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E:\2026 Projects\Ato Bahru Sarbet Site\Excel Files\"/>
    </mc:Choice>
  </mc:AlternateContent>
  <xr:revisionPtr revIDLastSave="0" documentId="13_ncr:1_{10F9CA01-6336-4F3F-A2CC-B7F0E6E237E3}" xr6:coauthVersionLast="47" xr6:coauthVersionMax="47" xr10:uidLastSave="{00000000-0000-0000-0000-000000000000}"/>
  <bookViews>
    <workbookView xWindow="-120" yWindow="-120" windowWidth="51840" windowHeight="21120" tabRatio="812" firstSheet="3" activeTab="17" xr2:uid="{00000000-000D-0000-FFFF-FFFF00000000}"/>
  </bookViews>
  <sheets>
    <sheet name="Column Forces" sheetId="20" r:id="rId1"/>
    <sheet name="Shear Wall Forces" sheetId="21" r:id="rId2"/>
    <sheet name="Base Reactions" sheetId="12" r:id="rId3"/>
    <sheet name="STORY DATA" sheetId="4" r:id="rId4"/>
    <sheet name="Diaphram Drift" sheetId="18" r:id="rId5"/>
    <sheet name="DISPLACEMENT" sheetId="19" r:id="rId6"/>
    <sheet name="Center of Mass" sheetId="5" r:id="rId7"/>
    <sheet name="STOREY SHEARS" sheetId="9" r:id="rId8"/>
    <sheet name="Area Assign" sheetId="15" r:id="rId9"/>
    <sheet name="4.2 Modal Load Participation" sheetId="16" r:id="rId10"/>
    <sheet name="2.4. Load and Load Factor" sheetId="26" r:id="rId11"/>
    <sheet name="2.5.Concrete Cover" sheetId="27" r:id="rId12"/>
    <sheet name="3.2 Structual Regularity" sheetId="14" r:id="rId13"/>
    <sheet name="3.3 Lateral Force Participation" sheetId="22" r:id="rId14"/>
    <sheet name="3.4 Behavioral Factor" sheetId="28" r:id="rId15"/>
    <sheet name="4.1 Base Shear" sheetId="11" r:id="rId16"/>
    <sheet name="4.3 Geometric Imperfetion" sheetId="13" r:id="rId17"/>
    <sheet name="4.4 Stability Analysis " sheetId="17" r:id="rId18"/>
    <sheet name="4.5 Storey drift control" sheetId="3" r:id="rId19"/>
    <sheet name="4.6 Overtuning Check" sheetId="29" r:id="rId20"/>
  </sheets>
  <externalReferences>
    <externalReference r:id="rId21"/>
  </externalReferences>
  <definedNames>
    <definedName name="_xlnm._FilterDatabase" localSheetId="17" hidden="1">'4.4 Stability Analysis '!$B$35:$N$79</definedName>
    <definedName name="_xlnm._FilterDatabase" localSheetId="18" hidden="1">'4.5 Storey drift control'!$B$21:$J$43</definedName>
    <definedName name="_xlnm._FilterDatabase" localSheetId="8" hidden="1">'Area Assign'!$A$1:$Y$1851</definedName>
    <definedName name="_xlnm._FilterDatabase" localSheetId="0" hidden="1">'Column Forces'!$A$1:$K$2701</definedName>
    <definedName name="_xlnm._FilterDatabase" localSheetId="4" hidden="1">'Diaphram Drift'!$B$8:$J$910</definedName>
    <definedName name="_xlnm._FilterDatabase" localSheetId="5" hidden="1">DISPLACEMENT!$B$8:$N$481</definedName>
    <definedName name="_xlnm._FilterDatabase" localSheetId="1" hidden="1">'Shear Wall Forces'!$A$1:$K$145</definedName>
    <definedName name="_xlnm._FilterDatabase" localSheetId="7" hidden="1">'STOREY SHEARS'!$B$8:$J$2707</definedName>
    <definedName name="_xlnm.Print_Area" localSheetId="10">'2.4. Load and Load Factor'!$A$1:$I$79</definedName>
    <definedName name="_xlnm.Print_Area" localSheetId="11">'2.5.Concrete Cover'!$B$1:$K$112</definedName>
    <definedName name="_xlnm.Print_Area" localSheetId="12">'3.2 Structual Regularity'!$A$1:$K$248</definedName>
    <definedName name="_xlnm.Print_Area" localSheetId="13">'3.3 Lateral Force Participation'!$C$1:$I$64</definedName>
    <definedName name="_xlnm.Print_Area" localSheetId="14">'3.4 Behavioral Factor'!$A$1:$L$119</definedName>
    <definedName name="_xlnm.Print_Area" localSheetId="15">'4.1 Base Shear'!$B$1:$L$90</definedName>
    <definedName name="_xlnm.Print_Area" localSheetId="9">'4.2 Modal Load Participation'!$A$1:$O$66</definedName>
    <definedName name="_xlnm.Print_Area" localSheetId="16">'4.3 Geometric Imperfetion'!$B$1:$J$50</definedName>
    <definedName name="_xlnm.Print_Area" localSheetId="17">'4.4 Stability Analysis '!$A$2:$M$79</definedName>
    <definedName name="_xlnm.Print_Area" localSheetId="18">'4.5 Storey drift control'!$A$1:$J$45</definedName>
    <definedName name="_xlnm.Print_Area" localSheetId="19">'4.6 Overtuning Check'!$D$1:$H$50</definedName>
    <definedName name="_xlnm.Print_Titles" localSheetId="17">'4.4 Stability Analysis '!$32:$35</definedName>
    <definedName name="_xlnm.Print_Titles" localSheetId="18">'4.5 Storey drift control'!$20:$21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5" l="1"/>
  <c r="P22" i="5"/>
  <c r="O23" i="5"/>
  <c r="P23" i="5"/>
  <c r="Y6530" i="15"/>
  <c r="Y6531" i="15"/>
  <c r="Y6532" i="15"/>
  <c r="Y6533" i="15"/>
  <c r="Y6534" i="15"/>
  <c r="Y6535" i="15"/>
  <c r="Y6536" i="15"/>
  <c r="Y6537" i="15"/>
  <c r="Y6538" i="15"/>
  <c r="Y6539" i="15"/>
  <c r="Y6540" i="15"/>
  <c r="Y6541" i="15"/>
  <c r="Y6542" i="15"/>
  <c r="Y6543" i="15"/>
  <c r="Y6544" i="15"/>
  <c r="Y6545" i="15"/>
  <c r="Y6546" i="15"/>
  <c r="Y6547" i="15"/>
  <c r="Y6548" i="15"/>
  <c r="Y6549" i="15"/>
  <c r="Y6550" i="15"/>
  <c r="Y6551" i="15"/>
  <c r="Y6552" i="15"/>
  <c r="Y6553" i="15"/>
  <c r="Y6554" i="15"/>
  <c r="Y6555" i="15"/>
  <c r="Y6556" i="15"/>
  <c r="Y6557" i="15"/>
  <c r="Y6558" i="15"/>
  <c r="Y6559" i="15"/>
  <c r="Y6560" i="15"/>
  <c r="Y6561" i="15"/>
  <c r="Y6562" i="15"/>
  <c r="Y6563" i="15"/>
  <c r="Y6564" i="15"/>
  <c r="Y6565" i="15"/>
  <c r="Y6566" i="15"/>
  <c r="Y6567" i="15"/>
  <c r="Y6568" i="15"/>
  <c r="Y6569" i="15"/>
  <c r="Y6570" i="15"/>
  <c r="Y6571" i="15"/>
  <c r="Y6572" i="15"/>
  <c r="Y6573" i="15"/>
  <c r="Y6574" i="15"/>
  <c r="Y6575" i="15"/>
  <c r="Y6576" i="15"/>
  <c r="Y6577" i="15"/>
  <c r="Y6578" i="15"/>
  <c r="Y6579" i="15"/>
  <c r="Y6580" i="15"/>
  <c r="Y6581" i="15"/>
  <c r="Y6582" i="15"/>
  <c r="Y6583" i="15"/>
  <c r="Y6584" i="15"/>
  <c r="Y6585" i="15"/>
  <c r="Y6586" i="15"/>
  <c r="Y6587" i="15"/>
  <c r="Y6588" i="15"/>
  <c r="Y6589" i="15"/>
  <c r="Y6590" i="15"/>
  <c r="Y6591" i="15"/>
  <c r="Y6592" i="15"/>
  <c r="Y6593" i="15"/>
  <c r="Y6594" i="15"/>
  <c r="Y6595" i="15"/>
  <c r="Y6596" i="15"/>
  <c r="Y6597" i="15"/>
  <c r="Y6598" i="15"/>
  <c r="Y6599" i="15"/>
  <c r="Y6600" i="15"/>
  <c r="Y6601" i="15"/>
  <c r="Y6602" i="15"/>
  <c r="Y6603" i="15"/>
  <c r="Y6604" i="15"/>
  <c r="Y6605" i="15"/>
  <c r="Y6606" i="15"/>
  <c r="Y6607" i="15"/>
  <c r="Y6608" i="15"/>
  <c r="Y6609" i="15"/>
  <c r="Y6610" i="15"/>
  <c r="Y6611" i="15"/>
  <c r="Y6612" i="15"/>
  <c r="Y6613" i="15"/>
  <c r="Y6614" i="15"/>
  <c r="Y6615" i="15"/>
  <c r="Y6616" i="15"/>
  <c r="Y6617" i="15"/>
  <c r="Y6618" i="15"/>
  <c r="Y6619" i="15"/>
  <c r="Y6620" i="15"/>
  <c r="Y6621" i="15"/>
  <c r="Y6622" i="15"/>
  <c r="Y6623" i="15"/>
  <c r="Y6624" i="15"/>
  <c r="Y6625" i="15"/>
  <c r="Y6626" i="15"/>
  <c r="Y6627" i="15"/>
  <c r="Y6628" i="15"/>
  <c r="Y6629" i="15"/>
  <c r="Y6630" i="15"/>
  <c r="Y6631" i="15"/>
  <c r="Y6632" i="15"/>
  <c r="Y6633" i="15"/>
  <c r="Y6634" i="15"/>
  <c r="Y6635" i="15"/>
  <c r="Y6636" i="15"/>
  <c r="Y6637" i="15"/>
  <c r="Y6638" i="15"/>
  <c r="Y6639" i="15"/>
  <c r="Y6640" i="15"/>
  <c r="Y6641" i="15"/>
  <c r="Y6642" i="15"/>
  <c r="Y6643" i="15"/>
  <c r="Y6644" i="15"/>
  <c r="Y6645" i="15"/>
  <c r="Y6646" i="15"/>
  <c r="Y6647" i="15"/>
  <c r="Y6648" i="15"/>
  <c r="Y6649" i="15"/>
  <c r="Y6650" i="15"/>
  <c r="Y6651" i="15"/>
  <c r="Y6652" i="15"/>
  <c r="Y6653" i="15"/>
  <c r="Y6654" i="15"/>
  <c r="Y6655" i="15"/>
  <c r="Y6656" i="15"/>
  <c r="Y6657" i="15"/>
  <c r="Y6658" i="15"/>
  <c r="Y6659" i="15"/>
  <c r="Y6660" i="15"/>
  <c r="Y6661" i="15"/>
  <c r="Y6662" i="15"/>
  <c r="Y6663" i="15"/>
  <c r="Y6664" i="15"/>
  <c r="Y6665" i="15"/>
  <c r="Y6666" i="15"/>
  <c r="Y6667" i="15"/>
  <c r="Y6668" i="15"/>
  <c r="Y6669" i="15"/>
  <c r="Y6670" i="15"/>
  <c r="Y6671" i="15"/>
  <c r="Y6672" i="15"/>
  <c r="Y6673" i="15"/>
  <c r="Y6674" i="15"/>
  <c r="Y6675" i="15"/>
  <c r="Y6676" i="15"/>
  <c r="Y6677" i="15"/>
  <c r="Y6678" i="15"/>
  <c r="Y6679" i="15"/>
  <c r="Y6680" i="15"/>
  <c r="Y6681" i="15"/>
  <c r="Y6682" i="15"/>
  <c r="Y6683" i="15"/>
  <c r="Y6684" i="15"/>
  <c r="Y6685" i="15"/>
  <c r="Y6686" i="15"/>
  <c r="Y6687" i="15"/>
  <c r="Y6688" i="15"/>
  <c r="Y6689" i="15"/>
  <c r="Y6690" i="15"/>
  <c r="Y6691" i="15"/>
  <c r="Y6692" i="15"/>
  <c r="Y6693" i="15"/>
  <c r="Y6694" i="15"/>
  <c r="Y6695" i="15"/>
  <c r="Y6696" i="15"/>
  <c r="Y6697" i="15"/>
  <c r="Y6698" i="15"/>
  <c r="Y6699" i="15"/>
  <c r="Y6700" i="15"/>
  <c r="Y6701" i="15"/>
  <c r="Y6702" i="15"/>
  <c r="Y6703" i="15"/>
  <c r="Y6704" i="15"/>
  <c r="Y6705" i="15"/>
  <c r="Y6706" i="15"/>
  <c r="Y6707" i="15"/>
  <c r="Y6708" i="15"/>
  <c r="Y6709" i="15"/>
  <c r="Y6710" i="15"/>
  <c r="Y6711" i="15"/>
  <c r="Y6712" i="15"/>
  <c r="Y6713" i="15"/>
  <c r="Y6714" i="15"/>
  <c r="Y6715" i="15"/>
  <c r="Y6716" i="15"/>
  <c r="Y6717" i="15"/>
  <c r="Y6718" i="15"/>
  <c r="Y6719" i="15"/>
  <c r="Y6720" i="15"/>
  <c r="Y6721" i="15"/>
  <c r="Y6722" i="15"/>
  <c r="Y6723" i="15"/>
  <c r="Y6724" i="15"/>
  <c r="Y6725" i="15"/>
  <c r="Y6726" i="15"/>
  <c r="Y6727" i="15"/>
  <c r="Y6728" i="15"/>
  <c r="Y6729" i="15"/>
  <c r="Y6730" i="15"/>
  <c r="Y6731" i="15"/>
  <c r="Y6732" i="15"/>
  <c r="Y6733" i="15"/>
  <c r="Y6734" i="15"/>
  <c r="Y6735" i="15"/>
  <c r="Y6736" i="15"/>
  <c r="Y6737" i="15"/>
  <c r="Y6738" i="15"/>
  <c r="Y6739" i="15"/>
  <c r="Y6740" i="15"/>
  <c r="Y6741" i="15"/>
  <c r="Y6742" i="15"/>
  <c r="Y6743" i="15"/>
  <c r="Y6744" i="15"/>
  <c r="Y6745" i="15"/>
  <c r="Y6746" i="15"/>
  <c r="Y6747" i="15"/>
  <c r="Y6748" i="15"/>
  <c r="Y6749" i="15"/>
  <c r="Y6750" i="15"/>
  <c r="Y6751" i="15"/>
  <c r="Y6752" i="15"/>
  <c r="Y6753" i="15"/>
  <c r="Y6754" i="15"/>
  <c r="Y6755" i="15"/>
  <c r="Y6756" i="15"/>
  <c r="Y6757" i="15"/>
  <c r="Y6758" i="15"/>
  <c r="Y6759" i="15"/>
  <c r="Y6760" i="15"/>
  <c r="Y6761" i="15"/>
  <c r="Y6762" i="15"/>
  <c r="Y6763" i="15"/>
  <c r="Y6764" i="15"/>
  <c r="Y6765" i="15"/>
  <c r="Y6766" i="15"/>
  <c r="Y6767" i="15"/>
  <c r="Y6768" i="15"/>
  <c r="Y6769" i="15"/>
  <c r="Y6770" i="15"/>
  <c r="Y6771" i="15"/>
  <c r="Y6772" i="15"/>
  <c r="Y6773" i="15"/>
  <c r="Y6774" i="15"/>
  <c r="Y6775" i="15"/>
  <c r="Y6776" i="15"/>
  <c r="Y6777" i="15"/>
  <c r="Y6778" i="15"/>
  <c r="Y6779" i="15"/>
  <c r="Y6780" i="15"/>
  <c r="Y6781" i="15"/>
  <c r="Y6782" i="15"/>
  <c r="Y6783" i="15"/>
  <c r="Y6784" i="15"/>
  <c r="Y6785" i="15"/>
  <c r="Y6786" i="15"/>
  <c r="Y6787" i="15"/>
  <c r="Y6788" i="15"/>
  <c r="Y6789" i="15"/>
  <c r="Y6790" i="15"/>
  <c r="Y6791" i="15"/>
  <c r="Y6792" i="15"/>
  <c r="Y6793" i="15"/>
  <c r="Y6794" i="15"/>
  <c r="Y6795" i="15"/>
  <c r="Y6796" i="15"/>
  <c r="Y6797" i="15"/>
  <c r="Y6798" i="15"/>
  <c r="Y6799" i="15"/>
  <c r="Y6800" i="15"/>
  <c r="Y6801" i="15"/>
  <c r="Y6802" i="15"/>
  <c r="Y6803" i="15"/>
  <c r="Y6804" i="15"/>
  <c r="Y6805" i="15"/>
  <c r="Y6806" i="15"/>
  <c r="Y6807" i="15"/>
  <c r="Y6808" i="15"/>
  <c r="Y6809" i="15"/>
  <c r="Y6810" i="15"/>
  <c r="Y6811" i="15"/>
  <c r="Y6812" i="15"/>
  <c r="Y6813" i="15"/>
  <c r="Y6814" i="15"/>
  <c r="Y6815" i="15"/>
  <c r="Y6816" i="15"/>
  <c r="Y6817" i="15"/>
  <c r="Y6818" i="15"/>
  <c r="Y6819" i="15"/>
  <c r="Y6820" i="15"/>
  <c r="Y6821" i="15"/>
  <c r="Y6822" i="15"/>
  <c r="Y6823" i="15"/>
  <c r="Y6824" i="15"/>
  <c r="Y6825" i="15"/>
  <c r="Y6826" i="15"/>
  <c r="Y6827" i="15"/>
  <c r="Y6828" i="15"/>
  <c r="Y6829" i="15"/>
  <c r="Y6830" i="15"/>
  <c r="Y6831" i="15"/>
  <c r="Y6832" i="15"/>
  <c r="Y6833" i="15"/>
  <c r="Y6834" i="15"/>
  <c r="Y6835" i="15"/>
  <c r="Y6836" i="15"/>
  <c r="Y6837" i="15"/>
  <c r="Y6838" i="15"/>
  <c r="Y6839" i="15"/>
  <c r="Y6840" i="15"/>
  <c r="Y6841" i="15"/>
  <c r="Y6842" i="15"/>
  <c r="Y6843" i="15"/>
  <c r="Y6844" i="15"/>
  <c r="Y6845" i="15"/>
  <c r="Y6846" i="15"/>
  <c r="Y6847" i="15"/>
  <c r="Y6848" i="15"/>
  <c r="Y6849" i="15"/>
  <c r="Y6850" i="15"/>
  <c r="Y6851" i="15"/>
  <c r="Y6852" i="15"/>
  <c r="Y6853" i="15"/>
  <c r="Y6854" i="15"/>
  <c r="Y6855" i="15"/>
  <c r="Y6856" i="15"/>
  <c r="Y6857" i="15"/>
  <c r="Y6858" i="15"/>
  <c r="Y6859" i="15"/>
  <c r="Y6860" i="15"/>
  <c r="Y6861" i="15"/>
  <c r="Y6862" i="15"/>
  <c r="Y6863" i="15"/>
  <c r="Y6864" i="15"/>
  <c r="Y6865" i="15"/>
  <c r="Y6866" i="15"/>
  <c r="Y6867" i="15"/>
  <c r="Y6868" i="15"/>
  <c r="Y6869" i="15"/>
  <c r="Y6870" i="15"/>
  <c r="Y6871" i="15"/>
  <c r="Y6872" i="15"/>
  <c r="Y6873" i="15"/>
  <c r="Y6874" i="15"/>
  <c r="Y6875" i="15"/>
  <c r="Y6876" i="15"/>
  <c r="Y6877" i="15"/>
  <c r="Y6878" i="15"/>
  <c r="Y6879" i="15"/>
  <c r="Y6880" i="15"/>
  <c r="Y6881" i="15"/>
  <c r="Y6882" i="15"/>
  <c r="Y6883" i="15"/>
  <c r="Y6884" i="15"/>
  <c r="Y6885" i="15"/>
  <c r="Y6886" i="15"/>
  <c r="Y6887" i="15"/>
  <c r="Y6888" i="15"/>
  <c r="Y6889" i="15"/>
  <c r="Y6890" i="15"/>
  <c r="Y6891" i="15"/>
  <c r="Y6892" i="15"/>
  <c r="Y6893" i="15"/>
  <c r="Y6894" i="15"/>
  <c r="Y6895" i="15"/>
  <c r="Y6896" i="15"/>
  <c r="Y6897" i="15"/>
  <c r="Y6898" i="15"/>
  <c r="Y6899" i="15"/>
  <c r="Y6900" i="15"/>
  <c r="Y6901" i="15"/>
  <c r="Y6902" i="15"/>
  <c r="Y6903" i="15"/>
  <c r="Y6904" i="15"/>
  <c r="Y6905" i="15"/>
  <c r="Y6906" i="15"/>
  <c r="Y6907" i="15"/>
  <c r="Y6908" i="15"/>
  <c r="Y6909" i="15"/>
  <c r="Y6910" i="15"/>
  <c r="Y6911" i="15"/>
  <c r="Y6912" i="15"/>
  <c r="Y6913" i="15"/>
  <c r="Y6914" i="15"/>
  <c r="Y6915" i="15"/>
  <c r="Y6916" i="15"/>
  <c r="Y6917" i="15"/>
  <c r="Y6918" i="15"/>
  <c r="Y6919" i="15"/>
  <c r="Y6920" i="15"/>
  <c r="Y6921" i="15"/>
  <c r="Y6922" i="15"/>
  <c r="Y6923" i="15"/>
  <c r="Y6924" i="15"/>
  <c r="Y6925" i="15"/>
  <c r="Y6926" i="15"/>
  <c r="Y6927" i="15"/>
  <c r="Y6928" i="15"/>
  <c r="Y6929" i="15"/>
  <c r="Y6930" i="15"/>
  <c r="Y6931" i="15"/>
  <c r="Y6932" i="15"/>
  <c r="Y6933" i="15"/>
  <c r="Y6934" i="15"/>
  <c r="Y6935" i="15"/>
  <c r="Y6936" i="15"/>
  <c r="Y6937" i="15"/>
  <c r="Y6938" i="15"/>
  <c r="Y6939" i="15"/>
  <c r="Y6940" i="15"/>
  <c r="Y6941" i="15"/>
  <c r="Y6942" i="15"/>
  <c r="Y6943" i="15"/>
  <c r="Y6944" i="15"/>
  <c r="Y6945" i="15"/>
  <c r="Y6946" i="15"/>
  <c r="Y6947" i="15"/>
  <c r="Y6948" i="15"/>
  <c r="Y6949" i="15"/>
  <c r="Y6950" i="15"/>
  <c r="Y6951" i="15"/>
  <c r="Y6952" i="15"/>
  <c r="Y6953" i="15"/>
  <c r="Y6954" i="15"/>
  <c r="Y6955" i="15"/>
  <c r="Y6956" i="15"/>
  <c r="Y6957" i="15"/>
  <c r="Y6958" i="15"/>
  <c r="Y6959" i="15"/>
  <c r="Y6960" i="15"/>
  <c r="Y6961" i="15"/>
  <c r="Y6962" i="15"/>
  <c r="Y6963" i="15"/>
  <c r="Y6964" i="15"/>
  <c r="Y6965" i="15"/>
  <c r="Y6966" i="15"/>
  <c r="Y6967" i="15"/>
  <c r="Y6968" i="15"/>
  <c r="Y6969" i="15"/>
  <c r="Y6970" i="15"/>
  <c r="Y6971" i="15"/>
  <c r="Y6972" i="15"/>
  <c r="Y6973" i="15"/>
  <c r="Y6974" i="15"/>
  <c r="Y6975" i="15"/>
  <c r="Y6976" i="15"/>
  <c r="Y6977" i="15"/>
  <c r="Y6978" i="15"/>
  <c r="Y6979" i="15"/>
  <c r="Y6980" i="15"/>
  <c r="Y6981" i="15"/>
  <c r="Y6982" i="15"/>
  <c r="Y6983" i="15"/>
  <c r="Y6984" i="15"/>
  <c r="Y6985" i="15"/>
  <c r="Y6986" i="15"/>
  <c r="Y6987" i="15"/>
  <c r="Y6988" i="15"/>
  <c r="Y6989" i="15"/>
  <c r="Y6990" i="15"/>
  <c r="Y6991" i="15"/>
  <c r="Y6992" i="15"/>
  <c r="Y6993" i="15"/>
  <c r="Y6994" i="15"/>
  <c r="Y6995" i="15"/>
  <c r="Y6996" i="15"/>
  <c r="Y6997" i="15"/>
  <c r="Y6998" i="15"/>
  <c r="Y6999" i="15"/>
  <c r="Y7000" i="15"/>
  <c r="Y7001" i="15"/>
  <c r="Y7002" i="15"/>
  <c r="Y7003" i="15"/>
  <c r="Y7004" i="15"/>
  <c r="Y7005" i="15"/>
  <c r="Y7006" i="15"/>
  <c r="Y7007" i="15"/>
  <c r="Y7008" i="15"/>
  <c r="Y7009" i="15"/>
  <c r="Y7010" i="15"/>
  <c r="Y7011" i="15"/>
  <c r="Y7012" i="15"/>
  <c r="Y7013" i="15"/>
  <c r="Y7014" i="15"/>
  <c r="Y7015" i="15"/>
  <c r="Y7016" i="15"/>
  <c r="Y7017" i="15"/>
  <c r="Y7018" i="15"/>
  <c r="Y7019" i="15"/>
  <c r="Y7020" i="15"/>
  <c r="Y7021" i="15"/>
  <c r="Y7022" i="15"/>
  <c r="Y7023" i="15"/>
  <c r="Y7024" i="15"/>
  <c r="Y7025" i="15"/>
  <c r="Y7026" i="15"/>
  <c r="Y7027" i="15"/>
  <c r="Y7028" i="15"/>
  <c r="Y7029" i="15"/>
  <c r="Y7030" i="15"/>
  <c r="Y7031" i="15"/>
  <c r="Y7032" i="15"/>
  <c r="Y7033" i="15"/>
  <c r="Y7034" i="15"/>
  <c r="Y7035" i="15"/>
  <c r="Y7036" i="15"/>
  <c r="Y7037" i="15"/>
  <c r="Y7038" i="15"/>
  <c r="Y7039" i="15"/>
  <c r="Y7040" i="15"/>
  <c r="Y7041" i="15"/>
  <c r="Y7042" i="15"/>
  <c r="Y7043" i="15"/>
  <c r="Y7044" i="15"/>
  <c r="Y7045" i="15"/>
  <c r="Y7046" i="15"/>
  <c r="Y7047" i="15"/>
  <c r="Y7048" i="15"/>
  <c r="Y7049" i="15"/>
  <c r="Y7050" i="15"/>
  <c r="Y7051" i="15"/>
  <c r="Y7052" i="15"/>
  <c r="Y7053" i="15"/>
  <c r="Y7054" i="15"/>
  <c r="Y7055" i="15"/>
  <c r="Y7056" i="15"/>
  <c r="Y7057" i="15"/>
  <c r="Y7058" i="15"/>
  <c r="Y7059" i="15"/>
  <c r="Y7060" i="15"/>
  <c r="Y7061" i="15"/>
  <c r="Y7062" i="15"/>
  <c r="Y7063" i="15"/>
  <c r="Y7064" i="15"/>
  <c r="Y7065" i="15"/>
  <c r="Y7066" i="15"/>
  <c r="Y7067" i="15"/>
  <c r="Y7068" i="15"/>
  <c r="Y7069" i="15"/>
  <c r="Y7070" i="15"/>
  <c r="Y7071" i="15"/>
  <c r="Y7072" i="15"/>
  <c r="Y7073" i="15"/>
  <c r="Y7074" i="15"/>
  <c r="Y7075" i="15"/>
  <c r="Y7076" i="15"/>
  <c r="Y7077" i="15"/>
  <c r="Y7078" i="15"/>
  <c r="Y7079" i="15"/>
  <c r="Y7080" i="15"/>
  <c r="Y7081" i="15"/>
  <c r="Y7082" i="15"/>
  <c r="Y7083" i="15"/>
  <c r="Y7084" i="15"/>
  <c r="Y7085" i="15"/>
  <c r="Y7086" i="15"/>
  <c r="Y7087" i="15"/>
  <c r="Y7088" i="15"/>
  <c r="Y7089" i="15"/>
  <c r="Y7090" i="15"/>
  <c r="Y7091" i="15"/>
  <c r="Y7092" i="15"/>
  <c r="Y7093" i="15"/>
  <c r="Y7094" i="15"/>
  <c r="Y7095" i="15"/>
  <c r="F47" i="29" l="1"/>
  <c r="F46" i="29" a="1"/>
  <c r="F46" i="29" s="1"/>
  <c r="F25" i="29"/>
  <c r="F24" i="29" a="1"/>
  <c r="F24" i="29" s="1"/>
  <c r="M88" i="11"/>
  <c r="D28" i="22"/>
  <c r="F28" i="22" s="1"/>
  <c r="D38" i="22"/>
  <c r="D47" i="22" l="1"/>
  <c r="G47" i="22" s="1"/>
  <c r="F47" i="22"/>
  <c r="H47" i="22" s="1"/>
  <c r="E47" i="22" a="1"/>
  <c r="E47" i="22" s="1"/>
  <c r="E28" i="22" a="1"/>
  <c r="E28" i="22" s="1"/>
  <c r="H28" i="22" s="1"/>
  <c r="G28" i="22"/>
  <c r="B20" i="14"/>
  <c r="B21" i="14"/>
  <c r="B22" i="14"/>
  <c r="B23" i="14"/>
  <c r="B24" i="14"/>
  <c r="B25" i="14"/>
  <c r="B26" i="14"/>
  <c r="B27" i="14"/>
  <c r="B28" i="14"/>
  <c r="B19" i="14"/>
  <c r="B18" i="14"/>
  <c r="O9" i="5"/>
  <c r="P9" i="5"/>
  <c r="O10" i="5"/>
  <c r="P10" i="5"/>
  <c r="O11" i="5"/>
  <c r="P11" i="5"/>
  <c r="O12" i="5"/>
  <c r="P12" i="5"/>
  <c r="O13" i="5"/>
  <c r="P13" i="5"/>
  <c r="O14" i="5"/>
  <c r="P14" i="5"/>
  <c r="O15" i="5"/>
  <c r="P15" i="5"/>
  <c r="O16" i="5"/>
  <c r="P16" i="5"/>
  <c r="O17" i="5"/>
  <c r="P17" i="5"/>
  <c r="O18" i="5"/>
  <c r="P18" i="5"/>
  <c r="O19" i="5"/>
  <c r="P19" i="5"/>
  <c r="O20" i="5"/>
  <c r="P20" i="5"/>
  <c r="O21" i="5"/>
  <c r="P21" i="5"/>
  <c r="F32" i="29"/>
  <c r="D20" i="29"/>
  <c r="D19" i="29" a="1"/>
  <c r="D19" i="29" s="1"/>
  <c r="D18" i="29" s="1" a="1"/>
  <c r="D18" i="29" s="1"/>
  <c r="D17" i="29" s="1" a="1"/>
  <c r="D17" i="29" s="1"/>
  <c r="D16" i="29" s="1" a="1"/>
  <c r="D16" i="29" s="1"/>
  <c r="D15" i="29" s="1" a="1"/>
  <c r="D15" i="29" s="1"/>
  <c r="D14" i="29" s="1" a="1"/>
  <c r="D14" i="29" s="1"/>
  <c r="D13" i="29" s="1" a="1"/>
  <c r="D13" i="29" s="1"/>
  <c r="F5" i="29"/>
  <c r="F4" i="29"/>
  <c r="F3" i="29"/>
  <c r="K2" i="29"/>
  <c r="N33" i="3"/>
  <c r="N32" i="3"/>
  <c r="N31" i="3"/>
  <c r="N30" i="3"/>
  <c r="N29" i="3"/>
  <c r="N28" i="3"/>
  <c r="N27" i="3"/>
  <c r="N26" i="3"/>
  <c r="N25" i="3"/>
  <c r="N24" i="3"/>
  <c r="N23" i="3"/>
  <c r="B22" i="3"/>
  <c r="I4" i="3"/>
  <c r="I5" i="17" s="1"/>
  <c r="B36" i="17"/>
  <c r="H50" i="13"/>
  <c r="D50" i="13"/>
  <c r="B50" i="13"/>
  <c r="H49" i="13"/>
  <c r="D49" i="13"/>
  <c r="B49" i="13"/>
  <c r="H48" i="13"/>
  <c r="D48" i="13"/>
  <c r="B48" i="13"/>
  <c r="H47" i="13"/>
  <c r="D47" i="13"/>
  <c r="B47" i="13"/>
  <c r="H46" i="13"/>
  <c r="D46" i="13"/>
  <c r="B46" i="13"/>
  <c r="H45" i="13"/>
  <c r="D45" i="13"/>
  <c r="B45" i="13"/>
  <c r="H44" i="13"/>
  <c r="D44" i="13"/>
  <c r="B44" i="13"/>
  <c r="H43" i="13"/>
  <c r="D43" i="13"/>
  <c r="B43" i="13"/>
  <c r="H42" i="13"/>
  <c r="D42" i="13"/>
  <c r="B42" i="13"/>
  <c r="H41" i="13"/>
  <c r="D41" i="13"/>
  <c r="B41" i="13"/>
  <c r="H40" i="13"/>
  <c r="D40" i="13"/>
  <c r="B40" i="13"/>
  <c r="H39" i="13"/>
  <c r="D39" i="13"/>
  <c r="B39" i="13"/>
  <c r="I3" i="13"/>
  <c r="H4" i="14" s="1"/>
  <c r="I2" i="13"/>
  <c r="H3" i="14" s="1"/>
  <c r="D86" i="11"/>
  <c r="AH26" i="11"/>
  <c r="AB26" i="11"/>
  <c r="V26" i="11"/>
  <c r="P26" i="11"/>
  <c r="AH25" i="11"/>
  <c r="AB25" i="11"/>
  <c r="V25" i="11"/>
  <c r="P25" i="11"/>
  <c r="AH24" i="11"/>
  <c r="AB24" i="11"/>
  <c r="V24" i="11"/>
  <c r="P24" i="11"/>
  <c r="AH23" i="11"/>
  <c r="AB23" i="11"/>
  <c r="V23" i="11"/>
  <c r="P23" i="11"/>
  <c r="AH22" i="11"/>
  <c r="AB22" i="11"/>
  <c r="V22" i="11"/>
  <c r="P22" i="11"/>
  <c r="I3" i="11"/>
  <c r="I3" i="3" s="1"/>
  <c r="I4" i="17" s="1"/>
  <c r="I2" i="11"/>
  <c r="G119" i="28"/>
  <c r="G117" i="28"/>
  <c r="G116" i="28"/>
  <c r="F113" i="28"/>
  <c r="D113" i="28"/>
  <c r="F111" i="28"/>
  <c r="D111" i="28"/>
  <c r="D90" i="28"/>
  <c r="J3" i="28"/>
  <c r="J2" i="28"/>
  <c r="J1" i="28"/>
  <c r="E49" i="22" a="1"/>
  <c r="E49" i="22" s="1"/>
  <c r="E48" i="22" a="1"/>
  <c r="E48" i="22" s="1"/>
  <c r="D48" i="22"/>
  <c r="G48" i="22" s="1"/>
  <c r="D37" i="22"/>
  <c r="D36" i="22"/>
  <c r="D35" i="22"/>
  <c r="F54" i="22" s="1"/>
  <c r="D34" i="22"/>
  <c r="E53" i="22" s="1" a="1"/>
  <c r="E53" i="22" s="1"/>
  <c r="D33" i="22"/>
  <c r="D52" i="22" s="1"/>
  <c r="G52" i="22" s="1"/>
  <c r="D32" i="22"/>
  <c r="F51" i="22" s="1"/>
  <c r="D31" i="22"/>
  <c r="F50" i="22" s="1"/>
  <c r="D30" i="22"/>
  <c r="D49" i="22" s="1"/>
  <c r="G49" i="22" s="1"/>
  <c r="D29" i="22"/>
  <c r="F48" i="22" s="1"/>
  <c r="H3" i="22"/>
  <c r="H2" i="22"/>
  <c r="H1" i="22"/>
  <c r="E28" i="14"/>
  <c r="F28" i="14" s="1"/>
  <c r="E27" i="14"/>
  <c r="F27" i="14" s="1"/>
  <c r="E26" i="14"/>
  <c r="F26" i="14" s="1"/>
  <c r="E25" i="14"/>
  <c r="F25" i="14" s="1"/>
  <c r="E24" i="14"/>
  <c r="F24" i="14" s="1"/>
  <c r="E23" i="14"/>
  <c r="F23" i="14" s="1"/>
  <c r="E22" i="14"/>
  <c r="F22" i="14" s="1"/>
  <c r="E21" i="14"/>
  <c r="F21" i="14" s="1"/>
  <c r="E20" i="14"/>
  <c r="F20" i="14" s="1"/>
  <c r="E19" i="14"/>
  <c r="F19" i="14" s="1"/>
  <c r="F18" i="14"/>
  <c r="E18" i="14"/>
  <c r="F93" i="27"/>
  <c r="F92" i="27"/>
  <c r="M41" i="27"/>
  <c r="E41" i="27"/>
  <c r="M40" i="27"/>
  <c r="E40" i="27"/>
  <c r="M39" i="27"/>
  <c r="E39" i="27"/>
  <c r="M38" i="27"/>
  <c r="E38" i="27"/>
  <c r="I4" i="27"/>
  <c r="I3" i="27"/>
  <c r="I2" i="27"/>
  <c r="E79" i="26"/>
  <c r="G76" i="26"/>
  <c r="G73" i="26"/>
  <c r="G72" i="26"/>
  <c r="G70" i="26"/>
  <c r="G69" i="26"/>
  <c r="E64" i="26"/>
  <c r="E63" i="26"/>
  <c r="G61" i="26"/>
  <c r="G58" i="26"/>
  <c r="G57" i="26"/>
  <c r="G55" i="26"/>
  <c r="G54" i="26"/>
  <c r="E49" i="26"/>
  <c r="E48" i="26"/>
  <c r="G46" i="26"/>
  <c r="G43" i="26"/>
  <c r="G42" i="26"/>
  <c r="G40" i="26"/>
  <c r="G39" i="26"/>
  <c r="E34" i="26"/>
  <c r="G31" i="26"/>
  <c r="G28" i="26"/>
  <c r="G27" i="26"/>
  <c r="G25" i="26"/>
  <c r="G24" i="26"/>
  <c r="G3" i="26"/>
  <c r="G2" i="26"/>
  <c r="G1" i="26"/>
  <c r="J10" i="16"/>
  <c r="I90" i="11" s="1"/>
  <c r="J9" i="16"/>
  <c r="I89" i="11" s="1"/>
  <c r="Y6529" i="15"/>
  <c r="Y6528" i="15"/>
  <c r="Y6527" i="15"/>
  <c r="Y6526" i="15"/>
  <c r="Y6525" i="15"/>
  <c r="Y6524" i="15"/>
  <c r="Y6523" i="15"/>
  <c r="Y6522" i="15"/>
  <c r="Y6521" i="15"/>
  <c r="Y6520" i="15"/>
  <c r="Y6519" i="15"/>
  <c r="Y6518" i="15"/>
  <c r="Y6517" i="15"/>
  <c r="Y6516" i="15"/>
  <c r="Y6515" i="15"/>
  <c r="Y6514" i="15"/>
  <c r="Y6513" i="15"/>
  <c r="Y6512" i="15"/>
  <c r="Y6511" i="15"/>
  <c r="Y6510" i="15"/>
  <c r="Y6509" i="15"/>
  <c r="Y6508" i="15"/>
  <c r="Y6507" i="15"/>
  <c r="Y6506" i="15"/>
  <c r="Y6505" i="15"/>
  <c r="Y6504" i="15"/>
  <c r="Y6503" i="15"/>
  <c r="Y6502" i="15"/>
  <c r="Y6501" i="15"/>
  <c r="Y6500" i="15"/>
  <c r="Y6499" i="15"/>
  <c r="Y6498" i="15"/>
  <c r="Y6497" i="15"/>
  <c r="Y6496" i="15"/>
  <c r="Y6495" i="15"/>
  <c r="Y6494" i="15"/>
  <c r="Y6493" i="15"/>
  <c r="Y6492" i="15"/>
  <c r="Y6491" i="15"/>
  <c r="Y6490" i="15"/>
  <c r="Y6489" i="15"/>
  <c r="Y6488" i="15"/>
  <c r="Y6487" i="15"/>
  <c r="Y6486" i="15"/>
  <c r="Y6485" i="15"/>
  <c r="Y6484" i="15"/>
  <c r="Y6483" i="15"/>
  <c r="Y6482" i="15"/>
  <c r="Y6481" i="15"/>
  <c r="Y6480" i="15"/>
  <c r="Y6479" i="15"/>
  <c r="Y6478" i="15"/>
  <c r="Y6477" i="15"/>
  <c r="Y6476" i="15"/>
  <c r="Y6475" i="15"/>
  <c r="Y6474" i="15"/>
  <c r="Y6473" i="15"/>
  <c r="Y6472" i="15"/>
  <c r="Y6471" i="15"/>
  <c r="Y6470" i="15"/>
  <c r="Y6469" i="15"/>
  <c r="Y6468" i="15"/>
  <c r="Y6467" i="15"/>
  <c r="Y6466" i="15"/>
  <c r="Y6465" i="15"/>
  <c r="Y6464" i="15"/>
  <c r="Y6463" i="15"/>
  <c r="Y6462" i="15"/>
  <c r="Y6461" i="15"/>
  <c r="Y6460" i="15"/>
  <c r="Y6459" i="15"/>
  <c r="Y6458" i="15"/>
  <c r="Y6457" i="15"/>
  <c r="Y6456" i="15"/>
  <c r="Y6455" i="15"/>
  <c r="Y6454" i="15"/>
  <c r="Y6453" i="15"/>
  <c r="Y6452" i="15"/>
  <c r="Y6451" i="15"/>
  <c r="Y6450" i="15"/>
  <c r="Y6449" i="15"/>
  <c r="Y6448" i="15"/>
  <c r="Y6447" i="15"/>
  <c r="Y6446" i="15"/>
  <c r="Y6445" i="15"/>
  <c r="Y6444" i="15"/>
  <c r="Y6443" i="15"/>
  <c r="Y6442" i="15"/>
  <c r="Y6441" i="15"/>
  <c r="Y6440" i="15"/>
  <c r="Y6439" i="15"/>
  <c r="Y6438" i="15"/>
  <c r="Y6437" i="15"/>
  <c r="Y6436" i="15"/>
  <c r="Y6435" i="15"/>
  <c r="Y6434" i="15"/>
  <c r="Y6433" i="15"/>
  <c r="Y6432" i="15"/>
  <c r="Y6431" i="15"/>
  <c r="Y6430" i="15"/>
  <c r="Y6429" i="15"/>
  <c r="Y6428" i="15"/>
  <c r="Y6427" i="15"/>
  <c r="Y6426" i="15"/>
  <c r="Y6425" i="15"/>
  <c r="Y6424" i="15"/>
  <c r="Y6423" i="15"/>
  <c r="Y6422" i="15"/>
  <c r="Y6421" i="15"/>
  <c r="Y6420" i="15"/>
  <c r="Y6419" i="15"/>
  <c r="Y6418" i="15"/>
  <c r="Y6417" i="15"/>
  <c r="Y6416" i="15"/>
  <c r="Y6415" i="15"/>
  <c r="Y6414" i="15"/>
  <c r="Y6413" i="15"/>
  <c r="Y6412" i="15"/>
  <c r="Y6411" i="15"/>
  <c r="Y6410" i="15"/>
  <c r="Y6409" i="15"/>
  <c r="Y6408" i="15"/>
  <c r="Y6407" i="15"/>
  <c r="Y6406" i="15"/>
  <c r="Y6405" i="15"/>
  <c r="Y6404" i="15"/>
  <c r="Y6403" i="15"/>
  <c r="Y6402" i="15"/>
  <c r="Y6401" i="15"/>
  <c r="Y6400" i="15"/>
  <c r="Y6399" i="15"/>
  <c r="Y6398" i="15"/>
  <c r="Y6397" i="15"/>
  <c r="Y6396" i="15"/>
  <c r="Y6395" i="15"/>
  <c r="Y6394" i="15"/>
  <c r="Y6393" i="15"/>
  <c r="Y6392" i="15"/>
  <c r="Y6391" i="15"/>
  <c r="Y6390" i="15"/>
  <c r="Y6389" i="15"/>
  <c r="Y6388" i="15"/>
  <c r="Y6387" i="15"/>
  <c r="Y6386" i="15"/>
  <c r="Y6385" i="15"/>
  <c r="Y6384" i="15"/>
  <c r="Y6383" i="15"/>
  <c r="Y6382" i="15"/>
  <c r="Y6381" i="15"/>
  <c r="Y6380" i="15"/>
  <c r="Y6379" i="15"/>
  <c r="Y6378" i="15"/>
  <c r="Y6377" i="15"/>
  <c r="Y6376" i="15"/>
  <c r="Y6375" i="15"/>
  <c r="Y6374" i="15"/>
  <c r="Y6373" i="15"/>
  <c r="Y6372" i="15"/>
  <c r="Y6371" i="15"/>
  <c r="Y6370" i="15"/>
  <c r="Y6369" i="15"/>
  <c r="Y6368" i="15"/>
  <c r="Y6367" i="15"/>
  <c r="Y6366" i="15"/>
  <c r="Y6365" i="15"/>
  <c r="Y6364" i="15"/>
  <c r="Y6363" i="15"/>
  <c r="Y6362" i="15"/>
  <c r="Y6361" i="15"/>
  <c r="Y6360" i="15"/>
  <c r="Y6359" i="15"/>
  <c r="Y6358" i="15"/>
  <c r="Y6357" i="15"/>
  <c r="Y6356" i="15"/>
  <c r="Y6355" i="15"/>
  <c r="Y6354" i="15"/>
  <c r="Y6353" i="15"/>
  <c r="Y6352" i="15"/>
  <c r="Y6351" i="15"/>
  <c r="Y6350" i="15"/>
  <c r="Y6349" i="15"/>
  <c r="Y6348" i="15"/>
  <c r="Y6347" i="15"/>
  <c r="Y6346" i="15"/>
  <c r="Y6345" i="15"/>
  <c r="Y6344" i="15"/>
  <c r="Y6343" i="15"/>
  <c r="Y6342" i="15"/>
  <c r="Y6341" i="15"/>
  <c r="Y6340" i="15"/>
  <c r="Y6339" i="15"/>
  <c r="Y6338" i="15"/>
  <c r="Y6337" i="15"/>
  <c r="Y6336" i="15"/>
  <c r="Y6335" i="15"/>
  <c r="Y6334" i="15"/>
  <c r="Y6333" i="15"/>
  <c r="Y6332" i="15"/>
  <c r="Y6331" i="15"/>
  <c r="Y6330" i="15"/>
  <c r="Y6329" i="15"/>
  <c r="Y6328" i="15"/>
  <c r="Y6327" i="15"/>
  <c r="Y6326" i="15"/>
  <c r="Y6325" i="15"/>
  <c r="Y6324" i="15"/>
  <c r="Y6323" i="15"/>
  <c r="Y6322" i="15"/>
  <c r="Y6321" i="15"/>
  <c r="Y6320" i="15"/>
  <c r="Y6319" i="15"/>
  <c r="Y6318" i="15"/>
  <c r="Y6317" i="15"/>
  <c r="Y6316" i="15"/>
  <c r="Y6315" i="15"/>
  <c r="Y6314" i="15"/>
  <c r="Y6313" i="15"/>
  <c r="Y6312" i="15"/>
  <c r="Y6311" i="15"/>
  <c r="Y6310" i="15"/>
  <c r="Y6309" i="15"/>
  <c r="Y6308" i="15"/>
  <c r="Y6307" i="15"/>
  <c r="Y6306" i="15"/>
  <c r="Y6305" i="15"/>
  <c r="Y6304" i="15"/>
  <c r="Y6303" i="15"/>
  <c r="Y6302" i="15"/>
  <c r="Y6301" i="15"/>
  <c r="Y6300" i="15"/>
  <c r="Y6299" i="15"/>
  <c r="Y6298" i="15"/>
  <c r="Y6297" i="15"/>
  <c r="Y6296" i="15"/>
  <c r="Y6295" i="15"/>
  <c r="Y6294" i="15"/>
  <c r="Y6293" i="15"/>
  <c r="Y6292" i="15"/>
  <c r="Y6291" i="15"/>
  <c r="Y6290" i="15"/>
  <c r="Y6289" i="15"/>
  <c r="Y6288" i="15"/>
  <c r="Y6287" i="15"/>
  <c r="Y6286" i="15"/>
  <c r="Y6285" i="15"/>
  <c r="Y6284" i="15"/>
  <c r="Y6283" i="15"/>
  <c r="Y6282" i="15"/>
  <c r="Y6281" i="15"/>
  <c r="Y6280" i="15"/>
  <c r="Y6279" i="15"/>
  <c r="Y6278" i="15"/>
  <c r="Y6277" i="15"/>
  <c r="Y6276" i="15"/>
  <c r="Y6275" i="15"/>
  <c r="Y6274" i="15"/>
  <c r="Y6273" i="15"/>
  <c r="Y6272" i="15"/>
  <c r="Y6271" i="15"/>
  <c r="Y6270" i="15"/>
  <c r="Y6269" i="15"/>
  <c r="Y6268" i="15"/>
  <c r="Y6267" i="15"/>
  <c r="Y6266" i="15"/>
  <c r="Y6265" i="15"/>
  <c r="Y6264" i="15"/>
  <c r="Y6263" i="15"/>
  <c r="Y6262" i="15"/>
  <c r="Y6261" i="15"/>
  <c r="Y6260" i="15"/>
  <c r="Y6259" i="15"/>
  <c r="Y6258" i="15"/>
  <c r="Y6257" i="15"/>
  <c r="Y6256" i="15"/>
  <c r="Y6255" i="15"/>
  <c r="Y6254" i="15"/>
  <c r="Y6253" i="15"/>
  <c r="Y6252" i="15"/>
  <c r="Y6251" i="15"/>
  <c r="Y6250" i="15"/>
  <c r="Y6249" i="15"/>
  <c r="Y6248" i="15"/>
  <c r="Y6247" i="15"/>
  <c r="Y6246" i="15"/>
  <c r="Y6245" i="15"/>
  <c r="Y6244" i="15"/>
  <c r="Y6243" i="15"/>
  <c r="Y6242" i="15"/>
  <c r="Y6241" i="15"/>
  <c r="Y6240" i="15"/>
  <c r="Y6239" i="15"/>
  <c r="Y6238" i="15"/>
  <c r="Y6237" i="15"/>
  <c r="Y6236" i="15"/>
  <c r="Y6235" i="15"/>
  <c r="Y6234" i="15"/>
  <c r="Y6233" i="15"/>
  <c r="Y6232" i="15"/>
  <c r="Y6231" i="15"/>
  <c r="Y6230" i="15"/>
  <c r="Y6229" i="15"/>
  <c r="Y6228" i="15"/>
  <c r="Y6227" i="15"/>
  <c r="Y6226" i="15"/>
  <c r="Y6225" i="15"/>
  <c r="Y6224" i="15"/>
  <c r="Y6223" i="15"/>
  <c r="Y6222" i="15"/>
  <c r="Y6221" i="15"/>
  <c r="Y6220" i="15"/>
  <c r="Y6219" i="15"/>
  <c r="Y6218" i="15"/>
  <c r="Y6217" i="15"/>
  <c r="Y6216" i="15"/>
  <c r="Y6215" i="15"/>
  <c r="Y6214" i="15"/>
  <c r="Y6213" i="15"/>
  <c r="Y6212" i="15"/>
  <c r="Y6211" i="15"/>
  <c r="Y6210" i="15"/>
  <c r="Y6209" i="15"/>
  <c r="Y6208" i="15"/>
  <c r="Y6207" i="15"/>
  <c r="Y6206" i="15"/>
  <c r="Y6205" i="15"/>
  <c r="Y6204" i="15"/>
  <c r="Y6203" i="15"/>
  <c r="Y6202" i="15"/>
  <c r="Y6201" i="15"/>
  <c r="Y6200" i="15"/>
  <c r="Y6199" i="15"/>
  <c r="Y6198" i="15"/>
  <c r="Y6197" i="15"/>
  <c r="Y6196" i="15"/>
  <c r="Y6195" i="15"/>
  <c r="Y6194" i="15"/>
  <c r="Y6193" i="15"/>
  <c r="Y6192" i="15"/>
  <c r="Y6191" i="15"/>
  <c r="Y6190" i="15"/>
  <c r="Y6189" i="15"/>
  <c r="Y6188" i="15"/>
  <c r="Y6187" i="15"/>
  <c r="Y6186" i="15"/>
  <c r="Y6185" i="15"/>
  <c r="Y6184" i="15"/>
  <c r="Y6183" i="15"/>
  <c r="Y6182" i="15"/>
  <c r="Y6181" i="15"/>
  <c r="Y6180" i="15"/>
  <c r="Y6179" i="15"/>
  <c r="Y6178" i="15"/>
  <c r="Y6177" i="15"/>
  <c r="Y6176" i="15"/>
  <c r="Y6175" i="15"/>
  <c r="Y6174" i="15"/>
  <c r="Y6173" i="15"/>
  <c r="Y6172" i="15"/>
  <c r="Y6171" i="15"/>
  <c r="Y6170" i="15"/>
  <c r="Y6169" i="15"/>
  <c r="Y6168" i="15"/>
  <c r="Y6167" i="15"/>
  <c r="Y6166" i="15"/>
  <c r="Y6165" i="15"/>
  <c r="Y6164" i="15"/>
  <c r="Y6163" i="15"/>
  <c r="Y6162" i="15"/>
  <c r="Y6161" i="15"/>
  <c r="Y6160" i="15"/>
  <c r="Y6159" i="15"/>
  <c r="Y6158" i="15"/>
  <c r="Y6157" i="15"/>
  <c r="Y6156" i="15"/>
  <c r="Y6155" i="15"/>
  <c r="Y6154" i="15"/>
  <c r="Y6153" i="15"/>
  <c r="Y6152" i="15"/>
  <c r="Y6151" i="15"/>
  <c r="Y6150" i="15"/>
  <c r="Y6149" i="15"/>
  <c r="Y6148" i="15"/>
  <c r="Y6147" i="15"/>
  <c r="Y6146" i="15"/>
  <c r="Y6145" i="15"/>
  <c r="Y6144" i="15"/>
  <c r="Y6143" i="15"/>
  <c r="Y6142" i="15"/>
  <c r="Y6141" i="15"/>
  <c r="Y6140" i="15"/>
  <c r="Y6139" i="15"/>
  <c r="Y6138" i="15"/>
  <c r="Y6137" i="15"/>
  <c r="Y6136" i="15"/>
  <c r="Y6135" i="15"/>
  <c r="Y6134" i="15"/>
  <c r="Y6133" i="15"/>
  <c r="Y6132" i="15"/>
  <c r="Y6131" i="15"/>
  <c r="Y6130" i="15"/>
  <c r="Y6129" i="15"/>
  <c r="Y6128" i="15"/>
  <c r="Y6127" i="15"/>
  <c r="Y6126" i="15"/>
  <c r="Y6125" i="15"/>
  <c r="Y6124" i="15"/>
  <c r="Y6123" i="15"/>
  <c r="Y6122" i="15"/>
  <c r="Y6121" i="15"/>
  <c r="Y6120" i="15"/>
  <c r="Y6119" i="15"/>
  <c r="Y6118" i="15"/>
  <c r="Y6117" i="15"/>
  <c r="Y6116" i="15"/>
  <c r="Y6115" i="15"/>
  <c r="Y6114" i="15"/>
  <c r="Y6113" i="15"/>
  <c r="Y6112" i="15"/>
  <c r="Y6111" i="15"/>
  <c r="Y6110" i="15"/>
  <c r="Y6109" i="15"/>
  <c r="Y6108" i="15"/>
  <c r="Y6107" i="15"/>
  <c r="Y6106" i="15"/>
  <c r="Y6105" i="15"/>
  <c r="Y6104" i="15"/>
  <c r="Y6103" i="15"/>
  <c r="Y6102" i="15"/>
  <c r="Y6101" i="15"/>
  <c r="Y6100" i="15"/>
  <c r="Y6099" i="15"/>
  <c r="Y6098" i="15"/>
  <c r="Y6097" i="15"/>
  <c r="Y6096" i="15"/>
  <c r="Y6095" i="15"/>
  <c r="Y6094" i="15"/>
  <c r="Y6093" i="15"/>
  <c r="Y6092" i="15"/>
  <c r="Y6091" i="15"/>
  <c r="Y6090" i="15"/>
  <c r="Y6089" i="15"/>
  <c r="Y6088" i="15"/>
  <c r="Y6087" i="15"/>
  <c r="Y6086" i="15"/>
  <c r="Y6085" i="15"/>
  <c r="Y6084" i="15"/>
  <c r="Y6083" i="15"/>
  <c r="Y6082" i="15"/>
  <c r="Y6081" i="15"/>
  <c r="Y6080" i="15"/>
  <c r="Y6079" i="15"/>
  <c r="Y6078" i="15"/>
  <c r="Y6077" i="15"/>
  <c r="Y6076" i="15"/>
  <c r="Y6075" i="15"/>
  <c r="Y6074" i="15"/>
  <c r="Y6073" i="15"/>
  <c r="Y6072" i="15"/>
  <c r="Y6071" i="15"/>
  <c r="Y6070" i="15"/>
  <c r="Y6069" i="15"/>
  <c r="Y6068" i="15"/>
  <c r="Y6067" i="15"/>
  <c r="Y6066" i="15"/>
  <c r="Y6065" i="15"/>
  <c r="Y6064" i="15"/>
  <c r="Y6063" i="15"/>
  <c r="Y6062" i="15"/>
  <c r="Y6061" i="15"/>
  <c r="Y6060" i="15"/>
  <c r="Y6059" i="15"/>
  <c r="Y6058" i="15"/>
  <c r="Y6057" i="15"/>
  <c r="Y6056" i="15"/>
  <c r="Y6055" i="15"/>
  <c r="Y6054" i="15"/>
  <c r="Y6053" i="15"/>
  <c r="Y6052" i="15"/>
  <c r="Y6051" i="15"/>
  <c r="Y6050" i="15"/>
  <c r="Y6049" i="15"/>
  <c r="Y6048" i="15"/>
  <c r="Y6047" i="15"/>
  <c r="Y6046" i="15"/>
  <c r="Y6045" i="15"/>
  <c r="Y6044" i="15"/>
  <c r="Y6043" i="15"/>
  <c r="Y6042" i="15"/>
  <c r="Y6041" i="15"/>
  <c r="Y6040" i="15"/>
  <c r="Y6039" i="15"/>
  <c r="Y6038" i="15"/>
  <c r="Y6037" i="15"/>
  <c r="Y6036" i="15"/>
  <c r="Y6035" i="15"/>
  <c r="Y6034" i="15"/>
  <c r="Y6033" i="15"/>
  <c r="Y6032" i="15"/>
  <c r="Y6031" i="15"/>
  <c r="Y6030" i="15"/>
  <c r="Y6029" i="15"/>
  <c r="Y6028" i="15"/>
  <c r="Y6027" i="15"/>
  <c r="Y6026" i="15"/>
  <c r="Y6025" i="15"/>
  <c r="Y6024" i="15"/>
  <c r="Y6023" i="15"/>
  <c r="Y6022" i="15"/>
  <c r="Y6021" i="15"/>
  <c r="Y6020" i="15"/>
  <c r="Y6019" i="15"/>
  <c r="Y6018" i="15"/>
  <c r="Y6017" i="15"/>
  <c r="Y6016" i="15"/>
  <c r="Y6015" i="15"/>
  <c r="Y6014" i="15"/>
  <c r="Y6013" i="15"/>
  <c r="Y6012" i="15"/>
  <c r="Y6011" i="15"/>
  <c r="Y6010" i="15"/>
  <c r="Y6009" i="15"/>
  <c r="Y6008" i="15"/>
  <c r="Y6007" i="15"/>
  <c r="Y6006" i="15"/>
  <c r="Y6005" i="15"/>
  <c r="Y6004" i="15"/>
  <c r="Y6003" i="15"/>
  <c r="Y6002" i="15"/>
  <c r="Y6001" i="15"/>
  <c r="Y6000" i="15"/>
  <c r="Y5999" i="15"/>
  <c r="Y5998" i="15"/>
  <c r="Y5997" i="15"/>
  <c r="Y5996" i="15"/>
  <c r="Y5995" i="15"/>
  <c r="Y5994" i="15"/>
  <c r="Y5993" i="15"/>
  <c r="Y5992" i="15"/>
  <c r="Y5991" i="15"/>
  <c r="Y5990" i="15"/>
  <c r="Y5989" i="15"/>
  <c r="Y5988" i="15"/>
  <c r="Y5987" i="15"/>
  <c r="Y5986" i="15"/>
  <c r="Y5985" i="15"/>
  <c r="Y5984" i="15"/>
  <c r="Y5983" i="15"/>
  <c r="Y5982" i="15"/>
  <c r="Y5981" i="15"/>
  <c r="Y5980" i="15"/>
  <c r="Y5979" i="15"/>
  <c r="Y5978" i="15"/>
  <c r="Y5977" i="15"/>
  <c r="Y5976" i="15"/>
  <c r="Y5975" i="15"/>
  <c r="Y5974" i="15"/>
  <c r="Y5973" i="15"/>
  <c r="Y5972" i="15"/>
  <c r="Y5971" i="15"/>
  <c r="Y5970" i="15"/>
  <c r="Y5969" i="15"/>
  <c r="Y5968" i="15"/>
  <c r="Y5967" i="15"/>
  <c r="Y5966" i="15"/>
  <c r="Y5965" i="15"/>
  <c r="Y5964" i="15"/>
  <c r="Y5963" i="15"/>
  <c r="Y5962" i="15"/>
  <c r="Y5961" i="15"/>
  <c r="Y5960" i="15"/>
  <c r="Y5959" i="15"/>
  <c r="Y5958" i="15"/>
  <c r="Y5957" i="15"/>
  <c r="Y5956" i="15"/>
  <c r="Y5955" i="15"/>
  <c r="Y5954" i="15"/>
  <c r="Y5953" i="15"/>
  <c r="Y5952" i="15"/>
  <c r="Y5951" i="15"/>
  <c r="Y5950" i="15"/>
  <c r="Y5949" i="15"/>
  <c r="Y5948" i="15"/>
  <c r="Y5947" i="15"/>
  <c r="Y5946" i="15"/>
  <c r="Y5945" i="15"/>
  <c r="Y5944" i="15"/>
  <c r="Y5943" i="15"/>
  <c r="Y5942" i="15"/>
  <c r="Y5941" i="15"/>
  <c r="Y5940" i="15"/>
  <c r="Y5939" i="15"/>
  <c r="Y5938" i="15"/>
  <c r="Y5937" i="15"/>
  <c r="Y5936" i="15"/>
  <c r="Y5935" i="15"/>
  <c r="Y5934" i="15"/>
  <c r="Y5933" i="15"/>
  <c r="Y5932" i="15"/>
  <c r="Y5931" i="15"/>
  <c r="Y5930" i="15"/>
  <c r="Y5929" i="15"/>
  <c r="Y5928" i="15"/>
  <c r="Y5927" i="15"/>
  <c r="Y5926" i="15"/>
  <c r="Y5925" i="15"/>
  <c r="Y5924" i="15"/>
  <c r="Y5923" i="15"/>
  <c r="Y5922" i="15"/>
  <c r="Y5921" i="15"/>
  <c r="Y5920" i="15"/>
  <c r="Y5919" i="15"/>
  <c r="Y5918" i="15"/>
  <c r="Y5917" i="15"/>
  <c r="Y5916" i="15"/>
  <c r="Y5915" i="15"/>
  <c r="Y5914" i="15"/>
  <c r="Y5913" i="15"/>
  <c r="Y5912" i="15"/>
  <c r="Y5911" i="15"/>
  <c r="Y5910" i="15"/>
  <c r="Y5909" i="15"/>
  <c r="Y5908" i="15"/>
  <c r="Y5907" i="15"/>
  <c r="Y5906" i="15"/>
  <c r="Y5905" i="15"/>
  <c r="Y5904" i="15"/>
  <c r="Y5903" i="15"/>
  <c r="Y5902" i="15"/>
  <c r="Y5901" i="15"/>
  <c r="Y5900" i="15"/>
  <c r="Y5899" i="15"/>
  <c r="Y5898" i="15"/>
  <c r="Y5897" i="15"/>
  <c r="Y5896" i="15"/>
  <c r="Y5895" i="15"/>
  <c r="Y5894" i="15"/>
  <c r="Y5893" i="15"/>
  <c r="Y5892" i="15"/>
  <c r="Y5891" i="15"/>
  <c r="Y5890" i="15"/>
  <c r="Y5889" i="15"/>
  <c r="Y5888" i="15"/>
  <c r="Y5887" i="15"/>
  <c r="Y5886" i="15"/>
  <c r="Y5885" i="15"/>
  <c r="Y5884" i="15"/>
  <c r="Y5883" i="15"/>
  <c r="Y5882" i="15"/>
  <c r="Y5881" i="15"/>
  <c r="Y5880" i="15"/>
  <c r="Y5879" i="15"/>
  <c r="Y5878" i="15"/>
  <c r="Y5877" i="15"/>
  <c r="Y5876" i="15"/>
  <c r="Y5875" i="15"/>
  <c r="Y5874" i="15"/>
  <c r="Y5873" i="15"/>
  <c r="Y5872" i="15"/>
  <c r="Y5871" i="15"/>
  <c r="Y5870" i="15"/>
  <c r="Y5869" i="15"/>
  <c r="Y5868" i="15"/>
  <c r="Y5867" i="15"/>
  <c r="Y5866" i="15"/>
  <c r="Y5865" i="15"/>
  <c r="Y5864" i="15"/>
  <c r="Y5863" i="15"/>
  <c r="Y5862" i="15"/>
  <c r="Y5861" i="15"/>
  <c r="Y5860" i="15"/>
  <c r="Y5859" i="15"/>
  <c r="Y5858" i="15"/>
  <c r="Y5857" i="15"/>
  <c r="Y5856" i="15"/>
  <c r="Y5855" i="15"/>
  <c r="Y5854" i="15"/>
  <c r="Y5853" i="15"/>
  <c r="Y5852" i="15"/>
  <c r="Y5851" i="15"/>
  <c r="Y5850" i="15"/>
  <c r="Y5849" i="15"/>
  <c r="Y5848" i="15"/>
  <c r="Y5847" i="15"/>
  <c r="Y5846" i="15"/>
  <c r="Y5845" i="15"/>
  <c r="Y5844" i="15"/>
  <c r="Y5843" i="15"/>
  <c r="Y5842" i="15"/>
  <c r="Y5841" i="15"/>
  <c r="Y5840" i="15"/>
  <c r="Y5839" i="15"/>
  <c r="Y5838" i="15"/>
  <c r="Y5837" i="15"/>
  <c r="Y5836" i="15"/>
  <c r="Y5835" i="15"/>
  <c r="Y5834" i="15"/>
  <c r="Y5833" i="15"/>
  <c r="Y5832" i="15"/>
  <c r="Y5831" i="15"/>
  <c r="Y5830" i="15"/>
  <c r="Y5829" i="15"/>
  <c r="Y5828" i="15"/>
  <c r="Y5827" i="15"/>
  <c r="Y5826" i="15"/>
  <c r="Y5825" i="15"/>
  <c r="Y5824" i="15"/>
  <c r="Y5823" i="15"/>
  <c r="Y5822" i="15"/>
  <c r="Y5821" i="15"/>
  <c r="Y5820" i="15"/>
  <c r="Y5819" i="15"/>
  <c r="Y5818" i="15"/>
  <c r="Y5817" i="15"/>
  <c r="Y5816" i="15"/>
  <c r="Y5815" i="15"/>
  <c r="Y5814" i="15"/>
  <c r="Y5813" i="15"/>
  <c r="Y5812" i="15"/>
  <c r="Y5811" i="15"/>
  <c r="Y5810" i="15"/>
  <c r="Y5809" i="15"/>
  <c r="Y5808" i="15"/>
  <c r="Y5807" i="15"/>
  <c r="Y5806" i="15"/>
  <c r="Y5805" i="15"/>
  <c r="Y5804" i="15"/>
  <c r="Y5803" i="15"/>
  <c r="Y5802" i="15"/>
  <c r="Y5801" i="15"/>
  <c r="Y5800" i="15"/>
  <c r="Y5799" i="15"/>
  <c r="Y5798" i="15"/>
  <c r="Y5797" i="15"/>
  <c r="Y5796" i="15"/>
  <c r="Y5795" i="15"/>
  <c r="Y5794" i="15"/>
  <c r="Y5793" i="15"/>
  <c r="Y5792" i="15"/>
  <c r="Y5791" i="15"/>
  <c r="Y5790" i="15"/>
  <c r="Y5789" i="15"/>
  <c r="Y5788" i="15"/>
  <c r="Y5787" i="15"/>
  <c r="Y5786" i="15"/>
  <c r="Y5785" i="15"/>
  <c r="Y5784" i="15"/>
  <c r="Y5783" i="15"/>
  <c r="Y5782" i="15"/>
  <c r="Y5781" i="15"/>
  <c r="Y5780" i="15"/>
  <c r="Y5779" i="15"/>
  <c r="Y5778" i="15"/>
  <c r="Y5777" i="15"/>
  <c r="Y5776" i="15"/>
  <c r="Y5775" i="15"/>
  <c r="Y5774" i="15"/>
  <c r="Y5773" i="15"/>
  <c r="Y5772" i="15"/>
  <c r="Y5771" i="15"/>
  <c r="Y5770" i="15"/>
  <c r="Y5769" i="15"/>
  <c r="Y5768" i="15"/>
  <c r="Y5767" i="15"/>
  <c r="Y5766" i="15"/>
  <c r="Y5765" i="15"/>
  <c r="Y5764" i="15"/>
  <c r="Y5763" i="15"/>
  <c r="Y5762" i="15"/>
  <c r="Y5761" i="15"/>
  <c r="Y5760" i="15"/>
  <c r="Y5759" i="15"/>
  <c r="Y5758" i="15"/>
  <c r="Y5757" i="15"/>
  <c r="Y5756" i="15"/>
  <c r="Y5755" i="15"/>
  <c r="Y5754" i="15"/>
  <c r="Y5753" i="15"/>
  <c r="Y5752" i="15"/>
  <c r="Y5751" i="15"/>
  <c r="Y5750" i="15"/>
  <c r="Y5749" i="15"/>
  <c r="Y5748" i="15"/>
  <c r="Y5747" i="15"/>
  <c r="Y5746" i="15"/>
  <c r="Y5745" i="15"/>
  <c r="Y5744" i="15"/>
  <c r="Y5743" i="15"/>
  <c r="Y5742" i="15"/>
  <c r="Y5741" i="15"/>
  <c r="Y5740" i="15"/>
  <c r="Y5739" i="15"/>
  <c r="Y5738" i="15"/>
  <c r="Y5737" i="15"/>
  <c r="Y5736" i="15"/>
  <c r="Y5735" i="15"/>
  <c r="Y5734" i="15"/>
  <c r="Y5733" i="15"/>
  <c r="Y5732" i="15"/>
  <c r="Y5731" i="15"/>
  <c r="Y5730" i="15"/>
  <c r="Y5729" i="15"/>
  <c r="Y5728" i="15"/>
  <c r="Y5727" i="15"/>
  <c r="Y5726" i="15"/>
  <c r="Y5725" i="15"/>
  <c r="Y5724" i="15"/>
  <c r="Y5723" i="15"/>
  <c r="Y5722" i="15"/>
  <c r="Y5721" i="15"/>
  <c r="Y5720" i="15"/>
  <c r="Y5719" i="15"/>
  <c r="Y5718" i="15"/>
  <c r="Y5717" i="15"/>
  <c r="Y5716" i="15"/>
  <c r="Y5715" i="15"/>
  <c r="Y5714" i="15"/>
  <c r="Y5713" i="15"/>
  <c r="Y5712" i="15"/>
  <c r="Y5711" i="15"/>
  <c r="Y5710" i="15"/>
  <c r="Y5709" i="15"/>
  <c r="Y5708" i="15"/>
  <c r="Y5707" i="15"/>
  <c r="Y5706" i="15"/>
  <c r="Y5705" i="15"/>
  <c r="Y5704" i="15"/>
  <c r="Y5703" i="15"/>
  <c r="Y5702" i="15"/>
  <c r="Y5701" i="15"/>
  <c r="Y5700" i="15"/>
  <c r="Y5699" i="15"/>
  <c r="Y5698" i="15"/>
  <c r="Y5697" i="15"/>
  <c r="Y5696" i="15"/>
  <c r="Y5695" i="15"/>
  <c r="Y5694" i="15"/>
  <c r="Y5693" i="15"/>
  <c r="Y5692" i="15"/>
  <c r="Y5691" i="15"/>
  <c r="Y5690" i="15"/>
  <c r="Y5689" i="15"/>
  <c r="Y5688" i="15"/>
  <c r="Y5687" i="15"/>
  <c r="Y5686" i="15"/>
  <c r="Y5685" i="15"/>
  <c r="Y5684" i="15"/>
  <c r="Y5683" i="15"/>
  <c r="Y5682" i="15"/>
  <c r="Y5681" i="15"/>
  <c r="Y5680" i="15"/>
  <c r="Y5679" i="15"/>
  <c r="Y5678" i="15"/>
  <c r="Y5677" i="15"/>
  <c r="Y5676" i="15"/>
  <c r="Y5675" i="15"/>
  <c r="Y5674" i="15"/>
  <c r="Y5673" i="15"/>
  <c r="Y5672" i="15"/>
  <c r="Y5671" i="15"/>
  <c r="Y5670" i="15"/>
  <c r="Y5669" i="15"/>
  <c r="Y5668" i="15"/>
  <c r="Y5667" i="15"/>
  <c r="Y5666" i="15"/>
  <c r="Y5665" i="15"/>
  <c r="Y5664" i="15"/>
  <c r="Y5663" i="15"/>
  <c r="Y5662" i="15"/>
  <c r="Y5661" i="15"/>
  <c r="Y5660" i="15"/>
  <c r="Y5659" i="15"/>
  <c r="Y5658" i="15"/>
  <c r="Y5657" i="15"/>
  <c r="Y5656" i="15"/>
  <c r="Y5655" i="15"/>
  <c r="Y5654" i="15"/>
  <c r="Y5653" i="15"/>
  <c r="Y5652" i="15"/>
  <c r="Y5651" i="15"/>
  <c r="Y5650" i="15"/>
  <c r="Y5649" i="15"/>
  <c r="Y5648" i="15"/>
  <c r="Y5647" i="15"/>
  <c r="Y5646" i="15"/>
  <c r="Y5645" i="15"/>
  <c r="Y5644" i="15"/>
  <c r="Y5643" i="15"/>
  <c r="Y5642" i="15"/>
  <c r="Y5641" i="15"/>
  <c r="Y5640" i="15"/>
  <c r="Y5639" i="15"/>
  <c r="Y5638" i="15"/>
  <c r="Y5637" i="15"/>
  <c r="Y5636" i="15"/>
  <c r="Y5635" i="15"/>
  <c r="Y5634" i="15"/>
  <c r="Y5633" i="15"/>
  <c r="Y5632" i="15"/>
  <c r="Y5631" i="15"/>
  <c r="Y5630" i="15"/>
  <c r="Y5629" i="15"/>
  <c r="Y5628" i="15"/>
  <c r="Y5627" i="15"/>
  <c r="Y5626" i="15"/>
  <c r="Y5625" i="15"/>
  <c r="Y5624" i="15"/>
  <c r="Y5623" i="15"/>
  <c r="Y5622" i="15"/>
  <c r="Y5621" i="15"/>
  <c r="Y5620" i="15"/>
  <c r="Y5619" i="15"/>
  <c r="Y5618" i="15"/>
  <c r="Y5617" i="15"/>
  <c r="Y5616" i="15"/>
  <c r="Y5615" i="15"/>
  <c r="Y5614" i="15"/>
  <c r="Y5613" i="15"/>
  <c r="Y5612" i="15"/>
  <c r="Y5611" i="15"/>
  <c r="Y5610" i="15"/>
  <c r="Y5609" i="15"/>
  <c r="Y5608" i="15"/>
  <c r="Y5607" i="15"/>
  <c r="Y5606" i="15"/>
  <c r="Y5605" i="15"/>
  <c r="Y5604" i="15"/>
  <c r="Y5603" i="15"/>
  <c r="Y5602" i="15"/>
  <c r="Y5601" i="15"/>
  <c r="Y5600" i="15"/>
  <c r="Y5599" i="15"/>
  <c r="Y5598" i="15"/>
  <c r="Y5597" i="15"/>
  <c r="Y5596" i="15"/>
  <c r="Y5595" i="15"/>
  <c r="Y5594" i="15"/>
  <c r="Y5593" i="15"/>
  <c r="Y5592" i="15"/>
  <c r="Y5591" i="15"/>
  <c r="Y5590" i="15"/>
  <c r="Y5589" i="15"/>
  <c r="Y5588" i="15"/>
  <c r="Y5587" i="15"/>
  <c r="Y5586" i="15"/>
  <c r="Y5585" i="15"/>
  <c r="Y5584" i="15"/>
  <c r="Y5583" i="15"/>
  <c r="Y5582" i="15"/>
  <c r="Y5581" i="15"/>
  <c r="Y5580" i="15"/>
  <c r="Y5579" i="15"/>
  <c r="Y5578" i="15"/>
  <c r="Y5577" i="15"/>
  <c r="Y5576" i="15"/>
  <c r="Y5575" i="15"/>
  <c r="Y5574" i="15"/>
  <c r="Y5573" i="15"/>
  <c r="Y5572" i="15"/>
  <c r="Y5571" i="15"/>
  <c r="Y5570" i="15"/>
  <c r="Y5569" i="15"/>
  <c r="Y5568" i="15"/>
  <c r="Y5567" i="15"/>
  <c r="Y5566" i="15"/>
  <c r="Y5565" i="15"/>
  <c r="Y5564" i="15"/>
  <c r="Y5563" i="15"/>
  <c r="Y5562" i="15"/>
  <c r="Y5561" i="15"/>
  <c r="Y5560" i="15"/>
  <c r="Y5559" i="15"/>
  <c r="Y5558" i="15"/>
  <c r="Y5557" i="15"/>
  <c r="Y5556" i="15"/>
  <c r="Y5555" i="15"/>
  <c r="Y5554" i="15"/>
  <c r="Y5553" i="15"/>
  <c r="Y5552" i="15"/>
  <c r="Y5551" i="15"/>
  <c r="Y5550" i="15"/>
  <c r="Y5549" i="15"/>
  <c r="Y5548" i="15"/>
  <c r="Y5547" i="15"/>
  <c r="Y5546" i="15"/>
  <c r="Y5545" i="15"/>
  <c r="Y5544" i="15"/>
  <c r="Y5543" i="15"/>
  <c r="Y5542" i="15"/>
  <c r="Y5541" i="15"/>
  <c r="Y5540" i="15"/>
  <c r="Y5539" i="15"/>
  <c r="Y5538" i="15"/>
  <c r="Y5537" i="15"/>
  <c r="Y5536" i="15"/>
  <c r="Y5535" i="15"/>
  <c r="Y5534" i="15"/>
  <c r="Y5533" i="15"/>
  <c r="Y5532" i="15"/>
  <c r="Y5531" i="15"/>
  <c r="Y5530" i="15"/>
  <c r="Y5529" i="15"/>
  <c r="Y5528" i="15"/>
  <c r="Y5527" i="15"/>
  <c r="Y5526" i="15"/>
  <c r="Y5525" i="15"/>
  <c r="Y5524" i="15"/>
  <c r="Y5523" i="15"/>
  <c r="Y5522" i="15"/>
  <c r="Y5521" i="15"/>
  <c r="Y5520" i="15"/>
  <c r="Y5519" i="15"/>
  <c r="Y5518" i="15"/>
  <c r="Y5517" i="15"/>
  <c r="Y5516" i="15"/>
  <c r="Y5515" i="15"/>
  <c r="Y5514" i="15"/>
  <c r="Y5513" i="15"/>
  <c r="Y5512" i="15"/>
  <c r="Y5511" i="15"/>
  <c r="Y5510" i="15"/>
  <c r="Y5509" i="15"/>
  <c r="Y5508" i="15"/>
  <c r="Y5507" i="15"/>
  <c r="Y5506" i="15"/>
  <c r="Y5505" i="15"/>
  <c r="Y5504" i="15"/>
  <c r="Y5503" i="15"/>
  <c r="Y5502" i="15"/>
  <c r="Y5501" i="15"/>
  <c r="Y5500" i="15"/>
  <c r="Y5499" i="15"/>
  <c r="Y5498" i="15"/>
  <c r="Y5497" i="15"/>
  <c r="Y5496" i="15"/>
  <c r="Y5495" i="15"/>
  <c r="Y5494" i="15"/>
  <c r="Y5493" i="15"/>
  <c r="Y5492" i="15"/>
  <c r="Y5491" i="15"/>
  <c r="Y5490" i="15"/>
  <c r="Y5489" i="15"/>
  <c r="Y5488" i="15"/>
  <c r="Y5487" i="15"/>
  <c r="Y5486" i="15"/>
  <c r="Y5485" i="15"/>
  <c r="Y5484" i="15"/>
  <c r="Y5483" i="15"/>
  <c r="Y5482" i="15"/>
  <c r="Y5481" i="15"/>
  <c r="Y5480" i="15"/>
  <c r="Y5479" i="15"/>
  <c r="Y5478" i="15"/>
  <c r="Y5477" i="15"/>
  <c r="Y5476" i="15"/>
  <c r="Y5475" i="15"/>
  <c r="Y5474" i="15"/>
  <c r="Y5473" i="15"/>
  <c r="Y5472" i="15"/>
  <c r="Y5471" i="15"/>
  <c r="Y5470" i="15"/>
  <c r="Y5469" i="15"/>
  <c r="Y5468" i="15"/>
  <c r="Y5467" i="15"/>
  <c r="Y5466" i="15"/>
  <c r="Y5465" i="15"/>
  <c r="Y5464" i="15"/>
  <c r="Y5463" i="15"/>
  <c r="Y5462" i="15"/>
  <c r="Y5461" i="15"/>
  <c r="Y5460" i="15"/>
  <c r="Y5459" i="15"/>
  <c r="Y5458" i="15"/>
  <c r="Y5457" i="15"/>
  <c r="Y5456" i="15"/>
  <c r="Y5455" i="15"/>
  <c r="Y5454" i="15"/>
  <c r="Y5453" i="15"/>
  <c r="Y5452" i="15"/>
  <c r="Y5451" i="15"/>
  <c r="Y5450" i="15"/>
  <c r="Y5449" i="15"/>
  <c r="Y5448" i="15"/>
  <c r="Y5447" i="15"/>
  <c r="Y5446" i="15"/>
  <c r="Y5445" i="15"/>
  <c r="Y5444" i="15"/>
  <c r="Y5443" i="15"/>
  <c r="Y5442" i="15"/>
  <c r="Y5441" i="15"/>
  <c r="Y5440" i="15"/>
  <c r="Y5439" i="15"/>
  <c r="Y5438" i="15"/>
  <c r="Y5437" i="15"/>
  <c r="Y5436" i="15"/>
  <c r="Y5435" i="15"/>
  <c r="Y5434" i="15"/>
  <c r="Y5433" i="15"/>
  <c r="Y5432" i="15"/>
  <c r="Y5431" i="15"/>
  <c r="Y5430" i="15"/>
  <c r="Y5429" i="15"/>
  <c r="Y5428" i="15"/>
  <c r="Y5427" i="15"/>
  <c r="Y5426" i="15"/>
  <c r="Y5425" i="15"/>
  <c r="Y5424" i="15"/>
  <c r="Y5423" i="15"/>
  <c r="Y5422" i="15"/>
  <c r="Y5421" i="15"/>
  <c r="Y5420" i="15"/>
  <c r="Y5419" i="15"/>
  <c r="Y5418" i="15"/>
  <c r="Y5417" i="15"/>
  <c r="Y5416" i="15"/>
  <c r="Y5415" i="15"/>
  <c r="Y5414" i="15"/>
  <c r="Y5413" i="15"/>
  <c r="Y5412" i="15"/>
  <c r="Y5411" i="15"/>
  <c r="Y5410" i="15"/>
  <c r="Y5409" i="15"/>
  <c r="Y5408" i="15"/>
  <c r="Y5407" i="15"/>
  <c r="Y5406" i="15"/>
  <c r="Y5405" i="15"/>
  <c r="Y5404" i="15"/>
  <c r="Y5403" i="15"/>
  <c r="Y5402" i="15"/>
  <c r="Y5401" i="15"/>
  <c r="Y5400" i="15"/>
  <c r="Y5399" i="15"/>
  <c r="Y5398" i="15"/>
  <c r="Y5397" i="15"/>
  <c r="Y5396" i="15"/>
  <c r="Y5395" i="15"/>
  <c r="Y5394" i="15"/>
  <c r="Y5393" i="15"/>
  <c r="Y5392" i="15"/>
  <c r="Y5391" i="15"/>
  <c r="Y5390" i="15"/>
  <c r="Y5389" i="15"/>
  <c r="Y5388" i="15"/>
  <c r="Y5387" i="15"/>
  <c r="Y5386" i="15"/>
  <c r="Y5385" i="15"/>
  <c r="Y5384" i="15"/>
  <c r="Y5383" i="15"/>
  <c r="Y5382" i="15"/>
  <c r="Y5381" i="15"/>
  <c r="Y5380" i="15"/>
  <c r="Y5379" i="15"/>
  <c r="Y5378" i="15"/>
  <c r="Y5377" i="15"/>
  <c r="Y5376" i="15"/>
  <c r="Y5375" i="15"/>
  <c r="Y5374" i="15"/>
  <c r="Y5373" i="15"/>
  <c r="Y5372" i="15"/>
  <c r="Y5371" i="15"/>
  <c r="Y5370" i="15"/>
  <c r="Y5369" i="15"/>
  <c r="Y5368" i="15"/>
  <c r="Y5367" i="15"/>
  <c r="Y5366" i="15"/>
  <c r="Y5365" i="15"/>
  <c r="Y5364" i="15"/>
  <c r="Y5363" i="15"/>
  <c r="Y5362" i="15"/>
  <c r="Y5361" i="15"/>
  <c r="Y5360" i="15"/>
  <c r="Y5359" i="15"/>
  <c r="Y5358" i="15"/>
  <c r="Y5357" i="15"/>
  <c r="Y5356" i="15"/>
  <c r="Y5355" i="15"/>
  <c r="Y5354" i="15"/>
  <c r="Y5353" i="15"/>
  <c r="Y5352" i="15"/>
  <c r="Y5351" i="15"/>
  <c r="Y5350" i="15"/>
  <c r="Y5349" i="15"/>
  <c r="Y5348" i="15"/>
  <c r="Y5347" i="15"/>
  <c r="Y5346" i="15"/>
  <c r="Y5345" i="15"/>
  <c r="Y5344" i="15"/>
  <c r="Y5343" i="15"/>
  <c r="Y5342" i="15"/>
  <c r="Y5341" i="15"/>
  <c r="Y5340" i="15"/>
  <c r="Y5339" i="15"/>
  <c r="Y5338" i="15"/>
  <c r="Y5337" i="15"/>
  <c r="Y5336" i="15"/>
  <c r="Y5335" i="15"/>
  <c r="Y5334" i="15"/>
  <c r="Y5333" i="15"/>
  <c r="Y5332" i="15"/>
  <c r="Y5331" i="15"/>
  <c r="Y5330" i="15"/>
  <c r="Y5329" i="15"/>
  <c r="Y5328" i="15"/>
  <c r="Y5327" i="15"/>
  <c r="Y5326" i="15"/>
  <c r="Y5325" i="15"/>
  <c r="Y5324" i="15"/>
  <c r="Y5323" i="15"/>
  <c r="Y5322" i="15"/>
  <c r="Y5321" i="15"/>
  <c r="Y5320" i="15"/>
  <c r="Y5319" i="15"/>
  <c r="Y5318" i="15"/>
  <c r="Y5317" i="15"/>
  <c r="Y5316" i="15"/>
  <c r="Y5315" i="15"/>
  <c r="Y5314" i="15"/>
  <c r="Y5313" i="15"/>
  <c r="Y5312" i="15"/>
  <c r="Y5311" i="15"/>
  <c r="Y5310" i="15"/>
  <c r="Y5309" i="15"/>
  <c r="Y5308" i="15"/>
  <c r="Y5307" i="15"/>
  <c r="Y5306" i="15"/>
  <c r="Y5305" i="15"/>
  <c r="Y5304" i="15"/>
  <c r="Y5303" i="15"/>
  <c r="Y5302" i="15"/>
  <c r="Y5301" i="15"/>
  <c r="Y5300" i="15"/>
  <c r="Y5299" i="15"/>
  <c r="Y5298" i="15"/>
  <c r="Y5297" i="15"/>
  <c r="Y5296" i="15"/>
  <c r="Y5295" i="15"/>
  <c r="Y5294" i="15"/>
  <c r="Y5293" i="15"/>
  <c r="Y5292" i="15"/>
  <c r="Y5291" i="15"/>
  <c r="Y5290" i="15"/>
  <c r="Y5289" i="15"/>
  <c r="Y5288" i="15"/>
  <c r="Y5287" i="15"/>
  <c r="Y5286" i="15"/>
  <c r="Y5285" i="15"/>
  <c r="Y5284" i="15"/>
  <c r="Y5283" i="15"/>
  <c r="Y5282" i="15"/>
  <c r="Y5281" i="15"/>
  <c r="Y5280" i="15"/>
  <c r="Y5279" i="15"/>
  <c r="Y5278" i="15"/>
  <c r="Y5277" i="15"/>
  <c r="Y5276" i="15"/>
  <c r="Y5275" i="15"/>
  <c r="Y5274" i="15"/>
  <c r="Y5273" i="15"/>
  <c r="Y5272" i="15"/>
  <c r="Y5271" i="15"/>
  <c r="Y5270" i="15"/>
  <c r="Y5269" i="15"/>
  <c r="Y5268" i="15"/>
  <c r="Y5267" i="15"/>
  <c r="Y5266" i="15"/>
  <c r="Y5265" i="15"/>
  <c r="Y5264" i="15"/>
  <c r="Y5263" i="15"/>
  <c r="Y5262" i="15"/>
  <c r="Y5261" i="15"/>
  <c r="Y5260" i="15"/>
  <c r="Y5259" i="15"/>
  <c r="Y5258" i="15"/>
  <c r="Y5257" i="15"/>
  <c r="Y5256" i="15"/>
  <c r="Y5255" i="15"/>
  <c r="Y5254" i="15"/>
  <c r="Y5253" i="15"/>
  <c r="Y5252" i="15"/>
  <c r="Y5251" i="15"/>
  <c r="Y5250" i="15"/>
  <c r="Y5249" i="15"/>
  <c r="Y5248" i="15"/>
  <c r="Y5247" i="15"/>
  <c r="Y5246" i="15"/>
  <c r="Y5245" i="15"/>
  <c r="Y5244" i="15"/>
  <c r="Y5243" i="15"/>
  <c r="Y5242" i="15"/>
  <c r="Y5241" i="15"/>
  <c r="Y5240" i="15"/>
  <c r="Y5239" i="15"/>
  <c r="Y5238" i="15"/>
  <c r="Y5237" i="15"/>
  <c r="Y5236" i="15"/>
  <c r="Y5235" i="15"/>
  <c r="Y5234" i="15"/>
  <c r="Y5233" i="15"/>
  <c r="Y5232" i="15"/>
  <c r="Y5231" i="15"/>
  <c r="Y5230" i="15"/>
  <c r="Y5229" i="15"/>
  <c r="Y5228" i="15"/>
  <c r="Y5227" i="15"/>
  <c r="Y5226" i="15"/>
  <c r="Y5225" i="15"/>
  <c r="Y5224" i="15"/>
  <c r="Y5223" i="15"/>
  <c r="Y5222" i="15"/>
  <c r="Y5221" i="15"/>
  <c r="Y5220" i="15"/>
  <c r="Y5219" i="15"/>
  <c r="Y5218" i="15"/>
  <c r="Y5217" i="15"/>
  <c r="Y5216" i="15"/>
  <c r="Y5215" i="15"/>
  <c r="Y5214" i="15"/>
  <c r="Y5213" i="15"/>
  <c r="Y5212" i="15"/>
  <c r="Y5211" i="15"/>
  <c r="Y5210" i="15"/>
  <c r="Y5209" i="15"/>
  <c r="Y5208" i="15"/>
  <c r="Y5207" i="15"/>
  <c r="Y5206" i="15"/>
  <c r="Y5205" i="15"/>
  <c r="Y5204" i="15"/>
  <c r="Y5203" i="15"/>
  <c r="Y5202" i="15"/>
  <c r="Y5201" i="15"/>
  <c r="Y5200" i="15"/>
  <c r="Y5199" i="15"/>
  <c r="Y5198" i="15"/>
  <c r="Y5197" i="15"/>
  <c r="Y5196" i="15"/>
  <c r="Y5195" i="15"/>
  <c r="Y5194" i="15"/>
  <c r="Y5193" i="15"/>
  <c r="Y5192" i="15"/>
  <c r="Y5191" i="15"/>
  <c r="Y5190" i="15"/>
  <c r="Y5189" i="15"/>
  <c r="Y5188" i="15"/>
  <c r="Y5187" i="15"/>
  <c r="Y5186" i="15"/>
  <c r="Y5185" i="15"/>
  <c r="Y5184" i="15"/>
  <c r="Y5183" i="15"/>
  <c r="Y5182" i="15"/>
  <c r="Y5181" i="15"/>
  <c r="Y5180" i="15"/>
  <c r="Y5179" i="15"/>
  <c r="Y5178" i="15"/>
  <c r="Y5177" i="15"/>
  <c r="Y5176" i="15"/>
  <c r="Y5175" i="15"/>
  <c r="Y5174" i="15"/>
  <c r="Y5173" i="15"/>
  <c r="Y5172" i="15"/>
  <c r="Y5171" i="15"/>
  <c r="Y5170" i="15"/>
  <c r="Y5169" i="15"/>
  <c r="Y5168" i="15"/>
  <c r="Y5167" i="15"/>
  <c r="Y5166" i="15"/>
  <c r="Y5165" i="15"/>
  <c r="Y5164" i="15"/>
  <c r="Y5163" i="15"/>
  <c r="Y5162" i="15"/>
  <c r="Y5161" i="15"/>
  <c r="Y5160" i="15"/>
  <c r="Y5159" i="15"/>
  <c r="Y5158" i="15"/>
  <c r="Y5157" i="15"/>
  <c r="Y5156" i="15"/>
  <c r="Y5155" i="15"/>
  <c r="Y5154" i="15"/>
  <c r="Y5153" i="15"/>
  <c r="Y5152" i="15"/>
  <c r="Y5151" i="15"/>
  <c r="Y5150" i="15"/>
  <c r="Y5149" i="15"/>
  <c r="Y5148" i="15"/>
  <c r="Y5147" i="15"/>
  <c r="Y5146" i="15"/>
  <c r="Y5145" i="15"/>
  <c r="Y5144" i="15"/>
  <c r="Y5143" i="15"/>
  <c r="Y5142" i="15"/>
  <c r="Y5141" i="15"/>
  <c r="Y5140" i="15"/>
  <c r="Y5139" i="15"/>
  <c r="Y5138" i="15"/>
  <c r="Y5137" i="15"/>
  <c r="Y5136" i="15"/>
  <c r="Y5135" i="15"/>
  <c r="Y5134" i="15"/>
  <c r="Y5133" i="15"/>
  <c r="Y5132" i="15"/>
  <c r="Y5131" i="15"/>
  <c r="Y5130" i="15"/>
  <c r="Y5129" i="15"/>
  <c r="Y5128" i="15"/>
  <c r="Y5127" i="15"/>
  <c r="Y5126" i="15"/>
  <c r="Y5125" i="15"/>
  <c r="Y5124" i="15"/>
  <c r="Y5123" i="15"/>
  <c r="Y5122" i="15"/>
  <c r="Y5121" i="15"/>
  <c r="Y5120" i="15"/>
  <c r="Y5119" i="15"/>
  <c r="Y5118" i="15"/>
  <c r="Y5117" i="15"/>
  <c r="Y5116" i="15"/>
  <c r="Y5115" i="15"/>
  <c r="Y5114" i="15"/>
  <c r="Y5113" i="15"/>
  <c r="Y5112" i="15"/>
  <c r="Y5111" i="15"/>
  <c r="Y5110" i="15"/>
  <c r="Y5109" i="15"/>
  <c r="Y5108" i="15"/>
  <c r="Y5107" i="15"/>
  <c r="Y5106" i="15"/>
  <c r="Y5105" i="15"/>
  <c r="Y5104" i="15"/>
  <c r="Y5103" i="15"/>
  <c r="Y5102" i="15"/>
  <c r="Y5101" i="15"/>
  <c r="Y5100" i="15"/>
  <c r="Y5099" i="15"/>
  <c r="Y5098" i="15"/>
  <c r="Y5097" i="15"/>
  <c r="Y5096" i="15"/>
  <c r="Y5095" i="15"/>
  <c r="Y5094" i="15"/>
  <c r="Y5093" i="15"/>
  <c r="Y5092" i="15"/>
  <c r="Y5091" i="15"/>
  <c r="Y5090" i="15"/>
  <c r="Y5089" i="15"/>
  <c r="Y5088" i="15"/>
  <c r="Y5087" i="15"/>
  <c r="Y5086" i="15"/>
  <c r="Y5085" i="15"/>
  <c r="Y5084" i="15"/>
  <c r="Y5083" i="15"/>
  <c r="Y5082" i="15"/>
  <c r="Y5081" i="15"/>
  <c r="Y5080" i="15"/>
  <c r="Y5079" i="15"/>
  <c r="Y5078" i="15"/>
  <c r="Y5077" i="15"/>
  <c r="Y5076" i="15"/>
  <c r="Y5075" i="15"/>
  <c r="Y5074" i="15"/>
  <c r="Y5073" i="15"/>
  <c r="Y5072" i="15"/>
  <c r="Y5071" i="15"/>
  <c r="Y5070" i="15"/>
  <c r="Y5069" i="15"/>
  <c r="Y5068" i="15"/>
  <c r="Y5067" i="15"/>
  <c r="Y5066" i="15"/>
  <c r="Y5065" i="15"/>
  <c r="Y5064" i="15"/>
  <c r="Y5063" i="15"/>
  <c r="Y5062" i="15"/>
  <c r="Y5061" i="15"/>
  <c r="Y5060" i="15"/>
  <c r="Y5059" i="15"/>
  <c r="Y5058" i="15"/>
  <c r="Y5057" i="15"/>
  <c r="Y5056" i="15"/>
  <c r="Y5055" i="15"/>
  <c r="Y5054" i="15"/>
  <c r="Y5053" i="15"/>
  <c r="Y5052" i="15"/>
  <c r="Y5051" i="15"/>
  <c r="Y5050" i="15"/>
  <c r="Y5049" i="15"/>
  <c r="Y5048" i="15"/>
  <c r="Y5047" i="15"/>
  <c r="Y5046" i="15"/>
  <c r="Y5045" i="15"/>
  <c r="Y5044" i="15"/>
  <c r="Y5043" i="15"/>
  <c r="Y5042" i="15"/>
  <c r="Y5041" i="15"/>
  <c r="Y5040" i="15"/>
  <c r="Y5039" i="15"/>
  <c r="Y5038" i="15"/>
  <c r="Y5037" i="15"/>
  <c r="Y5036" i="15"/>
  <c r="Y5035" i="15"/>
  <c r="Y5034" i="15"/>
  <c r="Y5033" i="15"/>
  <c r="Y5032" i="15"/>
  <c r="Y5031" i="15"/>
  <c r="Y5030" i="15"/>
  <c r="Y5029" i="15"/>
  <c r="Y5028" i="15"/>
  <c r="Y5027" i="15"/>
  <c r="Y5026" i="15"/>
  <c r="Y5025" i="15"/>
  <c r="Y5024" i="15"/>
  <c r="Y5023" i="15"/>
  <c r="Y5022" i="15"/>
  <c r="Y5021" i="15"/>
  <c r="Y5020" i="15"/>
  <c r="Y5019" i="15"/>
  <c r="Y5018" i="15"/>
  <c r="Y5017" i="15"/>
  <c r="Y5016" i="15"/>
  <c r="Y5015" i="15"/>
  <c r="Y5014" i="15"/>
  <c r="Y5013" i="15"/>
  <c r="Y5012" i="15"/>
  <c r="Y5011" i="15"/>
  <c r="Y5010" i="15"/>
  <c r="Y5009" i="15"/>
  <c r="Y5008" i="15"/>
  <c r="Y5007" i="15"/>
  <c r="Y5006" i="15"/>
  <c r="Y5005" i="15"/>
  <c r="Y5004" i="15"/>
  <c r="Y5003" i="15"/>
  <c r="Y5002" i="15"/>
  <c r="Y5001" i="15"/>
  <c r="Y5000" i="15"/>
  <c r="Y4999" i="15"/>
  <c r="Y4998" i="15"/>
  <c r="Y4997" i="15"/>
  <c r="Y4996" i="15"/>
  <c r="Y4995" i="15"/>
  <c r="Y4994" i="15"/>
  <c r="Y4993" i="15"/>
  <c r="Y4992" i="15"/>
  <c r="Y4991" i="15"/>
  <c r="Y4990" i="15"/>
  <c r="Y4989" i="15"/>
  <c r="Y4988" i="15"/>
  <c r="Y4987" i="15"/>
  <c r="Y4986" i="15"/>
  <c r="Y4985" i="15"/>
  <c r="Y4984" i="15"/>
  <c r="Y4983" i="15"/>
  <c r="Y4982" i="15"/>
  <c r="Y4981" i="15"/>
  <c r="Y4980" i="15"/>
  <c r="Y4979" i="15"/>
  <c r="Y4978" i="15"/>
  <c r="Y4977" i="15"/>
  <c r="Y4976" i="15"/>
  <c r="Y4975" i="15"/>
  <c r="Y4974" i="15"/>
  <c r="Y4973" i="15"/>
  <c r="Y4972" i="15"/>
  <c r="Y4971" i="15"/>
  <c r="Y4970" i="15"/>
  <c r="Y4969" i="15"/>
  <c r="Y4968" i="15"/>
  <c r="Y4967" i="15"/>
  <c r="Y4966" i="15"/>
  <c r="Y4965" i="15"/>
  <c r="Y4964" i="15"/>
  <c r="Y4963" i="15"/>
  <c r="Y4962" i="15"/>
  <c r="Y4961" i="15"/>
  <c r="Y4960" i="15"/>
  <c r="Y4959" i="15"/>
  <c r="Y4958" i="15"/>
  <c r="Y4957" i="15"/>
  <c r="Y4956" i="15"/>
  <c r="Y4955" i="15"/>
  <c r="Y4954" i="15"/>
  <c r="Y4953" i="15"/>
  <c r="Y4952" i="15"/>
  <c r="Y4951" i="15"/>
  <c r="Y4950" i="15"/>
  <c r="Y4949" i="15"/>
  <c r="Y4948" i="15"/>
  <c r="Y4947" i="15"/>
  <c r="Y4946" i="15"/>
  <c r="Y4945" i="15"/>
  <c r="Y4944" i="15"/>
  <c r="Y4943" i="15"/>
  <c r="Y4942" i="15"/>
  <c r="Y4941" i="15"/>
  <c r="Y4940" i="15"/>
  <c r="Y4939" i="15"/>
  <c r="Y4938" i="15"/>
  <c r="Y4937" i="15"/>
  <c r="Y4936" i="15"/>
  <c r="Y4935" i="15"/>
  <c r="Y4934" i="15"/>
  <c r="Y4933" i="15"/>
  <c r="Y4932" i="15"/>
  <c r="Y4931" i="15"/>
  <c r="Y4930" i="15"/>
  <c r="Y4929" i="15"/>
  <c r="Y4928" i="15"/>
  <c r="Y4927" i="15"/>
  <c r="Y4926" i="15"/>
  <c r="Y4925" i="15"/>
  <c r="Y4924" i="15"/>
  <c r="Y4923" i="15"/>
  <c r="Y4922" i="15"/>
  <c r="Y4921" i="15"/>
  <c r="Y4920" i="15"/>
  <c r="Y4919" i="15"/>
  <c r="Y4918" i="15"/>
  <c r="Y4917" i="15"/>
  <c r="Y4916" i="15"/>
  <c r="Y4915" i="15"/>
  <c r="Y4914" i="15"/>
  <c r="Y4913" i="15"/>
  <c r="Y4912" i="15"/>
  <c r="Y4911" i="15"/>
  <c r="Y4910" i="15"/>
  <c r="Y4909" i="15"/>
  <c r="Y4908" i="15"/>
  <c r="Y4907" i="15"/>
  <c r="Y4906" i="15"/>
  <c r="Y4905" i="15"/>
  <c r="Y4904" i="15"/>
  <c r="Y4903" i="15"/>
  <c r="Y4902" i="15"/>
  <c r="Y4901" i="15"/>
  <c r="Y4900" i="15"/>
  <c r="Y4899" i="15"/>
  <c r="Y4898" i="15"/>
  <c r="Y4897" i="15"/>
  <c r="Y4896" i="15"/>
  <c r="Y4895" i="15"/>
  <c r="Y4894" i="15"/>
  <c r="Y4893" i="15"/>
  <c r="Y4892" i="15"/>
  <c r="Y4891" i="15"/>
  <c r="Y4890" i="15"/>
  <c r="Y4889" i="15"/>
  <c r="Y4888" i="15"/>
  <c r="Y4887" i="15"/>
  <c r="Y4886" i="15"/>
  <c r="Y4885" i="15"/>
  <c r="Y4884" i="15"/>
  <c r="Y4883" i="15"/>
  <c r="Y4882" i="15"/>
  <c r="Y4881" i="15"/>
  <c r="Y4880" i="15"/>
  <c r="Y4879" i="15"/>
  <c r="Y4878" i="15"/>
  <c r="Y4877" i="15"/>
  <c r="Y4876" i="15"/>
  <c r="Y4875" i="15"/>
  <c r="Y4874" i="15"/>
  <c r="Y4873" i="15"/>
  <c r="Y4872" i="15"/>
  <c r="Y4871" i="15"/>
  <c r="Y4870" i="15"/>
  <c r="Y4869" i="15"/>
  <c r="Y4868" i="15"/>
  <c r="Y4867" i="15"/>
  <c r="Y4866" i="15"/>
  <c r="Y4865" i="15"/>
  <c r="Y4864" i="15"/>
  <c r="Y4863" i="15"/>
  <c r="Y4862" i="15"/>
  <c r="Y4861" i="15"/>
  <c r="Y4860" i="15"/>
  <c r="Y4859" i="15"/>
  <c r="Y4858" i="15"/>
  <c r="Y4857" i="15"/>
  <c r="Y4856" i="15"/>
  <c r="Y4855" i="15"/>
  <c r="Y4854" i="15"/>
  <c r="Y4853" i="15"/>
  <c r="Y4852" i="15"/>
  <c r="Y4851" i="15"/>
  <c r="Y4850" i="15"/>
  <c r="Y4849" i="15"/>
  <c r="Y4848" i="15"/>
  <c r="Y4847" i="15"/>
  <c r="Y4846" i="15"/>
  <c r="Y4845" i="15"/>
  <c r="Y4844" i="15"/>
  <c r="Y4843" i="15"/>
  <c r="Y4842" i="15"/>
  <c r="Y4841" i="15"/>
  <c r="Y4840" i="15"/>
  <c r="Y4839" i="15"/>
  <c r="Y4838" i="15"/>
  <c r="Y4837" i="15"/>
  <c r="Y4836" i="15"/>
  <c r="Y4835" i="15"/>
  <c r="Y4834" i="15"/>
  <c r="Y4833" i="15"/>
  <c r="Y4832" i="15"/>
  <c r="Y4831" i="15"/>
  <c r="Y4830" i="15"/>
  <c r="Y4829" i="15"/>
  <c r="Y4828" i="15"/>
  <c r="Y4827" i="15"/>
  <c r="Y4826" i="15"/>
  <c r="Y4825" i="15"/>
  <c r="Y4824" i="15"/>
  <c r="Y4823" i="15"/>
  <c r="Y4822" i="15"/>
  <c r="Y4821" i="15"/>
  <c r="Y4820" i="15"/>
  <c r="Y4819" i="15"/>
  <c r="Y4818" i="15"/>
  <c r="Y4817" i="15"/>
  <c r="Y4816" i="15"/>
  <c r="Y4815" i="15"/>
  <c r="Y4814" i="15"/>
  <c r="Y4813" i="15"/>
  <c r="Y4812" i="15"/>
  <c r="Y4811" i="15"/>
  <c r="Y4810" i="15"/>
  <c r="Y4809" i="15"/>
  <c r="Y4808" i="15"/>
  <c r="Y4807" i="15"/>
  <c r="Y4806" i="15"/>
  <c r="Y4805" i="15"/>
  <c r="Y4804" i="15"/>
  <c r="Y4803" i="15"/>
  <c r="Y4802" i="15"/>
  <c r="Y4801" i="15"/>
  <c r="Y4800" i="15"/>
  <c r="Y4799" i="15"/>
  <c r="Y4798" i="15"/>
  <c r="Y4797" i="15"/>
  <c r="Y4796" i="15"/>
  <c r="Y4795" i="15"/>
  <c r="Y4794" i="15"/>
  <c r="Y4793" i="15"/>
  <c r="Y4792" i="15"/>
  <c r="Y4791" i="15"/>
  <c r="Y4790" i="15"/>
  <c r="Y4789" i="15"/>
  <c r="Y4788" i="15"/>
  <c r="Y4787" i="15"/>
  <c r="Y4786" i="15"/>
  <c r="Y4785" i="15"/>
  <c r="Y4784" i="15"/>
  <c r="Y4783" i="15"/>
  <c r="Y4782" i="15"/>
  <c r="Y4781" i="15"/>
  <c r="Y4780" i="15"/>
  <c r="Y4779" i="15"/>
  <c r="Y4778" i="15"/>
  <c r="Y4777" i="15"/>
  <c r="Y4776" i="15"/>
  <c r="Y4775" i="15"/>
  <c r="Y4774" i="15"/>
  <c r="Y4773" i="15"/>
  <c r="Y4772" i="15"/>
  <c r="Y4771" i="15"/>
  <c r="Y4770" i="15"/>
  <c r="Y4769" i="15"/>
  <c r="Y4768" i="15"/>
  <c r="Y4767" i="15"/>
  <c r="Y4766" i="15"/>
  <c r="Y4765" i="15"/>
  <c r="Y4764" i="15"/>
  <c r="Y4763" i="15"/>
  <c r="Y4762" i="15"/>
  <c r="Y4761" i="15"/>
  <c r="Y4760" i="15"/>
  <c r="Y4759" i="15"/>
  <c r="Y4758" i="15"/>
  <c r="Y4757" i="15"/>
  <c r="Y4756" i="15"/>
  <c r="Y4755" i="15"/>
  <c r="Y4754" i="15"/>
  <c r="Y4753" i="15"/>
  <c r="Y4752" i="15"/>
  <c r="Y4751" i="15"/>
  <c r="Y4750" i="15"/>
  <c r="Y4749" i="15"/>
  <c r="Y4748" i="15"/>
  <c r="Y4747" i="15"/>
  <c r="Y4746" i="15"/>
  <c r="Y4745" i="15"/>
  <c r="Y4744" i="15"/>
  <c r="Y4743" i="15"/>
  <c r="Y4742" i="15"/>
  <c r="Y4741" i="15"/>
  <c r="Y4740" i="15"/>
  <c r="Y4739" i="15"/>
  <c r="Y4738" i="15"/>
  <c r="Y4737" i="15"/>
  <c r="Y4736" i="15"/>
  <c r="Y4735" i="15"/>
  <c r="Y4734" i="15"/>
  <c r="Y4733" i="15"/>
  <c r="Y4732" i="15"/>
  <c r="Y4731" i="15"/>
  <c r="Y4730" i="15"/>
  <c r="Y4729" i="15"/>
  <c r="Y4728" i="15"/>
  <c r="Y4727" i="15"/>
  <c r="Y4726" i="15"/>
  <c r="Y4725" i="15"/>
  <c r="Y4724" i="15"/>
  <c r="Y4723" i="15"/>
  <c r="Y4722" i="15"/>
  <c r="Y4721" i="15"/>
  <c r="Y4720" i="15"/>
  <c r="Y4719" i="15"/>
  <c r="Y4718" i="15"/>
  <c r="Y4717" i="15"/>
  <c r="Y4716" i="15"/>
  <c r="Y4715" i="15"/>
  <c r="Y4714" i="15"/>
  <c r="Y4713" i="15"/>
  <c r="Y4712" i="15"/>
  <c r="Y4711" i="15"/>
  <c r="Y4710" i="15"/>
  <c r="Y4709" i="15"/>
  <c r="Y4708" i="15"/>
  <c r="Y4707" i="15"/>
  <c r="Y4706" i="15"/>
  <c r="Y4705" i="15"/>
  <c r="Y4704" i="15"/>
  <c r="Y4703" i="15"/>
  <c r="Y4702" i="15"/>
  <c r="Y4701" i="15"/>
  <c r="Y4700" i="15"/>
  <c r="Y4699" i="15"/>
  <c r="Y4698" i="15"/>
  <c r="Y4697" i="15"/>
  <c r="Y4696" i="15"/>
  <c r="Y4695" i="15"/>
  <c r="Y4694" i="15"/>
  <c r="Y4693" i="15"/>
  <c r="Y4692" i="15"/>
  <c r="Y4691" i="15"/>
  <c r="Y4690" i="15"/>
  <c r="Y4689" i="15"/>
  <c r="Y4688" i="15"/>
  <c r="Y4687" i="15"/>
  <c r="Y4686" i="15"/>
  <c r="Y4685" i="15"/>
  <c r="Y4684" i="15"/>
  <c r="Y4683" i="15"/>
  <c r="Y4682" i="15"/>
  <c r="Y4681" i="15"/>
  <c r="Y4680" i="15"/>
  <c r="Y4679" i="15"/>
  <c r="Y4678" i="15"/>
  <c r="Y4677" i="15"/>
  <c r="Y4676" i="15"/>
  <c r="Y4675" i="15"/>
  <c r="Y4674" i="15"/>
  <c r="Y4673" i="15"/>
  <c r="Y4672" i="15"/>
  <c r="Y4671" i="15"/>
  <c r="Y4670" i="15"/>
  <c r="Y4669" i="15"/>
  <c r="Y4668" i="15"/>
  <c r="Y4667" i="15"/>
  <c r="Y4666" i="15"/>
  <c r="Y4665" i="15"/>
  <c r="Y4664" i="15"/>
  <c r="Y4663" i="15"/>
  <c r="Y4662" i="15"/>
  <c r="Y4661" i="15"/>
  <c r="Y4660" i="15"/>
  <c r="Y4659" i="15"/>
  <c r="Y4658" i="15"/>
  <c r="Y4657" i="15"/>
  <c r="Y4656" i="15"/>
  <c r="Y4655" i="15"/>
  <c r="Y4654" i="15"/>
  <c r="Y4653" i="15"/>
  <c r="Y4652" i="15"/>
  <c r="Y4651" i="15"/>
  <c r="Y4650" i="15"/>
  <c r="Y4649" i="15"/>
  <c r="Y4648" i="15"/>
  <c r="Y4647" i="15"/>
  <c r="Y4646" i="15"/>
  <c r="Y4645" i="15"/>
  <c r="Y4644" i="15"/>
  <c r="Y4643" i="15"/>
  <c r="Y4642" i="15"/>
  <c r="Y4641" i="15"/>
  <c r="Y4640" i="15"/>
  <c r="Y4639" i="15"/>
  <c r="Y4638" i="15"/>
  <c r="Y4637" i="15"/>
  <c r="Y4636" i="15"/>
  <c r="Y4635" i="15"/>
  <c r="Y4634" i="15"/>
  <c r="Y4633" i="15"/>
  <c r="Y4632" i="15"/>
  <c r="Y4631" i="15"/>
  <c r="Y4630" i="15"/>
  <c r="Y4629" i="15"/>
  <c r="Y4628" i="15"/>
  <c r="Y4627" i="15"/>
  <c r="Y4626" i="15"/>
  <c r="Y4625" i="15"/>
  <c r="Y4624" i="15"/>
  <c r="Y4623" i="15"/>
  <c r="Y4622" i="15"/>
  <c r="Y4621" i="15"/>
  <c r="Y4620" i="15"/>
  <c r="Y4619" i="15"/>
  <c r="Y4618" i="15"/>
  <c r="Y4617" i="15"/>
  <c r="Y4616" i="15"/>
  <c r="Y4615" i="15"/>
  <c r="Y4614" i="15"/>
  <c r="Y4613" i="15"/>
  <c r="Y4612" i="15"/>
  <c r="Y4611" i="15"/>
  <c r="Y4610" i="15"/>
  <c r="Y4609" i="15"/>
  <c r="Y4608" i="15"/>
  <c r="Y4607" i="15"/>
  <c r="Y4606" i="15"/>
  <c r="Y4605" i="15"/>
  <c r="Y4604" i="15"/>
  <c r="Y4603" i="15"/>
  <c r="Y4602" i="15"/>
  <c r="Y4601" i="15"/>
  <c r="Y4600" i="15"/>
  <c r="Y4599" i="15"/>
  <c r="Y4598" i="15"/>
  <c r="Y4597" i="15"/>
  <c r="Y4596" i="15"/>
  <c r="Y4595" i="15"/>
  <c r="Y4594" i="15"/>
  <c r="Y4593" i="15"/>
  <c r="Y4592" i="15"/>
  <c r="Y4591" i="15"/>
  <c r="Y4590" i="15"/>
  <c r="Y4589" i="15"/>
  <c r="Y4588" i="15"/>
  <c r="Y4587" i="15"/>
  <c r="Y4586" i="15"/>
  <c r="Y4585" i="15"/>
  <c r="Y4584" i="15"/>
  <c r="Y4583" i="15"/>
  <c r="Y4582" i="15"/>
  <c r="Y4581" i="15"/>
  <c r="Y4580" i="15"/>
  <c r="Y4579" i="15"/>
  <c r="Y4578" i="15"/>
  <c r="Y4577" i="15"/>
  <c r="Y4576" i="15"/>
  <c r="Y4575" i="15"/>
  <c r="Y4574" i="15"/>
  <c r="Y4573" i="15"/>
  <c r="Y4572" i="15"/>
  <c r="Y4571" i="15"/>
  <c r="Y4570" i="15"/>
  <c r="Y4569" i="15"/>
  <c r="Y4568" i="15"/>
  <c r="Y4567" i="15"/>
  <c r="Y4566" i="15"/>
  <c r="Y4565" i="15"/>
  <c r="Y4564" i="15"/>
  <c r="Y4563" i="15"/>
  <c r="Y4562" i="15"/>
  <c r="Y4561" i="15"/>
  <c r="Y4560" i="15"/>
  <c r="Y4559" i="15"/>
  <c r="Y4558" i="15"/>
  <c r="Y4557" i="15"/>
  <c r="Y4556" i="15"/>
  <c r="Y4555" i="15"/>
  <c r="Y4554" i="15"/>
  <c r="Y4553" i="15"/>
  <c r="Y4552" i="15"/>
  <c r="Y4551" i="15"/>
  <c r="Y4550" i="15"/>
  <c r="Y4549" i="15"/>
  <c r="Y4548" i="15"/>
  <c r="Y4547" i="15"/>
  <c r="Y4546" i="15"/>
  <c r="Y4545" i="15"/>
  <c r="Y4544" i="15"/>
  <c r="Y4543" i="15"/>
  <c r="Y4542" i="15"/>
  <c r="Y4541" i="15"/>
  <c r="Y4540" i="15"/>
  <c r="Y4539" i="15"/>
  <c r="Y4538" i="15"/>
  <c r="Y4537" i="15"/>
  <c r="Y4536" i="15"/>
  <c r="Y4535" i="15"/>
  <c r="Y4534" i="15"/>
  <c r="Y4533" i="15"/>
  <c r="Y4532" i="15"/>
  <c r="Y4531" i="15"/>
  <c r="Y4530" i="15"/>
  <c r="Y4529" i="15"/>
  <c r="Y4528" i="15"/>
  <c r="Y4527" i="15"/>
  <c r="Y4526" i="15"/>
  <c r="Y4525" i="15"/>
  <c r="Y4524" i="15"/>
  <c r="Y4523" i="15"/>
  <c r="Y4522" i="15"/>
  <c r="Y4521" i="15"/>
  <c r="Y4520" i="15"/>
  <c r="Y4519" i="15"/>
  <c r="Y4518" i="15"/>
  <c r="Y4517" i="15"/>
  <c r="Y4516" i="15"/>
  <c r="Y4515" i="15"/>
  <c r="Y4514" i="15"/>
  <c r="Y4513" i="15"/>
  <c r="Y4512" i="15"/>
  <c r="Y4511" i="15"/>
  <c r="Y4510" i="15"/>
  <c r="Y4509" i="15"/>
  <c r="Y4508" i="15"/>
  <c r="Y4507" i="15"/>
  <c r="Y4506" i="15"/>
  <c r="Y4505" i="15"/>
  <c r="Y4504" i="15"/>
  <c r="Y4503" i="15"/>
  <c r="Y4502" i="15"/>
  <c r="Y4501" i="15"/>
  <c r="Y4500" i="15"/>
  <c r="Y4499" i="15"/>
  <c r="Y4498" i="15"/>
  <c r="Y4497" i="15"/>
  <c r="Y4496" i="15"/>
  <c r="Y4495" i="15"/>
  <c r="Y4494" i="15"/>
  <c r="Y4493" i="15"/>
  <c r="Y4492" i="15"/>
  <c r="Y4491" i="15"/>
  <c r="Y4490" i="15"/>
  <c r="Y4489" i="15"/>
  <c r="Y4488" i="15"/>
  <c r="Y4487" i="15"/>
  <c r="Y4486" i="15"/>
  <c r="Y4485" i="15"/>
  <c r="Y4484" i="15"/>
  <c r="Y4483" i="15"/>
  <c r="Y4482" i="15"/>
  <c r="Y4481" i="15"/>
  <c r="Y4480" i="15"/>
  <c r="Y4479" i="15"/>
  <c r="Y4478" i="15"/>
  <c r="Y4477" i="15"/>
  <c r="Y4476" i="15"/>
  <c r="Y4475" i="15"/>
  <c r="Y4474" i="15"/>
  <c r="Y4473" i="15"/>
  <c r="Y4472" i="15"/>
  <c r="Y4471" i="15"/>
  <c r="Y4470" i="15"/>
  <c r="Y4469" i="15"/>
  <c r="Y4468" i="15"/>
  <c r="Y4467" i="15"/>
  <c r="Y4466" i="15"/>
  <c r="Y4465" i="15"/>
  <c r="Y4464" i="15"/>
  <c r="Y4463" i="15"/>
  <c r="Y4462" i="15"/>
  <c r="Y4461" i="15"/>
  <c r="Y4460" i="15"/>
  <c r="Y4459" i="15"/>
  <c r="Y4458" i="15"/>
  <c r="Y4457" i="15"/>
  <c r="Y4456" i="15"/>
  <c r="Y4455" i="15"/>
  <c r="Y4454" i="15"/>
  <c r="Y4453" i="15"/>
  <c r="Y4452" i="15"/>
  <c r="Y4451" i="15"/>
  <c r="Y4450" i="15"/>
  <c r="Y4449" i="15"/>
  <c r="Y4448" i="15"/>
  <c r="Y4447" i="15"/>
  <c r="Y4446" i="15"/>
  <c r="Y4445" i="15"/>
  <c r="Y4444" i="15"/>
  <c r="Y4443" i="15"/>
  <c r="Y4442" i="15"/>
  <c r="Y4441" i="15"/>
  <c r="Y4440" i="15"/>
  <c r="Y4439" i="15"/>
  <c r="Y4438" i="15"/>
  <c r="Y4437" i="15"/>
  <c r="Y4436" i="15"/>
  <c r="Y4435" i="15"/>
  <c r="Y4434" i="15"/>
  <c r="Y4433" i="15"/>
  <c r="Y4432" i="15"/>
  <c r="Y4431" i="15"/>
  <c r="Y4430" i="15"/>
  <c r="Y4429" i="15"/>
  <c r="Y4428" i="15"/>
  <c r="Y4427" i="15"/>
  <c r="Y4426" i="15"/>
  <c r="Y4425" i="15"/>
  <c r="Y4424" i="15"/>
  <c r="Y4423" i="15"/>
  <c r="Y4422" i="15"/>
  <c r="Y4421" i="15"/>
  <c r="Y4420" i="15"/>
  <c r="Y4419" i="15"/>
  <c r="Y4418" i="15"/>
  <c r="Y4417" i="15"/>
  <c r="Y4416" i="15"/>
  <c r="Y4415" i="15"/>
  <c r="Y4414" i="15"/>
  <c r="Y4413" i="15"/>
  <c r="Y4412" i="15"/>
  <c r="Y4411" i="15"/>
  <c r="Y4410" i="15"/>
  <c r="Y4409" i="15"/>
  <c r="Y4408" i="15"/>
  <c r="Y4407" i="15"/>
  <c r="Y4406" i="15"/>
  <c r="Y4405" i="15"/>
  <c r="Y4404" i="15"/>
  <c r="Y4403" i="15"/>
  <c r="Y4402" i="15"/>
  <c r="Y4401" i="15"/>
  <c r="Y4400" i="15"/>
  <c r="Y4399" i="15"/>
  <c r="Y4398" i="15"/>
  <c r="Y4397" i="15"/>
  <c r="Y4396" i="15"/>
  <c r="Y4395" i="15"/>
  <c r="Y4394" i="15"/>
  <c r="Y4393" i="15"/>
  <c r="Y4392" i="15"/>
  <c r="Y4391" i="15"/>
  <c r="Y4390" i="15"/>
  <c r="Y4389" i="15"/>
  <c r="Y4388" i="15"/>
  <c r="Y4387" i="15"/>
  <c r="Y4386" i="15"/>
  <c r="Y4385" i="15"/>
  <c r="Y4384" i="15"/>
  <c r="Y4383" i="15"/>
  <c r="Y4382" i="15"/>
  <c r="Y4381" i="15"/>
  <c r="Y4380" i="15"/>
  <c r="Y4379" i="15"/>
  <c r="Y4378" i="15"/>
  <c r="Y4377" i="15"/>
  <c r="Y4376" i="15"/>
  <c r="Y4375" i="15"/>
  <c r="Y4374" i="15"/>
  <c r="Y4373" i="15"/>
  <c r="Y4372" i="15"/>
  <c r="Y4371" i="15"/>
  <c r="Y4370" i="15"/>
  <c r="Y4369" i="15"/>
  <c r="Y4368" i="15"/>
  <c r="Y4367" i="15"/>
  <c r="Y4366" i="15"/>
  <c r="Y4365" i="15"/>
  <c r="Y4364" i="15"/>
  <c r="Y4363" i="15"/>
  <c r="Y4362" i="15"/>
  <c r="Y4361" i="15"/>
  <c r="Y4360" i="15"/>
  <c r="Y4359" i="15"/>
  <c r="Y4358" i="15"/>
  <c r="Y4357" i="15"/>
  <c r="Y4356" i="15"/>
  <c r="Y4355" i="15"/>
  <c r="Y4354" i="15"/>
  <c r="Y4353" i="15"/>
  <c r="Y4352" i="15"/>
  <c r="Y4351" i="15"/>
  <c r="Y4350" i="15"/>
  <c r="Y4349" i="15"/>
  <c r="Y4348" i="15"/>
  <c r="Y4347" i="15"/>
  <c r="Y4346" i="15"/>
  <c r="Y4345" i="15"/>
  <c r="Y4344" i="15"/>
  <c r="Y4343" i="15"/>
  <c r="Y4342" i="15"/>
  <c r="Y4341" i="15"/>
  <c r="Y4340" i="15"/>
  <c r="Y4339" i="15"/>
  <c r="Y4338" i="15"/>
  <c r="Y4337" i="15"/>
  <c r="Y4336" i="15"/>
  <c r="Y4335" i="15"/>
  <c r="Y4334" i="15"/>
  <c r="Y4333" i="15"/>
  <c r="Y4332" i="15"/>
  <c r="Y4331" i="15"/>
  <c r="Y4330" i="15"/>
  <c r="Y4329" i="15"/>
  <c r="Y4328" i="15"/>
  <c r="Y4327" i="15"/>
  <c r="Y4326" i="15"/>
  <c r="Y4325" i="15"/>
  <c r="Y4324" i="15"/>
  <c r="Y4323" i="15"/>
  <c r="Y4322" i="15"/>
  <c r="Y4321" i="15"/>
  <c r="Y4320" i="15"/>
  <c r="Y4319" i="15"/>
  <c r="Y4318" i="15"/>
  <c r="Y4317" i="15"/>
  <c r="Y4316" i="15"/>
  <c r="Y4315" i="15"/>
  <c r="Y4314" i="15"/>
  <c r="Y4313" i="15"/>
  <c r="Y4312" i="15"/>
  <c r="Y4311" i="15"/>
  <c r="Y4310" i="15"/>
  <c r="Y4309" i="15"/>
  <c r="Y4308" i="15"/>
  <c r="Y4307" i="15"/>
  <c r="Y4306" i="15"/>
  <c r="Y4305" i="15"/>
  <c r="Y4304" i="15"/>
  <c r="Y4303" i="15"/>
  <c r="Y4302" i="15"/>
  <c r="Y4301" i="15"/>
  <c r="Y4300" i="15"/>
  <c r="Y4299" i="15"/>
  <c r="Y4298" i="15"/>
  <c r="Y4297" i="15"/>
  <c r="Y4296" i="15"/>
  <c r="Y4295" i="15"/>
  <c r="Y4294" i="15"/>
  <c r="Y4293" i="15"/>
  <c r="Y4292" i="15"/>
  <c r="Y4291" i="15"/>
  <c r="Y4290" i="15"/>
  <c r="Y4289" i="15"/>
  <c r="Y4288" i="15"/>
  <c r="Y4287" i="15"/>
  <c r="Y4286" i="15"/>
  <c r="Y4285" i="15"/>
  <c r="Y4284" i="15"/>
  <c r="Y4283" i="15"/>
  <c r="Y4282" i="15"/>
  <c r="Y4281" i="15"/>
  <c r="Y4280" i="15"/>
  <c r="Y4279" i="15"/>
  <c r="Y4278" i="15"/>
  <c r="Y4277" i="15"/>
  <c r="Y4276" i="15"/>
  <c r="Y4275" i="15"/>
  <c r="Y4274" i="15"/>
  <c r="Y4273" i="15"/>
  <c r="Y4272" i="15"/>
  <c r="Y4271" i="15"/>
  <c r="Y4270" i="15"/>
  <c r="Y4269" i="15"/>
  <c r="Y4268" i="15"/>
  <c r="Y4267" i="15"/>
  <c r="Y4266" i="15"/>
  <c r="Y4265" i="15"/>
  <c r="Y4264" i="15"/>
  <c r="Y4263" i="15"/>
  <c r="Y4262" i="15"/>
  <c r="Y4261" i="15"/>
  <c r="Y4260" i="15"/>
  <c r="Y4259" i="15"/>
  <c r="Y4258" i="15"/>
  <c r="Y4257" i="15"/>
  <c r="Y4256" i="15"/>
  <c r="Y4255" i="15"/>
  <c r="Y4254" i="15"/>
  <c r="Y4253" i="15"/>
  <c r="Y4252" i="15"/>
  <c r="Y4251" i="15"/>
  <c r="Y4250" i="15"/>
  <c r="Y4249" i="15"/>
  <c r="Y4248" i="15"/>
  <c r="Y4247" i="15"/>
  <c r="Y4246" i="15"/>
  <c r="Y4245" i="15"/>
  <c r="Y4244" i="15"/>
  <c r="Y4243" i="15"/>
  <c r="Y4242" i="15"/>
  <c r="Y4241" i="15"/>
  <c r="Y4240" i="15"/>
  <c r="Y4239" i="15"/>
  <c r="Y4238" i="15"/>
  <c r="Y4237" i="15"/>
  <c r="Y4236" i="15"/>
  <c r="Y4235" i="15"/>
  <c r="Y4234" i="15"/>
  <c r="Y4233" i="15"/>
  <c r="Y4232" i="15"/>
  <c r="Y4231" i="15"/>
  <c r="Y4230" i="15"/>
  <c r="Y4229" i="15"/>
  <c r="Y4228" i="15"/>
  <c r="Y4227" i="15"/>
  <c r="Y4226" i="15"/>
  <c r="Y4225" i="15"/>
  <c r="Y4224" i="15"/>
  <c r="Y4223" i="15"/>
  <c r="Y4222" i="15"/>
  <c r="Y4221" i="15"/>
  <c r="Y4220" i="15"/>
  <c r="Y4219" i="15"/>
  <c r="Y4218" i="15"/>
  <c r="Y4217" i="15"/>
  <c r="Y4216" i="15"/>
  <c r="Y4215" i="15"/>
  <c r="Y4214" i="15"/>
  <c r="Y4213" i="15"/>
  <c r="Y4212" i="15"/>
  <c r="Y4211" i="15"/>
  <c r="Y4210" i="15"/>
  <c r="Y4209" i="15"/>
  <c r="Y4208" i="15"/>
  <c r="Y4207" i="15"/>
  <c r="Y4206" i="15"/>
  <c r="Y4205" i="15"/>
  <c r="Y4204" i="15"/>
  <c r="Y4203" i="15"/>
  <c r="Y4202" i="15"/>
  <c r="Y4201" i="15"/>
  <c r="Y4200" i="15"/>
  <c r="Y4199" i="15"/>
  <c r="Y4198" i="15"/>
  <c r="Y4197" i="15"/>
  <c r="Y4196" i="15"/>
  <c r="Y4195" i="15"/>
  <c r="Y4194" i="15"/>
  <c r="Y4193" i="15"/>
  <c r="Y4192" i="15"/>
  <c r="Y4191" i="15"/>
  <c r="Y4190" i="15"/>
  <c r="Y4189" i="15"/>
  <c r="Y4188" i="15"/>
  <c r="Y4187" i="15"/>
  <c r="Y4186" i="15"/>
  <c r="Y4185" i="15"/>
  <c r="Y4184" i="15"/>
  <c r="Y4183" i="15"/>
  <c r="Y4182" i="15"/>
  <c r="Y4181" i="15"/>
  <c r="Y4180" i="15"/>
  <c r="Y4179" i="15"/>
  <c r="Y4178" i="15"/>
  <c r="Y4177" i="15"/>
  <c r="Y4176" i="15"/>
  <c r="Y4175" i="15"/>
  <c r="Y4174" i="15"/>
  <c r="Y4173" i="15"/>
  <c r="Y4172" i="15"/>
  <c r="Y4171" i="15"/>
  <c r="Y4170" i="15"/>
  <c r="Y4169" i="15"/>
  <c r="Y4168" i="15"/>
  <c r="Y4167" i="15"/>
  <c r="Y4166" i="15"/>
  <c r="Y4165" i="15"/>
  <c r="Y4164" i="15"/>
  <c r="Y4163" i="15"/>
  <c r="Y4162" i="15"/>
  <c r="Y4161" i="15"/>
  <c r="Y4160" i="15"/>
  <c r="Y4159" i="15"/>
  <c r="Y4158" i="15"/>
  <c r="Y4157" i="15"/>
  <c r="Y4156" i="15"/>
  <c r="Y4155" i="15"/>
  <c r="Y4154" i="15"/>
  <c r="Y4153" i="15"/>
  <c r="Y4152" i="15"/>
  <c r="Y4151" i="15"/>
  <c r="Y4150" i="15"/>
  <c r="Y4149" i="15"/>
  <c r="Y4148" i="15"/>
  <c r="Y4147" i="15"/>
  <c r="Y4146" i="15"/>
  <c r="Y4145" i="15"/>
  <c r="Y4144" i="15"/>
  <c r="Y4143" i="15"/>
  <c r="Y4142" i="15"/>
  <c r="Y4141" i="15"/>
  <c r="Y4140" i="15"/>
  <c r="Y4139" i="15"/>
  <c r="Y4138" i="15"/>
  <c r="Y4137" i="15"/>
  <c r="Y4136" i="15"/>
  <c r="Y4135" i="15"/>
  <c r="Y4134" i="15"/>
  <c r="Y4133" i="15"/>
  <c r="Y4132" i="15"/>
  <c r="Y4131" i="15"/>
  <c r="Y4130" i="15"/>
  <c r="Y4129" i="15"/>
  <c r="Y4128" i="15"/>
  <c r="Y4127" i="15"/>
  <c r="Y4126" i="15"/>
  <c r="Y4125" i="15"/>
  <c r="Y4124" i="15"/>
  <c r="Y4123" i="15"/>
  <c r="Y4122" i="15"/>
  <c r="Y4121" i="15"/>
  <c r="Y4120" i="15"/>
  <c r="Y4119" i="15"/>
  <c r="Y4118" i="15"/>
  <c r="Y4117" i="15"/>
  <c r="Y4116" i="15"/>
  <c r="Y4115" i="15"/>
  <c r="Y4114" i="15"/>
  <c r="Y4113" i="15"/>
  <c r="Y4112" i="15"/>
  <c r="Y4111" i="15"/>
  <c r="Y4110" i="15"/>
  <c r="Y4109" i="15"/>
  <c r="Y4108" i="15"/>
  <c r="Y4107" i="15"/>
  <c r="Y4106" i="15"/>
  <c r="Y4105" i="15"/>
  <c r="Y4104" i="15"/>
  <c r="Y4103" i="15"/>
  <c r="Y4102" i="15"/>
  <c r="Y4101" i="15"/>
  <c r="Y4100" i="15"/>
  <c r="Y4099" i="15"/>
  <c r="Y4098" i="15"/>
  <c r="Y4097" i="15"/>
  <c r="Y4096" i="15"/>
  <c r="Y4095" i="15"/>
  <c r="Y4094" i="15"/>
  <c r="Y4093" i="15"/>
  <c r="Y4092" i="15"/>
  <c r="Y4091" i="15"/>
  <c r="Y4090" i="15"/>
  <c r="Y4089" i="15"/>
  <c r="Y4088" i="15"/>
  <c r="Y4087" i="15"/>
  <c r="Y4086" i="15"/>
  <c r="Y4085" i="15"/>
  <c r="Y4084" i="15"/>
  <c r="Y4083" i="15"/>
  <c r="Y4082" i="15"/>
  <c r="Y4081" i="15"/>
  <c r="Y4080" i="15"/>
  <c r="Y4079" i="15"/>
  <c r="Y4078" i="15"/>
  <c r="Y4077" i="15"/>
  <c r="Y4076" i="15"/>
  <c r="Y4075" i="15"/>
  <c r="Y4074" i="15"/>
  <c r="Y4073" i="15"/>
  <c r="Y4072" i="15"/>
  <c r="Y4071" i="15"/>
  <c r="Y4070" i="15"/>
  <c r="Y4069" i="15"/>
  <c r="Y4068" i="15"/>
  <c r="Y4067" i="15"/>
  <c r="Y4066" i="15"/>
  <c r="Y4065" i="15"/>
  <c r="Y4064" i="15"/>
  <c r="Y4063" i="15"/>
  <c r="Y4062" i="15"/>
  <c r="Y4061" i="15"/>
  <c r="Y4060" i="15"/>
  <c r="Y4059" i="15"/>
  <c r="Y4058" i="15"/>
  <c r="Y4057" i="15"/>
  <c r="Y4056" i="15"/>
  <c r="Y4055" i="15"/>
  <c r="Y4054" i="15"/>
  <c r="Y4053" i="15"/>
  <c r="Y4052" i="15"/>
  <c r="Y4051" i="15"/>
  <c r="Y4050" i="15"/>
  <c r="Y4049" i="15"/>
  <c r="Y4048" i="15"/>
  <c r="Y4047" i="15"/>
  <c r="Y4046" i="15"/>
  <c r="Y4045" i="15"/>
  <c r="Y4044" i="15"/>
  <c r="Y4043" i="15"/>
  <c r="Y4042" i="15"/>
  <c r="Y4041" i="15"/>
  <c r="Y4040" i="15"/>
  <c r="Y4039" i="15"/>
  <c r="Y4038" i="15"/>
  <c r="Y4037" i="15"/>
  <c r="Y4036" i="15"/>
  <c r="Y4035" i="15"/>
  <c r="Y4034" i="15"/>
  <c r="Y4033" i="15"/>
  <c r="Y4032" i="15"/>
  <c r="Y4031" i="15"/>
  <c r="Y4030" i="15"/>
  <c r="Y4029" i="15"/>
  <c r="Y4028" i="15"/>
  <c r="Y4027" i="15"/>
  <c r="Y4026" i="15"/>
  <c r="Y4025" i="15"/>
  <c r="Y4024" i="15"/>
  <c r="Y4023" i="15"/>
  <c r="Y4022" i="15"/>
  <c r="Y4021" i="15"/>
  <c r="Y4020" i="15"/>
  <c r="Y4019" i="15"/>
  <c r="Y4018" i="15"/>
  <c r="Y4017" i="15"/>
  <c r="Y4016" i="15"/>
  <c r="Y4015" i="15"/>
  <c r="Y4014" i="15"/>
  <c r="Y4013" i="15"/>
  <c r="Y4012" i="15"/>
  <c r="Y4011" i="15"/>
  <c r="Y4010" i="15"/>
  <c r="Y4009" i="15"/>
  <c r="Y4008" i="15"/>
  <c r="Y4007" i="15"/>
  <c r="Y4006" i="15"/>
  <c r="Y4005" i="15"/>
  <c r="Y4004" i="15"/>
  <c r="Y4003" i="15"/>
  <c r="Y4002" i="15"/>
  <c r="Y4001" i="15"/>
  <c r="Y4000" i="15"/>
  <c r="Y3999" i="15"/>
  <c r="Y3998" i="15"/>
  <c r="Y3997" i="15"/>
  <c r="Y3996" i="15"/>
  <c r="Y3995" i="15"/>
  <c r="Y3994" i="15"/>
  <c r="Y3993" i="15"/>
  <c r="Y3992" i="15"/>
  <c r="Y3991" i="15"/>
  <c r="Y3990" i="15"/>
  <c r="Y3989" i="15"/>
  <c r="Y3988" i="15"/>
  <c r="Y3987" i="15"/>
  <c r="Y3986" i="15"/>
  <c r="Y3985" i="15"/>
  <c r="Y3984" i="15"/>
  <c r="Y3983" i="15"/>
  <c r="Y3982" i="15"/>
  <c r="Y3981" i="15"/>
  <c r="Y3980" i="15"/>
  <c r="Y3979" i="15"/>
  <c r="Y3978" i="15"/>
  <c r="Y3977" i="15"/>
  <c r="Y3976" i="15"/>
  <c r="Y3975" i="15"/>
  <c r="Y3974" i="15"/>
  <c r="Y3973" i="15"/>
  <c r="Y3972" i="15"/>
  <c r="Y3971" i="15"/>
  <c r="Y3970" i="15"/>
  <c r="Y3969" i="15"/>
  <c r="Y3968" i="15"/>
  <c r="Y3967" i="15"/>
  <c r="Y3966" i="15"/>
  <c r="Y3965" i="15"/>
  <c r="Y3964" i="15"/>
  <c r="Y3963" i="15"/>
  <c r="Y3962" i="15"/>
  <c r="Y3961" i="15"/>
  <c r="Y3960" i="15"/>
  <c r="Y3959" i="15"/>
  <c r="Y3958" i="15"/>
  <c r="Y3957" i="15"/>
  <c r="Y3956" i="15"/>
  <c r="Y3955" i="15"/>
  <c r="Y3954" i="15"/>
  <c r="Y3953" i="15"/>
  <c r="Y3952" i="15"/>
  <c r="Y3951" i="15"/>
  <c r="Y3950" i="15"/>
  <c r="Y3949" i="15"/>
  <c r="Y3948" i="15"/>
  <c r="Y3947" i="15"/>
  <c r="Y3946" i="15"/>
  <c r="Y3945" i="15"/>
  <c r="Y3944" i="15"/>
  <c r="Y3943" i="15"/>
  <c r="Y3942" i="15"/>
  <c r="Y3941" i="15"/>
  <c r="Y3940" i="15"/>
  <c r="Y3939" i="15"/>
  <c r="Y3938" i="15"/>
  <c r="Y3937" i="15"/>
  <c r="Y3936" i="15"/>
  <c r="Y3935" i="15"/>
  <c r="Y3934" i="15"/>
  <c r="Y3933" i="15"/>
  <c r="Y3932" i="15"/>
  <c r="Y3931" i="15"/>
  <c r="Y3930" i="15"/>
  <c r="Y3929" i="15"/>
  <c r="Y3928" i="15"/>
  <c r="Y3927" i="15"/>
  <c r="Y3926" i="15"/>
  <c r="Y3925" i="15"/>
  <c r="Y3924" i="15"/>
  <c r="Y3923" i="15"/>
  <c r="Y3922" i="15"/>
  <c r="Y3921" i="15"/>
  <c r="Y3920" i="15"/>
  <c r="Y3919" i="15"/>
  <c r="Y3918" i="15"/>
  <c r="Y3917" i="15"/>
  <c r="Y3916" i="15"/>
  <c r="Y3915" i="15"/>
  <c r="Y3914" i="15"/>
  <c r="Y3913" i="15"/>
  <c r="Y3912" i="15"/>
  <c r="Y3911" i="15"/>
  <c r="Y3910" i="15"/>
  <c r="Y3909" i="15"/>
  <c r="Y3908" i="15"/>
  <c r="Y3907" i="15"/>
  <c r="Y3906" i="15"/>
  <c r="Y3905" i="15"/>
  <c r="Y3904" i="15"/>
  <c r="Y3903" i="15"/>
  <c r="Y3902" i="15"/>
  <c r="Y3901" i="15"/>
  <c r="Y3900" i="15"/>
  <c r="Y3899" i="15"/>
  <c r="Y3898" i="15"/>
  <c r="Y3897" i="15"/>
  <c r="Y3896" i="15"/>
  <c r="Y3895" i="15"/>
  <c r="Y3894" i="15"/>
  <c r="Y3893" i="15"/>
  <c r="Y3892" i="15"/>
  <c r="Y3891" i="15"/>
  <c r="Y3890" i="15"/>
  <c r="Y3889" i="15"/>
  <c r="Y3888" i="15"/>
  <c r="Y3887" i="15"/>
  <c r="Y3886" i="15"/>
  <c r="Y3885" i="15"/>
  <c r="Y3884" i="15"/>
  <c r="Y3883" i="15"/>
  <c r="Y3882" i="15"/>
  <c r="Y3881" i="15"/>
  <c r="Y3880" i="15"/>
  <c r="Y3879" i="15"/>
  <c r="Y3878" i="15"/>
  <c r="Y3877" i="15"/>
  <c r="Y3876" i="15"/>
  <c r="Y3875" i="15"/>
  <c r="Y3874" i="15"/>
  <c r="Y3873" i="15"/>
  <c r="Y3872" i="15"/>
  <c r="Y3871" i="15"/>
  <c r="Y3870" i="15"/>
  <c r="Y3869" i="15"/>
  <c r="Y3868" i="15"/>
  <c r="Y3867" i="15"/>
  <c r="Y3866" i="15"/>
  <c r="Y3865" i="15"/>
  <c r="Y3864" i="15"/>
  <c r="Y3863" i="15"/>
  <c r="Y3862" i="15"/>
  <c r="Y3861" i="15"/>
  <c r="Y3860" i="15"/>
  <c r="Y3859" i="15"/>
  <c r="Y3858" i="15"/>
  <c r="Y3857" i="15"/>
  <c r="Y3856" i="15"/>
  <c r="Y3855" i="15"/>
  <c r="Y3854" i="15"/>
  <c r="Y3853" i="15"/>
  <c r="Y3852" i="15"/>
  <c r="Y3851" i="15"/>
  <c r="Y3850" i="15"/>
  <c r="Y3849" i="15"/>
  <c r="Y3848" i="15"/>
  <c r="Y3847" i="15"/>
  <c r="Y3846" i="15"/>
  <c r="Y3845" i="15"/>
  <c r="Y3844" i="15"/>
  <c r="Y3843" i="15"/>
  <c r="Y3842" i="15"/>
  <c r="Y3841" i="15"/>
  <c r="Y3840" i="15"/>
  <c r="Y3839" i="15"/>
  <c r="Y3838" i="15"/>
  <c r="Y3837" i="15"/>
  <c r="Y3836" i="15"/>
  <c r="Y3835" i="15"/>
  <c r="Y3834" i="15"/>
  <c r="Y3833" i="15"/>
  <c r="Y3832" i="15"/>
  <c r="Y3831" i="15"/>
  <c r="Y3830" i="15"/>
  <c r="Y3829" i="15"/>
  <c r="Y3828" i="15"/>
  <c r="Y3827" i="15"/>
  <c r="Y3826" i="15"/>
  <c r="Y3825" i="15"/>
  <c r="Y3824" i="15"/>
  <c r="Y3823" i="15"/>
  <c r="Y3822" i="15"/>
  <c r="Y3821" i="15"/>
  <c r="Y3820" i="15"/>
  <c r="Y3819" i="15"/>
  <c r="Y3818" i="15"/>
  <c r="Y3817" i="15"/>
  <c r="Y3816" i="15"/>
  <c r="Y3815" i="15"/>
  <c r="Y3814" i="15"/>
  <c r="Y3813" i="15"/>
  <c r="Y3812" i="15"/>
  <c r="Y3811" i="15"/>
  <c r="Y3810" i="15"/>
  <c r="Y3809" i="15"/>
  <c r="Y3808" i="15"/>
  <c r="Y3807" i="15"/>
  <c r="Y3806" i="15"/>
  <c r="Y3805" i="15"/>
  <c r="Y3804" i="15"/>
  <c r="Y3803" i="15"/>
  <c r="Y3802" i="15"/>
  <c r="Y3801" i="15"/>
  <c r="Y3800" i="15"/>
  <c r="Y3799" i="15"/>
  <c r="Y3798" i="15"/>
  <c r="Y3797" i="15"/>
  <c r="Y3796" i="15"/>
  <c r="Y3795" i="15"/>
  <c r="Y3794" i="15"/>
  <c r="Y3793" i="15"/>
  <c r="Y3792" i="15"/>
  <c r="Y3791" i="15"/>
  <c r="Y3790" i="15"/>
  <c r="Y3789" i="15"/>
  <c r="Y3788" i="15"/>
  <c r="Y3787" i="15"/>
  <c r="Y3786" i="15"/>
  <c r="Y3785" i="15"/>
  <c r="Y3784" i="15"/>
  <c r="Y3783" i="15"/>
  <c r="Y3782" i="15"/>
  <c r="Y3781" i="15"/>
  <c r="Y3780" i="15"/>
  <c r="Y3779" i="15"/>
  <c r="Y3778" i="15"/>
  <c r="Y3777" i="15"/>
  <c r="Y3776" i="15"/>
  <c r="Y3775" i="15"/>
  <c r="Y3774" i="15"/>
  <c r="Y3773" i="15"/>
  <c r="Y3772" i="15"/>
  <c r="Y3771" i="15"/>
  <c r="Y3770" i="15"/>
  <c r="Y3769" i="15"/>
  <c r="Y3768" i="15"/>
  <c r="Y3767" i="15"/>
  <c r="Y3766" i="15"/>
  <c r="Y3765" i="15"/>
  <c r="Y3764" i="15"/>
  <c r="Y3763" i="15"/>
  <c r="Y3762" i="15"/>
  <c r="Y3761" i="15"/>
  <c r="Y3760" i="15"/>
  <c r="Y3759" i="15"/>
  <c r="Y3758" i="15"/>
  <c r="Y3757" i="15"/>
  <c r="Y3756" i="15"/>
  <c r="Y3755" i="15"/>
  <c r="Y3754" i="15"/>
  <c r="Y3753" i="15"/>
  <c r="Y3752" i="15"/>
  <c r="Y3751" i="15"/>
  <c r="Y3750" i="15"/>
  <c r="Y3749" i="15"/>
  <c r="Y3748" i="15"/>
  <c r="Y3747" i="15"/>
  <c r="Y3746" i="15"/>
  <c r="Y3745" i="15"/>
  <c r="Y3744" i="15"/>
  <c r="Y3743" i="15"/>
  <c r="Y3742" i="15"/>
  <c r="Y3741" i="15"/>
  <c r="Y3740" i="15"/>
  <c r="Y3739" i="15"/>
  <c r="Y3738" i="15"/>
  <c r="Y3737" i="15"/>
  <c r="Y3736" i="15"/>
  <c r="Y3735" i="15"/>
  <c r="Y3734" i="15"/>
  <c r="Y3733" i="15"/>
  <c r="Y3732" i="15"/>
  <c r="Y3731" i="15"/>
  <c r="Y3730" i="15"/>
  <c r="Y3729" i="15"/>
  <c r="Y3728" i="15"/>
  <c r="Y3727" i="15"/>
  <c r="Y3726" i="15"/>
  <c r="Y3725" i="15"/>
  <c r="Y3724" i="15"/>
  <c r="Y3723" i="15"/>
  <c r="Y3722" i="15"/>
  <c r="Y3721" i="15"/>
  <c r="Y3720" i="15"/>
  <c r="Y3719" i="15"/>
  <c r="Y3718" i="15"/>
  <c r="Y3717" i="15"/>
  <c r="Y3716" i="15"/>
  <c r="Y3715" i="15"/>
  <c r="Y3714" i="15"/>
  <c r="Y3713" i="15"/>
  <c r="Y3712" i="15"/>
  <c r="Y3711" i="15"/>
  <c r="Y3710" i="15"/>
  <c r="Y3709" i="15"/>
  <c r="Y3708" i="15"/>
  <c r="Y3707" i="15"/>
  <c r="Y3706" i="15"/>
  <c r="Y3705" i="15"/>
  <c r="Y3704" i="15"/>
  <c r="Y3703" i="15"/>
  <c r="Y3702" i="15"/>
  <c r="Y3701" i="15"/>
  <c r="Y3700" i="15"/>
  <c r="Y3699" i="15"/>
  <c r="Y3698" i="15"/>
  <c r="Y3697" i="15"/>
  <c r="Y3696" i="15"/>
  <c r="Y3695" i="15"/>
  <c r="Y3694" i="15"/>
  <c r="Y3693" i="15"/>
  <c r="Y3692" i="15"/>
  <c r="Y3691" i="15"/>
  <c r="Y3690" i="15"/>
  <c r="Y3689" i="15"/>
  <c r="Y3688" i="15"/>
  <c r="Y3687" i="15"/>
  <c r="Y3686" i="15"/>
  <c r="Y3685" i="15"/>
  <c r="Y3684" i="15"/>
  <c r="Y3683" i="15"/>
  <c r="Y3682" i="15"/>
  <c r="Y3681" i="15"/>
  <c r="Y3680" i="15"/>
  <c r="Y3679" i="15"/>
  <c r="Y3678" i="15"/>
  <c r="Y3677" i="15"/>
  <c r="Y3676" i="15"/>
  <c r="Y3675" i="15"/>
  <c r="Y3674" i="15"/>
  <c r="Y3673" i="15"/>
  <c r="Y3672" i="15"/>
  <c r="Y3671" i="15"/>
  <c r="Y3670" i="15"/>
  <c r="Y3669" i="15"/>
  <c r="Y3668" i="15"/>
  <c r="Y3667" i="15"/>
  <c r="Y3666" i="15"/>
  <c r="Y3665" i="15"/>
  <c r="Y3664" i="15"/>
  <c r="Y3663" i="15"/>
  <c r="Y3662" i="15"/>
  <c r="Y3661" i="15"/>
  <c r="Y3660" i="15"/>
  <c r="Y3659" i="15"/>
  <c r="Y3658" i="15"/>
  <c r="Y3657" i="15"/>
  <c r="Y3656" i="15"/>
  <c r="Y3655" i="15"/>
  <c r="Y3654" i="15"/>
  <c r="Y3653" i="15"/>
  <c r="Y3652" i="15"/>
  <c r="Y3651" i="15"/>
  <c r="Y3650" i="15"/>
  <c r="Y3649" i="15"/>
  <c r="Y3648" i="15"/>
  <c r="Y3647" i="15"/>
  <c r="Y3646" i="15"/>
  <c r="Y3645" i="15"/>
  <c r="Y3644" i="15"/>
  <c r="Y3643" i="15"/>
  <c r="Y3642" i="15"/>
  <c r="Y3641" i="15"/>
  <c r="Y3640" i="15"/>
  <c r="Y3639" i="15"/>
  <c r="Y3638" i="15"/>
  <c r="Y3637" i="15"/>
  <c r="Y3636" i="15"/>
  <c r="Y3635" i="15"/>
  <c r="Y3634" i="15"/>
  <c r="Y3633" i="15"/>
  <c r="Y3632" i="15"/>
  <c r="Y3631" i="15"/>
  <c r="Y3630" i="15"/>
  <c r="Y3629" i="15"/>
  <c r="Y3628" i="15"/>
  <c r="Y3627" i="15"/>
  <c r="Y3626" i="15"/>
  <c r="Y3625" i="15"/>
  <c r="Y3624" i="15"/>
  <c r="Y3623" i="15"/>
  <c r="Y3622" i="15"/>
  <c r="Y3621" i="15"/>
  <c r="Y3620" i="15"/>
  <c r="Y3619" i="15"/>
  <c r="Y3618" i="15"/>
  <c r="Y3617" i="15"/>
  <c r="Y3616" i="15"/>
  <c r="Y3615" i="15"/>
  <c r="Y3614" i="15"/>
  <c r="Y3613" i="15"/>
  <c r="Y3612" i="15"/>
  <c r="Y3611" i="15"/>
  <c r="Y3610" i="15"/>
  <c r="Y3609" i="15"/>
  <c r="Y3608" i="15"/>
  <c r="Y3607" i="15"/>
  <c r="Y3606" i="15"/>
  <c r="Y3605" i="15"/>
  <c r="Y3604" i="15"/>
  <c r="Y3603" i="15"/>
  <c r="Y3602" i="15"/>
  <c r="Y3601" i="15"/>
  <c r="Y3600" i="15"/>
  <c r="Y3599" i="15"/>
  <c r="Y3598" i="15"/>
  <c r="Y3597" i="15"/>
  <c r="Y3596" i="15"/>
  <c r="Y3595" i="15"/>
  <c r="Y3594" i="15"/>
  <c r="Y3593" i="15"/>
  <c r="Y3592" i="15"/>
  <c r="Y3591" i="15"/>
  <c r="Y3590" i="15"/>
  <c r="Y3589" i="15"/>
  <c r="Y3588" i="15"/>
  <c r="Y3587" i="15"/>
  <c r="Y3586" i="15"/>
  <c r="Y3585" i="15"/>
  <c r="Y3584" i="15"/>
  <c r="Y3583" i="15"/>
  <c r="Y3582" i="15"/>
  <c r="Y3581" i="15"/>
  <c r="Y3580" i="15"/>
  <c r="Y3579" i="15"/>
  <c r="Y3578" i="15"/>
  <c r="Y3577" i="15"/>
  <c r="Y3576" i="15"/>
  <c r="Y3575" i="15"/>
  <c r="Y3574" i="15"/>
  <c r="Y3573" i="15"/>
  <c r="Y3572" i="15"/>
  <c r="Y3571" i="15"/>
  <c r="Y3570" i="15"/>
  <c r="Y3569" i="15"/>
  <c r="Y3568" i="15"/>
  <c r="Y3567" i="15"/>
  <c r="Y3566" i="15"/>
  <c r="Y3565" i="15"/>
  <c r="Y3564" i="15"/>
  <c r="Y3563" i="15"/>
  <c r="Y3562" i="15"/>
  <c r="Y3561" i="15"/>
  <c r="Y3560" i="15"/>
  <c r="Y3559" i="15"/>
  <c r="Y3558" i="15"/>
  <c r="Y3557" i="15"/>
  <c r="Y3556" i="15"/>
  <c r="Y3555" i="15"/>
  <c r="Y3554" i="15"/>
  <c r="Y3553" i="15"/>
  <c r="Y3552" i="15"/>
  <c r="Y3551" i="15"/>
  <c r="Y3550" i="15"/>
  <c r="Y3549" i="15"/>
  <c r="Y3548" i="15"/>
  <c r="Y3547" i="15"/>
  <c r="Y3546" i="15"/>
  <c r="Y3545" i="15"/>
  <c r="Y3544" i="15"/>
  <c r="Y3543" i="15"/>
  <c r="Y3542" i="15"/>
  <c r="Y3541" i="15"/>
  <c r="Y3540" i="15"/>
  <c r="Y3539" i="15"/>
  <c r="Y3538" i="15"/>
  <c r="Y3537" i="15"/>
  <c r="Y3536" i="15"/>
  <c r="Y3535" i="15"/>
  <c r="Y3534" i="15"/>
  <c r="Y3533" i="15"/>
  <c r="Y3532" i="15"/>
  <c r="Y3531" i="15"/>
  <c r="Y3530" i="15"/>
  <c r="Y3529" i="15"/>
  <c r="Y3528" i="15"/>
  <c r="Y3527" i="15"/>
  <c r="Y3526" i="15"/>
  <c r="Y3525" i="15"/>
  <c r="Y3524" i="15"/>
  <c r="Y3523" i="15"/>
  <c r="Y3522" i="15"/>
  <c r="Y3521" i="15"/>
  <c r="Y3520" i="15"/>
  <c r="Y3519" i="15"/>
  <c r="Y3518" i="15"/>
  <c r="Y3517" i="15"/>
  <c r="Y3516" i="15"/>
  <c r="Y3515" i="15"/>
  <c r="Y3514" i="15"/>
  <c r="Y3513" i="15"/>
  <c r="Y3512" i="15"/>
  <c r="Y3511" i="15"/>
  <c r="Y3510" i="15"/>
  <c r="Y3509" i="15"/>
  <c r="Y3508" i="15"/>
  <c r="Y3507" i="15"/>
  <c r="Y3506" i="15"/>
  <c r="Y3505" i="15"/>
  <c r="Y3504" i="15"/>
  <c r="Y3503" i="15"/>
  <c r="Y3502" i="15"/>
  <c r="Y3501" i="15"/>
  <c r="Y3500" i="15"/>
  <c r="Y3499" i="15"/>
  <c r="Y3498" i="15"/>
  <c r="Y3497" i="15"/>
  <c r="Y3496" i="15"/>
  <c r="Y3495" i="15"/>
  <c r="Y3494" i="15"/>
  <c r="Y3493" i="15"/>
  <c r="Y3492" i="15"/>
  <c r="Y3491" i="15"/>
  <c r="Y3490" i="15"/>
  <c r="Y3489" i="15"/>
  <c r="Y3488" i="15"/>
  <c r="Y3487" i="15"/>
  <c r="Y3486" i="15"/>
  <c r="Y3485" i="15"/>
  <c r="Y3484" i="15"/>
  <c r="Y3483" i="15"/>
  <c r="Y3482" i="15"/>
  <c r="Y3481" i="15"/>
  <c r="Y3480" i="15"/>
  <c r="Y3479" i="15"/>
  <c r="Y3478" i="15"/>
  <c r="Y3477" i="15"/>
  <c r="Y3476" i="15"/>
  <c r="Y3475" i="15"/>
  <c r="Y3474" i="15"/>
  <c r="Y3473" i="15"/>
  <c r="Y3472" i="15"/>
  <c r="Y3471" i="15"/>
  <c r="Y3470" i="15"/>
  <c r="Y3469" i="15"/>
  <c r="Y3468" i="15"/>
  <c r="Y3467" i="15"/>
  <c r="Y3466" i="15"/>
  <c r="Y3465" i="15"/>
  <c r="Y3464" i="15"/>
  <c r="Y3463" i="15"/>
  <c r="Y3462" i="15"/>
  <c r="Y3461" i="15"/>
  <c r="Y3460" i="15"/>
  <c r="Y3459" i="15"/>
  <c r="Y3458" i="15"/>
  <c r="Y3457" i="15"/>
  <c r="Y3456" i="15"/>
  <c r="Y3455" i="15"/>
  <c r="Y3454" i="15"/>
  <c r="Y3453" i="15"/>
  <c r="Y3452" i="15"/>
  <c r="Y3451" i="15"/>
  <c r="Y3450" i="15"/>
  <c r="Y3449" i="15"/>
  <c r="Y3448" i="15"/>
  <c r="Y3447" i="15"/>
  <c r="Y3446" i="15"/>
  <c r="Y3445" i="15"/>
  <c r="Y3444" i="15"/>
  <c r="Y3443" i="15"/>
  <c r="Y3442" i="15"/>
  <c r="Y3441" i="15"/>
  <c r="Y3440" i="15"/>
  <c r="Y3439" i="15"/>
  <c r="Y3438" i="15"/>
  <c r="Y3437" i="15"/>
  <c r="Y3436" i="15"/>
  <c r="Y3435" i="15"/>
  <c r="Y3434" i="15"/>
  <c r="Y3433" i="15"/>
  <c r="Y3432" i="15"/>
  <c r="Y3431" i="15"/>
  <c r="Y3430" i="15"/>
  <c r="Y3429" i="15"/>
  <c r="Y3428" i="15"/>
  <c r="Y3427" i="15"/>
  <c r="Y3426" i="15"/>
  <c r="Y3425" i="15"/>
  <c r="Y3424" i="15"/>
  <c r="Y3423" i="15"/>
  <c r="Y3422" i="15"/>
  <c r="Y3421" i="15"/>
  <c r="Y3420" i="15"/>
  <c r="Y3419" i="15"/>
  <c r="Y3418" i="15"/>
  <c r="Y3417" i="15"/>
  <c r="Y3416" i="15"/>
  <c r="Y3415" i="15"/>
  <c r="Y3414" i="15"/>
  <c r="Y3413" i="15"/>
  <c r="Y3412" i="15"/>
  <c r="Y3411" i="15"/>
  <c r="Y3410" i="15"/>
  <c r="Y3409" i="15"/>
  <c r="Y3408" i="15"/>
  <c r="Y3407" i="15"/>
  <c r="Y3406" i="15"/>
  <c r="Y3405" i="15"/>
  <c r="Y3404" i="15"/>
  <c r="Y3403" i="15"/>
  <c r="Y3402" i="15"/>
  <c r="Y3401" i="15"/>
  <c r="Y3400" i="15"/>
  <c r="Y3399" i="15"/>
  <c r="Y3398" i="15"/>
  <c r="Y3397" i="15"/>
  <c r="Y3396" i="15"/>
  <c r="Y3395" i="15"/>
  <c r="Y3394" i="15"/>
  <c r="Y3393" i="15"/>
  <c r="Y3392" i="15"/>
  <c r="Y3391" i="15"/>
  <c r="Y3390" i="15"/>
  <c r="Y3389" i="15"/>
  <c r="Y3388" i="15"/>
  <c r="Y3387" i="15"/>
  <c r="Y3386" i="15"/>
  <c r="Y3385" i="15"/>
  <c r="Y3384" i="15"/>
  <c r="Y3383" i="15"/>
  <c r="Y3382" i="15"/>
  <c r="Y3381" i="15"/>
  <c r="Y3380" i="15"/>
  <c r="Y3379" i="15"/>
  <c r="Y3378" i="15"/>
  <c r="Y3377" i="15"/>
  <c r="Y3376" i="15"/>
  <c r="Y3375" i="15"/>
  <c r="Y3374" i="15"/>
  <c r="Y3373" i="15"/>
  <c r="Y3372" i="15"/>
  <c r="Y3371" i="15"/>
  <c r="Y3370" i="15"/>
  <c r="Y3369" i="15"/>
  <c r="Y3368" i="15"/>
  <c r="Y3367" i="15"/>
  <c r="Y3366" i="15"/>
  <c r="Y3365" i="15"/>
  <c r="Y3364" i="15"/>
  <c r="Y3363" i="15"/>
  <c r="Y3362" i="15"/>
  <c r="Y3361" i="15"/>
  <c r="Y3360" i="15"/>
  <c r="Y3359" i="15"/>
  <c r="Y3358" i="15"/>
  <c r="Y3357" i="15"/>
  <c r="Y3356" i="15"/>
  <c r="Y3355" i="15"/>
  <c r="Y3354" i="15"/>
  <c r="Y3353" i="15"/>
  <c r="Y3352" i="15"/>
  <c r="Y3351" i="15"/>
  <c r="Y3350" i="15"/>
  <c r="Y3349" i="15"/>
  <c r="Y3348" i="15"/>
  <c r="Y3347" i="15"/>
  <c r="Y3346" i="15"/>
  <c r="Y3345" i="15"/>
  <c r="Y3344" i="15"/>
  <c r="Y3343" i="15"/>
  <c r="Y3342" i="15"/>
  <c r="Y3341" i="15"/>
  <c r="Y3340" i="15"/>
  <c r="Y3339" i="15"/>
  <c r="Y3338" i="15"/>
  <c r="Y3337" i="15"/>
  <c r="Y3336" i="15"/>
  <c r="Y3335" i="15"/>
  <c r="Y3334" i="15"/>
  <c r="Y3333" i="15"/>
  <c r="Y3332" i="15"/>
  <c r="Y3331" i="15"/>
  <c r="Y3330" i="15"/>
  <c r="Y3329" i="15"/>
  <c r="Y3328" i="15"/>
  <c r="Y3327" i="15"/>
  <c r="Y3326" i="15"/>
  <c r="Y3325" i="15"/>
  <c r="Y3324" i="15"/>
  <c r="Y3323" i="15"/>
  <c r="Y3322" i="15"/>
  <c r="Y3321" i="15"/>
  <c r="Y3320" i="15"/>
  <c r="Y3319" i="15"/>
  <c r="Y3318" i="15"/>
  <c r="Y3317" i="15"/>
  <c r="Y3316" i="15"/>
  <c r="Y3315" i="15"/>
  <c r="Y3314" i="15"/>
  <c r="Y3313" i="15"/>
  <c r="Y3312" i="15"/>
  <c r="Y3311" i="15"/>
  <c r="Y3310" i="15"/>
  <c r="Y3309" i="15"/>
  <c r="Y3308" i="15"/>
  <c r="Y3307" i="15"/>
  <c r="Y3306" i="15"/>
  <c r="Y3305" i="15"/>
  <c r="Y3304" i="15"/>
  <c r="Y3303" i="15"/>
  <c r="Y3302" i="15"/>
  <c r="Y3301" i="15"/>
  <c r="Y3300" i="15"/>
  <c r="Y3299" i="15"/>
  <c r="Y3298" i="15"/>
  <c r="Y3297" i="15"/>
  <c r="Y3296" i="15"/>
  <c r="Y3295" i="15"/>
  <c r="Y3294" i="15"/>
  <c r="Y3293" i="15"/>
  <c r="Y3292" i="15"/>
  <c r="Y3291" i="15"/>
  <c r="Y3290" i="15"/>
  <c r="Y3289" i="15"/>
  <c r="Y3288" i="15"/>
  <c r="Y3287" i="15"/>
  <c r="Y3286" i="15"/>
  <c r="Y3285" i="15"/>
  <c r="Y3284" i="15"/>
  <c r="Y3283" i="15"/>
  <c r="Y3282" i="15"/>
  <c r="Y3281" i="15"/>
  <c r="Y3280" i="15"/>
  <c r="Y3279" i="15"/>
  <c r="Y3278" i="15"/>
  <c r="Y3277" i="15"/>
  <c r="Y3276" i="15"/>
  <c r="Y3275" i="15"/>
  <c r="Y3274" i="15"/>
  <c r="Y3273" i="15"/>
  <c r="Y3272" i="15"/>
  <c r="Y3271" i="15"/>
  <c r="Y3270" i="15"/>
  <c r="Y3269" i="15"/>
  <c r="Y3268" i="15"/>
  <c r="Y3267" i="15"/>
  <c r="Y3266" i="15"/>
  <c r="Y3265" i="15"/>
  <c r="Y3264" i="15"/>
  <c r="Y3263" i="15"/>
  <c r="Y3262" i="15"/>
  <c r="Y3261" i="15"/>
  <c r="Y3260" i="15"/>
  <c r="Y3259" i="15"/>
  <c r="Y3258" i="15"/>
  <c r="Y3257" i="15"/>
  <c r="Y3256" i="15"/>
  <c r="Y3255" i="15"/>
  <c r="Y3254" i="15"/>
  <c r="Y3253" i="15"/>
  <c r="Y3252" i="15"/>
  <c r="Y3251" i="15"/>
  <c r="Y3250" i="15"/>
  <c r="Y3249" i="15"/>
  <c r="Y3248" i="15"/>
  <c r="Y3247" i="15"/>
  <c r="Y3246" i="15"/>
  <c r="Y3245" i="15"/>
  <c r="Y3244" i="15"/>
  <c r="Y3243" i="15"/>
  <c r="Y3242" i="15"/>
  <c r="Y3241" i="15"/>
  <c r="Y3240" i="15"/>
  <c r="Y3239" i="15"/>
  <c r="Y3238" i="15"/>
  <c r="Y3237" i="15"/>
  <c r="Y3236" i="15"/>
  <c r="Y3235" i="15"/>
  <c r="Y3234" i="15"/>
  <c r="Y3233" i="15"/>
  <c r="Y3232" i="15"/>
  <c r="Y3231" i="15"/>
  <c r="Y3230" i="15"/>
  <c r="Y3229" i="15"/>
  <c r="Y3228" i="15"/>
  <c r="Y3227" i="15"/>
  <c r="Y3226" i="15"/>
  <c r="Y3225" i="15"/>
  <c r="Y3224" i="15"/>
  <c r="Y3223" i="15"/>
  <c r="Y3222" i="15"/>
  <c r="Y3221" i="15"/>
  <c r="Y3220" i="15"/>
  <c r="Y3219" i="15"/>
  <c r="Y3218" i="15"/>
  <c r="Y3217" i="15"/>
  <c r="Y3216" i="15"/>
  <c r="Y3215" i="15"/>
  <c r="Y3214" i="15"/>
  <c r="Y3213" i="15"/>
  <c r="Y3212" i="15"/>
  <c r="Y3211" i="15"/>
  <c r="Y3210" i="15"/>
  <c r="Y3209" i="15"/>
  <c r="Y3208" i="15"/>
  <c r="Y3207" i="15"/>
  <c r="Y3206" i="15"/>
  <c r="Y3205" i="15"/>
  <c r="Y3204" i="15"/>
  <c r="Y3203" i="15"/>
  <c r="Y3202" i="15"/>
  <c r="Y3201" i="15"/>
  <c r="Y3200" i="15"/>
  <c r="Y3199" i="15"/>
  <c r="Y3198" i="15"/>
  <c r="Y3197" i="15"/>
  <c r="Y3196" i="15"/>
  <c r="Y3195" i="15"/>
  <c r="Y3194" i="15"/>
  <c r="Y3193" i="15"/>
  <c r="Y3192" i="15"/>
  <c r="Y3191" i="15"/>
  <c r="Y3190" i="15"/>
  <c r="Y3189" i="15"/>
  <c r="Y3188" i="15"/>
  <c r="Y3187" i="15"/>
  <c r="Y3186" i="15"/>
  <c r="Y3185" i="15"/>
  <c r="Y3184" i="15"/>
  <c r="Y3183" i="15"/>
  <c r="Y3182" i="15"/>
  <c r="Y3181" i="15"/>
  <c r="Y3180" i="15"/>
  <c r="Y3179" i="15"/>
  <c r="Y3178" i="15"/>
  <c r="Y3177" i="15"/>
  <c r="Y3176" i="15"/>
  <c r="Y3175" i="15"/>
  <c r="Y3174" i="15"/>
  <c r="Y3173" i="15"/>
  <c r="Y3172" i="15"/>
  <c r="Y3171" i="15"/>
  <c r="Y3170" i="15"/>
  <c r="Y3169" i="15"/>
  <c r="Y3168" i="15"/>
  <c r="Y3167" i="15"/>
  <c r="Y3166" i="15"/>
  <c r="Y3165" i="15"/>
  <c r="Y3164" i="15"/>
  <c r="Y3163" i="15"/>
  <c r="Y3162" i="15"/>
  <c r="Y3161" i="15"/>
  <c r="Y3160" i="15"/>
  <c r="Y3159" i="15"/>
  <c r="Y3158" i="15"/>
  <c r="Y3157" i="15"/>
  <c r="Y3156" i="15"/>
  <c r="Y3155" i="15"/>
  <c r="Y3154" i="15"/>
  <c r="Y3153" i="15"/>
  <c r="Y3152" i="15"/>
  <c r="Y3151" i="15"/>
  <c r="Y3150" i="15"/>
  <c r="Y3149" i="15"/>
  <c r="Y3148" i="15"/>
  <c r="Y3147" i="15"/>
  <c r="Y3146" i="15"/>
  <c r="Y3145" i="15"/>
  <c r="Y3144" i="15"/>
  <c r="Y3143" i="15"/>
  <c r="Y3142" i="15"/>
  <c r="Y3141" i="15"/>
  <c r="Y3140" i="15"/>
  <c r="Y3139" i="15"/>
  <c r="Y3138" i="15"/>
  <c r="Y3137" i="15"/>
  <c r="Y3136" i="15"/>
  <c r="Y3135" i="15"/>
  <c r="Y3134" i="15"/>
  <c r="Y3133" i="15"/>
  <c r="Y3132" i="15"/>
  <c r="Y3131" i="15"/>
  <c r="Y3130" i="15"/>
  <c r="Y3129" i="15"/>
  <c r="Y3128" i="15"/>
  <c r="Y3127" i="15"/>
  <c r="Y3126" i="15"/>
  <c r="Y3125" i="15"/>
  <c r="Y3124" i="15"/>
  <c r="Y3123" i="15"/>
  <c r="Y3122" i="15"/>
  <c r="Y3121" i="15"/>
  <c r="Y3120" i="15"/>
  <c r="Y3119" i="15"/>
  <c r="Y3118" i="15"/>
  <c r="Y3117" i="15"/>
  <c r="Y3116" i="15"/>
  <c r="Y3115" i="15"/>
  <c r="Y3114" i="15"/>
  <c r="Y3113" i="15"/>
  <c r="Y3112" i="15"/>
  <c r="Y3111" i="15"/>
  <c r="Y3110" i="15"/>
  <c r="Y3109" i="15"/>
  <c r="Y3108" i="15"/>
  <c r="Y3107" i="15"/>
  <c r="Y3106" i="15"/>
  <c r="Y3105" i="15"/>
  <c r="Y3104" i="15"/>
  <c r="Y3103" i="15"/>
  <c r="Y3102" i="15"/>
  <c r="Y3101" i="15"/>
  <c r="Y3100" i="15"/>
  <c r="Y3099" i="15"/>
  <c r="Y3098" i="15"/>
  <c r="Y3097" i="15"/>
  <c r="Y3096" i="15"/>
  <c r="Y3095" i="15"/>
  <c r="Y3094" i="15"/>
  <c r="Y3093" i="15"/>
  <c r="Y3092" i="15"/>
  <c r="Y3091" i="15"/>
  <c r="Y3090" i="15"/>
  <c r="Y3089" i="15"/>
  <c r="Y3088" i="15"/>
  <c r="Y3087" i="15"/>
  <c r="Y3086" i="15"/>
  <c r="Y3085" i="15"/>
  <c r="Y3084" i="15"/>
  <c r="Y3083" i="15"/>
  <c r="Y3082" i="15"/>
  <c r="Y3081" i="15"/>
  <c r="Y3080" i="15"/>
  <c r="Y3079" i="15"/>
  <c r="Y3078" i="15"/>
  <c r="Y3077" i="15"/>
  <c r="Y3076" i="15"/>
  <c r="Y3075" i="15"/>
  <c r="Y3074" i="15"/>
  <c r="Y3073" i="15"/>
  <c r="Y3072" i="15"/>
  <c r="Y3071" i="15"/>
  <c r="Y3070" i="15"/>
  <c r="Y3069" i="15"/>
  <c r="Y3068" i="15"/>
  <c r="Y3067" i="15"/>
  <c r="Y3066" i="15"/>
  <c r="Y3065" i="15"/>
  <c r="Y3064" i="15"/>
  <c r="Y3063" i="15"/>
  <c r="Y3062" i="15"/>
  <c r="Y3061" i="15"/>
  <c r="Y3060" i="15"/>
  <c r="Y3059" i="15"/>
  <c r="Y3058" i="15"/>
  <c r="Y3057" i="15"/>
  <c r="Y3056" i="15"/>
  <c r="Y3055" i="15"/>
  <c r="Y3054" i="15"/>
  <c r="Y3053" i="15"/>
  <c r="Y3052" i="15"/>
  <c r="Y3051" i="15"/>
  <c r="Y3050" i="15"/>
  <c r="Y3049" i="15"/>
  <c r="Y3048" i="15"/>
  <c r="Y3047" i="15"/>
  <c r="Y3046" i="15"/>
  <c r="Y3045" i="15"/>
  <c r="Y3044" i="15"/>
  <c r="Y3043" i="15"/>
  <c r="Y3042" i="15"/>
  <c r="Y3041" i="15"/>
  <c r="Y3040" i="15"/>
  <c r="Y3039" i="15"/>
  <c r="Y3038" i="15"/>
  <c r="Y3037" i="15"/>
  <c r="Y3036" i="15"/>
  <c r="Y3035" i="15"/>
  <c r="Y3034" i="15"/>
  <c r="Y3033" i="15"/>
  <c r="Y3032" i="15"/>
  <c r="Y3031" i="15"/>
  <c r="Y3030" i="15"/>
  <c r="Y3029" i="15"/>
  <c r="Y3028" i="15"/>
  <c r="Y3027" i="15"/>
  <c r="Y3026" i="15"/>
  <c r="Y3025" i="15"/>
  <c r="Y3024" i="15"/>
  <c r="Y3023" i="15"/>
  <c r="Y3022" i="15"/>
  <c r="Y3021" i="15"/>
  <c r="Y3020" i="15"/>
  <c r="Y3019" i="15"/>
  <c r="Y3018" i="15"/>
  <c r="Y3017" i="15"/>
  <c r="Y3016" i="15"/>
  <c r="Y3015" i="15"/>
  <c r="Y3014" i="15"/>
  <c r="Y3013" i="15"/>
  <c r="Y3012" i="15"/>
  <c r="Y3011" i="15"/>
  <c r="Y3010" i="15"/>
  <c r="Y3009" i="15"/>
  <c r="Y3008" i="15"/>
  <c r="Y3007" i="15"/>
  <c r="Y3006" i="15"/>
  <c r="Y3005" i="15"/>
  <c r="Y3004" i="15"/>
  <c r="Y3003" i="15"/>
  <c r="Y3002" i="15"/>
  <c r="Y3001" i="15"/>
  <c r="Y3000" i="15"/>
  <c r="Y2999" i="15"/>
  <c r="Y2998" i="15"/>
  <c r="Y2997" i="15"/>
  <c r="Y2996" i="15"/>
  <c r="Y2995" i="15"/>
  <c r="Y2994" i="15"/>
  <c r="Y2993" i="15"/>
  <c r="Y2992" i="15"/>
  <c r="Y2991" i="15"/>
  <c r="Y2990" i="15"/>
  <c r="Y2989" i="15"/>
  <c r="Y2988" i="15"/>
  <c r="Y2987" i="15"/>
  <c r="Y2986" i="15"/>
  <c r="Y2985" i="15"/>
  <c r="Y2984" i="15"/>
  <c r="Y2983" i="15"/>
  <c r="Y2982" i="15"/>
  <c r="Y2981" i="15"/>
  <c r="Y2980" i="15"/>
  <c r="Y2979" i="15"/>
  <c r="Y2978" i="15"/>
  <c r="Y2977" i="15"/>
  <c r="Y2976" i="15"/>
  <c r="Y2975" i="15"/>
  <c r="Y2974" i="15"/>
  <c r="Y2973" i="15"/>
  <c r="Y2972" i="15"/>
  <c r="Y2971" i="15"/>
  <c r="Y2970" i="15"/>
  <c r="Y2969" i="15"/>
  <c r="Y2968" i="15"/>
  <c r="Y2967" i="15"/>
  <c r="Y2966" i="15"/>
  <c r="Y2965" i="15"/>
  <c r="Y2964" i="15"/>
  <c r="Y2963" i="15"/>
  <c r="Y2962" i="15"/>
  <c r="Y2961" i="15"/>
  <c r="Y2960" i="15"/>
  <c r="Y2959" i="15"/>
  <c r="Y2958" i="15"/>
  <c r="Y2957" i="15"/>
  <c r="Y2956" i="15"/>
  <c r="Y2955" i="15"/>
  <c r="Y2954" i="15"/>
  <c r="Y2953" i="15"/>
  <c r="Y2952" i="15"/>
  <c r="Y2951" i="15"/>
  <c r="Y2950" i="15"/>
  <c r="Y2949" i="15"/>
  <c r="Y2948" i="15"/>
  <c r="Y2947" i="15"/>
  <c r="Y2946" i="15"/>
  <c r="Y2945" i="15"/>
  <c r="Y2944" i="15"/>
  <c r="Y2943" i="15"/>
  <c r="Y2942" i="15"/>
  <c r="Y2941" i="15"/>
  <c r="Y2940" i="15"/>
  <c r="Y2939" i="15"/>
  <c r="Y2938" i="15"/>
  <c r="Y2937" i="15"/>
  <c r="Y2936" i="15"/>
  <c r="Y2935" i="15"/>
  <c r="Y2934" i="15"/>
  <c r="Y2933" i="15"/>
  <c r="Y2932" i="15"/>
  <c r="Y2931" i="15"/>
  <c r="Y2930" i="15"/>
  <c r="Y2929" i="15"/>
  <c r="Y2928" i="15"/>
  <c r="Y2927" i="15"/>
  <c r="Y2926" i="15"/>
  <c r="Y2925" i="15"/>
  <c r="Y2924" i="15"/>
  <c r="Y2923" i="15"/>
  <c r="Y2922" i="15"/>
  <c r="Y2921" i="15"/>
  <c r="Y2920" i="15"/>
  <c r="Y2919" i="15"/>
  <c r="Y2918" i="15"/>
  <c r="Y2917" i="15"/>
  <c r="Y2916" i="15"/>
  <c r="Y2915" i="15"/>
  <c r="Y2914" i="15"/>
  <c r="Y2913" i="15"/>
  <c r="Y2912" i="15"/>
  <c r="Y2911" i="15"/>
  <c r="Y2910" i="15"/>
  <c r="Y2909" i="15"/>
  <c r="Y2908" i="15"/>
  <c r="Y2907" i="15"/>
  <c r="Y2906" i="15"/>
  <c r="Y2905" i="15"/>
  <c r="Y2904" i="15"/>
  <c r="Y2903" i="15"/>
  <c r="Y2902" i="15"/>
  <c r="Y2901" i="15"/>
  <c r="Y2900" i="15"/>
  <c r="Y2899" i="15"/>
  <c r="Y2898" i="15"/>
  <c r="Y2897" i="15"/>
  <c r="Y2896" i="15"/>
  <c r="Y2895" i="15"/>
  <c r="Y2894" i="15"/>
  <c r="Y2893" i="15"/>
  <c r="Y2892" i="15"/>
  <c r="Y2891" i="15"/>
  <c r="Y2890" i="15"/>
  <c r="Y2889" i="15"/>
  <c r="Y2888" i="15"/>
  <c r="Y2887" i="15"/>
  <c r="Y2886" i="15"/>
  <c r="Y2885" i="15"/>
  <c r="Y2884" i="15"/>
  <c r="Y2883" i="15"/>
  <c r="Y2882" i="15"/>
  <c r="Y2881" i="15"/>
  <c r="Y2880" i="15"/>
  <c r="Y2879" i="15"/>
  <c r="Y2878" i="15"/>
  <c r="Y2877" i="15"/>
  <c r="Y2876" i="15"/>
  <c r="Y2875" i="15"/>
  <c r="Y2874" i="15"/>
  <c r="Y2873" i="15"/>
  <c r="Y2872" i="15"/>
  <c r="Y2871" i="15"/>
  <c r="Y2870" i="15"/>
  <c r="Y2869" i="15"/>
  <c r="Y2868" i="15"/>
  <c r="Y2867" i="15"/>
  <c r="Y2866" i="15"/>
  <c r="Y2865" i="15"/>
  <c r="Y2864" i="15"/>
  <c r="Y2863" i="15"/>
  <c r="Y2862" i="15"/>
  <c r="Y2861" i="15"/>
  <c r="Y2860" i="15"/>
  <c r="Y2859" i="15"/>
  <c r="Y2858" i="15"/>
  <c r="Y2857" i="15"/>
  <c r="Y2856" i="15"/>
  <c r="Y2855" i="15"/>
  <c r="Y2854" i="15"/>
  <c r="Y2853" i="15"/>
  <c r="Y2852" i="15"/>
  <c r="Y2851" i="15"/>
  <c r="Y2850" i="15"/>
  <c r="Y2849" i="15"/>
  <c r="Y2848" i="15"/>
  <c r="Y2847" i="15"/>
  <c r="Y2846" i="15"/>
  <c r="Y2845" i="15"/>
  <c r="Y2844" i="15"/>
  <c r="Y2843" i="15"/>
  <c r="Y2842" i="15"/>
  <c r="Y2841" i="15"/>
  <c r="Y2840" i="15"/>
  <c r="Y2839" i="15"/>
  <c r="Y2838" i="15"/>
  <c r="Y2837" i="15"/>
  <c r="Y2836" i="15"/>
  <c r="Y2835" i="15"/>
  <c r="Y2834" i="15"/>
  <c r="Y2833" i="15"/>
  <c r="Y2832" i="15"/>
  <c r="Y2831" i="15"/>
  <c r="Y2830" i="15"/>
  <c r="Y2829" i="15"/>
  <c r="Y2828" i="15"/>
  <c r="Y2827" i="15"/>
  <c r="Y2826" i="15"/>
  <c r="Y2825" i="15"/>
  <c r="Y2824" i="15"/>
  <c r="Y2823" i="15"/>
  <c r="Y2822" i="15"/>
  <c r="Y2821" i="15"/>
  <c r="Y2820" i="15"/>
  <c r="Y2819" i="15"/>
  <c r="Y2818" i="15"/>
  <c r="Y2817" i="15"/>
  <c r="Y2816" i="15"/>
  <c r="Y2815" i="15"/>
  <c r="Y2814" i="15"/>
  <c r="Y2813" i="15"/>
  <c r="Y2812" i="15"/>
  <c r="Y2811" i="15"/>
  <c r="Y2810" i="15"/>
  <c r="Y2809" i="15"/>
  <c r="Y2808" i="15"/>
  <c r="Y2807" i="15"/>
  <c r="Y2806" i="15"/>
  <c r="Y2805" i="15"/>
  <c r="Y2804" i="15"/>
  <c r="Y2803" i="15"/>
  <c r="Y2802" i="15"/>
  <c r="Y2801" i="15"/>
  <c r="Y2800" i="15"/>
  <c r="Y2799" i="15"/>
  <c r="Y2798" i="15"/>
  <c r="Y2797" i="15"/>
  <c r="Y2796" i="15"/>
  <c r="Y2795" i="15"/>
  <c r="Y2794" i="15"/>
  <c r="Y2793" i="15"/>
  <c r="Y2792" i="15"/>
  <c r="Y2791" i="15"/>
  <c r="Y2790" i="15"/>
  <c r="Y2789" i="15"/>
  <c r="Y2788" i="15"/>
  <c r="Y2787" i="15"/>
  <c r="Y2786" i="15"/>
  <c r="Y2785" i="15"/>
  <c r="Y2784" i="15"/>
  <c r="Y2783" i="15"/>
  <c r="Y2782" i="15"/>
  <c r="Y2781" i="15"/>
  <c r="Y2780" i="15"/>
  <c r="Y2779" i="15"/>
  <c r="Y2778" i="15"/>
  <c r="Y2777" i="15"/>
  <c r="Y2776" i="15"/>
  <c r="Y2775" i="15"/>
  <c r="Y2774" i="15"/>
  <c r="Y2773" i="15"/>
  <c r="Y2772" i="15"/>
  <c r="Y2771" i="15"/>
  <c r="Y2770" i="15"/>
  <c r="Y2769" i="15"/>
  <c r="Y2768" i="15"/>
  <c r="Y2767" i="15"/>
  <c r="Y2766" i="15"/>
  <c r="Y2765" i="15"/>
  <c r="Y2764" i="15"/>
  <c r="Y2763" i="15"/>
  <c r="Y2762" i="15"/>
  <c r="Y2761" i="15"/>
  <c r="Y2760" i="15"/>
  <c r="Y2759" i="15"/>
  <c r="Y2758" i="15"/>
  <c r="Y2757" i="15"/>
  <c r="Y2756" i="15"/>
  <c r="Y2755" i="15"/>
  <c r="Y2754" i="15"/>
  <c r="Y2753" i="15"/>
  <c r="Y2752" i="15"/>
  <c r="Y2751" i="15"/>
  <c r="Y2750" i="15"/>
  <c r="Y2749" i="15"/>
  <c r="Y2748" i="15"/>
  <c r="Y2747" i="15"/>
  <c r="Y2746" i="15"/>
  <c r="Y2745" i="15"/>
  <c r="Y2744" i="15"/>
  <c r="Y2743" i="15"/>
  <c r="Y2742" i="15"/>
  <c r="Y2741" i="15"/>
  <c r="Y2740" i="15"/>
  <c r="Y2739" i="15"/>
  <c r="Y2738" i="15"/>
  <c r="Y2737" i="15"/>
  <c r="Y2736" i="15"/>
  <c r="Y2735" i="15"/>
  <c r="Y2734" i="15"/>
  <c r="Y2733" i="15"/>
  <c r="Y2732" i="15"/>
  <c r="Y2731" i="15"/>
  <c r="Y2730" i="15"/>
  <c r="Y2729" i="15"/>
  <c r="Y2728" i="15"/>
  <c r="Y2727" i="15"/>
  <c r="Y2726" i="15"/>
  <c r="Y2725" i="15"/>
  <c r="Y2724" i="15"/>
  <c r="Y2723" i="15"/>
  <c r="Y2722" i="15"/>
  <c r="Y2721" i="15"/>
  <c r="Y2720" i="15"/>
  <c r="Y2719" i="15"/>
  <c r="Y2718" i="15"/>
  <c r="Y2717" i="15"/>
  <c r="Y2716" i="15"/>
  <c r="Y2715" i="15"/>
  <c r="Y2714" i="15"/>
  <c r="Y2713" i="15"/>
  <c r="Y2712" i="15"/>
  <c r="Y2711" i="15"/>
  <c r="Y2710" i="15"/>
  <c r="Y2709" i="15"/>
  <c r="Y2708" i="15"/>
  <c r="Y2707" i="15"/>
  <c r="Y2706" i="15"/>
  <c r="Y2705" i="15"/>
  <c r="Y2704" i="15"/>
  <c r="Y2703" i="15"/>
  <c r="Y2702" i="15"/>
  <c r="Y2701" i="15"/>
  <c r="Y2700" i="15"/>
  <c r="Y2699" i="15"/>
  <c r="Y2698" i="15"/>
  <c r="Y2697" i="15"/>
  <c r="Y2696" i="15"/>
  <c r="Y2695" i="15"/>
  <c r="Y2694" i="15"/>
  <c r="Y2693" i="15"/>
  <c r="Y2692" i="15"/>
  <c r="Y2691" i="15"/>
  <c r="Y2690" i="15"/>
  <c r="Y2689" i="15"/>
  <c r="Y2688" i="15"/>
  <c r="Y2687" i="15"/>
  <c r="Y2686" i="15"/>
  <c r="Y2685" i="15"/>
  <c r="Y2684" i="15"/>
  <c r="Y2683" i="15"/>
  <c r="Y2682" i="15"/>
  <c r="Y2681" i="15"/>
  <c r="Y2680" i="15"/>
  <c r="Y2679" i="15"/>
  <c r="Y2678" i="15"/>
  <c r="Y2677" i="15"/>
  <c r="Y2676" i="15"/>
  <c r="Y2675" i="15"/>
  <c r="Y2674" i="15"/>
  <c r="Y2673" i="15"/>
  <c r="Y2672" i="15"/>
  <c r="Y2671" i="15"/>
  <c r="Y2670" i="15"/>
  <c r="Y2669" i="15"/>
  <c r="Y2668" i="15"/>
  <c r="Y2667" i="15"/>
  <c r="Y2666" i="15"/>
  <c r="Y2665" i="15"/>
  <c r="Y2664" i="15"/>
  <c r="Y2663" i="15"/>
  <c r="Y2662" i="15"/>
  <c r="Y2661" i="15"/>
  <c r="Y2660" i="15"/>
  <c r="Y2659" i="15"/>
  <c r="Y2658" i="15"/>
  <c r="Y2657" i="15"/>
  <c r="Y2656" i="15"/>
  <c r="Y2655" i="15"/>
  <c r="Y2654" i="15"/>
  <c r="Y2653" i="15"/>
  <c r="Y2652" i="15"/>
  <c r="Y2651" i="15"/>
  <c r="Y2650" i="15"/>
  <c r="Y2649" i="15"/>
  <c r="Y2648" i="15"/>
  <c r="Y2647" i="15"/>
  <c r="Y2646" i="15"/>
  <c r="Y2645" i="15"/>
  <c r="Y2644" i="15"/>
  <c r="Y2643" i="15"/>
  <c r="Y2642" i="15"/>
  <c r="Y2641" i="15"/>
  <c r="Y2640" i="15"/>
  <c r="Y2639" i="15"/>
  <c r="Y2638" i="15"/>
  <c r="Y2637" i="15"/>
  <c r="Y2636" i="15"/>
  <c r="Y2635" i="15"/>
  <c r="Y2634" i="15"/>
  <c r="Y2633" i="15"/>
  <c r="Y2632" i="15"/>
  <c r="Y2631" i="15"/>
  <c r="Y2630" i="15"/>
  <c r="Y2629" i="15"/>
  <c r="Y2628" i="15"/>
  <c r="Y2627" i="15"/>
  <c r="Y2626" i="15"/>
  <c r="Y2625" i="15"/>
  <c r="Y2624" i="15"/>
  <c r="Y2623" i="15"/>
  <c r="Y2622" i="15"/>
  <c r="Y2621" i="15"/>
  <c r="Y2620" i="15"/>
  <c r="Y2619" i="15"/>
  <c r="Y2618" i="15"/>
  <c r="Y2617" i="15"/>
  <c r="Y2616" i="15"/>
  <c r="Y2615" i="15"/>
  <c r="Y2614" i="15"/>
  <c r="Y2613" i="15"/>
  <c r="Y2612" i="15"/>
  <c r="Y2611" i="15"/>
  <c r="Y2610" i="15"/>
  <c r="Y2609" i="15"/>
  <c r="Y2608" i="15"/>
  <c r="Y2607" i="15"/>
  <c r="Y2606" i="15"/>
  <c r="Y2605" i="15"/>
  <c r="Y2604" i="15"/>
  <c r="Y2603" i="15"/>
  <c r="Y2602" i="15"/>
  <c r="Y2601" i="15"/>
  <c r="Y2600" i="15"/>
  <c r="Y2599" i="15"/>
  <c r="Y2598" i="15"/>
  <c r="Y2597" i="15"/>
  <c r="Y2596" i="15"/>
  <c r="Y2595" i="15"/>
  <c r="Y2594" i="15"/>
  <c r="Y2593" i="15"/>
  <c r="Y2592" i="15"/>
  <c r="Y2591" i="15"/>
  <c r="Y2590" i="15"/>
  <c r="Y2589" i="15"/>
  <c r="Y2588" i="15"/>
  <c r="Y2587" i="15"/>
  <c r="Y2586" i="15"/>
  <c r="Y2585" i="15"/>
  <c r="Y2584" i="15"/>
  <c r="Y2583" i="15"/>
  <c r="Y2582" i="15"/>
  <c r="Y2581" i="15"/>
  <c r="Y2580" i="15"/>
  <c r="Y2579" i="15"/>
  <c r="Y2578" i="15"/>
  <c r="Y2577" i="15"/>
  <c r="Y2576" i="15"/>
  <c r="Y2575" i="15"/>
  <c r="Y2574" i="15"/>
  <c r="Y2573" i="15"/>
  <c r="Y2572" i="15"/>
  <c r="Y2571" i="15"/>
  <c r="Y2570" i="15"/>
  <c r="Y2569" i="15"/>
  <c r="Y2568" i="15"/>
  <c r="Y2567" i="15"/>
  <c r="Y2566" i="15"/>
  <c r="Y2565" i="15"/>
  <c r="Y2564" i="15"/>
  <c r="Y2563" i="15"/>
  <c r="Y2562" i="15"/>
  <c r="Y2561" i="15"/>
  <c r="Y2560" i="15"/>
  <c r="Y2559" i="15"/>
  <c r="Y2558" i="15"/>
  <c r="Y2557" i="15"/>
  <c r="Y2556" i="15"/>
  <c r="Y2555" i="15"/>
  <c r="Y2554" i="15"/>
  <c r="Y2553" i="15"/>
  <c r="Y2552" i="15"/>
  <c r="Y2551" i="15"/>
  <c r="Y2550" i="15"/>
  <c r="Y2549" i="15"/>
  <c r="Y2548" i="15"/>
  <c r="Y2547" i="15"/>
  <c r="Y2546" i="15"/>
  <c r="Y2545" i="15"/>
  <c r="Y2544" i="15"/>
  <c r="Y2543" i="15"/>
  <c r="Y2542" i="15"/>
  <c r="Y2541" i="15"/>
  <c r="Y2540" i="15"/>
  <c r="Y2539" i="15"/>
  <c r="Y2538" i="15"/>
  <c r="Y2537" i="15"/>
  <c r="Y2536" i="15"/>
  <c r="Y2535" i="15"/>
  <c r="Y2534" i="15"/>
  <c r="Y2533" i="15"/>
  <c r="Y2532" i="15"/>
  <c r="Y2531" i="15"/>
  <c r="Y2530" i="15"/>
  <c r="Y2529" i="15"/>
  <c r="Y2528" i="15"/>
  <c r="Y2527" i="15"/>
  <c r="Y2526" i="15"/>
  <c r="Y2525" i="15"/>
  <c r="Y2524" i="15"/>
  <c r="Y2523" i="15"/>
  <c r="Y2522" i="15"/>
  <c r="Y2521" i="15"/>
  <c r="Y2520" i="15"/>
  <c r="Y2519" i="15"/>
  <c r="Y2518" i="15"/>
  <c r="Y2517" i="15"/>
  <c r="Y2516" i="15"/>
  <c r="Y2515" i="15"/>
  <c r="Y2514" i="15"/>
  <c r="Y2513" i="15"/>
  <c r="Y2512" i="15"/>
  <c r="Y2511" i="15"/>
  <c r="Y2510" i="15"/>
  <c r="Y2509" i="15"/>
  <c r="Y2508" i="15"/>
  <c r="Y2507" i="15"/>
  <c r="Y2506" i="15"/>
  <c r="Y2505" i="15"/>
  <c r="Y2504" i="15"/>
  <c r="Y2503" i="15"/>
  <c r="Y2502" i="15"/>
  <c r="Y2501" i="15"/>
  <c r="Y2500" i="15"/>
  <c r="Y2499" i="15"/>
  <c r="Y2498" i="15"/>
  <c r="Y2497" i="15"/>
  <c r="Y2496" i="15"/>
  <c r="Y2495" i="15"/>
  <c r="Y2494" i="15"/>
  <c r="Y2493" i="15"/>
  <c r="Y2492" i="15"/>
  <c r="Y2491" i="15"/>
  <c r="Y2490" i="15"/>
  <c r="Y2489" i="15"/>
  <c r="Y2488" i="15"/>
  <c r="Y2487" i="15"/>
  <c r="Y2486" i="15"/>
  <c r="Y2485" i="15"/>
  <c r="Y2484" i="15"/>
  <c r="Y2483" i="15"/>
  <c r="Y2482" i="15"/>
  <c r="Y2481" i="15"/>
  <c r="Y2480" i="15"/>
  <c r="Y2479" i="15"/>
  <c r="Y2478" i="15"/>
  <c r="Y2477" i="15"/>
  <c r="Y2476" i="15"/>
  <c r="Y2475" i="15"/>
  <c r="Y2474" i="15"/>
  <c r="Y2473" i="15"/>
  <c r="Y2472" i="15"/>
  <c r="Y2471" i="15"/>
  <c r="Y2470" i="15"/>
  <c r="Y2469" i="15"/>
  <c r="Y2468" i="15"/>
  <c r="Y2467" i="15"/>
  <c r="Y2466" i="15"/>
  <c r="Y2465" i="15"/>
  <c r="Y2464" i="15"/>
  <c r="Y2463" i="15"/>
  <c r="Y2462" i="15"/>
  <c r="Y2461" i="15"/>
  <c r="Y2460" i="15"/>
  <c r="Y2459" i="15"/>
  <c r="Y2458" i="15"/>
  <c r="Y2457" i="15"/>
  <c r="Y2456" i="15"/>
  <c r="Y2455" i="15"/>
  <c r="Y2454" i="15"/>
  <c r="Y2453" i="15"/>
  <c r="Y2452" i="15"/>
  <c r="Y2451" i="15"/>
  <c r="Y2450" i="15"/>
  <c r="Y2449" i="15"/>
  <c r="Y2448" i="15"/>
  <c r="Y2447" i="15"/>
  <c r="Y2446" i="15"/>
  <c r="Y2445" i="15"/>
  <c r="Y2444" i="15"/>
  <c r="Y2443" i="15"/>
  <c r="Y2442" i="15"/>
  <c r="Y2441" i="15"/>
  <c r="Y2440" i="15"/>
  <c r="Y2439" i="15"/>
  <c r="Y2438" i="15"/>
  <c r="Y2437" i="15"/>
  <c r="Y2436" i="15"/>
  <c r="Y2435" i="15"/>
  <c r="Y2434" i="15"/>
  <c r="Y2433" i="15"/>
  <c r="Y2432" i="15"/>
  <c r="Y2431" i="15"/>
  <c r="Y2430" i="15"/>
  <c r="Y2429" i="15"/>
  <c r="Y2428" i="15"/>
  <c r="Y2427" i="15"/>
  <c r="Y2426" i="15"/>
  <c r="Y2425" i="15"/>
  <c r="Y2424" i="15"/>
  <c r="Y2423" i="15"/>
  <c r="Y2422" i="15"/>
  <c r="Y2421" i="15"/>
  <c r="Y2420" i="15"/>
  <c r="Y2419" i="15"/>
  <c r="Y2418" i="15"/>
  <c r="Y2417" i="15"/>
  <c r="Y2416" i="15"/>
  <c r="Y2415" i="15"/>
  <c r="Y2414" i="15"/>
  <c r="Y2413" i="15"/>
  <c r="Y2412" i="15"/>
  <c r="Y2411" i="15"/>
  <c r="Y2410" i="15"/>
  <c r="Y2409" i="15"/>
  <c r="Y2408" i="15"/>
  <c r="Y2407" i="15"/>
  <c r="Y2406" i="15"/>
  <c r="Y2405" i="15"/>
  <c r="Y2404" i="15"/>
  <c r="Y2403" i="15"/>
  <c r="Y2402" i="15"/>
  <c r="Y2401" i="15"/>
  <c r="Y2400" i="15"/>
  <c r="Y2399" i="15"/>
  <c r="Y2398" i="15"/>
  <c r="Y2397" i="15"/>
  <c r="Y2396" i="15"/>
  <c r="Y2395" i="15"/>
  <c r="Y2394" i="15"/>
  <c r="Y2393" i="15"/>
  <c r="Y2392" i="15"/>
  <c r="Y2391" i="15"/>
  <c r="Y2390" i="15"/>
  <c r="Y2389" i="15"/>
  <c r="Y2388" i="15"/>
  <c r="Y2387" i="15"/>
  <c r="Y2386" i="15"/>
  <c r="Y2385" i="15"/>
  <c r="Y2384" i="15"/>
  <c r="Y2383" i="15"/>
  <c r="Y2382" i="15"/>
  <c r="Y2381" i="15"/>
  <c r="Y2380" i="15"/>
  <c r="Y2379" i="15"/>
  <c r="Y2378" i="15"/>
  <c r="Y2377" i="15"/>
  <c r="Y2376" i="15"/>
  <c r="Y2375" i="15"/>
  <c r="Y2374" i="15"/>
  <c r="Y2373" i="15"/>
  <c r="Y2372" i="15"/>
  <c r="Y2371" i="15"/>
  <c r="Y2370" i="15"/>
  <c r="Y2369" i="15"/>
  <c r="Y2368" i="15"/>
  <c r="Y2367" i="15"/>
  <c r="Y2366" i="15"/>
  <c r="Y2365" i="15"/>
  <c r="Y2364" i="15"/>
  <c r="Y2363" i="15"/>
  <c r="Y2362" i="15"/>
  <c r="Y2361" i="15"/>
  <c r="Y2360" i="15"/>
  <c r="Y2359" i="15"/>
  <c r="Y2358" i="15"/>
  <c r="Y2357" i="15"/>
  <c r="Y2356" i="15"/>
  <c r="Y2355" i="15"/>
  <c r="Y2354" i="15"/>
  <c r="Y2353" i="15"/>
  <c r="Y2352" i="15"/>
  <c r="Y2351" i="15"/>
  <c r="Y2350" i="15"/>
  <c r="Y2349" i="15"/>
  <c r="Y2348" i="15"/>
  <c r="Y2347" i="15"/>
  <c r="Y2346" i="15"/>
  <c r="Y2345" i="15"/>
  <c r="Y2344" i="15"/>
  <c r="Y2343" i="15"/>
  <c r="Y2342" i="15"/>
  <c r="Y2341" i="15"/>
  <c r="Y2340" i="15"/>
  <c r="Y2339" i="15"/>
  <c r="Y2338" i="15"/>
  <c r="Y2337" i="15"/>
  <c r="Y2336" i="15"/>
  <c r="Y2335" i="15"/>
  <c r="Y2334" i="15"/>
  <c r="Y2333" i="15"/>
  <c r="Y2332" i="15"/>
  <c r="Y2331" i="15"/>
  <c r="Y2330" i="15"/>
  <c r="Y2329" i="15"/>
  <c r="Y2328" i="15"/>
  <c r="Y2327" i="15"/>
  <c r="Y2326" i="15"/>
  <c r="Y2325" i="15"/>
  <c r="Y2324" i="15"/>
  <c r="Y2323" i="15"/>
  <c r="Y2322" i="15"/>
  <c r="Y2321" i="15"/>
  <c r="Y2320" i="15"/>
  <c r="Y2319" i="15"/>
  <c r="Y2318" i="15"/>
  <c r="Y2317" i="15"/>
  <c r="Y2316" i="15"/>
  <c r="Y2315" i="15"/>
  <c r="Y2314" i="15"/>
  <c r="Y2313" i="15"/>
  <c r="Y2312" i="15"/>
  <c r="Y2311" i="15"/>
  <c r="Y2310" i="15"/>
  <c r="Y2309" i="15"/>
  <c r="Y2308" i="15"/>
  <c r="Y2307" i="15"/>
  <c r="Y2306" i="15"/>
  <c r="Y2305" i="15"/>
  <c r="Y2304" i="15"/>
  <c r="Y2303" i="15"/>
  <c r="Y2302" i="15"/>
  <c r="Y2301" i="15"/>
  <c r="Y2300" i="15"/>
  <c r="Y2299" i="15"/>
  <c r="Y2298" i="15"/>
  <c r="Y2297" i="15"/>
  <c r="Y2296" i="15"/>
  <c r="Y2295" i="15"/>
  <c r="Y2294" i="15"/>
  <c r="Y2293" i="15"/>
  <c r="Y2292" i="15"/>
  <c r="Y2291" i="15"/>
  <c r="Y2290" i="15"/>
  <c r="Y2289" i="15"/>
  <c r="Y2288" i="15"/>
  <c r="Y2287" i="15"/>
  <c r="Y2286" i="15"/>
  <c r="Y2285" i="15"/>
  <c r="Y2284" i="15"/>
  <c r="Y2283" i="15"/>
  <c r="Y2282" i="15"/>
  <c r="Y2281" i="15"/>
  <c r="Y2280" i="15"/>
  <c r="Y2279" i="15"/>
  <c r="Y2278" i="15"/>
  <c r="Y2277" i="15"/>
  <c r="Y2276" i="15"/>
  <c r="Y2275" i="15"/>
  <c r="Y2274" i="15"/>
  <c r="Y2273" i="15"/>
  <c r="Y2272" i="15"/>
  <c r="Y2271" i="15"/>
  <c r="Y2270" i="15"/>
  <c r="Y2269" i="15"/>
  <c r="Y2268" i="15"/>
  <c r="Y2267" i="15"/>
  <c r="Y2266" i="15"/>
  <c r="Y2265" i="15"/>
  <c r="Y2264" i="15"/>
  <c r="Y2263" i="15"/>
  <c r="Y2262" i="15"/>
  <c r="Y2261" i="15"/>
  <c r="Y2260" i="15"/>
  <c r="Y2259" i="15"/>
  <c r="Y2258" i="15"/>
  <c r="Y2257" i="15"/>
  <c r="Y2256" i="15"/>
  <c r="Y2255" i="15"/>
  <c r="Y2254" i="15"/>
  <c r="Y2253" i="15"/>
  <c r="Y2252" i="15"/>
  <c r="Y2251" i="15"/>
  <c r="Y2250" i="15"/>
  <c r="Y2249" i="15"/>
  <c r="Y2248" i="15"/>
  <c r="Y2247" i="15"/>
  <c r="Y2246" i="15"/>
  <c r="Y2245" i="15"/>
  <c r="Y2244" i="15"/>
  <c r="Y2243" i="15"/>
  <c r="Y2242" i="15"/>
  <c r="Y2241" i="15"/>
  <c r="Y2240" i="15"/>
  <c r="Y2239" i="15"/>
  <c r="Y2238" i="15"/>
  <c r="Y2237" i="15"/>
  <c r="Y2236" i="15"/>
  <c r="Y2235" i="15"/>
  <c r="Y2234" i="15"/>
  <c r="Y2233" i="15"/>
  <c r="Y2232" i="15"/>
  <c r="Y2231" i="15"/>
  <c r="Y2230" i="15"/>
  <c r="Y2229" i="15"/>
  <c r="Y2228" i="15"/>
  <c r="Y2227" i="15"/>
  <c r="Y2226" i="15"/>
  <c r="Y2225" i="15"/>
  <c r="Y2224" i="15"/>
  <c r="Y2223" i="15"/>
  <c r="Y2222" i="15"/>
  <c r="Y2221" i="15"/>
  <c r="Y2220" i="15"/>
  <c r="Y2219" i="15"/>
  <c r="Y2218" i="15"/>
  <c r="Y2217" i="15"/>
  <c r="Y2216" i="15"/>
  <c r="Y2215" i="15"/>
  <c r="Y2214" i="15"/>
  <c r="Y2213" i="15"/>
  <c r="Y2212" i="15"/>
  <c r="Y2211" i="15"/>
  <c r="Y2210" i="15"/>
  <c r="Y2209" i="15"/>
  <c r="Y2208" i="15"/>
  <c r="Y2207" i="15"/>
  <c r="Y2206" i="15"/>
  <c r="Y2205" i="15"/>
  <c r="Y2204" i="15"/>
  <c r="Y2203" i="15"/>
  <c r="Y2202" i="15"/>
  <c r="Y2201" i="15"/>
  <c r="Y2200" i="15"/>
  <c r="Y2199" i="15"/>
  <c r="Y2198" i="15"/>
  <c r="Y2197" i="15"/>
  <c r="Y2196" i="15"/>
  <c r="Y2195" i="15"/>
  <c r="Y2194" i="15"/>
  <c r="Y2193" i="15"/>
  <c r="Y2192" i="15"/>
  <c r="Y2191" i="15"/>
  <c r="Y2190" i="15"/>
  <c r="Y2189" i="15"/>
  <c r="Y2188" i="15"/>
  <c r="Y2187" i="15"/>
  <c r="Y2186" i="15"/>
  <c r="Y2185" i="15"/>
  <c r="Y2184" i="15"/>
  <c r="Y2183" i="15"/>
  <c r="Y2182" i="15"/>
  <c r="Y2181" i="15"/>
  <c r="Y2180" i="15"/>
  <c r="Y2179" i="15"/>
  <c r="Y2178" i="15"/>
  <c r="Y2177" i="15"/>
  <c r="Y2176" i="15"/>
  <c r="Y2175" i="15"/>
  <c r="Y2174" i="15"/>
  <c r="Y2173" i="15"/>
  <c r="Y2172" i="15"/>
  <c r="Y2171" i="15"/>
  <c r="Y2170" i="15"/>
  <c r="Y2169" i="15"/>
  <c r="Y2168" i="15"/>
  <c r="Y2167" i="15"/>
  <c r="Y2166" i="15"/>
  <c r="Y2165" i="15"/>
  <c r="Y2164" i="15"/>
  <c r="Y2163" i="15"/>
  <c r="Y2162" i="15"/>
  <c r="Y2161" i="15"/>
  <c r="Y2160" i="15"/>
  <c r="Y2159" i="15"/>
  <c r="Y2158" i="15"/>
  <c r="Y2157" i="15"/>
  <c r="Y2156" i="15"/>
  <c r="Y2155" i="15"/>
  <c r="Y2154" i="15"/>
  <c r="Y2153" i="15"/>
  <c r="Y2152" i="15"/>
  <c r="Y2151" i="15"/>
  <c r="Y2150" i="15"/>
  <c r="Y2149" i="15"/>
  <c r="Y2148" i="15"/>
  <c r="Y2147" i="15"/>
  <c r="Y2146" i="15"/>
  <c r="Y2145" i="15"/>
  <c r="Y2144" i="15"/>
  <c r="Y2143" i="15"/>
  <c r="Y2142" i="15"/>
  <c r="Y2141" i="15"/>
  <c r="Y2140" i="15"/>
  <c r="Y2139" i="15"/>
  <c r="Y2138" i="15"/>
  <c r="Y2137" i="15"/>
  <c r="Y2136" i="15"/>
  <c r="Y2135" i="15"/>
  <c r="Y2134" i="15"/>
  <c r="Y2133" i="15"/>
  <c r="Y2132" i="15"/>
  <c r="Y2131" i="15"/>
  <c r="Y2130" i="15"/>
  <c r="Y2129" i="15"/>
  <c r="Y2128" i="15"/>
  <c r="Y2127" i="15"/>
  <c r="Y2126" i="15"/>
  <c r="Y2125" i="15"/>
  <c r="Y2124" i="15"/>
  <c r="Y2123" i="15"/>
  <c r="Y2122" i="15"/>
  <c r="Y2121" i="15"/>
  <c r="Y2120" i="15"/>
  <c r="Y2119" i="15"/>
  <c r="Y2118" i="15"/>
  <c r="Y2117" i="15"/>
  <c r="Y2116" i="15"/>
  <c r="Y2115" i="15"/>
  <c r="Y2114" i="15"/>
  <c r="Y2113" i="15"/>
  <c r="Y2112" i="15"/>
  <c r="Y2111" i="15"/>
  <c r="Y2110" i="15"/>
  <c r="Y2109" i="15"/>
  <c r="Y2108" i="15"/>
  <c r="Y2107" i="15"/>
  <c r="Y2106" i="15"/>
  <c r="Y2105" i="15"/>
  <c r="Y2104" i="15"/>
  <c r="Y2103" i="15"/>
  <c r="Y2102" i="15"/>
  <c r="Y2101" i="15"/>
  <c r="Y2100" i="15"/>
  <c r="Y2099" i="15"/>
  <c r="Y2098" i="15"/>
  <c r="Y2097" i="15"/>
  <c r="Y2096" i="15"/>
  <c r="Y2095" i="15"/>
  <c r="Y2094" i="15"/>
  <c r="Y2093" i="15"/>
  <c r="Y2092" i="15"/>
  <c r="Y2091" i="15"/>
  <c r="Y2090" i="15"/>
  <c r="Y2089" i="15"/>
  <c r="Y2088" i="15"/>
  <c r="Y2087" i="15"/>
  <c r="Y2086" i="15"/>
  <c r="Y2085" i="15"/>
  <c r="Y2084" i="15"/>
  <c r="Y2083" i="15"/>
  <c r="Y2082" i="15"/>
  <c r="Y2081" i="15"/>
  <c r="Y2080" i="15"/>
  <c r="Y2079" i="15"/>
  <c r="Y2078" i="15"/>
  <c r="Y2077" i="15"/>
  <c r="Y2076" i="15"/>
  <c r="Y2075" i="15"/>
  <c r="Y2074" i="15"/>
  <c r="Y2073" i="15"/>
  <c r="Y2072" i="15"/>
  <c r="Y2071" i="15"/>
  <c r="Y2070" i="15"/>
  <c r="Y2069" i="15"/>
  <c r="Y2068" i="15"/>
  <c r="Y2067" i="15"/>
  <c r="Y2066" i="15"/>
  <c r="Y2065" i="15"/>
  <c r="Y2064" i="15"/>
  <c r="Y2063" i="15"/>
  <c r="Y2062" i="15"/>
  <c r="Y2061" i="15"/>
  <c r="Y2060" i="15"/>
  <c r="Y2059" i="15"/>
  <c r="Y2058" i="15"/>
  <c r="Y2057" i="15"/>
  <c r="Y2056" i="15"/>
  <c r="Y2055" i="15"/>
  <c r="Y2054" i="15"/>
  <c r="Y2053" i="15"/>
  <c r="Y2052" i="15"/>
  <c r="Y2051" i="15"/>
  <c r="Y2050" i="15"/>
  <c r="Y2049" i="15"/>
  <c r="Y2048" i="15"/>
  <c r="Y2047" i="15"/>
  <c r="Y2046" i="15"/>
  <c r="Y2045" i="15"/>
  <c r="Y2044" i="15"/>
  <c r="Y2043" i="15"/>
  <c r="Y2042" i="15"/>
  <c r="Y2041" i="15"/>
  <c r="Y2040" i="15"/>
  <c r="Y2039" i="15"/>
  <c r="Y2038" i="15"/>
  <c r="Y2037" i="15"/>
  <c r="Y2036" i="15"/>
  <c r="Y2035" i="15"/>
  <c r="Y2034" i="15"/>
  <c r="Y2033" i="15"/>
  <c r="Y2032" i="15"/>
  <c r="Y2031" i="15"/>
  <c r="Y2030" i="15"/>
  <c r="Y2029" i="15"/>
  <c r="Y2028" i="15"/>
  <c r="Y2027" i="15"/>
  <c r="Y2026" i="15"/>
  <c r="Y2025" i="15"/>
  <c r="Y2024" i="15"/>
  <c r="Y2023" i="15"/>
  <c r="Y2022" i="15"/>
  <c r="Y2021" i="15"/>
  <c r="Y2020" i="15"/>
  <c r="Y2019" i="15"/>
  <c r="Y2018" i="15"/>
  <c r="Y2017" i="15"/>
  <c r="Y2016" i="15"/>
  <c r="Y2015" i="15"/>
  <c r="Y2014" i="15"/>
  <c r="Y2013" i="15"/>
  <c r="Y2012" i="15"/>
  <c r="Y2011" i="15"/>
  <c r="Y2010" i="15"/>
  <c r="Y2009" i="15"/>
  <c r="Y2008" i="15"/>
  <c r="Y2007" i="15"/>
  <c r="Y2006" i="15"/>
  <c r="Y2005" i="15"/>
  <c r="Y2004" i="15"/>
  <c r="Y2003" i="15"/>
  <c r="Y2002" i="15"/>
  <c r="Y2001" i="15"/>
  <c r="Y2000" i="15"/>
  <c r="Y1999" i="15"/>
  <c r="Y1998" i="15"/>
  <c r="Y1997" i="15"/>
  <c r="Y1996" i="15"/>
  <c r="Y1995" i="15"/>
  <c r="Y1994" i="15"/>
  <c r="Y1993" i="15"/>
  <c r="Y1992" i="15"/>
  <c r="Y1991" i="15"/>
  <c r="Y1990" i="15"/>
  <c r="Y1989" i="15"/>
  <c r="Y1988" i="15"/>
  <c r="Y1987" i="15"/>
  <c r="Y1986" i="15"/>
  <c r="Y1985" i="15"/>
  <c r="Y1984" i="15"/>
  <c r="Y1983" i="15"/>
  <c r="Y1982" i="15"/>
  <c r="Y1981" i="15"/>
  <c r="Y1980" i="15"/>
  <c r="Y1979" i="15"/>
  <c r="Y1978" i="15"/>
  <c r="Y1977" i="15"/>
  <c r="Y1976" i="15"/>
  <c r="Y1975" i="15"/>
  <c r="Y1974" i="15"/>
  <c r="Y1973" i="15"/>
  <c r="Y1972" i="15"/>
  <c r="Y1971" i="15"/>
  <c r="Y1970" i="15"/>
  <c r="Y1969" i="15"/>
  <c r="Y1968" i="15"/>
  <c r="Y1967" i="15"/>
  <c r="Y1966" i="15"/>
  <c r="Y1965" i="15"/>
  <c r="Y1964" i="15"/>
  <c r="Y1963" i="15"/>
  <c r="Y1962" i="15"/>
  <c r="Y1961" i="15"/>
  <c r="Y1960" i="15"/>
  <c r="Y1959" i="15"/>
  <c r="Y1958" i="15"/>
  <c r="Y1957" i="15"/>
  <c r="Y1956" i="15"/>
  <c r="Y1955" i="15"/>
  <c r="Y1954" i="15"/>
  <c r="Y1953" i="15"/>
  <c r="Y1952" i="15"/>
  <c r="Y1951" i="15"/>
  <c r="Y1950" i="15"/>
  <c r="Y1949" i="15"/>
  <c r="Y1948" i="15"/>
  <c r="Y1947" i="15"/>
  <c r="Y1946" i="15"/>
  <c r="Y1945" i="15"/>
  <c r="Y1944" i="15"/>
  <c r="Y1943" i="15"/>
  <c r="Y1942" i="15"/>
  <c r="Y1941" i="15"/>
  <c r="Y1940" i="15"/>
  <c r="Y1939" i="15"/>
  <c r="Y1938" i="15"/>
  <c r="Y1937" i="15"/>
  <c r="Y1936" i="15"/>
  <c r="Y1935" i="15"/>
  <c r="Y1934" i="15"/>
  <c r="Y1933" i="15"/>
  <c r="Y1932" i="15"/>
  <c r="Y1931" i="15"/>
  <c r="Y1930" i="15"/>
  <c r="Y1929" i="15"/>
  <c r="Y1928" i="15"/>
  <c r="Y1927" i="15"/>
  <c r="Y1926" i="15"/>
  <c r="Y1925" i="15"/>
  <c r="Y1924" i="15"/>
  <c r="Y1923" i="15"/>
  <c r="Y1922" i="15"/>
  <c r="Y1921" i="15"/>
  <c r="Y1920" i="15"/>
  <c r="Y1919" i="15"/>
  <c r="Y1918" i="15"/>
  <c r="Y1917" i="15"/>
  <c r="Y1916" i="15"/>
  <c r="Y1915" i="15"/>
  <c r="Y1914" i="15"/>
  <c r="Y1913" i="15"/>
  <c r="Y1912" i="15"/>
  <c r="Y1911" i="15"/>
  <c r="Y1910" i="15"/>
  <c r="Y1909" i="15"/>
  <c r="Y1908" i="15"/>
  <c r="Y1907" i="15"/>
  <c r="Y1906" i="15"/>
  <c r="Y1905" i="15"/>
  <c r="Y1904" i="15"/>
  <c r="Y1903" i="15"/>
  <c r="Y1902" i="15"/>
  <c r="Y1901" i="15"/>
  <c r="Y1900" i="15"/>
  <c r="Y1899" i="15"/>
  <c r="Y1898" i="15"/>
  <c r="Y1897" i="15"/>
  <c r="Y1896" i="15"/>
  <c r="Y1895" i="15"/>
  <c r="Y1894" i="15"/>
  <c r="Y1893" i="15"/>
  <c r="Y1892" i="15"/>
  <c r="Y1891" i="15"/>
  <c r="Y1890" i="15"/>
  <c r="Y1889" i="15"/>
  <c r="Y1888" i="15"/>
  <c r="Y1887" i="15"/>
  <c r="Y1886" i="15"/>
  <c r="Y1885" i="15"/>
  <c r="Y1884" i="15"/>
  <c r="Y1883" i="15"/>
  <c r="Y1882" i="15"/>
  <c r="Y1881" i="15"/>
  <c r="Y1880" i="15"/>
  <c r="Y1879" i="15"/>
  <c r="Y1878" i="15"/>
  <c r="Y1877" i="15"/>
  <c r="Y1876" i="15"/>
  <c r="Y1875" i="15"/>
  <c r="Y1874" i="15"/>
  <c r="Y1873" i="15"/>
  <c r="Y1872" i="15"/>
  <c r="Y1871" i="15"/>
  <c r="Y1870" i="15"/>
  <c r="Y1869" i="15"/>
  <c r="Y1868" i="15"/>
  <c r="Y1867" i="15"/>
  <c r="Y1866" i="15"/>
  <c r="Y1865" i="15"/>
  <c r="Y1864" i="15"/>
  <c r="Y1863" i="15"/>
  <c r="Y1862" i="15"/>
  <c r="Y1861" i="15"/>
  <c r="Y1860" i="15"/>
  <c r="Y1859" i="15"/>
  <c r="Y1858" i="15"/>
  <c r="Y1857" i="15"/>
  <c r="Y1856" i="15"/>
  <c r="Y1855" i="15"/>
  <c r="Y1854" i="15"/>
  <c r="Y1853" i="15"/>
  <c r="Y1852" i="15"/>
  <c r="Y1851" i="15"/>
  <c r="Y1850" i="15"/>
  <c r="Y1849" i="15"/>
  <c r="Y1848" i="15"/>
  <c r="Y1847" i="15"/>
  <c r="Y1846" i="15"/>
  <c r="Y1845" i="15"/>
  <c r="Y1844" i="15"/>
  <c r="Y1843" i="15"/>
  <c r="Y1842" i="15"/>
  <c r="Y1841" i="15"/>
  <c r="Y1840" i="15"/>
  <c r="Y1839" i="15"/>
  <c r="Y1838" i="15"/>
  <c r="Y1837" i="15"/>
  <c r="Y1836" i="15"/>
  <c r="Y1835" i="15"/>
  <c r="Y1834" i="15"/>
  <c r="Y1833" i="15"/>
  <c r="Y1832" i="15"/>
  <c r="Y1831" i="15"/>
  <c r="Y1830" i="15"/>
  <c r="Y1829" i="15"/>
  <c r="Y1828" i="15"/>
  <c r="Y1827" i="15"/>
  <c r="Y1826" i="15"/>
  <c r="Y1825" i="15"/>
  <c r="Y1824" i="15"/>
  <c r="Y1823" i="15"/>
  <c r="Y1822" i="15"/>
  <c r="Y1821" i="15"/>
  <c r="Y1820" i="15"/>
  <c r="Y1819" i="15"/>
  <c r="Y1818" i="15"/>
  <c r="Y1817" i="15"/>
  <c r="Y1816" i="15"/>
  <c r="Y1815" i="15"/>
  <c r="Y1814" i="15"/>
  <c r="Y1813" i="15"/>
  <c r="Y1812" i="15"/>
  <c r="Y1811" i="15"/>
  <c r="Y1810" i="15"/>
  <c r="Y1809" i="15"/>
  <c r="Y1808" i="15"/>
  <c r="Y1807" i="15"/>
  <c r="Y1806" i="15"/>
  <c r="Y1805" i="15"/>
  <c r="Y1804" i="15"/>
  <c r="Y1803" i="15"/>
  <c r="Y1802" i="15"/>
  <c r="Y1801" i="15"/>
  <c r="Y1800" i="15"/>
  <c r="Y1799" i="15"/>
  <c r="Y1798" i="15"/>
  <c r="Y1797" i="15"/>
  <c r="Y1796" i="15"/>
  <c r="Y1795" i="15"/>
  <c r="Y1794" i="15"/>
  <c r="Y1793" i="15"/>
  <c r="Y1792" i="15"/>
  <c r="Y1791" i="15"/>
  <c r="Y1790" i="15"/>
  <c r="Y1789" i="15"/>
  <c r="Y1788" i="15"/>
  <c r="Y1787" i="15"/>
  <c r="Y1786" i="15"/>
  <c r="Y1785" i="15"/>
  <c r="Y1784" i="15"/>
  <c r="Y1783" i="15"/>
  <c r="Y1782" i="15"/>
  <c r="Y1781" i="15"/>
  <c r="Y1780" i="15"/>
  <c r="Y1779" i="15"/>
  <c r="Y1778" i="15"/>
  <c r="Y1777" i="15"/>
  <c r="Y1776" i="15"/>
  <c r="Y1775" i="15"/>
  <c r="Y1774" i="15"/>
  <c r="Y1773" i="15"/>
  <c r="Y1772" i="15"/>
  <c r="Y1771" i="15"/>
  <c r="Y1770" i="15"/>
  <c r="Y1769" i="15"/>
  <c r="Y1768" i="15"/>
  <c r="Y1767" i="15"/>
  <c r="Y1766" i="15"/>
  <c r="Y1765" i="15"/>
  <c r="Y1764" i="15"/>
  <c r="Y1763" i="15"/>
  <c r="Y1762" i="15"/>
  <c r="Y1761" i="15"/>
  <c r="Y1760" i="15"/>
  <c r="Y1759" i="15"/>
  <c r="Y1758" i="15"/>
  <c r="Y1757" i="15"/>
  <c r="Y1756" i="15"/>
  <c r="Y1755" i="15"/>
  <c r="Y1754" i="15"/>
  <c r="Y1753" i="15"/>
  <c r="Y1752" i="15"/>
  <c r="Y1751" i="15"/>
  <c r="Y1750" i="15"/>
  <c r="Y1749" i="15"/>
  <c r="Y1748" i="15"/>
  <c r="Y1747" i="15"/>
  <c r="Y1746" i="15"/>
  <c r="Y1745" i="15"/>
  <c r="Y1744" i="15"/>
  <c r="Y1743" i="15"/>
  <c r="Y1742" i="15"/>
  <c r="Y1741" i="15"/>
  <c r="Y1740" i="15"/>
  <c r="Y1739" i="15"/>
  <c r="Y1738" i="15"/>
  <c r="Y1737" i="15"/>
  <c r="Y1736" i="15"/>
  <c r="Y1735" i="15"/>
  <c r="Y1734" i="15"/>
  <c r="Y1733" i="15"/>
  <c r="Y1732" i="15"/>
  <c r="Y1731" i="15"/>
  <c r="Y1730" i="15"/>
  <c r="Y1729" i="15"/>
  <c r="Y1728" i="15"/>
  <c r="Y1727" i="15"/>
  <c r="Y1726" i="15"/>
  <c r="Y1725" i="15"/>
  <c r="Y1724" i="15"/>
  <c r="Y1723" i="15"/>
  <c r="Y1722" i="15"/>
  <c r="Y1721" i="15"/>
  <c r="Y1720" i="15"/>
  <c r="Y1719" i="15"/>
  <c r="Y1718" i="15"/>
  <c r="Y1717" i="15"/>
  <c r="Y1716" i="15"/>
  <c r="Y1715" i="15"/>
  <c r="Y1714" i="15"/>
  <c r="Y1713" i="15"/>
  <c r="Y1712" i="15"/>
  <c r="Y1711" i="15"/>
  <c r="Y1710" i="15"/>
  <c r="Y1709" i="15"/>
  <c r="Y1708" i="15"/>
  <c r="Y1707" i="15"/>
  <c r="Y1706" i="15"/>
  <c r="Y1705" i="15"/>
  <c r="Y1704" i="15"/>
  <c r="Y1703" i="15"/>
  <c r="Y1702" i="15"/>
  <c r="Y1701" i="15"/>
  <c r="Y1700" i="15"/>
  <c r="Y1699" i="15"/>
  <c r="Y1698" i="15"/>
  <c r="Y1697" i="15"/>
  <c r="Y1696" i="15"/>
  <c r="Y1695" i="15"/>
  <c r="Y1694" i="15"/>
  <c r="Y1693" i="15"/>
  <c r="Y1692" i="15"/>
  <c r="Y1691" i="15"/>
  <c r="Y1690" i="15"/>
  <c r="Y1689" i="15"/>
  <c r="Y1688" i="15"/>
  <c r="Y1687" i="15"/>
  <c r="Y1686" i="15"/>
  <c r="Y1685" i="15"/>
  <c r="Y1684" i="15"/>
  <c r="Y1683" i="15"/>
  <c r="Y1682" i="15"/>
  <c r="Y1681" i="15"/>
  <c r="Y1680" i="15"/>
  <c r="Y1679" i="15"/>
  <c r="Y1678" i="15"/>
  <c r="Y1677" i="15"/>
  <c r="Y1676" i="15"/>
  <c r="Y1675" i="15"/>
  <c r="Y1674" i="15"/>
  <c r="Y1673" i="15"/>
  <c r="Y1672" i="15"/>
  <c r="Y1671" i="15"/>
  <c r="Y1670" i="15"/>
  <c r="Y1669" i="15"/>
  <c r="Y1668" i="15"/>
  <c r="Y1667" i="15"/>
  <c r="Y1666" i="15"/>
  <c r="Y1665" i="15"/>
  <c r="Y1664" i="15"/>
  <c r="Y1663" i="15"/>
  <c r="Y1662" i="15"/>
  <c r="Y1661" i="15"/>
  <c r="Y1660" i="15"/>
  <c r="Y1659" i="15"/>
  <c r="Y1658" i="15"/>
  <c r="Y1657" i="15"/>
  <c r="Y1656" i="15"/>
  <c r="Y1655" i="15"/>
  <c r="Y1654" i="15"/>
  <c r="Y1653" i="15"/>
  <c r="Y1652" i="15"/>
  <c r="Y1651" i="15"/>
  <c r="Y1650" i="15"/>
  <c r="Y1649" i="15"/>
  <c r="Y1648" i="15"/>
  <c r="Y1647" i="15"/>
  <c r="Y1646" i="15"/>
  <c r="Y1645" i="15"/>
  <c r="Y1644" i="15"/>
  <c r="Y1643" i="15"/>
  <c r="Y1642" i="15"/>
  <c r="Y1641" i="15"/>
  <c r="Y1640" i="15"/>
  <c r="Y1639" i="15"/>
  <c r="Y1638" i="15"/>
  <c r="Y1637" i="15"/>
  <c r="Y1636" i="15"/>
  <c r="Y1635" i="15"/>
  <c r="Y1634" i="15"/>
  <c r="Y1633" i="15"/>
  <c r="Y1632" i="15"/>
  <c r="Y1631" i="15"/>
  <c r="Y1630" i="15"/>
  <c r="Y1629" i="15"/>
  <c r="Y1628" i="15"/>
  <c r="Y1627" i="15"/>
  <c r="Y1626" i="15"/>
  <c r="Y1625" i="15"/>
  <c r="Y1624" i="15"/>
  <c r="Y1623" i="15"/>
  <c r="Y1622" i="15"/>
  <c r="Y1621" i="15"/>
  <c r="Y1620" i="15"/>
  <c r="Y1619" i="15"/>
  <c r="Y1618" i="15"/>
  <c r="Y1617" i="15"/>
  <c r="Y1616" i="15"/>
  <c r="Y1615" i="15"/>
  <c r="Y1614" i="15"/>
  <c r="Y1613" i="15"/>
  <c r="Y1612" i="15"/>
  <c r="Y1611" i="15"/>
  <c r="Y1610" i="15"/>
  <c r="Y1609" i="15"/>
  <c r="Y1608" i="15"/>
  <c r="Y1607" i="15"/>
  <c r="Y1606" i="15"/>
  <c r="Y1605" i="15"/>
  <c r="Y1604" i="15"/>
  <c r="Y1603" i="15"/>
  <c r="Y1602" i="15"/>
  <c r="Y1601" i="15"/>
  <c r="Y1600" i="15"/>
  <c r="Y1599" i="15"/>
  <c r="Y1598" i="15"/>
  <c r="Y1597" i="15"/>
  <c r="Y1596" i="15"/>
  <c r="Y1595" i="15"/>
  <c r="Y1594" i="15"/>
  <c r="Y1593" i="15"/>
  <c r="Y1592" i="15"/>
  <c r="Y1591" i="15"/>
  <c r="Y1590" i="15"/>
  <c r="Y1589" i="15"/>
  <c r="Y1588" i="15"/>
  <c r="Y1587" i="15"/>
  <c r="Y1586" i="15"/>
  <c r="Y1585" i="15"/>
  <c r="Y1584" i="15"/>
  <c r="Y1583" i="15"/>
  <c r="Y1582" i="15"/>
  <c r="Y1581" i="15"/>
  <c r="Y1580" i="15"/>
  <c r="Y1579" i="15"/>
  <c r="Y1578" i="15"/>
  <c r="Y1577" i="15"/>
  <c r="Y1576" i="15"/>
  <c r="Y1575" i="15"/>
  <c r="Y1574" i="15"/>
  <c r="Y1573" i="15"/>
  <c r="Y1572" i="15"/>
  <c r="Y1571" i="15"/>
  <c r="Y1570" i="15"/>
  <c r="Y1569" i="15"/>
  <c r="Y1568" i="15"/>
  <c r="Y1567" i="15"/>
  <c r="Y1566" i="15"/>
  <c r="Y1565" i="15"/>
  <c r="Y1564" i="15"/>
  <c r="Y1563" i="15"/>
  <c r="Y1562" i="15"/>
  <c r="Y1561" i="15"/>
  <c r="Y1560" i="15"/>
  <c r="Y1559" i="15"/>
  <c r="Y1558" i="15"/>
  <c r="Y1557" i="15"/>
  <c r="Y1556" i="15"/>
  <c r="Y1555" i="15"/>
  <c r="Y1554" i="15"/>
  <c r="Y1553" i="15"/>
  <c r="Y1552" i="15"/>
  <c r="Y1551" i="15"/>
  <c r="Y1550" i="15"/>
  <c r="Y1549" i="15"/>
  <c r="Y1548" i="15"/>
  <c r="Y1547" i="15"/>
  <c r="Y1546" i="15"/>
  <c r="Y1545" i="15"/>
  <c r="Y1544" i="15"/>
  <c r="Y1543" i="15"/>
  <c r="Y1542" i="15"/>
  <c r="Y1541" i="15"/>
  <c r="Y1540" i="15"/>
  <c r="Y1539" i="15"/>
  <c r="Y1538" i="15"/>
  <c r="Y1537" i="15"/>
  <c r="Y1536" i="15"/>
  <c r="Y1535" i="15"/>
  <c r="Y1534" i="15"/>
  <c r="Y1533" i="15"/>
  <c r="Y1532" i="15"/>
  <c r="Y1531" i="15"/>
  <c r="Y1530" i="15"/>
  <c r="Y1529" i="15"/>
  <c r="Y1528" i="15"/>
  <c r="Y1527" i="15"/>
  <c r="Y1526" i="15"/>
  <c r="Y1525" i="15"/>
  <c r="Y1524" i="15"/>
  <c r="Y1523" i="15"/>
  <c r="Y1522" i="15"/>
  <c r="Y1521" i="15"/>
  <c r="Y1520" i="15"/>
  <c r="Y1519" i="15"/>
  <c r="Y1518" i="15"/>
  <c r="Y1517" i="15"/>
  <c r="Y1516" i="15"/>
  <c r="Y1515" i="15"/>
  <c r="Y1514" i="15"/>
  <c r="Y1513" i="15"/>
  <c r="Y1512" i="15"/>
  <c r="Y1511" i="15"/>
  <c r="Y1510" i="15"/>
  <c r="Y1509" i="15"/>
  <c r="Y1508" i="15"/>
  <c r="Y1507" i="15"/>
  <c r="Y1506" i="15"/>
  <c r="Y1505" i="15"/>
  <c r="Y1504" i="15"/>
  <c r="Y1503" i="15"/>
  <c r="Y1502" i="15"/>
  <c r="Y1501" i="15"/>
  <c r="Y1500" i="15"/>
  <c r="Y1499" i="15"/>
  <c r="Y1498" i="15"/>
  <c r="Y1497" i="15"/>
  <c r="Y1496" i="15"/>
  <c r="Y1495" i="15"/>
  <c r="Y1494" i="15"/>
  <c r="Y1493" i="15"/>
  <c r="Y1492" i="15"/>
  <c r="Y1491" i="15"/>
  <c r="Y1490" i="15"/>
  <c r="Y1489" i="15"/>
  <c r="Y1488" i="15"/>
  <c r="Y1487" i="15"/>
  <c r="Y1486" i="15"/>
  <c r="Y1485" i="15"/>
  <c r="Y1484" i="15"/>
  <c r="Y1483" i="15"/>
  <c r="Y1482" i="15"/>
  <c r="Y1481" i="15"/>
  <c r="Y1480" i="15"/>
  <c r="Y1479" i="15"/>
  <c r="Y1478" i="15"/>
  <c r="Y1477" i="15"/>
  <c r="Y1476" i="15"/>
  <c r="Y1475" i="15"/>
  <c r="Y1474" i="15"/>
  <c r="Y1473" i="15"/>
  <c r="Y1472" i="15"/>
  <c r="Y1471" i="15"/>
  <c r="Y1470" i="15"/>
  <c r="Y1469" i="15"/>
  <c r="Y1468" i="15"/>
  <c r="Y1467" i="15"/>
  <c r="Y1466" i="15"/>
  <c r="Y1465" i="15"/>
  <c r="Y1464" i="15"/>
  <c r="Y1463" i="15"/>
  <c r="Y1462" i="15"/>
  <c r="Y1461" i="15"/>
  <c r="Y1460" i="15"/>
  <c r="Y1459" i="15"/>
  <c r="Y1458" i="15"/>
  <c r="Y1457" i="15"/>
  <c r="Y1456" i="15"/>
  <c r="Y1455" i="15"/>
  <c r="Y1454" i="15"/>
  <c r="Y1453" i="15"/>
  <c r="Y1452" i="15"/>
  <c r="Y1451" i="15"/>
  <c r="Y1450" i="15"/>
  <c r="Y1449" i="15"/>
  <c r="Y1448" i="15"/>
  <c r="Y1447" i="15"/>
  <c r="Y1446" i="15"/>
  <c r="Y1445" i="15"/>
  <c r="Y1444" i="15"/>
  <c r="Y1443" i="15"/>
  <c r="Y1442" i="15"/>
  <c r="Y1441" i="15"/>
  <c r="Y1440" i="15"/>
  <c r="Y1439" i="15"/>
  <c r="Y1438" i="15"/>
  <c r="Y1437" i="15"/>
  <c r="Y1436" i="15"/>
  <c r="Y1435" i="15"/>
  <c r="Y1434" i="15"/>
  <c r="Y1433" i="15"/>
  <c r="Y1432" i="15"/>
  <c r="Y1431" i="15"/>
  <c r="Y1430" i="15"/>
  <c r="Y1429" i="15"/>
  <c r="Y1428" i="15"/>
  <c r="Y1427" i="15"/>
  <c r="Y1426" i="15"/>
  <c r="Y1425" i="15"/>
  <c r="Y1424" i="15"/>
  <c r="Y1423" i="15"/>
  <c r="Y1422" i="15"/>
  <c r="Y1421" i="15"/>
  <c r="Y1420" i="15"/>
  <c r="Y1419" i="15"/>
  <c r="Y1418" i="15"/>
  <c r="Y1417" i="15"/>
  <c r="Y1416" i="15"/>
  <c r="Y1415" i="15"/>
  <c r="Y1414" i="15"/>
  <c r="Y1413" i="15"/>
  <c r="Y1412" i="15"/>
  <c r="Y1411" i="15"/>
  <c r="Y1410" i="15"/>
  <c r="Y1409" i="15"/>
  <c r="Y1408" i="15"/>
  <c r="Y1407" i="15"/>
  <c r="Y1406" i="15"/>
  <c r="Y1405" i="15"/>
  <c r="Y1404" i="15"/>
  <c r="Y1403" i="15"/>
  <c r="Y1402" i="15"/>
  <c r="Y1401" i="15"/>
  <c r="Y1400" i="15"/>
  <c r="Y1399" i="15"/>
  <c r="Y1398" i="15"/>
  <c r="Y1397" i="15"/>
  <c r="Y1396" i="15"/>
  <c r="Y1395" i="15"/>
  <c r="Y1394" i="15"/>
  <c r="Y1393" i="15"/>
  <c r="Y1392" i="15"/>
  <c r="Y1391" i="15"/>
  <c r="Y1390" i="15"/>
  <c r="Y1389" i="15"/>
  <c r="Y1388" i="15"/>
  <c r="Y1387" i="15"/>
  <c r="Y1386" i="15"/>
  <c r="Y1385" i="15"/>
  <c r="Y1384" i="15"/>
  <c r="Y1383" i="15"/>
  <c r="Y1382" i="15"/>
  <c r="Y1381" i="15"/>
  <c r="Y1380" i="15"/>
  <c r="Y1379" i="15"/>
  <c r="Y1378" i="15"/>
  <c r="Y1377" i="15"/>
  <c r="Y1376" i="15"/>
  <c r="Y1375" i="15"/>
  <c r="Y1374" i="15"/>
  <c r="Y1373" i="15"/>
  <c r="Y1372" i="15"/>
  <c r="Y1371" i="15"/>
  <c r="Y1370" i="15"/>
  <c r="Y1369" i="15"/>
  <c r="Y1368" i="15"/>
  <c r="Y1367" i="15"/>
  <c r="Y1366" i="15"/>
  <c r="Y1365" i="15"/>
  <c r="Y1364" i="15"/>
  <c r="Y1363" i="15"/>
  <c r="Y1362" i="15"/>
  <c r="Y1361" i="15"/>
  <c r="Y1360" i="15"/>
  <c r="Y1359" i="15"/>
  <c r="Y1358" i="15"/>
  <c r="Y1357" i="15"/>
  <c r="Y1356" i="15"/>
  <c r="Y1355" i="15"/>
  <c r="Y1354" i="15"/>
  <c r="Y1353" i="15"/>
  <c r="Y1352" i="15"/>
  <c r="Y1351" i="15"/>
  <c r="Y1350" i="15"/>
  <c r="Y1349" i="15"/>
  <c r="Y1348" i="15"/>
  <c r="Y1347" i="15"/>
  <c r="Y1346" i="15"/>
  <c r="Y1345" i="15"/>
  <c r="Y1344" i="15"/>
  <c r="Y1343" i="15"/>
  <c r="Y1342" i="15"/>
  <c r="Y1341" i="15"/>
  <c r="Y1340" i="15"/>
  <c r="Y1339" i="15"/>
  <c r="Y1338" i="15"/>
  <c r="Y1337" i="15"/>
  <c r="Y1336" i="15"/>
  <c r="Y1335" i="15"/>
  <c r="Y1334" i="15"/>
  <c r="Y1333" i="15"/>
  <c r="Y1332" i="15"/>
  <c r="Y1331" i="15"/>
  <c r="Y1330" i="15"/>
  <c r="Y1329" i="15"/>
  <c r="Y1328" i="15"/>
  <c r="Y1327" i="15"/>
  <c r="Y1326" i="15"/>
  <c r="Y1325" i="15"/>
  <c r="Y1324" i="15"/>
  <c r="Y1323" i="15"/>
  <c r="Y1322" i="15"/>
  <c r="Y1321" i="15"/>
  <c r="Y1320" i="15"/>
  <c r="Y1319" i="15"/>
  <c r="Y1318" i="15"/>
  <c r="Y1317" i="15"/>
  <c r="Y1316" i="15"/>
  <c r="Y1315" i="15"/>
  <c r="Y1314" i="15"/>
  <c r="Y1313" i="15"/>
  <c r="Y1312" i="15"/>
  <c r="Y1311" i="15"/>
  <c r="Y1310" i="15"/>
  <c r="Y1309" i="15"/>
  <c r="Y1308" i="15"/>
  <c r="Y1307" i="15"/>
  <c r="Y1306" i="15"/>
  <c r="Y1305" i="15"/>
  <c r="Y1304" i="15"/>
  <c r="Y1303" i="15"/>
  <c r="Y1302" i="15"/>
  <c r="Y1301" i="15"/>
  <c r="Y1300" i="15"/>
  <c r="Y1299" i="15"/>
  <c r="Y1298" i="15"/>
  <c r="Y1297" i="15"/>
  <c r="Y1296" i="15"/>
  <c r="Y1295" i="15"/>
  <c r="Y1294" i="15"/>
  <c r="Y1293" i="15"/>
  <c r="Y1292" i="15"/>
  <c r="Y1291" i="15"/>
  <c r="Y1290" i="15"/>
  <c r="Y1289" i="15"/>
  <c r="Y1288" i="15"/>
  <c r="Y1287" i="15"/>
  <c r="Y1286" i="15"/>
  <c r="Y1285" i="15"/>
  <c r="Y1284" i="15"/>
  <c r="Y1283" i="15"/>
  <c r="Y1282" i="15"/>
  <c r="Y1281" i="15"/>
  <c r="Y1280" i="15"/>
  <c r="Y1279" i="15"/>
  <c r="Y1278" i="15"/>
  <c r="Y1277" i="15"/>
  <c r="Y1276" i="15"/>
  <c r="Y1275" i="15"/>
  <c r="Y1274" i="15"/>
  <c r="Y1273" i="15"/>
  <c r="Y1272" i="15"/>
  <c r="Y1271" i="15"/>
  <c r="Y1270" i="15"/>
  <c r="Y1269" i="15"/>
  <c r="Y1268" i="15"/>
  <c r="Y1267" i="15"/>
  <c r="Y1266" i="15"/>
  <c r="Y1265" i="15"/>
  <c r="Y1264" i="15"/>
  <c r="Y1263" i="15"/>
  <c r="Y1262" i="15"/>
  <c r="Y1261" i="15"/>
  <c r="Y1260" i="15"/>
  <c r="Y1259" i="15"/>
  <c r="Y1258" i="15"/>
  <c r="Y1257" i="15"/>
  <c r="Y1256" i="15"/>
  <c r="Y1255" i="15"/>
  <c r="Y1254" i="15"/>
  <c r="Y1253" i="15"/>
  <c r="Y1252" i="15"/>
  <c r="Y1251" i="15"/>
  <c r="Y1250" i="15"/>
  <c r="Y1249" i="15"/>
  <c r="Y1248" i="15"/>
  <c r="Y1247" i="15"/>
  <c r="Y1246" i="15"/>
  <c r="Y1245" i="15"/>
  <c r="Y1244" i="15"/>
  <c r="Y1243" i="15"/>
  <c r="Y1242" i="15"/>
  <c r="Y1241" i="15"/>
  <c r="Y1240" i="15"/>
  <c r="Y1239" i="15"/>
  <c r="Y1238" i="15"/>
  <c r="Y1237" i="15"/>
  <c r="Y1236" i="15"/>
  <c r="Y1235" i="15"/>
  <c r="Y1234" i="15"/>
  <c r="Y1233" i="15"/>
  <c r="Y1232" i="15"/>
  <c r="Y1231" i="15"/>
  <c r="Y1230" i="15"/>
  <c r="Y1229" i="15"/>
  <c r="Y1228" i="15"/>
  <c r="Y1227" i="15"/>
  <c r="Y1226" i="15"/>
  <c r="Y1225" i="15"/>
  <c r="Y1224" i="15"/>
  <c r="Y1223" i="15"/>
  <c r="Y1222" i="15"/>
  <c r="Y1221" i="15"/>
  <c r="Y1220" i="15"/>
  <c r="Y1219" i="15"/>
  <c r="Y1218" i="15"/>
  <c r="Y1217" i="15"/>
  <c r="Y1216" i="15"/>
  <c r="Y1215" i="15"/>
  <c r="Y1214" i="15"/>
  <c r="Y1213" i="15"/>
  <c r="Y1212" i="15"/>
  <c r="Y1211" i="15"/>
  <c r="Y1210" i="15"/>
  <c r="Y1209" i="15"/>
  <c r="Y1208" i="15"/>
  <c r="Y1207" i="15"/>
  <c r="Y1206" i="15"/>
  <c r="Y1205" i="15"/>
  <c r="Y1204" i="15"/>
  <c r="Y1203" i="15"/>
  <c r="Y1202" i="15"/>
  <c r="Y1201" i="15"/>
  <c r="Y1200" i="15"/>
  <c r="Y1199" i="15"/>
  <c r="Y1198" i="15"/>
  <c r="Y1197" i="15"/>
  <c r="Y1196" i="15"/>
  <c r="Y1195" i="15"/>
  <c r="Y1194" i="15"/>
  <c r="Y1193" i="15"/>
  <c r="Y1192" i="15"/>
  <c r="Y1191" i="15"/>
  <c r="Y1190" i="15"/>
  <c r="Y1189" i="15"/>
  <c r="Y1188" i="15"/>
  <c r="Y1187" i="15"/>
  <c r="Y1186" i="15"/>
  <c r="Y1185" i="15"/>
  <c r="Y1184" i="15"/>
  <c r="Y1183" i="15"/>
  <c r="Y1182" i="15"/>
  <c r="Y1181" i="15"/>
  <c r="Y1180" i="15"/>
  <c r="Y1179" i="15"/>
  <c r="Y1178" i="15"/>
  <c r="Y1177" i="15"/>
  <c r="Y1176" i="15"/>
  <c r="Y1175" i="15"/>
  <c r="Y1174" i="15"/>
  <c r="Y1173" i="15"/>
  <c r="Y1172" i="15"/>
  <c r="Y1171" i="15"/>
  <c r="Y1170" i="15"/>
  <c r="Y1169" i="15"/>
  <c r="Y1168" i="15"/>
  <c r="Y1167" i="15"/>
  <c r="Y1166" i="15"/>
  <c r="Y1165" i="15"/>
  <c r="Y1164" i="15"/>
  <c r="Y1163" i="15"/>
  <c r="Y1162" i="15"/>
  <c r="Y1161" i="15"/>
  <c r="Y1160" i="15"/>
  <c r="Y1159" i="15"/>
  <c r="Y1158" i="15"/>
  <c r="Y1157" i="15"/>
  <c r="Y1156" i="15"/>
  <c r="Y1155" i="15"/>
  <c r="Y1154" i="15"/>
  <c r="Y1153" i="15"/>
  <c r="Y1152" i="15"/>
  <c r="Y1151" i="15"/>
  <c r="Y1150" i="15"/>
  <c r="Y1149" i="15"/>
  <c r="Y1148" i="15"/>
  <c r="Y1147" i="15"/>
  <c r="Y1146" i="15"/>
  <c r="Y1145" i="15"/>
  <c r="Y1144" i="15"/>
  <c r="Y1143" i="15"/>
  <c r="Y1142" i="15"/>
  <c r="Y1141" i="15"/>
  <c r="Y1140" i="15"/>
  <c r="Y1139" i="15"/>
  <c r="Y1138" i="15"/>
  <c r="Y1137" i="15"/>
  <c r="Y1136" i="15"/>
  <c r="Y1135" i="15"/>
  <c r="Y1134" i="15"/>
  <c r="Y1133" i="15"/>
  <c r="Y1132" i="15"/>
  <c r="Y1131" i="15"/>
  <c r="Y1130" i="15"/>
  <c r="Y1129" i="15"/>
  <c r="Y1128" i="15"/>
  <c r="Y1127" i="15"/>
  <c r="Y1126" i="15"/>
  <c r="Y1125" i="15"/>
  <c r="Y1124" i="15"/>
  <c r="Y1123" i="15"/>
  <c r="Y1122" i="15"/>
  <c r="Y1121" i="15"/>
  <c r="Y1120" i="15"/>
  <c r="Y1119" i="15"/>
  <c r="Y1118" i="15"/>
  <c r="Y1117" i="15"/>
  <c r="Y1116" i="15"/>
  <c r="Y1115" i="15"/>
  <c r="Y1114" i="15"/>
  <c r="Y1113" i="15"/>
  <c r="Y1112" i="15"/>
  <c r="Y1111" i="15"/>
  <c r="Y1110" i="15"/>
  <c r="Y1109" i="15"/>
  <c r="Y1108" i="15"/>
  <c r="Y1107" i="15"/>
  <c r="Y1106" i="15"/>
  <c r="Y1105" i="15"/>
  <c r="Y1104" i="15"/>
  <c r="Y1103" i="15"/>
  <c r="Y1102" i="15"/>
  <c r="Y1101" i="15"/>
  <c r="Y1100" i="15"/>
  <c r="Y1099" i="15"/>
  <c r="Y1098" i="15"/>
  <c r="Y1097" i="15"/>
  <c r="Y1096" i="15"/>
  <c r="Y1095" i="15"/>
  <c r="Y1094" i="15"/>
  <c r="Y1093" i="15"/>
  <c r="Y1092" i="15"/>
  <c r="Y1091" i="15"/>
  <c r="Y1090" i="15"/>
  <c r="Y1089" i="15"/>
  <c r="Y1088" i="15"/>
  <c r="Y1087" i="15"/>
  <c r="Y1086" i="15"/>
  <c r="Y1085" i="15"/>
  <c r="Y1084" i="15"/>
  <c r="Y1083" i="15"/>
  <c r="Y1082" i="15"/>
  <c r="Y1081" i="15"/>
  <c r="Y1080" i="15"/>
  <c r="Y1079" i="15"/>
  <c r="Y1078" i="15"/>
  <c r="Y1077" i="15"/>
  <c r="Y1076" i="15"/>
  <c r="Y1075" i="15"/>
  <c r="Y1074" i="15"/>
  <c r="Y1073" i="15"/>
  <c r="Y1072" i="15"/>
  <c r="Y1071" i="15"/>
  <c r="Y1070" i="15"/>
  <c r="Y1069" i="15"/>
  <c r="Y1068" i="15"/>
  <c r="Y1067" i="15"/>
  <c r="Y1066" i="15"/>
  <c r="Y1065" i="15"/>
  <c r="Y1064" i="15"/>
  <c r="Y1063" i="15"/>
  <c r="Y1062" i="15"/>
  <c r="Y1061" i="15"/>
  <c r="Y1060" i="15"/>
  <c r="Y1059" i="15"/>
  <c r="Y1058" i="15"/>
  <c r="Y1057" i="15"/>
  <c r="Y1056" i="15"/>
  <c r="Y1055" i="15"/>
  <c r="Y1054" i="15"/>
  <c r="Y1053" i="15"/>
  <c r="Y1052" i="15"/>
  <c r="Y1051" i="15"/>
  <c r="Y1050" i="15"/>
  <c r="Y1049" i="15"/>
  <c r="Y1048" i="15"/>
  <c r="Y1047" i="15"/>
  <c r="Y1046" i="15"/>
  <c r="Y1045" i="15"/>
  <c r="Y1044" i="15"/>
  <c r="Y1043" i="15"/>
  <c r="Y1042" i="15"/>
  <c r="Y1041" i="15"/>
  <c r="Y1040" i="15"/>
  <c r="Y1039" i="15"/>
  <c r="Y1038" i="15"/>
  <c r="Y1037" i="15"/>
  <c r="Y1036" i="15"/>
  <c r="Y1035" i="15"/>
  <c r="Y1034" i="15"/>
  <c r="Y1033" i="15"/>
  <c r="Y1032" i="15"/>
  <c r="Y1031" i="15"/>
  <c r="Y1030" i="15"/>
  <c r="Y1029" i="15"/>
  <c r="Y1028" i="15"/>
  <c r="Y1027" i="15"/>
  <c r="Y1026" i="15"/>
  <c r="Y1025" i="15"/>
  <c r="Y1024" i="15"/>
  <c r="Y1023" i="15"/>
  <c r="Y1022" i="15"/>
  <c r="Y1021" i="15"/>
  <c r="Y1020" i="15"/>
  <c r="Y1019" i="15"/>
  <c r="Y1018" i="15"/>
  <c r="Y1017" i="15"/>
  <c r="Y1016" i="15"/>
  <c r="Y1015" i="15"/>
  <c r="Y1014" i="15"/>
  <c r="Y1013" i="15"/>
  <c r="Y1012" i="15"/>
  <c r="Y1011" i="15"/>
  <c r="Y1010" i="15"/>
  <c r="Y1009" i="15"/>
  <c r="Y1008" i="15"/>
  <c r="Y1007" i="15"/>
  <c r="Y1006" i="15"/>
  <c r="Y1005" i="15"/>
  <c r="Y1004" i="15"/>
  <c r="Y1003" i="15"/>
  <c r="Y1002" i="15"/>
  <c r="Y1001" i="15"/>
  <c r="Y1000" i="15"/>
  <c r="Y999" i="15"/>
  <c r="Y998" i="15"/>
  <c r="Y997" i="15"/>
  <c r="Y996" i="15"/>
  <c r="Y995" i="15"/>
  <c r="Y994" i="15"/>
  <c r="Y993" i="15"/>
  <c r="Y992" i="15"/>
  <c r="Y991" i="15"/>
  <c r="Y990" i="15"/>
  <c r="Y989" i="15"/>
  <c r="Y988" i="15"/>
  <c r="Y987" i="15"/>
  <c r="Y986" i="15"/>
  <c r="Y985" i="15"/>
  <c r="Y984" i="15"/>
  <c r="Y983" i="15"/>
  <c r="Y982" i="15"/>
  <c r="Y981" i="15"/>
  <c r="Y980" i="15"/>
  <c r="Y979" i="15"/>
  <c r="Y978" i="15"/>
  <c r="Y977" i="15"/>
  <c r="Y976" i="15"/>
  <c r="Y975" i="15"/>
  <c r="Y974" i="15"/>
  <c r="Y973" i="15"/>
  <c r="Y972" i="15"/>
  <c r="Y971" i="15"/>
  <c r="Y970" i="15"/>
  <c r="Y969" i="15"/>
  <c r="Y968" i="15"/>
  <c r="Y967" i="15"/>
  <c r="Y966" i="15"/>
  <c r="Y965" i="15"/>
  <c r="Y964" i="15"/>
  <c r="Y963" i="15"/>
  <c r="Y962" i="15"/>
  <c r="Y961" i="15"/>
  <c r="Y960" i="15"/>
  <c r="Y959" i="15"/>
  <c r="Y958" i="15"/>
  <c r="Y957" i="15"/>
  <c r="Y956" i="15"/>
  <c r="Y955" i="15"/>
  <c r="Y954" i="15"/>
  <c r="Y953" i="15"/>
  <c r="Y952" i="15"/>
  <c r="Y951" i="15"/>
  <c r="Y950" i="15"/>
  <c r="Y949" i="15"/>
  <c r="Y948" i="15"/>
  <c r="Y947" i="15"/>
  <c r="Y946" i="15"/>
  <c r="Y945" i="15"/>
  <c r="Y944" i="15"/>
  <c r="Y943" i="15"/>
  <c r="Y942" i="15"/>
  <c r="Y941" i="15"/>
  <c r="Y940" i="15"/>
  <c r="Y939" i="15"/>
  <c r="Y938" i="15"/>
  <c r="Y937" i="15"/>
  <c r="Y936" i="15"/>
  <c r="Y935" i="15"/>
  <c r="Y934" i="15"/>
  <c r="Y933" i="15"/>
  <c r="Y932" i="15"/>
  <c r="Y931" i="15"/>
  <c r="Y930" i="15"/>
  <c r="Y929" i="15"/>
  <c r="Y928" i="15"/>
  <c r="Y927" i="15"/>
  <c r="Y926" i="15"/>
  <c r="Y925" i="15"/>
  <c r="Y924" i="15"/>
  <c r="Y923" i="15"/>
  <c r="Y922" i="15"/>
  <c r="Y921" i="15"/>
  <c r="Y920" i="15"/>
  <c r="Y919" i="15"/>
  <c r="Y918" i="15"/>
  <c r="Y917" i="15"/>
  <c r="Y916" i="15"/>
  <c r="Y915" i="15"/>
  <c r="Y914" i="15"/>
  <c r="Y913" i="15"/>
  <c r="Y912" i="15"/>
  <c r="Y911" i="15"/>
  <c r="Y910" i="15"/>
  <c r="Y909" i="15"/>
  <c r="Y908" i="15"/>
  <c r="Y907" i="15"/>
  <c r="Y906" i="15"/>
  <c r="Y905" i="15"/>
  <c r="Y904" i="15"/>
  <c r="Y903" i="15"/>
  <c r="Y902" i="15"/>
  <c r="Y901" i="15"/>
  <c r="Y900" i="15"/>
  <c r="Y899" i="15"/>
  <c r="Y898" i="15"/>
  <c r="Y897" i="15"/>
  <c r="Y896" i="15"/>
  <c r="Y895" i="15"/>
  <c r="Y894" i="15"/>
  <c r="Y893" i="15"/>
  <c r="Y892" i="15"/>
  <c r="Y891" i="15"/>
  <c r="Y890" i="15"/>
  <c r="Y889" i="15"/>
  <c r="Y888" i="15"/>
  <c r="Y887" i="15"/>
  <c r="Y886" i="15"/>
  <c r="Y885" i="15"/>
  <c r="Y884" i="15"/>
  <c r="Y883" i="15"/>
  <c r="Y882" i="15"/>
  <c r="Y881" i="15"/>
  <c r="Y880" i="15"/>
  <c r="Y879" i="15"/>
  <c r="Y878" i="15"/>
  <c r="Y877" i="15"/>
  <c r="Y876" i="15"/>
  <c r="Y875" i="15"/>
  <c r="Y874" i="15"/>
  <c r="Y873" i="15"/>
  <c r="Y872" i="15"/>
  <c r="Y871" i="15"/>
  <c r="Y870" i="15"/>
  <c r="Y869" i="15"/>
  <c r="Y868" i="15"/>
  <c r="Y867" i="15"/>
  <c r="Y866" i="15"/>
  <c r="Y865" i="15"/>
  <c r="Y864" i="15"/>
  <c r="Y863" i="15"/>
  <c r="Y862" i="15"/>
  <c r="Y861" i="15"/>
  <c r="Y860" i="15"/>
  <c r="Y859" i="15"/>
  <c r="Y858" i="15"/>
  <c r="Y857" i="15"/>
  <c r="Y856" i="15"/>
  <c r="Y855" i="15"/>
  <c r="Y854" i="15"/>
  <c r="Y853" i="15"/>
  <c r="Y852" i="15"/>
  <c r="Y851" i="15"/>
  <c r="Y850" i="15"/>
  <c r="Y849" i="15"/>
  <c r="Y848" i="15"/>
  <c r="Y847" i="15"/>
  <c r="Y846" i="15"/>
  <c r="Y845" i="15"/>
  <c r="Y844" i="15"/>
  <c r="Y843" i="15"/>
  <c r="Y842" i="15"/>
  <c r="Y841" i="15"/>
  <c r="Y840" i="15"/>
  <c r="Y839" i="15"/>
  <c r="Y838" i="15"/>
  <c r="Y837" i="15"/>
  <c r="Y836" i="15"/>
  <c r="Y835" i="15"/>
  <c r="Y834" i="15"/>
  <c r="Y833" i="15"/>
  <c r="Y832" i="15"/>
  <c r="Y831" i="15"/>
  <c r="Y830" i="15"/>
  <c r="Y829" i="15"/>
  <c r="Y828" i="15"/>
  <c r="Y827" i="15"/>
  <c r="Y826" i="15"/>
  <c r="Y825" i="15"/>
  <c r="Y824" i="15"/>
  <c r="Y823" i="15"/>
  <c r="Y822" i="15"/>
  <c r="Y821" i="15"/>
  <c r="Y820" i="15"/>
  <c r="Y819" i="15"/>
  <c r="Y818" i="15"/>
  <c r="Y817" i="15"/>
  <c r="Y816" i="15"/>
  <c r="Y815" i="15"/>
  <c r="Y814" i="15"/>
  <c r="Y813" i="15"/>
  <c r="Y812" i="15"/>
  <c r="Y811" i="15"/>
  <c r="Y810" i="15"/>
  <c r="Y809" i="15"/>
  <c r="Y808" i="15"/>
  <c r="Y807" i="15"/>
  <c r="Y806" i="15"/>
  <c r="Y805" i="15"/>
  <c r="Y804" i="15"/>
  <c r="Y803" i="15"/>
  <c r="Y802" i="15"/>
  <c r="Y801" i="15"/>
  <c r="Y800" i="15"/>
  <c r="Y799" i="15"/>
  <c r="Y798" i="15"/>
  <c r="Y797" i="15"/>
  <c r="Y796" i="15"/>
  <c r="Y795" i="15"/>
  <c r="Y794" i="15"/>
  <c r="Y793" i="15"/>
  <c r="Y792" i="15"/>
  <c r="Y791" i="15"/>
  <c r="Y790" i="15"/>
  <c r="Y789" i="15"/>
  <c r="Y788" i="15"/>
  <c r="Y787" i="15"/>
  <c r="Y786" i="15"/>
  <c r="Y785" i="15"/>
  <c r="Y784" i="15"/>
  <c r="Y783" i="15"/>
  <c r="Y782" i="15"/>
  <c r="Y781" i="15"/>
  <c r="Y780" i="15"/>
  <c r="Y779" i="15"/>
  <c r="Y778" i="15"/>
  <c r="Y777" i="15"/>
  <c r="Y776" i="15"/>
  <c r="Y775" i="15"/>
  <c r="Y774" i="15"/>
  <c r="Y773" i="15"/>
  <c r="Y772" i="15"/>
  <c r="Y771" i="15"/>
  <c r="Y770" i="15"/>
  <c r="Y769" i="15"/>
  <c r="Y768" i="15"/>
  <c r="Y767" i="15"/>
  <c r="Y766" i="15"/>
  <c r="Y765" i="15"/>
  <c r="Y764" i="15"/>
  <c r="Y763" i="15"/>
  <c r="Y762" i="15"/>
  <c r="Y761" i="15"/>
  <c r="Y760" i="15"/>
  <c r="Y759" i="15"/>
  <c r="Y758" i="15"/>
  <c r="Y757" i="15"/>
  <c r="Y756" i="15"/>
  <c r="Y755" i="15"/>
  <c r="Y754" i="15"/>
  <c r="Y753" i="15"/>
  <c r="Y752" i="15"/>
  <c r="Y751" i="15"/>
  <c r="Y750" i="15"/>
  <c r="Y749" i="15"/>
  <c r="Y748" i="15"/>
  <c r="Y747" i="15"/>
  <c r="Y746" i="15"/>
  <c r="Y745" i="15"/>
  <c r="Y744" i="15"/>
  <c r="Y743" i="15"/>
  <c r="Y742" i="15"/>
  <c r="Y741" i="15"/>
  <c r="Y740" i="15"/>
  <c r="Y739" i="15"/>
  <c r="Y738" i="15"/>
  <c r="Y737" i="15"/>
  <c r="Y736" i="15"/>
  <c r="Y735" i="15"/>
  <c r="Y734" i="15"/>
  <c r="Y733" i="15"/>
  <c r="Y732" i="15"/>
  <c r="Y731" i="15"/>
  <c r="Y730" i="15"/>
  <c r="Y729" i="15"/>
  <c r="Y728" i="15"/>
  <c r="Y727" i="15"/>
  <c r="Y726" i="15"/>
  <c r="Y725" i="15"/>
  <c r="Y724" i="15"/>
  <c r="Y723" i="15"/>
  <c r="Y722" i="15"/>
  <c r="Y721" i="15"/>
  <c r="Y720" i="15"/>
  <c r="Y719" i="15"/>
  <c r="Y718" i="15"/>
  <c r="Y717" i="15"/>
  <c r="Y716" i="15"/>
  <c r="Y715" i="15"/>
  <c r="Y714" i="15"/>
  <c r="Y713" i="15"/>
  <c r="Y712" i="15"/>
  <c r="Y711" i="15"/>
  <c r="Y710" i="15"/>
  <c r="Y709" i="15"/>
  <c r="Y708" i="15"/>
  <c r="Y707" i="15"/>
  <c r="Y706" i="15"/>
  <c r="Y705" i="15"/>
  <c r="Y704" i="15"/>
  <c r="Y703" i="15"/>
  <c r="Y702" i="15"/>
  <c r="Y701" i="15"/>
  <c r="Y700" i="15"/>
  <c r="Y699" i="15"/>
  <c r="Y698" i="15"/>
  <c r="Y697" i="15"/>
  <c r="Y696" i="15"/>
  <c r="Y695" i="15"/>
  <c r="Y694" i="15"/>
  <c r="Y693" i="15"/>
  <c r="Y692" i="15"/>
  <c r="Y691" i="15"/>
  <c r="Y690" i="15"/>
  <c r="Y689" i="15"/>
  <c r="Y688" i="15"/>
  <c r="Y687" i="15"/>
  <c r="Y686" i="15"/>
  <c r="Y685" i="15"/>
  <c r="Y684" i="15"/>
  <c r="Y683" i="15"/>
  <c r="Y682" i="15"/>
  <c r="Y681" i="15"/>
  <c r="Y680" i="15"/>
  <c r="Y679" i="15"/>
  <c r="Y678" i="15"/>
  <c r="Y677" i="15"/>
  <c r="Y676" i="15"/>
  <c r="Y675" i="15"/>
  <c r="Y674" i="15"/>
  <c r="Y673" i="15"/>
  <c r="Y672" i="15"/>
  <c r="Y671" i="15"/>
  <c r="Y670" i="15"/>
  <c r="Y669" i="15"/>
  <c r="Y668" i="15"/>
  <c r="Y667" i="15"/>
  <c r="Y666" i="15"/>
  <c r="Y665" i="15"/>
  <c r="Y664" i="15"/>
  <c r="Y663" i="15"/>
  <c r="Y662" i="15"/>
  <c r="Y661" i="15"/>
  <c r="Y660" i="15"/>
  <c r="Y659" i="15"/>
  <c r="Y658" i="15"/>
  <c r="Y657" i="15"/>
  <c r="Y656" i="15"/>
  <c r="Y655" i="15"/>
  <c r="Y654" i="15"/>
  <c r="Y653" i="15"/>
  <c r="Y652" i="15"/>
  <c r="Y651" i="15"/>
  <c r="Y650" i="15"/>
  <c r="Y649" i="15"/>
  <c r="Y648" i="15"/>
  <c r="Y647" i="15"/>
  <c r="Y646" i="15"/>
  <c r="Y645" i="15"/>
  <c r="Y644" i="15"/>
  <c r="Y643" i="15"/>
  <c r="Y642" i="15"/>
  <c r="Y641" i="15"/>
  <c r="Y640" i="15"/>
  <c r="Y639" i="15"/>
  <c r="Y638" i="15"/>
  <c r="Y637" i="15"/>
  <c r="Y636" i="15"/>
  <c r="Y635" i="15"/>
  <c r="Y634" i="15"/>
  <c r="Y633" i="15"/>
  <c r="Y632" i="15"/>
  <c r="Y631" i="15"/>
  <c r="Y630" i="15"/>
  <c r="Y629" i="15"/>
  <c r="Y628" i="15"/>
  <c r="Y627" i="15"/>
  <c r="Y626" i="15"/>
  <c r="Y625" i="15"/>
  <c r="Y624" i="15"/>
  <c r="Y623" i="15"/>
  <c r="Y622" i="15"/>
  <c r="Y621" i="15"/>
  <c r="Y620" i="15"/>
  <c r="Y619" i="15"/>
  <c r="Y618" i="15"/>
  <c r="Y617" i="15"/>
  <c r="Y616" i="15"/>
  <c r="Y615" i="15"/>
  <c r="Y614" i="15"/>
  <c r="Y613" i="15"/>
  <c r="Y612" i="15"/>
  <c r="Y611" i="15"/>
  <c r="Y610" i="15"/>
  <c r="Y609" i="15"/>
  <c r="Y608" i="15"/>
  <c r="Y607" i="15"/>
  <c r="Y606" i="15"/>
  <c r="Y605" i="15"/>
  <c r="Y604" i="15"/>
  <c r="Y603" i="15"/>
  <c r="Y602" i="15"/>
  <c r="Y601" i="15"/>
  <c r="Y600" i="15"/>
  <c r="Y599" i="15"/>
  <c r="Y598" i="15"/>
  <c r="Y597" i="15"/>
  <c r="Y596" i="15"/>
  <c r="Y595" i="15"/>
  <c r="Y594" i="15"/>
  <c r="Y593" i="15"/>
  <c r="Y592" i="15"/>
  <c r="Y591" i="15"/>
  <c r="Y590" i="15"/>
  <c r="Y589" i="15"/>
  <c r="Y588" i="15"/>
  <c r="Y587" i="15"/>
  <c r="Y586" i="15"/>
  <c r="Y585" i="15"/>
  <c r="Y584" i="15"/>
  <c r="Y583" i="15"/>
  <c r="Y582" i="15"/>
  <c r="Y581" i="15"/>
  <c r="Y580" i="15"/>
  <c r="Y579" i="15"/>
  <c r="Y578" i="15"/>
  <c r="Y577" i="15"/>
  <c r="Y576" i="15"/>
  <c r="Y575" i="15"/>
  <c r="Y574" i="15"/>
  <c r="Y573" i="15"/>
  <c r="Y572" i="15"/>
  <c r="Y571" i="15"/>
  <c r="Y570" i="15"/>
  <c r="Y569" i="15"/>
  <c r="Y568" i="15"/>
  <c r="Y567" i="15"/>
  <c r="Y566" i="15"/>
  <c r="Y565" i="15"/>
  <c r="Y564" i="15"/>
  <c r="Y563" i="15"/>
  <c r="Y562" i="15"/>
  <c r="Y561" i="15"/>
  <c r="Y560" i="15"/>
  <c r="Y559" i="15"/>
  <c r="Y558" i="15"/>
  <c r="Y557" i="15"/>
  <c r="Y556" i="15"/>
  <c r="Y555" i="15"/>
  <c r="Y554" i="15"/>
  <c r="Y553" i="15"/>
  <c r="Y552" i="15"/>
  <c r="Y551" i="15"/>
  <c r="Y550" i="15"/>
  <c r="Y549" i="15"/>
  <c r="Y548" i="15"/>
  <c r="Y547" i="15"/>
  <c r="Y546" i="15"/>
  <c r="Y545" i="15"/>
  <c r="Y544" i="15"/>
  <c r="Y543" i="15"/>
  <c r="Y542" i="15"/>
  <c r="Y541" i="15"/>
  <c r="Y540" i="15"/>
  <c r="Y539" i="15"/>
  <c r="Y538" i="15"/>
  <c r="Y537" i="15"/>
  <c r="Y536" i="15"/>
  <c r="Y535" i="15"/>
  <c r="Y534" i="15"/>
  <c r="Y533" i="15"/>
  <c r="Y532" i="15"/>
  <c r="Y531" i="15"/>
  <c r="Y530" i="15"/>
  <c r="Y529" i="15"/>
  <c r="Y528" i="15"/>
  <c r="Y527" i="15"/>
  <c r="Y526" i="15"/>
  <c r="Y525" i="15"/>
  <c r="Y524" i="15"/>
  <c r="Y523" i="15"/>
  <c r="Y522" i="15"/>
  <c r="Y521" i="15"/>
  <c r="Y520" i="15"/>
  <c r="Y519" i="15"/>
  <c r="Y518" i="15"/>
  <c r="Y517" i="15"/>
  <c r="Y516" i="15"/>
  <c r="Y515" i="15"/>
  <c r="Y514" i="15"/>
  <c r="Y513" i="15"/>
  <c r="Y512" i="15"/>
  <c r="Y511" i="15"/>
  <c r="Y510" i="15"/>
  <c r="Y509" i="15"/>
  <c r="Y508" i="15"/>
  <c r="Y507" i="15"/>
  <c r="Y506" i="15"/>
  <c r="Y505" i="15"/>
  <c r="Y504" i="15"/>
  <c r="Y503" i="15"/>
  <c r="Y502" i="15"/>
  <c r="Y501" i="15"/>
  <c r="Y500" i="15"/>
  <c r="Y499" i="15"/>
  <c r="Y498" i="15"/>
  <c r="Y497" i="15"/>
  <c r="Y496" i="15"/>
  <c r="Y495" i="15"/>
  <c r="Y494" i="15"/>
  <c r="Y493" i="15"/>
  <c r="Y492" i="15"/>
  <c r="Y491" i="15"/>
  <c r="Y490" i="15"/>
  <c r="Y489" i="15"/>
  <c r="Y488" i="15"/>
  <c r="Y487" i="15"/>
  <c r="Y486" i="15"/>
  <c r="Y485" i="15"/>
  <c r="Y484" i="15"/>
  <c r="Y483" i="15"/>
  <c r="Y482" i="15"/>
  <c r="Y481" i="15"/>
  <c r="Y480" i="15"/>
  <c r="Y479" i="15"/>
  <c r="Y478" i="15"/>
  <c r="Y477" i="15"/>
  <c r="Y476" i="15"/>
  <c r="Y475" i="15"/>
  <c r="Y474" i="15"/>
  <c r="Y473" i="15"/>
  <c r="Y472" i="15"/>
  <c r="Y471" i="15"/>
  <c r="Y470" i="15"/>
  <c r="Y469" i="15"/>
  <c r="Y468" i="15"/>
  <c r="Y467" i="15"/>
  <c r="Y466" i="15"/>
  <c r="Y465" i="15"/>
  <c r="Y464" i="15"/>
  <c r="Y463" i="15"/>
  <c r="Y462" i="15"/>
  <c r="Y461" i="15"/>
  <c r="Y460" i="15"/>
  <c r="Y459" i="15"/>
  <c r="Y458" i="15"/>
  <c r="Y457" i="15"/>
  <c r="Y456" i="15"/>
  <c r="Y455" i="15"/>
  <c r="Y454" i="15"/>
  <c r="Y453" i="15"/>
  <c r="Y452" i="15"/>
  <c r="Y451" i="15"/>
  <c r="Y450" i="15"/>
  <c r="Y449" i="15"/>
  <c r="Y448" i="15"/>
  <c r="Y447" i="15"/>
  <c r="Y446" i="15"/>
  <c r="Y445" i="15"/>
  <c r="Y444" i="15"/>
  <c r="Y443" i="15"/>
  <c r="Y442" i="15"/>
  <c r="Y441" i="15"/>
  <c r="Y440" i="15"/>
  <c r="Y439" i="15"/>
  <c r="Y438" i="15"/>
  <c r="Y437" i="15"/>
  <c r="Y436" i="15"/>
  <c r="Y435" i="15"/>
  <c r="Y434" i="15"/>
  <c r="Y433" i="15"/>
  <c r="Y432" i="15"/>
  <c r="Y431" i="15"/>
  <c r="Y430" i="15"/>
  <c r="Y429" i="15"/>
  <c r="Y428" i="15"/>
  <c r="Y427" i="15"/>
  <c r="Y426" i="15"/>
  <c r="Y425" i="15"/>
  <c r="Y424" i="15"/>
  <c r="Y423" i="15"/>
  <c r="Y422" i="15"/>
  <c r="Y421" i="15"/>
  <c r="Y420" i="15"/>
  <c r="Y419" i="15"/>
  <c r="Y418" i="15"/>
  <c r="Y417" i="15"/>
  <c r="Y416" i="15"/>
  <c r="Y415" i="15"/>
  <c r="Y414" i="15"/>
  <c r="Y413" i="15"/>
  <c r="Y412" i="15"/>
  <c r="Y411" i="15"/>
  <c r="Y410" i="15"/>
  <c r="Y409" i="15"/>
  <c r="Y408" i="15"/>
  <c r="Y407" i="15"/>
  <c r="Y406" i="15"/>
  <c r="Y405" i="15"/>
  <c r="Y404" i="15"/>
  <c r="Y403" i="15"/>
  <c r="Y402" i="15"/>
  <c r="Y401" i="15"/>
  <c r="Y400" i="15"/>
  <c r="Y399" i="15"/>
  <c r="Y398" i="15"/>
  <c r="Y397" i="15"/>
  <c r="Y396" i="15"/>
  <c r="Y395" i="15"/>
  <c r="Y394" i="15"/>
  <c r="Y393" i="15"/>
  <c r="Y392" i="15"/>
  <c r="Y391" i="15"/>
  <c r="Y390" i="15"/>
  <c r="Y389" i="15"/>
  <c r="Y388" i="15"/>
  <c r="Y387" i="15"/>
  <c r="Y386" i="15"/>
  <c r="Y385" i="15"/>
  <c r="Y384" i="15"/>
  <c r="Y383" i="15"/>
  <c r="Y382" i="15"/>
  <c r="Y381" i="15"/>
  <c r="Y380" i="15"/>
  <c r="Y379" i="15"/>
  <c r="Y378" i="15"/>
  <c r="Y377" i="15"/>
  <c r="Y376" i="15"/>
  <c r="Y375" i="15"/>
  <c r="Y374" i="15"/>
  <c r="Y373" i="15"/>
  <c r="Y372" i="15"/>
  <c r="Y371" i="15"/>
  <c r="Y370" i="15"/>
  <c r="Y369" i="15"/>
  <c r="Y368" i="15"/>
  <c r="Y367" i="15"/>
  <c r="Y366" i="15"/>
  <c r="Y365" i="15"/>
  <c r="Y364" i="15"/>
  <c r="Y363" i="15"/>
  <c r="Y362" i="15"/>
  <c r="Y361" i="15"/>
  <c r="Y360" i="15"/>
  <c r="Y359" i="15"/>
  <c r="Y358" i="15"/>
  <c r="Y357" i="15"/>
  <c r="Y356" i="15"/>
  <c r="Y355" i="15"/>
  <c r="Y354" i="15"/>
  <c r="Y353" i="15"/>
  <c r="Y352" i="15"/>
  <c r="Y351" i="15"/>
  <c r="Y350" i="15"/>
  <c r="Y349" i="15"/>
  <c r="Y348" i="15"/>
  <c r="Y347" i="15"/>
  <c r="Y346" i="15"/>
  <c r="Y345" i="15"/>
  <c r="Y344" i="15"/>
  <c r="Y343" i="15"/>
  <c r="Y342" i="15"/>
  <c r="Y341" i="15"/>
  <c r="Y340" i="15"/>
  <c r="Y339" i="15"/>
  <c r="Y338" i="15"/>
  <c r="Y337" i="15"/>
  <c r="Y336" i="15"/>
  <c r="Y335" i="15"/>
  <c r="Y334" i="15"/>
  <c r="Y333" i="15"/>
  <c r="Y332" i="15"/>
  <c r="Y331" i="15"/>
  <c r="Y330" i="15"/>
  <c r="Y329" i="15"/>
  <c r="Y328" i="15"/>
  <c r="Y327" i="15"/>
  <c r="Y326" i="15"/>
  <c r="Y325" i="15"/>
  <c r="Y324" i="15"/>
  <c r="Y323" i="15"/>
  <c r="Y322" i="15"/>
  <c r="Y321" i="15"/>
  <c r="Y320" i="15"/>
  <c r="Y319" i="15"/>
  <c r="Y318" i="15"/>
  <c r="Y317" i="15"/>
  <c r="Y316" i="15"/>
  <c r="Y315" i="15"/>
  <c r="Y314" i="15"/>
  <c r="Y313" i="15"/>
  <c r="Y312" i="15"/>
  <c r="Y311" i="15"/>
  <c r="Y310" i="15"/>
  <c r="Y309" i="15"/>
  <c r="Y308" i="15"/>
  <c r="Y307" i="15"/>
  <c r="Y306" i="15"/>
  <c r="Y305" i="15"/>
  <c r="Y304" i="15"/>
  <c r="Y303" i="15"/>
  <c r="Y302" i="15"/>
  <c r="Y301" i="15"/>
  <c r="Y300" i="15"/>
  <c r="Y299" i="15"/>
  <c r="Y298" i="15"/>
  <c r="Y297" i="15"/>
  <c r="Y296" i="15"/>
  <c r="Y295" i="15"/>
  <c r="Y294" i="15"/>
  <c r="Y293" i="15"/>
  <c r="Y292" i="15"/>
  <c r="Y291" i="15"/>
  <c r="Y290" i="15"/>
  <c r="Y289" i="15"/>
  <c r="Y288" i="15"/>
  <c r="Y287" i="15"/>
  <c r="Y286" i="15"/>
  <c r="Y285" i="15"/>
  <c r="Y284" i="15"/>
  <c r="Y283" i="15"/>
  <c r="Y282" i="15"/>
  <c r="Y281" i="15"/>
  <c r="Y280" i="15"/>
  <c r="Y279" i="15"/>
  <c r="Y278" i="15"/>
  <c r="Y277" i="15"/>
  <c r="Y276" i="15"/>
  <c r="Y275" i="15"/>
  <c r="Y274" i="15"/>
  <c r="Y273" i="15"/>
  <c r="Y272" i="15"/>
  <c r="Y271" i="15"/>
  <c r="Y270" i="15"/>
  <c r="Y269" i="15"/>
  <c r="Y268" i="15"/>
  <c r="Y267" i="15"/>
  <c r="Y266" i="15"/>
  <c r="Y265" i="15"/>
  <c r="Y264" i="15"/>
  <c r="Y263" i="15"/>
  <c r="Y262" i="15"/>
  <c r="Y261" i="15"/>
  <c r="Y260" i="15"/>
  <c r="Y259" i="15"/>
  <c r="Y258" i="15"/>
  <c r="Y257" i="15"/>
  <c r="Y256" i="15"/>
  <c r="Y255" i="15"/>
  <c r="Y254" i="15"/>
  <c r="Y253" i="15"/>
  <c r="Y252" i="15"/>
  <c r="Y251" i="15"/>
  <c r="Y250" i="15"/>
  <c r="Y249" i="15"/>
  <c r="Y248" i="15"/>
  <c r="Y247" i="15"/>
  <c r="Y246" i="15"/>
  <c r="Y245" i="15"/>
  <c r="Y244" i="15"/>
  <c r="Y243" i="15"/>
  <c r="Y242" i="15"/>
  <c r="Y241" i="15"/>
  <c r="Y240" i="15"/>
  <c r="Y239" i="15"/>
  <c r="Y238" i="15"/>
  <c r="Y237" i="15"/>
  <c r="Y236" i="15"/>
  <c r="Y235" i="15"/>
  <c r="Y234" i="15"/>
  <c r="Y233" i="15"/>
  <c r="Y232" i="15"/>
  <c r="Y231" i="15"/>
  <c r="Y230" i="15"/>
  <c r="Y229" i="15"/>
  <c r="Y228" i="15"/>
  <c r="Y227" i="15"/>
  <c r="Y226" i="15"/>
  <c r="Y225" i="15"/>
  <c r="Y224" i="15"/>
  <c r="Y223" i="15"/>
  <c r="Y222" i="15"/>
  <c r="Y221" i="15"/>
  <c r="Y220" i="15"/>
  <c r="Y219" i="15"/>
  <c r="Y218" i="15"/>
  <c r="Y217" i="15"/>
  <c r="Y216" i="15"/>
  <c r="Y215" i="15"/>
  <c r="Y214" i="15"/>
  <c r="Y213" i="15"/>
  <c r="Y212" i="15"/>
  <c r="Y211" i="15"/>
  <c r="Y210" i="15"/>
  <c r="Y209" i="15"/>
  <c r="Y208" i="15"/>
  <c r="Y207" i="15"/>
  <c r="Y206" i="15"/>
  <c r="Y205" i="15"/>
  <c r="Y204" i="15"/>
  <c r="Y203" i="15"/>
  <c r="Y202" i="15"/>
  <c r="Y201" i="15"/>
  <c r="Y200" i="15"/>
  <c r="Y199" i="15"/>
  <c r="Y198" i="15"/>
  <c r="Y197" i="15"/>
  <c r="Y196" i="15"/>
  <c r="Y195" i="15"/>
  <c r="Y194" i="15"/>
  <c r="Y193" i="15"/>
  <c r="Y192" i="15"/>
  <c r="Y191" i="15"/>
  <c r="Y190" i="15"/>
  <c r="Y189" i="15"/>
  <c r="Y188" i="15"/>
  <c r="Y187" i="15"/>
  <c r="Y186" i="15"/>
  <c r="Y185" i="15"/>
  <c r="Y184" i="15"/>
  <c r="Y183" i="15"/>
  <c r="Y182" i="15"/>
  <c r="Y181" i="15"/>
  <c r="Y180" i="15"/>
  <c r="Y179" i="15"/>
  <c r="Y178" i="15"/>
  <c r="Y177" i="15"/>
  <c r="Y176" i="15"/>
  <c r="Y175" i="15"/>
  <c r="Y174" i="15"/>
  <c r="Y173" i="15"/>
  <c r="Y172" i="15"/>
  <c r="Y171" i="15"/>
  <c r="Y170" i="15"/>
  <c r="Y169" i="15"/>
  <c r="Y168" i="15"/>
  <c r="Y167" i="15"/>
  <c r="Y166" i="15"/>
  <c r="Y165" i="15"/>
  <c r="Y164" i="15"/>
  <c r="Y163" i="15"/>
  <c r="Y162" i="15"/>
  <c r="Y161" i="15"/>
  <c r="Y160" i="15"/>
  <c r="Y159" i="15"/>
  <c r="Y158" i="15"/>
  <c r="Y157" i="15"/>
  <c r="Y156" i="15"/>
  <c r="Y155" i="15"/>
  <c r="Y154" i="15"/>
  <c r="Y153" i="15"/>
  <c r="Y152" i="15"/>
  <c r="Y151" i="15"/>
  <c r="Y150" i="15"/>
  <c r="Y149" i="15"/>
  <c r="Y148" i="15"/>
  <c r="Y147" i="15"/>
  <c r="Y146" i="15"/>
  <c r="Y145" i="15"/>
  <c r="Y144" i="15"/>
  <c r="Y143" i="15"/>
  <c r="Y142" i="15"/>
  <c r="Y141" i="15"/>
  <c r="Y140" i="15"/>
  <c r="Y139" i="15"/>
  <c r="Y138" i="15"/>
  <c r="Y137" i="15"/>
  <c r="Y136" i="15"/>
  <c r="Y135" i="15"/>
  <c r="Y134" i="15"/>
  <c r="Y133" i="15"/>
  <c r="Y132" i="15"/>
  <c r="Y131" i="15"/>
  <c r="Y130" i="15"/>
  <c r="Y129" i="15"/>
  <c r="Y128" i="15"/>
  <c r="Y127" i="15"/>
  <c r="Y126" i="15"/>
  <c r="Y125" i="15"/>
  <c r="Y124" i="15"/>
  <c r="Y123" i="15"/>
  <c r="Y122" i="15"/>
  <c r="Y121" i="15"/>
  <c r="Y120" i="15"/>
  <c r="Y119" i="15"/>
  <c r="Y118" i="15"/>
  <c r="Y117" i="15"/>
  <c r="Y116" i="15"/>
  <c r="Y115" i="15"/>
  <c r="Y114" i="15"/>
  <c r="Y113" i="15"/>
  <c r="Y112" i="15"/>
  <c r="Y111" i="15"/>
  <c r="Y110" i="15"/>
  <c r="Y109" i="15"/>
  <c r="Y108" i="15"/>
  <c r="Y107" i="15"/>
  <c r="Y106" i="15"/>
  <c r="Y105" i="15"/>
  <c r="Y104" i="15"/>
  <c r="Y103" i="15"/>
  <c r="Y102" i="15"/>
  <c r="Y101" i="15"/>
  <c r="Y100" i="15"/>
  <c r="Y99" i="15"/>
  <c r="Y98" i="15"/>
  <c r="Y97" i="15"/>
  <c r="Y96" i="15"/>
  <c r="Y95" i="15"/>
  <c r="Y94" i="15"/>
  <c r="Y93" i="15"/>
  <c r="Y92" i="15"/>
  <c r="Y91" i="15"/>
  <c r="Y90" i="15"/>
  <c r="Y89" i="15"/>
  <c r="Y88" i="15"/>
  <c r="Y87" i="15"/>
  <c r="Y86" i="15"/>
  <c r="Y85" i="15"/>
  <c r="Y84" i="15"/>
  <c r="Y83" i="15"/>
  <c r="Y82" i="15"/>
  <c r="Y81" i="15"/>
  <c r="Y80" i="15"/>
  <c r="Y79" i="15"/>
  <c r="Y78" i="15"/>
  <c r="Y77" i="15"/>
  <c r="Y76" i="15"/>
  <c r="Y75" i="15"/>
  <c r="Y74" i="15"/>
  <c r="Y73" i="15"/>
  <c r="Y72" i="15"/>
  <c r="Y71" i="15"/>
  <c r="Y70" i="15"/>
  <c r="Y69" i="15"/>
  <c r="Y68" i="15"/>
  <c r="Y67" i="15"/>
  <c r="Y66" i="15"/>
  <c r="Y65" i="15"/>
  <c r="Y64" i="15"/>
  <c r="Y63" i="15"/>
  <c r="Y62" i="15"/>
  <c r="Y61" i="15"/>
  <c r="Y60" i="15"/>
  <c r="Y59" i="15"/>
  <c r="Y58" i="15"/>
  <c r="Y57" i="15"/>
  <c r="Y56" i="15"/>
  <c r="Y55" i="15"/>
  <c r="Y54" i="15"/>
  <c r="Y53" i="15"/>
  <c r="Y52" i="15"/>
  <c r="Y51" i="15"/>
  <c r="Y50" i="15"/>
  <c r="Y49" i="15"/>
  <c r="Y48" i="15"/>
  <c r="Y47" i="15"/>
  <c r="Y46" i="15"/>
  <c r="Y45" i="15"/>
  <c r="Y44" i="15"/>
  <c r="Y43" i="15"/>
  <c r="Y42" i="15"/>
  <c r="Y41" i="15"/>
  <c r="Y40" i="15"/>
  <c r="Y39" i="15"/>
  <c r="Y38" i="15"/>
  <c r="Y37" i="15"/>
  <c r="Y36" i="15"/>
  <c r="Y35" i="15"/>
  <c r="Y34" i="15"/>
  <c r="Y33" i="15"/>
  <c r="Y32" i="15"/>
  <c r="Y31" i="15"/>
  <c r="Y30" i="15"/>
  <c r="Y29" i="15"/>
  <c r="Y28" i="15"/>
  <c r="Y27" i="15"/>
  <c r="Y26" i="15"/>
  <c r="Y25" i="15"/>
  <c r="Y24" i="15"/>
  <c r="Y23" i="15"/>
  <c r="Y22" i="15"/>
  <c r="Y21" i="15"/>
  <c r="Y20" i="15"/>
  <c r="Y19" i="15"/>
  <c r="Y18" i="15"/>
  <c r="Y17" i="15"/>
  <c r="Y16" i="15"/>
  <c r="Y15" i="15"/>
  <c r="Y14" i="15"/>
  <c r="Y13" i="15"/>
  <c r="Y12" i="15"/>
  <c r="Y11" i="15"/>
  <c r="Y10" i="15"/>
  <c r="Y9" i="15"/>
  <c r="Y8" i="15"/>
  <c r="Y7" i="15"/>
  <c r="Y6" i="15"/>
  <c r="Y5" i="15"/>
  <c r="Y4" i="15"/>
  <c r="Y3" i="15"/>
  <c r="Y2" i="15"/>
  <c r="C4" i="9"/>
  <c r="K5" i="16" s="1"/>
  <c r="B4" i="9"/>
  <c r="C2" i="9"/>
  <c r="K4" i="16" s="1"/>
  <c r="B2" i="9"/>
  <c r="C1" i="9"/>
  <c r="K3" i="16" s="1"/>
  <c r="B1" i="9"/>
  <c r="C4" i="5"/>
  <c r="C3" i="5"/>
  <c r="C2" i="5"/>
  <c r="C1" i="5"/>
  <c r="C4" i="18"/>
  <c r="C3" i="18"/>
  <c r="C2" i="18"/>
  <c r="C1" i="18"/>
  <c r="A127" i="21"/>
  <c r="A126" i="21"/>
  <c r="A125" i="21"/>
  <c r="A124" i="21"/>
  <c r="A123" i="21"/>
  <c r="A122" i="21"/>
  <c r="A121" i="21"/>
  <c r="A120" i="21"/>
  <c r="A119" i="21"/>
  <c r="A118" i="21"/>
  <c r="A117" i="21"/>
  <c r="A116" i="21"/>
  <c r="A115" i="21"/>
  <c r="A114" i="21"/>
  <c r="A113" i="21"/>
  <c r="A112" i="21"/>
  <c r="A111" i="21"/>
  <c r="A110" i="21"/>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5" i="21"/>
  <c r="A4" i="21"/>
  <c r="A3" i="21"/>
  <c r="A2" i="21"/>
  <c r="A4045" i="20"/>
  <c r="A4044" i="20"/>
  <c r="A4043" i="20"/>
  <c r="A4042" i="20"/>
  <c r="A4041" i="20"/>
  <c r="A4040" i="20"/>
  <c r="A4039" i="20"/>
  <c r="A4038" i="20"/>
  <c r="A4037" i="20"/>
  <c r="A4036" i="20"/>
  <c r="A4035" i="20"/>
  <c r="A4034" i="20"/>
  <c r="A4033" i="20"/>
  <c r="A4032" i="20"/>
  <c r="A4031" i="20"/>
  <c r="A4030" i="20"/>
  <c r="A4029" i="20"/>
  <c r="A4028" i="20"/>
  <c r="A4027" i="20"/>
  <c r="A4026" i="20"/>
  <c r="A4025" i="20"/>
  <c r="A4024" i="20"/>
  <c r="A4023" i="20"/>
  <c r="A4022" i="20"/>
  <c r="A4021" i="20"/>
  <c r="A4020" i="20"/>
  <c r="A4019" i="20"/>
  <c r="A4018" i="20"/>
  <c r="A4017" i="20"/>
  <c r="A4016" i="20"/>
  <c r="A4015" i="20"/>
  <c r="A4014" i="20"/>
  <c r="A4013" i="20"/>
  <c r="A4012" i="20"/>
  <c r="A4011" i="20"/>
  <c r="A4010" i="20"/>
  <c r="A4009" i="20"/>
  <c r="A4008" i="20"/>
  <c r="A4007" i="20"/>
  <c r="A4006" i="20"/>
  <c r="A4005" i="20"/>
  <c r="A4004" i="20"/>
  <c r="A4003" i="20"/>
  <c r="A4002" i="20"/>
  <c r="A4001" i="20"/>
  <c r="A4000" i="20"/>
  <c r="A3999" i="20"/>
  <c r="A3998" i="20"/>
  <c r="A3997" i="20"/>
  <c r="A3996" i="20"/>
  <c r="A3995" i="20"/>
  <c r="A3994" i="20"/>
  <c r="A3993" i="20"/>
  <c r="A3992" i="20"/>
  <c r="A3991" i="20"/>
  <c r="A3990" i="20"/>
  <c r="A3989" i="20"/>
  <c r="A3988" i="20"/>
  <c r="A3987" i="20"/>
  <c r="A3986" i="20"/>
  <c r="A3985" i="20"/>
  <c r="A3984" i="20"/>
  <c r="A3983" i="20"/>
  <c r="A3982" i="20"/>
  <c r="A3981" i="20"/>
  <c r="A3980" i="20"/>
  <c r="A3979" i="20"/>
  <c r="A3978" i="20"/>
  <c r="A3977" i="20"/>
  <c r="A3976" i="20"/>
  <c r="A3975" i="20"/>
  <c r="A3974" i="20"/>
  <c r="A3973" i="20"/>
  <c r="A3972" i="20"/>
  <c r="A3971" i="20"/>
  <c r="A3970" i="20"/>
  <c r="A3969" i="20"/>
  <c r="A3968" i="20"/>
  <c r="A3967" i="20"/>
  <c r="A3966" i="20"/>
  <c r="A3965" i="20"/>
  <c r="A3964" i="20"/>
  <c r="A3963" i="20"/>
  <c r="A3962" i="20"/>
  <c r="A3961" i="20"/>
  <c r="A3960" i="20"/>
  <c r="A3959" i="20"/>
  <c r="A3958" i="20"/>
  <c r="A3957" i="20"/>
  <c r="A3956" i="20"/>
  <c r="A3955" i="20"/>
  <c r="A3954" i="20"/>
  <c r="A3953" i="20"/>
  <c r="A3952" i="20"/>
  <c r="A3951" i="20"/>
  <c r="A3950" i="20"/>
  <c r="A3949" i="20"/>
  <c r="A3948" i="20"/>
  <c r="A3947" i="20"/>
  <c r="A3946" i="20"/>
  <c r="A3945" i="20"/>
  <c r="A3944" i="20"/>
  <c r="A3943" i="20"/>
  <c r="A3942" i="20"/>
  <c r="A3941" i="20"/>
  <c r="A3940" i="20"/>
  <c r="A3939" i="20"/>
  <c r="A3938" i="20"/>
  <c r="A3937" i="20"/>
  <c r="A3936" i="20"/>
  <c r="A3935" i="20"/>
  <c r="A3934" i="20"/>
  <c r="A3933" i="20"/>
  <c r="A3932" i="20"/>
  <c r="A3931" i="20"/>
  <c r="A3930" i="20"/>
  <c r="A3929" i="20"/>
  <c r="A3928" i="20"/>
  <c r="A3927" i="20"/>
  <c r="A3926" i="20"/>
  <c r="A3925" i="20"/>
  <c r="A3924" i="20"/>
  <c r="A3923" i="20"/>
  <c r="A3922" i="20"/>
  <c r="A3921" i="20"/>
  <c r="A3920" i="20"/>
  <c r="A3919" i="20"/>
  <c r="A3918" i="20"/>
  <c r="A3917" i="20"/>
  <c r="A3916" i="20"/>
  <c r="A3915" i="20"/>
  <c r="A3914" i="20"/>
  <c r="A3913" i="20"/>
  <c r="A3912" i="20"/>
  <c r="A3911" i="20"/>
  <c r="A3910" i="20"/>
  <c r="A3909" i="20"/>
  <c r="A3908" i="20"/>
  <c r="A3907" i="20"/>
  <c r="A3906" i="20"/>
  <c r="A3905" i="20"/>
  <c r="A3904" i="20"/>
  <c r="A3903" i="20"/>
  <c r="A3902" i="20"/>
  <c r="A3901" i="20"/>
  <c r="A3900" i="20"/>
  <c r="A3899" i="20"/>
  <c r="A3898" i="20"/>
  <c r="A3897" i="20"/>
  <c r="A3896" i="20"/>
  <c r="A3895" i="20"/>
  <c r="A3894" i="20"/>
  <c r="A3893" i="20"/>
  <c r="A3892" i="20"/>
  <c r="A3891" i="20"/>
  <c r="A3890" i="20"/>
  <c r="A3889" i="20"/>
  <c r="A3888" i="20"/>
  <c r="A3887" i="20"/>
  <c r="A3886" i="20"/>
  <c r="A3885" i="20"/>
  <c r="A3884" i="20"/>
  <c r="A3883" i="20"/>
  <c r="A3882" i="20"/>
  <c r="A3881" i="20"/>
  <c r="A3880" i="20"/>
  <c r="A3879" i="20"/>
  <c r="A3878" i="20"/>
  <c r="A3877" i="20"/>
  <c r="A3876" i="20"/>
  <c r="A3875" i="20"/>
  <c r="A3874" i="20"/>
  <c r="A3873" i="20"/>
  <c r="A3872" i="20"/>
  <c r="A3871" i="20"/>
  <c r="A3870" i="20"/>
  <c r="A3869" i="20"/>
  <c r="A3868" i="20"/>
  <c r="A3867" i="20"/>
  <c r="A3866" i="20"/>
  <c r="A3865" i="20"/>
  <c r="A3864" i="20"/>
  <c r="A3863" i="20"/>
  <c r="A3862" i="20"/>
  <c r="A3861" i="20"/>
  <c r="A3860" i="20"/>
  <c r="A3859" i="20"/>
  <c r="A3858" i="20"/>
  <c r="A3857" i="20"/>
  <c r="A3856" i="20"/>
  <c r="A3855" i="20"/>
  <c r="A3854" i="20"/>
  <c r="A3853" i="20"/>
  <c r="A3852" i="20"/>
  <c r="A3851" i="20"/>
  <c r="A3850" i="20"/>
  <c r="A3849" i="20"/>
  <c r="A3848" i="20"/>
  <c r="A3847" i="20"/>
  <c r="A3846" i="20"/>
  <c r="A3845" i="20"/>
  <c r="A3844" i="20"/>
  <c r="A3843" i="20"/>
  <c r="A3842" i="20"/>
  <c r="A3841" i="20"/>
  <c r="A3840" i="20"/>
  <c r="A3839" i="20"/>
  <c r="A3838" i="20"/>
  <c r="A3837" i="20"/>
  <c r="A3836" i="20"/>
  <c r="A3835" i="20"/>
  <c r="A3834" i="20"/>
  <c r="A3833" i="20"/>
  <c r="A3832" i="20"/>
  <c r="A3831" i="20"/>
  <c r="A3830" i="20"/>
  <c r="A3829" i="20"/>
  <c r="A3828" i="20"/>
  <c r="A3827" i="20"/>
  <c r="A3826" i="20"/>
  <c r="A3825" i="20"/>
  <c r="A3824" i="20"/>
  <c r="A3823" i="20"/>
  <c r="A3822" i="20"/>
  <c r="A3821" i="20"/>
  <c r="A3820" i="20"/>
  <c r="A3819" i="20"/>
  <c r="A3818" i="20"/>
  <c r="A3817" i="20"/>
  <c r="A3816" i="20"/>
  <c r="A3815" i="20"/>
  <c r="A3814" i="20"/>
  <c r="A3813" i="20"/>
  <c r="A3812" i="20"/>
  <c r="A3811" i="20"/>
  <c r="A3810" i="20"/>
  <c r="A3809" i="20"/>
  <c r="A3808" i="20"/>
  <c r="A3807" i="20"/>
  <c r="A3806" i="20"/>
  <c r="A3805" i="20"/>
  <c r="A3804" i="20"/>
  <c r="A3803" i="20"/>
  <c r="A3802" i="20"/>
  <c r="A3801" i="20"/>
  <c r="A3800" i="20"/>
  <c r="A3799" i="20"/>
  <c r="A3798" i="20"/>
  <c r="A3797" i="20"/>
  <c r="A3796" i="20"/>
  <c r="A3795" i="20"/>
  <c r="A3794" i="20"/>
  <c r="A3793" i="20"/>
  <c r="A3792" i="20"/>
  <c r="A3791" i="20"/>
  <c r="A3790" i="20"/>
  <c r="A3789" i="20"/>
  <c r="A3788" i="20"/>
  <c r="A3787" i="20"/>
  <c r="A3786" i="20"/>
  <c r="A3785" i="20"/>
  <c r="A3784" i="20"/>
  <c r="A3783" i="20"/>
  <c r="A3782" i="20"/>
  <c r="A3781" i="20"/>
  <c r="A3780" i="20"/>
  <c r="A3779" i="20"/>
  <c r="A3778" i="20"/>
  <c r="A3777" i="20"/>
  <c r="A3776" i="20"/>
  <c r="A3775" i="20"/>
  <c r="A3774" i="20"/>
  <c r="A3773" i="20"/>
  <c r="A3772" i="20"/>
  <c r="A3771" i="20"/>
  <c r="A3770" i="20"/>
  <c r="A3769" i="20"/>
  <c r="A3768" i="20"/>
  <c r="A3767" i="20"/>
  <c r="A3766" i="20"/>
  <c r="A3765" i="20"/>
  <c r="A3764" i="20"/>
  <c r="A3763" i="20"/>
  <c r="A3762" i="20"/>
  <c r="A3761" i="20"/>
  <c r="A3760" i="20"/>
  <c r="A3759" i="20"/>
  <c r="A3758" i="20"/>
  <c r="A3757" i="20"/>
  <c r="A3756" i="20"/>
  <c r="A3755" i="20"/>
  <c r="A3754" i="20"/>
  <c r="A3753" i="20"/>
  <c r="A3752" i="20"/>
  <c r="A3751" i="20"/>
  <c r="A3750" i="20"/>
  <c r="A3749" i="20"/>
  <c r="A3748" i="20"/>
  <c r="A3747" i="20"/>
  <c r="A3746" i="20"/>
  <c r="A3745" i="20"/>
  <c r="A3744" i="20"/>
  <c r="A3743" i="20"/>
  <c r="A3742" i="20"/>
  <c r="A3741" i="20"/>
  <c r="A3740" i="20"/>
  <c r="A3739" i="20"/>
  <c r="A3738" i="20"/>
  <c r="A3737" i="20"/>
  <c r="A3736" i="20"/>
  <c r="A3735" i="20"/>
  <c r="A3734" i="20"/>
  <c r="A3733" i="20"/>
  <c r="A3732" i="20"/>
  <c r="A3731" i="20"/>
  <c r="A3730" i="20"/>
  <c r="A3729" i="20"/>
  <c r="A3728" i="20"/>
  <c r="A3727" i="20"/>
  <c r="A3726" i="20"/>
  <c r="A3725" i="20"/>
  <c r="A3724" i="20"/>
  <c r="A3723" i="20"/>
  <c r="A3722" i="20"/>
  <c r="A3721" i="20"/>
  <c r="A3720" i="20"/>
  <c r="A3719" i="20"/>
  <c r="A3718" i="20"/>
  <c r="A3717" i="20"/>
  <c r="A3716" i="20"/>
  <c r="A3715" i="20"/>
  <c r="A3714" i="20"/>
  <c r="A3713" i="20"/>
  <c r="A3712" i="20"/>
  <c r="A3711" i="20"/>
  <c r="A3710" i="20"/>
  <c r="A3709" i="20"/>
  <c r="A3708" i="20"/>
  <c r="A3707" i="20"/>
  <c r="A3706" i="20"/>
  <c r="A3705" i="20"/>
  <c r="A3704" i="20"/>
  <c r="A3703" i="20"/>
  <c r="A3702" i="20"/>
  <c r="A3701" i="20"/>
  <c r="A3700" i="20"/>
  <c r="A3699" i="20"/>
  <c r="A3698" i="20"/>
  <c r="A3697" i="20"/>
  <c r="A3696" i="20"/>
  <c r="A3695" i="20"/>
  <c r="A3694" i="20"/>
  <c r="A3693" i="20"/>
  <c r="A3692" i="20"/>
  <c r="A3691" i="20"/>
  <c r="A3690" i="20"/>
  <c r="A3689" i="20"/>
  <c r="A3688" i="20"/>
  <c r="A3687" i="20"/>
  <c r="A3686" i="20"/>
  <c r="A3685" i="20"/>
  <c r="A3684" i="20"/>
  <c r="A3683" i="20"/>
  <c r="A3682" i="20"/>
  <c r="A3681" i="20"/>
  <c r="A3680" i="20"/>
  <c r="A3679" i="20"/>
  <c r="A3678" i="20"/>
  <c r="A3677" i="20"/>
  <c r="A3676" i="20"/>
  <c r="A3675" i="20"/>
  <c r="A3674" i="20"/>
  <c r="A3673" i="20"/>
  <c r="A3672" i="20"/>
  <c r="A3671" i="20"/>
  <c r="A3670" i="20"/>
  <c r="A3669" i="20"/>
  <c r="A3668" i="20"/>
  <c r="A3667" i="20"/>
  <c r="A3666" i="20"/>
  <c r="A3665" i="20"/>
  <c r="A3664" i="20"/>
  <c r="A3663" i="20"/>
  <c r="A3662" i="20"/>
  <c r="A3661" i="20"/>
  <c r="A3660" i="20"/>
  <c r="A3659" i="20"/>
  <c r="A3658" i="20"/>
  <c r="A3657" i="20"/>
  <c r="A3656" i="20"/>
  <c r="A3655" i="20"/>
  <c r="A3654" i="20"/>
  <c r="A3653" i="20"/>
  <c r="A3652" i="20"/>
  <c r="A3651" i="20"/>
  <c r="A3650" i="20"/>
  <c r="A3649" i="20"/>
  <c r="A3648" i="20"/>
  <c r="A3647" i="20"/>
  <c r="A3646" i="20"/>
  <c r="A3645" i="20"/>
  <c r="A3644" i="20"/>
  <c r="A3643" i="20"/>
  <c r="A3642" i="20"/>
  <c r="A3641" i="20"/>
  <c r="A3640" i="20"/>
  <c r="A3639" i="20"/>
  <c r="A3638" i="20"/>
  <c r="A3637" i="20"/>
  <c r="A3636" i="20"/>
  <c r="A3635" i="20"/>
  <c r="A3634" i="20"/>
  <c r="A3633" i="20"/>
  <c r="A3632" i="20"/>
  <c r="A3631" i="20"/>
  <c r="A3630" i="20"/>
  <c r="A3629" i="20"/>
  <c r="A3628" i="20"/>
  <c r="A3627" i="20"/>
  <c r="A3626" i="20"/>
  <c r="A3625" i="20"/>
  <c r="A3624" i="20"/>
  <c r="A3623" i="20"/>
  <c r="A3622" i="20"/>
  <c r="A3621" i="20"/>
  <c r="A3620" i="20"/>
  <c r="A3619" i="20"/>
  <c r="A3618" i="20"/>
  <c r="A3617" i="20"/>
  <c r="A3616" i="20"/>
  <c r="A3615" i="20"/>
  <c r="A3614" i="20"/>
  <c r="A3613" i="20"/>
  <c r="A3612" i="20"/>
  <c r="A3611" i="20"/>
  <c r="A3610" i="20"/>
  <c r="A3609" i="20"/>
  <c r="A3608" i="20"/>
  <c r="A3607" i="20"/>
  <c r="A3606" i="20"/>
  <c r="A3605" i="20"/>
  <c r="A3604" i="20"/>
  <c r="A3603" i="20"/>
  <c r="A3602" i="20"/>
  <c r="A3601" i="20"/>
  <c r="A3600" i="20"/>
  <c r="A3599" i="20"/>
  <c r="A3598" i="20"/>
  <c r="A3597" i="20"/>
  <c r="A3596" i="20"/>
  <c r="A3595" i="20"/>
  <c r="A3594" i="20"/>
  <c r="A3593" i="20"/>
  <c r="A3592" i="20"/>
  <c r="A3591" i="20"/>
  <c r="A3590" i="20"/>
  <c r="A3589" i="20"/>
  <c r="A3588" i="20"/>
  <c r="A3587" i="20"/>
  <c r="A3586" i="20"/>
  <c r="A3585" i="20"/>
  <c r="A3584" i="20"/>
  <c r="A3583" i="20"/>
  <c r="A3582" i="20"/>
  <c r="A3581" i="20"/>
  <c r="A3580" i="20"/>
  <c r="A3579" i="20"/>
  <c r="A3578" i="20"/>
  <c r="A3577" i="20"/>
  <c r="A3576" i="20"/>
  <c r="A3575" i="20"/>
  <c r="A3574" i="20"/>
  <c r="A3573" i="20"/>
  <c r="A3572" i="20"/>
  <c r="A3571" i="20"/>
  <c r="A3570" i="20"/>
  <c r="A3569" i="20"/>
  <c r="A3568" i="20"/>
  <c r="A3567" i="20"/>
  <c r="A3566" i="20"/>
  <c r="A3565" i="20"/>
  <c r="A3564" i="20"/>
  <c r="A3563" i="20"/>
  <c r="A3562" i="20"/>
  <c r="A3561" i="20"/>
  <c r="A3560" i="20"/>
  <c r="A3559" i="20"/>
  <c r="A3558" i="20"/>
  <c r="A3557" i="20"/>
  <c r="A3556" i="20"/>
  <c r="A3555" i="20"/>
  <c r="A3554" i="20"/>
  <c r="A3553" i="20"/>
  <c r="A3552" i="20"/>
  <c r="A3551" i="20"/>
  <c r="A3550" i="20"/>
  <c r="A3549" i="20"/>
  <c r="A3548" i="20"/>
  <c r="A3547" i="20"/>
  <c r="A3546" i="20"/>
  <c r="A3545" i="20"/>
  <c r="A3544" i="20"/>
  <c r="A3543" i="20"/>
  <c r="A3542" i="20"/>
  <c r="A3541" i="20"/>
  <c r="A3540" i="20"/>
  <c r="A3539" i="20"/>
  <c r="A3538" i="20"/>
  <c r="A3537" i="20"/>
  <c r="A3536" i="20"/>
  <c r="A3535" i="20"/>
  <c r="A3534" i="20"/>
  <c r="A3533" i="20"/>
  <c r="A3532" i="20"/>
  <c r="A3531" i="20"/>
  <c r="A3530" i="20"/>
  <c r="A3529" i="20"/>
  <c r="A3528" i="20"/>
  <c r="A3527" i="20"/>
  <c r="A3526" i="20"/>
  <c r="A3525" i="20"/>
  <c r="A3524" i="20"/>
  <c r="A3523" i="20"/>
  <c r="A3522" i="20"/>
  <c r="A3521" i="20"/>
  <c r="A3520" i="20"/>
  <c r="A3519" i="20"/>
  <c r="A3518" i="20"/>
  <c r="A3517" i="20"/>
  <c r="A3516" i="20"/>
  <c r="A3515" i="20"/>
  <c r="A3514" i="20"/>
  <c r="A3513" i="20"/>
  <c r="A3512" i="20"/>
  <c r="A3511" i="20"/>
  <c r="A3510" i="20"/>
  <c r="A3509" i="20"/>
  <c r="A3508" i="20"/>
  <c r="A3507" i="20"/>
  <c r="A3506" i="20"/>
  <c r="A3505" i="20"/>
  <c r="A3504" i="20"/>
  <c r="A3503" i="20"/>
  <c r="A3502" i="20"/>
  <c r="A3501" i="20"/>
  <c r="A3500" i="20"/>
  <c r="A3499" i="20"/>
  <c r="A3498" i="20"/>
  <c r="A3497" i="20"/>
  <c r="A3496" i="20"/>
  <c r="A3495" i="20"/>
  <c r="A3494" i="20"/>
  <c r="A3493" i="20"/>
  <c r="A3492" i="20"/>
  <c r="A3491" i="20"/>
  <c r="A3490" i="20"/>
  <c r="A3489" i="20"/>
  <c r="A3488" i="20"/>
  <c r="A3487" i="20"/>
  <c r="A3486" i="20"/>
  <c r="A3485" i="20"/>
  <c r="A3484" i="20"/>
  <c r="A3483" i="20"/>
  <c r="A3482" i="20"/>
  <c r="A3481" i="20"/>
  <c r="A3480" i="20"/>
  <c r="A3479" i="20"/>
  <c r="A3478" i="20"/>
  <c r="A3477" i="20"/>
  <c r="A3476" i="20"/>
  <c r="A3475" i="20"/>
  <c r="A3474" i="20"/>
  <c r="A3473" i="20"/>
  <c r="A3472" i="20"/>
  <c r="A3471" i="20"/>
  <c r="A3470" i="20"/>
  <c r="A3469" i="20"/>
  <c r="A3468" i="20"/>
  <c r="A3467" i="20"/>
  <c r="A3466" i="20"/>
  <c r="A3465" i="20"/>
  <c r="A3464" i="20"/>
  <c r="A3463" i="20"/>
  <c r="A3462" i="20"/>
  <c r="A3461" i="20"/>
  <c r="A3460" i="20"/>
  <c r="A3459" i="20"/>
  <c r="A3458" i="20"/>
  <c r="A3457" i="20"/>
  <c r="A3456" i="20"/>
  <c r="A3455" i="20"/>
  <c r="A3454" i="20"/>
  <c r="A3453" i="20"/>
  <c r="A3452" i="20"/>
  <c r="A3451" i="20"/>
  <c r="A3450" i="20"/>
  <c r="A3449" i="20"/>
  <c r="A3448" i="20"/>
  <c r="A3447" i="20"/>
  <c r="A3446" i="20"/>
  <c r="A3445" i="20"/>
  <c r="A3444" i="20"/>
  <c r="A3443" i="20"/>
  <c r="A3442" i="20"/>
  <c r="A3441" i="20"/>
  <c r="A3440" i="20"/>
  <c r="A3439" i="20"/>
  <c r="A3438" i="20"/>
  <c r="A3437" i="20"/>
  <c r="A3436" i="20"/>
  <c r="A3435" i="20"/>
  <c r="A3434" i="20"/>
  <c r="A3433" i="20"/>
  <c r="A3432" i="20"/>
  <c r="A3431" i="20"/>
  <c r="A3430" i="20"/>
  <c r="A3429" i="20"/>
  <c r="A3428" i="20"/>
  <c r="A3427" i="20"/>
  <c r="A3426" i="20"/>
  <c r="A3425" i="20"/>
  <c r="A3424" i="20"/>
  <c r="A3423" i="20"/>
  <c r="A3422" i="20"/>
  <c r="A3421" i="20"/>
  <c r="A3420" i="20"/>
  <c r="A3419" i="20"/>
  <c r="A3418" i="20"/>
  <c r="A3417" i="20"/>
  <c r="A3416" i="20"/>
  <c r="A3415" i="20"/>
  <c r="A3414" i="20"/>
  <c r="A3413" i="20"/>
  <c r="A3412" i="20"/>
  <c r="A3411" i="20"/>
  <c r="A3410" i="20"/>
  <c r="A3409" i="20"/>
  <c r="A3408" i="20"/>
  <c r="A3407" i="20"/>
  <c r="A3406" i="20"/>
  <c r="A3405" i="20"/>
  <c r="A3404" i="20"/>
  <c r="A3403" i="20"/>
  <c r="A3402" i="20"/>
  <c r="A3401" i="20"/>
  <c r="A3400" i="20"/>
  <c r="A3399" i="20"/>
  <c r="A3398" i="20"/>
  <c r="A3397" i="20"/>
  <c r="A3396" i="20"/>
  <c r="A3395" i="20"/>
  <c r="A3394" i="20"/>
  <c r="A3393" i="20"/>
  <c r="A3392" i="20"/>
  <c r="A3391" i="20"/>
  <c r="A3390" i="20"/>
  <c r="A3389" i="20"/>
  <c r="A3388" i="20"/>
  <c r="A3387" i="20"/>
  <c r="A3386" i="20"/>
  <c r="A3385" i="20"/>
  <c r="A3384" i="20"/>
  <c r="A3383" i="20"/>
  <c r="A3382" i="20"/>
  <c r="A3381" i="20"/>
  <c r="A3380" i="20"/>
  <c r="A3379" i="20"/>
  <c r="A3378" i="20"/>
  <c r="A3377" i="20"/>
  <c r="A3376" i="20"/>
  <c r="A3375" i="20"/>
  <c r="A3374" i="20"/>
  <c r="A3373" i="20"/>
  <c r="A3372" i="20"/>
  <c r="A3371" i="20"/>
  <c r="A3370" i="20"/>
  <c r="A3369" i="20"/>
  <c r="A3368" i="20"/>
  <c r="A3367" i="20"/>
  <c r="A3366" i="20"/>
  <c r="A3365" i="20"/>
  <c r="A3364" i="20"/>
  <c r="A3363" i="20"/>
  <c r="A3362" i="20"/>
  <c r="A3361" i="20"/>
  <c r="A3360" i="20"/>
  <c r="A3359" i="20"/>
  <c r="A3358" i="20"/>
  <c r="A3357" i="20"/>
  <c r="A3356" i="20"/>
  <c r="A3355" i="20"/>
  <c r="A3354" i="20"/>
  <c r="A3353" i="20"/>
  <c r="A3352" i="20"/>
  <c r="A3351" i="20"/>
  <c r="A3350" i="20"/>
  <c r="A3349" i="20"/>
  <c r="A3348" i="20"/>
  <c r="A3347" i="20"/>
  <c r="A3346" i="20"/>
  <c r="A3345" i="20"/>
  <c r="A3344" i="20"/>
  <c r="A3343" i="20"/>
  <c r="A3342" i="20"/>
  <c r="A3341" i="20"/>
  <c r="A3340" i="20"/>
  <c r="A3339" i="20"/>
  <c r="A3338" i="20"/>
  <c r="A3337" i="20"/>
  <c r="A3336" i="20"/>
  <c r="A3335" i="20"/>
  <c r="A3334" i="20"/>
  <c r="A3333" i="20"/>
  <c r="A3332" i="20"/>
  <c r="A3331" i="20"/>
  <c r="A3330" i="20"/>
  <c r="A3329" i="20"/>
  <c r="A3328" i="20"/>
  <c r="A3327" i="20"/>
  <c r="A3326" i="20"/>
  <c r="A3325" i="20"/>
  <c r="A3324" i="20"/>
  <c r="A3323" i="20"/>
  <c r="A3322" i="20"/>
  <c r="A3321" i="20"/>
  <c r="A3320" i="20"/>
  <c r="A3319" i="20"/>
  <c r="A3318" i="20"/>
  <c r="A3317" i="20"/>
  <c r="A3316" i="20"/>
  <c r="A3315" i="20"/>
  <c r="A3314" i="20"/>
  <c r="A3313" i="20"/>
  <c r="A3312" i="20"/>
  <c r="A3311" i="20"/>
  <c r="A3310" i="20"/>
  <c r="A3309" i="20"/>
  <c r="A3308" i="20"/>
  <c r="A3307" i="20"/>
  <c r="A3306" i="20"/>
  <c r="A3305" i="20"/>
  <c r="A3304" i="20"/>
  <c r="A3303" i="20"/>
  <c r="A3302" i="20"/>
  <c r="A3301" i="20"/>
  <c r="A3300" i="20"/>
  <c r="A3299" i="20"/>
  <c r="A3298" i="20"/>
  <c r="A3297" i="20"/>
  <c r="A3296" i="20"/>
  <c r="A3295" i="20"/>
  <c r="A3294" i="20"/>
  <c r="A3293" i="20"/>
  <c r="A3292" i="20"/>
  <c r="A3291" i="20"/>
  <c r="A3290" i="20"/>
  <c r="A3289" i="20"/>
  <c r="A3288" i="20"/>
  <c r="A3287" i="20"/>
  <c r="A3286" i="20"/>
  <c r="A3285" i="20"/>
  <c r="A3284" i="20"/>
  <c r="A3283" i="20"/>
  <c r="A3282" i="20"/>
  <c r="A3281" i="20"/>
  <c r="A3280" i="20"/>
  <c r="A3279" i="20"/>
  <c r="A3278" i="20"/>
  <c r="A3277" i="20"/>
  <c r="A3276" i="20"/>
  <c r="A3275" i="20"/>
  <c r="A3274" i="20"/>
  <c r="A3273" i="20"/>
  <c r="A3272" i="20"/>
  <c r="A3271" i="20"/>
  <c r="A3270" i="20"/>
  <c r="A3269" i="20"/>
  <c r="A3268" i="20"/>
  <c r="A3267" i="20"/>
  <c r="A3266" i="20"/>
  <c r="A3265" i="20"/>
  <c r="A3264" i="20"/>
  <c r="A3263" i="20"/>
  <c r="A3262" i="20"/>
  <c r="A3261" i="20"/>
  <c r="A3260" i="20"/>
  <c r="A3259" i="20"/>
  <c r="A3258" i="20"/>
  <c r="A3257" i="20"/>
  <c r="A3256" i="20"/>
  <c r="A3255" i="20"/>
  <c r="A3254" i="20"/>
  <c r="A3253" i="20"/>
  <c r="A3252" i="20"/>
  <c r="A3251" i="20"/>
  <c r="A3250" i="20"/>
  <c r="A3249" i="20"/>
  <c r="A3248" i="20"/>
  <c r="A3247" i="20"/>
  <c r="A3246" i="20"/>
  <c r="A3245" i="20"/>
  <c r="A3244" i="20"/>
  <c r="A3243" i="20"/>
  <c r="A3242" i="20"/>
  <c r="A3241" i="20"/>
  <c r="A3240" i="20"/>
  <c r="A3239" i="20"/>
  <c r="A3238" i="20"/>
  <c r="A3237" i="20"/>
  <c r="A3236" i="20"/>
  <c r="A3235" i="20"/>
  <c r="A3234" i="20"/>
  <c r="A3233" i="20"/>
  <c r="A3232" i="20"/>
  <c r="A3231" i="20"/>
  <c r="A3230" i="20"/>
  <c r="A3229" i="20"/>
  <c r="A3228" i="20"/>
  <c r="A3227" i="20"/>
  <c r="A3226" i="20"/>
  <c r="A3225" i="20"/>
  <c r="A3224" i="20"/>
  <c r="A3223" i="20"/>
  <c r="A3222" i="20"/>
  <c r="A3221" i="20"/>
  <c r="A3220" i="20"/>
  <c r="A3219" i="20"/>
  <c r="A3218" i="20"/>
  <c r="A3217" i="20"/>
  <c r="A3216" i="20"/>
  <c r="A3215" i="20"/>
  <c r="A3214" i="20"/>
  <c r="A3213" i="20"/>
  <c r="A3212" i="20"/>
  <c r="A3211" i="20"/>
  <c r="A3210" i="20"/>
  <c r="A3209" i="20"/>
  <c r="A3208" i="20"/>
  <c r="A3207" i="20"/>
  <c r="A3206" i="20"/>
  <c r="A3205" i="20"/>
  <c r="A3204" i="20"/>
  <c r="A3203" i="20"/>
  <c r="A3202" i="20"/>
  <c r="A3201" i="20"/>
  <c r="A3200" i="20"/>
  <c r="A3199" i="20"/>
  <c r="A3198" i="20"/>
  <c r="A3197" i="20"/>
  <c r="A3196" i="20"/>
  <c r="A3195" i="20"/>
  <c r="A3194" i="20"/>
  <c r="A3193" i="20"/>
  <c r="A3192" i="20"/>
  <c r="A3191" i="20"/>
  <c r="A3190" i="20"/>
  <c r="A3189" i="20"/>
  <c r="A3188" i="20"/>
  <c r="A3187" i="20"/>
  <c r="A3186" i="20"/>
  <c r="A3185" i="20"/>
  <c r="A3184" i="20"/>
  <c r="A3183" i="20"/>
  <c r="A3182" i="20"/>
  <c r="A3181" i="20"/>
  <c r="A3180" i="20"/>
  <c r="A3179" i="20"/>
  <c r="A3178" i="20"/>
  <c r="A3177" i="20"/>
  <c r="A3176" i="20"/>
  <c r="A3175" i="20"/>
  <c r="A3174" i="20"/>
  <c r="A3173" i="20"/>
  <c r="A3172" i="20"/>
  <c r="A3171" i="20"/>
  <c r="A3170" i="20"/>
  <c r="A3169" i="20"/>
  <c r="A3168" i="20"/>
  <c r="A3167" i="20"/>
  <c r="A3166" i="20"/>
  <c r="A3165" i="20"/>
  <c r="A3164" i="20"/>
  <c r="A3163" i="20"/>
  <c r="A3162" i="20"/>
  <c r="A3161" i="20"/>
  <c r="A3160" i="20"/>
  <c r="A3159" i="20"/>
  <c r="A3158" i="20"/>
  <c r="A3157" i="20"/>
  <c r="A3156" i="20"/>
  <c r="A3155" i="20"/>
  <c r="A3154" i="20"/>
  <c r="A3153" i="20"/>
  <c r="A3152" i="20"/>
  <c r="A3151" i="20"/>
  <c r="A3150" i="20"/>
  <c r="A3149" i="20"/>
  <c r="A3148" i="20"/>
  <c r="A3147" i="20"/>
  <c r="A3146" i="20"/>
  <c r="A3145" i="20"/>
  <c r="A3144" i="20"/>
  <c r="A3143" i="20"/>
  <c r="A3142" i="20"/>
  <c r="A3141" i="20"/>
  <c r="A3140" i="20"/>
  <c r="A3139" i="20"/>
  <c r="A3138" i="20"/>
  <c r="A3137" i="20"/>
  <c r="A3136" i="20"/>
  <c r="A3135" i="20"/>
  <c r="A3134" i="20"/>
  <c r="A3133" i="20"/>
  <c r="A3132" i="20"/>
  <c r="A3131" i="20"/>
  <c r="A3130" i="20"/>
  <c r="A3129" i="20"/>
  <c r="A3128" i="20"/>
  <c r="A3127" i="20"/>
  <c r="A3126" i="20"/>
  <c r="A3125" i="20"/>
  <c r="A3124" i="20"/>
  <c r="A3123" i="20"/>
  <c r="A3122" i="20"/>
  <c r="A3121" i="20"/>
  <c r="A3120" i="20"/>
  <c r="A3119" i="20"/>
  <c r="A3118" i="20"/>
  <c r="A3117" i="20"/>
  <c r="A3116" i="20"/>
  <c r="A3115" i="20"/>
  <c r="A3114" i="20"/>
  <c r="A3113" i="20"/>
  <c r="A3112" i="20"/>
  <c r="A3111" i="20"/>
  <c r="A3110" i="20"/>
  <c r="A3109" i="20"/>
  <c r="A3108" i="20"/>
  <c r="A3107" i="20"/>
  <c r="A3106" i="20"/>
  <c r="A3105" i="20"/>
  <c r="A3104" i="20"/>
  <c r="A3103" i="20"/>
  <c r="A3102" i="20"/>
  <c r="A3101" i="20"/>
  <c r="A3100" i="20"/>
  <c r="A3099" i="20"/>
  <c r="A3098" i="20"/>
  <c r="A3097" i="20"/>
  <c r="A3096" i="20"/>
  <c r="A3095" i="20"/>
  <c r="A3094" i="20"/>
  <c r="A3093" i="20"/>
  <c r="A3092" i="20"/>
  <c r="A3091" i="20"/>
  <c r="A3090" i="20"/>
  <c r="A3089" i="20"/>
  <c r="A3088" i="20"/>
  <c r="A3087" i="20"/>
  <c r="A3086" i="20"/>
  <c r="A3085" i="20"/>
  <c r="A3084" i="20"/>
  <c r="A3083" i="20"/>
  <c r="A3082" i="20"/>
  <c r="A3081" i="20"/>
  <c r="A3080" i="20"/>
  <c r="A3079" i="20"/>
  <c r="A3078" i="20"/>
  <c r="A3077" i="20"/>
  <c r="A3076" i="20"/>
  <c r="A3075" i="20"/>
  <c r="A3074" i="20"/>
  <c r="A3073" i="20"/>
  <c r="A3072" i="20"/>
  <c r="A3071" i="20"/>
  <c r="A3070" i="20"/>
  <c r="A3069" i="20"/>
  <c r="A3068" i="20"/>
  <c r="A3067" i="20"/>
  <c r="A3066" i="20"/>
  <c r="A3065" i="20"/>
  <c r="A3064" i="20"/>
  <c r="A3063" i="20"/>
  <c r="A3062" i="20"/>
  <c r="A3061" i="20"/>
  <c r="A3060" i="20"/>
  <c r="A3059" i="20"/>
  <c r="A3058" i="20"/>
  <c r="A3057" i="20"/>
  <c r="A3056" i="20"/>
  <c r="A3055" i="20"/>
  <c r="A3054" i="20"/>
  <c r="A3053" i="20"/>
  <c r="A3052" i="20"/>
  <c r="A3051" i="20"/>
  <c r="A3050" i="20"/>
  <c r="A3049" i="20"/>
  <c r="A3048" i="20"/>
  <c r="A3047" i="20"/>
  <c r="A3046" i="20"/>
  <c r="A3045" i="20"/>
  <c r="A3044" i="20"/>
  <c r="A3043" i="20"/>
  <c r="A3042" i="20"/>
  <c r="A3041" i="20"/>
  <c r="A3040" i="20"/>
  <c r="A3039" i="20"/>
  <c r="A3038" i="20"/>
  <c r="A3037" i="20"/>
  <c r="A3036" i="20"/>
  <c r="A3035" i="20"/>
  <c r="A3034" i="20"/>
  <c r="A3033" i="20"/>
  <c r="A3032" i="20"/>
  <c r="A3031" i="20"/>
  <c r="A3030" i="20"/>
  <c r="A3029" i="20"/>
  <c r="A3028" i="20"/>
  <c r="A3027" i="20"/>
  <c r="A3026" i="20"/>
  <c r="A3025" i="20"/>
  <c r="A3024" i="20"/>
  <c r="A3023" i="20"/>
  <c r="A3022" i="20"/>
  <c r="A3021" i="20"/>
  <c r="A3020" i="20"/>
  <c r="A3019" i="20"/>
  <c r="A3018" i="20"/>
  <c r="A3017" i="20"/>
  <c r="A3016" i="20"/>
  <c r="A3015" i="20"/>
  <c r="A3014" i="20"/>
  <c r="A3013" i="20"/>
  <c r="A3012" i="20"/>
  <c r="A3011" i="20"/>
  <c r="A3010" i="20"/>
  <c r="A3009" i="20"/>
  <c r="A3008" i="20"/>
  <c r="A3007" i="20"/>
  <c r="A3006" i="20"/>
  <c r="A3005" i="20"/>
  <c r="A3004" i="20"/>
  <c r="A3003" i="20"/>
  <c r="A3002" i="20"/>
  <c r="A3001" i="20"/>
  <c r="A3000" i="20"/>
  <c r="A2999" i="20"/>
  <c r="A2998" i="20"/>
  <c r="A2997" i="20"/>
  <c r="A2996" i="20"/>
  <c r="A2995" i="20"/>
  <c r="A2994" i="20"/>
  <c r="A2993" i="20"/>
  <c r="A2992" i="20"/>
  <c r="A2991" i="20"/>
  <c r="A2990" i="20"/>
  <c r="A2989" i="20"/>
  <c r="A2988" i="20"/>
  <c r="A2987" i="20"/>
  <c r="A2986" i="20"/>
  <c r="A2985" i="20"/>
  <c r="A2984" i="20"/>
  <c r="A2983" i="20"/>
  <c r="A2982" i="20"/>
  <c r="A2981" i="20"/>
  <c r="A2980" i="20"/>
  <c r="A2979" i="20"/>
  <c r="A2978" i="20"/>
  <c r="A2977" i="20"/>
  <c r="A2976" i="20"/>
  <c r="A2975" i="20"/>
  <c r="A2974" i="20"/>
  <c r="A2973" i="20"/>
  <c r="A2972" i="20"/>
  <c r="A2971" i="20"/>
  <c r="A2970" i="20"/>
  <c r="A2969" i="20"/>
  <c r="A2968" i="20"/>
  <c r="A2967" i="20"/>
  <c r="A2966" i="20"/>
  <c r="A2965" i="20"/>
  <c r="A2964" i="20"/>
  <c r="A2963" i="20"/>
  <c r="A2962" i="20"/>
  <c r="A2961" i="20"/>
  <c r="A2960" i="20"/>
  <c r="A2959" i="20"/>
  <c r="A2958" i="20"/>
  <c r="A2957" i="20"/>
  <c r="A2956" i="20"/>
  <c r="A2955" i="20"/>
  <c r="A2954" i="20"/>
  <c r="A2953" i="20"/>
  <c r="A2952" i="20"/>
  <c r="A2951" i="20"/>
  <c r="A2950" i="20"/>
  <c r="A2949" i="20"/>
  <c r="A2948" i="20"/>
  <c r="A2947" i="20"/>
  <c r="A2946" i="20"/>
  <c r="A2945" i="20"/>
  <c r="A2944" i="20"/>
  <c r="A2943" i="20"/>
  <c r="A2942" i="20"/>
  <c r="A2941" i="20"/>
  <c r="A2940" i="20"/>
  <c r="A2939" i="20"/>
  <c r="A2938" i="20"/>
  <c r="A2937" i="20"/>
  <c r="A2936" i="20"/>
  <c r="A2935" i="20"/>
  <c r="A2934" i="20"/>
  <c r="A2933" i="20"/>
  <c r="A2932" i="20"/>
  <c r="A2931" i="20"/>
  <c r="A2930" i="20"/>
  <c r="A2929" i="20"/>
  <c r="A2928" i="20"/>
  <c r="A2927" i="20"/>
  <c r="A2926" i="20"/>
  <c r="A2925" i="20"/>
  <c r="A2924" i="20"/>
  <c r="A2923" i="20"/>
  <c r="A2922" i="20"/>
  <c r="A2921" i="20"/>
  <c r="A2920" i="20"/>
  <c r="A2919" i="20"/>
  <c r="A2918" i="20"/>
  <c r="A2917" i="20"/>
  <c r="A2916" i="20"/>
  <c r="A2915" i="20"/>
  <c r="A2914" i="20"/>
  <c r="A2913" i="20"/>
  <c r="A2912" i="20"/>
  <c r="A2911" i="20"/>
  <c r="A2910" i="20"/>
  <c r="A2909" i="20"/>
  <c r="A2908" i="20"/>
  <c r="A2907" i="20"/>
  <c r="A2906" i="20"/>
  <c r="A2905" i="20"/>
  <c r="A2904" i="20"/>
  <c r="A2903" i="20"/>
  <c r="A2902" i="20"/>
  <c r="A2901" i="20"/>
  <c r="A2900" i="20"/>
  <c r="A2899" i="20"/>
  <c r="A2898" i="20"/>
  <c r="A2897" i="20"/>
  <c r="A2896" i="20"/>
  <c r="A2895" i="20"/>
  <c r="A2894" i="20"/>
  <c r="A2893" i="20"/>
  <c r="A2892" i="20"/>
  <c r="A2891" i="20"/>
  <c r="A2890" i="20"/>
  <c r="A2889" i="20"/>
  <c r="A2888" i="20"/>
  <c r="A2887" i="20"/>
  <c r="A2886" i="20"/>
  <c r="A2885" i="20"/>
  <c r="A2884" i="20"/>
  <c r="A2883" i="20"/>
  <c r="A2882" i="20"/>
  <c r="A2881" i="20"/>
  <c r="A2880" i="20"/>
  <c r="A2879" i="20"/>
  <c r="A2878" i="20"/>
  <c r="A2877" i="20"/>
  <c r="A2876" i="20"/>
  <c r="A2875" i="20"/>
  <c r="A2874" i="20"/>
  <c r="A2873" i="20"/>
  <c r="A2872" i="20"/>
  <c r="A2871" i="20"/>
  <c r="A2870" i="20"/>
  <c r="A2869" i="20"/>
  <c r="A2868" i="20"/>
  <c r="A2867" i="20"/>
  <c r="A2866" i="20"/>
  <c r="A2865" i="20"/>
  <c r="A2864" i="20"/>
  <c r="A2863" i="20"/>
  <c r="A2862" i="20"/>
  <c r="A2861" i="20"/>
  <c r="A2860" i="20"/>
  <c r="A2859" i="20"/>
  <c r="A2858" i="20"/>
  <c r="A2857" i="20"/>
  <c r="A2856" i="20"/>
  <c r="A2855" i="20"/>
  <c r="A2854" i="20"/>
  <c r="A2853" i="20"/>
  <c r="A2852" i="20"/>
  <c r="A2851" i="20"/>
  <c r="A2850" i="20"/>
  <c r="A2849" i="20"/>
  <c r="A2848" i="20"/>
  <c r="A2847" i="20"/>
  <c r="A2846" i="20"/>
  <c r="A2845" i="20"/>
  <c r="A2844" i="20"/>
  <c r="A2843" i="20"/>
  <c r="A2842" i="20"/>
  <c r="A2841" i="20"/>
  <c r="A2840" i="20"/>
  <c r="A2839" i="20"/>
  <c r="A2838" i="20"/>
  <c r="A2837" i="20"/>
  <c r="A2836" i="20"/>
  <c r="A2835" i="20"/>
  <c r="A2834" i="20"/>
  <c r="A2833" i="20"/>
  <c r="A2832" i="20"/>
  <c r="A2831" i="20"/>
  <c r="A2830" i="20"/>
  <c r="A2829" i="20"/>
  <c r="A2828" i="20"/>
  <c r="A2827" i="20"/>
  <c r="A2826" i="20"/>
  <c r="A2825" i="20"/>
  <c r="A2824" i="20"/>
  <c r="A2823" i="20"/>
  <c r="A2822" i="20"/>
  <c r="A2821" i="20"/>
  <c r="A2820" i="20"/>
  <c r="A2819" i="20"/>
  <c r="A2818" i="20"/>
  <c r="A2817" i="20"/>
  <c r="A2816" i="20"/>
  <c r="A2815" i="20"/>
  <c r="A2814" i="20"/>
  <c r="A2813" i="20"/>
  <c r="A2812" i="20"/>
  <c r="A2811" i="20"/>
  <c r="A2810" i="20"/>
  <c r="A2809" i="20"/>
  <c r="A2808" i="20"/>
  <c r="A2807" i="20"/>
  <c r="A2806" i="20"/>
  <c r="A2805" i="20"/>
  <c r="A2804" i="20"/>
  <c r="A2803" i="20"/>
  <c r="A2802" i="20"/>
  <c r="A2801" i="20"/>
  <c r="A2800" i="20"/>
  <c r="A2799" i="20"/>
  <c r="A2798" i="20"/>
  <c r="A2797" i="20"/>
  <c r="A2796" i="20"/>
  <c r="A2795" i="20"/>
  <c r="A2794" i="20"/>
  <c r="A2793" i="20"/>
  <c r="A2792" i="20"/>
  <c r="A2791" i="20"/>
  <c r="A2790" i="20"/>
  <c r="A2789" i="20"/>
  <c r="A2788" i="20"/>
  <c r="A2787" i="20"/>
  <c r="A2786" i="20"/>
  <c r="A2785" i="20"/>
  <c r="A2784" i="20"/>
  <c r="A2783" i="20"/>
  <c r="A2782" i="20"/>
  <c r="A2781" i="20"/>
  <c r="A2780" i="20"/>
  <c r="A2779" i="20"/>
  <c r="A2778" i="20"/>
  <c r="A2777" i="20"/>
  <c r="A2776" i="20"/>
  <c r="A2775" i="20"/>
  <c r="A2774" i="20"/>
  <c r="A2773" i="20"/>
  <c r="A2772" i="20"/>
  <c r="A2771" i="20"/>
  <c r="A2770" i="20"/>
  <c r="A2769" i="20"/>
  <c r="A2768" i="20"/>
  <c r="A2767" i="20"/>
  <c r="A2766" i="20"/>
  <c r="A2765" i="20"/>
  <c r="A2764" i="20"/>
  <c r="A2763" i="20"/>
  <c r="A2762" i="20"/>
  <c r="A2761" i="20"/>
  <c r="A2760" i="20"/>
  <c r="A2759" i="20"/>
  <c r="A2758" i="20"/>
  <c r="A2757" i="20"/>
  <c r="A2756" i="20"/>
  <c r="A2755" i="20"/>
  <c r="A2754" i="20"/>
  <c r="A2753" i="20"/>
  <c r="A2752" i="20"/>
  <c r="A2751" i="20"/>
  <c r="A2750" i="20"/>
  <c r="A2749" i="20"/>
  <c r="A2748" i="20"/>
  <c r="A2747" i="20"/>
  <c r="A2746" i="20"/>
  <c r="A2745" i="20"/>
  <c r="A2744" i="20"/>
  <c r="A2743" i="20"/>
  <c r="A2742" i="20"/>
  <c r="A2741" i="20"/>
  <c r="A2740" i="20"/>
  <c r="A2739" i="20"/>
  <c r="A2738" i="20"/>
  <c r="A2737" i="20"/>
  <c r="A2736" i="20"/>
  <c r="A2735" i="20"/>
  <c r="A2734" i="20"/>
  <c r="A2733" i="20"/>
  <c r="A2732" i="20"/>
  <c r="A2731" i="20"/>
  <c r="A2730" i="20"/>
  <c r="A2729" i="20"/>
  <c r="A2728" i="20"/>
  <c r="A2727" i="20"/>
  <c r="A2726" i="20"/>
  <c r="A2725" i="20"/>
  <c r="A2724" i="20"/>
  <c r="A2723" i="20"/>
  <c r="A2722" i="20"/>
  <c r="A2721" i="20"/>
  <c r="A2720" i="20"/>
  <c r="A2719" i="20"/>
  <c r="A2718" i="20"/>
  <c r="A2717" i="20"/>
  <c r="A2716" i="20"/>
  <c r="A2715" i="20"/>
  <c r="A2714" i="20"/>
  <c r="A2713" i="20"/>
  <c r="A2712" i="20"/>
  <c r="A2711" i="20"/>
  <c r="A2710" i="20"/>
  <c r="A2709" i="20"/>
  <c r="A2708" i="20"/>
  <c r="A2707" i="20"/>
  <c r="A2706" i="20"/>
  <c r="A2705" i="20"/>
  <c r="A2704" i="20"/>
  <c r="A2703" i="20"/>
  <c r="A2702" i="20"/>
  <c r="A2701" i="20"/>
  <c r="A2700" i="20"/>
  <c r="A2699" i="20"/>
  <c r="A2698" i="20"/>
  <c r="A2697" i="20"/>
  <c r="A2696" i="20"/>
  <c r="A2695" i="20"/>
  <c r="A2694" i="20"/>
  <c r="A2693" i="20"/>
  <c r="A2692" i="20"/>
  <c r="A2691" i="20"/>
  <c r="A2690" i="20"/>
  <c r="A2689" i="20"/>
  <c r="A2688" i="20"/>
  <c r="A2687" i="20"/>
  <c r="A2686" i="20"/>
  <c r="A2685" i="20"/>
  <c r="A2684" i="20"/>
  <c r="A2683" i="20"/>
  <c r="A2682" i="20"/>
  <c r="A2681" i="20"/>
  <c r="A2680" i="20"/>
  <c r="A2679" i="20"/>
  <c r="A2678" i="20"/>
  <c r="A2677" i="20"/>
  <c r="A2676" i="20"/>
  <c r="A2675" i="20"/>
  <c r="A2674" i="20"/>
  <c r="A2673" i="20"/>
  <c r="A2672" i="20"/>
  <c r="A2671" i="20"/>
  <c r="A2670" i="20"/>
  <c r="A2669" i="20"/>
  <c r="A2668" i="20"/>
  <c r="A2667" i="20"/>
  <c r="A2666" i="20"/>
  <c r="A2665" i="20"/>
  <c r="A2664" i="20"/>
  <c r="A2663" i="20"/>
  <c r="A2662" i="20"/>
  <c r="A2661" i="20"/>
  <c r="A2660" i="20"/>
  <c r="A2659" i="20"/>
  <c r="A2658" i="20"/>
  <c r="A2657" i="20"/>
  <c r="A2656" i="20"/>
  <c r="A2655" i="20"/>
  <c r="A2654" i="20"/>
  <c r="A2653" i="20"/>
  <c r="A2652" i="20"/>
  <c r="A2651" i="20"/>
  <c r="A2650" i="20"/>
  <c r="A2649" i="20"/>
  <c r="A2648" i="20"/>
  <c r="A2647" i="20"/>
  <c r="A2646" i="20"/>
  <c r="A2645" i="20"/>
  <c r="A2644" i="20"/>
  <c r="A2643" i="20"/>
  <c r="A2642" i="20"/>
  <c r="A2641" i="20"/>
  <c r="A2640" i="20"/>
  <c r="A2639" i="20"/>
  <c r="A2638" i="20"/>
  <c r="A2637" i="20"/>
  <c r="A2636" i="20"/>
  <c r="A2635" i="20"/>
  <c r="A2634" i="20"/>
  <c r="A2633" i="20"/>
  <c r="A2632" i="20"/>
  <c r="A2631" i="20"/>
  <c r="A2630" i="20"/>
  <c r="A2629" i="20"/>
  <c r="A2628" i="20"/>
  <c r="A2627" i="20"/>
  <c r="A2626" i="20"/>
  <c r="A2625" i="20"/>
  <c r="A2624" i="20"/>
  <c r="A2623" i="20"/>
  <c r="A2622" i="20"/>
  <c r="A2621" i="20"/>
  <c r="A2620" i="20"/>
  <c r="A2619" i="20"/>
  <c r="A2618" i="20"/>
  <c r="A2617" i="20"/>
  <c r="A2616" i="20"/>
  <c r="A2615" i="20"/>
  <c r="A2614" i="20"/>
  <c r="A2613" i="20"/>
  <c r="A2612" i="20"/>
  <c r="A2611" i="20"/>
  <c r="A2610" i="20"/>
  <c r="A2609" i="20"/>
  <c r="A2608" i="20"/>
  <c r="A2607" i="20"/>
  <c r="A2606" i="20"/>
  <c r="A2605" i="20"/>
  <c r="A2604" i="20"/>
  <c r="A2603" i="20"/>
  <c r="A2602" i="20"/>
  <c r="A2601" i="20"/>
  <c r="A2600" i="20"/>
  <c r="A2599" i="20"/>
  <c r="A2598" i="20"/>
  <c r="A2597" i="20"/>
  <c r="A2596" i="20"/>
  <c r="A2595" i="20"/>
  <c r="A2594" i="20"/>
  <c r="A2593" i="20"/>
  <c r="A2592" i="20"/>
  <c r="A2591" i="20"/>
  <c r="A2590" i="20"/>
  <c r="A2589" i="20"/>
  <c r="A2588" i="20"/>
  <c r="A2587" i="20"/>
  <c r="A2586" i="20"/>
  <c r="A2585" i="20"/>
  <c r="A2584" i="20"/>
  <c r="A2583" i="20"/>
  <c r="A2582" i="20"/>
  <c r="A2581" i="20"/>
  <c r="A2580" i="20"/>
  <c r="A2579" i="20"/>
  <c r="A2578" i="20"/>
  <c r="A2577" i="20"/>
  <c r="A2576" i="20"/>
  <c r="A2575" i="20"/>
  <c r="A2574" i="20"/>
  <c r="A2573" i="20"/>
  <c r="A2572" i="20"/>
  <c r="A2571" i="20"/>
  <c r="A2570" i="20"/>
  <c r="A2569" i="20"/>
  <c r="A2568" i="20"/>
  <c r="A2567" i="20"/>
  <c r="A2566" i="20"/>
  <c r="A2565" i="20"/>
  <c r="A2564" i="20"/>
  <c r="A2563" i="20"/>
  <c r="A2562" i="20"/>
  <c r="A2561" i="20"/>
  <c r="A2560" i="20"/>
  <c r="A2559" i="20"/>
  <c r="A2558" i="20"/>
  <c r="A2557" i="20"/>
  <c r="A2556" i="20"/>
  <c r="A2555" i="20"/>
  <c r="A2554" i="20"/>
  <c r="A2553" i="20"/>
  <c r="A2552" i="20"/>
  <c r="A2551" i="20"/>
  <c r="A2550" i="20"/>
  <c r="A2549" i="20"/>
  <c r="A2548" i="20"/>
  <c r="A2547" i="20"/>
  <c r="A2546" i="20"/>
  <c r="A2545" i="20"/>
  <c r="A2544" i="20"/>
  <c r="A2543" i="20"/>
  <c r="A2542" i="20"/>
  <c r="A2541" i="20"/>
  <c r="A2540" i="20"/>
  <c r="A2539" i="20"/>
  <c r="A2538" i="20"/>
  <c r="A2537" i="20"/>
  <c r="A2536" i="20"/>
  <c r="A2535" i="20"/>
  <c r="A2534" i="20"/>
  <c r="A2533" i="20"/>
  <c r="A2532" i="20"/>
  <c r="A2531" i="20"/>
  <c r="A2530" i="20"/>
  <c r="A2529" i="20"/>
  <c r="A2528" i="20"/>
  <c r="A2527" i="20"/>
  <c r="A2526" i="20"/>
  <c r="A2525" i="20"/>
  <c r="A2524" i="20"/>
  <c r="A2523" i="20"/>
  <c r="A2522" i="20"/>
  <c r="A2521" i="20"/>
  <c r="A2520" i="20"/>
  <c r="A2519" i="20"/>
  <c r="A2518" i="20"/>
  <c r="A2517" i="20"/>
  <c r="A2516" i="20"/>
  <c r="A2515" i="20"/>
  <c r="A2514" i="20"/>
  <c r="A2513" i="20"/>
  <c r="A2512" i="20"/>
  <c r="A2511" i="20"/>
  <c r="A2510" i="20"/>
  <c r="A2509" i="20"/>
  <c r="A2508" i="20"/>
  <c r="A2507" i="20"/>
  <c r="A2506" i="20"/>
  <c r="A2505" i="20"/>
  <c r="A2504" i="20"/>
  <c r="A2503" i="20"/>
  <c r="A2502" i="20"/>
  <c r="A2501" i="20"/>
  <c r="A2500" i="20"/>
  <c r="A2499" i="20"/>
  <c r="A2498" i="20"/>
  <c r="A2497" i="20"/>
  <c r="A2496" i="20"/>
  <c r="A2495" i="20"/>
  <c r="A2494" i="20"/>
  <c r="A2493" i="20"/>
  <c r="A2492" i="20"/>
  <c r="A2491" i="20"/>
  <c r="A2490" i="20"/>
  <c r="A2489" i="20"/>
  <c r="A2488" i="20"/>
  <c r="A2487" i="20"/>
  <c r="A2486" i="20"/>
  <c r="A2485" i="20"/>
  <c r="A2484" i="20"/>
  <c r="A2483" i="20"/>
  <c r="A2482" i="20"/>
  <c r="A2481" i="20"/>
  <c r="A2480" i="20"/>
  <c r="A2479" i="20"/>
  <c r="A2478" i="20"/>
  <c r="A2477" i="20"/>
  <c r="A2476" i="20"/>
  <c r="A2475" i="20"/>
  <c r="A2474" i="20"/>
  <c r="A2473" i="20"/>
  <c r="A2472" i="20"/>
  <c r="A2471" i="20"/>
  <c r="A2470" i="20"/>
  <c r="A2469" i="20"/>
  <c r="A2468" i="20"/>
  <c r="A2467" i="20"/>
  <c r="A2466" i="20"/>
  <c r="A2465" i="20"/>
  <c r="A2464" i="20"/>
  <c r="A2463" i="20"/>
  <c r="A2462" i="20"/>
  <c r="A2461" i="20"/>
  <c r="A2460" i="20"/>
  <c r="A2459" i="20"/>
  <c r="A2458" i="20"/>
  <c r="A2457" i="20"/>
  <c r="A2456" i="20"/>
  <c r="A2455" i="20"/>
  <c r="A2454" i="20"/>
  <c r="A2453" i="20"/>
  <c r="A2452" i="20"/>
  <c r="A2451" i="20"/>
  <c r="A2450" i="20"/>
  <c r="A2449" i="20"/>
  <c r="A2448" i="20"/>
  <c r="A2447" i="20"/>
  <c r="A2446" i="20"/>
  <c r="A2445" i="20"/>
  <c r="A2444" i="20"/>
  <c r="A2443" i="20"/>
  <c r="A2442" i="20"/>
  <c r="A2441" i="20"/>
  <c r="A2440" i="20"/>
  <c r="A2439" i="20"/>
  <c r="A2438" i="20"/>
  <c r="A2437" i="20"/>
  <c r="A2436" i="20"/>
  <c r="A2435" i="20"/>
  <c r="A2434" i="20"/>
  <c r="A2433" i="20"/>
  <c r="A2432" i="20"/>
  <c r="A2431" i="20"/>
  <c r="A2430" i="20"/>
  <c r="A2429" i="20"/>
  <c r="A2428" i="20"/>
  <c r="A2427" i="20"/>
  <c r="A2426" i="20"/>
  <c r="A2425" i="20"/>
  <c r="A2424" i="20"/>
  <c r="A2423" i="20"/>
  <c r="A2422" i="20"/>
  <c r="A2421" i="20"/>
  <c r="A2420" i="20"/>
  <c r="A2419" i="20"/>
  <c r="A2418" i="20"/>
  <c r="A2417" i="20"/>
  <c r="A2416" i="20"/>
  <c r="A2415" i="20"/>
  <c r="A2414" i="20"/>
  <c r="A2413" i="20"/>
  <c r="A2412" i="20"/>
  <c r="A2411" i="20"/>
  <c r="A2410" i="20"/>
  <c r="A2409" i="20"/>
  <c r="A2408" i="20"/>
  <c r="A2407" i="20"/>
  <c r="A2406" i="20"/>
  <c r="A2405" i="20"/>
  <c r="A2404" i="20"/>
  <c r="A2403" i="20"/>
  <c r="A2402" i="20"/>
  <c r="A2401" i="20"/>
  <c r="A2400" i="20"/>
  <c r="A2399" i="20"/>
  <c r="A2398" i="20"/>
  <c r="A2397" i="20"/>
  <c r="A2396" i="20"/>
  <c r="A2395" i="20"/>
  <c r="A2394" i="20"/>
  <c r="A2393" i="20"/>
  <c r="A2392" i="20"/>
  <c r="A2391" i="20"/>
  <c r="A2390" i="20"/>
  <c r="A2389" i="20"/>
  <c r="A2388" i="20"/>
  <c r="A2387" i="20"/>
  <c r="A2386" i="20"/>
  <c r="A2385" i="20"/>
  <c r="A2384" i="20"/>
  <c r="A2383" i="20"/>
  <c r="A2382" i="20"/>
  <c r="A2381" i="20"/>
  <c r="A2380" i="20"/>
  <c r="A2379" i="20"/>
  <c r="A2378" i="20"/>
  <c r="A2377" i="20"/>
  <c r="A2376" i="20"/>
  <c r="A2375" i="20"/>
  <c r="A2374" i="20"/>
  <c r="A2373" i="20"/>
  <c r="A2372" i="20"/>
  <c r="A2371" i="20"/>
  <c r="A2370" i="20"/>
  <c r="A2369" i="20"/>
  <c r="A2368" i="20"/>
  <c r="A2367" i="20"/>
  <c r="A2366" i="20"/>
  <c r="A2365" i="20"/>
  <c r="A2364" i="20"/>
  <c r="A2363" i="20"/>
  <c r="A2362" i="20"/>
  <c r="A2361" i="20"/>
  <c r="A2360" i="20"/>
  <c r="A2359" i="20"/>
  <c r="A2358" i="20"/>
  <c r="A2357" i="20"/>
  <c r="A2356" i="20"/>
  <c r="A2355" i="20"/>
  <c r="A2354" i="20"/>
  <c r="A2353" i="20"/>
  <c r="A2352" i="20"/>
  <c r="A2351" i="20"/>
  <c r="A2350" i="20"/>
  <c r="A2349" i="20"/>
  <c r="A2348" i="20"/>
  <c r="A2347" i="20"/>
  <c r="A2346" i="20"/>
  <c r="A2345" i="20"/>
  <c r="A2344" i="20"/>
  <c r="A2343" i="20"/>
  <c r="A2342" i="20"/>
  <c r="A2341" i="20"/>
  <c r="A2340" i="20"/>
  <c r="A2339" i="20"/>
  <c r="A2338" i="20"/>
  <c r="A2337" i="20"/>
  <c r="A2336" i="20"/>
  <c r="A2335" i="20"/>
  <c r="A2334" i="20"/>
  <c r="A2333" i="20"/>
  <c r="A2332" i="20"/>
  <c r="A2331" i="20"/>
  <c r="A2330" i="20"/>
  <c r="A2329" i="20"/>
  <c r="A2328" i="20"/>
  <c r="A2327" i="20"/>
  <c r="A2326" i="20"/>
  <c r="A2325" i="20"/>
  <c r="A2324" i="20"/>
  <c r="A2323" i="20"/>
  <c r="A2322" i="20"/>
  <c r="A2321" i="20"/>
  <c r="A2320" i="20"/>
  <c r="A2319" i="20"/>
  <c r="A2318" i="20"/>
  <c r="A2317" i="20"/>
  <c r="A2316" i="20"/>
  <c r="A2315" i="20"/>
  <c r="A2314" i="20"/>
  <c r="A2313" i="20"/>
  <c r="A2312" i="20"/>
  <c r="A2311" i="20"/>
  <c r="A2310" i="20"/>
  <c r="A2309" i="20"/>
  <c r="A2308" i="20"/>
  <c r="A2307" i="20"/>
  <c r="A2306" i="20"/>
  <c r="A2305" i="20"/>
  <c r="A2304" i="20"/>
  <c r="A2303" i="20"/>
  <c r="A2302" i="20"/>
  <c r="A2301" i="20"/>
  <c r="A2300" i="20"/>
  <c r="A2299" i="20"/>
  <c r="A2298" i="20"/>
  <c r="A2297" i="20"/>
  <c r="A2296" i="20"/>
  <c r="A2295" i="20"/>
  <c r="A2294" i="20"/>
  <c r="A2293" i="20"/>
  <c r="A2292" i="20"/>
  <c r="A2291" i="20"/>
  <c r="A2290" i="20"/>
  <c r="A2289" i="20"/>
  <c r="A2288" i="20"/>
  <c r="A2287" i="20"/>
  <c r="A2286" i="20"/>
  <c r="A2285" i="20"/>
  <c r="A2284" i="20"/>
  <c r="A2283" i="20"/>
  <c r="A2282" i="20"/>
  <c r="A2281" i="20"/>
  <c r="A2280" i="20"/>
  <c r="A2279" i="20"/>
  <c r="A2278" i="20"/>
  <c r="A2277" i="20"/>
  <c r="A2276" i="20"/>
  <c r="A2275" i="20"/>
  <c r="A2274" i="20"/>
  <c r="A2273" i="20"/>
  <c r="A2272" i="20"/>
  <c r="A2271" i="20"/>
  <c r="A2270" i="20"/>
  <c r="A2269" i="20"/>
  <c r="A2268" i="20"/>
  <c r="A2267" i="20"/>
  <c r="A2266" i="20"/>
  <c r="A2265" i="20"/>
  <c r="A2264" i="20"/>
  <c r="A2263" i="20"/>
  <c r="A2262" i="20"/>
  <c r="A2261" i="20"/>
  <c r="A2260" i="20"/>
  <c r="A2259" i="20"/>
  <c r="A2258" i="20"/>
  <c r="A2257" i="20"/>
  <c r="A2256" i="20"/>
  <c r="A2255" i="20"/>
  <c r="A2254" i="20"/>
  <c r="A2253" i="20"/>
  <c r="A2252" i="20"/>
  <c r="A2251" i="20"/>
  <c r="A2250" i="20"/>
  <c r="A2249" i="20"/>
  <c r="A2248" i="20"/>
  <c r="A2247" i="20"/>
  <c r="A2246" i="20"/>
  <c r="A2245" i="20"/>
  <c r="A2244" i="20"/>
  <c r="A2243" i="20"/>
  <c r="A2242" i="20"/>
  <c r="A2241" i="20"/>
  <c r="A2240" i="20"/>
  <c r="A2239" i="20"/>
  <c r="A2238" i="20"/>
  <c r="A2237" i="20"/>
  <c r="A2236" i="20"/>
  <c r="A2235" i="20"/>
  <c r="A2234" i="20"/>
  <c r="A2233" i="20"/>
  <c r="A2232" i="20"/>
  <c r="A2231" i="20"/>
  <c r="A2230" i="20"/>
  <c r="A2229" i="20"/>
  <c r="A2228" i="20"/>
  <c r="A2227" i="20"/>
  <c r="A2226" i="20"/>
  <c r="A2225" i="20"/>
  <c r="A2224" i="20"/>
  <c r="A2223" i="20"/>
  <c r="A2222" i="20"/>
  <c r="A2221" i="20"/>
  <c r="A2220" i="20"/>
  <c r="A2219" i="20"/>
  <c r="A2218" i="20"/>
  <c r="A2217" i="20"/>
  <c r="A2216" i="20"/>
  <c r="A2215" i="20"/>
  <c r="A2214" i="20"/>
  <c r="A2213" i="20"/>
  <c r="A2212" i="20"/>
  <c r="A2211" i="20"/>
  <c r="A2210" i="20"/>
  <c r="A2209" i="20"/>
  <c r="A2208" i="20"/>
  <c r="A2207" i="20"/>
  <c r="A2206" i="20"/>
  <c r="A2205" i="20"/>
  <c r="A2204" i="20"/>
  <c r="A2203" i="20"/>
  <c r="A2202" i="20"/>
  <c r="A2201" i="20"/>
  <c r="A2200" i="20"/>
  <c r="A2199" i="20"/>
  <c r="A2198" i="20"/>
  <c r="A2197" i="20"/>
  <c r="A2196" i="20"/>
  <c r="A2195" i="20"/>
  <c r="A2194" i="20"/>
  <c r="A2193" i="20"/>
  <c r="A2192" i="20"/>
  <c r="A2191" i="20"/>
  <c r="A2190" i="20"/>
  <c r="A2189" i="20"/>
  <c r="A2188" i="20"/>
  <c r="A2187" i="20"/>
  <c r="A2186" i="20"/>
  <c r="A2185" i="20"/>
  <c r="A2184" i="20"/>
  <c r="A2183" i="20"/>
  <c r="A2182" i="20"/>
  <c r="A2181" i="20"/>
  <c r="A2180" i="20"/>
  <c r="A2179" i="20"/>
  <c r="A2178" i="20"/>
  <c r="A2177" i="20"/>
  <c r="A2176" i="20"/>
  <c r="A2175" i="20"/>
  <c r="A2174" i="20"/>
  <c r="A2173" i="20"/>
  <c r="A2172" i="20"/>
  <c r="A2171" i="20"/>
  <c r="A2170" i="20"/>
  <c r="A2169" i="20"/>
  <c r="A2168" i="20"/>
  <c r="A2167" i="20"/>
  <c r="A2166" i="20"/>
  <c r="A2165" i="20"/>
  <c r="A2164" i="20"/>
  <c r="A2163" i="20"/>
  <c r="A2162" i="20"/>
  <c r="A2161" i="20"/>
  <c r="A2160" i="20"/>
  <c r="A2159" i="20"/>
  <c r="A2158" i="20"/>
  <c r="A2157" i="20"/>
  <c r="A2156" i="20"/>
  <c r="A2155" i="20"/>
  <c r="A2154" i="20"/>
  <c r="A2153" i="20"/>
  <c r="A2152" i="20"/>
  <c r="A2151" i="20"/>
  <c r="A2150" i="20"/>
  <c r="A2149" i="20"/>
  <c r="A2148" i="20"/>
  <c r="A2147" i="20"/>
  <c r="A2146" i="20"/>
  <c r="A2145" i="20"/>
  <c r="A2144" i="20"/>
  <c r="A2143" i="20"/>
  <c r="A2142" i="20"/>
  <c r="A2141" i="20"/>
  <c r="A2140" i="20"/>
  <c r="A2139" i="20"/>
  <c r="A2138" i="20"/>
  <c r="A2137" i="20"/>
  <c r="A2136" i="20"/>
  <c r="A2135" i="20"/>
  <c r="A2134" i="20"/>
  <c r="A2133" i="20"/>
  <c r="A2132" i="20"/>
  <c r="A2131" i="20"/>
  <c r="A2130" i="20"/>
  <c r="A2129" i="20"/>
  <c r="A2128" i="20"/>
  <c r="A2127" i="20"/>
  <c r="A2126" i="20"/>
  <c r="A2125" i="20"/>
  <c r="A2124" i="20"/>
  <c r="A2123" i="20"/>
  <c r="A2122" i="20"/>
  <c r="A2121" i="20"/>
  <c r="A2120" i="20"/>
  <c r="A2119" i="20"/>
  <c r="A2118" i="20"/>
  <c r="A2117" i="20"/>
  <c r="A2116" i="20"/>
  <c r="A2115" i="20"/>
  <c r="A2114" i="20"/>
  <c r="A2113" i="20"/>
  <c r="A2112" i="20"/>
  <c r="A2111" i="20"/>
  <c r="A2110" i="20"/>
  <c r="A2109" i="20"/>
  <c r="A2108" i="20"/>
  <c r="A2107" i="20"/>
  <c r="A2106" i="20"/>
  <c r="A2105" i="20"/>
  <c r="A2104" i="20"/>
  <c r="A2103" i="20"/>
  <c r="A2102" i="20"/>
  <c r="A2101" i="20"/>
  <c r="A2100" i="20"/>
  <c r="A2099" i="20"/>
  <c r="A2098" i="20"/>
  <c r="A2097" i="20"/>
  <c r="A2096" i="20"/>
  <c r="A2095" i="20"/>
  <c r="A2094" i="20"/>
  <c r="A2093" i="20"/>
  <c r="A2092" i="20"/>
  <c r="A2091" i="20"/>
  <c r="A2090" i="20"/>
  <c r="A2089" i="20"/>
  <c r="A2088" i="20"/>
  <c r="A2087" i="20"/>
  <c r="A2086" i="20"/>
  <c r="A2085" i="20"/>
  <c r="A2084" i="20"/>
  <c r="A2083" i="20"/>
  <c r="A2082" i="20"/>
  <c r="A2081" i="20"/>
  <c r="A2080" i="20"/>
  <c r="A2079" i="20"/>
  <c r="A2078" i="20"/>
  <c r="A2077" i="20"/>
  <c r="A2076" i="20"/>
  <c r="A2075" i="20"/>
  <c r="A2074" i="20"/>
  <c r="A2073" i="20"/>
  <c r="A2072" i="20"/>
  <c r="A2071" i="20"/>
  <c r="A2070" i="20"/>
  <c r="A2069" i="20"/>
  <c r="A2068" i="20"/>
  <c r="A2067" i="20"/>
  <c r="A2066" i="20"/>
  <c r="A2065" i="20"/>
  <c r="A2064" i="20"/>
  <c r="A2063" i="20"/>
  <c r="A2062" i="20"/>
  <c r="A2061" i="20"/>
  <c r="A2060" i="20"/>
  <c r="A2059" i="20"/>
  <c r="A2058" i="20"/>
  <c r="A2057" i="20"/>
  <c r="A2056" i="20"/>
  <c r="A2055" i="20"/>
  <c r="A2054" i="20"/>
  <c r="A2053" i="20"/>
  <c r="A2052" i="20"/>
  <c r="A2051" i="20"/>
  <c r="A2050" i="20"/>
  <c r="A2049" i="20"/>
  <c r="A2048" i="20"/>
  <c r="A2047" i="20"/>
  <c r="A2046" i="20"/>
  <c r="A2045" i="20"/>
  <c r="A2044" i="20"/>
  <c r="A2043" i="20"/>
  <c r="A2042" i="20"/>
  <c r="A2041" i="20"/>
  <c r="A2040" i="20"/>
  <c r="A2039" i="20"/>
  <c r="A2038" i="20"/>
  <c r="A2037" i="20"/>
  <c r="A2036" i="20"/>
  <c r="A2035" i="20"/>
  <c r="A2034" i="20"/>
  <c r="A2033" i="20"/>
  <c r="A2032" i="20"/>
  <c r="A2031" i="20"/>
  <c r="A2030" i="20"/>
  <c r="A2029" i="20"/>
  <c r="A2028" i="20"/>
  <c r="A2027" i="20"/>
  <c r="A2026" i="20"/>
  <c r="A2025" i="20"/>
  <c r="A2024" i="20"/>
  <c r="A2023" i="20"/>
  <c r="A2022" i="20"/>
  <c r="A2021" i="20"/>
  <c r="A2020" i="20"/>
  <c r="A2019" i="20"/>
  <c r="A2018" i="20"/>
  <c r="A2017" i="20"/>
  <c r="A2016" i="20"/>
  <c r="A2015" i="20"/>
  <c r="A2014" i="20"/>
  <c r="A2013" i="20"/>
  <c r="A2012" i="20"/>
  <c r="A2011" i="20"/>
  <c r="A2010" i="20"/>
  <c r="A2009" i="20"/>
  <c r="A2008" i="20"/>
  <c r="A2007" i="20"/>
  <c r="A2006" i="20"/>
  <c r="A2005" i="20"/>
  <c r="A2004" i="20"/>
  <c r="A2003" i="20"/>
  <c r="A2002" i="20"/>
  <c r="A2001" i="20"/>
  <c r="A2000" i="20"/>
  <c r="A1999" i="20"/>
  <c r="A1998" i="20"/>
  <c r="A1997" i="20"/>
  <c r="A1996" i="20"/>
  <c r="A1995" i="20"/>
  <c r="A1994" i="20"/>
  <c r="A1993" i="20"/>
  <c r="A1992" i="20"/>
  <c r="A1991" i="20"/>
  <c r="A1990" i="20"/>
  <c r="A1989" i="20"/>
  <c r="A1988" i="20"/>
  <c r="A1987" i="20"/>
  <c r="A1986" i="20"/>
  <c r="A1985" i="20"/>
  <c r="A1984" i="20"/>
  <c r="A1983" i="20"/>
  <c r="A1982" i="20"/>
  <c r="A1981" i="20"/>
  <c r="A1980" i="20"/>
  <c r="A1979" i="20"/>
  <c r="A1978" i="20"/>
  <c r="A1977" i="20"/>
  <c r="A1976" i="20"/>
  <c r="A1975" i="20"/>
  <c r="A1974" i="20"/>
  <c r="A1973" i="20"/>
  <c r="A1972" i="20"/>
  <c r="A1971" i="20"/>
  <c r="A1970" i="20"/>
  <c r="A1969" i="20"/>
  <c r="A1968" i="20"/>
  <c r="A1967" i="20"/>
  <c r="A1966" i="20"/>
  <c r="A1965" i="20"/>
  <c r="A1964" i="20"/>
  <c r="A1963" i="20"/>
  <c r="A1962" i="20"/>
  <c r="A1961" i="20"/>
  <c r="A1960" i="20"/>
  <c r="A1959" i="20"/>
  <c r="A1958" i="20"/>
  <c r="A1957" i="20"/>
  <c r="A1956" i="20"/>
  <c r="A1955" i="20"/>
  <c r="A1954" i="20"/>
  <c r="A1953" i="20"/>
  <c r="A1952" i="20"/>
  <c r="A1951" i="20"/>
  <c r="A1950" i="20"/>
  <c r="A1949" i="20"/>
  <c r="A1948" i="20"/>
  <c r="A1947" i="20"/>
  <c r="A1946" i="20"/>
  <c r="A1945" i="20"/>
  <c r="A1944" i="20"/>
  <c r="A1943" i="20"/>
  <c r="A1942" i="20"/>
  <c r="A1941" i="20"/>
  <c r="A1940" i="20"/>
  <c r="A1939" i="20"/>
  <c r="A1938" i="20"/>
  <c r="A1937" i="20"/>
  <c r="A1936" i="20"/>
  <c r="A1935" i="20"/>
  <c r="A1934" i="20"/>
  <c r="A1933" i="20"/>
  <c r="A1932" i="20"/>
  <c r="A1931" i="20"/>
  <c r="A1930" i="20"/>
  <c r="A1929" i="20"/>
  <c r="A1928" i="20"/>
  <c r="A1927" i="20"/>
  <c r="A1926" i="20"/>
  <c r="A1925" i="20"/>
  <c r="A1924" i="20"/>
  <c r="A1923" i="20"/>
  <c r="A1922" i="20"/>
  <c r="A1921" i="20"/>
  <c r="A1920" i="20"/>
  <c r="A1919" i="20"/>
  <c r="A1918" i="20"/>
  <c r="A1917" i="20"/>
  <c r="A1916" i="20"/>
  <c r="A1915" i="20"/>
  <c r="A1914" i="20"/>
  <c r="A1913" i="20"/>
  <c r="A1912" i="20"/>
  <c r="A1911" i="20"/>
  <c r="A1910" i="20"/>
  <c r="A1909" i="20"/>
  <c r="A1908" i="20"/>
  <c r="A1907" i="20"/>
  <c r="A1906" i="20"/>
  <c r="A1905" i="20"/>
  <c r="A1904" i="20"/>
  <c r="A1903" i="20"/>
  <c r="A1902" i="20"/>
  <c r="A1901" i="20"/>
  <c r="A1900" i="20"/>
  <c r="A1899" i="20"/>
  <c r="A1898" i="20"/>
  <c r="A1897" i="20"/>
  <c r="A1896" i="20"/>
  <c r="A1895" i="20"/>
  <c r="A1894" i="20"/>
  <c r="A1893" i="20"/>
  <c r="A1892" i="20"/>
  <c r="A1891" i="20"/>
  <c r="A1890" i="20"/>
  <c r="A1889" i="20"/>
  <c r="A1888" i="20"/>
  <c r="A1887" i="20"/>
  <c r="A1886" i="20"/>
  <c r="A1885" i="20"/>
  <c r="A1884" i="20"/>
  <c r="A1883" i="20"/>
  <c r="A1882" i="20"/>
  <c r="A1881" i="20"/>
  <c r="A1880" i="20"/>
  <c r="A1879" i="20"/>
  <c r="A1878" i="20"/>
  <c r="A1877" i="20"/>
  <c r="A1876" i="20"/>
  <c r="A1875" i="20"/>
  <c r="A1874" i="20"/>
  <c r="A1873" i="20"/>
  <c r="A1872" i="20"/>
  <c r="A1871" i="20"/>
  <c r="A1870" i="20"/>
  <c r="A1869" i="20"/>
  <c r="A1868" i="20"/>
  <c r="A1867" i="20"/>
  <c r="A1866" i="20"/>
  <c r="A1865" i="20"/>
  <c r="A1864" i="20"/>
  <c r="A1863" i="20"/>
  <c r="A1862" i="20"/>
  <c r="A1861" i="20"/>
  <c r="A1860" i="20"/>
  <c r="A1859" i="20"/>
  <c r="A1858" i="20"/>
  <c r="A1857" i="20"/>
  <c r="A1856" i="20"/>
  <c r="A1855" i="20"/>
  <c r="A1854" i="20"/>
  <c r="A1853" i="20"/>
  <c r="A1852" i="20"/>
  <c r="A1851" i="20"/>
  <c r="A1850" i="20"/>
  <c r="A1849" i="20"/>
  <c r="A1848" i="20"/>
  <c r="A1847" i="20"/>
  <c r="A1846" i="20"/>
  <c r="A1845" i="20"/>
  <c r="A1844" i="20"/>
  <c r="A1843" i="20"/>
  <c r="A1842" i="20"/>
  <c r="A1841" i="20"/>
  <c r="A1840" i="20"/>
  <c r="A1839" i="20"/>
  <c r="A1838" i="20"/>
  <c r="A1837" i="20"/>
  <c r="A1836" i="20"/>
  <c r="A1835" i="20"/>
  <c r="A1834" i="20"/>
  <c r="A1833" i="20"/>
  <c r="A1832" i="20"/>
  <c r="A1831" i="20"/>
  <c r="A1830" i="20"/>
  <c r="A1829" i="20"/>
  <c r="A1828" i="20"/>
  <c r="A1827" i="20"/>
  <c r="A1826" i="20"/>
  <c r="A1825" i="20"/>
  <c r="A1824" i="20"/>
  <c r="A1823" i="20"/>
  <c r="A1822" i="20"/>
  <c r="A1821" i="20"/>
  <c r="A1820" i="20"/>
  <c r="A1819" i="20"/>
  <c r="A1818" i="20"/>
  <c r="A1817" i="20"/>
  <c r="A1816" i="20"/>
  <c r="A1815" i="20"/>
  <c r="A1814" i="20"/>
  <c r="A1813" i="20"/>
  <c r="A1812" i="20"/>
  <c r="A1811" i="20"/>
  <c r="A1810" i="20"/>
  <c r="A1809" i="20"/>
  <c r="A1808" i="20"/>
  <c r="A1807" i="20"/>
  <c r="A1806" i="20"/>
  <c r="A1805" i="20"/>
  <c r="A1804" i="20"/>
  <c r="A1803" i="20"/>
  <c r="A1802" i="20"/>
  <c r="A1801" i="20"/>
  <c r="A1800" i="20"/>
  <c r="A1799" i="20"/>
  <c r="A1798" i="20"/>
  <c r="A1797" i="20"/>
  <c r="A1796" i="20"/>
  <c r="A1795" i="20"/>
  <c r="A1794" i="20"/>
  <c r="A1793" i="20"/>
  <c r="A1792" i="20"/>
  <c r="A1791" i="20"/>
  <c r="A1790" i="20"/>
  <c r="A1789" i="20"/>
  <c r="A1788" i="20"/>
  <c r="A1787" i="20"/>
  <c r="A1786" i="20"/>
  <c r="A1785" i="20"/>
  <c r="A1784" i="20"/>
  <c r="A1783" i="20"/>
  <c r="A1782" i="20"/>
  <c r="A1781" i="20"/>
  <c r="A1780" i="20"/>
  <c r="A1779" i="20"/>
  <c r="A1778" i="20"/>
  <c r="A1777" i="20"/>
  <c r="A1776" i="20"/>
  <c r="A1775" i="20"/>
  <c r="A1774" i="20"/>
  <c r="A1773" i="20"/>
  <c r="A1772" i="20"/>
  <c r="A1771" i="20"/>
  <c r="A1770" i="20"/>
  <c r="A1769" i="20"/>
  <c r="A1768" i="20"/>
  <c r="A1767" i="20"/>
  <c r="A1766" i="20"/>
  <c r="A1765" i="20"/>
  <c r="A1764" i="20"/>
  <c r="A1763" i="20"/>
  <c r="A1762" i="20"/>
  <c r="A1761" i="20"/>
  <c r="A1760" i="20"/>
  <c r="A1759" i="20"/>
  <c r="A1758" i="20"/>
  <c r="A1757" i="20"/>
  <c r="A1756" i="20"/>
  <c r="A1755" i="20"/>
  <c r="A1754" i="20"/>
  <c r="A1753" i="20"/>
  <c r="A1752" i="20"/>
  <c r="A1751" i="20"/>
  <c r="A1750" i="20"/>
  <c r="A1749" i="20"/>
  <c r="A1748" i="20"/>
  <c r="A1747" i="20"/>
  <c r="A1746" i="20"/>
  <c r="A1745" i="20"/>
  <c r="A1744" i="20"/>
  <c r="A1743" i="20"/>
  <c r="A1742" i="20"/>
  <c r="A1741" i="20"/>
  <c r="A1740" i="20"/>
  <c r="A1739" i="20"/>
  <c r="A1738" i="20"/>
  <c r="A1737" i="20"/>
  <c r="A1736" i="20"/>
  <c r="A1735" i="20"/>
  <c r="A1734" i="20"/>
  <c r="A1733" i="20"/>
  <c r="A1732" i="20"/>
  <c r="A1731" i="20"/>
  <c r="A1730" i="20"/>
  <c r="A1729" i="20"/>
  <c r="A1728" i="20"/>
  <c r="A1727" i="20"/>
  <c r="A1726" i="20"/>
  <c r="A1725" i="20"/>
  <c r="A1724" i="20"/>
  <c r="A1723" i="20"/>
  <c r="A1722" i="20"/>
  <c r="A1721" i="20"/>
  <c r="A1720" i="20"/>
  <c r="A1719" i="20"/>
  <c r="A1718" i="20"/>
  <c r="A1717" i="20"/>
  <c r="A1716" i="20"/>
  <c r="A1715" i="20"/>
  <c r="A1714" i="20"/>
  <c r="A1713" i="20"/>
  <c r="A1712" i="20"/>
  <c r="A1711" i="20"/>
  <c r="A1710" i="20"/>
  <c r="A1709" i="20"/>
  <c r="A1708" i="20"/>
  <c r="A1707" i="20"/>
  <c r="A1706" i="20"/>
  <c r="A1705" i="20"/>
  <c r="A1704" i="20"/>
  <c r="A1703" i="20"/>
  <c r="A1702" i="20"/>
  <c r="A1701" i="20"/>
  <c r="A1700" i="20"/>
  <c r="A1699" i="20"/>
  <c r="A1698" i="20"/>
  <c r="A1697" i="20"/>
  <c r="A1696" i="20"/>
  <c r="A1695" i="20"/>
  <c r="A1694" i="20"/>
  <c r="A1693" i="20"/>
  <c r="A1692" i="20"/>
  <c r="A1691" i="20"/>
  <c r="A1690" i="20"/>
  <c r="A1689" i="20"/>
  <c r="A1688" i="20"/>
  <c r="A1687" i="20"/>
  <c r="A1686" i="20"/>
  <c r="A1685" i="20"/>
  <c r="A1684" i="20"/>
  <c r="A1683" i="20"/>
  <c r="A1682" i="20"/>
  <c r="A1681" i="20"/>
  <c r="A1680" i="20"/>
  <c r="A1679" i="20"/>
  <c r="A1678" i="20"/>
  <c r="A1677" i="20"/>
  <c r="A1676" i="20"/>
  <c r="A1675" i="20"/>
  <c r="A1674" i="20"/>
  <c r="A1673" i="20"/>
  <c r="A1672" i="20"/>
  <c r="A1671" i="20"/>
  <c r="A1670" i="20"/>
  <c r="A1669" i="20"/>
  <c r="A1668" i="20"/>
  <c r="A1667" i="20"/>
  <c r="A1666" i="20"/>
  <c r="A1665" i="20"/>
  <c r="A1664" i="20"/>
  <c r="A1663" i="20"/>
  <c r="A1662" i="20"/>
  <c r="A1661" i="20"/>
  <c r="A1660" i="20"/>
  <c r="A1659" i="20"/>
  <c r="A1658" i="20"/>
  <c r="A1657" i="20"/>
  <c r="A1656" i="20"/>
  <c r="A1655" i="20"/>
  <c r="A1654" i="20"/>
  <c r="A1653" i="20"/>
  <c r="A1652" i="20"/>
  <c r="A1651" i="20"/>
  <c r="A1650" i="20"/>
  <c r="A1649" i="20"/>
  <c r="A1648" i="20"/>
  <c r="A1647" i="20"/>
  <c r="A1646" i="20"/>
  <c r="A1645" i="20"/>
  <c r="A1644" i="20"/>
  <c r="A1643" i="20"/>
  <c r="A1642" i="20"/>
  <c r="A1641" i="20"/>
  <c r="A1640" i="20"/>
  <c r="A1639" i="20"/>
  <c r="A1638" i="20"/>
  <c r="A1637" i="20"/>
  <c r="A1636" i="20"/>
  <c r="A1635" i="20"/>
  <c r="A1634" i="20"/>
  <c r="A1633" i="20"/>
  <c r="A1632" i="20"/>
  <c r="A1631" i="20"/>
  <c r="A1630" i="20"/>
  <c r="A1629" i="20"/>
  <c r="A1628" i="20"/>
  <c r="A1627" i="20"/>
  <c r="A1626" i="20"/>
  <c r="A1625" i="20"/>
  <c r="A1624" i="20"/>
  <c r="A1623" i="20"/>
  <c r="A1622" i="20"/>
  <c r="A1621" i="20"/>
  <c r="A1620" i="20"/>
  <c r="A1619" i="20"/>
  <c r="A1618" i="20"/>
  <c r="A1617" i="20"/>
  <c r="A1616" i="20"/>
  <c r="A1615" i="20"/>
  <c r="A1614" i="20"/>
  <c r="A1613" i="20"/>
  <c r="A1612" i="20"/>
  <c r="A1611" i="20"/>
  <c r="A1610" i="20"/>
  <c r="A1609" i="20"/>
  <c r="A1608" i="20"/>
  <c r="A1607" i="20"/>
  <c r="A1606" i="20"/>
  <c r="A1605" i="20"/>
  <c r="A1604" i="20"/>
  <c r="A1603" i="20"/>
  <c r="A1602" i="20"/>
  <c r="A1601" i="20"/>
  <c r="A1600" i="20"/>
  <c r="A1599" i="20"/>
  <c r="A1598" i="20"/>
  <c r="A1597" i="20"/>
  <c r="A1596" i="20"/>
  <c r="A1595" i="20"/>
  <c r="A1594" i="20"/>
  <c r="A1593" i="20"/>
  <c r="A1592" i="20"/>
  <c r="A1591" i="20"/>
  <c r="A1590" i="20"/>
  <c r="A1589" i="20"/>
  <c r="A1588" i="20"/>
  <c r="A1587" i="20"/>
  <c r="A1586" i="20"/>
  <c r="A1585" i="20"/>
  <c r="A1584" i="20"/>
  <c r="A1583" i="20"/>
  <c r="A1582" i="20"/>
  <c r="A1581" i="20"/>
  <c r="A1580" i="20"/>
  <c r="A1579" i="20"/>
  <c r="A1578" i="20"/>
  <c r="A1577" i="20"/>
  <c r="A1576" i="20"/>
  <c r="A1575" i="20"/>
  <c r="A1574" i="20"/>
  <c r="A1573" i="20"/>
  <c r="A1572" i="20"/>
  <c r="A1571" i="20"/>
  <c r="A1570" i="20"/>
  <c r="A1569" i="20"/>
  <c r="A1568" i="20"/>
  <c r="A1567" i="20"/>
  <c r="A1566" i="20"/>
  <c r="A1565" i="20"/>
  <c r="A1564" i="20"/>
  <c r="A1563" i="20"/>
  <c r="A1562" i="20"/>
  <c r="A1561" i="20"/>
  <c r="A1560" i="20"/>
  <c r="A1559" i="20"/>
  <c r="A1558" i="20"/>
  <c r="A1557" i="20"/>
  <c r="A1556" i="20"/>
  <c r="A1555" i="20"/>
  <c r="A1554" i="20"/>
  <c r="A1553" i="20"/>
  <c r="A1552" i="20"/>
  <c r="A1551" i="20"/>
  <c r="A1550" i="20"/>
  <c r="A1549" i="20"/>
  <c r="A1548" i="20"/>
  <c r="A1547" i="20"/>
  <c r="A1546" i="20"/>
  <c r="A1545" i="20"/>
  <c r="A1544" i="20"/>
  <c r="A1543" i="20"/>
  <c r="A1542" i="20"/>
  <c r="A1541" i="20"/>
  <c r="A1540" i="20"/>
  <c r="A1539" i="20"/>
  <c r="A1538" i="20"/>
  <c r="A1537" i="20"/>
  <c r="A1536" i="20"/>
  <c r="A1535" i="20"/>
  <c r="A1534" i="20"/>
  <c r="A1533" i="20"/>
  <c r="A1532" i="20"/>
  <c r="A1531" i="20"/>
  <c r="A1530" i="20"/>
  <c r="A1529" i="20"/>
  <c r="A1528" i="20"/>
  <c r="A1527" i="20"/>
  <c r="A1526" i="20"/>
  <c r="A1525" i="20"/>
  <c r="A1524" i="20"/>
  <c r="A1523" i="20"/>
  <c r="A1522" i="20"/>
  <c r="A1521" i="20"/>
  <c r="A1520" i="20"/>
  <c r="A1519" i="20"/>
  <c r="A1518" i="20"/>
  <c r="A1517" i="20"/>
  <c r="A1516" i="20"/>
  <c r="A1515" i="20"/>
  <c r="A1514" i="20"/>
  <c r="A1513" i="20"/>
  <c r="A1512" i="20"/>
  <c r="A1511" i="20"/>
  <c r="A1510" i="20"/>
  <c r="A1509" i="20"/>
  <c r="A1508" i="20"/>
  <c r="A1507" i="20"/>
  <c r="A1506" i="20"/>
  <c r="A1505" i="20"/>
  <c r="A1504" i="20"/>
  <c r="A1503" i="20"/>
  <c r="A1502" i="20"/>
  <c r="A1501" i="20"/>
  <c r="A1500" i="20"/>
  <c r="A1499" i="20"/>
  <c r="A1498" i="20"/>
  <c r="A1497" i="20"/>
  <c r="A1496" i="20"/>
  <c r="A1495" i="20"/>
  <c r="A1494" i="20"/>
  <c r="A1493" i="20"/>
  <c r="A1492" i="20"/>
  <c r="A1491" i="20"/>
  <c r="A1490" i="20"/>
  <c r="A1489" i="20"/>
  <c r="A1488" i="20"/>
  <c r="A1487" i="20"/>
  <c r="A1486" i="20"/>
  <c r="A1485" i="20"/>
  <c r="A1484" i="20"/>
  <c r="A1483" i="20"/>
  <c r="A1482" i="20"/>
  <c r="A1481" i="20"/>
  <c r="A1480" i="20"/>
  <c r="A1479" i="20"/>
  <c r="A1478" i="20"/>
  <c r="A1477" i="20"/>
  <c r="A1476" i="20"/>
  <c r="A1475" i="20"/>
  <c r="A1474" i="20"/>
  <c r="A1473" i="20"/>
  <c r="A1472" i="20"/>
  <c r="A1471" i="20"/>
  <c r="A1470" i="20"/>
  <c r="A1469" i="20"/>
  <c r="A1468" i="20"/>
  <c r="A1467" i="20"/>
  <c r="A1466" i="20"/>
  <c r="A1465" i="20"/>
  <c r="A1464" i="20"/>
  <c r="A1463" i="20"/>
  <c r="A1462" i="20"/>
  <c r="A1461" i="20"/>
  <c r="A1460" i="20"/>
  <c r="A1459" i="20"/>
  <c r="A1458" i="20"/>
  <c r="A1457" i="20"/>
  <c r="A1456" i="20"/>
  <c r="A1455" i="20"/>
  <c r="A1454" i="20"/>
  <c r="A1453" i="20"/>
  <c r="A1452" i="20"/>
  <c r="A1451" i="20"/>
  <c r="A1450" i="20"/>
  <c r="A1449" i="20"/>
  <c r="A1448" i="20"/>
  <c r="A1447" i="20"/>
  <c r="A1446" i="20"/>
  <c r="A1445" i="20"/>
  <c r="A1444" i="20"/>
  <c r="A1443" i="20"/>
  <c r="A1442" i="20"/>
  <c r="A1441" i="20"/>
  <c r="A1440" i="20"/>
  <c r="A1439" i="20"/>
  <c r="A1438" i="20"/>
  <c r="A1437" i="20"/>
  <c r="A1436" i="20"/>
  <c r="A1435" i="20"/>
  <c r="A1434" i="20"/>
  <c r="A1433" i="20"/>
  <c r="A1432" i="20"/>
  <c r="A1431" i="20"/>
  <c r="A1430" i="20"/>
  <c r="A1429" i="20"/>
  <c r="A1428" i="20"/>
  <c r="A1427" i="20"/>
  <c r="A1426" i="20"/>
  <c r="A1425" i="20"/>
  <c r="A1424" i="20"/>
  <c r="A1423" i="20"/>
  <c r="A1422" i="20"/>
  <c r="A1421" i="20"/>
  <c r="A1420" i="20"/>
  <c r="A1419" i="20"/>
  <c r="A1418" i="20"/>
  <c r="A1417" i="20"/>
  <c r="A1416" i="20"/>
  <c r="A1415" i="20"/>
  <c r="A1414" i="20"/>
  <c r="A1413" i="20"/>
  <c r="A1412" i="20"/>
  <c r="A1411" i="20"/>
  <c r="A1410" i="20"/>
  <c r="A1409" i="20"/>
  <c r="A1408" i="20"/>
  <c r="A1407" i="20"/>
  <c r="A1406" i="20"/>
  <c r="A1405" i="20"/>
  <c r="A1404" i="20"/>
  <c r="A1403" i="20"/>
  <c r="A1402" i="20"/>
  <c r="A1401" i="20"/>
  <c r="A1400" i="20"/>
  <c r="A1399" i="20"/>
  <c r="A1398" i="20"/>
  <c r="A1397" i="20"/>
  <c r="A1396" i="20"/>
  <c r="A1395" i="20"/>
  <c r="A1394" i="20"/>
  <c r="A1393" i="20"/>
  <c r="A1392" i="20"/>
  <c r="A1391" i="20"/>
  <c r="A1390" i="20"/>
  <c r="A1389" i="20"/>
  <c r="A1388" i="20"/>
  <c r="A1387" i="20"/>
  <c r="A1386" i="20"/>
  <c r="A1385" i="20"/>
  <c r="A1384" i="20"/>
  <c r="A1383" i="20"/>
  <c r="A1382" i="20"/>
  <c r="A1381" i="20"/>
  <c r="A1380" i="20"/>
  <c r="A1379" i="20"/>
  <c r="A1378" i="20"/>
  <c r="A1377" i="20"/>
  <c r="A1376" i="20"/>
  <c r="A1375" i="20"/>
  <c r="A1374" i="20"/>
  <c r="A1373" i="20"/>
  <c r="A1372" i="20"/>
  <c r="A1371" i="20"/>
  <c r="A1370" i="20"/>
  <c r="A1369" i="20"/>
  <c r="A1368" i="20"/>
  <c r="A1367" i="20"/>
  <c r="A1366" i="20"/>
  <c r="A1365" i="20"/>
  <c r="A1364" i="20"/>
  <c r="A1363" i="20"/>
  <c r="A1362" i="20"/>
  <c r="A1361" i="20"/>
  <c r="A1360" i="20"/>
  <c r="A1359" i="20"/>
  <c r="A1358" i="20"/>
  <c r="A1357" i="20"/>
  <c r="A1356" i="20"/>
  <c r="A1355" i="20"/>
  <c r="A1354" i="20"/>
  <c r="A1353" i="20"/>
  <c r="A1352" i="20"/>
  <c r="A1351" i="20"/>
  <c r="A1350" i="20"/>
  <c r="A1349" i="20"/>
  <c r="A1348" i="20"/>
  <c r="A1347" i="20"/>
  <c r="A1346" i="20"/>
  <c r="A1345" i="20"/>
  <c r="A1344" i="20"/>
  <c r="A1343" i="20"/>
  <c r="A1342" i="20"/>
  <c r="A1341" i="20"/>
  <c r="A1340" i="20"/>
  <c r="A1339" i="20"/>
  <c r="A1338" i="20"/>
  <c r="A1337" i="20"/>
  <c r="A1336" i="20"/>
  <c r="A1335" i="20"/>
  <c r="A1334" i="20"/>
  <c r="A1333" i="20"/>
  <c r="A1332" i="20"/>
  <c r="A1331" i="20"/>
  <c r="A1330" i="20"/>
  <c r="A1329" i="20"/>
  <c r="A1328" i="20"/>
  <c r="A1327" i="20"/>
  <c r="A1326" i="20"/>
  <c r="A1325" i="20"/>
  <c r="A1324" i="20"/>
  <c r="A1323" i="20"/>
  <c r="A1322" i="20"/>
  <c r="A1321" i="20"/>
  <c r="A1320" i="20"/>
  <c r="A1319" i="20"/>
  <c r="A1318" i="20"/>
  <c r="A1317" i="20"/>
  <c r="A1316" i="20"/>
  <c r="A1315" i="20"/>
  <c r="A1314" i="20"/>
  <c r="A1313" i="20"/>
  <c r="A1312" i="20"/>
  <c r="A1311" i="20"/>
  <c r="A1310" i="20"/>
  <c r="A1309" i="20"/>
  <c r="A1308" i="20"/>
  <c r="A1307" i="20"/>
  <c r="A1306" i="20"/>
  <c r="A1305" i="20"/>
  <c r="A1304" i="20"/>
  <c r="A1303" i="20"/>
  <c r="A1302" i="20"/>
  <c r="A1301" i="20"/>
  <c r="A1300" i="20"/>
  <c r="A1299" i="20"/>
  <c r="A1298" i="20"/>
  <c r="A1297" i="20"/>
  <c r="A1296" i="20"/>
  <c r="A1295" i="20"/>
  <c r="A1294" i="20"/>
  <c r="A1293" i="20"/>
  <c r="A1292" i="20"/>
  <c r="A1291" i="20"/>
  <c r="A1290" i="20"/>
  <c r="A1289" i="20"/>
  <c r="A1288" i="20"/>
  <c r="A1287" i="20"/>
  <c r="A1286" i="20"/>
  <c r="A1285" i="20"/>
  <c r="A1284" i="20"/>
  <c r="A1283" i="20"/>
  <c r="A1282" i="20"/>
  <c r="A1281" i="20"/>
  <c r="A1280" i="20"/>
  <c r="A1279" i="20"/>
  <c r="A1278" i="20"/>
  <c r="A1277" i="20"/>
  <c r="A1276" i="20"/>
  <c r="A1275" i="20"/>
  <c r="A1274" i="20"/>
  <c r="A1273" i="20"/>
  <c r="A1272" i="20"/>
  <c r="A1271" i="20"/>
  <c r="A1270" i="20"/>
  <c r="A1269" i="20"/>
  <c r="A1268" i="20"/>
  <c r="A1267" i="20"/>
  <c r="A1266" i="20"/>
  <c r="A1265" i="20"/>
  <c r="A1264" i="20"/>
  <c r="A1263" i="20"/>
  <c r="A1262" i="20"/>
  <c r="A1261" i="20"/>
  <c r="A1260" i="20"/>
  <c r="A1259" i="20"/>
  <c r="A1258" i="20"/>
  <c r="A1257" i="20"/>
  <c r="A1256" i="20"/>
  <c r="A1255" i="20"/>
  <c r="A1254" i="20"/>
  <c r="A1253" i="20"/>
  <c r="A1252" i="20"/>
  <c r="A1251" i="20"/>
  <c r="A1250" i="20"/>
  <c r="A1249" i="20"/>
  <c r="A1248" i="20"/>
  <c r="A1247" i="20"/>
  <c r="A1246" i="20"/>
  <c r="A1245" i="20"/>
  <c r="A1244" i="20"/>
  <c r="A1243" i="20"/>
  <c r="A1242" i="20"/>
  <c r="A1241" i="20"/>
  <c r="A1240" i="20"/>
  <c r="A1239" i="20"/>
  <c r="A1238" i="20"/>
  <c r="A1237" i="20"/>
  <c r="A1236" i="20"/>
  <c r="A1235" i="20"/>
  <c r="A1234" i="20"/>
  <c r="A1233" i="20"/>
  <c r="A1232" i="20"/>
  <c r="A1231" i="20"/>
  <c r="A1230" i="20"/>
  <c r="A1229" i="20"/>
  <c r="A1228" i="20"/>
  <c r="A1227" i="20"/>
  <c r="A1226" i="20"/>
  <c r="A1225" i="20"/>
  <c r="A1224" i="20"/>
  <c r="A1223" i="20"/>
  <c r="A1222" i="20"/>
  <c r="A1221" i="20"/>
  <c r="A1220" i="20"/>
  <c r="A1219" i="20"/>
  <c r="A1218" i="20"/>
  <c r="A1217" i="20"/>
  <c r="A1216" i="20"/>
  <c r="A1215" i="20"/>
  <c r="A1214" i="20"/>
  <c r="A1213" i="20"/>
  <c r="A1212" i="20"/>
  <c r="A1211" i="20"/>
  <c r="A1210" i="20"/>
  <c r="A1209" i="20"/>
  <c r="A1208" i="20"/>
  <c r="A1207" i="20"/>
  <c r="A1206" i="20"/>
  <c r="A1205" i="20"/>
  <c r="A1204" i="20"/>
  <c r="A1203" i="20"/>
  <c r="A1202" i="20"/>
  <c r="A1201" i="20"/>
  <c r="A1200" i="20"/>
  <c r="A1199" i="20"/>
  <c r="A1198" i="20"/>
  <c r="A1197" i="20"/>
  <c r="A1196" i="20"/>
  <c r="A1195" i="20"/>
  <c r="A1194" i="20"/>
  <c r="A1193" i="20"/>
  <c r="A1192" i="20"/>
  <c r="A1191" i="20"/>
  <c r="A1190" i="20"/>
  <c r="A1189" i="20"/>
  <c r="A1188" i="20"/>
  <c r="A1187" i="20"/>
  <c r="A1186" i="20"/>
  <c r="A1185" i="20"/>
  <c r="A1184" i="20"/>
  <c r="A1183" i="20"/>
  <c r="A1182" i="20"/>
  <c r="A1181" i="20"/>
  <c r="A1180" i="20"/>
  <c r="A1179" i="20"/>
  <c r="A1178" i="20"/>
  <c r="A1177" i="20"/>
  <c r="A1176" i="20"/>
  <c r="A1175" i="20"/>
  <c r="A1174" i="20"/>
  <c r="A1173" i="20"/>
  <c r="A1172" i="20"/>
  <c r="A1171" i="20"/>
  <c r="A1170" i="20"/>
  <c r="A1169" i="20"/>
  <c r="A1168" i="20"/>
  <c r="A1167" i="20"/>
  <c r="A1166" i="20"/>
  <c r="A1165" i="20"/>
  <c r="A1164" i="20"/>
  <c r="A1163" i="20"/>
  <c r="A1162" i="20"/>
  <c r="A1161" i="20"/>
  <c r="A1160" i="20"/>
  <c r="A1159" i="20"/>
  <c r="A1158" i="20"/>
  <c r="A1157" i="20"/>
  <c r="A1156" i="20"/>
  <c r="A1155" i="20"/>
  <c r="A1154" i="20"/>
  <c r="A1153" i="20"/>
  <c r="A1152" i="20"/>
  <c r="A1151" i="20"/>
  <c r="A1150" i="20"/>
  <c r="A1149" i="20"/>
  <c r="A1148" i="20"/>
  <c r="A1147" i="20"/>
  <c r="A1146" i="20"/>
  <c r="A1145" i="20"/>
  <c r="A1144" i="20"/>
  <c r="A1143" i="20"/>
  <c r="A1142" i="20"/>
  <c r="A1141" i="20"/>
  <c r="A1140" i="20"/>
  <c r="A1139" i="20"/>
  <c r="A1138" i="20"/>
  <c r="A1137" i="20"/>
  <c r="A1136" i="20"/>
  <c r="A1135" i="20"/>
  <c r="A1134" i="20"/>
  <c r="A1133" i="20"/>
  <c r="A1132" i="20"/>
  <c r="A1131" i="20"/>
  <c r="A1130" i="20"/>
  <c r="A1129" i="20"/>
  <c r="A1128" i="20"/>
  <c r="A1127" i="20"/>
  <c r="A1126" i="20"/>
  <c r="A1125" i="20"/>
  <c r="A1124" i="20"/>
  <c r="A1123" i="20"/>
  <c r="A1122" i="20"/>
  <c r="A1121" i="20"/>
  <c r="A1120" i="20"/>
  <c r="A1119" i="20"/>
  <c r="A1118" i="20"/>
  <c r="A1117" i="20"/>
  <c r="A1116" i="20"/>
  <c r="A1115" i="20"/>
  <c r="A1114" i="20"/>
  <c r="A1113" i="20"/>
  <c r="A1112" i="20"/>
  <c r="A1111" i="20"/>
  <c r="A1110" i="20"/>
  <c r="A1109" i="20"/>
  <c r="A1108" i="20"/>
  <c r="A1107" i="20"/>
  <c r="A1106" i="20"/>
  <c r="A1105" i="20"/>
  <c r="A1104" i="20"/>
  <c r="A1103" i="20"/>
  <c r="A1102" i="20"/>
  <c r="A1101" i="20"/>
  <c r="A1100" i="20"/>
  <c r="A1099" i="20"/>
  <c r="A1098" i="20"/>
  <c r="A1097" i="20"/>
  <c r="A1096" i="20"/>
  <c r="A1095" i="20"/>
  <c r="A1094" i="20"/>
  <c r="A1093" i="20"/>
  <c r="A1092" i="20"/>
  <c r="A1091" i="20"/>
  <c r="A1090" i="20"/>
  <c r="A1089" i="20"/>
  <c r="A1088" i="20"/>
  <c r="A1087" i="20"/>
  <c r="A1086" i="20"/>
  <c r="A1085" i="20"/>
  <c r="A1084" i="20"/>
  <c r="A1083" i="20"/>
  <c r="A1082" i="20"/>
  <c r="A1081" i="20"/>
  <c r="A1080" i="20"/>
  <c r="A1079" i="20"/>
  <c r="A1078" i="20"/>
  <c r="A1077" i="20"/>
  <c r="A1076" i="20"/>
  <c r="A1075" i="20"/>
  <c r="A1074" i="20"/>
  <c r="A1073" i="20"/>
  <c r="A1072" i="20"/>
  <c r="A1071" i="20"/>
  <c r="A1070" i="20"/>
  <c r="A1069" i="20"/>
  <c r="A1068" i="20"/>
  <c r="A1067" i="20"/>
  <c r="A1066" i="20"/>
  <c r="A1065" i="20"/>
  <c r="A1064" i="20"/>
  <c r="A1063" i="20"/>
  <c r="A1062" i="20"/>
  <c r="A1061" i="20"/>
  <c r="A1060" i="20"/>
  <c r="A1059" i="20"/>
  <c r="A1058" i="20"/>
  <c r="A1057" i="20"/>
  <c r="A1056" i="20"/>
  <c r="A1055" i="20"/>
  <c r="A1054" i="20"/>
  <c r="A1053" i="20"/>
  <c r="A1052" i="20"/>
  <c r="A1051" i="20"/>
  <c r="A1050" i="20"/>
  <c r="A1049" i="20"/>
  <c r="A1048" i="20"/>
  <c r="A1047" i="20"/>
  <c r="A1046" i="20"/>
  <c r="A1045" i="20"/>
  <c r="A1044" i="20"/>
  <c r="A1043" i="20"/>
  <c r="A1042" i="20"/>
  <c r="A1041" i="20"/>
  <c r="A1040" i="20"/>
  <c r="A1039" i="20"/>
  <c r="A1038" i="20"/>
  <c r="A1037" i="20"/>
  <c r="A1036" i="20"/>
  <c r="A1035" i="20"/>
  <c r="A1034" i="20"/>
  <c r="A1033" i="20"/>
  <c r="A1032" i="20"/>
  <c r="A1031" i="20"/>
  <c r="A1030" i="20"/>
  <c r="A1029" i="20"/>
  <c r="A1028" i="20"/>
  <c r="A1027" i="20"/>
  <c r="A1026" i="20"/>
  <c r="A1025" i="20"/>
  <c r="A1024" i="20"/>
  <c r="A1023" i="20"/>
  <c r="A1022" i="20"/>
  <c r="A1021" i="20"/>
  <c r="A1020" i="20"/>
  <c r="A1019" i="20"/>
  <c r="A1018" i="20"/>
  <c r="A1017" i="20"/>
  <c r="A1016" i="20"/>
  <c r="A1015" i="20"/>
  <c r="A1014" i="20"/>
  <c r="A1013" i="20"/>
  <c r="A1012" i="20"/>
  <c r="A1011" i="20"/>
  <c r="A1010" i="20"/>
  <c r="A1009" i="20"/>
  <c r="A1008" i="20"/>
  <c r="A1007" i="20"/>
  <c r="A1006" i="20"/>
  <c r="A1005" i="20"/>
  <c r="A1004" i="20"/>
  <c r="A1003" i="20"/>
  <c r="A1002" i="20"/>
  <c r="A1001" i="20"/>
  <c r="A1000" i="20"/>
  <c r="A999" i="20"/>
  <c r="A998" i="20"/>
  <c r="A997" i="20"/>
  <c r="A996" i="20"/>
  <c r="A995" i="20"/>
  <c r="A994" i="20"/>
  <c r="A993" i="20"/>
  <c r="A992" i="20"/>
  <c r="A991" i="20"/>
  <c r="A990" i="20"/>
  <c r="A989" i="20"/>
  <c r="A988" i="20"/>
  <c r="A987" i="20"/>
  <c r="A986" i="20"/>
  <c r="A985" i="20"/>
  <c r="A984" i="20"/>
  <c r="A983" i="20"/>
  <c r="A982" i="20"/>
  <c r="A981" i="20"/>
  <c r="A980" i="20"/>
  <c r="A979" i="20"/>
  <c r="A978" i="20"/>
  <c r="A977" i="20"/>
  <c r="A976" i="20"/>
  <c r="A975" i="20"/>
  <c r="A974" i="20"/>
  <c r="A973" i="20"/>
  <c r="A972" i="20"/>
  <c r="A971" i="20"/>
  <c r="A970" i="20"/>
  <c r="A969" i="20"/>
  <c r="A968" i="20"/>
  <c r="A967" i="20"/>
  <c r="A966" i="20"/>
  <c r="A965" i="20"/>
  <c r="A964" i="20"/>
  <c r="A963" i="20"/>
  <c r="A962" i="20"/>
  <c r="A961" i="20"/>
  <c r="A960" i="20"/>
  <c r="A959" i="20"/>
  <c r="A958" i="20"/>
  <c r="A957" i="20"/>
  <c r="A956" i="20"/>
  <c r="A955" i="20"/>
  <c r="A954" i="20"/>
  <c r="A953" i="20"/>
  <c r="A952" i="20"/>
  <c r="A951" i="20"/>
  <c r="A950" i="20"/>
  <c r="A949" i="20"/>
  <c r="A948" i="20"/>
  <c r="A947" i="20"/>
  <c r="A946" i="20"/>
  <c r="A945" i="20"/>
  <c r="A944" i="20"/>
  <c r="A943" i="20"/>
  <c r="A942" i="20"/>
  <c r="A941" i="20"/>
  <c r="A940" i="20"/>
  <c r="A939" i="20"/>
  <c r="A938" i="20"/>
  <c r="A937" i="20"/>
  <c r="A936" i="20"/>
  <c r="A935" i="20"/>
  <c r="A934" i="20"/>
  <c r="A933" i="20"/>
  <c r="A932" i="20"/>
  <c r="A931" i="20"/>
  <c r="A930" i="20"/>
  <c r="A929" i="20"/>
  <c r="A928" i="20"/>
  <c r="A927" i="20"/>
  <c r="A926" i="20"/>
  <c r="A925" i="20"/>
  <c r="A924" i="20"/>
  <c r="A923" i="20"/>
  <c r="A922" i="20"/>
  <c r="A921" i="20"/>
  <c r="A920" i="20"/>
  <c r="A919" i="20"/>
  <c r="A918" i="20"/>
  <c r="A917" i="20"/>
  <c r="A916" i="20"/>
  <c r="A915" i="20"/>
  <c r="A914" i="20"/>
  <c r="A913" i="20"/>
  <c r="A912" i="20"/>
  <c r="A911" i="20"/>
  <c r="A910" i="20"/>
  <c r="A909" i="20"/>
  <c r="A908" i="20"/>
  <c r="A907" i="20"/>
  <c r="A906" i="20"/>
  <c r="A905" i="20"/>
  <c r="A904" i="20"/>
  <c r="A903" i="20"/>
  <c r="A902" i="20"/>
  <c r="A901" i="20"/>
  <c r="A900" i="20"/>
  <c r="A899" i="20"/>
  <c r="A898" i="20"/>
  <c r="A897" i="20"/>
  <c r="A896" i="20"/>
  <c r="A895" i="20"/>
  <c r="A894" i="20"/>
  <c r="A893" i="20"/>
  <c r="A892" i="20"/>
  <c r="A891" i="20"/>
  <c r="A890" i="20"/>
  <c r="A889" i="20"/>
  <c r="A888" i="20"/>
  <c r="A887" i="20"/>
  <c r="A886" i="20"/>
  <c r="A885" i="20"/>
  <c r="A884" i="20"/>
  <c r="A883" i="20"/>
  <c r="A882" i="20"/>
  <c r="A881" i="20"/>
  <c r="A880" i="20"/>
  <c r="A879" i="20"/>
  <c r="A878" i="20"/>
  <c r="A877" i="20"/>
  <c r="A876" i="20"/>
  <c r="A875" i="20"/>
  <c r="A874" i="20"/>
  <c r="A873" i="20"/>
  <c r="A872" i="20"/>
  <c r="A871" i="20"/>
  <c r="A870" i="20"/>
  <c r="A869" i="20"/>
  <c r="A868" i="20"/>
  <c r="A867" i="20"/>
  <c r="A866" i="20"/>
  <c r="A865" i="20"/>
  <c r="A864" i="20"/>
  <c r="A863" i="20"/>
  <c r="A862" i="20"/>
  <c r="A861" i="20"/>
  <c r="A860" i="20"/>
  <c r="A859" i="20"/>
  <c r="A858" i="20"/>
  <c r="A857" i="20"/>
  <c r="A856" i="20"/>
  <c r="A855" i="20"/>
  <c r="A854" i="20"/>
  <c r="A853" i="20"/>
  <c r="A852" i="20"/>
  <c r="A851" i="20"/>
  <c r="A850" i="20"/>
  <c r="A849" i="20"/>
  <c r="A848" i="20"/>
  <c r="A847" i="20"/>
  <c r="A846" i="20"/>
  <c r="A845" i="20"/>
  <c r="A844" i="20"/>
  <c r="A843" i="20"/>
  <c r="A842" i="20"/>
  <c r="A841" i="20"/>
  <c r="A840" i="20"/>
  <c r="A839" i="20"/>
  <c r="A838" i="20"/>
  <c r="A837" i="20"/>
  <c r="A836" i="20"/>
  <c r="A835" i="20"/>
  <c r="A834" i="20"/>
  <c r="A833" i="20"/>
  <c r="A832" i="20"/>
  <c r="A831" i="20"/>
  <c r="A830" i="20"/>
  <c r="A829" i="20"/>
  <c r="A828" i="20"/>
  <c r="A827" i="20"/>
  <c r="A826" i="20"/>
  <c r="A825" i="20"/>
  <c r="A824" i="20"/>
  <c r="A823" i="20"/>
  <c r="A822" i="20"/>
  <c r="A821" i="20"/>
  <c r="A820" i="20"/>
  <c r="A819" i="20"/>
  <c r="A818" i="20"/>
  <c r="A817" i="20"/>
  <c r="A816" i="20"/>
  <c r="A815" i="20"/>
  <c r="A814" i="20"/>
  <c r="A813" i="20"/>
  <c r="A812" i="20"/>
  <c r="A811" i="20"/>
  <c r="A810" i="20"/>
  <c r="A809" i="20"/>
  <c r="A808" i="20"/>
  <c r="A807" i="20"/>
  <c r="A806" i="20"/>
  <c r="A805" i="20"/>
  <c r="A804" i="20"/>
  <c r="A803" i="20"/>
  <c r="A802" i="20"/>
  <c r="A801" i="20"/>
  <c r="A800" i="20"/>
  <c r="A799" i="20"/>
  <c r="A798" i="20"/>
  <c r="A797" i="20"/>
  <c r="A796" i="20"/>
  <c r="A795" i="20"/>
  <c r="A794" i="20"/>
  <c r="A793" i="20"/>
  <c r="A792" i="20"/>
  <c r="A791" i="20"/>
  <c r="A790" i="20"/>
  <c r="A789" i="20"/>
  <c r="A788" i="20"/>
  <c r="A787" i="20"/>
  <c r="A786" i="20"/>
  <c r="A785" i="20"/>
  <c r="A784" i="20"/>
  <c r="A783" i="20"/>
  <c r="A782" i="20"/>
  <c r="A781" i="20"/>
  <c r="A780" i="20"/>
  <c r="A779" i="20"/>
  <c r="A778" i="20"/>
  <c r="A777" i="20"/>
  <c r="A776" i="20"/>
  <c r="A775" i="20"/>
  <c r="A774" i="20"/>
  <c r="A773" i="20"/>
  <c r="A772" i="20"/>
  <c r="A771" i="20"/>
  <c r="A770" i="20"/>
  <c r="A769" i="20"/>
  <c r="A768" i="20"/>
  <c r="A767" i="20"/>
  <c r="A766" i="20"/>
  <c r="A765" i="20"/>
  <c r="A764" i="20"/>
  <c r="A763"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66" i="20"/>
  <c r="A665" i="20"/>
  <c r="A664" i="20"/>
  <c r="A663" i="20"/>
  <c r="A662" i="20"/>
  <c r="A661" i="20"/>
  <c r="A660" i="20"/>
  <c r="A659" i="20"/>
  <c r="A658" i="20"/>
  <c r="A657" i="20"/>
  <c r="A656" i="20"/>
  <c r="A655" i="20"/>
  <c r="A654" i="20"/>
  <c r="A653" i="20"/>
  <c r="A652" i="20"/>
  <c r="A651" i="20"/>
  <c r="A650" i="20"/>
  <c r="A649" i="20"/>
  <c r="A648" i="20"/>
  <c r="A647" i="20"/>
  <c r="A646" i="20"/>
  <c r="A645" i="20"/>
  <c r="A644" i="20"/>
  <c r="A643" i="20"/>
  <c r="A642" i="20"/>
  <c r="A641" i="20"/>
  <c r="A640" i="20"/>
  <c r="A639" i="20"/>
  <c r="A638" i="20"/>
  <c r="A637" i="20"/>
  <c r="A636" i="20"/>
  <c r="A635" i="20"/>
  <c r="A634" i="20"/>
  <c r="A633" i="20"/>
  <c r="A632" i="20"/>
  <c r="A631" i="20"/>
  <c r="A630" i="20"/>
  <c r="A629" i="20"/>
  <c r="A628" i="20"/>
  <c r="A627" i="20"/>
  <c r="A626" i="20"/>
  <c r="A625" i="20"/>
  <c r="A624" i="20"/>
  <c r="A623" i="20"/>
  <c r="A622" i="20"/>
  <c r="A621" i="20"/>
  <c r="A620" i="20"/>
  <c r="A619" i="20"/>
  <c r="A618" i="20"/>
  <c r="A617" i="20"/>
  <c r="A616" i="20"/>
  <c r="A615" i="20"/>
  <c r="A614" i="20"/>
  <c r="A613" i="20"/>
  <c r="A612" i="20"/>
  <c r="A611" i="20"/>
  <c r="A610" i="20"/>
  <c r="A609" i="20"/>
  <c r="A608" i="20"/>
  <c r="A607" i="20"/>
  <c r="A606" i="20"/>
  <c r="A605" i="20"/>
  <c r="A604" i="20"/>
  <c r="A603" i="20"/>
  <c r="A602" i="20"/>
  <c r="A601" i="20"/>
  <c r="A600" i="20"/>
  <c r="A599" i="20"/>
  <c r="A598" i="20"/>
  <c r="A597" i="20"/>
  <c r="A596" i="20"/>
  <c r="A595"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98" i="20"/>
  <c r="A497" i="20"/>
  <c r="A496" i="20"/>
  <c r="A495" i="20"/>
  <c r="A494" i="20"/>
  <c r="A493" i="20"/>
  <c r="A492" i="20"/>
  <c r="A491" i="20"/>
  <c r="A490" i="20"/>
  <c r="A489" i="20"/>
  <c r="A488"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41" i="20"/>
  <c r="A240" i="20"/>
  <c r="A239"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5" i="20"/>
  <c r="A4" i="20"/>
  <c r="A3" i="20"/>
  <c r="A2" i="20"/>
  <c r="F9" i="16" l="1"/>
  <c r="F10" i="16"/>
  <c r="F30" i="11" s="1"/>
  <c r="I47" i="22"/>
  <c r="D53" i="22"/>
  <c r="G53" i="22" s="1"/>
  <c r="I53" i="22" s="1"/>
  <c r="F53" i="22"/>
  <c r="H53" i="22" s="1"/>
  <c r="I28" i="22"/>
  <c r="F49" i="22"/>
  <c r="H49" i="22" s="1"/>
  <c r="E52" i="22" a="1"/>
  <c r="E52" i="22" s="1"/>
  <c r="I52" i="22" s="1"/>
  <c r="F52" i="22"/>
  <c r="H52" i="22" s="1"/>
  <c r="D54" i="22"/>
  <c r="G54" i="22" s="1"/>
  <c r="E54" i="22" a="1"/>
  <c r="E54" i="22" s="1"/>
  <c r="H54" i="22" s="1"/>
  <c r="D50" i="22"/>
  <c r="G50" i="22" s="1"/>
  <c r="E50" i="22" a="1"/>
  <c r="E50" i="22" s="1"/>
  <c r="H50" i="22" s="1"/>
  <c r="D51" i="22"/>
  <c r="G51" i="22" s="1"/>
  <c r="E51" i="22" a="1"/>
  <c r="E51" i="22" s="1"/>
  <c r="H51" i="22" s="1"/>
  <c r="I49" i="22"/>
  <c r="I48" i="22"/>
  <c r="H48" i="22"/>
  <c r="D42" i="29"/>
  <c r="G20" i="29" a="1"/>
  <c r="G20" i="29" s="1"/>
  <c r="E20" i="29"/>
  <c r="D41" i="29"/>
  <c r="G19" i="29" a="1"/>
  <c r="G19" i="29" s="1"/>
  <c r="E19" i="29"/>
  <c r="D40" i="29"/>
  <c r="G18" i="29" a="1"/>
  <c r="G18" i="29" s="1"/>
  <c r="E18" i="29"/>
  <c r="D39" i="29"/>
  <c r="G17" i="29" a="1"/>
  <c r="G17" i="29" s="1"/>
  <c r="E17" i="29"/>
  <c r="D38" i="29"/>
  <c r="G16" i="29" a="1"/>
  <c r="G16" i="29" s="1"/>
  <c r="E16" i="29"/>
  <c r="D37" i="29"/>
  <c r="E15" i="29"/>
  <c r="G15" i="29" a="1"/>
  <c r="G15" i="29" s="1"/>
  <c r="D36" i="29"/>
  <c r="G14" i="29" a="1"/>
  <c r="G14" i="29" s="1"/>
  <c r="E14" i="29"/>
  <c r="D12" i="29" a="1"/>
  <c r="D12" i="29" s="1"/>
  <c r="E13" i="29"/>
  <c r="G13" i="29" a="1"/>
  <c r="G13" i="29" s="1"/>
  <c r="D35" i="29"/>
  <c r="P33" i="3" a="1"/>
  <c r="P33" i="3" s="1"/>
  <c r="Q33" i="3" a="1"/>
  <c r="Q33" i="3" s="1"/>
  <c r="V33" i="3"/>
  <c r="O33" i="3" a="1"/>
  <c r="O33" i="3" s="1"/>
  <c r="S33" i="3" s="1"/>
  <c r="R33" i="3" a="1"/>
  <c r="R33" i="3" s="1"/>
  <c r="T33" i="3" s="1"/>
  <c r="Q32" i="3" a="1"/>
  <c r="Q32" i="3" s="1"/>
  <c r="R32" i="3" a="1"/>
  <c r="R32" i="3" s="1"/>
  <c r="V32" i="3"/>
  <c r="P32" i="3" a="1"/>
  <c r="P32" i="3" s="1"/>
  <c r="O32" i="3" a="1"/>
  <c r="O32" i="3" s="1"/>
  <c r="O31" i="3" a="1"/>
  <c r="O31" i="3" s="1"/>
  <c r="Q31" i="3" a="1"/>
  <c r="Q31" i="3" s="1"/>
  <c r="R31" i="3" a="1"/>
  <c r="R31" i="3" s="1"/>
  <c r="P31" i="3" a="1"/>
  <c r="P31" i="3" s="1"/>
  <c r="V31" i="3"/>
  <c r="O30" i="3" a="1"/>
  <c r="O30" i="3" s="1"/>
  <c r="V30" i="3"/>
  <c r="P30" i="3" a="1"/>
  <c r="P30" i="3" s="1"/>
  <c r="Q30" i="3" a="1"/>
  <c r="Q30" i="3" s="1"/>
  <c r="R30" i="3" a="1"/>
  <c r="R30" i="3" s="1"/>
  <c r="R29" i="3" a="1"/>
  <c r="R29" i="3" s="1"/>
  <c r="O29" i="3" a="1"/>
  <c r="O29" i="3" s="1"/>
  <c r="Q29" i="3" a="1"/>
  <c r="Q29" i="3" s="1"/>
  <c r="V29" i="3"/>
  <c r="P29" i="3" a="1"/>
  <c r="P29" i="3" s="1"/>
  <c r="P28" i="3" a="1"/>
  <c r="P28" i="3" s="1"/>
  <c r="R28" i="3" a="1"/>
  <c r="R28" i="3" s="1"/>
  <c r="V28" i="3"/>
  <c r="O28" i="3" a="1"/>
  <c r="O28" i="3" s="1"/>
  <c r="Q28" i="3" a="1"/>
  <c r="Q28" i="3" s="1"/>
  <c r="Q27" i="3" a="1"/>
  <c r="Q27" i="3" s="1"/>
  <c r="O27" i="3" a="1"/>
  <c r="O27" i="3" s="1"/>
  <c r="V27" i="3"/>
  <c r="P27" i="3" a="1"/>
  <c r="P27" i="3" s="1"/>
  <c r="R27" i="3" a="1"/>
  <c r="R27" i="3" s="1"/>
  <c r="O26" i="3" a="1"/>
  <c r="O26" i="3" s="1"/>
  <c r="R26" i="3" a="1"/>
  <c r="R26" i="3" s="1"/>
  <c r="P26" i="3" a="1"/>
  <c r="P26" i="3" s="1"/>
  <c r="V26" i="3"/>
  <c r="Q26" i="3" a="1"/>
  <c r="Q26" i="3" s="1"/>
  <c r="O25" i="3" a="1"/>
  <c r="O25" i="3" s="1"/>
  <c r="P25" i="3" a="1"/>
  <c r="P25" i="3" s="1"/>
  <c r="Q25" i="3" a="1"/>
  <c r="Q25" i="3" s="1"/>
  <c r="V25" i="3"/>
  <c r="R25" i="3" a="1"/>
  <c r="R25" i="3" s="1"/>
  <c r="P24" i="3" a="1"/>
  <c r="P24" i="3" s="1"/>
  <c r="V24" i="3"/>
  <c r="R24" i="3" a="1"/>
  <c r="R24" i="3" s="1"/>
  <c r="O24" i="3" a="1"/>
  <c r="O24" i="3" s="1"/>
  <c r="Q24" i="3" a="1"/>
  <c r="Q24" i="3" s="1"/>
  <c r="P23" i="3" a="1"/>
  <c r="P23" i="3" s="1"/>
  <c r="R23" i="3" a="1"/>
  <c r="R23" i="3" s="1"/>
  <c r="O23" i="3" a="1"/>
  <c r="O23" i="3" s="1"/>
  <c r="Q23" i="3" a="1"/>
  <c r="Q23" i="3" s="1"/>
  <c r="V23" i="3"/>
  <c r="F22" i="3"/>
  <c r="D22" i="3" a="1"/>
  <c r="D22" i="3" s="1"/>
  <c r="G22" i="3" s="1"/>
  <c r="E22" i="3" a="1"/>
  <c r="E22" i="3" s="1"/>
  <c r="H22" i="3" s="1"/>
  <c r="B23" i="3"/>
  <c r="B24" i="3" a="1"/>
  <c r="B24" i="3" s="1"/>
  <c r="E36" i="17"/>
  <c r="H36" i="17" s="1" a="1"/>
  <c r="H36" i="17" s="1"/>
  <c r="F36" i="17" a="1"/>
  <c r="F36" i="17" s="1"/>
  <c r="B40" i="17" a="1"/>
  <c r="B40" i="17" s="1"/>
  <c r="B37" i="17"/>
  <c r="D36" i="17" a="1"/>
  <c r="D36" i="17" s="1"/>
  <c r="C50" i="13" a="1"/>
  <c r="C50" i="13" s="1"/>
  <c r="E50" i="13"/>
  <c r="G50" i="13" s="1"/>
  <c r="I50" i="13" s="1"/>
  <c r="C49" i="13" a="1"/>
  <c r="C49" i="13" s="1"/>
  <c r="E49" i="13"/>
  <c r="G49" i="13" s="1"/>
  <c r="I49" i="13" s="1"/>
  <c r="C48" i="13" a="1"/>
  <c r="C48" i="13" s="1"/>
  <c r="E48" i="13"/>
  <c r="G48" i="13" s="1"/>
  <c r="I48" i="13" s="1"/>
  <c r="C47" i="13" a="1"/>
  <c r="C47" i="13" s="1"/>
  <c r="E47" i="13"/>
  <c r="G47" i="13" s="1"/>
  <c r="I47" i="13" s="1"/>
  <c r="E46" i="13"/>
  <c r="G46" i="13" s="1"/>
  <c r="I46" i="13" s="1"/>
  <c r="C46" i="13" a="1"/>
  <c r="C46" i="13" s="1"/>
  <c r="C45" i="13" a="1"/>
  <c r="C45" i="13" s="1"/>
  <c r="E45" i="13"/>
  <c r="G45" i="13" s="1"/>
  <c r="I45" i="13" s="1"/>
  <c r="E44" i="13"/>
  <c r="G44" i="13" s="1"/>
  <c r="I44" i="13" s="1"/>
  <c r="C44" i="13" a="1"/>
  <c r="C44" i="13" s="1"/>
  <c r="C43" i="13" a="1"/>
  <c r="C43" i="13" s="1"/>
  <c r="E43" i="13"/>
  <c r="G43" i="13" s="1"/>
  <c r="I43" i="13" s="1"/>
  <c r="E42" i="13"/>
  <c r="G42" i="13" s="1"/>
  <c r="I42" i="13" s="1"/>
  <c r="C42" i="13" a="1"/>
  <c r="C42" i="13" s="1"/>
  <c r="C41" i="13" a="1"/>
  <c r="C41" i="13" s="1"/>
  <c r="E41" i="13"/>
  <c r="G41" i="13" s="1"/>
  <c r="I41" i="13" s="1"/>
  <c r="E40" i="13"/>
  <c r="G40" i="13" s="1"/>
  <c r="I40" i="13" s="1"/>
  <c r="C40" i="13" a="1"/>
  <c r="C40" i="13" s="1"/>
  <c r="E39" i="13"/>
  <c r="G39" i="13" s="1"/>
  <c r="I39" i="13" s="1"/>
  <c r="C39" i="13" a="1"/>
  <c r="C39" i="13" s="1"/>
  <c r="L90" i="11" a="1"/>
  <c r="L90" i="11" s="1"/>
  <c r="L89" i="11" a="1"/>
  <c r="L89" i="11" s="1"/>
  <c r="F57" i="22"/>
  <c r="F38" i="22"/>
  <c r="G38" i="22"/>
  <c r="E57" i="22" a="1"/>
  <c r="E57" i="22" s="1"/>
  <c r="D57" i="22"/>
  <c r="G57" i="22" s="1"/>
  <c r="E38" i="22" a="1"/>
  <c r="E38" i="22" s="1"/>
  <c r="F56" i="22"/>
  <c r="E37" i="22" a="1"/>
  <c r="E37" i="22" s="1"/>
  <c r="G37" i="22"/>
  <c r="F37" i="22"/>
  <c r="E56" i="22" a="1"/>
  <c r="E56" i="22" s="1"/>
  <c r="D56" i="22"/>
  <c r="G56" i="22" s="1"/>
  <c r="E55" i="22" a="1"/>
  <c r="E55" i="22" s="1"/>
  <c r="F55" i="22"/>
  <c r="G36" i="22"/>
  <c r="F36" i="22"/>
  <c r="D55" i="22"/>
  <c r="G55" i="22" s="1"/>
  <c r="E36" i="22" a="1"/>
  <c r="E36" i="22" s="1"/>
  <c r="G35" i="22"/>
  <c r="F35" i="22"/>
  <c r="H35" i="22" s="1"/>
  <c r="E35" i="22" a="1"/>
  <c r="E35" i="22" s="1"/>
  <c r="F34" i="22"/>
  <c r="E34" i="22" a="1"/>
  <c r="E34" i="22" s="1"/>
  <c r="G34" i="22"/>
  <c r="F33" i="22"/>
  <c r="E33" i="22" a="1"/>
  <c r="E33" i="22" s="1"/>
  <c r="G33" i="22"/>
  <c r="E32" i="22" a="1"/>
  <c r="E32" i="22" s="1"/>
  <c r="F32" i="22"/>
  <c r="H32" i="22" s="1"/>
  <c r="G32" i="22"/>
  <c r="E31" i="22" a="1"/>
  <c r="E31" i="22" s="1"/>
  <c r="F31" i="22"/>
  <c r="G31" i="22"/>
  <c r="F30" i="22"/>
  <c r="E30" i="22" a="1"/>
  <c r="E30" i="22" s="1"/>
  <c r="G30" i="22"/>
  <c r="G29" i="22"/>
  <c r="F29" i="22"/>
  <c r="E29" i="22" a="1"/>
  <c r="E29" i="22" s="1"/>
  <c r="G60" i="11"/>
  <c r="F90" i="11"/>
  <c r="X22" i="11"/>
  <c r="AG22" i="11"/>
  <c r="W23" i="11"/>
  <c r="AG23" i="11"/>
  <c r="U24" i="11"/>
  <c r="X24" i="11"/>
  <c r="AI24" i="11"/>
  <c r="X25" i="11"/>
  <c r="W22" i="11"/>
  <c r="AI22" i="11"/>
  <c r="AG24" i="11"/>
  <c r="U22" i="11"/>
  <c r="AJ22" i="11"/>
  <c r="X23" i="11"/>
  <c r="AJ23" i="11"/>
  <c r="AJ24" i="11"/>
  <c r="AI23" i="11"/>
  <c r="AI26" i="11"/>
  <c r="U23" i="11"/>
  <c r="W24" i="11"/>
  <c r="U25" i="11"/>
  <c r="W25" i="11"/>
  <c r="AG25" i="11"/>
  <c r="AI25" i="11"/>
  <c r="AJ25" i="11"/>
  <c r="U26" i="11"/>
  <c r="W26" i="11"/>
  <c r="X26" i="11"/>
  <c r="AG26" i="11"/>
  <c r="AJ26" i="11"/>
  <c r="I2" i="3"/>
  <c r="I3" i="17" s="1"/>
  <c r="I1" i="13"/>
  <c r="H2" i="14" s="1"/>
  <c r="B106" i="14"/>
  <c r="B89" i="14"/>
  <c r="B88" i="14"/>
  <c r="B105" i="14"/>
  <c r="B104" i="14"/>
  <c r="B87" i="14"/>
  <c r="B86" i="14"/>
  <c r="B103" i="14"/>
  <c r="B102" i="14"/>
  <c r="B85" i="14"/>
  <c r="B84" i="14"/>
  <c r="B101" i="14"/>
  <c r="B100" i="14"/>
  <c r="B83" i="14"/>
  <c r="B82" i="14"/>
  <c r="B99" i="14"/>
  <c r="B98" i="14"/>
  <c r="B81" i="14"/>
  <c r="B97" i="14"/>
  <c r="B80" i="14"/>
  <c r="B96" i="14"/>
  <c r="B79" i="14"/>
  <c r="D89" i="11"/>
  <c r="D90" i="11"/>
  <c r="H36" i="22" l="1"/>
  <c r="H37" i="22"/>
  <c r="E30" i="11"/>
  <c r="I7" i="16"/>
  <c r="H31" i="22"/>
  <c r="I50" i="22"/>
  <c r="H34" i="22"/>
  <c r="I54" i="22"/>
  <c r="I51" i="22"/>
  <c r="H56" i="22"/>
  <c r="H55" i="22"/>
  <c r="S32" i="3"/>
  <c r="S31" i="3" s="1"/>
  <c r="S30" i="3" s="1"/>
  <c r="S29" i="3" s="1"/>
  <c r="S28" i="3" s="1"/>
  <c r="S27" i="3" s="1"/>
  <c r="S26" i="3" s="1"/>
  <c r="S25" i="3" s="1"/>
  <c r="S24" i="3" s="1"/>
  <c r="S23" i="3" s="1"/>
  <c r="T32" i="3"/>
  <c r="T31" i="3" s="1"/>
  <c r="T30" i="3" s="1"/>
  <c r="T29" i="3" s="1"/>
  <c r="T28" i="3" s="1"/>
  <c r="T27" i="3" s="1"/>
  <c r="T26" i="3" s="1"/>
  <c r="T25" i="3" s="1"/>
  <c r="T24" i="3" s="1"/>
  <c r="T23" i="3" s="1"/>
  <c r="J36" i="17"/>
  <c r="L36" i="17" s="1"/>
  <c r="I37" i="22"/>
  <c r="I56" i="22"/>
  <c r="J49" i="13"/>
  <c r="J48" i="13"/>
  <c r="J50" i="13"/>
  <c r="I33" i="22"/>
  <c r="I32" i="22"/>
  <c r="J45" i="13"/>
  <c r="J43" i="13"/>
  <c r="J42" i="13"/>
  <c r="J47" i="13"/>
  <c r="I55" i="22"/>
  <c r="H30" i="22"/>
  <c r="H29" i="22"/>
  <c r="I31" i="22"/>
  <c r="E42" i="29"/>
  <c r="G42" i="29" a="1"/>
  <c r="G42" i="29" s="1"/>
  <c r="E41" i="29"/>
  <c r="G41" i="29" a="1"/>
  <c r="G41" i="29" s="1"/>
  <c r="E40" i="29"/>
  <c r="G40" i="29" a="1"/>
  <c r="G40" i="29" s="1"/>
  <c r="E39" i="29"/>
  <c r="G39" i="29" a="1"/>
  <c r="G39" i="29" s="1"/>
  <c r="E38" i="29"/>
  <c r="G38" i="29" a="1"/>
  <c r="G38" i="29" s="1"/>
  <c r="E37" i="29"/>
  <c r="G37" i="29" a="1"/>
  <c r="G37" i="29" s="1"/>
  <c r="E36" i="29"/>
  <c r="G36" i="29" a="1"/>
  <c r="G36" i="29" s="1"/>
  <c r="E12" i="29"/>
  <c r="G12" i="29" a="1"/>
  <c r="G12" i="29" s="1"/>
  <c r="D34" i="29"/>
  <c r="D11" i="29" a="1"/>
  <c r="D11" i="29" s="1"/>
  <c r="D10" i="29" s="1" a="1"/>
  <c r="D10" i="29" s="1"/>
  <c r="E35" i="29"/>
  <c r="G35" i="29" a="1"/>
  <c r="G35" i="29" s="1"/>
  <c r="Z33" i="3" a="1"/>
  <c r="Z33" i="3" s="1"/>
  <c r="AB33" i="3" s="1"/>
  <c r="X33" i="3" a="1"/>
  <c r="X33" i="3" s="1"/>
  <c r="W33" i="3" a="1"/>
  <c r="W33" i="3" s="1"/>
  <c r="AA33" i="3" s="1"/>
  <c r="AD33" i="3"/>
  <c r="Y33" i="3" a="1"/>
  <c r="Y33" i="3" s="1"/>
  <c r="X32" i="3" a="1"/>
  <c r="X32" i="3" s="1"/>
  <c r="Y32" i="3" a="1"/>
  <c r="Y32" i="3" s="1"/>
  <c r="AD32" i="3"/>
  <c r="Z32" i="3" a="1"/>
  <c r="Z32" i="3" s="1"/>
  <c r="W32" i="3" a="1"/>
  <c r="W32" i="3" s="1"/>
  <c r="W31" i="3" a="1"/>
  <c r="W31" i="3" s="1"/>
  <c r="AD31" i="3"/>
  <c r="Y31" i="3" a="1"/>
  <c r="Y31" i="3" s="1"/>
  <c r="X31" i="3" a="1"/>
  <c r="X31" i="3" s="1"/>
  <c r="Z31" i="3" a="1"/>
  <c r="Z31" i="3" s="1"/>
  <c r="X30" i="3" a="1"/>
  <c r="X30" i="3" s="1"/>
  <c r="AD30" i="3"/>
  <c r="W30" i="3" a="1"/>
  <c r="W30" i="3" s="1"/>
  <c r="Y30" i="3" a="1"/>
  <c r="Y30" i="3" s="1"/>
  <c r="Z30" i="3" a="1"/>
  <c r="Z30" i="3" s="1"/>
  <c r="X29" i="3" a="1"/>
  <c r="X29" i="3" s="1"/>
  <c r="Y29" i="3" a="1"/>
  <c r="Y29" i="3" s="1"/>
  <c r="W29" i="3" a="1"/>
  <c r="W29" i="3" s="1"/>
  <c r="Z29" i="3" a="1"/>
  <c r="Z29" i="3" s="1"/>
  <c r="AD29" i="3"/>
  <c r="X28" i="3" a="1"/>
  <c r="X28" i="3" s="1"/>
  <c r="Z28" i="3" a="1"/>
  <c r="Z28" i="3" s="1"/>
  <c r="AD28" i="3"/>
  <c r="W28" i="3" a="1"/>
  <c r="W28" i="3" s="1"/>
  <c r="Y28" i="3" a="1"/>
  <c r="Y28" i="3" s="1"/>
  <c r="AD27" i="3"/>
  <c r="Z27" i="3" a="1"/>
  <c r="Z27" i="3" s="1"/>
  <c r="W27" i="3" a="1"/>
  <c r="W27" i="3" s="1"/>
  <c r="X27" i="3" a="1"/>
  <c r="X27" i="3" s="1"/>
  <c r="Y27" i="3" a="1"/>
  <c r="Y27" i="3" s="1"/>
  <c r="Z26" i="3" a="1"/>
  <c r="Z26" i="3" s="1"/>
  <c r="Y26" i="3" a="1"/>
  <c r="Y26" i="3" s="1"/>
  <c r="X26" i="3" a="1"/>
  <c r="X26" i="3" s="1"/>
  <c r="W26" i="3" a="1"/>
  <c r="W26" i="3" s="1"/>
  <c r="AD26" i="3"/>
  <c r="Y25" i="3" a="1"/>
  <c r="Y25" i="3" s="1"/>
  <c r="Z25" i="3" a="1"/>
  <c r="Z25" i="3" s="1"/>
  <c r="X25" i="3" a="1"/>
  <c r="X25" i="3" s="1"/>
  <c r="AD25" i="3"/>
  <c r="W25" i="3" a="1"/>
  <c r="W25" i="3" s="1"/>
  <c r="Y24" i="3" a="1"/>
  <c r="Y24" i="3" s="1"/>
  <c r="AD24" i="3"/>
  <c r="Z24" i="3" a="1"/>
  <c r="Z24" i="3" s="1"/>
  <c r="X24" i="3" a="1"/>
  <c r="X24" i="3" s="1"/>
  <c r="W24" i="3" a="1"/>
  <c r="W24" i="3" s="1"/>
  <c r="AD23" i="3"/>
  <c r="X23" i="3" a="1"/>
  <c r="X23" i="3" s="1"/>
  <c r="Z23" i="3" a="1"/>
  <c r="Z23" i="3" s="1"/>
  <c r="W23" i="3" a="1"/>
  <c r="W23" i="3" s="1"/>
  <c r="Y23" i="3" a="1"/>
  <c r="Y23" i="3" s="1"/>
  <c r="F23" i="3"/>
  <c r="D23" i="3" a="1"/>
  <c r="D23" i="3" s="1"/>
  <c r="G23" i="3" s="1"/>
  <c r="E23" i="3" a="1"/>
  <c r="E23" i="3" s="1"/>
  <c r="H23" i="3" s="1"/>
  <c r="F24" i="3"/>
  <c r="E24" i="3" a="1"/>
  <c r="E24" i="3" s="1"/>
  <c r="H24" i="3" s="1"/>
  <c r="J24" i="3" s="1"/>
  <c r="B25" i="3"/>
  <c r="B26" i="3" a="1"/>
  <c r="B26" i="3" s="1"/>
  <c r="D24" i="3" a="1"/>
  <c r="D24" i="3" s="1"/>
  <c r="G24" i="3" s="1"/>
  <c r="I24" i="3" s="1"/>
  <c r="D40" i="17" a="1"/>
  <c r="D40" i="17" s="1"/>
  <c r="E40" i="17"/>
  <c r="H40" i="17" s="1" a="1"/>
  <c r="H40" i="17" s="1"/>
  <c r="F40" i="17" a="1"/>
  <c r="F40" i="17" s="1"/>
  <c r="B41" i="17"/>
  <c r="B44" i="17" a="1"/>
  <c r="B44" i="17" s="1"/>
  <c r="D37" i="17" a="1"/>
  <c r="D37" i="17" s="1"/>
  <c r="E37" i="17"/>
  <c r="F37" i="17" a="1"/>
  <c r="F37" i="17" s="1"/>
  <c r="H37" i="17" a="1"/>
  <c r="H37" i="17" s="1"/>
  <c r="B38" i="17"/>
  <c r="I36" i="22"/>
  <c r="I35" i="22"/>
  <c r="J39" i="13"/>
  <c r="K39" i="13" s="1"/>
  <c r="J46" i="13"/>
  <c r="J44" i="13"/>
  <c r="J41" i="13"/>
  <c r="J40" i="13"/>
  <c r="I30" i="22"/>
  <c r="H33" i="22"/>
  <c r="I34" i="22"/>
  <c r="I29" i="22"/>
  <c r="I22" i="3"/>
  <c r="J22" i="3"/>
  <c r="F59" i="22"/>
  <c r="H57" i="22"/>
  <c r="F40" i="22"/>
  <c r="H38" i="22"/>
  <c r="G40" i="22"/>
  <c r="I38" i="22"/>
  <c r="G59" i="22"/>
  <c r="I57" i="22"/>
  <c r="D106" i="14" a="1"/>
  <c r="D106" i="14" s="1"/>
  <c r="G106" i="14" s="1"/>
  <c r="E106" i="14" a="1"/>
  <c r="E106" i="14" s="1"/>
  <c r="H106" i="14" s="1"/>
  <c r="B122" i="14"/>
  <c r="B143" i="14"/>
  <c r="D143" i="14" s="1" a="1"/>
  <c r="C106" i="14" a="1"/>
  <c r="C106" i="14" s="1"/>
  <c r="F106" i="14" s="1"/>
  <c r="E89" i="14"/>
  <c r="D89" i="14"/>
  <c r="C89" i="14"/>
  <c r="F89" i="14"/>
  <c r="C88" i="14"/>
  <c r="E88" i="14"/>
  <c r="D88" i="14"/>
  <c r="F88" i="14"/>
  <c r="E105" i="14" a="1"/>
  <c r="E105" i="14" s="1"/>
  <c r="H105" i="14" s="1"/>
  <c r="D105" i="14" a="1"/>
  <c r="D105" i="14" s="1"/>
  <c r="G105" i="14" s="1"/>
  <c r="B142" i="14"/>
  <c r="D142" i="14" s="1" a="1"/>
  <c r="C105" i="14" a="1"/>
  <c r="C105" i="14" s="1"/>
  <c r="F105" i="14" s="1"/>
  <c r="B121" i="14"/>
  <c r="B120" i="14"/>
  <c r="D104" i="14" a="1"/>
  <c r="D104" i="14" s="1"/>
  <c r="G104" i="14" s="1"/>
  <c r="B141" i="14"/>
  <c r="D141" i="14" s="1" a="1"/>
  <c r="C104" i="14" a="1"/>
  <c r="C104" i="14" s="1"/>
  <c r="F104" i="14" s="1"/>
  <c r="E104" i="14" a="1"/>
  <c r="E104" i="14" s="1"/>
  <c r="H104" i="14" s="1"/>
  <c r="D87" i="14"/>
  <c r="C87" i="14"/>
  <c r="F87" i="14"/>
  <c r="E87" i="14"/>
  <c r="E86" i="14"/>
  <c r="C86" i="14"/>
  <c r="F86" i="14"/>
  <c r="D86" i="14"/>
  <c r="E103" i="14" a="1"/>
  <c r="E103" i="14" s="1"/>
  <c r="H103" i="14" s="1"/>
  <c r="C103" i="14" a="1"/>
  <c r="C103" i="14" s="1"/>
  <c r="F103" i="14" s="1"/>
  <c r="B119" i="14"/>
  <c r="B140" i="14"/>
  <c r="D140" i="14" s="1" a="1"/>
  <c r="D103" i="14" a="1"/>
  <c r="D103" i="14" s="1"/>
  <c r="G103" i="14" s="1"/>
  <c r="E102" i="14" a="1"/>
  <c r="E102" i="14" s="1"/>
  <c r="H102" i="14" s="1"/>
  <c r="D102" i="14" a="1"/>
  <c r="D102" i="14" s="1"/>
  <c r="G102" i="14" s="1"/>
  <c r="B118" i="14"/>
  <c r="B139" i="14"/>
  <c r="D139" i="14" s="1" a="1"/>
  <c r="C102" i="14" a="1"/>
  <c r="C102" i="14" s="1"/>
  <c r="F102" i="14" s="1"/>
  <c r="D85" i="14"/>
  <c r="E85" i="14"/>
  <c r="C85" i="14"/>
  <c r="F85" i="14"/>
  <c r="D84" i="14"/>
  <c r="F84" i="14"/>
  <c r="C84" i="14"/>
  <c r="E84" i="14"/>
  <c r="B117" i="14"/>
  <c r="B138" i="14"/>
  <c r="D138" i="14" s="1" a="1"/>
  <c r="E101" i="14" a="1"/>
  <c r="E101" i="14" s="1"/>
  <c r="H101" i="14" s="1"/>
  <c r="C101" i="14" a="1"/>
  <c r="C101" i="14" s="1"/>
  <c r="F101" i="14" s="1"/>
  <c r="D101" i="14" a="1"/>
  <c r="D101" i="14" s="1"/>
  <c r="G101" i="14" s="1"/>
  <c r="B137" i="14"/>
  <c r="D137" i="14" s="1" a="1"/>
  <c r="C100" i="14" a="1"/>
  <c r="C100" i="14" s="1"/>
  <c r="F100" i="14" s="1"/>
  <c r="E100" i="14" a="1"/>
  <c r="E100" i="14" s="1"/>
  <c r="H100" i="14" s="1"/>
  <c r="B116" i="14"/>
  <c r="D100" i="14" a="1"/>
  <c r="D100" i="14" s="1"/>
  <c r="G100" i="14" s="1"/>
  <c r="D83" i="14"/>
  <c r="F83" i="14"/>
  <c r="C83" i="14"/>
  <c r="E83" i="14"/>
  <c r="F82" i="14"/>
  <c r="E82" i="14"/>
  <c r="C82" i="14"/>
  <c r="D82" i="14"/>
  <c r="E99" i="14" a="1"/>
  <c r="E99" i="14" s="1"/>
  <c r="H99" i="14" s="1"/>
  <c r="D99" i="14" a="1"/>
  <c r="D99" i="14" s="1"/>
  <c r="G99" i="14" s="1"/>
  <c r="B136" i="14"/>
  <c r="D136" i="14" s="1" a="1"/>
  <c r="C99" i="14" a="1"/>
  <c r="C99" i="14" s="1"/>
  <c r="F99" i="14" s="1"/>
  <c r="B115" i="14"/>
  <c r="D98" i="14" a="1"/>
  <c r="D98" i="14" s="1"/>
  <c r="G98" i="14" s="1"/>
  <c r="B135" i="14"/>
  <c r="D135" i="14" s="1" a="1"/>
  <c r="C98" i="14" a="1"/>
  <c r="C98" i="14" s="1"/>
  <c r="F98" i="14" s="1"/>
  <c r="E98" i="14" a="1"/>
  <c r="E98" i="14" s="1"/>
  <c r="H98" i="14" s="1"/>
  <c r="B114" i="14"/>
  <c r="E81" i="14"/>
  <c r="D81" i="14"/>
  <c r="C81" i="14"/>
  <c r="F81" i="14"/>
  <c r="C97" i="14" a="1"/>
  <c r="C97" i="14" s="1"/>
  <c r="F97" i="14" s="1"/>
  <c r="B113" i="14"/>
  <c r="D97" i="14" a="1"/>
  <c r="D97" i="14" s="1"/>
  <c r="G97" i="14" s="1"/>
  <c r="B134" i="14"/>
  <c r="D134" i="14" s="1" a="1"/>
  <c r="E97" i="14" a="1"/>
  <c r="E97" i="14" s="1"/>
  <c r="H97" i="14" s="1"/>
  <c r="D80" i="14"/>
  <c r="C80" i="14"/>
  <c r="F80" i="14"/>
  <c r="E80" i="14"/>
  <c r="C96" i="14" a="1"/>
  <c r="C96" i="14" s="1"/>
  <c r="F96" i="14" s="1"/>
  <c r="B112" i="14"/>
  <c r="B133" i="14"/>
  <c r="D133" i="14" s="1" a="1"/>
  <c r="E96" i="14" a="1"/>
  <c r="E96" i="14" s="1"/>
  <c r="H96" i="14" s="1"/>
  <c r="D96" i="14" a="1"/>
  <c r="D96" i="14" s="1"/>
  <c r="G96" i="14" s="1"/>
  <c r="D79" i="14"/>
  <c r="C79" i="14"/>
  <c r="E79" i="14"/>
  <c r="F79" i="14"/>
  <c r="AD25" i="11" l="1"/>
  <c r="Q24" i="11"/>
  <c r="AA24" i="11"/>
  <c r="H59" i="11"/>
  <c r="O22" i="11"/>
  <c r="O23" i="11"/>
  <c r="AD24" i="11"/>
  <c r="AA23" i="11"/>
  <c r="Q25" i="11"/>
  <c r="Q26" i="11"/>
  <c r="R25" i="11"/>
  <c r="R26" i="11"/>
  <c r="H60" i="11"/>
  <c r="C63" i="11" s="1"/>
  <c r="C90" i="11" s="1"/>
  <c r="G90" i="11" s="1"/>
  <c r="J90" i="11" s="1"/>
  <c r="AD22" i="11"/>
  <c r="F89" i="11"/>
  <c r="AA22" i="11"/>
  <c r="O24" i="11"/>
  <c r="AA25" i="11"/>
  <c r="AC24" i="11"/>
  <c r="O26" i="11"/>
  <c r="O25" i="11"/>
  <c r="R22" i="11"/>
  <c r="AA26" i="11"/>
  <c r="AC22" i="11"/>
  <c r="AC26" i="11"/>
  <c r="Q23" i="11"/>
  <c r="AD26" i="11"/>
  <c r="G59" i="11"/>
  <c r="AC25" i="11"/>
  <c r="Q22" i="11"/>
  <c r="AC23" i="11"/>
  <c r="AD23" i="11"/>
  <c r="R24" i="11"/>
  <c r="R23" i="11"/>
  <c r="K50" i="13"/>
  <c r="G89" i="14"/>
  <c r="C122" i="14" s="1"/>
  <c r="G82" i="14"/>
  <c r="C115" i="14" s="1"/>
  <c r="G81" i="14"/>
  <c r="C114" i="14" s="1"/>
  <c r="K43" i="13"/>
  <c r="K49" i="13"/>
  <c r="K40" i="13"/>
  <c r="G86" i="14"/>
  <c r="C119" i="14" s="1"/>
  <c r="G85" i="14"/>
  <c r="C118" i="14" s="1"/>
  <c r="J37" i="17"/>
  <c r="L37" i="17" s="1"/>
  <c r="J40" i="17"/>
  <c r="L40" i="17" s="1"/>
  <c r="K48" i="13"/>
  <c r="E34" i="29"/>
  <c r="G34" i="29" a="1"/>
  <c r="G34" i="29" s="1"/>
  <c r="E11" i="29"/>
  <c r="F11" i="29" s="1"/>
  <c r="G11" i="29" a="1"/>
  <c r="G11" i="29" s="1"/>
  <c r="D33" i="29"/>
  <c r="AE33" i="3" a="1"/>
  <c r="AE33" i="3" s="1"/>
  <c r="AI33" i="3" s="1"/>
  <c r="AG33" i="3" a="1"/>
  <c r="AG33" i="3" s="1"/>
  <c r="AH33" i="3" a="1"/>
  <c r="AH33" i="3" s="1"/>
  <c r="AJ33" i="3" s="1"/>
  <c r="AF33" i="3" a="1"/>
  <c r="AF33" i="3" s="1"/>
  <c r="AE32" i="3" a="1"/>
  <c r="AE32" i="3" s="1"/>
  <c r="AH32" i="3" a="1"/>
  <c r="AH32" i="3" s="1"/>
  <c r="AF32" i="3" a="1"/>
  <c r="AF32" i="3" s="1"/>
  <c r="AG32" i="3" a="1"/>
  <c r="AG32" i="3" s="1"/>
  <c r="AE31" i="3" a="1"/>
  <c r="AE31" i="3" s="1"/>
  <c r="AG31" i="3" a="1"/>
  <c r="AG31" i="3" s="1"/>
  <c r="AH31" i="3" a="1"/>
  <c r="AH31" i="3" s="1"/>
  <c r="AF31" i="3" a="1"/>
  <c r="AF31" i="3" s="1"/>
  <c r="AH30" i="3" a="1"/>
  <c r="AH30" i="3" s="1"/>
  <c r="AF30" i="3" a="1"/>
  <c r="AF30" i="3" s="1"/>
  <c r="AG30" i="3" a="1"/>
  <c r="AG30" i="3" s="1"/>
  <c r="AE30" i="3" a="1"/>
  <c r="AE30" i="3" s="1"/>
  <c r="AG29" i="3" a="1"/>
  <c r="AG29" i="3" s="1"/>
  <c r="AH29" i="3" a="1"/>
  <c r="AH29" i="3" s="1"/>
  <c r="AE29" i="3" a="1"/>
  <c r="AE29" i="3" s="1"/>
  <c r="AF29" i="3" a="1"/>
  <c r="AF29" i="3" s="1"/>
  <c r="AH28" i="3" a="1"/>
  <c r="AH28" i="3" s="1"/>
  <c r="AE28" i="3" a="1"/>
  <c r="AE28" i="3" s="1"/>
  <c r="AF28" i="3" a="1"/>
  <c r="AF28" i="3" s="1"/>
  <c r="AG28" i="3" a="1"/>
  <c r="AG28" i="3" s="1"/>
  <c r="AF27" i="3" a="1"/>
  <c r="AF27" i="3" s="1"/>
  <c r="AG27" i="3" a="1"/>
  <c r="AG27" i="3" s="1"/>
  <c r="AE27" i="3" a="1"/>
  <c r="AE27" i="3" s="1"/>
  <c r="AH27" i="3" a="1"/>
  <c r="AH27" i="3" s="1"/>
  <c r="AG26" i="3" a="1"/>
  <c r="AG26" i="3" s="1"/>
  <c r="AF26" i="3" a="1"/>
  <c r="AF26" i="3" s="1"/>
  <c r="AE26" i="3" a="1"/>
  <c r="AE26" i="3" s="1"/>
  <c r="AH26" i="3" a="1"/>
  <c r="AH26" i="3" s="1"/>
  <c r="AG25" i="3" a="1"/>
  <c r="AG25" i="3" s="1"/>
  <c r="AH25" i="3" a="1"/>
  <c r="AH25" i="3" s="1"/>
  <c r="AE25" i="3" a="1"/>
  <c r="AE25" i="3" s="1"/>
  <c r="AF25" i="3" a="1"/>
  <c r="AF25" i="3" s="1"/>
  <c r="AE24" i="3" a="1"/>
  <c r="AE24" i="3" s="1"/>
  <c r="AG24" i="3" a="1"/>
  <c r="AG24" i="3" s="1"/>
  <c r="AH24" i="3" a="1"/>
  <c r="AH24" i="3" s="1"/>
  <c r="AF24" i="3" a="1"/>
  <c r="AF24" i="3" s="1"/>
  <c r="AH23" i="3" a="1"/>
  <c r="AH23" i="3" s="1"/>
  <c r="AF23" i="3" a="1"/>
  <c r="AF23" i="3" s="1"/>
  <c r="AE23" i="3" a="1"/>
  <c r="AE23" i="3" s="1"/>
  <c r="AG23" i="3" a="1"/>
  <c r="AG23" i="3" s="1"/>
  <c r="F25" i="3"/>
  <c r="D25" i="3" a="1"/>
  <c r="D25" i="3" s="1"/>
  <c r="G25" i="3" s="1"/>
  <c r="I25" i="3" s="1"/>
  <c r="E25" i="3" a="1"/>
  <c r="E25" i="3" s="1"/>
  <c r="H25" i="3" s="1"/>
  <c r="J25" i="3" s="1"/>
  <c r="E26" i="3" a="1"/>
  <c r="E26" i="3" s="1"/>
  <c r="H26" i="3" s="1"/>
  <c r="J26" i="3" s="1"/>
  <c r="F26" i="3"/>
  <c r="B27" i="3"/>
  <c r="D26" i="3" a="1"/>
  <c r="D26" i="3" s="1"/>
  <c r="G26" i="3" s="1"/>
  <c r="I26" i="3" s="1"/>
  <c r="B28" i="3" a="1"/>
  <c r="B28" i="3" s="1"/>
  <c r="D41" i="17" a="1"/>
  <c r="D41" i="17" s="1"/>
  <c r="E41" i="17"/>
  <c r="H41" i="17" s="1" a="1"/>
  <c r="H41" i="17" s="1"/>
  <c r="F41" i="17" a="1"/>
  <c r="F41" i="17" s="1"/>
  <c r="B42" i="17"/>
  <c r="D44" i="17" a="1"/>
  <c r="D44" i="17" s="1"/>
  <c r="E44" i="17"/>
  <c r="H44" i="17" s="1" a="1"/>
  <c r="H44" i="17" s="1"/>
  <c r="F44" i="17" a="1"/>
  <c r="F44" i="17" s="1"/>
  <c r="B45" i="17"/>
  <c r="B48" i="17" a="1"/>
  <c r="B48" i="17" s="1"/>
  <c r="D38" i="17" a="1"/>
  <c r="D38" i="17" s="1"/>
  <c r="E38" i="17"/>
  <c r="G38" i="17" a="1"/>
  <c r="G38" i="17" s="1"/>
  <c r="I38" i="17" a="1"/>
  <c r="I38" i="17" s="1"/>
  <c r="B39" i="17"/>
  <c r="K47" i="13"/>
  <c r="K46" i="13"/>
  <c r="K45" i="13"/>
  <c r="K44" i="13"/>
  <c r="K42" i="13"/>
  <c r="K41" i="13"/>
  <c r="AB32" i="3"/>
  <c r="AB31" i="3" s="1"/>
  <c r="AB30" i="3" s="1"/>
  <c r="AB29" i="3" s="1"/>
  <c r="AB28" i="3" s="1"/>
  <c r="AB27" i="3" s="1"/>
  <c r="AB26" i="3" s="1"/>
  <c r="AB25" i="3" s="1"/>
  <c r="AB24" i="3" s="1"/>
  <c r="AB23" i="3" s="1"/>
  <c r="AA32" i="3"/>
  <c r="AA31" i="3" s="1"/>
  <c r="AA30" i="3" s="1"/>
  <c r="AA29" i="3" s="1"/>
  <c r="AA28" i="3" s="1"/>
  <c r="AA27" i="3" s="1"/>
  <c r="AA26" i="3" s="1"/>
  <c r="AA25" i="3" s="1"/>
  <c r="AA24" i="3" s="1"/>
  <c r="AA23" i="3" s="1"/>
  <c r="I23" i="3"/>
  <c r="J23" i="3"/>
  <c r="H87" i="14"/>
  <c r="G120" i="14" s="1"/>
  <c r="G87" i="14"/>
  <c r="C120" i="14" s="1"/>
  <c r="H86" i="14"/>
  <c r="G119" i="14" s="1"/>
  <c r="H79" i="14"/>
  <c r="G112" i="14" s="1"/>
  <c r="H80" i="14"/>
  <c r="G113" i="14" s="1"/>
  <c r="G80" i="14"/>
  <c r="C113" i="14" s="1"/>
  <c r="J106" i="14"/>
  <c r="I106" i="14"/>
  <c r="D143" i="14"/>
  <c r="G143" i="14" s="1"/>
  <c r="J105" i="14"/>
  <c r="I105" i="14"/>
  <c r="B173" i="14"/>
  <c r="D142" i="14"/>
  <c r="G142" i="14" s="1"/>
  <c r="D141" i="14"/>
  <c r="G141" i="14" s="1"/>
  <c r="B172" i="14"/>
  <c r="J104" i="14"/>
  <c r="I104" i="14"/>
  <c r="I103" i="14"/>
  <c r="J103" i="14"/>
  <c r="D140" i="14"/>
  <c r="G140" i="14" s="1"/>
  <c r="B171" i="14"/>
  <c r="J102" i="14"/>
  <c r="I102" i="14"/>
  <c r="D139" i="14"/>
  <c r="G139" i="14" s="1"/>
  <c r="B170" i="14"/>
  <c r="B169" i="14"/>
  <c r="D138" i="14"/>
  <c r="G138" i="14" s="1"/>
  <c r="I101" i="14"/>
  <c r="J101" i="14"/>
  <c r="D137" i="14"/>
  <c r="G137" i="14" s="1"/>
  <c r="B168" i="14"/>
  <c r="I100" i="14"/>
  <c r="J100" i="14"/>
  <c r="I99" i="14"/>
  <c r="J99" i="14"/>
  <c r="D136" i="14"/>
  <c r="G136" i="14" s="1"/>
  <c r="B167" i="14"/>
  <c r="B166" i="14"/>
  <c r="D135" i="14"/>
  <c r="G135" i="14" s="1"/>
  <c r="I98" i="14"/>
  <c r="J98" i="14"/>
  <c r="B165" i="14"/>
  <c r="D134" i="14"/>
  <c r="G134" i="14" s="1"/>
  <c r="J97" i="14"/>
  <c r="I97" i="14"/>
  <c r="D133" i="14"/>
  <c r="G133" i="14" s="1"/>
  <c r="B164" i="14"/>
  <c r="J96" i="14"/>
  <c r="I96" i="14"/>
  <c r="C133" i="14" s="1"/>
  <c r="H89" i="14"/>
  <c r="G122" i="14" s="1"/>
  <c r="G88" i="14"/>
  <c r="C121" i="14" s="1"/>
  <c r="H88" i="14"/>
  <c r="G121" i="14" s="1"/>
  <c r="H83" i="14"/>
  <c r="G116" i="14" s="1"/>
  <c r="G83" i="14"/>
  <c r="C116" i="14" s="1"/>
  <c r="H85" i="14"/>
  <c r="G118" i="14" s="1"/>
  <c r="H84" i="14"/>
  <c r="G117" i="14" s="1"/>
  <c r="G84" i="14"/>
  <c r="C117" i="14" s="1"/>
  <c r="H82" i="14"/>
  <c r="G115" i="14" s="1"/>
  <c r="H81" i="14"/>
  <c r="G114" i="14" s="1"/>
  <c r="G79" i="14"/>
  <c r="C112" i="14" s="1"/>
  <c r="K90" i="11" l="1"/>
  <c r="N90" i="11" s="1"/>
  <c r="C62" i="11"/>
  <c r="C89" i="11" s="1"/>
  <c r="G89" i="11" s="1"/>
  <c r="K38" i="17" a="1"/>
  <c r="J41" i="17"/>
  <c r="L41" i="17" s="1"/>
  <c r="J44" i="17"/>
  <c r="L44" i="17" s="1"/>
  <c r="K38" i="17"/>
  <c r="M38" i="17" s="1"/>
  <c r="E33" i="29"/>
  <c r="G33" i="29" a="1"/>
  <c r="G33" i="29" s="1"/>
  <c r="D27" i="3" a="1"/>
  <c r="D27" i="3" s="1"/>
  <c r="G27" i="3" s="1"/>
  <c r="I27" i="3" s="1"/>
  <c r="E27" i="3" a="1"/>
  <c r="E27" i="3" s="1"/>
  <c r="H27" i="3" s="1"/>
  <c r="J27" i="3" s="1"/>
  <c r="F27" i="3"/>
  <c r="D28" i="3" a="1"/>
  <c r="D28" i="3" s="1"/>
  <c r="G28" i="3" s="1"/>
  <c r="I28" i="3" s="1"/>
  <c r="E28" i="3" a="1"/>
  <c r="E28" i="3" s="1"/>
  <c r="H28" i="3" s="1"/>
  <c r="J28" i="3" s="1"/>
  <c r="F28" i="3"/>
  <c r="B29" i="3"/>
  <c r="B30" i="3" a="1"/>
  <c r="B30" i="3" s="1"/>
  <c r="D42" i="17" a="1"/>
  <c r="D42" i="17" s="1"/>
  <c r="E42" i="17"/>
  <c r="I42" i="17" s="1" a="1"/>
  <c r="I42" i="17" s="1"/>
  <c r="G42" i="17" a="1"/>
  <c r="G42" i="17" s="1"/>
  <c r="B43" i="17"/>
  <c r="D45" i="17" a="1"/>
  <c r="D45" i="17" s="1"/>
  <c r="E45" i="17"/>
  <c r="F45" i="17" a="1"/>
  <c r="F45" i="17" s="1"/>
  <c r="H45" i="17" a="1"/>
  <c r="H45" i="17" s="1"/>
  <c r="B46" i="17"/>
  <c r="D48" i="17" a="1"/>
  <c r="D48" i="17" s="1"/>
  <c r="E48" i="17"/>
  <c r="H48" i="17" s="1" a="1"/>
  <c r="H48" i="17" s="1"/>
  <c r="F48" i="17" a="1"/>
  <c r="F48" i="17" s="1"/>
  <c r="B49" i="17"/>
  <c r="B52" i="17" a="1"/>
  <c r="B52" i="17" s="1"/>
  <c r="D39" i="17" a="1"/>
  <c r="D39" i="17" s="1"/>
  <c r="E39" i="17"/>
  <c r="G39" i="17" a="1"/>
  <c r="G39" i="17" s="1"/>
  <c r="I39" i="17" a="1"/>
  <c r="I39" i="17" s="1"/>
  <c r="AI32" i="3"/>
  <c r="AI31" i="3" s="1"/>
  <c r="AI30" i="3" s="1"/>
  <c r="AI29" i="3" s="1"/>
  <c r="AI28" i="3" s="1"/>
  <c r="AI27" i="3" s="1"/>
  <c r="AI26" i="3" s="1"/>
  <c r="AI25" i="3" s="1"/>
  <c r="AI24" i="3" s="1"/>
  <c r="AI23" i="3" s="1"/>
  <c r="AJ32" i="3"/>
  <c r="AJ31" i="3" s="1"/>
  <c r="AJ30" i="3" s="1"/>
  <c r="AJ29" i="3" s="1"/>
  <c r="AJ28" i="3" s="1"/>
  <c r="AJ27" i="3" s="1"/>
  <c r="AJ26" i="3" s="1"/>
  <c r="AJ25" i="3" s="1"/>
  <c r="AJ24" i="3" s="1"/>
  <c r="AJ23" i="3" s="1"/>
  <c r="F143" i="14"/>
  <c r="H143" i="14" s="1"/>
  <c r="H122" i="14"/>
  <c r="I122" i="14" s="1"/>
  <c r="J122" i="14" s="1"/>
  <c r="D122" i="14"/>
  <c r="E122" i="14" s="1"/>
  <c r="F122" i="14" s="1"/>
  <c r="C143" i="14"/>
  <c r="E143" i="14" s="1"/>
  <c r="F142" i="14"/>
  <c r="H142" i="14" s="1"/>
  <c r="H121" i="14"/>
  <c r="I121" i="14" s="1"/>
  <c r="J121" i="14" s="1"/>
  <c r="D121" i="14"/>
  <c r="E121" i="14" s="1"/>
  <c r="F121" i="14" s="1"/>
  <c r="C142" i="14"/>
  <c r="E142" i="14" s="1"/>
  <c r="C173" i="14" a="1"/>
  <c r="C173" i="14" s="1"/>
  <c r="B189" i="14"/>
  <c r="C172" i="14" a="1"/>
  <c r="C172" i="14" s="1"/>
  <c r="B188" i="14"/>
  <c r="H120" i="14"/>
  <c r="I120" i="14" s="1"/>
  <c r="J120" i="14" s="1"/>
  <c r="F141" i="14"/>
  <c r="H141" i="14" s="1"/>
  <c r="D120" i="14"/>
  <c r="E120" i="14" s="1"/>
  <c r="F120" i="14" s="1"/>
  <c r="C141" i="14"/>
  <c r="E141" i="14" s="1"/>
  <c r="D119" i="14"/>
  <c r="E119" i="14" s="1"/>
  <c r="F119" i="14" s="1"/>
  <c r="C140" i="14"/>
  <c r="E140" i="14" s="1"/>
  <c r="H119" i="14"/>
  <c r="I119" i="14" s="1"/>
  <c r="J119" i="14" s="1"/>
  <c r="F140" i="14"/>
  <c r="H140" i="14" s="1"/>
  <c r="C171" i="14" a="1"/>
  <c r="C171" i="14" s="1"/>
  <c r="B187" i="14"/>
  <c r="F139" i="14"/>
  <c r="H139" i="14" s="1"/>
  <c r="H118" i="14"/>
  <c r="I118" i="14" s="1"/>
  <c r="J118" i="14" s="1"/>
  <c r="C139" i="14"/>
  <c r="E139" i="14" s="1"/>
  <c r="D118" i="14"/>
  <c r="E118" i="14" s="1"/>
  <c r="F118" i="14" s="1"/>
  <c r="C170" i="14" a="1"/>
  <c r="C170" i="14" s="1"/>
  <c r="B186" i="14"/>
  <c r="C169" i="14" a="1"/>
  <c r="C169" i="14" s="1"/>
  <c r="B185" i="14"/>
  <c r="D117" i="14"/>
  <c r="E117" i="14" s="1"/>
  <c r="F117" i="14" s="1"/>
  <c r="C138" i="14"/>
  <c r="E138" i="14" s="1"/>
  <c r="F138" i="14"/>
  <c r="H138" i="14" s="1"/>
  <c r="H117" i="14"/>
  <c r="I117" i="14" s="1"/>
  <c r="J117" i="14" s="1"/>
  <c r="C168" i="14" a="1"/>
  <c r="C168" i="14" s="1"/>
  <c r="B184" i="14"/>
  <c r="D116" i="14"/>
  <c r="E116" i="14" s="1"/>
  <c r="F116" i="14" s="1"/>
  <c r="C137" i="14"/>
  <c r="E137" i="14" s="1"/>
  <c r="H116" i="14"/>
  <c r="I116" i="14" s="1"/>
  <c r="J116" i="14" s="1"/>
  <c r="F137" i="14"/>
  <c r="H137" i="14" s="1"/>
  <c r="D115" i="14"/>
  <c r="E115" i="14" s="1"/>
  <c r="F115" i="14" s="1"/>
  <c r="C136" i="14"/>
  <c r="E136" i="14" s="1"/>
  <c r="H115" i="14"/>
  <c r="I115" i="14" s="1"/>
  <c r="J115" i="14" s="1"/>
  <c r="F136" i="14"/>
  <c r="H136" i="14" s="1"/>
  <c r="C167" i="14" a="1"/>
  <c r="C167" i="14" s="1"/>
  <c r="B183" i="14"/>
  <c r="C166" i="14" a="1"/>
  <c r="C166" i="14" s="1"/>
  <c r="B182" i="14"/>
  <c r="D114" i="14"/>
  <c r="E114" i="14" s="1"/>
  <c r="F114" i="14" s="1"/>
  <c r="C135" i="14"/>
  <c r="E135" i="14" s="1"/>
  <c r="H114" i="14"/>
  <c r="I114" i="14" s="1"/>
  <c r="J114" i="14" s="1"/>
  <c r="F135" i="14"/>
  <c r="H135" i="14" s="1"/>
  <c r="C165" i="14" a="1"/>
  <c r="C165" i="14" s="1"/>
  <c r="B181" i="14"/>
  <c r="F133" i="14"/>
  <c r="H133" i="14" s="1"/>
  <c r="F134" i="14"/>
  <c r="H134" i="14" s="1"/>
  <c r="H113" i="14"/>
  <c r="I113" i="14" s="1"/>
  <c r="J113" i="14" s="1"/>
  <c r="H112" i="14"/>
  <c r="I112" i="14" s="1"/>
  <c r="J112" i="14" s="1"/>
  <c r="D112" i="14"/>
  <c r="E112" i="14" s="1"/>
  <c r="F112" i="14" s="1"/>
  <c r="D113" i="14"/>
  <c r="E113" i="14" s="1"/>
  <c r="F113" i="14" s="1"/>
  <c r="C134" i="14"/>
  <c r="E134" i="14" s="1"/>
  <c r="C164" i="14" a="1"/>
  <c r="C164" i="14" s="1"/>
  <c r="B180" i="14"/>
  <c r="E133" i="14"/>
  <c r="J89" i="11" l="1"/>
  <c r="K89" i="11"/>
  <c r="N89" i="11" s="1"/>
  <c r="K42" i="17" a="1"/>
  <c r="K39" i="17" a="1"/>
  <c r="D170" i="14"/>
  <c r="D29" i="3" a="1"/>
  <c r="D29" i="3" s="1"/>
  <c r="G29" i="3" s="1"/>
  <c r="I29" i="3" s="1"/>
  <c r="E29" i="3" a="1"/>
  <c r="E29" i="3" s="1"/>
  <c r="H29" i="3" s="1"/>
  <c r="J29" i="3" s="1"/>
  <c r="F29" i="3"/>
  <c r="D30" i="3" a="1"/>
  <c r="D30" i="3" s="1"/>
  <c r="G30" i="3" s="1"/>
  <c r="I30" i="3" s="1"/>
  <c r="E30" i="3" a="1"/>
  <c r="E30" i="3" s="1"/>
  <c r="H30" i="3" s="1"/>
  <c r="J30" i="3" s="1"/>
  <c r="F30" i="3"/>
  <c r="B31" i="3"/>
  <c r="B32" i="3" a="1"/>
  <c r="B32" i="3" s="1"/>
  <c r="D43" i="17" a="1"/>
  <c r="D43" i="17" s="1"/>
  <c r="E43" i="17"/>
  <c r="G43" i="17" a="1"/>
  <c r="G43" i="17" s="1"/>
  <c r="I43" i="17" a="1"/>
  <c r="I43" i="17" s="1"/>
  <c r="D46" i="17" a="1"/>
  <c r="D46" i="17" s="1"/>
  <c r="E46" i="17"/>
  <c r="I46" i="17" s="1" a="1"/>
  <c r="I46" i="17" s="1"/>
  <c r="G46" i="17" a="1"/>
  <c r="G46" i="17" s="1"/>
  <c r="B47" i="17"/>
  <c r="D49" i="17" a="1"/>
  <c r="D49" i="17" s="1"/>
  <c r="E49" i="17"/>
  <c r="H49" i="17" s="1" a="1"/>
  <c r="H49" i="17" s="1"/>
  <c r="F49" i="17" a="1"/>
  <c r="F49" i="17" s="1"/>
  <c r="B50" i="17"/>
  <c r="D52" i="17" a="1"/>
  <c r="D52" i="17" s="1"/>
  <c r="E52" i="17"/>
  <c r="F52" i="17" a="1"/>
  <c r="F52" i="17" s="1"/>
  <c r="H52" i="17" a="1"/>
  <c r="H52" i="17" s="1"/>
  <c r="B53" i="17"/>
  <c r="B56" i="17" a="1"/>
  <c r="B56" i="17" s="1"/>
  <c r="J45" i="17"/>
  <c r="K42" i="17"/>
  <c r="M42" i="17" s="1"/>
  <c r="K39" i="17"/>
  <c r="J48" i="17"/>
  <c r="L48" i="17" s="1"/>
  <c r="D172" i="14"/>
  <c r="D169" i="14"/>
  <c r="D167" i="14"/>
  <c r="D165" i="14"/>
  <c r="B150" i="14"/>
  <c r="C189" i="14" a="1"/>
  <c r="C189" i="14" s="1"/>
  <c r="B225" i="14"/>
  <c r="B204" i="14"/>
  <c r="C204" i="14" s="1"/>
  <c r="C188" i="14" a="1"/>
  <c r="C188" i="14" s="1"/>
  <c r="B203" i="14"/>
  <c r="C203" i="14" s="1"/>
  <c r="B224" i="14"/>
  <c r="C187" i="14" a="1"/>
  <c r="C187" i="14" s="1"/>
  <c r="B202" i="14"/>
  <c r="C202" i="14" s="1"/>
  <c r="B223" i="14"/>
  <c r="C186" i="14" a="1"/>
  <c r="C186" i="14" s="1"/>
  <c r="B201" i="14"/>
  <c r="C201" i="14" s="1"/>
  <c r="B222" i="14"/>
  <c r="C185" i="14" a="1"/>
  <c r="C185" i="14" s="1"/>
  <c r="B221" i="14"/>
  <c r="B200" i="14"/>
  <c r="C200" i="14" s="1"/>
  <c r="C184" i="14" a="1"/>
  <c r="C184" i="14" s="1"/>
  <c r="B220" i="14"/>
  <c r="B199" i="14"/>
  <c r="C199" i="14" s="1"/>
  <c r="C183" i="14" a="1"/>
  <c r="C183" i="14" s="1"/>
  <c r="B198" i="14"/>
  <c r="C198" i="14" s="1"/>
  <c r="B219" i="14"/>
  <c r="C182" i="14" a="1"/>
  <c r="C182" i="14" s="1"/>
  <c r="B218" i="14"/>
  <c r="B197" i="14"/>
  <c r="C197" i="14" s="1"/>
  <c r="C181" i="14" a="1"/>
  <c r="C181" i="14" s="1"/>
  <c r="B196" i="14"/>
  <c r="C196" i="14" s="1"/>
  <c r="B217" i="14"/>
  <c r="C180" i="14" a="1"/>
  <c r="C180" i="14" s="1"/>
  <c r="B216" i="14"/>
  <c r="B195" i="14"/>
  <c r="C195" i="14" s="1"/>
  <c r="D171" i="14"/>
  <c r="D168" i="14"/>
  <c r="D166" i="14"/>
  <c r="B128" i="14"/>
  <c r="B126" i="14"/>
  <c r="D164" i="14"/>
  <c r="B148" i="14"/>
  <c r="K43" i="17" l="1" a="1"/>
  <c r="K46" i="17" a="1"/>
  <c r="D186" i="14"/>
  <c r="D184" i="14"/>
  <c r="K43" i="17"/>
  <c r="M43" i="17" s="1"/>
  <c r="K46" i="17"/>
  <c r="M46" i="17" s="1"/>
  <c r="J49" i="17"/>
  <c r="L49" i="17" s="1"/>
  <c r="D31" i="3" a="1"/>
  <c r="D31" i="3" s="1"/>
  <c r="G31" i="3" s="1"/>
  <c r="I31" i="3" s="1"/>
  <c r="E31" i="3" a="1"/>
  <c r="E31" i="3" s="1"/>
  <c r="H31" i="3" s="1"/>
  <c r="J31" i="3" s="1"/>
  <c r="F31" i="3"/>
  <c r="D32" i="3" a="1"/>
  <c r="D32" i="3" s="1"/>
  <c r="G32" i="3" s="1"/>
  <c r="I32" i="3" s="1"/>
  <c r="E32" i="3" a="1"/>
  <c r="E32" i="3" s="1"/>
  <c r="H32" i="3" s="1"/>
  <c r="J32" i="3" s="1"/>
  <c r="F32" i="3"/>
  <c r="B33" i="3"/>
  <c r="B34" i="3" a="1"/>
  <c r="B34" i="3" s="1"/>
  <c r="D47" i="17" a="1"/>
  <c r="D47" i="17" s="1"/>
  <c r="K47" i="17" s="1" a="1"/>
  <c r="E47" i="17"/>
  <c r="G47" i="17" a="1"/>
  <c r="G47" i="17" s="1"/>
  <c r="I47" i="17" a="1"/>
  <c r="I47" i="17" s="1"/>
  <c r="D50" i="17" a="1"/>
  <c r="D50" i="17" s="1"/>
  <c r="K50" i="17" s="1" a="1"/>
  <c r="E50" i="17"/>
  <c r="G50" i="17" a="1"/>
  <c r="G50" i="17" s="1"/>
  <c r="I50" i="17" a="1"/>
  <c r="I50" i="17" s="1"/>
  <c r="B51" i="17"/>
  <c r="D53" i="17" a="1"/>
  <c r="D53" i="17" s="1"/>
  <c r="E53" i="17"/>
  <c r="F53" i="17" a="1"/>
  <c r="F53" i="17" s="1"/>
  <c r="H53" i="17" a="1"/>
  <c r="H53" i="17" s="1"/>
  <c r="B54" i="17"/>
  <c r="D56" i="17" a="1"/>
  <c r="D56" i="17" s="1"/>
  <c r="E56" i="17"/>
  <c r="F56" i="17" a="1"/>
  <c r="F56" i="17" s="1"/>
  <c r="H56" i="17" a="1"/>
  <c r="H56" i="17" s="1"/>
  <c r="B57" i="17"/>
  <c r="B60" i="17" a="1"/>
  <c r="B60" i="17" s="1"/>
  <c r="L45" i="17"/>
  <c r="M39" i="17"/>
  <c r="J52" i="17"/>
  <c r="L52" i="17" s="1"/>
  <c r="D187" i="14"/>
  <c r="D181" i="14"/>
  <c r="D183" i="14"/>
  <c r="D182" i="14"/>
  <c r="D225" i="14"/>
  <c r="C225" i="14" s="1"/>
  <c r="B244" i="14"/>
  <c r="D244" i="14" s="1"/>
  <c r="C244" i="14" s="1"/>
  <c r="D204" i="14"/>
  <c r="D203" i="14"/>
  <c r="E203" i="14"/>
  <c r="D224" i="14"/>
  <c r="C224" i="14" s="1"/>
  <c r="B243" i="14"/>
  <c r="D243" i="14" s="1"/>
  <c r="C243" i="14" s="1"/>
  <c r="D202" i="14"/>
  <c r="E202" i="14"/>
  <c r="D223" i="14"/>
  <c r="C223" i="14" s="1"/>
  <c r="B242" i="14"/>
  <c r="D242" i="14" s="1"/>
  <c r="C242" i="14" s="1"/>
  <c r="D201" i="14"/>
  <c r="E201" i="14"/>
  <c r="D222" i="14"/>
  <c r="C222" i="14" s="1"/>
  <c r="B241" i="14"/>
  <c r="D241" i="14" s="1"/>
  <c r="C241" i="14" s="1"/>
  <c r="D221" i="14"/>
  <c r="C221" i="14" s="1"/>
  <c r="B240" i="14"/>
  <c r="D240" i="14" s="1"/>
  <c r="C240" i="14" s="1"/>
  <c r="D200" i="14"/>
  <c r="E200" i="14"/>
  <c r="D220" i="14"/>
  <c r="C220" i="14" s="1"/>
  <c r="B239" i="14"/>
  <c r="D239" i="14" s="1"/>
  <c r="C239" i="14" s="1"/>
  <c r="E199" i="14"/>
  <c r="D199" i="14"/>
  <c r="E198" i="14"/>
  <c r="D198" i="14"/>
  <c r="D219" i="14"/>
  <c r="C219" i="14" s="1"/>
  <c r="B238" i="14"/>
  <c r="D238" i="14" s="1"/>
  <c r="C238" i="14" s="1"/>
  <c r="D218" i="14"/>
  <c r="C218" i="14" s="1"/>
  <c r="B237" i="14"/>
  <c r="D237" i="14" s="1"/>
  <c r="C237" i="14" s="1"/>
  <c r="E197" i="14"/>
  <c r="D197" i="14"/>
  <c r="E196" i="14"/>
  <c r="D196" i="14"/>
  <c r="D217" i="14"/>
  <c r="C217" i="14" s="1"/>
  <c r="B236" i="14"/>
  <c r="D236" i="14" s="1"/>
  <c r="C236" i="14" s="1"/>
  <c r="D216" i="14"/>
  <c r="C216" i="14" s="1"/>
  <c r="B235" i="14"/>
  <c r="D235" i="14" s="1"/>
  <c r="C235" i="14" s="1"/>
  <c r="D188" i="14"/>
  <c r="D185" i="14"/>
  <c r="D180" i="14"/>
  <c r="D33" i="3" l="1" a="1"/>
  <c r="D33" i="3" s="1"/>
  <c r="G33" i="3" s="1"/>
  <c r="I33" i="3" s="1"/>
  <c r="E33" i="3" a="1"/>
  <c r="E33" i="3" s="1"/>
  <c r="H33" i="3" s="1"/>
  <c r="J33" i="3" s="1"/>
  <c r="F33" i="3"/>
  <c r="D34" i="3" a="1"/>
  <c r="D34" i="3" s="1"/>
  <c r="G34" i="3" s="1"/>
  <c r="I34" i="3" s="1"/>
  <c r="E34" i="3" a="1"/>
  <c r="E34" i="3" s="1"/>
  <c r="H34" i="3" s="1"/>
  <c r="J34" i="3" s="1"/>
  <c r="F34" i="3"/>
  <c r="B35" i="3"/>
  <c r="B36" i="3" a="1"/>
  <c r="B36" i="3" s="1"/>
  <c r="D51" i="17" a="1"/>
  <c r="D51" i="17" s="1"/>
  <c r="K51" i="17" s="1" a="1"/>
  <c r="E51" i="17"/>
  <c r="G51" i="17" a="1"/>
  <c r="G51" i="17" s="1"/>
  <c r="I51" i="17" a="1"/>
  <c r="I51" i="17" s="1"/>
  <c r="D54" i="17" a="1"/>
  <c r="D54" i="17" s="1"/>
  <c r="E54" i="17"/>
  <c r="G54" i="17" a="1"/>
  <c r="G54" i="17" s="1"/>
  <c r="I54" i="17" a="1"/>
  <c r="I54" i="17" s="1"/>
  <c r="B55" i="17"/>
  <c r="D57" i="17" a="1"/>
  <c r="D57" i="17" s="1"/>
  <c r="E57" i="17"/>
  <c r="H57" i="17" s="1" a="1"/>
  <c r="H57" i="17" s="1"/>
  <c r="F57" i="17" a="1"/>
  <c r="F57" i="17" s="1"/>
  <c r="B58" i="17"/>
  <c r="D60" i="17" a="1"/>
  <c r="D60" i="17" s="1"/>
  <c r="E60" i="17"/>
  <c r="F60" i="17" a="1"/>
  <c r="F60" i="17" s="1"/>
  <c r="H60" i="17" a="1"/>
  <c r="H60" i="17" s="1"/>
  <c r="B61" i="17"/>
  <c r="B64" i="17" a="1"/>
  <c r="B64" i="17" s="1"/>
  <c r="F26" i="29"/>
  <c r="K47" i="17"/>
  <c r="J53" i="17"/>
  <c r="L53" i="17" s="1"/>
  <c r="K50" i="17"/>
  <c r="M50" i="17" s="1"/>
  <c r="J56" i="17"/>
  <c r="L56" i="17" s="1"/>
  <c r="K54" i="17" l="1" a="1"/>
  <c r="J57" i="17"/>
  <c r="L57" i="17" s="1"/>
  <c r="J60" i="17"/>
  <c r="L60" i="17" s="1"/>
  <c r="D35" i="3" a="1"/>
  <c r="D35" i="3" s="1"/>
  <c r="G35" i="3" s="1"/>
  <c r="I35" i="3" s="1"/>
  <c r="E35" i="3" a="1"/>
  <c r="E35" i="3" s="1"/>
  <c r="H35" i="3" s="1"/>
  <c r="J35" i="3" s="1"/>
  <c r="F35" i="3"/>
  <c r="D36" i="3" a="1"/>
  <c r="D36" i="3" s="1"/>
  <c r="G36" i="3" s="1"/>
  <c r="I36" i="3" s="1"/>
  <c r="E36" i="3" a="1"/>
  <c r="E36" i="3" s="1"/>
  <c r="H36" i="3" s="1"/>
  <c r="J36" i="3" s="1"/>
  <c r="F36" i="3"/>
  <c r="B37" i="3"/>
  <c r="B38" i="3" a="1"/>
  <c r="B38" i="3" s="1"/>
  <c r="D55" i="17" a="1"/>
  <c r="D55" i="17" s="1"/>
  <c r="K55" i="17" s="1" a="1"/>
  <c r="E55" i="17"/>
  <c r="G55" i="17" a="1"/>
  <c r="G55" i="17" s="1"/>
  <c r="I55" i="17" a="1"/>
  <c r="I55" i="17" s="1"/>
  <c r="D58" i="17" a="1"/>
  <c r="D58" i="17" s="1"/>
  <c r="E58" i="17"/>
  <c r="G58" i="17" a="1"/>
  <c r="G58" i="17" s="1"/>
  <c r="I58" i="17" a="1"/>
  <c r="I58" i="17" s="1"/>
  <c r="B59" i="17"/>
  <c r="D61" i="17" a="1"/>
  <c r="D61" i="17" s="1"/>
  <c r="E61" i="17"/>
  <c r="F61" i="17" a="1"/>
  <c r="F61" i="17" s="1"/>
  <c r="H61" i="17" a="1"/>
  <c r="H61" i="17" s="1"/>
  <c r="B62" i="17"/>
  <c r="D64" i="17" a="1"/>
  <c r="D64" i="17" s="1"/>
  <c r="E64" i="17"/>
  <c r="F64" i="17" a="1"/>
  <c r="F64" i="17" s="1"/>
  <c r="H64" i="17" a="1"/>
  <c r="H64" i="17" s="1"/>
  <c r="B65" i="17"/>
  <c r="B68" i="17" a="1"/>
  <c r="B68" i="17" s="1"/>
  <c r="M47" i="17"/>
  <c r="F48" i="29"/>
  <c r="K54" i="17"/>
  <c r="M54" i="17" s="1"/>
  <c r="K51" i="17"/>
  <c r="M51" i="17" s="1"/>
  <c r="K58" i="17" l="1" a="1"/>
  <c r="K55" i="17"/>
  <c r="M55" i="17" s="1"/>
  <c r="K58" i="17"/>
  <c r="M58" i="17" s="1"/>
  <c r="D37" i="3" a="1"/>
  <c r="D37" i="3" s="1"/>
  <c r="G37" i="3" s="1"/>
  <c r="I37" i="3" s="1"/>
  <c r="F37" i="3"/>
  <c r="E37" i="3" a="1"/>
  <c r="E37" i="3" s="1"/>
  <c r="H37" i="3" s="1"/>
  <c r="J37" i="3" s="1"/>
  <c r="B40" i="3" a="1"/>
  <c r="B40" i="3" s="1"/>
  <c r="D38" i="3" a="1"/>
  <c r="D38" i="3" s="1"/>
  <c r="G38" i="3" s="1"/>
  <c r="I38" i="3" s="1"/>
  <c r="F38" i="3"/>
  <c r="B39" i="3"/>
  <c r="E38" i="3" a="1"/>
  <c r="E38" i="3" s="1"/>
  <c r="H38" i="3" s="1"/>
  <c r="J38" i="3" s="1"/>
  <c r="D59" i="17" a="1"/>
  <c r="D59" i="17" s="1"/>
  <c r="E59" i="17"/>
  <c r="G59" i="17" a="1"/>
  <c r="G59" i="17" s="1"/>
  <c r="I59" i="17" a="1"/>
  <c r="I59" i="17" s="1"/>
  <c r="D62" i="17" a="1"/>
  <c r="D62" i="17" s="1"/>
  <c r="K62" i="17" s="1" a="1"/>
  <c r="E62" i="17"/>
  <c r="G62" i="17" a="1"/>
  <c r="G62" i="17" s="1"/>
  <c r="I62" i="17" a="1"/>
  <c r="I62" i="17" s="1"/>
  <c r="B63" i="17"/>
  <c r="D65" i="17" a="1"/>
  <c r="D65" i="17" s="1"/>
  <c r="E65" i="17"/>
  <c r="H65" i="17" s="1" a="1"/>
  <c r="H65" i="17" s="1"/>
  <c r="F65" i="17" a="1"/>
  <c r="F65" i="17" s="1"/>
  <c r="B66" i="17"/>
  <c r="D68" i="17" a="1"/>
  <c r="D68" i="17" s="1"/>
  <c r="E68" i="17"/>
  <c r="F68" i="17" a="1"/>
  <c r="F68" i="17" s="1"/>
  <c r="H68" i="17" a="1"/>
  <c r="H68" i="17" s="1"/>
  <c r="B69" i="17"/>
  <c r="B72" i="17" a="1"/>
  <c r="B72" i="17" s="1"/>
  <c r="J61" i="17"/>
  <c r="L61" i="17" s="1"/>
  <c r="J64" i="17"/>
  <c r="L64" i="17" s="1"/>
  <c r="K59" i="17" l="1" a="1"/>
  <c r="J65" i="17"/>
  <c r="L65" i="17" s="1"/>
  <c r="E10" i="29"/>
  <c r="D32" i="29"/>
  <c r="G10" i="29" a="1"/>
  <c r="G10" i="29" s="1"/>
  <c r="H10" i="29" s="1"/>
  <c r="D40" i="3" a="1"/>
  <c r="D40" i="3" s="1"/>
  <c r="G40" i="3" s="1"/>
  <c r="I40" i="3" s="1"/>
  <c r="B42" i="3" a="1"/>
  <c r="B42" i="3" s="1"/>
  <c r="B41" i="3"/>
  <c r="F40" i="3"/>
  <c r="E40" i="3" a="1"/>
  <c r="E40" i="3" s="1"/>
  <c r="H40" i="3" s="1"/>
  <c r="J40" i="3" s="1"/>
  <c r="F39" i="3"/>
  <c r="D39" i="3" a="1"/>
  <c r="D39" i="3" s="1"/>
  <c r="G39" i="3" s="1"/>
  <c r="I39" i="3" s="1"/>
  <c r="E39" i="3" a="1"/>
  <c r="E39" i="3" s="1"/>
  <c r="H39" i="3" s="1"/>
  <c r="J39" i="3" s="1"/>
  <c r="D63" i="17" a="1"/>
  <c r="D63" i="17" s="1"/>
  <c r="E63" i="17"/>
  <c r="G63" i="17" a="1"/>
  <c r="G63" i="17" s="1"/>
  <c r="I63" i="17" a="1"/>
  <c r="I63" i="17" s="1"/>
  <c r="D66" i="17" a="1"/>
  <c r="D66" i="17" s="1"/>
  <c r="K66" i="17" s="1" a="1"/>
  <c r="E66" i="17"/>
  <c r="G66" i="17" a="1"/>
  <c r="G66" i="17" s="1"/>
  <c r="I66" i="17" a="1"/>
  <c r="I66" i="17" s="1"/>
  <c r="B67" i="17"/>
  <c r="D69" i="17" a="1"/>
  <c r="D69" i="17" s="1"/>
  <c r="E69" i="17"/>
  <c r="H69" i="17" s="1" a="1"/>
  <c r="H69" i="17" s="1"/>
  <c r="F69" i="17" a="1"/>
  <c r="F69" i="17" s="1"/>
  <c r="B70" i="17"/>
  <c r="D72" i="17" a="1"/>
  <c r="D72" i="17" s="1"/>
  <c r="E72" i="17"/>
  <c r="F72" i="17" a="1"/>
  <c r="F72" i="17" s="1"/>
  <c r="H72" i="17" a="1"/>
  <c r="H72" i="17" s="1"/>
  <c r="B73" i="17"/>
  <c r="B76" i="17" a="1"/>
  <c r="B76" i="17" s="1"/>
  <c r="K62" i="17"/>
  <c r="M62" i="17" s="1"/>
  <c r="K59" i="17"/>
  <c r="M59" i="17" s="1"/>
  <c r="J68" i="17"/>
  <c r="L68" i="17" s="1"/>
  <c r="K63" i="17" l="1" a="1"/>
  <c r="E32" i="29"/>
  <c r="G32" i="29" a="1"/>
  <c r="G32" i="29" s="1"/>
  <c r="H32" i="29" s="1"/>
  <c r="E42" i="3" a="1"/>
  <c r="E42" i="3" s="1"/>
  <c r="H42" i="3" s="1"/>
  <c r="J42" i="3" s="1"/>
  <c r="F42" i="3"/>
  <c r="B43" i="3"/>
  <c r="D42" i="3" a="1"/>
  <c r="D42" i="3" s="1"/>
  <c r="G42" i="3" s="1"/>
  <c r="I42" i="3" s="1"/>
  <c r="F41" i="3"/>
  <c r="D41" i="3" a="1"/>
  <c r="D41" i="3" s="1"/>
  <c r="G41" i="3" s="1"/>
  <c r="I41" i="3" s="1"/>
  <c r="E41" i="3" a="1"/>
  <c r="E41" i="3" s="1"/>
  <c r="H41" i="3" s="1"/>
  <c r="J41" i="3" s="1"/>
  <c r="D67" i="17" a="1"/>
  <c r="D67" i="17" s="1"/>
  <c r="E67" i="17"/>
  <c r="G67" i="17" a="1"/>
  <c r="G67" i="17" s="1"/>
  <c r="I67" i="17" a="1"/>
  <c r="I67" i="17" s="1"/>
  <c r="D70" i="17" a="1"/>
  <c r="D70" i="17" s="1"/>
  <c r="E70" i="17"/>
  <c r="G70" i="17" a="1"/>
  <c r="G70" i="17" s="1"/>
  <c r="I70" i="17" a="1"/>
  <c r="I70" i="17" s="1"/>
  <c r="B71" i="17"/>
  <c r="D73" i="17" a="1"/>
  <c r="D73" i="17" s="1"/>
  <c r="E73" i="17"/>
  <c r="H73" i="17" s="1" a="1"/>
  <c r="H73" i="17" s="1"/>
  <c r="F73" i="17" a="1"/>
  <c r="F73" i="17" s="1"/>
  <c r="B74" i="17"/>
  <c r="D76" i="17" a="1"/>
  <c r="D76" i="17" s="1"/>
  <c r="E76" i="17"/>
  <c r="F76" i="17" a="1"/>
  <c r="F76" i="17" s="1"/>
  <c r="H76" i="17" a="1"/>
  <c r="H76" i="17" s="1"/>
  <c r="B77" i="17"/>
  <c r="J72" i="17"/>
  <c r="L72" i="17" s="1"/>
  <c r="K66" i="17"/>
  <c r="M66" i="17" s="1"/>
  <c r="K63" i="17"/>
  <c r="M63" i="17" s="1"/>
  <c r="J69" i="17"/>
  <c r="L69" i="17" s="1"/>
  <c r="K70" i="17" l="1" a="1"/>
  <c r="K67" i="17" a="1"/>
  <c r="D43" i="3" a="1"/>
  <c r="D43" i="3" s="1"/>
  <c r="G43" i="3" s="1"/>
  <c r="I43" i="3" s="1"/>
  <c r="F43" i="3"/>
  <c r="E43" i="3" a="1"/>
  <c r="E43" i="3" s="1"/>
  <c r="H43" i="3" s="1"/>
  <c r="J43" i="3" s="1"/>
  <c r="D71" i="17" a="1"/>
  <c r="D71" i="17" s="1"/>
  <c r="E71" i="17"/>
  <c r="I71" i="17" s="1" a="1"/>
  <c r="I71" i="17" s="1"/>
  <c r="G71" i="17" a="1"/>
  <c r="G71" i="17" s="1"/>
  <c r="D74" i="17" a="1"/>
  <c r="D74" i="17" s="1"/>
  <c r="K74" i="17" s="1" a="1"/>
  <c r="E74" i="17"/>
  <c r="G74" i="17" a="1"/>
  <c r="G74" i="17" s="1"/>
  <c r="I74" i="17" a="1"/>
  <c r="I74" i="17" s="1"/>
  <c r="B75" i="17"/>
  <c r="D77" i="17" a="1"/>
  <c r="D77" i="17" s="1"/>
  <c r="E77" i="17"/>
  <c r="F77" i="17" a="1"/>
  <c r="F77" i="17" s="1"/>
  <c r="H77" i="17" a="1"/>
  <c r="H77" i="17" s="1"/>
  <c r="B78" i="17"/>
  <c r="K67" i="17"/>
  <c r="M67" i="17" s="1"/>
  <c r="K70" i="17"/>
  <c r="M70" i="17" s="1"/>
  <c r="J76" i="17"/>
  <c r="L76" i="17" s="1"/>
  <c r="J73" i="17"/>
  <c r="L73" i="17" s="1"/>
  <c r="K71" i="17" l="1" a="1"/>
  <c r="D75" i="17" a="1"/>
  <c r="D75" i="17" s="1"/>
  <c r="E75" i="17"/>
  <c r="G75" i="17" a="1"/>
  <c r="G75" i="17" s="1"/>
  <c r="I75" i="17" a="1"/>
  <c r="I75" i="17" s="1"/>
  <c r="D78" i="17" a="1"/>
  <c r="D78" i="17" s="1"/>
  <c r="E78" i="17"/>
  <c r="G78" i="17" a="1"/>
  <c r="G78" i="17" s="1"/>
  <c r="I78" i="17" a="1"/>
  <c r="I78" i="17" s="1"/>
  <c r="B79" i="17"/>
  <c r="K71" i="17"/>
  <c r="M71" i="17" s="1"/>
  <c r="J77" i="17"/>
  <c r="L77" i="17" s="1"/>
  <c r="K74" i="17"/>
  <c r="M74" i="17" s="1"/>
  <c r="K78" i="17" l="1" a="1"/>
  <c r="K75" i="17" a="1"/>
  <c r="K78" i="17"/>
  <c r="M78" i="17" s="1"/>
  <c r="D79" i="17" a="1"/>
  <c r="D79" i="17" s="1"/>
  <c r="E79" i="17"/>
  <c r="G79" i="17" a="1"/>
  <c r="G79" i="17" s="1"/>
  <c r="I79" i="17" a="1"/>
  <c r="I79" i="17" s="1"/>
  <c r="K75" i="17"/>
  <c r="M75" i="17" s="1"/>
  <c r="K79" i="17" l="1" a="1"/>
  <c r="K79" i="17"/>
  <c r="M79" i="17" s="1"/>
  <c r="H11" i="29" l="1"/>
  <c r="F33" i="29"/>
  <c r="H33" i="29" s="1"/>
  <c r="F12" i="29"/>
  <c r="H12" i="29" l="1"/>
  <c r="F13" i="29"/>
  <c r="F34" i="29"/>
  <c r="H34" i="29" s="1"/>
  <c r="H13" i="29" l="1"/>
  <c r="F14" i="29"/>
  <c r="F35" i="29"/>
  <c r="H35" i="29" s="1"/>
  <c r="H14" i="29" l="1"/>
  <c r="F15" i="29"/>
  <c r="F36" i="29"/>
  <c r="H36" i="29" s="1"/>
  <c r="J29" i="17" l="1"/>
  <c r="H15" i="29"/>
  <c r="F16" i="29"/>
  <c r="F37" i="29"/>
  <c r="H37" i="29" s="1"/>
  <c r="H16" i="29" l="1"/>
  <c r="F17" i="29"/>
  <c r="F38" i="29"/>
  <c r="H38" i="29" s="1"/>
  <c r="H17" i="29" l="1"/>
  <c r="F18" i="29"/>
  <c r="F39" i="29"/>
  <c r="H39" i="29" s="1"/>
  <c r="K29" i="17"/>
  <c r="H18" i="29" l="1"/>
  <c r="F19" i="29"/>
  <c r="F40" i="29"/>
  <c r="H40" i="29" s="1"/>
  <c r="J19" i="3"/>
  <c r="I19" i="3"/>
  <c r="H19" i="29" l="1"/>
  <c r="F20" i="29"/>
  <c r="F41" i="29"/>
  <c r="H41" i="29" s="1"/>
  <c r="H20" i="29" l="1"/>
  <c r="H22" i="29" s="1"/>
  <c r="E28" i="29" s="1"/>
  <c r="F42" i="29"/>
  <c r="H42" i="29" s="1"/>
  <c r="H44" i="29" s="1"/>
  <c r="E50"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<sst xmlns="http://schemas.openxmlformats.org/spreadsheetml/2006/main" count="80472" uniqueCount="1659">
  <si>
    <t>Story</t>
  </si>
  <si>
    <t>Column</t>
  </si>
  <si>
    <t>Load</t>
  </si>
  <si>
    <t>Loc</t>
  </si>
  <si>
    <t>P</t>
  </si>
  <si>
    <t>V2</t>
  </si>
  <si>
    <t>V3</t>
  </si>
  <si>
    <t>T</t>
  </si>
  <si>
    <t>M2</t>
  </si>
  <si>
    <t>M3</t>
  </si>
  <si>
    <t>GROUND FL</t>
  </si>
  <si>
    <t>C1</t>
  </si>
  <si>
    <t>UL1</t>
  </si>
  <si>
    <t>UL2</t>
  </si>
  <si>
    <t>UL3</t>
  </si>
  <si>
    <t>BASE 1 FL</t>
  </si>
  <si>
    <t>BASE 2 FL</t>
  </si>
  <si>
    <t>BASE 3 FL</t>
  </si>
  <si>
    <t>C2</t>
  </si>
  <si>
    <t>C3</t>
  </si>
  <si>
    <t>4TH FL</t>
  </si>
  <si>
    <t>C4</t>
  </si>
  <si>
    <t>3RD FL</t>
  </si>
  <si>
    <t>2ND FL</t>
  </si>
  <si>
    <t>1ST FL</t>
  </si>
  <si>
    <t>C5</t>
  </si>
  <si>
    <t>C6</t>
  </si>
  <si>
    <t>C7</t>
  </si>
  <si>
    <t>C8</t>
  </si>
  <si>
    <t>C9</t>
  </si>
  <si>
    <t>C10</t>
  </si>
  <si>
    <t>C11</t>
  </si>
  <si>
    <t>C12</t>
  </si>
  <si>
    <t>5TH FL</t>
  </si>
  <si>
    <t>C13</t>
  </si>
  <si>
    <t>ROOF FL</t>
  </si>
  <si>
    <t>C15</t>
  </si>
  <si>
    <t>TERRACE FL</t>
  </si>
  <si>
    <t>15TH FL</t>
  </si>
  <si>
    <t>C16</t>
  </si>
  <si>
    <t>C17</t>
  </si>
  <si>
    <t>C18</t>
  </si>
  <si>
    <t>C20</t>
  </si>
  <si>
    <t>C21</t>
  </si>
  <si>
    <t>C22</t>
  </si>
  <si>
    <t>C23</t>
  </si>
  <si>
    <t>14TH FL</t>
  </si>
  <si>
    <t>C24</t>
  </si>
  <si>
    <t>13TH FL</t>
  </si>
  <si>
    <t>12TH FL</t>
  </si>
  <si>
    <t>11TH FL</t>
  </si>
  <si>
    <t>10TH FL</t>
  </si>
  <si>
    <t>9TH FL</t>
  </si>
  <si>
    <t>8TH FL</t>
  </si>
  <si>
    <t>7TH FL</t>
  </si>
  <si>
    <t>6TH FL</t>
  </si>
  <si>
    <t>C25</t>
  </si>
  <si>
    <t>C28</t>
  </si>
  <si>
    <t>C29</t>
  </si>
  <si>
    <t>C30</t>
  </si>
  <si>
    <t>C31</t>
  </si>
  <si>
    <t>C32</t>
  </si>
  <si>
    <t>C33</t>
  </si>
  <si>
    <t>C35</t>
  </si>
  <si>
    <t>C36</t>
  </si>
  <si>
    <t>C37</t>
  </si>
  <si>
    <t>C38</t>
  </si>
  <si>
    <t>C39</t>
  </si>
  <si>
    <t>C40</t>
  </si>
  <si>
    <t>C41</t>
  </si>
  <si>
    <t>C42</t>
  </si>
  <si>
    <t>C43</t>
  </si>
  <si>
    <t>C44</t>
  </si>
  <si>
    <t>C45</t>
  </si>
  <si>
    <t>Pier</t>
  </si>
  <si>
    <t>P1</t>
  </si>
  <si>
    <t>Top</t>
  </si>
  <si>
    <t>Bottom</t>
  </si>
  <si>
    <t>/</t>
  </si>
  <si>
    <t>Point</t>
  </si>
  <si>
    <t>FX</t>
  </si>
  <si>
    <t>FY</t>
  </si>
  <si>
    <t>FZ</t>
  </si>
  <si>
    <t>MX</t>
  </si>
  <si>
    <t>MY</t>
  </si>
  <si>
    <t>MZ</t>
  </si>
  <si>
    <t>BASE</t>
  </si>
  <si>
    <t>EQX</t>
  </si>
  <si>
    <t>EQY</t>
  </si>
  <si>
    <t>EQXN</t>
  </si>
  <si>
    <t>EQYN</t>
  </si>
  <si>
    <t>RSEQX</t>
  </si>
  <si>
    <t>RSEQY</t>
  </si>
  <si>
    <t>RSEQXELAS</t>
  </si>
  <si>
    <t>RSEQYELAS</t>
  </si>
  <si>
    <t>SESMASSX</t>
  </si>
  <si>
    <t>SESMASSY</t>
  </si>
  <si>
    <t>SESIMPX</t>
  </si>
  <si>
    <t>SESIMPY</t>
  </si>
  <si>
    <t>COMBX1</t>
  </si>
  <si>
    <t>COMBX2</t>
  </si>
  <si>
    <t>COMBX3</t>
  </si>
  <si>
    <t>COMBX4</t>
  </si>
  <si>
    <t>COMBX5</t>
  </si>
  <si>
    <t>COMBX6</t>
  </si>
  <si>
    <t>COMBX7</t>
  </si>
  <si>
    <t>COMBX8</t>
  </si>
  <si>
    <t>COMBX9</t>
  </si>
  <si>
    <t>COMBX10</t>
  </si>
  <si>
    <t>COMBX11</t>
  </si>
  <si>
    <t>COMBX12</t>
  </si>
  <si>
    <t>COMBX13</t>
  </si>
  <si>
    <t>COMBX14</t>
  </si>
  <si>
    <t>COMBX15</t>
  </si>
  <si>
    <t>COMBX16</t>
  </si>
  <si>
    <t>COMBY1</t>
  </si>
  <si>
    <t>COMBY2</t>
  </si>
  <si>
    <t>COMBY3</t>
  </si>
  <si>
    <t>COMBY4</t>
  </si>
  <si>
    <t>COMBY5</t>
  </si>
  <si>
    <t>COMBY6</t>
  </si>
  <si>
    <t>COMBY7</t>
  </si>
  <si>
    <t>COMBY8</t>
  </si>
  <si>
    <t>COMBY9</t>
  </si>
  <si>
    <t>COMBY10</t>
  </si>
  <si>
    <t>COMBY11</t>
  </si>
  <si>
    <t>COMBY12</t>
  </si>
  <si>
    <t>COMBY13</t>
  </si>
  <si>
    <t>COMBY14</t>
  </si>
  <si>
    <t>COMBY15</t>
  </si>
  <si>
    <t>COMBY16</t>
  </si>
  <si>
    <t>COMBX1DL</t>
  </si>
  <si>
    <t>COMBX2DL</t>
  </si>
  <si>
    <t>COMBX3DL</t>
  </si>
  <si>
    <t>COMBX4DL</t>
  </si>
  <si>
    <t>COMBX5DL</t>
  </si>
  <si>
    <t>COMBX6DL</t>
  </si>
  <si>
    <t>COMBX7DL</t>
  </si>
  <si>
    <t>COMBX8DL</t>
  </si>
  <si>
    <t>COMBY1DL</t>
  </si>
  <si>
    <t>COMBY2DL</t>
  </si>
  <si>
    <t>COMBY3DL</t>
  </si>
  <si>
    <t>COMBY4DL</t>
  </si>
  <si>
    <t>COMBY5DL</t>
  </si>
  <si>
    <t>COMBY6DL</t>
  </si>
  <si>
    <t>COMBY7DL</t>
  </si>
  <si>
    <t>COMBY8DL</t>
  </si>
  <si>
    <t>COGRAVX1</t>
  </si>
  <si>
    <t>COGRAVX2</t>
  </si>
  <si>
    <t>COGRAVY1</t>
  </si>
  <si>
    <t>COGRAVY2</t>
  </si>
  <si>
    <t>CORSX1 MAX</t>
  </si>
  <si>
    <t>CORSX1 MIN</t>
  </si>
  <si>
    <t>CORSY1 MAX</t>
  </si>
  <si>
    <t>CORSY1 MIN</t>
  </si>
  <si>
    <t>CORSX1DL MAX</t>
  </si>
  <si>
    <t>CORSX1DL MIN</t>
  </si>
  <si>
    <t>CORSY1DL MAX</t>
  </si>
  <si>
    <t>CORSY1DL MIN</t>
  </si>
  <si>
    <t>Storey Height for Building</t>
  </si>
  <si>
    <t>Height</t>
  </si>
  <si>
    <t>Elevation</t>
  </si>
  <si>
    <t>SimilarTo</t>
  </si>
  <si>
    <t>None</t>
  </si>
  <si>
    <t>Project :</t>
  </si>
  <si>
    <t>Client :</t>
  </si>
  <si>
    <t xml:space="preserve">Consultant : </t>
  </si>
  <si>
    <t>Designed by :</t>
  </si>
  <si>
    <t>Diaphram Dispacement</t>
  </si>
  <si>
    <t>Item</t>
  </si>
  <si>
    <t>X</t>
  </si>
  <si>
    <t>Y</t>
  </si>
  <si>
    <t>Z</t>
  </si>
  <si>
    <t>DriftX</t>
  </si>
  <si>
    <t>DriftY</t>
  </si>
  <si>
    <t>CORSX1</t>
  </si>
  <si>
    <t>CORSY1</t>
  </si>
  <si>
    <t>CORSX1DL</t>
  </si>
  <si>
    <t>CORSY1DL</t>
  </si>
  <si>
    <t>Diaph D13 X</t>
  </si>
  <si>
    <t>Diaph D13 Y</t>
  </si>
  <si>
    <t>Diaph D12 X</t>
  </si>
  <si>
    <t>Diaph D12 Y</t>
  </si>
  <si>
    <t>Diaph D11 X</t>
  </si>
  <si>
    <t>Diaph D11 Y</t>
  </si>
  <si>
    <t>Diaph D10 X</t>
  </si>
  <si>
    <t>Diaph D10 Y</t>
  </si>
  <si>
    <t>Diaph D9 X</t>
  </si>
  <si>
    <t>Diaph D9 Y</t>
  </si>
  <si>
    <t>Diaph D8 X</t>
  </si>
  <si>
    <t>Diaph D8 Y</t>
  </si>
  <si>
    <t>Diaph D7 X</t>
  </si>
  <si>
    <t>Diaph D7 Y</t>
  </si>
  <si>
    <t>Diaph D6 X</t>
  </si>
  <si>
    <t>Diaph D6 Y</t>
  </si>
  <si>
    <t>Diaph D5 X</t>
  </si>
  <si>
    <t>Diaph D5 Y</t>
  </si>
  <si>
    <t>Diaph D4 X</t>
  </si>
  <si>
    <t>Diaph D4 Y</t>
  </si>
  <si>
    <t>Diaph D3 X</t>
  </si>
  <si>
    <t>Diaph D3 Y</t>
  </si>
  <si>
    <t>Diaph D2 X</t>
  </si>
  <si>
    <t>Diaph D2 Y</t>
  </si>
  <si>
    <t>Diaph D1 X</t>
  </si>
  <si>
    <t>Diaph D1 Y</t>
  </si>
  <si>
    <t>Sofonias Bezabeh</t>
  </si>
  <si>
    <t>Diaphragm</t>
  </si>
  <si>
    <t>UX</t>
  </si>
  <si>
    <t>UY</t>
  </si>
  <si>
    <t>UZ</t>
  </si>
  <si>
    <t>RX</t>
  </si>
  <si>
    <t>RY</t>
  </si>
  <si>
    <t>RZ</t>
  </si>
  <si>
    <t>D13</t>
  </si>
  <si>
    <t>D12</t>
  </si>
  <si>
    <t>D11</t>
  </si>
  <si>
    <t>D10</t>
  </si>
  <si>
    <t>D9</t>
  </si>
  <si>
    <t>D8</t>
  </si>
  <si>
    <t>D7</t>
  </si>
  <si>
    <t>D6</t>
  </si>
  <si>
    <t>D5</t>
  </si>
  <si>
    <t>D4</t>
  </si>
  <si>
    <t>D3</t>
  </si>
  <si>
    <t>D2</t>
  </si>
  <si>
    <t>D1</t>
  </si>
  <si>
    <t>Center of Mass and Rigidity</t>
  </si>
  <si>
    <t>MassX</t>
  </si>
  <si>
    <t>MassY</t>
  </si>
  <si>
    <t>XCM</t>
  </si>
  <si>
    <t>YCM</t>
  </si>
  <si>
    <t>CumMassX</t>
  </si>
  <si>
    <t>CumMassY</t>
  </si>
  <si>
    <t>XCCM</t>
  </si>
  <si>
    <t>YCCM</t>
  </si>
  <si>
    <t>XCR</t>
  </si>
  <si>
    <t>YCR</t>
  </si>
  <si>
    <t>Storey Shears</t>
  </si>
  <si>
    <t>VX</t>
  </si>
  <si>
    <t>VY</t>
  </si>
  <si>
    <t>Area</t>
  </si>
  <si>
    <t>AreaType</t>
  </si>
  <si>
    <t>SectionType</t>
  </si>
  <si>
    <t>Section</t>
  </si>
  <si>
    <t>AxisAngle</t>
  </si>
  <si>
    <t>StiffMod</t>
  </si>
  <si>
    <t>Spandrel</t>
  </si>
  <si>
    <t>SpandStory</t>
  </si>
  <si>
    <t>Springs</t>
  </si>
  <si>
    <t>MassPerArea</t>
  </si>
  <si>
    <t>MeshOption</t>
  </si>
  <si>
    <t>UnifLoad</t>
  </si>
  <si>
    <t>TempLoad</t>
  </si>
  <si>
    <t>WindPress</t>
  </si>
  <si>
    <t>NumCorners</t>
  </si>
  <si>
    <t>ObjectArea</t>
  </si>
  <si>
    <t>Perimeter</t>
  </si>
  <si>
    <t>CentroidX</t>
  </si>
  <si>
    <t>CentroidY</t>
  </si>
  <si>
    <t>CentroidZ</t>
  </si>
  <si>
    <t>PolarInertia</t>
  </si>
  <si>
    <t>Wall</t>
  </si>
  <si>
    <t>W30</t>
  </si>
  <si>
    <t>W48</t>
  </si>
  <si>
    <t>W40</t>
  </si>
  <si>
    <t>W49</t>
  </si>
  <si>
    <t>W50</t>
  </si>
  <si>
    <t>W51</t>
  </si>
  <si>
    <t>W54</t>
  </si>
  <si>
    <t>W55</t>
  </si>
  <si>
    <t>W56</t>
  </si>
  <si>
    <t>W57</t>
  </si>
  <si>
    <t>W60</t>
  </si>
  <si>
    <t>W33</t>
  </si>
  <si>
    <t>W1</t>
  </si>
  <si>
    <t>W2</t>
  </si>
  <si>
    <t>W3</t>
  </si>
  <si>
    <t>W4</t>
  </si>
  <si>
    <t>W5</t>
  </si>
  <si>
    <t>W6</t>
  </si>
  <si>
    <t>W7</t>
  </si>
  <si>
    <t>W8</t>
  </si>
  <si>
    <t>W9</t>
  </si>
  <si>
    <t>W10</t>
  </si>
  <si>
    <t>W11</t>
  </si>
  <si>
    <t>W12</t>
  </si>
  <si>
    <t>W13</t>
  </si>
  <si>
    <t>W14</t>
  </si>
  <si>
    <t>W19</t>
  </si>
  <si>
    <t>W20</t>
  </si>
  <si>
    <t>W22</t>
  </si>
  <si>
    <t>W25</t>
  </si>
  <si>
    <t>W27</t>
  </si>
  <si>
    <t>W35</t>
  </si>
  <si>
    <t>W38</t>
  </si>
  <si>
    <t>W43</t>
  </si>
  <si>
    <t>W44</t>
  </si>
  <si>
    <t>W45</t>
  </si>
  <si>
    <t>W46</t>
  </si>
  <si>
    <t>W47</t>
  </si>
  <si>
    <t>W52</t>
  </si>
  <si>
    <t>W59</t>
  </si>
  <si>
    <t>W62</t>
  </si>
  <si>
    <t>W63</t>
  </si>
  <si>
    <t>W64</t>
  </si>
  <si>
    <t>W65</t>
  </si>
  <si>
    <t>W67</t>
  </si>
  <si>
    <t>W71</t>
  </si>
  <si>
    <t>W72</t>
  </si>
  <si>
    <t>W74</t>
  </si>
  <si>
    <t>W75</t>
  </si>
  <si>
    <t>W76</t>
  </si>
  <si>
    <t>W77</t>
  </si>
  <si>
    <t>W78</t>
  </si>
  <si>
    <t>W79</t>
  </si>
  <si>
    <t>W80</t>
  </si>
  <si>
    <t>W81</t>
  </si>
  <si>
    <t>W82</t>
  </si>
  <si>
    <t>W83</t>
  </si>
  <si>
    <t>W90</t>
  </si>
  <si>
    <t>W96</t>
  </si>
  <si>
    <t>W97</t>
  </si>
  <si>
    <t>W98</t>
  </si>
  <si>
    <t>W104</t>
  </si>
  <si>
    <t>W105</t>
  </si>
  <si>
    <t>W107</t>
  </si>
  <si>
    <t>W108</t>
  </si>
  <si>
    <t>W109</t>
  </si>
  <si>
    <t>W110</t>
  </si>
  <si>
    <t>W113</t>
  </si>
  <si>
    <t>W114</t>
  </si>
  <si>
    <t>W115</t>
  </si>
  <si>
    <t>W116</t>
  </si>
  <si>
    <t>W118</t>
  </si>
  <si>
    <t>W58</t>
  </si>
  <si>
    <t>W61</t>
  </si>
  <si>
    <t>W66</t>
  </si>
  <si>
    <t>W73</t>
  </si>
  <si>
    <t>W16</t>
  </si>
  <si>
    <t>W41</t>
  </si>
  <si>
    <t>W42</t>
  </si>
  <si>
    <t>W106</t>
  </si>
  <si>
    <t>F210</t>
  </si>
  <si>
    <t>Floor</t>
  </si>
  <si>
    <t>Slab</t>
  </si>
  <si>
    <t>Yes</t>
  </si>
  <si>
    <t>F211</t>
  </si>
  <si>
    <t>F212</t>
  </si>
  <si>
    <t>F213</t>
  </si>
  <si>
    <t>F214</t>
  </si>
  <si>
    <t>F215</t>
  </si>
  <si>
    <t>F216</t>
  </si>
  <si>
    <t>F217</t>
  </si>
  <si>
    <t>F218</t>
  </si>
  <si>
    <t>F219</t>
  </si>
  <si>
    <t>F220</t>
  </si>
  <si>
    <t>F221</t>
  </si>
  <si>
    <t>F222</t>
  </si>
  <si>
    <t>F223</t>
  </si>
  <si>
    <t>F224</t>
  </si>
  <si>
    <t>F225</t>
  </si>
  <si>
    <t>F226</t>
  </si>
  <si>
    <t>F227</t>
  </si>
  <si>
    <t>F228</t>
  </si>
  <si>
    <t>F281</t>
  </si>
  <si>
    <t>F283</t>
  </si>
  <si>
    <t>F284</t>
  </si>
  <si>
    <t>F285</t>
  </si>
  <si>
    <t>F286</t>
  </si>
  <si>
    <t>F287</t>
  </si>
  <si>
    <t>F288</t>
  </si>
  <si>
    <t>F289</t>
  </si>
  <si>
    <t>F290</t>
  </si>
  <si>
    <t>F291</t>
  </si>
  <si>
    <t>F293</t>
  </si>
  <si>
    <t>F295</t>
  </si>
  <si>
    <t>F297</t>
  </si>
  <si>
    <t>F300</t>
  </si>
  <si>
    <t>F302</t>
  </si>
  <si>
    <t>F304</t>
  </si>
  <si>
    <t>F306</t>
  </si>
  <si>
    <t>F307</t>
  </si>
  <si>
    <t>F309</t>
  </si>
  <si>
    <t>F370</t>
  </si>
  <si>
    <t>F372</t>
  </si>
  <si>
    <t>F373</t>
  </si>
  <si>
    <t>F374</t>
  </si>
  <si>
    <t>F377</t>
  </si>
  <si>
    <t>F378</t>
  </si>
  <si>
    <t>F379</t>
  </si>
  <si>
    <t>F380</t>
  </si>
  <si>
    <t>F382</t>
  </si>
  <si>
    <t>F383</t>
  </si>
  <si>
    <t>F384</t>
  </si>
  <si>
    <t>F385</t>
  </si>
  <si>
    <t>F386</t>
  </si>
  <si>
    <t>F387</t>
  </si>
  <si>
    <t>F388</t>
  </si>
  <si>
    <t>F389</t>
  </si>
  <si>
    <t>F391</t>
  </si>
  <si>
    <t>F456</t>
  </si>
  <si>
    <t>F458</t>
  </si>
  <si>
    <t>F459</t>
  </si>
  <si>
    <t>F460</t>
  </si>
  <si>
    <t>F461</t>
  </si>
  <si>
    <t>F462</t>
  </si>
  <si>
    <t>F463</t>
  </si>
  <si>
    <t>F464</t>
  </si>
  <si>
    <t>F465</t>
  </si>
  <si>
    <t>F466</t>
  </si>
  <si>
    <t>F468</t>
  </si>
  <si>
    <t>F469</t>
  </si>
  <si>
    <t>F470</t>
  </si>
  <si>
    <t>F471</t>
  </si>
  <si>
    <t>F472</t>
  </si>
  <si>
    <t>F473</t>
  </si>
  <si>
    <t>F474</t>
  </si>
  <si>
    <t>F475</t>
  </si>
  <si>
    <t>F477</t>
  </si>
  <si>
    <t>F538</t>
  </si>
  <si>
    <t>F540</t>
  </si>
  <si>
    <t>F541</t>
  </si>
  <si>
    <t>F542</t>
  </si>
  <si>
    <t>F543</t>
  </si>
  <si>
    <t>F544</t>
  </si>
  <si>
    <t>F545</t>
  </si>
  <si>
    <t>F546</t>
  </si>
  <si>
    <t>F547</t>
  </si>
  <si>
    <t>F548</t>
  </si>
  <si>
    <t>F550</t>
  </si>
  <si>
    <t>F552</t>
  </si>
  <si>
    <t>F554</t>
  </si>
  <si>
    <t>F557</t>
  </si>
  <si>
    <t>F559</t>
  </si>
  <si>
    <t>F561</t>
  </si>
  <si>
    <t>F563</t>
  </si>
  <si>
    <t>F564</t>
  </si>
  <si>
    <t>F566</t>
  </si>
  <si>
    <t>F239</t>
  </si>
  <si>
    <t>F240</t>
  </si>
  <si>
    <t>F241</t>
  </si>
  <si>
    <t>F242</t>
  </si>
  <si>
    <t>F243</t>
  </si>
  <si>
    <t>F244</t>
  </si>
  <si>
    <t>F245</t>
  </si>
  <si>
    <t>F246</t>
  </si>
  <si>
    <t>F247</t>
  </si>
  <si>
    <t>F249</t>
  </si>
  <si>
    <t>F251</t>
  </si>
  <si>
    <t>F254</t>
  </si>
  <si>
    <t>F256</t>
  </si>
  <si>
    <t>F258</t>
  </si>
  <si>
    <t>F260</t>
  </si>
  <si>
    <t>F261</t>
  </si>
  <si>
    <t>F292</t>
  </si>
  <si>
    <t>F381</t>
  </si>
  <si>
    <t>F467</t>
  </si>
  <si>
    <t>F549</t>
  </si>
  <si>
    <t>ST20</t>
  </si>
  <si>
    <t>F76</t>
  </si>
  <si>
    <t>F77</t>
  </si>
  <si>
    <t>F78</t>
  </si>
  <si>
    <t>F79</t>
  </si>
  <si>
    <t>F93</t>
  </si>
  <si>
    <t>F94</t>
  </si>
  <si>
    <t>F95</t>
  </si>
  <si>
    <t>F96</t>
  </si>
  <si>
    <t>F97</t>
  </si>
  <si>
    <t>F98</t>
  </si>
  <si>
    <t>F99</t>
  </si>
  <si>
    <t>F114</t>
  </si>
  <si>
    <t>F115</t>
  </si>
  <si>
    <t>F116</t>
  </si>
  <si>
    <t>F117</t>
  </si>
  <si>
    <t>F118</t>
  </si>
  <si>
    <t>F119</t>
  </si>
  <si>
    <t>F120</t>
  </si>
  <si>
    <t>F121</t>
  </si>
  <si>
    <t>F122</t>
  </si>
  <si>
    <t>F123</t>
  </si>
  <si>
    <t>F124</t>
  </si>
  <si>
    <t>F125</t>
  </si>
  <si>
    <t>F158</t>
  </si>
  <si>
    <t>F159</t>
  </si>
  <si>
    <t>F160</t>
  </si>
  <si>
    <t>F161</t>
  </si>
  <si>
    <t>F162</t>
  </si>
  <si>
    <t>F163</t>
  </si>
  <si>
    <t>F164</t>
  </si>
  <si>
    <t>F165</t>
  </si>
  <si>
    <t>F166</t>
  </si>
  <si>
    <t>F167</t>
  </si>
  <si>
    <t>F168</t>
  </si>
  <si>
    <t>F169</t>
  </si>
  <si>
    <t>F170</t>
  </si>
  <si>
    <t>F171</t>
  </si>
  <si>
    <t>F172</t>
  </si>
  <si>
    <t>F173</t>
  </si>
  <si>
    <t>F233</t>
  </si>
  <si>
    <t>F234</t>
  </si>
  <si>
    <t>F235</t>
  </si>
  <si>
    <t>F236</t>
  </si>
  <si>
    <t>F237</t>
  </si>
  <si>
    <t>F238</t>
  </si>
  <si>
    <t>F262</t>
  </si>
  <si>
    <t>F263</t>
  </si>
  <si>
    <t>F264</t>
  </si>
  <si>
    <t>F265</t>
  </si>
  <si>
    <t>F266</t>
  </si>
  <si>
    <t>F267</t>
  </si>
  <si>
    <t>F276</t>
  </si>
  <si>
    <t>F277</t>
  </si>
  <si>
    <t>F278</t>
  </si>
  <si>
    <t>F279</t>
  </si>
  <si>
    <t>F280</t>
  </si>
  <si>
    <t>F282</t>
  </si>
  <si>
    <t>F308</t>
  </si>
  <si>
    <t>F310</t>
  </si>
  <si>
    <t>F311</t>
  </si>
  <si>
    <t>F312</t>
  </si>
  <si>
    <t>F313</t>
  </si>
  <si>
    <t>F314</t>
  </si>
  <si>
    <t>F365</t>
  </si>
  <si>
    <t>F366</t>
  </si>
  <si>
    <t>F367</t>
  </si>
  <si>
    <t>F368</t>
  </si>
  <si>
    <t>F369</t>
  </si>
  <si>
    <t>F371</t>
  </si>
  <si>
    <t>F390</t>
  </si>
  <si>
    <t>F392</t>
  </si>
  <si>
    <t>F393</t>
  </si>
  <si>
    <t>F394</t>
  </si>
  <si>
    <t>F395</t>
  </si>
  <si>
    <t>F396</t>
  </si>
  <si>
    <t>F451</t>
  </si>
  <si>
    <t>F452</t>
  </si>
  <si>
    <t>F453</t>
  </si>
  <si>
    <t>F454</t>
  </si>
  <si>
    <t>F455</t>
  </si>
  <si>
    <t>F457</t>
  </si>
  <si>
    <t>F476</t>
  </si>
  <si>
    <t>F478</t>
  </si>
  <si>
    <t>F479</t>
  </si>
  <si>
    <t>F480</t>
  </si>
  <si>
    <t>F481</t>
  </si>
  <si>
    <t>F482</t>
  </si>
  <si>
    <t>F533</t>
  </si>
  <si>
    <t>F534</t>
  </si>
  <si>
    <t>F535</t>
  </si>
  <si>
    <t>F536</t>
  </si>
  <si>
    <t>F537</t>
  </si>
  <si>
    <t>F539</t>
  </si>
  <si>
    <t>F565</t>
  </si>
  <si>
    <t>F567</t>
  </si>
  <si>
    <t>F568</t>
  </si>
  <si>
    <t>F569</t>
  </si>
  <si>
    <t>F570</t>
  </si>
  <si>
    <t>F571</t>
  </si>
  <si>
    <t>F590</t>
  </si>
  <si>
    <t>F591</t>
  </si>
  <si>
    <t>F273</t>
  </si>
  <si>
    <t>F274</t>
  </si>
  <si>
    <t>F275</t>
  </si>
  <si>
    <t>F315</t>
  </si>
  <si>
    <t>F316</t>
  </si>
  <si>
    <t>F318</t>
  </si>
  <si>
    <t>F362</t>
  </si>
  <si>
    <t>F363</t>
  </si>
  <si>
    <t>F364</t>
  </si>
  <si>
    <t>F397</t>
  </si>
  <si>
    <t>F398</t>
  </si>
  <si>
    <t>F399</t>
  </si>
  <si>
    <t>F448</t>
  </si>
  <si>
    <t>F449</t>
  </si>
  <si>
    <t>F450</t>
  </si>
  <si>
    <t>F483</t>
  </si>
  <si>
    <t>F484</t>
  </si>
  <si>
    <t>F485</t>
  </si>
  <si>
    <t>F530</t>
  </si>
  <si>
    <t>F531</t>
  </si>
  <si>
    <t>F532</t>
  </si>
  <si>
    <t>F572</t>
  </si>
  <si>
    <t>F573</t>
  </si>
  <si>
    <t>F574</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</si>
  <si>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</si>
  <si>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</si>
  <si>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</si>
  <si>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</si>
  <si>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</si>
  <si>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</si>
  <si>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</si>
  <si>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</si>
  <si>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</si>
  <si>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</si>
  <si>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</si>
  <si>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</si>
  <si>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</si>
  <si>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</si>
  <si>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</si>
  <si>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</si>
  <si>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</si>
  <si>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</si>
  <si>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</si>
  <si>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</si>
  <si>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</si>
  <si>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</si>
  <si>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</si>
  <si>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</si>
  <si>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</si>
  <si>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</si>
  <si>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</si>
  <si>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</si>
  <si>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</si>
  <si>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</si>
  <si>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F37</t>
  </si>
  <si>
    <t>F38</t>
  </si>
  <si>
    <t>F39</t>
  </si>
  <si>
    <t>F40</t>
  </si>
  <si>
    <t>F42</t>
  </si>
  <si>
    <t>F43</t>
  </si>
  <si>
    <t>F44</t>
  </si>
  <si>
    <t>F45</t>
  </si>
  <si>
    <t>F46</t>
  </si>
  <si>
    <t>F47</t>
  </si>
  <si>
    <t>F48</t>
  </si>
  <si>
    <t>F49</t>
  </si>
  <si>
    <t>F50</t>
  </si>
  <si>
    <t>F51</t>
  </si>
  <si>
    <t>F52</t>
  </si>
  <si>
    <t>F53</t>
  </si>
  <si>
    <t>F54</t>
  </si>
  <si>
    <t>F57</t>
  </si>
  <si>
    <t>F58</t>
  </si>
  <si>
    <t>F59</t>
  </si>
  <si>
    <t>F60</t>
  </si>
  <si>
    <t>F61</t>
  </si>
  <si>
    <t>F62</t>
  </si>
  <si>
    <t>F63</t>
  </si>
  <si>
    <t>F64</t>
  </si>
  <si>
    <t>F65</t>
  </si>
  <si>
    <t>F66</t>
  </si>
  <si>
    <t>F67</t>
  </si>
  <si>
    <t>F68</t>
  </si>
  <si>
    <t>F69</t>
  </si>
  <si>
    <t>F70</t>
  </si>
  <si>
    <t>F80</t>
  </si>
  <si>
    <t>F81</t>
  </si>
  <si>
    <t>F82</t>
  </si>
  <si>
    <t>F83</t>
  </si>
  <si>
    <t>F84</t>
  </si>
  <si>
    <t>F85</t>
  </si>
  <si>
    <t>F86</t>
  </si>
  <si>
    <t>F87</t>
  </si>
  <si>
    <t>F88</t>
  </si>
  <si>
    <t>F89</t>
  </si>
  <si>
    <t>F90</t>
  </si>
  <si>
    <t>F91</t>
  </si>
  <si>
    <t>F92</t>
  </si>
  <si>
    <t>F100</t>
  </si>
  <si>
    <t>F101</t>
  </si>
  <si>
    <t>F102</t>
  </si>
  <si>
    <t>F103</t>
  </si>
  <si>
    <t>F104</t>
  </si>
  <si>
    <t>F105</t>
  </si>
  <si>
    <t>F106</t>
  </si>
  <si>
    <t>F107</t>
  </si>
  <si>
    <t>F108</t>
  </si>
  <si>
    <t>F109</t>
  </si>
  <si>
    <t>F110</t>
  </si>
  <si>
    <t>F111</t>
  </si>
  <si>
    <t>F112</t>
  </si>
  <si>
    <t>F113</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</si>
  <si>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</si>
  <si>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</si>
  <si>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</si>
  <si>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</si>
  <si>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</si>
  <si>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</si>
  <si>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</si>
  <si>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</si>
  <si>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</si>
  <si>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</si>
  <si>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</si>
  <si>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</si>
  <si>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</si>
  <si>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</si>
  <si>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</si>
  <si>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</si>
  <si>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</si>
  <si>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</si>
  <si>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</si>
  <si>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</si>
  <si>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</si>
  <si>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</si>
  <si>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</si>
  <si>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</si>
  <si>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</si>
  <si>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</si>
  <si>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</si>
  <si>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</si>
  <si>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</si>
  <si>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</si>
  <si>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</si>
  <si>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</si>
  <si>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</si>
  <si>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</si>
  <si>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</si>
  <si>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</si>
  <si>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</si>
  <si>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</si>
  <si>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</si>
  <si>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</si>
  <si>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</si>
  <si>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</si>
  <si>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</si>
  <si>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</si>
  <si>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</si>
  <si>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</si>
  <si>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</si>
  <si>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</si>
  <si>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</si>
  <si>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</si>
  <si>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</si>
  <si>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</si>
  <si>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</si>
  <si>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</si>
  <si>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</si>
  <si>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</si>
  <si>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</si>
  <si>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</si>
  <si>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</si>
  <si>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</si>
  <si>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</si>
  <si>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</si>
  <si>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</si>
  <si>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</si>
  <si>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</si>
  <si>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</si>
  <si>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</si>
  <si>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</si>
  <si>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F229</t>
  </si>
  <si>
    <t>F230</t>
  </si>
  <si>
    <t>F231</t>
  </si>
  <si>
    <t>F232</t>
  </si>
  <si>
    <t>F248</t>
  </si>
  <si>
    <t>F250</t>
  </si>
  <si>
    <t>F252</t>
  </si>
  <si>
    <t>F253</t>
  </si>
  <si>
    <t>F255</t>
  </si>
  <si>
    <t>F257</t>
  </si>
  <si>
    <t>F259</t>
  </si>
  <si>
    <t>F268</t>
  </si>
  <si>
    <t>F269</t>
  </si>
  <si>
    <t>F270</t>
  </si>
  <si>
    <t>F271</t>
  </si>
  <si>
    <t>F272</t>
  </si>
  <si>
    <t>F294</t>
  </si>
  <si>
    <t>F296</t>
  </si>
  <si>
    <t>F298</t>
  </si>
  <si>
    <t>F299</t>
  </si>
  <si>
    <t>F301</t>
  </si>
  <si>
    <t>F303</t>
  </si>
  <si>
    <t>F305</t>
  </si>
  <si>
    <t>F324</t>
  </si>
  <si>
    <t>F325</t>
  </si>
  <si>
    <t>F326</t>
  </si>
  <si>
    <t>F327</t>
  </si>
  <si>
    <t>F328</t>
  </si>
  <si>
    <t>F329</t>
  </si>
  <si>
    <t>F330</t>
  </si>
  <si>
    <t>F331</t>
  </si>
  <si>
    <t>F332</t>
  </si>
  <si>
    <t>F333</t>
  </si>
  <si>
    <t>F334</t>
  </si>
  <si>
    <t>F335</t>
  </si>
  <si>
    <t>F336</t>
  </si>
  <si>
    <t>F337</t>
  </si>
  <si>
    <t>F338</t>
  </si>
  <si>
    <t>F339</t>
  </si>
  <si>
    <t>F340</t>
  </si>
  <si>
    <t>F341</t>
  </si>
  <si>
    <t>F342</t>
  </si>
  <si>
    <t>F343</t>
  </si>
  <si>
    <t>F344</t>
  </si>
  <si>
    <t>F345</t>
  </si>
  <si>
    <t>F349</t>
  </si>
  <si>
    <t>F350</t>
  </si>
  <si>
    <t>F351</t>
  </si>
  <si>
    <t>F352</t>
  </si>
  <si>
    <t>F353</t>
  </si>
  <si>
    <t>F354</t>
  </si>
  <si>
    <t>F355</t>
  </si>
  <si>
    <t>F356</t>
  </si>
  <si>
    <t>F357</t>
  </si>
  <si>
    <t>F358</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</si>
  <si>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</si>
  <si>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</si>
  <si>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</si>
  <si>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</si>
  <si>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</si>
  <si>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</si>
  <si>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</si>
  <si>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</si>
  <si>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</si>
  <si>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</si>
  <si>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</si>
  <si>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</si>
  <si>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</si>
  <si>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</si>
  <si>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</si>
  <si>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</si>
  <si>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</si>
  <si>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</si>
  <si>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</si>
  <si>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</si>
  <si>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</si>
  <si>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</si>
  <si>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F431</t>
  </si>
  <si>
    <t>F432</t>
  </si>
  <si>
    <t>F433</t>
  </si>
  <si>
    <t>F434</t>
  </si>
  <si>
    <t>F435</t>
  </si>
  <si>
    <t>F436</t>
  </si>
  <si>
    <t>F437</t>
  </si>
  <si>
    <t>F438</t>
  </si>
  <si>
    <t>F439</t>
  </si>
  <si>
    <t>F440</t>
  </si>
  <si>
    <t>F441</t>
  </si>
  <si>
    <t>F442</t>
  </si>
  <si>
    <t>F486</t>
  </si>
  <si>
    <t>F487</t>
  </si>
  <si>
    <t>F488</t>
  </si>
  <si>
    <t>F489</t>
  </si>
  <si>
    <t>F490</t>
  </si>
  <si>
    <t>F491</t>
  </si>
  <si>
    <t>F492</t>
  </si>
  <si>
    <t>F493</t>
  </si>
  <si>
    <t>F494</t>
  </si>
  <si>
    <t>F495</t>
  </si>
  <si>
    <t>F496</t>
  </si>
  <si>
    <t>F511</t>
  </si>
  <si>
    <t>F512</t>
  </si>
  <si>
    <t>F513</t>
  </si>
  <si>
    <t>F514</t>
  </si>
  <si>
    <t>F515</t>
  </si>
  <si>
    <t>F516</t>
  </si>
  <si>
    <t>F517</t>
  </si>
  <si>
    <t>F518</t>
  </si>
  <si>
    <t>F519</t>
  </si>
  <si>
    <t>F520</t>
  </si>
  <si>
    <t>F521</t>
  </si>
  <si>
    <t>F529</t>
  </si>
  <si>
    <t>F562</t>
  </si>
  <si>
    <t>F575</t>
  </si>
  <si>
    <t>F317</t>
  </si>
  <si>
    <t>F319</t>
  </si>
  <si>
    <t>F323</t>
  </si>
  <si>
    <t>F360</t>
  </si>
  <si>
    <t>F361</t>
  </si>
  <si>
    <t>F401</t>
  </si>
  <si>
    <t>F403</t>
  </si>
  <si>
    <t>F404</t>
  </si>
  <si>
    <t>F406</t>
  </si>
  <si>
    <t>F445</t>
  </si>
  <si>
    <t>F447</t>
  </si>
  <si>
    <t>F497</t>
  </si>
  <si>
    <t>F498</t>
  </si>
  <si>
    <t>F499</t>
  </si>
  <si>
    <t>F509</t>
  </si>
  <si>
    <t>F510</t>
  </si>
  <si>
    <t>F523</t>
  </si>
  <si>
    <t>F528</t>
  </si>
  <si>
    <t>F560</t>
  </si>
  <si>
    <t>F577</t>
  </si>
  <si>
    <t>F581</t>
  </si>
  <si>
    <t>F582</t>
  </si>
  <si>
    <t>F584</t>
  </si>
  <si>
    <t>F31</t>
  </si>
  <si>
    <t>F32</t>
  </si>
  <si>
    <t>F33</t>
  </si>
  <si>
    <t>F34</t>
  </si>
  <si>
    <t>F35</t>
  </si>
  <si>
    <t>F36</t>
  </si>
  <si>
    <t>F41</t>
  </si>
  <si>
    <t>F55</t>
  </si>
  <si>
    <t>F56</t>
  </si>
  <si>
    <t>F71</t>
  </si>
  <si>
    <t>F72</t>
  </si>
  <si>
    <t>F73</t>
  </si>
  <si>
    <t>F74</t>
  </si>
  <si>
    <t>F75</t>
  </si>
  <si>
    <t>F359</t>
  </si>
  <si>
    <t>F400</t>
  </si>
  <si>
    <t>F402</t>
  </si>
  <si>
    <t>F405</t>
  </si>
  <si>
    <t>F443</t>
  </si>
  <si>
    <t>F444</t>
  </si>
  <si>
    <t>F446</t>
  </si>
  <si>
    <t>F500</t>
  </si>
  <si>
    <t>F501</t>
  </si>
  <si>
    <t>F502</t>
  </si>
  <si>
    <t>F503</t>
  </si>
  <si>
    <t>F504</t>
  </si>
  <si>
    <t>F505</t>
  </si>
  <si>
    <t>F506</t>
  </si>
  <si>
    <t>F507</t>
  </si>
  <si>
    <t>F508</t>
  </si>
  <si>
    <t>F522</t>
  </si>
  <si>
    <t>F527</t>
  </si>
  <si>
    <t>F551</t>
  </si>
  <si>
    <t>F553</t>
  </si>
  <si>
    <t>F555</t>
  </si>
  <si>
    <t>F556</t>
  </si>
  <si>
    <t>F558</t>
  </si>
  <si>
    <t>F576</t>
  </si>
  <si>
    <t>F583</t>
  </si>
  <si>
    <t>F524</t>
  </si>
  <si>
    <t>F525</t>
  </si>
  <si>
    <t>F526</t>
  </si>
  <si>
    <t>F578</t>
  </si>
  <si>
    <t>F579</t>
  </si>
  <si>
    <t>F580</t>
  </si>
  <si>
    <t>F585</t>
  </si>
  <si>
    <t>F586</t>
  </si>
  <si>
    <t>F587</t>
  </si>
  <si>
    <t>F588</t>
  </si>
  <si>
    <t>F589</t>
  </si>
  <si>
    <t>Ramp</t>
  </si>
  <si>
    <t>R1</t>
  </si>
  <si>
    <t>R2</t>
  </si>
  <si>
    <t>R3</t>
  </si>
  <si>
    <t>R4</t>
  </si>
  <si>
    <t>4.2. Fundamental Period and Modal mass participation</t>
  </si>
  <si>
    <t>The First mode of vibration or fundamental period of a building will be =</t>
  </si>
  <si>
    <t>sec</t>
  </si>
  <si>
    <t>T1x=</t>
  </si>
  <si>
    <t>with a participated % mass of =</t>
  </si>
  <si>
    <t>%</t>
  </si>
  <si>
    <t>T1y=</t>
  </si>
  <si>
    <t>Modal Load Participation</t>
  </si>
  <si>
    <t>Mode</t>
  </si>
  <si>
    <t>Period</t>
  </si>
  <si>
    <t>SumUX</t>
  </si>
  <si>
    <t>SumUY</t>
  </si>
  <si>
    <t>SumUZ</t>
  </si>
  <si>
    <t>SumRX</t>
  </si>
  <si>
    <t>SumRY</t>
  </si>
  <si>
    <t>SumRZ</t>
  </si>
  <si>
    <t xml:space="preserve">Loading </t>
  </si>
  <si>
    <t>2.4.1. Applied Loads</t>
  </si>
  <si>
    <t xml:space="preserve">The types of loads acting on structures for buildings and other structures can be broadly classified as vertical loads, horizontal loads and longitudinal loads.  The vertical loads consist of dead load, live load and impact load. The horizontal loads comprise of wind load and earthquake load. The longitudinal loads i.e. tractive and braking forces are considered in special case of design of bridges, gantry girders etc.
</t>
  </si>
  <si>
    <t>Vertical Loads</t>
  </si>
  <si>
    <t>Category A</t>
  </si>
  <si>
    <r>
      <rPr>
        <b/>
        <sz val="16"/>
        <color theme="1"/>
        <rFont val="Calibri"/>
        <charset val="134"/>
        <scheme val="minor"/>
      </rPr>
      <t>Permanent (Dead) Load</t>
    </r>
    <r>
      <rPr>
        <sz val="16"/>
        <color theme="1"/>
        <rFont val="Calibri"/>
        <charset val="134"/>
        <scheme val="minor"/>
      </rPr>
      <t xml:space="preserve"> </t>
    </r>
    <r>
      <rPr>
        <sz val="14"/>
        <color theme="1"/>
        <rFont val="Calibri"/>
        <charset val="134"/>
        <scheme val="minor"/>
      </rPr>
      <t>– Dead load is primarily due to self-weight of structural members, permanent partition walls, fixed permanent equipment’s and weight of different materials.</t>
    </r>
  </si>
  <si>
    <t>·</t>
  </si>
  <si>
    <r>
      <rPr>
        <b/>
        <sz val="14"/>
        <color theme="1"/>
        <rFont val="Calibri"/>
        <charset val="134"/>
        <scheme val="minor"/>
      </rPr>
      <t>Self-weigh</t>
    </r>
    <r>
      <rPr>
        <sz val="14"/>
        <color theme="1"/>
        <rFont val="Calibri"/>
        <charset val="134"/>
        <scheme val="minor"/>
      </rPr>
      <t>t- self weight of every members of the structures calculated by ETABS ultimate 2017      based on a provided data. For reinforced concrete structure 25kN/m3 nominal density is applied based on ES EN 1991-1-1:2001 Annex A.</t>
    </r>
  </si>
  <si>
    <t>Category B</t>
  </si>
  <si>
    <r>
      <rPr>
        <b/>
        <sz val="14"/>
        <color theme="1"/>
        <rFont val="Calibri"/>
        <charset val="134"/>
        <scheme val="minor"/>
      </rPr>
      <t>Imposed Dead loads</t>
    </r>
    <r>
      <rPr>
        <sz val="14"/>
        <color theme="1"/>
        <rFont val="Calibri"/>
        <charset val="134"/>
        <scheme val="minor"/>
      </rPr>
      <t xml:space="preserve">   All imposed Dead loads are accounted based on Architectural drawing</t>
    </r>
  </si>
  <si>
    <t>Category C1</t>
  </si>
  <si>
    <t>Category C2</t>
  </si>
  <si>
    <r>
      <rPr>
        <b/>
        <sz val="16"/>
        <color theme="1"/>
        <rFont val="Calibri"/>
        <charset val="134"/>
        <scheme val="minor"/>
      </rPr>
      <t>Live (occupational) load</t>
    </r>
    <r>
      <rPr>
        <sz val="16"/>
        <color theme="1"/>
        <rFont val="Calibri"/>
        <charset val="134"/>
        <scheme val="minor"/>
      </rPr>
      <t xml:space="preserve"> </t>
    </r>
  </si>
  <si>
    <t>Category C3</t>
  </si>
  <si>
    <t xml:space="preserve">Live loads are either movable or moving loads without any acceleration or impact. These loads are assumed to be produced by the intended use or occupancy of the building. The different live load categories are used in the model as per the architectural plan the requirement of the ES EN 1991-1-1:2015. </t>
  </si>
  <si>
    <t>Category C4</t>
  </si>
  <si>
    <t>Category C5</t>
  </si>
  <si>
    <r>
      <rPr>
        <b/>
        <i/>
        <sz val="16"/>
        <color theme="1"/>
        <rFont val="Calibri"/>
        <charset val="134"/>
        <scheme val="minor"/>
      </rPr>
      <t>Live load Correction Factor</t>
    </r>
    <r>
      <rPr>
        <sz val="14"/>
        <color theme="1"/>
        <rFont val="Calibri"/>
        <charset val="134"/>
        <scheme val="minor"/>
      </rPr>
      <t xml:space="preserve"> : The inertial effects of the design seismic action shall be evaluated by taking into account thepresence of the masses associated with all gravity loads appearing in the following combination of</t>
    </r>
  </si>
  <si>
    <t>Category D1</t>
  </si>
  <si>
    <t>Category D2</t>
  </si>
  <si>
    <t>yE,i is the combination coefficient for variable action i</t>
  </si>
  <si>
    <t>Category E1</t>
  </si>
  <si>
    <t>The combination coefficients ψEi introduced in Design Seismic Forces computed as follow</t>
  </si>
  <si>
    <t>Category E2</t>
  </si>
  <si>
    <t>According to EBCS EN 1998-1-1:2015 section 4.2.4</t>
  </si>
  <si>
    <t>Catergory G</t>
  </si>
  <si>
    <t>Basement Floors and Car Parkings, Category F</t>
  </si>
  <si>
    <t xml:space="preserve">Self-Weight </t>
  </si>
  <si>
    <t>Included by Analysis Software (ETABS 9.74 &amp; ETABS Ultimate 2017)</t>
  </si>
  <si>
    <t xml:space="preserve">Dead load </t>
  </si>
  <si>
    <t xml:space="preserve">Thickness </t>
  </si>
  <si>
    <t xml:space="preserve">Distributed load </t>
  </si>
  <si>
    <t>Plastering load</t>
  </si>
  <si>
    <t>mm</t>
  </si>
  <si>
    <r>
      <rPr>
        <sz val="12"/>
        <color theme="1"/>
        <rFont val="Calibri"/>
        <charset val="134"/>
        <scheme val="minor"/>
      </rPr>
      <t>kN/m</t>
    </r>
    <r>
      <rPr>
        <vertAlign val="superscript"/>
        <sz val="12"/>
        <color theme="1"/>
        <rFont val="Calibri"/>
        <charset val="134"/>
        <scheme val="minor"/>
      </rPr>
      <t>2</t>
    </r>
  </si>
  <si>
    <t xml:space="preserve">Cement Screed Load </t>
  </si>
  <si>
    <t xml:space="preserve">Partition wall load including Plastering </t>
  </si>
  <si>
    <t xml:space="preserve">Floor Finish </t>
  </si>
  <si>
    <r>
      <rPr>
        <sz val="12"/>
        <color theme="1"/>
        <rFont val="Calibri"/>
        <charset val="134"/>
        <scheme val="minor"/>
      </rPr>
      <t>Total Dead Load  (kN/m</t>
    </r>
    <r>
      <rPr>
        <vertAlign val="superscript"/>
        <sz val="12"/>
        <color theme="1"/>
        <rFont val="Calibri"/>
        <charset val="134"/>
        <scheme val="minor"/>
      </rPr>
      <t>2</t>
    </r>
    <r>
      <rPr>
        <sz val="12"/>
        <color theme="1"/>
        <rFont val="Calibri"/>
        <charset val="134"/>
        <scheme val="minor"/>
      </rPr>
      <t>)</t>
    </r>
  </si>
  <si>
    <t xml:space="preserve">Live Load </t>
  </si>
  <si>
    <t>Live Load Category</t>
  </si>
  <si>
    <r>
      <rPr>
        <sz val="12"/>
        <color theme="1"/>
        <rFont val="Calibri"/>
        <charset val="134"/>
        <scheme val="minor"/>
      </rPr>
      <t>Cobination coefficient for variable Action (y</t>
    </r>
    <r>
      <rPr>
        <sz val="8"/>
        <color theme="1"/>
        <rFont val="Calibri"/>
        <charset val="134"/>
        <scheme val="minor"/>
      </rPr>
      <t>Ei</t>
    </r>
    <r>
      <rPr>
        <sz val="12"/>
        <color theme="1"/>
        <rFont val="Calibri"/>
        <charset val="134"/>
        <scheme val="minor"/>
      </rPr>
      <t>)</t>
    </r>
  </si>
  <si>
    <t>y</t>
  </si>
  <si>
    <r>
      <rPr>
        <sz val="12"/>
        <color theme="1"/>
        <rFont val="Calibri"/>
        <charset val="134"/>
        <scheme val="minor"/>
      </rPr>
      <t>y</t>
    </r>
    <r>
      <rPr>
        <sz val="8"/>
        <color theme="1"/>
        <rFont val="Calibri"/>
        <charset val="134"/>
        <scheme val="minor"/>
      </rPr>
      <t>2i</t>
    </r>
  </si>
  <si>
    <r>
      <rPr>
        <sz val="12"/>
        <color theme="1"/>
        <rFont val="Calibri"/>
        <charset val="134"/>
        <scheme val="minor"/>
      </rPr>
      <t>Live Load (kN/m</t>
    </r>
    <r>
      <rPr>
        <vertAlign val="superscript"/>
        <sz val="12"/>
        <color theme="1"/>
        <rFont val="Calibri"/>
        <charset val="134"/>
        <scheme val="minor"/>
      </rPr>
      <t>2</t>
    </r>
    <r>
      <rPr>
        <sz val="12"/>
        <color theme="1"/>
        <rFont val="Calibri"/>
        <charset val="134"/>
        <scheme val="minor"/>
      </rPr>
      <t>)</t>
    </r>
  </si>
  <si>
    <r>
      <rPr>
        <sz val="12"/>
        <color theme="1"/>
        <rFont val="Calibri"/>
        <charset val="134"/>
        <scheme val="minor"/>
      </rPr>
      <t>Applied Factored Live load (kN/m</t>
    </r>
    <r>
      <rPr>
        <vertAlign val="superscript"/>
        <sz val="12"/>
        <color theme="1"/>
        <rFont val="Calibri"/>
        <charset val="134"/>
        <scheme val="minor"/>
      </rPr>
      <t>2</t>
    </r>
    <r>
      <rPr>
        <sz val="12"/>
        <color theme="1"/>
        <rFont val="Calibri"/>
        <charset val="134"/>
        <scheme val="minor"/>
      </rPr>
      <t>)</t>
    </r>
  </si>
  <si>
    <t>Ground  floor, Shopping Floor, Category D</t>
  </si>
  <si>
    <t>1st up to 14th and Terrace Floor, Apartment Floor, Category A</t>
  </si>
  <si>
    <t>Utility and Water Tanker Floor, Category D</t>
  </si>
  <si>
    <t>Included by Analysis Software (ETABS 9.74 &amp; ETABS Ultimate 2017</t>
  </si>
  <si>
    <t>2.5 Concrete cover evaluation</t>
  </si>
  <si>
    <t>The required protection of the structure shall be established by considering its intended use, desing working life, maintenance programme and actions. one of the main way of creating  protection for structure is through concrete cover. Concrete cover is the distance between the surface of the reinforcement closest to the nearest concrete surface including links and stirrps and surface reinforcement where relevant and the nearest concrete Surface. The nominal cover shall be specified on the drawings it is defined as a minimum cover , Cmin plus an allowance in design for deviation Cdev according to section 4.4.1 of ES EN 1992-1-1:2015</t>
  </si>
  <si>
    <t xml:space="preserve">  </t>
  </si>
  <si>
    <r>
      <rPr>
        <b/>
        <sz val="14"/>
        <color theme="1"/>
        <rFont val="Calibri"/>
        <charset val="134"/>
        <scheme val="minor"/>
      </rPr>
      <t>C</t>
    </r>
    <r>
      <rPr>
        <b/>
        <i/>
        <sz val="10"/>
        <color theme="1"/>
        <rFont val="Calibri"/>
        <charset val="134"/>
        <scheme val="minor"/>
      </rPr>
      <t>nom</t>
    </r>
    <r>
      <rPr>
        <b/>
        <sz val="14"/>
        <color theme="1"/>
        <rFont val="Calibri"/>
        <charset val="134"/>
        <scheme val="minor"/>
      </rPr>
      <t xml:space="preserve">=C </t>
    </r>
    <r>
      <rPr>
        <b/>
        <i/>
        <sz val="9"/>
        <color theme="1"/>
        <rFont val="Calibri"/>
        <charset val="134"/>
        <scheme val="minor"/>
      </rPr>
      <t>min</t>
    </r>
    <r>
      <rPr>
        <b/>
        <sz val="14"/>
        <color theme="1"/>
        <rFont val="Calibri"/>
        <charset val="134"/>
        <scheme val="minor"/>
      </rPr>
      <t xml:space="preserve"> + ΔC</t>
    </r>
    <r>
      <rPr>
        <b/>
        <i/>
        <sz val="9"/>
        <color theme="1"/>
        <rFont val="Calibri"/>
        <charset val="134"/>
        <scheme val="minor"/>
      </rPr>
      <t>dev</t>
    </r>
    <r>
      <rPr>
        <b/>
        <sz val="14"/>
        <color theme="1"/>
        <rFont val="Calibri"/>
        <charset val="134"/>
        <scheme val="minor"/>
      </rPr>
      <t xml:space="preserve"> </t>
    </r>
  </si>
  <si>
    <r>
      <rPr>
        <sz val="14"/>
        <color theme="1"/>
        <rFont val="Calibri"/>
        <charset val="134"/>
        <scheme val="minor"/>
      </rPr>
      <t>C</t>
    </r>
    <r>
      <rPr>
        <i/>
        <sz val="10"/>
        <color theme="1"/>
        <rFont val="Calibri"/>
        <charset val="134"/>
        <scheme val="minor"/>
      </rPr>
      <t>nom</t>
    </r>
    <r>
      <rPr>
        <i/>
        <sz val="14"/>
        <color theme="1"/>
        <rFont val="Calibri"/>
        <charset val="134"/>
        <scheme val="minor"/>
      </rPr>
      <t xml:space="preserve"> =</t>
    </r>
  </si>
  <si>
    <t>Nominal Concrete Cover</t>
  </si>
  <si>
    <r>
      <rPr>
        <sz val="14"/>
        <color theme="1"/>
        <rFont val="Calibri"/>
        <charset val="134"/>
        <scheme val="minor"/>
      </rPr>
      <t>C</t>
    </r>
    <r>
      <rPr>
        <i/>
        <sz val="10"/>
        <color theme="1"/>
        <rFont val="Calibri"/>
        <charset val="134"/>
        <scheme val="minor"/>
      </rPr>
      <t xml:space="preserve">min </t>
    </r>
    <r>
      <rPr>
        <i/>
        <sz val="14"/>
        <color theme="1"/>
        <rFont val="Calibri"/>
        <charset val="134"/>
        <scheme val="minor"/>
      </rPr>
      <t>=</t>
    </r>
  </si>
  <si>
    <t>Minimum Concrete Cover</t>
  </si>
  <si>
    <r>
      <rPr>
        <sz val="14"/>
        <color theme="1"/>
        <rFont val="Calibri"/>
        <charset val="134"/>
        <scheme val="minor"/>
      </rPr>
      <t>ΔC</t>
    </r>
    <r>
      <rPr>
        <i/>
        <sz val="10"/>
        <color theme="1"/>
        <rFont val="Calibri"/>
        <charset val="134"/>
        <scheme val="minor"/>
      </rPr>
      <t>dev</t>
    </r>
    <r>
      <rPr>
        <i/>
        <sz val="14"/>
        <color theme="1"/>
        <rFont val="Calibri"/>
        <charset val="134"/>
        <scheme val="minor"/>
      </rPr>
      <t xml:space="preserve"> =</t>
    </r>
  </si>
  <si>
    <t xml:space="preserve">Cover for Allowance of deviation </t>
  </si>
  <si>
    <t>&gt;</t>
  </si>
  <si>
    <r>
      <rPr>
        <b/>
        <i/>
        <u/>
        <sz val="14"/>
        <color theme="1"/>
        <rFont val="Calibri"/>
        <charset val="134"/>
        <scheme val="minor"/>
      </rPr>
      <t>Minimum Cover (C</t>
    </r>
    <r>
      <rPr>
        <b/>
        <i/>
        <u/>
        <sz val="10"/>
        <color theme="1"/>
        <rFont val="Calibri"/>
        <charset val="134"/>
        <scheme val="minor"/>
      </rPr>
      <t>min</t>
    </r>
    <r>
      <rPr>
        <b/>
        <i/>
        <u/>
        <sz val="14"/>
        <color theme="1"/>
        <rFont val="Calibri"/>
        <charset val="134"/>
        <scheme val="minor"/>
      </rPr>
      <t>)</t>
    </r>
  </si>
  <si>
    <r>
      <rPr>
        <sz val="14"/>
        <color theme="1"/>
        <rFont val="Calibri"/>
        <charset val="134"/>
        <scheme val="minor"/>
      </rPr>
      <t>Minimum concrete cover, C</t>
    </r>
    <r>
      <rPr>
        <i/>
        <sz val="10"/>
        <color theme="1"/>
        <rFont val="Calibri"/>
        <charset val="134"/>
        <scheme val="minor"/>
      </rPr>
      <t>min</t>
    </r>
    <r>
      <rPr>
        <sz val="14"/>
        <color theme="1"/>
        <rFont val="Calibri"/>
        <charset val="134"/>
        <scheme val="minor"/>
      </rPr>
      <t xml:space="preserve"> shall be provided in order to ensure:</t>
    </r>
  </si>
  <si>
    <t xml:space="preserve">Separated </t>
  </si>
  <si>
    <t>»</t>
  </si>
  <si>
    <r>
      <rPr>
        <sz val="14"/>
        <color theme="1"/>
        <rFont val="Calibri"/>
        <charset val="134"/>
        <scheme val="minor"/>
      </rPr>
      <t>Safe Transmission of bond forces (C</t>
    </r>
    <r>
      <rPr>
        <sz val="11"/>
        <color theme="1"/>
        <rFont val="Calibri"/>
        <charset val="134"/>
        <scheme val="minor"/>
      </rPr>
      <t>min,b</t>
    </r>
    <r>
      <rPr>
        <sz val="14"/>
        <color theme="1"/>
        <rFont val="Calibri"/>
        <charset val="134"/>
        <scheme val="minor"/>
      </rPr>
      <t>)</t>
    </r>
  </si>
  <si>
    <t xml:space="preserve">Bundled </t>
  </si>
  <si>
    <t xml:space="preserve">the protection of the steel against corrosion </t>
  </si>
  <si>
    <t>adequate fire resistance</t>
  </si>
  <si>
    <t>Less than 32mm</t>
  </si>
  <si>
    <t>Greater than 32mm</t>
  </si>
  <si>
    <r>
      <rPr>
        <i/>
        <sz val="14"/>
        <color rgb="FF000000"/>
        <rFont val="Calibri"/>
        <charset val="134"/>
        <scheme val="minor"/>
      </rPr>
      <t>c</t>
    </r>
    <r>
      <rPr>
        <sz val="8"/>
        <color rgb="FF000000"/>
        <rFont val="Calibri"/>
        <charset val="134"/>
        <scheme val="minor"/>
      </rPr>
      <t>min,b</t>
    </r>
    <r>
      <rPr>
        <sz val="14"/>
        <color rgb="FF000000"/>
        <rFont val="Calibri"/>
        <charset val="134"/>
        <scheme val="minor"/>
      </rPr>
      <t xml:space="preserve"> minimum cover due to bond requirement, see 4.4.1.2 (3) ES EN 2015</t>
    </r>
  </si>
  <si>
    <r>
      <rPr>
        <i/>
        <sz val="14"/>
        <color rgb="FF000000"/>
        <rFont val="Calibri"/>
        <charset val="134"/>
        <scheme val="minor"/>
      </rPr>
      <t>c</t>
    </r>
    <r>
      <rPr>
        <sz val="8"/>
        <color rgb="FF000000"/>
        <rFont val="Calibri"/>
        <charset val="134"/>
        <scheme val="minor"/>
      </rPr>
      <t>min,dur</t>
    </r>
    <r>
      <rPr>
        <sz val="14"/>
        <color rgb="FF000000"/>
        <rFont val="Calibri"/>
        <charset val="134"/>
        <scheme val="minor"/>
      </rPr>
      <t xml:space="preserve"> minimum cover due to environmental conditions, see 4.4.1.2 (5)</t>
    </r>
  </si>
  <si>
    <r>
      <rPr>
        <sz val="14"/>
        <color rgb="FF000000"/>
        <rFont val="Calibri"/>
        <charset val="134"/>
        <scheme val="minor"/>
      </rPr>
      <t>∆</t>
    </r>
    <r>
      <rPr>
        <i/>
        <sz val="14"/>
        <color rgb="FF000000"/>
        <rFont val="Calibri"/>
        <charset val="134"/>
        <scheme val="minor"/>
      </rPr>
      <t>c</t>
    </r>
    <r>
      <rPr>
        <sz val="8"/>
        <color rgb="FF000000"/>
        <rFont val="Calibri"/>
        <charset val="134"/>
        <scheme val="minor"/>
      </rPr>
      <t xml:space="preserve">dur,γ </t>
    </r>
    <r>
      <rPr>
        <sz val="14"/>
        <color rgb="FF000000"/>
        <rFont val="Calibri"/>
        <charset val="134"/>
        <scheme val="minor"/>
      </rPr>
      <t>additive safety element, see 4.4.1.2 (6) ES EN 2015</t>
    </r>
  </si>
  <si>
    <r>
      <rPr>
        <sz val="14"/>
        <color rgb="FF000000"/>
        <rFont val="Calibri"/>
        <charset val="134"/>
        <scheme val="minor"/>
      </rPr>
      <t>∆</t>
    </r>
    <r>
      <rPr>
        <i/>
        <sz val="14"/>
        <color rgb="FF000000"/>
        <rFont val="Calibri"/>
        <charset val="134"/>
        <scheme val="minor"/>
      </rPr>
      <t>c</t>
    </r>
    <r>
      <rPr>
        <sz val="8"/>
        <color rgb="FF000000"/>
        <rFont val="Calibri"/>
        <charset val="134"/>
        <scheme val="minor"/>
      </rPr>
      <t>dur,st</t>
    </r>
    <r>
      <rPr>
        <sz val="14"/>
        <color rgb="FF000000"/>
        <rFont val="Calibri"/>
        <charset val="134"/>
        <scheme val="minor"/>
      </rPr>
      <t xml:space="preserve"> reduction of minimum cover for use of stainless steel</t>
    </r>
  </si>
  <si>
    <r>
      <rPr>
        <sz val="14"/>
        <color rgb="FF000000"/>
        <rFont val="Calibri"/>
        <charset val="134"/>
        <scheme val="minor"/>
      </rPr>
      <t>∆</t>
    </r>
    <r>
      <rPr>
        <i/>
        <sz val="14"/>
        <color rgb="FF000000"/>
        <rFont val="Calibri"/>
        <charset val="134"/>
        <scheme val="minor"/>
      </rPr>
      <t>c</t>
    </r>
    <r>
      <rPr>
        <sz val="8"/>
        <color rgb="FF000000"/>
        <rFont val="Calibri"/>
        <charset val="134"/>
        <scheme val="minor"/>
      </rPr>
      <t>dur,add</t>
    </r>
    <r>
      <rPr>
        <sz val="14"/>
        <color rgb="FF000000"/>
        <rFont val="Calibri"/>
        <charset val="134"/>
        <scheme val="minor"/>
      </rPr>
      <t xml:space="preserve"> reduction of minimum cover for use of additional protection</t>
    </r>
  </si>
  <si>
    <t xml:space="preserve">Minimum Cover due to Bond requirment </t>
  </si>
  <si>
    <t>In order to Transmit bond forces safely and to ensure adequate compactionof the concrete, the minimum cover should not be less than Cmin,b. it depends on Rebar arregment and aggregate size</t>
  </si>
  <si>
    <t xml:space="preserve">Rebar Arregment </t>
  </si>
  <si>
    <t xml:space="preserve">Aggregate Size </t>
  </si>
  <si>
    <t xml:space="preserve">Type </t>
  </si>
  <si>
    <r>
      <rPr>
        <b/>
        <sz val="14"/>
        <color theme="1"/>
        <rFont val="Calibri"/>
        <charset val="134"/>
        <scheme val="minor"/>
      </rPr>
      <t>C</t>
    </r>
    <r>
      <rPr>
        <b/>
        <i/>
        <sz val="9"/>
        <color theme="1"/>
        <rFont val="Calibri"/>
        <charset val="134"/>
        <scheme val="minor"/>
      </rPr>
      <t>min,b</t>
    </r>
  </si>
  <si>
    <t>√</t>
  </si>
  <si>
    <t xml:space="preserve">Slab </t>
  </si>
  <si>
    <t xml:space="preserve">Beam </t>
  </si>
  <si>
    <t xml:space="preserve">Column </t>
  </si>
  <si>
    <t>Footing</t>
  </si>
  <si>
    <r>
      <rPr>
        <b/>
        <i/>
        <u/>
        <sz val="14"/>
        <color theme="1"/>
        <rFont val="Calibri"/>
        <charset val="134"/>
        <scheme val="minor"/>
      </rPr>
      <t>Minimum Cover due to Enviromental Condition (C</t>
    </r>
    <r>
      <rPr>
        <b/>
        <i/>
        <u/>
        <sz val="9"/>
        <color theme="1"/>
        <rFont val="Calibri"/>
        <charset val="134"/>
        <scheme val="minor"/>
      </rPr>
      <t xml:space="preserve"> min,dur</t>
    </r>
    <r>
      <rPr>
        <b/>
        <i/>
        <u/>
        <sz val="14"/>
        <color theme="1"/>
        <rFont val="Calibri"/>
        <charset val="134"/>
        <scheme val="minor"/>
      </rPr>
      <t>)</t>
    </r>
  </si>
  <si>
    <t>The minimum cover values for reinforcemetn and prestressing tendns in normal weight concrete  taking account of the exposure classed and the structural classed is given by C min,dur it is depends on Exposure class of Concrete and Structural Classes</t>
  </si>
  <si>
    <t xml:space="preserve">Exposure class for Corrusion indused by Carbonation </t>
  </si>
  <si>
    <t xml:space="preserve">For Super-structure XC1 is advicable </t>
  </si>
  <si>
    <t>For Sub-structure use class XC2</t>
  </si>
  <si>
    <t>For this building the structural Class will be S5</t>
  </si>
  <si>
    <t xml:space="preserve">Therefore for XC1 and S5 Cover will be </t>
  </si>
  <si>
    <t xml:space="preserve">Therefore for XC2 and S5 Cover will be </t>
  </si>
  <si>
    <t xml:space="preserve">Adviced value of ∆cdur,γ additive safety element is 0mm </t>
  </si>
  <si>
    <t xml:space="preserve">The Recommended value for ∆cdur,st reduction of minimum cover for use of </t>
  </si>
  <si>
    <t>stainless steel is 0mm</t>
  </si>
  <si>
    <t>∆cdur,add reduction of minimum cover for use of additional protection is also 0mm</t>
  </si>
  <si>
    <t>Cmin</t>
  </si>
  <si>
    <t>Beam</t>
  </si>
  <si>
    <t>Foundation</t>
  </si>
  <si>
    <r>
      <rPr>
        <b/>
        <i/>
        <sz val="14"/>
        <color theme="1"/>
        <rFont val="Calibri"/>
        <charset val="134"/>
        <scheme val="minor"/>
      </rPr>
      <t>Cover for allowance of deviation (</t>
    </r>
    <r>
      <rPr>
        <b/>
        <sz val="14"/>
        <color theme="1"/>
        <rFont val="Calibri"/>
        <charset val="134"/>
        <scheme val="minor"/>
      </rPr>
      <t>Δ</t>
    </r>
    <r>
      <rPr>
        <b/>
        <i/>
        <sz val="14"/>
        <color theme="1"/>
        <rFont val="Calibri"/>
        <charset val="134"/>
        <scheme val="minor"/>
      </rPr>
      <t>c</t>
    </r>
    <r>
      <rPr>
        <b/>
        <i/>
        <sz val="8"/>
        <color theme="1"/>
        <rFont val="Calibri"/>
        <charset val="134"/>
        <scheme val="minor"/>
      </rPr>
      <t>dev</t>
    </r>
    <r>
      <rPr>
        <b/>
        <i/>
        <sz val="14"/>
        <color theme="1"/>
        <rFont val="Calibri"/>
        <charset val="134"/>
        <scheme val="minor"/>
      </rPr>
      <t>)</t>
    </r>
  </si>
  <si>
    <t>To calculate the nominal cover an addition to the minimum cover shall be made in design to  allow for the deviation. The required minimum cover shall increased by the absolute value of the accepted negative deviation the recommended minimum value is 10mm accoriding to ES EN 1192-1-4:2015 section 4.4.1.3</t>
  </si>
  <si>
    <t>For Sub-Structure</t>
  </si>
  <si>
    <t xml:space="preserve">Concrete Cover will be </t>
  </si>
  <si>
    <t>Mat Foundation</t>
  </si>
  <si>
    <t>For Super-Structure</t>
  </si>
  <si>
    <t xml:space="preserve">Structural Regularity </t>
  </si>
  <si>
    <t xml:space="preserve">3.2.1. Regularity in plan </t>
  </si>
  <si>
    <t>For the building to be categorized as being regular in plan, it shall satisfy all the conditions listed below</t>
  </si>
  <si>
    <t xml:space="preserve">With respect to the lateral stiffness and mass distribution, the building structure shall be  approximately symmetrical in plan with respect to the two orthogonal Direction. </t>
  </si>
  <si>
    <t>The building satisfied condition 1 requirment due to a lack of any L, C, H, I, and X shape. It almost symetrical both ortogonal direction</t>
  </si>
  <si>
    <t>The in-plan stiffness of the floors shall be sufficiently large in comparison with the lateral stiffness of the vertical structural elements, so that the deformation of the floor shall have a small effect on the distribution of the forces among the vertical structural elements.</t>
  </si>
  <si>
    <t>→The horizonal displacement of the floor due to seismic action do not exceed anywhere by more than    10% of the corresponding absolute horizontal displacement that would result form a rigid diaphram assumption.</t>
  </si>
  <si>
    <t>→Slab thickness  is greater than 70mm.</t>
  </si>
  <si>
    <t>→The minimum reinforcement requirmnet of eurocode 2 is applied for both ortogonal direction.</t>
  </si>
  <si>
    <t xml:space="preserve">Therefore the structure satisfies condition 2 Plan regularity Criterion </t>
  </si>
  <si>
    <r>
      <rPr>
        <sz val="14"/>
        <color theme="1"/>
        <rFont val="Calibri"/>
        <charset val="134"/>
        <scheme val="minor"/>
      </rPr>
      <t xml:space="preserve">The slenderness (l) = </t>
    </r>
    <r>
      <rPr>
        <i/>
        <sz val="14"/>
        <color theme="1"/>
        <rFont val="Calibri"/>
        <charset val="134"/>
        <scheme val="minor"/>
      </rPr>
      <t>L</t>
    </r>
    <r>
      <rPr>
        <vertAlign val="subscript"/>
        <sz val="14"/>
        <color theme="1"/>
        <rFont val="Calibri"/>
        <charset val="134"/>
        <scheme val="minor"/>
      </rPr>
      <t>max</t>
    </r>
    <r>
      <rPr>
        <sz val="14"/>
        <color theme="1"/>
        <rFont val="Calibri"/>
        <charset val="134"/>
        <scheme val="minor"/>
      </rPr>
      <t>/</t>
    </r>
    <r>
      <rPr>
        <i/>
        <sz val="14"/>
        <color theme="1"/>
        <rFont val="Calibri"/>
        <charset val="134"/>
        <scheme val="minor"/>
      </rPr>
      <t>L</t>
    </r>
    <r>
      <rPr>
        <vertAlign val="subscript"/>
        <sz val="14"/>
        <color theme="1"/>
        <rFont val="Calibri"/>
        <charset val="134"/>
        <scheme val="minor"/>
      </rPr>
      <t>min</t>
    </r>
    <r>
      <rPr>
        <sz val="14"/>
        <color theme="1"/>
        <rFont val="Calibri"/>
        <charset val="134"/>
        <scheme val="minor"/>
      </rPr>
      <t xml:space="preserve"> of the building in plan shall be not higher than 4, where  L</t>
    </r>
    <r>
      <rPr>
        <sz val="12"/>
        <color theme="1"/>
        <rFont val="Calibri"/>
        <charset val="134"/>
        <scheme val="minor"/>
      </rPr>
      <t>max</t>
    </r>
    <r>
      <rPr>
        <sz val="14"/>
        <color theme="1"/>
        <rFont val="Calibri"/>
        <charset val="134"/>
        <scheme val="minor"/>
      </rPr>
      <t xml:space="preserve">  and L</t>
    </r>
    <r>
      <rPr>
        <sz val="12"/>
        <color theme="1"/>
        <rFont val="Calibri"/>
        <charset val="134"/>
        <scheme val="minor"/>
      </rPr>
      <t>min</t>
    </r>
    <r>
      <rPr>
        <sz val="14"/>
        <color theme="1"/>
        <rFont val="Calibri"/>
        <charset val="134"/>
        <scheme val="minor"/>
      </rPr>
      <t xml:space="preserve">  are respectively the larger and smaller in plan dimension of the building, measured in orthogonal directions. </t>
    </r>
  </si>
  <si>
    <r>
      <rPr>
        <b/>
        <sz val="11"/>
        <color theme="1"/>
        <rFont val="Calibri"/>
        <charset val="134"/>
        <scheme val="minor"/>
      </rPr>
      <t>L</t>
    </r>
    <r>
      <rPr>
        <b/>
        <sz val="9"/>
        <color theme="1"/>
        <rFont val="Calibri"/>
        <charset val="134"/>
        <scheme val="minor"/>
      </rPr>
      <t>max (m)</t>
    </r>
  </si>
  <si>
    <r>
      <rPr>
        <b/>
        <sz val="11"/>
        <color theme="1"/>
        <rFont val="Calibri"/>
        <charset val="134"/>
        <scheme val="minor"/>
      </rPr>
      <t>L</t>
    </r>
    <r>
      <rPr>
        <b/>
        <sz val="8"/>
        <color theme="1"/>
        <rFont val="Calibri"/>
        <charset val="134"/>
        <scheme val="minor"/>
      </rPr>
      <t>min (m)</t>
    </r>
  </si>
  <si>
    <t>λ</t>
  </si>
  <si>
    <t>Table 3.2.1:</t>
  </si>
  <si>
    <t>Slenderness of the Building</t>
  </si>
  <si>
    <t>The structure is regualr in Plan</t>
  </si>
  <si>
    <t>Structural Eccentricity Shall be less than 30% of the torsional radius of the building</t>
  </si>
  <si>
    <t>Structural Eccentricity</t>
  </si>
  <si>
    <r>
      <rPr>
        <i/>
        <sz val="11"/>
        <color theme="1"/>
        <rFont val="Calibri"/>
        <charset val="134"/>
        <scheme val="minor"/>
      </rPr>
      <t>X</t>
    </r>
    <r>
      <rPr>
        <i/>
        <sz val="8"/>
        <color theme="1"/>
        <rFont val="Calibri"/>
        <charset val="134"/>
        <scheme val="minor"/>
      </rPr>
      <t xml:space="preserve">cm </t>
    </r>
    <r>
      <rPr>
        <i/>
        <sz val="9"/>
        <color theme="1"/>
        <rFont val="Calibri"/>
        <charset val="134"/>
        <scheme val="minor"/>
      </rPr>
      <t>(m)</t>
    </r>
  </si>
  <si>
    <r>
      <rPr>
        <i/>
        <sz val="11"/>
        <color theme="1"/>
        <rFont val="Calibri"/>
        <charset val="134"/>
        <scheme val="minor"/>
      </rPr>
      <t>Y</t>
    </r>
    <r>
      <rPr>
        <i/>
        <sz val="8"/>
        <color theme="1"/>
        <rFont val="Calibri"/>
        <charset val="134"/>
        <scheme val="minor"/>
      </rPr>
      <t xml:space="preserve">cm </t>
    </r>
    <r>
      <rPr>
        <i/>
        <sz val="10"/>
        <color theme="1"/>
        <rFont val="Calibri"/>
        <charset val="134"/>
        <scheme val="minor"/>
      </rPr>
      <t>(m)</t>
    </r>
  </si>
  <si>
    <r>
      <rPr>
        <i/>
        <sz val="11"/>
        <color theme="1"/>
        <rFont val="Calibri"/>
        <charset val="134"/>
        <scheme val="minor"/>
      </rPr>
      <t>X</t>
    </r>
    <r>
      <rPr>
        <i/>
        <sz val="9"/>
        <color theme="1"/>
        <rFont val="Calibri"/>
        <charset val="134"/>
        <scheme val="minor"/>
      </rPr>
      <t xml:space="preserve">cr </t>
    </r>
    <r>
      <rPr>
        <i/>
        <sz val="11"/>
        <color theme="1"/>
        <rFont val="Calibri"/>
        <charset val="134"/>
        <scheme val="minor"/>
      </rPr>
      <t>(m)</t>
    </r>
  </si>
  <si>
    <r>
      <rPr>
        <i/>
        <sz val="11"/>
        <color theme="1"/>
        <rFont val="Calibri"/>
        <charset val="134"/>
        <scheme val="minor"/>
      </rPr>
      <t>Y</t>
    </r>
    <r>
      <rPr>
        <i/>
        <sz val="9"/>
        <color theme="1"/>
        <rFont val="Calibri"/>
        <charset val="134"/>
        <scheme val="minor"/>
      </rPr>
      <t xml:space="preserve">cr </t>
    </r>
    <r>
      <rPr>
        <i/>
        <sz val="11"/>
        <color theme="1"/>
        <rFont val="Calibri"/>
        <charset val="134"/>
        <scheme val="minor"/>
      </rPr>
      <t>(m)</t>
    </r>
  </si>
  <si>
    <r>
      <rPr>
        <i/>
        <sz val="16"/>
        <color theme="1"/>
        <rFont val="Calibri"/>
        <charset val="134"/>
        <scheme val="minor"/>
      </rPr>
      <t>e</t>
    </r>
    <r>
      <rPr>
        <i/>
        <sz val="9"/>
        <color theme="1"/>
        <rFont val="Calibri"/>
        <charset val="134"/>
        <scheme val="minor"/>
      </rPr>
      <t xml:space="preserve">ox </t>
    </r>
    <r>
      <rPr>
        <i/>
        <sz val="11"/>
        <color theme="1"/>
        <rFont val="Calibri"/>
        <charset val="134"/>
        <scheme val="minor"/>
      </rPr>
      <t>(m)</t>
    </r>
  </si>
  <si>
    <r>
      <rPr>
        <i/>
        <sz val="16"/>
        <color theme="1"/>
        <rFont val="Calibri"/>
        <charset val="134"/>
        <scheme val="minor"/>
      </rPr>
      <t>e</t>
    </r>
    <r>
      <rPr>
        <i/>
        <sz val="9"/>
        <color theme="1"/>
        <rFont val="Calibri"/>
        <charset val="134"/>
        <scheme val="minor"/>
      </rPr>
      <t>oy</t>
    </r>
    <r>
      <rPr>
        <i/>
        <sz val="11"/>
        <color theme="1"/>
        <rFont val="Calibri"/>
        <charset val="134"/>
        <scheme val="minor"/>
      </rPr>
      <t>(m)</t>
    </r>
  </si>
  <si>
    <t>Table 3.2.2:</t>
  </si>
  <si>
    <t>Structural Eccentricity of the Building</t>
  </si>
  <si>
    <t>Torsional Radius</t>
  </si>
  <si>
    <r>
      <rPr>
        <sz val="11"/>
        <color theme="1"/>
        <rFont val="Calibri"/>
        <charset val="134"/>
        <scheme val="minor"/>
      </rPr>
      <t>U</t>
    </r>
    <r>
      <rPr>
        <sz val="8"/>
        <color theme="1"/>
        <rFont val="Calibri"/>
        <charset val="134"/>
        <scheme val="minor"/>
      </rPr>
      <t>X</t>
    </r>
    <r>
      <rPr>
        <sz val="11"/>
        <color theme="1"/>
        <rFont val="Calibri"/>
        <charset val="134"/>
        <scheme val="minor"/>
      </rPr>
      <t>(F</t>
    </r>
    <r>
      <rPr>
        <sz val="8"/>
        <color theme="1"/>
        <rFont val="Calibri"/>
        <charset val="134"/>
        <scheme val="minor"/>
      </rPr>
      <t>TX</t>
    </r>
    <r>
      <rPr>
        <sz val="11"/>
        <color theme="1"/>
        <rFont val="Calibri"/>
        <charset val="134"/>
        <scheme val="minor"/>
      </rPr>
      <t>) (m)</t>
    </r>
  </si>
  <si>
    <r>
      <rPr>
        <sz val="11"/>
        <color theme="1"/>
        <rFont val="Calibri"/>
        <charset val="134"/>
        <scheme val="minor"/>
      </rPr>
      <t>U</t>
    </r>
    <r>
      <rPr>
        <sz val="8"/>
        <color theme="1"/>
        <rFont val="Calibri"/>
        <charset val="134"/>
        <scheme val="minor"/>
      </rPr>
      <t>Y</t>
    </r>
    <r>
      <rPr>
        <sz val="11"/>
        <color theme="1"/>
        <rFont val="Calibri"/>
        <charset val="134"/>
        <scheme val="minor"/>
      </rPr>
      <t>(F</t>
    </r>
    <r>
      <rPr>
        <sz val="8"/>
        <color theme="1"/>
        <rFont val="Calibri"/>
        <charset val="134"/>
        <scheme val="minor"/>
      </rPr>
      <t>TY</t>
    </r>
    <r>
      <rPr>
        <sz val="11"/>
        <color theme="1"/>
        <rFont val="Calibri"/>
        <charset val="134"/>
        <scheme val="minor"/>
      </rPr>
      <t>)                 (m)</t>
    </r>
  </si>
  <si>
    <r>
      <rPr>
        <sz val="11"/>
        <color theme="1"/>
        <rFont val="Calibri"/>
        <charset val="134"/>
        <scheme val="minor"/>
      </rPr>
      <t>Rz(M</t>
    </r>
    <r>
      <rPr>
        <sz val="8"/>
        <color theme="1"/>
        <rFont val="Calibri"/>
        <charset val="134"/>
        <scheme val="minor"/>
      </rPr>
      <t>T</t>
    </r>
    <r>
      <rPr>
        <sz val="11"/>
        <color theme="1"/>
        <rFont val="Calibri"/>
        <charset val="134"/>
        <scheme val="minor"/>
      </rPr>
      <t>) (rad)</t>
    </r>
  </si>
  <si>
    <r>
      <rPr>
        <sz val="11"/>
        <color theme="1"/>
        <rFont val="Calibri"/>
        <charset val="134"/>
        <scheme val="minor"/>
      </rPr>
      <t>K</t>
    </r>
    <r>
      <rPr>
        <sz val="8"/>
        <color theme="1"/>
        <rFont val="Calibri"/>
        <charset val="134"/>
        <scheme val="minor"/>
      </rPr>
      <t>FX</t>
    </r>
    <r>
      <rPr>
        <sz val="10"/>
        <color theme="1"/>
        <rFont val="Calibri"/>
        <charset val="134"/>
        <scheme val="minor"/>
      </rPr>
      <t xml:space="preserve">   (kN/m)</t>
    </r>
  </si>
  <si>
    <r>
      <rPr>
        <sz val="11"/>
        <color theme="1"/>
        <rFont val="Calibri"/>
        <charset val="134"/>
        <scheme val="minor"/>
      </rPr>
      <t>K</t>
    </r>
    <r>
      <rPr>
        <sz val="8"/>
        <color theme="1"/>
        <rFont val="Calibri"/>
        <charset val="134"/>
        <scheme val="minor"/>
      </rPr>
      <t xml:space="preserve">FY    </t>
    </r>
    <r>
      <rPr>
        <sz val="11"/>
        <color theme="1"/>
        <rFont val="Calibri"/>
        <charset val="134"/>
        <scheme val="minor"/>
      </rPr>
      <t xml:space="preserve">   </t>
    </r>
    <r>
      <rPr>
        <sz val="10"/>
        <color theme="1"/>
        <rFont val="Calibri"/>
        <charset val="134"/>
        <scheme val="minor"/>
      </rPr>
      <t>(kN/m)</t>
    </r>
  </si>
  <si>
    <r>
      <rPr>
        <sz val="11"/>
        <color theme="1"/>
        <rFont val="Calibri"/>
        <charset val="134"/>
        <scheme val="minor"/>
      </rPr>
      <t>K</t>
    </r>
    <r>
      <rPr>
        <sz val="8"/>
        <color theme="1"/>
        <rFont val="Calibri"/>
        <charset val="134"/>
        <scheme val="minor"/>
      </rPr>
      <t xml:space="preserve">MT       </t>
    </r>
    <r>
      <rPr>
        <sz val="10"/>
        <color theme="1"/>
        <rFont val="Calibri"/>
        <charset val="134"/>
        <scheme val="minor"/>
      </rPr>
      <t xml:space="preserve">   (kN/m)</t>
    </r>
  </si>
  <si>
    <r>
      <rPr>
        <sz val="11"/>
        <color theme="1"/>
        <rFont val="Calibri"/>
        <charset val="134"/>
        <scheme val="minor"/>
      </rPr>
      <t>r</t>
    </r>
    <r>
      <rPr>
        <sz val="8"/>
        <color theme="1"/>
        <rFont val="Calibri"/>
        <charset val="134"/>
        <scheme val="minor"/>
      </rPr>
      <t xml:space="preserve">x                      </t>
    </r>
    <r>
      <rPr>
        <sz val="10"/>
        <color theme="1"/>
        <rFont val="Calibri"/>
        <charset val="134"/>
        <scheme val="minor"/>
      </rPr>
      <t>(m)</t>
    </r>
  </si>
  <si>
    <r>
      <rPr>
        <sz val="11"/>
        <color theme="1"/>
        <rFont val="Calibri"/>
        <charset val="134"/>
        <scheme val="minor"/>
      </rPr>
      <t>r</t>
    </r>
    <r>
      <rPr>
        <sz val="8"/>
        <color theme="1"/>
        <rFont val="Calibri"/>
        <charset val="134"/>
        <scheme val="minor"/>
      </rPr>
      <t xml:space="preserve">y                           </t>
    </r>
    <r>
      <rPr>
        <sz val="10"/>
        <color theme="1"/>
        <rFont val="Calibri"/>
        <charset val="134"/>
        <scheme val="minor"/>
      </rPr>
      <t xml:space="preserve"> (m)</t>
    </r>
  </si>
  <si>
    <t>Table 3.2.3:</t>
  </si>
  <si>
    <t>Radius of Gyration of the Building</t>
  </si>
  <si>
    <r>
      <rPr>
        <sz val="16"/>
        <color theme="1"/>
        <rFont val="Calibri"/>
        <charset val="134"/>
        <scheme val="minor"/>
      </rPr>
      <t>e</t>
    </r>
    <r>
      <rPr>
        <sz val="11"/>
        <color theme="1"/>
        <rFont val="Calibri"/>
        <charset val="134"/>
        <scheme val="minor"/>
      </rPr>
      <t>ox (m)</t>
    </r>
  </si>
  <si>
    <r>
      <rPr>
        <sz val="14"/>
        <color theme="1"/>
        <rFont val="Calibri"/>
        <charset val="134"/>
        <scheme val="minor"/>
      </rPr>
      <t>r</t>
    </r>
    <r>
      <rPr>
        <sz val="8"/>
        <color theme="1"/>
        <rFont val="Calibri"/>
        <charset val="134"/>
        <scheme val="minor"/>
      </rPr>
      <t xml:space="preserve">x </t>
    </r>
    <r>
      <rPr>
        <sz val="10"/>
        <color theme="1"/>
        <rFont val="Calibri"/>
        <charset val="134"/>
        <scheme val="minor"/>
      </rPr>
      <t>(m)</t>
    </r>
  </si>
  <si>
    <r>
      <rPr>
        <sz val="11"/>
        <color theme="1"/>
        <rFont val="Calibri"/>
        <charset val="134"/>
        <scheme val="minor"/>
      </rPr>
      <t>0.3*</t>
    </r>
    <r>
      <rPr>
        <sz val="14"/>
        <color theme="1"/>
        <rFont val="Calibri"/>
        <charset val="134"/>
        <scheme val="minor"/>
      </rPr>
      <t>r</t>
    </r>
    <r>
      <rPr>
        <sz val="8"/>
        <color theme="1"/>
        <rFont val="Calibri"/>
        <charset val="134"/>
        <scheme val="minor"/>
      </rPr>
      <t xml:space="preserve">x </t>
    </r>
    <r>
      <rPr>
        <sz val="10"/>
        <color theme="1"/>
        <rFont val="Calibri"/>
        <charset val="134"/>
        <scheme val="minor"/>
      </rPr>
      <t>(m)</t>
    </r>
  </si>
  <si>
    <t xml:space="preserve">Status </t>
  </si>
  <si>
    <r>
      <rPr>
        <sz val="16"/>
        <color theme="1"/>
        <rFont val="Calibri"/>
        <charset val="134"/>
        <scheme val="minor"/>
      </rPr>
      <t>e</t>
    </r>
    <r>
      <rPr>
        <sz val="11"/>
        <color theme="1"/>
        <rFont val="Calibri"/>
        <charset val="134"/>
        <scheme val="minor"/>
      </rPr>
      <t>oy (m)</t>
    </r>
  </si>
  <si>
    <r>
      <rPr>
        <sz val="14"/>
        <color theme="1"/>
        <rFont val="Calibri"/>
        <charset val="134"/>
        <scheme val="minor"/>
      </rPr>
      <t>r</t>
    </r>
    <r>
      <rPr>
        <sz val="8"/>
        <color theme="1"/>
        <rFont val="Calibri"/>
        <charset val="134"/>
        <scheme val="minor"/>
      </rPr>
      <t xml:space="preserve">y  </t>
    </r>
    <r>
      <rPr>
        <sz val="10"/>
        <color theme="1"/>
        <rFont val="Calibri"/>
        <charset val="134"/>
        <scheme val="minor"/>
      </rPr>
      <t>(m)</t>
    </r>
  </si>
  <si>
    <r>
      <rPr>
        <sz val="11"/>
        <color theme="1"/>
        <rFont val="Calibri"/>
        <charset val="134"/>
        <scheme val="minor"/>
      </rPr>
      <t>0.3*</t>
    </r>
    <r>
      <rPr>
        <sz val="14"/>
        <color theme="1"/>
        <rFont val="Calibri"/>
        <charset val="134"/>
        <scheme val="minor"/>
      </rPr>
      <t>r</t>
    </r>
    <r>
      <rPr>
        <sz val="8"/>
        <color theme="1"/>
        <rFont val="Calibri"/>
        <charset val="134"/>
        <scheme val="minor"/>
      </rPr>
      <t xml:space="preserve">y </t>
    </r>
    <r>
      <rPr>
        <sz val="10"/>
        <color theme="1"/>
        <rFont val="Calibri"/>
        <charset val="134"/>
        <scheme val="minor"/>
      </rPr>
      <t>(m)</t>
    </r>
  </si>
  <si>
    <t>Table 3.2.4:</t>
  </si>
  <si>
    <t>Structural Eccentricity and Radius of Gyration Comparison for the Building</t>
  </si>
  <si>
    <r>
      <rPr>
        <sz val="12"/>
        <color theme="1"/>
        <rFont val="Calibri"/>
        <charset val="134"/>
        <scheme val="minor"/>
      </rPr>
      <t xml:space="preserve">Torsional radius should be greater than radius of gyration of each floor system </t>
    </r>
    <r>
      <rPr>
        <sz val="14"/>
        <color theme="1"/>
        <rFont val="Calibri"/>
        <charset val="134"/>
        <scheme val="minor"/>
      </rPr>
      <t>r</t>
    </r>
    <r>
      <rPr>
        <sz val="12"/>
        <color theme="1"/>
        <rFont val="Calibri"/>
        <charset val="134"/>
        <scheme val="minor"/>
      </rPr>
      <t xml:space="preserve"> &gt;= l</t>
    </r>
    <r>
      <rPr>
        <sz val="10"/>
        <color theme="1"/>
        <rFont val="Calibri"/>
        <charset val="134"/>
        <scheme val="minor"/>
      </rPr>
      <t>s</t>
    </r>
  </si>
  <si>
    <r>
      <rPr>
        <sz val="11"/>
        <color theme="1"/>
        <rFont val="Calibri"/>
        <charset val="134"/>
        <scheme val="minor"/>
      </rPr>
      <t>r</t>
    </r>
    <r>
      <rPr>
        <sz val="8"/>
        <color theme="1"/>
        <rFont val="Calibri"/>
        <charset val="134"/>
        <scheme val="minor"/>
      </rPr>
      <t>x</t>
    </r>
  </si>
  <si>
    <r>
      <rPr>
        <sz val="11"/>
        <color theme="1"/>
        <rFont val="Calibri"/>
        <charset val="134"/>
        <scheme val="minor"/>
      </rPr>
      <t>ls</t>
    </r>
  </si>
  <si>
    <r>
      <rPr>
        <sz val="11"/>
        <color theme="1"/>
        <rFont val="Calibri"/>
        <charset val="134"/>
        <scheme val="minor"/>
      </rPr>
      <t>r</t>
    </r>
    <r>
      <rPr>
        <sz val="8"/>
        <color theme="1"/>
        <rFont val="Calibri"/>
        <charset val="134"/>
        <scheme val="minor"/>
      </rPr>
      <t>y</t>
    </r>
  </si>
  <si>
    <t>Table 3.2.5:</t>
  </si>
  <si>
    <t>Torsional Radius and Radius of Gyration Comparison for the Building</t>
  </si>
  <si>
    <t>Based on analysis data the from Table 3.2.4  it can be concluded that the building is irregular in Plan for the Building classification. Hence for Table 3.2.5 we can conclude that the building isn't Tosionally Flexible in both directions.</t>
  </si>
  <si>
    <t>Criteria for regularity in Elevation</t>
  </si>
  <si>
    <t>For the building to be categorized as being regular in Elevation, it shall satisfy all the conditions listed below</t>
  </si>
  <si>
    <t>All lateral load resisting systems, such as cores, structural walls, or frames, shall run without</t>
  </si>
  <si>
    <t>interruption  from  their  foundations  to  the  top  of  the  building</t>
  </si>
  <si>
    <t>All Columns and shear wall run without any intruption from bottom to top</t>
  </si>
  <si>
    <t>Both the lateral stiffness and the mass of the individual storeys shall remain constant or reduce</t>
  </si>
  <si>
    <t>gradually, without abrupt changes, from the base to the top of a particular building.</t>
  </si>
  <si>
    <t xml:space="preserve">Story </t>
  </si>
  <si>
    <t>Stiffness X axis (kN/m)</t>
  </si>
  <si>
    <r>
      <rPr>
        <sz val="11"/>
        <color theme="1"/>
        <rFont val="Calibri"/>
        <charset val="134"/>
        <scheme val="minor"/>
      </rPr>
      <t>K</t>
    </r>
    <r>
      <rPr>
        <sz val="8"/>
        <color theme="1"/>
        <rFont val="Calibri"/>
        <charset val="134"/>
        <scheme val="minor"/>
      </rPr>
      <t xml:space="preserve">i </t>
    </r>
    <r>
      <rPr>
        <sz val="11"/>
        <color theme="1"/>
        <rFont val="Calibri"/>
        <charset val="134"/>
        <scheme val="minor"/>
      </rPr>
      <t>&gt;0.7*K</t>
    </r>
    <r>
      <rPr>
        <sz val="8"/>
        <color theme="1"/>
        <rFont val="Calibri"/>
        <charset val="134"/>
        <scheme val="minor"/>
      </rPr>
      <t xml:space="preserve">i+1           </t>
    </r>
    <r>
      <rPr>
        <sz val="11"/>
        <color theme="1"/>
        <rFont val="Calibri"/>
        <charset val="134"/>
        <scheme val="minor"/>
      </rPr>
      <t>X axis</t>
    </r>
  </si>
  <si>
    <t>Table 3.2.6:</t>
  </si>
  <si>
    <t>Storey Stiffness along X Direction of the Building</t>
  </si>
  <si>
    <t>Stiffness Y axis (kN/m)</t>
  </si>
  <si>
    <t>Table 3.2.7:</t>
  </si>
  <si>
    <t>Storey Stiffness along Y Direction of the Building</t>
  </si>
  <si>
    <t>Mass              (1000 x Kg)</t>
  </si>
  <si>
    <t>Mi &lt; 2Mi+1</t>
  </si>
  <si>
    <t>Mi &lt; 2Mi-1</t>
  </si>
  <si>
    <t>Table 3.2.8:</t>
  </si>
  <si>
    <t>Mass Distribution aloing height of the Building</t>
  </si>
  <si>
    <t>Based on analysis data the from Table 3.2.6, 3.2.7, 3.2.8 it can be concluded that the building is regular in Elevation for the Building classification.</t>
  </si>
  <si>
    <t>Elastic spectrum deflection versus  Design spectrum deflection shape</t>
  </si>
  <si>
    <t>Along X-Direction</t>
  </si>
  <si>
    <t>RSEQX Design DISP</t>
  </si>
  <si>
    <t>RSEQX ELASTIC DISP</t>
  </si>
  <si>
    <t>Based on analysis data the Elastic Analysis will be taken for Analysis for Damage Limitation and Stability Analysis</t>
  </si>
  <si>
    <t>Along Y-Direction</t>
  </si>
  <si>
    <t>RSEQY Design DISP</t>
  </si>
  <si>
    <t>RSEQY ELASTIC DISP</t>
  </si>
  <si>
    <t>3.3.</t>
  </si>
  <si>
    <t xml:space="preserve">Building Classification </t>
  </si>
  <si>
    <t>During Seismic action building behaves based on the type of lateral force resisting system attached to it. Based on a mechanism the structure responds during seismic action, classified into various categories</t>
  </si>
  <si>
    <t xml:space="preserve"> </t>
  </si>
  <si>
    <t>Frame system</t>
  </si>
  <si>
    <t>If more than 65% of the total base Shear forces resisted by a frame action of Primary Seismic columns and beams, the structure would classify under frame system.</t>
  </si>
  <si>
    <t xml:space="preserve"> Wall system </t>
  </si>
  <si>
    <t>For a structure More than 65% of the total base shear force captured by a Primary shear wall. It is further classified as coupled and uncoupled wall based on the arrangement of a shear walls</t>
  </si>
  <si>
    <t>Dual System</t>
  </si>
  <si>
    <t>In this case both Primary Seismic frame and wall contributed for a resistance of seismic lateral force. It is classified into two based on the amount of force captured by Primary Seismic Frame and Wall members.</t>
  </si>
  <si>
    <t xml:space="preserve">Dual System classification </t>
  </si>
  <si>
    <t xml:space="preserve">Classification </t>
  </si>
  <si>
    <t xml:space="preserve">Frame Equivalent Dual system </t>
  </si>
  <si>
    <t>Wall equivalent dual system</t>
  </si>
  <si>
    <t>Justification</t>
  </si>
  <si>
    <t xml:space="preserve">More than 50% of a lateral force captured by frame action </t>
  </si>
  <si>
    <t>More than 50% of a lateral force captured by wall action</t>
  </si>
  <si>
    <t>Torsionally Flexible system</t>
  </si>
  <si>
    <t>For a building whose Radius of gyration of the floor mass exceeds the torsional radius in one or both of the two main direction of the building in plan.</t>
  </si>
  <si>
    <t xml:space="preserve"> Inverted pendulum system </t>
  </si>
  <si>
    <t>A system with at least 50% of the total mass in the upper third of the height, or with energy dissipation at the base of a single element.</t>
  </si>
  <si>
    <t>Stiffness Contribution and Lateral Force Attraction</t>
  </si>
  <si>
    <t>Displacement Load Used</t>
  </si>
  <si>
    <t>Per Floor Load Resistance</t>
  </si>
  <si>
    <t>Lateral Load</t>
  </si>
  <si>
    <t>Column Load</t>
  </si>
  <si>
    <t>Shear Wall Load</t>
  </si>
  <si>
    <t>Load Participation</t>
  </si>
  <si>
    <t>Based on analysis data the amount of lateral Force captured at 1st Fl by column is 59.75% and Shear wall is 26.56%. This implies most of the lateral forces captured by a Primary Columns along X axis</t>
  </si>
  <si>
    <t>Based on analysis data the amount lateral Force captured at 1st Fl by column is 17.02% and Shear wall is 68.93%. This implies most of the lateral forces captured by a Primary Shear Walls along Y axis</t>
  </si>
  <si>
    <t>The structure is catergorized as Un-Coupled Wall System System</t>
  </si>
  <si>
    <t xml:space="preserve">    3.4. Behavioral Factor Calculation </t>
  </si>
  <si>
    <t>To avoid explicit inelastic structural analysis in design, the capacity of the structure to dissipate energy, through mainly ductile behaviour of its elements and/or other mechanisms, is taken into accountby performing an elastic analysis based on a response spectrum reduced with respect to the elastic one,henceforth called a ''design spectrum''. This reduction is accomplished by introducing the behaviour factor q.</t>
  </si>
  <si>
    <r>
      <rPr>
        <sz val="14"/>
        <color rgb="FF1A171C"/>
        <rFont val="Calibri"/>
        <charset val="134"/>
        <scheme val="minor"/>
      </rPr>
      <t>F</t>
    </r>
    <r>
      <rPr>
        <sz val="8"/>
        <color rgb="FF1A171C"/>
        <rFont val="Calibri"/>
        <charset val="134"/>
        <scheme val="minor"/>
      </rPr>
      <t>el</t>
    </r>
    <r>
      <rPr>
        <sz val="14"/>
        <color rgb="FF1A171C"/>
        <rFont val="Calibri"/>
        <charset val="134"/>
        <scheme val="minor"/>
      </rPr>
      <t xml:space="preserve"> is the peak force that would be developed in an SDOF system if it responded to the earthquake elastically </t>
    </r>
  </si>
  <si>
    <r>
      <rPr>
        <sz val="14"/>
        <color rgb="FF1A171C"/>
        <rFont val="Calibri"/>
        <charset val="134"/>
        <scheme val="minor"/>
      </rPr>
      <t>F</t>
    </r>
    <r>
      <rPr>
        <sz val="8"/>
        <color rgb="FF1A171C"/>
        <rFont val="Calibri"/>
        <charset val="134"/>
        <scheme val="minor"/>
      </rPr>
      <t>y</t>
    </r>
    <r>
      <rPr>
        <sz val="14"/>
        <color rgb="FF1A171C"/>
        <rFont val="Calibri"/>
        <charset val="134"/>
        <scheme val="minor"/>
      </rPr>
      <t xml:space="preserve"> is the yield load of the system.</t>
    </r>
  </si>
  <si>
    <r>
      <rPr>
        <sz val="14"/>
        <color rgb="FF000000"/>
        <rFont val="Calibri"/>
        <charset val="134"/>
        <scheme val="minor"/>
      </rPr>
      <t xml:space="preserve">For the vertical component of the seismic action a behaviour factor </t>
    </r>
    <r>
      <rPr>
        <i/>
        <sz val="14"/>
        <color rgb="FF000000"/>
        <rFont val="Calibri"/>
        <charset val="134"/>
        <scheme val="minor"/>
      </rPr>
      <t xml:space="preserve">q </t>
    </r>
    <r>
      <rPr>
        <sz val="14"/>
        <color rgb="FF000000"/>
        <rFont val="Calibri"/>
        <charset val="134"/>
        <scheme val="minor"/>
      </rPr>
      <t>up to to 1,5 should generally be adopted for all materials and structural systems.</t>
    </r>
  </si>
  <si>
    <r>
      <rPr>
        <sz val="14"/>
        <color rgb="FF000000"/>
        <rFont val="Calibri"/>
        <charset val="134"/>
        <scheme val="minor"/>
      </rPr>
      <t xml:space="preserve">The adoption of values for </t>
    </r>
    <r>
      <rPr>
        <i/>
        <sz val="14"/>
        <color rgb="FF000000"/>
        <rFont val="Calibri"/>
        <charset val="134"/>
        <scheme val="minor"/>
      </rPr>
      <t xml:space="preserve">q </t>
    </r>
    <r>
      <rPr>
        <sz val="14"/>
        <color rgb="FF000000"/>
        <rFont val="Calibri"/>
        <charset val="134"/>
        <scheme val="minor"/>
      </rPr>
      <t>greater than 1,5 in the vertical direction should be justified through an appropriate analysis.</t>
    </r>
  </si>
  <si>
    <t>ES EN 1998-1-1:2015,cl.5.2.2.2(1))</t>
  </si>
  <si>
    <r>
      <rPr>
        <i/>
        <sz val="14"/>
        <color rgb="FF000000"/>
        <rFont val="Calibri"/>
        <charset val="134"/>
        <scheme val="minor"/>
      </rPr>
      <t xml:space="preserve">qo </t>
    </r>
    <r>
      <rPr>
        <sz val="14"/>
        <color rgb="FF000000"/>
        <rFont val="Calibri"/>
        <charset val="134"/>
        <scheme val="minor"/>
      </rPr>
      <t>is the basic value of the behaviour factor, dependent on the type of the structural system and on its regularity in elevation</t>
    </r>
  </si>
  <si>
    <r>
      <rPr>
        <sz val="14"/>
        <color rgb="FF000000"/>
        <rFont val="Calibri"/>
        <charset val="134"/>
        <scheme val="minor"/>
      </rPr>
      <t>k</t>
    </r>
    <r>
      <rPr>
        <i/>
        <sz val="14"/>
        <color rgb="FF000000"/>
        <rFont val="Calibri"/>
        <charset val="134"/>
        <scheme val="minor"/>
      </rPr>
      <t>w</t>
    </r>
    <r>
      <rPr>
        <sz val="14"/>
        <color rgb="FF000000"/>
        <rFont val="Calibri"/>
        <charset val="134"/>
        <scheme val="minor"/>
      </rPr>
      <t xml:space="preserve"> is the factor reflecting the prevailing failure mode in structural systems with walls </t>
    </r>
  </si>
  <si>
    <t>One Storey Frame</t>
  </si>
  <si>
    <t>Multi-Storey One Bay frame</t>
  </si>
  <si>
    <r>
      <rPr>
        <sz val="14"/>
        <color rgb="FF000000"/>
        <rFont val="Calibri"/>
        <charset val="134"/>
        <scheme val="minor"/>
      </rPr>
      <t xml:space="preserve">For buildings that are regular in elevation  the basic values of </t>
    </r>
    <r>
      <rPr>
        <i/>
        <sz val="14"/>
        <color rgb="FF000000"/>
        <rFont val="Calibri"/>
        <charset val="134"/>
        <scheme val="minor"/>
      </rPr>
      <t xml:space="preserve">qo </t>
    </r>
    <r>
      <rPr>
        <sz val="14"/>
        <color rgb="FF000000"/>
        <rFont val="Calibri"/>
        <charset val="134"/>
        <scheme val="minor"/>
      </rPr>
      <t>for the various structural</t>
    </r>
  </si>
  <si>
    <t>Multi-Storey Multi-Bay Frame</t>
  </si>
  <si>
    <t xml:space="preserve"> types are given in Table below</t>
  </si>
  <si>
    <t xml:space="preserve">Wall Equivalent Dual System </t>
  </si>
  <si>
    <t xml:space="preserve">Coupled Wall System </t>
  </si>
  <si>
    <t xml:space="preserve">Uncoupled wall System </t>
  </si>
  <si>
    <t xml:space="preserve">Torsionally Flexible system </t>
  </si>
  <si>
    <t xml:space="preserve">Inverted Pendulum System </t>
  </si>
  <si>
    <t>When the multiplication factor αu/α1 has not been evaluated through an explicit calculation, for</t>
  </si>
  <si>
    <t>buildings which are regular or irregular in plan the following approximate values of αu/α1 may be used.</t>
  </si>
  <si>
    <t xml:space="preserve">For regular building </t>
  </si>
  <si>
    <t xml:space="preserve">For Irregular building </t>
  </si>
  <si>
    <t>Table 3.4.1</t>
  </si>
  <si>
    <t>Behaviour factor qo for DCM structural system</t>
  </si>
  <si>
    <t xml:space="preserve">Building Type </t>
  </si>
  <si>
    <t xml:space="preserve">Structural Type </t>
  </si>
  <si>
    <t xml:space="preserve">Irregular </t>
  </si>
  <si>
    <t xml:space="preserve">Regular </t>
  </si>
  <si>
    <t xml:space="preserve">Irregular In Plan </t>
  </si>
  <si>
    <r>
      <rPr>
        <b/>
        <sz val="20"/>
        <color theme="1"/>
        <rFont val="Calibri"/>
        <charset val="134"/>
        <scheme val="minor"/>
      </rPr>
      <t>q</t>
    </r>
    <r>
      <rPr>
        <b/>
        <sz val="14"/>
        <color theme="1"/>
        <rFont val="Calibri"/>
        <charset val="134"/>
        <scheme val="minor"/>
      </rPr>
      <t>o=</t>
    </r>
  </si>
  <si>
    <t xml:space="preserve">Irregular In Elevation </t>
  </si>
  <si>
    <r>
      <rPr>
        <i/>
        <sz val="20"/>
        <color rgb="FF000000"/>
        <rFont val="Calibri"/>
        <charset val="134"/>
        <scheme val="minor"/>
      </rPr>
      <t>α</t>
    </r>
    <r>
      <rPr>
        <sz val="14"/>
        <color rgb="FF000000"/>
        <rFont val="Calibri"/>
        <charset val="134"/>
        <scheme val="minor"/>
      </rPr>
      <t>o is the prevailing aspect ratio of the walls of the structural system</t>
    </r>
  </si>
  <si>
    <r>
      <rPr>
        <i/>
        <sz val="14"/>
        <color rgb="FF000000"/>
        <rFont val="Calibri"/>
        <charset val="134"/>
        <scheme val="minor"/>
      </rPr>
      <t>h</t>
    </r>
    <r>
      <rPr>
        <sz val="10"/>
        <color rgb="FF000000"/>
        <rFont val="Calibri"/>
        <charset val="134"/>
        <scheme val="minor"/>
      </rPr>
      <t>wi</t>
    </r>
    <r>
      <rPr>
        <sz val="14"/>
        <color rgb="FF000000"/>
        <rFont val="Calibri"/>
        <charset val="134"/>
        <scheme val="minor"/>
      </rPr>
      <t xml:space="preserve"> is the height of wall </t>
    </r>
    <r>
      <rPr>
        <i/>
        <sz val="14"/>
        <color rgb="FF000000"/>
        <rFont val="Calibri"/>
        <charset val="134"/>
        <scheme val="minor"/>
      </rPr>
      <t>i</t>
    </r>
    <r>
      <rPr>
        <sz val="14"/>
        <color rgb="FF000000"/>
        <rFont val="Calibri"/>
        <charset val="134"/>
        <scheme val="minor"/>
      </rPr>
      <t>; and</t>
    </r>
  </si>
  <si>
    <r>
      <rPr>
        <i/>
        <sz val="14"/>
        <color rgb="FF000000"/>
        <rFont val="Calibri"/>
        <charset val="134"/>
        <scheme val="minor"/>
      </rPr>
      <t>l</t>
    </r>
    <r>
      <rPr>
        <i/>
        <sz val="10"/>
        <color rgb="FF000000"/>
        <rFont val="Calibri"/>
        <charset val="134"/>
        <scheme val="minor"/>
      </rPr>
      <t>wi</t>
    </r>
    <r>
      <rPr>
        <i/>
        <sz val="14"/>
        <color rgb="FF000000"/>
        <rFont val="Calibri"/>
        <charset val="134"/>
        <scheme val="minor"/>
      </rPr>
      <t xml:space="preserve"> </t>
    </r>
    <r>
      <rPr>
        <sz val="14"/>
        <color rgb="FF000000"/>
        <rFont val="Calibri"/>
        <charset val="134"/>
        <scheme val="minor"/>
      </rPr>
      <t xml:space="preserve">is the length of the section of wall </t>
    </r>
    <r>
      <rPr>
        <i/>
        <sz val="14"/>
        <color rgb="FF000000"/>
        <rFont val="Calibri"/>
        <charset val="134"/>
        <scheme val="minor"/>
      </rPr>
      <t>i</t>
    </r>
  </si>
  <si>
    <t>Shear wall total length</t>
  </si>
  <si>
    <t>-</t>
  </si>
  <si>
    <t xml:space="preserve">along X axis </t>
  </si>
  <si>
    <t>m</t>
  </si>
  <si>
    <t xml:space="preserve">along Y axis </t>
  </si>
  <si>
    <t xml:space="preserve">Total Height of Shear wall </t>
  </si>
  <si>
    <t>Along X axis</t>
  </si>
  <si>
    <r>
      <rPr>
        <i/>
        <sz val="18"/>
        <color theme="1"/>
        <rFont val="Calibri"/>
        <charset val="134"/>
        <scheme val="minor"/>
      </rPr>
      <t>α</t>
    </r>
    <r>
      <rPr>
        <sz val="14"/>
        <color theme="1"/>
        <rFont val="Calibri"/>
        <charset val="134"/>
        <scheme val="minor"/>
      </rPr>
      <t>ox=</t>
    </r>
  </si>
  <si>
    <r>
      <rPr>
        <b/>
        <sz val="14"/>
        <color theme="1"/>
        <rFont val="Calibri"/>
        <charset val="134"/>
        <scheme val="minor"/>
      </rPr>
      <t>K</t>
    </r>
    <r>
      <rPr>
        <sz val="14"/>
        <color theme="1"/>
        <rFont val="Calibri"/>
        <charset val="134"/>
        <scheme val="minor"/>
      </rPr>
      <t>wx=</t>
    </r>
  </si>
  <si>
    <t xml:space="preserve">Along Y Axis </t>
  </si>
  <si>
    <r>
      <rPr>
        <i/>
        <sz val="18"/>
        <color theme="1"/>
        <rFont val="Calibri"/>
        <charset val="134"/>
        <scheme val="minor"/>
      </rPr>
      <t>α</t>
    </r>
    <r>
      <rPr>
        <sz val="14"/>
        <color theme="1"/>
        <rFont val="Calibri"/>
        <charset val="134"/>
        <scheme val="minor"/>
      </rPr>
      <t>oy=</t>
    </r>
  </si>
  <si>
    <r>
      <rPr>
        <b/>
        <sz val="14"/>
        <color theme="1"/>
        <rFont val="Calibri"/>
        <charset val="134"/>
        <scheme val="minor"/>
      </rPr>
      <t>K</t>
    </r>
    <r>
      <rPr>
        <sz val="14"/>
        <color theme="1"/>
        <rFont val="Calibri"/>
        <charset val="134"/>
        <scheme val="minor"/>
      </rPr>
      <t>wy=</t>
    </r>
  </si>
  <si>
    <t>Behavioural factor will be :-</t>
  </si>
  <si>
    <t>Along X axis =&gt;</t>
  </si>
  <si>
    <r>
      <rPr>
        <b/>
        <sz val="18"/>
        <color theme="1"/>
        <rFont val="Calibri"/>
        <charset val="134"/>
        <scheme val="minor"/>
      </rPr>
      <t>q</t>
    </r>
    <r>
      <rPr>
        <b/>
        <sz val="14"/>
        <color theme="1"/>
        <rFont val="Calibri"/>
        <charset val="134"/>
        <scheme val="minor"/>
      </rPr>
      <t>x=</t>
    </r>
  </si>
  <si>
    <t>Along Y axis =&gt;</t>
  </si>
  <si>
    <r>
      <rPr>
        <b/>
        <sz val="18"/>
        <color theme="1"/>
        <rFont val="Calibri"/>
        <charset val="134"/>
        <scheme val="minor"/>
      </rPr>
      <t>q</t>
    </r>
    <r>
      <rPr>
        <b/>
        <sz val="14"/>
        <color theme="1"/>
        <rFont val="Calibri"/>
        <charset val="134"/>
        <scheme val="minor"/>
      </rPr>
      <t>y=</t>
    </r>
  </si>
  <si>
    <r>
      <rPr>
        <b/>
        <sz val="20"/>
        <color theme="1"/>
        <rFont val="Calibri"/>
        <charset val="134"/>
        <scheme val="minor"/>
      </rPr>
      <t>q</t>
    </r>
    <r>
      <rPr>
        <b/>
        <sz val="14"/>
        <color theme="1"/>
        <rFont val="Calibri"/>
        <charset val="134"/>
        <scheme val="minor"/>
      </rPr>
      <t>=</t>
    </r>
  </si>
  <si>
    <t>Seismic Analysis</t>
  </si>
  <si>
    <t xml:space="preserve">Base Shear Calculation </t>
  </si>
  <si>
    <t>Eurocode 8 recommended highly idealized spectra, which follow the physical constraints and the characteristic features of actual spectra and are intended to represent average characteristics of ground motions in the region. The shape of spectra follows the typical characteristics of spectra. The spectral accelerations are the largest in the short-period range, the spectral velocities are the largest in the medium period range and the spectral displacements are the largest in the long-period range. In order to define the design seismic action according to Eurocode 8, the following parameters need to be defined:</t>
  </si>
  <si>
    <t xml:space="preserve"> The reference return period for the seismic action </t>
  </si>
  <si>
    <t>The structure is designed with no collapse and damage limitation requirements under the effect of reference seismic actions associated with a 10% Probability of exceedance in 50 years and 10 years respectively. This is equivalent to a mean return period of 475 years for earthquakes at least as strong as the design seismic action.</t>
  </si>
  <si>
    <t xml:space="preserve"> Ground type based on Shear wave or SPT values </t>
  </si>
  <si>
    <t xml:space="preserve"> Important class of a building. Ordinary building with important class II</t>
  </si>
  <si>
    <t xml:space="preserve">The predominant surface wave magnitude of earthquakes that contribute to the seismic hazard. The building is located in Addis Ababa which is categorized under Seismic Zone 3. The design ground acceleration will be 0.1g. </t>
  </si>
  <si>
    <t>Design Ground Acceleration corresponding to</t>
  </si>
  <si>
    <t>No Collapse Requirement</t>
  </si>
  <si>
    <t>g</t>
  </si>
  <si>
    <t>Damage Limitation requirement</t>
  </si>
  <si>
    <t>n=</t>
  </si>
  <si>
    <t>Table 3.1: Values of the parameters describing the recommended Type 1 elastic response spectra</t>
  </si>
  <si>
    <t>Table 3.2: Values of the parameters describing the recommended Type 2 elastic response spectra</t>
  </si>
  <si>
    <t>Ground type</t>
  </si>
  <si>
    <t>S</t>
  </si>
  <si>
    <r>
      <rPr>
        <sz val="14"/>
        <color theme="1"/>
        <rFont val="Calibri"/>
        <charset val="134"/>
        <scheme val="minor"/>
      </rPr>
      <t>T</t>
    </r>
    <r>
      <rPr>
        <vertAlign val="subscript"/>
        <sz val="14"/>
        <color theme="1"/>
        <rFont val="Calibri"/>
        <charset val="134"/>
        <scheme val="minor"/>
      </rPr>
      <t>B</t>
    </r>
    <r>
      <rPr>
        <sz val="14"/>
        <color theme="1"/>
        <rFont val="Calibri"/>
        <charset val="134"/>
        <scheme val="minor"/>
      </rPr>
      <t>(s)</t>
    </r>
  </si>
  <si>
    <r>
      <rPr>
        <sz val="14"/>
        <color theme="1"/>
        <rFont val="Calibri"/>
        <charset val="134"/>
        <scheme val="minor"/>
      </rPr>
      <t>T</t>
    </r>
    <r>
      <rPr>
        <vertAlign val="subscript"/>
        <sz val="14"/>
        <color theme="1"/>
        <rFont val="Calibri"/>
        <charset val="134"/>
        <scheme val="minor"/>
      </rPr>
      <t>C</t>
    </r>
    <r>
      <rPr>
        <sz val="14"/>
        <color theme="1"/>
        <rFont val="Calibri"/>
        <charset val="134"/>
        <scheme val="minor"/>
      </rPr>
      <t>(s)</t>
    </r>
  </si>
  <si>
    <r>
      <rPr>
        <sz val="14"/>
        <color theme="1"/>
        <rFont val="Calibri"/>
        <charset val="134"/>
        <scheme val="minor"/>
      </rPr>
      <t>T</t>
    </r>
    <r>
      <rPr>
        <vertAlign val="subscript"/>
        <sz val="14"/>
        <color theme="1"/>
        <rFont val="Calibri"/>
        <charset val="134"/>
        <scheme val="minor"/>
      </rPr>
      <t>D</t>
    </r>
    <r>
      <rPr>
        <sz val="14"/>
        <color theme="1"/>
        <rFont val="Calibri"/>
        <charset val="134"/>
        <scheme val="minor"/>
      </rPr>
      <t>(s)</t>
    </r>
  </si>
  <si>
    <t>TYPE 1X</t>
  </si>
  <si>
    <r>
      <rPr>
        <sz val="11"/>
        <color theme="1"/>
        <rFont val="Calibri"/>
        <charset val="134"/>
        <scheme val="minor"/>
      </rPr>
      <t>Sd &lt;=T</t>
    </r>
    <r>
      <rPr>
        <vertAlign val="subscript"/>
        <sz val="14"/>
        <color theme="1"/>
        <rFont val="Calibri"/>
        <charset val="134"/>
        <scheme val="minor"/>
      </rPr>
      <t>B(s)</t>
    </r>
  </si>
  <si>
    <r>
      <rPr>
        <sz val="11"/>
        <color theme="1"/>
        <rFont val="Calibri"/>
        <charset val="134"/>
        <scheme val="minor"/>
      </rPr>
      <t>Sd &lt;=T</t>
    </r>
    <r>
      <rPr>
        <vertAlign val="subscript"/>
        <sz val="14"/>
        <color theme="1"/>
        <rFont val="Calibri"/>
        <charset val="134"/>
        <scheme val="minor"/>
      </rPr>
      <t>C(s)</t>
    </r>
  </si>
  <si>
    <r>
      <rPr>
        <sz val="11"/>
        <color theme="1"/>
        <rFont val="Calibri"/>
        <charset val="134"/>
        <scheme val="minor"/>
      </rPr>
      <t>Sd &lt;=T</t>
    </r>
    <r>
      <rPr>
        <vertAlign val="subscript"/>
        <sz val="14"/>
        <color theme="1"/>
        <rFont val="Calibri"/>
        <charset val="134"/>
        <scheme val="minor"/>
      </rPr>
      <t>D(s)</t>
    </r>
  </si>
  <si>
    <r>
      <rPr>
        <sz val="11"/>
        <color theme="1"/>
        <rFont val="Calibri"/>
        <charset val="134"/>
        <scheme val="minor"/>
      </rPr>
      <t>Sd &gt;=T</t>
    </r>
    <r>
      <rPr>
        <vertAlign val="subscript"/>
        <sz val="14"/>
        <color theme="1"/>
        <rFont val="Calibri"/>
        <charset val="134"/>
        <scheme val="minor"/>
      </rPr>
      <t>D(s)</t>
    </r>
  </si>
  <si>
    <t>TYPE 1Y</t>
  </si>
  <si>
    <t>TYPE 2X</t>
  </si>
  <si>
    <t>TYPE 2Y</t>
  </si>
  <si>
    <t>A</t>
  </si>
  <si>
    <t>B</t>
  </si>
  <si>
    <t>C</t>
  </si>
  <si>
    <t>D</t>
  </si>
  <si>
    <t>E</t>
  </si>
  <si>
    <t>Input Actual 1st Mode Building Period Calculated from Dynamic Analysis</t>
  </si>
  <si>
    <r>
      <rPr>
        <sz val="14"/>
        <color theme="1"/>
        <rFont val="Calibri"/>
        <charset val="134"/>
        <scheme val="minor"/>
      </rPr>
      <t>T</t>
    </r>
    <r>
      <rPr>
        <vertAlign val="subscript"/>
        <sz val="14"/>
        <color theme="1"/>
        <rFont val="Calibri"/>
        <charset val="134"/>
        <scheme val="minor"/>
      </rPr>
      <t>1x (s)</t>
    </r>
  </si>
  <si>
    <r>
      <rPr>
        <sz val="14"/>
        <color theme="1"/>
        <rFont val="Calibri"/>
        <charset val="134"/>
        <scheme val="minor"/>
      </rPr>
      <t>T</t>
    </r>
    <r>
      <rPr>
        <vertAlign val="subscript"/>
        <sz val="14"/>
        <color theme="1"/>
        <rFont val="Calibri"/>
        <charset val="134"/>
        <scheme val="minor"/>
      </rPr>
      <t>1y (s)</t>
    </r>
  </si>
  <si>
    <t>Parameters for Seismic Loads</t>
  </si>
  <si>
    <t>Values</t>
  </si>
  <si>
    <t>Ground Acceleration</t>
  </si>
  <si>
    <t>Spectrum Type</t>
  </si>
  <si>
    <t>Ground Type</t>
  </si>
  <si>
    <t>Lower Bound Beta Factor</t>
  </si>
  <si>
    <t>Behaviour Factor</t>
  </si>
  <si>
    <t>Type 1</t>
  </si>
  <si>
    <t>Type 2</t>
  </si>
  <si>
    <t>Check which equation to use for X Direction Sd(T)</t>
  </si>
  <si>
    <t>Check which equation to use for Y Direction Sd(T)</t>
  </si>
  <si>
    <t>Sd(T)x =</t>
  </si>
  <si>
    <t>Sd(T)y =</t>
  </si>
  <si>
    <t>Base Shear Force</t>
  </si>
  <si>
    <t>Total Building Weight =</t>
  </si>
  <si>
    <t>KN</t>
  </si>
  <si>
    <t>Load case for Calculated shear value</t>
  </si>
  <si>
    <t>Sd(T)/g</t>
  </si>
  <si>
    <t>m (mass inKN)</t>
  </si>
  <si>
    <t>λ (correction Factor)</t>
  </si>
  <si>
    <r>
      <rPr>
        <sz val="11"/>
        <color theme="1"/>
        <rFont val="Calibri"/>
        <charset val="134"/>
      </rPr>
      <t>F</t>
    </r>
    <r>
      <rPr>
        <vertAlign val="subscript"/>
        <sz val="14"/>
        <color theme="1"/>
        <rFont val="Calibri"/>
        <charset val="134"/>
      </rPr>
      <t>b(KN)</t>
    </r>
  </si>
  <si>
    <t>Modal Mass Participation Ratio (%)</t>
  </si>
  <si>
    <t xml:space="preserve">Lower Bound </t>
  </si>
  <si>
    <t>Upper Bound</t>
  </si>
  <si>
    <t>Calculated value Base Shear for RS</t>
  </si>
  <si>
    <t>X-Dir</t>
  </si>
  <si>
    <t>Y-Dir</t>
  </si>
  <si>
    <t xml:space="preserve">4.3 Geometric Imperfections </t>
  </si>
  <si>
    <t xml:space="preserve">The unfavorable effects of possible deviation in the geometry of the </t>
  </si>
  <si>
    <t xml:space="preserve">structure and the position of laoad shall be taken into account in </t>
  </si>
  <si>
    <t xml:space="preserve">the analysis of members and structures according to </t>
  </si>
  <si>
    <t>ES EN 1992.1.1:2015 Article 5.2.</t>
  </si>
  <si>
    <t xml:space="preserve">Imperfections shall be taken into account in ultimate limit states </t>
  </si>
  <si>
    <t xml:space="preserve">in persistent and accidental design situations.  Imperfect need </t>
  </si>
  <si>
    <t>not be considered for serviceability limit states.</t>
  </si>
  <si>
    <r>
      <rPr>
        <sz val="14"/>
        <color theme="1"/>
        <rFont val="Calibri"/>
        <charset val="134"/>
        <scheme val="minor"/>
      </rPr>
      <t>Imperfections may be represented by inclination θ</t>
    </r>
    <r>
      <rPr>
        <vertAlign val="subscript"/>
        <sz val="14"/>
        <color theme="1"/>
        <rFont val="Calibri"/>
        <charset val="134"/>
        <scheme val="minor"/>
      </rPr>
      <t>i</t>
    </r>
    <r>
      <rPr>
        <sz val="14"/>
        <color theme="1"/>
        <rFont val="Calibri"/>
        <charset val="134"/>
        <scheme val="minor"/>
      </rPr>
      <t xml:space="preserve"> given by </t>
    </r>
  </si>
  <si>
    <r>
      <rPr>
        <sz val="11"/>
        <color theme="1"/>
        <rFont val="Calibri"/>
        <charset val="134"/>
        <scheme val="minor"/>
      </rPr>
      <t xml:space="preserve">The transversal force </t>
    </r>
    <r>
      <rPr>
        <i/>
        <sz val="11"/>
        <color theme="1"/>
        <rFont val="Calibri"/>
        <charset val="134"/>
        <scheme val="minor"/>
      </rPr>
      <t>H</t>
    </r>
    <r>
      <rPr>
        <i/>
        <sz val="8"/>
        <color theme="1"/>
        <rFont val="Calibri"/>
        <charset val="134"/>
        <scheme val="minor"/>
      </rPr>
      <t>i</t>
    </r>
    <r>
      <rPr>
        <sz val="11"/>
        <color theme="1"/>
        <rFont val="Calibri"/>
        <charset val="134"/>
        <scheme val="minor"/>
      </rPr>
      <t xml:space="preserve"> due to geometric imperfection will be </t>
    </r>
  </si>
  <si>
    <t>Axial Load Used</t>
  </si>
  <si>
    <r>
      <rPr>
        <sz val="11"/>
        <color theme="1"/>
        <rFont val="Calibri"/>
        <charset val="134"/>
        <scheme val="minor"/>
      </rPr>
      <t>P</t>
    </r>
    <r>
      <rPr>
        <sz val="9"/>
        <color theme="1"/>
        <rFont val="Calibri"/>
        <charset val="134"/>
        <scheme val="minor"/>
      </rPr>
      <t>tot</t>
    </r>
  </si>
  <si>
    <r>
      <rPr>
        <sz val="12"/>
        <color theme="1"/>
        <rFont val="Calibri"/>
        <charset val="134"/>
        <scheme val="minor"/>
      </rPr>
      <t>θ</t>
    </r>
    <r>
      <rPr>
        <sz val="8"/>
        <color theme="1"/>
        <rFont val="Calibri"/>
        <charset val="134"/>
        <scheme val="minor"/>
      </rPr>
      <t>0</t>
    </r>
  </si>
  <si>
    <r>
      <rPr>
        <sz val="11"/>
        <color theme="1"/>
        <rFont val="Calibri"/>
        <charset val="134"/>
        <scheme val="minor"/>
      </rPr>
      <t>L</t>
    </r>
    <r>
      <rPr>
        <sz val="9"/>
        <color theme="1"/>
        <rFont val="Calibri"/>
        <charset val="134"/>
        <scheme val="minor"/>
      </rPr>
      <t>(h)</t>
    </r>
  </si>
  <si>
    <r>
      <rPr>
        <sz val="14"/>
        <color theme="1"/>
        <rFont val="Calibri"/>
        <charset val="134"/>
        <scheme val="minor"/>
      </rPr>
      <t>α</t>
    </r>
    <r>
      <rPr>
        <sz val="8"/>
        <color theme="1"/>
        <rFont val="Calibri"/>
        <charset val="134"/>
        <scheme val="minor"/>
      </rPr>
      <t>h</t>
    </r>
  </si>
  <si>
    <r>
      <rPr>
        <sz val="14"/>
        <color theme="1"/>
        <rFont val="Calibri"/>
        <charset val="134"/>
        <scheme val="minor"/>
      </rPr>
      <t>α</t>
    </r>
    <r>
      <rPr>
        <sz val="8"/>
        <color theme="1"/>
        <rFont val="Calibri"/>
        <charset val="134"/>
        <scheme val="minor"/>
      </rPr>
      <t>m</t>
    </r>
  </si>
  <si>
    <r>
      <rPr>
        <sz val="12"/>
        <color theme="1"/>
        <rFont val="Calibri"/>
        <charset val="134"/>
        <scheme val="minor"/>
      </rPr>
      <t>θ</t>
    </r>
    <r>
      <rPr>
        <sz val="8"/>
        <color theme="1"/>
        <rFont val="Calibri"/>
        <charset val="134"/>
        <scheme val="minor"/>
      </rPr>
      <t>i</t>
    </r>
  </si>
  <si>
    <r>
      <rPr>
        <sz val="11"/>
        <color theme="1"/>
        <rFont val="Calibri"/>
        <charset val="134"/>
        <scheme val="minor"/>
      </rPr>
      <t>H</t>
    </r>
    <r>
      <rPr>
        <sz val="8"/>
        <color theme="1"/>
        <rFont val="Calibri"/>
        <charset val="134"/>
        <scheme val="minor"/>
      </rPr>
      <t>i</t>
    </r>
  </si>
  <si>
    <t xml:space="preserve">4.4. Inter-Story Drift </t>
  </si>
  <si>
    <t>The deflections in the members of the structure induce secondary moments due to the fact that the ends of the member may no longer be vertical in the deflected position. These secondary effects for members can be accurately approximated through the use of P-Delta analysis.</t>
  </si>
  <si>
    <t xml:space="preserve">Seismic design requires taking into account second order (P-Δ) effects in building whenever in the vertical members of any story they exceed 10% of the total first order ones. For values between 20% and 30% Second order anaysis is required.  This criterion is the inters-tory drift sensitivity coefficient,θ, defined for story i as </t>
  </si>
  <si>
    <t>Max θx</t>
  </si>
  <si>
    <t>Max θy</t>
  </si>
  <si>
    <t>Stability Analysis For Different Storeys</t>
  </si>
  <si>
    <t>Storey</t>
  </si>
  <si>
    <t>Combination</t>
  </si>
  <si>
    <t>Axial Load</t>
  </si>
  <si>
    <t>Storey Height</t>
  </si>
  <si>
    <r>
      <rPr>
        <sz val="14"/>
        <color theme="1"/>
        <rFont val="Calibri"/>
        <charset val="134"/>
        <scheme val="minor"/>
      </rPr>
      <t>Lateral Force H</t>
    </r>
    <r>
      <rPr>
        <sz val="12"/>
        <color theme="1"/>
        <rFont val="Calibri"/>
        <charset val="134"/>
        <scheme val="minor"/>
      </rPr>
      <t>u</t>
    </r>
  </si>
  <si>
    <r>
      <rPr>
        <sz val="14"/>
        <color theme="1"/>
        <rFont val="Calibri"/>
        <charset val="134"/>
        <scheme val="minor"/>
      </rPr>
      <t xml:space="preserve">Storey Drift </t>
    </r>
    <r>
      <rPr>
        <sz val="14"/>
        <color theme="1"/>
        <rFont val="Calibri"/>
        <charset val="134"/>
      </rPr>
      <t>Δ</t>
    </r>
  </si>
  <si>
    <r>
      <rPr>
        <sz val="14"/>
        <color theme="1"/>
        <rFont val="Calibri"/>
        <charset val="134"/>
      </rPr>
      <t>Θ</t>
    </r>
    <r>
      <rPr>
        <sz val="11"/>
        <color theme="1"/>
        <rFont val="Calibri"/>
        <charset val="134"/>
        <scheme val="minor"/>
      </rPr>
      <t xml:space="preserve">= </t>
    </r>
    <r>
      <rPr>
        <sz val="12"/>
        <color theme="1"/>
        <rFont val="Calibri"/>
        <charset val="134"/>
      </rPr>
      <t>ƩP</t>
    </r>
    <r>
      <rPr>
        <sz val="10"/>
        <color theme="1"/>
        <rFont val="Calibri"/>
        <charset val="134"/>
      </rPr>
      <t>u</t>
    </r>
    <r>
      <rPr>
        <sz val="12"/>
        <color theme="1"/>
        <rFont val="Calibri"/>
        <charset val="134"/>
      </rPr>
      <t xml:space="preserve"> Δ</t>
    </r>
    <r>
      <rPr>
        <sz val="9"/>
        <color theme="1"/>
        <rFont val="Calibri"/>
        <charset val="134"/>
      </rPr>
      <t>u</t>
    </r>
    <r>
      <rPr>
        <sz val="11"/>
        <color theme="1"/>
        <rFont val="Calibri"/>
        <charset val="134"/>
      </rPr>
      <t>/(H</t>
    </r>
    <r>
      <rPr>
        <sz val="9"/>
        <color theme="1"/>
        <rFont val="Calibri"/>
        <charset val="134"/>
      </rPr>
      <t>u</t>
    </r>
    <r>
      <rPr>
        <sz val="11"/>
        <color theme="1"/>
        <rFont val="Calibri"/>
        <charset val="134"/>
      </rPr>
      <t xml:space="preserve"> h</t>
    </r>
    <r>
      <rPr>
        <sz val="9"/>
        <color theme="1"/>
        <rFont val="Calibri"/>
        <charset val="134"/>
      </rPr>
      <t>s</t>
    </r>
    <r>
      <rPr>
        <sz val="11"/>
        <color theme="1"/>
        <rFont val="Calibri"/>
        <charset val="134"/>
      </rPr>
      <t>)</t>
    </r>
  </si>
  <si>
    <t>Classifcation</t>
  </si>
  <si>
    <t>ƩPu = ƩWi (KN)</t>
  </si>
  <si>
    <r>
      <rPr>
        <sz val="12"/>
        <color theme="1"/>
        <rFont val="Calibri"/>
        <charset val="134"/>
        <scheme val="minor"/>
      </rPr>
      <t>P</t>
    </r>
    <r>
      <rPr>
        <sz val="9"/>
        <color theme="1"/>
        <rFont val="Calibri"/>
        <charset val="134"/>
        <scheme val="minor"/>
      </rPr>
      <t>tot</t>
    </r>
    <r>
      <rPr>
        <sz val="11"/>
        <color theme="1"/>
        <rFont val="Calibri"/>
        <charset val="134"/>
        <scheme val="minor"/>
      </rPr>
      <t xml:space="preserve"> (KN)</t>
    </r>
  </si>
  <si>
    <r>
      <rPr>
        <sz val="11"/>
        <color theme="1"/>
        <rFont val="Calibri"/>
        <charset val="134"/>
        <scheme val="minor"/>
      </rPr>
      <t>Height = h</t>
    </r>
    <r>
      <rPr>
        <sz val="9"/>
        <color theme="1"/>
        <rFont val="Calibri"/>
        <charset val="134"/>
        <scheme val="minor"/>
      </rPr>
      <t>s</t>
    </r>
    <r>
      <rPr>
        <sz val="11"/>
        <color theme="1"/>
        <rFont val="Calibri"/>
        <charset val="134"/>
        <scheme val="minor"/>
      </rPr>
      <t xml:space="preserve"> (m)</t>
    </r>
  </si>
  <si>
    <r>
      <rPr>
        <sz val="11"/>
        <color theme="1"/>
        <rFont val="Calibri"/>
        <charset val="134"/>
        <scheme val="minor"/>
      </rPr>
      <t xml:space="preserve"> H</t>
    </r>
    <r>
      <rPr>
        <sz val="9"/>
        <color theme="1"/>
        <rFont val="Calibri"/>
        <charset val="134"/>
        <scheme val="minor"/>
      </rPr>
      <t>u</t>
    </r>
    <r>
      <rPr>
        <sz val="11"/>
        <color theme="1"/>
        <rFont val="Calibri"/>
        <charset val="134"/>
        <scheme val="minor"/>
      </rPr>
      <t xml:space="preserve"> Lateral = V</t>
    </r>
    <r>
      <rPr>
        <sz val="9"/>
        <color theme="1"/>
        <rFont val="Calibri"/>
        <charset val="134"/>
        <scheme val="minor"/>
      </rPr>
      <t>x</t>
    </r>
    <r>
      <rPr>
        <sz val="11"/>
        <color theme="1"/>
        <rFont val="Calibri"/>
        <charset val="134"/>
        <scheme val="minor"/>
      </rPr>
      <t xml:space="preserve"> (KN)</t>
    </r>
  </si>
  <si>
    <r>
      <rPr>
        <sz val="11"/>
        <color theme="1"/>
        <rFont val="Calibri"/>
        <charset val="134"/>
        <scheme val="minor"/>
      </rPr>
      <t xml:space="preserve"> H</t>
    </r>
    <r>
      <rPr>
        <sz val="10"/>
        <color theme="1"/>
        <rFont val="Calibri"/>
        <charset val="134"/>
        <scheme val="minor"/>
      </rPr>
      <t>u</t>
    </r>
    <r>
      <rPr>
        <sz val="11"/>
        <color theme="1"/>
        <rFont val="Calibri"/>
        <charset val="134"/>
        <scheme val="minor"/>
      </rPr>
      <t xml:space="preserve"> Lateral = V</t>
    </r>
    <r>
      <rPr>
        <sz val="9"/>
        <color theme="1"/>
        <rFont val="Calibri"/>
        <charset val="134"/>
        <scheme val="minor"/>
      </rPr>
      <t xml:space="preserve">y </t>
    </r>
    <r>
      <rPr>
        <sz val="11"/>
        <color theme="1"/>
        <rFont val="Calibri"/>
        <charset val="134"/>
        <scheme val="minor"/>
      </rPr>
      <t>(KN)</t>
    </r>
  </si>
  <si>
    <t>dr X-Δ-(m)</t>
  </si>
  <si>
    <t>dr Y- Δ-(m)</t>
  </si>
  <si>
    <t>θx</t>
  </si>
  <si>
    <t>θy</t>
  </si>
  <si>
    <t>Along X</t>
  </si>
  <si>
    <t>Along Y</t>
  </si>
  <si>
    <t xml:space="preserve">4.5. Damage Limitation </t>
  </si>
  <si>
    <t xml:space="preserve">Damage Limitation related to the reduction of economic losses in frequent earthquakes, both in what concerns structural and non-structural damages. Under such kind of events, the structure should not have permanent deformations and its elements should retain its original strength and stiffness and hence should not need structural repair. In view of the minimization of non structural damage the structure should have adequate stiffness to limit, under such frequent events, its deformation to levels that do not cause important damage on such elements. Some damage to nonstructural elements is acceptable but they should not impose significant limitations of use and should be repairable economically.
</t>
  </si>
  <si>
    <t>Damage Limitation for various Non -Structural elements</t>
  </si>
  <si>
    <t>For non-structural elements of brittle material attached to the structure</t>
  </si>
  <si>
    <t>For building having ductile non structural elements</t>
  </si>
  <si>
    <t>For building having non-structural elements fixed in a way so as not to interfere with structural deformation</t>
  </si>
  <si>
    <t xml:space="preserve">dr
v≤0.005h </t>
  </si>
  <si>
    <t xml:space="preserve">drv≤0.0075h </t>
  </si>
  <si>
    <t>drv≤0.010h</t>
  </si>
  <si>
    <t xml:space="preserve">dr: is the interstorey drift,   h: is the storey height,        v: is the reduction factor
</t>
  </si>
  <si>
    <t>Reduction factor of limitation to interstorey drift(ES EN 1998-1-1 )</t>
  </si>
  <si>
    <t xml:space="preserve">Important class </t>
  </si>
  <si>
    <t>Reduction factor v</t>
  </si>
  <si>
    <t xml:space="preserve">For This Building use </t>
  </si>
  <si>
    <t xml:space="preserve">I </t>
  </si>
  <si>
    <t>Importace class</t>
  </si>
  <si>
    <t>II</t>
  </si>
  <si>
    <t xml:space="preserve"> Behaviour Factor q=</t>
  </si>
  <si>
    <t xml:space="preserve">II </t>
  </si>
  <si>
    <t>ѵ=</t>
  </si>
  <si>
    <t xml:space="preserve">III </t>
  </si>
  <si>
    <t>Max X-Drift</t>
  </si>
  <si>
    <t>Max Y-Drift</t>
  </si>
  <si>
    <t xml:space="preserve">IV </t>
  </si>
  <si>
    <r>
      <rPr>
        <sz val="11"/>
        <color theme="1"/>
        <rFont val="Calibri"/>
        <charset val="134"/>
        <scheme val="minor"/>
      </rPr>
      <t>d</t>
    </r>
    <r>
      <rPr>
        <sz val="8"/>
        <color theme="1"/>
        <rFont val="Calibri"/>
        <charset val="134"/>
        <scheme val="minor"/>
      </rPr>
      <t>r</t>
    </r>
    <r>
      <rPr>
        <sz val="11"/>
        <color theme="1"/>
        <rFont val="Calibri"/>
        <charset val="134"/>
        <scheme val="minor"/>
      </rPr>
      <t>/h</t>
    </r>
    <r>
      <rPr>
        <sz val="12"/>
        <color theme="1"/>
        <rFont val="Calibri"/>
        <charset val="134"/>
        <scheme val="minor"/>
      </rPr>
      <t>*q i</t>
    </r>
    <r>
      <rPr>
        <sz val="11"/>
        <color theme="1"/>
        <rFont val="Calibri"/>
        <charset val="134"/>
        <scheme val="minor"/>
      </rPr>
      <t>n CM in Ratio</t>
    </r>
  </si>
  <si>
    <t>ѵ*dr/h*q</t>
  </si>
  <si>
    <t>Damage Limitation check</t>
  </si>
  <si>
    <t>dr X</t>
  </si>
  <si>
    <t>dr Y</t>
  </si>
  <si>
    <t>Story Hieght</t>
  </si>
  <si>
    <r>
      <rPr>
        <sz val="11"/>
        <color theme="1"/>
        <rFont val="Calibri"/>
        <charset val="134"/>
        <scheme val="minor"/>
      </rPr>
      <t>d</t>
    </r>
    <r>
      <rPr>
        <sz val="8"/>
        <color theme="1"/>
        <rFont val="Calibri"/>
        <charset val="134"/>
        <scheme val="minor"/>
      </rPr>
      <t>r</t>
    </r>
    <r>
      <rPr>
        <sz val="11"/>
        <color theme="1"/>
        <rFont val="Calibri"/>
        <charset val="134"/>
        <scheme val="minor"/>
      </rPr>
      <t xml:space="preserve"> in CM</t>
    </r>
  </si>
  <si>
    <t>dr Xx</t>
  </si>
  <si>
    <t>dr Xy</t>
  </si>
  <si>
    <t>dr Yx</t>
  </si>
  <si>
    <t>dr Yy</t>
  </si>
  <si>
    <t>4.6   Building Overturning check</t>
  </si>
  <si>
    <t>Story Height</t>
  </si>
  <si>
    <t>Story Shear Force (Vx)</t>
  </si>
  <si>
    <t>Overturning Moment</t>
  </si>
  <si>
    <t>Total Over Turning Moment  kN.m =</t>
  </si>
  <si>
    <t>Total Buiding Weight at Ground Floor Level (kN)=</t>
  </si>
  <si>
    <t>Distance of Buildng Center Along X-Dir at Ground (m)</t>
  </si>
  <si>
    <t>Resisting Moment</t>
  </si>
  <si>
    <t>Safety Factor against OT</t>
  </si>
  <si>
    <t>Story Shear Force (Vy)</t>
  </si>
  <si>
    <t>Distance of Building Center Along Y-Dir at Ground (m)</t>
  </si>
  <si>
    <t>F320</t>
  </si>
  <si>
    <t>F322</t>
  </si>
  <si>
    <t>F321</t>
  </si>
  <si>
    <t>UP ROOF FL</t>
  </si>
  <si>
    <t>W15</t>
  </si>
  <si>
    <t>W17</t>
  </si>
  <si>
    <t>W37</t>
  </si>
  <si>
    <t>W91</t>
  </si>
  <si>
    <t>W92</t>
  </si>
  <si>
    <t>W93</t>
  </si>
  <si>
    <t>W94</t>
  </si>
  <si>
    <t>W95</t>
  </si>
  <si>
    <t>W99</t>
  </si>
  <si>
    <t>W100</t>
  </si>
  <si>
    <t>W101</t>
  </si>
  <si>
    <t>W103</t>
  </si>
  <si>
    <t>W111</t>
  </si>
  <si>
    <t>W112</t>
  </si>
  <si>
    <t>W117</t>
  </si>
  <si>
    <t>W119</t>
  </si>
  <si>
    <t>W121</t>
  </si>
  <si>
    <t>W122</t>
  </si>
  <si>
    <t>W123</t>
  </si>
  <si>
    <t>W124</t>
  </si>
  <si>
    <t>W125</t>
  </si>
  <si>
    <t>W126</t>
  </si>
  <si>
    <t>W127</t>
  </si>
  <si>
    <t>W128</t>
  </si>
  <si>
    <t>W161</t>
  </si>
  <si>
    <t>W162</t>
  </si>
  <si>
    <t>W163</t>
  </si>
  <si>
    <t>W164</t>
  </si>
  <si>
    <t>RW30</t>
  </si>
  <si>
    <t>W120</t>
  </si>
  <si>
    <t>W129</t>
  </si>
  <si>
    <t>W130</t>
  </si>
  <si>
    <t>W131</t>
  </si>
  <si>
    <t>W132</t>
  </si>
  <si>
    <t>W133</t>
  </si>
  <si>
    <t>W134</t>
  </si>
  <si>
    <t>W135</t>
  </si>
  <si>
    <t>W136</t>
  </si>
  <si>
    <t>W137</t>
  </si>
  <si>
    <t>W138</t>
  </si>
  <si>
    <t>W139</t>
  </si>
  <si>
    <t>W141</t>
  </si>
  <si>
    <t>W142</t>
  </si>
  <si>
    <t>W143</t>
  </si>
  <si>
    <t>W145</t>
  </si>
  <si>
    <t>W146</t>
  </si>
  <si>
    <t>W147</t>
  </si>
  <si>
    <t>W148</t>
  </si>
  <si>
    <t>W150</t>
  </si>
  <si>
    <t>W151</t>
  </si>
  <si>
    <t>W152</t>
  </si>
  <si>
    <t>W153</t>
  </si>
  <si>
    <t>W155</t>
  </si>
  <si>
    <t>W156</t>
  </si>
  <si>
    <t>W157</t>
  </si>
  <si>
    <t>W159</t>
  </si>
  <si>
    <t>W165</t>
  </si>
  <si>
    <t>W166</t>
  </si>
  <si>
    <t>W167</t>
  </si>
  <si>
    <t>W168</t>
  </si>
  <si>
    <t>W169</t>
  </si>
  <si>
    <t>W170</t>
  </si>
  <si>
    <t>W171</t>
  </si>
  <si>
    <t>W172</t>
  </si>
  <si>
    <t>W173</t>
  </si>
  <si>
    <t>W174</t>
  </si>
  <si>
    <t>W175</t>
  </si>
  <si>
    <t>W176</t>
  </si>
  <si>
    <t>W177</t>
  </si>
  <si>
    <t>W178</t>
  </si>
  <si>
    <t>W179</t>
  </si>
  <si>
    <t>W180</t>
  </si>
  <si>
    <t>W183</t>
  </si>
  <si>
    <t>W184</t>
  </si>
  <si>
    <t>W160</t>
  </si>
  <si>
    <t>W181</t>
  </si>
  <si>
    <t>SL17</t>
  </si>
  <si>
    <t>F666</t>
  </si>
  <si>
    <t>F667</t>
  </si>
  <si>
    <t>F668</t>
  </si>
  <si>
    <t>F669</t>
  </si>
  <si>
    <t>F670</t>
  </si>
  <si>
    <t>F671</t>
  </si>
  <si>
    <t>F672</t>
  </si>
  <si>
    <t>F673</t>
  </si>
  <si>
    <t>F375</t>
  </si>
  <si>
    <t>F595</t>
  </si>
  <si>
    <t>F596</t>
  </si>
  <si>
    <t>F597</t>
  </si>
  <si>
    <t>F598</t>
  </si>
  <si>
    <t>F599</t>
  </si>
  <si>
    <t>F600</t>
  </si>
  <si>
    <t>F601</t>
  </si>
  <si>
    <t>F602</t>
  </si>
  <si>
    <t>F606</t>
  </si>
  <si>
    <t>F607</t>
  </si>
  <si>
    <t>F608</t>
  </si>
  <si>
    <t>F609</t>
  </si>
  <si>
    <t>F610</t>
  </si>
  <si>
    <t>F611</t>
  </si>
  <si>
    <t>F612</t>
  </si>
  <si>
    <t>F613</t>
  </si>
  <si>
    <t>F619</t>
  </si>
  <si>
    <t>F620</t>
  </si>
  <si>
    <t>F621</t>
  </si>
  <si>
    <t>F622</t>
  </si>
  <si>
    <t>F623</t>
  </si>
  <si>
    <t>F624</t>
  </si>
  <si>
    <t>F625</t>
  </si>
  <si>
    <t>F626</t>
  </si>
  <si>
    <t>F630</t>
  </si>
  <si>
    <t>F631</t>
  </si>
  <si>
    <t>F632</t>
  </si>
  <si>
    <t>F633</t>
  </si>
  <si>
    <t>F634</t>
  </si>
  <si>
    <t>F635</t>
  </si>
  <si>
    <t>F636</t>
  </si>
  <si>
    <t>F637</t>
  </si>
  <si>
    <t>F649</t>
  </si>
  <si>
    <t>F650</t>
  </si>
  <si>
    <t>F651</t>
  </si>
  <si>
    <t>F652</t>
  </si>
  <si>
    <t>F653</t>
  </si>
  <si>
    <t>F654</t>
  </si>
  <si>
    <t>F655</t>
  </si>
  <si>
    <t>F656</t>
  </si>
  <si>
    <t>F658</t>
  </si>
  <si>
    <t>F659</t>
  </si>
  <si>
    <t>F660</t>
  </si>
  <si>
    <t>F661</t>
  </si>
  <si>
    <t>F662</t>
  </si>
  <si>
    <t>F663</t>
  </si>
  <si>
    <t>F664</t>
  </si>
  <si>
    <t>F665</t>
  </si>
  <si>
    <t>F346</t>
  </si>
  <si>
    <t>F347</t>
  </si>
  <si>
    <t>F348</t>
  </si>
  <si>
    <t>F603</t>
  </si>
  <si>
    <t>F615</t>
  </si>
  <si>
    <t>F627</t>
  </si>
  <si>
    <t>F638</t>
  </si>
  <si>
    <t>F640</t>
  </si>
  <si>
    <t>F675</t>
  </si>
  <si>
    <t>F676</t>
  </si>
  <si>
    <t>F677</t>
  </si>
  <si>
    <t>F678</t>
  </si>
  <si>
    <t>F679</t>
  </si>
  <si>
    <t>F680</t>
  </si>
  <si>
    <t>SL25</t>
  </si>
  <si>
    <t>F376</t>
  </si>
  <si>
    <t>F592</t>
  </si>
  <si>
    <t>F593</t>
  </si>
  <si>
    <t>F594</t>
  </si>
  <si>
    <t>F604</t>
  </si>
  <si>
    <t>F605</t>
  </si>
  <si>
    <t>F614</t>
  </si>
  <si>
    <t>F616</t>
  </si>
  <si>
    <t>F617</t>
  </si>
  <si>
    <t>F618</t>
  </si>
  <si>
    <t>F628</t>
  </si>
  <si>
    <t>F629</t>
  </si>
  <si>
    <t>F639</t>
  </si>
  <si>
    <t>F641</t>
  </si>
  <si>
    <t>F642</t>
  </si>
  <si>
    <t>F643</t>
  </si>
  <si>
    <t>F644</t>
  </si>
  <si>
    <t>F645</t>
  </si>
  <si>
    <t>F646</t>
  </si>
  <si>
    <t>F647</t>
  </si>
  <si>
    <t>F648</t>
  </si>
  <si>
    <t>F657</t>
  </si>
  <si>
    <t>R37</t>
  </si>
  <si>
    <t>R38</t>
  </si>
  <si>
    <t>ST25</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</si>
  <si>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</si>
  <si>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</si>
  <si>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</si>
  <si>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</si>
  <si>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</si>
  <si>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</si>
  <si>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</si>
  <si>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</si>
  <si>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</si>
  <si>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</si>
  <si>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</si>
  <si>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</si>
  <si>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</si>
  <si>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</si>
  <si>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</si>
  <si>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</si>
  <si>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</si>
  <si>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</si>
  <si>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</si>
  <si>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</si>
  <si>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</si>
  <si>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</si>
  <si>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</si>
  <si>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</si>
  <si>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</si>
  <si>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</si>
  <si>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</si>
  <si>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</si>
  <si>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</si>
  <si>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</si>
  <si>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</si>
  <si>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</si>
  <si>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</si>
  <si>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</si>
  <si>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</si>
  <si>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</si>
  <si>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</si>
  <si>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</si>
  <si>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</si>
  <si>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</si>
  <si>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</si>
  <si>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</si>
  <si>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</si>
  <si>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</si>
  <si>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</si>
  <si>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</si>
  <si>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</si>
  <si>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</si>
  <si>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</si>
  <si>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</si>
  <si>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</si>
  <si>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</si>
  <si>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</si>
  <si>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</si>
  <si>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</si>
  <si>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</si>
  <si>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</si>
  <si>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</si>
  <si>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</si>
  <si>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</si>
  <si>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</si>
  <si>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</si>
  <si>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</si>
  <si>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</si>
  <si>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</si>
  <si>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</si>
  <si>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</si>
  <si>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</si>
  <si>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</si>
  <si>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</si>
  <si>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</si>
  <si>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</si>
  <si>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</si>
  <si>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</si>
  <si>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</si>
  <si>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</si>
  <si>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</si>
  <si>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</si>
  <si>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</si>
  <si>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</si>
  <si>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</si>
  <si>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</si>
  <si>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</si>
  <si>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</si>
  <si>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</si>
  <si>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</si>
  <si>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</si>
  <si>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</si>
  <si>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</si>
  <si>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</si>
  <si>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</si>
  <si>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</si>
  <si>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</si>
  <si>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R100</t>
  </si>
  <si>
    <t>R101</t>
  </si>
  <si>
    <t>R102</t>
  </si>
  <si>
    <t>R103</t>
  </si>
  <si>
    <t>R104</t>
  </si>
  <si>
    <t>D14</t>
  </si>
  <si>
    <t>D15</t>
  </si>
  <si>
    <t>Diaph D15 X</t>
  </si>
  <si>
    <t>Diaph D15 Y</t>
  </si>
  <si>
    <t>Diaph D14 X</t>
  </si>
  <si>
    <t>Diaph D14 Y</t>
  </si>
  <si>
    <t>ATO BAHRU</t>
  </si>
  <si>
    <t>BAHRU SARBET MODEL 1-3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</si>
</sst>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00_-;\-* #,##0.00_-;_-* &quot;-&quot;??_-;_-@_-"/>
    <numFmt numFmtId="165" formatCode="0.000%"/>
    <numFmt numFmtId="166" formatCode="0.000"/>
    <numFmt numFmtId="167" formatCode="0.0000"/>
    <numFmt numFmtId="168" formatCode="0.00000"/>
    <numFmt numFmtId="169" formatCode="_-* #,##0.0000_-;\-* #,##0.0000_-;_-* &quot;-&quot;??_-;_-@_-"/>
  </numFmts>
  <fonts count="112">
    <font>
      <sz val="11"/>
      <color theme="1"/>
      <name val="Calibri"/>
      <charset val="134"/>
      <scheme val="minor"/>
    </font>
    <font>
      <b/>
      <sz val="20"/>
      <color theme="1"/>
      <name val="Calibri"/>
      <charset val="134"/>
      <scheme val="minor"/>
    </font>
    <font>
      <b/>
      <u/>
      <sz val="20"/>
      <color theme="1"/>
      <name val="Calibri"/>
      <charset val="134"/>
      <scheme val="minor"/>
    </font>
    <font>
      <b/>
      <sz val="14"/>
      <name val="Calibri"/>
      <charset val="134"/>
      <scheme val="minor"/>
    </font>
    <font>
      <sz val="12"/>
      <color theme="1"/>
      <name val="Calibri"/>
      <charset val="134"/>
      <scheme val="minor"/>
    </font>
    <font>
      <sz val="11"/>
      <color rgb="FFFF0000"/>
      <name val="Calibri"/>
      <charset val="134"/>
      <scheme val="minor"/>
    </font>
    <font>
      <sz val="12"/>
      <color rgb="FFFF0000"/>
      <name val="Calibri"/>
      <charset val="134"/>
      <scheme val="minor"/>
    </font>
    <font>
      <sz val="12"/>
      <name val="Calibri"/>
      <charset val="134"/>
      <scheme val="minor"/>
    </font>
    <font>
      <b/>
      <sz val="12"/>
      <name val="Arial"/>
      <charset val="134"/>
    </font>
    <font>
      <b/>
      <u/>
      <sz val="24"/>
      <color theme="1"/>
      <name val="Calibri"/>
      <charset val="134"/>
      <scheme val="minor"/>
    </font>
    <font>
      <b/>
      <sz val="12"/>
      <name val="Calibri"/>
      <charset val="134"/>
      <scheme val="minor"/>
    </font>
    <font>
      <b/>
      <sz val="24"/>
      <color theme="3" tint="0.39994506668294322"/>
      <name val="Calibri"/>
      <charset val="134"/>
      <scheme val="minor"/>
    </font>
    <font>
      <sz val="14"/>
      <color theme="1"/>
      <name val="Calibri"/>
      <charset val="134"/>
      <scheme val="minor"/>
    </font>
    <font>
      <b/>
      <i/>
      <sz val="14"/>
      <color theme="1"/>
      <name val="Calibri"/>
      <charset val="134"/>
      <scheme val="minor"/>
    </font>
    <font>
      <b/>
      <sz val="14"/>
      <color rgb="FF000000"/>
      <name val="Calibri"/>
      <charset val="134"/>
      <scheme val="minor"/>
    </font>
    <font>
      <i/>
      <sz val="14"/>
      <color rgb="FF000000"/>
      <name val="Calibri"/>
      <charset val="134"/>
      <scheme val="minor"/>
    </font>
    <font>
      <sz val="14"/>
      <color rgb="FF000000"/>
      <name val="Calibri"/>
      <charset val="134"/>
      <scheme val="minor"/>
    </font>
    <font>
      <b/>
      <i/>
      <sz val="14"/>
      <color rgb="FF000000"/>
      <name val="Calibri"/>
      <charset val="134"/>
      <scheme val="minor"/>
    </font>
    <font>
      <b/>
      <i/>
      <sz val="14"/>
      <color theme="1"/>
      <name val="Times New Roman"/>
      <charset val="134"/>
    </font>
    <font>
      <b/>
      <i/>
      <sz val="11"/>
      <color theme="1"/>
      <name val="Calibri"/>
      <charset val="134"/>
      <scheme val="minor"/>
    </font>
    <font>
      <sz val="11"/>
      <color theme="1"/>
      <name val="Times New Roman"/>
      <charset val="134"/>
    </font>
    <font>
      <sz val="11"/>
      <color theme="1"/>
      <name val="Calibri"/>
      <charset val="134"/>
    </font>
    <font>
      <sz val="22"/>
      <color theme="1"/>
      <name val="Calibri"/>
      <charset val="134"/>
      <scheme val="minor"/>
    </font>
    <font>
      <b/>
      <sz val="22"/>
      <color theme="1"/>
      <name val="Calibri"/>
      <charset val="134"/>
      <scheme val="minor"/>
    </font>
    <font>
      <b/>
      <sz val="14"/>
      <color theme="3" tint="0.39994506668294322"/>
      <name val="Calibri"/>
      <charset val="134"/>
      <scheme val="minor"/>
    </font>
    <font>
      <sz val="14"/>
      <color rgb="FF333333"/>
      <name val="Calibri"/>
      <charset val="134"/>
      <scheme val="minor"/>
    </font>
    <font>
      <sz val="11"/>
      <color theme="1"/>
      <name val="Candara"/>
      <charset val="134"/>
    </font>
    <font>
      <b/>
      <u val="double"/>
      <sz val="18"/>
      <color theme="1"/>
      <name val="Calibri"/>
      <charset val="134"/>
      <scheme val="minor"/>
    </font>
    <font>
      <b/>
      <u val="double"/>
      <sz val="16"/>
      <color theme="1"/>
      <name val="Calibri"/>
      <charset val="134"/>
      <scheme val="minor"/>
    </font>
    <font>
      <b/>
      <sz val="20"/>
      <color theme="1"/>
      <name val="Calibri"/>
      <charset val="134"/>
    </font>
    <font>
      <b/>
      <sz val="18"/>
      <color theme="1"/>
      <name val="Calibri"/>
      <charset val="134"/>
    </font>
    <font>
      <b/>
      <sz val="14"/>
      <color theme="1"/>
      <name val="Calibri"/>
      <charset val="134"/>
    </font>
    <font>
      <sz val="14"/>
      <color theme="1"/>
      <name val="Calibri"/>
      <charset val="134"/>
    </font>
    <font>
      <b/>
      <sz val="11"/>
      <color rgb="FFFF0000"/>
      <name val="Calibri"/>
      <charset val="134"/>
      <scheme val="minor"/>
    </font>
    <font>
      <b/>
      <sz val="11"/>
      <name val="Calibri"/>
      <charset val="134"/>
      <scheme val="minor"/>
    </font>
    <font>
      <b/>
      <sz val="14"/>
      <name val="Calibri"/>
      <charset val="134"/>
    </font>
    <font>
      <sz val="12"/>
      <color theme="1"/>
      <name val="Symbol"/>
      <charset val="2"/>
    </font>
    <font>
      <sz val="12"/>
      <color theme="1"/>
      <name val="Times New Roman"/>
      <charset val="134"/>
    </font>
    <font>
      <b/>
      <u/>
      <sz val="11"/>
      <color theme="1"/>
      <name val="Calibri"/>
      <charset val="134"/>
      <scheme val="minor"/>
    </font>
    <font>
      <sz val="13"/>
      <color theme="1"/>
      <name val="Times New Roman"/>
      <charset val="134"/>
    </font>
    <font>
      <sz val="13"/>
      <color theme="1"/>
      <name val="Calibri"/>
      <charset val="134"/>
      <scheme val="minor"/>
    </font>
    <font>
      <sz val="14"/>
      <color rgb="FF1A171C"/>
      <name val="Calibri"/>
      <charset val="134"/>
      <scheme val="minor"/>
    </font>
    <font>
      <i/>
      <sz val="13"/>
      <color rgb="FF1A171C"/>
      <name val="Calibri"/>
      <charset val="134"/>
      <scheme val="minor"/>
    </font>
    <font>
      <sz val="13"/>
      <color rgb="FF1A171C"/>
      <name val="Calibri"/>
      <charset val="134"/>
      <scheme val="minor"/>
    </font>
    <font>
      <sz val="13"/>
      <color rgb="FF000000"/>
      <name val="Calibri"/>
      <charset val="134"/>
      <scheme val="minor"/>
    </font>
    <font>
      <b/>
      <u/>
      <sz val="14"/>
      <color theme="1"/>
      <name val="Calibri"/>
      <charset val="134"/>
      <scheme val="minor"/>
    </font>
    <font>
      <b/>
      <sz val="14"/>
      <color theme="1"/>
      <name val="Calibri"/>
      <charset val="134"/>
      <scheme val="minor"/>
    </font>
    <font>
      <b/>
      <u val="double"/>
      <sz val="14"/>
      <color theme="1"/>
      <name val="Calibri"/>
      <charset val="134"/>
      <scheme val="minor"/>
    </font>
    <font>
      <b/>
      <i/>
      <u/>
      <sz val="14"/>
      <color theme="1"/>
      <name val="Calibri"/>
      <charset val="134"/>
      <scheme val="minor"/>
    </font>
    <font>
      <u val="double"/>
      <sz val="14"/>
      <color theme="1"/>
      <name val="Calibri"/>
      <charset val="134"/>
      <scheme val="minor"/>
    </font>
    <font>
      <b/>
      <i/>
      <u val="double"/>
      <sz val="18"/>
      <color theme="1"/>
      <name val="Calibri"/>
      <charset val="134"/>
      <scheme val="minor"/>
    </font>
    <font>
      <b/>
      <u val="double"/>
      <sz val="13"/>
      <color theme="1"/>
      <name val="Times New Roman"/>
      <charset val="134"/>
    </font>
    <font>
      <sz val="18"/>
      <color theme="1"/>
      <name val="Calibri"/>
      <charset val="134"/>
      <scheme val="minor"/>
    </font>
    <font>
      <b/>
      <u/>
      <sz val="16"/>
      <color theme="1"/>
      <name val="Calibri"/>
      <charset val="134"/>
      <scheme val="minor"/>
    </font>
    <font>
      <b/>
      <sz val="26"/>
      <color theme="1"/>
      <name val="Calibri"/>
      <charset val="134"/>
      <scheme val="minor"/>
    </font>
    <font>
      <sz val="16"/>
      <color theme="1"/>
      <name val="Calibri"/>
      <charset val="134"/>
      <scheme val="minor"/>
    </font>
    <font>
      <b/>
      <sz val="16"/>
      <color theme="1"/>
      <name val="Calibri"/>
      <charset val="134"/>
      <scheme val="minor"/>
    </font>
    <font>
      <b/>
      <sz val="18"/>
      <color theme="1"/>
      <name val="Calibri"/>
      <charset val="134"/>
      <scheme val="minor"/>
    </font>
    <font>
      <b/>
      <i/>
      <u/>
      <sz val="16"/>
      <color theme="1"/>
      <name val="Calibri"/>
      <charset val="134"/>
      <scheme val="minor"/>
    </font>
    <font>
      <sz val="11.5"/>
      <color theme="1"/>
      <name val="Calibri"/>
      <charset val="134"/>
      <scheme val="minor"/>
    </font>
    <font>
      <sz val="11"/>
      <color theme="1"/>
      <name val="Calibri"/>
      <charset val="134"/>
      <scheme val="minor"/>
    </font>
    <font>
      <b/>
      <sz val="11"/>
      <color theme="1"/>
      <name val="Calibri"/>
      <charset val="134"/>
      <scheme val="minor"/>
    </font>
    <font>
      <u/>
      <sz val="11"/>
      <color theme="1"/>
      <name val="Calibri"/>
      <charset val="134"/>
      <scheme val="minor"/>
    </font>
    <font>
      <b/>
      <sz val="12"/>
      <name val="Times New Roman"/>
      <charset val="134"/>
    </font>
    <font>
      <i/>
      <sz val="14"/>
      <color theme="1"/>
      <name val="Calibri"/>
      <charset val="134"/>
      <scheme val="minor"/>
    </font>
    <font>
      <i/>
      <sz val="11"/>
      <color theme="1"/>
      <name val="Calibri"/>
      <charset val="134"/>
      <scheme val="minor"/>
    </font>
    <font>
      <b/>
      <u/>
      <sz val="12"/>
      <color theme="1"/>
      <name val="Calibri"/>
      <charset val="134"/>
      <scheme val="minor"/>
    </font>
    <font>
      <b/>
      <u/>
      <sz val="22"/>
      <color theme="1"/>
      <name val="Calibri"/>
      <charset val="134"/>
      <scheme val="minor"/>
    </font>
    <font>
      <b/>
      <i/>
      <sz val="16"/>
      <color theme="1"/>
      <name val="Calibri"/>
      <charset val="134"/>
      <scheme val="minor"/>
    </font>
    <font>
      <sz val="12"/>
      <color rgb="FF000000"/>
      <name val="Calibri"/>
      <charset val="134"/>
      <scheme val="minor"/>
    </font>
    <font>
      <b/>
      <i/>
      <u/>
      <sz val="12"/>
      <color theme="1"/>
      <name val="Calibri"/>
      <charset val="134"/>
      <scheme val="minor"/>
    </font>
    <font>
      <b/>
      <i/>
      <sz val="12"/>
      <color theme="1"/>
      <name val="Calibri"/>
      <charset val="134"/>
      <scheme val="minor"/>
    </font>
    <font>
      <b/>
      <i/>
      <u val="double"/>
      <sz val="12"/>
      <color theme="1"/>
      <name val="Calibri"/>
      <charset val="134"/>
      <scheme val="minor"/>
    </font>
    <font>
      <b/>
      <i/>
      <sz val="12"/>
      <color rgb="FF000000"/>
      <name val="Calibri"/>
      <charset val="134"/>
      <scheme val="minor"/>
    </font>
    <font>
      <b/>
      <sz val="28"/>
      <color theme="1"/>
      <name val="Calibri"/>
      <charset val="134"/>
      <scheme val="minor"/>
    </font>
    <font>
      <sz val="24"/>
      <color theme="1"/>
      <name val="Calibri"/>
      <charset val="134"/>
      <scheme val="minor"/>
    </font>
    <font>
      <b/>
      <sz val="24"/>
      <color theme="1"/>
      <name val="Calibri"/>
      <charset val="134"/>
      <scheme val="minor"/>
    </font>
    <font>
      <sz val="11"/>
      <color rgb="FF000000"/>
      <name val="Calibri"/>
      <charset val="134"/>
      <scheme val="minor"/>
    </font>
    <font>
      <b/>
      <sz val="12"/>
      <color theme="1"/>
      <name val="Calibri"/>
      <charset val="134"/>
      <scheme val="minor"/>
    </font>
    <font>
      <i/>
      <sz val="16"/>
      <color theme="1"/>
      <name val="Calibri"/>
      <charset val="134"/>
      <scheme val="minor"/>
    </font>
    <font>
      <i/>
      <sz val="12"/>
      <color theme="1"/>
      <name val="Calibri"/>
      <charset val="134"/>
      <scheme val="minor"/>
    </font>
    <font>
      <b/>
      <sz val="11"/>
      <color theme="1"/>
      <name val="Calibri"/>
      <charset val="134"/>
      <scheme val="minor"/>
    </font>
    <font>
      <b/>
      <sz val="14"/>
      <color theme="1"/>
      <name val="Calibri"/>
      <charset val="134"/>
      <scheme val="minor"/>
    </font>
    <font>
      <b/>
      <sz val="12"/>
      <name val="Arial"/>
      <charset val="134"/>
    </font>
    <font>
      <u/>
      <sz val="11"/>
      <color theme="1"/>
      <name val="Calibri"/>
      <charset val="134"/>
      <scheme val="minor"/>
    </font>
    <font>
      <b/>
      <u/>
      <sz val="16"/>
      <color theme="1"/>
      <name val="Calibri"/>
      <charset val="134"/>
      <scheme val="minor"/>
    </font>
    <font>
      <sz val="11"/>
      <name val="Calibri"/>
      <charset val="134"/>
      <scheme val="minor"/>
    </font>
    <font>
      <sz val="8"/>
      <color theme="1"/>
      <name val="Calibri"/>
      <charset val="134"/>
      <scheme val="minor"/>
    </font>
    <font>
      <sz val="10"/>
      <color theme="1"/>
      <name val="Calibri"/>
      <charset val="134"/>
      <scheme val="minor"/>
    </font>
    <font>
      <vertAlign val="subscript"/>
      <sz val="14"/>
      <color theme="1"/>
      <name val="Calibri"/>
      <charset val="134"/>
      <scheme val="minor"/>
    </font>
    <font>
      <i/>
      <sz val="10"/>
      <color theme="1"/>
      <name val="Calibri"/>
      <charset val="134"/>
      <scheme val="minor"/>
    </font>
    <font>
      <sz val="8"/>
      <color rgb="FF1A171C"/>
      <name val="Calibri"/>
      <charset val="134"/>
      <scheme val="minor"/>
    </font>
    <font>
      <sz val="8"/>
      <color rgb="FF000000"/>
      <name val="Calibri"/>
      <charset val="134"/>
      <scheme val="minor"/>
    </font>
    <font>
      <sz val="9"/>
      <color theme="1"/>
      <name val="Calibri"/>
      <charset val="134"/>
      <scheme val="minor"/>
    </font>
    <font>
      <vertAlign val="superscript"/>
      <sz val="12"/>
      <color theme="1"/>
      <name val="Calibri"/>
      <charset val="134"/>
      <scheme val="minor"/>
    </font>
    <font>
      <i/>
      <sz val="10"/>
      <color rgb="FF000000"/>
      <name val="Calibri"/>
      <charset val="134"/>
      <scheme val="minor"/>
    </font>
    <font>
      <i/>
      <sz val="18"/>
      <color theme="1"/>
      <name val="Calibri"/>
      <charset val="134"/>
      <scheme val="minor"/>
    </font>
    <font>
      <b/>
      <i/>
      <sz val="10"/>
      <color theme="1"/>
      <name val="Calibri"/>
      <charset val="134"/>
      <scheme val="minor"/>
    </font>
    <font>
      <b/>
      <i/>
      <sz val="9"/>
      <color theme="1"/>
      <name val="Calibri"/>
      <charset val="134"/>
      <scheme val="minor"/>
    </font>
    <font>
      <b/>
      <sz val="8"/>
      <color theme="1"/>
      <name val="Calibri"/>
      <charset val="134"/>
      <scheme val="minor"/>
    </font>
    <font>
      <b/>
      <i/>
      <u/>
      <sz val="10"/>
      <color theme="1"/>
      <name val="Calibri"/>
      <charset val="134"/>
      <scheme val="minor"/>
    </font>
    <font>
      <i/>
      <sz val="8"/>
      <color theme="1"/>
      <name val="Calibri"/>
      <charset val="134"/>
      <scheme val="minor"/>
    </font>
    <font>
      <i/>
      <sz val="9"/>
      <color theme="1"/>
      <name val="Calibri"/>
      <charset val="134"/>
      <scheme val="minor"/>
    </font>
    <font>
      <vertAlign val="subscript"/>
      <sz val="14"/>
      <color theme="1"/>
      <name val="Calibri"/>
      <charset val="134"/>
    </font>
    <font>
      <sz val="10"/>
      <color rgb="FF000000"/>
      <name val="Calibri"/>
      <charset val="134"/>
      <scheme val="minor"/>
    </font>
    <font>
      <b/>
      <i/>
      <sz val="8"/>
      <color theme="1"/>
      <name val="Calibri"/>
      <charset val="134"/>
      <scheme val="minor"/>
    </font>
    <font>
      <sz val="12"/>
      <color theme="1"/>
      <name val="Calibri"/>
      <charset val="134"/>
    </font>
    <font>
      <sz val="10"/>
      <color theme="1"/>
      <name val="Calibri"/>
      <charset val="134"/>
    </font>
    <font>
      <sz val="9"/>
      <color theme="1"/>
      <name val="Calibri"/>
      <charset val="134"/>
    </font>
    <font>
      <b/>
      <i/>
      <u/>
      <sz val="9"/>
      <color theme="1"/>
      <name val="Calibri"/>
      <charset val="134"/>
      <scheme val="minor"/>
    </font>
    <font>
      <b/>
      <sz val="9"/>
      <color theme="1"/>
      <name val="Calibri"/>
      <charset val="134"/>
      <scheme val="minor"/>
    </font>
    <font>
      <i/>
      <sz val="20"/>
      <color rgb="FF000000"/>
      <name val="Calibri"/>
      <charset val="134"/>
      <scheme val="minor"/>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39994506668294322"/>
        <bgColor indexed="64"/>
      </patternFill>
    </fill>
    <fill>
      <patternFill patternType="solid">
        <fgColor theme="3" tint="0.79995117038483843"/>
        <bgColor indexed="64"/>
      </patternFill>
    </fill>
    <fill>
      <patternFill patternType="solid">
        <fgColor theme="3" tint="0.59999389629810485"/>
        <bgColor indexed="64"/>
      </patternFill>
    </fill>
  </fills>
  <borders count="6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medium">
        <color auto="1"/>
      </left>
      <right/>
      <top/>
      <bottom/>
      <diagonal/>
    </border>
    <border>
      <left style="medium">
        <color auto="1"/>
      </left>
      <right style="medium">
        <color auto="1"/>
      </right>
      <top style="medium">
        <color auto="1"/>
      </top>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medium">
        <color auto="1"/>
      </right>
      <top style="thin">
        <color auto="1"/>
      </top>
      <bottom/>
      <diagonal/>
    </border>
    <border>
      <left style="thin">
        <color auto="1"/>
      </left>
      <right style="thin">
        <color auto="1"/>
      </right>
      <top style="thin">
        <color auto="1"/>
      </top>
      <bottom style="medium">
        <color auto="1"/>
      </bottom>
      <diagonal/>
    </border>
    <border>
      <left/>
      <right style="medium">
        <color auto="1"/>
      </right>
      <top style="medium">
        <color auto="1"/>
      </top>
      <bottom/>
      <diagonal/>
    </border>
    <border>
      <left/>
      <right style="medium">
        <color auto="1"/>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style="medium">
        <color auto="1"/>
      </right>
      <top/>
      <bottom style="thin">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right style="thin">
        <color auto="1"/>
      </right>
      <top style="thin">
        <color auto="1"/>
      </top>
      <bottom style="medium">
        <color auto="1"/>
      </bottom>
      <diagonal/>
    </border>
    <border>
      <left style="medium">
        <color auto="1"/>
      </left>
      <right/>
      <top/>
      <bottom style="medium">
        <color auto="1"/>
      </bottom>
      <diagonal/>
    </border>
    <border>
      <left/>
      <right style="thin">
        <color auto="1"/>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medium">
        <color auto="1"/>
      </top>
      <bottom style="thin">
        <color auto="1"/>
      </bottom>
      <diagonal/>
    </border>
    <border>
      <left/>
      <right/>
      <top style="thin">
        <color auto="1"/>
      </top>
      <bottom style="medium">
        <color auto="1"/>
      </bottom>
      <diagonal/>
    </border>
    <border>
      <left/>
      <right style="thin">
        <color auto="1"/>
      </right>
      <top style="thin">
        <color auto="1"/>
      </top>
      <bottom/>
      <diagonal/>
    </border>
    <border>
      <left style="medium">
        <color auto="1"/>
      </left>
      <right style="thin">
        <color auto="1"/>
      </right>
      <top style="thin">
        <color auto="1"/>
      </top>
      <bottom/>
      <diagonal/>
    </border>
  </borders>
  <cellStyleXfs count="4">
    <xf numFmtId="0" fontId="0" fillId="0" borderId="0"/>
    <xf numFmtId="164" fontId="60" fillId="0" borderId="0" applyFont="0" applyFill="0" applyBorder="0" applyAlignment="0" applyProtection="0"/>
    <xf numFmtId="44" fontId="60" fillId="0" borderId="0" applyFont="0" applyFill="0" applyBorder="0" applyAlignment="0" applyProtection="0"/>
    <xf numFmtId="9" fontId="60" fillId="0" borderId="0" applyFont="0" applyFill="0" applyBorder="0" applyAlignment="0" applyProtection="0"/>
  </cellStyleXfs>
  <cellXfs count="595">
    <xf numFmtId="0" fontId="0" fillId="0" borderId="0" xfId="0"/>
    <xf numFmtId="0" fontId="1" fillId="0" borderId="0" xfId="0" applyFont="1" applyAlignment="1">
      <alignment horizontal="right"/>
    </xf>
    <xf numFmtId="0" fontId="1" fillId="0" borderId="0" xfId="0" applyFont="1" applyAlignment="1">
      <alignment horizontal="center"/>
    </xf>
    <xf numFmtId="0" fontId="4" fillId="0" borderId="0" xfId="0" applyFont="1"/>
    <xf numFmtId="0" fontId="4" fillId="0" borderId="1" xfId="0" applyFont="1" applyBorder="1" applyAlignment="1">
      <alignment horizontal="center"/>
    </xf>
    <xf numFmtId="0" fontId="4" fillId="0" borderId="1" xfId="0" applyFont="1" applyBorder="1" applyAlignment="1">
      <alignment horizontal="center" wrapText="1"/>
    </xf>
    <xf numFmtId="44" fontId="4" fillId="0" borderId="1" xfId="2" applyFont="1" applyBorder="1" applyAlignment="1">
      <alignment horizontal="center" wrapText="1"/>
    </xf>
    <xf numFmtId="0" fontId="5" fillId="0" borderId="1" xfId="0" applyFont="1" applyBorder="1" applyAlignment="1">
      <alignment horizontal="center"/>
    </xf>
    <xf numFmtId="0" fontId="6" fillId="0" borderId="1" xfId="0" applyFont="1" applyBorder="1" applyAlignment="1">
      <alignment horizontal="center"/>
    </xf>
    <xf numFmtId="0" fontId="6" fillId="0" borderId="0" xfId="0" applyFont="1" applyAlignment="1">
      <alignment horizontal="center"/>
    </xf>
    <xf numFmtId="0" fontId="4" fillId="0" borderId="0" xfId="0" applyFont="1" applyAlignment="1">
      <alignment horizontal="center"/>
    </xf>
    <xf numFmtId="0" fontId="4" fillId="0" borderId="1" xfId="0" applyFont="1" applyBorder="1"/>
    <xf numFmtId="164" fontId="4" fillId="0" borderId="1" xfId="1" applyFont="1" applyBorder="1" applyAlignment="1">
      <alignment horizontal="center"/>
    </xf>
    <xf numFmtId="43" fontId="4" fillId="0" borderId="1" xfId="0" applyNumberFormat="1" applyFont="1" applyBorder="1" applyAlignment="1">
      <alignment horizontal="center"/>
    </xf>
    <xf numFmtId="0" fontId="4" fillId="0" borderId="0" xfId="0" applyFont="1" applyAlignment="1">
      <alignment horizontal="left" wrapText="1"/>
    </xf>
    <xf numFmtId="0" fontId="0" fillId="0" borderId="1" xfId="0" applyBorder="1"/>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8" fillId="0" borderId="0" xfId="0" applyFont="1" applyAlignment="1">
      <alignment horizontal="left"/>
    </xf>
    <xf numFmtId="0" fontId="10" fillId="0" borderId="0" xfId="0" applyFont="1" applyAlignment="1">
      <alignment horizontal="left"/>
    </xf>
    <xf numFmtId="0" fontId="11" fillId="0" borderId="0" xfId="0" applyFont="1"/>
    <xf numFmtId="0" fontId="15" fillId="0" borderId="15" xfId="0" applyFont="1" applyBorder="1" applyAlignment="1">
      <alignment horizontal="center" vertical="center"/>
    </xf>
    <xf numFmtId="0" fontId="15" fillId="0" borderId="0" xfId="0" applyFont="1" applyAlignment="1">
      <alignment horizontal="center" vertical="center"/>
    </xf>
    <xf numFmtId="0" fontId="16" fillId="0" borderId="15" xfId="0" applyFont="1" applyBorder="1" applyAlignment="1">
      <alignment horizontal="center" vertical="top" wrapText="1"/>
    </xf>
    <xf numFmtId="0" fontId="16" fillId="0" borderId="0" xfId="0" applyFont="1" applyAlignment="1">
      <alignment horizontal="center" vertical="top" wrapText="1"/>
    </xf>
    <xf numFmtId="0" fontId="13" fillId="0" borderId="15" xfId="0" applyFont="1" applyBorder="1"/>
    <xf numFmtId="0" fontId="12" fillId="0" borderId="0" xfId="0" applyFont="1"/>
    <xf numFmtId="0" fontId="14" fillId="0" borderId="0" xfId="0" applyFont="1" applyAlignment="1">
      <alignment vertical="center"/>
    </xf>
    <xf numFmtId="0" fontId="13" fillId="0" borderId="16" xfId="0" applyFont="1" applyBorder="1" applyAlignment="1">
      <alignment wrapText="1"/>
    </xf>
    <xf numFmtId="0" fontId="17" fillId="0" borderId="17" xfId="0" applyFont="1" applyBorder="1" applyAlignment="1">
      <alignment horizontal="center" vertical="center" wrapText="1"/>
    </xf>
    <xf numFmtId="0" fontId="18" fillId="0" borderId="0" xfId="0" applyFont="1"/>
    <xf numFmtId="0" fontId="16" fillId="0" borderId="18" xfId="0" applyFont="1" applyBorder="1" applyAlignment="1">
      <alignment vertical="center"/>
    </xf>
    <xf numFmtId="0" fontId="16" fillId="0" borderId="19" xfId="0" applyFont="1" applyBorder="1" applyAlignment="1">
      <alignment horizontal="center" vertical="center"/>
    </xf>
    <xf numFmtId="0" fontId="19" fillId="0" borderId="1" xfId="0" applyFont="1" applyBorder="1" applyAlignment="1">
      <alignment wrapText="1"/>
    </xf>
    <xf numFmtId="0" fontId="19" fillId="2" borderId="1" xfId="0" applyFont="1" applyFill="1" applyBorder="1" applyAlignment="1">
      <alignment vertical="top"/>
    </xf>
    <xf numFmtId="0" fontId="19" fillId="0" borderId="1" xfId="0" applyFont="1" applyBorder="1"/>
    <xf numFmtId="0" fontId="16" fillId="0" borderId="23" xfId="0" applyFont="1" applyBorder="1" applyAlignment="1">
      <alignment vertical="center"/>
    </xf>
    <xf numFmtId="0" fontId="16" fillId="0" borderId="24" xfId="0" applyFont="1" applyBorder="1" applyAlignment="1">
      <alignment horizontal="center" vertical="center"/>
    </xf>
    <xf numFmtId="0" fontId="12" fillId="0" borderId="25" xfId="0" applyFont="1" applyBorder="1"/>
    <xf numFmtId="0" fontId="0" fillId="0" borderId="25" xfId="0" applyBorder="1"/>
    <xf numFmtId="0" fontId="0" fillId="0" borderId="16" xfId="0" applyBorder="1"/>
    <xf numFmtId="0" fontId="0" fillId="0" borderId="5" xfId="0" applyBorder="1"/>
    <xf numFmtId="0" fontId="0" fillId="0" borderId="26" xfId="0" applyBorder="1" applyAlignment="1">
      <alignment horizontal="center"/>
    </xf>
    <xf numFmtId="0" fontId="0" fillId="0" borderId="27" xfId="0" applyBorder="1" applyAlignment="1">
      <alignment horizontal="center"/>
    </xf>
    <xf numFmtId="0" fontId="0" fillId="0" borderId="16" xfId="0" applyBorder="1" applyAlignment="1">
      <alignment horizontal="center"/>
    </xf>
    <xf numFmtId="0" fontId="5" fillId="0" borderId="28" xfId="0" applyFont="1"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165" fontId="0" fillId="0" borderId="30" xfId="3" applyNumberFormat="1" applyFont="1" applyBorder="1" applyAlignment="1">
      <alignment horizontal="center"/>
    </xf>
    <xf numFmtId="0" fontId="0" fillId="0" borderId="18" xfId="0" applyBorder="1" applyAlignment="1">
      <alignment horizontal="center"/>
    </xf>
    <xf numFmtId="0" fontId="0" fillId="0" borderId="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165" fontId="0" fillId="0" borderId="33" xfId="3" applyNumberFormat="1" applyFont="1" applyBorder="1" applyAlignment="1">
      <alignment horizontal="center"/>
    </xf>
    <xf numFmtId="0" fontId="10" fillId="0" borderId="1" xfId="0" applyFont="1" applyBorder="1" applyAlignment="1">
      <alignment horizontal="left"/>
    </xf>
    <xf numFmtId="0" fontId="0" fillId="0" borderId="35" xfId="0" applyBorder="1"/>
    <xf numFmtId="0" fontId="20" fillId="0" borderId="0" xfId="0" applyFont="1"/>
    <xf numFmtId="0" fontId="21" fillId="0" borderId="0" xfId="0" applyFont="1"/>
    <xf numFmtId="0" fontId="16" fillId="0" borderId="35" xfId="0" applyFont="1" applyBorder="1" applyAlignment="1">
      <alignment horizontal="center" vertical="top" wrapText="1"/>
    </xf>
    <xf numFmtId="0" fontId="19" fillId="0" borderId="36" xfId="0" applyFont="1" applyBorder="1" applyAlignment="1">
      <alignment horizontal="center"/>
    </xf>
    <xf numFmtId="0" fontId="19" fillId="2" borderId="36" xfId="0" applyFont="1" applyFill="1" applyBorder="1" applyAlignment="1">
      <alignment horizontal="center"/>
    </xf>
    <xf numFmtId="0" fontId="19" fillId="0" borderId="37" xfId="0" applyFont="1" applyBorder="1"/>
    <xf numFmtId="0" fontId="19" fillId="2" borderId="38" xfId="0" applyFont="1" applyFill="1" applyBorder="1" applyAlignment="1">
      <alignment horizontal="center"/>
    </xf>
    <xf numFmtId="0" fontId="0" fillId="0" borderId="39" xfId="0" applyBorder="1" applyAlignment="1">
      <alignment horizontal="center"/>
    </xf>
    <xf numFmtId="165" fontId="0" fillId="0" borderId="2" xfId="0" applyNumberFormat="1" applyBorder="1" applyAlignment="1">
      <alignment horizontal="center"/>
    </xf>
    <xf numFmtId="165" fontId="0" fillId="0" borderId="3" xfId="0" applyNumberFormat="1" applyBorder="1" applyAlignment="1">
      <alignment horizontal="center"/>
    </xf>
    <xf numFmtId="0" fontId="0" fillId="0" borderId="40" xfId="0" applyBorder="1"/>
    <xf numFmtId="0" fontId="0" fillId="0" borderId="8" xfId="0" applyBorder="1"/>
    <xf numFmtId="0" fontId="0" fillId="2" borderId="0" xfId="0" applyFill="1"/>
    <xf numFmtId="0" fontId="0" fillId="0" borderId="41" xfId="0" applyBorder="1" applyAlignment="1">
      <alignment horizontal="center"/>
    </xf>
    <xf numFmtId="0" fontId="0" fillId="0" borderId="4" xfId="0" applyBorder="1"/>
    <xf numFmtId="0" fontId="0" fillId="0" borderId="42" xfId="0" applyBorder="1" applyAlignment="1">
      <alignment horizontal="center"/>
    </xf>
    <xf numFmtId="10" fontId="0" fillId="0" borderId="39" xfId="3" applyNumberFormat="1" applyFont="1" applyBorder="1" applyAlignment="1">
      <alignment horizontal="center"/>
    </xf>
    <xf numFmtId="0" fontId="5" fillId="0" borderId="18" xfId="0" applyFont="1" applyBorder="1" applyAlignment="1">
      <alignment horizontal="center"/>
    </xf>
    <xf numFmtId="10" fontId="0" fillId="0" borderId="3" xfId="3" applyNumberFormat="1" applyFont="1" applyBorder="1" applyAlignment="1">
      <alignment horizontal="center"/>
    </xf>
    <xf numFmtId="0" fontId="5" fillId="0" borderId="44" xfId="0" applyFont="1" applyBorder="1" applyAlignment="1">
      <alignment horizontal="center"/>
    </xf>
    <xf numFmtId="0" fontId="0" fillId="0" borderId="36" xfId="0" applyBorder="1" applyAlignment="1">
      <alignment horizontal="center"/>
    </xf>
    <xf numFmtId="0" fontId="5" fillId="0" borderId="45"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22" fillId="0" borderId="0" xfId="0" applyFont="1"/>
    <xf numFmtId="0" fontId="23" fillId="0" borderId="0" xfId="0" applyFont="1"/>
    <xf numFmtId="0" fontId="24" fillId="0" borderId="0" xfId="0" applyFont="1"/>
    <xf numFmtId="0" fontId="12" fillId="0" borderId="0" xfId="0" applyFont="1" applyAlignment="1">
      <alignment horizontal="left" wrapText="1"/>
    </xf>
    <xf numFmtId="0" fontId="0" fillId="0" borderId="15" xfId="0" applyBorder="1"/>
    <xf numFmtId="0" fontId="12" fillId="0" borderId="42" xfId="0" applyFont="1" applyBorder="1" applyAlignment="1">
      <alignment horizontal="center" vertical="center"/>
    </xf>
    <xf numFmtId="0" fontId="4" fillId="0" borderId="30" xfId="0" applyFont="1" applyBorder="1" applyAlignment="1">
      <alignment horizontal="center"/>
    </xf>
    <xf numFmtId="0" fontId="4" fillId="0" borderId="33" xfId="0" applyFont="1" applyBorder="1" applyAlignment="1">
      <alignment horizontal="center"/>
    </xf>
    <xf numFmtId="0" fontId="0" fillId="0" borderId="33" xfId="0" applyBorder="1" applyAlignment="1">
      <alignment horizontal="center" vertical="center"/>
    </xf>
    <xf numFmtId="0" fontId="0" fillId="0" borderId="16" xfId="0" applyBorder="1" applyAlignment="1">
      <alignment horizontal="center" wrapText="1"/>
    </xf>
    <xf numFmtId="0" fontId="4" fillId="0" borderId="41" xfId="0" applyFont="1" applyBorder="1" applyAlignment="1">
      <alignment horizontal="center" wrapText="1"/>
    </xf>
    <xf numFmtId="0" fontId="0" fillId="0" borderId="42" xfId="0" applyBorder="1" applyAlignment="1">
      <alignment horizontal="center" wrapText="1"/>
    </xf>
    <xf numFmtId="0" fontId="26" fillId="0" borderId="28" xfId="0" applyFont="1" applyBorder="1" applyAlignment="1">
      <alignment horizontal="center"/>
    </xf>
    <xf numFmtId="166" fontId="26" fillId="0" borderId="29" xfId="0" applyNumberFormat="1" applyFont="1" applyBorder="1" applyAlignment="1">
      <alignment horizontal="center"/>
    </xf>
    <xf numFmtId="0" fontId="26" fillId="0" borderId="30" xfId="0" applyFont="1" applyBorder="1" applyAlignment="1">
      <alignment horizontal="center"/>
    </xf>
    <xf numFmtId="167" fontId="26" fillId="0" borderId="30" xfId="0" applyNumberFormat="1" applyFont="1" applyBorder="1" applyAlignment="1">
      <alignment horizontal="center"/>
    </xf>
    <xf numFmtId="0" fontId="0" fillId="0" borderId="45" xfId="0" applyBorder="1" applyAlignment="1">
      <alignment horizontal="center"/>
    </xf>
    <xf numFmtId="0" fontId="26" fillId="0" borderId="18" xfId="0" applyFont="1" applyBorder="1" applyAlignment="1">
      <alignment horizontal="center"/>
    </xf>
    <xf numFmtId="166" fontId="26" fillId="0" borderId="31" xfId="0" applyNumberFormat="1" applyFont="1" applyBorder="1" applyAlignment="1">
      <alignment horizontal="center"/>
    </xf>
    <xf numFmtId="0" fontId="26" fillId="0" borderId="1" xfId="0" applyFont="1" applyBorder="1" applyAlignment="1">
      <alignment horizontal="center"/>
    </xf>
    <xf numFmtId="167" fontId="26" fillId="0" borderId="1" xfId="0" applyNumberFormat="1" applyFont="1" applyBorder="1" applyAlignment="1">
      <alignment horizontal="center"/>
    </xf>
    <xf numFmtId="0" fontId="0" fillId="0" borderId="46" xfId="0" applyBorder="1" applyAlignment="1">
      <alignment horizontal="center"/>
    </xf>
    <xf numFmtId="0" fontId="26" fillId="0" borderId="23" xfId="0" applyFont="1" applyBorder="1" applyAlignment="1">
      <alignment horizontal="center"/>
    </xf>
    <xf numFmtId="166" fontId="26" fillId="0" borderId="2" xfId="0" applyNumberFormat="1" applyFont="1" applyBorder="1" applyAlignment="1">
      <alignment horizontal="center"/>
    </xf>
    <xf numFmtId="0" fontId="26" fillId="0" borderId="33" xfId="0" applyFont="1" applyBorder="1" applyAlignment="1">
      <alignment horizontal="center"/>
    </xf>
    <xf numFmtId="0" fontId="5" fillId="0" borderId="47" xfId="0" applyFont="1" applyBorder="1" applyAlignment="1">
      <alignment horizontal="center"/>
    </xf>
    <xf numFmtId="0" fontId="26" fillId="0" borderId="48" xfId="0" applyFont="1" applyBorder="1" applyAlignment="1">
      <alignment horizontal="center"/>
    </xf>
    <xf numFmtId="0" fontId="21" fillId="0" borderId="29" xfId="0" applyFont="1" applyBorder="1" applyAlignment="1">
      <alignment horizontal="center" vertical="center"/>
    </xf>
    <xf numFmtId="0" fontId="21" fillId="0" borderId="39" xfId="0" applyFont="1" applyBorder="1" applyAlignment="1">
      <alignment horizontal="center" vertical="center"/>
    </xf>
    <xf numFmtId="10" fontId="0" fillId="0" borderId="2" xfId="0" applyNumberFormat="1" applyBorder="1"/>
    <xf numFmtId="10" fontId="0" fillId="0" borderId="3" xfId="0" applyNumberFormat="1" applyBorder="1"/>
    <xf numFmtId="0" fontId="0" fillId="0" borderId="30" xfId="0" applyBorder="1" applyAlignment="1">
      <alignment horizontal="center" vertical="center"/>
    </xf>
    <xf numFmtId="0" fontId="21" fillId="0" borderId="42" xfId="0" applyFont="1" applyBorder="1" applyAlignment="1">
      <alignment horizontal="center" wrapText="1"/>
    </xf>
    <xf numFmtId="0" fontId="21" fillId="0" borderId="27" xfId="0" applyFont="1" applyBorder="1" applyAlignment="1">
      <alignment horizontal="center" wrapText="1"/>
    </xf>
    <xf numFmtId="10" fontId="26" fillId="0" borderId="30" xfId="3" applyNumberFormat="1" applyFont="1" applyBorder="1" applyAlignment="1">
      <alignment horizontal="center"/>
    </xf>
    <xf numFmtId="0" fontId="26" fillId="0" borderId="49" xfId="0" applyFont="1" applyBorder="1" applyAlignment="1">
      <alignment horizontal="center"/>
    </xf>
    <xf numFmtId="0" fontId="26" fillId="0" borderId="29" xfId="0" applyFont="1" applyBorder="1" applyAlignment="1">
      <alignment horizontal="center"/>
    </xf>
    <xf numFmtId="10" fontId="26" fillId="0" borderId="1" xfId="3" applyNumberFormat="1" applyFont="1" applyBorder="1" applyAlignment="1">
      <alignment horizontal="center"/>
    </xf>
    <xf numFmtId="0" fontId="26" fillId="0" borderId="20" xfId="0" applyFont="1" applyBorder="1" applyAlignment="1">
      <alignment horizontal="center"/>
    </xf>
    <xf numFmtId="0" fontId="26" fillId="0" borderId="31" xfId="0" applyFont="1" applyBorder="1" applyAlignment="1">
      <alignment horizontal="center"/>
    </xf>
    <xf numFmtId="167" fontId="26" fillId="0" borderId="33" xfId="0" applyNumberFormat="1" applyFont="1" applyBorder="1" applyAlignment="1">
      <alignment horizontal="center"/>
    </xf>
    <xf numFmtId="10" fontId="26" fillId="0" borderId="33" xfId="3" applyNumberFormat="1" applyFont="1" applyBorder="1" applyAlignment="1">
      <alignment horizontal="center"/>
    </xf>
    <xf numFmtId="0" fontId="26" fillId="0" borderId="50" xfId="0" applyFont="1" applyBorder="1" applyAlignment="1">
      <alignment horizontal="center"/>
    </xf>
    <xf numFmtId="0" fontId="26" fillId="0" borderId="2" xfId="0" applyFont="1" applyBorder="1" applyAlignment="1">
      <alignment horizontal="center"/>
    </xf>
    <xf numFmtId="0" fontId="27" fillId="0" borderId="4" xfId="0" applyFont="1" applyBorder="1"/>
    <xf numFmtId="0" fontId="28" fillId="0" borderId="15" xfId="0" applyFont="1" applyBorder="1"/>
    <xf numFmtId="0" fontId="8" fillId="0" borderId="0" xfId="0" applyFont="1" applyAlignment="1">
      <alignment horizontal="center"/>
    </xf>
    <xf numFmtId="0" fontId="12" fillId="0" borderId="15" xfId="0" applyFont="1" applyBorder="1" applyAlignment="1">
      <alignment vertical="center"/>
    </xf>
    <xf numFmtId="0" fontId="12" fillId="0" borderId="15" xfId="0" applyFont="1" applyBorder="1"/>
    <xf numFmtId="0" fontId="0" fillId="0" borderId="41" xfId="0" applyBorder="1" applyAlignment="1">
      <alignment horizontal="center" vertical="center"/>
    </xf>
    <xf numFmtId="0" fontId="0" fillId="0" borderId="42" xfId="0" applyBorder="1" applyAlignment="1">
      <alignment horizontal="center" vertical="center"/>
    </xf>
    <xf numFmtId="0" fontId="0" fillId="0" borderId="28" xfId="0" applyBorder="1" applyAlignment="1">
      <alignment horizontal="center"/>
    </xf>
    <xf numFmtId="166" fontId="0" fillId="0" borderId="43" xfId="0" applyNumberFormat="1" applyBorder="1" applyAlignment="1">
      <alignment horizontal="center"/>
    </xf>
    <xf numFmtId="0" fontId="5" fillId="0" borderId="30" xfId="0" applyFont="1" applyBorder="1" applyAlignment="1">
      <alignment horizontal="center"/>
    </xf>
    <xf numFmtId="166" fontId="0" fillId="0" borderId="22" xfId="0" applyNumberFormat="1" applyBorder="1" applyAlignment="1">
      <alignment horizontal="center"/>
    </xf>
    <xf numFmtId="0" fontId="8" fillId="0" borderId="30" xfId="0" applyFont="1" applyBorder="1" applyAlignment="1">
      <alignment horizontal="left"/>
    </xf>
    <xf numFmtId="0" fontId="8" fillId="0" borderId="39" xfId="0" applyFont="1" applyBorder="1" applyAlignment="1">
      <alignment horizontal="left"/>
    </xf>
    <xf numFmtId="0" fontId="8" fillId="0" borderId="1" xfId="0" applyFont="1" applyBorder="1" applyAlignment="1">
      <alignment horizontal="left"/>
    </xf>
    <xf numFmtId="0" fontId="8" fillId="0" borderId="36" xfId="0" applyFont="1" applyBorder="1" applyAlignment="1">
      <alignment horizontal="left"/>
    </xf>
    <xf numFmtId="0" fontId="8" fillId="0" borderId="35" xfId="0" applyFont="1" applyBorder="1" applyAlignment="1">
      <alignment horizontal="left"/>
    </xf>
    <xf numFmtId="0" fontId="0" fillId="0" borderId="27" xfId="0" applyBorder="1" applyAlignment="1">
      <alignment horizontal="center" vertical="center"/>
    </xf>
    <xf numFmtId="167" fontId="0" fillId="0" borderId="39" xfId="0" applyNumberFormat="1" applyBorder="1" applyAlignment="1">
      <alignment horizontal="center"/>
    </xf>
    <xf numFmtId="167" fontId="0" fillId="0" borderId="36" xfId="0" applyNumberFormat="1" applyBorder="1" applyAlignment="1">
      <alignment horizontal="center"/>
    </xf>
    <xf numFmtId="0" fontId="29" fillId="0" borderId="1" xfId="0" applyFont="1" applyBorder="1" applyAlignment="1">
      <alignment horizontal="right"/>
    </xf>
    <xf numFmtId="0" fontId="30" fillId="0" borderId="0" xfId="0" applyFont="1"/>
    <xf numFmtId="0" fontId="30" fillId="0" borderId="0" xfId="0" applyFont="1" applyAlignment="1">
      <alignment horizontal="right"/>
    </xf>
    <xf numFmtId="0" fontId="30" fillId="0" borderId="0" xfId="0" applyFont="1" applyAlignment="1">
      <alignment horizontal="left"/>
    </xf>
    <xf numFmtId="0" fontId="30" fillId="0" borderId="1" xfId="0" applyFont="1" applyBorder="1" applyAlignment="1">
      <alignment horizontal="right"/>
    </xf>
    <xf numFmtId="0" fontId="32" fillId="0" borderId="1" xfId="0" applyFont="1" applyBorder="1"/>
    <xf numFmtId="0" fontId="32" fillId="0" borderId="1" xfId="0" applyFont="1" applyBorder="1" applyAlignment="1">
      <alignment horizontal="right" vertical="top" wrapText="1"/>
    </xf>
    <xf numFmtId="0" fontId="32" fillId="0" borderId="1" xfId="0" applyFont="1" applyBorder="1" applyAlignment="1">
      <alignment vertical="top"/>
    </xf>
    <xf numFmtId="0" fontId="12" fillId="0" borderId="1" xfId="0" applyFont="1" applyBorder="1" applyAlignment="1">
      <alignment horizontal="center"/>
    </xf>
    <xf numFmtId="166" fontId="33" fillId="0" borderId="1" xfId="0" applyNumberFormat="1" applyFont="1" applyBorder="1" applyAlignment="1">
      <alignment horizontal="center"/>
    </xf>
    <xf numFmtId="0" fontId="0" fillId="0" borderId="20" xfId="0" applyBorder="1"/>
    <xf numFmtId="0" fontId="0" fillId="0" borderId="22" xfId="0" applyBorder="1"/>
    <xf numFmtId="0" fontId="33" fillId="0" borderId="20" xfId="0" applyFont="1" applyBorder="1" applyAlignment="1">
      <alignment horizontal="right"/>
    </xf>
    <xf numFmtId="0" fontId="34" fillId="0" borderId="22" xfId="0" applyFont="1" applyBorder="1"/>
    <xf numFmtId="0" fontId="35" fillId="0" borderId="0" xfId="0" applyFont="1" applyAlignment="1">
      <alignment horizontal="left"/>
    </xf>
    <xf numFmtId="0" fontId="32" fillId="0" borderId="0" xfId="0" applyFont="1" applyAlignment="1">
      <alignment vertical="center" wrapText="1"/>
    </xf>
    <xf numFmtId="0" fontId="36" fillId="0" borderId="0" xfId="0" applyFont="1" applyAlignment="1">
      <alignment vertical="center" wrapText="1"/>
    </xf>
    <xf numFmtId="0" fontId="37" fillId="0" borderId="0" xfId="0" applyFont="1" applyAlignment="1">
      <alignment vertical="center"/>
    </xf>
    <xf numFmtId="0" fontId="38" fillId="0" borderId="0" xfId="0" applyFont="1"/>
    <xf numFmtId="164" fontId="0" fillId="0" borderId="0" xfId="0" applyNumberFormat="1"/>
    <xf numFmtId="0" fontId="0" fillId="0" borderId="1" xfId="0" applyBorder="1" applyAlignment="1">
      <alignment horizontal="center" vertical="center"/>
    </xf>
    <xf numFmtId="0" fontId="21" fillId="0" borderId="1" xfId="0" applyFont="1" applyBorder="1" applyAlignment="1">
      <alignment horizontal="center" vertical="center" wrapText="1"/>
    </xf>
    <xf numFmtId="0" fontId="21" fillId="0" borderId="1" xfId="0" applyFont="1" applyBorder="1" applyAlignment="1">
      <alignment horizontal="center" vertical="center"/>
    </xf>
    <xf numFmtId="164" fontId="0" fillId="0" borderId="1" xfId="0" applyNumberFormat="1" applyBorder="1" applyAlignment="1">
      <alignment horizontal="center"/>
    </xf>
    <xf numFmtId="0" fontId="0" fillId="0" borderId="40" xfId="0" applyBorder="1" applyAlignment="1">
      <alignment wrapText="1"/>
    </xf>
    <xf numFmtId="0" fontId="0" fillId="0" borderId="7" xfId="0" applyBorder="1" applyAlignment="1">
      <alignment wrapText="1"/>
    </xf>
    <xf numFmtId="0" fontId="0" fillId="0" borderId="8" xfId="0" applyBorder="1" applyAlignment="1">
      <alignment wrapText="1"/>
    </xf>
    <xf numFmtId="10" fontId="0" fillId="0" borderId="51" xfId="3" applyNumberFormat="1" applyFont="1" applyBorder="1"/>
    <xf numFmtId="164" fontId="0" fillId="0" borderId="52" xfId="0" applyNumberFormat="1" applyBorder="1"/>
    <xf numFmtId="164" fontId="0" fillId="0" borderId="53" xfId="1" applyFont="1" applyBorder="1"/>
    <xf numFmtId="10" fontId="0" fillId="0" borderId="2" xfId="3" applyNumberFormat="1" applyFont="1" applyBorder="1"/>
    <xf numFmtId="164" fontId="0" fillId="0" borderId="33" xfId="0" applyNumberFormat="1" applyBorder="1"/>
    <xf numFmtId="164" fontId="0" fillId="0" borderId="3" xfId="1" applyFont="1" applyBorder="1"/>
    <xf numFmtId="0" fontId="39" fillId="0" borderId="0" xfId="0" applyFont="1"/>
    <xf numFmtId="0" fontId="23" fillId="0" borderId="0" xfId="0" applyFont="1" applyAlignment="1">
      <alignment horizontal="left"/>
    </xf>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16" fillId="0" borderId="0" xfId="0" applyFont="1"/>
    <xf numFmtId="0" fontId="14" fillId="0" borderId="0" xfId="0" applyFont="1"/>
    <xf numFmtId="0" fontId="40" fillId="0" borderId="0" xfId="0" applyFont="1" applyAlignment="1">
      <alignment horizontal="right"/>
    </xf>
    <xf numFmtId="0" fontId="45" fillId="0" borderId="0" xfId="0" applyFont="1"/>
    <xf numFmtId="0" fontId="46" fillId="0" borderId="0" xfId="0" applyFont="1"/>
    <xf numFmtId="0" fontId="12" fillId="2" borderId="0" xfId="0" applyFont="1" applyFill="1"/>
    <xf numFmtId="0" fontId="40" fillId="2" borderId="0" xfId="0" applyFont="1" applyFill="1"/>
    <xf numFmtId="0" fontId="46" fillId="0" borderId="0" xfId="0" applyFont="1" applyAlignment="1">
      <alignment horizontal="right"/>
    </xf>
    <xf numFmtId="0" fontId="47" fillId="0" borderId="0" xfId="0" applyFont="1"/>
    <xf numFmtId="0" fontId="15" fillId="0" borderId="0" xfId="0" applyFont="1"/>
    <xf numFmtId="0" fontId="48" fillId="0" borderId="0" xfId="0" applyFont="1"/>
    <xf numFmtId="0" fontId="12" fillId="0" borderId="0" xfId="0" applyFont="1" applyAlignment="1">
      <alignment horizontal="right"/>
    </xf>
    <xf numFmtId="0" fontId="49" fillId="2" borderId="0" xfId="0" applyFont="1" applyFill="1"/>
    <xf numFmtId="0" fontId="12" fillId="0" borderId="0" xfId="0" applyFont="1" applyAlignment="1">
      <alignment horizontal="left"/>
    </xf>
    <xf numFmtId="0" fontId="49" fillId="0" borderId="0" xfId="0" applyFont="1"/>
    <xf numFmtId="0" fontId="28" fillId="0" borderId="0" xfId="0" applyFont="1"/>
    <xf numFmtId="0" fontId="50" fillId="0" borderId="0" xfId="0" applyFont="1"/>
    <xf numFmtId="0" fontId="51" fillId="2" borderId="0" xfId="0" applyFont="1" applyFill="1"/>
    <xf numFmtId="0" fontId="39" fillId="0" borderId="0" xfId="0" applyFont="1" applyAlignment="1">
      <alignment wrapText="1"/>
    </xf>
    <xf numFmtId="0" fontId="3" fillId="0" borderId="1" xfId="0" applyFont="1" applyBorder="1"/>
    <xf numFmtId="0" fontId="3" fillId="0" borderId="20" xfId="0" applyFont="1" applyBorder="1"/>
    <xf numFmtId="0" fontId="1" fillId="0" borderId="0" xfId="0" applyFont="1"/>
    <xf numFmtId="0" fontId="12" fillId="0" borderId="0" xfId="0" applyFont="1" applyAlignment="1">
      <alignment vertical="top"/>
    </xf>
    <xf numFmtId="0" fontId="46" fillId="0" borderId="0" xfId="0" applyFont="1" applyAlignment="1">
      <alignment horizontal="left" vertical="center"/>
    </xf>
    <xf numFmtId="0" fontId="46" fillId="0" borderId="0" xfId="0" applyFont="1" applyAlignment="1">
      <alignment horizontal="left"/>
    </xf>
    <xf numFmtId="0" fontId="12" fillId="0" borderId="28" xfId="0" applyFont="1" applyBorder="1" applyAlignment="1">
      <alignment horizontal="center" vertical="center" wrapText="1"/>
    </xf>
    <xf numFmtId="0" fontId="12" fillId="0" borderId="23" xfId="0" applyFont="1" applyBorder="1" applyAlignment="1">
      <alignment horizontal="center" vertical="center" wrapText="1"/>
    </xf>
    <xf numFmtId="0" fontId="4" fillId="0" borderId="0" xfId="0" applyFont="1" applyAlignment="1">
      <alignment vertical="top"/>
    </xf>
    <xf numFmtId="0" fontId="4" fillId="0" borderId="0" xfId="0" applyFont="1" applyAlignment="1">
      <alignment horizontal="left" vertical="center" wrapText="1"/>
    </xf>
    <xf numFmtId="10" fontId="4" fillId="0" borderId="1" xfId="3" applyNumberFormat="1" applyFont="1" applyBorder="1" applyAlignment="1">
      <alignment horizontal="center"/>
    </xf>
    <xf numFmtId="10" fontId="4" fillId="0" borderId="0" xfId="3" applyNumberFormat="1" applyFont="1" applyAlignment="1">
      <alignment horizontal="center"/>
    </xf>
    <xf numFmtId="165" fontId="4" fillId="0" borderId="0" xfId="3" applyNumberFormat="1" applyFont="1"/>
    <xf numFmtId="0" fontId="3" fillId="0" borderId="21" xfId="0" applyFont="1" applyBorder="1"/>
    <xf numFmtId="0" fontId="3" fillId="0" borderId="22" xfId="0" applyFont="1" applyBorder="1"/>
    <xf numFmtId="10" fontId="4" fillId="0" borderId="1" xfId="3" applyNumberFormat="1" applyFont="1" applyFill="1" applyBorder="1" applyAlignment="1">
      <alignment horizontal="center"/>
    </xf>
    <xf numFmtId="0" fontId="20" fillId="0" borderId="0" xfId="0" applyFont="1" applyAlignment="1">
      <alignment horizontal="center"/>
    </xf>
    <xf numFmtId="0" fontId="54" fillId="0" borderId="0" xfId="0" applyFont="1" applyAlignment="1">
      <alignment horizontal="left"/>
    </xf>
    <xf numFmtId="0" fontId="3" fillId="0" borderId="0" xfId="0" applyFont="1" applyAlignment="1">
      <alignment horizontal="left"/>
    </xf>
    <xf numFmtId="0" fontId="55" fillId="0" borderId="0" xfId="0" applyFont="1" applyAlignment="1">
      <alignment horizontal="center"/>
    </xf>
    <xf numFmtId="0" fontId="56" fillId="0" borderId="0" xfId="0" applyFont="1" applyAlignment="1">
      <alignment horizontal="left"/>
    </xf>
    <xf numFmtId="0" fontId="58" fillId="0" borderId="0" xfId="0" applyFont="1"/>
    <xf numFmtId="0" fontId="46" fillId="0" borderId="0" xfId="0" applyFont="1" applyAlignment="1">
      <alignment vertical="top"/>
    </xf>
    <xf numFmtId="0" fontId="16" fillId="0" borderId="0" xfId="0" applyFont="1" applyAlignment="1">
      <alignment horizontal="left"/>
    </xf>
    <xf numFmtId="0" fontId="12" fillId="0" borderId="0" xfId="0" applyFont="1" applyAlignment="1">
      <alignment vertical="center"/>
    </xf>
    <xf numFmtId="0" fontId="59" fillId="0" borderId="0" xfId="0" applyFont="1" applyAlignment="1">
      <alignment vertical="center"/>
    </xf>
    <xf numFmtId="0" fontId="60" fillId="0" borderId="16" xfId="0" applyFont="1" applyBorder="1" applyAlignment="1">
      <alignment horizontal="center"/>
    </xf>
    <xf numFmtId="0" fontId="61" fillId="0" borderId="41" xfId="0" applyFont="1" applyBorder="1" applyAlignment="1">
      <alignment horizontal="center"/>
    </xf>
    <xf numFmtId="0" fontId="61" fillId="0" borderId="42" xfId="0" applyFont="1" applyBorder="1" applyAlignment="1">
      <alignment horizontal="center"/>
    </xf>
    <xf numFmtId="0" fontId="60" fillId="0" borderId="27" xfId="0" applyFont="1" applyBorder="1" applyAlignment="1">
      <alignment horizontal="center"/>
    </xf>
    <xf numFmtId="0" fontId="60" fillId="0" borderId="28" xfId="0" applyFont="1" applyBorder="1" applyAlignment="1">
      <alignment horizontal="center"/>
    </xf>
    <xf numFmtId="0" fontId="60" fillId="0" borderId="29" xfId="0" applyFont="1" applyBorder="1" applyAlignment="1">
      <alignment horizontal="center"/>
    </xf>
    <xf numFmtId="0" fontId="60" fillId="0" borderId="30" xfId="0" applyFont="1" applyBorder="1" applyAlignment="1">
      <alignment horizontal="center"/>
    </xf>
    <xf numFmtId="166" fontId="60" fillId="0" borderId="30" xfId="0" applyNumberFormat="1" applyFont="1" applyBorder="1" applyAlignment="1">
      <alignment horizontal="center"/>
    </xf>
    <xf numFmtId="0" fontId="60" fillId="0" borderId="39" xfId="0" applyFont="1" applyBorder="1" applyAlignment="1">
      <alignment horizontal="center" vertical="center"/>
    </xf>
    <xf numFmtId="0" fontId="60" fillId="0" borderId="18" xfId="0" applyFont="1" applyBorder="1" applyAlignment="1">
      <alignment horizontal="center"/>
    </xf>
    <xf numFmtId="0" fontId="60" fillId="0" borderId="31" xfId="0" applyFont="1" applyBorder="1" applyAlignment="1">
      <alignment horizontal="center"/>
    </xf>
    <xf numFmtId="0" fontId="60" fillId="0" borderId="1" xfId="0" applyFont="1" applyBorder="1" applyAlignment="1">
      <alignment horizontal="center"/>
    </xf>
    <xf numFmtId="166" fontId="60" fillId="0" borderId="1" xfId="0" applyNumberFormat="1" applyFont="1" applyBorder="1" applyAlignment="1">
      <alignment horizontal="center"/>
    </xf>
    <xf numFmtId="0" fontId="60" fillId="0" borderId="36" xfId="0" applyFont="1" applyBorder="1" applyAlignment="1">
      <alignment horizontal="center" vertical="center"/>
    </xf>
    <xf numFmtId="0" fontId="60" fillId="0" borderId="23" xfId="0" applyFont="1" applyBorder="1" applyAlignment="1">
      <alignment horizontal="center"/>
    </xf>
    <xf numFmtId="0" fontId="60" fillId="0" borderId="2" xfId="0" applyFont="1" applyBorder="1" applyAlignment="1">
      <alignment horizontal="center"/>
    </xf>
    <xf numFmtId="0" fontId="60" fillId="0" borderId="33" xfId="0" applyFont="1" applyBorder="1" applyAlignment="1">
      <alignment horizontal="center"/>
    </xf>
    <xf numFmtId="166" fontId="60" fillId="0" borderId="33" xfId="0" applyNumberFormat="1" applyFont="1" applyBorder="1" applyAlignment="1">
      <alignment horizontal="center"/>
    </xf>
    <xf numFmtId="0" fontId="60" fillId="0" borderId="3" xfId="0" applyFont="1" applyBorder="1" applyAlignment="1">
      <alignment horizontal="center" vertical="center"/>
    </xf>
    <xf numFmtId="0" fontId="0" fillId="0" borderId="0" xfId="0" applyAlignment="1">
      <alignment horizontal="center" vertical="center"/>
    </xf>
    <xf numFmtId="0" fontId="62" fillId="0" borderId="0" xfId="0" applyFont="1"/>
    <xf numFmtId="0" fontId="62" fillId="0" borderId="0" xfId="0" applyFont="1" applyAlignment="1">
      <alignment horizontal="left"/>
    </xf>
    <xf numFmtId="0" fontId="63" fillId="0" borderId="0" xfId="0" applyFont="1" applyAlignment="1">
      <alignment horizontal="left"/>
    </xf>
    <xf numFmtId="22" fontId="20" fillId="0" borderId="0" xfId="0" applyNumberFormat="1" applyFont="1"/>
    <xf numFmtId="14" fontId="0" fillId="0" borderId="0" xfId="0" applyNumberFormat="1"/>
    <xf numFmtId="0" fontId="55" fillId="0" borderId="0" xfId="0" applyFont="1"/>
    <xf numFmtId="0" fontId="64" fillId="0" borderId="0" xfId="0" applyFont="1"/>
    <xf numFmtId="0" fontId="0" fillId="0" borderId="16" xfId="0" applyBorder="1" applyAlignment="1">
      <alignment horizontal="center" vertical="center"/>
    </xf>
    <xf numFmtId="0" fontId="65" fillId="0" borderId="41" xfId="0" applyFont="1" applyBorder="1" applyAlignment="1">
      <alignment horizontal="center" vertical="center"/>
    </xf>
    <xf numFmtId="0" fontId="65" fillId="0" borderId="42" xfId="0" applyFont="1" applyBorder="1" applyAlignment="1">
      <alignment horizontal="center" vertical="center"/>
    </xf>
    <xf numFmtId="0" fontId="65" fillId="0" borderId="27" xfId="0" applyFont="1" applyBorder="1" applyAlignment="1">
      <alignment horizontal="center" vertical="center"/>
    </xf>
    <xf numFmtId="0" fontId="0" fillId="0" borderId="44" xfId="0" applyBorder="1" applyAlignment="1">
      <alignment horizontal="center" vertical="center"/>
    </xf>
    <xf numFmtId="0" fontId="0" fillId="0" borderId="29" xfId="0" applyBorder="1" applyAlignment="1">
      <alignment horizontal="center" vertical="center"/>
    </xf>
    <xf numFmtId="0" fontId="0" fillId="0" borderId="39" xfId="0" applyBorder="1" applyAlignment="1">
      <alignment horizontal="center" vertical="center"/>
    </xf>
    <xf numFmtId="0" fontId="0" fillId="0" borderId="47" xfId="0" applyBorder="1" applyAlignment="1">
      <alignment horizontal="center" vertical="center"/>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56"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9" xfId="0" applyBorder="1"/>
    <xf numFmtId="0" fontId="0" fillId="0" borderId="11" xfId="0" applyBorder="1"/>
    <xf numFmtId="0" fontId="0" fillId="0" borderId="41" xfId="0" applyBorder="1" applyAlignment="1">
      <alignment horizontal="center" vertical="center" wrapText="1"/>
    </xf>
    <xf numFmtId="0" fontId="0" fillId="0" borderId="42" xfId="0" applyBorder="1" applyAlignment="1">
      <alignment horizontal="center" vertical="center" wrapText="1"/>
    </xf>
    <xf numFmtId="166" fontId="0" fillId="0" borderId="29" xfId="0" applyNumberFormat="1" applyBorder="1" applyAlignment="1">
      <alignment horizontal="center"/>
    </xf>
    <xf numFmtId="166" fontId="0" fillId="0" borderId="30" xfId="0" applyNumberFormat="1" applyBorder="1" applyAlignment="1">
      <alignment horizontal="center"/>
    </xf>
    <xf numFmtId="166" fontId="0" fillId="0" borderId="31" xfId="0" applyNumberFormat="1" applyBorder="1" applyAlignment="1">
      <alignment horizontal="center"/>
    </xf>
    <xf numFmtId="166" fontId="0" fillId="0" borderId="1" xfId="0" applyNumberFormat="1" applyBorder="1" applyAlignment="1">
      <alignment horizontal="center"/>
    </xf>
    <xf numFmtId="0" fontId="0" fillId="0" borderId="23" xfId="0" applyBorder="1" applyAlignment="1">
      <alignment horizontal="center"/>
    </xf>
    <xf numFmtId="166" fontId="0" fillId="0" borderId="2" xfId="0" applyNumberFormat="1" applyBorder="1" applyAlignment="1">
      <alignment horizontal="center"/>
    </xf>
    <xf numFmtId="166" fontId="0" fillId="0" borderId="33" xfId="0" applyNumberFormat="1" applyBorder="1" applyAlignment="1">
      <alignment horizontal="center"/>
    </xf>
    <xf numFmtId="0" fontId="0" fillId="0" borderId="10" xfId="0" applyBorder="1"/>
    <xf numFmtId="0" fontId="0" fillId="0" borderId="27" xfId="0" applyBorder="1" applyAlignment="1">
      <alignment horizontal="center" vertical="center" wrapText="1"/>
    </xf>
    <xf numFmtId="166" fontId="0" fillId="0" borderId="39" xfId="0" applyNumberFormat="1" applyBorder="1" applyAlignment="1">
      <alignment horizontal="center"/>
    </xf>
    <xf numFmtId="166" fontId="0" fillId="0" borderId="36" xfId="0" applyNumberFormat="1" applyBorder="1" applyAlignment="1">
      <alignment horizontal="center"/>
    </xf>
    <xf numFmtId="166" fontId="0" fillId="0" borderId="3" xfId="0" applyNumberFormat="1" applyBorder="1" applyAlignment="1">
      <alignment horizontal="center"/>
    </xf>
    <xf numFmtId="166" fontId="0" fillId="0" borderId="30" xfId="0" applyNumberFormat="1" applyBorder="1" applyAlignment="1">
      <alignment horizontal="center" vertical="center"/>
    </xf>
    <xf numFmtId="0" fontId="0" fillId="0" borderId="45" xfId="0" applyBorder="1" applyAlignment="1">
      <alignment horizontal="center" vertical="center"/>
    </xf>
    <xf numFmtId="166" fontId="0" fillId="0" borderId="1" xfId="0" applyNumberFormat="1" applyBorder="1" applyAlignment="1">
      <alignment horizontal="center" vertical="center"/>
    </xf>
    <xf numFmtId="0" fontId="0" fillId="0" borderId="46" xfId="0" applyBorder="1" applyAlignment="1">
      <alignment horizontal="center" vertical="center"/>
    </xf>
    <xf numFmtId="166" fontId="0" fillId="0" borderId="33" xfId="0" applyNumberFormat="1" applyBorder="1" applyAlignment="1">
      <alignment horizontal="center" vertical="center"/>
    </xf>
    <xf numFmtId="0" fontId="4" fillId="0" borderId="0" xfId="0" applyFont="1" applyAlignment="1">
      <alignment horizontal="left"/>
    </xf>
    <xf numFmtId="0" fontId="0" fillId="0" borderId="40" xfId="0" applyBorder="1" applyAlignment="1">
      <alignment horizontal="center" vertical="center"/>
    </xf>
    <xf numFmtId="166" fontId="0" fillId="0" borderId="29" xfId="0" applyNumberFormat="1" applyBorder="1" applyAlignment="1">
      <alignment horizontal="center" vertical="center"/>
    </xf>
    <xf numFmtId="166" fontId="0" fillId="0" borderId="31" xfId="0" applyNumberFormat="1" applyBorder="1" applyAlignment="1">
      <alignment horizontal="center" vertical="center"/>
    </xf>
    <xf numFmtId="166" fontId="0" fillId="0" borderId="2" xfId="0" applyNumberFormat="1" applyBorder="1" applyAlignment="1">
      <alignment horizontal="center" vertical="center"/>
    </xf>
    <xf numFmtId="167" fontId="0" fillId="0" borderId="0" xfId="0" applyNumberFormat="1" applyAlignment="1">
      <alignment horizontal="center" vertical="center"/>
    </xf>
    <xf numFmtId="168" fontId="0" fillId="0" borderId="0" xfId="0" applyNumberFormat="1" applyAlignment="1">
      <alignment horizontal="center" vertical="center"/>
    </xf>
    <xf numFmtId="0" fontId="53" fillId="0" borderId="0" xfId="0" applyFont="1"/>
    <xf numFmtId="0" fontId="0" fillId="0" borderId="0" xfId="0" applyAlignment="1">
      <alignment vertical="center"/>
    </xf>
    <xf numFmtId="0" fontId="4" fillId="0" borderId="27" xfId="0" applyFont="1" applyBorder="1" applyAlignment="1">
      <alignment horizontal="center" vertical="center"/>
    </xf>
    <xf numFmtId="0" fontId="0" fillId="0" borderId="26" xfId="0" applyBorder="1" applyAlignment="1">
      <alignment horizontal="center" wrapText="1"/>
    </xf>
    <xf numFmtId="0" fontId="0" fillId="0" borderId="44" xfId="0" applyBorder="1" applyAlignment="1">
      <alignment horizontal="center"/>
    </xf>
    <xf numFmtId="2" fontId="0" fillId="0" borderId="29" xfId="0" applyNumberFormat="1" applyBorder="1" applyAlignment="1">
      <alignment horizontal="center"/>
    </xf>
    <xf numFmtId="2" fontId="0" fillId="0" borderId="31" xfId="0" applyNumberFormat="1" applyBorder="1" applyAlignment="1">
      <alignment horizontal="center"/>
    </xf>
    <xf numFmtId="2" fontId="0" fillId="0" borderId="2" xfId="0" applyNumberFormat="1" applyBorder="1" applyAlignment="1">
      <alignment horizontal="center"/>
    </xf>
    <xf numFmtId="2" fontId="0" fillId="0" borderId="0" xfId="0" applyNumberFormat="1"/>
    <xf numFmtId="2" fontId="0" fillId="0" borderId="44" xfId="0" applyNumberFormat="1" applyBorder="1" applyAlignment="1">
      <alignment horizontal="center"/>
    </xf>
    <xf numFmtId="2" fontId="0" fillId="0" borderId="45" xfId="0" applyNumberFormat="1" applyBorder="1" applyAlignment="1">
      <alignment horizontal="center"/>
    </xf>
    <xf numFmtId="2" fontId="0" fillId="0" borderId="46" xfId="0" applyNumberFormat="1" applyBorder="1" applyAlignment="1">
      <alignment horizontal="center"/>
    </xf>
    <xf numFmtId="0" fontId="0" fillId="0" borderId="40" xfId="0" applyBorder="1" applyAlignment="1">
      <alignment horizontal="center"/>
    </xf>
    <xf numFmtId="0" fontId="0" fillId="0" borderId="57" xfId="0" applyBorder="1" applyAlignment="1">
      <alignment horizontal="center" wrapText="1"/>
    </xf>
    <xf numFmtId="0" fontId="0" fillId="0" borderId="11" xfId="0" applyBorder="1" applyAlignment="1">
      <alignment horizontal="center" wrapText="1"/>
    </xf>
    <xf numFmtId="0" fontId="0" fillId="0" borderId="10" xfId="0" applyBorder="1" applyAlignment="1">
      <alignment horizontal="center" wrapText="1"/>
    </xf>
    <xf numFmtId="0" fontId="0" fillId="0" borderId="51" xfId="0" applyBorder="1" applyAlignment="1">
      <alignment horizontal="center"/>
    </xf>
    <xf numFmtId="0" fontId="0" fillId="0" borderId="0" xfId="0" applyAlignment="1">
      <alignment vertical="center" wrapText="1"/>
    </xf>
    <xf numFmtId="0" fontId="66" fillId="0" borderId="0" xfId="0" applyFont="1" applyAlignment="1">
      <alignment horizontal="left" wrapText="1"/>
    </xf>
    <xf numFmtId="0" fontId="66" fillId="0" borderId="0" xfId="0" applyFont="1" applyAlignment="1">
      <alignment horizontal="center" wrapText="1"/>
    </xf>
    <xf numFmtId="169" fontId="0" fillId="0" borderId="44" xfId="1" applyNumberFormat="1" applyFont="1" applyBorder="1" applyAlignment="1">
      <alignment horizontal="center"/>
    </xf>
    <xf numFmtId="169" fontId="0" fillId="0" borderId="28" xfId="1" applyNumberFormat="1" applyFont="1" applyBorder="1" applyAlignment="1">
      <alignment horizontal="center"/>
    </xf>
    <xf numFmtId="169" fontId="0" fillId="0" borderId="45" xfId="1" applyNumberFormat="1" applyFont="1" applyBorder="1" applyAlignment="1">
      <alignment horizontal="center"/>
    </xf>
    <xf numFmtId="169" fontId="0" fillId="0" borderId="18" xfId="1" applyNumberFormat="1" applyFont="1" applyBorder="1" applyAlignment="1">
      <alignment horizontal="center"/>
    </xf>
    <xf numFmtId="169" fontId="0" fillId="0" borderId="46" xfId="1" applyNumberFormat="1" applyFont="1" applyBorder="1" applyAlignment="1">
      <alignment horizontal="center"/>
    </xf>
    <xf numFmtId="169" fontId="0" fillId="0" borderId="23" xfId="1" applyNumberFormat="1" applyFont="1" applyBorder="1" applyAlignment="1">
      <alignment horizontal="center"/>
    </xf>
    <xf numFmtId="169" fontId="0" fillId="0" borderId="17" xfId="1" applyNumberFormat="1" applyFont="1" applyBorder="1" applyAlignment="1">
      <alignment horizontal="center"/>
    </xf>
    <xf numFmtId="169" fontId="0" fillId="0" borderId="19" xfId="1" applyNumberFormat="1" applyFont="1" applyBorder="1" applyAlignment="1">
      <alignment horizontal="center"/>
    </xf>
    <xf numFmtId="169" fontId="0" fillId="0" borderId="24" xfId="1" applyNumberFormat="1" applyFont="1" applyBorder="1" applyAlignment="1">
      <alignment horizontal="center"/>
    </xf>
    <xf numFmtId="0" fontId="57" fillId="0" borderId="0" xfId="0" applyFont="1" applyAlignment="1">
      <alignment horizontal="center" vertical="center"/>
    </xf>
    <xf numFmtId="0" fontId="3" fillId="0" borderId="0" xfId="0" applyFont="1" applyAlignment="1">
      <alignment horizontal="right"/>
    </xf>
    <xf numFmtId="0" fontId="68" fillId="0" borderId="0" xfId="0" applyFont="1" applyAlignment="1">
      <alignment horizontal="right"/>
    </xf>
    <xf numFmtId="0" fontId="69" fillId="0" borderId="0" xfId="0" applyFont="1"/>
    <xf numFmtId="0" fontId="46" fillId="3" borderId="0" xfId="0" applyFont="1" applyFill="1" applyAlignment="1">
      <alignment horizontal="center" vertical="center"/>
    </xf>
    <xf numFmtId="0" fontId="0" fillId="0" borderId="0" xfId="0" applyAlignment="1">
      <alignment horizontal="right"/>
    </xf>
    <xf numFmtId="0" fontId="12" fillId="0" borderId="0" xfId="0" applyFont="1" applyAlignment="1">
      <alignment horizontal="center" vertical="center"/>
    </xf>
    <xf numFmtId="0" fontId="70" fillId="0" borderId="0" xfId="0" applyFont="1"/>
    <xf numFmtId="0" fontId="3" fillId="0" borderId="0" xfId="0" applyFont="1" applyAlignment="1">
      <alignment horizontal="center"/>
    </xf>
    <xf numFmtId="0" fontId="37" fillId="0" borderId="0" xfId="0" applyFont="1"/>
    <xf numFmtId="0" fontId="71" fillId="0" borderId="0" xfId="0" applyFont="1"/>
    <xf numFmtId="0" fontId="72" fillId="0" borderId="0" xfId="0" applyFont="1"/>
    <xf numFmtId="0" fontId="19" fillId="0" borderId="0" xfId="0" applyFont="1"/>
    <xf numFmtId="0" fontId="4" fillId="0" borderId="0" xfId="0" applyFont="1" applyAlignment="1">
      <alignment horizontal="right"/>
    </xf>
    <xf numFmtId="0" fontId="73" fillId="0" borderId="0" xfId="0" applyFont="1"/>
    <xf numFmtId="0" fontId="12" fillId="3" borderId="40" xfId="0" applyFont="1" applyFill="1" applyBorder="1"/>
    <xf numFmtId="0" fontId="12" fillId="0" borderId="59" xfId="0" applyFont="1" applyBorder="1"/>
    <xf numFmtId="0" fontId="12" fillId="0" borderId="35" xfId="0" applyFont="1" applyBorder="1"/>
    <xf numFmtId="0" fontId="12" fillId="0" borderId="60" xfId="0" applyFont="1" applyBorder="1"/>
    <xf numFmtId="0" fontId="12" fillId="0" borderId="58" xfId="0" applyFont="1" applyBorder="1"/>
    <xf numFmtId="0" fontId="13" fillId="0" borderId="0" xfId="0" applyFont="1"/>
    <xf numFmtId="0" fontId="12" fillId="4" borderId="28" xfId="0" applyFont="1" applyFill="1" applyBorder="1" applyAlignment="1">
      <alignment horizontal="left" vertical="top"/>
    </xf>
    <xf numFmtId="0" fontId="12" fillId="0" borderId="61" xfId="0" applyFont="1" applyBorder="1" applyAlignment="1">
      <alignment horizontal="right"/>
    </xf>
    <xf numFmtId="0" fontId="12" fillId="0" borderId="17" xfId="0" applyFont="1" applyBorder="1"/>
    <xf numFmtId="0" fontId="12" fillId="4" borderId="18" xfId="0" applyFont="1" applyFill="1" applyBorder="1" applyAlignment="1">
      <alignment horizontal="left" vertical="top"/>
    </xf>
    <xf numFmtId="0" fontId="12" fillId="0" borderId="21" xfId="0" applyFont="1" applyBorder="1" applyAlignment="1">
      <alignment horizontal="right"/>
    </xf>
    <xf numFmtId="0" fontId="12" fillId="0" borderId="19" xfId="0" applyFont="1" applyBorder="1"/>
    <xf numFmtId="0" fontId="12" fillId="4" borderId="23" xfId="0" applyFont="1" applyFill="1" applyBorder="1" applyAlignment="1">
      <alignment horizontal="left" vertical="top"/>
    </xf>
    <xf numFmtId="0" fontId="12" fillId="0" borderId="62" xfId="0" applyFont="1" applyBorder="1" applyAlignment="1">
      <alignment horizontal="right"/>
    </xf>
    <xf numFmtId="0" fontId="12" fillId="0" borderId="24" xfId="0" applyFont="1" applyBorder="1"/>
    <xf numFmtId="0" fontId="74" fillId="0" borderId="0" xfId="0" applyFont="1" applyAlignment="1">
      <alignment horizontal="right"/>
    </xf>
    <xf numFmtId="0" fontId="75" fillId="0" borderId="0" xfId="0" applyFont="1"/>
    <xf numFmtId="0" fontId="76" fillId="0" borderId="0" xfId="0" applyFont="1" applyAlignment="1">
      <alignment horizontal="right"/>
    </xf>
    <xf numFmtId="0" fontId="76" fillId="0" borderId="0" xfId="0" applyFont="1" applyAlignment="1">
      <alignment horizontal="left"/>
    </xf>
    <xf numFmtId="0" fontId="52" fillId="0" borderId="0" xfId="0" applyFont="1"/>
    <xf numFmtId="0" fontId="53" fillId="0" borderId="0" xfId="0" applyFont="1" applyAlignment="1">
      <alignment horizontal="left" vertical="center"/>
    </xf>
    <xf numFmtId="0" fontId="0" fillId="0" borderId="0" xfId="0" applyAlignment="1">
      <alignment horizontal="left"/>
    </xf>
    <xf numFmtId="0" fontId="12" fillId="0" borderId="0" xfId="0" applyFont="1" applyAlignment="1">
      <alignment horizontal="right" vertical="top"/>
    </xf>
    <xf numFmtId="0" fontId="56" fillId="0" borderId="0" xfId="0" applyFont="1"/>
    <xf numFmtId="0" fontId="77" fillId="0" borderId="0" xfId="0" applyFont="1"/>
    <xf numFmtId="0" fontId="0" fillId="0" borderId="15" xfId="0" applyBorder="1" applyAlignment="1">
      <alignment horizontal="center"/>
    </xf>
    <xf numFmtId="0" fontId="4" fillId="3" borderId="59" xfId="0" applyFont="1" applyFill="1" applyBorder="1" applyAlignment="1">
      <alignment horizontal="center"/>
    </xf>
    <xf numFmtId="0" fontId="4" fillId="3" borderId="16" xfId="0" applyFont="1" applyFill="1" applyBorder="1" applyAlignment="1">
      <alignment horizontal="center"/>
    </xf>
    <xf numFmtId="0" fontId="78" fillId="0" borderId="15" xfId="0" applyFont="1" applyBorder="1" applyAlignment="1">
      <alignment horizontal="center" vertical="center"/>
    </xf>
    <xf numFmtId="0" fontId="4" fillId="3" borderId="28" xfId="0" applyFont="1" applyFill="1" applyBorder="1" applyAlignment="1">
      <alignment horizontal="left"/>
    </xf>
    <xf numFmtId="0" fontId="4" fillId="0" borderId="4" xfId="0" applyFont="1" applyBorder="1" applyAlignment="1">
      <alignment horizontal="right"/>
    </xf>
    <xf numFmtId="0" fontId="4" fillId="0" borderId="34" xfId="0" applyFont="1" applyBorder="1" applyAlignment="1">
      <alignment horizontal="left"/>
    </xf>
    <xf numFmtId="0" fontId="4" fillId="3" borderId="18" xfId="0" applyFont="1" applyFill="1" applyBorder="1" applyAlignment="1">
      <alignment horizontal="left"/>
    </xf>
    <xf numFmtId="0" fontId="4" fillId="0" borderId="15" xfId="0" applyFont="1" applyBorder="1" applyAlignment="1">
      <alignment horizontal="right"/>
    </xf>
    <xf numFmtId="0" fontId="4" fillId="0" borderId="35" xfId="0" applyFont="1" applyBorder="1" applyAlignment="1">
      <alignment horizontal="left"/>
    </xf>
    <xf numFmtId="0" fontId="4" fillId="3" borderId="18" xfId="0" applyFont="1" applyFill="1" applyBorder="1" applyAlignment="1">
      <alignment horizontal="left" wrapText="1"/>
    </xf>
    <xf numFmtId="0" fontId="4" fillId="3" borderId="23" xfId="0" applyFont="1" applyFill="1" applyBorder="1" applyAlignment="1">
      <alignment horizontal="left"/>
    </xf>
    <xf numFmtId="0" fontId="4" fillId="0" borderId="56" xfId="0" applyFont="1" applyBorder="1" applyAlignment="1">
      <alignment horizontal="right"/>
    </xf>
    <xf numFmtId="0" fontId="4" fillId="0" borderId="58" xfId="0" applyFont="1" applyBorder="1" applyAlignment="1">
      <alignment horizontal="left"/>
    </xf>
    <xf numFmtId="0" fontId="78" fillId="0" borderId="56" xfId="0" applyFont="1" applyBorder="1" applyAlignment="1">
      <alignment horizontal="center" vertical="center"/>
    </xf>
    <xf numFmtId="0" fontId="4" fillId="5" borderId="60" xfId="0" applyFont="1" applyFill="1" applyBorder="1" applyAlignment="1">
      <alignment horizontal="left"/>
    </xf>
    <xf numFmtId="0" fontId="4" fillId="0" borderId="58" xfId="0" applyFont="1" applyBorder="1" applyAlignment="1">
      <alignment horizontal="center"/>
    </xf>
    <xf numFmtId="0" fontId="4" fillId="0" borderId="8" xfId="0" applyFont="1" applyBorder="1" applyAlignment="1">
      <alignment horizontal="left"/>
    </xf>
    <xf numFmtId="0" fontId="4" fillId="0" borderId="35" xfId="0" applyFont="1" applyBorder="1" applyAlignment="1">
      <alignment horizontal="center"/>
    </xf>
    <xf numFmtId="0" fontId="4" fillId="5" borderId="43" xfId="0" applyFont="1" applyFill="1" applyBorder="1" applyAlignment="1">
      <alignment horizontal="left"/>
    </xf>
    <xf numFmtId="0" fontId="4" fillId="5" borderId="22" xfId="0" applyFont="1" applyFill="1" applyBorder="1" applyAlignment="1">
      <alignment horizontal="left"/>
    </xf>
    <xf numFmtId="0" fontId="4" fillId="5" borderId="55" xfId="0" applyFont="1" applyFill="1" applyBorder="1" applyAlignment="1">
      <alignment horizontal="left"/>
    </xf>
    <xf numFmtId="2" fontId="4" fillId="0" borderId="4" xfId="0" applyNumberFormat="1" applyFont="1" applyBorder="1" applyAlignment="1">
      <alignment horizontal="right"/>
    </xf>
    <xf numFmtId="2" fontId="4" fillId="0" borderId="6" xfId="0" applyNumberFormat="1" applyFont="1" applyBorder="1" applyAlignment="1">
      <alignment horizontal="right"/>
    </xf>
    <xf numFmtId="0" fontId="56" fillId="0" borderId="0" xfId="0" applyFont="1" applyAlignment="1">
      <alignment horizontal="left" vertical="center"/>
    </xf>
    <xf numFmtId="0" fontId="79" fillId="0" borderId="0" xfId="0" applyFont="1"/>
    <xf numFmtId="0" fontId="4" fillId="0" borderId="0" xfId="0" applyFont="1" applyAlignment="1">
      <alignment horizontal="left" vertical="center"/>
    </xf>
    <xf numFmtId="0" fontId="80" fillId="0" borderId="0" xfId="0" applyFont="1"/>
    <xf numFmtId="166" fontId="4" fillId="0" borderId="0" xfId="0" applyNumberFormat="1" applyFont="1"/>
    <xf numFmtId="0" fontId="81" fillId="0" borderId="0" xfId="0" applyFont="1" applyAlignment="1">
      <alignment horizontal="center" vertical="center"/>
    </xf>
    <xf numFmtId="0" fontId="81" fillId="0" borderId="0" xfId="0" applyFont="1"/>
    <xf numFmtId="0" fontId="53" fillId="0" borderId="0" xfId="0" applyFont="1" applyAlignment="1">
      <alignment horizontal="center" vertical="center"/>
    </xf>
    <xf numFmtId="0" fontId="60" fillId="0" borderId="1" xfId="0" applyFont="1" applyBorder="1" applyAlignment="1">
      <alignment horizontal="center" vertical="center"/>
    </xf>
    <xf numFmtId="0" fontId="60" fillId="2" borderId="1" xfId="0" applyFont="1" applyFill="1" applyBorder="1" applyAlignment="1">
      <alignment horizontal="center"/>
    </xf>
    <xf numFmtId="166" fontId="66" fillId="0" borderId="0" xfId="0" applyNumberFormat="1" applyFont="1" applyAlignment="1">
      <alignment horizontal="right"/>
    </xf>
    <xf numFmtId="0" fontId="66" fillId="0" borderId="0" xfId="0" applyFont="1" applyAlignment="1">
      <alignment horizontal="left"/>
    </xf>
    <xf numFmtId="0" fontId="60" fillId="6" borderId="1" xfId="0" applyFont="1" applyFill="1" applyBorder="1" applyAlignment="1">
      <alignment horizontal="center"/>
    </xf>
    <xf numFmtId="0" fontId="60" fillId="0" borderId="0" xfId="0" applyFont="1"/>
    <xf numFmtId="11" fontId="60" fillId="0" borderId="0" xfId="0" applyNumberFormat="1" applyFont="1"/>
    <xf numFmtId="0" fontId="82" fillId="0" borderId="0" xfId="0" applyFont="1"/>
    <xf numFmtId="0" fontId="83" fillId="0" borderId="0" xfId="0" applyFont="1" applyAlignment="1">
      <alignment horizontal="left"/>
    </xf>
    <xf numFmtId="0" fontId="84" fillId="0" borderId="0" xfId="0" applyFont="1"/>
    <xf numFmtId="0" fontId="85" fillId="0" borderId="0" xfId="0" applyFont="1"/>
    <xf numFmtId="0" fontId="8" fillId="0" borderId="5" xfId="0" applyFont="1" applyBorder="1" applyAlignment="1">
      <alignment horizontal="left"/>
    </xf>
    <xf numFmtId="0" fontId="60" fillId="0" borderId="0" xfId="0" applyFont="1" applyAlignment="1">
      <alignment horizontal="center"/>
    </xf>
    <xf numFmtId="0" fontId="61" fillId="0" borderId="0" xfId="0" applyFont="1"/>
    <xf numFmtId="0" fontId="83" fillId="0" borderId="5" xfId="0" applyFont="1" applyBorder="1" applyAlignment="1">
      <alignment horizontal="left"/>
    </xf>
    <xf numFmtId="0" fontId="86" fillId="0" borderId="1" xfId="0" applyFont="1" applyBorder="1" applyAlignment="1">
      <alignment horizontal="center"/>
    </xf>
    <xf numFmtId="0" fontId="61" fillId="0" borderId="1" xfId="0" applyFont="1" applyBorder="1" applyAlignment="1">
      <alignment horizontal="center"/>
    </xf>
    <xf numFmtId="16" fontId="60" fillId="0" borderId="1" xfId="0" applyNumberFormat="1" applyFont="1" applyBorder="1" applyAlignment="1">
      <alignment horizontal="center"/>
    </xf>
    <xf numFmtId="164" fontId="60" fillId="0" borderId="1" xfId="1" applyFont="1" applyBorder="1" applyAlignment="1">
      <alignment horizontal="center"/>
    </xf>
    <xf numFmtId="166" fontId="0" fillId="0" borderId="55" xfId="0" applyNumberFormat="1" applyBorder="1" applyAlignment="1">
      <alignment horizontal="center"/>
    </xf>
    <xf numFmtId="0" fontId="5" fillId="0" borderId="33" xfId="0" applyFont="1" applyBorder="1" applyAlignment="1">
      <alignment horizontal="center"/>
    </xf>
    <xf numFmtId="167" fontId="0" fillId="0" borderId="3" xfId="0" applyNumberFormat="1" applyBorder="1" applyAlignment="1">
      <alignment horizontal="center"/>
    </xf>
    <xf numFmtId="0" fontId="5" fillId="0" borderId="23" xfId="0" applyFont="1" applyBorder="1" applyAlignment="1">
      <alignment horizontal="center"/>
    </xf>
    <xf numFmtId="167" fontId="0" fillId="0" borderId="43" xfId="0" applyNumberFormat="1" applyBorder="1" applyAlignment="1">
      <alignment horizontal="center"/>
    </xf>
    <xf numFmtId="167" fontId="0" fillId="0" borderId="30" xfId="0" applyNumberFormat="1" applyBorder="1" applyAlignment="1">
      <alignment horizontal="center"/>
    </xf>
    <xf numFmtId="167" fontId="0" fillId="0" borderId="29" xfId="0" applyNumberFormat="1" applyBorder="1" applyAlignment="1">
      <alignment horizontal="center"/>
    </xf>
    <xf numFmtId="167" fontId="0" fillId="0" borderId="22" xfId="0" applyNumberFormat="1" applyBorder="1" applyAlignment="1">
      <alignment horizontal="center"/>
    </xf>
    <xf numFmtId="167" fontId="0" fillId="0" borderId="1" xfId="0" applyNumberFormat="1" applyBorder="1" applyAlignment="1">
      <alignment horizontal="center"/>
    </xf>
    <xf numFmtId="167" fontId="0" fillId="0" borderId="31" xfId="0" applyNumberFormat="1" applyBorder="1" applyAlignment="1">
      <alignment horizontal="center"/>
    </xf>
    <xf numFmtId="167" fontId="0" fillId="0" borderId="55" xfId="0" applyNumberFormat="1" applyBorder="1" applyAlignment="1">
      <alignment horizontal="center"/>
    </xf>
    <xf numFmtId="167" fontId="0" fillId="0" borderId="33" xfId="0" applyNumberFormat="1" applyBorder="1" applyAlignment="1">
      <alignment horizontal="center"/>
    </xf>
    <xf numFmtId="167" fontId="0" fillId="0" borderId="2" xfId="0" applyNumberFormat="1" applyBorder="1" applyAlignment="1">
      <alignment horizontal="center"/>
    </xf>
    <xf numFmtId="0" fontId="5" fillId="0" borderId="46" xfId="0" applyFont="1" applyBorder="1" applyAlignment="1">
      <alignment horizontal="center"/>
    </xf>
    <xf numFmtId="0" fontId="0" fillId="0" borderId="64" xfId="0" applyBorder="1" applyAlignment="1">
      <alignment horizontal="center"/>
    </xf>
    <xf numFmtId="0" fontId="0" fillId="0" borderId="37" xfId="0" applyBorder="1" applyAlignment="1">
      <alignment horizontal="center"/>
    </xf>
    <xf numFmtId="165" fontId="0" fillId="0" borderId="37" xfId="3" applyNumberFormat="1" applyFont="1" applyBorder="1" applyAlignment="1">
      <alignment horizontal="center"/>
    </xf>
    <xf numFmtId="10" fontId="0" fillId="0" borderId="38" xfId="3" applyNumberFormat="1" applyFont="1" applyBorder="1" applyAlignment="1">
      <alignment horizontal="center"/>
    </xf>
    <xf numFmtId="0" fontId="9" fillId="0" borderId="0" xfId="0" applyFont="1" applyAlignment="1">
      <alignment horizontal="center"/>
    </xf>
    <xf numFmtId="0" fontId="10" fillId="0" borderId="1" xfId="0" applyFont="1" applyBorder="1" applyAlignment="1">
      <alignment horizontal="center"/>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34" xfId="0" applyFont="1" applyBorder="1" applyAlignment="1">
      <alignment horizontal="left" vertical="top" wrapText="1"/>
    </xf>
    <xf numFmtId="0" fontId="13" fillId="0" borderId="6" xfId="0" applyFont="1" applyBorder="1" applyAlignment="1">
      <alignment horizontal="left"/>
    </xf>
    <xf numFmtId="0" fontId="13" fillId="0" borderId="7" xfId="0" applyFont="1" applyBorder="1" applyAlignment="1">
      <alignment horizontal="left"/>
    </xf>
    <xf numFmtId="0" fontId="13" fillId="0" borderId="8" xfId="0" applyFont="1" applyBorder="1" applyAlignment="1">
      <alignment horizontal="left"/>
    </xf>
    <xf numFmtId="0" fontId="14" fillId="0" borderId="9"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0" fillId="0" borderId="26" xfId="0" applyBorder="1" applyAlignment="1">
      <alignment horizontal="center"/>
    </xf>
    <xf numFmtId="0" fontId="0" fillId="0" borderId="42" xfId="0" applyBorder="1" applyAlignment="1">
      <alignment horizontal="center"/>
    </xf>
    <xf numFmtId="0" fontId="0" fillId="0" borderId="27" xfId="0" applyBorder="1" applyAlignment="1">
      <alignment horizontal="center"/>
    </xf>
    <xf numFmtId="0" fontId="16" fillId="0" borderId="15" xfId="0" applyFont="1" applyBorder="1" applyAlignment="1">
      <alignment horizontal="center" vertical="top" wrapText="1"/>
    </xf>
    <xf numFmtId="0" fontId="16" fillId="0" borderId="0" xfId="0" applyFont="1" applyAlignment="1">
      <alignment horizontal="center" vertical="top" wrapText="1"/>
    </xf>
    <xf numFmtId="0" fontId="16" fillId="0" borderId="35" xfId="0" applyFont="1" applyBorder="1" applyAlignment="1">
      <alignment horizontal="center" vertical="top" wrapText="1"/>
    </xf>
    <xf numFmtId="0" fontId="19" fillId="0" borderId="1" xfId="0" applyFont="1" applyBorder="1" applyAlignment="1">
      <alignment horizontal="center"/>
    </xf>
    <xf numFmtId="0" fontId="19" fillId="0" borderId="20" xfId="0" applyFont="1" applyBorder="1" applyAlignment="1">
      <alignment horizontal="center"/>
    </xf>
    <xf numFmtId="0" fontId="19" fillId="0" borderId="21" xfId="0" applyFont="1" applyBorder="1" applyAlignment="1">
      <alignment horizontal="center"/>
    </xf>
    <xf numFmtId="0" fontId="19" fillId="0" borderId="22" xfId="0" applyFont="1" applyBorder="1" applyAlignment="1">
      <alignment horizontal="center"/>
    </xf>
    <xf numFmtId="0" fontId="0" fillId="0" borderId="0" xfId="0" applyAlignment="1">
      <alignment horizontal="center"/>
    </xf>
    <xf numFmtId="0" fontId="0" fillId="0" borderId="35" xfId="0" applyBorder="1" applyAlignment="1">
      <alignment horizontal="center"/>
    </xf>
    <xf numFmtId="0" fontId="4" fillId="0" borderId="0" xfId="0" applyFont="1" applyAlignment="1">
      <alignment horizontal="center"/>
    </xf>
    <xf numFmtId="0" fontId="8" fillId="0" borderId="1" xfId="0" applyFont="1" applyBorder="1" applyAlignment="1">
      <alignment horizontal="center" vertical="center"/>
    </xf>
    <xf numFmtId="0" fontId="8" fillId="0" borderId="1" xfId="0" applyFont="1" applyBorder="1" applyAlignment="1">
      <alignment horizontal="center"/>
    </xf>
    <xf numFmtId="0" fontId="74" fillId="0" borderId="0" xfId="0" applyFont="1" applyAlignment="1">
      <alignment horizontal="left"/>
    </xf>
    <xf numFmtId="0" fontId="3" fillId="0" borderId="1" xfId="0" applyFont="1" applyBorder="1" applyAlignment="1">
      <alignment horizontal="right"/>
    </xf>
    <xf numFmtId="0" fontId="3" fillId="0" borderId="1" xfId="0" applyFont="1" applyBorder="1" applyAlignment="1">
      <alignment horizontal="left"/>
    </xf>
    <xf numFmtId="0" fontId="3" fillId="0" borderId="1" xfId="0" applyFont="1" applyBorder="1" applyAlignment="1">
      <alignment horizontal="center"/>
    </xf>
    <xf numFmtId="0" fontId="1" fillId="0" borderId="0" xfId="0" applyFont="1" applyAlignment="1">
      <alignment horizontal="left"/>
    </xf>
    <xf numFmtId="0" fontId="12" fillId="0" borderId="0" xfId="0" applyFont="1" applyAlignment="1">
      <alignment horizontal="left" vertical="top" wrapText="1"/>
    </xf>
    <xf numFmtId="0" fontId="53" fillId="0" borderId="0" xfId="0" applyFont="1" applyAlignment="1">
      <alignment horizontal="left" vertical="center"/>
    </xf>
    <xf numFmtId="0" fontId="12" fillId="0" borderId="0" xfId="0" applyFont="1" applyAlignment="1">
      <alignment horizontal="left" wrapText="1"/>
    </xf>
    <xf numFmtId="0" fontId="12" fillId="0" borderId="0" xfId="0" applyFont="1" applyAlignment="1">
      <alignment horizontal="left" vertical="center" wrapText="1"/>
    </xf>
    <xf numFmtId="0" fontId="16" fillId="0" borderId="0" xfId="0" applyFont="1" applyAlignment="1">
      <alignment horizontal="center" vertical="top"/>
    </xf>
    <xf numFmtId="0" fontId="68" fillId="0" borderId="6" xfId="0" applyFont="1" applyBorder="1" applyAlignment="1">
      <alignment horizontal="left" wrapText="1"/>
    </xf>
    <xf numFmtId="0" fontId="68" fillId="0" borderId="7" xfId="0" applyFont="1" applyBorder="1" applyAlignment="1">
      <alignment horizontal="left" wrapText="1"/>
    </xf>
    <xf numFmtId="0" fontId="68" fillId="0" borderId="8" xfId="0" applyFont="1" applyBorder="1" applyAlignment="1">
      <alignment horizontal="left" wrapText="1"/>
    </xf>
    <xf numFmtId="0" fontId="4" fillId="3" borderId="15" xfId="0" applyFont="1" applyFill="1" applyBorder="1" applyAlignment="1">
      <alignment horizontal="center" wrapText="1"/>
    </xf>
    <xf numFmtId="0" fontId="4" fillId="3" borderId="0" xfId="0" applyFont="1" applyFill="1" applyAlignment="1">
      <alignment horizontal="center" wrapText="1"/>
    </xf>
    <xf numFmtId="0" fontId="4" fillId="3" borderId="35" xfId="0" applyFont="1" applyFill="1" applyBorder="1" applyAlignment="1">
      <alignment horizontal="center" wrapText="1"/>
    </xf>
    <xf numFmtId="0" fontId="4" fillId="3" borderId="6" xfId="0" applyFont="1" applyFill="1" applyBorder="1" applyAlignment="1">
      <alignment horizontal="center"/>
    </xf>
    <xf numFmtId="0" fontId="4" fillId="3" borderId="8" xfId="0" applyFont="1" applyFill="1" applyBorder="1" applyAlignment="1">
      <alignment horizontal="center"/>
    </xf>
    <xf numFmtId="0" fontId="4" fillId="3" borderId="5" xfId="0" applyFont="1" applyFill="1" applyBorder="1" applyAlignment="1">
      <alignment horizontal="center" wrapText="1"/>
    </xf>
    <xf numFmtId="0" fontId="4" fillId="3" borderId="34" xfId="0" applyFont="1" applyFill="1" applyBorder="1" applyAlignment="1">
      <alignment horizontal="center" wrapText="1"/>
    </xf>
    <xf numFmtId="0" fontId="4" fillId="0" borderId="49" xfId="0" applyFont="1" applyBorder="1" applyAlignment="1">
      <alignment horizontal="left"/>
    </xf>
    <xf numFmtId="0" fontId="4" fillId="0" borderId="61" xfId="0" applyFont="1" applyBorder="1" applyAlignment="1">
      <alignment horizontal="left"/>
    </xf>
    <xf numFmtId="0" fontId="4" fillId="0" borderId="17" xfId="0" applyFont="1" applyBorder="1" applyAlignment="1">
      <alignment horizontal="left"/>
    </xf>
    <xf numFmtId="0" fontId="0" fillId="0" borderId="20" xfId="0" applyBorder="1" applyAlignment="1">
      <alignment horizontal="left" vertical="center"/>
    </xf>
    <xf numFmtId="0" fontId="0" fillId="0" borderId="21" xfId="0" applyBorder="1" applyAlignment="1">
      <alignment horizontal="left" vertical="center"/>
    </xf>
    <xf numFmtId="0" fontId="0" fillId="0" borderId="19" xfId="0" applyBorder="1" applyAlignment="1">
      <alignment horizontal="left" vertical="center"/>
    </xf>
    <xf numFmtId="0" fontId="4" fillId="0" borderId="50" xfId="0" applyFont="1" applyBorder="1" applyAlignment="1">
      <alignment horizontal="left"/>
    </xf>
    <xf numFmtId="0" fontId="4" fillId="0" borderId="62" xfId="0" applyFont="1" applyBorder="1" applyAlignment="1">
      <alignment horizontal="left"/>
    </xf>
    <xf numFmtId="0" fontId="4" fillId="0" borderId="24" xfId="0" applyFont="1" applyBorder="1" applyAlignment="1">
      <alignment horizontal="left"/>
    </xf>
    <xf numFmtId="0" fontId="68" fillId="0" borderId="6" xfId="0" applyFont="1" applyBorder="1" applyAlignment="1">
      <alignment horizontal="left"/>
    </xf>
    <xf numFmtId="0" fontId="68" fillId="0" borderId="7" xfId="0" applyFont="1" applyBorder="1" applyAlignment="1">
      <alignment horizontal="left"/>
    </xf>
    <xf numFmtId="0" fontId="68" fillId="0" borderId="8" xfId="0" applyFont="1" applyBorder="1" applyAlignment="1">
      <alignment horizontal="left"/>
    </xf>
    <xf numFmtId="0" fontId="78" fillId="0" borderId="16" xfId="0" applyFont="1" applyBorder="1" applyAlignment="1">
      <alignment horizontal="center" vertical="center"/>
    </xf>
    <xf numFmtId="0" fontId="78" fillId="0" borderId="15" xfId="0" applyFont="1" applyBorder="1" applyAlignment="1">
      <alignment horizontal="center" vertical="center"/>
    </xf>
    <xf numFmtId="0" fontId="78" fillId="0" borderId="28" xfId="0" applyFont="1" applyBorder="1" applyAlignment="1">
      <alignment horizontal="center" vertical="center"/>
    </xf>
    <xf numFmtId="0" fontId="78" fillId="0" borderId="18" xfId="0" applyFont="1" applyBorder="1" applyAlignment="1">
      <alignment horizontal="center" vertical="center"/>
    </xf>
    <xf numFmtId="0" fontId="78" fillId="0" borderId="23" xfId="0" applyFont="1" applyBorder="1" applyAlignment="1">
      <alignment horizontal="center" vertical="center"/>
    </xf>
    <xf numFmtId="0" fontId="4" fillId="5" borderId="63" xfId="0" applyFont="1" applyFill="1" applyBorder="1" applyAlignment="1">
      <alignment horizontal="center" wrapText="1"/>
    </xf>
    <xf numFmtId="0" fontId="4" fillId="5" borderId="54" xfId="0" applyFont="1" applyFill="1" applyBorder="1" applyAlignment="1">
      <alignment horizontal="center" wrapText="1"/>
    </xf>
    <xf numFmtId="0" fontId="78" fillId="0" borderId="1" xfId="0" applyFont="1" applyBorder="1" applyAlignment="1">
      <alignment horizontal="center" vertical="center"/>
    </xf>
    <xf numFmtId="0" fontId="78" fillId="0" borderId="36" xfId="0" applyFont="1" applyBorder="1" applyAlignment="1">
      <alignment horizontal="center" vertical="center"/>
    </xf>
    <xf numFmtId="0" fontId="67" fillId="0" borderId="0" xfId="0" applyFont="1" applyAlignment="1">
      <alignment horizontal="center" vertical="center"/>
    </xf>
    <xf numFmtId="0" fontId="12" fillId="3" borderId="7" xfId="0" applyFont="1" applyFill="1" applyBorder="1" applyAlignment="1">
      <alignment horizontal="center"/>
    </xf>
    <xf numFmtId="0" fontId="12" fillId="3" borderId="8" xfId="0" applyFont="1" applyFill="1" applyBorder="1" applyAlignment="1">
      <alignment horizontal="center"/>
    </xf>
    <xf numFmtId="0" fontId="46" fillId="3" borderId="0" xfId="0" applyFont="1" applyFill="1" applyAlignment="1">
      <alignment horizontal="center" vertical="center"/>
    </xf>
    <xf numFmtId="0" fontId="54" fillId="0" borderId="0" xfId="0" applyFont="1" applyAlignment="1">
      <alignment horizontal="left"/>
    </xf>
    <xf numFmtId="0" fontId="57" fillId="0" borderId="0" xfId="0" applyFont="1" applyAlignment="1">
      <alignment horizontal="left"/>
    </xf>
    <xf numFmtId="0" fontId="16" fillId="0" borderId="0" xfId="0" applyFont="1" applyAlignment="1">
      <alignment horizontal="left" wrapText="1"/>
    </xf>
    <xf numFmtId="0" fontId="16" fillId="0" borderId="0" xfId="0" applyFont="1" applyAlignment="1">
      <alignment horizontal="left" vertical="center" wrapText="1"/>
    </xf>
    <xf numFmtId="0" fontId="4" fillId="0" borderId="0" xfId="0" applyFont="1" applyAlignment="1">
      <alignment horizontal="left"/>
    </xf>
    <xf numFmtId="0" fontId="66" fillId="0" borderId="0" xfId="0" applyFont="1" applyAlignment="1">
      <alignment horizontal="center" wrapText="1"/>
    </xf>
    <xf numFmtId="0" fontId="66" fillId="0" borderId="4" xfId="0" applyFont="1" applyBorder="1" applyAlignment="1">
      <alignment horizontal="center" wrapText="1"/>
    </xf>
    <xf numFmtId="0" fontId="66" fillId="0" borderId="5" xfId="0" applyFont="1" applyBorder="1" applyAlignment="1">
      <alignment horizontal="center" wrapText="1"/>
    </xf>
    <xf numFmtId="0" fontId="66" fillId="0" borderId="34" xfId="0" applyFont="1" applyBorder="1" applyAlignment="1">
      <alignment horizontal="center" wrapText="1"/>
    </xf>
    <xf numFmtId="0" fontId="66" fillId="0" borderId="56" xfId="0" applyFont="1" applyBorder="1" applyAlignment="1">
      <alignment horizontal="center" wrapText="1"/>
    </xf>
    <xf numFmtId="0" fontId="66" fillId="0" borderId="25" xfId="0" applyFont="1" applyBorder="1" applyAlignment="1">
      <alignment horizontal="center" wrapText="1"/>
    </xf>
    <xf numFmtId="0" fontId="66" fillId="0" borderId="58" xfId="0" applyFont="1" applyBorder="1" applyAlignment="1">
      <alignment horizontal="center" wrapText="1"/>
    </xf>
    <xf numFmtId="0" fontId="66" fillId="0" borderId="1" xfId="0" applyFont="1" applyBorder="1" applyAlignment="1">
      <alignment horizontal="left" wrapText="1"/>
    </xf>
    <xf numFmtId="0" fontId="1" fillId="0" borderId="0" xfId="0" applyFont="1" applyAlignment="1">
      <alignment horizontal="center"/>
    </xf>
    <xf numFmtId="0" fontId="3" fillId="0" borderId="20" xfId="0" applyFont="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0" fontId="12"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54"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53" xfId="0" applyFont="1" applyBorder="1" applyAlignment="1">
      <alignment horizontal="center" vertical="center" wrapText="1"/>
    </xf>
    <xf numFmtId="0" fontId="12" fillId="0" borderId="55"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3" xfId="0" applyFont="1" applyBorder="1" applyAlignment="1">
      <alignment horizontal="center" vertical="center" wrapText="1"/>
    </xf>
    <xf numFmtId="0" fontId="46" fillId="0" borderId="0" xfId="0" applyFont="1" applyAlignment="1">
      <alignment horizontal="left" vertical="center"/>
    </xf>
    <xf numFmtId="0" fontId="52" fillId="0" borderId="6" xfId="0" applyFont="1" applyBorder="1" applyAlignment="1">
      <alignment horizontal="center"/>
    </xf>
    <xf numFmtId="0" fontId="52" fillId="0" borderId="7" xfId="0" applyFont="1" applyBorder="1" applyAlignment="1">
      <alignment horizontal="center"/>
    </xf>
    <xf numFmtId="0" fontId="52" fillId="0" borderId="8" xfId="0" applyFont="1" applyBorder="1" applyAlignment="1">
      <alignment horizontal="center"/>
    </xf>
    <xf numFmtId="0" fontId="4" fillId="0" borderId="20" xfId="0" applyFont="1" applyBorder="1" applyAlignment="1">
      <alignment horizontal="center"/>
    </xf>
    <xf numFmtId="0" fontId="4" fillId="0" borderId="22" xfId="0" applyFont="1" applyBorder="1" applyAlignment="1">
      <alignment horizontal="center"/>
    </xf>
    <xf numFmtId="0" fontId="4" fillId="0" borderId="21" xfId="0" applyFont="1" applyBorder="1" applyAlignment="1">
      <alignment horizontal="center"/>
    </xf>
    <xf numFmtId="0" fontId="4" fillId="0" borderId="1" xfId="0" applyFont="1" applyBorder="1" applyAlignment="1">
      <alignment horizontal="center"/>
    </xf>
    <xf numFmtId="0" fontId="53" fillId="0" borderId="0" xfId="0" applyFont="1" applyAlignment="1">
      <alignment horizontal="center"/>
    </xf>
    <xf numFmtId="0" fontId="4" fillId="0" borderId="1" xfId="0" applyFont="1" applyBorder="1" applyAlignment="1">
      <alignment horizontal="left" wrapText="1"/>
    </xf>
    <xf numFmtId="0" fontId="23" fillId="0" borderId="0" xfId="0" applyFont="1" applyAlignment="1">
      <alignment horizontal="center"/>
    </xf>
    <xf numFmtId="0" fontId="15" fillId="0" borderId="0" xfId="0" applyFont="1" applyAlignment="1">
      <alignment horizontal="left" wrapText="1"/>
    </xf>
    <xf numFmtId="0" fontId="12" fillId="0" borderId="0" xfId="0" applyFont="1" applyAlignment="1">
      <alignment horizontal="right"/>
    </xf>
    <xf numFmtId="0" fontId="40" fillId="0" borderId="0" xfId="0" applyFont="1" applyAlignment="1">
      <alignment horizontal="center" wrapText="1"/>
    </xf>
    <xf numFmtId="0" fontId="41" fillId="0" borderId="0" xfId="0" applyFont="1" applyAlignment="1">
      <alignment horizontal="left" wrapText="1"/>
    </xf>
    <xf numFmtId="0" fontId="29" fillId="0" borderId="1" xfId="0" applyFont="1" applyBorder="1" applyAlignment="1">
      <alignment horizontal="center"/>
    </xf>
    <xf numFmtId="0" fontId="8" fillId="0" borderId="1" xfId="0" applyFont="1" applyBorder="1" applyAlignment="1">
      <alignment horizontal="right"/>
    </xf>
    <xf numFmtId="0" fontId="31" fillId="0" borderId="1" xfId="0" applyFont="1" applyBorder="1" applyAlignment="1">
      <alignment horizontal="left"/>
    </xf>
    <xf numFmtId="0" fontId="32" fillId="0" borderId="1" xfId="0" applyFont="1" applyBorder="1" applyAlignment="1">
      <alignment horizontal="left" vertical="top" wrapText="1"/>
    </xf>
    <xf numFmtId="0" fontId="32" fillId="0" borderId="1" xfId="0" applyFont="1" applyBorder="1" applyAlignment="1">
      <alignment horizontal="left" vertical="top"/>
    </xf>
    <xf numFmtId="0" fontId="0" fillId="0" borderId="1" xfId="0" applyBorder="1" applyAlignment="1">
      <alignment horizontal="center"/>
    </xf>
    <xf numFmtId="0" fontId="0" fillId="0" borderId="1" xfId="0" applyBorder="1" applyAlignment="1">
      <alignment horizontal="right"/>
    </xf>
    <xf numFmtId="0" fontId="0" fillId="0" borderId="1" xfId="0" applyBorder="1" applyAlignment="1">
      <alignment horizontal="left"/>
    </xf>
    <xf numFmtId="0" fontId="33" fillId="0" borderId="20" xfId="0" applyFont="1" applyBorder="1" applyAlignment="1">
      <alignment horizontal="center"/>
    </xf>
    <xf numFmtId="0" fontId="33" fillId="0" borderId="22" xfId="0" applyFont="1" applyBorder="1" applyAlignment="1">
      <alignment horizontal="center"/>
    </xf>
    <xf numFmtId="0" fontId="0" fillId="0" borderId="1" xfId="0" applyBorder="1" applyAlignment="1">
      <alignment horizontal="center" wrapText="1"/>
    </xf>
    <xf numFmtId="164" fontId="0" fillId="0" borderId="1" xfId="0" applyNumberFormat="1" applyBorder="1" applyAlignment="1">
      <alignment horizontal="center"/>
    </xf>
    <xf numFmtId="0" fontId="0" fillId="0" borderId="1" xfId="0" applyBorder="1" applyAlignment="1">
      <alignment horizontal="center" vertic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8" fillId="0" borderId="30" xfId="0" applyFont="1" applyBorder="1" applyAlignment="1">
      <alignment horizontal="center"/>
    </xf>
    <xf numFmtId="0" fontId="0" fillId="0" borderId="29" xfId="0" applyBorder="1" applyAlignment="1">
      <alignment horizontal="center"/>
    </xf>
    <xf numFmtId="0" fontId="0" fillId="0" borderId="39"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5" fillId="0" borderId="0" xfId="0" applyFont="1" applyAlignment="1">
      <alignment horizontal="left" vertical="center" wrapText="1"/>
    </xf>
    <xf numFmtId="0" fontId="22" fillId="0" borderId="6" xfId="0" applyFont="1" applyBorder="1" applyAlignment="1">
      <alignment horizontal="center"/>
    </xf>
    <xf numFmtId="0" fontId="22" fillId="0" borderId="7" xfId="0" applyFont="1" applyBorder="1" applyAlignment="1">
      <alignment horizontal="center"/>
    </xf>
    <xf numFmtId="0" fontId="22" fillId="0" borderId="25" xfId="0" applyFont="1" applyBorder="1" applyAlignment="1">
      <alignment horizontal="center"/>
    </xf>
    <xf numFmtId="0" fontId="22" fillId="0" borderId="8" xfId="0" applyFont="1" applyBorder="1" applyAlignment="1">
      <alignment horizontal="center"/>
    </xf>
    <xf numFmtId="0" fontId="12" fillId="0" borderId="29" xfId="0" applyFont="1" applyBorder="1" applyAlignment="1">
      <alignment horizontal="center" vertical="center"/>
    </xf>
    <xf numFmtId="0" fontId="12" fillId="0" borderId="2" xfId="0" applyFont="1" applyBorder="1" applyAlignment="1">
      <alignment horizontal="center" vertical="center"/>
    </xf>
    <xf numFmtId="0" fontId="12" fillId="0" borderId="42" xfId="0" applyFont="1" applyBorder="1" applyAlignment="1">
      <alignment horizontal="center" vertical="center"/>
    </xf>
    <xf numFmtId="0" fontId="12" fillId="0" borderId="14" xfId="0" applyFont="1" applyBorder="1" applyAlignment="1">
      <alignment horizontal="center" vertical="center"/>
    </xf>
    <xf numFmtId="0" fontId="12" fillId="0" borderId="30" xfId="0" applyFont="1" applyBorder="1" applyAlignment="1">
      <alignment horizontal="center" vertical="center"/>
    </xf>
    <xf numFmtId="0" fontId="12" fillId="0" borderId="33" xfId="0" applyFont="1" applyBorder="1" applyAlignment="1">
      <alignment horizontal="center" vertical="center"/>
    </xf>
    <xf numFmtId="0" fontId="0" fillId="0" borderId="30" xfId="0" applyBorder="1" applyAlignment="1">
      <alignment horizontal="center" vertical="center"/>
    </xf>
    <xf numFmtId="0" fontId="0" fillId="0" borderId="33" xfId="0" applyBorder="1" applyAlignment="1">
      <alignment horizontal="center" vertical="center"/>
    </xf>
    <xf numFmtId="0" fontId="12" fillId="0" borderId="39" xfId="0" applyFont="1" applyBorder="1" applyAlignment="1">
      <alignment horizontal="center" vertical="center"/>
    </xf>
    <xf numFmtId="0" fontId="12" fillId="0" borderId="3" xfId="0" applyFont="1" applyBorder="1" applyAlignment="1">
      <alignment horizontal="center" vertical="center"/>
    </xf>
    <xf numFmtId="0" fontId="2" fillId="0" borderId="0" xfId="0" applyFont="1" applyAlignment="1">
      <alignment horizontal="left" vertical="top"/>
    </xf>
    <xf numFmtId="0" fontId="7" fillId="0" borderId="1" xfId="0" applyFont="1" applyBorder="1" applyAlignment="1">
      <alignment horizontal="center" wrapText="1"/>
    </xf>
    <xf numFmtId="0" fontId="7" fillId="0" borderId="1" xfId="0"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38136405110653"/>
          <c:y val="0.15693264422776201"/>
          <c:w val="0.802238058772479"/>
          <c:h val="0.67244412715072599"/>
        </c:manualLayout>
      </c:layout>
      <c:lineChart>
        <c:grouping val="stacked"/>
        <c:varyColors val="0"/>
        <c:ser>
          <c:idx val="0"/>
          <c:order val="0"/>
          <c:tx>
            <c:strRef>
              <c:f>'3.2 Structual Regularity'!$C$163</c:f>
              <c:strCache>
                <c:ptCount val="1"/>
                <c:pt idx="0">
                  <c:v>Stiffness X axis (kN/m)</c:v>
                </c:pt>
              </c:strCache>
            </c:strRef>
          </c:tx>
          <c:cat>
            <c:strRef>
              <c:f>'3.2 Structual Regularity'!$B$164:$B$173</c:f>
              <c:strCache>
                <c:ptCount val="10"/>
                <c:pt idx="0">
                  <c:v>ROOF FL</c:v>
                </c:pt>
                <c:pt idx="1">
                  <c:v>9TH FL</c:v>
                </c:pt>
                <c:pt idx="2">
                  <c:v>8TH FL</c:v>
                </c:pt>
                <c:pt idx="3">
                  <c:v>7TH FL</c:v>
                </c:pt>
                <c:pt idx="4">
                  <c:v>6TH FL</c:v>
                </c:pt>
                <c:pt idx="5">
                  <c:v>5TH FL</c:v>
                </c:pt>
                <c:pt idx="6">
                  <c:v>4TH FL</c:v>
                </c:pt>
                <c:pt idx="7">
                  <c:v>3RD FL</c:v>
                </c:pt>
                <c:pt idx="8">
                  <c:v>2ND FL</c:v>
                </c:pt>
                <c:pt idx="9">
                  <c:v>1ST FL</c:v>
                </c:pt>
              </c:strCache>
            </c:strRef>
          </c:cat>
          <c:val>
            <c:numRef>
              <c:f>'3.2 Structual Regularity'!$C$164:$C$173</c:f>
              <c:numCache>
                <c:formatCode>0.00</c:formatCode>
                <c:ptCount val="10"/>
                <c:pt idx="0">
                  <c:v>89146.600566572233</c:v>
                </c:pt>
                <c:pt idx="1">
                  <c:v>158647.56058673467</c:v>
                </c:pt>
                <c:pt idx="2">
                  <c:v>172348.1753812636</c:v>
                </c:pt>
                <c:pt idx="3">
                  <c:v>183116.2142510906</c:v>
                </c:pt>
                <c:pt idx="4">
                  <c:v>195896.93577566711</c:v>
                </c:pt>
                <c:pt idx="5">
                  <c:v>208175.15099223467</c:v>
                </c:pt>
                <c:pt idx="6">
                  <c:v>227167.92656587472</c:v>
                </c:pt>
                <c:pt idx="7">
                  <c:v>252813.48226313427</c:v>
                </c:pt>
                <c:pt idx="8">
                  <c:v>314184.85449735448</c:v>
                </c:pt>
                <c:pt idx="9">
                  <c:v>434752.19298245618</c:v>
                </c:pt>
              </c:numCache>
            </c:numRef>
          </c:val>
          <c:smooth val="0"/>
          <c:extLst>
            <c:ext xmlns:c16="http://schemas.microsoft.com/office/drawing/2014/chart" uri="{C3380CC4-5D6E-409C-BE32-E72D297353CC}">
              <c16:uniqueId val="{00000000-D2B5-45A1-A553-80669BF0A352}"/>
            </c:ext>
          </c:extLst>
        </c:ser>
        <c:dLbls>
          <c:showLegendKey val="0"/>
          <c:showVal val="0"/>
          <c:showCatName val="0"/>
          <c:showSerName val="0"/>
          <c:showPercent val="0"/>
          <c:showBubbleSize val="0"/>
        </c:dLbls>
        <c:marker val="1"/>
        <c:smooth val="0"/>
        <c:axId val="-302670000"/>
        <c:axId val="-302664016"/>
      </c:lineChart>
      <c:catAx>
        <c:axId val="-302670000"/>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02664016"/>
        <c:crosses val="autoZero"/>
        <c:auto val="1"/>
        <c:lblAlgn val="ctr"/>
        <c:lblOffset val="100"/>
        <c:noMultiLvlLbl val="0"/>
      </c:catAx>
      <c:valAx>
        <c:axId val="-302664016"/>
        <c:scaling>
          <c:orientation val="minMax"/>
        </c:scaling>
        <c:delete val="0"/>
        <c:axPos val="l"/>
        <c:majorGridlines/>
        <c:numFmt formatCode="0.0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02670000"/>
        <c:crosses val="autoZero"/>
        <c:crossBetween val="between"/>
      </c:valAx>
    </c:plotArea>
    <c:legend>
      <c:legendPos val="r"/>
      <c:layout>
        <c:manualLayout>
          <c:xMode val="edge"/>
          <c:yMode val="edge"/>
          <c:x val="0.59033857389042599"/>
          <c:y val="0.72916935252014103"/>
          <c:w val="0.26057206555712498"/>
          <c:h val="6.7442111108729094E-2"/>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83cb6d82-fcb2-46f8-abb6-f435aea1e537}"/>
      </c:ext>
    </c:extLst>
  </c:chart>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3911661714016299"/>
          <c:y val="0.15883529797464399"/>
          <c:w val="0.77323149429884097"/>
          <c:h val="0.66309980659238499"/>
        </c:manualLayout>
      </c:layout>
      <c:lineChart>
        <c:grouping val="stacked"/>
        <c:varyColors val="0"/>
        <c:ser>
          <c:idx val="1"/>
          <c:order val="0"/>
          <c:tx>
            <c:strRef>
              <c:f>'3.2 Structual Regularity'!$C$179</c:f>
              <c:strCache>
                <c:ptCount val="1"/>
                <c:pt idx="0">
                  <c:v>Stiffness Y axis (kN/m)</c:v>
                </c:pt>
              </c:strCache>
            </c:strRef>
          </c:tx>
          <c:cat>
            <c:strRef>
              <c:f>'3.2 Structual Regularity'!$B$180:$B$189</c:f>
              <c:strCache>
                <c:ptCount val="10"/>
                <c:pt idx="0">
                  <c:v>ROOF FL</c:v>
                </c:pt>
                <c:pt idx="1">
                  <c:v>9TH FL</c:v>
                </c:pt>
                <c:pt idx="2">
                  <c:v>8TH FL</c:v>
                </c:pt>
                <c:pt idx="3">
                  <c:v>7TH FL</c:v>
                </c:pt>
                <c:pt idx="4">
                  <c:v>6TH FL</c:v>
                </c:pt>
                <c:pt idx="5">
                  <c:v>5TH FL</c:v>
                </c:pt>
                <c:pt idx="6">
                  <c:v>4TH FL</c:v>
                </c:pt>
                <c:pt idx="7">
                  <c:v>3RD FL</c:v>
                </c:pt>
                <c:pt idx="8">
                  <c:v>2ND FL</c:v>
                </c:pt>
                <c:pt idx="9">
                  <c:v>1ST FL</c:v>
                </c:pt>
              </c:strCache>
            </c:strRef>
          </c:cat>
          <c:val>
            <c:numRef>
              <c:f>'3.2 Structual Regularity'!$C$180:$C$189</c:f>
              <c:numCache>
                <c:formatCode>0.00</c:formatCode>
                <c:ptCount val="10"/>
                <c:pt idx="0">
                  <c:v>119501.582278481</c:v>
                </c:pt>
                <c:pt idx="1">
                  <c:v>158042.80495552727</c:v>
                </c:pt>
                <c:pt idx="2">
                  <c:v>162857.05095213588</c:v>
                </c:pt>
                <c:pt idx="3">
                  <c:v>167006.52077807247</c:v>
                </c:pt>
                <c:pt idx="4">
                  <c:v>183528.86652542371</c:v>
                </c:pt>
                <c:pt idx="5">
                  <c:v>191260.40428061833</c:v>
                </c:pt>
                <c:pt idx="6">
                  <c:v>208522.50198255351</c:v>
                </c:pt>
                <c:pt idx="7">
                  <c:v>219328.25282430853</c:v>
                </c:pt>
                <c:pt idx="8">
                  <c:v>254963.23529411765</c:v>
                </c:pt>
                <c:pt idx="9">
                  <c:v>338999.65800273599</c:v>
                </c:pt>
              </c:numCache>
            </c:numRef>
          </c:val>
          <c:smooth val="0"/>
          <c:extLst>
            <c:ext xmlns:c16="http://schemas.microsoft.com/office/drawing/2014/chart" uri="{C3380CC4-5D6E-409C-BE32-E72D297353CC}">
              <c16:uniqueId val="{00000000-424E-441B-991C-7590ADC64EB0}"/>
            </c:ext>
          </c:extLst>
        </c:ser>
        <c:dLbls>
          <c:showLegendKey val="0"/>
          <c:showVal val="0"/>
          <c:showCatName val="0"/>
          <c:showSerName val="0"/>
          <c:showPercent val="0"/>
          <c:showBubbleSize val="0"/>
        </c:dLbls>
        <c:marker val="1"/>
        <c:smooth val="0"/>
        <c:axId val="-302662384"/>
        <c:axId val="-302661840"/>
      </c:lineChart>
      <c:catAx>
        <c:axId val="-30266238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02661840"/>
        <c:crosses val="autoZero"/>
        <c:auto val="1"/>
        <c:lblAlgn val="ctr"/>
        <c:lblOffset val="100"/>
        <c:noMultiLvlLbl val="0"/>
      </c:catAx>
      <c:valAx>
        <c:axId val="-302661840"/>
        <c:scaling>
          <c:orientation val="minMax"/>
        </c:scaling>
        <c:delete val="0"/>
        <c:axPos val="l"/>
        <c:majorGridlines/>
        <c:numFmt formatCode="0.00"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02662384"/>
        <c:crosses val="autoZero"/>
        <c:crossBetween val="between"/>
      </c:valAx>
    </c:plotArea>
    <c:legend>
      <c:legendPos val="r"/>
      <c:layout>
        <c:manualLayout>
          <c:xMode val="edge"/>
          <c:yMode val="edge"/>
          <c:x val="0.65775052520711397"/>
          <c:y val="0.73194780520848202"/>
          <c:w val="0.26173570820673298"/>
          <c:h val="6.8259780281577906E-2"/>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ef076ce5-fa0c-43f4-86a4-79f7ee389536}"/>
      </c:ext>
    </c:extLst>
  </c:chart>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829218697715"/>
          <c:y val="0.10031736770651201"/>
          <c:w val="0.75988735970190602"/>
          <c:h val="0.78769722377408102"/>
        </c:manualLayout>
      </c:layout>
      <c:barChart>
        <c:barDir val="bar"/>
        <c:grouping val="clustered"/>
        <c:varyColors val="0"/>
        <c:ser>
          <c:idx val="0"/>
          <c:order val="0"/>
          <c:tx>
            <c:strRef>
              <c:f>'3.2 Structual Regularity'!$C$215</c:f>
              <c:strCache>
                <c:ptCount val="1"/>
                <c:pt idx="0">
                  <c:v>RSEQX Design DISP</c:v>
                </c:pt>
              </c:strCache>
            </c:strRef>
          </c:tx>
          <c:invertIfNegative val="0"/>
          <c:cat>
            <c:strRef>
              <c:f>'3.2 Structual Regularity'!$B$216:$B$225</c:f>
              <c:strCache>
                <c:ptCount val="10"/>
                <c:pt idx="0">
                  <c:v>ROOF FL</c:v>
                </c:pt>
                <c:pt idx="1">
                  <c:v>9TH FL</c:v>
                </c:pt>
                <c:pt idx="2">
                  <c:v>8TH FL</c:v>
                </c:pt>
                <c:pt idx="3">
                  <c:v>7TH FL</c:v>
                </c:pt>
                <c:pt idx="4">
                  <c:v>6TH FL</c:v>
                </c:pt>
                <c:pt idx="5">
                  <c:v>5TH FL</c:v>
                </c:pt>
                <c:pt idx="6">
                  <c:v>4TH FL</c:v>
                </c:pt>
                <c:pt idx="7">
                  <c:v>3RD FL</c:v>
                </c:pt>
                <c:pt idx="8">
                  <c:v>2ND FL</c:v>
                </c:pt>
                <c:pt idx="9">
                  <c:v>1ST FL</c:v>
                </c:pt>
              </c:strCache>
            </c:strRef>
          </c:cat>
          <c:val>
            <c:numRef>
              <c:f>'3.2 Structual Regularity'!$C$216:$C$225</c:f>
              <c:numCache>
                <c:formatCode>_-* #,##0.0000_-;\-* #,##0.0000_-;_-* "-"??_-;_-@_-</c:formatCode>
                <c:ptCount val="10"/>
                <c:pt idx="0">
                  <c:v>0.14475104000000003</c:v>
                </c:pt>
                <c:pt idx="1">
                  <c:v>0.13327904000000002</c:v>
                </c:pt>
                <c:pt idx="2">
                  <c:v>0.11887904000000001</c:v>
                </c:pt>
                <c:pt idx="3">
                  <c:v>0.10321824</c:v>
                </c:pt>
                <c:pt idx="4">
                  <c:v>8.6722240000000006E-2</c:v>
                </c:pt>
                <c:pt idx="5">
                  <c:v>6.9960640000000004E-2</c:v>
                </c:pt>
                <c:pt idx="6">
                  <c:v>5.3074240000000009E-2</c:v>
                </c:pt>
                <c:pt idx="7">
                  <c:v>3.6488640000000003E-2</c:v>
                </c:pt>
                <c:pt idx="8">
                  <c:v>2.1141440000000001E-2</c:v>
                </c:pt>
                <c:pt idx="9">
                  <c:v>8.7798400000000006E-3</c:v>
                </c:pt>
              </c:numCache>
            </c:numRef>
          </c:val>
          <c:extLst>
            <c:ext xmlns:c16="http://schemas.microsoft.com/office/drawing/2014/chart" uri="{C3380CC4-5D6E-409C-BE32-E72D297353CC}">
              <c16:uniqueId val="{00000000-7419-421F-9291-7BB23CDEF4DB}"/>
            </c:ext>
          </c:extLst>
        </c:ser>
        <c:ser>
          <c:idx val="1"/>
          <c:order val="1"/>
          <c:tx>
            <c:strRef>
              <c:f>'3.2 Structual Regularity'!$D$215</c:f>
              <c:strCache>
                <c:ptCount val="1"/>
                <c:pt idx="0">
                  <c:v>RSEQX ELASTIC DISP</c:v>
                </c:pt>
              </c:strCache>
            </c:strRef>
          </c:tx>
          <c:invertIfNegative val="0"/>
          <c:cat>
            <c:strRef>
              <c:f>'3.2 Structual Regularity'!$B$216:$B$225</c:f>
              <c:strCache>
                <c:ptCount val="10"/>
                <c:pt idx="0">
                  <c:v>ROOF FL</c:v>
                </c:pt>
                <c:pt idx="1">
                  <c:v>9TH FL</c:v>
                </c:pt>
                <c:pt idx="2">
                  <c:v>8TH FL</c:v>
                </c:pt>
                <c:pt idx="3">
                  <c:v>7TH FL</c:v>
                </c:pt>
                <c:pt idx="4">
                  <c:v>6TH FL</c:v>
                </c:pt>
                <c:pt idx="5">
                  <c:v>5TH FL</c:v>
                </c:pt>
                <c:pt idx="6">
                  <c:v>4TH FL</c:v>
                </c:pt>
                <c:pt idx="7">
                  <c:v>3RD FL</c:v>
                </c:pt>
                <c:pt idx="8">
                  <c:v>2ND FL</c:v>
                </c:pt>
                <c:pt idx="9">
                  <c:v>1ST FL</c:v>
                </c:pt>
              </c:strCache>
            </c:strRef>
          </c:cat>
          <c:val>
            <c:numRef>
              <c:f>'3.2 Structual Regularity'!$D$216:$D$225</c:f>
              <c:numCache>
                <c:formatCode>_-* #,##0.0000_-;\-* #,##0.0000_-;_-* "-"??_-;_-@_-</c:formatCode>
                <c:ptCount val="10"/>
                <c:pt idx="0">
                  <c:v>0.14475104000000003</c:v>
                </c:pt>
                <c:pt idx="1">
                  <c:v>0.13327904000000002</c:v>
                </c:pt>
                <c:pt idx="2">
                  <c:v>0.11887904000000001</c:v>
                </c:pt>
                <c:pt idx="3">
                  <c:v>0.10321824</c:v>
                </c:pt>
                <c:pt idx="4">
                  <c:v>8.6722240000000006E-2</c:v>
                </c:pt>
                <c:pt idx="5">
                  <c:v>6.9960640000000004E-2</c:v>
                </c:pt>
                <c:pt idx="6">
                  <c:v>5.3074240000000009E-2</c:v>
                </c:pt>
                <c:pt idx="7">
                  <c:v>3.6488640000000003E-2</c:v>
                </c:pt>
                <c:pt idx="8">
                  <c:v>2.1141440000000001E-2</c:v>
                </c:pt>
                <c:pt idx="9">
                  <c:v>8.7798400000000006E-3</c:v>
                </c:pt>
              </c:numCache>
            </c:numRef>
          </c:val>
          <c:extLst>
            <c:ext xmlns:c16="http://schemas.microsoft.com/office/drawing/2014/chart" uri="{C3380CC4-5D6E-409C-BE32-E72D297353CC}">
              <c16:uniqueId val="{00000001-7419-421F-9291-7BB23CDEF4DB}"/>
            </c:ext>
          </c:extLst>
        </c:ser>
        <c:dLbls>
          <c:showLegendKey val="0"/>
          <c:showVal val="0"/>
          <c:showCatName val="0"/>
          <c:showSerName val="0"/>
          <c:showPercent val="0"/>
          <c:showBubbleSize val="0"/>
        </c:dLbls>
        <c:gapWidth val="150"/>
        <c:axId val="-394647312"/>
        <c:axId val="-394635888"/>
      </c:barChart>
      <c:catAx>
        <c:axId val="-394647312"/>
        <c:scaling>
          <c:orientation val="minMax"/>
        </c:scaling>
        <c:delete val="0"/>
        <c:axPos val="l"/>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4635888"/>
        <c:crosses val="autoZero"/>
        <c:auto val="1"/>
        <c:lblAlgn val="ctr"/>
        <c:lblOffset val="100"/>
        <c:noMultiLvlLbl val="0"/>
      </c:catAx>
      <c:valAx>
        <c:axId val="-394635888"/>
        <c:scaling>
          <c:orientation val="minMax"/>
        </c:scaling>
        <c:delete val="0"/>
        <c:axPos val="b"/>
        <c:majorGridlines/>
        <c:numFmt formatCode="_-* #,##0.0000_-;\-* #,##0.0000_-;_-* &quot;-&quot;??_-;_-@_-"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4647312"/>
        <c:crosses val="autoZero"/>
        <c:crossBetween val="between"/>
      </c:valAx>
    </c:plotArea>
    <c:legend>
      <c:legendPos val="r"/>
      <c:layout>
        <c:manualLayout>
          <c:xMode val="edge"/>
          <c:yMode val="edge"/>
          <c:x val="0.68160841193081201"/>
          <c:y val="0.12506014713291699"/>
          <c:w val="0.23209165403368601"/>
          <c:h val="0.14495911499403"/>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e9d37268-e40c-4b2b-87fe-a24d80f8b89b}"/>
      </c:ext>
    </c:extLst>
  </c:chart>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829218697715"/>
          <c:y val="0.10031736770651201"/>
          <c:w val="0.75988735970190602"/>
          <c:h val="0.78769722377408102"/>
        </c:manualLayout>
      </c:layout>
      <c:barChart>
        <c:barDir val="bar"/>
        <c:grouping val="clustered"/>
        <c:varyColors val="0"/>
        <c:ser>
          <c:idx val="0"/>
          <c:order val="0"/>
          <c:tx>
            <c:strRef>
              <c:f>'3.2 Structual Regularity'!$C$234</c:f>
              <c:strCache>
                <c:ptCount val="1"/>
                <c:pt idx="0">
                  <c:v>RSEQY Design DISP</c:v>
                </c:pt>
              </c:strCache>
            </c:strRef>
          </c:tx>
          <c:invertIfNegative val="0"/>
          <c:val>
            <c:numRef>
              <c:f>'3.2 Structual Regularity'!$C$235:$C$244</c:f>
              <c:numCache>
                <c:formatCode>_-* #,##0.0000_-;\-* #,##0.0000_-;_-* "-"??_-;_-@_-</c:formatCode>
                <c:ptCount val="10"/>
                <c:pt idx="0">
                  <c:v>0.13549328000000002</c:v>
                </c:pt>
                <c:pt idx="1">
                  <c:v>0.12730128000000002</c:v>
                </c:pt>
                <c:pt idx="2">
                  <c:v>0.11467408000000001</c:v>
                </c:pt>
                <c:pt idx="3">
                  <c:v>0.10064208000000001</c:v>
                </c:pt>
                <c:pt idx="4">
                  <c:v>8.5534880000000008E-2</c:v>
                </c:pt>
                <c:pt idx="5">
                  <c:v>7.0578080000000001E-2</c:v>
                </c:pt>
                <c:pt idx="6">
                  <c:v>5.5211680000000006E-2</c:v>
                </c:pt>
                <c:pt idx="7">
                  <c:v>4.0152480000000004E-2</c:v>
                </c:pt>
                <c:pt idx="8">
                  <c:v>2.499728E-2</c:v>
                </c:pt>
                <c:pt idx="9">
                  <c:v>1.1189279999999999E-2</c:v>
                </c:pt>
              </c:numCache>
            </c:numRef>
          </c:val>
          <c:extLst>
            <c:ext xmlns:c16="http://schemas.microsoft.com/office/drawing/2014/chart" uri="{C3380CC4-5D6E-409C-BE32-E72D297353CC}">
              <c16:uniqueId val="{00000000-DB81-4311-B42F-409B417F6B08}"/>
            </c:ext>
          </c:extLst>
        </c:ser>
        <c:ser>
          <c:idx val="1"/>
          <c:order val="1"/>
          <c:tx>
            <c:strRef>
              <c:f>'3.2 Structual Regularity'!$D$234</c:f>
              <c:strCache>
                <c:ptCount val="1"/>
                <c:pt idx="0">
                  <c:v>RSEQY ELASTIC DISP</c:v>
                </c:pt>
              </c:strCache>
            </c:strRef>
          </c:tx>
          <c:invertIfNegative val="0"/>
          <c:val>
            <c:numRef>
              <c:f>'3.2 Structual Regularity'!$D$235:$D$244</c:f>
              <c:numCache>
                <c:formatCode>_-* #,##0.0000_-;\-* #,##0.0000_-;_-* "-"??_-;_-@_-</c:formatCode>
                <c:ptCount val="10"/>
                <c:pt idx="0">
                  <c:v>0.13549328000000002</c:v>
                </c:pt>
                <c:pt idx="1">
                  <c:v>0.12730128000000002</c:v>
                </c:pt>
                <c:pt idx="2">
                  <c:v>0.11467408000000001</c:v>
                </c:pt>
                <c:pt idx="3">
                  <c:v>0.10064208000000001</c:v>
                </c:pt>
                <c:pt idx="4">
                  <c:v>8.5534880000000008E-2</c:v>
                </c:pt>
                <c:pt idx="5">
                  <c:v>7.0578080000000001E-2</c:v>
                </c:pt>
                <c:pt idx="6">
                  <c:v>5.5211680000000006E-2</c:v>
                </c:pt>
                <c:pt idx="7">
                  <c:v>4.0152480000000004E-2</c:v>
                </c:pt>
                <c:pt idx="8">
                  <c:v>2.499728E-2</c:v>
                </c:pt>
                <c:pt idx="9">
                  <c:v>1.1189279999999999E-2</c:v>
                </c:pt>
              </c:numCache>
            </c:numRef>
          </c:val>
          <c:extLst>
            <c:ext xmlns:c16="http://schemas.microsoft.com/office/drawing/2014/chart" uri="{C3380CC4-5D6E-409C-BE32-E72D297353CC}">
              <c16:uniqueId val="{00000001-DB81-4311-B42F-409B417F6B08}"/>
            </c:ext>
          </c:extLst>
        </c:ser>
        <c:dLbls>
          <c:showLegendKey val="0"/>
          <c:showVal val="0"/>
          <c:showCatName val="0"/>
          <c:showSerName val="0"/>
          <c:showPercent val="0"/>
          <c:showBubbleSize val="0"/>
        </c:dLbls>
        <c:gapWidth val="150"/>
        <c:axId val="-394647312"/>
        <c:axId val="-394635888"/>
      </c:barChart>
      <c:catAx>
        <c:axId val="-394647312"/>
        <c:scaling>
          <c:orientation val="minMax"/>
        </c:scaling>
        <c:delete val="0"/>
        <c:axPos val="l"/>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4635888"/>
        <c:crosses val="autoZero"/>
        <c:auto val="1"/>
        <c:lblAlgn val="ctr"/>
        <c:lblOffset val="100"/>
        <c:noMultiLvlLbl val="0"/>
      </c:catAx>
      <c:valAx>
        <c:axId val="-394635888"/>
        <c:scaling>
          <c:orientation val="minMax"/>
        </c:scaling>
        <c:delete val="0"/>
        <c:axPos val="b"/>
        <c:majorGridlines/>
        <c:numFmt formatCode="_-* #,##0.0000_-;\-* #,##0.0000_-;_-* &quot;-&quot;??_-;_-@_-"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4647312"/>
        <c:crosses val="autoZero"/>
        <c:crossBetween val="between"/>
      </c:valAx>
    </c:plotArea>
    <c:legend>
      <c:legendPos val="r"/>
      <c:layout>
        <c:manualLayout>
          <c:xMode val="edge"/>
          <c:yMode val="edge"/>
          <c:x val="0.68160841193081201"/>
          <c:y val="0.12506014713291699"/>
          <c:w val="0.23415488811575999"/>
          <c:h val="0.14466335264987501"/>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87b5027a-c8a9-4619-a9fa-a4329990dd69}"/>
      </c:ext>
    </c:extLst>
  </c:chart>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2</xdr:col>
      <xdr:colOff>371475</xdr:colOff>
      <xdr:row>14</xdr:row>
      <xdr:rowOff>66675</xdr:rowOff>
    </xdr:from>
    <xdr:to>
      <xdr:col>3</xdr:col>
      <xdr:colOff>469883</xdr:colOff>
      <xdr:row>15</xdr:row>
      <xdr:rowOff>234338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597025" y="7426325"/>
          <a:ext cx="1786890" cy="351790"/>
        </a:xfrm>
        <a:prstGeom prst="rect">
          <a:avLst/>
        </a:prstGeom>
      </xdr:spPr>
    </xdr:pic>
    <xdr:clientData/>
  </xdr:twoCellAnchor>
  <xdr:twoCellAnchor editAs="oneCell">
    <xdr:from>
      <xdr:col>2</xdr:col>
      <xdr:colOff>419100</xdr:colOff>
      <xdr:row>17</xdr:row>
      <xdr:rowOff>161925</xdr:rowOff>
    </xdr:from>
    <xdr:to>
      <xdr:col>2</xdr:col>
      <xdr:colOff>1401336</xdr:colOff>
      <xdr:row>18</xdr:row>
      <xdr:rowOff>227494</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1644650" y="8293100"/>
          <a:ext cx="981710" cy="2495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375616</xdr:colOff>
      <xdr:row>16</xdr:row>
      <xdr:rowOff>231670</xdr:rowOff>
    </xdr:from>
    <xdr:to>
      <xdr:col>6</xdr:col>
      <xdr:colOff>121184</xdr:colOff>
      <xdr:row>22</xdr:row>
      <xdr:rowOff>118246</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1632585" y="5825490"/>
          <a:ext cx="3301365" cy="1042670"/>
        </a:xfrm>
        <a:prstGeom prst="rect">
          <a:avLst/>
        </a:prstGeom>
      </xdr:spPr>
    </xdr:pic>
    <xdr:clientData/>
  </xdr:twoCellAnchor>
  <xdr:twoCellAnchor editAs="oneCell">
    <xdr:from>
      <xdr:col>1</xdr:col>
      <xdr:colOff>538545</xdr:colOff>
      <xdr:row>46</xdr:row>
      <xdr:rowOff>16564</xdr:rowOff>
    </xdr:from>
    <xdr:to>
      <xdr:col>10</xdr:col>
      <xdr:colOff>404509</xdr:colOff>
      <xdr:row>53</xdr:row>
      <xdr:rowOff>157370</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rcRect t="9157"/>
        <a:stretch>
          <a:fillRect/>
        </a:stretch>
      </xdr:blipFill>
      <xdr:spPr>
        <a:xfrm>
          <a:off x="1167130" y="13078460"/>
          <a:ext cx="6565265" cy="1518285"/>
        </a:xfrm>
        <a:prstGeom prst="rect">
          <a:avLst/>
        </a:prstGeom>
      </xdr:spPr>
    </xdr:pic>
    <xdr:clientData/>
  </xdr:twoCellAnchor>
  <xdr:twoCellAnchor editAs="oneCell">
    <xdr:from>
      <xdr:col>1</xdr:col>
      <xdr:colOff>588065</xdr:colOff>
      <xdr:row>57</xdr:row>
      <xdr:rowOff>6396</xdr:rowOff>
    </xdr:from>
    <xdr:to>
      <xdr:col>10</xdr:col>
      <xdr:colOff>356804</xdr:colOff>
      <xdr:row>72</xdr:row>
      <xdr:rowOff>49696</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1216660" y="15233650"/>
          <a:ext cx="6467475" cy="2995930"/>
        </a:xfrm>
        <a:prstGeom prst="rect">
          <a:avLst/>
        </a:prstGeom>
      </xdr:spPr>
    </xdr:pic>
    <xdr:clientData/>
  </xdr:twoCellAnchor>
  <xdr:twoCellAnchor editAs="oneCell">
    <xdr:from>
      <xdr:col>1</xdr:col>
      <xdr:colOff>579782</xdr:colOff>
      <xdr:row>73</xdr:row>
      <xdr:rowOff>149452</xdr:rowOff>
    </xdr:from>
    <xdr:to>
      <xdr:col>10</xdr:col>
      <xdr:colOff>349679</xdr:colOff>
      <xdr:row>81</xdr:row>
      <xdr:rowOff>165653</xdr:rowOff>
    </xdr:to>
    <xdr:pic>
      <xdr:nvPicPr>
        <xdr:cNvPr id="5" name="Pictur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a:stretch>
          <a:fillRect/>
        </a:stretch>
      </xdr:blipFill>
      <xdr:spPr>
        <a:xfrm>
          <a:off x="1208405" y="18605500"/>
          <a:ext cx="6468745" cy="1565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29405</xdr:colOff>
      <xdr:row>162</xdr:row>
      <xdr:rowOff>23813</xdr:rowOff>
    </xdr:from>
    <xdr:to>
      <xdr:col>10</xdr:col>
      <xdr:colOff>771526</xdr:colOff>
      <xdr:row>173</xdr:row>
      <xdr:rowOff>0</xdr:rowOff>
    </xdr:to>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89868</xdr:colOff>
      <xdr:row>178</xdr:row>
      <xdr:rowOff>64603</xdr:rowOff>
    </xdr:from>
    <xdr:to>
      <xdr:col>10</xdr:col>
      <xdr:colOff>790575</xdr:colOff>
      <xdr:row>189</xdr:row>
      <xdr:rowOff>0</xdr:rowOff>
    </xdr:to>
    <xdr:graphicFrame macro="">
      <xdr:nvGraphicFramePr>
        <xdr:cNvPr id="8" name="Chart 7">
          <a:extLst>
            <a:ext uri="{FF2B5EF4-FFF2-40B4-BE49-F238E27FC236}">
              <a16:creationId xmlns:a16="http://schemas.microsoft.com/office/drawing/2014/main" id="{00000000-0008-0000-0C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104775</xdr:colOff>
      <xdr:row>34</xdr:row>
      <xdr:rowOff>85726</xdr:rowOff>
    </xdr:from>
    <xdr:to>
      <xdr:col>2</xdr:col>
      <xdr:colOff>38100</xdr:colOff>
      <xdr:row>37</xdr:row>
      <xdr:rowOff>106727</xdr:rowOff>
    </xdr:to>
    <xdr:pic>
      <xdr:nvPicPr>
        <xdr:cNvPr id="9" name="Picture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3"/>
        <a:stretch>
          <a:fillRect/>
        </a:stretch>
      </xdr:blipFill>
      <xdr:spPr>
        <a:xfrm>
          <a:off x="733425" y="11312525"/>
          <a:ext cx="1000125" cy="573405"/>
        </a:xfrm>
        <a:prstGeom prst="rect">
          <a:avLst/>
        </a:prstGeom>
      </xdr:spPr>
    </xdr:pic>
    <xdr:clientData/>
  </xdr:twoCellAnchor>
  <xdr:twoCellAnchor editAs="oneCell">
    <xdr:from>
      <xdr:col>1</xdr:col>
      <xdr:colOff>295275</xdr:colOff>
      <xdr:row>55</xdr:row>
      <xdr:rowOff>171451</xdr:rowOff>
    </xdr:from>
    <xdr:to>
      <xdr:col>2</xdr:col>
      <xdr:colOff>371475</xdr:colOff>
      <xdr:row>61</xdr:row>
      <xdr:rowOff>45073</xdr:rowOff>
    </xdr:to>
    <xdr:pic>
      <xdr:nvPicPr>
        <xdr:cNvPr id="10" name="Picture 9">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4"/>
        <a:stretch>
          <a:fillRect/>
        </a:stretch>
      </xdr:blipFill>
      <xdr:spPr>
        <a:xfrm>
          <a:off x="923925" y="15265400"/>
          <a:ext cx="1143000" cy="977900"/>
        </a:xfrm>
        <a:prstGeom prst="rect">
          <a:avLst/>
        </a:prstGeom>
      </xdr:spPr>
    </xdr:pic>
    <xdr:clientData/>
  </xdr:twoCellAnchor>
  <xdr:twoCellAnchor editAs="oneCell">
    <xdr:from>
      <xdr:col>3</xdr:col>
      <xdr:colOff>542925</xdr:colOff>
      <xdr:row>55</xdr:row>
      <xdr:rowOff>47625</xdr:rowOff>
    </xdr:from>
    <xdr:to>
      <xdr:col>5</xdr:col>
      <xdr:colOff>277880</xdr:colOff>
      <xdr:row>62</xdr:row>
      <xdr:rowOff>93</xdr:rowOff>
    </xdr:to>
    <xdr:pic>
      <xdr:nvPicPr>
        <xdr:cNvPr id="11" name="Picture 10">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5"/>
        <a:stretch>
          <a:fillRect/>
        </a:stretch>
      </xdr:blipFill>
      <xdr:spPr>
        <a:xfrm>
          <a:off x="3095625" y="15141575"/>
          <a:ext cx="1449070" cy="1241425"/>
        </a:xfrm>
        <a:prstGeom prst="rect">
          <a:avLst/>
        </a:prstGeom>
      </xdr:spPr>
    </xdr:pic>
    <xdr:clientData/>
  </xdr:twoCellAnchor>
  <xdr:twoCellAnchor editAs="oneCell">
    <xdr:from>
      <xdr:col>1</xdr:col>
      <xdr:colOff>95250</xdr:colOff>
      <xdr:row>63</xdr:row>
      <xdr:rowOff>57151</xdr:rowOff>
    </xdr:from>
    <xdr:to>
      <xdr:col>7</xdr:col>
      <xdr:colOff>127964</xdr:colOff>
      <xdr:row>73</xdr:row>
      <xdr:rowOff>181427</xdr:rowOff>
    </xdr:to>
    <xdr:pic>
      <xdr:nvPicPr>
        <xdr:cNvPr id="12" name="Picture 11">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6"/>
        <a:stretch>
          <a:fillRect/>
        </a:stretch>
      </xdr:blipFill>
      <xdr:spPr>
        <a:xfrm>
          <a:off x="723900" y="16624300"/>
          <a:ext cx="5747385" cy="1965325"/>
        </a:xfrm>
        <a:prstGeom prst="rect">
          <a:avLst/>
        </a:prstGeom>
      </xdr:spPr>
    </xdr:pic>
    <xdr:clientData/>
  </xdr:twoCellAnchor>
  <xdr:twoCellAnchor editAs="oneCell">
    <xdr:from>
      <xdr:col>1</xdr:col>
      <xdr:colOff>128769</xdr:colOff>
      <xdr:row>38</xdr:row>
      <xdr:rowOff>95250</xdr:rowOff>
    </xdr:from>
    <xdr:to>
      <xdr:col>7</xdr:col>
      <xdr:colOff>75300</xdr:colOff>
      <xdr:row>53</xdr:row>
      <xdr:rowOff>47156</xdr:rowOff>
    </xdr:to>
    <xdr:pic>
      <xdr:nvPicPr>
        <xdr:cNvPr id="13" name="Picture 12">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7"/>
        <a:stretch>
          <a:fillRect/>
        </a:stretch>
      </xdr:blipFill>
      <xdr:spPr>
        <a:xfrm>
          <a:off x="756920" y="12058650"/>
          <a:ext cx="5661660" cy="2713990"/>
        </a:xfrm>
        <a:prstGeom prst="rect">
          <a:avLst/>
        </a:prstGeom>
      </xdr:spPr>
    </xdr:pic>
    <xdr:clientData/>
  </xdr:twoCellAnchor>
  <xdr:twoCellAnchor>
    <xdr:from>
      <xdr:col>4</xdr:col>
      <xdr:colOff>105552</xdr:colOff>
      <xdr:row>212</xdr:row>
      <xdr:rowOff>25918</xdr:rowOff>
    </xdr:from>
    <xdr:to>
      <xdr:col>10</xdr:col>
      <xdr:colOff>382295</xdr:colOff>
      <xdr:row>225</xdr:row>
      <xdr:rowOff>174949</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170350</xdr:colOff>
      <xdr:row>231</xdr:row>
      <xdr:rowOff>12959</xdr:rowOff>
    </xdr:from>
    <xdr:to>
      <xdr:col>10</xdr:col>
      <xdr:colOff>382296</xdr:colOff>
      <xdr:row>244</xdr:row>
      <xdr:rowOff>168469</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86055</xdr:colOff>
      <xdr:row>4</xdr:row>
      <xdr:rowOff>9255</xdr:rowOff>
    </xdr:from>
    <xdr:to>
      <xdr:col>1</xdr:col>
      <xdr:colOff>914820</xdr:colOff>
      <xdr:row>6</xdr:row>
      <xdr:rowOff>235323</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727075" y="2244090"/>
          <a:ext cx="828675" cy="657860"/>
        </a:xfrm>
        <a:prstGeom prst="rect">
          <a:avLst/>
        </a:prstGeom>
      </xdr:spPr>
    </xdr:pic>
    <xdr:clientData/>
  </xdr:twoCellAnchor>
  <xdr:twoCellAnchor editAs="oneCell">
    <xdr:from>
      <xdr:col>2</xdr:col>
      <xdr:colOff>11206</xdr:colOff>
      <xdr:row>11</xdr:row>
      <xdr:rowOff>11205</xdr:rowOff>
    </xdr:from>
    <xdr:to>
      <xdr:col>7</xdr:col>
      <xdr:colOff>45585</xdr:colOff>
      <xdr:row>23</xdr:row>
      <xdr:rowOff>100853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617345" y="4125595"/>
          <a:ext cx="3615690" cy="2680335"/>
        </a:xfrm>
        <a:prstGeom prst="rect">
          <a:avLst/>
        </a:prstGeom>
      </xdr:spPr>
    </xdr:pic>
    <xdr:clientData/>
  </xdr:twoCellAnchor>
  <xdr:twoCellAnchor editAs="oneCell">
    <xdr:from>
      <xdr:col>1</xdr:col>
      <xdr:colOff>8282</xdr:colOff>
      <xdr:row>26</xdr:row>
      <xdr:rowOff>60383</xdr:rowOff>
    </xdr:from>
    <xdr:to>
      <xdr:col>2</xdr:col>
      <xdr:colOff>280147</xdr:colOff>
      <xdr:row>28</xdr:row>
      <xdr:rowOff>32235</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649605" y="8077200"/>
          <a:ext cx="1236980" cy="403225"/>
        </a:xfrm>
        <a:prstGeom prst="rect">
          <a:avLst/>
        </a:prstGeom>
      </xdr:spPr>
    </xdr:pic>
    <xdr:clientData/>
  </xdr:twoCellAnchor>
  <xdr:twoCellAnchor editAs="oneCell">
    <xdr:from>
      <xdr:col>1</xdr:col>
      <xdr:colOff>0</xdr:colOff>
      <xdr:row>34</xdr:row>
      <xdr:rowOff>100775</xdr:rowOff>
    </xdr:from>
    <xdr:to>
      <xdr:col>9</xdr:col>
      <xdr:colOff>134570</xdr:colOff>
      <xdr:row>39</xdr:row>
      <xdr:rowOff>145677</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641350" y="10250805"/>
          <a:ext cx="5963285" cy="1124585"/>
        </a:xfrm>
        <a:prstGeom prst="rect">
          <a:avLst/>
        </a:prstGeom>
      </xdr:spPr>
    </xdr:pic>
    <xdr:clientData/>
  </xdr:twoCellAnchor>
  <xdr:twoCellAnchor editAs="oneCell">
    <xdr:from>
      <xdr:col>1</xdr:col>
      <xdr:colOff>396455</xdr:colOff>
      <xdr:row>44</xdr:row>
      <xdr:rowOff>2526</xdr:rowOff>
    </xdr:from>
    <xdr:to>
      <xdr:col>10</xdr:col>
      <xdr:colOff>319263</xdr:colOff>
      <xdr:row>54</xdr:row>
      <xdr:rowOff>212912</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5"/>
        <a:srcRect r="31821"/>
        <a:stretch>
          <a:fillRect/>
        </a:stretch>
      </xdr:blipFill>
      <xdr:spPr>
        <a:xfrm>
          <a:off x="1037590" y="12368530"/>
          <a:ext cx="6463030" cy="2369820"/>
        </a:xfrm>
        <a:prstGeom prst="rect">
          <a:avLst/>
        </a:prstGeom>
      </xdr:spPr>
    </xdr:pic>
    <xdr:clientData/>
  </xdr:twoCellAnchor>
  <xdr:twoCellAnchor editAs="oneCell">
    <xdr:from>
      <xdr:col>1</xdr:col>
      <xdr:colOff>524358</xdr:colOff>
      <xdr:row>56</xdr:row>
      <xdr:rowOff>101349</xdr:rowOff>
    </xdr:from>
    <xdr:to>
      <xdr:col>5</xdr:col>
      <xdr:colOff>382159</xdr:colOff>
      <xdr:row>65</xdr:row>
      <xdr:rowOff>156882</xdr:rowOff>
    </xdr:to>
    <xdr:pic>
      <xdr:nvPicPr>
        <xdr:cNvPr id="7" name="Pictur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5"/>
        <a:srcRect l="68532" b="18911"/>
        <a:stretch>
          <a:fillRect/>
        </a:stretch>
      </xdr:blipFill>
      <xdr:spPr>
        <a:xfrm>
          <a:off x="1165225" y="15223490"/>
          <a:ext cx="3102610" cy="1998980"/>
        </a:xfrm>
        <a:prstGeom prst="rect">
          <a:avLst/>
        </a:prstGeom>
      </xdr:spPr>
    </xdr:pic>
    <xdr:clientData/>
  </xdr:twoCellAnchor>
  <xdr:twoCellAnchor editAs="oneCell">
    <xdr:from>
      <xdr:col>1</xdr:col>
      <xdr:colOff>25847</xdr:colOff>
      <xdr:row>68</xdr:row>
      <xdr:rowOff>39413</xdr:rowOff>
    </xdr:from>
    <xdr:to>
      <xdr:col>11</xdr:col>
      <xdr:colOff>146334</xdr:colOff>
      <xdr:row>83</xdr:row>
      <xdr:rowOff>190501</xdr:rowOff>
    </xdr:to>
    <xdr:pic>
      <xdr:nvPicPr>
        <xdr:cNvPr id="8" name="Picture 7">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6"/>
        <a:stretch>
          <a:fillRect/>
        </a:stretch>
      </xdr:blipFill>
      <xdr:spPr>
        <a:xfrm>
          <a:off x="666750" y="17771745"/>
          <a:ext cx="7302500" cy="3389630"/>
        </a:xfrm>
        <a:prstGeom prst="rect">
          <a:avLst/>
        </a:prstGeom>
      </xdr:spPr>
    </xdr:pic>
    <xdr:clientData/>
  </xdr:twoCellAnchor>
  <xdr:twoCellAnchor editAs="oneCell">
    <xdr:from>
      <xdr:col>1</xdr:col>
      <xdr:colOff>64528</xdr:colOff>
      <xdr:row>91</xdr:row>
      <xdr:rowOff>172933</xdr:rowOff>
    </xdr:from>
    <xdr:to>
      <xdr:col>10</xdr:col>
      <xdr:colOff>68717</xdr:colOff>
      <xdr:row>96</xdr:row>
      <xdr:rowOff>190499</xdr:rowOff>
    </xdr:to>
    <xdr:pic>
      <xdr:nvPicPr>
        <xdr:cNvPr id="9" name="Picture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7"/>
        <a:stretch>
          <a:fillRect/>
        </a:stretch>
      </xdr:blipFill>
      <xdr:spPr>
        <a:xfrm>
          <a:off x="705485" y="23286720"/>
          <a:ext cx="6544945" cy="1096645"/>
        </a:xfrm>
        <a:prstGeom prst="rect">
          <a:avLst/>
        </a:prstGeom>
      </xdr:spPr>
    </xdr:pic>
    <xdr:clientData/>
  </xdr:twoCellAnchor>
  <xdr:twoCellAnchor editAs="oneCell">
    <xdr:from>
      <xdr:col>1</xdr:col>
      <xdr:colOff>24848</xdr:colOff>
      <xdr:row>98</xdr:row>
      <xdr:rowOff>106417</xdr:rowOff>
    </xdr:from>
    <xdr:to>
      <xdr:col>3</xdr:col>
      <xdr:colOff>126377</xdr:colOff>
      <xdr:row>100</xdr:row>
      <xdr:rowOff>212912</xdr:rowOff>
    </xdr:to>
    <xdr:pic>
      <xdr:nvPicPr>
        <xdr:cNvPr id="10" name="Picture 9">
          <a:extLst>
            <a:ext uri="{FF2B5EF4-FFF2-40B4-BE49-F238E27FC236}">
              <a16:creationId xmlns:a16="http://schemas.microsoft.com/office/drawing/2014/main" id="{00000000-0008-0000-0E00-00000A000000}"/>
            </a:ext>
          </a:extLst>
        </xdr:cNvPr>
        <xdr:cNvPicPr>
          <a:picLocks noChangeAspect="1"/>
        </xdr:cNvPicPr>
      </xdr:nvPicPr>
      <xdr:blipFill>
        <a:blip xmlns:r="http://schemas.openxmlformats.org/officeDocument/2006/relationships" r:embed="rId8"/>
        <a:stretch>
          <a:fillRect/>
        </a:stretch>
      </xdr:blipFill>
      <xdr:spPr>
        <a:xfrm>
          <a:off x="666115" y="24845645"/>
          <a:ext cx="1885950" cy="5384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38</xdr:row>
      <xdr:rowOff>85726</xdr:rowOff>
    </xdr:from>
    <xdr:to>
      <xdr:col>8</xdr:col>
      <xdr:colOff>683745</xdr:colOff>
      <xdr:row>56</xdr:row>
      <xdr:rowOff>108810</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647700" y="11826875"/>
          <a:ext cx="5934710" cy="3337560"/>
        </a:xfrm>
        <a:prstGeom prst="rect">
          <a:avLst/>
        </a:prstGeom>
      </xdr:spPr>
    </xdr:pic>
    <xdr:clientData/>
  </xdr:twoCellAnchor>
  <xdr:twoCellAnchor editAs="oneCell">
    <xdr:from>
      <xdr:col>13</xdr:col>
      <xdr:colOff>85725</xdr:colOff>
      <xdr:row>12</xdr:row>
      <xdr:rowOff>104775</xdr:rowOff>
    </xdr:from>
    <xdr:to>
      <xdr:col>21</xdr:col>
      <xdr:colOff>5306</xdr:colOff>
      <xdr:row>16</xdr:row>
      <xdr:rowOff>123825</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0074275" y="6423025"/>
          <a:ext cx="4948555" cy="755650"/>
        </a:xfrm>
        <a:prstGeom prst="rect">
          <a:avLst/>
        </a:prstGeom>
      </xdr:spPr>
    </xdr:pic>
    <xdr:clientData/>
  </xdr:twoCellAnchor>
  <xdr:twoCellAnchor editAs="oneCell">
    <xdr:from>
      <xdr:col>1</xdr:col>
      <xdr:colOff>47624</xdr:colOff>
      <xdr:row>66</xdr:row>
      <xdr:rowOff>9525</xdr:rowOff>
    </xdr:from>
    <xdr:to>
      <xdr:col>9</xdr:col>
      <xdr:colOff>72794</xdr:colOff>
      <xdr:row>83</xdr:row>
      <xdr:rowOff>123825</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675640" y="16906875"/>
          <a:ext cx="6153150" cy="3244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14</xdr:row>
      <xdr:rowOff>161926</xdr:rowOff>
    </xdr:from>
    <xdr:to>
      <xdr:col>6</xdr:col>
      <xdr:colOff>679961</xdr:colOff>
      <xdr:row>22</xdr:row>
      <xdr:rowOff>161924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657225" y="3660775"/>
          <a:ext cx="4238625" cy="1472565"/>
        </a:xfrm>
        <a:prstGeom prst="rect">
          <a:avLst/>
        </a:prstGeom>
      </xdr:spPr>
    </xdr:pic>
    <xdr:clientData/>
  </xdr:twoCellAnchor>
  <xdr:twoCellAnchor editAs="oneCell">
    <xdr:from>
      <xdr:col>2</xdr:col>
      <xdr:colOff>1</xdr:colOff>
      <xdr:row>26</xdr:row>
      <xdr:rowOff>1</xdr:rowOff>
    </xdr:from>
    <xdr:to>
      <xdr:col>3</xdr:col>
      <xdr:colOff>589114</xdr:colOff>
      <xdr:row>27</xdr:row>
      <xdr:rowOff>174582</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1409700" y="5718175"/>
          <a:ext cx="1509395" cy="358140"/>
        </a:xfrm>
        <a:prstGeom prst="rect">
          <a:avLst/>
        </a:prstGeom>
      </xdr:spPr>
    </xdr:pic>
    <xdr:clientData/>
  </xdr:twoCellAnchor>
  <xdr:twoCellAnchor editAs="oneCell">
    <xdr:from>
      <xdr:col>4</xdr:col>
      <xdr:colOff>561975</xdr:colOff>
      <xdr:row>25</xdr:row>
      <xdr:rowOff>76200</xdr:rowOff>
    </xdr:from>
    <xdr:to>
      <xdr:col>6</xdr:col>
      <xdr:colOff>515837</xdr:colOff>
      <xdr:row>35</xdr:row>
      <xdr:rowOff>114904</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3521075" y="5600700"/>
          <a:ext cx="1210945" cy="18986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97966</xdr:colOff>
      <xdr:row>7</xdr:row>
      <xdr:rowOff>118664</xdr:rowOff>
    </xdr:from>
    <xdr:to>
      <xdr:col>8</xdr:col>
      <xdr:colOff>639045</xdr:colOff>
      <xdr:row>28</xdr:row>
      <xdr:rowOff>130914</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97790" y="2858135"/>
          <a:ext cx="7386320" cy="40608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aptain%20Dagim/Excel%20Files/Stability_Behaviour_Calculation_for%20CAPTAIN%20DAGIM%20MODEL%201-3%20Final%20q=2.76.xlsx" TargetMode="External"/><Relationship Id="rId1" Type="http://schemas.openxmlformats.org/officeDocument/2006/relationships/externalLinkPath" Target="/2026%20Projects/Captain%20Dagim/Excel%20Files/Stability_Behaviour_Calculation_for%20CAPTAIN%20DAGIM%20MODEL%201-3%20Final%20q=2.7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lumn Forces"/>
      <sheetName val="Shear Wall Forces"/>
      <sheetName val="Base Reactions"/>
      <sheetName val="STORY DATA"/>
      <sheetName val="Diaphram Drift"/>
      <sheetName val="DISPLACEMENT"/>
      <sheetName val="Center of Mass"/>
      <sheetName val="STOREY SHEARS"/>
      <sheetName val="Area Assign"/>
      <sheetName val="4.2 Modal Load Participation"/>
      <sheetName val="2.4. Load and Load Factor"/>
      <sheetName val="2.5.Concrete Cover"/>
      <sheetName val="3.2 Structual Regularity"/>
      <sheetName val="3.3 Lateral Force Participation"/>
      <sheetName val="3.4 Behavioral Factor"/>
      <sheetName val="4.1 Base Shear"/>
      <sheetName val="4.3 Geometric Imperfetion"/>
      <sheetName val="4.4 Stability Analysis "/>
      <sheetName val="4.5 Storey drift control"/>
      <sheetName val="4.6 Overtuning Check"/>
    </sheetNames>
    <sheetDataSet>
      <sheetData sheetId="0"/>
      <sheetData sheetId="1"/>
      <sheetData sheetId="2"/>
      <sheetData sheetId="3"/>
      <sheetData sheetId="4"/>
      <sheetData sheetId="5">
        <row r="3">
          <cell r="C3"/>
        </row>
        <row r="4">
          <cell r="C4" t="str">
            <v>Sofonias Bezabeh</v>
          </cell>
        </row>
      </sheetData>
      <sheetData sheetId="6">
        <row r="8">
          <cell r="B8" t="str">
            <v>Story</v>
          </cell>
          <cell r="C8" t="str">
            <v>Diaphragm</v>
          </cell>
          <cell r="D8" t="str">
            <v>MassX</v>
          </cell>
          <cell r="E8" t="str">
            <v>MassY</v>
          </cell>
          <cell r="F8" t="str">
            <v>XCM</v>
          </cell>
          <cell r="G8" t="str">
            <v>YCM</v>
          </cell>
          <cell r="H8" t="str">
            <v>CumMassX</v>
          </cell>
          <cell r="I8" t="str">
            <v>CumMassY</v>
          </cell>
          <cell r="J8" t="str">
            <v>XCCM</v>
          </cell>
          <cell r="K8" t="str">
            <v>YCCM</v>
          </cell>
          <cell r="L8" t="str">
            <v>XCR</v>
          </cell>
          <cell r="M8" t="str">
            <v>YCR</v>
          </cell>
        </row>
        <row r="9">
          <cell r="B9" t="str">
            <v>BASE 3 FL</v>
          </cell>
          <cell r="C9" t="str">
            <v>D1</v>
          </cell>
          <cell r="D9">
            <v>572.51440000000002</v>
          </cell>
          <cell r="E9">
            <v>572.51440000000002</v>
          </cell>
          <cell r="F9">
            <v>21.902999999999999</v>
          </cell>
          <cell r="G9">
            <v>11.497</v>
          </cell>
          <cell r="H9">
            <v>572.51440000000002</v>
          </cell>
          <cell r="I9">
            <v>572.51440000000002</v>
          </cell>
          <cell r="J9">
            <v>21.902999999999999</v>
          </cell>
          <cell r="K9">
            <v>11.497</v>
          </cell>
          <cell r="L9">
            <v>22.065000000000001</v>
          </cell>
          <cell r="M9">
            <v>10.331</v>
          </cell>
        </row>
        <row r="10">
          <cell r="B10" t="str">
            <v>BASE 2 FL</v>
          </cell>
          <cell r="C10" t="str">
            <v>D2</v>
          </cell>
          <cell r="D10">
            <v>1804.4574</v>
          </cell>
          <cell r="E10">
            <v>1804.4574</v>
          </cell>
          <cell r="F10">
            <v>21.876000000000001</v>
          </cell>
          <cell r="G10">
            <v>11.359</v>
          </cell>
          <cell r="H10">
            <v>1804.4574</v>
          </cell>
          <cell r="I10">
            <v>1804.4574</v>
          </cell>
          <cell r="J10">
            <v>21.876000000000001</v>
          </cell>
          <cell r="K10">
            <v>11.359</v>
          </cell>
          <cell r="L10">
            <v>21.908999999999999</v>
          </cell>
          <cell r="M10">
            <v>10.56</v>
          </cell>
        </row>
        <row r="11">
          <cell r="B11" t="str">
            <v>BASE 1 FL</v>
          </cell>
          <cell r="C11" t="str">
            <v>D3</v>
          </cell>
          <cell r="D11">
            <v>1807.2478000000001</v>
          </cell>
          <cell r="E11">
            <v>1807.2478000000001</v>
          </cell>
          <cell r="F11">
            <v>21.902000000000001</v>
          </cell>
          <cell r="G11">
            <v>11.356</v>
          </cell>
          <cell r="H11">
            <v>1807.2478000000001</v>
          </cell>
          <cell r="I11">
            <v>1807.2478000000001</v>
          </cell>
          <cell r="J11">
            <v>21.902000000000001</v>
          </cell>
          <cell r="K11">
            <v>11.356</v>
          </cell>
          <cell r="L11">
            <v>21.96</v>
          </cell>
          <cell r="M11">
            <v>10.738</v>
          </cell>
        </row>
        <row r="12">
          <cell r="B12" t="str">
            <v>GROUND FL</v>
          </cell>
          <cell r="C12" t="str">
            <v>D4</v>
          </cell>
          <cell r="D12">
            <v>1691.7734</v>
          </cell>
          <cell r="E12">
            <v>1691.7734</v>
          </cell>
          <cell r="F12">
            <v>21.67</v>
          </cell>
          <cell r="G12">
            <v>11.307</v>
          </cell>
          <cell r="H12">
            <v>1691.7734</v>
          </cell>
          <cell r="I12">
            <v>1691.7734</v>
          </cell>
          <cell r="J12">
            <v>21.67</v>
          </cell>
          <cell r="K12">
            <v>11.307</v>
          </cell>
          <cell r="L12">
            <v>21.968</v>
          </cell>
          <cell r="M12">
            <v>10.885999999999999</v>
          </cell>
        </row>
        <row r="13">
          <cell r="B13" t="str">
            <v>1ST FL</v>
          </cell>
          <cell r="C13" t="str">
            <v>D5</v>
          </cell>
          <cell r="D13">
            <v>1702.0237999999999</v>
          </cell>
          <cell r="E13">
            <v>1702.0237999999999</v>
          </cell>
          <cell r="F13">
            <v>21.489000000000001</v>
          </cell>
          <cell r="G13">
            <v>12.375999999999999</v>
          </cell>
          <cell r="H13">
            <v>1702.0237999999999</v>
          </cell>
          <cell r="I13">
            <v>1702.0237999999999</v>
          </cell>
          <cell r="J13">
            <v>21.489000000000001</v>
          </cell>
          <cell r="K13">
            <v>12.375999999999999</v>
          </cell>
          <cell r="L13">
            <v>21.501999999999999</v>
          </cell>
          <cell r="M13">
            <v>12.836</v>
          </cell>
        </row>
        <row r="14">
          <cell r="B14" t="str">
            <v>2ND FL</v>
          </cell>
          <cell r="C14" t="str">
            <v>D6</v>
          </cell>
          <cell r="D14">
            <v>1680.7692</v>
          </cell>
          <cell r="E14">
            <v>1680.7692</v>
          </cell>
          <cell r="F14">
            <v>21.786000000000001</v>
          </cell>
          <cell r="G14">
            <v>12.348000000000001</v>
          </cell>
          <cell r="H14">
            <v>1680.7692</v>
          </cell>
          <cell r="I14">
            <v>1680.7692</v>
          </cell>
          <cell r="J14">
            <v>21.786000000000001</v>
          </cell>
          <cell r="K14">
            <v>12.348000000000001</v>
          </cell>
          <cell r="L14">
            <v>21.387</v>
          </cell>
          <cell r="M14">
            <v>12.505000000000001</v>
          </cell>
        </row>
        <row r="15">
          <cell r="B15" t="str">
            <v>3RD FL</v>
          </cell>
          <cell r="C15" t="str">
            <v>D7</v>
          </cell>
          <cell r="D15">
            <v>1679.001</v>
          </cell>
          <cell r="E15">
            <v>1679.001</v>
          </cell>
          <cell r="F15">
            <v>21.786000000000001</v>
          </cell>
          <cell r="G15">
            <v>12.347</v>
          </cell>
          <cell r="H15">
            <v>1679.001</v>
          </cell>
          <cell r="I15">
            <v>1679.001</v>
          </cell>
          <cell r="J15">
            <v>21.786000000000001</v>
          </cell>
          <cell r="K15">
            <v>12.347</v>
          </cell>
          <cell r="L15">
            <v>21.399000000000001</v>
          </cell>
          <cell r="M15">
            <v>12.351000000000001</v>
          </cell>
        </row>
        <row r="16">
          <cell r="B16" t="str">
            <v>4TH FL</v>
          </cell>
          <cell r="C16" t="str">
            <v>D8</v>
          </cell>
          <cell r="D16">
            <v>1666.2476999999999</v>
          </cell>
          <cell r="E16">
            <v>1666.2476999999999</v>
          </cell>
          <cell r="F16">
            <v>21.795999999999999</v>
          </cell>
          <cell r="G16">
            <v>12.563000000000001</v>
          </cell>
          <cell r="H16">
            <v>1666.2476999999999</v>
          </cell>
          <cell r="I16">
            <v>1666.2476999999999</v>
          </cell>
          <cell r="J16">
            <v>21.795999999999999</v>
          </cell>
          <cell r="K16">
            <v>12.563000000000001</v>
          </cell>
          <cell r="L16">
            <v>21.419</v>
          </cell>
          <cell r="M16">
            <v>12.391</v>
          </cell>
        </row>
        <row r="17">
          <cell r="B17" t="str">
            <v>5TH FL</v>
          </cell>
          <cell r="C17" t="str">
            <v>D9</v>
          </cell>
          <cell r="D17">
            <v>1466.9148</v>
          </cell>
          <cell r="E17">
            <v>1466.9148</v>
          </cell>
          <cell r="F17">
            <v>21.503</v>
          </cell>
          <cell r="G17">
            <v>13.975</v>
          </cell>
          <cell r="H17">
            <v>1466.9148</v>
          </cell>
          <cell r="I17">
            <v>1466.9148</v>
          </cell>
          <cell r="J17">
            <v>21.503</v>
          </cell>
          <cell r="K17">
            <v>13.975</v>
          </cell>
          <cell r="L17">
            <v>21.408999999999999</v>
          </cell>
          <cell r="M17">
            <v>12.87</v>
          </cell>
        </row>
        <row r="18">
          <cell r="B18" t="str">
            <v>6TH FL</v>
          </cell>
          <cell r="C18" t="str">
            <v>D10</v>
          </cell>
          <cell r="D18">
            <v>1067.7453</v>
          </cell>
          <cell r="E18">
            <v>1067.7453</v>
          </cell>
          <cell r="F18">
            <v>21.501000000000001</v>
          </cell>
          <cell r="G18">
            <v>13.324999999999999</v>
          </cell>
          <cell r="H18">
            <v>1067.7453</v>
          </cell>
          <cell r="I18">
            <v>1067.7453</v>
          </cell>
          <cell r="J18">
            <v>21.501000000000001</v>
          </cell>
          <cell r="K18">
            <v>13.324999999999999</v>
          </cell>
          <cell r="L18">
            <v>21.405000000000001</v>
          </cell>
          <cell r="M18">
            <v>13.259</v>
          </cell>
        </row>
        <row r="19">
          <cell r="B19" t="str">
            <v>7TH FL</v>
          </cell>
          <cell r="C19" t="str">
            <v>D11</v>
          </cell>
          <cell r="D19">
            <v>1007.0741</v>
          </cell>
          <cell r="E19">
            <v>1007.0741</v>
          </cell>
          <cell r="F19">
            <v>21.849</v>
          </cell>
          <cell r="G19">
            <v>13.662000000000001</v>
          </cell>
          <cell r="H19">
            <v>1007.0741</v>
          </cell>
          <cell r="I19">
            <v>1007.0741</v>
          </cell>
          <cell r="J19">
            <v>21.849</v>
          </cell>
          <cell r="K19">
            <v>13.662000000000001</v>
          </cell>
          <cell r="L19">
            <v>21.404</v>
          </cell>
          <cell r="M19">
            <v>13.54</v>
          </cell>
        </row>
        <row r="20">
          <cell r="B20" t="str">
            <v>8TH FL</v>
          </cell>
          <cell r="C20" t="str">
            <v>D12</v>
          </cell>
          <cell r="D20">
            <v>1065.7185999999999</v>
          </cell>
          <cell r="E20">
            <v>1065.7185999999999</v>
          </cell>
          <cell r="F20">
            <v>21.501000000000001</v>
          </cell>
          <cell r="G20">
            <v>13.305999999999999</v>
          </cell>
          <cell r="H20">
            <v>1065.7185999999999</v>
          </cell>
          <cell r="I20">
            <v>1065.7185999999999</v>
          </cell>
          <cell r="J20">
            <v>21.501000000000001</v>
          </cell>
          <cell r="K20">
            <v>13.305999999999999</v>
          </cell>
          <cell r="L20">
            <v>21.405000000000001</v>
          </cell>
          <cell r="M20">
            <v>13.739000000000001</v>
          </cell>
        </row>
        <row r="21">
          <cell r="B21" t="str">
            <v>9TH FL</v>
          </cell>
          <cell r="C21" t="str">
            <v>D13</v>
          </cell>
          <cell r="D21">
            <v>1065.7185999999999</v>
          </cell>
          <cell r="E21">
            <v>1065.7185999999999</v>
          </cell>
          <cell r="F21">
            <v>21.501000000000001</v>
          </cell>
          <cell r="G21">
            <v>13.305999999999999</v>
          </cell>
          <cell r="H21">
            <v>1065.7185999999999</v>
          </cell>
          <cell r="I21">
            <v>1065.7185999999999</v>
          </cell>
          <cell r="J21">
            <v>21.501000000000001</v>
          </cell>
          <cell r="K21">
            <v>13.305999999999999</v>
          </cell>
          <cell r="L21">
            <v>21.408000000000001</v>
          </cell>
          <cell r="M21">
            <v>13.875999999999999</v>
          </cell>
        </row>
        <row r="22">
          <cell r="B22" t="str">
            <v>10TH FL</v>
          </cell>
          <cell r="C22" t="str">
            <v>D14</v>
          </cell>
          <cell r="D22">
            <v>1054.5807</v>
          </cell>
          <cell r="E22">
            <v>1054.5807</v>
          </cell>
          <cell r="F22">
            <v>21.501999999999999</v>
          </cell>
          <cell r="G22">
            <v>13.333</v>
          </cell>
          <cell r="H22">
            <v>1054.5807</v>
          </cell>
          <cell r="I22">
            <v>1054.5807</v>
          </cell>
          <cell r="J22">
            <v>21.501999999999999</v>
          </cell>
          <cell r="K22">
            <v>13.333</v>
          </cell>
          <cell r="L22">
            <v>21.413</v>
          </cell>
          <cell r="M22">
            <v>13.975</v>
          </cell>
        </row>
        <row r="23">
          <cell r="B23" t="str">
            <v>11TH FL</v>
          </cell>
          <cell r="C23" t="str">
            <v>D15</v>
          </cell>
          <cell r="D23">
            <v>1043.4429</v>
          </cell>
          <cell r="E23">
            <v>1043.4429</v>
          </cell>
          <cell r="F23">
            <v>21.501999999999999</v>
          </cell>
          <cell r="G23">
            <v>13.36</v>
          </cell>
          <cell r="H23">
            <v>1043.4429</v>
          </cell>
          <cell r="I23">
            <v>1043.4429</v>
          </cell>
          <cell r="J23">
            <v>21.501999999999999</v>
          </cell>
          <cell r="K23">
            <v>13.36</v>
          </cell>
          <cell r="L23">
            <v>21.420999999999999</v>
          </cell>
          <cell r="M23">
            <v>14.063000000000001</v>
          </cell>
        </row>
        <row r="24">
          <cell r="B24" t="str">
            <v>12TH FL</v>
          </cell>
          <cell r="C24" t="str">
            <v>D16</v>
          </cell>
          <cell r="D24">
            <v>1043.4429</v>
          </cell>
          <cell r="E24">
            <v>1043.4429</v>
          </cell>
          <cell r="F24">
            <v>21.501999999999999</v>
          </cell>
          <cell r="G24">
            <v>13.36</v>
          </cell>
          <cell r="H24">
            <v>1043.4429</v>
          </cell>
          <cell r="I24">
            <v>1043.4429</v>
          </cell>
          <cell r="J24">
            <v>21.501999999999999</v>
          </cell>
          <cell r="K24">
            <v>13.36</v>
          </cell>
          <cell r="L24">
            <v>21.428999999999998</v>
          </cell>
          <cell r="M24">
            <v>14.117000000000001</v>
          </cell>
        </row>
        <row r="25">
          <cell r="B25" t="str">
            <v>13TH FL</v>
          </cell>
          <cell r="C25" t="str">
            <v>D17</v>
          </cell>
          <cell r="D25">
            <v>975.40020000000004</v>
          </cell>
          <cell r="E25">
            <v>975.40020000000004</v>
          </cell>
          <cell r="F25">
            <v>21.523</v>
          </cell>
          <cell r="G25">
            <v>13.670999999999999</v>
          </cell>
          <cell r="H25">
            <v>975.40020000000004</v>
          </cell>
          <cell r="I25">
            <v>975.40020000000004</v>
          </cell>
          <cell r="J25">
            <v>21.523</v>
          </cell>
          <cell r="K25">
            <v>13.670999999999999</v>
          </cell>
          <cell r="L25">
            <v>21.439</v>
          </cell>
          <cell r="M25">
            <v>14.151</v>
          </cell>
        </row>
        <row r="26">
          <cell r="B26" t="str">
            <v>14TH FL</v>
          </cell>
          <cell r="C26" t="str">
            <v>D18</v>
          </cell>
          <cell r="D26">
            <v>1017.9102</v>
          </cell>
          <cell r="E26">
            <v>1017.9102</v>
          </cell>
          <cell r="F26">
            <v>21.501999999999999</v>
          </cell>
          <cell r="G26">
            <v>13.367000000000001</v>
          </cell>
          <cell r="H26">
            <v>1017.9102</v>
          </cell>
          <cell r="I26">
            <v>1017.9102</v>
          </cell>
          <cell r="J26">
            <v>21.501999999999999</v>
          </cell>
          <cell r="K26">
            <v>13.367000000000001</v>
          </cell>
          <cell r="L26">
            <v>21.449000000000002</v>
          </cell>
          <cell r="M26">
            <v>14.19</v>
          </cell>
        </row>
        <row r="27">
          <cell r="B27" t="str">
            <v>15TH FL</v>
          </cell>
          <cell r="C27" t="str">
            <v>D19</v>
          </cell>
          <cell r="D27">
            <v>470.7946</v>
          </cell>
          <cell r="E27">
            <v>470.7946</v>
          </cell>
          <cell r="F27">
            <v>22.259</v>
          </cell>
          <cell r="G27">
            <v>14.395</v>
          </cell>
          <cell r="H27">
            <v>470.7946</v>
          </cell>
          <cell r="I27">
            <v>470.7946</v>
          </cell>
          <cell r="J27">
            <v>22.259</v>
          </cell>
          <cell r="K27">
            <v>14.395</v>
          </cell>
          <cell r="L27">
            <v>21.460999999999999</v>
          </cell>
          <cell r="M27">
            <v>14.404</v>
          </cell>
        </row>
        <row r="28">
          <cell r="B28" t="str">
            <v>TERRACE FL</v>
          </cell>
          <cell r="C28" t="str">
            <v>D20</v>
          </cell>
          <cell r="D28">
            <v>496.92919999999998</v>
          </cell>
          <cell r="E28">
            <v>496.92919999999998</v>
          </cell>
          <cell r="F28">
            <v>21.766999999999999</v>
          </cell>
          <cell r="G28">
            <v>12.178000000000001</v>
          </cell>
          <cell r="H28">
            <v>496.92919999999998</v>
          </cell>
          <cell r="I28">
            <v>496.92919999999998</v>
          </cell>
          <cell r="J28">
            <v>21.766999999999999</v>
          </cell>
          <cell r="K28">
            <v>12.178000000000001</v>
          </cell>
          <cell r="L28">
            <v>21.468</v>
          </cell>
          <cell r="M28">
            <v>14.516999999999999</v>
          </cell>
        </row>
        <row r="29">
          <cell r="B29" t="str">
            <v>ROOF FL</v>
          </cell>
          <cell r="C29" t="str">
            <v>D21</v>
          </cell>
          <cell r="D29">
            <v>729.93029999999999</v>
          </cell>
          <cell r="E29">
            <v>729.93029999999999</v>
          </cell>
          <cell r="F29">
            <v>21.488</v>
          </cell>
          <cell r="G29">
            <v>12.176</v>
          </cell>
          <cell r="H29">
            <v>729.93029999999999</v>
          </cell>
          <cell r="I29">
            <v>729.93029999999999</v>
          </cell>
          <cell r="J29">
            <v>21.488</v>
          </cell>
          <cell r="K29">
            <v>12.176</v>
          </cell>
          <cell r="L29">
            <v>21.468</v>
          </cell>
          <cell r="M29">
            <v>14.41</v>
          </cell>
        </row>
        <row r="30">
          <cell r="B30"/>
          <cell r="C30"/>
          <cell r="D30"/>
          <cell r="E30"/>
          <cell r="F30"/>
          <cell r="G30"/>
          <cell r="H30"/>
          <cell r="I30"/>
          <cell r="J30"/>
          <cell r="K30"/>
          <cell r="L30"/>
          <cell r="M30"/>
        </row>
        <row r="31">
          <cell r="B31"/>
          <cell r="C31"/>
          <cell r="D31"/>
          <cell r="E31"/>
          <cell r="F31"/>
          <cell r="G31"/>
          <cell r="H31"/>
          <cell r="I31"/>
          <cell r="J31"/>
          <cell r="K31"/>
          <cell r="L31"/>
          <cell r="M31"/>
        </row>
        <row r="32">
          <cell r="B32"/>
          <cell r="C32"/>
          <cell r="D32"/>
          <cell r="E32"/>
          <cell r="F32"/>
          <cell r="G32"/>
          <cell r="H32"/>
          <cell r="I32"/>
          <cell r="J32"/>
          <cell r="K32"/>
          <cell r="L32"/>
          <cell r="M32"/>
        </row>
        <row r="33">
          <cell r="B33"/>
          <cell r="C33"/>
          <cell r="D33"/>
          <cell r="E33"/>
          <cell r="F33"/>
          <cell r="G33"/>
          <cell r="H33"/>
          <cell r="I33"/>
          <cell r="J33"/>
          <cell r="K33"/>
          <cell r="L33"/>
          <cell r="M33"/>
        </row>
        <row r="34">
          <cell r="B34"/>
          <cell r="C34"/>
          <cell r="D34"/>
          <cell r="E34"/>
          <cell r="F34"/>
          <cell r="G34"/>
          <cell r="H34"/>
          <cell r="I34"/>
          <cell r="J34"/>
          <cell r="K34"/>
          <cell r="L34"/>
          <cell r="M34"/>
        </row>
        <row r="35">
          <cell r="B35"/>
          <cell r="C35"/>
          <cell r="D35"/>
          <cell r="E35"/>
          <cell r="F35"/>
          <cell r="G35"/>
          <cell r="H35"/>
          <cell r="I35"/>
          <cell r="J35"/>
          <cell r="K35"/>
          <cell r="L35"/>
          <cell r="M35"/>
        </row>
        <row r="36">
          <cell r="B36"/>
          <cell r="C36"/>
          <cell r="D36"/>
          <cell r="E36"/>
          <cell r="F36"/>
          <cell r="G36"/>
          <cell r="H36"/>
          <cell r="I36"/>
          <cell r="J36"/>
          <cell r="K36"/>
          <cell r="L36"/>
          <cell r="M36"/>
        </row>
        <row r="37">
          <cell r="B37"/>
          <cell r="C37"/>
          <cell r="D37"/>
          <cell r="E37"/>
          <cell r="F37"/>
          <cell r="G37"/>
          <cell r="H37"/>
          <cell r="I37"/>
          <cell r="J37"/>
          <cell r="K37"/>
          <cell r="L37"/>
          <cell r="M37"/>
        </row>
        <row r="38">
          <cell r="B38"/>
          <cell r="C38"/>
          <cell r="D38"/>
          <cell r="E38"/>
          <cell r="F38"/>
          <cell r="G38"/>
          <cell r="H38"/>
          <cell r="I38"/>
          <cell r="J38"/>
          <cell r="K38"/>
          <cell r="L38"/>
          <cell r="M38"/>
        </row>
        <row r="39">
          <cell r="B39"/>
          <cell r="C39"/>
          <cell r="D39"/>
          <cell r="E39"/>
          <cell r="F39"/>
          <cell r="G39"/>
          <cell r="H39"/>
          <cell r="I39"/>
          <cell r="J39"/>
          <cell r="K39"/>
          <cell r="L39"/>
          <cell r="M39"/>
        </row>
        <row r="40">
          <cell r="B40"/>
          <cell r="C40"/>
          <cell r="D40"/>
          <cell r="E40"/>
          <cell r="F40"/>
          <cell r="G40"/>
          <cell r="H40"/>
          <cell r="I40"/>
          <cell r="J40"/>
          <cell r="K40"/>
          <cell r="L40"/>
          <cell r="M40"/>
        </row>
        <row r="41">
          <cell r="B41"/>
          <cell r="C41"/>
          <cell r="D41"/>
          <cell r="E41"/>
          <cell r="F41"/>
          <cell r="G41"/>
          <cell r="H41"/>
          <cell r="I41"/>
          <cell r="J41"/>
          <cell r="K41"/>
          <cell r="L41"/>
          <cell r="M41"/>
        </row>
        <row r="42">
          <cell r="B42"/>
          <cell r="C42"/>
          <cell r="D42"/>
          <cell r="E42"/>
          <cell r="F42"/>
          <cell r="G42"/>
          <cell r="H42"/>
          <cell r="I42"/>
          <cell r="J42"/>
          <cell r="K42"/>
          <cell r="L42"/>
          <cell r="M42"/>
        </row>
      </sheetData>
      <sheetData sheetId="7"/>
      <sheetData sheetId="8"/>
      <sheetData sheetId="9">
        <row r="3">
          <cell r="I3" t="str">
            <v>Project :</v>
          </cell>
        </row>
        <row r="4">
          <cell r="I4" t="str">
            <v>Client :</v>
          </cell>
        </row>
        <row r="5">
          <cell r="I5" t="str">
            <v>Designed by :</v>
          </cell>
        </row>
      </sheetData>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45"/>
  <sheetViews>
    <sheetView topLeftCell="A2701" zoomScale="74" zoomScaleNormal="74" workbookViewId="0">
      <selection activeCell="A2701" sqref="A2701:A4045"/>
    </sheetView>
  </sheetViews>
  <sheetFormatPr defaultColWidth="9" defaultRowHeight="15"/>
  <cols>
    <col min="1" max="1" width="24.7109375" customWidth="1"/>
  </cols>
  <sheetData>
    <row r="1" spans="1:11">
      <c r="B1" t="s">
        <v>0</v>
      </c>
      <c r="C1" t="s">
        <v>1</v>
      </c>
      <c r="D1" t="s">
        <v>2</v>
      </c>
      <c r="E1" t="s">
        <v>3</v>
      </c>
      <c r="F1" t="s">
        <v>4</v>
      </c>
      <c r="G1" t="s">
        <v>5</v>
      </c>
      <c r="H1" t="s">
        <v>6</v>
      </c>
      <c r="I1" t="s">
        <v>7</v>
      </c>
      <c r="J1" t="s">
        <v>8</v>
      </c>
      <c r="K1" t="s">
        <v>9</v>
      </c>
    </row>
    <row r="2" spans="1:11">
      <c r="A2" t="str">
        <f>+CONCATENATE(B2,D2,E2)</f>
        <v>GROUND FLUL10</v>
      </c>
      <c r="B2" t="s">
        <v>10</v>
      </c>
      <c r="C2" t="s">
        <v>11</v>
      </c>
      <c r="D2" t="s">
        <v>12</v>
      </c>
      <c r="E2">
        <v>0</v>
      </c>
      <c r="F2">
        <v>-615.42999999999995</v>
      </c>
      <c r="G2">
        <v>185.03</v>
      </c>
      <c r="H2">
        <v>-4.04</v>
      </c>
      <c r="I2">
        <v>-6.5000000000000002E-2</v>
      </c>
      <c r="J2">
        <v>-12.324999999999999</v>
      </c>
      <c r="K2">
        <v>301.46800000000002</v>
      </c>
    </row>
    <row r="3" spans="1:11">
      <c r="A3" t="str">
        <f t="shared" ref="A3:A66" si="0">+CONCATENATE(B3,D3,E3)</f>
        <v>GROUND FLUL11.615</v>
      </c>
      <c r="B3" t="s">
        <v>10</v>
      </c>
      <c r="C3" t="s">
        <v>11</v>
      </c>
      <c r="D3" t="s">
        <v>12</v>
      </c>
      <c r="E3">
        <v>1.615</v>
      </c>
      <c r="F3">
        <v>-615.42999999999995</v>
      </c>
      <c r="G3">
        <v>185.03</v>
      </c>
      <c r="H3">
        <v>-4.04</v>
      </c>
      <c r="I3">
        <v>-6.5000000000000002E-2</v>
      </c>
      <c r="J3">
        <v>-5.6790000000000003</v>
      </c>
      <c r="K3">
        <v>1.952</v>
      </c>
    </row>
    <row r="4" spans="1:11">
      <c r="A4" t="str">
        <f t="shared" si="0"/>
        <v>GROUND FLUL13.23</v>
      </c>
      <c r="B4" t="s">
        <v>10</v>
      </c>
      <c r="C4" t="s">
        <v>11</v>
      </c>
      <c r="D4" t="s">
        <v>12</v>
      </c>
      <c r="E4">
        <v>3.23</v>
      </c>
      <c r="F4">
        <v>-615.42999999999995</v>
      </c>
      <c r="G4">
        <v>185.03</v>
      </c>
      <c r="H4">
        <v>-4.04</v>
      </c>
      <c r="I4">
        <v>-6.5000000000000002E-2</v>
      </c>
      <c r="J4">
        <v>0.99299999999999999</v>
      </c>
      <c r="K4">
        <v>-297.57400000000001</v>
      </c>
    </row>
    <row r="5" spans="1:11">
      <c r="A5" t="str">
        <f t="shared" si="0"/>
        <v>GROUND FLUL20</v>
      </c>
      <c r="B5" t="s">
        <v>10</v>
      </c>
      <c r="C5" t="s">
        <v>11</v>
      </c>
      <c r="D5" t="s">
        <v>13</v>
      </c>
      <c r="E5">
        <v>0</v>
      </c>
      <c r="F5">
        <v>2370.5300000000002</v>
      </c>
      <c r="G5">
        <v>14.42</v>
      </c>
      <c r="H5">
        <v>160.88</v>
      </c>
      <c r="I5">
        <v>-0.105</v>
      </c>
      <c r="J5">
        <v>263.82</v>
      </c>
      <c r="K5">
        <v>23.739000000000001</v>
      </c>
    </row>
    <row r="6" spans="1:11">
      <c r="A6" t="str">
        <f t="shared" si="0"/>
        <v>GROUND FLUL21.615</v>
      </c>
      <c r="B6" t="s">
        <v>10</v>
      </c>
      <c r="C6" t="s">
        <v>11</v>
      </c>
      <c r="D6" t="s">
        <v>13</v>
      </c>
      <c r="E6">
        <v>1.615</v>
      </c>
      <c r="F6">
        <v>2370.5300000000002</v>
      </c>
      <c r="G6">
        <v>14.42</v>
      </c>
      <c r="H6">
        <v>160.88</v>
      </c>
      <c r="I6">
        <v>-0.105</v>
      </c>
      <c r="J6">
        <v>2.141</v>
      </c>
      <c r="K6">
        <v>0.44900000000000001</v>
      </c>
    </row>
    <row r="7" spans="1:11">
      <c r="A7" t="str">
        <f t="shared" si="0"/>
        <v>GROUND FLUL23.23</v>
      </c>
      <c r="B7" t="s">
        <v>10</v>
      </c>
      <c r="C7" t="s">
        <v>11</v>
      </c>
      <c r="D7" t="s">
        <v>13</v>
      </c>
      <c r="E7">
        <v>3.23</v>
      </c>
      <c r="F7">
        <v>2370.5300000000002</v>
      </c>
      <c r="G7">
        <v>14.42</v>
      </c>
      <c r="H7">
        <v>160.88</v>
      </c>
      <c r="I7">
        <v>-0.105</v>
      </c>
      <c r="J7">
        <v>-259.548</v>
      </c>
      <c r="K7">
        <v>-22.844000000000001</v>
      </c>
    </row>
    <row r="8" spans="1:11">
      <c r="A8" t="str">
        <f t="shared" si="0"/>
        <v>GROUND FLUL30</v>
      </c>
      <c r="B8" t="s">
        <v>10</v>
      </c>
      <c r="C8" t="s">
        <v>11</v>
      </c>
      <c r="D8" t="s">
        <v>14</v>
      </c>
      <c r="E8">
        <v>0</v>
      </c>
      <c r="F8">
        <v>23.31</v>
      </c>
      <c r="G8">
        <v>7.38</v>
      </c>
      <c r="H8">
        <v>8.02</v>
      </c>
      <c r="I8">
        <v>7.9000000000000001E-2</v>
      </c>
      <c r="J8">
        <v>9.74</v>
      </c>
      <c r="K8">
        <v>12.016</v>
      </c>
    </row>
    <row r="9" spans="1:11">
      <c r="A9" t="str">
        <f t="shared" si="0"/>
        <v>GROUND FLUL31.615</v>
      </c>
      <c r="B9" t="s">
        <v>10</v>
      </c>
      <c r="C9" t="s">
        <v>11</v>
      </c>
      <c r="D9" t="s">
        <v>14</v>
      </c>
      <c r="E9">
        <v>1.615</v>
      </c>
      <c r="F9">
        <v>23.31</v>
      </c>
      <c r="G9">
        <v>7.38</v>
      </c>
      <c r="H9">
        <v>8.02</v>
      </c>
      <c r="I9">
        <v>7.9000000000000001E-2</v>
      </c>
      <c r="J9">
        <v>-3.2349999999999999</v>
      </c>
      <c r="K9">
        <v>7.5999999999999998E-2</v>
      </c>
    </row>
    <row r="10" spans="1:11">
      <c r="A10" t="str">
        <f t="shared" si="0"/>
        <v>GROUND FLUL33.23</v>
      </c>
      <c r="B10" t="s">
        <v>10</v>
      </c>
      <c r="C10" t="s">
        <v>11</v>
      </c>
      <c r="D10" t="s">
        <v>14</v>
      </c>
      <c r="E10">
        <v>3.23</v>
      </c>
      <c r="F10">
        <v>23.31</v>
      </c>
      <c r="G10">
        <v>7.38</v>
      </c>
      <c r="H10">
        <v>8.02</v>
      </c>
      <c r="I10">
        <v>7.9000000000000001E-2</v>
      </c>
      <c r="J10">
        <v>-16.193999999999999</v>
      </c>
      <c r="K10">
        <v>-11.864000000000001</v>
      </c>
    </row>
    <row r="11" spans="1:11">
      <c r="A11" t="str">
        <f t="shared" si="0"/>
        <v>BASE 1 FLUL10</v>
      </c>
      <c r="B11" t="s">
        <v>15</v>
      </c>
      <c r="C11" t="s">
        <v>11</v>
      </c>
      <c r="D11" t="s">
        <v>12</v>
      </c>
      <c r="E11">
        <v>0</v>
      </c>
      <c r="F11">
        <v>-1677.84</v>
      </c>
      <c r="G11">
        <v>81.19</v>
      </c>
      <c r="H11">
        <v>10.59</v>
      </c>
      <c r="I11">
        <v>-3.4000000000000002E-2</v>
      </c>
      <c r="J11">
        <v>8.2940000000000005</v>
      </c>
      <c r="K11">
        <v>133.05600000000001</v>
      </c>
    </row>
    <row r="12" spans="1:11">
      <c r="A12" t="str">
        <f t="shared" si="0"/>
        <v>BASE 1 FLUL11.615</v>
      </c>
      <c r="B12" t="s">
        <v>15</v>
      </c>
      <c r="C12" t="s">
        <v>11</v>
      </c>
      <c r="D12" t="s">
        <v>12</v>
      </c>
      <c r="E12">
        <v>1.615</v>
      </c>
      <c r="F12">
        <v>-1677.84</v>
      </c>
      <c r="G12">
        <v>81.19</v>
      </c>
      <c r="H12">
        <v>10.59</v>
      </c>
      <c r="I12">
        <v>-3.4000000000000002E-2</v>
      </c>
      <c r="J12">
        <v>-8.782</v>
      </c>
      <c r="K12">
        <v>0.98</v>
      </c>
    </row>
    <row r="13" spans="1:11">
      <c r="A13" t="str">
        <f t="shared" si="0"/>
        <v>BASE 1 FLUL13.23</v>
      </c>
      <c r="B13" t="s">
        <v>15</v>
      </c>
      <c r="C13" t="s">
        <v>11</v>
      </c>
      <c r="D13" t="s">
        <v>12</v>
      </c>
      <c r="E13">
        <v>3.23</v>
      </c>
      <c r="F13">
        <v>-1677.84</v>
      </c>
      <c r="G13">
        <v>81.19</v>
      </c>
      <c r="H13">
        <v>10.59</v>
      </c>
      <c r="I13">
        <v>-3.4000000000000002E-2</v>
      </c>
      <c r="J13">
        <v>-25.763999999999999</v>
      </c>
      <c r="K13">
        <v>-131.107</v>
      </c>
    </row>
    <row r="14" spans="1:11">
      <c r="A14" t="str">
        <f t="shared" si="0"/>
        <v>BASE 1 FLUL20</v>
      </c>
      <c r="B14" t="s">
        <v>15</v>
      </c>
      <c r="C14" t="s">
        <v>11</v>
      </c>
      <c r="D14" t="s">
        <v>13</v>
      </c>
      <c r="E14">
        <v>0</v>
      </c>
      <c r="F14">
        <v>6231.17</v>
      </c>
      <c r="G14">
        <v>24.27</v>
      </c>
      <c r="H14">
        <v>-34.97</v>
      </c>
      <c r="I14">
        <v>-3.6999999999999998E-2</v>
      </c>
      <c r="J14">
        <v>15.805</v>
      </c>
      <c r="K14">
        <v>41.323</v>
      </c>
    </row>
    <row r="15" spans="1:11">
      <c r="A15" t="str">
        <f t="shared" si="0"/>
        <v>BASE 1 FLUL21.615</v>
      </c>
      <c r="B15" t="s">
        <v>15</v>
      </c>
      <c r="C15" t="s">
        <v>11</v>
      </c>
      <c r="D15" t="s">
        <v>13</v>
      </c>
      <c r="E15">
        <v>1.615</v>
      </c>
      <c r="F15">
        <v>6231.17</v>
      </c>
      <c r="G15">
        <v>24.27</v>
      </c>
      <c r="H15">
        <v>-34.97</v>
      </c>
      <c r="I15">
        <v>-3.6999999999999998E-2</v>
      </c>
      <c r="J15">
        <v>70.275999999999996</v>
      </c>
      <c r="K15">
        <v>2.0950000000000002</v>
      </c>
    </row>
    <row r="16" spans="1:11">
      <c r="A16" t="str">
        <f t="shared" si="0"/>
        <v>BASE 1 FLUL23.23</v>
      </c>
      <c r="B16" t="s">
        <v>15</v>
      </c>
      <c r="C16" t="s">
        <v>11</v>
      </c>
      <c r="D16" t="s">
        <v>13</v>
      </c>
      <c r="E16">
        <v>3.23</v>
      </c>
      <c r="F16">
        <v>6231.17</v>
      </c>
      <c r="G16">
        <v>24.27</v>
      </c>
      <c r="H16">
        <v>-34.97</v>
      </c>
      <c r="I16">
        <v>-3.6999999999999998E-2</v>
      </c>
      <c r="J16">
        <v>124.002</v>
      </c>
      <c r="K16">
        <v>-37.155000000000001</v>
      </c>
    </row>
    <row r="17" spans="1:11">
      <c r="A17" t="str">
        <f t="shared" si="0"/>
        <v>BASE 1 FLUL30</v>
      </c>
      <c r="B17" t="s">
        <v>15</v>
      </c>
      <c r="C17" t="s">
        <v>11</v>
      </c>
      <c r="D17" t="s">
        <v>14</v>
      </c>
      <c r="E17">
        <v>0</v>
      </c>
      <c r="F17">
        <v>41.34</v>
      </c>
      <c r="G17">
        <v>2.2599999999999998</v>
      </c>
      <c r="H17">
        <v>0.47</v>
      </c>
      <c r="I17">
        <v>2.8000000000000001E-2</v>
      </c>
      <c r="J17">
        <v>1.2609999999999999</v>
      </c>
      <c r="K17">
        <v>3.7210000000000001</v>
      </c>
    </row>
    <row r="18" spans="1:11">
      <c r="A18" t="str">
        <f t="shared" si="0"/>
        <v>BASE 1 FLUL31.615</v>
      </c>
      <c r="B18" t="s">
        <v>15</v>
      </c>
      <c r="C18" t="s">
        <v>11</v>
      </c>
      <c r="D18" t="s">
        <v>14</v>
      </c>
      <c r="E18">
        <v>1.615</v>
      </c>
      <c r="F18">
        <v>41.34</v>
      </c>
      <c r="G18">
        <v>2.2599999999999998</v>
      </c>
      <c r="H18">
        <v>0.47</v>
      </c>
      <c r="I18">
        <v>2.8000000000000001E-2</v>
      </c>
      <c r="J18">
        <v>0.49399999999999999</v>
      </c>
      <c r="K18">
        <v>4.7E-2</v>
      </c>
    </row>
    <row r="19" spans="1:11">
      <c r="A19" t="str">
        <f t="shared" si="0"/>
        <v>BASE 1 FLUL33.23</v>
      </c>
      <c r="B19" t="s">
        <v>15</v>
      </c>
      <c r="C19" t="s">
        <v>11</v>
      </c>
      <c r="D19" t="s">
        <v>14</v>
      </c>
      <c r="E19">
        <v>3.23</v>
      </c>
      <c r="F19">
        <v>41.34</v>
      </c>
      <c r="G19">
        <v>2.2599999999999998</v>
      </c>
      <c r="H19">
        <v>0.47</v>
      </c>
      <c r="I19">
        <v>2.8000000000000001E-2</v>
      </c>
      <c r="J19">
        <v>-0.27900000000000003</v>
      </c>
      <c r="K19">
        <v>-3.6269999999999998</v>
      </c>
    </row>
    <row r="20" spans="1:11">
      <c r="A20" t="str">
        <f t="shared" si="0"/>
        <v>BASE 2 FLUL10</v>
      </c>
      <c r="B20" t="s">
        <v>16</v>
      </c>
      <c r="C20" t="s">
        <v>11</v>
      </c>
      <c r="D20" t="s">
        <v>12</v>
      </c>
      <c r="E20">
        <v>0</v>
      </c>
      <c r="F20">
        <v>-4075.8</v>
      </c>
      <c r="G20">
        <v>94.21</v>
      </c>
      <c r="H20">
        <v>35.89</v>
      </c>
      <c r="I20">
        <v>-4.7E-2</v>
      </c>
      <c r="J20">
        <v>77.087999999999994</v>
      </c>
      <c r="K20">
        <v>153.91200000000001</v>
      </c>
    </row>
    <row r="21" spans="1:11">
      <c r="A21" t="str">
        <f t="shared" si="0"/>
        <v>BASE 2 FLUL11.615</v>
      </c>
      <c r="B21" t="s">
        <v>16</v>
      </c>
      <c r="C21" t="s">
        <v>11</v>
      </c>
      <c r="D21" t="s">
        <v>12</v>
      </c>
      <c r="E21">
        <v>1.615</v>
      </c>
      <c r="F21">
        <v>-4075.8</v>
      </c>
      <c r="G21">
        <v>94.21</v>
      </c>
      <c r="H21">
        <v>35.89</v>
      </c>
      <c r="I21">
        <v>-4.7E-2</v>
      </c>
      <c r="J21">
        <v>19.47</v>
      </c>
      <c r="K21">
        <v>-0.873</v>
      </c>
    </row>
    <row r="22" spans="1:11">
      <c r="A22" t="str">
        <f t="shared" si="0"/>
        <v>BASE 2 FLUL13.23</v>
      </c>
      <c r="B22" t="s">
        <v>16</v>
      </c>
      <c r="C22" t="s">
        <v>11</v>
      </c>
      <c r="D22" t="s">
        <v>12</v>
      </c>
      <c r="E22">
        <v>3.23</v>
      </c>
      <c r="F22">
        <v>-4075.8</v>
      </c>
      <c r="G22">
        <v>94.21</v>
      </c>
      <c r="H22">
        <v>35.89</v>
      </c>
      <c r="I22">
        <v>-4.7E-2</v>
      </c>
      <c r="J22">
        <v>-38.667000000000002</v>
      </c>
      <c r="K22">
        <v>-155.63499999999999</v>
      </c>
    </row>
    <row r="23" spans="1:11">
      <c r="A23" t="str">
        <f t="shared" si="0"/>
        <v>BASE 2 FLUL20</v>
      </c>
      <c r="B23" t="s">
        <v>16</v>
      </c>
      <c r="C23" t="s">
        <v>11</v>
      </c>
      <c r="D23" t="s">
        <v>13</v>
      </c>
      <c r="E23">
        <v>0</v>
      </c>
      <c r="F23">
        <v>16479.62</v>
      </c>
      <c r="G23">
        <v>27.67</v>
      </c>
      <c r="H23">
        <v>3.86</v>
      </c>
      <c r="I23">
        <v>-3.0000000000000001E-3</v>
      </c>
      <c r="J23">
        <v>4.556</v>
      </c>
      <c r="K23">
        <v>44.796999999999997</v>
      </c>
    </row>
    <row r="24" spans="1:11">
      <c r="A24" t="str">
        <f t="shared" si="0"/>
        <v>BASE 2 FLUL21.615</v>
      </c>
      <c r="B24" t="s">
        <v>16</v>
      </c>
      <c r="C24" t="s">
        <v>11</v>
      </c>
      <c r="D24" t="s">
        <v>13</v>
      </c>
      <c r="E24">
        <v>1.615</v>
      </c>
      <c r="F24">
        <v>16479.62</v>
      </c>
      <c r="G24">
        <v>27.67</v>
      </c>
      <c r="H24">
        <v>3.86</v>
      </c>
      <c r="I24">
        <v>-3.0000000000000001E-3</v>
      </c>
      <c r="J24">
        <v>-6.6669999999999998</v>
      </c>
      <c r="K24">
        <v>-1.2E-2</v>
      </c>
    </row>
    <row r="25" spans="1:11">
      <c r="A25" t="str">
        <f t="shared" si="0"/>
        <v>BASE 2 FLUL23.23</v>
      </c>
      <c r="B25" t="s">
        <v>16</v>
      </c>
      <c r="C25" t="s">
        <v>11</v>
      </c>
      <c r="D25" t="s">
        <v>13</v>
      </c>
      <c r="E25">
        <v>3.23</v>
      </c>
      <c r="F25">
        <v>16479.62</v>
      </c>
      <c r="G25">
        <v>27.67</v>
      </c>
      <c r="H25">
        <v>3.86</v>
      </c>
      <c r="I25">
        <v>-3.0000000000000001E-3</v>
      </c>
      <c r="J25">
        <v>-17.712</v>
      </c>
      <c r="K25">
        <v>-44.820999999999998</v>
      </c>
    </row>
    <row r="26" spans="1:11">
      <c r="A26" t="str">
        <f t="shared" si="0"/>
        <v>BASE 2 FLUL30</v>
      </c>
      <c r="B26" t="s">
        <v>16</v>
      </c>
      <c r="C26" t="s">
        <v>11</v>
      </c>
      <c r="D26" t="s">
        <v>14</v>
      </c>
      <c r="E26">
        <v>0</v>
      </c>
      <c r="F26">
        <v>107.49</v>
      </c>
      <c r="G26">
        <v>4.1100000000000003</v>
      </c>
      <c r="H26">
        <v>5.65</v>
      </c>
      <c r="I26">
        <v>4.7E-2</v>
      </c>
      <c r="J26">
        <v>10.387</v>
      </c>
      <c r="K26">
        <v>6.63</v>
      </c>
    </row>
    <row r="27" spans="1:11">
      <c r="A27" t="str">
        <f t="shared" si="0"/>
        <v>BASE 2 FLUL31.615</v>
      </c>
      <c r="B27" t="s">
        <v>16</v>
      </c>
      <c r="C27" t="s">
        <v>11</v>
      </c>
      <c r="D27" t="s">
        <v>14</v>
      </c>
      <c r="E27">
        <v>1.615</v>
      </c>
      <c r="F27">
        <v>107.49</v>
      </c>
      <c r="G27">
        <v>4.1100000000000003</v>
      </c>
      <c r="H27">
        <v>5.65</v>
      </c>
      <c r="I27">
        <v>4.7E-2</v>
      </c>
      <c r="J27">
        <v>1.2290000000000001</v>
      </c>
      <c r="K27">
        <v>-7.8E-2</v>
      </c>
    </row>
    <row r="28" spans="1:11">
      <c r="A28" t="str">
        <f t="shared" si="0"/>
        <v>BASE 2 FLUL33.23</v>
      </c>
      <c r="B28" t="s">
        <v>16</v>
      </c>
      <c r="C28" t="s">
        <v>11</v>
      </c>
      <c r="D28" t="s">
        <v>14</v>
      </c>
      <c r="E28">
        <v>3.23</v>
      </c>
      <c r="F28">
        <v>107.49</v>
      </c>
      <c r="G28">
        <v>4.1100000000000003</v>
      </c>
      <c r="H28">
        <v>5.65</v>
      </c>
      <c r="I28">
        <v>4.7E-2</v>
      </c>
      <c r="J28">
        <v>-7.9619999999999997</v>
      </c>
      <c r="K28">
        <v>-6.7839999999999998</v>
      </c>
    </row>
    <row r="29" spans="1:11">
      <c r="A29" t="str">
        <f t="shared" si="0"/>
        <v>BASE 3 FLUL10</v>
      </c>
      <c r="B29" t="s">
        <v>17</v>
      </c>
      <c r="C29" t="s">
        <v>11</v>
      </c>
      <c r="D29" t="s">
        <v>12</v>
      </c>
      <c r="E29">
        <v>0</v>
      </c>
      <c r="F29">
        <v>-26204.67</v>
      </c>
      <c r="G29">
        <v>362.26</v>
      </c>
      <c r="H29">
        <v>-12.09</v>
      </c>
      <c r="I29">
        <v>-0.78</v>
      </c>
      <c r="J29">
        <v>-44.564999999999998</v>
      </c>
      <c r="K29">
        <v>562.56500000000005</v>
      </c>
    </row>
    <row r="30" spans="1:11">
      <c r="A30" t="str">
        <f t="shared" si="0"/>
        <v>BASE 3 FLUL11.105</v>
      </c>
      <c r="B30" t="s">
        <v>17</v>
      </c>
      <c r="C30" t="s">
        <v>11</v>
      </c>
      <c r="D30" t="s">
        <v>12</v>
      </c>
      <c r="E30">
        <v>1.105</v>
      </c>
      <c r="F30">
        <v>-26204.67</v>
      </c>
      <c r="G30">
        <v>362.26</v>
      </c>
      <c r="H30">
        <v>-12.09</v>
      </c>
      <c r="I30">
        <v>-0.78</v>
      </c>
      <c r="J30">
        <v>-29.535</v>
      </c>
      <c r="K30">
        <v>144.27199999999999</v>
      </c>
    </row>
    <row r="31" spans="1:11">
      <c r="A31" t="str">
        <f t="shared" si="0"/>
        <v>BASE 3 FLUL12.21</v>
      </c>
      <c r="B31" t="s">
        <v>17</v>
      </c>
      <c r="C31" t="s">
        <v>11</v>
      </c>
      <c r="D31" t="s">
        <v>12</v>
      </c>
      <c r="E31">
        <v>2.21</v>
      </c>
      <c r="F31">
        <v>-26204.67</v>
      </c>
      <c r="G31">
        <v>362.26</v>
      </c>
      <c r="H31">
        <v>-12.09</v>
      </c>
      <c r="I31">
        <v>-0.78</v>
      </c>
      <c r="J31">
        <v>-12.125</v>
      </c>
      <c r="K31">
        <v>-285.69</v>
      </c>
    </row>
    <row r="32" spans="1:11">
      <c r="A32" t="str">
        <f t="shared" si="0"/>
        <v>BASE 3 FLUL20</v>
      </c>
      <c r="B32" t="s">
        <v>17</v>
      </c>
      <c r="C32" t="s">
        <v>11</v>
      </c>
      <c r="D32" t="s">
        <v>13</v>
      </c>
      <c r="E32">
        <v>0</v>
      </c>
      <c r="F32">
        <v>109613.05</v>
      </c>
      <c r="G32">
        <v>5.67</v>
      </c>
      <c r="H32">
        <v>164.39</v>
      </c>
      <c r="I32">
        <v>-0.11899999999999999</v>
      </c>
      <c r="J32">
        <v>359.00200000000001</v>
      </c>
      <c r="K32">
        <v>1.5549999999999999</v>
      </c>
    </row>
    <row r="33" spans="1:11">
      <c r="A33" t="str">
        <f t="shared" si="0"/>
        <v>BASE 3 FLUL21.105</v>
      </c>
      <c r="B33" t="s">
        <v>17</v>
      </c>
      <c r="C33" t="s">
        <v>11</v>
      </c>
      <c r="D33" t="s">
        <v>13</v>
      </c>
      <c r="E33">
        <v>1.105</v>
      </c>
      <c r="F33">
        <v>109613.05</v>
      </c>
      <c r="G33">
        <v>5.67</v>
      </c>
      <c r="H33">
        <v>164.39</v>
      </c>
      <c r="I33">
        <v>-0.11899999999999999</v>
      </c>
      <c r="J33">
        <v>164.88300000000001</v>
      </c>
      <c r="K33">
        <v>-4.6879999999999997</v>
      </c>
    </row>
    <row r="34" spans="1:11">
      <c r="A34" t="str">
        <f t="shared" si="0"/>
        <v>BASE 3 FLUL22.21</v>
      </c>
      <c r="B34" t="s">
        <v>17</v>
      </c>
      <c r="C34" t="s">
        <v>11</v>
      </c>
      <c r="D34" t="s">
        <v>13</v>
      </c>
      <c r="E34">
        <v>2.21</v>
      </c>
      <c r="F34">
        <v>109613.05</v>
      </c>
      <c r="G34">
        <v>5.67</v>
      </c>
      <c r="H34">
        <v>164.39</v>
      </c>
      <c r="I34">
        <v>-0.11899999999999999</v>
      </c>
      <c r="J34">
        <v>-42.530999999999999</v>
      </c>
      <c r="K34">
        <v>-10.555</v>
      </c>
    </row>
    <row r="35" spans="1:11">
      <c r="A35" t="str">
        <f t="shared" si="0"/>
        <v>BASE 3 FLUL30</v>
      </c>
      <c r="B35" t="s">
        <v>17</v>
      </c>
      <c r="C35" t="s">
        <v>11</v>
      </c>
      <c r="D35" t="s">
        <v>14</v>
      </c>
      <c r="E35">
        <v>0</v>
      </c>
      <c r="F35">
        <v>777.06</v>
      </c>
      <c r="G35">
        <v>33.18</v>
      </c>
      <c r="H35">
        <v>27.71</v>
      </c>
      <c r="I35">
        <v>0.31</v>
      </c>
      <c r="J35">
        <v>39.127000000000002</v>
      </c>
      <c r="K35">
        <v>49.143000000000001</v>
      </c>
    </row>
    <row r="36" spans="1:11">
      <c r="A36" t="str">
        <f t="shared" si="0"/>
        <v>BASE 3 FLUL31.105</v>
      </c>
      <c r="B36" t="s">
        <v>17</v>
      </c>
      <c r="C36" t="s">
        <v>11</v>
      </c>
      <c r="D36" t="s">
        <v>14</v>
      </c>
      <c r="E36">
        <v>1.105</v>
      </c>
      <c r="F36">
        <v>777.06</v>
      </c>
      <c r="G36">
        <v>33.18</v>
      </c>
      <c r="H36">
        <v>27.71</v>
      </c>
      <c r="I36">
        <v>0.31</v>
      </c>
      <c r="J36">
        <v>7.2910000000000004</v>
      </c>
      <c r="K36">
        <v>10.923999999999999</v>
      </c>
    </row>
    <row r="37" spans="1:11">
      <c r="A37" t="str">
        <f t="shared" si="0"/>
        <v>BASE 3 FLUL32.21</v>
      </c>
      <c r="B37" t="s">
        <v>17</v>
      </c>
      <c r="C37" t="s">
        <v>11</v>
      </c>
      <c r="D37" t="s">
        <v>14</v>
      </c>
      <c r="E37">
        <v>2.21</v>
      </c>
      <c r="F37">
        <v>777.06</v>
      </c>
      <c r="G37">
        <v>33.18</v>
      </c>
      <c r="H37">
        <v>27.71</v>
      </c>
      <c r="I37">
        <v>0.31</v>
      </c>
      <c r="J37">
        <v>-25.137</v>
      </c>
      <c r="K37">
        <v>-28.178000000000001</v>
      </c>
    </row>
    <row r="38" spans="1:11">
      <c r="A38" t="str">
        <f t="shared" si="0"/>
        <v>GROUND FLUL10</v>
      </c>
      <c r="B38" t="s">
        <v>10</v>
      </c>
      <c r="C38" t="s">
        <v>18</v>
      </c>
      <c r="D38" t="s">
        <v>12</v>
      </c>
      <c r="E38">
        <v>0</v>
      </c>
      <c r="F38">
        <v>-1719.24</v>
      </c>
      <c r="G38">
        <v>147.81</v>
      </c>
      <c r="H38">
        <v>22.88</v>
      </c>
      <c r="I38">
        <v>-6.5000000000000002E-2</v>
      </c>
      <c r="J38">
        <v>23.41</v>
      </c>
      <c r="K38">
        <v>243.02600000000001</v>
      </c>
    </row>
    <row r="39" spans="1:11">
      <c r="A39" t="str">
        <f t="shared" si="0"/>
        <v>GROUND FLUL11.615</v>
      </c>
      <c r="B39" t="s">
        <v>10</v>
      </c>
      <c r="C39" t="s">
        <v>18</v>
      </c>
      <c r="D39" t="s">
        <v>12</v>
      </c>
      <c r="E39">
        <v>1.615</v>
      </c>
      <c r="F39">
        <v>-1719.24</v>
      </c>
      <c r="G39">
        <v>147.81</v>
      </c>
      <c r="H39">
        <v>22.88</v>
      </c>
      <c r="I39">
        <v>-6.5000000000000002E-2</v>
      </c>
      <c r="J39">
        <v>-13.425000000000001</v>
      </c>
      <c r="K39">
        <v>3.6309999999999998</v>
      </c>
    </row>
    <row r="40" spans="1:11">
      <c r="A40" t="str">
        <f t="shared" si="0"/>
        <v>GROUND FLUL13.23</v>
      </c>
      <c r="B40" t="s">
        <v>10</v>
      </c>
      <c r="C40" t="s">
        <v>18</v>
      </c>
      <c r="D40" t="s">
        <v>12</v>
      </c>
      <c r="E40">
        <v>3.23</v>
      </c>
      <c r="F40">
        <v>-1719.24</v>
      </c>
      <c r="G40">
        <v>147.81</v>
      </c>
      <c r="H40">
        <v>22.88</v>
      </c>
      <c r="I40">
        <v>-6.5000000000000002E-2</v>
      </c>
      <c r="J40">
        <v>-50.198999999999998</v>
      </c>
      <c r="K40">
        <v>-235.78</v>
      </c>
    </row>
    <row r="41" spans="1:11">
      <c r="A41" t="str">
        <f t="shared" si="0"/>
        <v>GROUND FLUL20</v>
      </c>
      <c r="B41" t="s">
        <v>10</v>
      </c>
      <c r="C41" t="s">
        <v>18</v>
      </c>
      <c r="D41" t="s">
        <v>13</v>
      </c>
      <c r="E41">
        <v>0</v>
      </c>
      <c r="F41">
        <v>3688.77</v>
      </c>
      <c r="G41">
        <v>92.8</v>
      </c>
      <c r="H41">
        <v>180.46</v>
      </c>
      <c r="I41">
        <v>-0.105</v>
      </c>
      <c r="J41">
        <v>284.88600000000002</v>
      </c>
      <c r="K41">
        <v>147.16399999999999</v>
      </c>
    </row>
    <row r="42" spans="1:11">
      <c r="A42" t="str">
        <f t="shared" si="0"/>
        <v>GROUND FLUL21.615</v>
      </c>
      <c r="B42" t="s">
        <v>10</v>
      </c>
      <c r="C42" t="s">
        <v>18</v>
      </c>
      <c r="D42" t="s">
        <v>13</v>
      </c>
      <c r="E42">
        <v>1.615</v>
      </c>
      <c r="F42">
        <v>3688.77</v>
      </c>
      <c r="G42">
        <v>92.8</v>
      </c>
      <c r="H42">
        <v>180.46</v>
      </c>
      <c r="I42">
        <v>-0.105</v>
      </c>
      <c r="J42">
        <v>-8.4130000000000003</v>
      </c>
      <c r="K42">
        <v>-2.722</v>
      </c>
    </row>
    <row r="43" spans="1:11">
      <c r="A43" t="str">
        <f t="shared" si="0"/>
        <v>GROUND FLUL23.23</v>
      </c>
      <c r="B43" t="s">
        <v>10</v>
      </c>
      <c r="C43" t="s">
        <v>18</v>
      </c>
      <c r="D43" t="s">
        <v>13</v>
      </c>
      <c r="E43">
        <v>3.23</v>
      </c>
      <c r="F43">
        <v>3688.77</v>
      </c>
      <c r="G43">
        <v>92.8</v>
      </c>
      <c r="H43">
        <v>180.46</v>
      </c>
      <c r="I43">
        <v>-0.105</v>
      </c>
      <c r="J43">
        <v>-301.67399999999998</v>
      </c>
      <c r="K43">
        <v>-152.596</v>
      </c>
    </row>
    <row r="44" spans="1:11">
      <c r="A44" t="str">
        <f t="shared" si="0"/>
        <v>GROUND FLUL30</v>
      </c>
      <c r="B44" t="s">
        <v>10</v>
      </c>
      <c r="C44" t="s">
        <v>18</v>
      </c>
      <c r="D44" t="s">
        <v>14</v>
      </c>
      <c r="E44">
        <v>0</v>
      </c>
      <c r="F44">
        <v>46.04</v>
      </c>
      <c r="G44">
        <v>7.23</v>
      </c>
      <c r="H44">
        <v>18.260000000000002</v>
      </c>
      <c r="I44">
        <v>7.9000000000000001E-2</v>
      </c>
      <c r="J44">
        <v>22.504000000000001</v>
      </c>
      <c r="K44">
        <v>11.795999999999999</v>
      </c>
    </row>
    <row r="45" spans="1:11">
      <c r="A45" t="str">
        <f t="shared" si="0"/>
        <v>GROUND FLUL31.615</v>
      </c>
      <c r="B45" t="s">
        <v>10</v>
      </c>
      <c r="C45" t="s">
        <v>18</v>
      </c>
      <c r="D45" t="s">
        <v>14</v>
      </c>
      <c r="E45">
        <v>1.615</v>
      </c>
      <c r="F45">
        <v>46.04</v>
      </c>
      <c r="G45">
        <v>7.23</v>
      </c>
      <c r="H45">
        <v>18.260000000000002</v>
      </c>
      <c r="I45">
        <v>7.9000000000000001E-2</v>
      </c>
      <c r="J45">
        <v>-7.0270000000000001</v>
      </c>
      <c r="K45">
        <v>9.2999999999999999E-2</v>
      </c>
    </row>
    <row r="46" spans="1:11">
      <c r="A46" t="str">
        <f t="shared" si="0"/>
        <v>GROUND FLUL33.23</v>
      </c>
      <c r="B46" t="s">
        <v>10</v>
      </c>
      <c r="C46" t="s">
        <v>18</v>
      </c>
      <c r="D46" t="s">
        <v>14</v>
      </c>
      <c r="E46">
        <v>3.23</v>
      </c>
      <c r="F46">
        <v>46.04</v>
      </c>
      <c r="G46">
        <v>7.23</v>
      </c>
      <c r="H46">
        <v>18.260000000000002</v>
      </c>
      <c r="I46">
        <v>7.9000000000000001E-2</v>
      </c>
      <c r="J46">
        <v>-36.524999999999999</v>
      </c>
      <c r="K46">
        <v>-11.61</v>
      </c>
    </row>
    <row r="47" spans="1:11">
      <c r="A47" t="str">
        <f t="shared" si="0"/>
        <v>BASE 1 FLUL10</v>
      </c>
      <c r="B47" t="s">
        <v>15</v>
      </c>
      <c r="C47" t="s">
        <v>18</v>
      </c>
      <c r="D47" t="s">
        <v>12</v>
      </c>
      <c r="E47">
        <v>0</v>
      </c>
      <c r="F47">
        <v>-4570.22</v>
      </c>
      <c r="G47">
        <v>56.2</v>
      </c>
      <c r="H47">
        <v>20.89</v>
      </c>
      <c r="I47">
        <v>-3.4000000000000002E-2</v>
      </c>
      <c r="J47">
        <v>22.768000000000001</v>
      </c>
      <c r="K47">
        <v>97.638000000000005</v>
      </c>
    </row>
    <row r="48" spans="1:11">
      <c r="A48" t="str">
        <f t="shared" si="0"/>
        <v>BASE 1 FLUL11.615</v>
      </c>
      <c r="B48" t="s">
        <v>15</v>
      </c>
      <c r="C48" t="s">
        <v>18</v>
      </c>
      <c r="D48" t="s">
        <v>12</v>
      </c>
      <c r="E48">
        <v>1.615</v>
      </c>
      <c r="F48">
        <v>-4570.22</v>
      </c>
      <c r="G48">
        <v>56.2</v>
      </c>
      <c r="H48">
        <v>20.89</v>
      </c>
      <c r="I48">
        <v>-3.4000000000000002E-2</v>
      </c>
      <c r="J48">
        <v>-10.954000000000001</v>
      </c>
      <c r="K48">
        <v>6.0069999999999997</v>
      </c>
    </row>
    <row r="49" spans="1:11">
      <c r="A49" t="str">
        <f t="shared" si="0"/>
        <v>BASE 1 FLUL13.23</v>
      </c>
      <c r="B49" t="s">
        <v>15</v>
      </c>
      <c r="C49" t="s">
        <v>18</v>
      </c>
      <c r="D49" t="s">
        <v>12</v>
      </c>
      <c r="E49">
        <v>3.23</v>
      </c>
      <c r="F49">
        <v>-4570.22</v>
      </c>
      <c r="G49">
        <v>56.2</v>
      </c>
      <c r="H49">
        <v>20.89</v>
      </c>
      <c r="I49">
        <v>-3.4000000000000002E-2</v>
      </c>
      <c r="J49">
        <v>-44.566000000000003</v>
      </c>
      <c r="K49">
        <v>-85.683999999999997</v>
      </c>
    </row>
    <row r="50" spans="1:11">
      <c r="A50" t="str">
        <f t="shared" si="0"/>
        <v>BASE 1 FLUL20</v>
      </c>
      <c r="B50" t="s">
        <v>15</v>
      </c>
      <c r="C50" t="s">
        <v>18</v>
      </c>
      <c r="D50" t="s">
        <v>13</v>
      </c>
      <c r="E50">
        <v>0</v>
      </c>
      <c r="F50">
        <v>9262.43</v>
      </c>
      <c r="G50">
        <v>79.47</v>
      </c>
      <c r="H50">
        <v>-30.54</v>
      </c>
      <c r="I50">
        <v>-3.6999999999999998E-2</v>
      </c>
      <c r="J50">
        <v>23.303000000000001</v>
      </c>
      <c r="K50">
        <v>120.937</v>
      </c>
    </row>
    <row r="51" spans="1:11">
      <c r="A51" t="str">
        <f t="shared" si="0"/>
        <v>BASE 1 FLUL21.615</v>
      </c>
      <c r="B51" t="s">
        <v>15</v>
      </c>
      <c r="C51" t="s">
        <v>18</v>
      </c>
      <c r="D51" t="s">
        <v>13</v>
      </c>
      <c r="E51">
        <v>1.615</v>
      </c>
      <c r="F51">
        <v>9262.43</v>
      </c>
      <c r="G51">
        <v>79.47</v>
      </c>
      <c r="H51">
        <v>-30.54</v>
      </c>
      <c r="I51">
        <v>-3.6999999999999998E-2</v>
      </c>
      <c r="J51">
        <v>70.751000000000005</v>
      </c>
      <c r="K51">
        <v>-7.4850000000000003</v>
      </c>
    </row>
    <row r="52" spans="1:11">
      <c r="A52" t="str">
        <f t="shared" si="0"/>
        <v>BASE 1 FLUL23.23</v>
      </c>
      <c r="B52" t="s">
        <v>15</v>
      </c>
      <c r="C52" t="s">
        <v>18</v>
      </c>
      <c r="D52" t="s">
        <v>13</v>
      </c>
      <c r="E52">
        <v>3.23</v>
      </c>
      <c r="F52">
        <v>9262.43</v>
      </c>
      <c r="G52">
        <v>79.47</v>
      </c>
      <c r="H52">
        <v>-30.54</v>
      </c>
      <c r="I52">
        <v>-3.6999999999999998E-2</v>
      </c>
      <c r="J52">
        <v>117.494</v>
      </c>
      <c r="K52">
        <v>-135.833</v>
      </c>
    </row>
    <row r="53" spans="1:11">
      <c r="A53" t="str">
        <f t="shared" si="0"/>
        <v>BASE 1 FLUL30</v>
      </c>
      <c r="B53" t="s">
        <v>15</v>
      </c>
      <c r="C53" t="s">
        <v>18</v>
      </c>
      <c r="D53" t="s">
        <v>14</v>
      </c>
      <c r="E53">
        <v>0</v>
      </c>
      <c r="F53">
        <v>59.41</v>
      </c>
      <c r="G53">
        <v>2.13</v>
      </c>
      <c r="H53">
        <v>2.2599999999999998</v>
      </c>
      <c r="I53">
        <v>2.8000000000000001E-2</v>
      </c>
      <c r="J53">
        <v>4.5670000000000002</v>
      </c>
      <c r="K53">
        <v>3.4990000000000001</v>
      </c>
    </row>
    <row r="54" spans="1:11">
      <c r="A54" t="str">
        <f t="shared" si="0"/>
        <v>BASE 1 FLUL31.615</v>
      </c>
      <c r="B54" t="s">
        <v>15</v>
      </c>
      <c r="C54" t="s">
        <v>18</v>
      </c>
      <c r="D54" t="s">
        <v>14</v>
      </c>
      <c r="E54">
        <v>1.615</v>
      </c>
      <c r="F54">
        <v>59.41</v>
      </c>
      <c r="G54">
        <v>2.13</v>
      </c>
      <c r="H54">
        <v>2.2599999999999998</v>
      </c>
      <c r="I54">
        <v>2.8000000000000001E-2</v>
      </c>
      <c r="J54">
        <v>0.90400000000000003</v>
      </c>
      <c r="K54">
        <v>3.7999999999999999E-2</v>
      </c>
    </row>
    <row r="55" spans="1:11">
      <c r="A55" t="str">
        <f t="shared" si="0"/>
        <v>BASE 1 FLUL33.23</v>
      </c>
      <c r="B55" t="s">
        <v>15</v>
      </c>
      <c r="C55" t="s">
        <v>18</v>
      </c>
      <c r="D55" t="s">
        <v>14</v>
      </c>
      <c r="E55">
        <v>3.23</v>
      </c>
      <c r="F55">
        <v>59.41</v>
      </c>
      <c r="G55">
        <v>2.13</v>
      </c>
      <c r="H55">
        <v>2.2599999999999998</v>
      </c>
      <c r="I55">
        <v>2.8000000000000001E-2</v>
      </c>
      <c r="J55">
        <v>-2.7679999999999998</v>
      </c>
      <c r="K55">
        <v>-3.423</v>
      </c>
    </row>
    <row r="56" spans="1:11">
      <c r="A56" t="str">
        <f t="shared" si="0"/>
        <v>BASE 2 FLUL10</v>
      </c>
      <c r="B56" t="s">
        <v>16</v>
      </c>
      <c r="C56" t="s">
        <v>18</v>
      </c>
      <c r="D56" t="s">
        <v>12</v>
      </c>
      <c r="E56">
        <v>0</v>
      </c>
      <c r="F56">
        <v>-9989.41</v>
      </c>
      <c r="G56">
        <v>82.45</v>
      </c>
      <c r="H56">
        <v>100.58</v>
      </c>
      <c r="I56">
        <v>-4.7E-2</v>
      </c>
      <c r="J56">
        <v>213.71199999999999</v>
      </c>
      <c r="K56">
        <v>136.81800000000001</v>
      </c>
    </row>
    <row r="57" spans="1:11">
      <c r="A57" t="str">
        <f t="shared" si="0"/>
        <v>BASE 2 FLUL11.615</v>
      </c>
      <c r="B57" t="s">
        <v>16</v>
      </c>
      <c r="C57" t="s">
        <v>18</v>
      </c>
      <c r="D57" t="s">
        <v>12</v>
      </c>
      <c r="E57">
        <v>1.615</v>
      </c>
      <c r="F57">
        <v>-9989.41</v>
      </c>
      <c r="G57">
        <v>82.45</v>
      </c>
      <c r="H57">
        <v>100.58</v>
      </c>
      <c r="I57">
        <v>-4.7E-2</v>
      </c>
      <c r="J57">
        <v>52.006</v>
      </c>
      <c r="K57">
        <v>1.3109999999999999</v>
      </c>
    </row>
    <row r="58" spans="1:11">
      <c r="A58" t="str">
        <f t="shared" si="0"/>
        <v>BASE 2 FLUL13.23</v>
      </c>
      <c r="B58" t="s">
        <v>16</v>
      </c>
      <c r="C58" t="s">
        <v>18</v>
      </c>
      <c r="D58" t="s">
        <v>12</v>
      </c>
      <c r="E58">
        <v>3.23</v>
      </c>
      <c r="F58">
        <v>-9989.41</v>
      </c>
      <c r="G58">
        <v>82.45</v>
      </c>
      <c r="H58">
        <v>100.58</v>
      </c>
      <c r="I58">
        <v>-4.7E-2</v>
      </c>
      <c r="J58">
        <v>-110.944</v>
      </c>
      <c r="K58">
        <v>-134.22800000000001</v>
      </c>
    </row>
    <row r="59" spans="1:11">
      <c r="A59" t="str">
        <f t="shared" si="0"/>
        <v>BASE 2 FLUL20</v>
      </c>
      <c r="B59" t="s">
        <v>16</v>
      </c>
      <c r="C59" t="s">
        <v>18</v>
      </c>
      <c r="D59" t="s">
        <v>13</v>
      </c>
      <c r="E59">
        <v>0</v>
      </c>
      <c r="F59">
        <v>20444.77</v>
      </c>
      <c r="G59">
        <v>59</v>
      </c>
      <c r="H59">
        <v>-11.21</v>
      </c>
      <c r="I59">
        <v>-3.0000000000000001E-3</v>
      </c>
      <c r="J59">
        <v>-32.371000000000002</v>
      </c>
      <c r="K59">
        <v>91.850999999999999</v>
      </c>
    </row>
    <row r="60" spans="1:11">
      <c r="A60" t="str">
        <f t="shared" si="0"/>
        <v>BASE 2 FLUL21.615</v>
      </c>
      <c r="B60" t="s">
        <v>16</v>
      </c>
      <c r="C60" t="s">
        <v>18</v>
      </c>
      <c r="D60" t="s">
        <v>13</v>
      </c>
      <c r="E60">
        <v>1.615</v>
      </c>
      <c r="F60">
        <v>20444.77</v>
      </c>
      <c r="G60">
        <v>59</v>
      </c>
      <c r="H60">
        <v>-11.21</v>
      </c>
      <c r="I60">
        <v>-3.0000000000000001E-3</v>
      </c>
      <c r="J60">
        <v>-18.893999999999998</v>
      </c>
      <c r="K60">
        <v>-3.5790000000000002</v>
      </c>
    </row>
    <row r="61" spans="1:11">
      <c r="A61" t="str">
        <f t="shared" si="0"/>
        <v>BASE 2 FLUL23.23</v>
      </c>
      <c r="B61" t="s">
        <v>16</v>
      </c>
      <c r="C61" t="s">
        <v>18</v>
      </c>
      <c r="D61" t="s">
        <v>13</v>
      </c>
      <c r="E61">
        <v>3.23</v>
      </c>
      <c r="F61">
        <v>20444.77</v>
      </c>
      <c r="G61">
        <v>59</v>
      </c>
      <c r="H61">
        <v>-11.21</v>
      </c>
      <c r="I61">
        <v>-3.0000000000000001E-3</v>
      </c>
      <c r="J61">
        <v>-4.9649999999999999</v>
      </c>
      <c r="K61">
        <v>-98.924000000000007</v>
      </c>
    </row>
    <row r="62" spans="1:11">
      <c r="A62" t="str">
        <f t="shared" si="0"/>
        <v>BASE 2 FLUL30</v>
      </c>
      <c r="B62" t="s">
        <v>16</v>
      </c>
      <c r="C62" t="s">
        <v>18</v>
      </c>
      <c r="D62" t="s">
        <v>14</v>
      </c>
      <c r="E62">
        <v>0</v>
      </c>
      <c r="F62">
        <v>100.87</v>
      </c>
      <c r="G62">
        <v>3.97</v>
      </c>
      <c r="H62">
        <v>12.34</v>
      </c>
      <c r="I62">
        <v>4.7E-2</v>
      </c>
      <c r="J62">
        <v>23.016999999999999</v>
      </c>
      <c r="K62">
        <v>6.3959999999999999</v>
      </c>
    </row>
    <row r="63" spans="1:11">
      <c r="A63" t="str">
        <f t="shared" si="0"/>
        <v>BASE 2 FLUL31.615</v>
      </c>
      <c r="B63" t="s">
        <v>16</v>
      </c>
      <c r="C63" t="s">
        <v>18</v>
      </c>
      <c r="D63" t="s">
        <v>14</v>
      </c>
      <c r="E63">
        <v>1.615</v>
      </c>
      <c r="F63">
        <v>100.87</v>
      </c>
      <c r="G63">
        <v>3.97</v>
      </c>
      <c r="H63">
        <v>12.34</v>
      </c>
      <c r="I63">
        <v>4.7E-2</v>
      </c>
      <c r="J63">
        <v>3.05</v>
      </c>
      <c r="K63">
        <v>-7.6999999999999999E-2</v>
      </c>
    </row>
    <row r="64" spans="1:11">
      <c r="A64" t="str">
        <f t="shared" si="0"/>
        <v>BASE 2 FLUL33.23</v>
      </c>
      <c r="B64" t="s">
        <v>16</v>
      </c>
      <c r="C64" t="s">
        <v>18</v>
      </c>
      <c r="D64" t="s">
        <v>14</v>
      </c>
      <c r="E64">
        <v>3.23</v>
      </c>
      <c r="F64">
        <v>100.87</v>
      </c>
      <c r="G64">
        <v>3.97</v>
      </c>
      <c r="H64">
        <v>12.34</v>
      </c>
      <c r="I64">
        <v>4.7E-2</v>
      </c>
      <c r="J64">
        <v>-16.989999999999998</v>
      </c>
      <c r="K64">
        <v>-6.548</v>
      </c>
    </row>
    <row r="65" spans="1:11">
      <c r="A65" t="str">
        <f t="shared" si="0"/>
        <v>BASE 3 FLUL10</v>
      </c>
      <c r="B65" t="s">
        <v>17</v>
      </c>
      <c r="C65" t="s">
        <v>18</v>
      </c>
      <c r="D65" t="s">
        <v>12</v>
      </c>
      <c r="E65">
        <v>0</v>
      </c>
      <c r="F65">
        <v>-63669.4</v>
      </c>
      <c r="G65">
        <v>359.55</v>
      </c>
      <c r="H65">
        <v>25.35</v>
      </c>
      <c r="I65">
        <v>-0.78</v>
      </c>
      <c r="J65">
        <v>-32.448999999999998</v>
      </c>
      <c r="K65">
        <v>558.29700000000003</v>
      </c>
    </row>
    <row r="66" spans="1:11">
      <c r="A66" t="str">
        <f t="shared" si="0"/>
        <v>BASE 3 FLUL11.105</v>
      </c>
      <c r="B66" t="s">
        <v>17</v>
      </c>
      <c r="C66" t="s">
        <v>18</v>
      </c>
      <c r="D66" t="s">
        <v>12</v>
      </c>
      <c r="E66">
        <v>1.105</v>
      </c>
      <c r="F66">
        <v>-63669.4</v>
      </c>
      <c r="G66">
        <v>359.55</v>
      </c>
      <c r="H66">
        <v>25.35</v>
      </c>
      <c r="I66">
        <v>-0.78</v>
      </c>
      <c r="J66">
        <v>-58.935000000000002</v>
      </c>
      <c r="K66">
        <v>145.04</v>
      </c>
    </row>
    <row r="67" spans="1:11">
      <c r="A67" t="str">
        <f t="shared" ref="A67:A130" si="1">+CONCATENATE(B67,D67,E67)</f>
        <v>BASE 3 FLUL12.21</v>
      </c>
      <c r="B67" t="s">
        <v>17</v>
      </c>
      <c r="C67" t="s">
        <v>18</v>
      </c>
      <c r="D67" t="s">
        <v>12</v>
      </c>
      <c r="E67">
        <v>2.21</v>
      </c>
      <c r="F67">
        <v>-63669.4</v>
      </c>
      <c r="G67">
        <v>359.55</v>
      </c>
      <c r="H67">
        <v>25.35</v>
      </c>
      <c r="I67">
        <v>-0.78</v>
      </c>
      <c r="J67">
        <v>-81.180999999999997</v>
      </c>
      <c r="K67">
        <v>-278.70800000000003</v>
      </c>
    </row>
    <row r="68" spans="1:11">
      <c r="A68" t="str">
        <f t="shared" si="1"/>
        <v>BASE 3 FLUL20</v>
      </c>
      <c r="B68" t="s">
        <v>17</v>
      </c>
      <c r="C68" t="s">
        <v>18</v>
      </c>
      <c r="D68" t="s">
        <v>13</v>
      </c>
      <c r="E68">
        <v>0</v>
      </c>
      <c r="F68">
        <v>131137.32</v>
      </c>
      <c r="G68">
        <v>21.85</v>
      </c>
      <c r="H68">
        <v>135.41999999999999</v>
      </c>
      <c r="I68">
        <v>-0.11899999999999999</v>
      </c>
      <c r="J68">
        <v>326.98399999999998</v>
      </c>
      <c r="K68">
        <v>16.763000000000002</v>
      </c>
    </row>
    <row r="69" spans="1:11">
      <c r="A69" t="str">
        <f t="shared" si="1"/>
        <v>BASE 3 FLUL21.105</v>
      </c>
      <c r="B69" t="s">
        <v>17</v>
      </c>
      <c r="C69" t="s">
        <v>18</v>
      </c>
      <c r="D69" t="s">
        <v>13</v>
      </c>
      <c r="E69">
        <v>1.105</v>
      </c>
      <c r="F69">
        <v>131137.32</v>
      </c>
      <c r="G69">
        <v>21.85</v>
      </c>
      <c r="H69">
        <v>135.41999999999999</v>
      </c>
      <c r="I69">
        <v>-0.11899999999999999</v>
      </c>
      <c r="J69">
        <v>167.017</v>
      </c>
      <c r="K69">
        <v>-7.7169999999999996</v>
      </c>
    </row>
    <row r="70" spans="1:11">
      <c r="A70" t="str">
        <f t="shared" si="1"/>
        <v>BASE 3 FLUL22.21</v>
      </c>
      <c r="B70" t="s">
        <v>17</v>
      </c>
      <c r="C70" t="s">
        <v>18</v>
      </c>
      <c r="D70" t="s">
        <v>13</v>
      </c>
      <c r="E70">
        <v>2.21</v>
      </c>
      <c r="F70">
        <v>131137.32</v>
      </c>
      <c r="G70">
        <v>21.85</v>
      </c>
      <c r="H70">
        <v>135.41999999999999</v>
      </c>
      <c r="I70">
        <v>-0.11899999999999999</v>
      </c>
      <c r="J70">
        <v>-4.9930000000000003</v>
      </c>
      <c r="K70">
        <v>-31.643000000000001</v>
      </c>
    </row>
    <row r="71" spans="1:11">
      <c r="A71" t="str">
        <f t="shared" si="1"/>
        <v>BASE 3 FLUL30</v>
      </c>
      <c r="B71" t="s">
        <v>17</v>
      </c>
      <c r="C71" t="s">
        <v>18</v>
      </c>
      <c r="D71" t="s">
        <v>14</v>
      </c>
      <c r="E71">
        <v>0</v>
      </c>
      <c r="F71">
        <v>705.75</v>
      </c>
      <c r="G71">
        <v>33.299999999999997</v>
      </c>
      <c r="H71">
        <v>50.57</v>
      </c>
      <c r="I71">
        <v>0.31</v>
      </c>
      <c r="J71">
        <v>69.724000000000004</v>
      </c>
      <c r="K71">
        <v>49.100999999999999</v>
      </c>
    </row>
    <row r="72" spans="1:11">
      <c r="A72" t="str">
        <f t="shared" si="1"/>
        <v>BASE 3 FLUL31.105</v>
      </c>
      <c r="B72" t="s">
        <v>17</v>
      </c>
      <c r="C72" t="s">
        <v>18</v>
      </c>
      <c r="D72" t="s">
        <v>14</v>
      </c>
      <c r="E72">
        <v>1.105</v>
      </c>
      <c r="F72">
        <v>705.75</v>
      </c>
      <c r="G72">
        <v>33.299999999999997</v>
      </c>
      <c r="H72">
        <v>50.57</v>
      </c>
      <c r="I72">
        <v>0.31</v>
      </c>
      <c r="J72">
        <v>11.922000000000001</v>
      </c>
      <c r="K72">
        <v>10.928000000000001</v>
      </c>
    </row>
    <row r="73" spans="1:11">
      <c r="A73" t="str">
        <f t="shared" si="1"/>
        <v>BASE 3 FLUL32.21</v>
      </c>
      <c r="B73" t="s">
        <v>17</v>
      </c>
      <c r="C73" t="s">
        <v>18</v>
      </c>
      <c r="D73" t="s">
        <v>14</v>
      </c>
      <c r="E73">
        <v>2.21</v>
      </c>
      <c r="F73">
        <v>705.75</v>
      </c>
      <c r="G73">
        <v>33.299999999999997</v>
      </c>
      <c r="H73">
        <v>50.57</v>
      </c>
      <c r="I73">
        <v>0.31</v>
      </c>
      <c r="J73">
        <v>-46.744</v>
      </c>
      <c r="K73">
        <v>-28.036999999999999</v>
      </c>
    </row>
    <row r="74" spans="1:11">
      <c r="A74" t="str">
        <f t="shared" si="1"/>
        <v>GROUND FLUL10</v>
      </c>
      <c r="B74" t="s">
        <v>10</v>
      </c>
      <c r="C74" t="s">
        <v>19</v>
      </c>
      <c r="D74" t="s">
        <v>12</v>
      </c>
      <c r="E74">
        <v>0</v>
      </c>
      <c r="F74">
        <v>-8666.7199999999993</v>
      </c>
      <c r="G74">
        <v>94.57</v>
      </c>
      <c r="H74">
        <v>6.24</v>
      </c>
      <c r="I74">
        <v>-6.5000000000000002E-2</v>
      </c>
      <c r="J74">
        <v>14.079000000000001</v>
      </c>
      <c r="K74">
        <v>165.005</v>
      </c>
    </row>
    <row r="75" spans="1:11">
      <c r="A75" t="str">
        <f t="shared" si="1"/>
        <v>GROUND FLUL11.615</v>
      </c>
      <c r="B75" t="s">
        <v>10</v>
      </c>
      <c r="C75" t="s">
        <v>19</v>
      </c>
      <c r="D75" t="s">
        <v>12</v>
      </c>
      <c r="E75">
        <v>1.615</v>
      </c>
      <c r="F75">
        <v>-8666.7199999999993</v>
      </c>
      <c r="G75">
        <v>94.57</v>
      </c>
      <c r="H75">
        <v>6.24</v>
      </c>
      <c r="I75">
        <v>-6.5000000000000002E-2</v>
      </c>
      <c r="J75">
        <v>4.1289999999999996</v>
      </c>
      <c r="K75">
        <v>11.702</v>
      </c>
    </row>
    <row r="76" spans="1:11">
      <c r="A76" t="str">
        <f t="shared" si="1"/>
        <v>GROUND FLUL13.23</v>
      </c>
      <c r="B76" t="s">
        <v>10</v>
      </c>
      <c r="C76" t="s">
        <v>19</v>
      </c>
      <c r="D76" t="s">
        <v>12</v>
      </c>
      <c r="E76">
        <v>3.23</v>
      </c>
      <c r="F76">
        <v>-8666.7199999999993</v>
      </c>
      <c r="G76">
        <v>94.57</v>
      </c>
      <c r="H76">
        <v>6.24</v>
      </c>
      <c r="I76">
        <v>-6.5000000000000002E-2</v>
      </c>
      <c r="J76">
        <v>-5.8380000000000001</v>
      </c>
      <c r="K76">
        <v>-141.648</v>
      </c>
    </row>
    <row r="77" spans="1:11">
      <c r="A77" t="str">
        <f t="shared" si="1"/>
        <v>GROUND FLUL20</v>
      </c>
      <c r="B77" t="s">
        <v>10</v>
      </c>
      <c r="C77" t="s">
        <v>19</v>
      </c>
      <c r="D77" t="s">
        <v>13</v>
      </c>
      <c r="E77">
        <v>0</v>
      </c>
      <c r="F77">
        <v>16365.63</v>
      </c>
      <c r="G77">
        <v>184.89</v>
      </c>
      <c r="H77">
        <v>360.94</v>
      </c>
      <c r="I77">
        <v>-0.105</v>
      </c>
      <c r="J77">
        <v>598.62300000000005</v>
      </c>
      <c r="K77">
        <v>280.78100000000001</v>
      </c>
    </row>
    <row r="78" spans="1:11">
      <c r="A78" t="str">
        <f t="shared" si="1"/>
        <v>GROUND FLUL21.615</v>
      </c>
      <c r="B78" t="s">
        <v>10</v>
      </c>
      <c r="C78" t="s">
        <v>19</v>
      </c>
      <c r="D78" t="s">
        <v>13</v>
      </c>
      <c r="E78">
        <v>1.615</v>
      </c>
      <c r="F78">
        <v>16365.63</v>
      </c>
      <c r="G78">
        <v>184.89</v>
      </c>
      <c r="H78">
        <v>360.94</v>
      </c>
      <c r="I78">
        <v>-0.105</v>
      </c>
      <c r="J78">
        <v>14.157999999999999</v>
      </c>
      <c r="K78">
        <v>-17.850000000000001</v>
      </c>
    </row>
    <row r="79" spans="1:11">
      <c r="A79" t="str">
        <f t="shared" si="1"/>
        <v>GROUND FLUL23.23</v>
      </c>
      <c r="B79" t="s">
        <v>10</v>
      </c>
      <c r="C79" t="s">
        <v>19</v>
      </c>
      <c r="D79" t="s">
        <v>13</v>
      </c>
      <c r="E79">
        <v>3.23</v>
      </c>
      <c r="F79">
        <v>16365.63</v>
      </c>
      <c r="G79">
        <v>184.89</v>
      </c>
      <c r="H79">
        <v>360.94</v>
      </c>
      <c r="I79">
        <v>-0.105</v>
      </c>
      <c r="J79">
        <v>-570.36300000000006</v>
      </c>
      <c r="K79">
        <v>-316.411</v>
      </c>
    </row>
    <row r="80" spans="1:11">
      <c r="A80" t="str">
        <f t="shared" si="1"/>
        <v>GROUND FLUL30</v>
      </c>
      <c r="B80" t="s">
        <v>10</v>
      </c>
      <c r="C80" t="s">
        <v>19</v>
      </c>
      <c r="D80" t="s">
        <v>14</v>
      </c>
      <c r="E80">
        <v>0</v>
      </c>
      <c r="F80">
        <v>97.35</v>
      </c>
      <c r="G80">
        <v>7.25</v>
      </c>
      <c r="H80">
        <v>8.5299999999999994</v>
      </c>
      <c r="I80">
        <v>7.9000000000000001E-2</v>
      </c>
      <c r="J80">
        <v>13.236000000000001</v>
      </c>
      <c r="K80">
        <v>11.721</v>
      </c>
    </row>
    <row r="81" spans="1:11">
      <c r="A81" t="str">
        <f t="shared" si="1"/>
        <v>GROUND FLUL31.615</v>
      </c>
      <c r="B81" t="s">
        <v>10</v>
      </c>
      <c r="C81" t="s">
        <v>19</v>
      </c>
      <c r="D81" t="s">
        <v>14</v>
      </c>
      <c r="E81">
        <v>1.615</v>
      </c>
      <c r="F81">
        <v>97.35</v>
      </c>
      <c r="G81">
        <v>7.25</v>
      </c>
      <c r="H81">
        <v>8.5299999999999994</v>
      </c>
      <c r="I81">
        <v>7.9000000000000001E-2</v>
      </c>
      <c r="J81">
        <v>-0.55600000000000005</v>
      </c>
      <c r="K81">
        <v>-3.0000000000000001E-3</v>
      </c>
    </row>
    <row r="82" spans="1:11">
      <c r="A82" t="str">
        <f t="shared" si="1"/>
        <v>GROUND FLUL33.23</v>
      </c>
      <c r="B82" t="s">
        <v>10</v>
      </c>
      <c r="C82" t="s">
        <v>19</v>
      </c>
      <c r="D82" t="s">
        <v>14</v>
      </c>
      <c r="E82">
        <v>3.23</v>
      </c>
      <c r="F82">
        <v>97.35</v>
      </c>
      <c r="G82">
        <v>7.25</v>
      </c>
      <c r="H82">
        <v>8.5299999999999994</v>
      </c>
      <c r="I82">
        <v>7.9000000000000001E-2</v>
      </c>
      <c r="J82">
        <v>-14.347</v>
      </c>
      <c r="K82">
        <v>-11.726000000000001</v>
      </c>
    </row>
    <row r="83" spans="1:11">
      <c r="A83" t="str">
        <f t="shared" si="1"/>
        <v>BASE 1 FLUL10</v>
      </c>
      <c r="B83" t="s">
        <v>15</v>
      </c>
      <c r="C83" t="s">
        <v>19</v>
      </c>
      <c r="D83" t="s">
        <v>12</v>
      </c>
      <c r="E83">
        <v>0</v>
      </c>
      <c r="F83">
        <v>-15704.78</v>
      </c>
      <c r="G83">
        <v>26.88</v>
      </c>
      <c r="H83">
        <v>60.1</v>
      </c>
      <c r="I83">
        <v>-3.4000000000000002E-2</v>
      </c>
      <c r="J83">
        <v>98.644999999999996</v>
      </c>
      <c r="K83">
        <v>55.777000000000001</v>
      </c>
    </row>
    <row r="84" spans="1:11">
      <c r="A84" t="str">
        <f t="shared" si="1"/>
        <v>BASE 1 FLUL11.615</v>
      </c>
      <c r="B84" t="s">
        <v>15</v>
      </c>
      <c r="C84" t="s">
        <v>19</v>
      </c>
      <c r="D84" t="s">
        <v>12</v>
      </c>
      <c r="E84">
        <v>1.615</v>
      </c>
      <c r="F84">
        <v>-15704.78</v>
      </c>
      <c r="G84">
        <v>26.88</v>
      </c>
      <c r="H84">
        <v>60.1</v>
      </c>
      <c r="I84">
        <v>-3.4000000000000002E-2</v>
      </c>
      <c r="J84">
        <v>1.702</v>
      </c>
      <c r="K84">
        <v>11.239000000000001</v>
      </c>
    </row>
    <row r="85" spans="1:11">
      <c r="A85" t="str">
        <f t="shared" si="1"/>
        <v>BASE 1 FLUL13.23</v>
      </c>
      <c r="B85" t="s">
        <v>15</v>
      </c>
      <c r="C85" t="s">
        <v>19</v>
      </c>
      <c r="D85" t="s">
        <v>12</v>
      </c>
      <c r="E85">
        <v>3.23</v>
      </c>
      <c r="F85">
        <v>-15704.78</v>
      </c>
      <c r="G85">
        <v>26.88</v>
      </c>
      <c r="H85">
        <v>60.1</v>
      </c>
      <c r="I85">
        <v>-3.4000000000000002E-2</v>
      </c>
      <c r="J85">
        <v>-95.265000000000001</v>
      </c>
      <c r="K85">
        <v>-33.448</v>
      </c>
    </row>
    <row r="86" spans="1:11">
      <c r="A86" t="str">
        <f t="shared" si="1"/>
        <v>BASE 1 FLUL20</v>
      </c>
      <c r="B86" t="s">
        <v>15</v>
      </c>
      <c r="C86" t="s">
        <v>19</v>
      </c>
      <c r="D86" t="s">
        <v>13</v>
      </c>
      <c r="E86">
        <v>0</v>
      </c>
      <c r="F86">
        <v>29034.73</v>
      </c>
      <c r="G86">
        <v>126.44</v>
      </c>
      <c r="H86">
        <v>93.64</v>
      </c>
      <c r="I86">
        <v>-3.6999999999999998E-2</v>
      </c>
      <c r="J86">
        <v>170.505</v>
      </c>
      <c r="K86">
        <v>187.22399999999999</v>
      </c>
    </row>
    <row r="87" spans="1:11">
      <c r="A87" t="str">
        <f t="shared" si="1"/>
        <v>BASE 1 FLUL21.615</v>
      </c>
      <c r="B87" t="s">
        <v>15</v>
      </c>
      <c r="C87" t="s">
        <v>19</v>
      </c>
      <c r="D87" t="s">
        <v>13</v>
      </c>
      <c r="E87">
        <v>1.615</v>
      </c>
      <c r="F87">
        <v>29034.73</v>
      </c>
      <c r="G87">
        <v>126.44</v>
      </c>
      <c r="H87">
        <v>93.64</v>
      </c>
      <c r="I87">
        <v>-3.6999999999999998E-2</v>
      </c>
      <c r="J87">
        <v>16.428000000000001</v>
      </c>
      <c r="K87">
        <v>-17.152999999999999</v>
      </c>
    </row>
    <row r="88" spans="1:11">
      <c r="A88" t="str">
        <f t="shared" si="1"/>
        <v>BASE 1 FLUL23.23</v>
      </c>
      <c r="B88" t="s">
        <v>15</v>
      </c>
      <c r="C88" t="s">
        <v>19</v>
      </c>
      <c r="D88" t="s">
        <v>13</v>
      </c>
      <c r="E88">
        <v>3.23</v>
      </c>
      <c r="F88">
        <v>29034.73</v>
      </c>
      <c r="G88">
        <v>126.44</v>
      </c>
      <c r="H88">
        <v>93.64</v>
      </c>
      <c r="I88">
        <v>-3.6999999999999998E-2</v>
      </c>
      <c r="J88">
        <v>-137.86600000000001</v>
      </c>
      <c r="K88">
        <v>-221.304</v>
      </c>
    </row>
    <row r="89" spans="1:11">
      <c r="A89" t="str">
        <f t="shared" si="1"/>
        <v>BASE 1 FLUL30</v>
      </c>
      <c r="B89" t="s">
        <v>15</v>
      </c>
      <c r="C89" t="s">
        <v>19</v>
      </c>
      <c r="D89" t="s">
        <v>14</v>
      </c>
      <c r="E89">
        <v>0</v>
      </c>
      <c r="F89">
        <v>108.55</v>
      </c>
      <c r="G89">
        <v>1.94</v>
      </c>
      <c r="H89">
        <v>1.1100000000000001</v>
      </c>
      <c r="I89">
        <v>2.8000000000000001E-2</v>
      </c>
      <c r="J89">
        <v>1.8049999999999999</v>
      </c>
      <c r="K89">
        <v>3.1819999999999999</v>
      </c>
    </row>
    <row r="90" spans="1:11">
      <c r="A90" t="str">
        <f t="shared" si="1"/>
        <v>BASE 1 FLUL31.615</v>
      </c>
      <c r="B90" t="s">
        <v>15</v>
      </c>
      <c r="C90" t="s">
        <v>19</v>
      </c>
      <c r="D90" t="s">
        <v>14</v>
      </c>
      <c r="E90">
        <v>1.615</v>
      </c>
      <c r="F90">
        <v>108.55</v>
      </c>
      <c r="G90">
        <v>1.94</v>
      </c>
      <c r="H90">
        <v>1.1100000000000001</v>
      </c>
      <c r="I90">
        <v>2.8000000000000001E-2</v>
      </c>
      <c r="J90">
        <v>-6.0000000000000001E-3</v>
      </c>
      <c r="K90">
        <v>2.4E-2</v>
      </c>
    </row>
    <row r="91" spans="1:11">
      <c r="A91" t="str">
        <f t="shared" si="1"/>
        <v>BASE 1 FLUL33.23</v>
      </c>
      <c r="B91" t="s">
        <v>15</v>
      </c>
      <c r="C91" t="s">
        <v>19</v>
      </c>
      <c r="D91" t="s">
        <v>14</v>
      </c>
      <c r="E91">
        <v>3.23</v>
      </c>
      <c r="F91">
        <v>108.55</v>
      </c>
      <c r="G91">
        <v>1.94</v>
      </c>
      <c r="H91">
        <v>1.1100000000000001</v>
      </c>
      <c r="I91">
        <v>2.8000000000000001E-2</v>
      </c>
      <c r="J91">
        <v>-1.8169999999999999</v>
      </c>
      <c r="K91">
        <v>-3.1339999999999999</v>
      </c>
    </row>
    <row r="92" spans="1:11">
      <c r="A92" t="str">
        <f t="shared" si="1"/>
        <v>BASE 2 FLUL10</v>
      </c>
      <c r="B92" t="s">
        <v>16</v>
      </c>
      <c r="C92" t="s">
        <v>19</v>
      </c>
      <c r="D92" t="s">
        <v>12</v>
      </c>
      <c r="E92">
        <v>0</v>
      </c>
      <c r="F92">
        <v>-19267.419999999998</v>
      </c>
      <c r="G92">
        <v>111</v>
      </c>
      <c r="H92">
        <v>48.44</v>
      </c>
      <c r="I92">
        <v>-4.7E-2</v>
      </c>
      <c r="J92">
        <v>67.299000000000007</v>
      </c>
      <c r="K92">
        <v>209.517</v>
      </c>
    </row>
    <row r="93" spans="1:11">
      <c r="A93" t="str">
        <f t="shared" si="1"/>
        <v>BASE 2 FLUL11.615</v>
      </c>
      <c r="B93" t="s">
        <v>16</v>
      </c>
      <c r="C93" t="s">
        <v>19</v>
      </c>
      <c r="D93" t="s">
        <v>12</v>
      </c>
      <c r="E93">
        <v>1.615</v>
      </c>
      <c r="F93">
        <v>-19267.419999999998</v>
      </c>
      <c r="G93">
        <v>111</v>
      </c>
      <c r="H93">
        <v>48.44</v>
      </c>
      <c r="I93">
        <v>-4.7E-2</v>
      </c>
      <c r="J93">
        <v>-10.927</v>
      </c>
      <c r="K93">
        <v>28.026</v>
      </c>
    </row>
    <row r="94" spans="1:11">
      <c r="A94" t="str">
        <f t="shared" si="1"/>
        <v>BASE 2 FLUL13.23</v>
      </c>
      <c r="B94" t="s">
        <v>16</v>
      </c>
      <c r="C94" t="s">
        <v>19</v>
      </c>
      <c r="D94" t="s">
        <v>12</v>
      </c>
      <c r="E94">
        <v>3.23</v>
      </c>
      <c r="F94">
        <v>-19267.419999999998</v>
      </c>
      <c r="G94">
        <v>111</v>
      </c>
      <c r="H94">
        <v>48.44</v>
      </c>
      <c r="I94">
        <v>-4.7E-2</v>
      </c>
      <c r="J94">
        <v>-88.867000000000004</v>
      </c>
      <c r="K94">
        <v>-154.202</v>
      </c>
    </row>
    <row r="95" spans="1:11">
      <c r="A95" t="str">
        <f t="shared" si="1"/>
        <v>BASE 2 FLUL20</v>
      </c>
      <c r="B95" t="s">
        <v>16</v>
      </c>
      <c r="C95" t="s">
        <v>19</v>
      </c>
      <c r="D95" t="s">
        <v>13</v>
      </c>
      <c r="E95">
        <v>0</v>
      </c>
      <c r="F95">
        <v>33807.97</v>
      </c>
      <c r="G95">
        <v>5.17</v>
      </c>
      <c r="H95">
        <v>106.72</v>
      </c>
      <c r="I95">
        <v>-3.0000000000000001E-3</v>
      </c>
      <c r="J95">
        <v>208.27500000000001</v>
      </c>
      <c r="K95">
        <v>-40.485999999999997</v>
      </c>
    </row>
    <row r="96" spans="1:11">
      <c r="A96" t="str">
        <f t="shared" si="1"/>
        <v>BASE 2 FLUL21.615</v>
      </c>
      <c r="B96" t="s">
        <v>16</v>
      </c>
      <c r="C96" t="s">
        <v>19</v>
      </c>
      <c r="D96" t="s">
        <v>13</v>
      </c>
      <c r="E96">
        <v>1.615</v>
      </c>
      <c r="F96">
        <v>33807.97</v>
      </c>
      <c r="G96">
        <v>5.17</v>
      </c>
      <c r="H96">
        <v>106.72</v>
      </c>
      <c r="I96">
        <v>-3.0000000000000001E-3</v>
      </c>
      <c r="J96">
        <v>31.513999999999999</v>
      </c>
      <c r="K96">
        <v>-49.606999999999999</v>
      </c>
    </row>
    <row r="97" spans="1:11">
      <c r="A97" t="str">
        <f t="shared" si="1"/>
        <v>BASE 2 FLUL23.23</v>
      </c>
      <c r="B97" t="s">
        <v>16</v>
      </c>
      <c r="C97" t="s">
        <v>19</v>
      </c>
      <c r="D97" t="s">
        <v>13</v>
      </c>
      <c r="E97">
        <v>3.23</v>
      </c>
      <c r="F97">
        <v>33807.97</v>
      </c>
      <c r="G97">
        <v>5.17</v>
      </c>
      <c r="H97">
        <v>106.72</v>
      </c>
      <c r="I97">
        <v>-3.0000000000000001E-3</v>
      </c>
      <c r="J97">
        <v>-146.07499999999999</v>
      </c>
      <c r="K97">
        <v>-57.423999999999999</v>
      </c>
    </row>
    <row r="98" spans="1:11">
      <c r="A98" t="str">
        <f t="shared" si="1"/>
        <v>BASE 2 FLUL30</v>
      </c>
      <c r="B98" t="s">
        <v>16</v>
      </c>
      <c r="C98" t="s">
        <v>19</v>
      </c>
      <c r="D98" t="s">
        <v>14</v>
      </c>
      <c r="E98">
        <v>0</v>
      </c>
      <c r="F98">
        <v>77.88</v>
      </c>
      <c r="G98">
        <v>3.57</v>
      </c>
      <c r="H98">
        <v>4.59</v>
      </c>
      <c r="I98">
        <v>4.7E-2</v>
      </c>
      <c r="J98">
        <v>7.5170000000000003</v>
      </c>
      <c r="K98">
        <v>5.6509999999999998</v>
      </c>
    </row>
    <row r="99" spans="1:11">
      <c r="A99" t="str">
        <f t="shared" si="1"/>
        <v>BASE 2 FLUL31.615</v>
      </c>
      <c r="B99" t="s">
        <v>16</v>
      </c>
      <c r="C99" t="s">
        <v>19</v>
      </c>
      <c r="D99" t="s">
        <v>14</v>
      </c>
      <c r="E99">
        <v>1.615</v>
      </c>
      <c r="F99">
        <v>77.88</v>
      </c>
      <c r="G99">
        <v>3.57</v>
      </c>
      <c r="H99">
        <v>4.59</v>
      </c>
      <c r="I99">
        <v>4.7E-2</v>
      </c>
      <c r="J99">
        <v>6.0000000000000001E-3</v>
      </c>
      <c r="K99">
        <v>-0.18</v>
      </c>
    </row>
    <row r="100" spans="1:11">
      <c r="A100" t="str">
        <f t="shared" si="1"/>
        <v>BASE 2 FLUL33.23</v>
      </c>
      <c r="B100" t="s">
        <v>16</v>
      </c>
      <c r="C100" t="s">
        <v>19</v>
      </c>
      <c r="D100" t="s">
        <v>14</v>
      </c>
      <c r="E100">
        <v>3.23</v>
      </c>
      <c r="F100">
        <v>77.88</v>
      </c>
      <c r="G100">
        <v>3.57</v>
      </c>
      <c r="H100">
        <v>4.59</v>
      </c>
      <c r="I100">
        <v>4.7E-2</v>
      </c>
      <c r="J100">
        <v>-7.5060000000000002</v>
      </c>
      <c r="K100">
        <v>-6.0049999999999999</v>
      </c>
    </row>
    <row r="101" spans="1:11">
      <c r="A101" t="str">
        <f t="shared" si="1"/>
        <v>BASE 3 FLUL10</v>
      </c>
      <c r="B101" t="s">
        <v>17</v>
      </c>
      <c r="C101" t="s">
        <v>19</v>
      </c>
      <c r="D101" t="s">
        <v>12</v>
      </c>
      <c r="E101">
        <v>0</v>
      </c>
      <c r="F101">
        <v>-89549.8</v>
      </c>
      <c r="G101">
        <v>413.07</v>
      </c>
      <c r="H101">
        <v>-112.34</v>
      </c>
      <c r="I101">
        <v>-0.78</v>
      </c>
      <c r="J101">
        <v>-176.45599999999999</v>
      </c>
      <c r="K101">
        <v>606.24599999999998</v>
      </c>
    </row>
    <row r="102" spans="1:11">
      <c r="A102" t="str">
        <f t="shared" si="1"/>
        <v>BASE 3 FLUL11.405</v>
      </c>
      <c r="B102" t="s">
        <v>17</v>
      </c>
      <c r="C102" t="s">
        <v>19</v>
      </c>
      <c r="D102" t="s">
        <v>12</v>
      </c>
      <c r="E102">
        <v>1.405</v>
      </c>
      <c r="F102">
        <v>-89549.8</v>
      </c>
      <c r="G102">
        <v>413.07</v>
      </c>
      <c r="H102">
        <v>-112.34</v>
      </c>
      <c r="I102">
        <v>-0.78</v>
      </c>
      <c r="J102">
        <v>-12.321999999999999</v>
      </c>
      <c r="K102">
        <v>4.88</v>
      </c>
    </row>
    <row r="103" spans="1:11">
      <c r="A103" t="str">
        <f t="shared" si="1"/>
        <v>BASE 3 FLUL12.81</v>
      </c>
      <c r="B103" t="s">
        <v>17</v>
      </c>
      <c r="C103" t="s">
        <v>19</v>
      </c>
      <c r="D103" t="s">
        <v>12</v>
      </c>
      <c r="E103">
        <v>2.81</v>
      </c>
      <c r="F103">
        <v>-89549.8</v>
      </c>
      <c r="G103">
        <v>413.07</v>
      </c>
      <c r="H103">
        <v>-112.34</v>
      </c>
      <c r="I103">
        <v>-0.78</v>
      </c>
      <c r="J103">
        <v>153.02500000000001</v>
      </c>
      <c r="K103">
        <v>-596.96600000000001</v>
      </c>
    </row>
    <row r="104" spans="1:11">
      <c r="A104" t="str">
        <f t="shared" si="1"/>
        <v>BASE 3 FLUL20</v>
      </c>
      <c r="B104" t="s">
        <v>17</v>
      </c>
      <c r="C104" t="s">
        <v>19</v>
      </c>
      <c r="D104" t="s">
        <v>13</v>
      </c>
      <c r="E104">
        <v>0</v>
      </c>
      <c r="F104">
        <v>147213.87</v>
      </c>
      <c r="G104">
        <v>-67.7</v>
      </c>
      <c r="H104">
        <v>270.44</v>
      </c>
      <c r="I104">
        <v>-0.11899999999999999</v>
      </c>
      <c r="J104">
        <v>449.62099999999998</v>
      </c>
      <c r="K104">
        <v>-67.167000000000002</v>
      </c>
    </row>
    <row r="105" spans="1:11">
      <c r="A105" t="str">
        <f t="shared" si="1"/>
        <v>BASE 3 FLUL21.405</v>
      </c>
      <c r="B105" t="s">
        <v>17</v>
      </c>
      <c r="C105" t="s">
        <v>19</v>
      </c>
      <c r="D105" t="s">
        <v>13</v>
      </c>
      <c r="E105">
        <v>1.405</v>
      </c>
      <c r="F105">
        <v>147213.87</v>
      </c>
      <c r="G105">
        <v>-67.7</v>
      </c>
      <c r="H105">
        <v>270.44</v>
      </c>
      <c r="I105">
        <v>-0.11899999999999999</v>
      </c>
      <c r="J105">
        <v>53.259</v>
      </c>
      <c r="K105">
        <v>29.785</v>
      </c>
    </row>
    <row r="106" spans="1:11">
      <c r="A106" t="str">
        <f t="shared" si="1"/>
        <v>BASE 3 FLUL22.81</v>
      </c>
      <c r="B106" t="s">
        <v>17</v>
      </c>
      <c r="C106" t="s">
        <v>19</v>
      </c>
      <c r="D106" t="s">
        <v>13</v>
      </c>
      <c r="E106">
        <v>2.81</v>
      </c>
      <c r="F106">
        <v>147213.87</v>
      </c>
      <c r="G106">
        <v>-67.7</v>
      </c>
      <c r="H106">
        <v>270.44</v>
      </c>
      <c r="I106">
        <v>-0.11899999999999999</v>
      </c>
      <c r="J106">
        <v>-348.34899999999999</v>
      </c>
      <c r="K106">
        <v>123.804</v>
      </c>
    </row>
    <row r="107" spans="1:11">
      <c r="A107" t="str">
        <f t="shared" si="1"/>
        <v>BASE 3 FLUL30</v>
      </c>
      <c r="B107" t="s">
        <v>17</v>
      </c>
      <c r="C107" t="s">
        <v>19</v>
      </c>
      <c r="D107" t="s">
        <v>14</v>
      </c>
      <c r="E107">
        <v>0</v>
      </c>
      <c r="F107">
        <v>588.04</v>
      </c>
      <c r="G107">
        <v>33.18</v>
      </c>
      <c r="H107">
        <v>53.06</v>
      </c>
      <c r="I107">
        <v>0.31</v>
      </c>
      <c r="J107">
        <v>77.876000000000005</v>
      </c>
      <c r="K107">
        <v>48.802999999999997</v>
      </c>
    </row>
    <row r="108" spans="1:11">
      <c r="A108" t="str">
        <f t="shared" si="1"/>
        <v>BASE 3 FLUL31.405</v>
      </c>
      <c r="B108" t="s">
        <v>17</v>
      </c>
      <c r="C108" t="s">
        <v>19</v>
      </c>
      <c r="D108" t="s">
        <v>14</v>
      </c>
      <c r="E108">
        <v>1.405</v>
      </c>
      <c r="F108">
        <v>588.04</v>
      </c>
      <c r="G108">
        <v>33.18</v>
      </c>
      <c r="H108">
        <v>53.06</v>
      </c>
      <c r="I108">
        <v>0.31</v>
      </c>
      <c r="J108">
        <v>0.627</v>
      </c>
      <c r="K108">
        <v>0.495</v>
      </c>
    </row>
    <row r="109" spans="1:11">
      <c r="A109" t="str">
        <f t="shared" si="1"/>
        <v>BASE 3 FLUL32.81</v>
      </c>
      <c r="B109" t="s">
        <v>17</v>
      </c>
      <c r="C109" t="s">
        <v>19</v>
      </c>
      <c r="D109" t="s">
        <v>14</v>
      </c>
      <c r="E109">
        <v>2.81</v>
      </c>
      <c r="F109">
        <v>588.04</v>
      </c>
      <c r="G109">
        <v>33.18</v>
      </c>
      <c r="H109">
        <v>53.06</v>
      </c>
      <c r="I109">
        <v>0.31</v>
      </c>
      <c r="J109">
        <v>-76.683999999999997</v>
      </c>
      <c r="K109">
        <v>-47.862000000000002</v>
      </c>
    </row>
    <row r="110" spans="1:11">
      <c r="A110" t="str">
        <f t="shared" si="1"/>
        <v>4TH FLUL10</v>
      </c>
      <c r="B110" t="s">
        <v>20</v>
      </c>
      <c r="C110" t="s">
        <v>21</v>
      </c>
      <c r="D110" t="s">
        <v>12</v>
      </c>
      <c r="E110">
        <v>0</v>
      </c>
      <c r="F110">
        <v>-60041.62</v>
      </c>
      <c r="G110">
        <v>24613.64</v>
      </c>
      <c r="H110">
        <v>27545.89</v>
      </c>
      <c r="I110">
        <v>-177.51</v>
      </c>
      <c r="J110">
        <v>28718.78</v>
      </c>
      <c r="K110">
        <v>19614.202000000001</v>
      </c>
    </row>
    <row r="111" spans="1:11">
      <c r="A111" t="str">
        <f t="shared" si="1"/>
        <v>4TH FLUL11.79</v>
      </c>
      <c r="B111" t="s">
        <v>20</v>
      </c>
      <c r="C111" t="s">
        <v>21</v>
      </c>
      <c r="D111" t="s">
        <v>12</v>
      </c>
      <c r="E111">
        <v>1.79</v>
      </c>
      <c r="F111">
        <v>-60041.62</v>
      </c>
      <c r="G111">
        <v>24613.64</v>
      </c>
      <c r="H111">
        <v>27545.89</v>
      </c>
      <c r="I111">
        <v>-177.51</v>
      </c>
      <c r="J111">
        <v>-20644.155999999999</v>
      </c>
      <c r="K111">
        <v>-24831.064999999999</v>
      </c>
    </row>
    <row r="112" spans="1:11">
      <c r="A112" t="str">
        <f t="shared" si="1"/>
        <v>4TH FLUL12.38</v>
      </c>
      <c r="B112" t="s">
        <v>20</v>
      </c>
      <c r="C112" t="s">
        <v>21</v>
      </c>
      <c r="D112" t="s">
        <v>12</v>
      </c>
      <c r="E112">
        <v>2.38</v>
      </c>
      <c r="F112">
        <v>-60041.62</v>
      </c>
      <c r="G112">
        <v>24613.64</v>
      </c>
      <c r="H112">
        <v>27545.89</v>
      </c>
      <c r="I112">
        <v>-177.51</v>
      </c>
      <c r="J112">
        <v>-36899.972999999998</v>
      </c>
      <c r="K112">
        <v>-39457.915000000001</v>
      </c>
    </row>
    <row r="113" spans="1:11">
      <c r="A113" t="str">
        <f t="shared" si="1"/>
        <v>4TH FLUL12.38</v>
      </c>
      <c r="B113" t="s">
        <v>20</v>
      </c>
      <c r="C113" t="s">
        <v>21</v>
      </c>
      <c r="D113" t="s">
        <v>12</v>
      </c>
      <c r="E113">
        <v>2.38</v>
      </c>
      <c r="F113">
        <v>-6739.04</v>
      </c>
      <c r="G113">
        <v>19954.61</v>
      </c>
      <c r="H113">
        <v>-41618.160000000003</v>
      </c>
      <c r="I113">
        <v>139.45699999999999</v>
      </c>
      <c r="J113">
        <v>-47450.065999999999</v>
      </c>
      <c r="K113">
        <v>25064.835999999999</v>
      </c>
    </row>
    <row r="114" spans="1:11">
      <c r="A114" t="str">
        <f t="shared" si="1"/>
        <v>4TH FLUL13.58</v>
      </c>
      <c r="B114" t="s">
        <v>20</v>
      </c>
      <c r="C114" t="s">
        <v>21</v>
      </c>
      <c r="D114" t="s">
        <v>12</v>
      </c>
      <c r="E114">
        <v>3.58</v>
      </c>
      <c r="F114">
        <v>-6739.04</v>
      </c>
      <c r="G114">
        <v>19954.61</v>
      </c>
      <c r="H114">
        <v>-41618.160000000003</v>
      </c>
      <c r="I114">
        <v>139.45699999999999</v>
      </c>
      <c r="J114">
        <v>2537.6219999999998</v>
      </c>
      <c r="K114">
        <v>986.98199999999997</v>
      </c>
    </row>
    <row r="115" spans="1:11">
      <c r="A115" t="str">
        <f t="shared" si="1"/>
        <v>4TH FLUL20</v>
      </c>
      <c r="B115" t="s">
        <v>20</v>
      </c>
      <c r="C115" t="s">
        <v>21</v>
      </c>
      <c r="D115" t="s">
        <v>13</v>
      </c>
      <c r="E115">
        <v>0</v>
      </c>
      <c r="F115">
        <v>26167.3</v>
      </c>
      <c r="G115">
        <v>948.61</v>
      </c>
      <c r="H115">
        <v>29468.06</v>
      </c>
      <c r="I115">
        <v>88.557000000000002</v>
      </c>
      <c r="J115">
        <v>37974.995000000003</v>
      </c>
      <c r="K115">
        <v>5932.9660000000003</v>
      </c>
    </row>
    <row r="116" spans="1:11">
      <c r="A116" t="str">
        <f t="shared" si="1"/>
        <v>4TH FLUL21.79</v>
      </c>
      <c r="B116" t="s">
        <v>20</v>
      </c>
      <c r="C116" t="s">
        <v>21</v>
      </c>
      <c r="D116" t="s">
        <v>13</v>
      </c>
      <c r="E116">
        <v>1.79</v>
      </c>
      <c r="F116">
        <v>26167.3</v>
      </c>
      <c r="G116">
        <v>948.61</v>
      </c>
      <c r="H116">
        <v>29468.06</v>
      </c>
      <c r="I116">
        <v>88.557000000000002</v>
      </c>
      <c r="J116">
        <v>-14999.401</v>
      </c>
      <c r="K116">
        <v>4253.1379999999999</v>
      </c>
    </row>
    <row r="117" spans="1:11">
      <c r="A117" t="str">
        <f t="shared" si="1"/>
        <v>4TH FLUL22.38</v>
      </c>
      <c r="B117" t="s">
        <v>20</v>
      </c>
      <c r="C117" t="s">
        <v>21</v>
      </c>
      <c r="D117" t="s">
        <v>13</v>
      </c>
      <c r="E117">
        <v>2.38</v>
      </c>
      <c r="F117">
        <v>26167.3</v>
      </c>
      <c r="G117">
        <v>948.61</v>
      </c>
      <c r="H117">
        <v>29468.06</v>
      </c>
      <c r="I117">
        <v>88.557000000000002</v>
      </c>
      <c r="J117">
        <v>-32455.422999999999</v>
      </c>
      <c r="K117">
        <v>3692.395</v>
      </c>
    </row>
    <row r="118" spans="1:11">
      <c r="A118" t="str">
        <f t="shared" si="1"/>
        <v>4TH FLUL22.38</v>
      </c>
      <c r="B118" t="s">
        <v>20</v>
      </c>
      <c r="C118" t="s">
        <v>21</v>
      </c>
      <c r="D118" t="s">
        <v>13</v>
      </c>
      <c r="E118">
        <v>2.38</v>
      </c>
      <c r="F118">
        <v>7148.57</v>
      </c>
      <c r="G118">
        <v>-10693.89</v>
      </c>
      <c r="H118">
        <v>-6327.28</v>
      </c>
      <c r="I118">
        <v>-118.69</v>
      </c>
      <c r="J118">
        <v>-25465.109</v>
      </c>
      <c r="K118">
        <v>-17467.705000000002</v>
      </c>
    </row>
    <row r="119" spans="1:11">
      <c r="A119" t="str">
        <f t="shared" si="1"/>
        <v>4TH FLUL23.58</v>
      </c>
      <c r="B119" t="s">
        <v>20</v>
      </c>
      <c r="C119" t="s">
        <v>21</v>
      </c>
      <c r="D119" t="s">
        <v>13</v>
      </c>
      <c r="E119">
        <v>3.58</v>
      </c>
      <c r="F119">
        <v>7148.57</v>
      </c>
      <c r="G119">
        <v>-10693.89</v>
      </c>
      <c r="H119">
        <v>-6327.28</v>
      </c>
      <c r="I119">
        <v>-118.69</v>
      </c>
      <c r="J119">
        <v>-17922.830999999998</v>
      </c>
      <c r="K119">
        <v>-4624.4629999999997</v>
      </c>
    </row>
    <row r="120" spans="1:11">
      <c r="A120" t="str">
        <f t="shared" si="1"/>
        <v>4TH FLUL30</v>
      </c>
      <c r="B120" t="s">
        <v>20</v>
      </c>
      <c r="C120" t="s">
        <v>21</v>
      </c>
      <c r="D120" t="s">
        <v>14</v>
      </c>
      <c r="E120">
        <v>0</v>
      </c>
      <c r="F120">
        <v>-1935.57</v>
      </c>
      <c r="G120">
        <v>1314.42</v>
      </c>
      <c r="H120">
        <v>1999.66</v>
      </c>
      <c r="I120">
        <v>46.238999999999997</v>
      </c>
      <c r="J120">
        <v>2314.4160000000002</v>
      </c>
      <c r="K120">
        <v>1229.97</v>
      </c>
    </row>
    <row r="121" spans="1:11">
      <c r="A121" t="str">
        <f t="shared" si="1"/>
        <v>4TH FLUL31.79</v>
      </c>
      <c r="B121" t="s">
        <v>20</v>
      </c>
      <c r="C121" t="s">
        <v>21</v>
      </c>
      <c r="D121" t="s">
        <v>14</v>
      </c>
      <c r="E121">
        <v>1.79</v>
      </c>
      <c r="F121">
        <v>-1935.57</v>
      </c>
      <c r="G121">
        <v>1314.42</v>
      </c>
      <c r="H121">
        <v>1999.66</v>
      </c>
      <c r="I121">
        <v>46.238999999999997</v>
      </c>
      <c r="J121">
        <v>-1274.7239999999999</v>
      </c>
      <c r="K121">
        <v>-1140.6420000000001</v>
      </c>
    </row>
    <row r="122" spans="1:11">
      <c r="A122" t="str">
        <f t="shared" si="1"/>
        <v>4TH FLUL32.38</v>
      </c>
      <c r="B122" t="s">
        <v>20</v>
      </c>
      <c r="C122" t="s">
        <v>21</v>
      </c>
      <c r="D122" t="s">
        <v>14</v>
      </c>
      <c r="E122">
        <v>2.38</v>
      </c>
      <c r="F122">
        <v>-1935.57</v>
      </c>
      <c r="G122">
        <v>1314.42</v>
      </c>
      <c r="H122">
        <v>1999.66</v>
      </c>
      <c r="I122">
        <v>46.238999999999997</v>
      </c>
      <c r="J122">
        <v>-2457.0169999999998</v>
      </c>
      <c r="K122">
        <v>-1921.086</v>
      </c>
    </row>
    <row r="123" spans="1:11">
      <c r="A123" t="str">
        <f t="shared" si="1"/>
        <v>4TH FLUL32.38</v>
      </c>
      <c r="B123" t="s">
        <v>20</v>
      </c>
      <c r="C123" t="s">
        <v>21</v>
      </c>
      <c r="D123" t="s">
        <v>14</v>
      </c>
      <c r="E123">
        <v>2.38</v>
      </c>
      <c r="F123">
        <v>76.81</v>
      </c>
      <c r="G123">
        <v>781.72</v>
      </c>
      <c r="H123">
        <v>-1667.26</v>
      </c>
      <c r="I123">
        <v>48.110999999999997</v>
      </c>
      <c r="J123">
        <v>-2569.4879999999998</v>
      </c>
      <c r="K123">
        <v>905.90899999999999</v>
      </c>
    </row>
    <row r="124" spans="1:11">
      <c r="A124" t="str">
        <f t="shared" si="1"/>
        <v>4TH FLUL33.58</v>
      </c>
      <c r="B124" t="s">
        <v>20</v>
      </c>
      <c r="C124" t="s">
        <v>21</v>
      </c>
      <c r="D124" t="s">
        <v>14</v>
      </c>
      <c r="E124">
        <v>3.58</v>
      </c>
      <c r="F124">
        <v>76.81</v>
      </c>
      <c r="G124">
        <v>781.72</v>
      </c>
      <c r="H124">
        <v>-1667.26</v>
      </c>
      <c r="I124">
        <v>48.110999999999997</v>
      </c>
      <c r="J124">
        <v>-568.79600000000005</v>
      </c>
      <c r="K124">
        <v>-38.139000000000003</v>
      </c>
    </row>
    <row r="125" spans="1:11">
      <c r="A125" t="str">
        <f t="shared" si="1"/>
        <v>3RD FLUL10</v>
      </c>
      <c r="B125" t="s">
        <v>22</v>
      </c>
      <c r="C125" t="s">
        <v>21</v>
      </c>
      <c r="D125" t="s">
        <v>12</v>
      </c>
      <c r="E125">
        <v>0</v>
      </c>
      <c r="F125">
        <v>-116298.27</v>
      </c>
      <c r="G125">
        <v>21764.37</v>
      </c>
      <c r="H125">
        <v>12903.75</v>
      </c>
      <c r="I125">
        <v>-523.63499999999999</v>
      </c>
      <c r="J125">
        <v>13817.581</v>
      </c>
      <c r="K125">
        <v>16856.948</v>
      </c>
    </row>
    <row r="126" spans="1:11">
      <c r="A126" t="str">
        <f t="shared" si="1"/>
        <v>3RD FLUL11.79</v>
      </c>
      <c r="B126" t="s">
        <v>22</v>
      </c>
      <c r="C126" t="s">
        <v>21</v>
      </c>
      <c r="D126" t="s">
        <v>12</v>
      </c>
      <c r="E126">
        <v>1.79</v>
      </c>
      <c r="F126">
        <v>-116298.27</v>
      </c>
      <c r="G126">
        <v>21764.37</v>
      </c>
      <c r="H126">
        <v>12903.75</v>
      </c>
      <c r="I126">
        <v>-523.63499999999999</v>
      </c>
      <c r="J126">
        <v>-9294.0930000000008</v>
      </c>
      <c r="K126">
        <v>-22861.800999999999</v>
      </c>
    </row>
    <row r="127" spans="1:11">
      <c r="A127" t="str">
        <f t="shared" si="1"/>
        <v>3RD FLUL12.38</v>
      </c>
      <c r="B127" t="s">
        <v>22</v>
      </c>
      <c r="C127" t="s">
        <v>21</v>
      </c>
      <c r="D127" t="s">
        <v>12</v>
      </c>
      <c r="E127">
        <v>2.38</v>
      </c>
      <c r="F127">
        <v>-116298.27</v>
      </c>
      <c r="G127">
        <v>21764.37</v>
      </c>
      <c r="H127">
        <v>12903.75</v>
      </c>
      <c r="I127">
        <v>-523.63499999999999</v>
      </c>
      <c r="J127">
        <v>-16898.655999999999</v>
      </c>
      <c r="K127">
        <v>-35908.548000000003</v>
      </c>
    </row>
    <row r="128" spans="1:11">
      <c r="A128" t="str">
        <f t="shared" si="1"/>
        <v>3RD FLUL12.38</v>
      </c>
      <c r="B128" t="s">
        <v>22</v>
      </c>
      <c r="C128" t="s">
        <v>21</v>
      </c>
      <c r="D128" t="s">
        <v>12</v>
      </c>
      <c r="E128">
        <v>2.38</v>
      </c>
      <c r="F128">
        <v>-64493.919999999998</v>
      </c>
      <c r="G128">
        <v>8904.36</v>
      </c>
      <c r="H128">
        <v>-41034.449999999997</v>
      </c>
      <c r="I128">
        <v>582.83799999999997</v>
      </c>
      <c r="J128">
        <v>-28996.655999999999</v>
      </c>
      <c r="K128">
        <v>24400.487000000001</v>
      </c>
    </row>
    <row r="129" spans="1:11">
      <c r="A129" t="str">
        <f t="shared" si="1"/>
        <v>3RD FLUL13.58</v>
      </c>
      <c r="B129" t="s">
        <v>22</v>
      </c>
      <c r="C129" t="s">
        <v>21</v>
      </c>
      <c r="D129" t="s">
        <v>12</v>
      </c>
      <c r="E129">
        <v>3.58</v>
      </c>
      <c r="F129">
        <v>-64493.919999999998</v>
      </c>
      <c r="G129">
        <v>8904.36</v>
      </c>
      <c r="H129">
        <v>-41034.449999999997</v>
      </c>
      <c r="I129">
        <v>582.83799999999997</v>
      </c>
      <c r="J129">
        <v>20324.169999999998</v>
      </c>
      <c r="K129">
        <v>13361.353999999999</v>
      </c>
    </row>
    <row r="130" spans="1:11">
      <c r="A130" t="str">
        <f t="shared" si="1"/>
        <v>3RD FLUL20</v>
      </c>
      <c r="B130" t="s">
        <v>22</v>
      </c>
      <c r="C130" t="s">
        <v>21</v>
      </c>
      <c r="D130" t="s">
        <v>13</v>
      </c>
      <c r="E130">
        <v>0</v>
      </c>
      <c r="F130">
        <v>52904</v>
      </c>
      <c r="G130">
        <v>152.81</v>
      </c>
      <c r="H130">
        <v>16721.53</v>
      </c>
      <c r="I130">
        <v>-212.05</v>
      </c>
      <c r="J130">
        <v>23825.978999999999</v>
      </c>
      <c r="K130">
        <v>3555.6309999999999</v>
      </c>
    </row>
    <row r="131" spans="1:11">
      <c r="A131" t="str">
        <f t="shared" ref="A131:A194" si="2">+CONCATENATE(B131,D131,E131)</f>
        <v>3RD FLUL21.79</v>
      </c>
      <c r="B131" t="s">
        <v>22</v>
      </c>
      <c r="C131" t="s">
        <v>21</v>
      </c>
      <c r="D131" t="s">
        <v>13</v>
      </c>
      <c r="E131">
        <v>1.79</v>
      </c>
      <c r="F131">
        <v>52904</v>
      </c>
      <c r="G131">
        <v>152.81</v>
      </c>
      <c r="H131">
        <v>16721.53</v>
      </c>
      <c r="I131">
        <v>-212.05</v>
      </c>
      <c r="J131">
        <v>-6442.652</v>
      </c>
      <c r="K131">
        <v>3323.4810000000002</v>
      </c>
    </row>
    <row r="132" spans="1:11">
      <c r="A132" t="str">
        <f t="shared" si="2"/>
        <v>3RD FLUL22.38</v>
      </c>
      <c r="B132" t="s">
        <v>22</v>
      </c>
      <c r="C132" t="s">
        <v>21</v>
      </c>
      <c r="D132" t="s">
        <v>13</v>
      </c>
      <c r="E132">
        <v>2.38</v>
      </c>
      <c r="F132">
        <v>52904</v>
      </c>
      <c r="G132">
        <v>152.81</v>
      </c>
      <c r="H132">
        <v>16721.53</v>
      </c>
      <c r="I132">
        <v>-212.05</v>
      </c>
      <c r="J132">
        <v>-16420.514999999999</v>
      </c>
      <c r="K132">
        <v>3236.1179999999999</v>
      </c>
    </row>
    <row r="133" spans="1:11">
      <c r="A133" t="str">
        <f t="shared" si="2"/>
        <v>3RD FLUL22.38</v>
      </c>
      <c r="B133" t="s">
        <v>22</v>
      </c>
      <c r="C133" t="s">
        <v>21</v>
      </c>
      <c r="D133" t="s">
        <v>13</v>
      </c>
      <c r="E133">
        <v>2.38</v>
      </c>
      <c r="F133">
        <v>35370.36</v>
      </c>
      <c r="G133">
        <v>-13437.31</v>
      </c>
      <c r="H133">
        <v>-14364.04</v>
      </c>
      <c r="I133">
        <v>292.29599999999999</v>
      </c>
      <c r="J133">
        <v>-11055.321</v>
      </c>
      <c r="K133">
        <v>-17008.527999999998</v>
      </c>
    </row>
    <row r="134" spans="1:11">
      <c r="A134" t="str">
        <f t="shared" si="2"/>
        <v>3RD FLUL23.58</v>
      </c>
      <c r="B134" t="s">
        <v>22</v>
      </c>
      <c r="C134" t="s">
        <v>21</v>
      </c>
      <c r="D134" t="s">
        <v>13</v>
      </c>
      <c r="E134">
        <v>3.58</v>
      </c>
      <c r="F134">
        <v>35370.36</v>
      </c>
      <c r="G134">
        <v>-13437.31</v>
      </c>
      <c r="H134">
        <v>-14364.04</v>
      </c>
      <c r="I134">
        <v>292.29599999999999</v>
      </c>
      <c r="J134">
        <v>6033.5140000000001</v>
      </c>
      <c r="K134">
        <v>-849.01900000000001</v>
      </c>
    </row>
    <row r="135" spans="1:11">
      <c r="A135" t="str">
        <f t="shared" si="2"/>
        <v>3RD FLUL30</v>
      </c>
      <c r="B135" t="s">
        <v>22</v>
      </c>
      <c r="C135" t="s">
        <v>21</v>
      </c>
      <c r="D135" t="s">
        <v>14</v>
      </c>
      <c r="E135">
        <v>0</v>
      </c>
      <c r="F135">
        <v>-3346.88</v>
      </c>
      <c r="G135">
        <v>962.07</v>
      </c>
      <c r="H135">
        <v>1019.38</v>
      </c>
      <c r="I135">
        <v>19.358000000000001</v>
      </c>
      <c r="J135">
        <v>1306.5150000000001</v>
      </c>
      <c r="K135">
        <v>877.72</v>
      </c>
    </row>
    <row r="136" spans="1:11">
      <c r="A136" t="str">
        <f t="shared" si="2"/>
        <v>3RD FLUL31.79</v>
      </c>
      <c r="B136" t="s">
        <v>22</v>
      </c>
      <c r="C136" t="s">
        <v>21</v>
      </c>
      <c r="D136" t="s">
        <v>14</v>
      </c>
      <c r="E136">
        <v>1.79</v>
      </c>
      <c r="F136">
        <v>-3346.88</v>
      </c>
      <c r="G136">
        <v>962.07</v>
      </c>
      <c r="H136">
        <v>1019.38</v>
      </c>
      <c r="I136">
        <v>19.358000000000001</v>
      </c>
      <c r="J136">
        <v>-530.577</v>
      </c>
      <c r="K136">
        <v>-875.38499999999999</v>
      </c>
    </row>
    <row r="137" spans="1:11">
      <c r="A137" t="str">
        <f t="shared" si="2"/>
        <v>3RD FLUL32.38</v>
      </c>
      <c r="B137" t="s">
        <v>22</v>
      </c>
      <c r="C137" t="s">
        <v>21</v>
      </c>
      <c r="D137" t="s">
        <v>14</v>
      </c>
      <c r="E137">
        <v>2.38</v>
      </c>
      <c r="F137">
        <v>-3346.88</v>
      </c>
      <c r="G137">
        <v>962.07</v>
      </c>
      <c r="H137">
        <v>1019.38</v>
      </c>
      <c r="I137">
        <v>19.358000000000001</v>
      </c>
      <c r="J137">
        <v>-1135.7149999999999</v>
      </c>
      <c r="K137">
        <v>-1451.672</v>
      </c>
    </row>
    <row r="138" spans="1:11">
      <c r="A138" t="str">
        <f t="shared" si="2"/>
        <v>3RD FLUL32.38</v>
      </c>
      <c r="B138" t="s">
        <v>22</v>
      </c>
      <c r="C138" t="s">
        <v>21</v>
      </c>
      <c r="D138" t="s">
        <v>14</v>
      </c>
      <c r="E138">
        <v>2.38</v>
      </c>
      <c r="F138">
        <v>-1639.97</v>
      </c>
      <c r="G138">
        <v>89.41</v>
      </c>
      <c r="H138">
        <v>-1781.64</v>
      </c>
      <c r="I138">
        <v>74.905000000000001</v>
      </c>
      <c r="J138">
        <v>-1300.6320000000001</v>
      </c>
      <c r="K138">
        <v>869.13199999999995</v>
      </c>
    </row>
    <row r="139" spans="1:11">
      <c r="A139" t="str">
        <f t="shared" si="2"/>
        <v>3RD FLUL33.58</v>
      </c>
      <c r="B139" t="s">
        <v>22</v>
      </c>
      <c r="C139" t="s">
        <v>21</v>
      </c>
      <c r="D139" t="s">
        <v>14</v>
      </c>
      <c r="E139">
        <v>3.58</v>
      </c>
      <c r="F139">
        <v>-1639.97</v>
      </c>
      <c r="G139">
        <v>89.41</v>
      </c>
      <c r="H139">
        <v>-1781.64</v>
      </c>
      <c r="I139">
        <v>74.905000000000001</v>
      </c>
      <c r="J139">
        <v>834.625</v>
      </c>
      <c r="K139">
        <v>747.03899999999999</v>
      </c>
    </row>
    <row r="140" spans="1:11">
      <c r="A140" t="str">
        <f t="shared" si="2"/>
        <v>2ND FLUL10</v>
      </c>
      <c r="B140" t="s">
        <v>23</v>
      </c>
      <c r="C140" t="s">
        <v>21</v>
      </c>
      <c r="D140" t="s">
        <v>12</v>
      </c>
      <c r="E140">
        <v>0</v>
      </c>
      <c r="F140">
        <v>-171015.47</v>
      </c>
      <c r="G140">
        <v>21027.47</v>
      </c>
      <c r="H140">
        <v>8482.1200000000008</v>
      </c>
      <c r="I140">
        <v>-365.93</v>
      </c>
      <c r="J140">
        <v>5730.4780000000001</v>
      </c>
      <c r="K140">
        <v>20205.401000000002</v>
      </c>
    </row>
    <row r="141" spans="1:11">
      <c r="A141" t="str">
        <f t="shared" si="2"/>
        <v>2ND FLUL11.79</v>
      </c>
      <c r="B141" t="s">
        <v>23</v>
      </c>
      <c r="C141" t="s">
        <v>21</v>
      </c>
      <c r="D141" t="s">
        <v>12</v>
      </c>
      <c r="E141">
        <v>1.79</v>
      </c>
      <c r="F141">
        <v>-171015.47</v>
      </c>
      <c r="G141">
        <v>21027.47</v>
      </c>
      <c r="H141">
        <v>8482.1200000000008</v>
      </c>
      <c r="I141">
        <v>-365.93</v>
      </c>
      <c r="J141">
        <v>-9505.6569999999992</v>
      </c>
      <c r="K141">
        <v>-18421.521000000001</v>
      </c>
    </row>
    <row r="142" spans="1:11">
      <c r="A142" t="str">
        <f t="shared" si="2"/>
        <v>2ND FLUL12.38</v>
      </c>
      <c r="B142" t="s">
        <v>23</v>
      </c>
      <c r="C142" t="s">
        <v>21</v>
      </c>
      <c r="D142" t="s">
        <v>12</v>
      </c>
      <c r="E142">
        <v>2.38</v>
      </c>
      <c r="F142">
        <v>-171015.47</v>
      </c>
      <c r="G142">
        <v>21027.47</v>
      </c>
      <c r="H142">
        <v>8482.1200000000008</v>
      </c>
      <c r="I142">
        <v>-365.93</v>
      </c>
      <c r="J142">
        <v>-14498.665999999999</v>
      </c>
      <c r="K142">
        <v>-31106.852999999999</v>
      </c>
    </row>
    <row r="143" spans="1:11">
      <c r="A143" t="str">
        <f t="shared" si="2"/>
        <v>2ND FLUL12.38</v>
      </c>
      <c r="B143" t="s">
        <v>23</v>
      </c>
      <c r="C143" t="s">
        <v>21</v>
      </c>
      <c r="D143" t="s">
        <v>12</v>
      </c>
      <c r="E143">
        <v>2.38</v>
      </c>
      <c r="F143">
        <v>-121974.49</v>
      </c>
      <c r="G143">
        <v>10591.35</v>
      </c>
      <c r="H143">
        <v>-32559.15</v>
      </c>
      <c r="I143">
        <v>383.38400000000001</v>
      </c>
      <c r="J143">
        <v>-26186.955999999998</v>
      </c>
      <c r="K143">
        <v>25607.035</v>
      </c>
    </row>
    <row r="144" spans="1:11">
      <c r="A144" t="str">
        <f t="shared" si="2"/>
        <v>2ND FLUL13.58</v>
      </c>
      <c r="B144" t="s">
        <v>23</v>
      </c>
      <c r="C144" t="s">
        <v>21</v>
      </c>
      <c r="D144" t="s">
        <v>12</v>
      </c>
      <c r="E144">
        <v>3.58</v>
      </c>
      <c r="F144">
        <v>-121974.49</v>
      </c>
      <c r="G144">
        <v>10591.35</v>
      </c>
      <c r="H144">
        <v>-32559.15</v>
      </c>
      <c r="I144">
        <v>383.38400000000001</v>
      </c>
      <c r="J144">
        <v>13003.958000000001</v>
      </c>
      <c r="K144">
        <v>12360.901</v>
      </c>
    </row>
    <row r="145" spans="1:11">
      <c r="A145" t="str">
        <f t="shared" si="2"/>
        <v>2ND FLUL20</v>
      </c>
      <c r="B145" t="s">
        <v>23</v>
      </c>
      <c r="C145" t="s">
        <v>21</v>
      </c>
      <c r="D145" t="s">
        <v>13</v>
      </c>
      <c r="E145">
        <v>0</v>
      </c>
      <c r="F145">
        <v>73237.87</v>
      </c>
      <c r="G145">
        <v>-19.170000000000002</v>
      </c>
      <c r="H145">
        <v>12572.29</v>
      </c>
      <c r="I145">
        <v>-118.684</v>
      </c>
      <c r="J145">
        <v>18548.987000000001</v>
      </c>
      <c r="K145">
        <v>2404.3049999999998</v>
      </c>
    </row>
    <row r="146" spans="1:11">
      <c r="A146" t="str">
        <f t="shared" si="2"/>
        <v>2ND FLUL21.79</v>
      </c>
      <c r="B146" t="s">
        <v>23</v>
      </c>
      <c r="C146" t="s">
        <v>21</v>
      </c>
      <c r="D146" t="s">
        <v>13</v>
      </c>
      <c r="E146">
        <v>1.79</v>
      </c>
      <c r="F146">
        <v>73237.87</v>
      </c>
      <c r="G146">
        <v>-19.170000000000002</v>
      </c>
      <c r="H146">
        <v>12572.29</v>
      </c>
      <c r="I146">
        <v>-118.684</v>
      </c>
      <c r="J146">
        <v>-4345.6760000000004</v>
      </c>
      <c r="K146">
        <v>2483.12</v>
      </c>
    </row>
    <row r="147" spans="1:11">
      <c r="A147" t="str">
        <f t="shared" si="2"/>
        <v>2ND FLUL22.38</v>
      </c>
      <c r="B147" t="s">
        <v>23</v>
      </c>
      <c r="C147" t="s">
        <v>21</v>
      </c>
      <c r="D147" t="s">
        <v>13</v>
      </c>
      <c r="E147">
        <v>2.38</v>
      </c>
      <c r="F147">
        <v>73237.87</v>
      </c>
      <c r="G147">
        <v>-19.170000000000002</v>
      </c>
      <c r="H147">
        <v>12572.29</v>
      </c>
      <c r="I147">
        <v>-118.684</v>
      </c>
      <c r="J147">
        <v>-11895.652</v>
      </c>
      <c r="K147">
        <v>2497.3870000000002</v>
      </c>
    </row>
    <row r="148" spans="1:11">
      <c r="A148" t="str">
        <f t="shared" si="2"/>
        <v>2ND FLUL22.38</v>
      </c>
      <c r="B148" t="s">
        <v>23</v>
      </c>
      <c r="C148" t="s">
        <v>21</v>
      </c>
      <c r="D148" t="s">
        <v>13</v>
      </c>
      <c r="E148">
        <v>2.38</v>
      </c>
      <c r="F148">
        <v>59689.17</v>
      </c>
      <c r="G148">
        <v>-9886.57</v>
      </c>
      <c r="H148">
        <v>-8096.46</v>
      </c>
      <c r="I148">
        <v>164.18100000000001</v>
      </c>
      <c r="J148">
        <v>-7769.5320000000002</v>
      </c>
      <c r="K148">
        <v>-13240.785</v>
      </c>
    </row>
    <row r="149" spans="1:11">
      <c r="A149" t="str">
        <f t="shared" si="2"/>
        <v>2ND FLUL23.58</v>
      </c>
      <c r="B149" t="s">
        <v>23</v>
      </c>
      <c r="C149" t="s">
        <v>21</v>
      </c>
      <c r="D149" t="s">
        <v>13</v>
      </c>
      <c r="E149">
        <v>3.58</v>
      </c>
      <c r="F149">
        <v>59689.17</v>
      </c>
      <c r="G149">
        <v>-9886.57</v>
      </c>
      <c r="H149">
        <v>-8096.46</v>
      </c>
      <c r="I149">
        <v>164.18100000000001</v>
      </c>
      <c r="J149">
        <v>1753.912</v>
      </c>
      <c r="K149">
        <v>-1333.057</v>
      </c>
    </row>
    <row r="150" spans="1:11">
      <c r="A150" t="str">
        <f t="shared" si="2"/>
        <v>2ND FLUL30</v>
      </c>
      <c r="B150" t="s">
        <v>23</v>
      </c>
      <c r="C150" t="s">
        <v>21</v>
      </c>
      <c r="D150" t="s">
        <v>14</v>
      </c>
      <c r="E150">
        <v>0</v>
      </c>
      <c r="F150">
        <v>-4659.49</v>
      </c>
      <c r="G150">
        <v>865.78</v>
      </c>
      <c r="H150">
        <v>787</v>
      </c>
      <c r="I150">
        <v>21.202999999999999</v>
      </c>
      <c r="J150">
        <v>963.41600000000005</v>
      </c>
      <c r="K150">
        <v>912.55600000000004</v>
      </c>
    </row>
    <row r="151" spans="1:11">
      <c r="A151" t="str">
        <f t="shared" si="2"/>
        <v>2ND FLUL31.79</v>
      </c>
      <c r="B151" t="s">
        <v>23</v>
      </c>
      <c r="C151" t="s">
        <v>21</v>
      </c>
      <c r="D151" t="s">
        <v>14</v>
      </c>
      <c r="E151">
        <v>1.79</v>
      </c>
      <c r="F151">
        <v>-4659.49</v>
      </c>
      <c r="G151">
        <v>865.78</v>
      </c>
      <c r="H151">
        <v>787</v>
      </c>
      <c r="I151">
        <v>21.202999999999999</v>
      </c>
      <c r="J151">
        <v>-461.67500000000001</v>
      </c>
      <c r="K151">
        <v>-675.10199999999998</v>
      </c>
    </row>
    <row r="152" spans="1:11">
      <c r="A152" t="str">
        <f t="shared" si="2"/>
        <v>2ND FLUL32.38</v>
      </c>
      <c r="B152" t="s">
        <v>23</v>
      </c>
      <c r="C152" t="s">
        <v>21</v>
      </c>
      <c r="D152" t="s">
        <v>14</v>
      </c>
      <c r="E152">
        <v>2.38</v>
      </c>
      <c r="F152">
        <v>-4659.49</v>
      </c>
      <c r="G152">
        <v>865.78</v>
      </c>
      <c r="H152">
        <v>787</v>
      </c>
      <c r="I152">
        <v>21.202999999999999</v>
      </c>
      <c r="J152">
        <v>-930.72</v>
      </c>
      <c r="K152">
        <v>-1196.8900000000001</v>
      </c>
    </row>
    <row r="153" spans="1:11">
      <c r="A153" t="str">
        <f t="shared" si="2"/>
        <v>2ND FLUL32.38</v>
      </c>
      <c r="B153" t="s">
        <v>23</v>
      </c>
      <c r="C153" t="s">
        <v>21</v>
      </c>
      <c r="D153" t="s">
        <v>14</v>
      </c>
      <c r="E153">
        <v>2.38</v>
      </c>
      <c r="F153">
        <v>-3163.52</v>
      </c>
      <c r="G153">
        <v>208.59</v>
      </c>
      <c r="H153">
        <v>-1232.45</v>
      </c>
      <c r="I153">
        <v>56.244999999999997</v>
      </c>
      <c r="J153">
        <v>-1086.9059999999999</v>
      </c>
      <c r="K153">
        <v>820.94500000000005</v>
      </c>
    </row>
    <row r="154" spans="1:11">
      <c r="A154" t="str">
        <f t="shared" si="2"/>
        <v>2ND FLUL33.58</v>
      </c>
      <c r="B154" t="s">
        <v>23</v>
      </c>
      <c r="C154" t="s">
        <v>21</v>
      </c>
      <c r="D154" t="s">
        <v>14</v>
      </c>
      <c r="E154">
        <v>3.58</v>
      </c>
      <c r="F154">
        <v>-3163.52</v>
      </c>
      <c r="G154">
        <v>208.59</v>
      </c>
      <c r="H154">
        <v>-1232.45</v>
      </c>
      <c r="I154">
        <v>56.244999999999997</v>
      </c>
      <c r="J154">
        <v>388.46199999999999</v>
      </c>
      <c r="K154">
        <v>550.00400000000002</v>
      </c>
    </row>
    <row r="155" spans="1:11">
      <c r="A155" t="str">
        <f t="shared" si="2"/>
        <v>1ST FLUL10</v>
      </c>
      <c r="B155" t="s">
        <v>24</v>
      </c>
      <c r="C155" t="s">
        <v>21</v>
      </c>
      <c r="D155" t="s">
        <v>12</v>
      </c>
      <c r="E155">
        <v>0</v>
      </c>
      <c r="F155">
        <v>-207497.56</v>
      </c>
      <c r="G155">
        <v>26228.28</v>
      </c>
      <c r="H155">
        <v>-2966.9</v>
      </c>
      <c r="I155">
        <v>-272.74900000000002</v>
      </c>
      <c r="J155">
        <v>-6096.884</v>
      </c>
      <c r="K155">
        <v>47824.868000000002</v>
      </c>
    </row>
    <row r="156" spans="1:11">
      <c r="A156" t="str">
        <f t="shared" si="2"/>
        <v>1ST FLUL11.79</v>
      </c>
      <c r="B156" t="s">
        <v>24</v>
      </c>
      <c r="C156" t="s">
        <v>21</v>
      </c>
      <c r="D156" t="s">
        <v>12</v>
      </c>
      <c r="E156">
        <v>1.79</v>
      </c>
      <c r="F156">
        <v>-207497.56</v>
      </c>
      <c r="G156">
        <v>26228.28</v>
      </c>
      <c r="H156">
        <v>-2966.9</v>
      </c>
      <c r="I156">
        <v>-272.74900000000002</v>
      </c>
      <c r="J156">
        <v>-766.93799999999999</v>
      </c>
      <c r="K156">
        <v>335.36</v>
      </c>
    </row>
    <row r="157" spans="1:11">
      <c r="A157" t="str">
        <f t="shared" si="2"/>
        <v>1ST FLUL12.38</v>
      </c>
      <c r="B157" t="s">
        <v>24</v>
      </c>
      <c r="C157" t="s">
        <v>21</v>
      </c>
      <c r="D157" t="s">
        <v>12</v>
      </c>
      <c r="E157">
        <v>2.38</v>
      </c>
      <c r="F157">
        <v>-207497.56</v>
      </c>
      <c r="G157">
        <v>26228.28</v>
      </c>
      <c r="H157">
        <v>-2966.9</v>
      </c>
      <c r="I157">
        <v>-272.74900000000002</v>
      </c>
      <c r="J157">
        <v>1001.982</v>
      </c>
      <c r="K157">
        <v>-15385.424000000001</v>
      </c>
    </row>
    <row r="158" spans="1:11">
      <c r="A158" t="str">
        <f t="shared" si="2"/>
        <v>1ST FLUL12.38</v>
      </c>
      <c r="B158" t="s">
        <v>24</v>
      </c>
      <c r="C158" t="s">
        <v>21</v>
      </c>
      <c r="D158" t="s">
        <v>12</v>
      </c>
      <c r="E158">
        <v>2.38</v>
      </c>
      <c r="F158">
        <v>-174058.19</v>
      </c>
      <c r="G158">
        <v>6967.41</v>
      </c>
      <c r="H158">
        <v>-12061.56</v>
      </c>
      <c r="I158">
        <v>328.69299999999998</v>
      </c>
      <c r="J158">
        <v>-6361.942</v>
      </c>
      <c r="K158">
        <v>24480.057000000001</v>
      </c>
    </row>
    <row r="159" spans="1:11">
      <c r="A159" t="str">
        <f t="shared" si="2"/>
        <v>1ST FLUL13.58</v>
      </c>
      <c r="B159" t="s">
        <v>24</v>
      </c>
      <c r="C159" t="s">
        <v>21</v>
      </c>
      <c r="D159" t="s">
        <v>12</v>
      </c>
      <c r="E159">
        <v>3.58</v>
      </c>
      <c r="F159">
        <v>-174058.19</v>
      </c>
      <c r="G159">
        <v>6967.41</v>
      </c>
      <c r="H159">
        <v>-12061.56</v>
      </c>
      <c r="I159">
        <v>328.69299999999998</v>
      </c>
      <c r="J159">
        <v>8158.92</v>
      </c>
      <c r="K159">
        <v>15567.304</v>
      </c>
    </row>
    <row r="160" spans="1:11">
      <c r="A160" t="str">
        <f t="shared" si="2"/>
        <v>1ST FLUL20</v>
      </c>
      <c r="B160" t="s">
        <v>24</v>
      </c>
      <c r="C160" t="s">
        <v>21</v>
      </c>
      <c r="D160" t="s">
        <v>13</v>
      </c>
      <c r="E160">
        <v>0</v>
      </c>
      <c r="F160">
        <v>86519.039999999994</v>
      </c>
      <c r="G160">
        <v>-1192.8399999999999</v>
      </c>
      <c r="H160">
        <v>9315.4500000000007</v>
      </c>
      <c r="I160">
        <v>-92.013999999999996</v>
      </c>
      <c r="J160">
        <v>17234.564999999999</v>
      </c>
      <c r="K160">
        <v>-2214.8000000000002</v>
      </c>
    </row>
    <row r="161" spans="1:11">
      <c r="A161" t="str">
        <f t="shared" si="2"/>
        <v>1ST FLUL21.79</v>
      </c>
      <c r="B161" t="s">
        <v>24</v>
      </c>
      <c r="C161" t="s">
        <v>21</v>
      </c>
      <c r="D161" t="s">
        <v>13</v>
      </c>
      <c r="E161">
        <v>1.79</v>
      </c>
      <c r="F161">
        <v>86519.039999999994</v>
      </c>
      <c r="G161">
        <v>-1192.8399999999999</v>
      </c>
      <c r="H161">
        <v>9315.4500000000007</v>
      </c>
      <c r="I161">
        <v>-92.013999999999996</v>
      </c>
      <c r="J161">
        <v>303.93</v>
      </c>
      <c r="K161">
        <v>-79.183999999999997</v>
      </c>
    </row>
    <row r="162" spans="1:11">
      <c r="A162" t="str">
        <f t="shared" si="2"/>
        <v>1ST FLUL22.38</v>
      </c>
      <c r="B162" t="s">
        <v>24</v>
      </c>
      <c r="C162" t="s">
        <v>21</v>
      </c>
      <c r="D162" t="s">
        <v>13</v>
      </c>
      <c r="E162">
        <v>2.38</v>
      </c>
      <c r="F162">
        <v>86519.039999999994</v>
      </c>
      <c r="G162">
        <v>-1192.8399999999999</v>
      </c>
      <c r="H162">
        <v>9315.4500000000007</v>
      </c>
      <c r="I162">
        <v>-92.013999999999996</v>
      </c>
      <c r="J162">
        <v>-5301.8760000000002</v>
      </c>
      <c r="K162">
        <v>628.17999999999995</v>
      </c>
    </row>
    <row r="163" spans="1:11">
      <c r="A163" t="str">
        <f t="shared" si="2"/>
        <v>1ST FLUL22.38</v>
      </c>
      <c r="B163" t="s">
        <v>24</v>
      </c>
      <c r="C163" t="s">
        <v>21</v>
      </c>
      <c r="D163" t="s">
        <v>13</v>
      </c>
      <c r="E163">
        <v>2.38</v>
      </c>
      <c r="F163">
        <v>78255.19</v>
      </c>
      <c r="G163">
        <v>-6469.26</v>
      </c>
      <c r="H163">
        <v>-4691.34</v>
      </c>
      <c r="I163">
        <v>126.944</v>
      </c>
      <c r="J163">
        <v>-2571.6619999999998</v>
      </c>
      <c r="K163">
        <v>-8668.3610000000008</v>
      </c>
    </row>
    <row r="164" spans="1:11">
      <c r="A164" t="str">
        <f t="shared" si="2"/>
        <v>1ST FLUL23.58</v>
      </c>
      <c r="B164" t="s">
        <v>24</v>
      </c>
      <c r="C164" t="s">
        <v>21</v>
      </c>
      <c r="D164" t="s">
        <v>13</v>
      </c>
      <c r="E164">
        <v>3.58</v>
      </c>
      <c r="F164">
        <v>78255.19</v>
      </c>
      <c r="G164">
        <v>-6469.26</v>
      </c>
      <c r="H164">
        <v>-4691.34</v>
      </c>
      <c r="I164">
        <v>126.944</v>
      </c>
      <c r="J164">
        <v>2872.3589999999999</v>
      </c>
      <c r="K164">
        <v>-861.34</v>
      </c>
    </row>
    <row r="165" spans="1:11">
      <c r="A165" t="str">
        <f t="shared" si="2"/>
        <v>1ST FLUL30</v>
      </c>
      <c r="B165" t="s">
        <v>24</v>
      </c>
      <c r="C165" t="s">
        <v>21</v>
      </c>
      <c r="D165" t="s">
        <v>14</v>
      </c>
      <c r="E165">
        <v>0</v>
      </c>
      <c r="F165">
        <v>-5471.52</v>
      </c>
      <c r="G165">
        <v>1005.24</v>
      </c>
      <c r="H165">
        <v>279.73</v>
      </c>
      <c r="I165">
        <v>5.2480000000000002</v>
      </c>
      <c r="J165">
        <v>511.54399999999998</v>
      </c>
      <c r="K165">
        <v>1816.329</v>
      </c>
    </row>
    <row r="166" spans="1:11">
      <c r="A166" t="str">
        <f t="shared" si="2"/>
        <v>1ST FLUL31.79</v>
      </c>
      <c r="B166" t="s">
        <v>24</v>
      </c>
      <c r="C166" t="s">
        <v>21</v>
      </c>
      <c r="D166" t="s">
        <v>14</v>
      </c>
      <c r="E166">
        <v>1.79</v>
      </c>
      <c r="F166">
        <v>-5471.52</v>
      </c>
      <c r="G166">
        <v>1005.24</v>
      </c>
      <c r="H166">
        <v>279.73</v>
      </c>
      <c r="I166">
        <v>5.2480000000000002</v>
      </c>
      <c r="J166">
        <v>3.3740000000000001</v>
      </c>
      <c r="K166">
        <v>-3.532</v>
      </c>
    </row>
    <row r="167" spans="1:11">
      <c r="A167" t="str">
        <f t="shared" si="2"/>
        <v>1ST FLUL32.38</v>
      </c>
      <c r="B167" t="s">
        <v>24</v>
      </c>
      <c r="C167" t="s">
        <v>21</v>
      </c>
      <c r="D167" t="s">
        <v>14</v>
      </c>
      <c r="E167">
        <v>2.38</v>
      </c>
      <c r="F167">
        <v>-5471.52</v>
      </c>
      <c r="G167">
        <v>1005.24</v>
      </c>
      <c r="H167">
        <v>279.73</v>
      </c>
      <c r="I167">
        <v>5.2480000000000002</v>
      </c>
      <c r="J167">
        <v>-164.84800000000001</v>
      </c>
      <c r="K167">
        <v>-605.87099999999998</v>
      </c>
    </row>
    <row r="168" spans="1:11">
      <c r="A168" t="str">
        <f t="shared" si="2"/>
        <v>1ST FLUL32.38</v>
      </c>
      <c r="B168" t="s">
        <v>24</v>
      </c>
      <c r="C168" t="s">
        <v>21</v>
      </c>
      <c r="D168" t="s">
        <v>14</v>
      </c>
      <c r="E168">
        <v>2.38</v>
      </c>
      <c r="F168">
        <v>-4476.07</v>
      </c>
      <c r="G168">
        <v>104.02</v>
      </c>
      <c r="H168">
        <v>-520.28</v>
      </c>
      <c r="I168">
        <v>40.103999999999999</v>
      </c>
      <c r="J168">
        <v>-258.00200000000001</v>
      </c>
      <c r="K168">
        <v>768.91700000000003</v>
      </c>
    </row>
    <row r="169" spans="1:11">
      <c r="A169" t="str">
        <f t="shared" si="2"/>
        <v>1ST FLUL33.58</v>
      </c>
      <c r="B169" t="s">
        <v>24</v>
      </c>
      <c r="C169" t="s">
        <v>21</v>
      </c>
      <c r="D169" t="s">
        <v>14</v>
      </c>
      <c r="E169">
        <v>3.58</v>
      </c>
      <c r="F169">
        <v>-4476.07</v>
      </c>
      <c r="G169">
        <v>104.02</v>
      </c>
      <c r="H169">
        <v>-520.28</v>
      </c>
      <c r="I169">
        <v>40.103999999999999</v>
      </c>
      <c r="J169">
        <v>361.34500000000003</v>
      </c>
      <c r="K169">
        <v>624.01800000000003</v>
      </c>
    </row>
    <row r="170" spans="1:11">
      <c r="A170" t="str">
        <f t="shared" si="2"/>
        <v>GROUND FLUL10</v>
      </c>
      <c r="B170" t="s">
        <v>10</v>
      </c>
      <c r="C170" t="s">
        <v>21</v>
      </c>
      <c r="D170" t="s">
        <v>12</v>
      </c>
      <c r="E170">
        <v>0</v>
      </c>
      <c r="F170">
        <v>-79322.63</v>
      </c>
      <c r="G170">
        <v>-882.63</v>
      </c>
      <c r="H170">
        <v>-2222.54</v>
      </c>
      <c r="I170">
        <v>-0.36199999999999999</v>
      </c>
      <c r="J170">
        <v>-2271.9110000000001</v>
      </c>
      <c r="K170">
        <v>-633.35599999999999</v>
      </c>
    </row>
    <row r="171" spans="1:11">
      <c r="A171" t="str">
        <f t="shared" si="2"/>
        <v>GROUND FLUL11.365</v>
      </c>
      <c r="B171" t="s">
        <v>10</v>
      </c>
      <c r="C171" t="s">
        <v>21</v>
      </c>
      <c r="D171" t="s">
        <v>12</v>
      </c>
      <c r="E171">
        <v>1.365</v>
      </c>
      <c r="F171">
        <v>-79322.63</v>
      </c>
      <c r="G171">
        <v>-882.63</v>
      </c>
      <c r="H171">
        <v>-2222.54</v>
      </c>
      <c r="I171">
        <v>-0.36199999999999999</v>
      </c>
      <c r="J171">
        <v>769.55899999999997</v>
      </c>
      <c r="K171">
        <v>565.60400000000004</v>
      </c>
    </row>
    <row r="172" spans="1:11">
      <c r="A172" t="str">
        <f t="shared" si="2"/>
        <v>GROUND FLUL11.53</v>
      </c>
      <c r="B172" t="s">
        <v>10</v>
      </c>
      <c r="C172" t="s">
        <v>21</v>
      </c>
      <c r="D172" t="s">
        <v>12</v>
      </c>
      <c r="E172">
        <v>1.53</v>
      </c>
      <c r="F172">
        <v>-79322.63</v>
      </c>
      <c r="G172">
        <v>-882.63</v>
      </c>
      <c r="H172">
        <v>-2222.54</v>
      </c>
      <c r="I172">
        <v>-0.36199999999999999</v>
      </c>
      <c r="J172">
        <v>1137.278</v>
      </c>
      <c r="K172">
        <v>710.41200000000003</v>
      </c>
    </row>
    <row r="173" spans="1:11">
      <c r="A173" t="str">
        <f t="shared" si="2"/>
        <v>GROUND FLUL11.53</v>
      </c>
      <c r="B173" t="s">
        <v>10</v>
      </c>
      <c r="C173" t="s">
        <v>21</v>
      </c>
      <c r="D173" t="s">
        <v>12</v>
      </c>
      <c r="E173">
        <v>1.53</v>
      </c>
      <c r="F173">
        <v>-79080.759999999995</v>
      </c>
      <c r="G173">
        <v>-923.76</v>
      </c>
      <c r="H173">
        <v>-1068.1400000000001</v>
      </c>
      <c r="I173">
        <v>-0.57399999999999995</v>
      </c>
      <c r="J173">
        <v>1420.171</v>
      </c>
      <c r="K173">
        <v>1040.259</v>
      </c>
    </row>
    <row r="174" spans="1:11">
      <c r="A174" t="str">
        <f t="shared" si="2"/>
        <v>GROUND FLUL12.73</v>
      </c>
      <c r="B174" t="s">
        <v>10</v>
      </c>
      <c r="C174" t="s">
        <v>21</v>
      </c>
      <c r="D174" t="s">
        <v>12</v>
      </c>
      <c r="E174">
        <v>2.73</v>
      </c>
      <c r="F174">
        <v>-79080.759999999995</v>
      </c>
      <c r="G174">
        <v>-923.76</v>
      </c>
      <c r="H174">
        <v>-1068.1400000000001</v>
      </c>
      <c r="I174">
        <v>-0.57399999999999995</v>
      </c>
      <c r="J174">
        <v>2702.4450000000002</v>
      </c>
      <c r="K174">
        <v>2138.1779999999999</v>
      </c>
    </row>
    <row r="175" spans="1:11">
      <c r="A175" t="str">
        <f t="shared" si="2"/>
        <v>GROUND FLUL20</v>
      </c>
      <c r="B175" t="s">
        <v>10</v>
      </c>
      <c r="C175" t="s">
        <v>21</v>
      </c>
      <c r="D175" t="s">
        <v>13</v>
      </c>
      <c r="E175">
        <v>0</v>
      </c>
      <c r="F175">
        <v>14851.75</v>
      </c>
      <c r="G175">
        <v>-735.69</v>
      </c>
      <c r="H175">
        <v>127.91</v>
      </c>
      <c r="I175">
        <v>-0.74399999999999999</v>
      </c>
      <c r="J175">
        <v>1343.473</v>
      </c>
      <c r="K175">
        <v>-1014.145</v>
      </c>
    </row>
    <row r="176" spans="1:11">
      <c r="A176" t="str">
        <f t="shared" si="2"/>
        <v>GROUND FLUL21.365</v>
      </c>
      <c r="B176" t="s">
        <v>10</v>
      </c>
      <c r="C176" t="s">
        <v>21</v>
      </c>
      <c r="D176" t="s">
        <v>13</v>
      </c>
      <c r="E176">
        <v>1.365</v>
      </c>
      <c r="F176">
        <v>14851.75</v>
      </c>
      <c r="G176">
        <v>-735.69</v>
      </c>
      <c r="H176">
        <v>127.91</v>
      </c>
      <c r="I176">
        <v>-0.74399999999999999</v>
      </c>
      <c r="J176">
        <v>1144.5709999999999</v>
      </c>
      <c r="K176">
        <v>-8.5990000000000002</v>
      </c>
    </row>
    <row r="177" spans="1:11">
      <c r="A177" t="str">
        <f t="shared" si="2"/>
        <v>GROUND FLUL21.53</v>
      </c>
      <c r="B177" t="s">
        <v>10</v>
      </c>
      <c r="C177" t="s">
        <v>21</v>
      </c>
      <c r="D177" t="s">
        <v>13</v>
      </c>
      <c r="E177">
        <v>1.53</v>
      </c>
      <c r="F177">
        <v>14851.75</v>
      </c>
      <c r="G177">
        <v>-735.69</v>
      </c>
      <c r="H177">
        <v>127.91</v>
      </c>
      <c r="I177">
        <v>-0.74399999999999999</v>
      </c>
      <c r="J177">
        <v>1119.8440000000001</v>
      </c>
      <c r="K177">
        <v>113.123</v>
      </c>
    </row>
    <row r="178" spans="1:11">
      <c r="A178" t="str">
        <f t="shared" si="2"/>
        <v>GROUND FLUL21.53</v>
      </c>
      <c r="B178" t="s">
        <v>10</v>
      </c>
      <c r="C178" t="s">
        <v>21</v>
      </c>
      <c r="D178" t="s">
        <v>13</v>
      </c>
      <c r="E178">
        <v>1.53</v>
      </c>
      <c r="F178">
        <v>14695.34</v>
      </c>
      <c r="G178">
        <v>-778.56</v>
      </c>
      <c r="H178">
        <v>834.46</v>
      </c>
      <c r="I178">
        <v>-0.78400000000000003</v>
      </c>
      <c r="J178">
        <v>971.30399999999997</v>
      </c>
      <c r="K178">
        <v>388.779</v>
      </c>
    </row>
    <row r="179" spans="1:11">
      <c r="A179" t="str">
        <f t="shared" si="2"/>
        <v>GROUND FLUL22.73</v>
      </c>
      <c r="B179" t="s">
        <v>10</v>
      </c>
      <c r="C179" t="s">
        <v>21</v>
      </c>
      <c r="D179" t="s">
        <v>13</v>
      </c>
      <c r="E179">
        <v>2.73</v>
      </c>
      <c r="F179">
        <v>14695.34</v>
      </c>
      <c r="G179">
        <v>-778.56</v>
      </c>
      <c r="H179">
        <v>834.46</v>
      </c>
      <c r="I179">
        <v>-0.78400000000000003</v>
      </c>
      <c r="J179">
        <v>-58.405999999999999</v>
      </c>
      <c r="K179">
        <v>1323.1790000000001</v>
      </c>
    </row>
    <row r="180" spans="1:11">
      <c r="A180" t="str">
        <f t="shared" si="2"/>
        <v>GROUND FLUL30</v>
      </c>
      <c r="B180" t="s">
        <v>10</v>
      </c>
      <c r="C180" t="s">
        <v>21</v>
      </c>
      <c r="D180" t="s">
        <v>14</v>
      </c>
      <c r="E180">
        <v>0</v>
      </c>
      <c r="F180">
        <v>-2624.22</v>
      </c>
      <c r="G180">
        <v>-35.97</v>
      </c>
      <c r="H180">
        <v>-92.9</v>
      </c>
      <c r="I180">
        <v>0.57699999999999996</v>
      </c>
      <c r="J180">
        <v>-81.031000000000006</v>
      </c>
      <c r="K180">
        <v>-20.7</v>
      </c>
    </row>
    <row r="181" spans="1:11">
      <c r="A181" t="str">
        <f t="shared" si="2"/>
        <v>GROUND FLUL31.365</v>
      </c>
      <c r="B181" t="s">
        <v>10</v>
      </c>
      <c r="C181" t="s">
        <v>21</v>
      </c>
      <c r="D181" t="s">
        <v>14</v>
      </c>
      <c r="E181">
        <v>1.365</v>
      </c>
      <c r="F181">
        <v>-2624.22</v>
      </c>
      <c r="G181">
        <v>-35.97</v>
      </c>
      <c r="H181">
        <v>-92.9</v>
      </c>
      <c r="I181">
        <v>0.57699999999999996</v>
      </c>
      <c r="J181">
        <v>46.069000000000003</v>
      </c>
      <c r="K181">
        <v>28.323</v>
      </c>
    </row>
    <row r="182" spans="1:11">
      <c r="A182" t="str">
        <f t="shared" si="2"/>
        <v>GROUND FLUL31.53</v>
      </c>
      <c r="B182" t="s">
        <v>10</v>
      </c>
      <c r="C182" t="s">
        <v>21</v>
      </c>
      <c r="D182" t="s">
        <v>14</v>
      </c>
      <c r="E182">
        <v>1.53</v>
      </c>
      <c r="F182">
        <v>-2624.22</v>
      </c>
      <c r="G182">
        <v>-35.97</v>
      </c>
      <c r="H182">
        <v>-92.9</v>
      </c>
      <c r="I182">
        <v>0.57699999999999996</v>
      </c>
      <c r="J182">
        <v>61.427999999999997</v>
      </c>
      <c r="K182">
        <v>34.241</v>
      </c>
    </row>
    <row r="183" spans="1:11">
      <c r="A183" t="str">
        <f t="shared" si="2"/>
        <v>GROUND FLUL31.53</v>
      </c>
      <c r="B183" t="s">
        <v>10</v>
      </c>
      <c r="C183" t="s">
        <v>21</v>
      </c>
      <c r="D183" t="s">
        <v>14</v>
      </c>
      <c r="E183">
        <v>1.53</v>
      </c>
      <c r="F183">
        <v>-2615.4299999999998</v>
      </c>
      <c r="G183">
        <v>-38.6</v>
      </c>
      <c r="H183">
        <v>-40.049999999999997</v>
      </c>
      <c r="I183">
        <v>0.56999999999999995</v>
      </c>
      <c r="J183">
        <v>74.192999999999998</v>
      </c>
      <c r="K183">
        <v>47.893000000000001</v>
      </c>
    </row>
    <row r="184" spans="1:11">
      <c r="A184" t="str">
        <f t="shared" si="2"/>
        <v>GROUND FLUL32.73</v>
      </c>
      <c r="B184" t="s">
        <v>10</v>
      </c>
      <c r="C184" t="s">
        <v>21</v>
      </c>
      <c r="D184" t="s">
        <v>14</v>
      </c>
      <c r="E184">
        <v>2.73</v>
      </c>
      <c r="F184">
        <v>-2615.4299999999998</v>
      </c>
      <c r="G184">
        <v>-38.6</v>
      </c>
      <c r="H184">
        <v>-40.049999999999997</v>
      </c>
      <c r="I184">
        <v>0.56999999999999995</v>
      </c>
      <c r="J184">
        <v>122.14700000000001</v>
      </c>
      <c r="K184">
        <v>93.881</v>
      </c>
    </row>
    <row r="185" spans="1:11">
      <c r="A185" t="str">
        <f t="shared" si="2"/>
        <v>BASE 1 FLUL10</v>
      </c>
      <c r="B185" t="s">
        <v>15</v>
      </c>
      <c r="C185" t="s">
        <v>21</v>
      </c>
      <c r="D185" t="s">
        <v>12</v>
      </c>
      <c r="E185">
        <v>0</v>
      </c>
      <c r="F185">
        <v>-6185.56</v>
      </c>
      <c r="G185">
        <v>56.33</v>
      </c>
      <c r="H185">
        <v>-553.13</v>
      </c>
      <c r="I185">
        <v>-0.16200000000000001</v>
      </c>
      <c r="J185">
        <v>-920.7</v>
      </c>
      <c r="K185">
        <v>203.535</v>
      </c>
    </row>
    <row r="186" spans="1:11">
      <c r="A186" t="str">
        <f t="shared" si="2"/>
        <v>BASE 1 FLUL11.365</v>
      </c>
      <c r="B186" t="s">
        <v>15</v>
      </c>
      <c r="C186" t="s">
        <v>21</v>
      </c>
      <c r="D186" t="s">
        <v>12</v>
      </c>
      <c r="E186">
        <v>1.365</v>
      </c>
      <c r="F186">
        <v>-6185.56</v>
      </c>
      <c r="G186">
        <v>56.33</v>
      </c>
      <c r="H186">
        <v>-553.13</v>
      </c>
      <c r="I186">
        <v>-0.16200000000000001</v>
      </c>
      <c r="J186">
        <v>-166.43799999999999</v>
      </c>
      <c r="K186">
        <v>120.393</v>
      </c>
    </row>
    <row r="187" spans="1:11">
      <c r="A187" t="str">
        <f t="shared" si="2"/>
        <v>BASE 1 FLUL11.53</v>
      </c>
      <c r="B187" t="s">
        <v>15</v>
      </c>
      <c r="C187" t="s">
        <v>21</v>
      </c>
      <c r="D187" t="s">
        <v>12</v>
      </c>
      <c r="E187">
        <v>1.53</v>
      </c>
      <c r="F187">
        <v>-6185.56</v>
      </c>
      <c r="G187">
        <v>56.33</v>
      </c>
      <c r="H187">
        <v>-553.13</v>
      </c>
      <c r="I187">
        <v>-0.16200000000000001</v>
      </c>
      <c r="J187">
        <v>-75.033000000000001</v>
      </c>
      <c r="K187">
        <v>110.256</v>
      </c>
    </row>
    <row r="188" spans="1:11">
      <c r="A188" t="str">
        <f t="shared" si="2"/>
        <v>BASE 1 FLUL11.53</v>
      </c>
      <c r="B188" t="s">
        <v>15</v>
      </c>
      <c r="C188" t="s">
        <v>21</v>
      </c>
      <c r="D188" t="s">
        <v>12</v>
      </c>
      <c r="E188">
        <v>1.53</v>
      </c>
      <c r="F188">
        <v>-6081.14</v>
      </c>
      <c r="G188">
        <v>54.94</v>
      </c>
      <c r="H188">
        <v>33.01</v>
      </c>
      <c r="I188">
        <v>-0.32100000000000001</v>
      </c>
      <c r="J188">
        <v>-46.375</v>
      </c>
      <c r="K188">
        <v>88.867000000000004</v>
      </c>
    </row>
    <row r="189" spans="1:11">
      <c r="A189" t="str">
        <f t="shared" si="2"/>
        <v>BASE 1 FLUL12.73</v>
      </c>
      <c r="B189" t="s">
        <v>15</v>
      </c>
      <c r="C189" t="s">
        <v>21</v>
      </c>
      <c r="D189" t="s">
        <v>12</v>
      </c>
      <c r="E189">
        <v>2.73</v>
      </c>
      <c r="F189">
        <v>-6081.14</v>
      </c>
      <c r="G189">
        <v>54.94</v>
      </c>
      <c r="H189">
        <v>33.01</v>
      </c>
      <c r="I189">
        <v>-0.32100000000000001</v>
      </c>
      <c r="J189">
        <v>-84.912999999999997</v>
      </c>
      <c r="K189">
        <v>16.681999999999999</v>
      </c>
    </row>
    <row r="190" spans="1:11">
      <c r="A190" t="str">
        <f t="shared" si="2"/>
        <v>BASE 1 FLUL20</v>
      </c>
      <c r="B190" t="s">
        <v>15</v>
      </c>
      <c r="C190" t="s">
        <v>21</v>
      </c>
      <c r="D190" t="s">
        <v>13</v>
      </c>
      <c r="E190">
        <v>0</v>
      </c>
      <c r="F190">
        <v>44201.82</v>
      </c>
      <c r="G190">
        <v>-46.82</v>
      </c>
      <c r="H190">
        <v>-90.7</v>
      </c>
      <c r="I190">
        <v>-0.254</v>
      </c>
      <c r="J190">
        <v>278.72899999999998</v>
      </c>
      <c r="K190">
        <v>18.388999999999999</v>
      </c>
    </row>
    <row r="191" spans="1:11">
      <c r="A191" t="str">
        <f t="shared" si="2"/>
        <v>BASE 1 FLUL21.365</v>
      </c>
      <c r="B191" t="s">
        <v>15</v>
      </c>
      <c r="C191" t="s">
        <v>21</v>
      </c>
      <c r="D191" t="s">
        <v>13</v>
      </c>
      <c r="E191">
        <v>1.365</v>
      </c>
      <c r="F191">
        <v>44201.82</v>
      </c>
      <c r="G191">
        <v>-46.82</v>
      </c>
      <c r="H191">
        <v>-90.7</v>
      </c>
      <c r="I191">
        <v>-0.254</v>
      </c>
      <c r="J191">
        <v>387.53800000000001</v>
      </c>
      <c r="K191">
        <v>82.548000000000002</v>
      </c>
    </row>
    <row r="192" spans="1:11">
      <c r="A192" t="str">
        <f t="shared" si="2"/>
        <v>BASE 1 FLUL21.53</v>
      </c>
      <c r="B192" t="s">
        <v>15</v>
      </c>
      <c r="C192" t="s">
        <v>21</v>
      </c>
      <c r="D192" t="s">
        <v>13</v>
      </c>
      <c r="E192">
        <v>1.53</v>
      </c>
      <c r="F192">
        <v>44201.82</v>
      </c>
      <c r="G192">
        <v>-46.82</v>
      </c>
      <c r="H192">
        <v>-90.7</v>
      </c>
      <c r="I192">
        <v>-0.254</v>
      </c>
      <c r="J192">
        <v>400.47899999999998</v>
      </c>
      <c r="K192">
        <v>90.266000000000005</v>
      </c>
    </row>
    <row r="193" spans="1:11">
      <c r="A193" t="str">
        <f t="shared" si="2"/>
        <v>BASE 1 FLUL21.53</v>
      </c>
      <c r="B193" t="s">
        <v>15</v>
      </c>
      <c r="C193" t="s">
        <v>21</v>
      </c>
      <c r="D193" t="s">
        <v>13</v>
      </c>
      <c r="E193">
        <v>1.53</v>
      </c>
      <c r="F193">
        <v>44214.67</v>
      </c>
      <c r="G193">
        <v>-55.76</v>
      </c>
      <c r="H193">
        <v>117.61</v>
      </c>
      <c r="I193">
        <v>-0.28399999999999997</v>
      </c>
      <c r="J193">
        <v>366.90600000000001</v>
      </c>
      <c r="K193">
        <v>108.771</v>
      </c>
    </row>
    <row r="194" spans="1:11">
      <c r="A194" t="str">
        <f t="shared" si="2"/>
        <v>BASE 1 FLUL22.73</v>
      </c>
      <c r="B194" t="s">
        <v>15</v>
      </c>
      <c r="C194" t="s">
        <v>21</v>
      </c>
      <c r="D194" t="s">
        <v>13</v>
      </c>
      <c r="E194">
        <v>2.73</v>
      </c>
      <c r="F194">
        <v>44214.67</v>
      </c>
      <c r="G194">
        <v>-55.76</v>
      </c>
      <c r="H194">
        <v>117.61</v>
      </c>
      <c r="I194">
        <v>-0.28399999999999997</v>
      </c>
      <c r="J194">
        <v>210.07</v>
      </c>
      <c r="K194">
        <v>175.16200000000001</v>
      </c>
    </row>
    <row r="195" spans="1:11">
      <c r="A195" t="str">
        <f t="shared" ref="A195:A258" si="3">+CONCATENATE(B195,D195,E195)</f>
        <v>BASE 1 FLUL30</v>
      </c>
      <c r="B195" t="s">
        <v>15</v>
      </c>
      <c r="C195" t="s">
        <v>21</v>
      </c>
      <c r="D195" t="s">
        <v>14</v>
      </c>
      <c r="E195">
        <v>0</v>
      </c>
      <c r="F195">
        <v>484.83</v>
      </c>
      <c r="G195">
        <v>3.59</v>
      </c>
      <c r="H195">
        <v>-25.21</v>
      </c>
      <c r="I195">
        <v>0.20899999999999999</v>
      </c>
      <c r="J195">
        <v>-37.927999999999997</v>
      </c>
      <c r="K195">
        <v>8.6240000000000006</v>
      </c>
    </row>
    <row r="196" spans="1:11">
      <c r="A196" t="str">
        <f t="shared" si="3"/>
        <v>BASE 1 FLUL31.365</v>
      </c>
      <c r="B196" t="s">
        <v>15</v>
      </c>
      <c r="C196" t="s">
        <v>21</v>
      </c>
      <c r="D196" t="s">
        <v>14</v>
      </c>
      <c r="E196">
        <v>1.365</v>
      </c>
      <c r="F196">
        <v>484.83</v>
      </c>
      <c r="G196">
        <v>3.59</v>
      </c>
      <c r="H196">
        <v>-25.21</v>
      </c>
      <c r="I196">
        <v>0.20899999999999999</v>
      </c>
      <c r="J196">
        <v>-3.5590000000000002</v>
      </c>
      <c r="K196">
        <v>3.6280000000000001</v>
      </c>
    </row>
    <row r="197" spans="1:11">
      <c r="A197" t="str">
        <f t="shared" si="3"/>
        <v>BASE 1 FLUL31.53</v>
      </c>
      <c r="B197" t="s">
        <v>15</v>
      </c>
      <c r="C197" t="s">
        <v>21</v>
      </c>
      <c r="D197" t="s">
        <v>14</v>
      </c>
      <c r="E197">
        <v>1.53</v>
      </c>
      <c r="F197">
        <v>484.83</v>
      </c>
      <c r="G197">
        <v>3.59</v>
      </c>
      <c r="H197">
        <v>-25.21</v>
      </c>
      <c r="I197">
        <v>0.20899999999999999</v>
      </c>
      <c r="J197">
        <v>0.60399999999999998</v>
      </c>
      <c r="K197">
        <v>3.0209999999999999</v>
      </c>
    </row>
    <row r="198" spans="1:11">
      <c r="A198" t="str">
        <f t="shared" si="3"/>
        <v>BASE 1 FLUL31.53</v>
      </c>
      <c r="B198" t="s">
        <v>15</v>
      </c>
      <c r="C198" t="s">
        <v>21</v>
      </c>
      <c r="D198" t="s">
        <v>14</v>
      </c>
      <c r="E198">
        <v>1.53</v>
      </c>
      <c r="F198">
        <v>490.41</v>
      </c>
      <c r="G198">
        <v>3.63</v>
      </c>
      <c r="H198">
        <v>10.06</v>
      </c>
      <c r="I198">
        <v>0.19900000000000001</v>
      </c>
      <c r="J198">
        <v>0.129</v>
      </c>
      <c r="K198">
        <v>1.712</v>
      </c>
    </row>
    <row r="199" spans="1:11">
      <c r="A199" t="str">
        <f t="shared" si="3"/>
        <v>BASE 1 FLUL32.73</v>
      </c>
      <c r="B199" t="s">
        <v>15</v>
      </c>
      <c r="C199" t="s">
        <v>21</v>
      </c>
      <c r="D199" t="s">
        <v>14</v>
      </c>
      <c r="E199">
        <v>2.73</v>
      </c>
      <c r="F199">
        <v>490.41</v>
      </c>
      <c r="G199">
        <v>3.63</v>
      </c>
      <c r="H199">
        <v>10.06</v>
      </c>
      <c r="I199">
        <v>0.19900000000000001</v>
      </c>
      <c r="J199">
        <v>-11.917</v>
      </c>
      <c r="K199">
        <v>-2.7589999999999999</v>
      </c>
    </row>
    <row r="200" spans="1:11">
      <c r="A200" t="str">
        <f t="shared" si="3"/>
        <v>BASE 2 FLUL10</v>
      </c>
      <c r="B200" t="s">
        <v>16</v>
      </c>
      <c r="C200" t="s">
        <v>21</v>
      </c>
      <c r="D200" t="s">
        <v>12</v>
      </c>
      <c r="E200">
        <v>0</v>
      </c>
      <c r="F200">
        <v>-1788.42</v>
      </c>
      <c r="G200">
        <v>429.26</v>
      </c>
      <c r="H200">
        <v>-638.52</v>
      </c>
      <c r="I200">
        <v>-0.318</v>
      </c>
      <c r="J200">
        <v>-919.78899999999999</v>
      </c>
      <c r="K200">
        <v>894.51900000000001</v>
      </c>
    </row>
    <row r="201" spans="1:11">
      <c r="A201" t="str">
        <f t="shared" si="3"/>
        <v>BASE 2 FLUL11.365</v>
      </c>
      <c r="B201" t="s">
        <v>16</v>
      </c>
      <c r="C201" t="s">
        <v>21</v>
      </c>
      <c r="D201" t="s">
        <v>12</v>
      </c>
      <c r="E201">
        <v>1.365</v>
      </c>
      <c r="F201">
        <v>-1788.42</v>
      </c>
      <c r="G201">
        <v>429.26</v>
      </c>
      <c r="H201">
        <v>-638.52</v>
      </c>
      <c r="I201">
        <v>-0.318</v>
      </c>
      <c r="J201">
        <v>-47.417999999999999</v>
      </c>
      <c r="K201">
        <v>298.71899999999999</v>
      </c>
    </row>
    <row r="202" spans="1:11">
      <c r="A202" t="str">
        <f t="shared" si="3"/>
        <v>BASE 2 FLUL11.53</v>
      </c>
      <c r="B202" t="s">
        <v>16</v>
      </c>
      <c r="C202" t="s">
        <v>21</v>
      </c>
      <c r="D202" t="s">
        <v>12</v>
      </c>
      <c r="E202">
        <v>1.53</v>
      </c>
      <c r="F202">
        <v>-1788.42</v>
      </c>
      <c r="G202">
        <v>429.26</v>
      </c>
      <c r="H202">
        <v>-638.52</v>
      </c>
      <c r="I202">
        <v>-0.318</v>
      </c>
      <c r="J202">
        <v>58.305999999999997</v>
      </c>
      <c r="K202">
        <v>226.274</v>
      </c>
    </row>
    <row r="203" spans="1:11">
      <c r="A203" t="str">
        <f t="shared" si="3"/>
        <v>BASE 2 FLUL11.53</v>
      </c>
      <c r="B203" t="s">
        <v>16</v>
      </c>
      <c r="C203" t="s">
        <v>21</v>
      </c>
      <c r="D203" t="s">
        <v>12</v>
      </c>
      <c r="E203">
        <v>1.53</v>
      </c>
      <c r="F203">
        <v>-1618.37</v>
      </c>
      <c r="G203">
        <v>436.38</v>
      </c>
      <c r="H203">
        <v>-415.66</v>
      </c>
      <c r="I203">
        <v>-0.35899999999999999</v>
      </c>
      <c r="J203">
        <v>165.36</v>
      </c>
      <c r="K203">
        <v>66.308000000000007</v>
      </c>
    </row>
    <row r="204" spans="1:11">
      <c r="A204" t="str">
        <f t="shared" si="3"/>
        <v>BASE 2 FLUL12.73</v>
      </c>
      <c r="B204" t="s">
        <v>16</v>
      </c>
      <c r="C204" t="s">
        <v>21</v>
      </c>
      <c r="D204" t="s">
        <v>12</v>
      </c>
      <c r="E204">
        <v>2.73</v>
      </c>
      <c r="F204">
        <v>-1618.37</v>
      </c>
      <c r="G204">
        <v>436.38</v>
      </c>
      <c r="H204">
        <v>-415.66</v>
      </c>
      <c r="I204">
        <v>-0.35899999999999999</v>
      </c>
      <c r="J204">
        <v>664.99900000000002</v>
      </c>
      <c r="K204">
        <v>-468.57900000000001</v>
      </c>
    </row>
    <row r="205" spans="1:11">
      <c r="A205" t="str">
        <f t="shared" si="3"/>
        <v>BASE 2 FLUL20</v>
      </c>
      <c r="B205" t="s">
        <v>16</v>
      </c>
      <c r="C205" t="s">
        <v>21</v>
      </c>
      <c r="D205" t="s">
        <v>13</v>
      </c>
      <c r="E205">
        <v>0</v>
      </c>
      <c r="F205">
        <v>66525.179999999993</v>
      </c>
      <c r="G205">
        <v>139.31</v>
      </c>
      <c r="H205">
        <v>-844.23</v>
      </c>
      <c r="I205">
        <v>1.9E-2</v>
      </c>
      <c r="J205">
        <v>-1825.789</v>
      </c>
      <c r="K205">
        <v>276.60399999999998</v>
      </c>
    </row>
    <row r="206" spans="1:11">
      <c r="A206" t="str">
        <f t="shared" si="3"/>
        <v>BASE 2 FLUL21.365</v>
      </c>
      <c r="B206" t="s">
        <v>16</v>
      </c>
      <c r="C206" t="s">
        <v>21</v>
      </c>
      <c r="D206" t="s">
        <v>13</v>
      </c>
      <c r="E206">
        <v>1.365</v>
      </c>
      <c r="F206">
        <v>66525.179999999993</v>
      </c>
      <c r="G206">
        <v>139.31</v>
      </c>
      <c r="H206">
        <v>-844.23</v>
      </c>
      <c r="I206">
        <v>1.9E-2</v>
      </c>
      <c r="J206">
        <v>-698.87400000000002</v>
      </c>
      <c r="K206">
        <v>86.268000000000001</v>
      </c>
    </row>
    <row r="207" spans="1:11">
      <c r="A207" t="str">
        <f t="shared" si="3"/>
        <v>BASE 2 FLUL21.53</v>
      </c>
      <c r="B207" t="s">
        <v>16</v>
      </c>
      <c r="C207" t="s">
        <v>21</v>
      </c>
      <c r="D207" t="s">
        <v>13</v>
      </c>
      <c r="E207">
        <v>1.53</v>
      </c>
      <c r="F207">
        <v>66525.179999999993</v>
      </c>
      <c r="G207">
        <v>139.31</v>
      </c>
      <c r="H207">
        <v>-844.23</v>
      </c>
      <c r="I207">
        <v>1.9E-2</v>
      </c>
      <c r="J207">
        <v>-561.73099999999999</v>
      </c>
      <c r="K207">
        <v>63.133000000000003</v>
      </c>
    </row>
    <row r="208" spans="1:11">
      <c r="A208" t="str">
        <f t="shared" si="3"/>
        <v>BASE 2 FLUL21.53</v>
      </c>
      <c r="B208" t="s">
        <v>16</v>
      </c>
      <c r="C208" t="s">
        <v>21</v>
      </c>
      <c r="D208" t="s">
        <v>13</v>
      </c>
      <c r="E208">
        <v>1.53</v>
      </c>
      <c r="F208">
        <v>66565.39</v>
      </c>
      <c r="G208">
        <v>143.87</v>
      </c>
      <c r="H208">
        <v>-627.5</v>
      </c>
      <c r="I208">
        <v>-5.8000000000000003E-2</v>
      </c>
      <c r="J208">
        <v>-351.649</v>
      </c>
      <c r="K208">
        <v>11.308</v>
      </c>
    </row>
    <row r="209" spans="1:11">
      <c r="A209" t="str">
        <f t="shared" si="3"/>
        <v>BASE 2 FLUL22.73</v>
      </c>
      <c r="B209" t="s">
        <v>16</v>
      </c>
      <c r="C209" t="s">
        <v>21</v>
      </c>
      <c r="D209" t="s">
        <v>13</v>
      </c>
      <c r="E209">
        <v>2.73</v>
      </c>
      <c r="F209">
        <v>66565.39</v>
      </c>
      <c r="G209">
        <v>143.87</v>
      </c>
      <c r="H209">
        <v>-627.5</v>
      </c>
      <c r="I209">
        <v>-5.8000000000000003E-2</v>
      </c>
      <c r="J209">
        <v>386.72800000000001</v>
      </c>
      <c r="K209">
        <v>-162.21600000000001</v>
      </c>
    </row>
    <row r="210" spans="1:11">
      <c r="A210" t="str">
        <f t="shared" si="3"/>
        <v>BASE 2 FLUL30</v>
      </c>
      <c r="B210" t="s">
        <v>16</v>
      </c>
      <c r="C210" t="s">
        <v>21</v>
      </c>
      <c r="D210" t="s">
        <v>14</v>
      </c>
      <c r="E210">
        <v>0</v>
      </c>
      <c r="F210">
        <v>646.6</v>
      </c>
      <c r="G210">
        <v>18.59</v>
      </c>
      <c r="H210">
        <v>-37.6</v>
      </c>
      <c r="I210">
        <v>0.34499999999999997</v>
      </c>
      <c r="J210">
        <v>-61.655000000000001</v>
      </c>
      <c r="K210">
        <v>34.448999999999998</v>
      </c>
    </row>
    <row r="211" spans="1:11">
      <c r="A211" t="str">
        <f t="shared" si="3"/>
        <v>BASE 2 FLUL31.365</v>
      </c>
      <c r="B211" t="s">
        <v>16</v>
      </c>
      <c r="C211" t="s">
        <v>21</v>
      </c>
      <c r="D211" t="s">
        <v>14</v>
      </c>
      <c r="E211">
        <v>1.365</v>
      </c>
      <c r="F211">
        <v>646.6</v>
      </c>
      <c r="G211">
        <v>18.59</v>
      </c>
      <c r="H211">
        <v>-37.6</v>
      </c>
      <c r="I211">
        <v>0.34499999999999997</v>
      </c>
      <c r="J211">
        <v>-10.465</v>
      </c>
      <c r="K211">
        <v>8.8070000000000004</v>
      </c>
    </row>
    <row r="212" spans="1:11">
      <c r="A212" t="str">
        <f t="shared" si="3"/>
        <v>BASE 2 FLUL31.53</v>
      </c>
      <c r="B212" t="s">
        <v>16</v>
      </c>
      <c r="C212" t="s">
        <v>21</v>
      </c>
      <c r="D212" t="s">
        <v>14</v>
      </c>
      <c r="E212">
        <v>1.53</v>
      </c>
      <c r="F212">
        <v>646.6</v>
      </c>
      <c r="G212">
        <v>18.59</v>
      </c>
      <c r="H212">
        <v>-37.6</v>
      </c>
      <c r="I212">
        <v>0.34499999999999997</v>
      </c>
      <c r="J212">
        <v>-4.2549999999999999</v>
      </c>
      <c r="K212">
        <v>5.6920000000000002</v>
      </c>
    </row>
    <row r="213" spans="1:11">
      <c r="A213" t="str">
        <f t="shared" si="3"/>
        <v>BASE 2 FLUL31.53</v>
      </c>
      <c r="B213" t="s">
        <v>16</v>
      </c>
      <c r="C213" t="s">
        <v>21</v>
      </c>
      <c r="D213" t="s">
        <v>14</v>
      </c>
      <c r="E213">
        <v>1.53</v>
      </c>
      <c r="F213">
        <v>653.85</v>
      </c>
      <c r="G213">
        <v>18.53</v>
      </c>
      <c r="H213">
        <v>-18.89</v>
      </c>
      <c r="I213">
        <v>0.34200000000000003</v>
      </c>
      <c r="J213">
        <v>2.222</v>
      </c>
      <c r="K213">
        <v>-1.117</v>
      </c>
    </row>
    <row r="214" spans="1:11">
      <c r="A214" t="str">
        <f t="shared" si="3"/>
        <v>BASE 2 FLUL32.73</v>
      </c>
      <c r="B214" t="s">
        <v>16</v>
      </c>
      <c r="C214" t="s">
        <v>21</v>
      </c>
      <c r="D214" t="s">
        <v>14</v>
      </c>
      <c r="E214">
        <v>2.73</v>
      </c>
      <c r="F214">
        <v>653.85</v>
      </c>
      <c r="G214">
        <v>18.53</v>
      </c>
      <c r="H214">
        <v>-18.89</v>
      </c>
      <c r="I214">
        <v>0.34200000000000003</v>
      </c>
      <c r="J214">
        <v>24.882999999999999</v>
      </c>
      <c r="K214">
        <v>-23.658000000000001</v>
      </c>
    </row>
    <row r="215" spans="1:11">
      <c r="A215" t="str">
        <f t="shared" si="3"/>
        <v>BASE 3 FLUL10</v>
      </c>
      <c r="B215" t="s">
        <v>17</v>
      </c>
      <c r="C215" t="s">
        <v>21</v>
      </c>
      <c r="D215" t="s">
        <v>12</v>
      </c>
      <c r="E215">
        <v>0</v>
      </c>
      <c r="F215">
        <v>4561.93</v>
      </c>
      <c r="G215">
        <v>2672.18</v>
      </c>
      <c r="H215">
        <v>-452.97</v>
      </c>
      <c r="I215">
        <v>-5.6769999999999996</v>
      </c>
      <c r="J215">
        <v>-506.68299999999999</v>
      </c>
      <c r="K215">
        <v>3999.9989999999998</v>
      </c>
    </row>
    <row r="216" spans="1:11">
      <c r="A216" t="str">
        <f t="shared" si="3"/>
        <v>BASE 3 FLUL11.105</v>
      </c>
      <c r="B216" t="s">
        <v>17</v>
      </c>
      <c r="C216" t="s">
        <v>21</v>
      </c>
      <c r="D216" t="s">
        <v>12</v>
      </c>
      <c r="E216">
        <v>1.105</v>
      </c>
      <c r="F216">
        <v>4561.93</v>
      </c>
      <c r="G216">
        <v>2672.18</v>
      </c>
      <c r="H216">
        <v>-452.97</v>
      </c>
      <c r="I216">
        <v>-5.6769999999999996</v>
      </c>
      <c r="J216">
        <v>-1.4359999999999999</v>
      </c>
      <c r="K216">
        <v>1006.778</v>
      </c>
    </row>
    <row r="217" spans="1:11">
      <c r="A217" t="str">
        <f t="shared" si="3"/>
        <v>BASE 3 FLUL12.21</v>
      </c>
      <c r="B217" t="s">
        <v>17</v>
      </c>
      <c r="C217" t="s">
        <v>21</v>
      </c>
      <c r="D217" t="s">
        <v>12</v>
      </c>
      <c r="E217">
        <v>2.21</v>
      </c>
      <c r="F217">
        <v>4561.93</v>
      </c>
      <c r="G217">
        <v>2672.18</v>
      </c>
      <c r="H217">
        <v>-452.97</v>
      </c>
      <c r="I217">
        <v>-5.6769999999999996</v>
      </c>
      <c r="J217">
        <v>503.85399999999998</v>
      </c>
      <c r="K217">
        <v>-2011.3630000000001</v>
      </c>
    </row>
    <row r="218" spans="1:11">
      <c r="A218" t="str">
        <f t="shared" si="3"/>
        <v>BASE 3 FLUL20</v>
      </c>
      <c r="B218" t="s">
        <v>17</v>
      </c>
      <c r="C218" t="s">
        <v>21</v>
      </c>
      <c r="D218" t="s">
        <v>13</v>
      </c>
      <c r="E218">
        <v>0</v>
      </c>
      <c r="F218">
        <v>189937.96</v>
      </c>
      <c r="G218">
        <v>47.6</v>
      </c>
      <c r="H218">
        <v>237.53</v>
      </c>
      <c r="I218">
        <v>-0.86399999999999999</v>
      </c>
      <c r="J218">
        <v>1676.934</v>
      </c>
      <c r="K218">
        <v>18.728000000000002</v>
      </c>
    </row>
    <row r="219" spans="1:11">
      <c r="A219" t="str">
        <f t="shared" si="3"/>
        <v>BASE 3 FLUL21.105</v>
      </c>
      <c r="B219" t="s">
        <v>17</v>
      </c>
      <c r="C219" t="s">
        <v>21</v>
      </c>
      <c r="D219" t="s">
        <v>13</v>
      </c>
      <c r="E219">
        <v>1.105</v>
      </c>
      <c r="F219">
        <v>189937.96</v>
      </c>
      <c r="G219">
        <v>47.6</v>
      </c>
      <c r="H219">
        <v>237.53</v>
      </c>
      <c r="I219">
        <v>-0.86399999999999999</v>
      </c>
      <c r="J219">
        <v>1394.3579999999999</v>
      </c>
      <c r="K219">
        <v>-33.939</v>
      </c>
    </row>
    <row r="220" spans="1:11">
      <c r="A220" t="str">
        <f t="shared" si="3"/>
        <v>BASE 3 FLUL22.21</v>
      </c>
      <c r="B220" t="s">
        <v>17</v>
      </c>
      <c r="C220" t="s">
        <v>21</v>
      </c>
      <c r="D220" t="s">
        <v>13</v>
      </c>
      <c r="E220">
        <v>2.21</v>
      </c>
      <c r="F220">
        <v>189937.96</v>
      </c>
      <c r="G220">
        <v>47.6</v>
      </c>
      <c r="H220">
        <v>237.53</v>
      </c>
      <c r="I220">
        <v>-0.86399999999999999</v>
      </c>
      <c r="J220">
        <v>1077.316</v>
      </c>
      <c r="K220">
        <v>-85.766999999999996</v>
      </c>
    </row>
    <row r="221" spans="1:11">
      <c r="A221" t="str">
        <f t="shared" si="3"/>
        <v>BASE 3 FLUL30</v>
      </c>
      <c r="B221" t="s">
        <v>17</v>
      </c>
      <c r="C221" t="s">
        <v>21</v>
      </c>
      <c r="D221" t="s">
        <v>14</v>
      </c>
      <c r="E221">
        <v>0</v>
      </c>
      <c r="F221">
        <v>1494.51</v>
      </c>
      <c r="G221">
        <v>225.83</v>
      </c>
      <c r="H221">
        <v>39.28</v>
      </c>
      <c r="I221">
        <v>2.2570000000000001</v>
      </c>
      <c r="J221">
        <v>72.75</v>
      </c>
      <c r="K221">
        <v>325.27</v>
      </c>
    </row>
    <row r="222" spans="1:11">
      <c r="A222" t="str">
        <f t="shared" si="3"/>
        <v>BASE 3 FLUL31.105</v>
      </c>
      <c r="B222" t="s">
        <v>17</v>
      </c>
      <c r="C222" t="s">
        <v>21</v>
      </c>
      <c r="D222" t="s">
        <v>14</v>
      </c>
      <c r="E222">
        <v>1.105</v>
      </c>
      <c r="F222">
        <v>1494.51</v>
      </c>
      <c r="G222">
        <v>225.83</v>
      </c>
      <c r="H222">
        <v>39.28</v>
      </c>
      <c r="I222">
        <v>2.2570000000000001</v>
      </c>
      <c r="J222">
        <v>28.576000000000001</v>
      </c>
      <c r="K222">
        <v>72.468999999999994</v>
      </c>
    </row>
    <row r="223" spans="1:11">
      <c r="A223" t="str">
        <f t="shared" si="3"/>
        <v>BASE 3 FLUL32.21</v>
      </c>
      <c r="B223" t="s">
        <v>17</v>
      </c>
      <c r="C223" t="s">
        <v>21</v>
      </c>
      <c r="D223" t="s">
        <v>14</v>
      </c>
      <c r="E223">
        <v>2.21</v>
      </c>
      <c r="F223">
        <v>1494.51</v>
      </c>
      <c r="G223">
        <v>225.83</v>
      </c>
      <c r="H223">
        <v>39.28</v>
      </c>
      <c r="I223">
        <v>2.2570000000000001</v>
      </c>
      <c r="J223">
        <v>-16.305</v>
      </c>
      <c r="K223">
        <v>-182.12700000000001</v>
      </c>
    </row>
    <row r="224" spans="1:11">
      <c r="A224" t="str">
        <f t="shared" si="3"/>
        <v>GROUND FLUL10</v>
      </c>
      <c r="B224" t="s">
        <v>10</v>
      </c>
      <c r="C224" t="s">
        <v>25</v>
      </c>
      <c r="D224" t="s">
        <v>12</v>
      </c>
      <c r="E224">
        <v>0</v>
      </c>
      <c r="F224">
        <v>549.73</v>
      </c>
      <c r="G224">
        <v>197.97</v>
      </c>
      <c r="H224">
        <v>-105.49</v>
      </c>
      <c r="I224">
        <v>-6.5000000000000002E-2</v>
      </c>
      <c r="J224">
        <v>-147.88</v>
      </c>
      <c r="K224">
        <v>326.39100000000002</v>
      </c>
    </row>
    <row r="225" spans="1:11">
      <c r="A225" t="str">
        <f t="shared" si="3"/>
        <v>GROUND FLUL11.615</v>
      </c>
      <c r="B225" t="s">
        <v>10</v>
      </c>
      <c r="C225" t="s">
        <v>25</v>
      </c>
      <c r="D225" t="s">
        <v>12</v>
      </c>
      <c r="E225">
        <v>1.615</v>
      </c>
      <c r="F225">
        <v>549.73</v>
      </c>
      <c r="G225">
        <v>197.97</v>
      </c>
      <c r="H225">
        <v>-105.49</v>
      </c>
      <c r="I225">
        <v>-6.5000000000000002E-2</v>
      </c>
      <c r="J225">
        <v>22.777999999999999</v>
      </c>
      <c r="K225">
        <v>5.4710000000000001</v>
      </c>
    </row>
    <row r="226" spans="1:11">
      <c r="A226" t="str">
        <f t="shared" si="3"/>
        <v>GROUND FLUL13.23</v>
      </c>
      <c r="B226" t="s">
        <v>10</v>
      </c>
      <c r="C226" t="s">
        <v>25</v>
      </c>
      <c r="D226" t="s">
        <v>12</v>
      </c>
      <c r="E226">
        <v>3.23</v>
      </c>
      <c r="F226">
        <v>549.73</v>
      </c>
      <c r="G226">
        <v>197.97</v>
      </c>
      <c r="H226">
        <v>-105.49</v>
      </c>
      <c r="I226">
        <v>-6.5000000000000002E-2</v>
      </c>
      <c r="J226">
        <v>193.25299999999999</v>
      </c>
      <c r="K226">
        <v>-315.49200000000002</v>
      </c>
    </row>
    <row r="227" spans="1:11">
      <c r="A227" t="str">
        <f t="shared" si="3"/>
        <v>GROUND FLUL20</v>
      </c>
      <c r="B227" t="s">
        <v>10</v>
      </c>
      <c r="C227" t="s">
        <v>25</v>
      </c>
      <c r="D227" t="s">
        <v>13</v>
      </c>
      <c r="E227">
        <v>0</v>
      </c>
      <c r="F227">
        <v>4349.83</v>
      </c>
      <c r="G227">
        <v>-3.22</v>
      </c>
      <c r="H227">
        <v>338.41</v>
      </c>
      <c r="I227">
        <v>-0.105</v>
      </c>
      <c r="J227">
        <v>472.28300000000002</v>
      </c>
      <c r="K227">
        <v>-17.3</v>
      </c>
    </row>
    <row r="228" spans="1:11">
      <c r="A228" t="str">
        <f t="shared" si="3"/>
        <v>GROUND FLUL21.615</v>
      </c>
      <c r="B228" t="s">
        <v>10</v>
      </c>
      <c r="C228" t="s">
        <v>25</v>
      </c>
      <c r="D228" t="s">
        <v>13</v>
      </c>
      <c r="E228">
        <v>1.615</v>
      </c>
      <c r="F228">
        <v>4349.83</v>
      </c>
      <c r="G228">
        <v>-3.22</v>
      </c>
      <c r="H228">
        <v>338.41</v>
      </c>
      <c r="I228">
        <v>-0.105</v>
      </c>
      <c r="J228">
        <v>-77.885000000000005</v>
      </c>
      <c r="K228">
        <v>-12.172000000000001</v>
      </c>
    </row>
    <row r="229" spans="1:11">
      <c r="A229" t="str">
        <f t="shared" si="3"/>
        <v>GROUND FLUL23.23</v>
      </c>
      <c r="B229" t="s">
        <v>10</v>
      </c>
      <c r="C229" t="s">
        <v>25</v>
      </c>
      <c r="D229" t="s">
        <v>13</v>
      </c>
      <c r="E229">
        <v>3.23</v>
      </c>
      <c r="F229">
        <v>4349.83</v>
      </c>
      <c r="G229">
        <v>-3.22</v>
      </c>
      <c r="H229">
        <v>338.41</v>
      </c>
      <c r="I229">
        <v>-0.105</v>
      </c>
      <c r="J229">
        <v>-627.42600000000004</v>
      </c>
      <c r="K229">
        <v>-6.9459999999999997</v>
      </c>
    </row>
    <row r="230" spans="1:11">
      <c r="A230" t="str">
        <f t="shared" si="3"/>
        <v>GROUND FLUL30</v>
      </c>
      <c r="B230" t="s">
        <v>10</v>
      </c>
      <c r="C230" t="s">
        <v>25</v>
      </c>
      <c r="D230" t="s">
        <v>14</v>
      </c>
      <c r="E230">
        <v>0</v>
      </c>
      <c r="F230">
        <v>-118.5</v>
      </c>
      <c r="G230">
        <v>5.62</v>
      </c>
      <c r="H230">
        <v>-24.81</v>
      </c>
      <c r="I230">
        <v>7.9000000000000001E-2</v>
      </c>
      <c r="J230">
        <v>-30.794</v>
      </c>
      <c r="K230">
        <v>10.381</v>
      </c>
    </row>
    <row r="231" spans="1:11">
      <c r="A231" t="str">
        <f t="shared" si="3"/>
        <v>GROUND FLUL31.615</v>
      </c>
      <c r="B231" t="s">
        <v>10</v>
      </c>
      <c r="C231" t="s">
        <v>25</v>
      </c>
      <c r="D231" t="s">
        <v>14</v>
      </c>
      <c r="E231">
        <v>1.615</v>
      </c>
      <c r="F231">
        <v>-118.5</v>
      </c>
      <c r="G231">
        <v>5.62</v>
      </c>
      <c r="H231">
        <v>-24.81</v>
      </c>
      <c r="I231">
        <v>7.9000000000000001E-2</v>
      </c>
      <c r="J231">
        <v>9.3480000000000008</v>
      </c>
      <c r="K231">
        <v>1.2809999999999999</v>
      </c>
    </row>
    <row r="232" spans="1:11">
      <c r="A232" t="str">
        <f t="shared" si="3"/>
        <v>GROUND FLUL33.23</v>
      </c>
      <c r="B232" t="s">
        <v>10</v>
      </c>
      <c r="C232" t="s">
        <v>25</v>
      </c>
      <c r="D232" t="s">
        <v>14</v>
      </c>
      <c r="E232">
        <v>3.23</v>
      </c>
      <c r="F232">
        <v>-118.5</v>
      </c>
      <c r="G232">
        <v>5.62</v>
      </c>
      <c r="H232">
        <v>-24.81</v>
      </c>
      <c r="I232">
        <v>7.9000000000000001E-2</v>
      </c>
      <c r="J232">
        <v>49.415999999999997</v>
      </c>
      <c r="K232">
        <v>-7.83</v>
      </c>
    </row>
    <row r="233" spans="1:11">
      <c r="A233" t="str">
        <f t="shared" si="3"/>
        <v>BASE 1 FLUL10</v>
      </c>
      <c r="B233" t="s">
        <v>15</v>
      </c>
      <c r="C233" t="s">
        <v>25</v>
      </c>
      <c r="D233" t="s">
        <v>12</v>
      </c>
      <c r="E233">
        <v>0</v>
      </c>
      <c r="F233">
        <v>1540.94</v>
      </c>
      <c r="G233">
        <v>101.49</v>
      </c>
      <c r="H233">
        <v>-41.21</v>
      </c>
      <c r="I233">
        <v>-3.4000000000000002E-2</v>
      </c>
      <c r="J233">
        <v>-74.138999999999996</v>
      </c>
      <c r="K233">
        <v>167.32900000000001</v>
      </c>
    </row>
    <row r="234" spans="1:11">
      <c r="A234" t="str">
        <f t="shared" si="3"/>
        <v>BASE 1 FLUL11.615</v>
      </c>
      <c r="B234" t="s">
        <v>15</v>
      </c>
      <c r="C234" t="s">
        <v>25</v>
      </c>
      <c r="D234" t="s">
        <v>12</v>
      </c>
      <c r="E234">
        <v>1.615</v>
      </c>
      <c r="F234">
        <v>1540.94</v>
      </c>
      <c r="G234">
        <v>101.49</v>
      </c>
      <c r="H234">
        <v>-41.21</v>
      </c>
      <c r="I234">
        <v>-3.4000000000000002E-2</v>
      </c>
      <c r="J234">
        <v>-7.5709999999999997</v>
      </c>
      <c r="K234">
        <v>1.7490000000000001</v>
      </c>
    </row>
    <row r="235" spans="1:11">
      <c r="A235" t="str">
        <f t="shared" si="3"/>
        <v>BASE 1 FLUL13.23</v>
      </c>
      <c r="B235" t="s">
        <v>15</v>
      </c>
      <c r="C235" t="s">
        <v>25</v>
      </c>
      <c r="D235" t="s">
        <v>12</v>
      </c>
      <c r="E235">
        <v>3.23</v>
      </c>
      <c r="F235">
        <v>1540.94</v>
      </c>
      <c r="G235">
        <v>101.49</v>
      </c>
      <c r="H235">
        <v>-41.21</v>
      </c>
      <c r="I235">
        <v>-3.4000000000000002E-2</v>
      </c>
      <c r="J235">
        <v>59.139000000000003</v>
      </c>
      <c r="K235">
        <v>-163.864</v>
      </c>
    </row>
    <row r="236" spans="1:11">
      <c r="A236" t="str">
        <f t="shared" si="3"/>
        <v>BASE 1 FLUL20</v>
      </c>
      <c r="B236" t="s">
        <v>15</v>
      </c>
      <c r="C236" t="s">
        <v>25</v>
      </c>
      <c r="D236" t="s">
        <v>13</v>
      </c>
      <c r="E236">
        <v>0</v>
      </c>
      <c r="F236">
        <v>10799.03</v>
      </c>
      <c r="G236">
        <v>-25.85</v>
      </c>
      <c r="H236">
        <v>-17.5</v>
      </c>
      <c r="I236">
        <v>-3.6999999999999998E-2</v>
      </c>
      <c r="J236">
        <v>42.826999999999998</v>
      </c>
      <c r="K236">
        <v>-44.472000000000001</v>
      </c>
    </row>
    <row r="237" spans="1:11">
      <c r="A237" t="str">
        <f t="shared" si="3"/>
        <v>BASE 1 FLUL21.615</v>
      </c>
      <c r="B237" t="s">
        <v>15</v>
      </c>
      <c r="C237" t="s">
        <v>25</v>
      </c>
      <c r="D237" t="s">
        <v>13</v>
      </c>
      <c r="E237">
        <v>1.615</v>
      </c>
      <c r="F237">
        <v>10799.03</v>
      </c>
      <c r="G237">
        <v>-25.85</v>
      </c>
      <c r="H237">
        <v>-17.5</v>
      </c>
      <c r="I237">
        <v>-3.6999999999999998E-2</v>
      </c>
      <c r="J237">
        <v>67.484999999999999</v>
      </c>
      <c r="K237">
        <v>-2.8410000000000002</v>
      </c>
    </row>
    <row r="238" spans="1:11">
      <c r="A238" t="str">
        <f t="shared" si="3"/>
        <v>BASE 1 FLUL23.23</v>
      </c>
      <c r="B238" t="s">
        <v>15</v>
      </c>
      <c r="C238" t="s">
        <v>25</v>
      </c>
      <c r="D238" t="s">
        <v>13</v>
      </c>
      <c r="E238">
        <v>3.23</v>
      </c>
      <c r="F238">
        <v>10799.03</v>
      </c>
      <c r="G238">
        <v>-25.85</v>
      </c>
      <c r="H238">
        <v>-17.5</v>
      </c>
      <c r="I238">
        <v>-3.6999999999999998E-2</v>
      </c>
      <c r="J238">
        <v>90.891999999999996</v>
      </c>
      <c r="K238">
        <v>38.844000000000001</v>
      </c>
    </row>
    <row r="239" spans="1:11">
      <c r="A239" t="str">
        <f t="shared" si="3"/>
        <v>BASE 1 FLUL30</v>
      </c>
      <c r="B239" t="s">
        <v>15</v>
      </c>
      <c r="C239" t="s">
        <v>25</v>
      </c>
      <c r="D239" t="s">
        <v>14</v>
      </c>
      <c r="E239">
        <v>0</v>
      </c>
      <c r="F239">
        <v>-255.9</v>
      </c>
      <c r="G239">
        <v>3.39</v>
      </c>
      <c r="H239">
        <v>-5.26</v>
      </c>
      <c r="I239">
        <v>2.8000000000000001E-2</v>
      </c>
      <c r="J239">
        <v>-9.4870000000000001</v>
      </c>
      <c r="K239">
        <v>5.6820000000000004</v>
      </c>
    </row>
    <row r="240" spans="1:11">
      <c r="A240" t="str">
        <f t="shared" si="3"/>
        <v>BASE 1 FLUL31.615</v>
      </c>
      <c r="B240" t="s">
        <v>15</v>
      </c>
      <c r="C240" t="s">
        <v>25</v>
      </c>
      <c r="D240" t="s">
        <v>14</v>
      </c>
      <c r="E240">
        <v>1.615</v>
      </c>
      <c r="F240">
        <v>-255.9</v>
      </c>
      <c r="G240">
        <v>3.39</v>
      </c>
      <c r="H240">
        <v>-5.26</v>
      </c>
      <c r="I240">
        <v>2.8000000000000001E-2</v>
      </c>
      <c r="J240">
        <v>-0.97499999999999998</v>
      </c>
      <c r="K240">
        <v>0.183</v>
      </c>
    </row>
    <row r="241" spans="1:11">
      <c r="A241" t="str">
        <f t="shared" si="3"/>
        <v>BASE 1 FLUL33.23</v>
      </c>
      <c r="B241" t="s">
        <v>15</v>
      </c>
      <c r="C241" t="s">
        <v>25</v>
      </c>
      <c r="D241" t="s">
        <v>14</v>
      </c>
      <c r="E241">
        <v>3.23</v>
      </c>
      <c r="F241">
        <v>-255.9</v>
      </c>
      <c r="G241">
        <v>3.39</v>
      </c>
      <c r="H241">
        <v>-5.26</v>
      </c>
      <c r="I241">
        <v>2.8000000000000001E-2</v>
      </c>
      <c r="J241">
        <v>7.556</v>
      </c>
      <c r="K241">
        <v>-5.32</v>
      </c>
    </row>
    <row r="242" spans="1:11">
      <c r="A242" t="str">
        <f t="shared" si="3"/>
        <v>BASE 2 FLUL10</v>
      </c>
      <c r="B242" t="s">
        <v>16</v>
      </c>
      <c r="C242" t="s">
        <v>25</v>
      </c>
      <c r="D242" t="s">
        <v>12</v>
      </c>
      <c r="E242">
        <v>0</v>
      </c>
      <c r="F242">
        <v>5195.0200000000004</v>
      </c>
      <c r="G242">
        <v>107.21</v>
      </c>
      <c r="H242">
        <v>-126.97</v>
      </c>
      <c r="I242">
        <v>-4.7E-2</v>
      </c>
      <c r="J242">
        <v>-248.476</v>
      </c>
      <c r="K242">
        <v>171.20400000000001</v>
      </c>
    </row>
    <row r="243" spans="1:11">
      <c r="A243" t="str">
        <f t="shared" si="3"/>
        <v>BASE 2 FLUL11.615</v>
      </c>
      <c r="B243" t="s">
        <v>16</v>
      </c>
      <c r="C243" t="s">
        <v>25</v>
      </c>
      <c r="D243" t="s">
        <v>12</v>
      </c>
      <c r="E243">
        <v>1.615</v>
      </c>
      <c r="F243">
        <v>5195.0200000000004</v>
      </c>
      <c r="G243">
        <v>107.21</v>
      </c>
      <c r="H243">
        <v>-126.97</v>
      </c>
      <c r="I243">
        <v>-4.7E-2</v>
      </c>
      <c r="J243">
        <v>-44.228999999999999</v>
      </c>
      <c r="K243">
        <v>-5.6440000000000001</v>
      </c>
    </row>
    <row r="244" spans="1:11">
      <c r="A244" t="str">
        <f t="shared" si="3"/>
        <v>BASE 2 FLUL13.23</v>
      </c>
      <c r="B244" t="s">
        <v>16</v>
      </c>
      <c r="C244" t="s">
        <v>25</v>
      </c>
      <c r="D244" t="s">
        <v>12</v>
      </c>
      <c r="E244">
        <v>3.23</v>
      </c>
      <c r="F244">
        <v>5195.0200000000004</v>
      </c>
      <c r="G244">
        <v>107.21</v>
      </c>
      <c r="H244">
        <v>-126.97</v>
      </c>
      <c r="I244">
        <v>-4.7E-2</v>
      </c>
      <c r="J244">
        <v>161.62899999999999</v>
      </c>
      <c r="K244">
        <v>-182.28800000000001</v>
      </c>
    </row>
    <row r="245" spans="1:11">
      <c r="A245" t="str">
        <f t="shared" si="3"/>
        <v>BASE 2 FLUL20</v>
      </c>
      <c r="B245" t="s">
        <v>16</v>
      </c>
      <c r="C245" t="s">
        <v>25</v>
      </c>
      <c r="D245" t="s">
        <v>13</v>
      </c>
      <c r="E245">
        <v>0</v>
      </c>
      <c r="F245">
        <v>20239.45</v>
      </c>
      <c r="G245">
        <v>-54.15</v>
      </c>
      <c r="H245">
        <v>-108.89</v>
      </c>
      <c r="I245">
        <v>-3.0000000000000001E-3</v>
      </c>
      <c r="J245">
        <v>-241.16900000000001</v>
      </c>
      <c r="K245">
        <v>-99.54</v>
      </c>
    </row>
    <row r="246" spans="1:11">
      <c r="A246" t="str">
        <f t="shared" si="3"/>
        <v>BASE 2 FLUL21.615</v>
      </c>
      <c r="B246" t="s">
        <v>16</v>
      </c>
      <c r="C246" t="s">
        <v>25</v>
      </c>
      <c r="D246" t="s">
        <v>13</v>
      </c>
      <c r="E246">
        <v>1.615</v>
      </c>
      <c r="F246">
        <v>20239.45</v>
      </c>
      <c r="G246">
        <v>-54.15</v>
      </c>
      <c r="H246">
        <v>-108.89</v>
      </c>
      <c r="I246">
        <v>-3.0000000000000001E-3</v>
      </c>
      <c r="J246">
        <v>-73.367000000000004</v>
      </c>
      <c r="K246">
        <v>-12.487</v>
      </c>
    </row>
    <row r="247" spans="1:11">
      <c r="A247" t="str">
        <f t="shared" si="3"/>
        <v>BASE 2 FLUL23.23</v>
      </c>
      <c r="B247" t="s">
        <v>16</v>
      </c>
      <c r="C247" t="s">
        <v>25</v>
      </c>
      <c r="D247" t="s">
        <v>13</v>
      </c>
      <c r="E247">
        <v>3.23</v>
      </c>
      <c r="F247">
        <v>20239.45</v>
      </c>
      <c r="G247">
        <v>-54.15</v>
      </c>
      <c r="H247">
        <v>-108.89</v>
      </c>
      <c r="I247">
        <v>-3.0000000000000001E-3</v>
      </c>
      <c r="J247">
        <v>97.106999999999999</v>
      </c>
      <c r="K247">
        <v>75.022000000000006</v>
      </c>
    </row>
    <row r="248" spans="1:11">
      <c r="A248" t="str">
        <f t="shared" si="3"/>
        <v>BASE 2 FLUL30</v>
      </c>
      <c r="B248" t="s">
        <v>16</v>
      </c>
      <c r="C248" t="s">
        <v>25</v>
      </c>
      <c r="D248" t="s">
        <v>14</v>
      </c>
      <c r="E248">
        <v>0</v>
      </c>
      <c r="F248">
        <v>-356.84</v>
      </c>
      <c r="G248">
        <v>5.52</v>
      </c>
      <c r="H248">
        <v>-7.12</v>
      </c>
      <c r="I248">
        <v>4.7E-2</v>
      </c>
      <c r="J248">
        <v>-11.362</v>
      </c>
      <c r="K248">
        <v>9.0370000000000008</v>
      </c>
    </row>
    <row r="249" spans="1:11">
      <c r="A249" t="str">
        <f t="shared" si="3"/>
        <v>BASE 2 FLUL31.615</v>
      </c>
      <c r="B249" t="s">
        <v>16</v>
      </c>
      <c r="C249" t="s">
        <v>25</v>
      </c>
      <c r="D249" t="s">
        <v>14</v>
      </c>
      <c r="E249">
        <v>1.615</v>
      </c>
      <c r="F249">
        <v>-356.84</v>
      </c>
      <c r="G249">
        <v>5.52</v>
      </c>
      <c r="H249">
        <v>-7.12</v>
      </c>
      <c r="I249">
        <v>4.7E-2</v>
      </c>
      <c r="J249">
        <v>0.216</v>
      </c>
      <c r="K249">
        <v>4.1000000000000002E-2</v>
      </c>
    </row>
    <row r="250" spans="1:11">
      <c r="A250" t="str">
        <f t="shared" si="3"/>
        <v>BASE 2 FLUL33.23</v>
      </c>
      <c r="B250" t="s">
        <v>16</v>
      </c>
      <c r="C250" t="s">
        <v>25</v>
      </c>
      <c r="D250" t="s">
        <v>14</v>
      </c>
      <c r="E250">
        <v>3.23</v>
      </c>
      <c r="F250">
        <v>-356.84</v>
      </c>
      <c r="G250">
        <v>5.52</v>
      </c>
      <c r="H250">
        <v>-7.12</v>
      </c>
      <c r="I250">
        <v>4.7E-2</v>
      </c>
      <c r="J250">
        <v>11.785</v>
      </c>
      <c r="K250">
        <v>-8.9559999999999995</v>
      </c>
    </row>
    <row r="251" spans="1:11">
      <c r="A251" t="str">
        <f t="shared" si="3"/>
        <v>BASE 3 FLUL10</v>
      </c>
      <c r="B251" t="s">
        <v>17</v>
      </c>
      <c r="C251" t="s">
        <v>25</v>
      </c>
      <c r="D251" t="s">
        <v>12</v>
      </c>
      <c r="E251">
        <v>0</v>
      </c>
      <c r="F251">
        <v>35034.78</v>
      </c>
      <c r="G251">
        <v>367.58</v>
      </c>
      <c r="H251">
        <v>-66.34</v>
      </c>
      <c r="I251">
        <v>-0.78</v>
      </c>
      <c r="J251">
        <v>-25.456</v>
      </c>
      <c r="K251">
        <v>576.56700000000001</v>
      </c>
    </row>
    <row r="252" spans="1:11">
      <c r="A252" t="str">
        <f t="shared" si="3"/>
        <v>BASE 3 FLUL11.105</v>
      </c>
      <c r="B252" t="s">
        <v>17</v>
      </c>
      <c r="C252" t="s">
        <v>25</v>
      </c>
      <c r="D252" t="s">
        <v>12</v>
      </c>
      <c r="E252">
        <v>1.105</v>
      </c>
      <c r="F252">
        <v>35034.78</v>
      </c>
      <c r="G252">
        <v>367.58</v>
      </c>
      <c r="H252">
        <v>-66.34</v>
      </c>
      <c r="I252">
        <v>-0.78</v>
      </c>
      <c r="J252">
        <v>47.935000000000002</v>
      </c>
      <c r="K252">
        <v>147.00200000000001</v>
      </c>
    </row>
    <row r="253" spans="1:11">
      <c r="A253" t="str">
        <f t="shared" si="3"/>
        <v>BASE 3 FLUL12.21</v>
      </c>
      <c r="B253" t="s">
        <v>17</v>
      </c>
      <c r="C253" t="s">
        <v>25</v>
      </c>
      <c r="D253" t="s">
        <v>12</v>
      </c>
      <c r="E253">
        <v>2.21</v>
      </c>
      <c r="F253">
        <v>35034.78</v>
      </c>
      <c r="G253">
        <v>367.58</v>
      </c>
      <c r="H253">
        <v>-66.34</v>
      </c>
      <c r="I253">
        <v>-0.78</v>
      </c>
      <c r="J253">
        <v>116.483</v>
      </c>
      <c r="K253">
        <v>-297.56599999999997</v>
      </c>
    </row>
    <row r="254" spans="1:11">
      <c r="A254" t="str">
        <f t="shared" si="3"/>
        <v>BASE 3 FLUL20</v>
      </c>
      <c r="B254" t="s">
        <v>17</v>
      </c>
      <c r="C254" t="s">
        <v>25</v>
      </c>
      <c r="D254" t="s">
        <v>13</v>
      </c>
      <c r="E254">
        <v>0</v>
      </c>
      <c r="F254">
        <v>119426.92</v>
      </c>
      <c r="G254">
        <v>-60.84</v>
      </c>
      <c r="H254">
        <v>27.61</v>
      </c>
      <c r="I254">
        <v>-0.11899999999999999</v>
      </c>
      <c r="J254">
        <v>243.61500000000001</v>
      </c>
      <c r="K254">
        <v>-60.655999999999999</v>
      </c>
    </row>
    <row r="255" spans="1:11">
      <c r="A255" t="str">
        <f t="shared" si="3"/>
        <v>BASE 3 FLUL21.105</v>
      </c>
      <c r="B255" t="s">
        <v>17</v>
      </c>
      <c r="C255" t="s">
        <v>25</v>
      </c>
      <c r="D255" t="s">
        <v>13</v>
      </c>
      <c r="E255">
        <v>1.105</v>
      </c>
      <c r="F255">
        <v>119426.92</v>
      </c>
      <c r="G255">
        <v>-60.84</v>
      </c>
      <c r="H255">
        <v>27.61</v>
      </c>
      <c r="I255">
        <v>-0.11899999999999999</v>
      </c>
      <c r="J255">
        <v>200.81700000000001</v>
      </c>
      <c r="K255">
        <v>8.6140000000000008</v>
      </c>
    </row>
    <row r="256" spans="1:11">
      <c r="A256" t="str">
        <f t="shared" si="3"/>
        <v>BASE 3 FLUL22.21</v>
      </c>
      <c r="B256" t="s">
        <v>17</v>
      </c>
      <c r="C256" t="s">
        <v>25</v>
      </c>
      <c r="D256" t="s">
        <v>13</v>
      </c>
      <c r="E256">
        <v>2.21</v>
      </c>
      <c r="F256">
        <v>119426.92</v>
      </c>
      <c r="G256">
        <v>-60.84</v>
      </c>
      <c r="H256">
        <v>27.61</v>
      </c>
      <c r="I256">
        <v>-0.11899999999999999</v>
      </c>
      <c r="J256">
        <v>137.649</v>
      </c>
      <c r="K256">
        <v>77.025999999999996</v>
      </c>
    </row>
    <row r="257" spans="1:11">
      <c r="A257" t="str">
        <f t="shared" si="3"/>
        <v>BASE 3 FLUL30</v>
      </c>
      <c r="B257" t="s">
        <v>17</v>
      </c>
      <c r="C257" t="s">
        <v>25</v>
      </c>
      <c r="D257" t="s">
        <v>14</v>
      </c>
      <c r="E257">
        <v>0</v>
      </c>
      <c r="F257">
        <v>-1984.53</v>
      </c>
      <c r="G257">
        <v>30.63</v>
      </c>
      <c r="H257">
        <v>-29.66</v>
      </c>
      <c r="I257">
        <v>0.31</v>
      </c>
      <c r="J257">
        <v>-43.027999999999999</v>
      </c>
      <c r="K257">
        <v>45.243000000000002</v>
      </c>
    </row>
    <row r="258" spans="1:11">
      <c r="A258" t="str">
        <f t="shared" si="3"/>
        <v>BASE 3 FLUL31.105</v>
      </c>
      <c r="B258" t="s">
        <v>17</v>
      </c>
      <c r="C258" t="s">
        <v>25</v>
      </c>
      <c r="D258" t="s">
        <v>14</v>
      </c>
      <c r="E258">
        <v>1.105</v>
      </c>
      <c r="F258">
        <v>-1984.53</v>
      </c>
      <c r="G258">
        <v>30.63</v>
      </c>
      <c r="H258">
        <v>-29.66</v>
      </c>
      <c r="I258">
        <v>0.31</v>
      </c>
      <c r="J258">
        <v>-8.548</v>
      </c>
      <c r="K258">
        <v>9.5990000000000002</v>
      </c>
    </row>
    <row r="259" spans="1:11">
      <c r="A259" t="str">
        <f t="shared" ref="A259:A322" si="4">+CONCATENATE(B259,D259,E259)</f>
        <v>BASE 3 FLUL32.21</v>
      </c>
      <c r="B259" t="s">
        <v>17</v>
      </c>
      <c r="C259" t="s">
        <v>25</v>
      </c>
      <c r="D259" t="s">
        <v>14</v>
      </c>
      <c r="E259">
        <v>2.21</v>
      </c>
      <c r="F259">
        <v>-1984.53</v>
      </c>
      <c r="G259">
        <v>30.63</v>
      </c>
      <c r="H259">
        <v>-29.66</v>
      </c>
      <c r="I259">
        <v>0.31</v>
      </c>
      <c r="J259">
        <v>26.806999999999999</v>
      </c>
      <c r="K259">
        <v>-27.026</v>
      </c>
    </row>
    <row r="260" spans="1:11">
      <c r="A260" t="str">
        <f t="shared" si="4"/>
        <v>GROUND FLUL10</v>
      </c>
      <c r="B260" t="s">
        <v>10</v>
      </c>
      <c r="C260" t="s">
        <v>26</v>
      </c>
      <c r="D260" t="s">
        <v>12</v>
      </c>
      <c r="E260">
        <v>0</v>
      </c>
      <c r="F260">
        <v>2172.6799999999998</v>
      </c>
      <c r="G260">
        <v>161.53</v>
      </c>
      <c r="H260">
        <v>-24.17</v>
      </c>
      <c r="I260">
        <v>-6.5000000000000002E-2</v>
      </c>
      <c r="J260">
        <v>-77.864000000000004</v>
      </c>
      <c r="K260">
        <v>262.37900000000002</v>
      </c>
    </row>
    <row r="261" spans="1:11">
      <c r="A261" t="str">
        <f t="shared" si="4"/>
        <v>GROUND FLUL11.615</v>
      </c>
      <c r="B261" t="s">
        <v>10</v>
      </c>
      <c r="C261" t="s">
        <v>26</v>
      </c>
      <c r="D261" t="s">
        <v>12</v>
      </c>
      <c r="E261">
        <v>1.615</v>
      </c>
      <c r="F261">
        <v>2172.6799999999998</v>
      </c>
      <c r="G261">
        <v>161.53</v>
      </c>
      <c r="H261">
        <v>-24.17</v>
      </c>
      <c r="I261">
        <v>-6.5000000000000002E-2</v>
      </c>
      <c r="J261">
        <v>-38.743000000000002</v>
      </c>
      <c r="K261">
        <v>-2.2290000000000001</v>
      </c>
    </row>
    <row r="262" spans="1:11">
      <c r="A262" t="str">
        <f t="shared" si="4"/>
        <v>GROUND FLUL13.23</v>
      </c>
      <c r="B262" t="s">
        <v>10</v>
      </c>
      <c r="C262" t="s">
        <v>26</v>
      </c>
      <c r="D262" t="s">
        <v>12</v>
      </c>
      <c r="E262">
        <v>3.23</v>
      </c>
      <c r="F262">
        <v>2172.6799999999998</v>
      </c>
      <c r="G262">
        <v>161.53</v>
      </c>
      <c r="H262">
        <v>-24.17</v>
      </c>
      <c r="I262">
        <v>-6.5000000000000002E-2</v>
      </c>
      <c r="J262">
        <v>1.3280000000000001</v>
      </c>
      <c r="K262">
        <v>-266.78199999999998</v>
      </c>
    </row>
    <row r="263" spans="1:11">
      <c r="A263" t="str">
        <f t="shared" si="4"/>
        <v>GROUND FLUL20</v>
      </c>
      <c r="B263" t="s">
        <v>10</v>
      </c>
      <c r="C263" t="s">
        <v>26</v>
      </c>
      <c r="D263" t="s">
        <v>13</v>
      </c>
      <c r="E263">
        <v>0</v>
      </c>
      <c r="F263">
        <v>9044.5300000000007</v>
      </c>
      <c r="G263">
        <v>2.87</v>
      </c>
      <c r="H263">
        <v>1095.8699999999999</v>
      </c>
      <c r="I263">
        <v>-0.105</v>
      </c>
      <c r="J263">
        <v>1415.7270000000001</v>
      </c>
      <c r="K263">
        <v>-39.887999999999998</v>
      </c>
    </row>
    <row r="264" spans="1:11">
      <c r="A264" t="str">
        <f t="shared" si="4"/>
        <v>GROUND FLUL21.615</v>
      </c>
      <c r="B264" t="s">
        <v>10</v>
      </c>
      <c r="C264" t="s">
        <v>26</v>
      </c>
      <c r="D264" t="s">
        <v>13</v>
      </c>
      <c r="E264">
        <v>1.615</v>
      </c>
      <c r="F264">
        <v>9044.5300000000007</v>
      </c>
      <c r="G264">
        <v>2.87</v>
      </c>
      <c r="H264">
        <v>1095.8699999999999</v>
      </c>
      <c r="I264">
        <v>-0.105</v>
      </c>
      <c r="J264">
        <v>-368.82400000000001</v>
      </c>
      <c r="K264">
        <v>-45.146999999999998</v>
      </c>
    </row>
    <row r="265" spans="1:11">
      <c r="A265" t="str">
        <f t="shared" si="4"/>
        <v>GROUND FLUL23.23</v>
      </c>
      <c r="B265" t="s">
        <v>10</v>
      </c>
      <c r="C265" t="s">
        <v>26</v>
      </c>
      <c r="D265" t="s">
        <v>13</v>
      </c>
      <c r="E265">
        <v>3.23</v>
      </c>
      <c r="F265">
        <v>9044.5300000000007</v>
      </c>
      <c r="G265">
        <v>2.87</v>
      </c>
      <c r="H265">
        <v>1095.8699999999999</v>
      </c>
      <c r="I265">
        <v>-0.105</v>
      </c>
      <c r="J265">
        <v>-2144.3330000000001</v>
      </c>
      <c r="K265">
        <v>-49.298999999999999</v>
      </c>
    </row>
    <row r="266" spans="1:11">
      <c r="A266" t="str">
        <f t="shared" si="4"/>
        <v>GROUND FLUL30</v>
      </c>
      <c r="B266" t="s">
        <v>10</v>
      </c>
      <c r="C266" t="s">
        <v>26</v>
      </c>
      <c r="D266" t="s">
        <v>14</v>
      </c>
      <c r="E266">
        <v>0</v>
      </c>
      <c r="F266">
        <v>-623.88</v>
      </c>
      <c r="G266">
        <v>-8.99</v>
      </c>
      <c r="H266">
        <v>-130.41</v>
      </c>
      <c r="I266">
        <v>7.9000000000000001E-2</v>
      </c>
      <c r="J266">
        <v>-167.27799999999999</v>
      </c>
      <c r="K266">
        <v>-8.8490000000000002</v>
      </c>
    </row>
    <row r="267" spans="1:11">
      <c r="A267" t="str">
        <f t="shared" si="4"/>
        <v>GROUND FLUL31.615</v>
      </c>
      <c r="B267" t="s">
        <v>10</v>
      </c>
      <c r="C267" t="s">
        <v>26</v>
      </c>
      <c r="D267" t="s">
        <v>14</v>
      </c>
      <c r="E267">
        <v>1.615</v>
      </c>
      <c r="F267">
        <v>-623.88</v>
      </c>
      <c r="G267">
        <v>-8.99</v>
      </c>
      <c r="H267">
        <v>-130.41</v>
      </c>
      <c r="I267">
        <v>7.9000000000000001E-2</v>
      </c>
      <c r="J267">
        <v>44.023000000000003</v>
      </c>
      <c r="K267">
        <v>5.6449999999999996</v>
      </c>
    </row>
    <row r="268" spans="1:11">
      <c r="A268" t="str">
        <f t="shared" si="4"/>
        <v>GROUND FLUL33.23</v>
      </c>
      <c r="B268" t="s">
        <v>10</v>
      </c>
      <c r="C268" t="s">
        <v>26</v>
      </c>
      <c r="D268" t="s">
        <v>14</v>
      </c>
      <c r="E268">
        <v>3.23</v>
      </c>
      <c r="F268">
        <v>-623.88</v>
      </c>
      <c r="G268">
        <v>-8.99</v>
      </c>
      <c r="H268">
        <v>-130.41</v>
      </c>
      <c r="I268">
        <v>7.9000000000000001E-2</v>
      </c>
      <c r="J268">
        <v>254.244</v>
      </c>
      <c r="K268">
        <v>20.001000000000001</v>
      </c>
    </row>
    <row r="269" spans="1:11">
      <c r="A269" t="str">
        <f t="shared" si="4"/>
        <v>BASE 1 FLUL10</v>
      </c>
      <c r="B269" t="s">
        <v>15</v>
      </c>
      <c r="C269" t="s">
        <v>26</v>
      </c>
      <c r="D269" t="s">
        <v>12</v>
      </c>
      <c r="E269">
        <v>0</v>
      </c>
      <c r="F269">
        <v>6056.64</v>
      </c>
      <c r="G269">
        <v>60.89</v>
      </c>
      <c r="H269">
        <v>-72.72</v>
      </c>
      <c r="I269">
        <v>-3.4000000000000002E-2</v>
      </c>
      <c r="J269">
        <v>-124.871</v>
      </c>
      <c r="K269">
        <v>108.155</v>
      </c>
    </row>
    <row r="270" spans="1:11">
      <c r="A270" t="str">
        <f t="shared" si="4"/>
        <v>BASE 1 FLUL11.615</v>
      </c>
      <c r="B270" t="s">
        <v>15</v>
      </c>
      <c r="C270" t="s">
        <v>26</v>
      </c>
      <c r="D270" t="s">
        <v>12</v>
      </c>
      <c r="E270">
        <v>1.615</v>
      </c>
      <c r="F270">
        <v>6056.64</v>
      </c>
      <c r="G270">
        <v>60.89</v>
      </c>
      <c r="H270">
        <v>-72.72</v>
      </c>
      <c r="I270">
        <v>-3.4000000000000002E-2</v>
      </c>
      <c r="J270">
        <v>-7.4340000000000002</v>
      </c>
      <c r="K270">
        <v>6.8339999999999996</v>
      </c>
    </row>
    <row r="271" spans="1:11">
      <c r="A271" t="str">
        <f t="shared" si="4"/>
        <v>BASE 1 FLUL13.23</v>
      </c>
      <c r="B271" t="s">
        <v>15</v>
      </c>
      <c r="C271" t="s">
        <v>26</v>
      </c>
      <c r="D271" t="s">
        <v>12</v>
      </c>
      <c r="E271">
        <v>3.23</v>
      </c>
      <c r="F271">
        <v>6056.64</v>
      </c>
      <c r="G271">
        <v>60.89</v>
      </c>
      <c r="H271">
        <v>-72.72</v>
      </c>
      <c r="I271">
        <v>-3.4000000000000002E-2</v>
      </c>
      <c r="J271">
        <v>110.255</v>
      </c>
      <c r="K271">
        <v>-94.718999999999994</v>
      </c>
    </row>
    <row r="272" spans="1:11">
      <c r="A272" t="str">
        <f t="shared" si="4"/>
        <v>BASE 1 FLUL20</v>
      </c>
      <c r="B272" t="s">
        <v>15</v>
      </c>
      <c r="C272" t="s">
        <v>26</v>
      </c>
      <c r="D272" t="s">
        <v>13</v>
      </c>
      <c r="E272">
        <v>0</v>
      </c>
      <c r="F272">
        <v>14183.17</v>
      </c>
      <c r="G272">
        <v>-57.89</v>
      </c>
      <c r="H272">
        <v>111.2</v>
      </c>
      <c r="I272">
        <v>-3.6999999999999998E-2</v>
      </c>
      <c r="J272">
        <v>198.423</v>
      </c>
      <c r="K272">
        <v>-84.233999999999995</v>
      </c>
    </row>
    <row r="273" spans="1:11">
      <c r="A273" t="str">
        <f t="shared" si="4"/>
        <v>BASE 1 FLUL21.615</v>
      </c>
      <c r="B273" t="s">
        <v>15</v>
      </c>
      <c r="C273" t="s">
        <v>26</v>
      </c>
      <c r="D273" t="s">
        <v>13</v>
      </c>
      <c r="E273">
        <v>1.615</v>
      </c>
      <c r="F273">
        <v>14183.17</v>
      </c>
      <c r="G273">
        <v>-57.89</v>
      </c>
      <c r="H273">
        <v>111.2</v>
      </c>
      <c r="I273">
        <v>-3.6999999999999998E-2</v>
      </c>
      <c r="J273">
        <v>11.231</v>
      </c>
      <c r="K273">
        <v>9.2479999999999993</v>
      </c>
    </row>
    <row r="274" spans="1:11">
      <c r="A274" t="str">
        <f t="shared" si="4"/>
        <v>BASE 1 FLUL23.23</v>
      </c>
      <c r="B274" t="s">
        <v>15</v>
      </c>
      <c r="C274" t="s">
        <v>26</v>
      </c>
      <c r="D274" t="s">
        <v>13</v>
      </c>
      <c r="E274">
        <v>3.23</v>
      </c>
      <c r="F274">
        <v>14183.17</v>
      </c>
      <c r="G274">
        <v>-57.89</v>
      </c>
      <c r="H274">
        <v>111.2</v>
      </c>
      <c r="I274">
        <v>-3.6999999999999998E-2</v>
      </c>
      <c r="J274">
        <v>-176.34200000000001</v>
      </c>
      <c r="K274">
        <v>102.416</v>
      </c>
    </row>
    <row r="275" spans="1:11">
      <c r="A275" t="str">
        <f t="shared" si="4"/>
        <v>BASE 1 FLUL30</v>
      </c>
      <c r="B275" t="s">
        <v>15</v>
      </c>
      <c r="C275" t="s">
        <v>26</v>
      </c>
      <c r="D275" t="s">
        <v>14</v>
      </c>
      <c r="E275">
        <v>0</v>
      </c>
      <c r="F275">
        <v>-531.04</v>
      </c>
      <c r="G275">
        <v>-3.05</v>
      </c>
      <c r="H275">
        <v>-40.39</v>
      </c>
      <c r="I275">
        <v>2.8000000000000001E-2</v>
      </c>
      <c r="J275">
        <v>-63.277999999999999</v>
      </c>
      <c r="K275">
        <v>-4.7300000000000004</v>
      </c>
    </row>
    <row r="276" spans="1:11">
      <c r="A276" t="str">
        <f t="shared" si="4"/>
        <v>BASE 1 FLUL31.615</v>
      </c>
      <c r="B276" t="s">
        <v>15</v>
      </c>
      <c r="C276" t="s">
        <v>26</v>
      </c>
      <c r="D276" t="s">
        <v>14</v>
      </c>
      <c r="E276">
        <v>1.615</v>
      </c>
      <c r="F276">
        <v>-531.04</v>
      </c>
      <c r="G276">
        <v>-3.05</v>
      </c>
      <c r="H276">
        <v>-40.39</v>
      </c>
      <c r="I276">
        <v>2.8000000000000001E-2</v>
      </c>
      <c r="J276">
        <v>2.0699999999999998</v>
      </c>
      <c r="K276">
        <v>0.154</v>
      </c>
    </row>
    <row r="277" spans="1:11">
      <c r="A277" t="str">
        <f t="shared" si="4"/>
        <v>BASE 1 FLUL33.23</v>
      </c>
      <c r="B277" t="s">
        <v>15</v>
      </c>
      <c r="C277" t="s">
        <v>26</v>
      </c>
      <c r="D277" t="s">
        <v>14</v>
      </c>
      <c r="E277">
        <v>3.23</v>
      </c>
      <c r="F277">
        <v>-531.04</v>
      </c>
      <c r="G277">
        <v>-3.05</v>
      </c>
      <c r="H277">
        <v>-40.39</v>
      </c>
      <c r="I277">
        <v>2.8000000000000001E-2</v>
      </c>
      <c r="J277">
        <v>67.346999999999994</v>
      </c>
      <c r="K277">
        <v>5.032</v>
      </c>
    </row>
    <row r="278" spans="1:11">
      <c r="A278" t="str">
        <f t="shared" si="4"/>
        <v>BASE 2 FLUL10</v>
      </c>
      <c r="B278" t="s">
        <v>16</v>
      </c>
      <c r="C278" t="s">
        <v>26</v>
      </c>
      <c r="D278" t="s">
        <v>12</v>
      </c>
      <c r="E278">
        <v>0</v>
      </c>
      <c r="F278">
        <v>13023.39</v>
      </c>
      <c r="G278">
        <v>79.540000000000006</v>
      </c>
      <c r="H278">
        <v>-144.06</v>
      </c>
      <c r="I278">
        <v>-4.7E-2</v>
      </c>
      <c r="J278">
        <v>-268.35500000000002</v>
      </c>
      <c r="K278">
        <v>131.91200000000001</v>
      </c>
    </row>
    <row r="279" spans="1:11">
      <c r="A279" t="str">
        <f t="shared" si="4"/>
        <v>BASE 2 FLUL11.615</v>
      </c>
      <c r="B279" t="s">
        <v>16</v>
      </c>
      <c r="C279" t="s">
        <v>26</v>
      </c>
      <c r="D279" t="s">
        <v>12</v>
      </c>
      <c r="E279">
        <v>1.615</v>
      </c>
      <c r="F279">
        <v>13023.39</v>
      </c>
      <c r="G279">
        <v>79.540000000000006</v>
      </c>
      <c r="H279">
        <v>-144.06</v>
      </c>
      <c r="I279">
        <v>-4.7E-2</v>
      </c>
      <c r="J279">
        <v>-36.981999999999999</v>
      </c>
      <c r="K279">
        <v>-3.0979999999999999</v>
      </c>
    </row>
    <row r="280" spans="1:11">
      <c r="A280" t="str">
        <f t="shared" si="4"/>
        <v>BASE 2 FLUL13.23</v>
      </c>
      <c r="B280" t="s">
        <v>16</v>
      </c>
      <c r="C280" t="s">
        <v>26</v>
      </c>
      <c r="D280" t="s">
        <v>12</v>
      </c>
      <c r="E280">
        <v>3.23</v>
      </c>
      <c r="F280">
        <v>13023.39</v>
      </c>
      <c r="G280">
        <v>79.540000000000006</v>
      </c>
      <c r="H280">
        <v>-144.06</v>
      </c>
      <c r="I280">
        <v>-4.7E-2</v>
      </c>
      <c r="J280">
        <v>196.785</v>
      </c>
      <c r="K280">
        <v>-137.90700000000001</v>
      </c>
    </row>
    <row r="281" spans="1:11">
      <c r="A281" t="str">
        <f t="shared" si="4"/>
        <v>BASE 2 FLUL20</v>
      </c>
      <c r="B281" t="s">
        <v>16</v>
      </c>
      <c r="C281" t="s">
        <v>26</v>
      </c>
      <c r="D281" t="s">
        <v>13</v>
      </c>
      <c r="E281">
        <v>0</v>
      </c>
      <c r="F281">
        <v>25060.55</v>
      </c>
      <c r="G281">
        <v>-64.540000000000006</v>
      </c>
      <c r="H281">
        <v>-176.2</v>
      </c>
      <c r="I281">
        <v>-3.0000000000000001E-3</v>
      </c>
      <c r="J281">
        <v>-393.35899999999998</v>
      </c>
      <c r="K281">
        <v>-116.114</v>
      </c>
    </row>
    <row r="282" spans="1:11">
      <c r="A282" t="str">
        <f t="shared" si="4"/>
        <v>BASE 2 FLUL21.615</v>
      </c>
      <c r="B282" t="s">
        <v>16</v>
      </c>
      <c r="C282" t="s">
        <v>26</v>
      </c>
      <c r="D282" t="s">
        <v>13</v>
      </c>
      <c r="E282">
        <v>1.615</v>
      </c>
      <c r="F282">
        <v>25060.55</v>
      </c>
      <c r="G282">
        <v>-64.540000000000006</v>
      </c>
      <c r="H282">
        <v>-176.2</v>
      </c>
      <c r="I282">
        <v>-3.0000000000000001E-3</v>
      </c>
      <c r="J282">
        <v>-124.84</v>
      </c>
      <c r="K282">
        <v>-12.58</v>
      </c>
    </row>
    <row r="283" spans="1:11">
      <c r="A283" t="str">
        <f t="shared" si="4"/>
        <v>BASE 2 FLUL23.23</v>
      </c>
      <c r="B283" t="s">
        <v>16</v>
      </c>
      <c r="C283" t="s">
        <v>26</v>
      </c>
      <c r="D283" t="s">
        <v>13</v>
      </c>
      <c r="E283">
        <v>3.23</v>
      </c>
      <c r="F283">
        <v>25060.55</v>
      </c>
      <c r="G283">
        <v>-64.540000000000006</v>
      </c>
      <c r="H283">
        <v>-176.2</v>
      </c>
      <c r="I283">
        <v>-3.0000000000000001E-3</v>
      </c>
      <c r="J283">
        <v>151.761</v>
      </c>
      <c r="K283">
        <v>91.768000000000001</v>
      </c>
    </row>
    <row r="284" spans="1:11">
      <c r="A284" t="str">
        <f t="shared" si="4"/>
        <v>BASE 2 FLUL30</v>
      </c>
      <c r="B284" t="s">
        <v>16</v>
      </c>
      <c r="C284" t="s">
        <v>26</v>
      </c>
      <c r="D284" t="s">
        <v>14</v>
      </c>
      <c r="E284">
        <v>0</v>
      </c>
      <c r="F284">
        <v>-578.23</v>
      </c>
      <c r="G284">
        <v>0.05</v>
      </c>
      <c r="H284">
        <v>-26.84</v>
      </c>
      <c r="I284">
        <v>4.7E-2</v>
      </c>
      <c r="J284">
        <v>-37.58</v>
      </c>
      <c r="K284">
        <v>0.89</v>
      </c>
    </row>
    <row r="285" spans="1:11">
      <c r="A285" t="str">
        <f t="shared" si="4"/>
        <v>BASE 2 FLUL31.615</v>
      </c>
      <c r="B285" t="s">
        <v>16</v>
      </c>
      <c r="C285" t="s">
        <v>26</v>
      </c>
      <c r="D285" t="s">
        <v>14</v>
      </c>
      <c r="E285">
        <v>1.615</v>
      </c>
      <c r="F285">
        <v>-578.23</v>
      </c>
      <c r="G285">
        <v>0.05</v>
      </c>
      <c r="H285">
        <v>-26.84</v>
      </c>
      <c r="I285">
        <v>4.7E-2</v>
      </c>
      <c r="J285">
        <v>6.165</v>
      </c>
      <c r="K285">
        <v>0.68700000000000006</v>
      </c>
    </row>
    <row r="286" spans="1:11">
      <c r="A286" t="str">
        <f t="shared" si="4"/>
        <v>BASE 2 FLUL33.23</v>
      </c>
      <c r="B286" t="s">
        <v>16</v>
      </c>
      <c r="C286" t="s">
        <v>26</v>
      </c>
      <c r="D286" t="s">
        <v>14</v>
      </c>
      <c r="E286">
        <v>3.23</v>
      </c>
      <c r="F286">
        <v>-578.23</v>
      </c>
      <c r="G286">
        <v>0.05</v>
      </c>
      <c r="H286">
        <v>-26.84</v>
      </c>
      <c r="I286">
        <v>4.7E-2</v>
      </c>
      <c r="J286">
        <v>49.512</v>
      </c>
      <c r="K286">
        <v>0.439</v>
      </c>
    </row>
    <row r="287" spans="1:11">
      <c r="A287" t="str">
        <f t="shared" si="4"/>
        <v>BASE 3 FLUL10</v>
      </c>
      <c r="B287" t="s">
        <v>17</v>
      </c>
      <c r="C287" t="s">
        <v>26</v>
      </c>
      <c r="D287" t="s">
        <v>12</v>
      </c>
      <c r="E287">
        <v>0</v>
      </c>
      <c r="F287">
        <v>55044.55</v>
      </c>
      <c r="G287">
        <v>362.02</v>
      </c>
      <c r="H287">
        <v>-26.39</v>
      </c>
      <c r="I287">
        <v>-0.78</v>
      </c>
      <c r="J287">
        <v>35.695999999999998</v>
      </c>
      <c r="K287">
        <v>572.45299999999997</v>
      </c>
    </row>
    <row r="288" spans="1:11">
      <c r="A288" t="str">
        <f t="shared" si="4"/>
        <v>BASE 3 FLUL11.105</v>
      </c>
      <c r="B288" t="s">
        <v>17</v>
      </c>
      <c r="C288" t="s">
        <v>26</v>
      </c>
      <c r="D288" t="s">
        <v>12</v>
      </c>
      <c r="E288">
        <v>1.105</v>
      </c>
      <c r="F288">
        <v>55044.55</v>
      </c>
      <c r="G288">
        <v>362.02</v>
      </c>
      <c r="H288">
        <v>-26.39</v>
      </c>
      <c r="I288">
        <v>-0.78</v>
      </c>
      <c r="J288">
        <v>62.695999999999998</v>
      </c>
      <c r="K288">
        <v>151.24299999999999</v>
      </c>
    </row>
    <row r="289" spans="1:11">
      <c r="A289" t="str">
        <f t="shared" si="4"/>
        <v>BASE 3 FLUL12.21</v>
      </c>
      <c r="B289" t="s">
        <v>17</v>
      </c>
      <c r="C289" t="s">
        <v>26</v>
      </c>
      <c r="D289" t="s">
        <v>12</v>
      </c>
      <c r="E289">
        <v>2.21</v>
      </c>
      <c r="F289">
        <v>55044.55</v>
      </c>
      <c r="G289">
        <v>362.02</v>
      </c>
      <c r="H289">
        <v>-26.39</v>
      </c>
      <c r="I289">
        <v>-0.78</v>
      </c>
      <c r="J289">
        <v>83.909000000000006</v>
      </c>
      <c r="K289">
        <v>-284.02</v>
      </c>
    </row>
    <row r="290" spans="1:11">
      <c r="A290" t="str">
        <f t="shared" si="4"/>
        <v>BASE 3 FLUL20</v>
      </c>
      <c r="B290" t="s">
        <v>17</v>
      </c>
      <c r="C290" t="s">
        <v>26</v>
      </c>
      <c r="D290" t="s">
        <v>13</v>
      </c>
      <c r="E290">
        <v>0</v>
      </c>
      <c r="F290">
        <v>120000.51</v>
      </c>
      <c r="G290">
        <v>-66.92</v>
      </c>
      <c r="H290">
        <v>-65.3</v>
      </c>
      <c r="I290">
        <v>-0.11899999999999999</v>
      </c>
      <c r="J290">
        <v>158.346</v>
      </c>
      <c r="K290">
        <v>-65.798000000000002</v>
      </c>
    </row>
    <row r="291" spans="1:11">
      <c r="A291" t="str">
        <f t="shared" si="4"/>
        <v>BASE 3 FLUL21.105</v>
      </c>
      <c r="B291" t="s">
        <v>17</v>
      </c>
      <c r="C291" t="s">
        <v>26</v>
      </c>
      <c r="D291" t="s">
        <v>13</v>
      </c>
      <c r="E291">
        <v>1.105</v>
      </c>
      <c r="F291">
        <v>120000.51</v>
      </c>
      <c r="G291">
        <v>-66.92</v>
      </c>
      <c r="H291">
        <v>-65.3</v>
      </c>
      <c r="I291">
        <v>-0.11899999999999999</v>
      </c>
      <c r="J291">
        <v>221.822</v>
      </c>
      <c r="K291">
        <v>10.156000000000001</v>
      </c>
    </row>
    <row r="292" spans="1:11">
      <c r="A292" t="str">
        <f t="shared" si="4"/>
        <v>BASE 3 FLUL22.21</v>
      </c>
      <c r="B292" t="s">
        <v>17</v>
      </c>
      <c r="C292" t="s">
        <v>26</v>
      </c>
      <c r="D292" t="s">
        <v>13</v>
      </c>
      <c r="E292">
        <v>2.21</v>
      </c>
      <c r="F292">
        <v>120000.51</v>
      </c>
      <c r="G292">
        <v>-66.92</v>
      </c>
      <c r="H292">
        <v>-65.3</v>
      </c>
      <c r="I292">
        <v>-0.11899999999999999</v>
      </c>
      <c r="J292">
        <v>264.81799999999998</v>
      </c>
      <c r="K292">
        <v>85.186999999999998</v>
      </c>
    </row>
    <row r="293" spans="1:11">
      <c r="A293" t="str">
        <f t="shared" si="4"/>
        <v>BASE 3 FLUL30</v>
      </c>
      <c r="B293" t="s">
        <v>17</v>
      </c>
      <c r="C293" t="s">
        <v>26</v>
      </c>
      <c r="D293" t="s">
        <v>14</v>
      </c>
      <c r="E293">
        <v>0</v>
      </c>
      <c r="F293">
        <v>-2546.33</v>
      </c>
      <c r="G293">
        <v>25.98</v>
      </c>
      <c r="H293">
        <v>-51.75</v>
      </c>
      <c r="I293">
        <v>0.31</v>
      </c>
      <c r="J293">
        <v>-73.078000000000003</v>
      </c>
      <c r="K293">
        <v>39.506</v>
      </c>
    </row>
    <row r="294" spans="1:11">
      <c r="A294" t="str">
        <f t="shared" si="4"/>
        <v>BASE 3 FLUL31.105</v>
      </c>
      <c r="B294" t="s">
        <v>17</v>
      </c>
      <c r="C294" t="s">
        <v>26</v>
      </c>
      <c r="D294" t="s">
        <v>14</v>
      </c>
      <c r="E294">
        <v>1.105</v>
      </c>
      <c r="F294">
        <v>-2546.33</v>
      </c>
      <c r="G294">
        <v>25.98</v>
      </c>
      <c r="H294">
        <v>-51.75</v>
      </c>
      <c r="I294">
        <v>0.31</v>
      </c>
      <c r="J294">
        <v>-13.289</v>
      </c>
      <c r="K294">
        <v>9.3520000000000003</v>
      </c>
    </row>
    <row r="295" spans="1:11">
      <c r="A295" t="str">
        <f t="shared" si="4"/>
        <v>BASE 3 FLUL32.21</v>
      </c>
      <c r="B295" t="s">
        <v>17</v>
      </c>
      <c r="C295" t="s">
        <v>26</v>
      </c>
      <c r="D295" t="s">
        <v>14</v>
      </c>
      <c r="E295">
        <v>2.21</v>
      </c>
      <c r="F295">
        <v>-2546.33</v>
      </c>
      <c r="G295">
        <v>25.98</v>
      </c>
      <c r="H295">
        <v>-51.75</v>
      </c>
      <c r="I295">
        <v>0.31</v>
      </c>
      <c r="J295">
        <v>47.738</v>
      </c>
      <c r="K295">
        <v>-21.672999999999998</v>
      </c>
    </row>
    <row r="296" spans="1:11">
      <c r="A296" t="str">
        <f t="shared" si="4"/>
        <v>4TH FLUL10</v>
      </c>
      <c r="B296" t="s">
        <v>20</v>
      </c>
      <c r="C296" t="s">
        <v>27</v>
      </c>
      <c r="D296" t="s">
        <v>12</v>
      </c>
      <c r="E296">
        <v>0</v>
      </c>
      <c r="F296">
        <v>18739.740000000002</v>
      </c>
      <c r="G296">
        <v>19030.45</v>
      </c>
      <c r="H296">
        <v>1037.57</v>
      </c>
      <c r="I296">
        <v>-45.44</v>
      </c>
      <c r="J296">
        <v>1484.6210000000001</v>
      </c>
      <c r="K296">
        <v>34840.654000000002</v>
      </c>
    </row>
    <row r="297" spans="1:11">
      <c r="A297" t="str">
        <f t="shared" si="4"/>
        <v>4TH FLUL11.79</v>
      </c>
      <c r="B297" t="s">
        <v>20</v>
      </c>
      <c r="C297" t="s">
        <v>27</v>
      </c>
      <c r="D297" t="s">
        <v>12</v>
      </c>
      <c r="E297">
        <v>1.79</v>
      </c>
      <c r="F297">
        <v>18739.740000000002</v>
      </c>
      <c r="G297">
        <v>19030.45</v>
      </c>
      <c r="H297">
        <v>1037.57</v>
      </c>
      <c r="I297">
        <v>-45.44</v>
      </c>
      <c r="J297">
        <v>-377.65</v>
      </c>
      <c r="K297">
        <v>514.63800000000003</v>
      </c>
    </row>
    <row r="298" spans="1:11">
      <c r="A298" t="str">
        <f t="shared" si="4"/>
        <v>4TH FLUL13.58</v>
      </c>
      <c r="B298" t="s">
        <v>20</v>
      </c>
      <c r="C298" t="s">
        <v>27</v>
      </c>
      <c r="D298" t="s">
        <v>12</v>
      </c>
      <c r="E298">
        <v>3.58</v>
      </c>
      <c r="F298">
        <v>18739.740000000002</v>
      </c>
      <c r="G298">
        <v>19030.45</v>
      </c>
      <c r="H298">
        <v>1037.57</v>
      </c>
      <c r="I298">
        <v>-45.44</v>
      </c>
      <c r="J298">
        <v>-2238.038</v>
      </c>
      <c r="K298">
        <v>-33813.955000000002</v>
      </c>
    </row>
    <row r="299" spans="1:11">
      <c r="A299" t="str">
        <f t="shared" si="4"/>
        <v>4TH FLUL20</v>
      </c>
      <c r="B299" t="s">
        <v>20</v>
      </c>
      <c r="C299" t="s">
        <v>27</v>
      </c>
      <c r="D299" t="s">
        <v>13</v>
      </c>
      <c r="E299">
        <v>0</v>
      </c>
      <c r="F299">
        <v>10792.99</v>
      </c>
      <c r="G299">
        <v>261.52999999999997</v>
      </c>
      <c r="H299">
        <v>10155.07</v>
      </c>
      <c r="I299">
        <v>2.2040000000000002</v>
      </c>
      <c r="J299">
        <v>18497.835999999999</v>
      </c>
      <c r="K299">
        <v>521.24699999999996</v>
      </c>
    </row>
    <row r="300" spans="1:11">
      <c r="A300" t="str">
        <f t="shared" si="4"/>
        <v>4TH FLUL21.79</v>
      </c>
      <c r="B300" t="s">
        <v>20</v>
      </c>
      <c r="C300" t="s">
        <v>27</v>
      </c>
      <c r="D300" t="s">
        <v>13</v>
      </c>
      <c r="E300">
        <v>1.79</v>
      </c>
      <c r="F300">
        <v>10792.99</v>
      </c>
      <c r="G300">
        <v>261.52999999999997</v>
      </c>
      <c r="H300">
        <v>10155.07</v>
      </c>
      <c r="I300">
        <v>2.2040000000000002</v>
      </c>
      <c r="J300">
        <v>192.495</v>
      </c>
      <c r="K300">
        <v>68.304000000000002</v>
      </c>
    </row>
    <row r="301" spans="1:11">
      <c r="A301" t="str">
        <f t="shared" si="4"/>
        <v>4TH FLUL23.58</v>
      </c>
      <c r="B301" t="s">
        <v>20</v>
      </c>
      <c r="C301" t="s">
        <v>27</v>
      </c>
      <c r="D301" t="s">
        <v>13</v>
      </c>
      <c r="E301">
        <v>3.58</v>
      </c>
      <c r="F301">
        <v>10792.99</v>
      </c>
      <c r="G301">
        <v>261.52999999999997</v>
      </c>
      <c r="H301">
        <v>10155.07</v>
      </c>
      <c r="I301">
        <v>2.2040000000000002</v>
      </c>
      <c r="J301">
        <v>-18113.810000000001</v>
      </c>
      <c r="K301">
        <v>-384.98</v>
      </c>
    </row>
    <row r="302" spans="1:11">
      <c r="A302" t="str">
        <f t="shared" si="4"/>
        <v>4TH FLUL30</v>
      </c>
      <c r="B302" t="s">
        <v>20</v>
      </c>
      <c r="C302" t="s">
        <v>27</v>
      </c>
      <c r="D302" t="s">
        <v>14</v>
      </c>
      <c r="E302">
        <v>0</v>
      </c>
      <c r="F302">
        <v>-909.28</v>
      </c>
      <c r="G302">
        <v>608.26</v>
      </c>
      <c r="H302">
        <v>-1353.65</v>
      </c>
      <c r="I302">
        <v>47.018999999999998</v>
      </c>
      <c r="J302">
        <v>-2452.0540000000001</v>
      </c>
      <c r="K302">
        <v>1167.49</v>
      </c>
    </row>
    <row r="303" spans="1:11">
      <c r="A303" t="str">
        <f t="shared" si="4"/>
        <v>4TH FLUL31.79</v>
      </c>
      <c r="B303" t="s">
        <v>20</v>
      </c>
      <c r="C303" t="s">
        <v>27</v>
      </c>
      <c r="D303" t="s">
        <v>14</v>
      </c>
      <c r="E303">
        <v>1.79</v>
      </c>
      <c r="F303">
        <v>-909.28</v>
      </c>
      <c r="G303">
        <v>608.26</v>
      </c>
      <c r="H303">
        <v>-1353.65</v>
      </c>
      <c r="I303">
        <v>47.018999999999998</v>
      </c>
      <c r="J303">
        <v>-11.737</v>
      </c>
      <c r="K303">
        <v>68.813999999999993</v>
      </c>
    </row>
    <row r="304" spans="1:11">
      <c r="A304" t="str">
        <f t="shared" si="4"/>
        <v>4TH FLUL33.58</v>
      </c>
      <c r="B304" t="s">
        <v>20</v>
      </c>
      <c r="C304" t="s">
        <v>27</v>
      </c>
      <c r="D304" t="s">
        <v>14</v>
      </c>
      <c r="E304">
        <v>3.58</v>
      </c>
      <c r="F304">
        <v>-909.28</v>
      </c>
      <c r="G304">
        <v>608.26</v>
      </c>
      <c r="H304">
        <v>-1353.65</v>
      </c>
      <c r="I304">
        <v>47.018999999999998</v>
      </c>
      <c r="J304">
        <v>2428.6379999999999</v>
      </c>
      <c r="K304">
        <v>-1030.2059999999999</v>
      </c>
    </row>
    <row r="305" spans="1:11">
      <c r="A305" t="str">
        <f t="shared" si="4"/>
        <v>3RD FLUL10</v>
      </c>
      <c r="B305" t="s">
        <v>22</v>
      </c>
      <c r="C305" t="s">
        <v>27</v>
      </c>
      <c r="D305" t="s">
        <v>12</v>
      </c>
      <c r="E305">
        <v>0</v>
      </c>
      <c r="F305">
        <v>45473.75</v>
      </c>
      <c r="G305">
        <v>12810.04</v>
      </c>
      <c r="H305">
        <v>1443.5</v>
      </c>
      <c r="I305">
        <v>-62.604999999999997</v>
      </c>
      <c r="J305">
        <v>2679.28</v>
      </c>
      <c r="K305">
        <v>28532.655999999999</v>
      </c>
    </row>
    <row r="306" spans="1:11">
      <c r="A306" t="str">
        <f t="shared" si="4"/>
        <v>3RD FLUL11.79</v>
      </c>
      <c r="B306" t="s">
        <v>22</v>
      </c>
      <c r="C306" t="s">
        <v>27</v>
      </c>
      <c r="D306" t="s">
        <v>12</v>
      </c>
      <c r="E306">
        <v>1.79</v>
      </c>
      <c r="F306">
        <v>45473.75</v>
      </c>
      <c r="G306">
        <v>12810.04</v>
      </c>
      <c r="H306">
        <v>1443.5</v>
      </c>
      <c r="I306">
        <v>-62.604999999999997</v>
      </c>
      <c r="J306">
        <v>72.159000000000006</v>
      </c>
      <c r="K306">
        <v>5098.6490000000003</v>
      </c>
    </row>
    <row r="307" spans="1:11">
      <c r="A307" t="str">
        <f t="shared" si="4"/>
        <v>3RD FLUL13.58</v>
      </c>
      <c r="B307" t="s">
        <v>22</v>
      </c>
      <c r="C307" t="s">
        <v>27</v>
      </c>
      <c r="D307" t="s">
        <v>12</v>
      </c>
      <c r="E307">
        <v>3.58</v>
      </c>
      <c r="F307">
        <v>45473.75</v>
      </c>
      <c r="G307">
        <v>12810.04</v>
      </c>
      <c r="H307">
        <v>1443.5</v>
      </c>
      <c r="I307">
        <v>-62.604999999999997</v>
      </c>
      <c r="J307">
        <v>-2535.7420000000002</v>
      </c>
      <c r="K307">
        <v>-18390.241999999998</v>
      </c>
    </row>
    <row r="308" spans="1:11">
      <c r="A308" t="str">
        <f t="shared" si="4"/>
        <v>3RD FLUL20</v>
      </c>
      <c r="B308" t="s">
        <v>22</v>
      </c>
      <c r="C308" t="s">
        <v>27</v>
      </c>
      <c r="D308" t="s">
        <v>13</v>
      </c>
      <c r="E308">
        <v>0</v>
      </c>
      <c r="F308">
        <v>22620.14</v>
      </c>
      <c r="G308">
        <v>-284.13</v>
      </c>
      <c r="H308">
        <v>5512.89</v>
      </c>
      <c r="I308">
        <v>-1.9059999999999999</v>
      </c>
      <c r="J308">
        <v>13435.591</v>
      </c>
      <c r="K308">
        <v>-744.11099999999999</v>
      </c>
    </row>
    <row r="309" spans="1:11">
      <c r="A309" t="str">
        <f t="shared" si="4"/>
        <v>3RD FLUL21.79</v>
      </c>
      <c r="B309" t="s">
        <v>22</v>
      </c>
      <c r="C309" t="s">
        <v>27</v>
      </c>
      <c r="D309" t="s">
        <v>13</v>
      </c>
      <c r="E309">
        <v>1.79</v>
      </c>
      <c r="F309">
        <v>22620.14</v>
      </c>
      <c r="G309">
        <v>-284.13</v>
      </c>
      <c r="H309">
        <v>5512.89</v>
      </c>
      <c r="I309">
        <v>-1.9059999999999999</v>
      </c>
      <c r="J309">
        <v>3353.0259999999998</v>
      </c>
      <c r="K309">
        <v>-200.55099999999999</v>
      </c>
    </row>
    <row r="310" spans="1:11">
      <c r="A310" t="str">
        <f t="shared" si="4"/>
        <v>3RD FLUL23.58</v>
      </c>
      <c r="B310" t="s">
        <v>22</v>
      </c>
      <c r="C310" t="s">
        <v>27</v>
      </c>
      <c r="D310" t="s">
        <v>13</v>
      </c>
      <c r="E310">
        <v>3.58</v>
      </c>
      <c r="F310">
        <v>22620.14</v>
      </c>
      <c r="G310">
        <v>-284.13</v>
      </c>
      <c r="H310">
        <v>5512.89</v>
      </c>
      <c r="I310">
        <v>-1.9059999999999999</v>
      </c>
      <c r="J310">
        <v>-6765.6260000000002</v>
      </c>
      <c r="K310">
        <v>345.16699999999997</v>
      </c>
    </row>
    <row r="311" spans="1:11">
      <c r="A311" t="str">
        <f t="shared" si="4"/>
        <v>3RD FLUL30</v>
      </c>
      <c r="B311" t="s">
        <v>22</v>
      </c>
      <c r="C311" t="s">
        <v>27</v>
      </c>
      <c r="D311" t="s">
        <v>14</v>
      </c>
      <c r="E311">
        <v>0</v>
      </c>
      <c r="F311">
        <v>-1859.36</v>
      </c>
      <c r="G311">
        <v>323.58</v>
      </c>
      <c r="H311">
        <v>-776.08</v>
      </c>
      <c r="I311">
        <v>42.503</v>
      </c>
      <c r="J311">
        <v>-1825.79</v>
      </c>
      <c r="K311">
        <v>804.97199999999998</v>
      </c>
    </row>
    <row r="312" spans="1:11">
      <c r="A312" t="str">
        <f t="shared" si="4"/>
        <v>3RD FLUL31.79</v>
      </c>
      <c r="B312" t="s">
        <v>22</v>
      </c>
      <c r="C312" t="s">
        <v>27</v>
      </c>
      <c r="D312" t="s">
        <v>14</v>
      </c>
      <c r="E312">
        <v>1.79</v>
      </c>
      <c r="F312">
        <v>-1859.36</v>
      </c>
      <c r="G312">
        <v>323.58</v>
      </c>
      <c r="H312">
        <v>-776.08</v>
      </c>
      <c r="I312">
        <v>42.503</v>
      </c>
      <c r="J312">
        <v>-406.06799999999998</v>
      </c>
      <c r="K312">
        <v>208.59800000000001</v>
      </c>
    </row>
    <row r="313" spans="1:11">
      <c r="A313" t="str">
        <f t="shared" si="4"/>
        <v>3RD FLUL33.58</v>
      </c>
      <c r="B313" t="s">
        <v>22</v>
      </c>
      <c r="C313" t="s">
        <v>27</v>
      </c>
      <c r="D313" t="s">
        <v>14</v>
      </c>
      <c r="E313">
        <v>3.58</v>
      </c>
      <c r="F313">
        <v>-1859.36</v>
      </c>
      <c r="G313">
        <v>323.58</v>
      </c>
      <c r="H313">
        <v>-776.08</v>
      </c>
      <c r="I313">
        <v>42.503</v>
      </c>
      <c r="J313">
        <v>1018.024</v>
      </c>
      <c r="K313">
        <v>-390.02100000000002</v>
      </c>
    </row>
    <row r="314" spans="1:11">
      <c r="A314" t="str">
        <f t="shared" si="4"/>
        <v>2ND FLUL10</v>
      </c>
      <c r="B314" t="s">
        <v>23</v>
      </c>
      <c r="C314" t="s">
        <v>27</v>
      </c>
      <c r="D314" t="s">
        <v>12</v>
      </c>
      <c r="E314">
        <v>0</v>
      </c>
      <c r="F314">
        <v>69936.25</v>
      </c>
      <c r="G314">
        <v>13267.5</v>
      </c>
      <c r="H314">
        <v>1283.4100000000001</v>
      </c>
      <c r="I314">
        <v>-53.716000000000001</v>
      </c>
      <c r="J314">
        <v>2954.1289999999999</v>
      </c>
      <c r="K314">
        <v>30327.436000000002</v>
      </c>
    </row>
    <row r="315" spans="1:11">
      <c r="A315" t="str">
        <f t="shared" si="4"/>
        <v>2ND FLUL11.79</v>
      </c>
      <c r="B315" t="s">
        <v>23</v>
      </c>
      <c r="C315" t="s">
        <v>27</v>
      </c>
      <c r="D315" t="s">
        <v>12</v>
      </c>
      <c r="E315">
        <v>1.79</v>
      </c>
      <c r="F315">
        <v>69936.25</v>
      </c>
      <c r="G315">
        <v>13267.5</v>
      </c>
      <c r="H315">
        <v>1283.4100000000001</v>
      </c>
      <c r="I315">
        <v>-53.716000000000001</v>
      </c>
      <c r="J315">
        <v>630.14800000000002</v>
      </c>
      <c r="K315">
        <v>5900.9139999999998</v>
      </c>
    </row>
    <row r="316" spans="1:11">
      <c r="A316" t="str">
        <f t="shared" si="4"/>
        <v>2ND FLUL13.58</v>
      </c>
      <c r="B316" t="s">
        <v>23</v>
      </c>
      <c r="C316" t="s">
        <v>27</v>
      </c>
      <c r="D316" t="s">
        <v>12</v>
      </c>
      <c r="E316">
        <v>3.58</v>
      </c>
      <c r="F316">
        <v>69936.25</v>
      </c>
      <c r="G316">
        <v>13267.5</v>
      </c>
      <c r="H316">
        <v>1283.4100000000001</v>
      </c>
      <c r="I316">
        <v>-53.716000000000001</v>
      </c>
      <c r="J316">
        <v>-1704.0029999999999</v>
      </c>
      <c r="K316">
        <v>-18620.84</v>
      </c>
    </row>
    <row r="317" spans="1:11">
      <c r="A317" t="str">
        <f t="shared" si="4"/>
        <v>2ND FLUL20</v>
      </c>
      <c r="B317" t="s">
        <v>23</v>
      </c>
      <c r="C317" t="s">
        <v>27</v>
      </c>
      <c r="D317" t="s">
        <v>13</v>
      </c>
      <c r="E317">
        <v>0</v>
      </c>
      <c r="F317">
        <v>31658.58</v>
      </c>
      <c r="G317">
        <v>22.26</v>
      </c>
      <c r="H317">
        <v>4724.3</v>
      </c>
      <c r="I317">
        <v>-0.82399999999999995</v>
      </c>
      <c r="J317">
        <v>11493.73</v>
      </c>
      <c r="K317">
        <v>-328.76100000000002</v>
      </c>
    </row>
    <row r="318" spans="1:11">
      <c r="A318" t="str">
        <f t="shared" si="4"/>
        <v>2ND FLUL21.79</v>
      </c>
      <c r="B318" t="s">
        <v>23</v>
      </c>
      <c r="C318" t="s">
        <v>27</v>
      </c>
      <c r="D318" t="s">
        <v>13</v>
      </c>
      <c r="E318">
        <v>1.79</v>
      </c>
      <c r="F318">
        <v>31658.58</v>
      </c>
      <c r="G318">
        <v>22.26</v>
      </c>
      <c r="H318">
        <v>4724.3</v>
      </c>
      <c r="I318">
        <v>-0.82399999999999995</v>
      </c>
      <c r="J318">
        <v>2785.0880000000002</v>
      </c>
      <c r="K318">
        <v>-330.279</v>
      </c>
    </row>
    <row r="319" spans="1:11">
      <c r="A319" t="str">
        <f t="shared" si="4"/>
        <v>2ND FLUL23.58</v>
      </c>
      <c r="B319" t="s">
        <v>23</v>
      </c>
      <c r="C319" t="s">
        <v>27</v>
      </c>
      <c r="D319" t="s">
        <v>13</v>
      </c>
      <c r="E319">
        <v>3.58</v>
      </c>
      <c r="F319">
        <v>31658.58</v>
      </c>
      <c r="G319">
        <v>22.26</v>
      </c>
      <c r="H319">
        <v>4724.3</v>
      </c>
      <c r="I319">
        <v>-0.82399999999999995</v>
      </c>
      <c r="J319">
        <v>-5968.4939999999997</v>
      </c>
      <c r="K319">
        <v>-326.471</v>
      </c>
    </row>
    <row r="320" spans="1:11">
      <c r="A320" t="str">
        <f t="shared" si="4"/>
        <v>2ND FLUL30</v>
      </c>
      <c r="B320" t="s">
        <v>23</v>
      </c>
      <c r="C320" t="s">
        <v>27</v>
      </c>
      <c r="D320" t="s">
        <v>14</v>
      </c>
      <c r="E320">
        <v>0</v>
      </c>
      <c r="F320">
        <v>-2702.02</v>
      </c>
      <c r="G320">
        <v>319.83</v>
      </c>
      <c r="H320">
        <v>-785.53</v>
      </c>
      <c r="I320">
        <v>35.804000000000002</v>
      </c>
      <c r="J320">
        <v>-1869.3989999999999</v>
      </c>
      <c r="K320">
        <v>781.21100000000001</v>
      </c>
    </row>
    <row r="321" spans="1:11">
      <c r="A321" t="str">
        <f t="shared" si="4"/>
        <v>2ND FLUL31.79</v>
      </c>
      <c r="B321" t="s">
        <v>23</v>
      </c>
      <c r="C321" t="s">
        <v>27</v>
      </c>
      <c r="D321" t="s">
        <v>14</v>
      </c>
      <c r="E321">
        <v>1.79</v>
      </c>
      <c r="F321">
        <v>-2702.02</v>
      </c>
      <c r="G321">
        <v>319.83</v>
      </c>
      <c r="H321">
        <v>-785.53</v>
      </c>
      <c r="I321">
        <v>35.804000000000002</v>
      </c>
      <c r="J321">
        <v>-425.36200000000002</v>
      </c>
      <c r="K321">
        <v>186.94499999999999</v>
      </c>
    </row>
    <row r="322" spans="1:11">
      <c r="A322" t="str">
        <f t="shared" si="4"/>
        <v>2ND FLUL33.58</v>
      </c>
      <c r="B322" t="s">
        <v>23</v>
      </c>
      <c r="C322" t="s">
        <v>27</v>
      </c>
      <c r="D322" t="s">
        <v>14</v>
      </c>
      <c r="E322">
        <v>3.58</v>
      </c>
      <c r="F322">
        <v>-2702.02</v>
      </c>
      <c r="G322">
        <v>319.83</v>
      </c>
      <c r="H322">
        <v>-785.53</v>
      </c>
      <c r="I322">
        <v>35.804000000000002</v>
      </c>
      <c r="J322">
        <v>1025.539</v>
      </c>
      <c r="K322">
        <v>-410.33800000000002</v>
      </c>
    </row>
    <row r="323" spans="1:11">
      <c r="A323" t="str">
        <f t="shared" ref="A323:A386" si="5">+CONCATENATE(B323,D323,E323)</f>
        <v>1ST FLUL10</v>
      </c>
      <c r="B323" t="s">
        <v>24</v>
      </c>
      <c r="C323" t="s">
        <v>27</v>
      </c>
      <c r="D323" t="s">
        <v>12</v>
      </c>
      <c r="E323">
        <v>0</v>
      </c>
      <c r="F323">
        <v>89137.89</v>
      </c>
      <c r="G323">
        <v>12778.72</v>
      </c>
      <c r="H323">
        <v>21.85</v>
      </c>
      <c r="I323">
        <v>-22.148</v>
      </c>
      <c r="J323">
        <v>84.965000000000003</v>
      </c>
      <c r="K323">
        <v>39226.976000000002</v>
      </c>
    </row>
    <row r="324" spans="1:11">
      <c r="A324" t="str">
        <f t="shared" si="5"/>
        <v>1ST FLUL11.79</v>
      </c>
      <c r="B324" t="s">
        <v>24</v>
      </c>
      <c r="C324" t="s">
        <v>27</v>
      </c>
      <c r="D324" t="s">
        <v>12</v>
      </c>
      <c r="E324">
        <v>1.79</v>
      </c>
      <c r="F324">
        <v>89137.89</v>
      </c>
      <c r="G324">
        <v>12778.72</v>
      </c>
      <c r="H324">
        <v>21.85</v>
      </c>
      <c r="I324">
        <v>-22.148</v>
      </c>
      <c r="J324">
        <v>35.409999999999997</v>
      </c>
      <c r="K324">
        <v>15976.304</v>
      </c>
    </row>
    <row r="325" spans="1:11">
      <c r="A325" t="str">
        <f t="shared" si="5"/>
        <v>1ST FLUL13.58</v>
      </c>
      <c r="B325" t="s">
        <v>24</v>
      </c>
      <c r="C325" t="s">
        <v>27</v>
      </c>
      <c r="D325" t="s">
        <v>12</v>
      </c>
      <c r="E325">
        <v>3.58</v>
      </c>
      <c r="F325">
        <v>89137.89</v>
      </c>
      <c r="G325">
        <v>12778.72</v>
      </c>
      <c r="H325">
        <v>21.85</v>
      </c>
      <c r="I325">
        <v>-22.148</v>
      </c>
      <c r="J325">
        <v>-14.894</v>
      </c>
      <c r="K325">
        <v>-7612.1670000000004</v>
      </c>
    </row>
    <row r="326" spans="1:11">
      <c r="A326" t="str">
        <f t="shared" si="5"/>
        <v>1ST FLUL20</v>
      </c>
      <c r="B326" t="s">
        <v>24</v>
      </c>
      <c r="C326" t="s">
        <v>27</v>
      </c>
      <c r="D326" t="s">
        <v>13</v>
      </c>
      <c r="E326">
        <v>0</v>
      </c>
      <c r="F326">
        <v>38810.230000000003</v>
      </c>
      <c r="G326">
        <v>-618.01</v>
      </c>
      <c r="H326">
        <v>4604.55</v>
      </c>
      <c r="I326">
        <v>-0.78100000000000003</v>
      </c>
      <c r="J326">
        <v>13705.73</v>
      </c>
      <c r="K326">
        <v>-2571.741</v>
      </c>
    </row>
    <row r="327" spans="1:11">
      <c r="A327" t="str">
        <f t="shared" si="5"/>
        <v>1ST FLUL21.79</v>
      </c>
      <c r="B327" t="s">
        <v>24</v>
      </c>
      <c r="C327" t="s">
        <v>27</v>
      </c>
      <c r="D327" t="s">
        <v>13</v>
      </c>
      <c r="E327">
        <v>1.79</v>
      </c>
      <c r="F327">
        <v>38810.230000000003</v>
      </c>
      <c r="G327">
        <v>-618.01</v>
      </c>
      <c r="H327">
        <v>4604.55</v>
      </c>
      <c r="I327">
        <v>-0.78100000000000003</v>
      </c>
      <c r="J327">
        <v>5306.5860000000002</v>
      </c>
      <c r="K327">
        <v>-1457.4690000000001</v>
      </c>
    </row>
    <row r="328" spans="1:11">
      <c r="A328" t="str">
        <f t="shared" si="5"/>
        <v>1ST FLUL23.58</v>
      </c>
      <c r="B328" t="s">
        <v>24</v>
      </c>
      <c r="C328" t="s">
        <v>27</v>
      </c>
      <c r="D328" t="s">
        <v>13</v>
      </c>
      <c r="E328">
        <v>3.58</v>
      </c>
      <c r="F328">
        <v>38810.230000000003</v>
      </c>
      <c r="G328">
        <v>-618.01</v>
      </c>
      <c r="H328">
        <v>4604.55</v>
      </c>
      <c r="I328">
        <v>-0.78100000000000003</v>
      </c>
      <c r="J328">
        <v>-3204.7629999999999</v>
      </c>
      <c r="K328">
        <v>-312.38600000000002</v>
      </c>
    </row>
    <row r="329" spans="1:11">
      <c r="A329" t="str">
        <f t="shared" si="5"/>
        <v>1ST FLUL30</v>
      </c>
      <c r="B329" t="s">
        <v>24</v>
      </c>
      <c r="C329" t="s">
        <v>27</v>
      </c>
      <c r="D329" t="s">
        <v>14</v>
      </c>
      <c r="E329">
        <v>0</v>
      </c>
      <c r="F329">
        <v>-3403.36</v>
      </c>
      <c r="G329">
        <v>368.26</v>
      </c>
      <c r="H329">
        <v>-672.02</v>
      </c>
      <c r="I329">
        <v>19.771999999999998</v>
      </c>
      <c r="J329">
        <v>-2082.828</v>
      </c>
      <c r="K329">
        <v>1218.3910000000001</v>
      </c>
    </row>
    <row r="330" spans="1:11">
      <c r="A330" t="str">
        <f t="shared" si="5"/>
        <v>1ST FLUL31.79</v>
      </c>
      <c r="B330" t="s">
        <v>24</v>
      </c>
      <c r="C330" t="s">
        <v>27</v>
      </c>
      <c r="D330" t="s">
        <v>14</v>
      </c>
      <c r="E330">
        <v>1.79</v>
      </c>
      <c r="F330">
        <v>-3403.36</v>
      </c>
      <c r="G330">
        <v>368.26</v>
      </c>
      <c r="H330">
        <v>-672.02</v>
      </c>
      <c r="I330">
        <v>19.771999999999998</v>
      </c>
      <c r="J330">
        <v>-860.245</v>
      </c>
      <c r="K330">
        <v>548.06500000000005</v>
      </c>
    </row>
    <row r="331" spans="1:11">
      <c r="A331" t="str">
        <f t="shared" si="5"/>
        <v>1ST FLUL33.58</v>
      </c>
      <c r="B331" t="s">
        <v>24</v>
      </c>
      <c r="C331" t="s">
        <v>27</v>
      </c>
      <c r="D331" t="s">
        <v>14</v>
      </c>
      <c r="E331">
        <v>3.58</v>
      </c>
      <c r="F331">
        <v>-3403.36</v>
      </c>
      <c r="G331">
        <v>368.26</v>
      </c>
      <c r="H331">
        <v>-672.02</v>
      </c>
      <c r="I331">
        <v>19.771999999999998</v>
      </c>
      <c r="J331">
        <v>380.52699999999999</v>
      </c>
      <c r="K331">
        <v>-133.84800000000001</v>
      </c>
    </row>
    <row r="332" spans="1:11">
      <c r="A332" t="str">
        <f t="shared" si="5"/>
        <v>GROUND FLUL10</v>
      </c>
      <c r="B332" t="s">
        <v>10</v>
      </c>
      <c r="C332" t="s">
        <v>27</v>
      </c>
      <c r="D332" t="s">
        <v>12</v>
      </c>
      <c r="E332">
        <v>0</v>
      </c>
      <c r="F332">
        <v>52036.06</v>
      </c>
      <c r="G332">
        <v>-100.29</v>
      </c>
      <c r="H332">
        <v>-787.6</v>
      </c>
      <c r="I332">
        <v>-0.47399999999999998</v>
      </c>
      <c r="J332">
        <v>-1059.577</v>
      </c>
      <c r="K332">
        <v>464.88299999999998</v>
      </c>
    </row>
    <row r="333" spans="1:11">
      <c r="A333" t="str">
        <f t="shared" si="5"/>
        <v>GROUND FLUL11.615</v>
      </c>
      <c r="B333" t="s">
        <v>10</v>
      </c>
      <c r="C333" t="s">
        <v>27</v>
      </c>
      <c r="D333" t="s">
        <v>12</v>
      </c>
      <c r="E333">
        <v>1.615</v>
      </c>
      <c r="F333">
        <v>52036.06</v>
      </c>
      <c r="G333">
        <v>-100.29</v>
      </c>
      <c r="H333">
        <v>-787.6</v>
      </c>
      <c r="I333">
        <v>-0.47399999999999998</v>
      </c>
      <c r="J333">
        <v>214.81700000000001</v>
      </c>
      <c r="K333">
        <v>619.64400000000001</v>
      </c>
    </row>
    <row r="334" spans="1:11">
      <c r="A334" t="str">
        <f t="shared" si="5"/>
        <v>GROUND FLUL13.23</v>
      </c>
      <c r="B334" t="s">
        <v>10</v>
      </c>
      <c r="C334" t="s">
        <v>27</v>
      </c>
      <c r="D334" t="s">
        <v>12</v>
      </c>
      <c r="E334">
        <v>3.23</v>
      </c>
      <c r="F334">
        <v>52036.06</v>
      </c>
      <c r="G334">
        <v>-100.29</v>
      </c>
      <c r="H334">
        <v>-787.6</v>
      </c>
      <c r="I334">
        <v>-0.47399999999999998</v>
      </c>
      <c r="J334">
        <v>1487.2529999999999</v>
      </c>
      <c r="K334">
        <v>768.75400000000002</v>
      </c>
    </row>
    <row r="335" spans="1:11">
      <c r="A335" t="str">
        <f t="shared" si="5"/>
        <v>GROUND FLUL20</v>
      </c>
      <c r="B335" t="s">
        <v>10</v>
      </c>
      <c r="C335" t="s">
        <v>27</v>
      </c>
      <c r="D335" t="s">
        <v>13</v>
      </c>
      <c r="E335">
        <v>0</v>
      </c>
      <c r="F335">
        <v>49933.71</v>
      </c>
      <c r="G335">
        <v>-1129.83</v>
      </c>
      <c r="H335">
        <v>2364.33</v>
      </c>
      <c r="I335">
        <v>-0.76500000000000001</v>
      </c>
      <c r="J335">
        <v>4163.2479999999996</v>
      </c>
      <c r="K335">
        <v>-1665.07</v>
      </c>
    </row>
    <row r="336" spans="1:11">
      <c r="A336" t="str">
        <f t="shared" si="5"/>
        <v>GROUND FLUL21.615</v>
      </c>
      <c r="B336" t="s">
        <v>10</v>
      </c>
      <c r="C336" t="s">
        <v>27</v>
      </c>
      <c r="D336" t="s">
        <v>13</v>
      </c>
      <c r="E336">
        <v>1.615</v>
      </c>
      <c r="F336">
        <v>49933.71</v>
      </c>
      <c r="G336">
        <v>-1129.83</v>
      </c>
      <c r="H336">
        <v>2364.33</v>
      </c>
      <c r="I336">
        <v>-0.76500000000000001</v>
      </c>
      <c r="J336">
        <v>318.654</v>
      </c>
      <c r="K336">
        <v>160.14599999999999</v>
      </c>
    </row>
    <row r="337" spans="1:11">
      <c r="A337" t="str">
        <f t="shared" si="5"/>
        <v>GROUND FLUL23.23</v>
      </c>
      <c r="B337" t="s">
        <v>10</v>
      </c>
      <c r="C337" t="s">
        <v>27</v>
      </c>
      <c r="D337" t="s">
        <v>13</v>
      </c>
      <c r="E337">
        <v>3.23</v>
      </c>
      <c r="F337">
        <v>49933.71</v>
      </c>
      <c r="G337">
        <v>-1129.83</v>
      </c>
      <c r="H337">
        <v>2364.33</v>
      </c>
      <c r="I337">
        <v>-0.76500000000000001</v>
      </c>
      <c r="J337">
        <v>-3528.846</v>
      </c>
      <c r="K337">
        <v>1983.9010000000001</v>
      </c>
    </row>
    <row r="338" spans="1:11">
      <c r="A338" t="str">
        <f t="shared" si="5"/>
        <v>GROUND FLUL30</v>
      </c>
      <c r="B338" t="s">
        <v>10</v>
      </c>
      <c r="C338" t="s">
        <v>27</v>
      </c>
      <c r="D338" t="s">
        <v>14</v>
      </c>
      <c r="E338">
        <v>0</v>
      </c>
      <c r="F338">
        <v>-1668.63</v>
      </c>
      <c r="G338">
        <v>22.23</v>
      </c>
      <c r="H338">
        <v>-3.86</v>
      </c>
      <c r="I338">
        <v>0.57299999999999995</v>
      </c>
      <c r="J338">
        <v>-31.151</v>
      </c>
      <c r="K338">
        <v>39.107999999999997</v>
      </c>
    </row>
    <row r="339" spans="1:11">
      <c r="A339" t="str">
        <f t="shared" si="5"/>
        <v>GROUND FLUL31.615</v>
      </c>
      <c r="B339" t="s">
        <v>10</v>
      </c>
      <c r="C339" t="s">
        <v>27</v>
      </c>
      <c r="D339" t="s">
        <v>14</v>
      </c>
      <c r="E339">
        <v>1.615</v>
      </c>
      <c r="F339">
        <v>-1668.63</v>
      </c>
      <c r="G339">
        <v>22.23</v>
      </c>
      <c r="H339">
        <v>-3.86</v>
      </c>
      <c r="I339">
        <v>0.57299999999999995</v>
      </c>
      <c r="J339">
        <v>-24.547000000000001</v>
      </c>
      <c r="K339">
        <v>2.972</v>
      </c>
    </row>
    <row r="340" spans="1:11">
      <c r="A340" t="str">
        <f t="shared" si="5"/>
        <v>GROUND FLUL33.23</v>
      </c>
      <c r="B340" t="s">
        <v>10</v>
      </c>
      <c r="C340" t="s">
        <v>27</v>
      </c>
      <c r="D340" t="s">
        <v>14</v>
      </c>
      <c r="E340">
        <v>3.23</v>
      </c>
      <c r="F340">
        <v>-1668.63</v>
      </c>
      <c r="G340">
        <v>22.23</v>
      </c>
      <c r="H340">
        <v>-3.86</v>
      </c>
      <c r="I340">
        <v>0.57299999999999995</v>
      </c>
      <c r="J340">
        <v>-17.718</v>
      </c>
      <c r="K340">
        <v>-33.191000000000003</v>
      </c>
    </row>
    <row r="341" spans="1:11">
      <c r="A341" t="str">
        <f t="shared" si="5"/>
        <v>BASE 1 FLUL10</v>
      </c>
      <c r="B341" t="s">
        <v>15</v>
      </c>
      <c r="C341" t="s">
        <v>27</v>
      </c>
      <c r="D341" t="s">
        <v>12</v>
      </c>
      <c r="E341">
        <v>0</v>
      </c>
      <c r="F341">
        <v>42176.61</v>
      </c>
      <c r="G341">
        <v>227.57</v>
      </c>
      <c r="H341">
        <v>-290.72000000000003</v>
      </c>
      <c r="I341">
        <v>-0.246</v>
      </c>
      <c r="J341">
        <v>-537.79399999999998</v>
      </c>
      <c r="K341">
        <v>380.642</v>
      </c>
    </row>
    <row r="342" spans="1:11">
      <c r="A342" t="str">
        <f t="shared" si="5"/>
        <v>BASE 1 FLUL11.615</v>
      </c>
      <c r="B342" t="s">
        <v>15</v>
      </c>
      <c r="C342" t="s">
        <v>27</v>
      </c>
      <c r="D342" t="s">
        <v>12</v>
      </c>
      <c r="E342">
        <v>1.615</v>
      </c>
      <c r="F342">
        <v>42176.61</v>
      </c>
      <c r="G342">
        <v>227.57</v>
      </c>
      <c r="H342">
        <v>-290.72000000000003</v>
      </c>
      <c r="I342">
        <v>-0.246</v>
      </c>
      <c r="J342">
        <v>-68.441000000000003</v>
      </c>
      <c r="K342">
        <v>5.3810000000000002</v>
      </c>
    </row>
    <row r="343" spans="1:11">
      <c r="A343" t="str">
        <f t="shared" si="5"/>
        <v>BASE 1 FLUL13.23</v>
      </c>
      <c r="B343" t="s">
        <v>15</v>
      </c>
      <c r="C343" t="s">
        <v>27</v>
      </c>
      <c r="D343" t="s">
        <v>12</v>
      </c>
      <c r="E343">
        <v>3.23</v>
      </c>
      <c r="F343">
        <v>42176.61</v>
      </c>
      <c r="G343">
        <v>227.57</v>
      </c>
      <c r="H343">
        <v>-290.72000000000003</v>
      </c>
      <c r="I343">
        <v>-0.246</v>
      </c>
      <c r="J343">
        <v>401.71499999999997</v>
      </c>
      <c r="K343">
        <v>-369.94400000000002</v>
      </c>
    </row>
    <row r="344" spans="1:11">
      <c r="A344" t="str">
        <f t="shared" si="5"/>
        <v>BASE 1 FLUL20</v>
      </c>
      <c r="B344" t="s">
        <v>15</v>
      </c>
      <c r="C344" t="s">
        <v>27</v>
      </c>
      <c r="D344" t="s">
        <v>13</v>
      </c>
      <c r="E344">
        <v>0</v>
      </c>
      <c r="F344">
        <v>75215.539999999994</v>
      </c>
      <c r="G344">
        <v>-714.12</v>
      </c>
      <c r="H344">
        <v>771.76</v>
      </c>
      <c r="I344">
        <v>-0.27</v>
      </c>
      <c r="J344">
        <v>1402.6890000000001</v>
      </c>
      <c r="K344">
        <v>-1092.165</v>
      </c>
    </row>
    <row r="345" spans="1:11">
      <c r="A345" t="str">
        <f t="shared" si="5"/>
        <v>BASE 1 FLUL21.615</v>
      </c>
      <c r="B345" t="s">
        <v>15</v>
      </c>
      <c r="C345" t="s">
        <v>27</v>
      </c>
      <c r="D345" t="s">
        <v>13</v>
      </c>
      <c r="E345">
        <v>1.615</v>
      </c>
      <c r="F345">
        <v>75215.539999999994</v>
      </c>
      <c r="G345">
        <v>-714.12</v>
      </c>
      <c r="H345">
        <v>771.76</v>
      </c>
      <c r="I345">
        <v>-0.27</v>
      </c>
      <c r="J345">
        <v>137.55099999999999</v>
      </c>
      <c r="K345">
        <v>61.067</v>
      </c>
    </row>
    <row r="346" spans="1:11">
      <c r="A346" t="str">
        <f t="shared" si="5"/>
        <v>BASE 1 FLUL23.23</v>
      </c>
      <c r="B346" t="s">
        <v>15</v>
      </c>
      <c r="C346" t="s">
        <v>27</v>
      </c>
      <c r="D346" t="s">
        <v>13</v>
      </c>
      <c r="E346">
        <v>3.23</v>
      </c>
      <c r="F346">
        <v>75215.539999999994</v>
      </c>
      <c r="G346">
        <v>-714.12</v>
      </c>
      <c r="H346">
        <v>771.76</v>
      </c>
      <c r="I346">
        <v>-0.27</v>
      </c>
      <c r="J346">
        <v>-1129.2</v>
      </c>
      <c r="K346">
        <v>1213.5820000000001</v>
      </c>
    </row>
    <row r="347" spans="1:11">
      <c r="A347" t="str">
        <f t="shared" si="5"/>
        <v>BASE 1 FLUL30</v>
      </c>
      <c r="B347" t="s">
        <v>15</v>
      </c>
      <c r="C347" t="s">
        <v>27</v>
      </c>
      <c r="D347" t="s">
        <v>14</v>
      </c>
      <c r="E347">
        <v>0</v>
      </c>
      <c r="F347">
        <v>-1138.4100000000001</v>
      </c>
      <c r="G347">
        <v>-0.21</v>
      </c>
      <c r="H347">
        <v>4.9400000000000004</v>
      </c>
      <c r="I347">
        <v>0.20399999999999999</v>
      </c>
      <c r="J347">
        <v>4.7140000000000004</v>
      </c>
      <c r="K347">
        <v>1.544</v>
      </c>
    </row>
    <row r="348" spans="1:11">
      <c r="A348" t="str">
        <f t="shared" si="5"/>
        <v>BASE 1 FLUL31.615</v>
      </c>
      <c r="B348" t="s">
        <v>15</v>
      </c>
      <c r="C348" t="s">
        <v>27</v>
      </c>
      <c r="D348" t="s">
        <v>14</v>
      </c>
      <c r="E348">
        <v>1.615</v>
      </c>
      <c r="F348">
        <v>-1138.4100000000001</v>
      </c>
      <c r="G348">
        <v>-0.21</v>
      </c>
      <c r="H348">
        <v>4.9400000000000004</v>
      </c>
      <c r="I348">
        <v>0.20399999999999999</v>
      </c>
      <c r="J348">
        <v>-3.052</v>
      </c>
      <c r="K348">
        <v>1.776</v>
      </c>
    </row>
    <row r="349" spans="1:11">
      <c r="A349" t="str">
        <f t="shared" si="5"/>
        <v>BASE 1 FLUL33.23</v>
      </c>
      <c r="B349" t="s">
        <v>15</v>
      </c>
      <c r="C349" t="s">
        <v>27</v>
      </c>
      <c r="D349" t="s">
        <v>14</v>
      </c>
      <c r="E349">
        <v>3.23</v>
      </c>
      <c r="F349">
        <v>-1138.4100000000001</v>
      </c>
      <c r="G349">
        <v>-0.21</v>
      </c>
      <c r="H349">
        <v>4.9400000000000004</v>
      </c>
      <c r="I349">
        <v>0.20399999999999999</v>
      </c>
      <c r="J349">
        <v>-10.782999999999999</v>
      </c>
      <c r="K349">
        <v>1.988</v>
      </c>
    </row>
    <row r="350" spans="1:11">
      <c r="A350" t="str">
        <f t="shared" si="5"/>
        <v>BASE 2 FLUL10</v>
      </c>
      <c r="B350" t="s">
        <v>16</v>
      </c>
      <c r="C350" t="s">
        <v>27</v>
      </c>
      <c r="D350" t="s">
        <v>12</v>
      </c>
      <c r="E350">
        <v>0</v>
      </c>
      <c r="F350">
        <v>69937.399999999994</v>
      </c>
      <c r="G350">
        <v>835.42</v>
      </c>
      <c r="H350">
        <v>82.33</v>
      </c>
      <c r="I350">
        <v>-0.33900000000000002</v>
      </c>
      <c r="J350">
        <v>377.49599999999998</v>
      </c>
      <c r="K350">
        <v>1651.0889999999999</v>
      </c>
    </row>
    <row r="351" spans="1:11">
      <c r="A351" t="str">
        <f t="shared" si="5"/>
        <v>BASE 2 FLUL11.615</v>
      </c>
      <c r="B351" t="s">
        <v>16</v>
      </c>
      <c r="C351" t="s">
        <v>27</v>
      </c>
      <c r="D351" t="s">
        <v>12</v>
      </c>
      <c r="E351">
        <v>1.615</v>
      </c>
      <c r="F351">
        <v>69937.399999999994</v>
      </c>
      <c r="G351">
        <v>835.42</v>
      </c>
      <c r="H351">
        <v>82.33</v>
      </c>
      <c r="I351">
        <v>-0.33900000000000002</v>
      </c>
      <c r="J351">
        <v>247.03299999999999</v>
      </c>
      <c r="K351">
        <v>288.67700000000002</v>
      </c>
    </row>
    <row r="352" spans="1:11">
      <c r="A352" t="str">
        <f t="shared" si="5"/>
        <v>BASE 2 FLUL13.23</v>
      </c>
      <c r="B352" t="s">
        <v>16</v>
      </c>
      <c r="C352" t="s">
        <v>27</v>
      </c>
      <c r="D352" t="s">
        <v>12</v>
      </c>
      <c r="E352">
        <v>3.23</v>
      </c>
      <c r="F352">
        <v>69937.399999999994</v>
      </c>
      <c r="G352">
        <v>835.42</v>
      </c>
      <c r="H352">
        <v>82.33</v>
      </c>
      <c r="I352">
        <v>-0.33900000000000002</v>
      </c>
      <c r="J352">
        <v>110.914</v>
      </c>
      <c r="K352">
        <v>-1080.345</v>
      </c>
    </row>
    <row r="353" spans="1:11">
      <c r="A353" t="str">
        <f t="shared" si="5"/>
        <v>BASE 2 FLUL20</v>
      </c>
      <c r="B353" t="s">
        <v>16</v>
      </c>
      <c r="C353" t="s">
        <v>27</v>
      </c>
      <c r="D353" t="s">
        <v>13</v>
      </c>
      <c r="E353">
        <v>0</v>
      </c>
      <c r="F353">
        <v>116111.22</v>
      </c>
      <c r="G353">
        <v>295.18</v>
      </c>
      <c r="H353">
        <v>1250.43</v>
      </c>
      <c r="I353">
        <v>-2.1000000000000001E-2</v>
      </c>
      <c r="J353">
        <v>2515.6930000000002</v>
      </c>
      <c r="K353">
        <v>991.56600000000003</v>
      </c>
    </row>
    <row r="354" spans="1:11">
      <c r="A354" t="str">
        <f t="shared" si="5"/>
        <v>BASE 2 FLUL21.615</v>
      </c>
      <c r="B354" t="s">
        <v>16</v>
      </c>
      <c r="C354" t="s">
        <v>27</v>
      </c>
      <c r="D354" t="s">
        <v>13</v>
      </c>
      <c r="E354">
        <v>1.615</v>
      </c>
      <c r="F354">
        <v>116111.22</v>
      </c>
      <c r="G354">
        <v>295.18</v>
      </c>
      <c r="H354">
        <v>1250.43</v>
      </c>
      <c r="I354">
        <v>-2.1000000000000001E-2</v>
      </c>
      <c r="J354">
        <v>470.97699999999998</v>
      </c>
      <c r="K354">
        <v>520.04700000000003</v>
      </c>
    </row>
    <row r="355" spans="1:11">
      <c r="A355" t="str">
        <f t="shared" si="5"/>
        <v>BASE 2 FLUL23.23</v>
      </c>
      <c r="B355" t="s">
        <v>16</v>
      </c>
      <c r="C355" t="s">
        <v>27</v>
      </c>
      <c r="D355" t="s">
        <v>13</v>
      </c>
      <c r="E355">
        <v>3.23</v>
      </c>
      <c r="F355">
        <v>116111.22</v>
      </c>
      <c r="G355">
        <v>295.18</v>
      </c>
      <c r="H355">
        <v>1250.43</v>
      </c>
      <c r="I355">
        <v>-2.1000000000000001E-2</v>
      </c>
      <c r="J355">
        <v>-1584.5229999999999</v>
      </c>
      <c r="K355">
        <v>36.619</v>
      </c>
    </row>
    <row r="356" spans="1:11">
      <c r="A356" t="str">
        <f t="shared" si="5"/>
        <v>BASE 2 FLUL30</v>
      </c>
      <c r="B356" t="s">
        <v>16</v>
      </c>
      <c r="C356" t="s">
        <v>27</v>
      </c>
      <c r="D356" t="s">
        <v>14</v>
      </c>
      <c r="E356">
        <v>0</v>
      </c>
      <c r="F356">
        <v>-1585.14</v>
      </c>
      <c r="G356">
        <v>-0.64</v>
      </c>
      <c r="H356">
        <v>-19.11</v>
      </c>
      <c r="I356">
        <v>0.34300000000000003</v>
      </c>
      <c r="J356">
        <v>-34.402999999999999</v>
      </c>
      <c r="K356">
        <v>-8.8539999999999992</v>
      </c>
    </row>
    <row r="357" spans="1:11">
      <c r="A357" t="str">
        <f t="shared" si="5"/>
        <v>BASE 2 FLUL31.615</v>
      </c>
      <c r="B357" t="s">
        <v>16</v>
      </c>
      <c r="C357" t="s">
        <v>27</v>
      </c>
      <c r="D357" t="s">
        <v>14</v>
      </c>
      <c r="E357">
        <v>1.615</v>
      </c>
      <c r="F357">
        <v>-1585.14</v>
      </c>
      <c r="G357">
        <v>-0.64</v>
      </c>
      <c r="H357">
        <v>-19.11</v>
      </c>
      <c r="I357">
        <v>0.34300000000000003</v>
      </c>
      <c r="J357">
        <v>-2.944</v>
      </c>
      <c r="K357">
        <v>-8.2789999999999999</v>
      </c>
    </row>
    <row r="358" spans="1:11">
      <c r="A358" t="str">
        <f t="shared" si="5"/>
        <v>BASE 2 FLUL33.23</v>
      </c>
      <c r="B358" t="s">
        <v>16</v>
      </c>
      <c r="C358" t="s">
        <v>27</v>
      </c>
      <c r="D358" t="s">
        <v>14</v>
      </c>
      <c r="E358">
        <v>3.23</v>
      </c>
      <c r="F358">
        <v>-1585.14</v>
      </c>
      <c r="G358">
        <v>-0.64</v>
      </c>
      <c r="H358">
        <v>-19.11</v>
      </c>
      <c r="I358">
        <v>0.34300000000000003</v>
      </c>
      <c r="J358">
        <v>28.582000000000001</v>
      </c>
      <c r="K358">
        <v>-7.5149999999999997</v>
      </c>
    </row>
    <row r="359" spans="1:11">
      <c r="A359" t="str">
        <f t="shared" si="5"/>
        <v>BASE 3 FLUL10</v>
      </c>
      <c r="B359" t="s">
        <v>17</v>
      </c>
      <c r="C359" t="s">
        <v>27</v>
      </c>
      <c r="D359" t="s">
        <v>12</v>
      </c>
      <c r="E359">
        <v>0</v>
      </c>
      <c r="F359">
        <v>190716.02</v>
      </c>
      <c r="G359">
        <v>3190.18</v>
      </c>
      <c r="H359">
        <v>1341.2</v>
      </c>
      <c r="I359">
        <v>-5.6769999999999996</v>
      </c>
      <c r="J359">
        <v>1752.009</v>
      </c>
      <c r="K359">
        <v>4530.1570000000002</v>
      </c>
    </row>
    <row r="360" spans="1:11">
      <c r="A360" t="str">
        <f t="shared" si="5"/>
        <v>BASE 3 FLUL11.105</v>
      </c>
      <c r="B360" t="s">
        <v>17</v>
      </c>
      <c r="C360" t="s">
        <v>27</v>
      </c>
      <c r="D360" t="s">
        <v>12</v>
      </c>
      <c r="E360">
        <v>1.105</v>
      </c>
      <c r="F360">
        <v>190716.02</v>
      </c>
      <c r="G360">
        <v>3190.18</v>
      </c>
      <c r="H360">
        <v>1341.2</v>
      </c>
      <c r="I360">
        <v>-5.6769999999999996</v>
      </c>
      <c r="J360">
        <v>249.608</v>
      </c>
      <c r="K360">
        <v>951.13300000000004</v>
      </c>
    </row>
    <row r="361" spans="1:11">
      <c r="A361" t="str">
        <f t="shared" si="5"/>
        <v>BASE 3 FLUL12.21</v>
      </c>
      <c r="B361" t="s">
        <v>17</v>
      </c>
      <c r="C361" t="s">
        <v>27</v>
      </c>
      <c r="D361" t="s">
        <v>12</v>
      </c>
      <c r="E361">
        <v>2.21</v>
      </c>
      <c r="F361">
        <v>190716.02</v>
      </c>
      <c r="G361">
        <v>3190.18</v>
      </c>
      <c r="H361">
        <v>1341.2</v>
      </c>
      <c r="I361">
        <v>-5.6769999999999996</v>
      </c>
      <c r="J361">
        <v>-1260.1600000000001</v>
      </c>
      <c r="K361">
        <v>-2655.9259999999999</v>
      </c>
    </row>
    <row r="362" spans="1:11">
      <c r="A362" t="str">
        <f t="shared" si="5"/>
        <v>BASE 3 FLUL20</v>
      </c>
      <c r="B362" t="s">
        <v>17</v>
      </c>
      <c r="C362" t="s">
        <v>27</v>
      </c>
      <c r="D362" t="s">
        <v>13</v>
      </c>
      <c r="E362">
        <v>0</v>
      </c>
      <c r="F362">
        <v>299918.28000000003</v>
      </c>
      <c r="G362">
        <v>712.2</v>
      </c>
      <c r="H362">
        <v>2830.36</v>
      </c>
      <c r="I362">
        <v>-0.86399999999999999</v>
      </c>
      <c r="J362">
        <v>4130.107</v>
      </c>
      <c r="K362">
        <v>630.06299999999999</v>
      </c>
    </row>
    <row r="363" spans="1:11">
      <c r="A363" t="str">
        <f t="shared" si="5"/>
        <v>BASE 3 FLUL21.105</v>
      </c>
      <c r="B363" t="s">
        <v>17</v>
      </c>
      <c r="C363" t="s">
        <v>27</v>
      </c>
      <c r="D363" t="s">
        <v>13</v>
      </c>
      <c r="E363">
        <v>1.105</v>
      </c>
      <c r="F363">
        <v>299918.28000000003</v>
      </c>
      <c r="G363">
        <v>712.2</v>
      </c>
      <c r="H363">
        <v>2830.36</v>
      </c>
      <c r="I363">
        <v>-0.86399999999999999</v>
      </c>
      <c r="J363">
        <v>953.11</v>
      </c>
      <c r="K363">
        <v>-163.26499999999999</v>
      </c>
    </row>
    <row r="364" spans="1:11">
      <c r="A364" t="str">
        <f t="shared" si="5"/>
        <v>BASE 3 FLUL22.21</v>
      </c>
      <c r="B364" t="s">
        <v>17</v>
      </c>
      <c r="C364" t="s">
        <v>27</v>
      </c>
      <c r="D364" t="s">
        <v>13</v>
      </c>
      <c r="E364">
        <v>2.21</v>
      </c>
      <c r="F364">
        <v>299918.28000000003</v>
      </c>
      <c r="G364">
        <v>712.2</v>
      </c>
      <c r="H364">
        <v>2830.36</v>
      </c>
      <c r="I364">
        <v>-0.86399999999999999</v>
      </c>
      <c r="J364">
        <v>-2251.9740000000002</v>
      </c>
      <c r="K364">
        <v>-951.80499999999995</v>
      </c>
    </row>
    <row r="365" spans="1:11">
      <c r="A365" t="str">
        <f t="shared" si="5"/>
        <v>BASE 3 FLUL30</v>
      </c>
      <c r="B365" t="s">
        <v>17</v>
      </c>
      <c r="C365" t="s">
        <v>27</v>
      </c>
      <c r="D365" t="s">
        <v>14</v>
      </c>
      <c r="E365">
        <v>0</v>
      </c>
      <c r="F365">
        <v>-4259.1899999999996</v>
      </c>
      <c r="G365">
        <v>163.19999999999999</v>
      </c>
      <c r="H365">
        <v>-393.84</v>
      </c>
      <c r="I365">
        <v>2.2570000000000001</v>
      </c>
      <c r="J365">
        <v>-571.09400000000005</v>
      </c>
      <c r="K365">
        <v>247.72900000000001</v>
      </c>
    </row>
    <row r="366" spans="1:11">
      <c r="A366" t="str">
        <f t="shared" si="5"/>
        <v>BASE 3 FLUL31.105</v>
      </c>
      <c r="B366" t="s">
        <v>17</v>
      </c>
      <c r="C366" t="s">
        <v>27</v>
      </c>
      <c r="D366" t="s">
        <v>14</v>
      </c>
      <c r="E366">
        <v>1.105</v>
      </c>
      <c r="F366">
        <v>-4259.1899999999996</v>
      </c>
      <c r="G366">
        <v>163.19999999999999</v>
      </c>
      <c r="H366">
        <v>-393.84</v>
      </c>
      <c r="I366">
        <v>2.2570000000000001</v>
      </c>
      <c r="J366">
        <v>-129.07499999999999</v>
      </c>
      <c r="K366">
        <v>64.396000000000001</v>
      </c>
    </row>
    <row r="367" spans="1:11">
      <c r="A367" t="str">
        <f t="shared" si="5"/>
        <v>BASE 3 FLUL32.21</v>
      </c>
      <c r="B367" t="s">
        <v>17</v>
      </c>
      <c r="C367" t="s">
        <v>27</v>
      </c>
      <c r="D367" t="s">
        <v>14</v>
      </c>
      <c r="E367">
        <v>2.21</v>
      </c>
      <c r="F367">
        <v>-4259.1899999999996</v>
      </c>
      <c r="G367">
        <v>163.19999999999999</v>
      </c>
      <c r="H367">
        <v>-393.84</v>
      </c>
      <c r="I367">
        <v>2.2570000000000001</v>
      </c>
      <c r="J367">
        <v>316.74799999999999</v>
      </c>
      <c r="K367">
        <v>-120.83499999999999</v>
      </c>
    </row>
    <row r="368" spans="1:11">
      <c r="A368" t="str">
        <f t="shared" si="5"/>
        <v>4TH FLUL10</v>
      </c>
      <c r="B368" t="s">
        <v>20</v>
      </c>
      <c r="C368" t="s">
        <v>28</v>
      </c>
      <c r="D368" t="s">
        <v>12</v>
      </c>
      <c r="E368">
        <v>0</v>
      </c>
      <c r="F368">
        <v>2816.82</v>
      </c>
      <c r="G368">
        <v>26020</v>
      </c>
      <c r="H368">
        <v>5835.44</v>
      </c>
      <c r="I368">
        <v>-45.44</v>
      </c>
      <c r="J368">
        <v>10512.993</v>
      </c>
      <c r="K368">
        <v>49736.953999999998</v>
      </c>
    </row>
    <row r="369" spans="1:11">
      <c r="A369" t="str">
        <f t="shared" si="5"/>
        <v>4TH FLUL11.79</v>
      </c>
      <c r="B369" t="s">
        <v>20</v>
      </c>
      <c r="C369" t="s">
        <v>28</v>
      </c>
      <c r="D369" t="s">
        <v>12</v>
      </c>
      <c r="E369">
        <v>1.79</v>
      </c>
      <c r="F369">
        <v>2816.82</v>
      </c>
      <c r="G369">
        <v>26020</v>
      </c>
      <c r="H369">
        <v>5835.44</v>
      </c>
      <c r="I369">
        <v>-45.44</v>
      </c>
      <c r="J369">
        <v>53.805999999999997</v>
      </c>
      <c r="K369">
        <v>1889.521</v>
      </c>
    </row>
    <row r="370" spans="1:11">
      <c r="A370" t="str">
        <f t="shared" si="5"/>
        <v>4TH FLUL13.58</v>
      </c>
      <c r="B370" t="s">
        <v>20</v>
      </c>
      <c r="C370" t="s">
        <v>28</v>
      </c>
      <c r="D370" t="s">
        <v>12</v>
      </c>
      <c r="E370">
        <v>3.58</v>
      </c>
      <c r="F370">
        <v>2816.82</v>
      </c>
      <c r="G370">
        <v>26020</v>
      </c>
      <c r="H370">
        <v>5835.44</v>
      </c>
      <c r="I370">
        <v>-45.44</v>
      </c>
      <c r="J370">
        <v>-10406.75</v>
      </c>
      <c r="K370">
        <v>-46003.925000000003</v>
      </c>
    </row>
    <row r="371" spans="1:11">
      <c r="A371" t="str">
        <f t="shared" si="5"/>
        <v>4TH FLUL20</v>
      </c>
      <c r="B371" t="s">
        <v>20</v>
      </c>
      <c r="C371" t="s">
        <v>28</v>
      </c>
      <c r="D371" t="s">
        <v>13</v>
      </c>
      <c r="E371">
        <v>0</v>
      </c>
      <c r="F371">
        <v>48061.08</v>
      </c>
      <c r="G371">
        <v>-712.37</v>
      </c>
      <c r="H371">
        <v>22051.74</v>
      </c>
      <c r="I371">
        <v>2.2040000000000002</v>
      </c>
      <c r="J371">
        <v>40522.146000000001</v>
      </c>
      <c r="K371">
        <v>-1319.2840000000001</v>
      </c>
    </row>
    <row r="372" spans="1:11">
      <c r="A372" t="str">
        <f t="shared" si="5"/>
        <v>4TH FLUL21.79</v>
      </c>
      <c r="B372" t="s">
        <v>20</v>
      </c>
      <c r="C372" t="s">
        <v>28</v>
      </c>
      <c r="D372" t="s">
        <v>13</v>
      </c>
      <c r="E372">
        <v>1.79</v>
      </c>
      <c r="F372">
        <v>48061.08</v>
      </c>
      <c r="G372">
        <v>-712.37</v>
      </c>
      <c r="H372">
        <v>22051.74</v>
      </c>
      <c r="I372">
        <v>2.2040000000000002</v>
      </c>
      <c r="J372">
        <v>398.30500000000001</v>
      </c>
      <c r="K372">
        <v>31.905000000000001</v>
      </c>
    </row>
    <row r="373" spans="1:11">
      <c r="A373" t="str">
        <f t="shared" si="5"/>
        <v>4TH FLUL23.58</v>
      </c>
      <c r="B373" t="s">
        <v>20</v>
      </c>
      <c r="C373" t="s">
        <v>28</v>
      </c>
      <c r="D373" t="s">
        <v>13</v>
      </c>
      <c r="E373">
        <v>3.58</v>
      </c>
      <c r="F373">
        <v>48061.08</v>
      </c>
      <c r="G373">
        <v>-712.37</v>
      </c>
      <c r="H373">
        <v>22051.74</v>
      </c>
      <c r="I373">
        <v>2.2040000000000002</v>
      </c>
      <c r="J373">
        <v>-39735.425000000003</v>
      </c>
      <c r="K373">
        <v>1382.33</v>
      </c>
    </row>
    <row r="374" spans="1:11">
      <c r="A374" t="str">
        <f t="shared" si="5"/>
        <v>4TH FLUL30</v>
      </c>
      <c r="B374" t="s">
        <v>20</v>
      </c>
      <c r="C374" t="s">
        <v>28</v>
      </c>
      <c r="D374" t="s">
        <v>14</v>
      </c>
      <c r="E374">
        <v>0</v>
      </c>
      <c r="F374">
        <v>-4735.0200000000004</v>
      </c>
      <c r="G374">
        <v>967.02</v>
      </c>
      <c r="H374">
        <v>-2049.94</v>
      </c>
      <c r="I374">
        <v>47.018999999999998</v>
      </c>
      <c r="J374">
        <v>-3765.3539999999998</v>
      </c>
      <c r="K374">
        <v>1887.96</v>
      </c>
    </row>
    <row r="375" spans="1:11">
      <c r="A375" t="str">
        <f t="shared" si="5"/>
        <v>4TH FLUL31.79</v>
      </c>
      <c r="B375" t="s">
        <v>20</v>
      </c>
      <c r="C375" t="s">
        <v>28</v>
      </c>
      <c r="D375" t="s">
        <v>14</v>
      </c>
      <c r="E375">
        <v>1.79</v>
      </c>
      <c r="F375">
        <v>-4735.0200000000004</v>
      </c>
      <c r="G375">
        <v>967.02</v>
      </c>
      <c r="H375">
        <v>-2049.94</v>
      </c>
      <c r="I375">
        <v>47.018999999999998</v>
      </c>
      <c r="J375">
        <v>-27.181000000000001</v>
      </c>
      <c r="K375">
        <v>108.46299999999999</v>
      </c>
    </row>
    <row r="376" spans="1:11">
      <c r="A376" t="str">
        <f t="shared" si="5"/>
        <v>4TH FLUL33.58</v>
      </c>
      <c r="B376" t="s">
        <v>20</v>
      </c>
      <c r="C376" t="s">
        <v>28</v>
      </c>
      <c r="D376" t="s">
        <v>14</v>
      </c>
      <c r="E376">
        <v>3.58</v>
      </c>
      <c r="F376">
        <v>-4735.0200000000004</v>
      </c>
      <c r="G376">
        <v>967.02</v>
      </c>
      <c r="H376">
        <v>-2049.94</v>
      </c>
      <c r="I376">
        <v>47.018999999999998</v>
      </c>
      <c r="J376">
        <v>3711.674</v>
      </c>
      <c r="K376">
        <v>-1673.67</v>
      </c>
    </row>
    <row r="377" spans="1:11">
      <c r="A377" t="str">
        <f t="shared" si="5"/>
        <v>3RD FLUL10</v>
      </c>
      <c r="B377" t="s">
        <v>22</v>
      </c>
      <c r="C377" t="s">
        <v>28</v>
      </c>
      <c r="D377" t="s">
        <v>12</v>
      </c>
      <c r="E377">
        <v>0</v>
      </c>
      <c r="F377">
        <v>7268.32</v>
      </c>
      <c r="G377">
        <v>17886.21</v>
      </c>
      <c r="H377">
        <v>5059.55</v>
      </c>
      <c r="I377">
        <v>-62.604999999999997</v>
      </c>
      <c r="J377">
        <v>10281.066000000001</v>
      </c>
      <c r="K377">
        <v>40768.631000000001</v>
      </c>
    </row>
    <row r="378" spans="1:11">
      <c r="A378" t="str">
        <f t="shared" si="5"/>
        <v>3RD FLUL11.79</v>
      </c>
      <c r="B378" t="s">
        <v>22</v>
      </c>
      <c r="C378" t="s">
        <v>28</v>
      </c>
      <c r="D378" t="s">
        <v>12</v>
      </c>
      <c r="E378">
        <v>1.79</v>
      </c>
      <c r="F378">
        <v>7268.32</v>
      </c>
      <c r="G378">
        <v>17886.21</v>
      </c>
      <c r="H378">
        <v>5059.55</v>
      </c>
      <c r="I378">
        <v>-62.604999999999997</v>
      </c>
      <c r="J378">
        <v>1176.5820000000001</v>
      </c>
      <c r="K378">
        <v>6308.1790000000001</v>
      </c>
    </row>
    <row r="379" spans="1:11">
      <c r="A379" t="str">
        <f t="shared" si="5"/>
        <v>3RD FLUL13.58</v>
      </c>
      <c r="B379" t="s">
        <v>22</v>
      </c>
      <c r="C379" t="s">
        <v>28</v>
      </c>
      <c r="D379" t="s">
        <v>12</v>
      </c>
      <c r="E379">
        <v>3.58</v>
      </c>
      <c r="F379">
        <v>7268.32</v>
      </c>
      <c r="G379">
        <v>17886.21</v>
      </c>
      <c r="H379">
        <v>5059.55</v>
      </c>
      <c r="I379">
        <v>-62.604999999999997</v>
      </c>
      <c r="J379">
        <v>-7989.1319999999996</v>
      </c>
      <c r="K379">
        <v>-28480.135999999999</v>
      </c>
    </row>
    <row r="380" spans="1:11">
      <c r="A380" t="str">
        <f t="shared" si="5"/>
        <v>3RD FLUL20</v>
      </c>
      <c r="B380" t="s">
        <v>22</v>
      </c>
      <c r="C380" t="s">
        <v>28</v>
      </c>
      <c r="D380" t="s">
        <v>13</v>
      </c>
      <c r="E380">
        <v>0</v>
      </c>
      <c r="F380">
        <v>101738.59</v>
      </c>
      <c r="G380">
        <v>-888.92</v>
      </c>
      <c r="H380">
        <v>12979.6</v>
      </c>
      <c r="I380">
        <v>-1.9059999999999999</v>
      </c>
      <c r="J380">
        <v>29590.778999999999</v>
      </c>
      <c r="K380">
        <v>-2122.6990000000001</v>
      </c>
    </row>
    <row r="381" spans="1:11">
      <c r="A381" t="str">
        <f t="shared" si="5"/>
        <v>3RD FLUL21.79</v>
      </c>
      <c r="B381" t="s">
        <v>22</v>
      </c>
      <c r="C381" t="s">
        <v>28</v>
      </c>
      <c r="D381" t="s">
        <v>13</v>
      </c>
      <c r="E381">
        <v>1.79</v>
      </c>
      <c r="F381">
        <v>101738.59</v>
      </c>
      <c r="G381">
        <v>-888.92</v>
      </c>
      <c r="H381">
        <v>12979.6</v>
      </c>
      <c r="I381">
        <v>-1.9059999999999999</v>
      </c>
      <c r="J381">
        <v>5337.3419999999996</v>
      </c>
      <c r="K381">
        <v>-363.18099999999998</v>
      </c>
    </row>
    <row r="382" spans="1:11">
      <c r="A382" t="str">
        <f t="shared" si="5"/>
        <v>3RD FLUL23.58</v>
      </c>
      <c r="B382" t="s">
        <v>22</v>
      </c>
      <c r="C382" t="s">
        <v>28</v>
      </c>
      <c r="D382" t="s">
        <v>13</v>
      </c>
      <c r="E382">
        <v>3.58</v>
      </c>
      <c r="F382">
        <v>101738.59</v>
      </c>
      <c r="G382">
        <v>-888.92</v>
      </c>
      <c r="H382">
        <v>12979.6</v>
      </c>
      <c r="I382">
        <v>-1.9059999999999999</v>
      </c>
      <c r="J382">
        <v>-19193.356</v>
      </c>
      <c r="K382">
        <v>1415.2080000000001</v>
      </c>
    </row>
    <row r="383" spans="1:11">
      <c r="A383" t="str">
        <f t="shared" si="5"/>
        <v>3RD FLUL30</v>
      </c>
      <c r="B383" t="s">
        <v>22</v>
      </c>
      <c r="C383" t="s">
        <v>28</v>
      </c>
      <c r="D383" t="s">
        <v>14</v>
      </c>
      <c r="E383">
        <v>0</v>
      </c>
      <c r="F383">
        <v>-10114.99</v>
      </c>
      <c r="G383">
        <v>553.69000000000005</v>
      </c>
      <c r="H383">
        <v>-1245.6300000000001</v>
      </c>
      <c r="I383">
        <v>42.503</v>
      </c>
      <c r="J383">
        <v>-2850.8090000000002</v>
      </c>
      <c r="K383">
        <v>1331.0650000000001</v>
      </c>
    </row>
    <row r="384" spans="1:11">
      <c r="A384" t="str">
        <f t="shared" si="5"/>
        <v>3RD FLUL31.79</v>
      </c>
      <c r="B384" t="s">
        <v>22</v>
      </c>
      <c r="C384" t="s">
        <v>28</v>
      </c>
      <c r="D384" t="s">
        <v>14</v>
      </c>
      <c r="E384">
        <v>1.79</v>
      </c>
      <c r="F384">
        <v>-10114.99</v>
      </c>
      <c r="G384">
        <v>553.69000000000005</v>
      </c>
      <c r="H384">
        <v>-1245.6300000000001</v>
      </c>
      <c r="I384">
        <v>42.503</v>
      </c>
      <c r="J384">
        <v>-506.23500000000001</v>
      </c>
      <c r="K384">
        <v>256.63600000000002</v>
      </c>
    </row>
    <row r="385" spans="1:11">
      <c r="A385" t="str">
        <f t="shared" si="5"/>
        <v>3RD FLUL33.58</v>
      </c>
      <c r="B385" t="s">
        <v>22</v>
      </c>
      <c r="C385" t="s">
        <v>28</v>
      </c>
      <c r="D385" t="s">
        <v>14</v>
      </c>
      <c r="E385">
        <v>3.58</v>
      </c>
      <c r="F385">
        <v>-10114.99</v>
      </c>
      <c r="G385">
        <v>553.69000000000005</v>
      </c>
      <c r="H385">
        <v>-1245.6300000000001</v>
      </c>
      <c r="I385">
        <v>42.503</v>
      </c>
      <c r="J385">
        <v>1864.6379999999999</v>
      </c>
      <c r="K385">
        <v>-831.12099999999998</v>
      </c>
    </row>
    <row r="386" spans="1:11">
      <c r="A386" t="str">
        <f t="shared" si="5"/>
        <v>2ND FLUL10</v>
      </c>
      <c r="B386" t="s">
        <v>23</v>
      </c>
      <c r="C386" t="s">
        <v>28</v>
      </c>
      <c r="D386" t="s">
        <v>12</v>
      </c>
      <c r="E386">
        <v>0</v>
      </c>
      <c r="F386">
        <v>13038.42</v>
      </c>
      <c r="G386">
        <v>18444.740000000002</v>
      </c>
      <c r="H386">
        <v>5339.63</v>
      </c>
      <c r="I386">
        <v>-53.716000000000001</v>
      </c>
      <c r="J386">
        <v>11315.945</v>
      </c>
      <c r="K386">
        <v>44848.273000000001</v>
      </c>
    </row>
    <row r="387" spans="1:11">
      <c r="A387" t="str">
        <f t="shared" ref="A387:A450" si="6">+CONCATENATE(B387,D387,E387)</f>
        <v>2ND FLUL11.79</v>
      </c>
      <c r="B387" t="s">
        <v>23</v>
      </c>
      <c r="C387" t="s">
        <v>28</v>
      </c>
      <c r="D387" t="s">
        <v>12</v>
      </c>
      <c r="E387">
        <v>1.79</v>
      </c>
      <c r="F387">
        <v>13038.42</v>
      </c>
      <c r="G387">
        <v>18444.740000000002</v>
      </c>
      <c r="H387">
        <v>5339.63</v>
      </c>
      <c r="I387">
        <v>-53.716000000000001</v>
      </c>
      <c r="J387">
        <v>1708.942</v>
      </c>
      <c r="K387">
        <v>8538.2829999999994</v>
      </c>
    </row>
    <row r="388" spans="1:11">
      <c r="A388" t="str">
        <f t="shared" si="6"/>
        <v>2ND FLUL13.58</v>
      </c>
      <c r="B388" t="s">
        <v>23</v>
      </c>
      <c r="C388" t="s">
        <v>28</v>
      </c>
      <c r="D388" t="s">
        <v>12</v>
      </c>
      <c r="E388">
        <v>3.58</v>
      </c>
      <c r="F388">
        <v>13038.42</v>
      </c>
      <c r="G388">
        <v>18444.740000000002</v>
      </c>
      <c r="H388">
        <v>5339.63</v>
      </c>
      <c r="I388">
        <v>-53.716000000000001</v>
      </c>
      <c r="J388">
        <v>-8033.8140000000003</v>
      </c>
      <c r="K388">
        <v>-28449.152999999998</v>
      </c>
    </row>
    <row r="389" spans="1:11">
      <c r="A389" t="str">
        <f t="shared" si="6"/>
        <v>2ND FLUL20</v>
      </c>
      <c r="B389" t="s">
        <v>23</v>
      </c>
      <c r="C389" t="s">
        <v>28</v>
      </c>
      <c r="D389" t="s">
        <v>13</v>
      </c>
      <c r="E389">
        <v>0</v>
      </c>
      <c r="F389">
        <v>146607.32</v>
      </c>
      <c r="G389">
        <v>-641.57000000000005</v>
      </c>
      <c r="H389">
        <v>11911.29</v>
      </c>
      <c r="I389">
        <v>-0.82399999999999995</v>
      </c>
      <c r="J389">
        <v>27282.902999999998</v>
      </c>
      <c r="K389">
        <v>-1924.5889999999999</v>
      </c>
    </row>
    <row r="390" spans="1:11">
      <c r="A390" t="str">
        <f t="shared" si="6"/>
        <v>2ND FLUL21.79</v>
      </c>
      <c r="B390" t="s">
        <v>23</v>
      </c>
      <c r="C390" t="s">
        <v>28</v>
      </c>
      <c r="D390" t="s">
        <v>13</v>
      </c>
      <c r="E390">
        <v>1.79</v>
      </c>
      <c r="F390">
        <v>146607.32</v>
      </c>
      <c r="G390">
        <v>-641.57000000000005</v>
      </c>
      <c r="H390">
        <v>11911.29</v>
      </c>
      <c r="I390">
        <v>-0.82399999999999995</v>
      </c>
      <c r="J390">
        <v>4740.915</v>
      </c>
      <c r="K390">
        <v>-592.38400000000001</v>
      </c>
    </row>
    <row r="391" spans="1:11">
      <c r="A391" t="str">
        <f t="shared" si="6"/>
        <v>2ND FLUL23.58</v>
      </c>
      <c r="B391" t="s">
        <v>23</v>
      </c>
      <c r="C391" t="s">
        <v>28</v>
      </c>
      <c r="D391" t="s">
        <v>13</v>
      </c>
      <c r="E391">
        <v>3.58</v>
      </c>
      <c r="F391">
        <v>146607.32</v>
      </c>
      <c r="G391">
        <v>-641.57000000000005</v>
      </c>
      <c r="H391">
        <v>11911.29</v>
      </c>
      <c r="I391">
        <v>-0.82399999999999995</v>
      </c>
      <c r="J391">
        <v>-18177.392</v>
      </c>
      <c r="K391">
        <v>786.74199999999996</v>
      </c>
    </row>
    <row r="392" spans="1:11">
      <c r="A392" t="str">
        <f t="shared" si="6"/>
        <v>2ND FLUL30</v>
      </c>
      <c r="B392" t="s">
        <v>23</v>
      </c>
      <c r="C392" t="s">
        <v>28</v>
      </c>
      <c r="D392" t="s">
        <v>14</v>
      </c>
      <c r="E392">
        <v>0</v>
      </c>
      <c r="F392">
        <v>-14815.21</v>
      </c>
      <c r="G392">
        <v>539.88</v>
      </c>
      <c r="H392">
        <v>-1216.83</v>
      </c>
      <c r="I392">
        <v>35.804000000000002</v>
      </c>
      <c r="J392">
        <v>-2814.7420000000002</v>
      </c>
      <c r="K392">
        <v>1354.819</v>
      </c>
    </row>
    <row r="393" spans="1:11">
      <c r="A393" t="str">
        <f t="shared" si="6"/>
        <v>2ND FLUL31.79</v>
      </c>
      <c r="B393" t="s">
        <v>23</v>
      </c>
      <c r="C393" t="s">
        <v>28</v>
      </c>
      <c r="D393" t="s">
        <v>14</v>
      </c>
      <c r="E393">
        <v>1.79</v>
      </c>
      <c r="F393">
        <v>-14815.21</v>
      </c>
      <c r="G393">
        <v>539.88</v>
      </c>
      <c r="H393">
        <v>-1216.83</v>
      </c>
      <c r="I393">
        <v>35.804000000000002</v>
      </c>
      <c r="J393">
        <v>-489.71899999999999</v>
      </c>
      <c r="K393">
        <v>282.74400000000003</v>
      </c>
    </row>
    <row r="394" spans="1:11">
      <c r="A394" t="str">
        <f t="shared" si="6"/>
        <v>2ND FLUL33.58</v>
      </c>
      <c r="B394" t="s">
        <v>23</v>
      </c>
      <c r="C394" t="s">
        <v>28</v>
      </c>
      <c r="D394" t="s">
        <v>14</v>
      </c>
      <c r="E394">
        <v>3.58</v>
      </c>
      <c r="F394">
        <v>-14815.21</v>
      </c>
      <c r="G394">
        <v>539.88</v>
      </c>
      <c r="H394">
        <v>-1216.83</v>
      </c>
      <c r="I394">
        <v>35.804000000000002</v>
      </c>
      <c r="J394">
        <v>1874.175</v>
      </c>
      <c r="K394">
        <v>-811.75699999999995</v>
      </c>
    </row>
    <row r="395" spans="1:11">
      <c r="A395" t="str">
        <f t="shared" si="6"/>
        <v>1ST FLUL10</v>
      </c>
      <c r="B395" t="s">
        <v>24</v>
      </c>
      <c r="C395" t="s">
        <v>28</v>
      </c>
      <c r="D395" t="s">
        <v>12</v>
      </c>
      <c r="E395">
        <v>0</v>
      </c>
      <c r="F395">
        <v>18598.36</v>
      </c>
      <c r="G395">
        <v>9189.35</v>
      </c>
      <c r="H395">
        <v>2532.0500000000002</v>
      </c>
      <c r="I395">
        <v>-22.148</v>
      </c>
      <c r="J395">
        <v>3729.56</v>
      </c>
      <c r="K395">
        <v>27180.486000000001</v>
      </c>
    </row>
    <row r="396" spans="1:11">
      <c r="A396" t="str">
        <f t="shared" si="6"/>
        <v>1ST FLUL11.79</v>
      </c>
      <c r="B396" t="s">
        <v>24</v>
      </c>
      <c r="C396" t="s">
        <v>28</v>
      </c>
      <c r="D396" t="s">
        <v>12</v>
      </c>
      <c r="E396">
        <v>1.79</v>
      </c>
      <c r="F396">
        <v>18598.36</v>
      </c>
      <c r="G396">
        <v>9189.35</v>
      </c>
      <c r="H396">
        <v>2532.0500000000002</v>
      </c>
      <c r="I396">
        <v>-22.148</v>
      </c>
      <c r="J396">
        <v>-914.19500000000005</v>
      </c>
      <c r="K396">
        <v>8284.5</v>
      </c>
    </row>
    <row r="397" spans="1:11">
      <c r="A397" t="str">
        <f t="shared" si="6"/>
        <v>1ST FLUL13.58</v>
      </c>
      <c r="B397" t="s">
        <v>24</v>
      </c>
      <c r="C397" t="s">
        <v>28</v>
      </c>
      <c r="D397" t="s">
        <v>12</v>
      </c>
      <c r="E397">
        <v>3.58</v>
      </c>
      <c r="F397">
        <v>18598.36</v>
      </c>
      <c r="G397">
        <v>9189.35</v>
      </c>
      <c r="H397">
        <v>2532.0500000000002</v>
      </c>
      <c r="I397">
        <v>-22.148</v>
      </c>
      <c r="J397">
        <v>-5461.25</v>
      </c>
      <c r="K397">
        <v>-11495.416999999999</v>
      </c>
    </row>
    <row r="398" spans="1:11">
      <c r="A398" t="str">
        <f t="shared" si="6"/>
        <v>1ST FLUL20</v>
      </c>
      <c r="B398" t="s">
        <v>24</v>
      </c>
      <c r="C398" t="s">
        <v>28</v>
      </c>
      <c r="D398" t="s">
        <v>13</v>
      </c>
      <c r="E398">
        <v>0</v>
      </c>
      <c r="F398">
        <v>182282.72</v>
      </c>
      <c r="G398">
        <v>-219.91</v>
      </c>
      <c r="H398">
        <v>7022.38</v>
      </c>
      <c r="I398">
        <v>-0.78100000000000003</v>
      </c>
      <c r="J398">
        <v>16283.263999999999</v>
      </c>
      <c r="K398">
        <v>-1036.2729999999999</v>
      </c>
    </row>
    <row r="399" spans="1:11">
      <c r="A399" t="str">
        <f t="shared" si="6"/>
        <v>1ST FLUL21.79</v>
      </c>
      <c r="B399" t="s">
        <v>24</v>
      </c>
      <c r="C399" t="s">
        <v>28</v>
      </c>
      <c r="D399" t="s">
        <v>13</v>
      </c>
      <c r="E399">
        <v>1.79</v>
      </c>
      <c r="F399">
        <v>182282.72</v>
      </c>
      <c r="G399">
        <v>-219.91</v>
      </c>
      <c r="H399">
        <v>7022.38</v>
      </c>
      <c r="I399">
        <v>-0.78100000000000003</v>
      </c>
      <c r="J399">
        <v>2691.7280000000001</v>
      </c>
      <c r="K399">
        <v>-541.26199999999994</v>
      </c>
    </row>
    <row r="400" spans="1:11">
      <c r="A400" t="str">
        <f t="shared" si="6"/>
        <v>1ST FLUL23.58</v>
      </c>
      <c r="B400" t="s">
        <v>24</v>
      </c>
      <c r="C400" t="s">
        <v>28</v>
      </c>
      <c r="D400" t="s">
        <v>13</v>
      </c>
      <c r="E400">
        <v>3.58</v>
      </c>
      <c r="F400">
        <v>182282.72</v>
      </c>
      <c r="G400">
        <v>-219.91</v>
      </c>
      <c r="H400">
        <v>7022.38</v>
      </c>
      <c r="I400">
        <v>-0.78100000000000003</v>
      </c>
      <c r="J400">
        <v>-11187.939</v>
      </c>
      <c r="K400">
        <v>11.407</v>
      </c>
    </row>
    <row r="401" spans="1:11">
      <c r="A401" t="str">
        <f t="shared" si="6"/>
        <v>1ST FLUL30</v>
      </c>
      <c r="B401" t="s">
        <v>24</v>
      </c>
      <c r="C401" t="s">
        <v>28</v>
      </c>
      <c r="D401" t="s">
        <v>14</v>
      </c>
      <c r="E401">
        <v>0</v>
      </c>
      <c r="F401">
        <v>-18529.330000000002</v>
      </c>
      <c r="G401">
        <v>264.10000000000002</v>
      </c>
      <c r="H401">
        <v>-722.41</v>
      </c>
      <c r="I401">
        <v>19.771999999999998</v>
      </c>
      <c r="J401">
        <v>-1859.7260000000001</v>
      </c>
      <c r="K401">
        <v>823.649</v>
      </c>
    </row>
    <row r="402" spans="1:11">
      <c r="A402" t="str">
        <f t="shared" si="6"/>
        <v>1ST FLUL31.79</v>
      </c>
      <c r="B402" t="s">
        <v>24</v>
      </c>
      <c r="C402" t="s">
        <v>28</v>
      </c>
      <c r="D402" t="s">
        <v>14</v>
      </c>
      <c r="E402">
        <v>1.79</v>
      </c>
      <c r="F402">
        <v>-18529.330000000002</v>
      </c>
      <c r="G402">
        <v>264.10000000000002</v>
      </c>
      <c r="H402">
        <v>-722.41</v>
      </c>
      <c r="I402">
        <v>19.771999999999998</v>
      </c>
      <c r="J402">
        <v>-468.96300000000002</v>
      </c>
      <c r="K402">
        <v>275.28800000000001</v>
      </c>
    </row>
    <row r="403" spans="1:11">
      <c r="A403" t="str">
        <f t="shared" si="6"/>
        <v>1ST FLUL33.58</v>
      </c>
      <c r="B403" t="s">
        <v>24</v>
      </c>
      <c r="C403" t="s">
        <v>28</v>
      </c>
      <c r="D403" t="s">
        <v>14</v>
      </c>
      <c r="E403">
        <v>3.58</v>
      </c>
      <c r="F403">
        <v>-18529.330000000002</v>
      </c>
      <c r="G403">
        <v>264.10000000000002</v>
      </c>
      <c r="H403">
        <v>-722.41</v>
      </c>
      <c r="I403">
        <v>19.771999999999998</v>
      </c>
      <c r="J403">
        <v>971.87599999999998</v>
      </c>
      <c r="K403">
        <v>-302.43599999999998</v>
      </c>
    </row>
    <row r="404" spans="1:11">
      <c r="A404" t="str">
        <f t="shared" si="6"/>
        <v>GROUND FLUL10</v>
      </c>
      <c r="B404" t="s">
        <v>10</v>
      </c>
      <c r="C404" t="s">
        <v>28</v>
      </c>
      <c r="D404" t="s">
        <v>12</v>
      </c>
      <c r="E404">
        <v>0</v>
      </c>
      <c r="F404">
        <v>24685.38</v>
      </c>
      <c r="G404">
        <v>-7777.28</v>
      </c>
      <c r="H404">
        <v>549.32000000000005</v>
      </c>
      <c r="I404">
        <v>-0.47399999999999998</v>
      </c>
      <c r="J404">
        <v>1193.075</v>
      </c>
      <c r="K404">
        <v>-5298.317</v>
      </c>
    </row>
    <row r="405" spans="1:11">
      <c r="A405" t="str">
        <f t="shared" si="6"/>
        <v>GROUND FLUL11.615</v>
      </c>
      <c r="B405" t="s">
        <v>10</v>
      </c>
      <c r="C405" t="s">
        <v>28</v>
      </c>
      <c r="D405" t="s">
        <v>12</v>
      </c>
      <c r="E405">
        <v>1.615</v>
      </c>
      <c r="F405">
        <v>24685.38</v>
      </c>
      <c r="G405">
        <v>-7777.28</v>
      </c>
      <c r="H405">
        <v>549.32000000000005</v>
      </c>
      <c r="I405">
        <v>-0.47399999999999998</v>
      </c>
      <c r="J405">
        <v>330.03699999999998</v>
      </c>
      <c r="K405">
        <v>7451.3739999999998</v>
      </c>
    </row>
    <row r="406" spans="1:11">
      <c r="A406" t="str">
        <f t="shared" si="6"/>
        <v>GROUND FLUL13.23</v>
      </c>
      <c r="B406" t="s">
        <v>10</v>
      </c>
      <c r="C406" t="s">
        <v>28</v>
      </c>
      <c r="D406" t="s">
        <v>12</v>
      </c>
      <c r="E406">
        <v>3.23</v>
      </c>
      <c r="F406">
        <v>24685.38</v>
      </c>
      <c r="G406">
        <v>-7777.28</v>
      </c>
      <c r="H406">
        <v>549.32000000000005</v>
      </c>
      <c r="I406">
        <v>-0.47399999999999998</v>
      </c>
      <c r="J406">
        <v>-556.92399999999998</v>
      </c>
      <c r="K406">
        <v>19660.966</v>
      </c>
    </row>
    <row r="407" spans="1:11">
      <c r="A407" t="str">
        <f t="shared" si="6"/>
        <v>GROUND FLUL20</v>
      </c>
      <c r="B407" t="s">
        <v>10</v>
      </c>
      <c r="C407" t="s">
        <v>28</v>
      </c>
      <c r="D407" t="s">
        <v>13</v>
      </c>
      <c r="E407">
        <v>0</v>
      </c>
      <c r="F407">
        <v>145593.79</v>
      </c>
      <c r="G407">
        <v>366.97</v>
      </c>
      <c r="H407">
        <v>1747.43</v>
      </c>
      <c r="I407">
        <v>-0.76500000000000001</v>
      </c>
      <c r="J407">
        <v>4661.26</v>
      </c>
      <c r="K407">
        <v>259.661</v>
      </c>
    </row>
    <row r="408" spans="1:11">
      <c r="A408" t="str">
        <f t="shared" si="6"/>
        <v>GROUND FLUL21.615</v>
      </c>
      <c r="B408" t="s">
        <v>10</v>
      </c>
      <c r="C408" t="s">
        <v>28</v>
      </c>
      <c r="D408" t="s">
        <v>13</v>
      </c>
      <c r="E408">
        <v>1.615</v>
      </c>
      <c r="F408">
        <v>145593.79</v>
      </c>
      <c r="G408">
        <v>366.97</v>
      </c>
      <c r="H408">
        <v>1747.43</v>
      </c>
      <c r="I408">
        <v>-0.76500000000000001</v>
      </c>
      <c r="J408">
        <v>1678.7049999999999</v>
      </c>
      <c r="K408">
        <v>-347.07900000000001</v>
      </c>
    </row>
    <row r="409" spans="1:11">
      <c r="A409" t="str">
        <f t="shared" si="6"/>
        <v>GROUND FLUL23.23</v>
      </c>
      <c r="B409" t="s">
        <v>10</v>
      </c>
      <c r="C409" t="s">
        <v>28</v>
      </c>
      <c r="D409" t="s">
        <v>13</v>
      </c>
      <c r="E409">
        <v>3.23</v>
      </c>
      <c r="F409">
        <v>145593.79</v>
      </c>
      <c r="G409">
        <v>366.97</v>
      </c>
      <c r="H409">
        <v>1747.43</v>
      </c>
      <c r="I409">
        <v>-0.76500000000000001</v>
      </c>
      <c r="J409">
        <v>-1425.528</v>
      </c>
      <c r="K409">
        <v>-928.66</v>
      </c>
    </row>
    <row r="410" spans="1:11">
      <c r="A410" t="str">
        <f t="shared" si="6"/>
        <v>GROUND FLUL30</v>
      </c>
      <c r="B410" t="s">
        <v>10</v>
      </c>
      <c r="C410" t="s">
        <v>28</v>
      </c>
      <c r="D410" t="s">
        <v>14</v>
      </c>
      <c r="E410">
        <v>0</v>
      </c>
      <c r="F410">
        <v>-13427.65</v>
      </c>
      <c r="G410">
        <v>-249.08</v>
      </c>
      <c r="H410">
        <v>-79.61</v>
      </c>
      <c r="I410">
        <v>0.57299999999999995</v>
      </c>
      <c r="J410">
        <v>-318.64800000000002</v>
      </c>
      <c r="K410">
        <v>-173.822</v>
      </c>
    </row>
    <row r="411" spans="1:11">
      <c r="A411" t="str">
        <f t="shared" si="6"/>
        <v>GROUND FLUL31.615</v>
      </c>
      <c r="B411" t="s">
        <v>10</v>
      </c>
      <c r="C411" t="s">
        <v>28</v>
      </c>
      <c r="D411" t="s">
        <v>14</v>
      </c>
      <c r="E411">
        <v>1.615</v>
      </c>
      <c r="F411">
        <v>-13427.65</v>
      </c>
      <c r="G411">
        <v>-249.08</v>
      </c>
      <c r="H411">
        <v>-79.61</v>
      </c>
      <c r="I411">
        <v>0.57299999999999995</v>
      </c>
      <c r="J411">
        <v>-193.94900000000001</v>
      </c>
      <c r="K411">
        <v>234.96600000000001</v>
      </c>
    </row>
    <row r="412" spans="1:11">
      <c r="A412" t="str">
        <f t="shared" si="6"/>
        <v>GROUND FLUL33.23</v>
      </c>
      <c r="B412" t="s">
        <v>10</v>
      </c>
      <c r="C412" t="s">
        <v>28</v>
      </c>
      <c r="D412" t="s">
        <v>14</v>
      </c>
      <c r="E412">
        <v>3.23</v>
      </c>
      <c r="F412">
        <v>-13427.65</v>
      </c>
      <c r="G412">
        <v>-249.08</v>
      </c>
      <c r="H412">
        <v>-79.61</v>
      </c>
      <c r="I412">
        <v>0.57299999999999995</v>
      </c>
      <c r="J412">
        <v>-55.192</v>
      </c>
      <c r="K412">
        <v>626.72299999999996</v>
      </c>
    </row>
    <row r="413" spans="1:11">
      <c r="A413" t="str">
        <f t="shared" si="6"/>
        <v>BASE 1 FLUL10</v>
      </c>
      <c r="B413" t="s">
        <v>15</v>
      </c>
      <c r="C413" t="s">
        <v>28</v>
      </c>
      <c r="D413" t="s">
        <v>12</v>
      </c>
      <c r="E413">
        <v>0</v>
      </c>
      <c r="F413">
        <v>35067.21</v>
      </c>
      <c r="G413">
        <v>1844.85</v>
      </c>
      <c r="H413">
        <v>663.67</v>
      </c>
      <c r="I413">
        <v>-0.246</v>
      </c>
      <c r="J413">
        <v>680.48199999999997</v>
      </c>
      <c r="K413">
        <v>1616.586</v>
      </c>
    </row>
    <row r="414" spans="1:11">
      <c r="A414" t="str">
        <f t="shared" si="6"/>
        <v>BASE 1 FLUL11.615</v>
      </c>
      <c r="B414" t="s">
        <v>15</v>
      </c>
      <c r="C414" t="s">
        <v>28</v>
      </c>
      <c r="D414" t="s">
        <v>12</v>
      </c>
      <c r="E414">
        <v>1.615</v>
      </c>
      <c r="F414">
        <v>35067.21</v>
      </c>
      <c r="G414">
        <v>1844.85</v>
      </c>
      <c r="H414">
        <v>663.67</v>
      </c>
      <c r="I414">
        <v>-0.246</v>
      </c>
      <c r="J414">
        <v>-402.32299999999998</v>
      </c>
      <c r="K414">
        <v>-1449.58</v>
      </c>
    </row>
    <row r="415" spans="1:11">
      <c r="A415" t="str">
        <f t="shared" si="6"/>
        <v>BASE 1 FLUL13.23</v>
      </c>
      <c r="B415" t="s">
        <v>15</v>
      </c>
      <c r="C415" t="s">
        <v>28</v>
      </c>
      <c r="D415" t="s">
        <v>12</v>
      </c>
      <c r="E415">
        <v>3.23</v>
      </c>
      <c r="F415">
        <v>35067.21</v>
      </c>
      <c r="G415">
        <v>1844.85</v>
      </c>
      <c r="H415">
        <v>663.67</v>
      </c>
      <c r="I415">
        <v>-0.246</v>
      </c>
      <c r="J415">
        <v>-1460.079</v>
      </c>
      <c r="K415">
        <v>-4425.4949999999999</v>
      </c>
    </row>
    <row r="416" spans="1:11">
      <c r="A416" t="str">
        <f t="shared" si="6"/>
        <v>BASE 1 FLUL20</v>
      </c>
      <c r="B416" t="s">
        <v>15</v>
      </c>
      <c r="C416" t="s">
        <v>28</v>
      </c>
      <c r="D416" t="s">
        <v>13</v>
      </c>
      <c r="E416">
        <v>0</v>
      </c>
      <c r="F416">
        <v>129530.78</v>
      </c>
      <c r="G416">
        <v>7.25</v>
      </c>
      <c r="H416">
        <v>1532.41</v>
      </c>
      <c r="I416">
        <v>-0.27</v>
      </c>
      <c r="J416">
        <v>2122.8029999999999</v>
      </c>
      <c r="K416">
        <v>132.91399999999999</v>
      </c>
    </row>
    <row r="417" spans="1:11">
      <c r="A417" t="str">
        <f t="shared" si="6"/>
        <v>BASE 1 FLUL21.615</v>
      </c>
      <c r="B417" t="s">
        <v>15</v>
      </c>
      <c r="C417" t="s">
        <v>28</v>
      </c>
      <c r="D417" t="s">
        <v>13</v>
      </c>
      <c r="E417">
        <v>1.615</v>
      </c>
      <c r="F417">
        <v>129530.78</v>
      </c>
      <c r="G417">
        <v>7.25</v>
      </c>
      <c r="H417">
        <v>1532.41</v>
      </c>
      <c r="I417">
        <v>-0.27</v>
      </c>
      <c r="J417">
        <v>-471.07499999999999</v>
      </c>
      <c r="K417">
        <v>122.732</v>
      </c>
    </row>
    <row r="418" spans="1:11">
      <c r="A418" t="str">
        <f t="shared" si="6"/>
        <v>BASE 1 FLUL23.23</v>
      </c>
      <c r="B418" t="s">
        <v>15</v>
      </c>
      <c r="C418" t="s">
        <v>28</v>
      </c>
      <c r="D418" t="s">
        <v>13</v>
      </c>
      <c r="E418">
        <v>3.23</v>
      </c>
      <c r="F418">
        <v>129530.78</v>
      </c>
      <c r="G418">
        <v>7.25</v>
      </c>
      <c r="H418">
        <v>1532.41</v>
      </c>
      <c r="I418">
        <v>-0.27</v>
      </c>
      <c r="J418">
        <v>-3035.623</v>
      </c>
      <c r="K418">
        <v>104.91</v>
      </c>
    </row>
    <row r="419" spans="1:11">
      <c r="A419" t="str">
        <f t="shared" si="6"/>
        <v>BASE 1 FLUL30</v>
      </c>
      <c r="B419" t="s">
        <v>15</v>
      </c>
      <c r="C419" t="s">
        <v>28</v>
      </c>
      <c r="D419" t="s">
        <v>14</v>
      </c>
      <c r="E419">
        <v>0</v>
      </c>
      <c r="F419">
        <v>-10045.129999999999</v>
      </c>
      <c r="G419">
        <v>49.98</v>
      </c>
      <c r="H419">
        <v>-242.46</v>
      </c>
      <c r="I419">
        <v>0.20399999999999999</v>
      </c>
      <c r="J419">
        <v>-321.387</v>
      </c>
      <c r="K419">
        <v>38.216999999999999</v>
      </c>
    </row>
    <row r="420" spans="1:11">
      <c r="A420" t="str">
        <f t="shared" si="6"/>
        <v>BASE 1 FLUL31.615</v>
      </c>
      <c r="B420" t="s">
        <v>15</v>
      </c>
      <c r="C420" t="s">
        <v>28</v>
      </c>
      <c r="D420" t="s">
        <v>14</v>
      </c>
      <c r="E420">
        <v>1.615</v>
      </c>
      <c r="F420">
        <v>-10045.129999999999</v>
      </c>
      <c r="G420">
        <v>49.98</v>
      </c>
      <c r="H420">
        <v>-242.46</v>
      </c>
      <c r="I420">
        <v>0.20399999999999999</v>
      </c>
      <c r="J420">
        <v>73.509</v>
      </c>
      <c r="K420">
        <v>-44.487000000000002</v>
      </c>
    </row>
    <row r="421" spans="1:11">
      <c r="A421" t="str">
        <f t="shared" si="6"/>
        <v>BASE 1 FLUL33.23</v>
      </c>
      <c r="B421" t="s">
        <v>15</v>
      </c>
      <c r="C421" t="s">
        <v>28</v>
      </c>
      <c r="D421" t="s">
        <v>14</v>
      </c>
      <c r="E421">
        <v>3.23</v>
      </c>
      <c r="F421">
        <v>-10045.129999999999</v>
      </c>
      <c r="G421">
        <v>49.98</v>
      </c>
      <c r="H421">
        <v>-242.46</v>
      </c>
      <c r="I421">
        <v>0.20399999999999999</v>
      </c>
      <c r="J421">
        <v>463.827</v>
      </c>
      <c r="K421">
        <v>-124.422</v>
      </c>
    </row>
    <row r="422" spans="1:11">
      <c r="A422" t="str">
        <f t="shared" si="6"/>
        <v>BASE 2 FLUL10</v>
      </c>
      <c r="B422" t="s">
        <v>16</v>
      </c>
      <c r="C422" t="s">
        <v>28</v>
      </c>
      <c r="D422" t="s">
        <v>12</v>
      </c>
      <c r="E422">
        <v>0</v>
      </c>
      <c r="F422">
        <v>48121.31</v>
      </c>
      <c r="G422">
        <v>-519.33000000000004</v>
      </c>
      <c r="H422">
        <v>2007.87</v>
      </c>
      <c r="I422">
        <v>-0.33900000000000002</v>
      </c>
      <c r="J422">
        <v>4353.4489999999996</v>
      </c>
      <c r="K422">
        <v>-766.99</v>
      </c>
    </row>
    <row r="423" spans="1:11">
      <c r="A423" t="str">
        <f t="shared" si="6"/>
        <v>BASE 2 FLUL11.615</v>
      </c>
      <c r="B423" t="s">
        <v>16</v>
      </c>
      <c r="C423" t="s">
        <v>28</v>
      </c>
      <c r="D423" t="s">
        <v>12</v>
      </c>
      <c r="E423">
        <v>1.615</v>
      </c>
      <c r="F423">
        <v>48121.31</v>
      </c>
      <c r="G423">
        <v>-519.33000000000004</v>
      </c>
      <c r="H423">
        <v>2007.87</v>
      </c>
      <c r="I423">
        <v>-0.33900000000000002</v>
      </c>
      <c r="J423">
        <v>1145.4590000000001</v>
      </c>
      <c r="K423">
        <v>27.88</v>
      </c>
    </row>
    <row r="424" spans="1:11">
      <c r="A424" t="str">
        <f t="shared" si="6"/>
        <v>BASE 2 FLUL13.23</v>
      </c>
      <c r="B424" t="s">
        <v>16</v>
      </c>
      <c r="C424" t="s">
        <v>28</v>
      </c>
      <c r="D424" t="s">
        <v>12</v>
      </c>
      <c r="E424">
        <v>3.23</v>
      </c>
      <c r="F424">
        <v>48121.31</v>
      </c>
      <c r="G424">
        <v>-519.33000000000004</v>
      </c>
      <c r="H424">
        <v>2007.87</v>
      </c>
      <c r="I424">
        <v>-0.33900000000000002</v>
      </c>
      <c r="J424">
        <v>-2133.0920000000001</v>
      </c>
      <c r="K424">
        <v>821.03200000000004</v>
      </c>
    </row>
    <row r="425" spans="1:11">
      <c r="A425" t="str">
        <f t="shared" si="6"/>
        <v>BASE 2 FLUL20</v>
      </c>
      <c r="B425" t="s">
        <v>16</v>
      </c>
      <c r="C425" t="s">
        <v>28</v>
      </c>
      <c r="D425" t="s">
        <v>13</v>
      </c>
      <c r="E425">
        <v>0</v>
      </c>
      <c r="F425">
        <v>136917.81</v>
      </c>
      <c r="G425">
        <v>-89.66</v>
      </c>
      <c r="H425">
        <v>1670.37</v>
      </c>
      <c r="I425">
        <v>-2.1000000000000001E-2</v>
      </c>
      <c r="J425">
        <v>3625.4229999999998</v>
      </c>
      <c r="K425">
        <v>-312.34199999999998</v>
      </c>
    </row>
    <row r="426" spans="1:11">
      <c r="A426" t="str">
        <f t="shared" si="6"/>
        <v>BASE 2 FLUL21.615</v>
      </c>
      <c r="B426" t="s">
        <v>16</v>
      </c>
      <c r="C426" t="s">
        <v>28</v>
      </c>
      <c r="D426" t="s">
        <v>13</v>
      </c>
      <c r="E426">
        <v>1.615</v>
      </c>
      <c r="F426">
        <v>136917.81</v>
      </c>
      <c r="G426">
        <v>-89.66</v>
      </c>
      <c r="H426">
        <v>1670.37</v>
      </c>
      <c r="I426">
        <v>-2.1000000000000001E-2</v>
      </c>
      <c r="J426">
        <v>871.61400000000003</v>
      </c>
      <c r="K426">
        <v>-174.97200000000001</v>
      </c>
    </row>
    <row r="427" spans="1:11">
      <c r="A427" t="str">
        <f t="shared" si="6"/>
        <v>BASE 2 FLUL23.23</v>
      </c>
      <c r="B427" t="s">
        <v>16</v>
      </c>
      <c r="C427" t="s">
        <v>28</v>
      </c>
      <c r="D427" t="s">
        <v>13</v>
      </c>
      <c r="E427">
        <v>3.23</v>
      </c>
      <c r="F427">
        <v>136917.81</v>
      </c>
      <c r="G427">
        <v>-89.66</v>
      </c>
      <c r="H427">
        <v>1670.37</v>
      </c>
      <c r="I427">
        <v>-2.1000000000000001E-2</v>
      </c>
      <c r="J427">
        <v>-1935.8879999999999</v>
      </c>
      <c r="K427">
        <v>-26.823</v>
      </c>
    </row>
    <row r="428" spans="1:11">
      <c r="A428" t="str">
        <f t="shared" si="6"/>
        <v>BASE 2 FLUL30</v>
      </c>
      <c r="B428" t="s">
        <v>16</v>
      </c>
      <c r="C428" t="s">
        <v>28</v>
      </c>
      <c r="D428" t="s">
        <v>14</v>
      </c>
      <c r="E428">
        <v>0</v>
      </c>
      <c r="F428">
        <v>-8569.69</v>
      </c>
      <c r="G428">
        <v>-34.42</v>
      </c>
      <c r="H428">
        <v>-174.15</v>
      </c>
      <c r="I428">
        <v>0.34300000000000003</v>
      </c>
      <c r="J428">
        <v>-310.27600000000001</v>
      </c>
      <c r="K428">
        <v>-64.78</v>
      </c>
    </row>
    <row r="429" spans="1:11">
      <c r="A429" t="str">
        <f t="shared" si="6"/>
        <v>BASE 2 FLUL31.615</v>
      </c>
      <c r="B429" t="s">
        <v>16</v>
      </c>
      <c r="C429" t="s">
        <v>28</v>
      </c>
      <c r="D429" t="s">
        <v>14</v>
      </c>
      <c r="E429">
        <v>1.615</v>
      </c>
      <c r="F429">
        <v>-8569.69</v>
      </c>
      <c r="G429">
        <v>-34.42</v>
      </c>
      <c r="H429">
        <v>-174.15</v>
      </c>
      <c r="I429">
        <v>0.34300000000000003</v>
      </c>
      <c r="J429">
        <v>-28.54</v>
      </c>
      <c r="K429">
        <v>-10.502000000000001</v>
      </c>
    </row>
    <row r="430" spans="1:11">
      <c r="A430" t="str">
        <f t="shared" si="6"/>
        <v>BASE 2 FLUL33.23</v>
      </c>
      <c r="B430" t="s">
        <v>16</v>
      </c>
      <c r="C430" t="s">
        <v>28</v>
      </c>
      <c r="D430" t="s">
        <v>14</v>
      </c>
      <c r="E430">
        <v>3.23</v>
      </c>
      <c r="F430">
        <v>-8569.69</v>
      </c>
      <c r="G430">
        <v>-34.42</v>
      </c>
      <c r="H430">
        <v>-174.15</v>
      </c>
      <c r="I430">
        <v>0.34300000000000003</v>
      </c>
      <c r="J430">
        <v>254.95400000000001</v>
      </c>
      <c r="K430">
        <v>44.423999999999999</v>
      </c>
    </row>
    <row r="431" spans="1:11">
      <c r="A431" t="str">
        <f t="shared" si="6"/>
        <v>BASE 3 FLUL10</v>
      </c>
      <c r="B431" t="s">
        <v>17</v>
      </c>
      <c r="C431" t="s">
        <v>28</v>
      </c>
      <c r="D431" t="s">
        <v>12</v>
      </c>
      <c r="E431">
        <v>0</v>
      </c>
      <c r="F431">
        <v>101552.27</v>
      </c>
      <c r="G431">
        <v>1975.54</v>
      </c>
      <c r="H431">
        <v>3378.85</v>
      </c>
      <c r="I431">
        <v>-5.6769999999999996</v>
      </c>
      <c r="J431">
        <v>3516.4</v>
      </c>
      <c r="K431">
        <v>3459.4250000000002</v>
      </c>
    </row>
    <row r="432" spans="1:11">
      <c r="A432" t="str">
        <f t="shared" si="6"/>
        <v>BASE 3 FLUL11.105</v>
      </c>
      <c r="B432" t="s">
        <v>17</v>
      </c>
      <c r="C432" t="s">
        <v>28</v>
      </c>
      <c r="D432" t="s">
        <v>12</v>
      </c>
      <c r="E432">
        <v>1.105</v>
      </c>
      <c r="F432">
        <v>101552.27</v>
      </c>
      <c r="G432">
        <v>1975.54</v>
      </c>
      <c r="H432">
        <v>3378.85</v>
      </c>
      <c r="I432">
        <v>-5.6769999999999996</v>
      </c>
      <c r="J432">
        <v>-286.74099999999999</v>
      </c>
      <c r="K432">
        <v>1197.173</v>
      </c>
    </row>
    <row r="433" spans="1:11">
      <c r="A433" t="str">
        <f t="shared" si="6"/>
        <v>BASE 3 FLUL12.21</v>
      </c>
      <c r="B433" t="s">
        <v>17</v>
      </c>
      <c r="C433" t="s">
        <v>28</v>
      </c>
      <c r="D433" t="s">
        <v>12</v>
      </c>
      <c r="E433">
        <v>2.21</v>
      </c>
      <c r="F433">
        <v>101552.27</v>
      </c>
      <c r="G433">
        <v>1975.54</v>
      </c>
      <c r="H433">
        <v>3378.85</v>
      </c>
      <c r="I433">
        <v>-5.6769999999999996</v>
      </c>
      <c r="J433">
        <v>-4074.6909999999998</v>
      </c>
      <c r="K433">
        <v>-1129.5930000000001</v>
      </c>
    </row>
    <row r="434" spans="1:11">
      <c r="A434" t="str">
        <f t="shared" si="6"/>
        <v>BASE 3 FLUL20</v>
      </c>
      <c r="B434" t="s">
        <v>17</v>
      </c>
      <c r="C434" t="s">
        <v>28</v>
      </c>
      <c r="D434" t="s">
        <v>13</v>
      </c>
      <c r="E434">
        <v>0</v>
      </c>
      <c r="F434">
        <v>197529.74</v>
      </c>
      <c r="G434">
        <v>-321.69</v>
      </c>
      <c r="H434">
        <v>3489.92</v>
      </c>
      <c r="I434">
        <v>-0.86399999999999999</v>
      </c>
      <c r="J434">
        <v>4751.1059999999998</v>
      </c>
      <c r="K434">
        <v>-310.33</v>
      </c>
    </row>
    <row r="435" spans="1:11">
      <c r="A435" t="str">
        <f t="shared" si="6"/>
        <v>BASE 3 FLUL21.105</v>
      </c>
      <c r="B435" t="s">
        <v>17</v>
      </c>
      <c r="C435" t="s">
        <v>28</v>
      </c>
      <c r="D435" t="s">
        <v>13</v>
      </c>
      <c r="E435">
        <v>1.105</v>
      </c>
      <c r="F435">
        <v>197529.74</v>
      </c>
      <c r="G435">
        <v>-321.69</v>
      </c>
      <c r="H435">
        <v>3489.92</v>
      </c>
      <c r="I435">
        <v>-0.86399999999999999</v>
      </c>
      <c r="J435">
        <v>792.13599999999997</v>
      </c>
      <c r="K435">
        <v>51.08</v>
      </c>
    </row>
    <row r="436" spans="1:11">
      <c r="A436" t="str">
        <f t="shared" si="6"/>
        <v>BASE 3 FLUL22.21</v>
      </c>
      <c r="B436" t="s">
        <v>17</v>
      </c>
      <c r="C436" t="s">
        <v>28</v>
      </c>
      <c r="D436" t="s">
        <v>13</v>
      </c>
      <c r="E436">
        <v>2.21</v>
      </c>
      <c r="F436">
        <v>197529.74</v>
      </c>
      <c r="G436">
        <v>-321.69</v>
      </c>
      <c r="H436">
        <v>3489.92</v>
      </c>
      <c r="I436">
        <v>-0.86399999999999999</v>
      </c>
      <c r="J436">
        <v>-3209.67</v>
      </c>
      <c r="K436">
        <v>409.76400000000001</v>
      </c>
    </row>
    <row r="437" spans="1:11">
      <c r="A437" t="str">
        <f t="shared" si="6"/>
        <v>BASE 3 FLUL30</v>
      </c>
      <c r="B437" t="s">
        <v>17</v>
      </c>
      <c r="C437" t="s">
        <v>28</v>
      </c>
      <c r="D437" t="s">
        <v>14</v>
      </c>
      <c r="E437">
        <v>0</v>
      </c>
      <c r="F437">
        <v>-9306.27</v>
      </c>
      <c r="G437">
        <v>135.9</v>
      </c>
      <c r="H437">
        <v>-441.05</v>
      </c>
      <c r="I437">
        <v>2.2570000000000001</v>
      </c>
      <c r="J437">
        <v>-575.13400000000001</v>
      </c>
      <c r="K437">
        <v>224.964</v>
      </c>
    </row>
    <row r="438" spans="1:11">
      <c r="A438" t="str">
        <f t="shared" si="6"/>
        <v>BASE 3 FLUL31.105</v>
      </c>
      <c r="B438" t="s">
        <v>17</v>
      </c>
      <c r="C438" t="s">
        <v>28</v>
      </c>
      <c r="D438" t="s">
        <v>14</v>
      </c>
      <c r="E438">
        <v>1.105</v>
      </c>
      <c r="F438">
        <v>-9306.27</v>
      </c>
      <c r="G438">
        <v>135.9</v>
      </c>
      <c r="H438">
        <v>-441.05</v>
      </c>
      <c r="I438">
        <v>2.2570000000000001</v>
      </c>
      <c r="J438">
        <v>-75.504999999999995</v>
      </c>
      <c r="K438">
        <v>69.703000000000003</v>
      </c>
    </row>
    <row r="439" spans="1:11">
      <c r="A439" t="str">
        <f t="shared" si="6"/>
        <v>BASE 3 FLUL32.21</v>
      </c>
      <c r="B439" t="s">
        <v>17</v>
      </c>
      <c r="C439" t="s">
        <v>28</v>
      </c>
      <c r="D439" t="s">
        <v>14</v>
      </c>
      <c r="E439">
        <v>2.21</v>
      </c>
      <c r="F439">
        <v>-9306.27</v>
      </c>
      <c r="G439">
        <v>135.9</v>
      </c>
      <c r="H439">
        <v>-441.05</v>
      </c>
      <c r="I439">
        <v>2.2570000000000001</v>
      </c>
      <c r="J439">
        <v>428.21499999999997</v>
      </c>
      <c r="K439">
        <v>-89.316999999999993</v>
      </c>
    </row>
    <row r="440" spans="1:11">
      <c r="A440" t="str">
        <f t="shared" si="6"/>
        <v>4TH FLUL10</v>
      </c>
      <c r="B440" t="s">
        <v>20</v>
      </c>
      <c r="C440" t="s">
        <v>29</v>
      </c>
      <c r="D440" t="s">
        <v>12</v>
      </c>
      <c r="E440">
        <v>0</v>
      </c>
      <c r="F440">
        <v>1035.76</v>
      </c>
      <c r="G440">
        <v>25309.06</v>
      </c>
      <c r="H440">
        <v>-2098.54</v>
      </c>
      <c r="I440">
        <v>-45.44</v>
      </c>
      <c r="J440">
        <v>-3688.1010000000001</v>
      </c>
      <c r="K440">
        <v>47445.413999999997</v>
      </c>
    </row>
    <row r="441" spans="1:11">
      <c r="A441" t="str">
        <f t="shared" si="6"/>
        <v>4TH FLUL11.79</v>
      </c>
      <c r="B441" t="s">
        <v>20</v>
      </c>
      <c r="C441" t="s">
        <v>29</v>
      </c>
      <c r="D441" t="s">
        <v>12</v>
      </c>
      <c r="E441">
        <v>1.79</v>
      </c>
      <c r="F441">
        <v>1035.76</v>
      </c>
      <c r="G441">
        <v>25309.06</v>
      </c>
      <c r="H441">
        <v>-2098.54</v>
      </c>
      <c r="I441">
        <v>-45.44</v>
      </c>
      <c r="J441">
        <v>87.248000000000005</v>
      </c>
      <c r="K441">
        <v>1389.499</v>
      </c>
    </row>
    <row r="442" spans="1:11">
      <c r="A442" t="str">
        <f t="shared" si="6"/>
        <v>4TH FLUL13.58</v>
      </c>
      <c r="B442" t="s">
        <v>20</v>
      </c>
      <c r="C442" t="s">
        <v>29</v>
      </c>
      <c r="D442" t="s">
        <v>12</v>
      </c>
      <c r="E442">
        <v>3.58</v>
      </c>
      <c r="F442">
        <v>1035.76</v>
      </c>
      <c r="G442">
        <v>25309.06</v>
      </c>
      <c r="H442">
        <v>-2098.54</v>
      </c>
      <c r="I442">
        <v>-45.44</v>
      </c>
      <c r="J442">
        <v>3861.3589999999999</v>
      </c>
      <c r="K442">
        <v>-44686.374000000003</v>
      </c>
    </row>
    <row r="443" spans="1:11">
      <c r="A443" t="str">
        <f t="shared" si="6"/>
        <v>4TH FLUL20</v>
      </c>
      <c r="B443" t="s">
        <v>20</v>
      </c>
      <c r="C443" t="s">
        <v>29</v>
      </c>
      <c r="D443" t="s">
        <v>13</v>
      </c>
      <c r="E443">
        <v>0</v>
      </c>
      <c r="F443">
        <v>37697.25</v>
      </c>
      <c r="G443">
        <v>-2248.0300000000002</v>
      </c>
      <c r="H443">
        <v>17526.88</v>
      </c>
      <c r="I443">
        <v>2.2040000000000002</v>
      </c>
      <c r="J443">
        <v>32127.981</v>
      </c>
      <c r="K443">
        <v>-4070.1570000000002</v>
      </c>
    </row>
    <row r="444" spans="1:11">
      <c r="A444" t="str">
        <f t="shared" si="6"/>
        <v>4TH FLUL21.79</v>
      </c>
      <c r="B444" t="s">
        <v>20</v>
      </c>
      <c r="C444" t="s">
        <v>29</v>
      </c>
      <c r="D444" t="s">
        <v>13</v>
      </c>
      <c r="E444">
        <v>1.79</v>
      </c>
      <c r="F444">
        <v>37697.25</v>
      </c>
      <c r="G444">
        <v>-2248.0300000000002</v>
      </c>
      <c r="H444">
        <v>17526.88</v>
      </c>
      <c r="I444">
        <v>2.2040000000000002</v>
      </c>
      <c r="J444">
        <v>377.15600000000001</v>
      </c>
      <c r="K444">
        <v>0.67400000000000004</v>
      </c>
    </row>
    <row r="445" spans="1:11">
      <c r="A445" t="str">
        <f t="shared" si="6"/>
        <v>4TH FLUL23.58</v>
      </c>
      <c r="B445" t="s">
        <v>20</v>
      </c>
      <c r="C445" t="s">
        <v>29</v>
      </c>
      <c r="D445" t="s">
        <v>13</v>
      </c>
      <c r="E445">
        <v>3.58</v>
      </c>
      <c r="F445">
        <v>37697.25</v>
      </c>
      <c r="G445">
        <v>-2248.0300000000002</v>
      </c>
      <c r="H445">
        <v>17526.88</v>
      </c>
      <c r="I445">
        <v>2.2040000000000002</v>
      </c>
      <c r="J445">
        <v>-31379.129000000001</v>
      </c>
      <c r="K445">
        <v>4071.5039999999999</v>
      </c>
    </row>
    <row r="446" spans="1:11">
      <c r="A446" t="str">
        <f t="shared" si="6"/>
        <v>4TH FLUL30</v>
      </c>
      <c r="B446" t="s">
        <v>20</v>
      </c>
      <c r="C446" t="s">
        <v>29</v>
      </c>
      <c r="D446" t="s">
        <v>14</v>
      </c>
      <c r="E446">
        <v>0</v>
      </c>
      <c r="F446">
        <v>-2255.9499999999998</v>
      </c>
      <c r="G446">
        <v>1113.75</v>
      </c>
      <c r="H446">
        <v>-1154.3800000000001</v>
      </c>
      <c r="I446">
        <v>47.018999999999998</v>
      </c>
      <c r="J446">
        <v>-2101.6999999999998</v>
      </c>
      <c r="K446">
        <v>2117.5120000000002</v>
      </c>
    </row>
    <row r="447" spans="1:11">
      <c r="A447" t="str">
        <f t="shared" si="6"/>
        <v>4TH FLUL31.79</v>
      </c>
      <c r="B447" t="s">
        <v>20</v>
      </c>
      <c r="C447" t="s">
        <v>29</v>
      </c>
      <c r="D447" t="s">
        <v>14</v>
      </c>
      <c r="E447">
        <v>1.79</v>
      </c>
      <c r="F447">
        <v>-2255.9499999999998</v>
      </c>
      <c r="G447">
        <v>1113.75</v>
      </c>
      <c r="H447">
        <v>-1154.3800000000001</v>
      </c>
      <c r="I447">
        <v>47.018999999999998</v>
      </c>
      <c r="J447">
        <v>-11.212999999999999</v>
      </c>
      <c r="K447">
        <v>94.951999999999998</v>
      </c>
    </row>
    <row r="448" spans="1:11">
      <c r="A448" t="str">
        <f t="shared" si="6"/>
        <v>4TH FLUL33.58</v>
      </c>
      <c r="B448" t="s">
        <v>20</v>
      </c>
      <c r="C448" t="s">
        <v>29</v>
      </c>
      <c r="D448" t="s">
        <v>14</v>
      </c>
      <c r="E448">
        <v>3.58</v>
      </c>
      <c r="F448">
        <v>-2255.9499999999998</v>
      </c>
      <c r="G448">
        <v>1113.75</v>
      </c>
      <c r="H448">
        <v>-1154.3800000000001</v>
      </c>
      <c r="I448">
        <v>47.018999999999998</v>
      </c>
      <c r="J448">
        <v>2079.4389999999999</v>
      </c>
      <c r="K448">
        <v>-1928.97</v>
      </c>
    </row>
    <row r="449" spans="1:11">
      <c r="A449" t="str">
        <f t="shared" si="6"/>
        <v>3RD FLUL10</v>
      </c>
      <c r="B449" t="s">
        <v>22</v>
      </c>
      <c r="C449" t="s">
        <v>29</v>
      </c>
      <c r="D449" t="s">
        <v>12</v>
      </c>
      <c r="E449">
        <v>0</v>
      </c>
      <c r="F449">
        <v>4001.92</v>
      </c>
      <c r="G449">
        <v>17365.53</v>
      </c>
      <c r="H449">
        <v>-571.51</v>
      </c>
      <c r="I449">
        <v>-62.604999999999997</v>
      </c>
      <c r="J449">
        <v>-1368.1669999999999</v>
      </c>
      <c r="K449">
        <v>38547.728000000003</v>
      </c>
    </row>
    <row r="450" spans="1:11">
      <c r="A450" t="str">
        <f t="shared" si="6"/>
        <v>3RD FLUL11.79</v>
      </c>
      <c r="B450" t="s">
        <v>22</v>
      </c>
      <c r="C450" t="s">
        <v>29</v>
      </c>
      <c r="D450" t="s">
        <v>12</v>
      </c>
      <c r="E450">
        <v>1.79</v>
      </c>
      <c r="F450">
        <v>4001.92</v>
      </c>
      <c r="G450">
        <v>17365.53</v>
      </c>
      <c r="H450">
        <v>-571.51</v>
      </c>
      <c r="I450">
        <v>-62.604999999999997</v>
      </c>
      <c r="J450">
        <v>-341.25299999999999</v>
      </c>
      <c r="K450">
        <v>6108.1930000000002</v>
      </c>
    </row>
    <row r="451" spans="1:11">
      <c r="A451" t="str">
        <f t="shared" ref="A451:A514" si="7">+CONCATENATE(B451,D451,E451)</f>
        <v>3RD FLUL13.58</v>
      </c>
      <c r="B451" t="s">
        <v>22</v>
      </c>
      <c r="C451" t="s">
        <v>29</v>
      </c>
      <c r="D451" t="s">
        <v>12</v>
      </c>
      <c r="E451">
        <v>3.58</v>
      </c>
      <c r="F451">
        <v>4001.92</v>
      </c>
      <c r="G451">
        <v>17365.53</v>
      </c>
      <c r="H451">
        <v>-571.51</v>
      </c>
      <c r="I451">
        <v>-62.604999999999997</v>
      </c>
      <c r="J451">
        <v>695.52599999999995</v>
      </c>
      <c r="K451">
        <v>-26508.014999999999</v>
      </c>
    </row>
    <row r="452" spans="1:11">
      <c r="A452" t="str">
        <f t="shared" si="7"/>
        <v>3RD FLUL20</v>
      </c>
      <c r="B452" t="s">
        <v>22</v>
      </c>
      <c r="C452" t="s">
        <v>29</v>
      </c>
      <c r="D452" t="s">
        <v>13</v>
      </c>
      <c r="E452">
        <v>0</v>
      </c>
      <c r="F452">
        <v>78269.919999999998</v>
      </c>
      <c r="G452">
        <v>-1930.48</v>
      </c>
      <c r="H452">
        <v>9878.93</v>
      </c>
      <c r="I452">
        <v>-1.9059999999999999</v>
      </c>
      <c r="J452">
        <v>22546.916000000001</v>
      </c>
      <c r="K452">
        <v>-4141.3810000000003</v>
      </c>
    </row>
    <row r="453" spans="1:11">
      <c r="A453" t="str">
        <f t="shared" si="7"/>
        <v>3RD FLUL21.79</v>
      </c>
      <c r="B453" t="s">
        <v>22</v>
      </c>
      <c r="C453" t="s">
        <v>29</v>
      </c>
      <c r="D453" t="s">
        <v>13</v>
      </c>
      <c r="E453">
        <v>1.79</v>
      </c>
      <c r="F453">
        <v>78269.919999999998</v>
      </c>
      <c r="G453">
        <v>-1930.48</v>
      </c>
      <c r="H453">
        <v>9878.93</v>
      </c>
      <c r="I453">
        <v>-1.9059999999999999</v>
      </c>
      <c r="J453">
        <v>4290.7309999999998</v>
      </c>
      <c r="K453">
        <v>-593.64400000000001</v>
      </c>
    </row>
    <row r="454" spans="1:11">
      <c r="A454" t="str">
        <f t="shared" si="7"/>
        <v>3RD FLUL23.58</v>
      </c>
      <c r="B454" t="s">
        <v>22</v>
      </c>
      <c r="C454" t="s">
        <v>29</v>
      </c>
      <c r="D454" t="s">
        <v>13</v>
      </c>
      <c r="E454">
        <v>3.58</v>
      </c>
      <c r="F454">
        <v>78269.919999999998</v>
      </c>
      <c r="G454">
        <v>-1930.48</v>
      </c>
      <c r="H454">
        <v>9878.93</v>
      </c>
      <c r="I454">
        <v>-1.9059999999999999</v>
      </c>
      <c r="J454">
        <v>-14089.518</v>
      </c>
      <c r="K454">
        <v>2971.2660000000001</v>
      </c>
    </row>
    <row r="455" spans="1:11">
      <c r="A455" t="str">
        <f t="shared" si="7"/>
        <v>3RD FLUL30</v>
      </c>
      <c r="B455" t="s">
        <v>22</v>
      </c>
      <c r="C455" t="s">
        <v>29</v>
      </c>
      <c r="D455" t="s">
        <v>14</v>
      </c>
      <c r="E455">
        <v>0</v>
      </c>
      <c r="F455">
        <v>-4771.54</v>
      </c>
      <c r="G455">
        <v>653.70000000000005</v>
      </c>
      <c r="H455">
        <v>-694.54</v>
      </c>
      <c r="I455">
        <v>42.503</v>
      </c>
      <c r="J455">
        <v>-1557.02</v>
      </c>
      <c r="K455">
        <v>1497.3820000000001</v>
      </c>
    </row>
    <row r="456" spans="1:11">
      <c r="A456" t="str">
        <f t="shared" si="7"/>
        <v>3RD FLUL31.79</v>
      </c>
      <c r="B456" t="s">
        <v>22</v>
      </c>
      <c r="C456" t="s">
        <v>29</v>
      </c>
      <c r="D456" t="s">
        <v>14</v>
      </c>
      <c r="E456">
        <v>1.79</v>
      </c>
      <c r="F456">
        <v>-4771.54</v>
      </c>
      <c r="G456">
        <v>653.70000000000005</v>
      </c>
      <c r="H456">
        <v>-694.54</v>
      </c>
      <c r="I456">
        <v>42.503</v>
      </c>
      <c r="J456">
        <v>-275.44400000000002</v>
      </c>
      <c r="K456">
        <v>281.274</v>
      </c>
    </row>
    <row r="457" spans="1:11">
      <c r="A457" t="str">
        <f t="shared" si="7"/>
        <v>3RD FLUL33.58</v>
      </c>
      <c r="B457" t="s">
        <v>22</v>
      </c>
      <c r="C457" t="s">
        <v>29</v>
      </c>
      <c r="D457" t="s">
        <v>14</v>
      </c>
      <c r="E457">
        <v>3.58</v>
      </c>
      <c r="F457">
        <v>-4771.54</v>
      </c>
      <c r="G457">
        <v>653.70000000000005</v>
      </c>
      <c r="H457">
        <v>-694.54</v>
      </c>
      <c r="I457">
        <v>42.503</v>
      </c>
      <c r="J457">
        <v>1014.098</v>
      </c>
      <c r="K457">
        <v>-942.96600000000001</v>
      </c>
    </row>
    <row r="458" spans="1:11">
      <c r="A458" t="str">
        <f t="shared" si="7"/>
        <v>2ND FLUL10</v>
      </c>
      <c r="B458" t="s">
        <v>23</v>
      </c>
      <c r="C458" t="s">
        <v>29</v>
      </c>
      <c r="D458" t="s">
        <v>12</v>
      </c>
      <c r="E458">
        <v>0</v>
      </c>
      <c r="F458">
        <v>8076.61</v>
      </c>
      <c r="G458">
        <v>18375.810000000001</v>
      </c>
      <c r="H458">
        <v>-546.96</v>
      </c>
      <c r="I458">
        <v>-53.716000000000001</v>
      </c>
      <c r="J458">
        <v>-1078.845</v>
      </c>
      <c r="K458">
        <v>42803.063000000002</v>
      </c>
    </row>
    <row r="459" spans="1:11">
      <c r="A459" t="str">
        <f t="shared" si="7"/>
        <v>2ND FLUL11.79</v>
      </c>
      <c r="B459" t="s">
        <v>23</v>
      </c>
      <c r="C459" t="s">
        <v>29</v>
      </c>
      <c r="D459" t="s">
        <v>12</v>
      </c>
      <c r="E459">
        <v>1.79</v>
      </c>
      <c r="F459">
        <v>8076.61</v>
      </c>
      <c r="G459">
        <v>18375.810000000001</v>
      </c>
      <c r="H459">
        <v>-546.96</v>
      </c>
      <c r="I459">
        <v>-53.716000000000001</v>
      </c>
      <c r="J459">
        <v>-95.882000000000005</v>
      </c>
      <c r="K459">
        <v>8175.8239999999996</v>
      </c>
    </row>
    <row r="460" spans="1:11">
      <c r="A460" t="str">
        <f t="shared" si="7"/>
        <v>2ND FLUL13.58</v>
      </c>
      <c r="B460" t="s">
        <v>23</v>
      </c>
      <c r="C460" t="s">
        <v>29</v>
      </c>
      <c r="D460" t="s">
        <v>12</v>
      </c>
      <c r="E460">
        <v>3.58</v>
      </c>
      <c r="F460">
        <v>8076.61</v>
      </c>
      <c r="G460">
        <v>18375.810000000001</v>
      </c>
      <c r="H460">
        <v>-546.96</v>
      </c>
      <c r="I460">
        <v>-53.716000000000001</v>
      </c>
      <c r="J460">
        <v>891.11500000000001</v>
      </c>
      <c r="K460">
        <v>-26794.371999999999</v>
      </c>
    </row>
    <row r="461" spans="1:11">
      <c r="A461" t="str">
        <f t="shared" si="7"/>
        <v>2ND FLUL20</v>
      </c>
      <c r="B461" t="s">
        <v>23</v>
      </c>
      <c r="C461" t="s">
        <v>29</v>
      </c>
      <c r="D461" t="s">
        <v>13</v>
      </c>
      <c r="E461">
        <v>0</v>
      </c>
      <c r="F461">
        <v>110083.48</v>
      </c>
      <c r="G461">
        <v>-1608.36</v>
      </c>
      <c r="H461">
        <v>8578.91</v>
      </c>
      <c r="I461">
        <v>-0.82399999999999995</v>
      </c>
      <c r="J461">
        <v>19694.403999999999</v>
      </c>
      <c r="K461">
        <v>-3750.2020000000002</v>
      </c>
    </row>
    <row r="462" spans="1:11">
      <c r="A462" t="str">
        <f t="shared" si="7"/>
        <v>2ND FLUL21.79</v>
      </c>
      <c r="B462" t="s">
        <v>23</v>
      </c>
      <c r="C462" t="s">
        <v>29</v>
      </c>
      <c r="D462" t="s">
        <v>13</v>
      </c>
      <c r="E462">
        <v>1.79</v>
      </c>
      <c r="F462">
        <v>110083.48</v>
      </c>
      <c r="G462">
        <v>-1608.36</v>
      </c>
      <c r="H462">
        <v>8578.91</v>
      </c>
      <c r="I462">
        <v>-0.82399999999999995</v>
      </c>
      <c r="J462">
        <v>3686.66</v>
      </c>
      <c r="K462">
        <v>-775.57399999999996</v>
      </c>
    </row>
    <row r="463" spans="1:11">
      <c r="A463" t="str">
        <f t="shared" si="7"/>
        <v>2ND FLUL23.58</v>
      </c>
      <c r="B463" t="s">
        <v>23</v>
      </c>
      <c r="C463" t="s">
        <v>29</v>
      </c>
      <c r="D463" t="s">
        <v>13</v>
      </c>
      <c r="E463">
        <v>3.58</v>
      </c>
      <c r="F463">
        <v>110083.48</v>
      </c>
      <c r="G463">
        <v>-1608.36</v>
      </c>
      <c r="H463">
        <v>8578.91</v>
      </c>
      <c r="I463">
        <v>-0.82399999999999995</v>
      </c>
      <c r="J463">
        <v>-12475.737999999999</v>
      </c>
      <c r="K463">
        <v>2231.5810000000001</v>
      </c>
    </row>
    <row r="464" spans="1:11">
      <c r="A464" t="str">
        <f t="shared" si="7"/>
        <v>2ND FLUL30</v>
      </c>
      <c r="B464" t="s">
        <v>23</v>
      </c>
      <c r="C464" t="s">
        <v>29</v>
      </c>
      <c r="D464" t="s">
        <v>14</v>
      </c>
      <c r="E464">
        <v>0</v>
      </c>
      <c r="F464">
        <v>-6926.89</v>
      </c>
      <c r="G464">
        <v>650.87</v>
      </c>
      <c r="H464">
        <v>-673.57</v>
      </c>
      <c r="I464">
        <v>35.804000000000002</v>
      </c>
      <c r="J464">
        <v>-1523.317</v>
      </c>
      <c r="K464">
        <v>1516.424</v>
      </c>
    </row>
    <row r="465" spans="1:11">
      <c r="A465" t="str">
        <f t="shared" si="7"/>
        <v>2ND FLUL31.79</v>
      </c>
      <c r="B465" t="s">
        <v>23</v>
      </c>
      <c r="C465" t="s">
        <v>29</v>
      </c>
      <c r="D465" t="s">
        <v>14</v>
      </c>
      <c r="E465">
        <v>1.79</v>
      </c>
      <c r="F465">
        <v>-6926.89</v>
      </c>
      <c r="G465">
        <v>650.87</v>
      </c>
      <c r="H465">
        <v>-673.57</v>
      </c>
      <c r="I465">
        <v>35.804000000000002</v>
      </c>
      <c r="J465">
        <v>-271.38499999999999</v>
      </c>
      <c r="K465">
        <v>295.87400000000002</v>
      </c>
    </row>
    <row r="466" spans="1:11">
      <c r="A466" t="str">
        <f t="shared" si="7"/>
        <v>2ND FLUL33.58</v>
      </c>
      <c r="B466" t="s">
        <v>23</v>
      </c>
      <c r="C466" t="s">
        <v>29</v>
      </c>
      <c r="D466" t="s">
        <v>14</v>
      </c>
      <c r="E466">
        <v>3.58</v>
      </c>
      <c r="F466">
        <v>-6926.89</v>
      </c>
      <c r="G466">
        <v>650.87</v>
      </c>
      <c r="H466">
        <v>-673.57</v>
      </c>
      <c r="I466">
        <v>35.804000000000002</v>
      </c>
      <c r="J466">
        <v>991.93200000000002</v>
      </c>
      <c r="K466">
        <v>-937.08500000000004</v>
      </c>
    </row>
    <row r="467" spans="1:11">
      <c r="A467" t="str">
        <f t="shared" si="7"/>
        <v>1ST FLUL10</v>
      </c>
      <c r="B467" t="s">
        <v>24</v>
      </c>
      <c r="C467" t="s">
        <v>29</v>
      </c>
      <c r="D467" t="s">
        <v>12</v>
      </c>
      <c r="E467">
        <v>0</v>
      </c>
      <c r="F467">
        <v>11326.73</v>
      </c>
      <c r="G467">
        <v>9500.83</v>
      </c>
      <c r="H467">
        <v>-465.54</v>
      </c>
      <c r="I467">
        <v>-22.148</v>
      </c>
      <c r="J467">
        <v>-769.92499999999995</v>
      </c>
      <c r="K467">
        <v>26694.444</v>
      </c>
    </row>
    <row r="468" spans="1:11">
      <c r="A468" t="str">
        <f t="shared" si="7"/>
        <v>1ST FLUL11.79</v>
      </c>
      <c r="B468" t="s">
        <v>24</v>
      </c>
      <c r="C468" t="s">
        <v>29</v>
      </c>
      <c r="D468" t="s">
        <v>12</v>
      </c>
      <c r="E468">
        <v>1.79</v>
      </c>
      <c r="F468">
        <v>11326.73</v>
      </c>
      <c r="G468">
        <v>9500.83</v>
      </c>
      <c r="H468">
        <v>-465.54</v>
      </c>
      <c r="I468">
        <v>-22.148</v>
      </c>
      <c r="J468">
        <v>86.203000000000003</v>
      </c>
      <c r="K468">
        <v>8482.4320000000007</v>
      </c>
    </row>
    <row r="469" spans="1:11">
      <c r="A469" t="str">
        <f t="shared" si="7"/>
        <v>1ST FLUL13.58</v>
      </c>
      <c r="B469" t="s">
        <v>24</v>
      </c>
      <c r="C469" t="s">
        <v>29</v>
      </c>
      <c r="D469" t="s">
        <v>12</v>
      </c>
      <c r="E469">
        <v>3.58</v>
      </c>
      <c r="F469">
        <v>11326.73</v>
      </c>
      <c r="G469">
        <v>9500.83</v>
      </c>
      <c r="H469">
        <v>-465.54</v>
      </c>
      <c r="I469">
        <v>-22.148</v>
      </c>
      <c r="J469">
        <v>937.74099999999999</v>
      </c>
      <c r="K469">
        <v>-10184.498</v>
      </c>
    </row>
    <row r="470" spans="1:11">
      <c r="A470" t="str">
        <f t="shared" si="7"/>
        <v>1ST FLUL20</v>
      </c>
      <c r="B470" t="s">
        <v>24</v>
      </c>
      <c r="C470" t="s">
        <v>29</v>
      </c>
      <c r="D470" t="s">
        <v>13</v>
      </c>
      <c r="E470">
        <v>0</v>
      </c>
      <c r="F470">
        <v>132396.5</v>
      </c>
      <c r="G470">
        <v>-653.82000000000005</v>
      </c>
      <c r="H470">
        <v>4138.6899999999996</v>
      </c>
      <c r="I470">
        <v>-0.78100000000000003</v>
      </c>
      <c r="J470">
        <v>10201.848</v>
      </c>
      <c r="K470">
        <v>-1540.8240000000001</v>
      </c>
    </row>
    <row r="471" spans="1:11">
      <c r="A471" t="str">
        <f t="shared" si="7"/>
        <v>1ST FLUL21.79</v>
      </c>
      <c r="B471" t="s">
        <v>24</v>
      </c>
      <c r="C471" t="s">
        <v>29</v>
      </c>
      <c r="D471" t="s">
        <v>13</v>
      </c>
      <c r="E471">
        <v>1.79</v>
      </c>
      <c r="F471">
        <v>132396.5</v>
      </c>
      <c r="G471">
        <v>-653.82000000000005</v>
      </c>
      <c r="H471">
        <v>4138.6899999999996</v>
      </c>
      <c r="I471">
        <v>-0.78100000000000003</v>
      </c>
      <c r="J471">
        <v>2291.7060000000001</v>
      </c>
      <c r="K471">
        <v>-310.02</v>
      </c>
    </row>
    <row r="472" spans="1:11">
      <c r="A472" t="str">
        <f t="shared" si="7"/>
        <v>1ST FLUL23.58</v>
      </c>
      <c r="B472" t="s">
        <v>24</v>
      </c>
      <c r="C472" t="s">
        <v>29</v>
      </c>
      <c r="D472" t="s">
        <v>13</v>
      </c>
      <c r="E472">
        <v>3.58</v>
      </c>
      <c r="F472">
        <v>132396.5</v>
      </c>
      <c r="G472">
        <v>-653.82000000000005</v>
      </c>
      <c r="H472">
        <v>4138.6899999999996</v>
      </c>
      <c r="I472">
        <v>-0.78100000000000003</v>
      </c>
      <c r="J472">
        <v>-5741.4350000000004</v>
      </c>
      <c r="K472">
        <v>937.428</v>
      </c>
    </row>
    <row r="473" spans="1:11">
      <c r="A473" t="str">
        <f t="shared" si="7"/>
        <v>1ST FLUL30</v>
      </c>
      <c r="B473" t="s">
        <v>24</v>
      </c>
      <c r="C473" t="s">
        <v>29</v>
      </c>
      <c r="D473" t="s">
        <v>14</v>
      </c>
      <c r="E473">
        <v>0</v>
      </c>
      <c r="F473">
        <v>-8489.48</v>
      </c>
      <c r="G473">
        <v>323.94</v>
      </c>
      <c r="H473">
        <v>-322.18</v>
      </c>
      <c r="I473">
        <v>19.771999999999998</v>
      </c>
      <c r="J473">
        <v>-812.84799999999996</v>
      </c>
      <c r="K473">
        <v>871.58100000000002</v>
      </c>
    </row>
    <row r="474" spans="1:11">
      <c r="A474" t="str">
        <f t="shared" si="7"/>
        <v>1ST FLUL31.79</v>
      </c>
      <c r="B474" t="s">
        <v>24</v>
      </c>
      <c r="C474" t="s">
        <v>29</v>
      </c>
      <c r="D474" t="s">
        <v>14</v>
      </c>
      <c r="E474">
        <v>1.79</v>
      </c>
      <c r="F474">
        <v>-8489.48</v>
      </c>
      <c r="G474">
        <v>323.94</v>
      </c>
      <c r="H474">
        <v>-322.18</v>
      </c>
      <c r="I474">
        <v>19.771999999999998</v>
      </c>
      <c r="J474">
        <v>-205.32300000000001</v>
      </c>
      <c r="K474">
        <v>253.232</v>
      </c>
    </row>
    <row r="475" spans="1:11">
      <c r="A475" t="str">
        <f t="shared" si="7"/>
        <v>1ST FLUL33.58</v>
      </c>
      <c r="B475" t="s">
        <v>24</v>
      </c>
      <c r="C475" t="s">
        <v>29</v>
      </c>
      <c r="D475" t="s">
        <v>14</v>
      </c>
      <c r="E475">
        <v>3.58</v>
      </c>
      <c r="F475">
        <v>-8489.48</v>
      </c>
      <c r="G475">
        <v>323.94</v>
      </c>
      <c r="H475">
        <v>-322.18</v>
      </c>
      <c r="I475">
        <v>19.771999999999998</v>
      </c>
      <c r="J475">
        <v>413.21899999999999</v>
      </c>
      <c r="K475">
        <v>-378.7</v>
      </c>
    </row>
    <row r="476" spans="1:11">
      <c r="A476" t="str">
        <f t="shared" si="7"/>
        <v>GROUND FLUL10</v>
      </c>
      <c r="B476" t="s">
        <v>10</v>
      </c>
      <c r="C476" t="s">
        <v>29</v>
      </c>
      <c r="D476" t="s">
        <v>12</v>
      </c>
      <c r="E476">
        <v>0</v>
      </c>
      <c r="F476">
        <v>11598.13</v>
      </c>
      <c r="G476">
        <v>-7814.95</v>
      </c>
      <c r="H476">
        <v>-205.21</v>
      </c>
      <c r="I476">
        <v>-0.47399999999999998</v>
      </c>
      <c r="J476">
        <v>-464.04199999999997</v>
      </c>
      <c r="K476">
        <v>-5377.5770000000002</v>
      </c>
    </row>
    <row r="477" spans="1:11">
      <c r="A477" t="str">
        <f t="shared" si="7"/>
        <v>GROUND FLUL11.615</v>
      </c>
      <c r="B477" t="s">
        <v>10</v>
      </c>
      <c r="C477" t="s">
        <v>29</v>
      </c>
      <c r="D477" t="s">
        <v>12</v>
      </c>
      <c r="E477">
        <v>1.615</v>
      </c>
      <c r="F477">
        <v>11598.13</v>
      </c>
      <c r="G477">
        <v>-7814.95</v>
      </c>
      <c r="H477">
        <v>-205.21</v>
      </c>
      <c r="I477">
        <v>-0.47399999999999998</v>
      </c>
      <c r="J477">
        <v>-127.274</v>
      </c>
      <c r="K477">
        <v>7363.1989999999996</v>
      </c>
    </row>
    <row r="478" spans="1:11">
      <c r="A478" t="str">
        <f t="shared" si="7"/>
        <v>GROUND FLUL13.23</v>
      </c>
      <c r="B478" t="s">
        <v>10</v>
      </c>
      <c r="C478" t="s">
        <v>29</v>
      </c>
      <c r="D478" t="s">
        <v>12</v>
      </c>
      <c r="E478">
        <v>3.23</v>
      </c>
      <c r="F478">
        <v>11598.13</v>
      </c>
      <c r="G478">
        <v>-7814.95</v>
      </c>
      <c r="H478">
        <v>-205.21</v>
      </c>
      <c r="I478">
        <v>-0.47399999999999998</v>
      </c>
      <c r="J478">
        <v>215.41</v>
      </c>
      <c r="K478">
        <v>19761.671999999999</v>
      </c>
    </row>
    <row r="479" spans="1:11">
      <c r="A479" t="str">
        <f t="shared" si="7"/>
        <v>GROUND FLUL20</v>
      </c>
      <c r="B479" t="s">
        <v>10</v>
      </c>
      <c r="C479" t="s">
        <v>29</v>
      </c>
      <c r="D479" t="s">
        <v>13</v>
      </c>
      <c r="E479">
        <v>0</v>
      </c>
      <c r="F479">
        <v>126088.72</v>
      </c>
      <c r="G479">
        <v>380.61</v>
      </c>
      <c r="H479">
        <v>-1255.8499999999999</v>
      </c>
      <c r="I479">
        <v>-0.76500000000000001</v>
      </c>
      <c r="J479">
        <v>330.88799999999998</v>
      </c>
      <c r="K479">
        <v>232.46899999999999</v>
      </c>
    </row>
    <row r="480" spans="1:11">
      <c r="A480" t="str">
        <f t="shared" si="7"/>
        <v>GROUND FLUL21.615</v>
      </c>
      <c r="B480" t="s">
        <v>10</v>
      </c>
      <c r="C480" t="s">
        <v>29</v>
      </c>
      <c r="D480" t="s">
        <v>13</v>
      </c>
      <c r="E480">
        <v>1.615</v>
      </c>
      <c r="F480">
        <v>126088.72</v>
      </c>
      <c r="G480">
        <v>380.61</v>
      </c>
      <c r="H480">
        <v>-1255.8499999999999</v>
      </c>
      <c r="I480">
        <v>-0.76500000000000001</v>
      </c>
      <c r="J480">
        <v>2271.4650000000001</v>
      </c>
      <c r="K480">
        <v>-392.29</v>
      </c>
    </row>
    <row r="481" spans="1:11">
      <c r="A481" t="str">
        <f t="shared" si="7"/>
        <v>GROUND FLUL23.23</v>
      </c>
      <c r="B481" t="s">
        <v>10</v>
      </c>
      <c r="C481" t="s">
        <v>29</v>
      </c>
      <c r="D481" t="s">
        <v>13</v>
      </c>
      <c r="E481">
        <v>3.23</v>
      </c>
      <c r="F481">
        <v>126088.72</v>
      </c>
      <c r="G481">
        <v>380.61</v>
      </c>
      <c r="H481">
        <v>-1255.8499999999999</v>
      </c>
      <c r="I481">
        <v>-0.76500000000000001</v>
      </c>
      <c r="J481">
        <v>4106.4470000000001</v>
      </c>
      <c r="K481">
        <v>-998.81299999999999</v>
      </c>
    </row>
    <row r="482" spans="1:11">
      <c r="A482" t="str">
        <f t="shared" si="7"/>
        <v>GROUND FLUL30</v>
      </c>
      <c r="B482" t="s">
        <v>10</v>
      </c>
      <c r="C482" t="s">
        <v>29</v>
      </c>
      <c r="D482" t="s">
        <v>14</v>
      </c>
      <c r="E482">
        <v>0</v>
      </c>
      <c r="F482">
        <v>-7886.98</v>
      </c>
      <c r="G482">
        <v>-249.73</v>
      </c>
      <c r="H482">
        <v>149.91999999999999</v>
      </c>
      <c r="I482">
        <v>0.57299999999999995</v>
      </c>
      <c r="J482">
        <v>77.212000000000003</v>
      </c>
      <c r="K482">
        <v>-168.886</v>
      </c>
    </row>
    <row r="483" spans="1:11">
      <c r="A483" t="str">
        <f t="shared" si="7"/>
        <v>GROUND FLUL31.615</v>
      </c>
      <c r="B483" t="s">
        <v>10</v>
      </c>
      <c r="C483" t="s">
        <v>29</v>
      </c>
      <c r="D483" t="s">
        <v>14</v>
      </c>
      <c r="E483">
        <v>1.615</v>
      </c>
      <c r="F483">
        <v>-7886.98</v>
      </c>
      <c r="G483">
        <v>-249.73</v>
      </c>
      <c r="H483">
        <v>149.91999999999999</v>
      </c>
      <c r="I483">
        <v>0.57299999999999995</v>
      </c>
      <c r="J483">
        <v>-167.45599999999999</v>
      </c>
      <c r="K483">
        <v>238.71</v>
      </c>
    </row>
    <row r="484" spans="1:11">
      <c r="A484" t="str">
        <f t="shared" si="7"/>
        <v>GROUND FLUL33.23</v>
      </c>
      <c r="B484" t="s">
        <v>10</v>
      </c>
      <c r="C484" t="s">
        <v>29</v>
      </c>
      <c r="D484" t="s">
        <v>14</v>
      </c>
      <c r="E484">
        <v>3.23</v>
      </c>
      <c r="F484">
        <v>-7886.98</v>
      </c>
      <c r="G484">
        <v>-249.73</v>
      </c>
      <c r="H484">
        <v>149.91999999999999</v>
      </c>
      <c r="I484">
        <v>0.57299999999999995</v>
      </c>
      <c r="J484">
        <v>-404.339</v>
      </c>
      <c r="K484">
        <v>635.20899999999995</v>
      </c>
    </row>
    <row r="485" spans="1:11">
      <c r="A485" t="str">
        <f t="shared" si="7"/>
        <v>BASE 1 FLUL10</v>
      </c>
      <c r="B485" t="s">
        <v>15</v>
      </c>
      <c r="C485" t="s">
        <v>29</v>
      </c>
      <c r="D485" t="s">
        <v>12</v>
      </c>
      <c r="E485">
        <v>0</v>
      </c>
      <c r="F485">
        <v>12404.2</v>
      </c>
      <c r="G485">
        <v>1667.28</v>
      </c>
      <c r="H485">
        <v>-154.6</v>
      </c>
      <c r="I485">
        <v>-0.246</v>
      </c>
      <c r="J485">
        <v>-240.46799999999999</v>
      </c>
      <c r="K485">
        <v>1288.817</v>
      </c>
    </row>
    <row r="486" spans="1:11">
      <c r="A486" t="str">
        <f t="shared" si="7"/>
        <v>BASE 1 FLUL11.615</v>
      </c>
      <c r="B486" t="s">
        <v>15</v>
      </c>
      <c r="C486" t="s">
        <v>29</v>
      </c>
      <c r="D486" t="s">
        <v>12</v>
      </c>
      <c r="E486">
        <v>1.615</v>
      </c>
      <c r="F486">
        <v>12404.2</v>
      </c>
      <c r="G486">
        <v>1667.28</v>
      </c>
      <c r="H486">
        <v>-154.6</v>
      </c>
      <c r="I486">
        <v>-0.246</v>
      </c>
      <c r="J486">
        <v>10.983000000000001</v>
      </c>
      <c r="K486">
        <v>-1472.4359999999999</v>
      </c>
    </row>
    <row r="487" spans="1:11">
      <c r="A487" t="str">
        <f t="shared" si="7"/>
        <v>BASE 1 FLUL13.23</v>
      </c>
      <c r="B487" t="s">
        <v>15</v>
      </c>
      <c r="C487" t="s">
        <v>29</v>
      </c>
      <c r="D487" t="s">
        <v>12</v>
      </c>
      <c r="E487">
        <v>3.23</v>
      </c>
      <c r="F487">
        <v>12404.2</v>
      </c>
      <c r="G487">
        <v>1667.28</v>
      </c>
      <c r="H487">
        <v>-154.6</v>
      </c>
      <c r="I487">
        <v>-0.246</v>
      </c>
      <c r="J487">
        <v>261.89600000000002</v>
      </c>
      <c r="K487">
        <v>-4161.6940000000004</v>
      </c>
    </row>
    <row r="488" spans="1:11">
      <c r="A488" t="str">
        <f t="shared" si="7"/>
        <v>BASE 1 FLUL20</v>
      </c>
      <c r="B488" t="s">
        <v>15</v>
      </c>
      <c r="C488" t="s">
        <v>29</v>
      </c>
      <c r="D488" t="s">
        <v>13</v>
      </c>
      <c r="E488">
        <v>0</v>
      </c>
      <c r="F488">
        <v>121746</v>
      </c>
      <c r="G488">
        <v>-147.77000000000001</v>
      </c>
      <c r="H488">
        <v>320.88</v>
      </c>
      <c r="I488">
        <v>-0.27</v>
      </c>
      <c r="J488">
        <v>570.63699999999994</v>
      </c>
      <c r="K488">
        <v>-166.154</v>
      </c>
    </row>
    <row r="489" spans="1:11">
      <c r="A489" t="str">
        <f t="shared" si="7"/>
        <v>BASE 1 FLUL21.615</v>
      </c>
      <c r="B489" t="s">
        <v>15</v>
      </c>
      <c r="C489" t="s">
        <v>29</v>
      </c>
      <c r="D489" t="s">
        <v>13</v>
      </c>
      <c r="E489">
        <v>1.615</v>
      </c>
      <c r="F489">
        <v>121746</v>
      </c>
      <c r="G489">
        <v>-147.77000000000001</v>
      </c>
      <c r="H489">
        <v>320.88</v>
      </c>
      <c r="I489">
        <v>-0.27</v>
      </c>
      <c r="J489">
        <v>-29.757999999999999</v>
      </c>
      <c r="K489">
        <v>72.466999999999999</v>
      </c>
    </row>
    <row r="490" spans="1:11">
      <c r="A490" t="str">
        <f t="shared" si="7"/>
        <v>BASE 1 FLUL23.23</v>
      </c>
      <c r="B490" t="s">
        <v>15</v>
      </c>
      <c r="C490" t="s">
        <v>29</v>
      </c>
      <c r="D490" t="s">
        <v>13</v>
      </c>
      <c r="E490">
        <v>3.23</v>
      </c>
      <c r="F490">
        <v>121746</v>
      </c>
      <c r="G490">
        <v>-147.77000000000001</v>
      </c>
      <c r="H490">
        <v>320.88</v>
      </c>
      <c r="I490">
        <v>-0.27</v>
      </c>
      <c r="J490">
        <v>-628.69799999999998</v>
      </c>
      <c r="K490">
        <v>307.54500000000002</v>
      </c>
    </row>
    <row r="491" spans="1:11">
      <c r="A491" t="str">
        <f t="shared" si="7"/>
        <v>BASE 1 FLUL30</v>
      </c>
      <c r="B491" t="s">
        <v>15</v>
      </c>
      <c r="C491" t="s">
        <v>29</v>
      </c>
      <c r="D491" t="s">
        <v>14</v>
      </c>
      <c r="E491">
        <v>0</v>
      </c>
      <c r="F491">
        <v>-7350.85</v>
      </c>
      <c r="G491">
        <v>56.88</v>
      </c>
      <c r="H491">
        <v>-55.42</v>
      </c>
      <c r="I491">
        <v>0.20399999999999999</v>
      </c>
      <c r="J491">
        <v>-58.756999999999998</v>
      </c>
      <c r="K491">
        <v>48.558999999999997</v>
      </c>
    </row>
    <row r="492" spans="1:11">
      <c r="A492" t="str">
        <f t="shared" si="7"/>
        <v>BASE 1 FLUL31.615</v>
      </c>
      <c r="B492" t="s">
        <v>15</v>
      </c>
      <c r="C492" t="s">
        <v>29</v>
      </c>
      <c r="D492" t="s">
        <v>14</v>
      </c>
      <c r="E492">
        <v>1.615</v>
      </c>
      <c r="F492">
        <v>-7350.85</v>
      </c>
      <c r="G492">
        <v>56.88</v>
      </c>
      <c r="H492">
        <v>-55.42</v>
      </c>
      <c r="I492">
        <v>0.20399999999999999</v>
      </c>
      <c r="J492">
        <v>32.091999999999999</v>
      </c>
      <c r="K492">
        <v>-44.866</v>
      </c>
    </row>
    <row r="493" spans="1:11">
      <c r="A493" t="str">
        <f t="shared" si="7"/>
        <v>BASE 1 FLUL33.23</v>
      </c>
      <c r="B493" t="s">
        <v>15</v>
      </c>
      <c r="C493" t="s">
        <v>29</v>
      </c>
      <c r="D493" t="s">
        <v>14</v>
      </c>
      <c r="E493">
        <v>3.23</v>
      </c>
      <c r="F493">
        <v>-7350.85</v>
      </c>
      <c r="G493">
        <v>56.88</v>
      </c>
      <c r="H493">
        <v>-55.42</v>
      </c>
      <c r="I493">
        <v>0.20399999999999999</v>
      </c>
      <c r="J493">
        <v>121.372</v>
      </c>
      <c r="K493">
        <v>-136.09800000000001</v>
      </c>
    </row>
    <row r="494" spans="1:11">
      <c r="A494" t="str">
        <f t="shared" si="7"/>
        <v>BASE 2 FLUL10</v>
      </c>
      <c r="B494" t="s">
        <v>16</v>
      </c>
      <c r="C494" t="s">
        <v>29</v>
      </c>
      <c r="D494" t="s">
        <v>12</v>
      </c>
      <c r="E494">
        <v>0</v>
      </c>
      <c r="F494">
        <v>13619.29</v>
      </c>
      <c r="G494">
        <v>-445.39</v>
      </c>
      <c r="H494">
        <v>-424.99</v>
      </c>
      <c r="I494">
        <v>-0.33900000000000002</v>
      </c>
      <c r="J494">
        <v>-878.82</v>
      </c>
      <c r="K494">
        <v>-486.11599999999999</v>
      </c>
    </row>
    <row r="495" spans="1:11">
      <c r="A495" t="str">
        <f t="shared" si="7"/>
        <v>BASE 2 FLUL11.615</v>
      </c>
      <c r="B495" t="s">
        <v>16</v>
      </c>
      <c r="C495" t="s">
        <v>29</v>
      </c>
      <c r="D495" t="s">
        <v>12</v>
      </c>
      <c r="E495">
        <v>1.615</v>
      </c>
      <c r="F495">
        <v>13619.29</v>
      </c>
      <c r="G495">
        <v>-445.39</v>
      </c>
      <c r="H495">
        <v>-424.99</v>
      </c>
      <c r="I495">
        <v>-0.33900000000000002</v>
      </c>
      <c r="J495">
        <v>-197.63200000000001</v>
      </c>
      <c r="K495">
        <v>200.684</v>
      </c>
    </row>
    <row r="496" spans="1:11">
      <c r="A496" t="str">
        <f t="shared" si="7"/>
        <v>BASE 2 FLUL13.23</v>
      </c>
      <c r="B496" t="s">
        <v>16</v>
      </c>
      <c r="C496" t="s">
        <v>29</v>
      </c>
      <c r="D496" t="s">
        <v>12</v>
      </c>
      <c r="E496">
        <v>3.23</v>
      </c>
      <c r="F496">
        <v>13619.29</v>
      </c>
      <c r="G496">
        <v>-445.39</v>
      </c>
      <c r="H496">
        <v>-424.99</v>
      </c>
      <c r="I496">
        <v>-0.33900000000000002</v>
      </c>
      <c r="J496">
        <v>493.85199999999998</v>
      </c>
      <c r="K496">
        <v>877.03</v>
      </c>
    </row>
    <row r="497" spans="1:11">
      <c r="A497" t="str">
        <f t="shared" si="7"/>
        <v>BASE 2 FLUL20</v>
      </c>
      <c r="B497" t="s">
        <v>16</v>
      </c>
      <c r="C497" t="s">
        <v>29</v>
      </c>
      <c r="D497" t="s">
        <v>13</v>
      </c>
      <c r="E497">
        <v>0</v>
      </c>
      <c r="F497">
        <v>122053.52</v>
      </c>
      <c r="G497">
        <v>-53</v>
      </c>
      <c r="H497">
        <v>-203.72</v>
      </c>
      <c r="I497">
        <v>-2.1000000000000001E-2</v>
      </c>
      <c r="J497">
        <v>-214.81200000000001</v>
      </c>
      <c r="K497">
        <v>-97.664000000000001</v>
      </c>
    </row>
    <row r="498" spans="1:11">
      <c r="A498" t="str">
        <f t="shared" si="7"/>
        <v>BASE 2 FLUL21.615</v>
      </c>
      <c r="B498" t="s">
        <v>16</v>
      </c>
      <c r="C498" t="s">
        <v>29</v>
      </c>
      <c r="D498" t="s">
        <v>13</v>
      </c>
      <c r="E498">
        <v>1.615</v>
      </c>
      <c r="F498">
        <v>122053.52</v>
      </c>
      <c r="G498">
        <v>-53</v>
      </c>
      <c r="H498">
        <v>-203.72</v>
      </c>
      <c r="I498">
        <v>-2.1000000000000001E-2</v>
      </c>
      <c r="J498">
        <v>45.32</v>
      </c>
      <c r="K498">
        <v>-14.154</v>
      </c>
    </row>
    <row r="499" spans="1:11">
      <c r="A499" t="str">
        <f t="shared" si="7"/>
        <v>BASE 2 FLUL23.23</v>
      </c>
      <c r="B499" t="s">
        <v>16</v>
      </c>
      <c r="C499" t="s">
        <v>29</v>
      </c>
      <c r="D499" t="s">
        <v>13</v>
      </c>
      <c r="E499">
        <v>3.23</v>
      </c>
      <c r="F499">
        <v>122053.52</v>
      </c>
      <c r="G499">
        <v>-53</v>
      </c>
      <c r="H499">
        <v>-203.72</v>
      </c>
      <c r="I499">
        <v>-2.1000000000000001E-2</v>
      </c>
      <c r="J499">
        <v>303.09100000000001</v>
      </c>
      <c r="K499">
        <v>70.093000000000004</v>
      </c>
    </row>
    <row r="500" spans="1:11">
      <c r="A500" t="str">
        <f t="shared" si="7"/>
        <v>BASE 2 FLUL30</v>
      </c>
      <c r="B500" t="s">
        <v>16</v>
      </c>
      <c r="C500" t="s">
        <v>29</v>
      </c>
      <c r="D500" t="s">
        <v>14</v>
      </c>
      <c r="E500">
        <v>0</v>
      </c>
      <c r="F500">
        <v>-7083.33</v>
      </c>
      <c r="G500">
        <v>-20.54</v>
      </c>
      <c r="H500">
        <v>2.37</v>
      </c>
      <c r="I500">
        <v>0.34300000000000003</v>
      </c>
      <c r="J500">
        <v>6.2770000000000001</v>
      </c>
      <c r="K500">
        <v>-38.136000000000003</v>
      </c>
    </row>
    <row r="501" spans="1:11">
      <c r="A501" t="str">
        <f t="shared" si="7"/>
        <v>BASE 2 FLUL31.615</v>
      </c>
      <c r="B501" t="s">
        <v>16</v>
      </c>
      <c r="C501" t="s">
        <v>29</v>
      </c>
      <c r="D501" t="s">
        <v>14</v>
      </c>
      <c r="E501">
        <v>1.615</v>
      </c>
      <c r="F501">
        <v>-7083.33</v>
      </c>
      <c r="G501">
        <v>-20.54</v>
      </c>
      <c r="H501">
        <v>2.37</v>
      </c>
      <c r="I501">
        <v>0.34300000000000003</v>
      </c>
      <c r="J501">
        <v>3.2370000000000001</v>
      </c>
      <c r="K501">
        <v>-5.9530000000000003</v>
      </c>
    </row>
    <row r="502" spans="1:11">
      <c r="A502" t="str">
        <f t="shared" si="7"/>
        <v>BASE 2 FLUL33.23</v>
      </c>
      <c r="B502" t="s">
        <v>16</v>
      </c>
      <c r="C502" t="s">
        <v>29</v>
      </c>
      <c r="D502" t="s">
        <v>14</v>
      </c>
      <c r="E502">
        <v>3.23</v>
      </c>
      <c r="F502">
        <v>-7083.33</v>
      </c>
      <c r="G502">
        <v>-20.54</v>
      </c>
      <c r="H502">
        <v>2.37</v>
      </c>
      <c r="I502">
        <v>0.34300000000000003</v>
      </c>
      <c r="J502">
        <v>2.7E-2</v>
      </c>
      <c r="K502">
        <v>26.541</v>
      </c>
    </row>
    <row r="503" spans="1:11">
      <c r="A503" t="str">
        <f t="shared" si="7"/>
        <v>BASE 3 FLUL10</v>
      </c>
      <c r="B503" t="s">
        <v>17</v>
      </c>
      <c r="C503" t="s">
        <v>29</v>
      </c>
      <c r="D503" t="s">
        <v>12</v>
      </c>
      <c r="E503">
        <v>0</v>
      </c>
      <c r="F503">
        <v>16189.36</v>
      </c>
      <c r="G503">
        <v>2273.63</v>
      </c>
      <c r="H503">
        <v>0.61</v>
      </c>
      <c r="I503">
        <v>-5.6769999999999996</v>
      </c>
      <c r="J503">
        <v>260.59800000000001</v>
      </c>
      <c r="K503">
        <v>3694.0540000000001</v>
      </c>
    </row>
    <row r="504" spans="1:11">
      <c r="A504" t="str">
        <f t="shared" si="7"/>
        <v>BASE 3 FLUL11.105</v>
      </c>
      <c r="B504" t="s">
        <v>17</v>
      </c>
      <c r="C504" t="s">
        <v>29</v>
      </c>
      <c r="D504" t="s">
        <v>12</v>
      </c>
      <c r="E504">
        <v>1.105</v>
      </c>
      <c r="F504">
        <v>16189.36</v>
      </c>
      <c r="G504">
        <v>2273.63</v>
      </c>
      <c r="H504">
        <v>0.61</v>
      </c>
      <c r="I504">
        <v>-5.6769999999999996</v>
      </c>
      <c r="J504">
        <v>256.464</v>
      </c>
      <c r="K504">
        <v>1141.1949999999999</v>
      </c>
    </row>
    <row r="505" spans="1:11">
      <c r="A505" t="str">
        <f t="shared" si="7"/>
        <v>BASE 3 FLUL12.21</v>
      </c>
      <c r="B505" t="s">
        <v>17</v>
      </c>
      <c r="C505" t="s">
        <v>29</v>
      </c>
      <c r="D505" t="s">
        <v>12</v>
      </c>
      <c r="E505">
        <v>2.21</v>
      </c>
      <c r="F505">
        <v>16189.36</v>
      </c>
      <c r="G505">
        <v>2273.63</v>
      </c>
      <c r="H505">
        <v>0.61</v>
      </c>
      <c r="I505">
        <v>-5.6769999999999996</v>
      </c>
      <c r="J505">
        <v>245.58799999999999</v>
      </c>
      <c r="K505">
        <v>-1441.702</v>
      </c>
    </row>
    <row r="506" spans="1:11">
      <c r="A506" t="str">
        <f t="shared" si="7"/>
        <v>BASE 3 FLUL20</v>
      </c>
      <c r="B506" t="s">
        <v>17</v>
      </c>
      <c r="C506" t="s">
        <v>29</v>
      </c>
      <c r="D506" t="s">
        <v>13</v>
      </c>
      <c r="E506">
        <v>0</v>
      </c>
      <c r="F506">
        <v>127870.51</v>
      </c>
      <c r="G506">
        <v>-118.37</v>
      </c>
      <c r="H506">
        <v>1347.73</v>
      </c>
      <c r="I506">
        <v>-0.86399999999999999</v>
      </c>
      <c r="J506">
        <v>2739.297</v>
      </c>
      <c r="K506">
        <v>-123.688</v>
      </c>
    </row>
    <row r="507" spans="1:11">
      <c r="A507" t="str">
        <f t="shared" si="7"/>
        <v>BASE 3 FLUL21.105</v>
      </c>
      <c r="B507" t="s">
        <v>17</v>
      </c>
      <c r="C507" t="s">
        <v>29</v>
      </c>
      <c r="D507" t="s">
        <v>13</v>
      </c>
      <c r="E507">
        <v>1.105</v>
      </c>
      <c r="F507">
        <v>127870.51</v>
      </c>
      <c r="G507">
        <v>-118.37</v>
      </c>
      <c r="H507">
        <v>1347.73</v>
      </c>
      <c r="I507">
        <v>-0.86399999999999999</v>
      </c>
      <c r="J507">
        <v>1218.74</v>
      </c>
      <c r="K507">
        <v>8.3040000000000003</v>
      </c>
    </row>
    <row r="508" spans="1:11">
      <c r="A508" t="str">
        <f t="shared" si="7"/>
        <v>BASE 3 FLUL22.21</v>
      </c>
      <c r="B508" t="s">
        <v>17</v>
      </c>
      <c r="C508" t="s">
        <v>29</v>
      </c>
      <c r="D508" t="s">
        <v>13</v>
      </c>
      <c r="E508">
        <v>2.21</v>
      </c>
      <c r="F508">
        <v>127870.51</v>
      </c>
      <c r="G508">
        <v>-118.37</v>
      </c>
      <c r="H508">
        <v>1347.73</v>
      </c>
      <c r="I508">
        <v>-0.86399999999999999</v>
      </c>
      <c r="J508">
        <v>-333.87799999999999</v>
      </c>
      <c r="K508">
        <v>140.078</v>
      </c>
    </row>
    <row r="509" spans="1:11">
      <c r="A509" t="str">
        <f t="shared" si="7"/>
        <v>BASE 3 FLUL30</v>
      </c>
      <c r="B509" t="s">
        <v>17</v>
      </c>
      <c r="C509" t="s">
        <v>29</v>
      </c>
      <c r="D509" t="s">
        <v>14</v>
      </c>
      <c r="E509">
        <v>0</v>
      </c>
      <c r="F509">
        <v>-7001.77</v>
      </c>
      <c r="G509">
        <v>153.54</v>
      </c>
      <c r="H509">
        <v>-180.68</v>
      </c>
      <c r="I509">
        <v>2.2570000000000001</v>
      </c>
      <c r="J509">
        <v>-268.30500000000001</v>
      </c>
      <c r="K509">
        <v>238.69200000000001</v>
      </c>
    </row>
    <row r="510" spans="1:11">
      <c r="A510" t="str">
        <f t="shared" si="7"/>
        <v>BASE 3 FLUL31.105</v>
      </c>
      <c r="B510" t="s">
        <v>17</v>
      </c>
      <c r="C510" t="s">
        <v>29</v>
      </c>
      <c r="D510" t="s">
        <v>14</v>
      </c>
      <c r="E510">
        <v>1.105</v>
      </c>
      <c r="F510">
        <v>-7001.77</v>
      </c>
      <c r="G510">
        <v>153.54</v>
      </c>
      <c r="H510">
        <v>-180.68</v>
      </c>
      <c r="I510">
        <v>2.2570000000000001</v>
      </c>
      <c r="J510">
        <v>-65.768000000000001</v>
      </c>
      <c r="K510">
        <v>66.438999999999993</v>
      </c>
    </row>
    <row r="511" spans="1:11">
      <c r="A511" t="str">
        <f t="shared" si="7"/>
        <v>BASE 3 FLUL32.21</v>
      </c>
      <c r="B511" t="s">
        <v>17</v>
      </c>
      <c r="C511" t="s">
        <v>29</v>
      </c>
      <c r="D511" t="s">
        <v>14</v>
      </c>
      <c r="E511">
        <v>2.21</v>
      </c>
      <c r="F511">
        <v>-7001.77</v>
      </c>
      <c r="G511">
        <v>153.54</v>
      </c>
      <c r="H511">
        <v>-180.68</v>
      </c>
      <c r="I511">
        <v>2.2570000000000001</v>
      </c>
      <c r="J511">
        <v>138.501</v>
      </c>
      <c r="K511">
        <v>-107.56399999999999</v>
      </c>
    </row>
    <row r="512" spans="1:11">
      <c r="A512" t="str">
        <f t="shared" si="7"/>
        <v>4TH FLUL10</v>
      </c>
      <c r="B512" t="s">
        <v>20</v>
      </c>
      <c r="C512" t="s">
        <v>30</v>
      </c>
      <c r="D512" t="s">
        <v>12</v>
      </c>
      <c r="E512">
        <v>0</v>
      </c>
      <c r="F512">
        <v>-2987.18</v>
      </c>
      <c r="G512">
        <v>23199.13</v>
      </c>
      <c r="H512">
        <v>-1825.25</v>
      </c>
      <c r="I512">
        <v>-45.44</v>
      </c>
      <c r="J512">
        <v>-3605.808</v>
      </c>
      <c r="K512">
        <v>43801.457000000002</v>
      </c>
    </row>
    <row r="513" spans="1:11">
      <c r="A513" t="str">
        <f t="shared" si="7"/>
        <v>4TH FLUL11.69</v>
      </c>
      <c r="B513" t="s">
        <v>20</v>
      </c>
      <c r="C513" t="s">
        <v>30</v>
      </c>
      <c r="D513" t="s">
        <v>12</v>
      </c>
      <c r="E513">
        <v>1.69</v>
      </c>
      <c r="F513">
        <v>-2987.18</v>
      </c>
      <c r="G513">
        <v>23199.13</v>
      </c>
      <c r="H513">
        <v>-1825.25</v>
      </c>
      <c r="I513">
        <v>-45.44</v>
      </c>
      <c r="J513">
        <v>-438.077</v>
      </c>
      <c r="K513">
        <v>3543.37</v>
      </c>
    </row>
    <row r="514" spans="1:11">
      <c r="A514" t="str">
        <f t="shared" si="7"/>
        <v>4TH FLUL13.38</v>
      </c>
      <c r="B514" t="s">
        <v>20</v>
      </c>
      <c r="C514" t="s">
        <v>30</v>
      </c>
      <c r="D514" t="s">
        <v>12</v>
      </c>
      <c r="E514">
        <v>3.38</v>
      </c>
      <c r="F514">
        <v>-2987.18</v>
      </c>
      <c r="G514">
        <v>23199.13</v>
      </c>
      <c r="H514">
        <v>-1825.25</v>
      </c>
      <c r="I514">
        <v>-45.44</v>
      </c>
      <c r="J514">
        <v>2738</v>
      </c>
      <c r="K514">
        <v>-36782.307999999997</v>
      </c>
    </row>
    <row r="515" spans="1:11">
      <c r="A515" t="str">
        <f t="shared" ref="A515:A578" si="8">+CONCATENATE(B515,D515,E515)</f>
        <v>4TH FLUL20</v>
      </c>
      <c r="B515" t="s">
        <v>20</v>
      </c>
      <c r="C515" t="s">
        <v>30</v>
      </c>
      <c r="D515" t="s">
        <v>13</v>
      </c>
      <c r="E515">
        <v>0</v>
      </c>
      <c r="F515">
        <v>40080.01</v>
      </c>
      <c r="G515">
        <v>-1108.96</v>
      </c>
      <c r="H515">
        <v>18688.95</v>
      </c>
      <c r="I515">
        <v>2.2040000000000002</v>
      </c>
      <c r="J515">
        <v>34606.821000000004</v>
      </c>
      <c r="K515">
        <v>-1762.33</v>
      </c>
    </row>
    <row r="516" spans="1:11">
      <c r="A516" t="str">
        <f t="shared" si="8"/>
        <v>4TH FLUL21.69</v>
      </c>
      <c r="B516" t="s">
        <v>20</v>
      </c>
      <c r="C516" t="s">
        <v>30</v>
      </c>
      <c r="D516" t="s">
        <v>13</v>
      </c>
      <c r="E516">
        <v>1.69</v>
      </c>
      <c r="F516">
        <v>40080.01</v>
      </c>
      <c r="G516">
        <v>-1108.96</v>
      </c>
      <c r="H516">
        <v>18688.95</v>
      </c>
      <c r="I516">
        <v>2.2040000000000002</v>
      </c>
      <c r="J516">
        <v>2493.788</v>
      </c>
      <c r="K516">
        <v>179.018</v>
      </c>
    </row>
    <row r="517" spans="1:11">
      <c r="A517" t="str">
        <f t="shared" si="8"/>
        <v>4TH FLUL23.38</v>
      </c>
      <c r="B517" t="s">
        <v>20</v>
      </c>
      <c r="C517" t="s">
        <v>30</v>
      </c>
      <c r="D517" t="s">
        <v>13</v>
      </c>
      <c r="E517">
        <v>3.38</v>
      </c>
      <c r="F517">
        <v>40080.01</v>
      </c>
      <c r="G517">
        <v>-1108.96</v>
      </c>
      <c r="H517">
        <v>18688.95</v>
      </c>
      <c r="I517">
        <v>2.2040000000000002</v>
      </c>
      <c r="J517">
        <v>-29666.838</v>
      </c>
      <c r="K517">
        <v>2116.9749999999999</v>
      </c>
    </row>
    <row r="518" spans="1:11">
      <c r="A518" t="str">
        <f t="shared" si="8"/>
        <v>4TH FLUL30</v>
      </c>
      <c r="B518" t="s">
        <v>20</v>
      </c>
      <c r="C518" t="s">
        <v>30</v>
      </c>
      <c r="D518" t="s">
        <v>14</v>
      </c>
      <c r="E518">
        <v>0</v>
      </c>
      <c r="F518">
        <v>2604.71</v>
      </c>
      <c r="G518">
        <v>1025.2</v>
      </c>
      <c r="H518">
        <v>1213.01</v>
      </c>
      <c r="I518">
        <v>47.018999999999998</v>
      </c>
      <c r="J518">
        <v>2229.741</v>
      </c>
      <c r="K518">
        <v>1976.9690000000001</v>
      </c>
    </row>
    <row r="519" spans="1:11">
      <c r="A519" t="str">
        <f t="shared" si="8"/>
        <v>4TH FLUL31.69</v>
      </c>
      <c r="B519" t="s">
        <v>20</v>
      </c>
      <c r="C519" t="s">
        <v>30</v>
      </c>
      <c r="D519" t="s">
        <v>14</v>
      </c>
      <c r="E519">
        <v>1.69</v>
      </c>
      <c r="F519">
        <v>2604.71</v>
      </c>
      <c r="G519">
        <v>1025.2</v>
      </c>
      <c r="H519">
        <v>1213.01</v>
      </c>
      <c r="I519">
        <v>47.018999999999998</v>
      </c>
      <c r="J519">
        <v>145.40299999999999</v>
      </c>
      <c r="K519">
        <v>204.209</v>
      </c>
    </row>
    <row r="520" spans="1:11">
      <c r="A520" t="str">
        <f t="shared" si="8"/>
        <v>4TH FLUL33.38</v>
      </c>
      <c r="B520" t="s">
        <v>20</v>
      </c>
      <c r="C520" t="s">
        <v>30</v>
      </c>
      <c r="D520" t="s">
        <v>14</v>
      </c>
      <c r="E520">
        <v>3.38</v>
      </c>
      <c r="F520">
        <v>2604.71</v>
      </c>
      <c r="G520">
        <v>1025.2</v>
      </c>
      <c r="H520">
        <v>1213.01</v>
      </c>
      <c r="I520">
        <v>47.018999999999998</v>
      </c>
      <c r="J520">
        <v>-1941.71</v>
      </c>
      <c r="K520">
        <v>-1572.444</v>
      </c>
    </row>
    <row r="521" spans="1:11">
      <c r="A521" t="str">
        <f t="shared" si="8"/>
        <v>3RD FLUL10</v>
      </c>
      <c r="B521" t="s">
        <v>22</v>
      </c>
      <c r="C521" t="s">
        <v>30</v>
      </c>
      <c r="D521" t="s">
        <v>12</v>
      </c>
      <c r="E521">
        <v>0</v>
      </c>
      <c r="F521">
        <v>-7165</v>
      </c>
      <c r="G521">
        <v>15648.42</v>
      </c>
      <c r="H521">
        <v>-2092.64</v>
      </c>
      <c r="I521">
        <v>-62.604999999999997</v>
      </c>
      <c r="J521">
        <v>-4580.6030000000001</v>
      </c>
      <c r="K521">
        <v>35909.817999999999</v>
      </c>
    </row>
    <row r="522" spans="1:11">
      <c r="A522" t="str">
        <f t="shared" si="8"/>
        <v>3RD FLUL11.69</v>
      </c>
      <c r="B522" t="s">
        <v>22</v>
      </c>
      <c r="C522" t="s">
        <v>30</v>
      </c>
      <c r="D522" t="s">
        <v>12</v>
      </c>
      <c r="E522">
        <v>1.69</v>
      </c>
      <c r="F522">
        <v>-7165</v>
      </c>
      <c r="G522">
        <v>15648.42</v>
      </c>
      <c r="H522">
        <v>-2092.64</v>
      </c>
      <c r="I522">
        <v>-62.604999999999997</v>
      </c>
      <c r="J522">
        <v>-873.87400000000002</v>
      </c>
      <c r="K522">
        <v>7626.482</v>
      </c>
    </row>
    <row r="523" spans="1:11">
      <c r="A523" t="str">
        <f t="shared" si="8"/>
        <v>3RD FLUL13.38</v>
      </c>
      <c r="B523" t="s">
        <v>22</v>
      </c>
      <c r="C523" t="s">
        <v>30</v>
      </c>
      <c r="D523" t="s">
        <v>12</v>
      </c>
      <c r="E523">
        <v>3.38</v>
      </c>
      <c r="F523">
        <v>-7165</v>
      </c>
      <c r="G523">
        <v>15648.42</v>
      </c>
      <c r="H523">
        <v>-2092.64</v>
      </c>
      <c r="I523">
        <v>-62.604999999999997</v>
      </c>
      <c r="J523">
        <v>2865.509</v>
      </c>
      <c r="K523">
        <v>-20941.728999999999</v>
      </c>
    </row>
    <row r="524" spans="1:11">
      <c r="A524" t="str">
        <f t="shared" si="8"/>
        <v>3RD FLUL20</v>
      </c>
      <c r="B524" t="s">
        <v>22</v>
      </c>
      <c r="C524" t="s">
        <v>30</v>
      </c>
      <c r="D524" t="s">
        <v>13</v>
      </c>
      <c r="E524">
        <v>0</v>
      </c>
      <c r="F524">
        <v>83041.16</v>
      </c>
      <c r="G524">
        <v>-868.14</v>
      </c>
      <c r="H524">
        <v>10579.1</v>
      </c>
      <c r="I524">
        <v>-1.9059999999999999</v>
      </c>
      <c r="J524">
        <v>24342.274000000001</v>
      </c>
      <c r="K524">
        <v>-2094.895</v>
      </c>
    </row>
    <row r="525" spans="1:11">
      <c r="A525" t="str">
        <f t="shared" si="8"/>
        <v>3RD FLUL21.69</v>
      </c>
      <c r="B525" t="s">
        <v>22</v>
      </c>
      <c r="C525" t="s">
        <v>30</v>
      </c>
      <c r="D525" t="s">
        <v>13</v>
      </c>
      <c r="E525">
        <v>1.69</v>
      </c>
      <c r="F525">
        <v>83041.16</v>
      </c>
      <c r="G525">
        <v>-868.14</v>
      </c>
      <c r="H525">
        <v>10579.1</v>
      </c>
      <c r="I525">
        <v>-1.9059999999999999</v>
      </c>
      <c r="J525">
        <v>5700.1260000000002</v>
      </c>
      <c r="K525">
        <v>-502.20499999999998</v>
      </c>
    </row>
    <row r="526" spans="1:11">
      <c r="A526" t="str">
        <f t="shared" si="8"/>
        <v>3RD FLUL23.38</v>
      </c>
      <c r="B526" t="s">
        <v>22</v>
      </c>
      <c r="C526" t="s">
        <v>30</v>
      </c>
      <c r="D526" t="s">
        <v>13</v>
      </c>
      <c r="E526">
        <v>3.38</v>
      </c>
      <c r="F526">
        <v>83041.16</v>
      </c>
      <c r="G526">
        <v>-868.14</v>
      </c>
      <c r="H526">
        <v>10579.1</v>
      </c>
      <c r="I526">
        <v>-1.9059999999999999</v>
      </c>
      <c r="J526">
        <v>-13154.884</v>
      </c>
      <c r="K526">
        <v>1109.2380000000001</v>
      </c>
    </row>
    <row r="527" spans="1:11">
      <c r="A527" t="str">
        <f t="shared" si="8"/>
        <v>3RD FLUL30</v>
      </c>
      <c r="B527" t="s">
        <v>22</v>
      </c>
      <c r="C527" t="s">
        <v>30</v>
      </c>
      <c r="D527" t="s">
        <v>14</v>
      </c>
      <c r="E527">
        <v>0</v>
      </c>
      <c r="F527">
        <v>5565.2</v>
      </c>
      <c r="G527">
        <v>601.34</v>
      </c>
      <c r="H527">
        <v>739.65</v>
      </c>
      <c r="I527">
        <v>42.503</v>
      </c>
      <c r="J527">
        <v>1677.671</v>
      </c>
      <c r="K527">
        <v>1419.9690000000001</v>
      </c>
    </row>
    <row r="528" spans="1:11">
      <c r="A528" t="str">
        <f t="shared" si="8"/>
        <v>3RD FLUL31.69</v>
      </c>
      <c r="B528" t="s">
        <v>22</v>
      </c>
      <c r="C528" t="s">
        <v>30</v>
      </c>
      <c r="D528" t="s">
        <v>14</v>
      </c>
      <c r="E528">
        <v>1.69</v>
      </c>
      <c r="F528">
        <v>5565.2</v>
      </c>
      <c r="G528">
        <v>601.34</v>
      </c>
      <c r="H528">
        <v>739.65</v>
      </c>
      <c r="I528">
        <v>42.503</v>
      </c>
      <c r="J528">
        <v>375.14699999999999</v>
      </c>
      <c r="K528">
        <v>341.49400000000003</v>
      </c>
    </row>
    <row r="529" spans="1:11">
      <c r="A529" t="str">
        <f t="shared" si="8"/>
        <v>3RD FLUL33.38</v>
      </c>
      <c r="B529" t="s">
        <v>22</v>
      </c>
      <c r="C529" t="s">
        <v>30</v>
      </c>
      <c r="D529" t="s">
        <v>14</v>
      </c>
      <c r="E529">
        <v>3.38</v>
      </c>
      <c r="F529">
        <v>5565.2</v>
      </c>
      <c r="G529">
        <v>601.34</v>
      </c>
      <c r="H529">
        <v>739.65</v>
      </c>
      <c r="I529">
        <v>42.503</v>
      </c>
      <c r="J529">
        <v>-941.38800000000003</v>
      </c>
      <c r="K529">
        <v>-749.73299999999995</v>
      </c>
    </row>
    <row r="530" spans="1:11">
      <c r="A530" t="str">
        <f t="shared" si="8"/>
        <v>2ND FLUL10</v>
      </c>
      <c r="B530" t="s">
        <v>23</v>
      </c>
      <c r="C530" t="s">
        <v>30</v>
      </c>
      <c r="D530" t="s">
        <v>12</v>
      </c>
      <c r="E530">
        <v>0</v>
      </c>
      <c r="F530">
        <v>-11588.7</v>
      </c>
      <c r="G530">
        <v>15395.97</v>
      </c>
      <c r="H530">
        <v>-1658.91</v>
      </c>
      <c r="I530">
        <v>-53.716000000000001</v>
      </c>
      <c r="J530">
        <v>-3949.873</v>
      </c>
      <c r="K530">
        <v>36764.258000000002</v>
      </c>
    </row>
    <row r="531" spans="1:11">
      <c r="A531" t="str">
        <f t="shared" si="8"/>
        <v>2ND FLUL11.69</v>
      </c>
      <c r="B531" t="s">
        <v>23</v>
      </c>
      <c r="C531" t="s">
        <v>30</v>
      </c>
      <c r="D531" t="s">
        <v>12</v>
      </c>
      <c r="E531">
        <v>1.69</v>
      </c>
      <c r="F531">
        <v>-11588.7</v>
      </c>
      <c r="G531">
        <v>15395.97</v>
      </c>
      <c r="H531">
        <v>-1658.91</v>
      </c>
      <c r="I531">
        <v>-53.716000000000001</v>
      </c>
      <c r="J531">
        <v>-949.54399999999998</v>
      </c>
      <c r="K531">
        <v>8331.1640000000007</v>
      </c>
    </row>
    <row r="532" spans="1:11">
      <c r="A532" t="str">
        <f t="shared" si="8"/>
        <v>2ND FLUL13.38</v>
      </c>
      <c r="B532" t="s">
        <v>23</v>
      </c>
      <c r="C532" t="s">
        <v>30</v>
      </c>
      <c r="D532" t="s">
        <v>12</v>
      </c>
      <c r="E532">
        <v>3.38</v>
      </c>
      <c r="F532">
        <v>-11588.7</v>
      </c>
      <c r="G532">
        <v>15395.97</v>
      </c>
      <c r="H532">
        <v>-1658.91</v>
      </c>
      <c r="I532">
        <v>-53.716000000000001</v>
      </c>
      <c r="J532">
        <v>2102.6680000000001</v>
      </c>
      <c r="K532">
        <v>-20557.248</v>
      </c>
    </row>
    <row r="533" spans="1:11">
      <c r="A533" t="str">
        <f t="shared" si="8"/>
        <v>2ND FLUL20</v>
      </c>
      <c r="B533" t="s">
        <v>23</v>
      </c>
      <c r="C533" t="s">
        <v>30</v>
      </c>
      <c r="D533" t="s">
        <v>13</v>
      </c>
      <c r="E533">
        <v>0</v>
      </c>
      <c r="F533">
        <v>116844.79</v>
      </c>
      <c r="G533">
        <v>-619.89</v>
      </c>
      <c r="H533">
        <v>8586.19</v>
      </c>
      <c r="I533">
        <v>-0.82399999999999995</v>
      </c>
      <c r="J533">
        <v>19489.794999999998</v>
      </c>
      <c r="K533">
        <v>-1770.501</v>
      </c>
    </row>
    <row r="534" spans="1:11">
      <c r="A534" t="str">
        <f t="shared" si="8"/>
        <v>2ND FLUL21.69</v>
      </c>
      <c r="B534" t="s">
        <v>23</v>
      </c>
      <c r="C534" t="s">
        <v>30</v>
      </c>
      <c r="D534" t="s">
        <v>13</v>
      </c>
      <c r="E534">
        <v>1.69</v>
      </c>
      <c r="F534">
        <v>116844.79</v>
      </c>
      <c r="G534">
        <v>-619.89</v>
      </c>
      <c r="H534">
        <v>8586.19</v>
      </c>
      <c r="I534">
        <v>-0.82399999999999995</v>
      </c>
      <c r="J534">
        <v>4074.2629999999999</v>
      </c>
      <c r="K534">
        <v>-588.45799999999997</v>
      </c>
    </row>
    <row r="535" spans="1:11">
      <c r="A535" t="str">
        <f t="shared" si="8"/>
        <v>2ND FLUL23.38</v>
      </c>
      <c r="B535" t="s">
        <v>23</v>
      </c>
      <c r="C535" t="s">
        <v>30</v>
      </c>
      <c r="D535" t="s">
        <v>13</v>
      </c>
      <c r="E535">
        <v>3.38</v>
      </c>
      <c r="F535">
        <v>116844.79</v>
      </c>
      <c r="G535">
        <v>-619.89</v>
      </c>
      <c r="H535">
        <v>8586.19</v>
      </c>
      <c r="I535">
        <v>-0.82399999999999995</v>
      </c>
      <c r="J535">
        <v>-11564.012000000001</v>
      </c>
      <c r="K535">
        <v>625.70500000000004</v>
      </c>
    </row>
    <row r="536" spans="1:11">
      <c r="A536" t="str">
        <f t="shared" si="8"/>
        <v>2ND FLUL30</v>
      </c>
      <c r="B536" t="s">
        <v>23</v>
      </c>
      <c r="C536" t="s">
        <v>30</v>
      </c>
      <c r="D536" t="s">
        <v>14</v>
      </c>
      <c r="E536">
        <v>0</v>
      </c>
      <c r="F536">
        <v>8108.8</v>
      </c>
      <c r="G536">
        <v>553.19000000000005</v>
      </c>
      <c r="H536">
        <v>671.5</v>
      </c>
      <c r="I536">
        <v>35.804000000000002</v>
      </c>
      <c r="J536">
        <v>1509.684</v>
      </c>
      <c r="K536">
        <v>1314.627</v>
      </c>
    </row>
    <row r="537" spans="1:11">
      <c r="A537" t="str">
        <f t="shared" si="8"/>
        <v>2ND FLUL31.69</v>
      </c>
      <c r="B537" t="s">
        <v>23</v>
      </c>
      <c r="C537" t="s">
        <v>30</v>
      </c>
      <c r="D537" t="s">
        <v>14</v>
      </c>
      <c r="E537">
        <v>1.69</v>
      </c>
      <c r="F537">
        <v>8108.8</v>
      </c>
      <c r="G537">
        <v>553.19000000000005</v>
      </c>
      <c r="H537">
        <v>671.5</v>
      </c>
      <c r="I537">
        <v>35.804000000000002</v>
      </c>
      <c r="J537">
        <v>308.87099999999998</v>
      </c>
      <c r="K537">
        <v>302.44499999999999</v>
      </c>
    </row>
    <row r="538" spans="1:11">
      <c r="A538" t="str">
        <f t="shared" si="8"/>
        <v>2ND FLUL33.38</v>
      </c>
      <c r="B538" t="s">
        <v>23</v>
      </c>
      <c r="C538" t="s">
        <v>30</v>
      </c>
      <c r="D538" t="s">
        <v>14</v>
      </c>
      <c r="E538">
        <v>3.38</v>
      </c>
      <c r="F538">
        <v>8108.8</v>
      </c>
      <c r="G538">
        <v>553.19000000000005</v>
      </c>
      <c r="H538">
        <v>671.5</v>
      </c>
      <c r="I538">
        <v>35.804000000000002</v>
      </c>
      <c r="J538">
        <v>-908.83100000000002</v>
      </c>
      <c r="K538">
        <v>-726.26499999999999</v>
      </c>
    </row>
    <row r="539" spans="1:11">
      <c r="A539" t="str">
        <f t="shared" si="8"/>
        <v>1ST FLUL10</v>
      </c>
      <c r="B539" t="s">
        <v>24</v>
      </c>
      <c r="C539" t="s">
        <v>30</v>
      </c>
      <c r="D539" t="s">
        <v>12</v>
      </c>
      <c r="E539">
        <v>0</v>
      </c>
      <c r="F539">
        <v>-14324.35</v>
      </c>
      <c r="G539">
        <v>15517.43</v>
      </c>
      <c r="H539">
        <v>-939.25</v>
      </c>
      <c r="I539">
        <v>-45.926000000000002</v>
      </c>
      <c r="J539">
        <v>-2999.5030000000002</v>
      </c>
      <c r="K539">
        <v>48374.057000000001</v>
      </c>
    </row>
    <row r="540" spans="1:11">
      <c r="A540" t="str">
        <f t="shared" si="8"/>
        <v>1ST FLUL11.69</v>
      </c>
      <c r="B540" t="s">
        <v>24</v>
      </c>
      <c r="C540" t="s">
        <v>30</v>
      </c>
      <c r="D540" t="s">
        <v>12</v>
      </c>
      <c r="E540">
        <v>1.69</v>
      </c>
      <c r="F540">
        <v>-14324.35</v>
      </c>
      <c r="G540">
        <v>15517.43</v>
      </c>
      <c r="H540">
        <v>-939.25</v>
      </c>
      <c r="I540">
        <v>-45.926000000000002</v>
      </c>
      <c r="J540">
        <v>-1299.3599999999999</v>
      </c>
      <c r="K540">
        <v>20522.042000000001</v>
      </c>
    </row>
    <row r="541" spans="1:11">
      <c r="A541" t="str">
        <f t="shared" si="8"/>
        <v>1ST FLUL13.38</v>
      </c>
      <c r="B541" t="s">
        <v>24</v>
      </c>
      <c r="C541" t="s">
        <v>30</v>
      </c>
      <c r="D541" t="s">
        <v>12</v>
      </c>
      <c r="E541">
        <v>3.38</v>
      </c>
      <c r="F541">
        <v>-14324.35</v>
      </c>
      <c r="G541">
        <v>15517.43</v>
      </c>
      <c r="H541">
        <v>-939.25</v>
      </c>
      <c r="I541">
        <v>-45.926000000000002</v>
      </c>
      <c r="J541">
        <v>445.834</v>
      </c>
      <c r="K541">
        <v>-8041.5140000000001</v>
      </c>
    </row>
    <row r="542" spans="1:11">
      <c r="A542" t="str">
        <f t="shared" si="8"/>
        <v>1ST FLUL20</v>
      </c>
      <c r="B542" t="s">
        <v>24</v>
      </c>
      <c r="C542" t="s">
        <v>30</v>
      </c>
      <c r="D542" t="s">
        <v>13</v>
      </c>
      <c r="E542">
        <v>0</v>
      </c>
      <c r="F542">
        <v>142444.44</v>
      </c>
      <c r="G542">
        <v>-427.29</v>
      </c>
      <c r="H542">
        <v>7000.1</v>
      </c>
      <c r="I542">
        <v>-1.62</v>
      </c>
      <c r="J542">
        <v>17335.608</v>
      </c>
      <c r="K542">
        <v>-2022.3610000000001</v>
      </c>
    </row>
    <row r="543" spans="1:11">
      <c r="A543" t="str">
        <f t="shared" si="8"/>
        <v>1ST FLUL21.69</v>
      </c>
      <c r="B543" t="s">
        <v>24</v>
      </c>
      <c r="C543" t="s">
        <v>30</v>
      </c>
      <c r="D543" t="s">
        <v>13</v>
      </c>
      <c r="E543">
        <v>1.69</v>
      </c>
      <c r="F543">
        <v>142444.44</v>
      </c>
      <c r="G543">
        <v>-427.29</v>
      </c>
      <c r="H543">
        <v>7000.1</v>
      </c>
      <c r="I543">
        <v>-1.62</v>
      </c>
      <c r="J543">
        <v>4798.6930000000002</v>
      </c>
      <c r="K543">
        <v>-1232.652</v>
      </c>
    </row>
    <row r="544" spans="1:11">
      <c r="A544" t="str">
        <f t="shared" si="8"/>
        <v>1ST FLUL23.38</v>
      </c>
      <c r="B544" t="s">
        <v>24</v>
      </c>
      <c r="C544" t="s">
        <v>30</v>
      </c>
      <c r="D544" t="s">
        <v>13</v>
      </c>
      <c r="E544">
        <v>3.38</v>
      </c>
      <c r="F544">
        <v>142444.44</v>
      </c>
      <c r="G544">
        <v>-427.29</v>
      </c>
      <c r="H544">
        <v>7000.1</v>
      </c>
      <c r="I544">
        <v>-1.62</v>
      </c>
      <c r="J544">
        <v>-7904.72</v>
      </c>
      <c r="K544">
        <v>-400.22199999999998</v>
      </c>
    </row>
    <row r="545" spans="1:11">
      <c r="A545" t="str">
        <f t="shared" si="8"/>
        <v>1ST FLUL30</v>
      </c>
      <c r="B545" t="s">
        <v>24</v>
      </c>
      <c r="C545" t="s">
        <v>30</v>
      </c>
      <c r="D545" t="s">
        <v>14</v>
      </c>
      <c r="E545">
        <v>0</v>
      </c>
      <c r="F545">
        <v>10082.08</v>
      </c>
      <c r="G545">
        <v>530.01</v>
      </c>
      <c r="H545">
        <v>545.27</v>
      </c>
      <c r="I545">
        <v>40.997999999999998</v>
      </c>
      <c r="J545">
        <v>1423.925</v>
      </c>
      <c r="K545">
        <v>1574.6110000000001</v>
      </c>
    </row>
    <row r="546" spans="1:11">
      <c r="A546" t="str">
        <f t="shared" si="8"/>
        <v>1ST FLUL31.69</v>
      </c>
      <c r="B546" t="s">
        <v>24</v>
      </c>
      <c r="C546" t="s">
        <v>30</v>
      </c>
      <c r="D546" t="s">
        <v>14</v>
      </c>
      <c r="E546">
        <v>1.69</v>
      </c>
      <c r="F546">
        <v>10082.08</v>
      </c>
      <c r="G546">
        <v>530.01</v>
      </c>
      <c r="H546">
        <v>545.27</v>
      </c>
      <c r="I546">
        <v>40.997999999999998</v>
      </c>
      <c r="J546">
        <v>458.916</v>
      </c>
      <c r="K546">
        <v>627.04100000000005</v>
      </c>
    </row>
    <row r="547" spans="1:11">
      <c r="A547" t="str">
        <f t="shared" si="8"/>
        <v>1ST FLUL33.38</v>
      </c>
      <c r="B547" t="s">
        <v>24</v>
      </c>
      <c r="C547" t="s">
        <v>30</v>
      </c>
      <c r="D547" t="s">
        <v>14</v>
      </c>
      <c r="E547">
        <v>3.38</v>
      </c>
      <c r="F547">
        <v>10082.08</v>
      </c>
      <c r="G547">
        <v>530.01</v>
      </c>
      <c r="H547">
        <v>545.27</v>
      </c>
      <c r="I547">
        <v>40.997999999999998</v>
      </c>
      <c r="J547">
        <v>-522.01099999999997</v>
      </c>
      <c r="K547">
        <v>-342.27199999999999</v>
      </c>
    </row>
    <row r="548" spans="1:11">
      <c r="A548" t="str">
        <f t="shared" si="8"/>
        <v>GROUND FLUL10</v>
      </c>
      <c r="B548" t="s">
        <v>10</v>
      </c>
      <c r="C548" t="s">
        <v>30</v>
      </c>
      <c r="D548" t="s">
        <v>12</v>
      </c>
      <c r="E548">
        <v>0</v>
      </c>
      <c r="F548">
        <v>-14269.01</v>
      </c>
      <c r="G548">
        <v>-16107.83</v>
      </c>
      <c r="H548">
        <v>1017.38</v>
      </c>
      <c r="I548">
        <v>-0.98199999999999998</v>
      </c>
      <c r="J548">
        <v>612.84699999999998</v>
      </c>
      <c r="K548">
        <v>-10297.168</v>
      </c>
    </row>
    <row r="549" spans="1:11">
      <c r="A549" t="str">
        <f t="shared" si="8"/>
        <v>GROUND FLUL11.615</v>
      </c>
      <c r="B549" t="s">
        <v>10</v>
      </c>
      <c r="C549" t="s">
        <v>30</v>
      </c>
      <c r="D549" t="s">
        <v>12</v>
      </c>
      <c r="E549">
        <v>1.615</v>
      </c>
      <c r="F549">
        <v>-14269.01</v>
      </c>
      <c r="G549">
        <v>-16107.83</v>
      </c>
      <c r="H549">
        <v>1017.38</v>
      </c>
      <c r="I549">
        <v>-0.98199999999999998</v>
      </c>
      <c r="J549">
        <v>-1032.7550000000001</v>
      </c>
      <c r="K549">
        <v>15914.008</v>
      </c>
    </row>
    <row r="550" spans="1:11">
      <c r="A550" t="str">
        <f t="shared" si="8"/>
        <v>GROUND FLUL13.23</v>
      </c>
      <c r="B550" t="s">
        <v>10</v>
      </c>
      <c r="C550" t="s">
        <v>30</v>
      </c>
      <c r="D550" t="s">
        <v>12</v>
      </c>
      <c r="E550">
        <v>3.23</v>
      </c>
      <c r="F550">
        <v>-14269.01</v>
      </c>
      <c r="G550">
        <v>-16107.83</v>
      </c>
      <c r="H550">
        <v>1017.38</v>
      </c>
      <c r="I550">
        <v>-0.98199999999999998</v>
      </c>
      <c r="J550">
        <v>-2642.4290000000001</v>
      </c>
      <c r="K550">
        <v>41571.561000000002</v>
      </c>
    </row>
    <row r="551" spans="1:11">
      <c r="A551" t="str">
        <f t="shared" si="8"/>
        <v>GROUND FLUL20</v>
      </c>
      <c r="B551" t="s">
        <v>10</v>
      </c>
      <c r="C551" t="s">
        <v>30</v>
      </c>
      <c r="D551" t="s">
        <v>13</v>
      </c>
      <c r="E551">
        <v>0</v>
      </c>
      <c r="F551">
        <v>142112.39000000001</v>
      </c>
      <c r="G551">
        <v>768.94</v>
      </c>
      <c r="H551">
        <v>-3982.42</v>
      </c>
      <c r="I551">
        <v>-1.587</v>
      </c>
      <c r="J551">
        <v>-687.87300000000005</v>
      </c>
      <c r="K551">
        <v>580.23500000000001</v>
      </c>
    </row>
    <row r="552" spans="1:11">
      <c r="A552" t="str">
        <f t="shared" si="8"/>
        <v>GROUND FLUL21.615</v>
      </c>
      <c r="B552" t="s">
        <v>10</v>
      </c>
      <c r="C552" t="s">
        <v>30</v>
      </c>
      <c r="D552" t="s">
        <v>13</v>
      </c>
      <c r="E552">
        <v>1.615</v>
      </c>
      <c r="F552">
        <v>142112.39000000001</v>
      </c>
      <c r="G552">
        <v>768.94</v>
      </c>
      <c r="H552">
        <v>-3982.42</v>
      </c>
      <c r="I552">
        <v>-1.587</v>
      </c>
      <c r="J552">
        <v>5628.3270000000002</v>
      </c>
      <c r="K552">
        <v>-674.82799999999997</v>
      </c>
    </row>
    <row r="553" spans="1:11">
      <c r="A553" t="str">
        <f t="shared" si="8"/>
        <v>GROUND FLUL23.23</v>
      </c>
      <c r="B553" t="s">
        <v>10</v>
      </c>
      <c r="C553" t="s">
        <v>30</v>
      </c>
      <c r="D553" t="s">
        <v>13</v>
      </c>
      <c r="E553">
        <v>3.23</v>
      </c>
      <c r="F553">
        <v>142112.39000000001</v>
      </c>
      <c r="G553">
        <v>768.94</v>
      </c>
      <c r="H553">
        <v>-3982.42</v>
      </c>
      <c r="I553">
        <v>-1.587</v>
      </c>
      <c r="J553">
        <v>11748.726000000001</v>
      </c>
      <c r="K553">
        <v>-1906.415</v>
      </c>
    </row>
    <row r="554" spans="1:11">
      <c r="A554" t="str">
        <f t="shared" si="8"/>
        <v>GROUND FLUL30</v>
      </c>
      <c r="B554" t="s">
        <v>10</v>
      </c>
      <c r="C554" t="s">
        <v>30</v>
      </c>
      <c r="D554" t="s">
        <v>14</v>
      </c>
      <c r="E554">
        <v>0</v>
      </c>
      <c r="F554">
        <v>9934.85</v>
      </c>
      <c r="G554">
        <v>-513.71</v>
      </c>
      <c r="H554">
        <v>-433.82</v>
      </c>
      <c r="I554">
        <v>1.1890000000000001</v>
      </c>
      <c r="J554">
        <v>-287.553</v>
      </c>
      <c r="K554">
        <v>-322.18099999999998</v>
      </c>
    </row>
    <row r="555" spans="1:11">
      <c r="A555" t="str">
        <f t="shared" si="8"/>
        <v>GROUND FLUL31.615</v>
      </c>
      <c r="B555" t="s">
        <v>10</v>
      </c>
      <c r="C555" t="s">
        <v>30</v>
      </c>
      <c r="D555" t="s">
        <v>14</v>
      </c>
      <c r="E555">
        <v>1.615</v>
      </c>
      <c r="F555">
        <v>9934.85</v>
      </c>
      <c r="G555">
        <v>-513.71</v>
      </c>
      <c r="H555">
        <v>-433.82</v>
      </c>
      <c r="I555">
        <v>1.1890000000000001</v>
      </c>
      <c r="J555">
        <v>419.33199999999999</v>
      </c>
      <c r="K555">
        <v>514.44000000000005</v>
      </c>
    </row>
    <row r="556" spans="1:11">
      <c r="A556" t="str">
        <f t="shared" si="8"/>
        <v>GROUND FLUL33.23</v>
      </c>
      <c r="B556" t="s">
        <v>10</v>
      </c>
      <c r="C556" t="s">
        <v>30</v>
      </c>
      <c r="D556" t="s">
        <v>14</v>
      </c>
      <c r="E556">
        <v>3.23</v>
      </c>
      <c r="F556">
        <v>9934.85</v>
      </c>
      <c r="G556">
        <v>-513.71</v>
      </c>
      <c r="H556">
        <v>-433.82</v>
      </c>
      <c r="I556">
        <v>1.1890000000000001</v>
      </c>
      <c r="J556">
        <v>1111.6289999999999</v>
      </c>
      <c r="K556">
        <v>1333.164</v>
      </c>
    </row>
    <row r="557" spans="1:11">
      <c r="A557" t="str">
        <f t="shared" si="8"/>
        <v>BASE 1 FLUL10</v>
      </c>
      <c r="B557" t="s">
        <v>15</v>
      </c>
      <c r="C557" t="s">
        <v>30</v>
      </c>
      <c r="D557" t="s">
        <v>12</v>
      </c>
      <c r="E557">
        <v>0</v>
      </c>
      <c r="F557">
        <v>-14060.46</v>
      </c>
      <c r="G557">
        <v>3801.19</v>
      </c>
      <c r="H557">
        <v>-84.17</v>
      </c>
      <c r="I557">
        <v>-0.50900000000000001</v>
      </c>
      <c r="J557">
        <v>-92.409000000000006</v>
      </c>
      <c r="K557">
        <v>2938.8359999999998</v>
      </c>
    </row>
    <row r="558" spans="1:11">
      <c r="A558" t="str">
        <f t="shared" si="8"/>
        <v>BASE 1 FLUL11.615</v>
      </c>
      <c r="B558" t="s">
        <v>15</v>
      </c>
      <c r="C558" t="s">
        <v>30</v>
      </c>
      <c r="D558" t="s">
        <v>12</v>
      </c>
      <c r="E558">
        <v>1.615</v>
      </c>
      <c r="F558">
        <v>-14060.46</v>
      </c>
      <c r="G558">
        <v>3801.19</v>
      </c>
      <c r="H558">
        <v>-84.17</v>
      </c>
      <c r="I558">
        <v>-0.50900000000000001</v>
      </c>
      <c r="J558">
        <v>48.25</v>
      </c>
      <c r="K558">
        <v>-3313.462</v>
      </c>
    </row>
    <row r="559" spans="1:11">
      <c r="A559" t="str">
        <f t="shared" si="8"/>
        <v>BASE 1 FLUL13.23</v>
      </c>
      <c r="B559" t="s">
        <v>15</v>
      </c>
      <c r="C559" t="s">
        <v>30</v>
      </c>
      <c r="D559" t="s">
        <v>12</v>
      </c>
      <c r="E559">
        <v>3.23</v>
      </c>
      <c r="F559">
        <v>-14060.46</v>
      </c>
      <c r="G559">
        <v>3801.19</v>
      </c>
      <c r="H559">
        <v>-84.17</v>
      </c>
      <c r="I559">
        <v>-0.50900000000000001</v>
      </c>
      <c r="J559">
        <v>187.107</v>
      </c>
      <c r="K559">
        <v>-9442.0499999999993</v>
      </c>
    </row>
    <row r="560" spans="1:11">
      <c r="A560" t="str">
        <f t="shared" si="8"/>
        <v>BASE 1 FLUL20</v>
      </c>
      <c r="B560" t="s">
        <v>15</v>
      </c>
      <c r="C560" t="s">
        <v>30</v>
      </c>
      <c r="D560" t="s">
        <v>13</v>
      </c>
      <c r="E560">
        <v>0</v>
      </c>
      <c r="F560">
        <v>140280.68</v>
      </c>
      <c r="G560">
        <v>-107.56</v>
      </c>
      <c r="H560">
        <v>660.81</v>
      </c>
      <c r="I560">
        <v>-0.55900000000000005</v>
      </c>
      <c r="J560">
        <v>994.51400000000001</v>
      </c>
      <c r="K560">
        <v>-46.192999999999998</v>
      </c>
    </row>
    <row r="561" spans="1:11">
      <c r="A561" t="str">
        <f t="shared" si="8"/>
        <v>BASE 1 FLUL21.615</v>
      </c>
      <c r="B561" t="s">
        <v>15</v>
      </c>
      <c r="C561" t="s">
        <v>30</v>
      </c>
      <c r="D561" t="s">
        <v>13</v>
      </c>
      <c r="E561">
        <v>1.615</v>
      </c>
      <c r="F561">
        <v>140280.68</v>
      </c>
      <c r="G561">
        <v>-107.56</v>
      </c>
      <c r="H561">
        <v>660.81</v>
      </c>
      <c r="I561">
        <v>-0.55900000000000005</v>
      </c>
      <c r="J561">
        <v>-203.63200000000001</v>
      </c>
      <c r="K561">
        <v>127.051</v>
      </c>
    </row>
    <row r="562" spans="1:11">
      <c r="A562" t="str">
        <f t="shared" si="8"/>
        <v>BASE 1 FLUL23.23</v>
      </c>
      <c r="B562" t="s">
        <v>15</v>
      </c>
      <c r="C562" t="s">
        <v>30</v>
      </c>
      <c r="D562" t="s">
        <v>13</v>
      </c>
      <c r="E562">
        <v>3.23</v>
      </c>
      <c r="F562">
        <v>140280.68</v>
      </c>
      <c r="G562">
        <v>-107.56</v>
      </c>
      <c r="H562">
        <v>660.81</v>
      </c>
      <c r="I562">
        <v>-0.55900000000000005</v>
      </c>
      <c r="J562">
        <v>-1394.174</v>
      </c>
      <c r="K562">
        <v>295.55099999999999</v>
      </c>
    </row>
    <row r="563" spans="1:11">
      <c r="A563" t="str">
        <f t="shared" si="8"/>
        <v>BASE 1 FLUL30</v>
      </c>
      <c r="B563" t="s">
        <v>15</v>
      </c>
      <c r="C563" t="s">
        <v>30</v>
      </c>
      <c r="D563" t="s">
        <v>14</v>
      </c>
      <c r="E563">
        <v>0</v>
      </c>
      <c r="F563">
        <v>9657.93</v>
      </c>
      <c r="G563">
        <v>129.30000000000001</v>
      </c>
      <c r="H563">
        <v>100.84</v>
      </c>
      <c r="I563">
        <v>0.42199999999999999</v>
      </c>
      <c r="J563">
        <v>80.692999999999998</v>
      </c>
      <c r="K563">
        <v>110.98399999999999</v>
      </c>
    </row>
    <row r="564" spans="1:11">
      <c r="A564" t="str">
        <f t="shared" si="8"/>
        <v>BASE 1 FLUL31.615</v>
      </c>
      <c r="B564" t="s">
        <v>15</v>
      </c>
      <c r="C564" t="s">
        <v>30</v>
      </c>
      <c r="D564" t="s">
        <v>14</v>
      </c>
      <c r="E564">
        <v>1.615</v>
      </c>
      <c r="F564">
        <v>9657.93</v>
      </c>
      <c r="G564">
        <v>129.30000000000001</v>
      </c>
      <c r="H564">
        <v>100.84</v>
      </c>
      <c r="I564">
        <v>0.42199999999999999</v>
      </c>
      <c r="J564">
        <v>-84.042000000000002</v>
      </c>
      <c r="K564">
        <v>-100.453</v>
      </c>
    </row>
    <row r="565" spans="1:11">
      <c r="A565" t="str">
        <f t="shared" si="8"/>
        <v>BASE 1 FLUL33.23</v>
      </c>
      <c r="B565" t="s">
        <v>15</v>
      </c>
      <c r="C565" t="s">
        <v>30</v>
      </c>
      <c r="D565" t="s">
        <v>14</v>
      </c>
      <c r="E565">
        <v>3.23</v>
      </c>
      <c r="F565">
        <v>9657.93</v>
      </c>
      <c r="G565">
        <v>129.30000000000001</v>
      </c>
      <c r="H565">
        <v>100.84</v>
      </c>
      <c r="I565">
        <v>0.42199999999999999</v>
      </c>
      <c r="J565">
        <v>-245.63900000000001</v>
      </c>
      <c r="K565">
        <v>-308.13900000000001</v>
      </c>
    </row>
    <row r="566" spans="1:11">
      <c r="A566" t="str">
        <f t="shared" si="8"/>
        <v>BASE 2 FLUL10</v>
      </c>
      <c r="B566" t="s">
        <v>16</v>
      </c>
      <c r="C566" t="s">
        <v>30</v>
      </c>
      <c r="D566" t="s">
        <v>12</v>
      </c>
      <c r="E566">
        <v>0</v>
      </c>
      <c r="F566">
        <v>-14170.52</v>
      </c>
      <c r="G566">
        <v>-1354.75</v>
      </c>
      <c r="H566">
        <v>360.84</v>
      </c>
      <c r="I566">
        <v>-0.70399999999999996</v>
      </c>
      <c r="J566">
        <v>741.25199999999995</v>
      </c>
      <c r="K566">
        <v>-1964.7349999999999</v>
      </c>
    </row>
    <row r="567" spans="1:11">
      <c r="A567" t="str">
        <f t="shared" si="8"/>
        <v>BASE 2 FLUL11.615</v>
      </c>
      <c r="B567" t="s">
        <v>16</v>
      </c>
      <c r="C567" t="s">
        <v>30</v>
      </c>
      <c r="D567" t="s">
        <v>12</v>
      </c>
      <c r="E567">
        <v>1.615</v>
      </c>
      <c r="F567">
        <v>-14170.52</v>
      </c>
      <c r="G567">
        <v>-1354.75</v>
      </c>
      <c r="H567">
        <v>360.84</v>
      </c>
      <c r="I567">
        <v>-0.70399999999999996</v>
      </c>
      <c r="J567">
        <v>163.84800000000001</v>
      </c>
      <c r="K567">
        <v>166.655</v>
      </c>
    </row>
    <row r="568" spans="1:11">
      <c r="A568" t="str">
        <f t="shared" si="8"/>
        <v>BASE 2 FLUL13.23</v>
      </c>
      <c r="B568" t="s">
        <v>16</v>
      </c>
      <c r="C568" t="s">
        <v>30</v>
      </c>
      <c r="D568" t="s">
        <v>12</v>
      </c>
      <c r="E568">
        <v>3.23</v>
      </c>
      <c r="F568">
        <v>-14170.52</v>
      </c>
      <c r="G568">
        <v>-1354.75</v>
      </c>
      <c r="H568">
        <v>360.84</v>
      </c>
      <c r="I568">
        <v>-0.70399999999999996</v>
      </c>
      <c r="J568">
        <v>-420.096</v>
      </c>
      <c r="K568">
        <v>2291.3919999999998</v>
      </c>
    </row>
    <row r="569" spans="1:11">
      <c r="A569" t="str">
        <f t="shared" si="8"/>
        <v>BASE 2 FLUL20</v>
      </c>
      <c r="B569" t="s">
        <v>16</v>
      </c>
      <c r="C569" t="s">
        <v>30</v>
      </c>
      <c r="D569" t="s">
        <v>13</v>
      </c>
      <c r="E569">
        <v>0</v>
      </c>
      <c r="F569">
        <v>140357.26</v>
      </c>
      <c r="G569">
        <v>118.12</v>
      </c>
      <c r="H569">
        <v>6.3</v>
      </c>
      <c r="I569">
        <v>-4.3999999999999997E-2</v>
      </c>
      <c r="J569">
        <v>552.46900000000005</v>
      </c>
      <c r="K569">
        <v>206.67500000000001</v>
      </c>
    </row>
    <row r="570" spans="1:11">
      <c r="A570" t="str">
        <f t="shared" si="8"/>
        <v>BASE 2 FLUL21.615</v>
      </c>
      <c r="B570" t="s">
        <v>16</v>
      </c>
      <c r="C570" t="s">
        <v>30</v>
      </c>
      <c r="D570" t="s">
        <v>13</v>
      </c>
      <c r="E570">
        <v>1.615</v>
      </c>
      <c r="F570">
        <v>140357.26</v>
      </c>
      <c r="G570">
        <v>118.12</v>
      </c>
      <c r="H570">
        <v>6.3</v>
      </c>
      <c r="I570">
        <v>-4.3999999999999997E-2</v>
      </c>
      <c r="J570">
        <v>440.10500000000002</v>
      </c>
      <c r="K570">
        <v>13.455</v>
      </c>
    </row>
    <row r="571" spans="1:11">
      <c r="A571" t="str">
        <f t="shared" si="8"/>
        <v>BASE 2 FLUL23.23</v>
      </c>
      <c r="B571" t="s">
        <v>16</v>
      </c>
      <c r="C571" t="s">
        <v>30</v>
      </c>
      <c r="D571" t="s">
        <v>13</v>
      </c>
      <c r="E571">
        <v>3.23</v>
      </c>
      <c r="F571">
        <v>140357.26</v>
      </c>
      <c r="G571">
        <v>118.12</v>
      </c>
      <c r="H571">
        <v>6.3</v>
      </c>
      <c r="I571">
        <v>-4.3999999999999997E-2</v>
      </c>
      <c r="J571">
        <v>310.17099999999999</v>
      </c>
      <c r="K571">
        <v>-180.303</v>
      </c>
    </row>
    <row r="572" spans="1:11">
      <c r="A572" t="str">
        <f t="shared" si="8"/>
        <v>BASE 2 FLUL30</v>
      </c>
      <c r="B572" t="s">
        <v>16</v>
      </c>
      <c r="C572" t="s">
        <v>30</v>
      </c>
      <c r="D572" t="s">
        <v>14</v>
      </c>
      <c r="E572">
        <v>0</v>
      </c>
      <c r="F572">
        <v>9525.66</v>
      </c>
      <c r="G572">
        <v>-72.19</v>
      </c>
      <c r="H572">
        <v>-48.32</v>
      </c>
      <c r="I572">
        <v>0.71199999999999997</v>
      </c>
      <c r="J572">
        <v>-97.436999999999998</v>
      </c>
      <c r="K572">
        <v>-145.65199999999999</v>
      </c>
    </row>
    <row r="573" spans="1:11">
      <c r="A573" t="str">
        <f t="shared" si="8"/>
        <v>BASE 2 FLUL31.615</v>
      </c>
      <c r="B573" t="s">
        <v>16</v>
      </c>
      <c r="C573" t="s">
        <v>30</v>
      </c>
      <c r="D573" t="s">
        <v>14</v>
      </c>
      <c r="E573">
        <v>1.615</v>
      </c>
      <c r="F573">
        <v>9525.66</v>
      </c>
      <c r="G573">
        <v>-72.19</v>
      </c>
      <c r="H573">
        <v>-48.32</v>
      </c>
      <c r="I573">
        <v>0.71199999999999997</v>
      </c>
      <c r="J573">
        <v>-20.843</v>
      </c>
      <c r="K573">
        <v>-31</v>
      </c>
    </row>
    <row r="574" spans="1:11">
      <c r="A574" t="str">
        <f t="shared" si="8"/>
        <v>BASE 2 FLUL33.23</v>
      </c>
      <c r="B574" t="s">
        <v>16</v>
      </c>
      <c r="C574" t="s">
        <v>30</v>
      </c>
      <c r="D574" t="s">
        <v>14</v>
      </c>
      <c r="E574">
        <v>3.23</v>
      </c>
      <c r="F574">
        <v>9525.66</v>
      </c>
      <c r="G574">
        <v>-72.19</v>
      </c>
      <c r="H574">
        <v>-48.32</v>
      </c>
      <c r="I574">
        <v>0.71199999999999997</v>
      </c>
      <c r="J574">
        <v>56.582000000000001</v>
      </c>
      <c r="K574">
        <v>84.89</v>
      </c>
    </row>
    <row r="575" spans="1:11">
      <c r="A575" t="str">
        <f t="shared" si="8"/>
        <v>BASE 3 FLUL10</v>
      </c>
      <c r="B575" t="s">
        <v>17</v>
      </c>
      <c r="C575" t="s">
        <v>30</v>
      </c>
      <c r="D575" t="s">
        <v>12</v>
      </c>
      <c r="E575">
        <v>0</v>
      </c>
      <c r="F575">
        <v>-14434.2</v>
      </c>
      <c r="G575">
        <v>4028.61</v>
      </c>
      <c r="H575">
        <v>-441.16</v>
      </c>
      <c r="I575">
        <v>-11.772</v>
      </c>
      <c r="J575">
        <v>-876.38699999999994</v>
      </c>
      <c r="K575">
        <v>6956.2950000000001</v>
      </c>
    </row>
    <row r="576" spans="1:11">
      <c r="A576" t="str">
        <f t="shared" si="8"/>
        <v>BASE 3 FLUL11.105</v>
      </c>
      <c r="B576" t="s">
        <v>17</v>
      </c>
      <c r="C576" t="s">
        <v>30</v>
      </c>
      <c r="D576" t="s">
        <v>12</v>
      </c>
      <c r="E576">
        <v>1.105</v>
      </c>
      <c r="F576">
        <v>-14434.2</v>
      </c>
      <c r="G576">
        <v>4028.61</v>
      </c>
      <c r="H576">
        <v>-441.16</v>
      </c>
      <c r="I576">
        <v>-11.772</v>
      </c>
      <c r="J576">
        <v>-381.35700000000003</v>
      </c>
      <c r="K576">
        <v>2446.06</v>
      </c>
    </row>
    <row r="577" spans="1:11">
      <c r="A577" t="str">
        <f t="shared" si="8"/>
        <v>BASE 3 FLUL12.21</v>
      </c>
      <c r="B577" t="s">
        <v>17</v>
      </c>
      <c r="C577" t="s">
        <v>30</v>
      </c>
      <c r="D577" t="s">
        <v>12</v>
      </c>
      <c r="E577">
        <v>2.21</v>
      </c>
      <c r="F577">
        <v>-14434.2</v>
      </c>
      <c r="G577">
        <v>4028.61</v>
      </c>
      <c r="H577">
        <v>-441.16</v>
      </c>
      <c r="I577">
        <v>-11.772</v>
      </c>
      <c r="J577">
        <v>121.093</v>
      </c>
      <c r="K577">
        <v>-2111.7779999999998</v>
      </c>
    </row>
    <row r="578" spans="1:11">
      <c r="A578" t="str">
        <f t="shared" si="8"/>
        <v>BASE 3 FLUL20</v>
      </c>
      <c r="B578" t="s">
        <v>17</v>
      </c>
      <c r="C578" t="s">
        <v>30</v>
      </c>
      <c r="D578" t="s">
        <v>13</v>
      </c>
      <c r="E578">
        <v>0</v>
      </c>
      <c r="F578">
        <v>143262.41</v>
      </c>
      <c r="G578">
        <v>-46.37</v>
      </c>
      <c r="H578">
        <v>3083.66</v>
      </c>
      <c r="I578">
        <v>-1.792</v>
      </c>
      <c r="J578">
        <v>5722.3649999999998</v>
      </c>
      <c r="K578">
        <v>-75.013000000000005</v>
      </c>
    </row>
    <row r="579" spans="1:11">
      <c r="A579" t="str">
        <f t="shared" ref="A579:A642" si="9">+CONCATENATE(B579,D579,E579)</f>
        <v>BASE 3 FLUL21.105</v>
      </c>
      <c r="B579" t="s">
        <v>17</v>
      </c>
      <c r="C579" t="s">
        <v>30</v>
      </c>
      <c r="D579" t="s">
        <v>13</v>
      </c>
      <c r="E579">
        <v>1.105</v>
      </c>
      <c r="F579">
        <v>143262.41</v>
      </c>
      <c r="G579">
        <v>-46.37</v>
      </c>
      <c r="H579">
        <v>3083.66</v>
      </c>
      <c r="I579">
        <v>-1.792</v>
      </c>
      <c r="J579">
        <v>2266.152</v>
      </c>
      <c r="K579">
        <v>-23.143999999999998</v>
      </c>
    </row>
    <row r="580" spans="1:11">
      <c r="A580" t="str">
        <f t="shared" si="9"/>
        <v>BASE 3 FLUL22.21</v>
      </c>
      <c r="B580" t="s">
        <v>17</v>
      </c>
      <c r="C580" t="s">
        <v>30</v>
      </c>
      <c r="D580" t="s">
        <v>13</v>
      </c>
      <c r="E580">
        <v>2.21</v>
      </c>
      <c r="F580">
        <v>143262.41</v>
      </c>
      <c r="G580">
        <v>-46.37</v>
      </c>
      <c r="H580">
        <v>3083.66</v>
      </c>
      <c r="I580">
        <v>-1.792</v>
      </c>
      <c r="J580">
        <v>-1234.1579999999999</v>
      </c>
      <c r="K580">
        <v>29.175999999999998</v>
      </c>
    </row>
    <row r="581" spans="1:11">
      <c r="A581" t="str">
        <f t="shared" si="9"/>
        <v>BASE 3 FLUL30</v>
      </c>
      <c r="B581" t="s">
        <v>17</v>
      </c>
      <c r="C581" t="s">
        <v>30</v>
      </c>
      <c r="D581" t="s">
        <v>14</v>
      </c>
      <c r="E581">
        <v>0</v>
      </c>
      <c r="F581">
        <v>9541.9</v>
      </c>
      <c r="G581">
        <v>270.10000000000002</v>
      </c>
      <c r="H581">
        <v>276.01</v>
      </c>
      <c r="I581">
        <v>4.68</v>
      </c>
      <c r="J581">
        <v>435.82799999999997</v>
      </c>
      <c r="K581">
        <v>445.779</v>
      </c>
    </row>
    <row r="582" spans="1:11">
      <c r="A582" t="str">
        <f t="shared" si="9"/>
        <v>BASE 3 FLUL31.105</v>
      </c>
      <c r="B582" t="s">
        <v>17</v>
      </c>
      <c r="C582" t="s">
        <v>30</v>
      </c>
      <c r="D582" t="s">
        <v>14</v>
      </c>
      <c r="E582">
        <v>1.105</v>
      </c>
      <c r="F582">
        <v>9541.9</v>
      </c>
      <c r="G582">
        <v>270.10000000000002</v>
      </c>
      <c r="H582">
        <v>276.01</v>
      </c>
      <c r="I582">
        <v>4.68</v>
      </c>
      <c r="J582">
        <v>127.217</v>
      </c>
      <c r="K582">
        <v>143.58699999999999</v>
      </c>
    </row>
    <row r="583" spans="1:11">
      <c r="A583" t="str">
        <f t="shared" si="9"/>
        <v>BASE 3 FLUL32.21</v>
      </c>
      <c r="B583" t="s">
        <v>17</v>
      </c>
      <c r="C583" t="s">
        <v>30</v>
      </c>
      <c r="D583" t="s">
        <v>14</v>
      </c>
      <c r="E583">
        <v>2.21</v>
      </c>
      <c r="F583">
        <v>9541.9</v>
      </c>
      <c r="G583">
        <v>270.10000000000002</v>
      </c>
      <c r="H583">
        <v>276.01</v>
      </c>
      <c r="I583">
        <v>4.68</v>
      </c>
      <c r="J583">
        <v>-183.87100000000001</v>
      </c>
      <c r="K583">
        <v>-161.4</v>
      </c>
    </row>
    <row r="584" spans="1:11">
      <c r="A584" t="str">
        <f t="shared" si="9"/>
        <v>4TH FLUL10</v>
      </c>
      <c r="B584" t="s">
        <v>20</v>
      </c>
      <c r="C584" t="s">
        <v>31</v>
      </c>
      <c r="D584" t="s">
        <v>12</v>
      </c>
      <c r="E584">
        <v>0</v>
      </c>
      <c r="F584">
        <v>-2925.77</v>
      </c>
      <c r="G584">
        <v>27167.13</v>
      </c>
      <c r="H584">
        <v>-6092.39</v>
      </c>
      <c r="I584">
        <v>-45.44</v>
      </c>
      <c r="J584">
        <v>-11164.558999999999</v>
      </c>
      <c r="K584">
        <v>51549.561000000002</v>
      </c>
    </row>
    <row r="585" spans="1:11">
      <c r="A585" t="str">
        <f t="shared" si="9"/>
        <v>4TH FLUL11.69</v>
      </c>
      <c r="B585" t="s">
        <v>20</v>
      </c>
      <c r="C585" t="s">
        <v>31</v>
      </c>
      <c r="D585" t="s">
        <v>12</v>
      </c>
      <c r="E585">
        <v>1.69</v>
      </c>
      <c r="F585">
        <v>-2925.77</v>
      </c>
      <c r="G585">
        <v>27167.13</v>
      </c>
      <c r="H585">
        <v>-6092.39</v>
      </c>
      <c r="I585">
        <v>-45.44</v>
      </c>
      <c r="J585">
        <v>-785.226</v>
      </c>
      <c r="K585">
        <v>4863.4629999999997</v>
      </c>
    </row>
    <row r="586" spans="1:11">
      <c r="A586" t="str">
        <f t="shared" si="9"/>
        <v>4TH FLUL13.38</v>
      </c>
      <c r="B586" t="s">
        <v>20</v>
      </c>
      <c r="C586" t="s">
        <v>31</v>
      </c>
      <c r="D586" t="s">
        <v>12</v>
      </c>
      <c r="E586">
        <v>3.38</v>
      </c>
      <c r="F586">
        <v>-2925.77</v>
      </c>
      <c r="G586">
        <v>27167.13</v>
      </c>
      <c r="H586">
        <v>-6092.39</v>
      </c>
      <c r="I586">
        <v>-45.44</v>
      </c>
      <c r="J586">
        <v>9605.1959999999999</v>
      </c>
      <c r="K586">
        <v>-41891.254000000001</v>
      </c>
    </row>
    <row r="587" spans="1:11">
      <c r="A587" t="str">
        <f t="shared" si="9"/>
        <v>4TH FLUL20</v>
      </c>
      <c r="B587" t="s">
        <v>20</v>
      </c>
      <c r="C587" t="s">
        <v>31</v>
      </c>
      <c r="D587" t="s">
        <v>13</v>
      </c>
      <c r="E587">
        <v>0</v>
      </c>
      <c r="F587">
        <v>40422.17</v>
      </c>
      <c r="G587">
        <v>-2272.7399999999998</v>
      </c>
      <c r="H587">
        <v>19365.099999999999</v>
      </c>
      <c r="I587">
        <v>2.2040000000000002</v>
      </c>
      <c r="J587">
        <v>35607.622000000003</v>
      </c>
      <c r="K587">
        <v>-4240.5829999999996</v>
      </c>
    </row>
    <row r="588" spans="1:11">
      <c r="A588" t="str">
        <f t="shared" si="9"/>
        <v>4TH FLUL21.69</v>
      </c>
      <c r="B588" t="s">
        <v>20</v>
      </c>
      <c r="C588" t="s">
        <v>31</v>
      </c>
      <c r="D588" t="s">
        <v>13</v>
      </c>
      <c r="E588">
        <v>1.69</v>
      </c>
      <c r="F588">
        <v>40422.17</v>
      </c>
      <c r="G588">
        <v>-2272.7399999999998</v>
      </c>
      <c r="H588">
        <v>19365.099999999999</v>
      </c>
      <c r="I588">
        <v>2.2040000000000002</v>
      </c>
      <c r="J588">
        <v>2487.2829999999999</v>
      </c>
      <c r="K588">
        <v>-352.52499999999998</v>
      </c>
    </row>
    <row r="589" spans="1:11">
      <c r="A589" t="str">
        <f t="shared" si="9"/>
        <v>4TH FLUL23.38</v>
      </c>
      <c r="B589" t="s">
        <v>20</v>
      </c>
      <c r="C589" t="s">
        <v>31</v>
      </c>
      <c r="D589" t="s">
        <v>13</v>
      </c>
      <c r="E589">
        <v>3.38</v>
      </c>
      <c r="F589">
        <v>40422.17</v>
      </c>
      <c r="G589">
        <v>-2272.7399999999998</v>
      </c>
      <c r="H589">
        <v>19365.099999999999</v>
      </c>
      <c r="I589">
        <v>2.2040000000000002</v>
      </c>
      <c r="J589">
        <v>-30668.179</v>
      </c>
      <c r="K589">
        <v>3540.5079999999998</v>
      </c>
    </row>
    <row r="590" spans="1:11">
      <c r="A590" t="str">
        <f t="shared" si="9"/>
        <v>4TH FLUL30</v>
      </c>
      <c r="B590" t="s">
        <v>20</v>
      </c>
      <c r="C590" t="s">
        <v>31</v>
      </c>
      <c r="D590" t="s">
        <v>14</v>
      </c>
      <c r="E590">
        <v>0</v>
      </c>
      <c r="F590">
        <v>4278</v>
      </c>
      <c r="G590">
        <v>1006.55</v>
      </c>
      <c r="H590">
        <v>1875.29</v>
      </c>
      <c r="I590">
        <v>47.018999999999998</v>
      </c>
      <c r="J590">
        <v>3440.1930000000002</v>
      </c>
      <c r="K590">
        <v>1944.2190000000001</v>
      </c>
    </row>
    <row r="591" spans="1:11">
      <c r="A591" t="str">
        <f t="shared" si="9"/>
        <v>4TH FLUL31.69</v>
      </c>
      <c r="B591" t="s">
        <v>20</v>
      </c>
      <c r="C591" t="s">
        <v>31</v>
      </c>
      <c r="D591" t="s">
        <v>14</v>
      </c>
      <c r="E591">
        <v>1.69</v>
      </c>
      <c r="F591">
        <v>4278</v>
      </c>
      <c r="G591">
        <v>1006.55</v>
      </c>
      <c r="H591">
        <v>1875.29</v>
      </c>
      <c r="I591">
        <v>47.018999999999998</v>
      </c>
      <c r="J591">
        <v>229.012</v>
      </c>
      <c r="K591">
        <v>213.58099999999999</v>
      </c>
    </row>
    <row r="592" spans="1:11">
      <c r="A592" t="str">
        <f t="shared" si="9"/>
        <v>4TH FLUL33.38</v>
      </c>
      <c r="B592" t="s">
        <v>20</v>
      </c>
      <c r="C592" t="s">
        <v>31</v>
      </c>
      <c r="D592" t="s">
        <v>14</v>
      </c>
      <c r="E592">
        <v>3.38</v>
      </c>
      <c r="F592">
        <v>4278</v>
      </c>
      <c r="G592">
        <v>1006.55</v>
      </c>
      <c r="H592">
        <v>1875.29</v>
      </c>
      <c r="I592">
        <v>47.018999999999998</v>
      </c>
      <c r="J592">
        <v>-2985.4029999999998</v>
      </c>
      <c r="K592">
        <v>-1520.069</v>
      </c>
    </row>
    <row r="593" spans="1:11">
      <c r="A593" t="str">
        <f t="shared" si="9"/>
        <v>3RD FLUL10</v>
      </c>
      <c r="B593" t="s">
        <v>22</v>
      </c>
      <c r="C593" t="s">
        <v>31</v>
      </c>
      <c r="D593" t="s">
        <v>12</v>
      </c>
      <c r="E593">
        <v>0</v>
      </c>
      <c r="F593">
        <v>-6665.11</v>
      </c>
      <c r="G593">
        <v>19337.57</v>
      </c>
      <c r="H593">
        <v>-5028.18</v>
      </c>
      <c r="I593">
        <v>-62.604999999999997</v>
      </c>
      <c r="J593">
        <v>-10430.431</v>
      </c>
      <c r="K593">
        <v>42519.474999999999</v>
      </c>
    </row>
    <row r="594" spans="1:11">
      <c r="A594" t="str">
        <f t="shared" si="9"/>
        <v>3RD FLUL11.69</v>
      </c>
      <c r="B594" t="s">
        <v>22</v>
      </c>
      <c r="C594" t="s">
        <v>31</v>
      </c>
      <c r="D594" t="s">
        <v>12</v>
      </c>
      <c r="E594">
        <v>1.69</v>
      </c>
      <c r="F594">
        <v>-6665.11</v>
      </c>
      <c r="G594">
        <v>19337.57</v>
      </c>
      <c r="H594">
        <v>-5028.18</v>
      </c>
      <c r="I594">
        <v>-62.604999999999997</v>
      </c>
      <c r="J594">
        <v>-1772.3019999999999</v>
      </c>
      <c r="K594">
        <v>8503.8080000000009</v>
      </c>
    </row>
    <row r="595" spans="1:11">
      <c r="A595" t="str">
        <f t="shared" si="9"/>
        <v>3RD FLUL13.38</v>
      </c>
      <c r="B595" t="s">
        <v>22</v>
      </c>
      <c r="C595" t="s">
        <v>31</v>
      </c>
      <c r="D595" t="s">
        <v>12</v>
      </c>
      <c r="E595">
        <v>3.38</v>
      </c>
      <c r="F595">
        <v>-6665.11</v>
      </c>
      <c r="G595">
        <v>19337.57</v>
      </c>
      <c r="H595">
        <v>-5028.18</v>
      </c>
      <c r="I595">
        <v>-62.604999999999997</v>
      </c>
      <c r="J595">
        <v>6934.1049999999996</v>
      </c>
      <c r="K595">
        <v>-25743.407999999999</v>
      </c>
    </row>
    <row r="596" spans="1:11">
      <c r="A596" t="str">
        <f t="shared" si="9"/>
        <v>3RD FLUL20</v>
      </c>
      <c r="B596" t="s">
        <v>22</v>
      </c>
      <c r="C596" t="s">
        <v>31</v>
      </c>
      <c r="D596" t="s">
        <v>13</v>
      </c>
      <c r="E596">
        <v>0</v>
      </c>
      <c r="F596">
        <v>83378.05</v>
      </c>
      <c r="G596">
        <v>-2041.62</v>
      </c>
      <c r="H596">
        <v>10736.93</v>
      </c>
      <c r="I596">
        <v>-1.9059999999999999</v>
      </c>
      <c r="J596">
        <v>24280.210999999999</v>
      </c>
      <c r="K596">
        <v>-4321.134</v>
      </c>
    </row>
    <row r="597" spans="1:11">
      <c r="A597" t="str">
        <f t="shared" si="9"/>
        <v>3RD FLUL21.69</v>
      </c>
      <c r="B597" t="s">
        <v>22</v>
      </c>
      <c r="C597" t="s">
        <v>31</v>
      </c>
      <c r="D597" t="s">
        <v>13</v>
      </c>
      <c r="E597">
        <v>1.69</v>
      </c>
      <c r="F597">
        <v>83378.05</v>
      </c>
      <c r="G597">
        <v>-2041.62</v>
      </c>
      <c r="H597">
        <v>10736.93</v>
      </c>
      <c r="I597">
        <v>-1.9059999999999999</v>
      </c>
      <c r="J597">
        <v>5578.2650000000003</v>
      </c>
      <c r="K597">
        <v>-779.6</v>
      </c>
    </row>
    <row r="598" spans="1:11">
      <c r="A598" t="str">
        <f t="shared" si="9"/>
        <v>3RD FLUL23.38</v>
      </c>
      <c r="B598" t="s">
        <v>22</v>
      </c>
      <c r="C598" t="s">
        <v>31</v>
      </c>
      <c r="D598" t="s">
        <v>13</v>
      </c>
      <c r="E598">
        <v>3.38</v>
      </c>
      <c r="F598">
        <v>83378.05</v>
      </c>
      <c r="G598">
        <v>-2041.62</v>
      </c>
      <c r="H598">
        <v>10736.93</v>
      </c>
      <c r="I598">
        <v>-1.9059999999999999</v>
      </c>
      <c r="J598">
        <v>-13275.526</v>
      </c>
      <c r="K598">
        <v>2783.1669999999999</v>
      </c>
    </row>
    <row r="599" spans="1:11">
      <c r="A599" t="str">
        <f t="shared" si="9"/>
        <v>3RD FLUL30</v>
      </c>
      <c r="B599" t="s">
        <v>22</v>
      </c>
      <c r="C599" t="s">
        <v>31</v>
      </c>
      <c r="D599" t="s">
        <v>14</v>
      </c>
      <c r="E599">
        <v>0</v>
      </c>
      <c r="F599">
        <v>9081.82</v>
      </c>
      <c r="G599">
        <v>596.04999999999995</v>
      </c>
      <c r="H599">
        <v>1134.5899999999999</v>
      </c>
      <c r="I599">
        <v>42.503</v>
      </c>
      <c r="J599">
        <v>2550.114</v>
      </c>
      <c r="K599">
        <v>1375.5150000000001</v>
      </c>
    </row>
    <row r="600" spans="1:11">
      <c r="A600" t="str">
        <f t="shared" si="9"/>
        <v>3RD FLUL31.69</v>
      </c>
      <c r="B600" t="s">
        <v>22</v>
      </c>
      <c r="C600" t="s">
        <v>31</v>
      </c>
      <c r="D600" t="s">
        <v>14</v>
      </c>
      <c r="E600">
        <v>1.69</v>
      </c>
      <c r="F600">
        <v>9081.82</v>
      </c>
      <c r="G600">
        <v>596.04999999999995</v>
      </c>
      <c r="H600">
        <v>1134.5899999999999</v>
      </c>
      <c r="I600">
        <v>42.503</v>
      </c>
      <c r="J600">
        <v>568.68200000000002</v>
      </c>
      <c r="K600">
        <v>322.65300000000002</v>
      </c>
    </row>
    <row r="601" spans="1:11">
      <c r="A601" t="str">
        <f t="shared" si="9"/>
        <v>3RD FLUL33.38</v>
      </c>
      <c r="B601" t="s">
        <v>22</v>
      </c>
      <c r="C601" t="s">
        <v>31</v>
      </c>
      <c r="D601" t="s">
        <v>14</v>
      </c>
      <c r="E601">
        <v>3.38</v>
      </c>
      <c r="F601">
        <v>9081.82</v>
      </c>
      <c r="G601">
        <v>596.04999999999995</v>
      </c>
      <c r="H601">
        <v>1134.5899999999999</v>
      </c>
      <c r="I601">
        <v>42.503</v>
      </c>
      <c r="J601">
        <v>-1428.231</v>
      </c>
      <c r="K601">
        <v>-738.99099999999999</v>
      </c>
    </row>
    <row r="602" spans="1:11">
      <c r="A602" t="str">
        <f t="shared" si="9"/>
        <v>2ND FLUL10</v>
      </c>
      <c r="B602" t="s">
        <v>23</v>
      </c>
      <c r="C602" t="s">
        <v>31</v>
      </c>
      <c r="D602" t="s">
        <v>12</v>
      </c>
      <c r="E602">
        <v>0</v>
      </c>
      <c r="F602">
        <v>-9443.43</v>
      </c>
      <c r="G602">
        <v>20095.36</v>
      </c>
      <c r="H602">
        <v>-4285</v>
      </c>
      <c r="I602">
        <v>-53.716000000000001</v>
      </c>
      <c r="J602">
        <v>-9387.1039999999994</v>
      </c>
      <c r="K602">
        <v>46422.932999999997</v>
      </c>
    </row>
    <row r="603" spans="1:11">
      <c r="A603" t="str">
        <f t="shared" si="9"/>
        <v>2ND FLUL11.69</v>
      </c>
      <c r="B603" t="s">
        <v>23</v>
      </c>
      <c r="C603" t="s">
        <v>31</v>
      </c>
      <c r="D603" t="s">
        <v>12</v>
      </c>
      <c r="E603">
        <v>1.69</v>
      </c>
      <c r="F603">
        <v>-9443.43</v>
      </c>
      <c r="G603">
        <v>20095.36</v>
      </c>
      <c r="H603">
        <v>-4285</v>
      </c>
      <c r="I603">
        <v>-53.716000000000001</v>
      </c>
      <c r="J603">
        <v>-1962.7190000000001</v>
      </c>
      <c r="K603">
        <v>10750.766</v>
      </c>
    </row>
    <row r="604" spans="1:11">
      <c r="A604" t="str">
        <f t="shared" si="9"/>
        <v>2ND FLUL13.38</v>
      </c>
      <c r="B604" t="s">
        <v>23</v>
      </c>
      <c r="C604" t="s">
        <v>31</v>
      </c>
      <c r="D604" t="s">
        <v>12</v>
      </c>
      <c r="E604">
        <v>3.38</v>
      </c>
      <c r="F604">
        <v>-9443.43</v>
      </c>
      <c r="G604">
        <v>20095.36</v>
      </c>
      <c r="H604">
        <v>-4285</v>
      </c>
      <c r="I604">
        <v>-53.716000000000001</v>
      </c>
      <c r="J604">
        <v>5539.7020000000002</v>
      </c>
      <c r="K604">
        <v>-25348.71</v>
      </c>
    </row>
    <row r="605" spans="1:11">
      <c r="A605" t="str">
        <f t="shared" si="9"/>
        <v>2ND FLUL20</v>
      </c>
      <c r="B605" t="s">
        <v>23</v>
      </c>
      <c r="C605" t="s">
        <v>31</v>
      </c>
      <c r="D605" t="s">
        <v>13</v>
      </c>
      <c r="E605">
        <v>0</v>
      </c>
      <c r="F605">
        <v>116479.01</v>
      </c>
      <c r="G605">
        <v>-1551.86</v>
      </c>
      <c r="H605">
        <v>9453.68</v>
      </c>
      <c r="I605">
        <v>-0.82399999999999995</v>
      </c>
      <c r="J605">
        <v>21507.092000000001</v>
      </c>
      <c r="K605">
        <v>-3579.5639999999999</v>
      </c>
    </row>
    <row r="606" spans="1:11">
      <c r="A606" t="str">
        <f t="shared" si="9"/>
        <v>2ND FLUL21.69</v>
      </c>
      <c r="B606" t="s">
        <v>23</v>
      </c>
      <c r="C606" t="s">
        <v>31</v>
      </c>
      <c r="D606" t="s">
        <v>13</v>
      </c>
      <c r="E606">
        <v>1.69</v>
      </c>
      <c r="F606">
        <v>116479.01</v>
      </c>
      <c r="G606">
        <v>-1551.86</v>
      </c>
      <c r="H606">
        <v>9453.68</v>
      </c>
      <c r="I606">
        <v>-0.82399999999999995</v>
      </c>
      <c r="J606">
        <v>4893.2979999999998</v>
      </c>
      <c r="K606">
        <v>-861.11099999999999</v>
      </c>
    </row>
    <row r="607" spans="1:11">
      <c r="A607" t="str">
        <f t="shared" si="9"/>
        <v>2ND FLUL23.38</v>
      </c>
      <c r="B607" t="s">
        <v>23</v>
      </c>
      <c r="C607" t="s">
        <v>31</v>
      </c>
      <c r="D607" t="s">
        <v>13</v>
      </c>
      <c r="E607">
        <v>3.38</v>
      </c>
      <c r="F607">
        <v>116479.01</v>
      </c>
      <c r="G607">
        <v>-1551.86</v>
      </c>
      <c r="H607">
        <v>9453.68</v>
      </c>
      <c r="I607">
        <v>-0.82399999999999995</v>
      </c>
      <c r="J607">
        <v>-11914.999</v>
      </c>
      <c r="K607">
        <v>1891.5650000000001</v>
      </c>
    </row>
    <row r="608" spans="1:11">
      <c r="A608" t="str">
        <f t="shared" si="9"/>
        <v>2ND FLUL30</v>
      </c>
      <c r="B608" t="s">
        <v>23</v>
      </c>
      <c r="C608" t="s">
        <v>31</v>
      </c>
      <c r="D608" t="s">
        <v>14</v>
      </c>
      <c r="E608">
        <v>0</v>
      </c>
      <c r="F608">
        <v>13171.46</v>
      </c>
      <c r="G608">
        <v>584.54</v>
      </c>
      <c r="H608">
        <v>1109.25</v>
      </c>
      <c r="I608">
        <v>35.804000000000002</v>
      </c>
      <c r="J608">
        <v>2529.567</v>
      </c>
      <c r="K608">
        <v>1386.953</v>
      </c>
    </row>
    <row r="609" spans="1:11">
      <c r="A609" t="str">
        <f t="shared" si="9"/>
        <v>2ND FLUL31.69</v>
      </c>
      <c r="B609" t="s">
        <v>23</v>
      </c>
      <c r="C609" t="s">
        <v>31</v>
      </c>
      <c r="D609" t="s">
        <v>14</v>
      </c>
      <c r="E609">
        <v>1.69</v>
      </c>
      <c r="F609">
        <v>13171.46</v>
      </c>
      <c r="G609">
        <v>584.54</v>
      </c>
      <c r="H609">
        <v>1109.25</v>
      </c>
      <c r="I609">
        <v>35.804000000000002</v>
      </c>
      <c r="J609">
        <v>577.58199999999999</v>
      </c>
      <c r="K609">
        <v>344.08300000000003</v>
      </c>
    </row>
    <row r="610" spans="1:11">
      <c r="A610" t="str">
        <f t="shared" si="9"/>
        <v>2ND FLUL33.38</v>
      </c>
      <c r="B610" t="s">
        <v>23</v>
      </c>
      <c r="C610" t="s">
        <v>31</v>
      </c>
      <c r="D610" t="s">
        <v>14</v>
      </c>
      <c r="E610">
        <v>3.38</v>
      </c>
      <c r="F610">
        <v>13171.46</v>
      </c>
      <c r="G610">
        <v>584.54</v>
      </c>
      <c r="H610">
        <v>1109.25</v>
      </c>
      <c r="I610">
        <v>35.804000000000002</v>
      </c>
      <c r="J610">
        <v>-1397.3620000000001</v>
      </c>
      <c r="K610">
        <v>-712.46100000000001</v>
      </c>
    </row>
    <row r="611" spans="1:11">
      <c r="A611" t="str">
        <f t="shared" si="9"/>
        <v>1ST FLUL10</v>
      </c>
      <c r="B611" t="s">
        <v>24</v>
      </c>
      <c r="C611" t="s">
        <v>31</v>
      </c>
      <c r="D611" t="s">
        <v>12</v>
      </c>
      <c r="E611">
        <v>0</v>
      </c>
      <c r="F611">
        <v>-10339.030000000001</v>
      </c>
      <c r="G611">
        <v>10024.370000000001</v>
      </c>
      <c r="H611">
        <v>-1469.21</v>
      </c>
      <c r="I611">
        <v>-22.148</v>
      </c>
      <c r="J611">
        <v>-3027.306</v>
      </c>
      <c r="K611">
        <v>27099.616999999998</v>
      </c>
    </row>
    <row r="612" spans="1:11">
      <c r="A612" t="str">
        <f t="shared" si="9"/>
        <v>1ST FLUL11.69</v>
      </c>
      <c r="B612" t="s">
        <v>24</v>
      </c>
      <c r="C612" t="s">
        <v>31</v>
      </c>
      <c r="D612" t="s">
        <v>12</v>
      </c>
      <c r="E612">
        <v>1.69</v>
      </c>
      <c r="F612">
        <v>-10339.030000000001</v>
      </c>
      <c r="G612">
        <v>10024.370000000001</v>
      </c>
      <c r="H612">
        <v>-1469.21</v>
      </c>
      <c r="I612">
        <v>-22.148</v>
      </c>
      <c r="J612">
        <v>-417.48700000000002</v>
      </c>
      <c r="K612">
        <v>8911.3070000000007</v>
      </c>
    </row>
    <row r="613" spans="1:11">
      <c r="A613" t="str">
        <f t="shared" si="9"/>
        <v>1ST FLUL13.38</v>
      </c>
      <c r="B613" t="s">
        <v>24</v>
      </c>
      <c r="C613" t="s">
        <v>31</v>
      </c>
      <c r="D613" t="s">
        <v>12</v>
      </c>
      <c r="E613">
        <v>3.38</v>
      </c>
      <c r="F613">
        <v>-10339.030000000001</v>
      </c>
      <c r="G613">
        <v>10024.370000000001</v>
      </c>
      <c r="H613">
        <v>-1469.21</v>
      </c>
      <c r="I613">
        <v>-22.148</v>
      </c>
      <c r="J613">
        <v>2214.1990000000001</v>
      </c>
      <c r="K613">
        <v>-9742.0540000000001</v>
      </c>
    </row>
    <row r="614" spans="1:11">
      <c r="A614" t="str">
        <f t="shared" si="9"/>
        <v>1ST FLUL20</v>
      </c>
      <c r="B614" t="s">
        <v>24</v>
      </c>
      <c r="C614" t="s">
        <v>31</v>
      </c>
      <c r="D614" t="s">
        <v>13</v>
      </c>
      <c r="E614">
        <v>0</v>
      </c>
      <c r="F614">
        <v>140449.57</v>
      </c>
      <c r="G614">
        <v>-557.52</v>
      </c>
      <c r="H614">
        <v>4428.74</v>
      </c>
      <c r="I614">
        <v>-0.78100000000000003</v>
      </c>
      <c r="J614">
        <v>10457.468999999999</v>
      </c>
      <c r="K614">
        <v>-1385.64</v>
      </c>
    </row>
    <row r="615" spans="1:11">
      <c r="A615" t="str">
        <f t="shared" si="9"/>
        <v>1ST FLUL21.69</v>
      </c>
      <c r="B615" t="s">
        <v>24</v>
      </c>
      <c r="C615" t="s">
        <v>31</v>
      </c>
      <c r="D615" t="s">
        <v>13</v>
      </c>
      <c r="E615">
        <v>1.69</v>
      </c>
      <c r="F615">
        <v>140449.57</v>
      </c>
      <c r="G615">
        <v>-557.52</v>
      </c>
      <c r="H615">
        <v>4428.74</v>
      </c>
      <c r="I615">
        <v>-0.78100000000000003</v>
      </c>
      <c r="J615">
        <v>2454.1089999999999</v>
      </c>
      <c r="K615">
        <v>-383.19</v>
      </c>
    </row>
    <row r="616" spans="1:11">
      <c r="A616" t="str">
        <f t="shared" si="9"/>
        <v>1ST FLUL23.38</v>
      </c>
      <c r="B616" t="s">
        <v>24</v>
      </c>
      <c r="C616" t="s">
        <v>31</v>
      </c>
      <c r="D616" t="s">
        <v>13</v>
      </c>
      <c r="E616">
        <v>3.38</v>
      </c>
      <c r="F616">
        <v>140449.57</v>
      </c>
      <c r="G616">
        <v>-557.52</v>
      </c>
      <c r="H616">
        <v>4428.74</v>
      </c>
      <c r="I616">
        <v>-0.78100000000000003</v>
      </c>
      <c r="J616">
        <v>-5677.4570000000003</v>
      </c>
      <c r="K616">
        <v>639.26700000000005</v>
      </c>
    </row>
    <row r="617" spans="1:11">
      <c r="A617" t="str">
        <f t="shared" si="9"/>
        <v>1ST FLUL30</v>
      </c>
      <c r="B617" t="s">
        <v>24</v>
      </c>
      <c r="C617" t="s">
        <v>31</v>
      </c>
      <c r="D617" t="s">
        <v>14</v>
      </c>
      <c r="E617">
        <v>0</v>
      </c>
      <c r="F617">
        <v>16162.97</v>
      </c>
      <c r="G617">
        <v>289.7</v>
      </c>
      <c r="H617">
        <v>509.63</v>
      </c>
      <c r="I617">
        <v>19.771999999999998</v>
      </c>
      <c r="J617">
        <v>1309.9359999999999</v>
      </c>
      <c r="K617">
        <v>826.68200000000002</v>
      </c>
    </row>
    <row r="618" spans="1:11">
      <c r="A618" t="str">
        <f t="shared" si="9"/>
        <v>1ST FLUL31.69</v>
      </c>
      <c r="B618" t="s">
        <v>24</v>
      </c>
      <c r="C618" t="s">
        <v>31</v>
      </c>
      <c r="D618" t="s">
        <v>14</v>
      </c>
      <c r="E618">
        <v>1.69</v>
      </c>
      <c r="F618">
        <v>16162.97</v>
      </c>
      <c r="G618">
        <v>289.7</v>
      </c>
      <c r="H618">
        <v>509.63</v>
      </c>
      <c r="I618">
        <v>19.771999999999998</v>
      </c>
      <c r="J618">
        <v>396.25</v>
      </c>
      <c r="K618">
        <v>298.78699999999998</v>
      </c>
    </row>
    <row r="619" spans="1:11">
      <c r="A619" t="str">
        <f t="shared" si="9"/>
        <v>1ST FLUL33.38</v>
      </c>
      <c r="B619" t="s">
        <v>24</v>
      </c>
      <c r="C619" t="s">
        <v>31</v>
      </c>
      <c r="D619" t="s">
        <v>14</v>
      </c>
      <c r="E619">
        <v>3.38</v>
      </c>
      <c r="F619">
        <v>16162.97</v>
      </c>
      <c r="G619">
        <v>289.7</v>
      </c>
      <c r="H619">
        <v>509.63</v>
      </c>
      <c r="I619">
        <v>19.771999999999998</v>
      </c>
      <c r="J619">
        <v>-538.12</v>
      </c>
      <c r="K619">
        <v>-244.696</v>
      </c>
    </row>
    <row r="620" spans="1:11">
      <c r="A620" t="str">
        <f t="shared" si="9"/>
        <v>GROUND FLUL10</v>
      </c>
      <c r="B620" t="s">
        <v>10</v>
      </c>
      <c r="C620" t="s">
        <v>31</v>
      </c>
      <c r="D620" t="s">
        <v>12</v>
      </c>
      <c r="E620">
        <v>0</v>
      </c>
      <c r="F620">
        <v>-12301.33</v>
      </c>
      <c r="G620">
        <v>-8142.06</v>
      </c>
      <c r="H620">
        <v>714.24</v>
      </c>
      <c r="I620">
        <v>-0.47399999999999998</v>
      </c>
      <c r="J620">
        <v>444.37599999999998</v>
      </c>
      <c r="K620">
        <v>-5605.7719999999999</v>
      </c>
    </row>
    <row r="621" spans="1:11">
      <c r="A621" t="str">
        <f t="shared" si="9"/>
        <v>GROUND FLUL11.615</v>
      </c>
      <c r="B621" t="s">
        <v>10</v>
      </c>
      <c r="C621" t="s">
        <v>31</v>
      </c>
      <c r="D621" t="s">
        <v>12</v>
      </c>
      <c r="E621">
        <v>1.615</v>
      </c>
      <c r="F621">
        <v>-12301.33</v>
      </c>
      <c r="G621">
        <v>-8142.06</v>
      </c>
      <c r="H621">
        <v>714.24</v>
      </c>
      <c r="I621">
        <v>-0.47399999999999998</v>
      </c>
      <c r="J621">
        <v>-716.00300000000004</v>
      </c>
      <c r="K621">
        <v>7686.6130000000003</v>
      </c>
    </row>
    <row r="622" spans="1:11">
      <c r="A622" t="str">
        <f t="shared" si="9"/>
        <v>GROUND FLUL13.23</v>
      </c>
      <c r="B622" t="s">
        <v>10</v>
      </c>
      <c r="C622" t="s">
        <v>31</v>
      </c>
      <c r="D622" t="s">
        <v>12</v>
      </c>
      <c r="E622">
        <v>3.23</v>
      </c>
      <c r="F622">
        <v>-12301.33</v>
      </c>
      <c r="G622">
        <v>-8142.06</v>
      </c>
      <c r="H622">
        <v>714.24</v>
      </c>
      <c r="I622">
        <v>-0.47399999999999998</v>
      </c>
      <c r="J622">
        <v>-1838.9459999999999</v>
      </c>
      <c r="K622">
        <v>20577.103999999999</v>
      </c>
    </row>
    <row r="623" spans="1:11">
      <c r="A623" t="str">
        <f t="shared" si="9"/>
        <v>GROUND FLUL20</v>
      </c>
      <c r="B623" t="s">
        <v>10</v>
      </c>
      <c r="C623" t="s">
        <v>31</v>
      </c>
      <c r="D623" t="s">
        <v>13</v>
      </c>
      <c r="E623">
        <v>0</v>
      </c>
      <c r="F623">
        <v>139562.54999999999</v>
      </c>
      <c r="G623">
        <v>468.96</v>
      </c>
      <c r="H623">
        <v>-1396.4</v>
      </c>
      <c r="I623">
        <v>-0.76500000000000001</v>
      </c>
      <c r="J623">
        <v>250.34299999999999</v>
      </c>
      <c r="K623">
        <v>388.40800000000002</v>
      </c>
    </row>
    <row r="624" spans="1:11">
      <c r="A624" t="str">
        <f t="shared" si="9"/>
        <v>GROUND FLUL21.615</v>
      </c>
      <c r="B624" t="s">
        <v>10</v>
      </c>
      <c r="C624" t="s">
        <v>31</v>
      </c>
      <c r="D624" t="s">
        <v>13</v>
      </c>
      <c r="E624">
        <v>1.615</v>
      </c>
      <c r="F624">
        <v>139562.54999999999</v>
      </c>
      <c r="G624">
        <v>468.96</v>
      </c>
      <c r="H624">
        <v>-1396.4</v>
      </c>
      <c r="I624">
        <v>-0.76500000000000001</v>
      </c>
      <c r="J624">
        <v>2414.5929999999998</v>
      </c>
      <c r="K624">
        <v>-379.97899999999998</v>
      </c>
    </row>
    <row r="625" spans="1:11">
      <c r="A625" t="str">
        <f t="shared" si="9"/>
        <v>GROUND FLUL23.23</v>
      </c>
      <c r="B625" t="s">
        <v>10</v>
      </c>
      <c r="C625" t="s">
        <v>31</v>
      </c>
      <c r="D625" t="s">
        <v>13</v>
      </c>
      <c r="E625">
        <v>3.23</v>
      </c>
      <c r="F625">
        <v>139562.54999999999</v>
      </c>
      <c r="G625">
        <v>468.96</v>
      </c>
      <c r="H625">
        <v>-1396.4</v>
      </c>
      <c r="I625">
        <v>-0.76500000000000001</v>
      </c>
      <c r="J625">
        <v>4452.5959999999995</v>
      </c>
      <c r="K625">
        <v>-1128.499</v>
      </c>
    </row>
    <row r="626" spans="1:11">
      <c r="A626" t="str">
        <f t="shared" si="9"/>
        <v>GROUND FLUL30</v>
      </c>
      <c r="B626" t="s">
        <v>10</v>
      </c>
      <c r="C626" t="s">
        <v>31</v>
      </c>
      <c r="D626" t="s">
        <v>14</v>
      </c>
      <c r="E626">
        <v>0</v>
      </c>
      <c r="F626">
        <v>15696.89</v>
      </c>
      <c r="G626">
        <v>-253.35</v>
      </c>
      <c r="H626">
        <v>-307.54000000000002</v>
      </c>
      <c r="I626">
        <v>0.57299999999999995</v>
      </c>
      <c r="J626">
        <v>-209.43700000000001</v>
      </c>
      <c r="K626">
        <v>-175.346</v>
      </c>
    </row>
    <row r="627" spans="1:11">
      <c r="A627" t="str">
        <f t="shared" si="9"/>
        <v>GROUND FLUL31.615</v>
      </c>
      <c r="B627" t="s">
        <v>10</v>
      </c>
      <c r="C627" t="s">
        <v>31</v>
      </c>
      <c r="D627" t="s">
        <v>14</v>
      </c>
      <c r="E627">
        <v>1.615</v>
      </c>
      <c r="F627">
        <v>15696.89</v>
      </c>
      <c r="G627">
        <v>-253.35</v>
      </c>
      <c r="H627">
        <v>-307.54000000000002</v>
      </c>
      <c r="I627">
        <v>0.57299999999999995</v>
      </c>
      <c r="J627">
        <v>293.40600000000001</v>
      </c>
      <c r="K627">
        <v>238.624</v>
      </c>
    </row>
    <row r="628" spans="1:11">
      <c r="A628" t="str">
        <f t="shared" si="9"/>
        <v>GROUND FLUL33.23</v>
      </c>
      <c r="B628" t="s">
        <v>10</v>
      </c>
      <c r="C628" t="s">
        <v>31</v>
      </c>
      <c r="D628" t="s">
        <v>14</v>
      </c>
      <c r="E628">
        <v>3.23</v>
      </c>
      <c r="F628">
        <v>15696.89</v>
      </c>
      <c r="G628">
        <v>-253.35</v>
      </c>
      <c r="H628">
        <v>-307.54000000000002</v>
      </c>
      <c r="I628">
        <v>0.57299999999999995</v>
      </c>
      <c r="J628">
        <v>780.90800000000002</v>
      </c>
      <c r="K628">
        <v>640.11800000000005</v>
      </c>
    </row>
    <row r="629" spans="1:11">
      <c r="A629" t="str">
        <f t="shared" si="9"/>
        <v>BASE 1 FLUL10</v>
      </c>
      <c r="B629" t="s">
        <v>15</v>
      </c>
      <c r="C629" t="s">
        <v>31</v>
      </c>
      <c r="D629" t="s">
        <v>12</v>
      </c>
      <c r="E629">
        <v>0</v>
      </c>
      <c r="F629">
        <v>-14057.38</v>
      </c>
      <c r="G629">
        <v>1771.47</v>
      </c>
      <c r="H629">
        <v>-84.14</v>
      </c>
      <c r="I629">
        <v>-0.246</v>
      </c>
      <c r="J629">
        <v>-53.262999999999998</v>
      </c>
      <c r="K629">
        <v>1401.146</v>
      </c>
    </row>
    <row r="630" spans="1:11">
      <c r="A630" t="str">
        <f t="shared" si="9"/>
        <v>BASE 1 FLUL11.615</v>
      </c>
      <c r="B630" t="s">
        <v>15</v>
      </c>
      <c r="C630" t="s">
        <v>31</v>
      </c>
      <c r="D630" t="s">
        <v>12</v>
      </c>
      <c r="E630">
        <v>1.615</v>
      </c>
      <c r="F630">
        <v>-14057.38</v>
      </c>
      <c r="G630">
        <v>1771.47</v>
      </c>
      <c r="H630">
        <v>-84.14</v>
      </c>
      <c r="I630">
        <v>-0.246</v>
      </c>
      <c r="J630">
        <v>88.218999999999994</v>
      </c>
      <c r="K630">
        <v>-1540.4190000000001</v>
      </c>
    </row>
    <row r="631" spans="1:11">
      <c r="A631" t="str">
        <f t="shared" si="9"/>
        <v>BASE 1 FLUL13.23</v>
      </c>
      <c r="B631" t="s">
        <v>15</v>
      </c>
      <c r="C631" t="s">
        <v>31</v>
      </c>
      <c r="D631" t="s">
        <v>12</v>
      </c>
      <c r="E631">
        <v>3.23</v>
      </c>
      <c r="F631">
        <v>-14057.38</v>
      </c>
      <c r="G631">
        <v>1771.47</v>
      </c>
      <c r="H631">
        <v>-84.14</v>
      </c>
      <c r="I631">
        <v>-0.246</v>
      </c>
      <c r="J631">
        <v>224.75299999999999</v>
      </c>
      <c r="K631">
        <v>-4395.5919999999996</v>
      </c>
    </row>
    <row r="632" spans="1:11">
      <c r="A632" t="str">
        <f t="shared" si="9"/>
        <v>BASE 1 FLUL20</v>
      </c>
      <c r="B632" t="s">
        <v>15</v>
      </c>
      <c r="C632" t="s">
        <v>31</v>
      </c>
      <c r="D632" t="s">
        <v>13</v>
      </c>
      <c r="E632">
        <v>0</v>
      </c>
      <c r="F632">
        <v>137700.76</v>
      </c>
      <c r="G632">
        <v>-67.44</v>
      </c>
      <c r="H632">
        <v>404.97</v>
      </c>
      <c r="I632">
        <v>-0.27</v>
      </c>
      <c r="J632">
        <v>656.76800000000003</v>
      </c>
      <c r="K632">
        <v>-53.22</v>
      </c>
    </row>
    <row r="633" spans="1:11">
      <c r="A633" t="str">
        <f t="shared" si="9"/>
        <v>BASE 1 FLUL21.615</v>
      </c>
      <c r="B633" t="s">
        <v>15</v>
      </c>
      <c r="C633" t="s">
        <v>31</v>
      </c>
      <c r="D633" t="s">
        <v>13</v>
      </c>
      <c r="E633">
        <v>1.615</v>
      </c>
      <c r="F633">
        <v>137700.76</v>
      </c>
      <c r="G633">
        <v>-67.44</v>
      </c>
      <c r="H633">
        <v>404.97</v>
      </c>
      <c r="I633">
        <v>-0.27</v>
      </c>
      <c r="J633">
        <v>-91.846000000000004</v>
      </c>
      <c r="K633">
        <v>55.170999999999999</v>
      </c>
    </row>
    <row r="634" spans="1:11">
      <c r="A634" t="str">
        <f t="shared" si="9"/>
        <v>BASE 1 FLUL23.23</v>
      </c>
      <c r="B634" t="s">
        <v>15</v>
      </c>
      <c r="C634" t="s">
        <v>31</v>
      </c>
      <c r="D634" t="s">
        <v>13</v>
      </c>
      <c r="E634">
        <v>3.23</v>
      </c>
      <c r="F634">
        <v>137700.76</v>
      </c>
      <c r="G634">
        <v>-67.44</v>
      </c>
      <c r="H634">
        <v>404.97</v>
      </c>
      <c r="I634">
        <v>-0.27</v>
      </c>
      <c r="J634">
        <v>-835.30799999999999</v>
      </c>
      <c r="K634">
        <v>160.46799999999999</v>
      </c>
    </row>
    <row r="635" spans="1:11">
      <c r="A635" t="str">
        <f t="shared" si="9"/>
        <v>BASE 1 FLUL30</v>
      </c>
      <c r="B635" t="s">
        <v>15</v>
      </c>
      <c r="C635" t="s">
        <v>31</v>
      </c>
      <c r="D635" t="s">
        <v>14</v>
      </c>
      <c r="E635">
        <v>0</v>
      </c>
      <c r="F635">
        <v>15085.83</v>
      </c>
      <c r="G635">
        <v>54.24</v>
      </c>
      <c r="H635">
        <v>72.83</v>
      </c>
      <c r="I635">
        <v>0.20399999999999999</v>
      </c>
      <c r="J635">
        <v>64.712999999999994</v>
      </c>
      <c r="K635">
        <v>45.371000000000002</v>
      </c>
    </row>
    <row r="636" spans="1:11">
      <c r="A636" t="str">
        <f t="shared" si="9"/>
        <v>BASE 1 FLUL31.615</v>
      </c>
      <c r="B636" t="s">
        <v>15</v>
      </c>
      <c r="C636" t="s">
        <v>31</v>
      </c>
      <c r="D636" t="s">
        <v>14</v>
      </c>
      <c r="E636">
        <v>1.615</v>
      </c>
      <c r="F636">
        <v>15085.83</v>
      </c>
      <c r="G636">
        <v>54.24</v>
      </c>
      <c r="H636">
        <v>72.83</v>
      </c>
      <c r="I636">
        <v>0.20399999999999999</v>
      </c>
      <c r="J636">
        <v>-54.96</v>
      </c>
      <c r="K636">
        <v>-44.000999999999998</v>
      </c>
    </row>
    <row r="637" spans="1:11">
      <c r="A637" t="str">
        <f t="shared" si="9"/>
        <v>BASE 1 FLUL33.23</v>
      </c>
      <c r="B637" t="s">
        <v>15</v>
      </c>
      <c r="C637" t="s">
        <v>31</v>
      </c>
      <c r="D637" t="s">
        <v>14</v>
      </c>
      <c r="E637">
        <v>3.23</v>
      </c>
      <c r="F637">
        <v>15085.83</v>
      </c>
      <c r="G637">
        <v>54.24</v>
      </c>
      <c r="H637">
        <v>72.83</v>
      </c>
      <c r="I637">
        <v>0.20399999999999999</v>
      </c>
      <c r="J637">
        <v>-171.55</v>
      </c>
      <c r="K637">
        <v>-130.904</v>
      </c>
    </row>
    <row r="638" spans="1:11">
      <c r="A638" t="str">
        <f t="shared" si="9"/>
        <v>BASE 2 FLUL10</v>
      </c>
      <c r="B638" t="s">
        <v>16</v>
      </c>
      <c r="C638" t="s">
        <v>31</v>
      </c>
      <c r="D638" t="s">
        <v>12</v>
      </c>
      <c r="E638">
        <v>0</v>
      </c>
      <c r="F638">
        <v>-15552.89</v>
      </c>
      <c r="G638">
        <v>-559.63</v>
      </c>
      <c r="H638">
        <v>238.3</v>
      </c>
      <c r="I638">
        <v>-0.33900000000000002</v>
      </c>
      <c r="J638">
        <v>456.78100000000001</v>
      </c>
      <c r="K638">
        <v>-723.38099999999997</v>
      </c>
    </row>
    <row r="639" spans="1:11">
      <c r="A639" t="str">
        <f t="shared" si="9"/>
        <v>BASE 2 FLUL11.615</v>
      </c>
      <c r="B639" t="s">
        <v>16</v>
      </c>
      <c r="C639" t="s">
        <v>31</v>
      </c>
      <c r="D639" t="s">
        <v>12</v>
      </c>
      <c r="E639">
        <v>1.615</v>
      </c>
      <c r="F639">
        <v>-15552.89</v>
      </c>
      <c r="G639">
        <v>-559.63</v>
      </c>
      <c r="H639">
        <v>238.3</v>
      </c>
      <c r="I639">
        <v>-0.33900000000000002</v>
      </c>
      <c r="J639">
        <v>76.256</v>
      </c>
      <c r="K639">
        <v>140.95599999999999</v>
      </c>
    </row>
    <row r="640" spans="1:11">
      <c r="A640" t="str">
        <f t="shared" si="9"/>
        <v>BASE 2 FLUL13.23</v>
      </c>
      <c r="B640" t="s">
        <v>16</v>
      </c>
      <c r="C640" t="s">
        <v>31</v>
      </c>
      <c r="D640" t="s">
        <v>12</v>
      </c>
      <c r="E640">
        <v>3.23</v>
      </c>
      <c r="F640">
        <v>-15552.89</v>
      </c>
      <c r="G640">
        <v>-559.63</v>
      </c>
      <c r="H640">
        <v>238.3</v>
      </c>
      <c r="I640">
        <v>-0.33900000000000002</v>
      </c>
      <c r="J640">
        <v>-308.863</v>
      </c>
      <c r="K640">
        <v>996.8</v>
      </c>
    </row>
    <row r="641" spans="1:11">
      <c r="A641" t="str">
        <f t="shared" si="9"/>
        <v>BASE 2 FLUL20</v>
      </c>
      <c r="B641" t="s">
        <v>16</v>
      </c>
      <c r="C641" t="s">
        <v>31</v>
      </c>
      <c r="D641" t="s">
        <v>13</v>
      </c>
      <c r="E641">
        <v>0</v>
      </c>
      <c r="F641">
        <v>137836.25</v>
      </c>
      <c r="G641">
        <v>155.43</v>
      </c>
      <c r="H641">
        <v>252.79</v>
      </c>
      <c r="I641">
        <v>-2.1000000000000001E-2</v>
      </c>
      <c r="J641">
        <v>777.76199999999994</v>
      </c>
      <c r="K641">
        <v>327.892</v>
      </c>
    </row>
    <row r="642" spans="1:11">
      <c r="A642" t="str">
        <f t="shared" si="9"/>
        <v>BASE 2 FLUL21.615</v>
      </c>
      <c r="B642" t="s">
        <v>16</v>
      </c>
      <c r="C642" t="s">
        <v>31</v>
      </c>
      <c r="D642" t="s">
        <v>13</v>
      </c>
      <c r="E642">
        <v>1.615</v>
      </c>
      <c r="F642">
        <v>137836.25</v>
      </c>
      <c r="G642">
        <v>155.43</v>
      </c>
      <c r="H642">
        <v>252.79</v>
      </c>
      <c r="I642">
        <v>-2.1000000000000001E-2</v>
      </c>
      <c r="J642">
        <v>297.46499999999997</v>
      </c>
      <c r="K642">
        <v>77.207999999999998</v>
      </c>
    </row>
    <row r="643" spans="1:11">
      <c r="A643" t="str">
        <f t="shared" ref="A643:A706" si="10">+CONCATENATE(B643,D643,E643)</f>
        <v>BASE 2 FLUL23.23</v>
      </c>
      <c r="B643" t="s">
        <v>16</v>
      </c>
      <c r="C643" t="s">
        <v>31</v>
      </c>
      <c r="D643" t="s">
        <v>13</v>
      </c>
      <c r="E643">
        <v>3.23</v>
      </c>
      <c r="F643">
        <v>137836.25</v>
      </c>
      <c r="G643">
        <v>155.43</v>
      </c>
      <c r="H643">
        <v>252.79</v>
      </c>
      <c r="I643">
        <v>-2.1000000000000001E-2</v>
      </c>
      <c r="J643">
        <v>-200.75399999999999</v>
      </c>
      <c r="K643">
        <v>-178.12700000000001</v>
      </c>
    </row>
    <row r="644" spans="1:11">
      <c r="A644" t="str">
        <f t="shared" si="10"/>
        <v>BASE 2 FLUL30</v>
      </c>
      <c r="B644" t="s">
        <v>16</v>
      </c>
      <c r="C644" t="s">
        <v>31</v>
      </c>
      <c r="D644" t="s">
        <v>14</v>
      </c>
      <c r="E644">
        <v>0</v>
      </c>
      <c r="F644">
        <v>14760.17</v>
      </c>
      <c r="G644">
        <v>-35.86</v>
      </c>
      <c r="H644">
        <v>-10.48</v>
      </c>
      <c r="I644">
        <v>0.34300000000000003</v>
      </c>
      <c r="J644">
        <v>-20.289000000000001</v>
      </c>
      <c r="K644">
        <v>-70.727999999999994</v>
      </c>
    </row>
    <row r="645" spans="1:11">
      <c r="A645" t="str">
        <f t="shared" si="10"/>
        <v>BASE 2 FLUL31.615</v>
      </c>
      <c r="B645" t="s">
        <v>16</v>
      </c>
      <c r="C645" t="s">
        <v>31</v>
      </c>
      <c r="D645" t="s">
        <v>14</v>
      </c>
      <c r="E645">
        <v>1.615</v>
      </c>
      <c r="F645">
        <v>14760.17</v>
      </c>
      <c r="G645">
        <v>-35.86</v>
      </c>
      <c r="H645">
        <v>-10.48</v>
      </c>
      <c r="I645">
        <v>0.34300000000000003</v>
      </c>
      <c r="J645">
        <v>-4.7729999999999997</v>
      </c>
      <c r="K645">
        <v>-14.202999999999999</v>
      </c>
    </row>
    <row r="646" spans="1:11">
      <c r="A646" t="str">
        <f t="shared" si="10"/>
        <v>BASE 2 FLUL33.23</v>
      </c>
      <c r="B646" t="s">
        <v>16</v>
      </c>
      <c r="C646" t="s">
        <v>31</v>
      </c>
      <c r="D646" t="s">
        <v>14</v>
      </c>
      <c r="E646">
        <v>3.23</v>
      </c>
      <c r="F646">
        <v>14760.17</v>
      </c>
      <c r="G646">
        <v>-35.86</v>
      </c>
      <c r="H646">
        <v>-10.48</v>
      </c>
      <c r="I646">
        <v>0.34300000000000003</v>
      </c>
      <c r="J646">
        <v>11.031000000000001</v>
      </c>
      <c r="K646">
        <v>43.177</v>
      </c>
    </row>
    <row r="647" spans="1:11">
      <c r="A647" t="str">
        <f t="shared" si="10"/>
        <v>BASE 3 FLUL10</v>
      </c>
      <c r="B647" t="s">
        <v>17</v>
      </c>
      <c r="C647" t="s">
        <v>31</v>
      </c>
      <c r="D647" t="s">
        <v>12</v>
      </c>
      <c r="E647">
        <v>0</v>
      </c>
      <c r="F647">
        <v>-17841.37</v>
      </c>
      <c r="G647">
        <v>2127.88</v>
      </c>
      <c r="H647">
        <v>-487.8</v>
      </c>
      <c r="I647">
        <v>-5.6769999999999996</v>
      </c>
      <c r="J647">
        <v>-842.29</v>
      </c>
      <c r="K647">
        <v>3565.7370000000001</v>
      </c>
    </row>
    <row r="648" spans="1:11">
      <c r="A648" t="str">
        <f t="shared" si="10"/>
        <v>BASE 3 FLUL11.105</v>
      </c>
      <c r="B648" t="s">
        <v>17</v>
      </c>
      <c r="C648" t="s">
        <v>31</v>
      </c>
      <c r="D648" t="s">
        <v>12</v>
      </c>
      <c r="E648">
        <v>1.105</v>
      </c>
      <c r="F648">
        <v>-17841.37</v>
      </c>
      <c r="G648">
        <v>2127.88</v>
      </c>
      <c r="H648">
        <v>-487.8</v>
      </c>
      <c r="I648">
        <v>-5.6769999999999996</v>
      </c>
      <c r="J648">
        <v>-292.863</v>
      </c>
      <c r="K648">
        <v>1170.6510000000001</v>
      </c>
    </row>
    <row r="649" spans="1:11">
      <c r="A649" t="str">
        <f t="shared" si="10"/>
        <v>BASE 3 FLUL12.21</v>
      </c>
      <c r="B649" t="s">
        <v>17</v>
      </c>
      <c r="C649" t="s">
        <v>31</v>
      </c>
      <c r="D649" t="s">
        <v>12</v>
      </c>
      <c r="E649">
        <v>2.21</v>
      </c>
      <c r="F649">
        <v>-17841.37</v>
      </c>
      <c r="G649">
        <v>2127.88</v>
      </c>
      <c r="H649">
        <v>-487.8</v>
      </c>
      <c r="I649">
        <v>-5.6769999999999996</v>
      </c>
      <c r="J649">
        <v>265.13600000000002</v>
      </c>
      <c r="K649">
        <v>-1258.702</v>
      </c>
    </row>
    <row r="650" spans="1:11">
      <c r="A650" t="str">
        <f t="shared" si="10"/>
        <v>BASE 3 FLUL20</v>
      </c>
      <c r="B650" t="s">
        <v>17</v>
      </c>
      <c r="C650" t="s">
        <v>31</v>
      </c>
      <c r="D650" t="s">
        <v>13</v>
      </c>
      <c r="E650">
        <v>0</v>
      </c>
      <c r="F650">
        <v>141184.73000000001</v>
      </c>
      <c r="G650">
        <v>120.14</v>
      </c>
      <c r="H650">
        <v>1736.88</v>
      </c>
      <c r="I650">
        <v>-0.86399999999999999</v>
      </c>
      <c r="J650">
        <v>2995.212</v>
      </c>
      <c r="K650">
        <v>92.680999999999997</v>
      </c>
    </row>
    <row r="651" spans="1:11">
      <c r="A651" t="str">
        <f t="shared" si="10"/>
        <v>BASE 3 FLUL21.105</v>
      </c>
      <c r="B651" t="s">
        <v>17</v>
      </c>
      <c r="C651" t="s">
        <v>31</v>
      </c>
      <c r="D651" t="s">
        <v>13</v>
      </c>
      <c r="E651">
        <v>1.105</v>
      </c>
      <c r="F651">
        <v>141184.73000000001</v>
      </c>
      <c r="G651">
        <v>120.14</v>
      </c>
      <c r="H651">
        <v>1736.88</v>
      </c>
      <c r="I651">
        <v>-0.86399999999999999</v>
      </c>
      <c r="J651">
        <v>1038.9649999999999</v>
      </c>
      <c r="K651">
        <v>-40.938000000000002</v>
      </c>
    </row>
    <row r="652" spans="1:11">
      <c r="A652" t="str">
        <f t="shared" si="10"/>
        <v>BASE 3 FLUL22.21</v>
      </c>
      <c r="B652" t="s">
        <v>17</v>
      </c>
      <c r="C652" t="s">
        <v>31</v>
      </c>
      <c r="D652" t="s">
        <v>13</v>
      </c>
      <c r="E652">
        <v>2.21</v>
      </c>
      <c r="F652">
        <v>141184.73000000001</v>
      </c>
      <c r="G652">
        <v>120.14</v>
      </c>
      <c r="H652">
        <v>1736.88</v>
      </c>
      <c r="I652">
        <v>-0.86399999999999999</v>
      </c>
      <c r="J652">
        <v>-947.69100000000003</v>
      </c>
      <c r="K652">
        <v>-173.363</v>
      </c>
    </row>
    <row r="653" spans="1:11">
      <c r="A653" t="str">
        <f t="shared" si="10"/>
        <v>BASE 3 FLUL30</v>
      </c>
      <c r="B653" t="s">
        <v>17</v>
      </c>
      <c r="C653" t="s">
        <v>31</v>
      </c>
      <c r="D653" t="s">
        <v>14</v>
      </c>
      <c r="E653">
        <v>0</v>
      </c>
      <c r="F653">
        <v>14660.64</v>
      </c>
      <c r="G653">
        <v>133.97</v>
      </c>
      <c r="H653">
        <v>267.07</v>
      </c>
      <c r="I653">
        <v>2.2570000000000001</v>
      </c>
      <c r="J653">
        <v>400.21</v>
      </c>
      <c r="K653">
        <v>221.178</v>
      </c>
    </row>
    <row r="654" spans="1:11">
      <c r="A654" t="str">
        <f t="shared" si="10"/>
        <v>BASE 3 FLUL31.105</v>
      </c>
      <c r="B654" t="s">
        <v>17</v>
      </c>
      <c r="C654" t="s">
        <v>31</v>
      </c>
      <c r="D654" t="s">
        <v>14</v>
      </c>
      <c r="E654">
        <v>1.105</v>
      </c>
      <c r="F654">
        <v>14660.64</v>
      </c>
      <c r="G654">
        <v>133.97</v>
      </c>
      <c r="H654">
        <v>267.07</v>
      </c>
      <c r="I654">
        <v>2.2570000000000001</v>
      </c>
      <c r="J654">
        <v>100.306</v>
      </c>
      <c r="K654">
        <v>70.438000000000002</v>
      </c>
    </row>
    <row r="655" spans="1:11">
      <c r="A655" t="str">
        <f t="shared" si="10"/>
        <v>BASE 3 FLUL32.21</v>
      </c>
      <c r="B655" t="s">
        <v>17</v>
      </c>
      <c r="C655" t="s">
        <v>31</v>
      </c>
      <c r="D655" t="s">
        <v>14</v>
      </c>
      <c r="E655">
        <v>2.21</v>
      </c>
      <c r="F655">
        <v>14660.64</v>
      </c>
      <c r="G655">
        <v>133.97</v>
      </c>
      <c r="H655">
        <v>267.07</v>
      </c>
      <c r="I655">
        <v>2.2570000000000001</v>
      </c>
      <c r="J655">
        <v>-202.535</v>
      </c>
      <c r="K655">
        <v>-82.364000000000004</v>
      </c>
    </row>
    <row r="656" spans="1:11">
      <c r="A656" t="str">
        <f t="shared" si="10"/>
        <v>4TH FLUL10</v>
      </c>
      <c r="B656" t="s">
        <v>20</v>
      </c>
      <c r="C656" t="s">
        <v>32</v>
      </c>
      <c r="D656" t="s">
        <v>12</v>
      </c>
      <c r="E656">
        <v>0</v>
      </c>
      <c r="F656">
        <v>-21394.46</v>
      </c>
      <c r="G656">
        <v>19369.900000000001</v>
      </c>
      <c r="H656">
        <v>-2723.07</v>
      </c>
      <c r="I656">
        <v>-45.44</v>
      </c>
      <c r="J656">
        <v>-4498.067</v>
      </c>
      <c r="K656">
        <v>35786.44</v>
      </c>
    </row>
    <row r="657" spans="1:11">
      <c r="A657" t="str">
        <f t="shared" si="10"/>
        <v>4TH FLUL11.69</v>
      </c>
      <c r="B657" t="s">
        <v>20</v>
      </c>
      <c r="C657" t="s">
        <v>32</v>
      </c>
      <c r="D657" t="s">
        <v>12</v>
      </c>
      <c r="E657">
        <v>1.69</v>
      </c>
      <c r="F657">
        <v>-21394.46</v>
      </c>
      <c r="G657">
        <v>19369.900000000001</v>
      </c>
      <c r="H657">
        <v>-2723.07</v>
      </c>
      <c r="I657">
        <v>-45.44</v>
      </c>
      <c r="J657">
        <v>150.583</v>
      </c>
      <c r="K657">
        <v>2668.701</v>
      </c>
    </row>
    <row r="658" spans="1:11">
      <c r="A658" t="str">
        <f t="shared" si="10"/>
        <v>4TH FLUL13.38</v>
      </c>
      <c r="B658" t="s">
        <v>20</v>
      </c>
      <c r="C658" t="s">
        <v>32</v>
      </c>
      <c r="D658" t="s">
        <v>12</v>
      </c>
      <c r="E658">
        <v>3.38</v>
      </c>
      <c r="F658">
        <v>-21394.46</v>
      </c>
      <c r="G658">
        <v>19369.900000000001</v>
      </c>
      <c r="H658">
        <v>-2723.07</v>
      </c>
      <c r="I658">
        <v>-45.44</v>
      </c>
      <c r="J658">
        <v>4798.1899999999996</v>
      </c>
      <c r="K658">
        <v>-30467.598999999998</v>
      </c>
    </row>
    <row r="659" spans="1:11">
      <c r="A659" t="str">
        <f t="shared" si="10"/>
        <v>4TH FLUL20</v>
      </c>
      <c r="B659" t="s">
        <v>20</v>
      </c>
      <c r="C659" t="s">
        <v>32</v>
      </c>
      <c r="D659" t="s">
        <v>13</v>
      </c>
      <c r="E659">
        <v>0</v>
      </c>
      <c r="F659">
        <v>13278.21</v>
      </c>
      <c r="G659">
        <v>-2273.2600000000002</v>
      </c>
      <c r="H659">
        <v>10723.31</v>
      </c>
      <c r="I659">
        <v>2.2040000000000002</v>
      </c>
      <c r="J659">
        <v>19694.334999999999</v>
      </c>
      <c r="K659">
        <v>-4002.5880000000002</v>
      </c>
    </row>
    <row r="660" spans="1:11">
      <c r="A660" t="str">
        <f t="shared" si="10"/>
        <v>4TH FLUL21.69</v>
      </c>
      <c r="B660" t="s">
        <v>20</v>
      </c>
      <c r="C660" t="s">
        <v>32</v>
      </c>
      <c r="D660" t="s">
        <v>13</v>
      </c>
      <c r="E660">
        <v>1.69</v>
      </c>
      <c r="F660">
        <v>13278.21</v>
      </c>
      <c r="G660">
        <v>-2273.2600000000002</v>
      </c>
      <c r="H660">
        <v>10723.31</v>
      </c>
      <c r="I660">
        <v>2.2040000000000002</v>
      </c>
      <c r="J660">
        <v>1382.597</v>
      </c>
      <c r="K660">
        <v>-136.523</v>
      </c>
    </row>
    <row r="661" spans="1:11">
      <c r="A661" t="str">
        <f t="shared" si="10"/>
        <v>4TH FLUL23.38</v>
      </c>
      <c r="B661" t="s">
        <v>20</v>
      </c>
      <c r="C661" t="s">
        <v>32</v>
      </c>
      <c r="D661" t="s">
        <v>13</v>
      </c>
      <c r="E661">
        <v>3.38</v>
      </c>
      <c r="F661">
        <v>13278.21</v>
      </c>
      <c r="G661">
        <v>-2273.2600000000002</v>
      </c>
      <c r="H661">
        <v>10723.31</v>
      </c>
      <c r="I661">
        <v>2.2040000000000002</v>
      </c>
      <c r="J661">
        <v>-16938.758999999998</v>
      </c>
      <c r="K661">
        <v>3730.4940000000001</v>
      </c>
    </row>
    <row r="662" spans="1:11">
      <c r="A662" t="str">
        <f t="shared" si="10"/>
        <v>4TH FLUL30</v>
      </c>
      <c r="B662" t="s">
        <v>20</v>
      </c>
      <c r="C662" t="s">
        <v>32</v>
      </c>
      <c r="D662" t="s">
        <v>14</v>
      </c>
      <c r="E662">
        <v>0</v>
      </c>
      <c r="F662">
        <v>945.01</v>
      </c>
      <c r="G662">
        <v>605.17999999999995</v>
      </c>
      <c r="H662">
        <v>1426.18</v>
      </c>
      <c r="I662">
        <v>47.018999999999998</v>
      </c>
      <c r="J662">
        <v>2596.2750000000001</v>
      </c>
      <c r="K662">
        <v>1170.1010000000001</v>
      </c>
    </row>
    <row r="663" spans="1:11">
      <c r="A663" t="str">
        <f t="shared" si="10"/>
        <v>4TH FLUL31.69</v>
      </c>
      <c r="B663" t="s">
        <v>20</v>
      </c>
      <c r="C663" t="s">
        <v>32</v>
      </c>
      <c r="D663" t="s">
        <v>14</v>
      </c>
      <c r="E663">
        <v>1.69</v>
      </c>
      <c r="F663">
        <v>945.01</v>
      </c>
      <c r="G663">
        <v>605.17999999999995</v>
      </c>
      <c r="H663">
        <v>1426.18</v>
      </c>
      <c r="I663">
        <v>47.018999999999998</v>
      </c>
      <c r="J663">
        <v>160.416</v>
      </c>
      <c r="K663">
        <v>132.858</v>
      </c>
    </row>
    <row r="664" spans="1:11">
      <c r="A664" t="str">
        <f t="shared" si="10"/>
        <v>4TH FLUL33.38</v>
      </c>
      <c r="B664" t="s">
        <v>20</v>
      </c>
      <c r="C664" t="s">
        <v>32</v>
      </c>
      <c r="D664" t="s">
        <v>14</v>
      </c>
      <c r="E664">
        <v>3.38</v>
      </c>
      <c r="F664">
        <v>945.01</v>
      </c>
      <c r="G664">
        <v>605.17999999999995</v>
      </c>
      <c r="H664">
        <v>1426.18</v>
      </c>
      <c r="I664">
        <v>47.018999999999998</v>
      </c>
      <c r="J664">
        <v>-2276.5590000000002</v>
      </c>
      <c r="K664">
        <v>-905.30799999999999</v>
      </c>
    </row>
    <row r="665" spans="1:11">
      <c r="A665" t="str">
        <f t="shared" si="10"/>
        <v>3RD FLUL10</v>
      </c>
      <c r="B665" t="s">
        <v>22</v>
      </c>
      <c r="C665" t="s">
        <v>32</v>
      </c>
      <c r="D665" t="s">
        <v>12</v>
      </c>
      <c r="E665">
        <v>0</v>
      </c>
      <c r="F665">
        <v>-51761.56</v>
      </c>
      <c r="G665">
        <v>12913.86</v>
      </c>
      <c r="H665">
        <v>-2384.19</v>
      </c>
      <c r="I665">
        <v>-62.604999999999997</v>
      </c>
      <c r="J665">
        <v>-4973.1279999999997</v>
      </c>
      <c r="K665">
        <v>28837.615000000002</v>
      </c>
    </row>
    <row r="666" spans="1:11">
      <c r="A666" t="str">
        <f t="shared" si="10"/>
        <v>3RD FLUL11.69</v>
      </c>
      <c r="B666" t="s">
        <v>22</v>
      </c>
      <c r="C666" t="s">
        <v>32</v>
      </c>
      <c r="D666" t="s">
        <v>12</v>
      </c>
      <c r="E666">
        <v>1.69</v>
      </c>
      <c r="F666">
        <v>-51761.56</v>
      </c>
      <c r="G666">
        <v>12913.86</v>
      </c>
      <c r="H666">
        <v>-2384.19</v>
      </c>
      <c r="I666">
        <v>-62.604999999999997</v>
      </c>
      <c r="J666">
        <v>-841.86800000000005</v>
      </c>
      <c r="K666">
        <v>6302.5110000000004</v>
      </c>
    </row>
    <row r="667" spans="1:11">
      <c r="A667" t="str">
        <f t="shared" si="10"/>
        <v>3RD FLUL13.38</v>
      </c>
      <c r="B667" t="s">
        <v>22</v>
      </c>
      <c r="C667" t="s">
        <v>32</v>
      </c>
      <c r="D667" t="s">
        <v>12</v>
      </c>
      <c r="E667">
        <v>3.38</v>
      </c>
      <c r="F667">
        <v>-51761.56</v>
      </c>
      <c r="G667">
        <v>12913.86</v>
      </c>
      <c r="H667">
        <v>-2384.19</v>
      </c>
      <c r="I667">
        <v>-62.604999999999997</v>
      </c>
      <c r="J667">
        <v>3301.518</v>
      </c>
      <c r="K667">
        <v>-16323.347</v>
      </c>
    </row>
    <row r="668" spans="1:11">
      <c r="A668" t="str">
        <f t="shared" si="10"/>
        <v>3RD FLUL20</v>
      </c>
      <c r="B668" t="s">
        <v>22</v>
      </c>
      <c r="C668" t="s">
        <v>32</v>
      </c>
      <c r="D668" t="s">
        <v>13</v>
      </c>
      <c r="E668">
        <v>0</v>
      </c>
      <c r="F668">
        <v>28892.03</v>
      </c>
      <c r="G668">
        <v>-1830.27</v>
      </c>
      <c r="H668">
        <v>5306.63</v>
      </c>
      <c r="I668">
        <v>-1.9059999999999999</v>
      </c>
      <c r="J668">
        <v>13167.004999999999</v>
      </c>
      <c r="K668">
        <v>-3885.5450000000001</v>
      </c>
    </row>
    <row r="669" spans="1:11">
      <c r="A669" t="str">
        <f t="shared" si="10"/>
        <v>3RD FLUL21.69</v>
      </c>
      <c r="B669" t="s">
        <v>22</v>
      </c>
      <c r="C669" t="s">
        <v>32</v>
      </c>
      <c r="D669" t="s">
        <v>13</v>
      </c>
      <c r="E669">
        <v>1.69</v>
      </c>
      <c r="F669">
        <v>28892.03</v>
      </c>
      <c r="G669">
        <v>-1830.27</v>
      </c>
      <c r="H669">
        <v>5306.63</v>
      </c>
      <c r="I669">
        <v>-1.9059999999999999</v>
      </c>
      <c r="J669">
        <v>3901.9110000000001</v>
      </c>
      <c r="K669">
        <v>-744.48800000000006</v>
      </c>
    </row>
    <row r="670" spans="1:11">
      <c r="A670" t="str">
        <f t="shared" si="10"/>
        <v>3RD FLUL23.38</v>
      </c>
      <c r="B670" t="s">
        <v>22</v>
      </c>
      <c r="C670" t="s">
        <v>32</v>
      </c>
      <c r="D670" t="s">
        <v>13</v>
      </c>
      <c r="E670">
        <v>3.38</v>
      </c>
      <c r="F670">
        <v>28892.03</v>
      </c>
      <c r="G670">
        <v>-1830.27</v>
      </c>
      <c r="H670">
        <v>5306.63</v>
      </c>
      <c r="I670">
        <v>-1.9059999999999999</v>
      </c>
      <c r="J670">
        <v>-5419.3519999999999</v>
      </c>
      <c r="K670">
        <v>2407.2910000000002</v>
      </c>
    </row>
    <row r="671" spans="1:11">
      <c r="A671" t="str">
        <f t="shared" si="10"/>
        <v>3RD FLUL30</v>
      </c>
      <c r="B671" t="s">
        <v>22</v>
      </c>
      <c r="C671" t="s">
        <v>32</v>
      </c>
      <c r="D671" t="s">
        <v>14</v>
      </c>
      <c r="E671">
        <v>0</v>
      </c>
      <c r="F671">
        <v>1952.06</v>
      </c>
      <c r="G671">
        <v>310.60000000000002</v>
      </c>
      <c r="H671">
        <v>802.98</v>
      </c>
      <c r="I671">
        <v>42.503</v>
      </c>
      <c r="J671">
        <v>1892.0920000000001</v>
      </c>
      <c r="K671">
        <v>780.59400000000005</v>
      </c>
    </row>
    <row r="672" spans="1:11">
      <c r="A672" t="str">
        <f t="shared" si="10"/>
        <v>3RD FLUL31.69</v>
      </c>
      <c r="B672" t="s">
        <v>22</v>
      </c>
      <c r="C672" t="s">
        <v>32</v>
      </c>
      <c r="D672" t="s">
        <v>14</v>
      </c>
      <c r="E672">
        <v>1.69</v>
      </c>
      <c r="F672">
        <v>1952.06</v>
      </c>
      <c r="G672">
        <v>310.60000000000002</v>
      </c>
      <c r="H672">
        <v>802.98</v>
      </c>
      <c r="I672">
        <v>42.503</v>
      </c>
      <c r="J672">
        <v>491.68900000000002</v>
      </c>
      <c r="K672">
        <v>231.435</v>
      </c>
    </row>
    <row r="673" spans="1:11">
      <c r="A673" t="str">
        <f t="shared" si="10"/>
        <v>3RD FLUL33.38</v>
      </c>
      <c r="B673" t="s">
        <v>22</v>
      </c>
      <c r="C673" t="s">
        <v>32</v>
      </c>
      <c r="D673" t="s">
        <v>14</v>
      </c>
      <c r="E673">
        <v>3.38</v>
      </c>
      <c r="F673">
        <v>1952.06</v>
      </c>
      <c r="G673">
        <v>310.60000000000002</v>
      </c>
      <c r="H673">
        <v>802.98</v>
      </c>
      <c r="I673">
        <v>42.503</v>
      </c>
      <c r="J673">
        <v>-915.79200000000003</v>
      </c>
      <c r="K673">
        <v>-321.05599999999998</v>
      </c>
    </row>
    <row r="674" spans="1:11">
      <c r="A674" t="str">
        <f t="shared" si="10"/>
        <v>2ND FLUL10</v>
      </c>
      <c r="B674" t="s">
        <v>23</v>
      </c>
      <c r="C674" t="s">
        <v>32</v>
      </c>
      <c r="D674" t="s">
        <v>12</v>
      </c>
      <c r="E674">
        <v>0</v>
      </c>
      <c r="F674">
        <v>-79321.850000000006</v>
      </c>
      <c r="G674">
        <v>14175.89</v>
      </c>
      <c r="H674">
        <v>-2217</v>
      </c>
      <c r="I674">
        <v>-53.716000000000001</v>
      </c>
      <c r="J674">
        <v>-5572.915</v>
      </c>
      <c r="K674">
        <v>33392.142999999996</v>
      </c>
    </row>
    <row r="675" spans="1:11">
      <c r="A675" t="str">
        <f t="shared" si="10"/>
        <v>2ND FLUL11.69</v>
      </c>
      <c r="B675" t="s">
        <v>23</v>
      </c>
      <c r="C675" t="s">
        <v>32</v>
      </c>
      <c r="D675" t="s">
        <v>12</v>
      </c>
      <c r="E675">
        <v>1.69</v>
      </c>
      <c r="F675">
        <v>-79321.850000000006</v>
      </c>
      <c r="G675">
        <v>14175.89</v>
      </c>
      <c r="H675">
        <v>-2217</v>
      </c>
      <c r="I675">
        <v>-53.716000000000001</v>
      </c>
      <c r="J675">
        <v>-1712.2149999999999</v>
      </c>
      <c r="K675">
        <v>8493.1759999999995</v>
      </c>
    </row>
    <row r="676" spans="1:11">
      <c r="A676" t="str">
        <f t="shared" si="10"/>
        <v>2ND FLUL13.38</v>
      </c>
      <c r="B676" t="s">
        <v>23</v>
      </c>
      <c r="C676" t="s">
        <v>32</v>
      </c>
      <c r="D676" t="s">
        <v>12</v>
      </c>
      <c r="E676">
        <v>3.38</v>
      </c>
      <c r="F676">
        <v>-79321.850000000006</v>
      </c>
      <c r="G676">
        <v>14175.89</v>
      </c>
      <c r="H676">
        <v>-2217</v>
      </c>
      <c r="I676">
        <v>-53.716000000000001</v>
      </c>
      <c r="J676">
        <v>2185.6060000000002</v>
      </c>
      <c r="K676">
        <v>-16589.965</v>
      </c>
    </row>
    <row r="677" spans="1:11">
      <c r="A677" t="str">
        <f t="shared" si="10"/>
        <v>2ND FLUL20</v>
      </c>
      <c r="B677" t="s">
        <v>23</v>
      </c>
      <c r="C677" t="s">
        <v>32</v>
      </c>
      <c r="D677" t="s">
        <v>13</v>
      </c>
      <c r="E677">
        <v>0</v>
      </c>
      <c r="F677">
        <v>41110.49</v>
      </c>
      <c r="G677">
        <v>-1453.21</v>
      </c>
      <c r="H677">
        <v>4929.93</v>
      </c>
      <c r="I677">
        <v>-0.82399999999999995</v>
      </c>
      <c r="J677">
        <v>12197.142</v>
      </c>
      <c r="K677">
        <v>-3347.165</v>
      </c>
    </row>
    <row r="678" spans="1:11">
      <c r="A678" t="str">
        <f t="shared" si="10"/>
        <v>2ND FLUL21.69</v>
      </c>
      <c r="B678" t="s">
        <v>23</v>
      </c>
      <c r="C678" t="s">
        <v>32</v>
      </c>
      <c r="D678" t="s">
        <v>13</v>
      </c>
      <c r="E678">
        <v>1.69</v>
      </c>
      <c r="F678">
        <v>41110.49</v>
      </c>
      <c r="G678">
        <v>-1453.21</v>
      </c>
      <c r="H678">
        <v>4929.93</v>
      </c>
      <c r="I678">
        <v>-0.82399999999999995</v>
      </c>
      <c r="J678">
        <v>3515.3719999999998</v>
      </c>
      <c r="K678">
        <v>-839.29399999999998</v>
      </c>
    </row>
    <row r="679" spans="1:11">
      <c r="A679" t="str">
        <f t="shared" si="10"/>
        <v>2ND FLUL23.38</v>
      </c>
      <c r="B679" t="s">
        <v>23</v>
      </c>
      <c r="C679" t="s">
        <v>32</v>
      </c>
      <c r="D679" t="s">
        <v>13</v>
      </c>
      <c r="E679">
        <v>3.38</v>
      </c>
      <c r="F679">
        <v>41110.49</v>
      </c>
      <c r="G679">
        <v>-1453.21</v>
      </c>
      <c r="H679">
        <v>4929.93</v>
      </c>
      <c r="I679">
        <v>-0.82399999999999995</v>
      </c>
      <c r="J679">
        <v>-5242.6170000000002</v>
      </c>
      <c r="K679">
        <v>1686.777</v>
      </c>
    </row>
    <row r="680" spans="1:11">
      <c r="A680" t="str">
        <f t="shared" si="10"/>
        <v>2ND FLUL30</v>
      </c>
      <c r="B680" t="s">
        <v>23</v>
      </c>
      <c r="C680" t="s">
        <v>32</v>
      </c>
      <c r="D680" t="s">
        <v>14</v>
      </c>
      <c r="E680">
        <v>0</v>
      </c>
      <c r="F680">
        <v>2829.51</v>
      </c>
      <c r="G680">
        <v>331.59</v>
      </c>
      <c r="H680">
        <v>836.14</v>
      </c>
      <c r="I680">
        <v>35.804000000000002</v>
      </c>
      <c r="J680">
        <v>2021.375</v>
      </c>
      <c r="K680">
        <v>844.59400000000005</v>
      </c>
    </row>
    <row r="681" spans="1:11">
      <c r="A681" t="str">
        <f t="shared" si="10"/>
        <v>2ND FLUL31.69</v>
      </c>
      <c r="B681" t="s">
        <v>23</v>
      </c>
      <c r="C681" t="s">
        <v>32</v>
      </c>
      <c r="D681" t="s">
        <v>14</v>
      </c>
      <c r="E681">
        <v>1.69</v>
      </c>
      <c r="F681">
        <v>2829.51</v>
      </c>
      <c r="G681">
        <v>331.59</v>
      </c>
      <c r="H681">
        <v>836.14</v>
      </c>
      <c r="I681">
        <v>35.804000000000002</v>
      </c>
      <c r="J681">
        <v>554.65800000000002</v>
      </c>
      <c r="K681">
        <v>253.89099999999999</v>
      </c>
    </row>
    <row r="682" spans="1:11">
      <c r="A682" t="str">
        <f t="shared" si="10"/>
        <v>2ND FLUL33.38</v>
      </c>
      <c r="B682" t="s">
        <v>23</v>
      </c>
      <c r="C682" t="s">
        <v>32</v>
      </c>
      <c r="D682" t="s">
        <v>14</v>
      </c>
      <c r="E682">
        <v>3.38</v>
      </c>
      <c r="F682">
        <v>2829.51</v>
      </c>
      <c r="G682">
        <v>331.59</v>
      </c>
      <c r="H682">
        <v>836.14</v>
      </c>
      <c r="I682">
        <v>35.804000000000002</v>
      </c>
      <c r="J682">
        <v>-924.08500000000004</v>
      </c>
      <c r="K682">
        <v>-342.31700000000001</v>
      </c>
    </row>
    <row r="683" spans="1:11">
      <c r="A683" t="str">
        <f t="shared" si="10"/>
        <v>1ST FLUL10</v>
      </c>
      <c r="B683" t="s">
        <v>24</v>
      </c>
      <c r="C683" t="s">
        <v>32</v>
      </c>
      <c r="D683" t="s">
        <v>12</v>
      </c>
      <c r="E683">
        <v>0</v>
      </c>
      <c r="F683">
        <v>-101569.43</v>
      </c>
      <c r="G683">
        <v>8602.5</v>
      </c>
      <c r="H683">
        <v>-1336.31</v>
      </c>
      <c r="I683">
        <v>-22.148</v>
      </c>
      <c r="J683">
        <v>-3974.127</v>
      </c>
      <c r="K683">
        <v>26633.672999999999</v>
      </c>
    </row>
    <row r="684" spans="1:11">
      <c r="A684" t="str">
        <f t="shared" si="10"/>
        <v>1ST FLUL11.69</v>
      </c>
      <c r="B684" t="s">
        <v>24</v>
      </c>
      <c r="C684" t="s">
        <v>32</v>
      </c>
      <c r="D684" t="s">
        <v>12</v>
      </c>
      <c r="E684">
        <v>1.69</v>
      </c>
      <c r="F684">
        <v>-101569.43</v>
      </c>
      <c r="G684">
        <v>8602.5</v>
      </c>
      <c r="H684">
        <v>-1336.31</v>
      </c>
      <c r="I684">
        <v>-22.148</v>
      </c>
      <c r="J684">
        <v>-1661.443</v>
      </c>
      <c r="K684">
        <v>11464.303</v>
      </c>
    </row>
    <row r="685" spans="1:11">
      <c r="A685" t="str">
        <f t="shared" si="10"/>
        <v>1ST FLUL13.38</v>
      </c>
      <c r="B685" t="s">
        <v>24</v>
      </c>
      <c r="C685" t="s">
        <v>32</v>
      </c>
      <c r="D685" t="s">
        <v>12</v>
      </c>
      <c r="E685">
        <v>3.38</v>
      </c>
      <c r="F685">
        <v>-101569.43</v>
      </c>
      <c r="G685">
        <v>8602.5</v>
      </c>
      <c r="H685">
        <v>-1336.31</v>
      </c>
      <c r="I685">
        <v>-22.148</v>
      </c>
      <c r="J685">
        <v>699.63900000000001</v>
      </c>
      <c r="K685">
        <v>-4039.0160000000001</v>
      </c>
    </row>
    <row r="686" spans="1:11">
      <c r="A686" t="str">
        <f t="shared" si="10"/>
        <v>1ST FLUL20</v>
      </c>
      <c r="B686" t="s">
        <v>24</v>
      </c>
      <c r="C686" t="s">
        <v>32</v>
      </c>
      <c r="D686" t="s">
        <v>13</v>
      </c>
      <c r="E686">
        <v>0</v>
      </c>
      <c r="F686">
        <v>51840.480000000003</v>
      </c>
      <c r="G686">
        <v>-604.41999999999996</v>
      </c>
      <c r="H686">
        <v>5030.33</v>
      </c>
      <c r="I686">
        <v>-0.78100000000000003</v>
      </c>
      <c r="J686">
        <v>14693.003000000001</v>
      </c>
      <c r="K686">
        <v>-1529.9960000000001</v>
      </c>
    </row>
    <row r="687" spans="1:11">
      <c r="A687" t="str">
        <f t="shared" si="10"/>
        <v>1ST FLUL21.69</v>
      </c>
      <c r="B687" t="s">
        <v>24</v>
      </c>
      <c r="C687" t="s">
        <v>32</v>
      </c>
      <c r="D687" t="s">
        <v>13</v>
      </c>
      <c r="E687">
        <v>1.69</v>
      </c>
      <c r="F687">
        <v>51840.480000000003</v>
      </c>
      <c r="G687">
        <v>-604.41999999999996</v>
      </c>
      <c r="H687">
        <v>5030.33</v>
      </c>
      <c r="I687">
        <v>-0.78100000000000003</v>
      </c>
      <c r="J687">
        <v>5974.192</v>
      </c>
      <c r="K687">
        <v>-476.86500000000001</v>
      </c>
    </row>
    <row r="688" spans="1:11">
      <c r="A688" t="str">
        <f t="shared" si="10"/>
        <v>1ST FLUL23.38</v>
      </c>
      <c r="B688" t="s">
        <v>24</v>
      </c>
      <c r="C688" t="s">
        <v>32</v>
      </c>
      <c r="D688" t="s">
        <v>13</v>
      </c>
      <c r="E688">
        <v>3.38</v>
      </c>
      <c r="F688">
        <v>51840.480000000003</v>
      </c>
      <c r="G688">
        <v>-604.41999999999996</v>
      </c>
      <c r="H688">
        <v>5030.33</v>
      </c>
      <c r="I688">
        <v>-0.78100000000000003</v>
      </c>
      <c r="J688">
        <v>-2918.6559999999999</v>
      </c>
      <c r="K688">
        <v>590.16300000000001</v>
      </c>
    </row>
    <row r="689" spans="1:11">
      <c r="A689" t="str">
        <f t="shared" si="10"/>
        <v>1ST FLUL30</v>
      </c>
      <c r="B689" t="s">
        <v>24</v>
      </c>
      <c r="C689" t="s">
        <v>32</v>
      </c>
      <c r="D689" t="s">
        <v>14</v>
      </c>
      <c r="E689">
        <v>0</v>
      </c>
      <c r="F689">
        <v>3749.51</v>
      </c>
      <c r="G689">
        <v>216.26</v>
      </c>
      <c r="H689">
        <v>727.52</v>
      </c>
      <c r="I689">
        <v>19.771999999999998</v>
      </c>
      <c r="J689">
        <v>2206.768</v>
      </c>
      <c r="K689">
        <v>776.11900000000003</v>
      </c>
    </row>
    <row r="690" spans="1:11">
      <c r="A690" t="str">
        <f t="shared" si="10"/>
        <v>1ST FLUL31.69</v>
      </c>
      <c r="B690" t="s">
        <v>24</v>
      </c>
      <c r="C690" t="s">
        <v>32</v>
      </c>
      <c r="D690" t="s">
        <v>14</v>
      </c>
      <c r="E690">
        <v>1.69</v>
      </c>
      <c r="F690">
        <v>3749.51</v>
      </c>
      <c r="G690">
        <v>216.26</v>
      </c>
      <c r="H690">
        <v>727.52</v>
      </c>
      <c r="I690">
        <v>19.771999999999998</v>
      </c>
      <c r="J690">
        <v>949.42899999999997</v>
      </c>
      <c r="K690">
        <v>391.70800000000003</v>
      </c>
    </row>
    <row r="691" spans="1:11">
      <c r="A691" t="str">
        <f t="shared" si="10"/>
        <v>1ST FLUL33.38</v>
      </c>
      <c r="B691" t="s">
        <v>24</v>
      </c>
      <c r="C691" t="s">
        <v>32</v>
      </c>
      <c r="D691" t="s">
        <v>14</v>
      </c>
      <c r="E691">
        <v>3.38</v>
      </c>
      <c r="F691">
        <v>3749.51</v>
      </c>
      <c r="G691">
        <v>216.26</v>
      </c>
      <c r="H691">
        <v>727.52</v>
      </c>
      <c r="I691">
        <v>19.771999999999998</v>
      </c>
      <c r="J691">
        <v>-335.56700000000001</v>
      </c>
      <c r="K691">
        <v>-4.1100000000000003</v>
      </c>
    </row>
    <row r="692" spans="1:11">
      <c r="A692" t="str">
        <f t="shared" si="10"/>
        <v>GROUND FLUL10</v>
      </c>
      <c r="B692" t="s">
        <v>10</v>
      </c>
      <c r="C692" t="s">
        <v>32</v>
      </c>
      <c r="D692" t="s">
        <v>12</v>
      </c>
      <c r="E692">
        <v>0</v>
      </c>
      <c r="F692">
        <v>-41125.440000000002</v>
      </c>
      <c r="G692">
        <v>-6832.62</v>
      </c>
      <c r="H692">
        <v>-54.82</v>
      </c>
      <c r="I692">
        <v>-0.47399999999999998</v>
      </c>
      <c r="J692">
        <v>-105.127</v>
      </c>
      <c r="K692">
        <v>-5108.942</v>
      </c>
    </row>
    <row r="693" spans="1:11">
      <c r="A693" t="str">
        <f t="shared" si="10"/>
        <v>GROUND FLUL11.615</v>
      </c>
      <c r="B693" t="s">
        <v>10</v>
      </c>
      <c r="C693" t="s">
        <v>32</v>
      </c>
      <c r="D693" t="s">
        <v>12</v>
      </c>
      <c r="E693">
        <v>1.615</v>
      </c>
      <c r="F693">
        <v>-41125.440000000002</v>
      </c>
      <c r="G693">
        <v>-6832.62</v>
      </c>
      <c r="H693">
        <v>-54.82</v>
      </c>
      <c r="I693">
        <v>-0.47399999999999998</v>
      </c>
      <c r="J693">
        <v>-14.250999999999999</v>
      </c>
      <c r="K693">
        <v>5945.1559999999999</v>
      </c>
    </row>
    <row r="694" spans="1:11">
      <c r="A694" t="str">
        <f t="shared" si="10"/>
        <v>GROUND FLUL13.23</v>
      </c>
      <c r="B694" t="s">
        <v>10</v>
      </c>
      <c r="C694" t="s">
        <v>32</v>
      </c>
      <c r="D694" t="s">
        <v>12</v>
      </c>
      <c r="E694">
        <v>3.23</v>
      </c>
      <c r="F694">
        <v>-41125.440000000002</v>
      </c>
      <c r="G694">
        <v>-6832.62</v>
      </c>
      <c r="H694">
        <v>-54.82</v>
      </c>
      <c r="I694">
        <v>-0.47399999999999998</v>
      </c>
      <c r="J694">
        <v>76.772999999999996</v>
      </c>
      <c r="K694">
        <v>16937.576000000001</v>
      </c>
    </row>
    <row r="695" spans="1:11">
      <c r="A695" t="str">
        <f t="shared" si="10"/>
        <v>GROUND FLUL20</v>
      </c>
      <c r="B695" t="s">
        <v>10</v>
      </c>
      <c r="C695" t="s">
        <v>32</v>
      </c>
      <c r="D695" t="s">
        <v>13</v>
      </c>
      <c r="E695">
        <v>0</v>
      </c>
      <c r="F695">
        <v>30593.13</v>
      </c>
      <c r="G695">
        <v>368.42</v>
      </c>
      <c r="H695">
        <v>2822.77</v>
      </c>
      <c r="I695">
        <v>-0.76500000000000001</v>
      </c>
      <c r="J695">
        <v>4715.2110000000002</v>
      </c>
      <c r="K695">
        <v>293.18099999999998</v>
      </c>
    </row>
    <row r="696" spans="1:11">
      <c r="A696" t="str">
        <f t="shared" si="10"/>
        <v>GROUND FLUL21.615</v>
      </c>
      <c r="B696" t="s">
        <v>10</v>
      </c>
      <c r="C696" t="s">
        <v>32</v>
      </c>
      <c r="D696" t="s">
        <v>13</v>
      </c>
      <c r="E696">
        <v>1.615</v>
      </c>
      <c r="F696">
        <v>30593.13</v>
      </c>
      <c r="G696">
        <v>368.42</v>
      </c>
      <c r="H696">
        <v>2822.77</v>
      </c>
      <c r="I696">
        <v>-0.76500000000000001</v>
      </c>
      <c r="J696">
        <v>126.871</v>
      </c>
      <c r="K696">
        <v>-303.61200000000002</v>
      </c>
    </row>
    <row r="697" spans="1:11">
      <c r="A697" t="str">
        <f t="shared" si="10"/>
        <v>GROUND FLUL23.23</v>
      </c>
      <c r="B697" t="s">
        <v>10</v>
      </c>
      <c r="C697" t="s">
        <v>32</v>
      </c>
      <c r="D697" t="s">
        <v>13</v>
      </c>
      <c r="E697">
        <v>3.23</v>
      </c>
      <c r="F697">
        <v>30593.13</v>
      </c>
      <c r="G697">
        <v>368.42</v>
      </c>
      <c r="H697">
        <v>2822.77</v>
      </c>
      <c r="I697">
        <v>-0.76500000000000001</v>
      </c>
      <c r="J697">
        <v>-4462.7849999999999</v>
      </c>
      <c r="K697">
        <v>-897.25599999999997</v>
      </c>
    </row>
    <row r="698" spans="1:11">
      <c r="A698" t="str">
        <f t="shared" si="10"/>
        <v>GROUND FLUL30</v>
      </c>
      <c r="B698" t="s">
        <v>10</v>
      </c>
      <c r="C698" t="s">
        <v>32</v>
      </c>
      <c r="D698" t="s">
        <v>14</v>
      </c>
      <c r="E698">
        <v>0</v>
      </c>
      <c r="F698">
        <v>1052.4100000000001</v>
      </c>
      <c r="G698">
        <v>-209.39</v>
      </c>
      <c r="H698">
        <v>28.8</v>
      </c>
      <c r="I698">
        <v>0.57299999999999995</v>
      </c>
      <c r="J698">
        <v>56.982999999999997</v>
      </c>
      <c r="K698">
        <v>-156.36199999999999</v>
      </c>
    </row>
    <row r="699" spans="1:11">
      <c r="A699" t="str">
        <f t="shared" si="10"/>
        <v>GROUND FLUL31.615</v>
      </c>
      <c r="B699" t="s">
        <v>10</v>
      </c>
      <c r="C699" t="s">
        <v>32</v>
      </c>
      <c r="D699" t="s">
        <v>14</v>
      </c>
      <c r="E699">
        <v>1.615</v>
      </c>
      <c r="F699">
        <v>1052.4100000000001</v>
      </c>
      <c r="G699">
        <v>-209.39</v>
      </c>
      <c r="H699">
        <v>28.8</v>
      </c>
      <c r="I699">
        <v>0.57299999999999995</v>
      </c>
      <c r="J699">
        <v>10.134</v>
      </c>
      <c r="K699">
        <v>182.47499999999999</v>
      </c>
    </row>
    <row r="700" spans="1:11">
      <c r="A700" t="str">
        <f t="shared" si="10"/>
        <v>GROUND FLUL33.23</v>
      </c>
      <c r="B700" t="s">
        <v>10</v>
      </c>
      <c r="C700" t="s">
        <v>32</v>
      </c>
      <c r="D700" t="s">
        <v>14</v>
      </c>
      <c r="E700">
        <v>3.23</v>
      </c>
      <c r="F700">
        <v>1052.4100000000001</v>
      </c>
      <c r="G700">
        <v>-209.39</v>
      </c>
      <c r="H700">
        <v>28.8</v>
      </c>
      <c r="I700">
        <v>0.57299999999999995</v>
      </c>
      <c r="J700">
        <v>-36.820999999999998</v>
      </c>
      <c r="K700">
        <v>519.41899999999998</v>
      </c>
    </row>
    <row r="701" spans="1:11">
      <c r="A701" t="str">
        <f t="shared" si="10"/>
        <v>BASE 1 FLUL10</v>
      </c>
      <c r="B701" t="s">
        <v>15</v>
      </c>
      <c r="C701" t="s">
        <v>32</v>
      </c>
      <c r="D701" t="s">
        <v>12</v>
      </c>
      <c r="E701">
        <v>0</v>
      </c>
      <c r="F701">
        <v>-43428.11</v>
      </c>
      <c r="G701">
        <v>1156.98</v>
      </c>
      <c r="H701">
        <v>239.87</v>
      </c>
      <c r="I701">
        <v>-0.246</v>
      </c>
      <c r="J701">
        <v>396.35500000000002</v>
      </c>
      <c r="K701">
        <v>930.88099999999997</v>
      </c>
    </row>
    <row r="702" spans="1:11">
      <c r="A702" t="str">
        <f t="shared" si="10"/>
        <v>BASE 1 FLUL11.615</v>
      </c>
      <c r="B702" t="s">
        <v>15</v>
      </c>
      <c r="C702" t="s">
        <v>32</v>
      </c>
      <c r="D702" t="s">
        <v>12</v>
      </c>
      <c r="E702">
        <v>1.615</v>
      </c>
      <c r="F702">
        <v>-43428.11</v>
      </c>
      <c r="G702">
        <v>1156.98</v>
      </c>
      <c r="H702">
        <v>239.87</v>
      </c>
      <c r="I702">
        <v>-0.246</v>
      </c>
      <c r="J702">
        <v>9.5890000000000004</v>
      </c>
      <c r="K702">
        <v>-948.69799999999998</v>
      </c>
    </row>
    <row r="703" spans="1:11">
      <c r="A703" t="str">
        <f t="shared" si="10"/>
        <v>BASE 1 FLUL13.23</v>
      </c>
      <c r="B703" t="s">
        <v>15</v>
      </c>
      <c r="C703" t="s">
        <v>32</v>
      </c>
      <c r="D703" t="s">
        <v>12</v>
      </c>
      <c r="E703">
        <v>3.23</v>
      </c>
      <c r="F703">
        <v>-43428.11</v>
      </c>
      <c r="G703">
        <v>1156.98</v>
      </c>
      <c r="H703">
        <v>239.87</v>
      </c>
      <c r="I703">
        <v>-0.246</v>
      </c>
      <c r="J703">
        <v>-377.27100000000002</v>
      </c>
      <c r="K703">
        <v>-2819.0540000000001</v>
      </c>
    </row>
    <row r="704" spans="1:11">
      <c r="A704" t="str">
        <f t="shared" si="10"/>
        <v>BASE 1 FLUL20</v>
      </c>
      <c r="B704" t="s">
        <v>15</v>
      </c>
      <c r="C704" t="s">
        <v>32</v>
      </c>
      <c r="D704" t="s">
        <v>13</v>
      </c>
      <c r="E704">
        <v>0</v>
      </c>
      <c r="F704">
        <v>48665.53</v>
      </c>
      <c r="G704">
        <v>-71.53</v>
      </c>
      <c r="H704">
        <v>991.6</v>
      </c>
      <c r="I704">
        <v>-0.27</v>
      </c>
      <c r="J704">
        <v>1729.277</v>
      </c>
      <c r="K704">
        <v>-78.745000000000005</v>
      </c>
    </row>
    <row r="705" spans="1:11">
      <c r="A705" t="str">
        <f t="shared" si="10"/>
        <v>BASE 1 FLUL21.615</v>
      </c>
      <c r="B705" t="s">
        <v>15</v>
      </c>
      <c r="C705" t="s">
        <v>32</v>
      </c>
      <c r="D705" t="s">
        <v>13</v>
      </c>
      <c r="E705">
        <v>1.615</v>
      </c>
      <c r="F705">
        <v>48665.53</v>
      </c>
      <c r="G705">
        <v>-71.53</v>
      </c>
      <c r="H705">
        <v>991.6</v>
      </c>
      <c r="I705">
        <v>-0.27</v>
      </c>
      <c r="J705">
        <v>112.60599999999999</v>
      </c>
      <c r="K705">
        <v>36.603999999999999</v>
      </c>
    </row>
    <row r="706" spans="1:11">
      <c r="A706" t="str">
        <f t="shared" si="10"/>
        <v>BASE 1 FLUL23.23</v>
      </c>
      <c r="B706" t="s">
        <v>15</v>
      </c>
      <c r="C706" t="s">
        <v>32</v>
      </c>
      <c r="D706" t="s">
        <v>13</v>
      </c>
      <c r="E706">
        <v>3.23</v>
      </c>
      <c r="F706">
        <v>48665.53</v>
      </c>
      <c r="G706">
        <v>-71.53</v>
      </c>
      <c r="H706">
        <v>991.6</v>
      </c>
      <c r="I706">
        <v>-0.27</v>
      </c>
      <c r="J706">
        <v>-1505.1590000000001</v>
      </c>
      <c r="K706">
        <v>151.59700000000001</v>
      </c>
    </row>
    <row r="707" spans="1:11">
      <c r="A707" t="str">
        <f t="shared" ref="A707:A770" si="11">+CONCATENATE(B707,D707,E707)</f>
        <v>BASE 1 FLUL30</v>
      </c>
      <c r="B707" t="s">
        <v>15</v>
      </c>
      <c r="C707" t="s">
        <v>32</v>
      </c>
      <c r="D707" t="s">
        <v>14</v>
      </c>
      <c r="E707">
        <v>0</v>
      </c>
      <c r="F707">
        <v>264.04000000000002</v>
      </c>
      <c r="G707">
        <v>34.24</v>
      </c>
      <c r="H707">
        <v>4.09</v>
      </c>
      <c r="I707">
        <v>0.20399999999999999</v>
      </c>
      <c r="J707">
        <v>8.0079999999999991</v>
      </c>
      <c r="K707">
        <v>29.614000000000001</v>
      </c>
    </row>
    <row r="708" spans="1:11">
      <c r="A708" t="str">
        <f t="shared" si="11"/>
        <v>BASE 1 FLUL31.615</v>
      </c>
      <c r="B708" t="s">
        <v>15</v>
      </c>
      <c r="C708" t="s">
        <v>32</v>
      </c>
      <c r="D708" t="s">
        <v>14</v>
      </c>
      <c r="E708">
        <v>1.615</v>
      </c>
      <c r="F708">
        <v>264.04000000000002</v>
      </c>
      <c r="G708">
        <v>34.24</v>
      </c>
      <c r="H708">
        <v>4.09</v>
      </c>
      <c r="I708">
        <v>0.20399999999999999</v>
      </c>
      <c r="J708">
        <v>1.288</v>
      </c>
      <c r="K708">
        <v>-25.907</v>
      </c>
    </row>
    <row r="709" spans="1:11">
      <c r="A709" t="str">
        <f t="shared" si="11"/>
        <v>BASE 1 FLUL33.23</v>
      </c>
      <c r="B709" t="s">
        <v>15</v>
      </c>
      <c r="C709" t="s">
        <v>32</v>
      </c>
      <c r="D709" t="s">
        <v>14</v>
      </c>
      <c r="E709">
        <v>3.23</v>
      </c>
      <c r="F709">
        <v>264.04000000000002</v>
      </c>
      <c r="G709">
        <v>34.24</v>
      </c>
      <c r="H709">
        <v>4.09</v>
      </c>
      <c r="I709">
        <v>0.20399999999999999</v>
      </c>
      <c r="J709">
        <v>-5.4450000000000003</v>
      </c>
      <c r="K709">
        <v>-81.177000000000007</v>
      </c>
    </row>
    <row r="710" spans="1:11">
      <c r="A710" t="str">
        <f t="shared" si="11"/>
        <v>BASE 2 FLUL10</v>
      </c>
      <c r="B710" t="s">
        <v>16</v>
      </c>
      <c r="C710" t="s">
        <v>32</v>
      </c>
      <c r="D710" t="s">
        <v>12</v>
      </c>
      <c r="E710">
        <v>0</v>
      </c>
      <c r="F710">
        <v>-60807.7</v>
      </c>
      <c r="G710">
        <v>-553.27</v>
      </c>
      <c r="H710">
        <v>259.04000000000002</v>
      </c>
      <c r="I710">
        <v>-0.33900000000000002</v>
      </c>
      <c r="J710">
        <v>399.065</v>
      </c>
      <c r="K710">
        <v>-965.65300000000002</v>
      </c>
    </row>
    <row r="711" spans="1:11">
      <c r="A711" t="str">
        <f t="shared" si="11"/>
        <v>BASE 2 FLUL11.615</v>
      </c>
      <c r="B711" t="s">
        <v>16</v>
      </c>
      <c r="C711" t="s">
        <v>32</v>
      </c>
      <c r="D711" t="s">
        <v>12</v>
      </c>
      <c r="E711">
        <v>1.615</v>
      </c>
      <c r="F711">
        <v>-60807.7</v>
      </c>
      <c r="G711">
        <v>-553.27</v>
      </c>
      <c r="H711">
        <v>259.04000000000002</v>
      </c>
      <c r="I711">
        <v>-0.33900000000000002</v>
      </c>
      <c r="J711">
        <v>-18.861000000000001</v>
      </c>
      <c r="K711">
        <v>-82.834000000000003</v>
      </c>
    </row>
    <row r="712" spans="1:11">
      <c r="A712" t="str">
        <f t="shared" si="11"/>
        <v>BASE 2 FLUL13.23</v>
      </c>
      <c r="B712" t="s">
        <v>16</v>
      </c>
      <c r="C712" t="s">
        <v>32</v>
      </c>
      <c r="D712" t="s">
        <v>12</v>
      </c>
      <c r="E712">
        <v>3.23</v>
      </c>
      <c r="F712">
        <v>-60807.7</v>
      </c>
      <c r="G712">
        <v>-553.27</v>
      </c>
      <c r="H712">
        <v>259.04000000000002</v>
      </c>
      <c r="I712">
        <v>-0.33900000000000002</v>
      </c>
      <c r="J712">
        <v>-436.52199999999999</v>
      </c>
      <c r="K712">
        <v>801.15</v>
      </c>
    </row>
    <row r="713" spans="1:11">
      <c r="A713" t="str">
        <f t="shared" si="11"/>
        <v>BASE 2 FLUL20</v>
      </c>
      <c r="B713" t="s">
        <v>16</v>
      </c>
      <c r="C713" t="s">
        <v>32</v>
      </c>
      <c r="D713" t="s">
        <v>13</v>
      </c>
      <c r="E713">
        <v>0</v>
      </c>
      <c r="F713">
        <v>78893.95</v>
      </c>
      <c r="G713">
        <v>117.13</v>
      </c>
      <c r="H713">
        <v>814.22</v>
      </c>
      <c r="I713">
        <v>-2.1000000000000001E-2</v>
      </c>
      <c r="J713">
        <v>1411.278</v>
      </c>
      <c r="K713">
        <v>264.017</v>
      </c>
    </row>
    <row r="714" spans="1:11">
      <c r="A714" t="str">
        <f t="shared" si="11"/>
        <v>BASE 2 FLUL21.615</v>
      </c>
      <c r="B714" t="s">
        <v>16</v>
      </c>
      <c r="C714" t="s">
        <v>32</v>
      </c>
      <c r="D714" t="s">
        <v>13</v>
      </c>
      <c r="E714">
        <v>1.615</v>
      </c>
      <c r="F714">
        <v>78893.95</v>
      </c>
      <c r="G714">
        <v>117.13</v>
      </c>
      <c r="H714">
        <v>814.22</v>
      </c>
      <c r="I714">
        <v>-2.1000000000000001E-2</v>
      </c>
      <c r="J714">
        <v>78.088999999999999</v>
      </c>
      <c r="K714">
        <v>74.918000000000006</v>
      </c>
    </row>
    <row r="715" spans="1:11">
      <c r="A715" t="str">
        <f t="shared" si="11"/>
        <v>BASE 2 FLUL23.23</v>
      </c>
      <c r="B715" t="s">
        <v>16</v>
      </c>
      <c r="C715" t="s">
        <v>32</v>
      </c>
      <c r="D715" t="s">
        <v>13</v>
      </c>
      <c r="E715">
        <v>3.23</v>
      </c>
      <c r="F715">
        <v>78893.95</v>
      </c>
      <c r="G715">
        <v>117.13</v>
      </c>
      <c r="H715">
        <v>814.22</v>
      </c>
      <c r="I715">
        <v>-2.1000000000000001E-2</v>
      </c>
      <c r="J715">
        <v>-1256.1990000000001</v>
      </c>
      <c r="K715">
        <v>-115.236</v>
      </c>
    </row>
    <row r="716" spans="1:11">
      <c r="A716" t="str">
        <f t="shared" si="11"/>
        <v>BASE 2 FLUL30</v>
      </c>
      <c r="B716" t="s">
        <v>16</v>
      </c>
      <c r="C716" t="s">
        <v>32</v>
      </c>
      <c r="D716" t="s">
        <v>14</v>
      </c>
      <c r="E716">
        <v>0</v>
      </c>
      <c r="F716">
        <v>166.69</v>
      </c>
      <c r="G716">
        <v>-42.55</v>
      </c>
      <c r="H716">
        <v>28.07</v>
      </c>
      <c r="I716">
        <v>0.34300000000000003</v>
      </c>
      <c r="J716">
        <v>44.033999999999999</v>
      </c>
      <c r="K716">
        <v>-92.54</v>
      </c>
    </row>
    <row r="717" spans="1:11">
      <c r="A717" t="str">
        <f t="shared" si="11"/>
        <v>BASE 2 FLUL31.615</v>
      </c>
      <c r="B717" t="s">
        <v>16</v>
      </c>
      <c r="C717" t="s">
        <v>32</v>
      </c>
      <c r="D717" t="s">
        <v>14</v>
      </c>
      <c r="E717">
        <v>1.615</v>
      </c>
      <c r="F717">
        <v>166.69</v>
      </c>
      <c r="G717">
        <v>-42.55</v>
      </c>
      <c r="H717">
        <v>28.07</v>
      </c>
      <c r="I717">
        <v>0.34300000000000003</v>
      </c>
      <c r="J717">
        <v>-1.68</v>
      </c>
      <c r="K717">
        <v>-24.213999999999999</v>
      </c>
    </row>
    <row r="718" spans="1:11">
      <c r="A718" t="str">
        <f t="shared" si="11"/>
        <v>BASE 2 FLUL33.23</v>
      </c>
      <c r="B718" t="s">
        <v>16</v>
      </c>
      <c r="C718" t="s">
        <v>32</v>
      </c>
      <c r="D718" t="s">
        <v>14</v>
      </c>
      <c r="E718">
        <v>3.23</v>
      </c>
      <c r="F718">
        <v>166.69</v>
      </c>
      <c r="G718">
        <v>-42.55</v>
      </c>
      <c r="H718">
        <v>28.07</v>
      </c>
      <c r="I718">
        <v>0.34300000000000003</v>
      </c>
      <c r="J718">
        <v>-47.37</v>
      </c>
      <c r="K718">
        <v>44.453000000000003</v>
      </c>
    </row>
    <row r="719" spans="1:11">
      <c r="A719" t="str">
        <f t="shared" si="11"/>
        <v>BASE 3 FLUL10</v>
      </c>
      <c r="B719" t="s">
        <v>17</v>
      </c>
      <c r="C719" t="s">
        <v>32</v>
      </c>
      <c r="D719" t="s">
        <v>12</v>
      </c>
      <c r="E719">
        <v>0</v>
      </c>
      <c r="F719">
        <v>-179493.23</v>
      </c>
      <c r="G719">
        <v>1886.38</v>
      </c>
      <c r="H719">
        <v>-790.6</v>
      </c>
      <c r="I719">
        <v>-5.6769999999999996</v>
      </c>
      <c r="J719">
        <v>-1222.191</v>
      </c>
      <c r="K719">
        <v>3334.7280000000001</v>
      </c>
    </row>
    <row r="720" spans="1:11">
      <c r="A720" t="str">
        <f t="shared" si="11"/>
        <v>BASE 3 FLUL11.105</v>
      </c>
      <c r="B720" t="s">
        <v>17</v>
      </c>
      <c r="C720" t="s">
        <v>32</v>
      </c>
      <c r="D720" t="s">
        <v>12</v>
      </c>
      <c r="E720">
        <v>1.105</v>
      </c>
      <c r="F720">
        <v>-179493.23</v>
      </c>
      <c r="G720">
        <v>1886.38</v>
      </c>
      <c r="H720">
        <v>-790.6</v>
      </c>
      <c r="I720">
        <v>-5.6769999999999996</v>
      </c>
      <c r="J720">
        <v>-338.6</v>
      </c>
      <c r="K720">
        <v>1222.288</v>
      </c>
    </row>
    <row r="721" spans="1:11">
      <c r="A721" t="str">
        <f t="shared" si="11"/>
        <v>BASE 3 FLUL12.21</v>
      </c>
      <c r="B721" t="s">
        <v>17</v>
      </c>
      <c r="C721" t="s">
        <v>32</v>
      </c>
      <c r="D721" t="s">
        <v>12</v>
      </c>
      <c r="E721">
        <v>2.21</v>
      </c>
      <c r="F721">
        <v>-179493.23</v>
      </c>
      <c r="G721">
        <v>1886.38</v>
      </c>
      <c r="H721">
        <v>-790.6</v>
      </c>
      <c r="I721">
        <v>-5.6769999999999996</v>
      </c>
      <c r="J721">
        <v>551.70799999999997</v>
      </c>
      <c r="K721">
        <v>-914.39400000000001</v>
      </c>
    </row>
    <row r="722" spans="1:11">
      <c r="A722" t="str">
        <f t="shared" si="11"/>
        <v>BASE 3 FLUL20</v>
      </c>
      <c r="B722" t="s">
        <v>17</v>
      </c>
      <c r="C722" t="s">
        <v>32</v>
      </c>
      <c r="D722" t="s">
        <v>13</v>
      </c>
      <c r="E722">
        <v>0</v>
      </c>
      <c r="F722">
        <v>240147.24</v>
      </c>
      <c r="G722">
        <v>92.4</v>
      </c>
      <c r="H722">
        <v>1814.3</v>
      </c>
      <c r="I722">
        <v>-0.86399999999999999</v>
      </c>
      <c r="J722">
        <v>3038.2939999999999</v>
      </c>
      <c r="K722">
        <v>67.385000000000005</v>
      </c>
    </row>
    <row r="723" spans="1:11">
      <c r="A723" t="str">
        <f t="shared" si="11"/>
        <v>BASE 3 FLUL21.105</v>
      </c>
      <c r="B723" t="s">
        <v>17</v>
      </c>
      <c r="C723" t="s">
        <v>32</v>
      </c>
      <c r="D723" t="s">
        <v>13</v>
      </c>
      <c r="E723">
        <v>1.105</v>
      </c>
      <c r="F723">
        <v>240147.24</v>
      </c>
      <c r="G723">
        <v>92.4</v>
      </c>
      <c r="H723">
        <v>1814.3</v>
      </c>
      <c r="I723">
        <v>-0.86399999999999999</v>
      </c>
      <c r="J723">
        <v>1008.264</v>
      </c>
      <c r="K723">
        <v>-35.128</v>
      </c>
    </row>
    <row r="724" spans="1:11">
      <c r="A724" t="str">
        <f t="shared" si="11"/>
        <v>BASE 3 FLUL22.21</v>
      </c>
      <c r="B724" t="s">
        <v>17</v>
      </c>
      <c r="C724" t="s">
        <v>32</v>
      </c>
      <c r="D724" t="s">
        <v>13</v>
      </c>
      <c r="E724">
        <v>2.21</v>
      </c>
      <c r="F724">
        <v>240147.24</v>
      </c>
      <c r="G724">
        <v>92.4</v>
      </c>
      <c r="H724">
        <v>1814.3</v>
      </c>
      <c r="I724">
        <v>-0.86399999999999999</v>
      </c>
      <c r="J724">
        <v>-1041.7650000000001</v>
      </c>
      <c r="K724">
        <v>-136.94499999999999</v>
      </c>
    </row>
    <row r="725" spans="1:11">
      <c r="A725" t="str">
        <f t="shared" si="11"/>
        <v>BASE 3 FLUL30</v>
      </c>
      <c r="B725" t="s">
        <v>17</v>
      </c>
      <c r="C725" t="s">
        <v>32</v>
      </c>
      <c r="D725" t="s">
        <v>14</v>
      </c>
      <c r="E725">
        <v>0</v>
      </c>
      <c r="F725">
        <v>452.21</v>
      </c>
      <c r="G725">
        <v>119.11</v>
      </c>
      <c r="H725">
        <v>374.46</v>
      </c>
      <c r="I725">
        <v>2.2570000000000001</v>
      </c>
      <c r="J725">
        <v>539.33699999999999</v>
      </c>
      <c r="K725">
        <v>206.96799999999999</v>
      </c>
    </row>
    <row r="726" spans="1:11">
      <c r="A726" t="str">
        <f t="shared" si="11"/>
        <v>BASE 3 FLUL31.105</v>
      </c>
      <c r="B726" t="s">
        <v>17</v>
      </c>
      <c r="C726" t="s">
        <v>32</v>
      </c>
      <c r="D726" t="s">
        <v>14</v>
      </c>
      <c r="E726">
        <v>1.105</v>
      </c>
      <c r="F726">
        <v>452.21</v>
      </c>
      <c r="G726">
        <v>119.11</v>
      </c>
      <c r="H726">
        <v>374.46</v>
      </c>
      <c r="I726">
        <v>2.2570000000000001</v>
      </c>
      <c r="J726">
        <v>121.229</v>
      </c>
      <c r="K726">
        <v>73.617000000000004</v>
      </c>
    </row>
    <row r="727" spans="1:11">
      <c r="A727" t="str">
        <f t="shared" si="11"/>
        <v>BASE 3 FLUL32.21</v>
      </c>
      <c r="B727" t="s">
        <v>17</v>
      </c>
      <c r="C727" t="s">
        <v>32</v>
      </c>
      <c r="D727" t="s">
        <v>14</v>
      </c>
      <c r="E727">
        <v>2.21</v>
      </c>
      <c r="F727">
        <v>452.21</v>
      </c>
      <c r="G727">
        <v>119.11</v>
      </c>
      <c r="H727">
        <v>374.46</v>
      </c>
      <c r="I727">
        <v>2.2570000000000001</v>
      </c>
      <c r="J727">
        <v>-299.28500000000003</v>
      </c>
      <c r="K727">
        <v>-61.192999999999998</v>
      </c>
    </row>
    <row r="728" spans="1:11">
      <c r="A728" t="str">
        <f t="shared" si="11"/>
        <v>5TH FLUL10</v>
      </c>
      <c r="B728" t="s">
        <v>33</v>
      </c>
      <c r="C728" t="s">
        <v>34</v>
      </c>
      <c r="D728" t="s">
        <v>12</v>
      </c>
      <c r="E728">
        <v>0</v>
      </c>
      <c r="F728">
        <v>45034.41</v>
      </c>
      <c r="G728">
        <v>28571.96</v>
      </c>
      <c r="H728">
        <v>-385.47</v>
      </c>
      <c r="I728">
        <v>-0.49399999999999999</v>
      </c>
      <c r="J728">
        <v>-1727.2660000000001</v>
      </c>
      <c r="K728">
        <v>53011.919000000002</v>
      </c>
    </row>
    <row r="729" spans="1:11">
      <c r="A729" t="str">
        <f t="shared" si="11"/>
        <v>5TH FLUL11.945</v>
      </c>
      <c r="B729" t="s">
        <v>33</v>
      </c>
      <c r="C729" t="s">
        <v>34</v>
      </c>
      <c r="D729" t="s">
        <v>12</v>
      </c>
      <c r="E729">
        <v>1.9450000000000001</v>
      </c>
      <c r="F729">
        <v>45034.41</v>
      </c>
      <c r="G729">
        <v>28571.96</v>
      </c>
      <c r="H729">
        <v>-385.47</v>
      </c>
      <c r="I729">
        <v>-0.49399999999999999</v>
      </c>
      <c r="J729">
        <v>-950.10599999999999</v>
      </c>
      <c r="K729">
        <v>-3446.627</v>
      </c>
    </row>
    <row r="730" spans="1:11">
      <c r="A730" t="str">
        <f t="shared" si="11"/>
        <v>5TH FLUL13.89</v>
      </c>
      <c r="B730" t="s">
        <v>33</v>
      </c>
      <c r="C730" t="s">
        <v>34</v>
      </c>
      <c r="D730" t="s">
        <v>12</v>
      </c>
      <c r="E730">
        <v>3.89</v>
      </c>
      <c r="F730">
        <v>45034.41</v>
      </c>
      <c r="G730">
        <v>28571.96</v>
      </c>
      <c r="H730">
        <v>-385.47</v>
      </c>
      <c r="I730">
        <v>-0.49399999999999999</v>
      </c>
      <c r="J730">
        <v>-158.10599999999999</v>
      </c>
      <c r="K730">
        <v>-59851.548000000003</v>
      </c>
    </row>
    <row r="731" spans="1:11">
      <c r="A731" t="str">
        <f t="shared" si="11"/>
        <v>5TH FLUL20</v>
      </c>
      <c r="B731" t="s">
        <v>33</v>
      </c>
      <c r="C731" t="s">
        <v>34</v>
      </c>
      <c r="D731" t="s">
        <v>13</v>
      </c>
      <c r="E731">
        <v>0</v>
      </c>
      <c r="F731">
        <v>4380.72</v>
      </c>
      <c r="G731">
        <v>727.83</v>
      </c>
      <c r="H731">
        <v>7170.19</v>
      </c>
      <c r="I731">
        <v>2.31</v>
      </c>
      <c r="J731">
        <v>18895.312999999998</v>
      </c>
      <c r="K731">
        <v>1549.7370000000001</v>
      </c>
    </row>
    <row r="732" spans="1:11">
      <c r="A732" t="str">
        <f t="shared" si="11"/>
        <v>5TH FLUL21.945</v>
      </c>
      <c r="B732" t="s">
        <v>33</v>
      </c>
      <c r="C732" t="s">
        <v>34</v>
      </c>
      <c r="D732" t="s">
        <v>13</v>
      </c>
      <c r="E732">
        <v>1.9450000000000001</v>
      </c>
      <c r="F732">
        <v>4380.72</v>
      </c>
      <c r="G732">
        <v>727.83</v>
      </c>
      <c r="H732">
        <v>7170.19</v>
      </c>
      <c r="I732">
        <v>2.31</v>
      </c>
      <c r="J732">
        <v>4573.701</v>
      </c>
      <c r="K732">
        <v>163.16200000000001</v>
      </c>
    </row>
    <row r="733" spans="1:11">
      <c r="A733" t="str">
        <f t="shared" si="11"/>
        <v>5TH FLUL23.89</v>
      </c>
      <c r="B733" t="s">
        <v>33</v>
      </c>
      <c r="C733" t="s">
        <v>34</v>
      </c>
      <c r="D733" t="s">
        <v>13</v>
      </c>
      <c r="E733">
        <v>3.89</v>
      </c>
      <c r="F733">
        <v>4380.72</v>
      </c>
      <c r="G733">
        <v>727.83</v>
      </c>
      <c r="H733">
        <v>7170.19</v>
      </c>
      <c r="I733">
        <v>2.31</v>
      </c>
      <c r="J733">
        <v>-9819.3850000000002</v>
      </c>
      <c r="K733">
        <v>-1225.9670000000001</v>
      </c>
    </row>
    <row r="734" spans="1:11">
      <c r="A734" t="str">
        <f t="shared" si="11"/>
        <v>5TH FLUL30</v>
      </c>
      <c r="B734" t="s">
        <v>33</v>
      </c>
      <c r="C734" t="s">
        <v>34</v>
      </c>
      <c r="D734" t="s">
        <v>14</v>
      </c>
      <c r="E734">
        <v>0</v>
      </c>
      <c r="F734">
        <v>915.98</v>
      </c>
      <c r="G734">
        <v>882.92</v>
      </c>
      <c r="H734">
        <v>-987.26</v>
      </c>
      <c r="I734">
        <v>53.384</v>
      </c>
      <c r="J734">
        <v>-2602.7179999999998</v>
      </c>
      <c r="K734">
        <v>1725.7719999999999</v>
      </c>
    </row>
    <row r="735" spans="1:11">
      <c r="A735" t="str">
        <f t="shared" si="11"/>
        <v>5TH FLUL31.945</v>
      </c>
      <c r="B735" t="s">
        <v>33</v>
      </c>
      <c r="C735" t="s">
        <v>34</v>
      </c>
      <c r="D735" t="s">
        <v>14</v>
      </c>
      <c r="E735">
        <v>1.9450000000000001</v>
      </c>
      <c r="F735">
        <v>915.98</v>
      </c>
      <c r="G735">
        <v>882.92</v>
      </c>
      <c r="H735">
        <v>-987.26</v>
      </c>
      <c r="I735">
        <v>53.384</v>
      </c>
      <c r="J735">
        <v>-632.24099999999999</v>
      </c>
      <c r="K735">
        <v>-19.416</v>
      </c>
    </row>
    <row r="736" spans="1:11">
      <c r="A736" t="str">
        <f t="shared" si="11"/>
        <v>5TH FLUL33.89</v>
      </c>
      <c r="B736" t="s">
        <v>33</v>
      </c>
      <c r="C736" t="s">
        <v>34</v>
      </c>
      <c r="D736" t="s">
        <v>14</v>
      </c>
      <c r="E736">
        <v>3.89</v>
      </c>
      <c r="F736">
        <v>915.98</v>
      </c>
      <c r="G736">
        <v>882.92</v>
      </c>
      <c r="H736">
        <v>-987.26</v>
      </c>
      <c r="I736">
        <v>53.384</v>
      </c>
      <c r="J736">
        <v>1348.117</v>
      </c>
      <c r="K736">
        <v>-1764.307</v>
      </c>
    </row>
    <row r="737" spans="1:11">
      <c r="A737" t="str">
        <f t="shared" si="11"/>
        <v>4TH FLUL10</v>
      </c>
      <c r="B737" t="s">
        <v>20</v>
      </c>
      <c r="C737" t="s">
        <v>34</v>
      </c>
      <c r="D737" t="s">
        <v>12</v>
      </c>
      <c r="E737">
        <v>0</v>
      </c>
      <c r="F737">
        <v>82886.350000000006</v>
      </c>
      <c r="G737">
        <v>14724.58</v>
      </c>
      <c r="H737">
        <v>1047.93</v>
      </c>
      <c r="I737">
        <v>-45.44</v>
      </c>
      <c r="J737">
        <v>1388.1969999999999</v>
      </c>
      <c r="K737">
        <v>34697.069000000003</v>
      </c>
    </row>
    <row r="738" spans="1:11">
      <c r="A738" t="str">
        <f t="shared" si="11"/>
        <v>4TH FLUL11.79</v>
      </c>
      <c r="B738" t="s">
        <v>20</v>
      </c>
      <c r="C738" t="s">
        <v>34</v>
      </c>
      <c r="D738" t="s">
        <v>12</v>
      </c>
      <c r="E738">
        <v>1.79</v>
      </c>
      <c r="F738">
        <v>82886.350000000006</v>
      </c>
      <c r="G738">
        <v>14724.58</v>
      </c>
      <c r="H738">
        <v>1047.93</v>
      </c>
      <c r="I738">
        <v>-45.44</v>
      </c>
      <c r="J738">
        <v>-521.274</v>
      </c>
      <c r="K738">
        <v>6849.8040000000001</v>
      </c>
    </row>
    <row r="739" spans="1:11">
      <c r="A739" t="str">
        <f t="shared" si="11"/>
        <v>4TH FLUL13.58</v>
      </c>
      <c r="B739" t="s">
        <v>20</v>
      </c>
      <c r="C739" t="s">
        <v>34</v>
      </c>
      <c r="D739" t="s">
        <v>12</v>
      </c>
      <c r="E739">
        <v>3.58</v>
      </c>
      <c r="F739">
        <v>82886.350000000006</v>
      </c>
      <c r="G739">
        <v>14724.58</v>
      </c>
      <c r="H739">
        <v>1047.93</v>
      </c>
      <c r="I739">
        <v>-45.44</v>
      </c>
      <c r="J739">
        <v>-2414.8850000000002</v>
      </c>
      <c r="K739">
        <v>-21206.400000000001</v>
      </c>
    </row>
    <row r="740" spans="1:11">
      <c r="A740" t="str">
        <f t="shared" si="11"/>
        <v>4TH FLUL20</v>
      </c>
      <c r="B740" t="s">
        <v>20</v>
      </c>
      <c r="C740" t="s">
        <v>34</v>
      </c>
      <c r="D740" t="s">
        <v>13</v>
      </c>
      <c r="E740">
        <v>0</v>
      </c>
      <c r="F740">
        <v>-2111.02</v>
      </c>
      <c r="G740">
        <v>-72.06</v>
      </c>
      <c r="H740">
        <v>8920.48</v>
      </c>
      <c r="I740">
        <v>2.2040000000000002</v>
      </c>
      <c r="J740">
        <v>19970.807000000001</v>
      </c>
      <c r="K740">
        <v>33.142000000000003</v>
      </c>
    </row>
    <row r="741" spans="1:11">
      <c r="A741" t="str">
        <f t="shared" si="11"/>
        <v>4TH FLUL21.79</v>
      </c>
      <c r="B741" t="s">
        <v>20</v>
      </c>
      <c r="C741" t="s">
        <v>34</v>
      </c>
      <c r="D741" t="s">
        <v>13</v>
      </c>
      <c r="E741">
        <v>1.79</v>
      </c>
      <c r="F741">
        <v>-2111.02</v>
      </c>
      <c r="G741">
        <v>-72.06</v>
      </c>
      <c r="H741">
        <v>8920.48</v>
      </c>
      <c r="I741">
        <v>2.2040000000000002</v>
      </c>
      <c r="J741">
        <v>3281.8249999999998</v>
      </c>
      <c r="K741">
        <v>261.38900000000001</v>
      </c>
    </row>
    <row r="742" spans="1:11">
      <c r="A742" t="str">
        <f t="shared" si="11"/>
        <v>4TH FLUL23.58</v>
      </c>
      <c r="B742" t="s">
        <v>20</v>
      </c>
      <c r="C742" t="s">
        <v>34</v>
      </c>
      <c r="D742" t="s">
        <v>13</v>
      </c>
      <c r="E742">
        <v>3.58</v>
      </c>
      <c r="F742">
        <v>-2111.02</v>
      </c>
      <c r="G742">
        <v>-72.06</v>
      </c>
      <c r="H742">
        <v>8920.48</v>
      </c>
      <c r="I742">
        <v>2.2040000000000002</v>
      </c>
      <c r="J742">
        <v>-13507.296</v>
      </c>
      <c r="K742">
        <v>481.67599999999999</v>
      </c>
    </row>
    <row r="743" spans="1:11">
      <c r="A743" t="str">
        <f t="shared" si="11"/>
        <v>4TH FLUL30</v>
      </c>
      <c r="B743" t="s">
        <v>20</v>
      </c>
      <c r="C743" t="s">
        <v>34</v>
      </c>
      <c r="D743" t="s">
        <v>14</v>
      </c>
      <c r="E743">
        <v>0</v>
      </c>
      <c r="F743">
        <v>2867.39</v>
      </c>
      <c r="G743">
        <v>242.96</v>
      </c>
      <c r="H743">
        <v>-1239.81</v>
      </c>
      <c r="I743">
        <v>47.018999999999998</v>
      </c>
      <c r="J743">
        <v>-2748.0120000000002</v>
      </c>
      <c r="K743">
        <v>723.58799999999997</v>
      </c>
    </row>
    <row r="744" spans="1:11">
      <c r="A744" t="str">
        <f t="shared" si="11"/>
        <v>4TH FLUL31.79</v>
      </c>
      <c r="B744" t="s">
        <v>20</v>
      </c>
      <c r="C744" t="s">
        <v>34</v>
      </c>
      <c r="D744" t="s">
        <v>14</v>
      </c>
      <c r="E744">
        <v>1.79</v>
      </c>
      <c r="F744">
        <v>2867.39</v>
      </c>
      <c r="G744">
        <v>242.96</v>
      </c>
      <c r="H744">
        <v>-1239.81</v>
      </c>
      <c r="I744">
        <v>47.018999999999998</v>
      </c>
      <c r="J744">
        <v>-431.03300000000002</v>
      </c>
      <c r="K744">
        <v>253.16800000000001</v>
      </c>
    </row>
    <row r="745" spans="1:11">
      <c r="A745" t="str">
        <f t="shared" si="11"/>
        <v>4TH FLUL33.58</v>
      </c>
      <c r="B745" t="s">
        <v>20</v>
      </c>
      <c r="C745" t="s">
        <v>34</v>
      </c>
      <c r="D745" t="s">
        <v>14</v>
      </c>
      <c r="E745">
        <v>3.58</v>
      </c>
      <c r="F745">
        <v>2867.39</v>
      </c>
      <c r="G745">
        <v>242.96</v>
      </c>
      <c r="H745">
        <v>-1239.81</v>
      </c>
      <c r="I745">
        <v>47.018999999999998</v>
      </c>
      <c r="J745">
        <v>1899.0989999999999</v>
      </c>
      <c r="K745">
        <v>-224.96899999999999</v>
      </c>
    </row>
    <row r="746" spans="1:11">
      <c r="A746" t="str">
        <f t="shared" si="11"/>
        <v>3RD FLUL10</v>
      </c>
      <c r="B746" t="s">
        <v>22</v>
      </c>
      <c r="C746" t="s">
        <v>34</v>
      </c>
      <c r="D746" t="s">
        <v>12</v>
      </c>
      <c r="E746">
        <v>0</v>
      </c>
      <c r="F746">
        <v>116029.86</v>
      </c>
      <c r="G746">
        <v>16866.62</v>
      </c>
      <c r="H746">
        <v>1343.22</v>
      </c>
      <c r="I746">
        <v>-62.604999999999997</v>
      </c>
      <c r="J746">
        <v>2655.2849999999999</v>
      </c>
      <c r="K746">
        <v>37599.821000000004</v>
      </c>
    </row>
    <row r="747" spans="1:11">
      <c r="A747" t="str">
        <f t="shared" si="11"/>
        <v>3RD FLUL11.79</v>
      </c>
      <c r="B747" t="s">
        <v>22</v>
      </c>
      <c r="C747" t="s">
        <v>34</v>
      </c>
      <c r="D747" t="s">
        <v>12</v>
      </c>
      <c r="E747">
        <v>1.79</v>
      </c>
      <c r="F747">
        <v>116029.86</v>
      </c>
      <c r="G747">
        <v>16866.62</v>
      </c>
      <c r="H747">
        <v>1343.22</v>
      </c>
      <c r="I747">
        <v>-62.604999999999997</v>
      </c>
      <c r="J747">
        <v>151.131</v>
      </c>
      <c r="K747">
        <v>5120.3829999999998</v>
      </c>
    </row>
    <row r="748" spans="1:11">
      <c r="A748" t="str">
        <f t="shared" si="11"/>
        <v>3RD FLUL13.58</v>
      </c>
      <c r="B748" t="s">
        <v>22</v>
      </c>
      <c r="C748" t="s">
        <v>34</v>
      </c>
      <c r="D748" t="s">
        <v>12</v>
      </c>
      <c r="E748">
        <v>3.58</v>
      </c>
      <c r="F748">
        <v>116029.86</v>
      </c>
      <c r="G748">
        <v>16866.62</v>
      </c>
      <c r="H748">
        <v>1343.22</v>
      </c>
      <c r="I748">
        <v>-62.604999999999997</v>
      </c>
      <c r="J748">
        <v>-2360.19</v>
      </c>
      <c r="K748">
        <v>-27600.631000000001</v>
      </c>
    </row>
    <row r="749" spans="1:11">
      <c r="A749" t="str">
        <f t="shared" si="11"/>
        <v>3RD FLUL20</v>
      </c>
      <c r="B749" t="s">
        <v>22</v>
      </c>
      <c r="C749" t="s">
        <v>34</v>
      </c>
      <c r="D749" t="s">
        <v>13</v>
      </c>
      <c r="E749">
        <v>0</v>
      </c>
      <c r="F749">
        <v>-10879.93</v>
      </c>
      <c r="G749">
        <v>-44.76</v>
      </c>
      <c r="H749">
        <v>7811.24</v>
      </c>
      <c r="I749">
        <v>-1.9059999999999999</v>
      </c>
      <c r="J749">
        <v>18272.212</v>
      </c>
      <c r="K749">
        <v>-343.25</v>
      </c>
    </row>
    <row r="750" spans="1:11">
      <c r="A750" t="str">
        <f t="shared" si="11"/>
        <v>3RD FLUL21.79</v>
      </c>
      <c r="B750" t="s">
        <v>22</v>
      </c>
      <c r="C750" t="s">
        <v>34</v>
      </c>
      <c r="D750" t="s">
        <v>13</v>
      </c>
      <c r="E750">
        <v>1.79</v>
      </c>
      <c r="F750">
        <v>-10879.93</v>
      </c>
      <c r="G750">
        <v>-44.76</v>
      </c>
      <c r="H750">
        <v>7811.24</v>
      </c>
      <c r="I750">
        <v>-1.9059999999999999</v>
      </c>
      <c r="J750">
        <v>3330.1480000000001</v>
      </c>
      <c r="K750">
        <v>-108.434</v>
      </c>
    </row>
    <row r="751" spans="1:11">
      <c r="A751" t="str">
        <f t="shared" si="11"/>
        <v>3RD FLUL23.58</v>
      </c>
      <c r="B751" t="s">
        <v>22</v>
      </c>
      <c r="C751" t="s">
        <v>34</v>
      </c>
      <c r="D751" t="s">
        <v>13</v>
      </c>
      <c r="E751">
        <v>3.58</v>
      </c>
      <c r="F751">
        <v>-10879.93</v>
      </c>
      <c r="G751">
        <v>-44.76</v>
      </c>
      <c r="H751">
        <v>7811.24</v>
      </c>
      <c r="I751">
        <v>-1.9059999999999999</v>
      </c>
      <c r="J751">
        <v>-11768.880999999999</v>
      </c>
      <c r="K751">
        <v>131.488</v>
      </c>
    </row>
    <row r="752" spans="1:11">
      <c r="A752" t="str">
        <f t="shared" si="11"/>
        <v>3RD FLUL30</v>
      </c>
      <c r="B752" t="s">
        <v>22</v>
      </c>
      <c r="C752" t="s">
        <v>34</v>
      </c>
      <c r="D752" t="s">
        <v>14</v>
      </c>
      <c r="E752">
        <v>0</v>
      </c>
      <c r="F752">
        <v>4773.6899999999996</v>
      </c>
      <c r="G752">
        <v>302.22000000000003</v>
      </c>
      <c r="H752">
        <v>-1130.71</v>
      </c>
      <c r="I752">
        <v>42.503</v>
      </c>
      <c r="J752">
        <v>-2581.3580000000002</v>
      </c>
      <c r="K752">
        <v>716.87300000000005</v>
      </c>
    </row>
    <row r="753" spans="1:11">
      <c r="A753" t="str">
        <f t="shared" si="11"/>
        <v>3RD FLUL31.79</v>
      </c>
      <c r="B753" t="s">
        <v>22</v>
      </c>
      <c r="C753" t="s">
        <v>34</v>
      </c>
      <c r="D753" t="s">
        <v>14</v>
      </c>
      <c r="E753">
        <v>1.79</v>
      </c>
      <c r="F753">
        <v>4773.6899999999996</v>
      </c>
      <c r="G753">
        <v>302.22000000000003</v>
      </c>
      <c r="H753">
        <v>-1130.71</v>
      </c>
      <c r="I753">
        <v>42.503</v>
      </c>
      <c r="J753">
        <v>-421.18099999999998</v>
      </c>
      <c r="K753">
        <v>126.496</v>
      </c>
    </row>
    <row r="754" spans="1:11">
      <c r="A754" t="str">
        <f t="shared" si="11"/>
        <v>3RD FLUL33.58</v>
      </c>
      <c r="B754" t="s">
        <v>22</v>
      </c>
      <c r="C754" t="s">
        <v>34</v>
      </c>
      <c r="D754" t="s">
        <v>14</v>
      </c>
      <c r="E754">
        <v>3.58</v>
      </c>
      <c r="F754">
        <v>4773.6899999999996</v>
      </c>
      <c r="G754">
        <v>302.22000000000003</v>
      </c>
      <c r="H754">
        <v>-1130.71</v>
      </c>
      <c r="I754">
        <v>42.503</v>
      </c>
      <c r="J754">
        <v>1758.855</v>
      </c>
      <c r="K754">
        <v>-469.84399999999999</v>
      </c>
    </row>
    <row r="755" spans="1:11">
      <c r="A755" t="str">
        <f t="shared" si="11"/>
        <v>2ND FLUL10</v>
      </c>
      <c r="B755" t="s">
        <v>23</v>
      </c>
      <c r="C755" t="s">
        <v>34</v>
      </c>
      <c r="D755" t="s">
        <v>12</v>
      </c>
      <c r="E755">
        <v>0</v>
      </c>
      <c r="F755">
        <v>148375.04000000001</v>
      </c>
      <c r="G755">
        <v>15402.47</v>
      </c>
      <c r="H755">
        <v>1184.03</v>
      </c>
      <c r="I755">
        <v>-53.716000000000001</v>
      </c>
      <c r="J755">
        <v>2768.9459999999999</v>
      </c>
      <c r="K755">
        <v>37320.587</v>
      </c>
    </row>
    <row r="756" spans="1:11">
      <c r="A756" t="str">
        <f t="shared" si="11"/>
        <v>2ND FLUL11.79</v>
      </c>
      <c r="B756" t="s">
        <v>23</v>
      </c>
      <c r="C756" t="s">
        <v>34</v>
      </c>
      <c r="D756" t="s">
        <v>12</v>
      </c>
      <c r="E756">
        <v>1.79</v>
      </c>
      <c r="F756">
        <v>148375.04000000001</v>
      </c>
      <c r="G756">
        <v>15402.47</v>
      </c>
      <c r="H756">
        <v>1184.03</v>
      </c>
      <c r="I756">
        <v>-53.716000000000001</v>
      </c>
      <c r="J756">
        <v>539.31100000000004</v>
      </c>
      <c r="K756">
        <v>7012.7520000000004</v>
      </c>
    </row>
    <row r="757" spans="1:11">
      <c r="A757" t="str">
        <f t="shared" si="11"/>
        <v>2ND FLUL13.58</v>
      </c>
      <c r="B757" t="s">
        <v>23</v>
      </c>
      <c r="C757" t="s">
        <v>34</v>
      </c>
      <c r="D757" t="s">
        <v>12</v>
      </c>
      <c r="E757">
        <v>3.58</v>
      </c>
      <c r="F757">
        <v>148375.04000000001</v>
      </c>
      <c r="G757">
        <v>15402.47</v>
      </c>
      <c r="H757">
        <v>1184.03</v>
      </c>
      <c r="I757">
        <v>-53.716000000000001</v>
      </c>
      <c r="J757">
        <v>-1724.8330000000001</v>
      </c>
      <c r="K757">
        <v>-23743.885999999999</v>
      </c>
    </row>
    <row r="758" spans="1:11">
      <c r="A758" t="str">
        <f t="shared" si="11"/>
        <v>2ND FLUL20</v>
      </c>
      <c r="B758" t="s">
        <v>23</v>
      </c>
      <c r="C758" t="s">
        <v>34</v>
      </c>
      <c r="D758" t="s">
        <v>13</v>
      </c>
      <c r="E758">
        <v>0</v>
      </c>
      <c r="F758">
        <v>-17302.38</v>
      </c>
      <c r="G758">
        <v>285.01</v>
      </c>
      <c r="H758">
        <v>5006.71</v>
      </c>
      <c r="I758">
        <v>-0.82399999999999995</v>
      </c>
      <c r="J758">
        <v>12307.688</v>
      </c>
      <c r="K758">
        <v>52.97</v>
      </c>
    </row>
    <row r="759" spans="1:11">
      <c r="A759" t="str">
        <f t="shared" si="11"/>
        <v>2ND FLUL21.79</v>
      </c>
      <c r="B759" t="s">
        <v>23</v>
      </c>
      <c r="C759" t="s">
        <v>34</v>
      </c>
      <c r="D759" t="s">
        <v>13</v>
      </c>
      <c r="E759">
        <v>1.79</v>
      </c>
      <c r="F759">
        <v>-17302.38</v>
      </c>
      <c r="G759">
        <v>285.01</v>
      </c>
      <c r="H759">
        <v>5006.71</v>
      </c>
      <c r="I759">
        <v>-0.82399999999999995</v>
      </c>
      <c r="J759">
        <v>2312.66</v>
      </c>
      <c r="K759">
        <v>-304.96199999999999</v>
      </c>
    </row>
    <row r="760" spans="1:11">
      <c r="A760" t="str">
        <f t="shared" si="11"/>
        <v>2ND FLUL23.58</v>
      </c>
      <c r="B760" t="s">
        <v>23</v>
      </c>
      <c r="C760" t="s">
        <v>34</v>
      </c>
      <c r="D760" t="s">
        <v>13</v>
      </c>
      <c r="E760">
        <v>3.58</v>
      </c>
      <c r="F760">
        <v>-17302.38</v>
      </c>
      <c r="G760">
        <v>285.01</v>
      </c>
      <c r="H760">
        <v>5006.71</v>
      </c>
      <c r="I760">
        <v>-0.82399999999999995</v>
      </c>
      <c r="J760">
        <v>-7830.3739999999998</v>
      </c>
      <c r="K760">
        <v>-643.452</v>
      </c>
    </row>
    <row r="761" spans="1:11">
      <c r="A761" t="str">
        <f t="shared" si="11"/>
        <v>2ND FLUL30</v>
      </c>
      <c r="B761" t="s">
        <v>23</v>
      </c>
      <c r="C761" t="s">
        <v>34</v>
      </c>
      <c r="D761" t="s">
        <v>14</v>
      </c>
      <c r="E761">
        <v>0</v>
      </c>
      <c r="F761">
        <v>6412.8</v>
      </c>
      <c r="G761">
        <v>239.75</v>
      </c>
      <c r="H761">
        <v>-873.21</v>
      </c>
      <c r="I761">
        <v>35.804000000000002</v>
      </c>
      <c r="J761">
        <v>-2094.9540000000002</v>
      </c>
      <c r="K761">
        <v>616.77700000000004</v>
      </c>
    </row>
    <row r="762" spans="1:11">
      <c r="A762" t="str">
        <f t="shared" si="11"/>
        <v>2ND FLUL31.79</v>
      </c>
      <c r="B762" t="s">
        <v>23</v>
      </c>
      <c r="C762" t="s">
        <v>34</v>
      </c>
      <c r="D762" t="s">
        <v>14</v>
      </c>
      <c r="E762">
        <v>1.79</v>
      </c>
      <c r="F762">
        <v>6412.8</v>
      </c>
      <c r="G762">
        <v>239.75</v>
      </c>
      <c r="H762">
        <v>-873.21</v>
      </c>
      <c r="I762">
        <v>35.804000000000002</v>
      </c>
      <c r="J762">
        <v>-377.096</v>
      </c>
      <c r="K762">
        <v>131.63300000000001</v>
      </c>
    </row>
    <row r="763" spans="1:11">
      <c r="A763" t="str">
        <f t="shared" si="11"/>
        <v>2ND FLUL33.58</v>
      </c>
      <c r="B763" t="s">
        <v>23</v>
      </c>
      <c r="C763" t="s">
        <v>34</v>
      </c>
      <c r="D763" t="s">
        <v>14</v>
      </c>
      <c r="E763">
        <v>3.58</v>
      </c>
      <c r="F763">
        <v>6412.8</v>
      </c>
      <c r="G763">
        <v>239.75</v>
      </c>
      <c r="H763">
        <v>-873.21</v>
      </c>
      <c r="I763">
        <v>35.804000000000002</v>
      </c>
      <c r="J763">
        <v>1364.9</v>
      </c>
      <c r="K763">
        <v>-361.93200000000002</v>
      </c>
    </row>
    <row r="764" spans="1:11">
      <c r="A764" t="str">
        <f t="shared" si="11"/>
        <v>1ST FLUL10</v>
      </c>
      <c r="B764" t="s">
        <v>24</v>
      </c>
      <c r="C764" t="s">
        <v>34</v>
      </c>
      <c r="D764" t="s">
        <v>12</v>
      </c>
      <c r="E764">
        <v>0</v>
      </c>
      <c r="F764">
        <v>176177.39</v>
      </c>
      <c r="G764">
        <v>16806.91</v>
      </c>
      <c r="H764">
        <v>207.39</v>
      </c>
      <c r="I764">
        <v>-45.926000000000002</v>
      </c>
      <c r="J764">
        <v>884.01700000000005</v>
      </c>
      <c r="K764">
        <v>51925.231</v>
      </c>
    </row>
    <row r="765" spans="1:11">
      <c r="A765" t="str">
        <f t="shared" si="11"/>
        <v>1ST FLUL11.79</v>
      </c>
      <c r="B765" t="s">
        <v>24</v>
      </c>
      <c r="C765" t="s">
        <v>34</v>
      </c>
      <c r="D765" t="s">
        <v>12</v>
      </c>
      <c r="E765">
        <v>1.79</v>
      </c>
      <c r="F765">
        <v>176177.39</v>
      </c>
      <c r="G765">
        <v>16806.91</v>
      </c>
      <c r="H765">
        <v>207.39</v>
      </c>
      <c r="I765">
        <v>-45.926000000000002</v>
      </c>
      <c r="J765">
        <v>481.74099999999999</v>
      </c>
      <c r="K765">
        <v>20052.637999999999</v>
      </c>
    </row>
    <row r="766" spans="1:11">
      <c r="A766" t="str">
        <f t="shared" si="11"/>
        <v>1ST FLUL13.58</v>
      </c>
      <c r="B766" t="s">
        <v>24</v>
      </c>
      <c r="C766" t="s">
        <v>34</v>
      </c>
      <c r="D766" t="s">
        <v>12</v>
      </c>
      <c r="E766">
        <v>3.58</v>
      </c>
      <c r="F766">
        <v>176177.39</v>
      </c>
      <c r="G766">
        <v>16806.91</v>
      </c>
      <c r="H766">
        <v>207.39</v>
      </c>
      <c r="I766">
        <v>-45.926000000000002</v>
      </c>
      <c r="J766">
        <v>60.411000000000001</v>
      </c>
      <c r="K766">
        <v>-12613.332</v>
      </c>
    </row>
    <row r="767" spans="1:11">
      <c r="A767" t="str">
        <f t="shared" si="11"/>
        <v>1ST FLUL20</v>
      </c>
      <c r="B767" t="s">
        <v>24</v>
      </c>
      <c r="C767" t="s">
        <v>34</v>
      </c>
      <c r="D767" t="s">
        <v>13</v>
      </c>
      <c r="E767">
        <v>0</v>
      </c>
      <c r="F767">
        <v>-21188.560000000001</v>
      </c>
      <c r="G767">
        <v>358.82</v>
      </c>
      <c r="H767">
        <v>9700.1</v>
      </c>
      <c r="I767">
        <v>-1.62</v>
      </c>
      <c r="J767">
        <v>29781.19</v>
      </c>
      <c r="K767">
        <v>-1132.31</v>
      </c>
    </row>
    <row r="768" spans="1:11">
      <c r="A768" t="str">
        <f t="shared" si="11"/>
        <v>1ST FLUL21.79</v>
      </c>
      <c r="B768" t="s">
        <v>24</v>
      </c>
      <c r="C768" t="s">
        <v>34</v>
      </c>
      <c r="D768" t="s">
        <v>13</v>
      </c>
      <c r="E768">
        <v>1.79</v>
      </c>
      <c r="F768">
        <v>-21188.560000000001</v>
      </c>
      <c r="G768">
        <v>358.82</v>
      </c>
      <c r="H768">
        <v>9700.1</v>
      </c>
      <c r="I768">
        <v>-1.62</v>
      </c>
      <c r="J768">
        <v>11824.806</v>
      </c>
      <c r="K768">
        <v>-1717.8309999999999</v>
      </c>
    </row>
    <row r="769" spans="1:11">
      <c r="A769" t="str">
        <f t="shared" si="11"/>
        <v>1ST FLUL23.58</v>
      </c>
      <c r="B769" t="s">
        <v>24</v>
      </c>
      <c r="C769" t="s">
        <v>34</v>
      </c>
      <c r="D769" t="s">
        <v>13</v>
      </c>
      <c r="E769">
        <v>3.58</v>
      </c>
      <c r="F769">
        <v>-21188.560000000001</v>
      </c>
      <c r="G769">
        <v>358.82</v>
      </c>
      <c r="H769">
        <v>9700.1</v>
      </c>
      <c r="I769">
        <v>-1.62</v>
      </c>
      <c r="J769">
        <v>-6599.41</v>
      </c>
      <c r="K769">
        <v>-2235.442</v>
      </c>
    </row>
    <row r="770" spans="1:11">
      <c r="A770" t="str">
        <f t="shared" si="11"/>
        <v>1ST FLUL30</v>
      </c>
      <c r="B770" t="s">
        <v>24</v>
      </c>
      <c r="C770" t="s">
        <v>34</v>
      </c>
      <c r="D770" t="s">
        <v>14</v>
      </c>
      <c r="E770">
        <v>0</v>
      </c>
      <c r="F770">
        <v>7687.7</v>
      </c>
      <c r="G770">
        <v>289.19</v>
      </c>
      <c r="H770">
        <v>-1400.05</v>
      </c>
      <c r="I770">
        <v>40.997999999999998</v>
      </c>
      <c r="J770">
        <v>-4380.3710000000001</v>
      </c>
      <c r="K770">
        <v>1000.851</v>
      </c>
    </row>
    <row r="771" spans="1:11">
      <c r="A771" t="str">
        <f t="shared" ref="A771:A834" si="12">+CONCATENATE(B771,D771,E771)</f>
        <v>1ST FLUL31.79</v>
      </c>
      <c r="B771" t="s">
        <v>24</v>
      </c>
      <c r="C771" t="s">
        <v>34</v>
      </c>
      <c r="D771" t="s">
        <v>14</v>
      </c>
      <c r="E771">
        <v>1.79</v>
      </c>
      <c r="F771">
        <v>7687.7</v>
      </c>
      <c r="G771">
        <v>289.19</v>
      </c>
      <c r="H771">
        <v>-1400.05</v>
      </c>
      <c r="I771">
        <v>40.997999999999998</v>
      </c>
      <c r="J771">
        <v>-1797.7249999999999</v>
      </c>
      <c r="K771">
        <v>447.48700000000002</v>
      </c>
    </row>
    <row r="772" spans="1:11">
      <c r="A772" t="str">
        <f t="shared" si="12"/>
        <v>1ST FLUL33.58</v>
      </c>
      <c r="B772" t="s">
        <v>24</v>
      </c>
      <c r="C772" t="s">
        <v>34</v>
      </c>
      <c r="D772" t="s">
        <v>14</v>
      </c>
      <c r="E772">
        <v>3.58</v>
      </c>
      <c r="F772">
        <v>7687.7</v>
      </c>
      <c r="G772">
        <v>289.19</v>
      </c>
      <c r="H772">
        <v>-1400.05</v>
      </c>
      <c r="I772">
        <v>40.997999999999998</v>
      </c>
      <c r="J772">
        <v>856.04300000000001</v>
      </c>
      <c r="K772">
        <v>-123.58</v>
      </c>
    </row>
    <row r="773" spans="1:11">
      <c r="A773" t="str">
        <f t="shared" si="12"/>
        <v>GROUND FLUL10</v>
      </c>
      <c r="B773" t="s">
        <v>10</v>
      </c>
      <c r="C773" t="s">
        <v>34</v>
      </c>
      <c r="D773" t="s">
        <v>12</v>
      </c>
      <c r="E773">
        <v>0</v>
      </c>
      <c r="F773">
        <v>75475.69</v>
      </c>
      <c r="G773">
        <v>-15545.6</v>
      </c>
      <c r="H773">
        <v>-1134.01</v>
      </c>
      <c r="I773">
        <v>-0.98199999999999998</v>
      </c>
      <c r="J773">
        <v>-1738.037</v>
      </c>
      <c r="K773">
        <v>-10586.775</v>
      </c>
    </row>
    <row r="774" spans="1:11">
      <c r="A774" t="str">
        <f t="shared" si="12"/>
        <v>GROUND FLUL11.615</v>
      </c>
      <c r="B774" t="s">
        <v>10</v>
      </c>
      <c r="C774" t="s">
        <v>34</v>
      </c>
      <c r="D774" t="s">
        <v>12</v>
      </c>
      <c r="E774">
        <v>1.615</v>
      </c>
      <c r="F774">
        <v>75475.69</v>
      </c>
      <c r="G774">
        <v>-15545.6</v>
      </c>
      <c r="H774">
        <v>-1134.01</v>
      </c>
      <c r="I774">
        <v>-0.98199999999999998</v>
      </c>
      <c r="J774">
        <v>98.744</v>
      </c>
      <c r="K774">
        <v>14590.266</v>
      </c>
    </row>
    <row r="775" spans="1:11">
      <c r="A775" t="str">
        <f t="shared" si="12"/>
        <v>GROUND FLUL13.23</v>
      </c>
      <c r="B775" t="s">
        <v>10</v>
      </c>
      <c r="C775" t="s">
        <v>34</v>
      </c>
      <c r="D775" t="s">
        <v>12</v>
      </c>
      <c r="E775">
        <v>3.23</v>
      </c>
      <c r="F775">
        <v>75475.69</v>
      </c>
      <c r="G775">
        <v>-15545.6</v>
      </c>
      <c r="H775">
        <v>-1134.01</v>
      </c>
      <c r="I775">
        <v>-0.98199999999999998</v>
      </c>
      <c r="J775">
        <v>1934.124</v>
      </c>
      <c r="K775">
        <v>39560.192000000003</v>
      </c>
    </row>
    <row r="776" spans="1:11">
      <c r="A776" t="str">
        <f t="shared" si="12"/>
        <v>GROUND FLUL20</v>
      </c>
      <c r="B776" t="s">
        <v>10</v>
      </c>
      <c r="C776" t="s">
        <v>34</v>
      </c>
      <c r="D776" t="s">
        <v>13</v>
      </c>
      <c r="E776">
        <v>0</v>
      </c>
      <c r="F776">
        <v>9203.64</v>
      </c>
      <c r="G776">
        <v>784.72</v>
      </c>
      <c r="H776">
        <v>6586.26</v>
      </c>
      <c r="I776">
        <v>-1.587</v>
      </c>
      <c r="J776">
        <v>11102.806</v>
      </c>
      <c r="K776">
        <v>812.74800000000005</v>
      </c>
    </row>
    <row r="777" spans="1:11">
      <c r="A777" t="str">
        <f t="shared" si="12"/>
        <v>GROUND FLUL21.615</v>
      </c>
      <c r="B777" t="s">
        <v>10</v>
      </c>
      <c r="C777" t="s">
        <v>34</v>
      </c>
      <c r="D777" t="s">
        <v>13</v>
      </c>
      <c r="E777">
        <v>1.615</v>
      </c>
      <c r="F777">
        <v>9203.64</v>
      </c>
      <c r="G777">
        <v>784.72</v>
      </c>
      <c r="H777">
        <v>6586.26</v>
      </c>
      <c r="I777">
        <v>-1.587</v>
      </c>
      <c r="J777">
        <v>379.32299999999998</v>
      </c>
      <c r="K777">
        <v>-458.8</v>
      </c>
    </row>
    <row r="778" spans="1:11">
      <c r="A778" t="str">
        <f t="shared" si="12"/>
        <v>GROUND FLUL23.23</v>
      </c>
      <c r="B778" t="s">
        <v>10</v>
      </c>
      <c r="C778" t="s">
        <v>34</v>
      </c>
      <c r="D778" t="s">
        <v>13</v>
      </c>
      <c r="E778">
        <v>3.23</v>
      </c>
      <c r="F778">
        <v>9203.64</v>
      </c>
      <c r="G778">
        <v>784.72</v>
      </c>
      <c r="H778">
        <v>6586.26</v>
      </c>
      <c r="I778">
        <v>-1.587</v>
      </c>
      <c r="J778">
        <v>-10349.544</v>
      </c>
      <c r="K778">
        <v>-1723.835</v>
      </c>
    </row>
    <row r="779" spans="1:11">
      <c r="A779" t="str">
        <f t="shared" si="12"/>
        <v>GROUND FLUL30</v>
      </c>
      <c r="B779" t="s">
        <v>10</v>
      </c>
      <c r="C779" t="s">
        <v>34</v>
      </c>
      <c r="D779" t="s">
        <v>14</v>
      </c>
      <c r="E779">
        <v>0</v>
      </c>
      <c r="F779">
        <v>2403.65</v>
      </c>
      <c r="G779">
        <v>-333.04</v>
      </c>
      <c r="H779">
        <v>-71.03</v>
      </c>
      <c r="I779">
        <v>1.1890000000000001</v>
      </c>
      <c r="J779">
        <v>-152.029</v>
      </c>
      <c r="K779">
        <v>-246.149</v>
      </c>
    </row>
    <row r="780" spans="1:11">
      <c r="A780" t="str">
        <f t="shared" si="12"/>
        <v>GROUND FLUL31.615</v>
      </c>
      <c r="B780" t="s">
        <v>10</v>
      </c>
      <c r="C780" t="s">
        <v>34</v>
      </c>
      <c r="D780" t="s">
        <v>14</v>
      </c>
      <c r="E780">
        <v>1.615</v>
      </c>
      <c r="F780">
        <v>2403.65</v>
      </c>
      <c r="G780">
        <v>-333.04</v>
      </c>
      <c r="H780">
        <v>-71.03</v>
      </c>
      <c r="I780">
        <v>1.1890000000000001</v>
      </c>
      <c r="J780">
        <v>-36.018999999999998</v>
      </c>
      <c r="K780">
        <v>293.25400000000002</v>
      </c>
    </row>
    <row r="781" spans="1:11">
      <c r="A781" t="str">
        <f t="shared" si="12"/>
        <v>GROUND FLUL33.23</v>
      </c>
      <c r="B781" t="s">
        <v>10</v>
      </c>
      <c r="C781" t="s">
        <v>34</v>
      </c>
      <c r="D781" t="s">
        <v>14</v>
      </c>
      <c r="E781">
        <v>3.23</v>
      </c>
      <c r="F781">
        <v>2403.65</v>
      </c>
      <c r="G781">
        <v>-333.04</v>
      </c>
      <c r="H781">
        <v>-71.03</v>
      </c>
      <c r="I781">
        <v>1.1890000000000001</v>
      </c>
      <c r="J781">
        <v>80.501999999999995</v>
      </c>
      <c r="K781">
        <v>828.495</v>
      </c>
    </row>
    <row r="782" spans="1:11">
      <c r="A782" t="str">
        <f t="shared" si="12"/>
        <v>BASE 1 FLUL10</v>
      </c>
      <c r="B782" t="s">
        <v>15</v>
      </c>
      <c r="C782" t="s">
        <v>34</v>
      </c>
      <c r="D782" t="s">
        <v>12</v>
      </c>
      <c r="E782">
        <v>0</v>
      </c>
      <c r="F782">
        <v>62683.8</v>
      </c>
      <c r="G782">
        <v>3001.08</v>
      </c>
      <c r="H782">
        <v>-348.19</v>
      </c>
      <c r="I782">
        <v>-0.50900000000000001</v>
      </c>
      <c r="J782">
        <v>-486.22399999999999</v>
      </c>
      <c r="K782">
        <v>2048.1320000000001</v>
      </c>
    </row>
    <row r="783" spans="1:11">
      <c r="A783" t="str">
        <f t="shared" si="12"/>
        <v>BASE 1 FLUL11.615</v>
      </c>
      <c r="B783" t="s">
        <v>15</v>
      </c>
      <c r="C783" t="s">
        <v>34</v>
      </c>
      <c r="D783" t="s">
        <v>12</v>
      </c>
      <c r="E783">
        <v>1.615</v>
      </c>
      <c r="F783">
        <v>62683.8</v>
      </c>
      <c r="G783">
        <v>3001.08</v>
      </c>
      <c r="H783">
        <v>-348.19</v>
      </c>
      <c r="I783">
        <v>-0.50900000000000001</v>
      </c>
      <c r="J783">
        <v>77.049000000000007</v>
      </c>
      <c r="K783">
        <v>-2831.0059999999999</v>
      </c>
    </row>
    <row r="784" spans="1:11">
      <c r="A784" t="str">
        <f t="shared" si="12"/>
        <v>BASE 1 FLUL13.23</v>
      </c>
      <c r="B784" t="s">
        <v>15</v>
      </c>
      <c r="C784" t="s">
        <v>34</v>
      </c>
      <c r="D784" t="s">
        <v>12</v>
      </c>
      <c r="E784">
        <v>3.23</v>
      </c>
      <c r="F784">
        <v>62683.8</v>
      </c>
      <c r="G784">
        <v>3001.08</v>
      </c>
      <c r="H784">
        <v>-348.19</v>
      </c>
      <c r="I784">
        <v>-0.50900000000000001</v>
      </c>
      <c r="J784">
        <v>639.42999999999995</v>
      </c>
      <c r="K784">
        <v>-7677.37</v>
      </c>
    </row>
    <row r="785" spans="1:11">
      <c r="A785" t="str">
        <f t="shared" si="12"/>
        <v>BASE 1 FLUL20</v>
      </c>
      <c r="B785" t="s">
        <v>15</v>
      </c>
      <c r="C785" t="s">
        <v>34</v>
      </c>
      <c r="D785" t="s">
        <v>13</v>
      </c>
      <c r="E785">
        <v>0</v>
      </c>
      <c r="F785">
        <v>41759.379999999997</v>
      </c>
      <c r="G785">
        <v>-158.46</v>
      </c>
      <c r="H785">
        <v>2849.45</v>
      </c>
      <c r="I785">
        <v>-0.55900000000000005</v>
      </c>
      <c r="J785">
        <v>4895.4960000000001</v>
      </c>
      <c r="K785">
        <v>-363.96699999999998</v>
      </c>
    </row>
    <row r="786" spans="1:11">
      <c r="A786" t="str">
        <f t="shared" si="12"/>
        <v>BASE 1 FLUL21.615</v>
      </c>
      <c r="B786" t="s">
        <v>15</v>
      </c>
      <c r="C786" t="s">
        <v>34</v>
      </c>
      <c r="D786" t="s">
        <v>13</v>
      </c>
      <c r="E786">
        <v>1.615</v>
      </c>
      <c r="F786">
        <v>41759.379999999997</v>
      </c>
      <c r="G786">
        <v>-158.46</v>
      </c>
      <c r="H786">
        <v>2849.45</v>
      </c>
      <c r="I786">
        <v>-0.55900000000000005</v>
      </c>
      <c r="J786">
        <v>255.09800000000001</v>
      </c>
      <c r="K786">
        <v>-109.67400000000001</v>
      </c>
    </row>
    <row r="787" spans="1:11">
      <c r="A787" t="str">
        <f t="shared" si="12"/>
        <v>BASE 1 FLUL23.23</v>
      </c>
      <c r="B787" t="s">
        <v>15</v>
      </c>
      <c r="C787" t="s">
        <v>34</v>
      </c>
      <c r="D787" t="s">
        <v>13</v>
      </c>
      <c r="E787">
        <v>3.23</v>
      </c>
      <c r="F787">
        <v>41759.379999999997</v>
      </c>
      <c r="G787">
        <v>-158.46</v>
      </c>
      <c r="H787">
        <v>2849.45</v>
      </c>
      <c r="I787">
        <v>-0.55900000000000005</v>
      </c>
      <c r="J787">
        <v>-4388.2529999999997</v>
      </c>
      <c r="K787">
        <v>145.88900000000001</v>
      </c>
    </row>
    <row r="788" spans="1:11">
      <c r="A788" t="str">
        <f t="shared" si="12"/>
        <v>BASE 1 FLUL30</v>
      </c>
      <c r="B788" t="s">
        <v>15</v>
      </c>
      <c r="C788" t="s">
        <v>34</v>
      </c>
      <c r="D788" t="s">
        <v>14</v>
      </c>
      <c r="E788">
        <v>0</v>
      </c>
      <c r="F788">
        <v>468.95</v>
      </c>
      <c r="G788">
        <v>64.34</v>
      </c>
      <c r="H788">
        <v>-23.11</v>
      </c>
      <c r="I788">
        <v>0.42199999999999999</v>
      </c>
      <c r="J788">
        <v>-41.218000000000004</v>
      </c>
      <c r="K788">
        <v>67.688000000000002</v>
      </c>
    </row>
    <row r="789" spans="1:11">
      <c r="A789" t="str">
        <f t="shared" si="12"/>
        <v>BASE 1 FLUL31.615</v>
      </c>
      <c r="B789" t="s">
        <v>15</v>
      </c>
      <c r="C789" t="s">
        <v>34</v>
      </c>
      <c r="D789" t="s">
        <v>14</v>
      </c>
      <c r="E789">
        <v>1.615</v>
      </c>
      <c r="F789">
        <v>468.95</v>
      </c>
      <c r="G789">
        <v>64.34</v>
      </c>
      <c r="H789">
        <v>-23.11</v>
      </c>
      <c r="I789">
        <v>0.42199999999999999</v>
      </c>
      <c r="J789">
        <v>-3.4420000000000002</v>
      </c>
      <c r="K789">
        <v>-36.579000000000001</v>
      </c>
    </row>
    <row r="790" spans="1:11">
      <c r="A790" t="str">
        <f t="shared" si="12"/>
        <v>BASE 1 FLUL33.23</v>
      </c>
      <c r="B790" t="s">
        <v>15</v>
      </c>
      <c r="C790" t="s">
        <v>34</v>
      </c>
      <c r="D790" t="s">
        <v>14</v>
      </c>
      <c r="E790">
        <v>3.23</v>
      </c>
      <c r="F790">
        <v>468.95</v>
      </c>
      <c r="G790">
        <v>64.34</v>
      </c>
      <c r="H790">
        <v>-23.11</v>
      </c>
      <c r="I790">
        <v>0.42199999999999999</v>
      </c>
      <c r="J790">
        <v>34.372999999999998</v>
      </c>
      <c r="K790">
        <v>-140.42400000000001</v>
      </c>
    </row>
    <row r="791" spans="1:11">
      <c r="A791" t="str">
        <f t="shared" si="12"/>
        <v>BASE 2 FLUL10</v>
      </c>
      <c r="B791" t="s">
        <v>16</v>
      </c>
      <c r="C791" t="s">
        <v>34</v>
      </c>
      <c r="D791" t="s">
        <v>12</v>
      </c>
      <c r="E791">
        <v>0</v>
      </c>
      <c r="F791">
        <v>91243.13</v>
      </c>
      <c r="G791">
        <v>529.05999999999995</v>
      </c>
      <c r="H791">
        <v>78.77</v>
      </c>
      <c r="I791">
        <v>-0.70399999999999996</v>
      </c>
      <c r="J791">
        <v>227.16200000000001</v>
      </c>
      <c r="K791">
        <v>2139.2559999999999</v>
      </c>
    </row>
    <row r="792" spans="1:11">
      <c r="A792" t="str">
        <f t="shared" si="12"/>
        <v>BASE 2 FLUL11.615</v>
      </c>
      <c r="B792" t="s">
        <v>16</v>
      </c>
      <c r="C792" t="s">
        <v>34</v>
      </c>
      <c r="D792" t="s">
        <v>12</v>
      </c>
      <c r="E792">
        <v>1.615</v>
      </c>
      <c r="F792">
        <v>91243.13</v>
      </c>
      <c r="G792">
        <v>529.05999999999995</v>
      </c>
      <c r="H792">
        <v>78.77</v>
      </c>
      <c r="I792">
        <v>-0.70399999999999996</v>
      </c>
      <c r="J792">
        <v>100.28700000000001</v>
      </c>
      <c r="K792">
        <v>1269.96</v>
      </c>
    </row>
    <row r="793" spans="1:11">
      <c r="A793" t="str">
        <f t="shared" si="12"/>
        <v>BASE 2 FLUL13.23</v>
      </c>
      <c r="B793" t="s">
        <v>16</v>
      </c>
      <c r="C793" t="s">
        <v>34</v>
      </c>
      <c r="D793" t="s">
        <v>12</v>
      </c>
      <c r="E793">
        <v>3.23</v>
      </c>
      <c r="F793">
        <v>91243.13</v>
      </c>
      <c r="G793">
        <v>529.05999999999995</v>
      </c>
      <c r="H793">
        <v>78.77</v>
      </c>
      <c r="I793">
        <v>-0.70399999999999996</v>
      </c>
      <c r="J793">
        <v>-28.300999999999998</v>
      </c>
      <c r="K793">
        <v>378.96100000000001</v>
      </c>
    </row>
    <row r="794" spans="1:11">
      <c r="A794" t="str">
        <f t="shared" si="12"/>
        <v>BASE 2 FLUL20</v>
      </c>
      <c r="B794" t="s">
        <v>16</v>
      </c>
      <c r="C794" t="s">
        <v>34</v>
      </c>
      <c r="D794" t="s">
        <v>13</v>
      </c>
      <c r="E794">
        <v>0</v>
      </c>
      <c r="F794">
        <v>85472.39</v>
      </c>
      <c r="G794">
        <v>1774.06</v>
      </c>
      <c r="H794">
        <v>2331.02</v>
      </c>
      <c r="I794">
        <v>-4.3999999999999997E-2</v>
      </c>
      <c r="J794">
        <v>3940.2739999999999</v>
      </c>
      <c r="K794">
        <v>4112.2299999999996</v>
      </c>
    </row>
    <row r="795" spans="1:11">
      <c r="A795" t="str">
        <f t="shared" si="12"/>
        <v>BASE 2 FLUL21.615</v>
      </c>
      <c r="B795" t="s">
        <v>16</v>
      </c>
      <c r="C795" t="s">
        <v>34</v>
      </c>
      <c r="D795" t="s">
        <v>13</v>
      </c>
      <c r="E795">
        <v>1.615</v>
      </c>
      <c r="F795">
        <v>85472.39</v>
      </c>
      <c r="G795">
        <v>1774.06</v>
      </c>
      <c r="H795">
        <v>2331.02</v>
      </c>
      <c r="I795">
        <v>-4.3999999999999997E-2</v>
      </c>
      <c r="J795">
        <v>129.37299999999999</v>
      </c>
      <c r="K795">
        <v>1256.68</v>
      </c>
    </row>
    <row r="796" spans="1:11">
      <c r="A796" t="str">
        <f t="shared" si="12"/>
        <v>BASE 2 FLUL23.23</v>
      </c>
      <c r="B796" t="s">
        <v>16</v>
      </c>
      <c r="C796" t="s">
        <v>34</v>
      </c>
      <c r="D796" t="s">
        <v>13</v>
      </c>
      <c r="E796">
        <v>3.23</v>
      </c>
      <c r="F796">
        <v>85472.39</v>
      </c>
      <c r="G796">
        <v>1774.06</v>
      </c>
      <c r="H796">
        <v>2331.02</v>
      </c>
      <c r="I796">
        <v>-4.3999999999999997E-2</v>
      </c>
      <c r="J796">
        <v>-3683.739</v>
      </c>
      <c r="K796">
        <v>-1620.347</v>
      </c>
    </row>
    <row r="797" spans="1:11">
      <c r="A797" t="str">
        <f t="shared" si="12"/>
        <v>BASE 2 FLUL30</v>
      </c>
      <c r="B797" t="s">
        <v>16</v>
      </c>
      <c r="C797" t="s">
        <v>34</v>
      </c>
      <c r="D797" t="s">
        <v>14</v>
      </c>
      <c r="E797">
        <v>0</v>
      </c>
      <c r="F797">
        <v>-600.22</v>
      </c>
      <c r="G797">
        <v>-141.55000000000001</v>
      </c>
      <c r="H797">
        <v>-43.62</v>
      </c>
      <c r="I797">
        <v>0.71199999999999997</v>
      </c>
      <c r="J797">
        <v>-63.872999999999998</v>
      </c>
      <c r="K797">
        <v>-319.78699999999998</v>
      </c>
    </row>
    <row r="798" spans="1:11">
      <c r="A798" t="str">
        <f t="shared" si="12"/>
        <v>BASE 2 FLUL31.615</v>
      </c>
      <c r="B798" t="s">
        <v>16</v>
      </c>
      <c r="C798" t="s">
        <v>34</v>
      </c>
      <c r="D798" t="s">
        <v>14</v>
      </c>
      <c r="E798">
        <v>1.615</v>
      </c>
      <c r="F798">
        <v>-600.22</v>
      </c>
      <c r="G798">
        <v>-141.55000000000001</v>
      </c>
      <c r="H798">
        <v>-43.62</v>
      </c>
      <c r="I798">
        <v>0.71199999999999997</v>
      </c>
      <c r="J798">
        <v>7.6219999999999999</v>
      </c>
      <c r="K798">
        <v>-92.338999999999999</v>
      </c>
    </row>
    <row r="799" spans="1:11">
      <c r="A799" t="str">
        <f t="shared" si="12"/>
        <v>BASE 2 FLUL33.23</v>
      </c>
      <c r="B799" t="s">
        <v>16</v>
      </c>
      <c r="C799" t="s">
        <v>34</v>
      </c>
      <c r="D799" t="s">
        <v>14</v>
      </c>
      <c r="E799">
        <v>3.23</v>
      </c>
      <c r="F799">
        <v>-600.22</v>
      </c>
      <c r="G799">
        <v>-141.55000000000001</v>
      </c>
      <c r="H799">
        <v>-43.62</v>
      </c>
      <c r="I799">
        <v>0.71199999999999997</v>
      </c>
      <c r="J799">
        <v>78.988</v>
      </c>
      <c r="K799">
        <v>136.68700000000001</v>
      </c>
    </row>
    <row r="800" spans="1:11">
      <c r="A800" t="str">
        <f t="shared" si="12"/>
        <v>BASE 3 FLUL10</v>
      </c>
      <c r="B800" t="s">
        <v>17</v>
      </c>
      <c r="C800" t="s">
        <v>34</v>
      </c>
      <c r="D800" t="s">
        <v>12</v>
      </c>
      <c r="E800">
        <v>0</v>
      </c>
      <c r="F800">
        <v>235316.75</v>
      </c>
      <c r="G800">
        <v>6827.3</v>
      </c>
      <c r="H800">
        <v>2198.8000000000002</v>
      </c>
      <c r="I800">
        <v>-11.772</v>
      </c>
      <c r="J800">
        <v>3061.723</v>
      </c>
      <c r="K800">
        <v>9669.3140000000003</v>
      </c>
    </row>
    <row r="801" spans="1:11">
      <c r="A801" t="str">
        <f t="shared" si="12"/>
        <v>BASE 3 FLUL11.105</v>
      </c>
      <c r="B801" t="s">
        <v>17</v>
      </c>
      <c r="C801" t="s">
        <v>34</v>
      </c>
      <c r="D801" t="s">
        <v>12</v>
      </c>
      <c r="E801">
        <v>1.105</v>
      </c>
      <c r="F801">
        <v>235316.75</v>
      </c>
      <c r="G801">
        <v>6827.3</v>
      </c>
      <c r="H801">
        <v>2198.8000000000002</v>
      </c>
      <c r="I801">
        <v>-11.772</v>
      </c>
      <c r="J801">
        <v>604.50800000000004</v>
      </c>
      <c r="K801">
        <v>2037.8630000000001</v>
      </c>
    </row>
    <row r="802" spans="1:11">
      <c r="A802" t="str">
        <f t="shared" si="12"/>
        <v>BASE 3 FLUL12.21</v>
      </c>
      <c r="B802" t="s">
        <v>17</v>
      </c>
      <c r="C802" t="s">
        <v>34</v>
      </c>
      <c r="D802" t="s">
        <v>12</v>
      </c>
      <c r="E802">
        <v>2.21</v>
      </c>
      <c r="F802">
        <v>235316.75</v>
      </c>
      <c r="G802">
        <v>6827.3</v>
      </c>
      <c r="H802">
        <v>2198.8000000000002</v>
      </c>
      <c r="I802">
        <v>-11.772</v>
      </c>
      <c r="J802">
        <v>-1865.79</v>
      </c>
      <c r="K802">
        <v>-5637.6859999999997</v>
      </c>
    </row>
    <row r="803" spans="1:11">
      <c r="A803" t="str">
        <f t="shared" si="12"/>
        <v>BASE 3 FLUL20</v>
      </c>
      <c r="B803" t="s">
        <v>17</v>
      </c>
      <c r="C803" t="s">
        <v>34</v>
      </c>
      <c r="D803" t="s">
        <v>13</v>
      </c>
      <c r="E803">
        <v>0</v>
      </c>
      <c r="F803">
        <v>235682.58</v>
      </c>
      <c r="G803">
        <v>2448.79</v>
      </c>
      <c r="H803">
        <v>4655.1899999999996</v>
      </c>
      <c r="I803">
        <v>-1.792</v>
      </c>
      <c r="J803">
        <v>7368.1409999999996</v>
      </c>
      <c r="K803">
        <v>2179.4540000000002</v>
      </c>
    </row>
    <row r="804" spans="1:11">
      <c r="A804" t="str">
        <f t="shared" si="12"/>
        <v>BASE 3 FLUL21.105</v>
      </c>
      <c r="B804" t="s">
        <v>17</v>
      </c>
      <c r="C804" t="s">
        <v>34</v>
      </c>
      <c r="D804" t="s">
        <v>13</v>
      </c>
      <c r="E804">
        <v>1.105</v>
      </c>
      <c r="F804">
        <v>235682.58</v>
      </c>
      <c r="G804">
        <v>2448.79</v>
      </c>
      <c r="H804">
        <v>4655.1899999999996</v>
      </c>
      <c r="I804">
        <v>-1.792</v>
      </c>
      <c r="J804">
        <v>2156.1759999999999</v>
      </c>
      <c r="K804">
        <v>-543.69600000000003</v>
      </c>
    </row>
    <row r="805" spans="1:11">
      <c r="A805" t="str">
        <f t="shared" si="12"/>
        <v>BASE 3 FLUL22.21</v>
      </c>
      <c r="B805" t="s">
        <v>17</v>
      </c>
      <c r="C805" t="s">
        <v>34</v>
      </c>
      <c r="D805" t="s">
        <v>13</v>
      </c>
      <c r="E805">
        <v>2.21</v>
      </c>
      <c r="F805">
        <v>235682.58</v>
      </c>
      <c r="G805">
        <v>2448.79</v>
      </c>
      <c r="H805">
        <v>4655.1899999999996</v>
      </c>
      <c r="I805">
        <v>-1.792</v>
      </c>
      <c r="J805">
        <v>-3102.42</v>
      </c>
      <c r="K805">
        <v>-3255.1260000000002</v>
      </c>
    </row>
    <row r="806" spans="1:11">
      <c r="A806" t="str">
        <f t="shared" si="12"/>
        <v>BASE 3 FLUL30</v>
      </c>
      <c r="B806" t="s">
        <v>17</v>
      </c>
      <c r="C806" t="s">
        <v>34</v>
      </c>
      <c r="D806" t="s">
        <v>14</v>
      </c>
      <c r="E806">
        <v>0</v>
      </c>
      <c r="F806">
        <v>-2550.66</v>
      </c>
      <c r="G806">
        <v>8.61</v>
      </c>
      <c r="H806">
        <v>-784.2</v>
      </c>
      <c r="I806">
        <v>4.68</v>
      </c>
      <c r="J806">
        <v>-1139.317</v>
      </c>
      <c r="K806">
        <v>127.643</v>
      </c>
    </row>
    <row r="807" spans="1:11">
      <c r="A807" t="str">
        <f t="shared" si="12"/>
        <v>BASE 3 FLUL31.105</v>
      </c>
      <c r="B807" t="s">
        <v>17</v>
      </c>
      <c r="C807" t="s">
        <v>34</v>
      </c>
      <c r="D807" t="s">
        <v>14</v>
      </c>
      <c r="E807">
        <v>1.105</v>
      </c>
      <c r="F807">
        <v>-2550.66</v>
      </c>
      <c r="G807">
        <v>8.61</v>
      </c>
      <c r="H807">
        <v>-784.2</v>
      </c>
      <c r="I807">
        <v>4.68</v>
      </c>
      <c r="J807">
        <v>-262.43299999999999</v>
      </c>
      <c r="K807">
        <v>116.755</v>
      </c>
    </row>
    <row r="808" spans="1:11">
      <c r="A808" t="str">
        <f t="shared" si="12"/>
        <v>BASE 3 FLUL32.21</v>
      </c>
      <c r="B808" t="s">
        <v>17</v>
      </c>
      <c r="C808" t="s">
        <v>34</v>
      </c>
      <c r="D808" t="s">
        <v>14</v>
      </c>
      <c r="E808">
        <v>2.21</v>
      </c>
      <c r="F808">
        <v>-2550.66</v>
      </c>
      <c r="G808">
        <v>8.61</v>
      </c>
      <c r="H808">
        <v>-784.2</v>
      </c>
      <c r="I808">
        <v>4.68</v>
      </c>
      <c r="J808">
        <v>620.12900000000002</v>
      </c>
      <c r="K808">
        <v>103.345</v>
      </c>
    </row>
    <row r="809" spans="1:11">
      <c r="A809" t="str">
        <f t="shared" si="12"/>
        <v>ROOF FLUL10</v>
      </c>
      <c r="B809" t="s">
        <v>35</v>
      </c>
      <c r="C809" t="s">
        <v>36</v>
      </c>
      <c r="D809" t="s">
        <v>12</v>
      </c>
      <c r="E809">
        <v>0</v>
      </c>
      <c r="F809">
        <v>5664.26</v>
      </c>
      <c r="G809">
        <v>6104.85</v>
      </c>
      <c r="H809">
        <v>1478.13</v>
      </c>
      <c r="I809">
        <v>-3.2040000000000002</v>
      </c>
      <c r="J809">
        <v>2797.5369999999998</v>
      </c>
      <c r="K809">
        <v>11262.558000000001</v>
      </c>
    </row>
    <row r="810" spans="1:11">
      <c r="A810" t="str">
        <f t="shared" si="12"/>
        <v>ROOF FLUL11.85</v>
      </c>
      <c r="B810" t="s">
        <v>35</v>
      </c>
      <c r="C810" t="s">
        <v>36</v>
      </c>
      <c r="D810" t="s">
        <v>12</v>
      </c>
      <c r="E810">
        <v>1.85</v>
      </c>
      <c r="F810">
        <v>5664.26</v>
      </c>
      <c r="G810">
        <v>6104.85</v>
      </c>
      <c r="H810">
        <v>1478.13</v>
      </c>
      <c r="I810">
        <v>-3.2040000000000002</v>
      </c>
      <c r="J810">
        <v>67.096999999999994</v>
      </c>
      <c r="K810">
        <v>-545.75300000000004</v>
      </c>
    </row>
    <row r="811" spans="1:11">
      <c r="A811" t="str">
        <f t="shared" si="12"/>
        <v>ROOF FLUL13.7</v>
      </c>
      <c r="B811" t="s">
        <v>35</v>
      </c>
      <c r="C811" t="s">
        <v>36</v>
      </c>
      <c r="D811" t="s">
        <v>12</v>
      </c>
      <c r="E811">
        <v>3.7</v>
      </c>
      <c r="F811">
        <v>5664.26</v>
      </c>
      <c r="G811">
        <v>6104.85</v>
      </c>
      <c r="H811">
        <v>1478.13</v>
      </c>
      <c r="I811">
        <v>-3.2040000000000002</v>
      </c>
      <c r="J811">
        <v>-2664.2089999999998</v>
      </c>
      <c r="K811">
        <v>-12338.591</v>
      </c>
    </row>
    <row r="812" spans="1:11">
      <c r="A812" t="str">
        <f t="shared" si="12"/>
        <v>ROOF FLUL20</v>
      </c>
      <c r="B812" t="s">
        <v>35</v>
      </c>
      <c r="C812" t="s">
        <v>36</v>
      </c>
      <c r="D812" t="s">
        <v>13</v>
      </c>
      <c r="E812">
        <v>0</v>
      </c>
      <c r="F812">
        <v>7319.23</v>
      </c>
      <c r="G812">
        <v>-1107.54</v>
      </c>
      <c r="H812">
        <v>18486.18</v>
      </c>
      <c r="I812">
        <v>-2.5710000000000002</v>
      </c>
      <c r="J812">
        <v>37020.016000000003</v>
      </c>
      <c r="K812">
        <v>-2233.3969999999999</v>
      </c>
    </row>
    <row r="813" spans="1:11">
      <c r="A813" t="str">
        <f t="shared" si="12"/>
        <v>ROOF FLUL21.85</v>
      </c>
      <c r="B813" t="s">
        <v>35</v>
      </c>
      <c r="C813" t="s">
        <v>36</v>
      </c>
      <c r="D813" t="s">
        <v>13</v>
      </c>
      <c r="E813">
        <v>1.85</v>
      </c>
      <c r="F813">
        <v>7319.23</v>
      </c>
      <c r="G813">
        <v>-1107.54</v>
      </c>
      <c r="H813">
        <v>18486.18</v>
      </c>
      <c r="I813">
        <v>-2.5710000000000002</v>
      </c>
      <c r="J813">
        <v>2324.538</v>
      </c>
      <c r="K813">
        <v>-178.84399999999999</v>
      </c>
    </row>
    <row r="814" spans="1:11">
      <c r="A814" t="str">
        <f t="shared" si="12"/>
        <v>ROOF FLUL23.7</v>
      </c>
      <c r="B814" t="s">
        <v>35</v>
      </c>
      <c r="C814" t="s">
        <v>36</v>
      </c>
      <c r="D814" t="s">
        <v>13</v>
      </c>
      <c r="E814">
        <v>3.7</v>
      </c>
      <c r="F814">
        <v>7319.23</v>
      </c>
      <c r="G814">
        <v>-1107.54</v>
      </c>
      <c r="H814">
        <v>18486.18</v>
      </c>
      <c r="I814">
        <v>-2.5710000000000002</v>
      </c>
      <c r="J814">
        <v>-32400.756000000001</v>
      </c>
      <c r="K814">
        <v>1880.865</v>
      </c>
    </row>
    <row r="815" spans="1:11">
      <c r="A815" t="str">
        <f t="shared" si="12"/>
        <v>ROOF FLUL30</v>
      </c>
      <c r="B815" t="s">
        <v>35</v>
      </c>
      <c r="C815" t="s">
        <v>36</v>
      </c>
      <c r="D815" t="s">
        <v>14</v>
      </c>
      <c r="E815">
        <v>0</v>
      </c>
      <c r="F815">
        <v>-230.67</v>
      </c>
      <c r="G815">
        <v>386.1</v>
      </c>
      <c r="H815">
        <v>-1056.49</v>
      </c>
      <c r="I815">
        <v>42.155999999999999</v>
      </c>
      <c r="J815">
        <v>-2131.6260000000002</v>
      </c>
      <c r="K815">
        <v>774.67600000000004</v>
      </c>
    </row>
    <row r="816" spans="1:11">
      <c r="A816" t="str">
        <f t="shared" si="12"/>
        <v>ROOF FLUL31.85</v>
      </c>
      <c r="B816" t="s">
        <v>35</v>
      </c>
      <c r="C816" t="s">
        <v>36</v>
      </c>
      <c r="D816" t="s">
        <v>14</v>
      </c>
      <c r="E816">
        <v>1.85</v>
      </c>
      <c r="F816">
        <v>-230.67</v>
      </c>
      <c r="G816">
        <v>386.1</v>
      </c>
      <c r="H816">
        <v>-1056.49</v>
      </c>
      <c r="I816">
        <v>42.155999999999999</v>
      </c>
      <c r="J816">
        <v>-147.142</v>
      </c>
      <c r="K816">
        <v>32.927</v>
      </c>
    </row>
    <row r="817" spans="1:11">
      <c r="A817" t="str">
        <f t="shared" si="12"/>
        <v>ROOF FLUL33.7</v>
      </c>
      <c r="B817" t="s">
        <v>35</v>
      </c>
      <c r="C817" t="s">
        <v>36</v>
      </c>
      <c r="D817" t="s">
        <v>14</v>
      </c>
      <c r="E817">
        <v>3.7</v>
      </c>
      <c r="F817">
        <v>-230.67</v>
      </c>
      <c r="G817">
        <v>386.1</v>
      </c>
      <c r="H817">
        <v>-1056.49</v>
      </c>
      <c r="I817">
        <v>42.155999999999999</v>
      </c>
      <c r="J817">
        <v>1839.229</v>
      </c>
      <c r="K817">
        <v>-709.77700000000004</v>
      </c>
    </row>
    <row r="818" spans="1:11">
      <c r="A818" t="str">
        <f t="shared" si="12"/>
        <v>TERRACE FLUL10</v>
      </c>
      <c r="B818" t="s">
        <v>37</v>
      </c>
      <c r="C818" t="s">
        <v>36</v>
      </c>
      <c r="D818" t="s">
        <v>12</v>
      </c>
      <c r="E818">
        <v>0</v>
      </c>
      <c r="F818">
        <v>16521.7</v>
      </c>
      <c r="G818">
        <v>10478.58</v>
      </c>
      <c r="H818">
        <v>1741.52</v>
      </c>
      <c r="I818">
        <v>-2.2989999999999999</v>
      </c>
      <c r="J818">
        <v>3333.0819999999999</v>
      </c>
      <c r="K818">
        <v>16161.495000000001</v>
      </c>
    </row>
    <row r="819" spans="1:11">
      <c r="A819" t="str">
        <f t="shared" si="12"/>
        <v>TERRACE FLUL11.3</v>
      </c>
      <c r="B819" t="s">
        <v>37</v>
      </c>
      <c r="C819" t="s">
        <v>36</v>
      </c>
      <c r="D819" t="s">
        <v>12</v>
      </c>
      <c r="E819">
        <v>1.3</v>
      </c>
      <c r="F819">
        <v>16521.7</v>
      </c>
      <c r="G819">
        <v>10478.58</v>
      </c>
      <c r="H819">
        <v>1741.52</v>
      </c>
      <c r="I819">
        <v>-2.2989999999999999</v>
      </c>
      <c r="J819">
        <v>1083.539</v>
      </c>
      <c r="K819">
        <v>1832.816</v>
      </c>
    </row>
    <row r="820" spans="1:11">
      <c r="A820" t="str">
        <f t="shared" si="12"/>
        <v>TERRACE FLUL12.6</v>
      </c>
      <c r="B820" t="s">
        <v>37</v>
      </c>
      <c r="C820" t="s">
        <v>36</v>
      </c>
      <c r="D820" t="s">
        <v>12</v>
      </c>
      <c r="E820">
        <v>2.6</v>
      </c>
      <c r="F820">
        <v>16521.7</v>
      </c>
      <c r="G820">
        <v>10478.58</v>
      </c>
      <c r="H820">
        <v>1741.52</v>
      </c>
      <c r="I820">
        <v>-2.2989999999999999</v>
      </c>
      <c r="J820">
        <v>-1176.383</v>
      </c>
      <c r="K820">
        <v>-12535.393</v>
      </c>
    </row>
    <row r="821" spans="1:11">
      <c r="A821" t="str">
        <f t="shared" si="12"/>
        <v>TERRACE FLUL20</v>
      </c>
      <c r="B821" t="s">
        <v>37</v>
      </c>
      <c r="C821" t="s">
        <v>36</v>
      </c>
      <c r="D821" t="s">
        <v>13</v>
      </c>
      <c r="E821">
        <v>0</v>
      </c>
      <c r="F821">
        <v>20967.21</v>
      </c>
      <c r="G821">
        <v>-1576.72</v>
      </c>
      <c r="H821">
        <v>22846.51</v>
      </c>
      <c r="I821">
        <v>-3.6320000000000001</v>
      </c>
      <c r="J821">
        <v>40023.351000000002</v>
      </c>
      <c r="K821">
        <v>-2556.4699999999998</v>
      </c>
    </row>
    <row r="822" spans="1:11">
      <c r="A822" t="str">
        <f t="shared" si="12"/>
        <v>TERRACE FLUL21.3</v>
      </c>
      <c r="B822" t="s">
        <v>37</v>
      </c>
      <c r="C822" t="s">
        <v>36</v>
      </c>
      <c r="D822" t="s">
        <v>13</v>
      </c>
      <c r="E822">
        <v>1.3</v>
      </c>
      <c r="F822">
        <v>20967.21</v>
      </c>
      <c r="G822">
        <v>-1576.72</v>
      </c>
      <c r="H822">
        <v>22846.51</v>
      </c>
      <c r="I822">
        <v>-3.6320000000000001</v>
      </c>
      <c r="J822">
        <v>9835.0709999999999</v>
      </c>
      <c r="K822">
        <v>-496.14699999999999</v>
      </c>
    </row>
    <row r="823" spans="1:11">
      <c r="A823" t="str">
        <f t="shared" si="12"/>
        <v>TERRACE FLUL22.6</v>
      </c>
      <c r="B823" t="s">
        <v>37</v>
      </c>
      <c r="C823" t="s">
        <v>36</v>
      </c>
      <c r="D823" t="s">
        <v>13</v>
      </c>
      <c r="E823">
        <v>2.6</v>
      </c>
      <c r="F823">
        <v>20967.21</v>
      </c>
      <c r="G823">
        <v>-1576.72</v>
      </c>
      <c r="H823">
        <v>22846.51</v>
      </c>
      <c r="I823">
        <v>-3.6320000000000001</v>
      </c>
      <c r="J823">
        <v>-20447.433000000001</v>
      </c>
      <c r="K823">
        <v>1574.856</v>
      </c>
    </row>
    <row r="824" spans="1:11">
      <c r="A824" t="str">
        <f t="shared" si="12"/>
        <v>TERRACE FLUL30</v>
      </c>
      <c r="B824" t="s">
        <v>37</v>
      </c>
      <c r="C824" t="s">
        <v>36</v>
      </c>
      <c r="D824" t="s">
        <v>14</v>
      </c>
      <c r="E824">
        <v>0</v>
      </c>
      <c r="F824">
        <v>-642.34</v>
      </c>
      <c r="G824">
        <v>481.15</v>
      </c>
      <c r="H824">
        <v>-1322.85</v>
      </c>
      <c r="I824">
        <v>43.808999999999997</v>
      </c>
      <c r="J824">
        <v>-2279.2669999999998</v>
      </c>
      <c r="K824">
        <v>787.96500000000003</v>
      </c>
    </row>
    <row r="825" spans="1:11">
      <c r="A825" t="str">
        <f t="shared" si="12"/>
        <v>TERRACE FLUL31.3</v>
      </c>
      <c r="B825" t="s">
        <v>37</v>
      </c>
      <c r="C825" t="s">
        <v>36</v>
      </c>
      <c r="D825" t="s">
        <v>14</v>
      </c>
      <c r="E825">
        <v>1.3</v>
      </c>
      <c r="F825">
        <v>-642.34</v>
      </c>
      <c r="G825">
        <v>481.15</v>
      </c>
      <c r="H825">
        <v>-1322.85</v>
      </c>
      <c r="I825">
        <v>43.808999999999997</v>
      </c>
      <c r="J825">
        <v>-529.101</v>
      </c>
      <c r="K825">
        <v>131.072</v>
      </c>
    </row>
    <row r="826" spans="1:11">
      <c r="A826" t="str">
        <f t="shared" si="12"/>
        <v>TERRACE FLUL32.6</v>
      </c>
      <c r="B826" t="s">
        <v>37</v>
      </c>
      <c r="C826" t="s">
        <v>36</v>
      </c>
      <c r="D826" t="s">
        <v>14</v>
      </c>
      <c r="E826">
        <v>2.6</v>
      </c>
      <c r="F826">
        <v>-642.34</v>
      </c>
      <c r="G826">
        <v>481.15</v>
      </c>
      <c r="H826">
        <v>-1322.85</v>
      </c>
      <c r="I826">
        <v>43.808999999999997</v>
      </c>
      <c r="J826">
        <v>1226.134</v>
      </c>
      <c r="K826">
        <v>-528.64499999999998</v>
      </c>
    </row>
    <row r="827" spans="1:11">
      <c r="A827" t="str">
        <f t="shared" si="12"/>
        <v>15TH FLUL10</v>
      </c>
      <c r="B827" t="s">
        <v>38</v>
      </c>
      <c r="C827" t="s">
        <v>36</v>
      </c>
      <c r="D827" t="s">
        <v>12</v>
      </c>
      <c r="E827">
        <v>0</v>
      </c>
      <c r="F827">
        <v>27286.63</v>
      </c>
      <c r="G827">
        <v>5532.91</v>
      </c>
      <c r="H827">
        <v>-928.76</v>
      </c>
      <c r="I827">
        <v>25.056999999999999</v>
      </c>
      <c r="J827">
        <v>-1830.3969999999999</v>
      </c>
      <c r="K827">
        <v>4613.5190000000002</v>
      </c>
    </row>
    <row r="828" spans="1:11">
      <c r="A828" t="str">
        <f t="shared" si="12"/>
        <v>15TH FLUL11.3</v>
      </c>
      <c r="B828" t="s">
        <v>38</v>
      </c>
      <c r="C828" t="s">
        <v>36</v>
      </c>
      <c r="D828" t="s">
        <v>12</v>
      </c>
      <c r="E828">
        <v>1.3</v>
      </c>
      <c r="F828">
        <v>27286.63</v>
      </c>
      <c r="G828">
        <v>5532.91</v>
      </c>
      <c r="H828">
        <v>-928.76</v>
      </c>
      <c r="I828">
        <v>25.056999999999999</v>
      </c>
      <c r="J828">
        <v>-586.72500000000002</v>
      </c>
      <c r="K828">
        <v>-3731.2150000000001</v>
      </c>
    </row>
    <row r="829" spans="1:11">
      <c r="A829" t="str">
        <f t="shared" si="12"/>
        <v>15TH FLUL12.6</v>
      </c>
      <c r="B829" t="s">
        <v>38</v>
      </c>
      <c r="C829" t="s">
        <v>36</v>
      </c>
      <c r="D829" t="s">
        <v>12</v>
      </c>
      <c r="E829">
        <v>2.6</v>
      </c>
      <c r="F829">
        <v>27286.63</v>
      </c>
      <c r="G829">
        <v>5532.91</v>
      </c>
      <c r="H829">
        <v>-928.76</v>
      </c>
      <c r="I829">
        <v>25.056999999999999</v>
      </c>
      <c r="J829">
        <v>663.73699999999997</v>
      </c>
      <c r="K829">
        <v>-11979.308000000001</v>
      </c>
    </row>
    <row r="830" spans="1:11">
      <c r="A830" t="str">
        <f t="shared" si="12"/>
        <v>15TH FLUL20</v>
      </c>
      <c r="B830" t="s">
        <v>38</v>
      </c>
      <c r="C830" t="s">
        <v>36</v>
      </c>
      <c r="D830" t="s">
        <v>13</v>
      </c>
      <c r="E830">
        <v>0</v>
      </c>
      <c r="F830">
        <v>34654.910000000003</v>
      </c>
      <c r="G830">
        <v>-696.88</v>
      </c>
      <c r="H830">
        <v>11774.14</v>
      </c>
      <c r="I830">
        <v>-3.8250000000000002</v>
      </c>
      <c r="J830">
        <v>12801.509</v>
      </c>
      <c r="K830">
        <v>-659.38900000000001</v>
      </c>
    </row>
    <row r="831" spans="1:11">
      <c r="A831" t="str">
        <f t="shared" si="12"/>
        <v>15TH FLUL21.3</v>
      </c>
      <c r="B831" t="s">
        <v>38</v>
      </c>
      <c r="C831" t="s">
        <v>36</v>
      </c>
      <c r="D831" t="s">
        <v>13</v>
      </c>
      <c r="E831">
        <v>1.3</v>
      </c>
      <c r="F831">
        <v>34654.910000000003</v>
      </c>
      <c r="G831">
        <v>-696.88</v>
      </c>
      <c r="H831">
        <v>11774.14</v>
      </c>
      <c r="I831">
        <v>-3.8250000000000002</v>
      </c>
      <c r="J831">
        <v>-3202.5529999999999</v>
      </c>
      <c r="K831">
        <v>277.13200000000001</v>
      </c>
    </row>
    <row r="832" spans="1:11">
      <c r="A832" t="str">
        <f t="shared" si="12"/>
        <v>15TH FLUL22.6</v>
      </c>
      <c r="B832" t="s">
        <v>38</v>
      </c>
      <c r="C832" t="s">
        <v>36</v>
      </c>
      <c r="D832" t="s">
        <v>13</v>
      </c>
      <c r="E832">
        <v>2.6</v>
      </c>
      <c r="F832">
        <v>34654.910000000003</v>
      </c>
      <c r="G832">
        <v>-696.88</v>
      </c>
      <c r="H832">
        <v>11774.14</v>
      </c>
      <c r="I832">
        <v>-3.8250000000000002</v>
      </c>
      <c r="J832">
        <v>-19169.62</v>
      </c>
      <c r="K832">
        <v>1206.481</v>
      </c>
    </row>
    <row r="833" spans="1:11">
      <c r="A833" t="str">
        <f t="shared" si="12"/>
        <v>15TH FLUL30</v>
      </c>
      <c r="B833" t="s">
        <v>38</v>
      </c>
      <c r="C833" t="s">
        <v>36</v>
      </c>
      <c r="D833" t="s">
        <v>14</v>
      </c>
      <c r="E833">
        <v>0</v>
      </c>
      <c r="F833">
        <v>-1057.04</v>
      </c>
      <c r="G833">
        <v>375.87</v>
      </c>
      <c r="H833">
        <v>-1017.73</v>
      </c>
      <c r="I833">
        <v>43.040999999999997</v>
      </c>
      <c r="J833">
        <v>-1654.6679999999999</v>
      </c>
      <c r="K833">
        <v>591.73400000000004</v>
      </c>
    </row>
    <row r="834" spans="1:11">
      <c r="A834" t="str">
        <f t="shared" si="12"/>
        <v>15TH FLUL31.3</v>
      </c>
      <c r="B834" t="s">
        <v>38</v>
      </c>
      <c r="C834" t="s">
        <v>36</v>
      </c>
      <c r="D834" t="s">
        <v>14</v>
      </c>
      <c r="E834">
        <v>1.3</v>
      </c>
      <c r="F834">
        <v>-1057.04</v>
      </c>
      <c r="G834">
        <v>375.87</v>
      </c>
      <c r="H834">
        <v>-1017.73</v>
      </c>
      <c r="I834">
        <v>43.040999999999997</v>
      </c>
      <c r="J834">
        <v>-294.06200000000001</v>
      </c>
      <c r="K834">
        <v>60.158999999999999</v>
      </c>
    </row>
    <row r="835" spans="1:11">
      <c r="A835" t="str">
        <f t="shared" ref="A835:A898" si="13">+CONCATENATE(B835,D835,E835)</f>
        <v>15TH FLUL32.6</v>
      </c>
      <c r="B835" t="s">
        <v>38</v>
      </c>
      <c r="C835" t="s">
        <v>36</v>
      </c>
      <c r="D835" t="s">
        <v>14</v>
      </c>
      <c r="E835">
        <v>2.6</v>
      </c>
      <c r="F835">
        <v>-1057.04</v>
      </c>
      <c r="G835">
        <v>375.87</v>
      </c>
      <c r="H835">
        <v>-1017.73</v>
      </c>
      <c r="I835">
        <v>43.040999999999997</v>
      </c>
      <c r="J835">
        <v>1069.95</v>
      </c>
      <c r="K835">
        <v>-472.98399999999998</v>
      </c>
    </row>
    <row r="836" spans="1:11">
      <c r="A836" t="str">
        <f t="shared" si="13"/>
        <v>ROOF FLUL10</v>
      </c>
      <c r="B836" t="s">
        <v>35</v>
      </c>
      <c r="C836" t="s">
        <v>39</v>
      </c>
      <c r="D836" t="s">
        <v>12</v>
      </c>
      <c r="E836">
        <v>0</v>
      </c>
      <c r="F836">
        <v>2082.67</v>
      </c>
      <c r="G836">
        <v>11145.52</v>
      </c>
      <c r="H836">
        <v>3098.1</v>
      </c>
      <c r="I836">
        <v>-3.2040000000000002</v>
      </c>
      <c r="J836">
        <v>3996.3389999999999</v>
      </c>
      <c r="K836">
        <v>24345.294000000002</v>
      </c>
    </row>
    <row r="837" spans="1:11">
      <c r="A837" t="str">
        <f t="shared" si="13"/>
        <v>ROOF FLUL11.85</v>
      </c>
      <c r="B837" t="s">
        <v>35</v>
      </c>
      <c r="C837" t="s">
        <v>39</v>
      </c>
      <c r="D837" t="s">
        <v>12</v>
      </c>
      <c r="E837">
        <v>1.85</v>
      </c>
      <c r="F837">
        <v>2082.67</v>
      </c>
      <c r="G837">
        <v>11145.52</v>
      </c>
      <c r="H837">
        <v>3098.1</v>
      </c>
      <c r="I837">
        <v>-3.2040000000000002</v>
      </c>
      <c r="J837">
        <v>-1761.0619999999999</v>
      </c>
      <c r="K837">
        <v>2929.4760000000001</v>
      </c>
    </row>
    <row r="838" spans="1:11">
      <c r="A838" t="str">
        <f t="shared" si="13"/>
        <v>ROOF FLUL13.7</v>
      </c>
      <c r="B838" t="s">
        <v>35</v>
      </c>
      <c r="C838" t="s">
        <v>39</v>
      </c>
      <c r="D838" t="s">
        <v>12</v>
      </c>
      <c r="E838">
        <v>3.7</v>
      </c>
      <c r="F838">
        <v>2082.67</v>
      </c>
      <c r="G838">
        <v>11145.52</v>
      </c>
      <c r="H838">
        <v>3098.1</v>
      </c>
      <c r="I838">
        <v>-3.2040000000000002</v>
      </c>
      <c r="J838">
        <v>-7480.5780000000004</v>
      </c>
      <c r="K838">
        <v>-18628.344000000001</v>
      </c>
    </row>
    <row r="839" spans="1:11">
      <c r="A839" t="str">
        <f t="shared" si="13"/>
        <v>ROOF FLUL20</v>
      </c>
      <c r="B839" t="s">
        <v>35</v>
      </c>
      <c r="C839" t="s">
        <v>39</v>
      </c>
      <c r="D839" t="s">
        <v>13</v>
      </c>
      <c r="E839">
        <v>0</v>
      </c>
      <c r="F839">
        <v>25121.8</v>
      </c>
      <c r="G839">
        <v>51.66</v>
      </c>
      <c r="H839">
        <v>21729.48</v>
      </c>
      <c r="I839">
        <v>-2.5710000000000002</v>
      </c>
      <c r="J839">
        <v>29552.527999999998</v>
      </c>
      <c r="K839">
        <v>142.041</v>
      </c>
    </row>
    <row r="840" spans="1:11">
      <c r="A840" t="str">
        <f t="shared" si="13"/>
        <v>ROOF FLUL21.85</v>
      </c>
      <c r="B840" t="s">
        <v>35</v>
      </c>
      <c r="C840" t="s">
        <v>39</v>
      </c>
      <c r="D840" t="s">
        <v>13</v>
      </c>
      <c r="E840">
        <v>1.85</v>
      </c>
      <c r="F840">
        <v>25121.8</v>
      </c>
      <c r="G840">
        <v>51.66</v>
      </c>
      <c r="H840">
        <v>21729.48</v>
      </c>
      <c r="I840">
        <v>-2.5710000000000002</v>
      </c>
      <c r="J840">
        <v>-11713.382</v>
      </c>
      <c r="K840">
        <v>53.207000000000001</v>
      </c>
    </row>
    <row r="841" spans="1:11">
      <c r="A841" t="str">
        <f t="shared" si="13"/>
        <v>ROOF FLUL23.7</v>
      </c>
      <c r="B841" t="s">
        <v>35</v>
      </c>
      <c r="C841" t="s">
        <v>39</v>
      </c>
      <c r="D841" t="s">
        <v>13</v>
      </c>
      <c r="E841">
        <v>3.7</v>
      </c>
      <c r="F841">
        <v>25121.8</v>
      </c>
      <c r="G841">
        <v>51.66</v>
      </c>
      <c r="H841">
        <v>21729.48</v>
      </c>
      <c r="I841">
        <v>-2.5710000000000002</v>
      </c>
      <c r="J841">
        <v>-52727.338000000003</v>
      </c>
      <c r="K841">
        <v>-38.194000000000003</v>
      </c>
    </row>
    <row r="842" spans="1:11">
      <c r="A842" t="str">
        <f t="shared" si="13"/>
        <v>ROOF FLUL30</v>
      </c>
      <c r="B842" t="s">
        <v>35</v>
      </c>
      <c r="C842" t="s">
        <v>39</v>
      </c>
      <c r="D842" t="s">
        <v>14</v>
      </c>
      <c r="E842">
        <v>0</v>
      </c>
      <c r="F842">
        <v>-789.95</v>
      </c>
      <c r="G842">
        <v>630.92999999999995</v>
      </c>
      <c r="H842">
        <v>-549.62</v>
      </c>
      <c r="I842">
        <v>42.155999999999999</v>
      </c>
      <c r="J842">
        <v>-747.93799999999999</v>
      </c>
      <c r="K842">
        <v>1395.31</v>
      </c>
    </row>
    <row r="843" spans="1:11">
      <c r="A843" t="str">
        <f t="shared" si="13"/>
        <v>ROOF FLUL31.85</v>
      </c>
      <c r="B843" t="s">
        <v>35</v>
      </c>
      <c r="C843" t="s">
        <v>39</v>
      </c>
      <c r="D843" t="s">
        <v>14</v>
      </c>
      <c r="E843">
        <v>1.85</v>
      </c>
      <c r="F843">
        <v>-789.95</v>
      </c>
      <c r="G843">
        <v>630.92999999999995</v>
      </c>
      <c r="H843">
        <v>-549.62</v>
      </c>
      <c r="I843">
        <v>42.155999999999999</v>
      </c>
      <c r="J843">
        <v>297.26400000000001</v>
      </c>
      <c r="K843">
        <v>184.608</v>
      </c>
    </row>
    <row r="844" spans="1:11">
      <c r="A844" t="str">
        <f t="shared" si="13"/>
        <v>ROOF FLUL33.7</v>
      </c>
      <c r="B844" t="s">
        <v>35</v>
      </c>
      <c r="C844" t="s">
        <v>39</v>
      </c>
      <c r="D844" t="s">
        <v>14</v>
      </c>
      <c r="E844">
        <v>3.7</v>
      </c>
      <c r="F844">
        <v>-789.95</v>
      </c>
      <c r="G844">
        <v>630.92999999999995</v>
      </c>
      <c r="H844">
        <v>-549.62</v>
      </c>
      <c r="I844">
        <v>42.155999999999999</v>
      </c>
      <c r="J844">
        <v>1336.0719999999999</v>
      </c>
      <c r="K844">
        <v>-1035.037</v>
      </c>
    </row>
    <row r="845" spans="1:11">
      <c r="A845" t="str">
        <f t="shared" si="13"/>
        <v>TERRACE FLUL10</v>
      </c>
      <c r="B845" t="s">
        <v>37</v>
      </c>
      <c r="C845" t="s">
        <v>39</v>
      </c>
      <c r="D845" t="s">
        <v>12</v>
      </c>
      <c r="E845">
        <v>0</v>
      </c>
      <c r="F845">
        <v>3139.76</v>
      </c>
      <c r="G845">
        <v>24481.49</v>
      </c>
      <c r="H845">
        <v>-80.13</v>
      </c>
      <c r="I845">
        <v>-2.2989999999999999</v>
      </c>
      <c r="J845">
        <v>659.38900000000001</v>
      </c>
      <c r="K845">
        <v>42139.144999999997</v>
      </c>
    </row>
    <row r="846" spans="1:11">
      <c r="A846" t="str">
        <f t="shared" si="13"/>
        <v>TERRACE FLUL11.3</v>
      </c>
      <c r="B846" t="s">
        <v>37</v>
      </c>
      <c r="C846" t="s">
        <v>39</v>
      </c>
      <c r="D846" t="s">
        <v>12</v>
      </c>
      <c r="E846">
        <v>1.3</v>
      </c>
      <c r="F846">
        <v>3139.76</v>
      </c>
      <c r="G846">
        <v>24481.49</v>
      </c>
      <c r="H846">
        <v>-80.13</v>
      </c>
      <c r="I846">
        <v>-2.2989999999999999</v>
      </c>
      <c r="J846">
        <v>794.85799999999995</v>
      </c>
      <c r="K846">
        <v>9112.7039999999997</v>
      </c>
    </row>
    <row r="847" spans="1:11">
      <c r="A847" t="str">
        <f t="shared" si="13"/>
        <v>TERRACE FLUL12.6</v>
      </c>
      <c r="B847" t="s">
        <v>37</v>
      </c>
      <c r="C847" t="s">
        <v>39</v>
      </c>
      <c r="D847" t="s">
        <v>12</v>
      </c>
      <c r="E847">
        <v>2.6</v>
      </c>
      <c r="F847">
        <v>3139.76</v>
      </c>
      <c r="G847">
        <v>24481.49</v>
      </c>
      <c r="H847">
        <v>-80.13</v>
      </c>
      <c r="I847">
        <v>-2.2989999999999999</v>
      </c>
      <c r="J847">
        <v>916.25800000000004</v>
      </c>
      <c r="K847">
        <v>-24276.03</v>
      </c>
    </row>
    <row r="848" spans="1:11">
      <c r="A848" t="str">
        <f t="shared" si="13"/>
        <v>TERRACE FLUL20</v>
      </c>
      <c r="B848" t="s">
        <v>37</v>
      </c>
      <c r="C848" t="s">
        <v>39</v>
      </c>
      <c r="D848" t="s">
        <v>13</v>
      </c>
      <c r="E848">
        <v>0</v>
      </c>
      <c r="F848">
        <v>34643.53</v>
      </c>
      <c r="G848">
        <v>-398.73</v>
      </c>
      <c r="H848">
        <v>-2463.0300000000002</v>
      </c>
      <c r="I848">
        <v>-3.6320000000000001</v>
      </c>
      <c r="J848">
        <v>-894.33600000000001</v>
      </c>
      <c r="K848">
        <v>-744.31600000000003</v>
      </c>
    </row>
    <row r="849" spans="1:11">
      <c r="A849" t="str">
        <f t="shared" si="13"/>
        <v>TERRACE FLUL21.3</v>
      </c>
      <c r="B849" t="s">
        <v>37</v>
      </c>
      <c r="C849" t="s">
        <v>39</v>
      </c>
      <c r="D849" t="s">
        <v>13</v>
      </c>
      <c r="E849">
        <v>1.3</v>
      </c>
      <c r="F849">
        <v>34643.53</v>
      </c>
      <c r="G849">
        <v>-398.73</v>
      </c>
      <c r="H849">
        <v>-2463.0300000000002</v>
      </c>
      <c r="I849">
        <v>-3.6320000000000001</v>
      </c>
      <c r="J849">
        <v>1381.174</v>
      </c>
      <c r="K849">
        <v>-207.11500000000001</v>
      </c>
    </row>
    <row r="850" spans="1:11">
      <c r="A850" t="str">
        <f t="shared" si="13"/>
        <v>TERRACE FLUL22.6</v>
      </c>
      <c r="B850" t="s">
        <v>37</v>
      </c>
      <c r="C850" t="s">
        <v>39</v>
      </c>
      <c r="D850" t="s">
        <v>13</v>
      </c>
      <c r="E850">
        <v>2.6</v>
      </c>
      <c r="F850">
        <v>34643.53</v>
      </c>
      <c r="G850">
        <v>-398.73</v>
      </c>
      <c r="H850">
        <v>-2463.0300000000002</v>
      </c>
      <c r="I850">
        <v>-3.6320000000000001</v>
      </c>
      <c r="J850">
        <v>3632.2539999999999</v>
      </c>
      <c r="K850">
        <v>338.31200000000001</v>
      </c>
    </row>
    <row r="851" spans="1:11">
      <c r="A851" t="str">
        <f t="shared" si="13"/>
        <v>TERRACE FLUL30</v>
      </c>
      <c r="B851" t="s">
        <v>37</v>
      </c>
      <c r="C851" t="s">
        <v>39</v>
      </c>
      <c r="D851" t="s">
        <v>14</v>
      </c>
      <c r="E851">
        <v>0</v>
      </c>
      <c r="F851">
        <v>-1066.21</v>
      </c>
      <c r="G851">
        <v>1071.3800000000001</v>
      </c>
      <c r="H851">
        <v>80.25</v>
      </c>
      <c r="I851">
        <v>43.808999999999997</v>
      </c>
      <c r="J851">
        <v>74.563000000000002</v>
      </c>
      <c r="K851">
        <v>1863.085</v>
      </c>
    </row>
    <row r="852" spans="1:11">
      <c r="A852" t="str">
        <f t="shared" si="13"/>
        <v>TERRACE FLUL31.3</v>
      </c>
      <c r="B852" t="s">
        <v>37</v>
      </c>
      <c r="C852" t="s">
        <v>39</v>
      </c>
      <c r="D852" t="s">
        <v>14</v>
      </c>
      <c r="E852">
        <v>1.3</v>
      </c>
      <c r="F852">
        <v>-1066.21</v>
      </c>
      <c r="G852">
        <v>1071.3800000000001</v>
      </c>
      <c r="H852">
        <v>80.25</v>
      </c>
      <c r="I852">
        <v>43.808999999999997</v>
      </c>
      <c r="J852">
        <v>-3.9329999999999998</v>
      </c>
      <c r="K852">
        <v>415.96199999999999</v>
      </c>
    </row>
    <row r="853" spans="1:11">
      <c r="A853" t="str">
        <f t="shared" si="13"/>
        <v>TERRACE FLUL32.6</v>
      </c>
      <c r="B853" t="s">
        <v>37</v>
      </c>
      <c r="C853" t="s">
        <v>39</v>
      </c>
      <c r="D853" t="s">
        <v>14</v>
      </c>
      <c r="E853">
        <v>2.6</v>
      </c>
      <c r="F853">
        <v>-1066.21</v>
      </c>
      <c r="G853">
        <v>1071.3800000000001</v>
      </c>
      <c r="H853">
        <v>80.25</v>
      </c>
      <c r="I853">
        <v>43.808999999999997</v>
      </c>
      <c r="J853">
        <v>-82.36</v>
      </c>
      <c r="K853">
        <v>-1047.6969999999999</v>
      </c>
    </row>
    <row r="854" spans="1:11">
      <c r="A854" t="str">
        <f t="shared" si="13"/>
        <v>15TH FLUL10</v>
      </c>
      <c r="B854" t="s">
        <v>38</v>
      </c>
      <c r="C854" t="s">
        <v>39</v>
      </c>
      <c r="D854" t="s">
        <v>12</v>
      </c>
      <c r="E854">
        <v>0</v>
      </c>
      <c r="F854">
        <v>4350.51</v>
      </c>
      <c r="G854">
        <v>13866.19</v>
      </c>
      <c r="H854">
        <v>-240.22</v>
      </c>
      <c r="I854">
        <v>25.056999999999999</v>
      </c>
      <c r="J854">
        <v>-464.41199999999998</v>
      </c>
      <c r="K854">
        <v>15415.007</v>
      </c>
    </row>
    <row r="855" spans="1:11">
      <c r="A855" t="str">
        <f t="shared" si="13"/>
        <v>15TH FLUL11.3</v>
      </c>
      <c r="B855" t="s">
        <v>38</v>
      </c>
      <c r="C855" t="s">
        <v>39</v>
      </c>
      <c r="D855" t="s">
        <v>12</v>
      </c>
      <c r="E855">
        <v>1.3</v>
      </c>
      <c r="F855">
        <v>4350.51</v>
      </c>
      <c r="G855">
        <v>13866.19</v>
      </c>
      <c r="H855">
        <v>-240.22</v>
      </c>
      <c r="I855">
        <v>25.056999999999999</v>
      </c>
      <c r="J855">
        <v>-103.919</v>
      </c>
      <c r="K855">
        <v>-4806.46</v>
      </c>
    </row>
    <row r="856" spans="1:11">
      <c r="A856" t="str">
        <f t="shared" si="13"/>
        <v>15TH FLUL12.6</v>
      </c>
      <c r="B856" t="s">
        <v>38</v>
      </c>
      <c r="C856" t="s">
        <v>39</v>
      </c>
      <c r="D856" t="s">
        <v>12</v>
      </c>
      <c r="E856">
        <v>2.6</v>
      </c>
      <c r="F856">
        <v>4350.51</v>
      </c>
      <c r="G856">
        <v>13866.19</v>
      </c>
      <c r="H856">
        <v>-240.22</v>
      </c>
      <c r="I856">
        <v>25.056999999999999</v>
      </c>
      <c r="J856">
        <v>258.72899999999998</v>
      </c>
      <c r="K856">
        <v>-24806.525000000001</v>
      </c>
    </row>
    <row r="857" spans="1:11">
      <c r="A857" t="str">
        <f t="shared" si="13"/>
        <v>15TH FLUL20</v>
      </c>
      <c r="B857" t="s">
        <v>38</v>
      </c>
      <c r="C857" t="s">
        <v>39</v>
      </c>
      <c r="D857" t="s">
        <v>13</v>
      </c>
      <c r="E857">
        <v>0</v>
      </c>
      <c r="F857">
        <v>37437.75</v>
      </c>
      <c r="G857">
        <v>-191.64</v>
      </c>
      <c r="H857">
        <v>1020.62</v>
      </c>
      <c r="I857">
        <v>-3.8250000000000002</v>
      </c>
      <c r="J857">
        <v>2488.2959999999998</v>
      </c>
      <c r="K857">
        <v>-40.341999999999999</v>
      </c>
    </row>
    <row r="858" spans="1:11">
      <c r="A858" t="str">
        <f t="shared" si="13"/>
        <v>15TH FLUL21.3</v>
      </c>
      <c r="B858" t="s">
        <v>38</v>
      </c>
      <c r="C858" t="s">
        <v>39</v>
      </c>
      <c r="D858" t="s">
        <v>13</v>
      </c>
      <c r="E858">
        <v>1.3</v>
      </c>
      <c r="F858">
        <v>37437.75</v>
      </c>
      <c r="G858">
        <v>-191.64</v>
      </c>
      <c r="H858">
        <v>1020.62</v>
      </c>
      <c r="I858">
        <v>-3.8250000000000002</v>
      </c>
      <c r="J858">
        <v>14.135999999999999</v>
      </c>
      <c r="K858">
        <v>257.89</v>
      </c>
    </row>
    <row r="859" spans="1:11">
      <c r="A859" t="str">
        <f t="shared" si="13"/>
        <v>15TH FLUL22.6</v>
      </c>
      <c r="B859" t="s">
        <v>38</v>
      </c>
      <c r="C859" t="s">
        <v>39</v>
      </c>
      <c r="D859" t="s">
        <v>13</v>
      </c>
      <c r="E859">
        <v>2.6</v>
      </c>
      <c r="F859">
        <v>37437.75</v>
      </c>
      <c r="G859">
        <v>-191.64</v>
      </c>
      <c r="H859">
        <v>1020.62</v>
      </c>
      <c r="I859">
        <v>-3.8250000000000002</v>
      </c>
      <c r="J859">
        <v>-2460.3409999999999</v>
      </c>
      <c r="K859">
        <v>544.20000000000005</v>
      </c>
    </row>
    <row r="860" spans="1:11">
      <c r="A860" t="str">
        <f t="shared" si="13"/>
        <v>15TH FLUL30</v>
      </c>
      <c r="B860" t="s">
        <v>38</v>
      </c>
      <c r="C860" t="s">
        <v>39</v>
      </c>
      <c r="D860" t="s">
        <v>14</v>
      </c>
      <c r="E860">
        <v>0</v>
      </c>
      <c r="F860">
        <v>-1104.92</v>
      </c>
      <c r="G860">
        <v>702.34</v>
      </c>
      <c r="H860">
        <v>-156.82</v>
      </c>
      <c r="I860">
        <v>43.040999999999997</v>
      </c>
      <c r="J860">
        <v>-444.26799999999997</v>
      </c>
      <c r="K860">
        <v>1007.522</v>
      </c>
    </row>
    <row r="861" spans="1:11">
      <c r="A861" t="str">
        <f t="shared" si="13"/>
        <v>15TH FLUL31.3</v>
      </c>
      <c r="B861" t="s">
        <v>38</v>
      </c>
      <c r="C861" t="s">
        <v>39</v>
      </c>
      <c r="D861" t="s">
        <v>14</v>
      </c>
      <c r="E861">
        <v>1.3</v>
      </c>
      <c r="F861">
        <v>-1104.92</v>
      </c>
      <c r="G861">
        <v>702.34</v>
      </c>
      <c r="H861">
        <v>-156.82</v>
      </c>
      <c r="I861">
        <v>43.040999999999997</v>
      </c>
      <c r="J861">
        <v>-213.191</v>
      </c>
      <c r="K861">
        <v>12.118</v>
      </c>
    </row>
    <row r="862" spans="1:11">
      <c r="A862" t="str">
        <f t="shared" si="13"/>
        <v>15TH FLUL32.6</v>
      </c>
      <c r="B862" t="s">
        <v>38</v>
      </c>
      <c r="C862" t="s">
        <v>39</v>
      </c>
      <c r="D862" t="s">
        <v>14</v>
      </c>
      <c r="E862">
        <v>2.6</v>
      </c>
      <c r="F862">
        <v>-1104.92</v>
      </c>
      <c r="G862">
        <v>702.34</v>
      </c>
      <c r="H862">
        <v>-156.82</v>
      </c>
      <c r="I862">
        <v>43.040999999999997</v>
      </c>
      <c r="J862">
        <v>22.3</v>
      </c>
      <c r="K862">
        <v>-983.89800000000002</v>
      </c>
    </row>
    <row r="863" spans="1:11">
      <c r="A863" t="str">
        <f t="shared" si="13"/>
        <v>ROOF FLUL10</v>
      </c>
      <c r="B863" t="s">
        <v>35</v>
      </c>
      <c r="C863" t="s">
        <v>40</v>
      </c>
      <c r="D863" t="s">
        <v>12</v>
      </c>
      <c r="E863">
        <v>0</v>
      </c>
      <c r="F863">
        <v>2307.04</v>
      </c>
      <c r="G863">
        <v>11396.07</v>
      </c>
      <c r="H863">
        <v>-347.42</v>
      </c>
      <c r="I863">
        <v>-3.2040000000000002</v>
      </c>
      <c r="J863">
        <v>126.631</v>
      </c>
      <c r="K863">
        <v>24655.823</v>
      </c>
    </row>
    <row r="864" spans="1:11">
      <c r="A864" t="str">
        <f t="shared" si="13"/>
        <v>ROOF FLUL11.85</v>
      </c>
      <c r="B864" t="s">
        <v>35</v>
      </c>
      <c r="C864" t="s">
        <v>40</v>
      </c>
      <c r="D864" t="s">
        <v>12</v>
      </c>
      <c r="E864">
        <v>1.85</v>
      </c>
      <c r="F864">
        <v>2307.04</v>
      </c>
      <c r="G864">
        <v>11396.07</v>
      </c>
      <c r="H864">
        <v>-347.42</v>
      </c>
      <c r="I864">
        <v>-3.2040000000000002</v>
      </c>
      <c r="J864">
        <v>797.93899999999996</v>
      </c>
      <c r="K864">
        <v>2835.0529999999999</v>
      </c>
    </row>
    <row r="865" spans="1:11">
      <c r="A865" t="str">
        <f t="shared" si="13"/>
        <v>ROOF FLUL13.7</v>
      </c>
      <c r="B865" t="s">
        <v>35</v>
      </c>
      <c r="C865" t="s">
        <v>40</v>
      </c>
      <c r="D865" t="s">
        <v>12</v>
      </c>
      <c r="E865">
        <v>3.7</v>
      </c>
      <c r="F865">
        <v>2307.04</v>
      </c>
      <c r="G865">
        <v>11396.07</v>
      </c>
      <c r="H865">
        <v>-347.42</v>
      </c>
      <c r="I865">
        <v>-3.2040000000000002</v>
      </c>
      <c r="J865">
        <v>1453.4259999999999</v>
      </c>
      <c r="K865">
        <v>-19112.3</v>
      </c>
    </row>
    <row r="866" spans="1:11">
      <c r="A866" t="str">
        <f t="shared" si="13"/>
        <v>ROOF FLUL20</v>
      </c>
      <c r="B866" t="s">
        <v>35</v>
      </c>
      <c r="C866" t="s">
        <v>40</v>
      </c>
      <c r="D866" t="s">
        <v>13</v>
      </c>
      <c r="E866">
        <v>0</v>
      </c>
      <c r="F866">
        <v>21148.639999999999</v>
      </c>
      <c r="G866">
        <v>426.11</v>
      </c>
      <c r="H866">
        <v>20342.93</v>
      </c>
      <c r="I866">
        <v>-2.5710000000000002</v>
      </c>
      <c r="J866">
        <v>26667.652999999998</v>
      </c>
      <c r="K866">
        <v>926.58199999999999</v>
      </c>
    </row>
    <row r="867" spans="1:11">
      <c r="A867" t="str">
        <f t="shared" si="13"/>
        <v>ROOF FLUL21.85</v>
      </c>
      <c r="B867" t="s">
        <v>35</v>
      </c>
      <c r="C867" t="s">
        <v>40</v>
      </c>
      <c r="D867" t="s">
        <v>13</v>
      </c>
      <c r="E867">
        <v>1.85</v>
      </c>
      <c r="F867">
        <v>21148.639999999999</v>
      </c>
      <c r="G867">
        <v>426.11</v>
      </c>
      <c r="H867">
        <v>20342.93</v>
      </c>
      <c r="I867">
        <v>-2.5710000000000002</v>
      </c>
      <c r="J867">
        <v>-11943.9</v>
      </c>
      <c r="K867">
        <v>144.167</v>
      </c>
    </row>
    <row r="868" spans="1:11">
      <c r="A868" t="str">
        <f t="shared" si="13"/>
        <v>ROOF FLUL23.7</v>
      </c>
      <c r="B868" t="s">
        <v>35</v>
      </c>
      <c r="C868" t="s">
        <v>40</v>
      </c>
      <c r="D868" t="s">
        <v>13</v>
      </c>
      <c r="E868">
        <v>3.7</v>
      </c>
      <c r="F868">
        <v>21148.639999999999</v>
      </c>
      <c r="G868">
        <v>426.11</v>
      </c>
      <c r="H868">
        <v>20342.93</v>
      </c>
      <c r="I868">
        <v>-2.5710000000000002</v>
      </c>
      <c r="J868">
        <v>-50318.826000000001</v>
      </c>
      <c r="K868">
        <v>-644.67499999999995</v>
      </c>
    </row>
    <row r="869" spans="1:11">
      <c r="A869" t="str">
        <f t="shared" si="13"/>
        <v>ROOF FLUL30</v>
      </c>
      <c r="B869" t="s">
        <v>35</v>
      </c>
      <c r="C869" t="s">
        <v>40</v>
      </c>
      <c r="D869" t="s">
        <v>14</v>
      </c>
      <c r="E869">
        <v>0</v>
      </c>
      <c r="F869">
        <v>768.16</v>
      </c>
      <c r="G869">
        <v>631.99</v>
      </c>
      <c r="H869">
        <v>529.41999999999996</v>
      </c>
      <c r="I869">
        <v>42.155999999999999</v>
      </c>
      <c r="J869">
        <v>687.56299999999999</v>
      </c>
      <c r="K869">
        <v>1388.298</v>
      </c>
    </row>
    <row r="870" spans="1:11">
      <c r="A870" t="str">
        <f t="shared" si="13"/>
        <v>ROOF FLUL31.85</v>
      </c>
      <c r="B870" t="s">
        <v>35</v>
      </c>
      <c r="C870" t="s">
        <v>40</v>
      </c>
      <c r="D870" t="s">
        <v>14</v>
      </c>
      <c r="E870">
        <v>1.85</v>
      </c>
      <c r="F870">
        <v>768.16</v>
      </c>
      <c r="G870">
        <v>631.99</v>
      </c>
      <c r="H870">
        <v>529.41999999999996</v>
      </c>
      <c r="I870">
        <v>42.155999999999999</v>
      </c>
      <c r="J870">
        <v>-317.78100000000001</v>
      </c>
      <c r="K870">
        <v>178.90700000000001</v>
      </c>
    </row>
    <row r="871" spans="1:11">
      <c r="A871" t="str">
        <f t="shared" si="13"/>
        <v>ROOF FLUL33.7</v>
      </c>
      <c r="B871" t="s">
        <v>35</v>
      </c>
      <c r="C871" t="s">
        <v>40</v>
      </c>
      <c r="D871" t="s">
        <v>14</v>
      </c>
      <c r="E871">
        <v>3.7</v>
      </c>
      <c r="F871">
        <v>768.16</v>
      </c>
      <c r="G871">
        <v>631.99</v>
      </c>
      <c r="H871">
        <v>529.41999999999996</v>
      </c>
      <c r="I871">
        <v>42.155999999999999</v>
      </c>
      <c r="J871">
        <v>-1316.829</v>
      </c>
      <c r="K871">
        <v>-1038.4659999999999</v>
      </c>
    </row>
    <row r="872" spans="1:11">
      <c r="A872" t="str">
        <f t="shared" si="13"/>
        <v>TERRACE FLUL10</v>
      </c>
      <c r="B872" t="s">
        <v>37</v>
      </c>
      <c r="C872" t="s">
        <v>40</v>
      </c>
      <c r="D872" t="s">
        <v>12</v>
      </c>
      <c r="E872">
        <v>0</v>
      </c>
      <c r="F872">
        <v>4473.3900000000003</v>
      </c>
      <c r="G872">
        <v>25493.65</v>
      </c>
      <c r="H872">
        <v>529.9</v>
      </c>
      <c r="I872">
        <v>-2.2989999999999999</v>
      </c>
      <c r="J872">
        <v>409.839</v>
      </c>
      <c r="K872">
        <v>44418.101000000002</v>
      </c>
    </row>
    <row r="873" spans="1:11">
      <c r="A873" t="str">
        <f t="shared" si="13"/>
        <v>TERRACE FLUL11.3</v>
      </c>
      <c r="B873" t="s">
        <v>37</v>
      </c>
      <c r="C873" t="s">
        <v>40</v>
      </c>
      <c r="D873" t="s">
        <v>12</v>
      </c>
      <c r="E873">
        <v>1.3</v>
      </c>
      <c r="F873">
        <v>4473.3900000000003</v>
      </c>
      <c r="G873">
        <v>25493.65</v>
      </c>
      <c r="H873">
        <v>529.9</v>
      </c>
      <c r="I873">
        <v>-2.2989999999999999</v>
      </c>
      <c r="J873">
        <v>-262.77699999999999</v>
      </c>
      <c r="K873">
        <v>10121.099</v>
      </c>
    </row>
    <row r="874" spans="1:11">
      <c r="A874" t="str">
        <f t="shared" si="13"/>
        <v>TERRACE FLUL12.6</v>
      </c>
      <c r="B874" t="s">
        <v>37</v>
      </c>
      <c r="C874" t="s">
        <v>40</v>
      </c>
      <c r="D874" t="s">
        <v>12</v>
      </c>
      <c r="E874">
        <v>2.6</v>
      </c>
      <c r="F874">
        <v>4473.3900000000003</v>
      </c>
      <c r="G874">
        <v>25493.65</v>
      </c>
      <c r="H874">
        <v>529.9</v>
      </c>
      <c r="I874">
        <v>-2.2989999999999999</v>
      </c>
      <c r="J874">
        <v>-930.83100000000002</v>
      </c>
      <c r="K874">
        <v>-24570.895</v>
      </c>
    </row>
    <row r="875" spans="1:11">
      <c r="A875" t="str">
        <f t="shared" si="13"/>
        <v>TERRACE FLUL20</v>
      </c>
      <c r="B875" t="s">
        <v>37</v>
      </c>
      <c r="C875" t="s">
        <v>40</v>
      </c>
      <c r="D875" t="s">
        <v>13</v>
      </c>
      <c r="E875">
        <v>0</v>
      </c>
      <c r="F875">
        <v>27115.49</v>
      </c>
      <c r="G875">
        <v>295.64</v>
      </c>
      <c r="H875">
        <v>199.84</v>
      </c>
      <c r="I875">
        <v>-3.6320000000000001</v>
      </c>
      <c r="J875">
        <v>6280.7550000000001</v>
      </c>
      <c r="K875">
        <v>541.36599999999999</v>
      </c>
    </row>
    <row r="876" spans="1:11">
      <c r="A876" t="str">
        <f t="shared" si="13"/>
        <v>TERRACE FLUL21.3</v>
      </c>
      <c r="B876" t="s">
        <v>37</v>
      </c>
      <c r="C876" t="s">
        <v>40</v>
      </c>
      <c r="D876" t="s">
        <v>13</v>
      </c>
      <c r="E876">
        <v>1.3</v>
      </c>
      <c r="F876">
        <v>27115.49</v>
      </c>
      <c r="G876">
        <v>295.64</v>
      </c>
      <c r="H876">
        <v>199.84</v>
      </c>
      <c r="I876">
        <v>-3.6320000000000001</v>
      </c>
      <c r="J876">
        <v>5158.7380000000003</v>
      </c>
      <c r="K876">
        <v>181.89599999999999</v>
      </c>
    </row>
    <row r="877" spans="1:11">
      <c r="A877" t="str">
        <f t="shared" si="13"/>
        <v>TERRACE FLUL22.6</v>
      </c>
      <c r="B877" t="s">
        <v>37</v>
      </c>
      <c r="C877" t="s">
        <v>40</v>
      </c>
      <c r="D877" t="s">
        <v>13</v>
      </c>
      <c r="E877">
        <v>2.6</v>
      </c>
      <c r="F877">
        <v>27115.49</v>
      </c>
      <c r="G877">
        <v>295.64</v>
      </c>
      <c r="H877">
        <v>199.84</v>
      </c>
      <c r="I877">
        <v>-3.6320000000000001</v>
      </c>
      <c r="J877">
        <v>3947.0619999999999</v>
      </c>
      <c r="K877">
        <v>-184.66300000000001</v>
      </c>
    </row>
    <row r="878" spans="1:11">
      <c r="A878" t="str">
        <f t="shared" si="13"/>
        <v>TERRACE FLUL30</v>
      </c>
      <c r="B878" t="s">
        <v>37</v>
      </c>
      <c r="C878" t="s">
        <v>40</v>
      </c>
      <c r="D878" t="s">
        <v>14</v>
      </c>
      <c r="E878">
        <v>0</v>
      </c>
      <c r="F878">
        <v>1026.99</v>
      </c>
      <c r="G878">
        <v>1107.8599999999999</v>
      </c>
      <c r="H878">
        <v>-14.23</v>
      </c>
      <c r="I878">
        <v>43.808999999999997</v>
      </c>
      <c r="J878">
        <v>113.56699999999999</v>
      </c>
      <c r="K878">
        <v>1951.8489999999999</v>
      </c>
    </row>
    <row r="879" spans="1:11">
      <c r="A879" t="str">
        <f t="shared" si="13"/>
        <v>TERRACE FLUL31.3</v>
      </c>
      <c r="B879" t="s">
        <v>37</v>
      </c>
      <c r="C879" t="s">
        <v>40</v>
      </c>
      <c r="D879" t="s">
        <v>14</v>
      </c>
      <c r="E879">
        <v>1.3</v>
      </c>
      <c r="F879">
        <v>1026.99</v>
      </c>
      <c r="G879">
        <v>1107.8599999999999</v>
      </c>
      <c r="H879">
        <v>-14.23</v>
      </c>
      <c r="I879">
        <v>43.808999999999997</v>
      </c>
      <c r="J879">
        <v>108.48699999999999</v>
      </c>
      <c r="K879">
        <v>459.36500000000001</v>
      </c>
    </row>
    <row r="880" spans="1:11">
      <c r="A880" t="str">
        <f t="shared" si="13"/>
        <v>TERRACE FLUL32.6</v>
      </c>
      <c r="B880" t="s">
        <v>37</v>
      </c>
      <c r="C880" t="s">
        <v>40</v>
      </c>
      <c r="D880" t="s">
        <v>14</v>
      </c>
      <c r="E880">
        <v>2.6</v>
      </c>
      <c r="F880">
        <v>1026.99</v>
      </c>
      <c r="G880">
        <v>1107.8599999999999</v>
      </c>
      <c r="H880">
        <v>-14.23</v>
      </c>
      <c r="I880">
        <v>43.808999999999997</v>
      </c>
      <c r="J880">
        <v>101.52200000000001</v>
      </c>
      <c r="K880">
        <v>-1051.0440000000001</v>
      </c>
    </row>
    <row r="881" spans="1:11">
      <c r="A881" t="str">
        <f t="shared" si="13"/>
        <v>15TH FLUL10</v>
      </c>
      <c r="B881" t="s">
        <v>38</v>
      </c>
      <c r="C881" t="s">
        <v>40</v>
      </c>
      <c r="D881" t="s">
        <v>12</v>
      </c>
      <c r="E881">
        <v>0</v>
      </c>
      <c r="F881">
        <v>6580.56</v>
      </c>
      <c r="G881">
        <v>14067.02</v>
      </c>
      <c r="H881">
        <v>919.84</v>
      </c>
      <c r="I881">
        <v>25.056999999999999</v>
      </c>
      <c r="J881">
        <v>1807.8610000000001</v>
      </c>
      <c r="K881">
        <v>15214.672</v>
      </c>
    </row>
    <row r="882" spans="1:11">
      <c r="A882" t="str">
        <f t="shared" si="13"/>
        <v>15TH FLUL11.3</v>
      </c>
      <c r="B882" t="s">
        <v>38</v>
      </c>
      <c r="C882" t="s">
        <v>40</v>
      </c>
      <c r="D882" t="s">
        <v>12</v>
      </c>
      <c r="E882">
        <v>1.3</v>
      </c>
      <c r="F882">
        <v>6580.56</v>
      </c>
      <c r="G882">
        <v>14067.02</v>
      </c>
      <c r="H882">
        <v>919.84</v>
      </c>
      <c r="I882">
        <v>25.056999999999999</v>
      </c>
      <c r="J882">
        <v>635.59400000000005</v>
      </c>
      <c r="K882">
        <v>-5608.2569999999996</v>
      </c>
    </row>
    <row r="883" spans="1:11">
      <c r="A883" t="str">
        <f t="shared" si="13"/>
        <v>15TH FLUL12.6</v>
      </c>
      <c r="B883" t="s">
        <v>38</v>
      </c>
      <c r="C883" t="s">
        <v>40</v>
      </c>
      <c r="D883" t="s">
        <v>12</v>
      </c>
      <c r="E883">
        <v>2.6</v>
      </c>
      <c r="F883">
        <v>6580.56</v>
      </c>
      <c r="G883">
        <v>14067.02</v>
      </c>
      <c r="H883">
        <v>919.84</v>
      </c>
      <c r="I883">
        <v>25.056999999999999</v>
      </c>
      <c r="J883">
        <v>-551.64300000000003</v>
      </c>
      <c r="K883">
        <v>-26137.75</v>
      </c>
    </row>
    <row r="884" spans="1:11">
      <c r="A884" t="str">
        <f t="shared" si="13"/>
        <v>15TH FLUL20</v>
      </c>
      <c r="B884" t="s">
        <v>38</v>
      </c>
      <c r="C884" t="s">
        <v>40</v>
      </c>
      <c r="D884" t="s">
        <v>13</v>
      </c>
      <c r="E884">
        <v>0</v>
      </c>
      <c r="F884">
        <v>32595.51</v>
      </c>
      <c r="G884">
        <v>-147.66</v>
      </c>
      <c r="H884">
        <v>4311.28</v>
      </c>
      <c r="I884">
        <v>-3.8250000000000002</v>
      </c>
      <c r="J884">
        <v>6083.2619999999997</v>
      </c>
      <c r="K884">
        <v>-450.79399999999998</v>
      </c>
    </row>
    <row r="885" spans="1:11">
      <c r="A885" t="str">
        <f t="shared" si="13"/>
        <v>15TH FLUL21.3</v>
      </c>
      <c r="B885" t="s">
        <v>38</v>
      </c>
      <c r="C885" t="s">
        <v>40</v>
      </c>
      <c r="D885" t="s">
        <v>13</v>
      </c>
      <c r="E885">
        <v>1.3</v>
      </c>
      <c r="F885">
        <v>32595.51</v>
      </c>
      <c r="G885">
        <v>-147.66</v>
      </c>
      <c r="H885">
        <v>4311.28</v>
      </c>
      <c r="I885">
        <v>-3.8250000000000002</v>
      </c>
      <c r="J885">
        <v>-854.49599999999998</v>
      </c>
      <c r="K885">
        <v>-223.905</v>
      </c>
    </row>
    <row r="886" spans="1:11">
      <c r="A886" t="str">
        <f t="shared" si="13"/>
        <v>15TH FLUL22.6</v>
      </c>
      <c r="B886" t="s">
        <v>38</v>
      </c>
      <c r="C886" t="s">
        <v>40</v>
      </c>
      <c r="D886" t="s">
        <v>13</v>
      </c>
      <c r="E886">
        <v>2.6</v>
      </c>
      <c r="F886">
        <v>32595.51</v>
      </c>
      <c r="G886">
        <v>-147.66</v>
      </c>
      <c r="H886">
        <v>4311.28</v>
      </c>
      <c r="I886">
        <v>-3.8250000000000002</v>
      </c>
      <c r="J886">
        <v>-7772.2370000000001</v>
      </c>
      <c r="K886">
        <v>14.77</v>
      </c>
    </row>
    <row r="887" spans="1:11">
      <c r="A887" t="str">
        <f t="shared" si="13"/>
        <v>15TH FLUL30</v>
      </c>
      <c r="B887" t="s">
        <v>38</v>
      </c>
      <c r="C887" t="s">
        <v>40</v>
      </c>
      <c r="D887" t="s">
        <v>14</v>
      </c>
      <c r="E887">
        <v>0</v>
      </c>
      <c r="F887">
        <v>1238.56</v>
      </c>
      <c r="G887">
        <v>713.81</v>
      </c>
      <c r="H887">
        <v>258.24</v>
      </c>
      <c r="I887">
        <v>43.040999999999997</v>
      </c>
      <c r="J887">
        <v>563.29600000000005</v>
      </c>
      <c r="K887">
        <v>1004.813</v>
      </c>
    </row>
    <row r="888" spans="1:11">
      <c r="A888" t="str">
        <f t="shared" si="13"/>
        <v>15TH FLUL31.3</v>
      </c>
      <c r="B888" t="s">
        <v>38</v>
      </c>
      <c r="C888" t="s">
        <v>40</v>
      </c>
      <c r="D888" t="s">
        <v>14</v>
      </c>
      <c r="E888">
        <v>1.3</v>
      </c>
      <c r="F888">
        <v>1238.56</v>
      </c>
      <c r="G888">
        <v>713.81</v>
      </c>
      <c r="H888">
        <v>258.24</v>
      </c>
      <c r="I888">
        <v>43.040999999999997</v>
      </c>
      <c r="J888">
        <v>196.399</v>
      </c>
      <c r="K888">
        <v>-18.352</v>
      </c>
    </row>
    <row r="889" spans="1:11">
      <c r="A889" t="str">
        <f t="shared" si="13"/>
        <v>15TH FLUL32.6</v>
      </c>
      <c r="B889" t="s">
        <v>38</v>
      </c>
      <c r="C889" t="s">
        <v>40</v>
      </c>
      <c r="D889" t="s">
        <v>14</v>
      </c>
      <c r="E889">
        <v>2.6</v>
      </c>
      <c r="F889">
        <v>1238.56</v>
      </c>
      <c r="G889">
        <v>713.81</v>
      </c>
      <c r="H889">
        <v>258.24</v>
      </c>
      <c r="I889">
        <v>43.040999999999997</v>
      </c>
      <c r="J889">
        <v>-175.12299999999999</v>
      </c>
      <c r="K889">
        <v>-1040.6210000000001</v>
      </c>
    </row>
    <row r="890" spans="1:11">
      <c r="A890" t="str">
        <f t="shared" si="13"/>
        <v>ROOF FLUL10</v>
      </c>
      <c r="B890" t="s">
        <v>35</v>
      </c>
      <c r="C890" t="s">
        <v>41</v>
      </c>
      <c r="D890" t="s">
        <v>12</v>
      </c>
      <c r="E890">
        <v>0</v>
      </c>
      <c r="F890">
        <v>-7029.64</v>
      </c>
      <c r="G890">
        <v>6568.04</v>
      </c>
      <c r="H890">
        <v>-1487.19</v>
      </c>
      <c r="I890">
        <v>-3.2040000000000002</v>
      </c>
      <c r="J890">
        <v>-2802.2359999999999</v>
      </c>
      <c r="K890">
        <v>11952.290999999999</v>
      </c>
    </row>
    <row r="891" spans="1:11">
      <c r="A891" t="str">
        <f t="shared" si="13"/>
        <v>ROOF FLUL11.85</v>
      </c>
      <c r="B891" t="s">
        <v>35</v>
      </c>
      <c r="C891" t="s">
        <v>41</v>
      </c>
      <c r="D891" t="s">
        <v>12</v>
      </c>
      <c r="E891">
        <v>1.85</v>
      </c>
      <c r="F891">
        <v>-7029.64</v>
      </c>
      <c r="G891">
        <v>6568.04</v>
      </c>
      <c r="H891">
        <v>-1487.19</v>
      </c>
      <c r="I891">
        <v>-3.2040000000000002</v>
      </c>
      <c r="J891">
        <v>-35.807000000000002</v>
      </c>
      <c r="K891">
        <v>-731.73800000000006</v>
      </c>
    </row>
    <row r="892" spans="1:11">
      <c r="A892" t="str">
        <f t="shared" si="13"/>
        <v>ROOF FLUL13.7</v>
      </c>
      <c r="B892" t="s">
        <v>35</v>
      </c>
      <c r="C892" t="s">
        <v>41</v>
      </c>
      <c r="D892" t="s">
        <v>12</v>
      </c>
      <c r="E892">
        <v>3.7</v>
      </c>
      <c r="F892">
        <v>-7029.64</v>
      </c>
      <c r="G892">
        <v>6568.04</v>
      </c>
      <c r="H892">
        <v>-1487.19</v>
      </c>
      <c r="I892">
        <v>-3.2040000000000002</v>
      </c>
      <c r="J892">
        <v>2731.0990000000002</v>
      </c>
      <c r="K892">
        <v>-13394.487999999999</v>
      </c>
    </row>
    <row r="893" spans="1:11">
      <c r="A893" t="str">
        <f t="shared" si="13"/>
        <v>ROOF FLUL20</v>
      </c>
      <c r="B893" t="s">
        <v>35</v>
      </c>
      <c r="C893" t="s">
        <v>41</v>
      </c>
      <c r="D893" t="s">
        <v>13</v>
      </c>
      <c r="E893">
        <v>0</v>
      </c>
      <c r="F893">
        <v>8631.51</v>
      </c>
      <c r="G893">
        <v>389.89</v>
      </c>
      <c r="H893">
        <v>18000.02</v>
      </c>
      <c r="I893">
        <v>-2.5710000000000002</v>
      </c>
      <c r="J893">
        <v>35992.701000000001</v>
      </c>
      <c r="K893">
        <v>917.13099999999997</v>
      </c>
    </row>
    <row r="894" spans="1:11">
      <c r="A894" t="str">
        <f t="shared" si="13"/>
        <v>ROOF FLUL21.85</v>
      </c>
      <c r="B894" t="s">
        <v>35</v>
      </c>
      <c r="C894" t="s">
        <v>41</v>
      </c>
      <c r="D894" t="s">
        <v>13</v>
      </c>
      <c r="E894">
        <v>1.85</v>
      </c>
      <c r="F894">
        <v>8631.51</v>
      </c>
      <c r="G894">
        <v>389.89</v>
      </c>
      <c r="H894">
        <v>18000.02</v>
      </c>
      <c r="I894">
        <v>-2.5710000000000002</v>
      </c>
      <c r="J894">
        <v>2188.2959999999998</v>
      </c>
      <c r="K894">
        <v>201.11699999999999</v>
      </c>
    </row>
    <row r="895" spans="1:11">
      <c r="A895" t="str">
        <f t="shared" si="13"/>
        <v>ROOF FLUL23.7</v>
      </c>
      <c r="B895" t="s">
        <v>35</v>
      </c>
      <c r="C895" t="s">
        <v>41</v>
      </c>
      <c r="D895" t="s">
        <v>13</v>
      </c>
      <c r="E895">
        <v>3.7</v>
      </c>
      <c r="F895">
        <v>8631.51</v>
      </c>
      <c r="G895">
        <v>389.89</v>
      </c>
      <c r="H895">
        <v>18000.02</v>
      </c>
      <c r="I895">
        <v>-2.5710000000000002</v>
      </c>
      <c r="J895">
        <v>-31644.850999999999</v>
      </c>
      <c r="K895">
        <v>-520.80899999999997</v>
      </c>
    </row>
    <row r="896" spans="1:11">
      <c r="A896" t="str">
        <f t="shared" si="13"/>
        <v>ROOF FLUL30</v>
      </c>
      <c r="B896" t="s">
        <v>35</v>
      </c>
      <c r="C896" t="s">
        <v>41</v>
      </c>
      <c r="D896" t="s">
        <v>14</v>
      </c>
      <c r="E896">
        <v>0</v>
      </c>
      <c r="F896">
        <v>227.53</v>
      </c>
      <c r="G896">
        <v>381.39</v>
      </c>
      <c r="H896">
        <v>1031.94</v>
      </c>
      <c r="I896">
        <v>42.155999999999999</v>
      </c>
      <c r="J896">
        <v>2076.8789999999999</v>
      </c>
      <c r="K896">
        <v>754.48599999999999</v>
      </c>
    </row>
    <row r="897" spans="1:11">
      <c r="A897" t="str">
        <f t="shared" si="13"/>
        <v>ROOF FLUL31.85</v>
      </c>
      <c r="B897" t="s">
        <v>35</v>
      </c>
      <c r="C897" t="s">
        <v>41</v>
      </c>
      <c r="D897" t="s">
        <v>14</v>
      </c>
      <c r="E897">
        <v>1.85</v>
      </c>
      <c r="F897">
        <v>227.53</v>
      </c>
      <c r="G897">
        <v>381.39</v>
      </c>
      <c r="H897">
        <v>1031.94</v>
      </c>
      <c r="I897">
        <v>42.155999999999999</v>
      </c>
      <c r="J897">
        <v>137.35599999999999</v>
      </c>
      <c r="K897">
        <v>20.568000000000001</v>
      </c>
    </row>
    <row r="898" spans="1:11">
      <c r="A898" t="str">
        <f t="shared" si="13"/>
        <v>ROOF FLUL33.7</v>
      </c>
      <c r="B898" t="s">
        <v>35</v>
      </c>
      <c r="C898" t="s">
        <v>41</v>
      </c>
      <c r="D898" t="s">
        <v>14</v>
      </c>
      <c r="E898">
        <v>3.7</v>
      </c>
      <c r="F898">
        <v>227.53</v>
      </c>
      <c r="G898">
        <v>381.39</v>
      </c>
      <c r="H898">
        <v>1031.94</v>
      </c>
      <c r="I898">
        <v>42.155999999999999</v>
      </c>
      <c r="J898">
        <v>-1803.971</v>
      </c>
      <c r="K898">
        <v>-713.96400000000006</v>
      </c>
    </row>
    <row r="899" spans="1:11">
      <c r="A899" t="str">
        <f t="shared" ref="A899:A962" si="14">+CONCATENATE(B899,D899,E899)</f>
        <v>TERRACE FLUL10</v>
      </c>
      <c r="B899" t="s">
        <v>37</v>
      </c>
      <c r="C899" t="s">
        <v>41</v>
      </c>
      <c r="D899" t="s">
        <v>12</v>
      </c>
      <c r="E899">
        <v>0</v>
      </c>
      <c r="F899">
        <v>-19517.490000000002</v>
      </c>
      <c r="G899">
        <v>12169.83</v>
      </c>
      <c r="H899">
        <v>-2175.15</v>
      </c>
      <c r="I899">
        <v>-2.2989999999999999</v>
      </c>
      <c r="J899">
        <v>-4180.7849999999999</v>
      </c>
      <c r="K899">
        <v>20162.344000000001</v>
      </c>
    </row>
    <row r="900" spans="1:11">
      <c r="A900" t="str">
        <f t="shared" si="14"/>
        <v>TERRACE FLUL11.3</v>
      </c>
      <c r="B900" t="s">
        <v>37</v>
      </c>
      <c r="C900" t="s">
        <v>41</v>
      </c>
      <c r="D900" t="s">
        <v>12</v>
      </c>
      <c r="E900">
        <v>1.3</v>
      </c>
      <c r="F900">
        <v>-19517.490000000002</v>
      </c>
      <c r="G900">
        <v>12169.83</v>
      </c>
      <c r="H900">
        <v>-2175.15</v>
      </c>
      <c r="I900">
        <v>-2.2989999999999999</v>
      </c>
      <c r="J900">
        <v>-1345.2860000000001</v>
      </c>
      <c r="K900">
        <v>3586.2379999999998</v>
      </c>
    </row>
    <row r="901" spans="1:11">
      <c r="A901" t="str">
        <f t="shared" si="14"/>
        <v>TERRACE FLUL12.6</v>
      </c>
      <c r="B901" t="s">
        <v>37</v>
      </c>
      <c r="C901" t="s">
        <v>41</v>
      </c>
      <c r="D901" t="s">
        <v>12</v>
      </c>
      <c r="E901">
        <v>2.6</v>
      </c>
      <c r="F901">
        <v>-19517.490000000002</v>
      </c>
      <c r="G901">
        <v>12169.83</v>
      </c>
      <c r="H901">
        <v>-2175.15</v>
      </c>
      <c r="I901">
        <v>-2.2989999999999999</v>
      </c>
      <c r="J901">
        <v>1504.434</v>
      </c>
      <c r="K901">
        <v>-13075.088</v>
      </c>
    </row>
    <row r="902" spans="1:11">
      <c r="A902" t="str">
        <f t="shared" si="14"/>
        <v>TERRACE FLUL20</v>
      </c>
      <c r="B902" t="s">
        <v>37</v>
      </c>
      <c r="C902" t="s">
        <v>41</v>
      </c>
      <c r="D902" t="s">
        <v>13</v>
      </c>
      <c r="E902">
        <v>0</v>
      </c>
      <c r="F902">
        <v>23770.1</v>
      </c>
      <c r="G902">
        <v>437.99</v>
      </c>
      <c r="H902">
        <v>22641.61</v>
      </c>
      <c r="I902">
        <v>-3.6320000000000001</v>
      </c>
      <c r="J902">
        <v>40179.24</v>
      </c>
      <c r="K902">
        <v>823.90499999999997</v>
      </c>
    </row>
    <row r="903" spans="1:11">
      <c r="A903" t="str">
        <f t="shared" si="14"/>
        <v>TERRACE FLUL21.3</v>
      </c>
      <c r="B903" t="s">
        <v>37</v>
      </c>
      <c r="C903" t="s">
        <v>41</v>
      </c>
      <c r="D903" t="s">
        <v>13</v>
      </c>
      <c r="E903">
        <v>1.3</v>
      </c>
      <c r="F903">
        <v>23770.1</v>
      </c>
      <c r="G903">
        <v>437.99</v>
      </c>
      <c r="H903">
        <v>22641.61</v>
      </c>
      <c r="I903">
        <v>-3.6320000000000001</v>
      </c>
      <c r="J903">
        <v>10216.053</v>
      </c>
      <c r="K903">
        <v>270.54700000000003</v>
      </c>
    </row>
    <row r="904" spans="1:11">
      <c r="A904" t="str">
        <f t="shared" si="14"/>
        <v>TERRACE FLUL22.6</v>
      </c>
      <c r="B904" t="s">
        <v>37</v>
      </c>
      <c r="C904" t="s">
        <v>41</v>
      </c>
      <c r="D904" t="s">
        <v>13</v>
      </c>
      <c r="E904">
        <v>2.6</v>
      </c>
      <c r="F904">
        <v>23770.1</v>
      </c>
      <c r="G904">
        <v>437.99</v>
      </c>
      <c r="H904">
        <v>22641.61</v>
      </c>
      <c r="I904">
        <v>-3.6320000000000001</v>
      </c>
      <c r="J904">
        <v>-19855.154999999999</v>
      </c>
      <c r="K904">
        <v>-289.23</v>
      </c>
    </row>
    <row r="905" spans="1:11">
      <c r="A905" t="str">
        <f t="shared" si="14"/>
        <v>TERRACE FLUL30</v>
      </c>
      <c r="B905" t="s">
        <v>37</v>
      </c>
      <c r="C905" t="s">
        <v>41</v>
      </c>
      <c r="D905" t="s">
        <v>14</v>
      </c>
      <c r="E905">
        <v>0</v>
      </c>
      <c r="F905">
        <v>628.77</v>
      </c>
      <c r="G905">
        <v>517.73</v>
      </c>
      <c r="H905">
        <v>1313.58</v>
      </c>
      <c r="I905">
        <v>43.808999999999997</v>
      </c>
      <c r="J905">
        <v>2288.424</v>
      </c>
      <c r="K905">
        <v>895.30200000000002</v>
      </c>
    </row>
    <row r="906" spans="1:11">
      <c r="A906" t="str">
        <f t="shared" si="14"/>
        <v>TERRACE FLUL31.3</v>
      </c>
      <c r="B906" t="s">
        <v>37</v>
      </c>
      <c r="C906" t="s">
        <v>41</v>
      </c>
      <c r="D906" t="s">
        <v>14</v>
      </c>
      <c r="E906">
        <v>1.3</v>
      </c>
      <c r="F906">
        <v>628.77</v>
      </c>
      <c r="G906">
        <v>517.73</v>
      </c>
      <c r="H906">
        <v>1313.58</v>
      </c>
      <c r="I906">
        <v>43.808999999999997</v>
      </c>
      <c r="J906">
        <v>547.65700000000004</v>
      </c>
      <c r="K906">
        <v>188.49299999999999</v>
      </c>
    </row>
    <row r="907" spans="1:11">
      <c r="A907" t="str">
        <f t="shared" si="14"/>
        <v>TERRACE FLUL32.6</v>
      </c>
      <c r="B907" t="s">
        <v>37</v>
      </c>
      <c r="C907" t="s">
        <v>41</v>
      </c>
      <c r="D907" t="s">
        <v>14</v>
      </c>
      <c r="E907">
        <v>2.6</v>
      </c>
      <c r="F907">
        <v>628.77</v>
      </c>
      <c r="G907">
        <v>517.73</v>
      </c>
      <c r="H907">
        <v>1313.58</v>
      </c>
      <c r="I907">
        <v>43.808999999999997</v>
      </c>
      <c r="J907">
        <v>-1198.902</v>
      </c>
      <c r="K907">
        <v>-522.79200000000003</v>
      </c>
    </row>
    <row r="908" spans="1:11">
      <c r="A908" t="str">
        <f t="shared" si="14"/>
        <v>15TH FLUL10</v>
      </c>
      <c r="B908" t="s">
        <v>38</v>
      </c>
      <c r="C908" t="s">
        <v>41</v>
      </c>
      <c r="D908" t="s">
        <v>12</v>
      </c>
      <c r="E908">
        <v>0</v>
      </c>
      <c r="F908">
        <v>-33189.589999999997</v>
      </c>
      <c r="G908">
        <v>6759.31</v>
      </c>
      <c r="H908">
        <v>709.83</v>
      </c>
      <c r="I908">
        <v>25.056999999999999</v>
      </c>
      <c r="J908">
        <v>2123.4209999999998</v>
      </c>
      <c r="K908">
        <v>5840.0990000000002</v>
      </c>
    </row>
    <row r="909" spans="1:11">
      <c r="A909" t="str">
        <f t="shared" si="14"/>
        <v>15TH FLUL11.3</v>
      </c>
      <c r="B909" t="s">
        <v>38</v>
      </c>
      <c r="C909" t="s">
        <v>41</v>
      </c>
      <c r="D909" t="s">
        <v>12</v>
      </c>
      <c r="E909">
        <v>1.3</v>
      </c>
      <c r="F909">
        <v>-33189.589999999997</v>
      </c>
      <c r="G909">
        <v>6759.31</v>
      </c>
      <c r="H909">
        <v>709.83</v>
      </c>
      <c r="I909">
        <v>25.056999999999999</v>
      </c>
      <c r="J909">
        <v>1207.0350000000001</v>
      </c>
      <c r="K909">
        <v>-4405.6310000000003</v>
      </c>
    </row>
    <row r="910" spans="1:11">
      <c r="A910" t="str">
        <f t="shared" si="14"/>
        <v>15TH FLUL12.6</v>
      </c>
      <c r="B910" t="s">
        <v>38</v>
      </c>
      <c r="C910" t="s">
        <v>41</v>
      </c>
      <c r="D910" t="s">
        <v>12</v>
      </c>
      <c r="E910">
        <v>2.6</v>
      </c>
      <c r="F910">
        <v>-33189.589999999997</v>
      </c>
      <c r="G910">
        <v>6759.31</v>
      </c>
      <c r="H910">
        <v>709.83</v>
      </c>
      <c r="I910">
        <v>25.056999999999999</v>
      </c>
      <c r="J910">
        <v>273.30799999999999</v>
      </c>
      <c r="K910">
        <v>-14509.847</v>
      </c>
    </row>
    <row r="911" spans="1:11">
      <c r="A911" t="str">
        <f t="shared" si="14"/>
        <v>15TH FLUL20</v>
      </c>
      <c r="B911" t="s">
        <v>38</v>
      </c>
      <c r="C911" t="s">
        <v>41</v>
      </c>
      <c r="D911" t="s">
        <v>13</v>
      </c>
      <c r="E911">
        <v>0</v>
      </c>
      <c r="F911">
        <v>37841.870000000003</v>
      </c>
      <c r="G911">
        <v>168.31</v>
      </c>
      <c r="H911">
        <v>11819.3</v>
      </c>
      <c r="I911">
        <v>-3.8250000000000002</v>
      </c>
      <c r="J911">
        <v>12861.3</v>
      </c>
      <c r="K911">
        <v>181.839</v>
      </c>
    </row>
    <row r="912" spans="1:11">
      <c r="A912" t="str">
        <f t="shared" si="14"/>
        <v>15TH FLUL21.3</v>
      </c>
      <c r="B912" t="s">
        <v>38</v>
      </c>
      <c r="C912" t="s">
        <v>41</v>
      </c>
      <c r="D912" t="s">
        <v>13</v>
      </c>
      <c r="E912">
        <v>1.3</v>
      </c>
      <c r="F912">
        <v>37841.870000000003</v>
      </c>
      <c r="G912">
        <v>168.31</v>
      </c>
      <c r="H912">
        <v>11819.3</v>
      </c>
      <c r="I912">
        <v>-3.8250000000000002</v>
      </c>
      <c r="J912">
        <v>-3364.7379999999998</v>
      </c>
      <c r="K912">
        <v>-12.518000000000001</v>
      </c>
    </row>
    <row r="913" spans="1:11">
      <c r="A913" t="str">
        <f t="shared" si="14"/>
        <v>15TH FLUL22.6</v>
      </c>
      <c r="B913" t="s">
        <v>38</v>
      </c>
      <c r="C913" t="s">
        <v>41</v>
      </c>
      <c r="D913" t="s">
        <v>13</v>
      </c>
      <c r="E913">
        <v>2.6</v>
      </c>
      <c r="F913">
        <v>37841.870000000003</v>
      </c>
      <c r="G913">
        <v>168.31</v>
      </c>
      <c r="H913">
        <v>11819.3</v>
      </c>
      <c r="I913">
        <v>-3.8250000000000002</v>
      </c>
      <c r="J913">
        <v>-19542.525000000001</v>
      </c>
      <c r="K913">
        <v>-206.47800000000001</v>
      </c>
    </row>
    <row r="914" spans="1:11">
      <c r="A914" t="str">
        <f t="shared" si="14"/>
        <v>15TH FLUL30</v>
      </c>
      <c r="B914" t="s">
        <v>38</v>
      </c>
      <c r="C914" t="s">
        <v>41</v>
      </c>
      <c r="D914" t="s">
        <v>14</v>
      </c>
      <c r="E914">
        <v>0</v>
      </c>
      <c r="F914">
        <v>967.35</v>
      </c>
      <c r="G914">
        <v>418.07</v>
      </c>
      <c r="H914">
        <v>1033.05</v>
      </c>
      <c r="I914">
        <v>43.040999999999997</v>
      </c>
      <c r="J914">
        <v>1684.7950000000001</v>
      </c>
      <c r="K914">
        <v>642.95299999999997</v>
      </c>
    </row>
    <row r="915" spans="1:11">
      <c r="A915" t="str">
        <f t="shared" si="14"/>
        <v>15TH FLUL31.3</v>
      </c>
      <c r="B915" t="s">
        <v>38</v>
      </c>
      <c r="C915" t="s">
        <v>41</v>
      </c>
      <c r="D915" t="s">
        <v>14</v>
      </c>
      <c r="E915">
        <v>1.3</v>
      </c>
      <c r="F915">
        <v>967.35</v>
      </c>
      <c r="G915">
        <v>418.07</v>
      </c>
      <c r="H915">
        <v>1033.05</v>
      </c>
      <c r="I915">
        <v>43.040999999999997</v>
      </c>
      <c r="J915">
        <v>295.48200000000003</v>
      </c>
      <c r="K915">
        <v>45.37</v>
      </c>
    </row>
    <row r="916" spans="1:11">
      <c r="A916" t="str">
        <f t="shared" si="14"/>
        <v>15TH FLUL32.6</v>
      </c>
      <c r="B916" t="s">
        <v>38</v>
      </c>
      <c r="C916" t="s">
        <v>41</v>
      </c>
      <c r="D916" t="s">
        <v>14</v>
      </c>
      <c r="E916">
        <v>2.6</v>
      </c>
      <c r="F916">
        <v>967.35</v>
      </c>
      <c r="G916">
        <v>418.07</v>
      </c>
      <c r="H916">
        <v>1033.05</v>
      </c>
      <c r="I916">
        <v>43.040999999999997</v>
      </c>
      <c r="J916">
        <v>-1098.0820000000001</v>
      </c>
      <c r="K916">
        <v>-553.68899999999996</v>
      </c>
    </row>
    <row r="917" spans="1:11">
      <c r="A917" t="str">
        <f t="shared" si="14"/>
        <v>5TH FLUL10</v>
      </c>
      <c r="B917" t="s">
        <v>33</v>
      </c>
      <c r="C917" t="s">
        <v>42</v>
      </c>
      <c r="D917" t="s">
        <v>12</v>
      </c>
      <c r="E917">
        <v>0</v>
      </c>
      <c r="F917">
        <v>-40919.83</v>
      </c>
      <c r="G917">
        <v>26111.279999999999</v>
      </c>
      <c r="H917">
        <v>-801.1</v>
      </c>
      <c r="I917">
        <v>-0.49399999999999999</v>
      </c>
      <c r="J917">
        <v>-1407.6489999999999</v>
      </c>
      <c r="K917">
        <v>48122.014999999999</v>
      </c>
    </row>
    <row r="918" spans="1:11">
      <c r="A918" t="str">
        <f t="shared" si="14"/>
        <v>5TH FLUL11.945</v>
      </c>
      <c r="B918" t="s">
        <v>33</v>
      </c>
      <c r="C918" t="s">
        <v>42</v>
      </c>
      <c r="D918" t="s">
        <v>12</v>
      </c>
      <c r="E918">
        <v>1.9450000000000001</v>
      </c>
      <c r="F918">
        <v>-40919.83</v>
      </c>
      <c r="G918">
        <v>26111.279999999999</v>
      </c>
      <c r="H918">
        <v>-801.1</v>
      </c>
      <c r="I918">
        <v>-0.49399999999999999</v>
      </c>
      <c r="J918">
        <v>169.92099999999999</v>
      </c>
      <c r="K918">
        <v>-3076.1489999999999</v>
      </c>
    </row>
    <row r="919" spans="1:11">
      <c r="A919" t="str">
        <f t="shared" si="14"/>
        <v>5TH FLUL13.89</v>
      </c>
      <c r="B919" t="s">
        <v>33</v>
      </c>
      <c r="C919" t="s">
        <v>42</v>
      </c>
      <c r="D919" t="s">
        <v>12</v>
      </c>
      <c r="E919">
        <v>3.89</v>
      </c>
      <c r="F919">
        <v>-40919.83</v>
      </c>
      <c r="G919">
        <v>26111.279999999999</v>
      </c>
      <c r="H919">
        <v>-801.1</v>
      </c>
      <c r="I919">
        <v>-0.49399999999999999</v>
      </c>
      <c r="J919">
        <v>1746.242</v>
      </c>
      <c r="K919">
        <v>-54251.724000000002</v>
      </c>
    </row>
    <row r="920" spans="1:11">
      <c r="A920" t="str">
        <f t="shared" si="14"/>
        <v>5TH FLUL20</v>
      </c>
      <c r="B920" t="s">
        <v>33</v>
      </c>
      <c r="C920" t="s">
        <v>42</v>
      </c>
      <c r="D920" t="s">
        <v>13</v>
      </c>
      <c r="E920">
        <v>0</v>
      </c>
      <c r="F920">
        <v>3588.81</v>
      </c>
      <c r="G920">
        <v>-316.97000000000003</v>
      </c>
      <c r="H920">
        <v>7353.05</v>
      </c>
      <c r="I920">
        <v>2.31</v>
      </c>
      <c r="J920">
        <v>19136.995999999999</v>
      </c>
      <c r="K920">
        <v>-397.596</v>
      </c>
    </row>
    <row r="921" spans="1:11">
      <c r="A921" t="str">
        <f t="shared" si="14"/>
        <v>5TH FLUL21.945</v>
      </c>
      <c r="B921" t="s">
        <v>33</v>
      </c>
      <c r="C921" t="s">
        <v>42</v>
      </c>
      <c r="D921" t="s">
        <v>13</v>
      </c>
      <c r="E921">
        <v>1.9450000000000001</v>
      </c>
      <c r="F921">
        <v>3588.81</v>
      </c>
      <c r="G921">
        <v>-316.97000000000003</v>
      </c>
      <c r="H921">
        <v>7353.05</v>
      </c>
      <c r="I921">
        <v>2.31</v>
      </c>
      <c r="J921">
        <v>4656.8500000000004</v>
      </c>
      <c r="K921">
        <v>234.14699999999999</v>
      </c>
    </row>
    <row r="922" spans="1:11">
      <c r="A922" t="str">
        <f t="shared" si="14"/>
        <v>5TH FLUL23.89</v>
      </c>
      <c r="B922" t="s">
        <v>33</v>
      </c>
      <c r="C922" t="s">
        <v>42</v>
      </c>
      <c r="D922" t="s">
        <v>13</v>
      </c>
      <c r="E922">
        <v>3.89</v>
      </c>
      <c r="F922">
        <v>3588.81</v>
      </c>
      <c r="G922">
        <v>-316.97000000000003</v>
      </c>
      <c r="H922">
        <v>7353.05</v>
      </c>
      <c r="I922">
        <v>2.31</v>
      </c>
      <c r="J922">
        <v>-9857.5640000000003</v>
      </c>
      <c r="K922">
        <v>864.16899999999998</v>
      </c>
    </row>
    <row r="923" spans="1:11">
      <c r="A923" t="str">
        <f t="shared" si="14"/>
        <v>5TH FLUL30</v>
      </c>
      <c r="B923" t="s">
        <v>33</v>
      </c>
      <c r="C923" t="s">
        <v>42</v>
      </c>
      <c r="D923" t="s">
        <v>14</v>
      </c>
      <c r="E923">
        <v>0</v>
      </c>
      <c r="F923">
        <v>-1067.26</v>
      </c>
      <c r="G923">
        <v>977.21</v>
      </c>
      <c r="H923">
        <v>1008.66</v>
      </c>
      <c r="I923">
        <v>53.384</v>
      </c>
      <c r="J923">
        <v>2622.8119999999999</v>
      </c>
      <c r="K923">
        <v>1881.7159999999999</v>
      </c>
    </row>
    <row r="924" spans="1:11">
      <c r="A924" t="str">
        <f t="shared" si="14"/>
        <v>5TH FLUL31.945</v>
      </c>
      <c r="B924" t="s">
        <v>33</v>
      </c>
      <c r="C924" t="s">
        <v>42</v>
      </c>
      <c r="D924" t="s">
        <v>14</v>
      </c>
      <c r="E924">
        <v>1.9450000000000001</v>
      </c>
      <c r="F924">
        <v>-1067.26</v>
      </c>
      <c r="G924">
        <v>977.21</v>
      </c>
      <c r="H924">
        <v>1008.66</v>
      </c>
      <c r="I924">
        <v>53.384</v>
      </c>
      <c r="J924">
        <v>637.10799999999995</v>
      </c>
      <c r="K924">
        <v>-32.256</v>
      </c>
    </row>
    <row r="925" spans="1:11">
      <c r="A925" t="str">
        <f t="shared" si="14"/>
        <v>5TH FLUL33.89</v>
      </c>
      <c r="B925" t="s">
        <v>33</v>
      </c>
      <c r="C925" t="s">
        <v>42</v>
      </c>
      <c r="D925" t="s">
        <v>14</v>
      </c>
      <c r="E925">
        <v>3.89</v>
      </c>
      <c r="F925">
        <v>-1067.26</v>
      </c>
      <c r="G925">
        <v>977.21</v>
      </c>
      <c r="H925">
        <v>1008.66</v>
      </c>
      <c r="I925">
        <v>53.384</v>
      </c>
      <c r="J925">
        <v>-1353.2840000000001</v>
      </c>
      <c r="K925">
        <v>-1945.992</v>
      </c>
    </row>
    <row r="926" spans="1:11">
      <c r="A926" t="str">
        <f t="shared" si="14"/>
        <v>4TH FLUL10</v>
      </c>
      <c r="B926" t="s">
        <v>20</v>
      </c>
      <c r="C926" t="s">
        <v>42</v>
      </c>
      <c r="D926" t="s">
        <v>12</v>
      </c>
      <c r="E926">
        <v>0</v>
      </c>
      <c r="F926">
        <v>-72904.37</v>
      </c>
      <c r="G926">
        <v>13608.16</v>
      </c>
      <c r="H926">
        <v>-3031.63</v>
      </c>
      <c r="I926">
        <v>-45.44</v>
      </c>
      <c r="J926">
        <v>-5466.7380000000003</v>
      </c>
      <c r="K926">
        <v>31521.113000000001</v>
      </c>
    </row>
    <row r="927" spans="1:11">
      <c r="A927" t="str">
        <f t="shared" si="14"/>
        <v>4TH FLUL11.79</v>
      </c>
      <c r="B927" t="s">
        <v>20</v>
      </c>
      <c r="C927" t="s">
        <v>42</v>
      </c>
      <c r="D927" t="s">
        <v>12</v>
      </c>
      <c r="E927">
        <v>1.79</v>
      </c>
      <c r="F927">
        <v>-72904.37</v>
      </c>
      <c r="G927">
        <v>13608.16</v>
      </c>
      <c r="H927">
        <v>-3031.63</v>
      </c>
      <c r="I927">
        <v>-45.44</v>
      </c>
      <c r="J927">
        <v>67.605999999999995</v>
      </c>
      <c r="K927">
        <v>6311.6769999999997</v>
      </c>
    </row>
    <row r="928" spans="1:11">
      <c r="A928" t="str">
        <f t="shared" si="14"/>
        <v>4TH FLUL13.58</v>
      </c>
      <c r="B928" t="s">
        <v>20</v>
      </c>
      <c r="C928" t="s">
        <v>42</v>
      </c>
      <c r="D928" t="s">
        <v>12</v>
      </c>
      <c r="E928">
        <v>3.58</v>
      </c>
      <c r="F928">
        <v>-72904.37</v>
      </c>
      <c r="G928">
        <v>13608.16</v>
      </c>
      <c r="H928">
        <v>-3031.63</v>
      </c>
      <c r="I928">
        <v>-45.44</v>
      </c>
      <c r="J928">
        <v>5600.7929999999997</v>
      </c>
      <c r="K928">
        <v>-19007.519</v>
      </c>
    </row>
    <row r="929" spans="1:11">
      <c r="A929" t="str">
        <f t="shared" si="14"/>
        <v>4TH FLUL20</v>
      </c>
      <c r="B929" t="s">
        <v>20</v>
      </c>
      <c r="C929" t="s">
        <v>42</v>
      </c>
      <c r="D929" t="s">
        <v>13</v>
      </c>
      <c r="E929">
        <v>0</v>
      </c>
      <c r="F929">
        <v>-2971.37</v>
      </c>
      <c r="G929">
        <v>-721.49</v>
      </c>
      <c r="H929">
        <v>9371.9699999999993</v>
      </c>
      <c r="I929">
        <v>2.2040000000000002</v>
      </c>
      <c r="J929">
        <v>20596.330999999998</v>
      </c>
      <c r="K929">
        <v>-1255.5640000000001</v>
      </c>
    </row>
    <row r="930" spans="1:11">
      <c r="A930" t="str">
        <f t="shared" si="14"/>
        <v>4TH FLUL21.79</v>
      </c>
      <c r="B930" t="s">
        <v>20</v>
      </c>
      <c r="C930" t="s">
        <v>42</v>
      </c>
      <c r="D930" t="s">
        <v>13</v>
      </c>
      <c r="E930">
        <v>1.79</v>
      </c>
      <c r="F930">
        <v>-2971.37</v>
      </c>
      <c r="G930">
        <v>-721.49</v>
      </c>
      <c r="H930">
        <v>9371.9699999999993</v>
      </c>
      <c r="I930">
        <v>2.2040000000000002</v>
      </c>
      <c r="J930">
        <v>3405.6439999999998</v>
      </c>
      <c r="K930">
        <v>91.650999999999996</v>
      </c>
    </row>
    <row r="931" spans="1:11">
      <c r="A931" t="str">
        <f t="shared" si="14"/>
        <v>4TH FLUL23.58</v>
      </c>
      <c r="B931" t="s">
        <v>20</v>
      </c>
      <c r="C931" t="s">
        <v>42</v>
      </c>
      <c r="D931" t="s">
        <v>13</v>
      </c>
      <c r="E931">
        <v>3.58</v>
      </c>
      <c r="F931">
        <v>-2971.37</v>
      </c>
      <c r="G931">
        <v>-721.49</v>
      </c>
      <c r="H931">
        <v>9371.9699999999993</v>
      </c>
      <c r="I931">
        <v>2.2040000000000002</v>
      </c>
      <c r="J931">
        <v>-13844.279</v>
      </c>
      <c r="K931">
        <v>1437.279</v>
      </c>
    </row>
    <row r="932" spans="1:11">
      <c r="A932" t="str">
        <f t="shared" si="14"/>
        <v>4TH FLUL30</v>
      </c>
      <c r="B932" t="s">
        <v>20</v>
      </c>
      <c r="C932" t="s">
        <v>42</v>
      </c>
      <c r="D932" t="s">
        <v>14</v>
      </c>
      <c r="E932">
        <v>0</v>
      </c>
      <c r="F932">
        <v>-3169.07</v>
      </c>
      <c r="G932">
        <v>313.17</v>
      </c>
      <c r="H932">
        <v>1274.95</v>
      </c>
      <c r="I932">
        <v>47.018999999999998</v>
      </c>
      <c r="J932">
        <v>2767.8879999999999</v>
      </c>
      <c r="K932">
        <v>862.971</v>
      </c>
    </row>
    <row r="933" spans="1:11">
      <c r="A933" t="str">
        <f t="shared" si="14"/>
        <v>4TH FLUL31.79</v>
      </c>
      <c r="B933" t="s">
        <v>20</v>
      </c>
      <c r="C933" t="s">
        <v>42</v>
      </c>
      <c r="D933" t="s">
        <v>14</v>
      </c>
      <c r="E933">
        <v>1.79</v>
      </c>
      <c r="F933">
        <v>-3169.07</v>
      </c>
      <c r="G933">
        <v>313.17</v>
      </c>
      <c r="H933">
        <v>1274.95</v>
      </c>
      <c r="I933">
        <v>47.018999999999998</v>
      </c>
      <c r="J933">
        <v>429.471</v>
      </c>
      <c r="K933">
        <v>282.40499999999997</v>
      </c>
    </row>
    <row r="934" spans="1:11">
      <c r="A934" t="str">
        <f t="shared" si="14"/>
        <v>4TH FLUL33.58</v>
      </c>
      <c r="B934" t="s">
        <v>20</v>
      </c>
      <c r="C934" t="s">
        <v>42</v>
      </c>
      <c r="D934" t="s">
        <v>14</v>
      </c>
      <c r="E934">
        <v>3.58</v>
      </c>
      <c r="F934">
        <v>-3169.07</v>
      </c>
      <c r="G934">
        <v>313.17</v>
      </c>
      <c r="H934">
        <v>1274.95</v>
      </c>
      <c r="I934">
        <v>47.018999999999998</v>
      </c>
      <c r="J934">
        <v>-1916.4169999999999</v>
      </c>
      <c r="K934">
        <v>-303.07</v>
      </c>
    </row>
    <row r="935" spans="1:11">
      <c r="A935" t="str">
        <f t="shared" si="14"/>
        <v>3RD FLUL10</v>
      </c>
      <c r="B935" t="s">
        <v>22</v>
      </c>
      <c r="C935" t="s">
        <v>42</v>
      </c>
      <c r="D935" t="s">
        <v>12</v>
      </c>
      <c r="E935">
        <v>0</v>
      </c>
      <c r="F935">
        <v>-99541.42</v>
      </c>
      <c r="G935">
        <v>14794.48</v>
      </c>
      <c r="H935">
        <v>-3533.04</v>
      </c>
      <c r="I935">
        <v>-62.604999999999997</v>
      </c>
      <c r="J935">
        <v>-7744.0829999999996</v>
      </c>
      <c r="K935">
        <v>31691.937999999998</v>
      </c>
    </row>
    <row r="936" spans="1:11">
      <c r="A936" t="str">
        <f t="shared" si="14"/>
        <v>3RD FLUL11.79</v>
      </c>
      <c r="B936" t="s">
        <v>22</v>
      </c>
      <c r="C936" t="s">
        <v>42</v>
      </c>
      <c r="D936" t="s">
        <v>12</v>
      </c>
      <c r="E936">
        <v>1.79</v>
      </c>
      <c r="F936">
        <v>-99541.42</v>
      </c>
      <c r="G936">
        <v>14794.48</v>
      </c>
      <c r="H936">
        <v>-3533.04</v>
      </c>
      <c r="I936">
        <v>-62.604999999999997</v>
      </c>
      <c r="J936">
        <v>-1234.146</v>
      </c>
      <c r="K936">
        <v>3806.9319999999998</v>
      </c>
    </row>
    <row r="937" spans="1:11">
      <c r="A937" t="str">
        <f t="shared" si="14"/>
        <v>3RD FLUL13.58</v>
      </c>
      <c r="B937" t="s">
        <v>22</v>
      </c>
      <c r="C937" t="s">
        <v>42</v>
      </c>
      <c r="D937" t="s">
        <v>12</v>
      </c>
      <c r="E937">
        <v>3.58</v>
      </c>
      <c r="F937">
        <v>-99541.42</v>
      </c>
      <c r="G937">
        <v>14794.48</v>
      </c>
      <c r="H937">
        <v>-3533.04</v>
      </c>
      <c r="I937">
        <v>-62.604999999999997</v>
      </c>
      <c r="J937">
        <v>5311.1660000000002</v>
      </c>
      <c r="K937">
        <v>-24187.263999999999</v>
      </c>
    </row>
    <row r="938" spans="1:11">
      <c r="A938" t="str">
        <f t="shared" si="14"/>
        <v>3RD FLUL20</v>
      </c>
      <c r="B938" t="s">
        <v>22</v>
      </c>
      <c r="C938" t="s">
        <v>42</v>
      </c>
      <c r="D938" t="s">
        <v>13</v>
      </c>
      <c r="E938">
        <v>0</v>
      </c>
      <c r="F938">
        <v>-10986.6</v>
      </c>
      <c r="G938">
        <v>-942.49</v>
      </c>
      <c r="H938">
        <v>8195.7099999999991</v>
      </c>
      <c r="I938">
        <v>-1.9059999999999999</v>
      </c>
      <c r="J938">
        <v>18960.321</v>
      </c>
      <c r="K938">
        <v>-2258.223</v>
      </c>
    </row>
    <row r="939" spans="1:11">
      <c r="A939" t="str">
        <f t="shared" si="14"/>
        <v>3RD FLUL21.79</v>
      </c>
      <c r="B939" t="s">
        <v>22</v>
      </c>
      <c r="C939" t="s">
        <v>42</v>
      </c>
      <c r="D939" t="s">
        <v>13</v>
      </c>
      <c r="E939">
        <v>1.79</v>
      </c>
      <c r="F939">
        <v>-10986.6</v>
      </c>
      <c r="G939">
        <v>-942.49</v>
      </c>
      <c r="H939">
        <v>8195.7099999999991</v>
      </c>
      <c r="I939">
        <v>-1.9059999999999999</v>
      </c>
      <c r="J939">
        <v>3722.8040000000001</v>
      </c>
      <c r="K939">
        <v>-481.58600000000001</v>
      </c>
    </row>
    <row r="940" spans="1:11">
      <c r="A940" t="str">
        <f t="shared" si="14"/>
        <v>3RD FLUL23.58</v>
      </c>
      <c r="B940" t="s">
        <v>22</v>
      </c>
      <c r="C940" t="s">
        <v>42</v>
      </c>
      <c r="D940" t="s">
        <v>13</v>
      </c>
      <c r="E940">
        <v>3.58</v>
      </c>
      <c r="F940">
        <v>-10986.6</v>
      </c>
      <c r="G940">
        <v>-942.49</v>
      </c>
      <c r="H940">
        <v>8195.7099999999991</v>
      </c>
      <c r="I940">
        <v>-1.9059999999999999</v>
      </c>
      <c r="J940">
        <v>-11621.383</v>
      </c>
      <c r="K940">
        <v>1308.847</v>
      </c>
    </row>
    <row r="941" spans="1:11">
      <c r="A941" t="str">
        <f t="shared" si="14"/>
        <v>3RD FLUL30</v>
      </c>
      <c r="B941" t="s">
        <v>22</v>
      </c>
      <c r="C941" t="s">
        <v>42</v>
      </c>
      <c r="D941" t="s">
        <v>14</v>
      </c>
      <c r="E941">
        <v>0</v>
      </c>
      <c r="F941">
        <v>-5243.63</v>
      </c>
      <c r="G941">
        <v>344.72</v>
      </c>
      <c r="H941">
        <v>1210.42</v>
      </c>
      <c r="I941">
        <v>42.503</v>
      </c>
      <c r="J941">
        <v>2717.7950000000001</v>
      </c>
      <c r="K941">
        <v>745.60799999999995</v>
      </c>
    </row>
    <row r="942" spans="1:11">
      <c r="A942" t="str">
        <f t="shared" si="14"/>
        <v>3RD FLUL31.79</v>
      </c>
      <c r="B942" t="s">
        <v>22</v>
      </c>
      <c r="C942" t="s">
        <v>42</v>
      </c>
      <c r="D942" t="s">
        <v>14</v>
      </c>
      <c r="E942">
        <v>1.79</v>
      </c>
      <c r="F942">
        <v>-5243.63</v>
      </c>
      <c r="G942">
        <v>344.72</v>
      </c>
      <c r="H942">
        <v>1210.42</v>
      </c>
      <c r="I942">
        <v>42.503</v>
      </c>
      <c r="J942">
        <v>468.476</v>
      </c>
      <c r="K942">
        <v>98.007999999999996</v>
      </c>
    </row>
    <row r="943" spans="1:11">
      <c r="A943" t="str">
        <f t="shared" si="14"/>
        <v>3RD FLUL33.58</v>
      </c>
      <c r="B943" t="s">
        <v>22</v>
      </c>
      <c r="C943" t="s">
        <v>42</v>
      </c>
      <c r="D943" t="s">
        <v>14</v>
      </c>
      <c r="E943">
        <v>3.58</v>
      </c>
      <c r="F943">
        <v>-5243.63</v>
      </c>
      <c r="G943">
        <v>344.72</v>
      </c>
      <c r="H943">
        <v>1210.42</v>
      </c>
      <c r="I943">
        <v>42.503</v>
      </c>
      <c r="J943">
        <v>-1794.269</v>
      </c>
      <c r="K943">
        <v>-552.40300000000002</v>
      </c>
    </row>
    <row r="944" spans="1:11">
      <c r="A944" t="str">
        <f t="shared" si="14"/>
        <v>2ND FLUL10</v>
      </c>
      <c r="B944" t="s">
        <v>23</v>
      </c>
      <c r="C944" t="s">
        <v>42</v>
      </c>
      <c r="D944" t="s">
        <v>12</v>
      </c>
      <c r="E944">
        <v>0</v>
      </c>
      <c r="F944">
        <v>-126078.13</v>
      </c>
      <c r="G944">
        <v>17351.759999999998</v>
      </c>
      <c r="H944">
        <v>-863.24</v>
      </c>
      <c r="I944">
        <v>-53.716000000000001</v>
      </c>
      <c r="J944">
        <v>-844.05100000000004</v>
      </c>
      <c r="K944">
        <v>43410.457999999999</v>
      </c>
    </row>
    <row r="945" spans="1:11">
      <c r="A945" t="str">
        <f t="shared" si="14"/>
        <v>2ND FLUL11.79</v>
      </c>
      <c r="B945" t="s">
        <v>23</v>
      </c>
      <c r="C945" t="s">
        <v>42</v>
      </c>
      <c r="D945" t="s">
        <v>12</v>
      </c>
      <c r="E945">
        <v>1.79</v>
      </c>
      <c r="F945">
        <v>-126078.13</v>
      </c>
      <c r="G945">
        <v>17351.759999999998</v>
      </c>
      <c r="H945">
        <v>-863.24</v>
      </c>
      <c r="I945">
        <v>-53.716000000000001</v>
      </c>
      <c r="J945">
        <v>959.13099999999997</v>
      </c>
      <c r="K945">
        <v>10744.183000000001</v>
      </c>
    </row>
    <row r="946" spans="1:11">
      <c r="A946" t="str">
        <f t="shared" si="14"/>
        <v>2ND FLUL13.58</v>
      </c>
      <c r="B946" t="s">
        <v>23</v>
      </c>
      <c r="C946" t="s">
        <v>42</v>
      </c>
      <c r="D946" t="s">
        <v>12</v>
      </c>
      <c r="E946">
        <v>3.58</v>
      </c>
      <c r="F946">
        <v>-126078.13</v>
      </c>
      <c r="G946">
        <v>17351.759999999998</v>
      </c>
      <c r="H946">
        <v>-863.24</v>
      </c>
      <c r="I946">
        <v>-53.716000000000001</v>
      </c>
      <c r="J946">
        <v>2724.2240000000002</v>
      </c>
      <c r="K946">
        <v>-22349.687000000002</v>
      </c>
    </row>
    <row r="947" spans="1:11">
      <c r="A947" t="str">
        <f t="shared" si="14"/>
        <v>2ND FLUL20</v>
      </c>
      <c r="B947" t="s">
        <v>23</v>
      </c>
      <c r="C947" t="s">
        <v>42</v>
      </c>
      <c r="D947" t="s">
        <v>13</v>
      </c>
      <c r="E947">
        <v>0</v>
      </c>
      <c r="F947">
        <v>-16939.189999999999</v>
      </c>
      <c r="G947">
        <v>205.66</v>
      </c>
      <c r="H947">
        <v>3603.3</v>
      </c>
      <c r="I947">
        <v>-0.82399999999999995</v>
      </c>
      <c r="J947">
        <v>7241.768</v>
      </c>
      <c r="K947">
        <v>680.06899999999996</v>
      </c>
    </row>
    <row r="948" spans="1:11">
      <c r="A948" t="str">
        <f t="shared" si="14"/>
        <v>2ND FLUL21.79</v>
      </c>
      <c r="B948" t="s">
        <v>23</v>
      </c>
      <c r="C948" t="s">
        <v>42</v>
      </c>
      <c r="D948" t="s">
        <v>13</v>
      </c>
      <c r="E948">
        <v>1.79</v>
      </c>
      <c r="F948">
        <v>-16939.189999999999</v>
      </c>
      <c r="G948">
        <v>205.66</v>
      </c>
      <c r="H948">
        <v>3603.3</v>
      </c>
      <c r="I948">
        <v>-0.82399999999999995</v>
      </c>
      <c r="J948">
        <v>107.482</v>
      </c>
      <c r="K948">
        <v>425.00400000000002</v>
      </c>
    </row>
    <row r="949" spans="1:11">
      <c r="A949" t="str">
        <f t="shared" si="14"/>
        <v>2ND FLUL23.58</v>
      </c>
      <c r="B949" t="s">
        <v>23</v>
      </c>
      <c r="C949" t="s">
        <v>42</v>
      </c>
      <c r="D949" t="s">
        <v>13</v>
      </c>
      <c r="E949">
        <v>3.58</v>
      </c>
      <c r="F949">
        <v>-16939.189999999999</v>
      </c>
      <c r="G949">
        <v>205.66</v>
      </c>
      <c r="H949">
        <v>3603.3</v>
      </c>
      <c r="I949">
        <v>-0.82399999999999995</v>
      </c>
      <c r="J949">
        <v>-7031.1980000000003</v>
      </c>
      <c r="K949">
        <v>153.04300000000001</v>
      </c>
    </row>
    <row r="950" spans="1:11">
      <c r="A950" t="str">
        <f t="shared" si="14"/>
        <v>2ND FLUL30</v>
      </c>
      <c r="B950" t="s">
        <v>23</v>
      </c>
      <c r="C950" t="s">
        <v>42</v>
      </c>
      <c r="D950" t="s">
        <v>14</v>
      </c>
      <c r="E950">
        <v>0</v>
      </c>
      <c r="F950">
        <v>-7065.55</v>
      </c>
      <c r="G950">
        <v>499.71</v>
      </c>
      <c r="H950">
        <v>716.95</v>
      </c>
      <c r="I950">
        <v>35.804000000000002</v>
      </c>
      <c r="J950">
        <v>1505.317</v>
      </c>
      <c r="K950">
        <v>1307.123</v>
      </c>
    </row>
    <row r="951" spans="1:11">
      <c r="A951" t="str">
        <f t="shared" si="14"/>
        <v>2ND FLUL31.79</v>
      </c>
      <c r="B951" t="s">
        <v>23</v>
      </c>
      <c r="C951" t="s">
        <v>42</v>
      </c>
      <c r="D951" t="s">
        <v>14</v>
      </c>
      <c r="E951">
        <v>1.79</v>
      </c>
      <c r="F951">
        <v>-7065.55</v>
      </c>
      <c r="G951">
        <v>499.71</v>
      </c>
      <c r="H951">
        <v>716.95</v>
      </c>
      <c r="I951">
        <v>35.804000000000002</v>
      </c>
      <c r="J951">
        <v>119.137</v>
      </c>
      <c r="K951">
        <v>383.29300000000001</v>
      </c>
    </row>
    <row r="952" spans="1:11">
      <c r="A952" t="str">
        <f t="shared" si="14"/>
        <v>2ND FLUL33.58</v>
      </c>
      <c r="B952" t="s">
        <v>23</v>
      </c>
      <c r="C952" t="s">
        <v>42</v>
      </c>
      <c r="D952" t="s">
        <v>14</v>
      </c>
      <c r="E952">
        <v>3.58</v>
      </c>
      <c r="F952">
        <v>-7065.55</v>
      </c>
      <c r="G952">
        <v>499.71</v>
      </c>
      <c r="H952">
        <v>716.95</v>
      </c>
      <c r="I952">
        <v>35.804000000000002</v>
      </c>
      <c r="J952">
        <v>-1271.8019999999999</v>
      </c>
      <c r="K952">
        <v>-555.78800000000001</v>
      </c>
    </row>
    <row r="953" spans="1:11">
      <c r="A953" t="str">
        <f t="shared" si="14"/>
        <v>1ST FLUL10</v>
      </c>
      <c r="B953" t="s">
        <v>24</v>
      </c>
      <c r="C953" t="s">
        <v>42</v>
      </c>
      <c r="D953" t="s">
        <v>12</v>
      </c>
      <c r="E953">
        <v>0</v>
      </c>
      <c r="F953">
        <v>-205511.86</v>
      </c>
      <c r="G953">
        <v>65434.239999999998</v>
      </c>
      <c r="H953">
        <v>-3897.76</v>
      </c>
      <c r="I953">
        <v>2055.1750000000002</v>
      </c>
      <c r="J953">
        <v>-4889.4219999999996</v>
      </c>
      <c r="K953">
        <v>97001.991999999998</v>
      </c>
    </row>
    <row r="954" spans="1:11">
      <c r="A954" t="str">
        <f t="shared" si="14"/>
        <v>1ST FLUL11.79</v>
      </c>
      <c r="B954" t="s">
        <v>24</v>
      </c>
      <c r="C954" t="s">
        <v>42</v>
      </c>
      <c r="D954" t="s">
        <v>12</v>
      </c>
      <c r="E954">
        <v>1.79</v>
      </c>
      <c r="F954">
        <v>-205511.86</v>
      </c>
      <c r="G954">
        <v>65434.239999999998</v>
      </c>
      <c r="H954">
        <v>-3897.76</v>
      </c>
      <c r="I954">
        <v>2055.1750000000002</v>
      </c>
      <c r="J954">
        <v>2135.2150000000001</v>
      </c>
      <c r="K954">
        <v>-21605.808000000001</v>
      </c>
    </row>
    <row r="955" spans="1:11">
      <c r="A955" t="str">
        <f t="shared" si="14"/>
        <v>1ST FLUL12.55</v>
      </c>
      <c r="B955" t="s">
        <v>24</v>
      </c>
      <c r="C955" t="s">
        <v>42</v>
      </c>
      <c r="D955" t="s">
        <v>12</v>
      </c>
      <c r="E955">
        <v>2.5499999999999998</v>
      </c>
      <c r="F955">
        <v>-205511.86</v>
      </c>
      <c r="G955">
        <v>65434.239999999998</v>
      </c>
      <c r="H955">
        <v>-3897.76</v>
      </c>
      <c r="I955">
        <v>2055.1750000000002</v>
      </c>
      <c r="J955">
        <v>5111.9480000000003</v>
      </c>
      <c r="K955">
        <v>-71973.150999999998</v>
      </c>
    </row>
    <row r="956" spans="1:11">
      <c r="A956" t="str">
        <f t="shared" si="14"/>
        <v>1ST FLUL12.55</v>
      </c>
      <c r="B956" t="s">
        <v>24</v>
      </c>
      <c r="C956" t="s">
        <v>42</v>
      </c>
      <c r="D956" t="s">
        <v>12</v>
      </c>
      <c r="E956">
        <v>2.5499999999999998</v>
      </c>
      <c r="F956">
        <v>-141943.96</v>
      </c>
      <c r="G956">
        <v>-6174.7</v>
      </c>
      <c r="H956">
        <v>-32699.46</v>
      </c>
      <c r="I956">
        <v>-3547.7620000000002</v>
      </c>
      <c r="J956">
        <v>-39946.449999999997</v>
      </c>
      <c r="K956">
        <v>-3042.0030000000002</v>
      </c>
    </row>
    <row r="957" spans="1:11">
      <c r="A957" t="str">
        <f t="shared" si="14"/>
        <v>1ST FLUL13.58</v>
      </c>
      <c r="B957" t="s">
        <v>24</v>
      </c>
      <c r="C957" t="s">
        <v>42</v>
      </c>
      <c r="D957" t="s">
        <v>12</v>
      </c>
      <c r="E957">
        <v>3.58</v>
      </c>
      <c r="F957">
        <v>-141943.96</v>
      </c>
      <c r="G957">
        <v>-6174.7</v>
      </c>
      <c r="H957">
        <v>-32699.46</v>
      </c>
      <c r="I957">
        <v>-3547.7620000000002</v>
      </c>
      <c r="J957">
        <v>-6139.1570000000002</v>
      </c>
      <c r="K957">
        <v>2722.9839999999999</v>
      </c>
    </row>
    <row r="958" spans="1:11">
      <c r="A958" t="str">
        <f t="shared" si="14"/>
        <v>1ST FLUL20</v>
      </c>
      <c r="B958" t="s">
        <v>24</v>
      </c>
      <c r="C958" t="s">
        <v>42</v>
      </c>
      <c r="D958" t="s">
        <v>13</v>
      </c>
      <c r="E958">
        <v>0</v>
      </c>
      <c r="F958">
        <v>-8947.61</v>
      </c>
      <c r="G958">
        <v>3226.87</v>
      </c>
      <c r="H958">
        <v>-246.61</v>
      </c>
      <c r="I958">
        <v>-748.16499999999996</v>
      </c>
      <c r="J958">
        <v>16150.053</v>
      </c>
      <c r="K958">
        <v>2455.0059999999999</v>
      </c>
    </row>
    <row r="959" spans="1:11">
      <c r="A959" t="str">
        <f t="shared" si="14"/>
        <v>1ST FLUL21.79</v>
      </c>
      <c r="B959" t="s">
        <v>24</v>
      </c>
      <c r="C959" t="s">
        <v>42</v>
      </c>
      <c r="D959" t="s">
        <v>13</v>
      </c>
      <c r="E959">
        <v>1.79</v>
      </c>
      <c r="F959">
        <v>-8947.61</v>
      </c>
      <c r="G959">
        <v>3226.87</v>
      </c>
      <c r="H959">
        <v>-246.61</v>
      </c>
      <c r="I959">
        <v>-748.16499999999996</v>
      </c>
      <c r="J959">
        <v>16338.494000000001</v>
      </c>
      <c r="K959">
        <v>-3323.6039999999998</v>
      </c>
    </row>
    <row r="960" spans="1:11">
      <c r="A960" t="str">
        <f t="shared" si="14"/>
        <v>1ST FLUL22.55</v>
      </c>
      <c r="B960" t="s">
        <v>24</v>
      </c>
      <c r="C960" t="s">
        <v>42</v>
      </c>
      <c r="D960" t="s">
        <v>13</v>
      </c>
      <c r="E960">
        <v>2.5499999999999998</v>
      </c>
      <c r="F960">
        <v>-8947.61</v>
      </c>
      <c r="G960">
        <v>3226.87</v>
      </c>
      <c r="H960">
        <v>-246.61</v>
      </c>
      <c r="I960">
        <v>-748.16499999999996</v>
      </c>
      <c r="J960">
        <v>16298.246999999999</v>
      </c>
      <c r="K960">
        <v>-5760.7640000000001</v>
      </c>
    </row>
    <row r="961" spans="1:11">
      <c r="A961" t="str">
        <f t="shared" si="14"/>
        <v>1ST FLUL22.55</v>
      </c>
      <c r="B961" t="s">
        <v>24</v>
      </c>
      <c r="C961" t="s">
        <v>42</v>
      </c>
      <c r="D961" t="s">
        <v>13</v>
      </c>
      <c r="E961">
        <v>2.5499999999999998</v>
      </c>
      <c r="F961">
        <v>-22105.73</v>
      </c>
      <c r="G961">
        <v>-10713.12</v>
      </c>
      <c r="H961">
        <v>35363.370000000003</v>
      </c>
      <c r="I961">
        <v>1242.6210000000001</v>
      </c>
      <c r="J961">
        <v>32827.080999999998</v>
      </c>
      <c r="K961">
        <v>-12723.146000000001</v>
      </c>
    </row>
    <row r="962" spans="1:11">
      <c r="A962" t="str">
        <f t="shared" si="14"/>
        <v>1ST FLUL23.58</v>
      </c>
      <c r="B962" t="s">
        <v>24</v>
      </c>
      <c r="C962" t="s">
        <v>42</v>
      </c>
      <c r="D962" t="s">
        <v>13</v>
      </c>
      <c r="E962">
        <v>3.58</v>
      </c>
      <c r="F962">
        <v>-22105.73</v>
      </c>
      <c r="G962">
        <v>-10713.12</v>
      </c>
      <c r="H962">
        <v>35363.370000000003</v>
      </c>
      <c r="I962">
        <v>1242.6210000000001</v>
      </c>
      <c r="J962">
        <v>-4016.01</v>
      </c>
      <c r="K962">
        <v>-1616.0519999999999</v>
      </c>
    </row>
    <row r="963" spans="1:11">
      <c r="A963" t="str">
        <f t="shared" ref="A963:A1026" si="15">+CONCATENATE(B963,D963,E963)</f>
        <v>1ST FLUL30</v>
      </c>
      <c r="B963" t="s">
        <v>24</v>
      </c>
      <c r="C963" t="s">
        <v>42</v>
      </c>
      <c r="D963" t="s">
        <v>14</v>
      </c>
      <c r="E963">
        <v>0</v>
      </c>
      <c r="F963">
        <v>-8020.19</v>
      </c>
      <c r="G963">
        <v>2068.6</v>
      </c>
      <c r="H963">
        <v>59.85</v>
      </c>
      <c r="I963">
        <v>-23.335999999999999</v>
      </c>
      <c r="J963">
        <v>2656.6179999999999</v>
      </c>
      <c r="K963">
        <v>2736.4250000000002</v>
      </c>
    </row>
    <row r="964" spans="1:11">
      <c r="A964" t="str">
        <f t="shared" si="15"/>
        <v>1ST FLUL31.79</v>
      </c>
      <c r="B964" t="s">
        <v>24</v>
      </c>
      <c r="C964" t="s">
        <v>42</v>
      </c>
      <c r="D964" t="s">
        <v>14</v>
      </c>
      <c r="E964">
        <v>1.79</v>
      </c>
      <c r="F964">
        <v>-8020.19</v>
      </c>
      <c r="G964">
        <v>2068.6</v>
      </c>
      <c r="H964">
        <v>59.85</v>
      </c>
      <c r="I964">
        <v>-23.335999999999999</v>
      </c>
      <c r="J964">
        <v>2516.1219999999998</v>
      </c>
      <c r="K964">
        <v>-1006.164</v>
      </c>
    </row>
    <row r="965" spans="1:11">
      <c r="A965" t="str">
        <f t="shared" si="15"/>
        <v>1ST FLUL32.55</v>
      </c>
      <c r="B965" t="s">
        <v>24</v>
      </c>
      <c r="C965" t="s">
        <v>42</v>
      </c>
      <c r="D965" t="s">
        <v>14</v>
      </c>
      <c r="E965">
        <v>2.5499999999999998</v>
      </c>
      <c r="F965">
        <v>-8020.19</v>
      </c>
      <c r="G965">
        <v>2068.6</v>
      </c>
      <c r="H965">
        <v>59.85</v>
      </c>
      <c r="I965">
        <v>-23.335999999999999</v>
      </c>
      <c r="J965">
        <v>2437.71</v>
      </c>
      <c r="K965">
        <v>-2593.0790000000002</v>
      </c>
    </row>
    <row r="966" spans="1:11">
      <c r="A966" t="str">
        <f t="shared" si="15"/>
        <v>1ST FLUL32.55</v>
      </c>
      <c r="B966" t="s">
        <v>24</v>
      </c>
      <c r="C966" t="s">
        <v>42</v>
      </c>
      <c r="D966" t="s">
        <v>14</v>
      </c>
      <c r="E966">
        <v>2.5499999999999998</v>
      </c>
      <c r="F966">
        <v>-8391.7199999999993</v>
      </c>
      <c r="G966">
        <v>-1585.51</v>
      </c>
      <c r="H966">
        <v>4420.97</v>
      </c>
      <c r="I966">
        <v>148.22300000000001</v>
      </c>
      <c r="J966">
        <v>4001.4409999999998</v>
      </c>
      <c r="K966">
        <v>-1742.107</v>
      </c>
    </row>
    <row r="967" spans="1:11">
      <c r="A967" t="str">
        <f t="shared" si="15"/>
        <v>1ST FLUL33.58</v>
      </c>
      <c r="B967" t="s">
        <v>24</v>
      </c>
      <c r="C967" t="s">
        <v>42</v>
      </c>
      <c r="D967" t="s">
        <v>14</v>
      </c>
      <c r="E967">
        <v>3.58</v>
      </c>
      <c r="F967">
        <v>-8391.7199999999993</v>
      </c>
      <c r="G967">
        <v>-1585.51</v>
      </c>
      <c r="H967">
        <v>4420.97</v>
      </c>
      <c r="I967">
        <v>148.22300000000001</v>
      </c>
      <c r="J967">
        <v>-610.74199999999996</v>
      </c>
      <c r="K967">
        <v>-115.354</v>
      </c>
    </row>
    <row r="968" spans="1:11">
      <c r="A968" t="str">
        <f t="shared" si="15"/>
        <v>GROUND FLUL10</v>
      </c>
      <c r="B968" t="s">
        <v>10</v>
      </c>
      <c r="C968" t="s">
        <v>42</v>
      </c>
      <c r="D968" t="s">
        <v>12</v>
      </c>
      <c r="E968">
        <v>0</v>
      </c>
      <c r="F968">
        <v>-88817.66</v>
      </c>
      <c r="G968">
        <v>-12265.12</v>
      </c>
      <c r="H968">
        <v>-29.02</v>
      </c>
      <c r="I968">
        <v>-2.9329999999999998</v>
      </c>
      <c r="J968">
        <v>-184.833</v>
      </c>
      <c r="K968">
        <v>-12122.819</v>
      </c>
    </row>
    <row r="969" spans="1:11">
      <c r="A969" t="str">
        <f t="shared" si="15"/>
        <v>GROUND FLUL11.365</v>
      </c>
      <c r="B969" t="s">
        <v>10</v>
      </c>
      <c r="C969" t="s">
        <v>42</v>
      </c>
      <c r="D969" t="s">
        <v>12</v>
      </c>
      <c r="E969">
        <v>1.365</v>
      </c>
      <c r="F969">
        <v>-88817.66</v>
      </c>
      <c r="G969">
        <v>-12265.12</v>
      </c>
      <c r="H969">
        <v>-29.02</v>
      </c>
      <c r="I969">
        <v>-2.9329999999999998</v>
      </c>
      <c r="J969">
        <v>-141.97300000000001</v>
      </c>
      <c r="K969">
        <v>4656.7529999999997</v>
      </c>
    </row>
    <row r="970" spans="1:11">
      <c r="A970" t="str">
        <f t="shared" si="15"/>
        <v>GROUND FLUL11.7</v>
      </c>
      <c r="B970" t="s">
        <v>10</v>
      </c>
      <c r="C970" t="s">
        <v>42</v>
      </c>
      <c r="D970" t="s">
        <v>12</v>
      </c>
      <c r="E970">
        <v>1.7</v>
      </c>
      <c r="F970">
        <v>-88817.66</v>
      </c>
      <c r="G970">
        <v>-12265.12</v>
      </c>
      <c r="H970">
        <v>-29.02</v>
      </c>
      <c r="I970">
        <v>-2.9329999999999998</v>
      </c>
      <c r="J970">
        <v>-131.29900000000001</v>
      </c>
      <c r="K970">
        <v>8774.3729999999996</v>
      </c>
    </row>
    <row r="971" spans="1:11">
      <c r="A971" t="str">
        <f t="shared" si="15"/>
        <v>GROUND FLUL11.7</v>
      </c>
      <c r="B971" t="s">
        <v>10</v>
      </c>
      <c r="C971" t="s">
        <v>42</v>
      </c>
      <c r="D971" t="s">
        <v>12</v>
      </c>
      <c r="E971">
        <v>1.7</v>
      </c>
      <c r="F971">
        <v>-87954.22</v>
      </c>
      <c r="G971">
        <v>-27209.31</v>
      </c>
      <c r="H971">
        <v>-11.93</v>
      </c>
      <c r="I971">
        <v>1.1859999999999999</v>
      </c>
      <c r="J971">
        <v>-87.44</v>
      </c>
      <c r="K971">
        <v>16839.094000000001</v>
      </c>
    </row>
    <row r="972" spans="1:11">
      <c r="A972" t="str">
        <f t="shared" si="15"/>
        <v>GROUND FLUL12.73</v>
      </c>
      <c r="B972" t="s">
        <v>10</v>
      </c>
      <c r="C972" t="s">
        <v>42</v>
      </c>
      <c r="D972" t="s">
        <v>12</v>
      </c>
      <c r="E972">
        <v>2.73</v>
      </c>
      <c r="F972">
        <v>-87954.22</v>
      </c>
      <c r="G972">
        <v>-27209.31</v>
      </c>
      <c r="H972">
        <v>-11.93</v>
      </c>
      <c r="I972">
        <v>1.1859999999999999</v>
      </c>
      <c r="J972">
        <v>-72.051000000000002</v>
      </c>
      <c r="K972">
        <v>44841.874000000003</v>
      </c>
    </row>
    <row r="973" spans="1:11">
      <c r="A973" t="str">
        <f t="shared" si="15"/>
        <v>GROUND FLUL20</v>
      </c>
      <c r="B973" t="s">
        <v>10</v>
      </c>
      <c r="C973" t="s">
        <v>42</v>
      </c>
      <c r="D973" t="s">
        <v>13</v>
      </c>
      <c r="E973">
        <v>0</v>
      </c>
      <c r="F973">
        <v>16222.14</v>
      </c>
      <c r="G973">
        <v>1108.22</v>
      </c>
      <c r="H973">
        <v>5750.52</v>
      </c>
      <c r="I973">
        <v>-1.2529999999999999</v>
      </c>
      <c r="J973">
        <v>10686.455</v>
      </c>
      <c r="K973">
        <v>228.36799999999999</v>
      </c>
    </row>
    <row r="974" spans="1:11">
      <c r="A974" t="str">
        <f t="shared" si="15"/>
        <v>GROUND FLUL21.365</v>
      </c>
      <c r="B974" t="s">
        <v>10</v>
      </c>
      <c r="C974" t="s">
        <v>42</v>
      </c>
      <c r="D974" t="s">
        <v>13</v>
      </c>
      <c r="E974">
        <v>1.365</v>
      </c>
      <c r="F974">
        <v>16222.14</v>
      </c>
      <c r="G974">
        <v>1108.22</v>
      </c>
      <c r="H974">
        <v>5750.52</v>
      </c>
      <c r="I974">
        <v>-1.2529999999999999</v>
      </c>
      <c r="J974">
        <v>2793.8919999999998</v>
      </c>
      <c r="K974">
        <v>-1289.46</v>
      </c>
    </row>
    <row r="975" spans="1:11">
      <c r="A975" t="str">
        <f t="shared" si="15"/>
        <v>GROUND FLUL21.7</v>
      </c>
      <c r="B975" t="s">
        <v>10</v>
      </c>
      <c r="C975" t="s">
        <v>42</v>
      </c>
      <c r="D975" t="s">
        <v>13</v>
      </c>
      <c r="E975">
        <v>1.7</v>
      </c>
      <c r="F975">
        <v>16222.14</v>
      </c>
      <c r="G975">
        <v>1108.22</v>
      </c>
      <c r="H975">
        <v>5750.52</v>
      </c>
      <c r="I975">
        <v>-1.2529999999999999</v>
      </c>
      <c r="J975">
        <v>852.01800000000003</v>
      </c>
      <c r="K975">
        <v>-1661.0429999999999</v>
      </c>
    </row>
    <row r="976" spans="1:11">
      <c r="A976" t="str">
        <f t="shared" si="15"/>
        <v>GROUND FLUL21.7</v>
      </c>
      <c r="B976" t="s">
        <v>10</v>
      </c>
      <c r="C976" t="s">
        <v>42</v>
      </c>
      <c r="D976" t="s">
        <v>13</v>
      </c>
      <c r="E976">
        <v>1.7</v>
      </c>
      <c r="F976">
        <v>5937.26</v>
      </c>
      <c r="G976">
        <v>-1761.79</v>
      </c>
      <c r="H976">
        <v>5551.01</v>
      </c>
      <c r="I976">
        <v>-1.9570000000000001</v>
      </c>
      <c r="J976">
        <v>-1409.25</v>
      </c>
      <c r="K976">
        <v>-1648.432</v>
      </c>
    </row>
    <row r="977" spans="1:11">
      <c r="A977" t="str">
        <f t="shared" si="15"/>
        <v>GROUND FLUL22.73</v>
      </c>
      <c r="B977" t="s">
        <v>10</v>
      </c>
      <c r="C977" t="s">
        <v>42</v>
      </c>
      <c r="D977" t="s">
        <v>13</v>
      </c>
      <c r="E977">
        <v>2.73</v>
      </c>
      <c r="F977">
        <v>5937.26</v>
      </c>
      <c r="G977">
        <v>-1761.79</v>
      </c>
      <c r="H977">
        <v>5551.01</v>
      </c>
      <c r="I977">
        <v>-1.9570000000000001</v>
      </c>
      <c r="J977">
        <v>-7168.0469999999996</v>
      </c>
      <c r="K977">
        <v>168.839</v>
      </c>
    </row>
    <row r="978" spans="1:11">
      <c r="A978" t="str">
        <f t="shared" si="15"/>
        <v>GROUND FLUL30</v>
      </c>
      <c r="B978" t="s">
        <v>10</v>
      </c>
      <c r="C978" t="s">
        <v>42</v>
      </c>
      <c r="D978" t="s">
        <v>14</v>
      </c>
      <c r="E978">
        <v>0</v>
      </c>
      <c r="F978">
        <v>-2741.82</v>
      </c>
      <c r="G978">
        <v>-321.97000000000003</v>
      </c>
      <c r="H978">
        <v>68.680000000000007</v>
      </c>
      <c r="I978">
        <v>1.1399999999999999</v>
      </c>
      <c r="J978">
        <v>134.666</v>
      </c>
      <c r="K978">
        <v>-346.101</v>
      </c>
    </row>
    <row r="979" spans="1:11">
      <c r="A979" t="str">
        <f t="shared" si="15"/>
        <v>GROUND FLUL31.365</v>
      </c>
      <c r="B979" t="s">
        <v>10</v>
      </c>
      <c r="C979" t="s">
        <v>42</v>
      </c>
      <c r="D979" t="s">
        <v>14</v>
      </c>
      <c r="E979">
        <v>1.365</v>
      </c>
      <c r="F979">
        <v>-2741.82</v>
      </c>
      <c r="G979">
        <v>-321.97000000000003</v>
      </c>
      <c r="H979">
        <v>68.680000000000007</v>
      </c>
      <c r="I979">
        <v>1.1399999999999999</v>
      </c>
      <c r="J979">
        <v>40.409999999999997</v>
      </c>
      <c r="K979">
        <v>94.569000000000003</v>
      </c>
    </row>
    <row r="980" spans="1:11">
      <c r="A980" t="str">
        <f t="shared" si="15"/>
        <v>GROUND FLUL31.7</v>
      </c>
      <c r="B980" t="s">
        <v>10</v>
      </c>
      <c r="C980" t="s">
        <v>42</v>
      </c>
      <c r="D980" t="s">
        <v>14</v>
      </c>
      <c r="E980">
        <v>1.7</v>
      </c>
      <c r="F980">
        <v>-2741.82</v>
      </c>
      <c r="G980">
        <v>-321.97000000000003</v>
      </c>
      <c r="H980">
        <v>68.680000000000007</v>
      </c>
      <c r="I980">
        <v>1.1399999999999999</v>
      </c>
      <c r="J980">
        <v>17.212</v>
      </c>
      <c r="K980">
        <v>202.73500000000001</v>
      </c>
    </row>
    <row r="981" spans="1:11">
      <c r="A981" t="str">
        <f t="shared" si="15"/>
        <v>GROUND FLUL31.7</v>
      </c>
      <c r="B981" t="s">
        <v>10</v>
      </c>
      <c r="C981" t="s">
        <v>42</v>
      </c>
      <c r="D981" t="s">
        <v>14</v>
      </c>
      <c r="E981">
        <v>1.7</v>
      </c>
      <c r="F981">
        <v>-2853.23</v>
      </c>
      <c r="G981">
        <v>-810.55</v>
      </c>
      <c r="H981">
        <v>45.7</v>
      </c>
      <c r="I981">
        <v>1.2430000000000001</v>
      </c>
      <c r="J981">
        <v>-1.7709999999999999</v>
      </c>
      <c r="K981">
        <v>451.66800000000001</v>
      </c>
    </row>
    <row r="982" spans="1:11">
      <c r="A982" t="str">
        <f t="shared" si="15"/>
        <v>GROUND FLUL32.73</v>
      </c>
      <c r="B982" t="s">
        <v>10</v>
      </c>
      <c r="C982" t="s">
        <v>42</v>
      </c>
      <c r="D982" t="s">
        <v>14</v>
      </c>
      <c r="E982">
        <v>2.73</v>
      </c>
      <c r="F982">
        <v>-2853.23</v>
      </c>
      <c r="G982">
        <v>-810.55</v>
      </c>
      <c r="H982">
        <v>45.7</v>
      </c>
      <c r="I982">
        <v>1.2430000000000001</v>
      </c>
      <c r="J982">
        <v>-49.39</v>
      </c>
      <c r="K982">
        <v>1286.126</v>
      </c>
    </row>
    <row r="983" spans="1:11">
      <c r="A983" t="str">
        <f t="shared" si="15"/>
        <v>BASE 1 FLUL10</v>
      </c>
      <c r="B983" t="s">
        <v>15</v>
      </c>
      <c r="C983" t="s">
        <v>42</v>
      </c>
      <c r="D983" t="s">
        <v>12</v>
      </c>
      <c r="E983">
        <v>0</v>
      </c>
      <c r="F983">
        <v>-67278.399999999994</v>
      </c>
      <c r="G983">
        <v>1940.04</v>
      </c>
      <c r="H983">
        <v>240.63</v>
      </c>
      <c r="I983">
        <v>-0.50900000000000001</v>
      </c>
      <c r="J983">
        <v>312.82400000000001</v>
      </c>
      <c r="K983">
        <v>1436.423</v>
      </c>
    </row>
    <row r="984" spans="1:11">
      <c r="A984" t="str">
        <f t="shared" si="15"/>
        <v>BASE 1 FLUL11.615</v>
      </c>
      <c r="B984" t="s">
        <v>15</v>
      </c>
      <c r="C984" t="s">
        <v>42</v>
      </c>
      <c r="D984" t="s">
        <v>12</v>
      </c>
      <c r="E984">
        <v>1.615</v>
      </c>
      <c r="F984">
        <v>-67278.399999999994</v>
      </c>
      <c r="G984">
        <v>1940.04</v>
      </c>
      <c r="H984">
        <v>240.63</v>
      </c>
      <c r="I984">
        <v>-0.50900000000000001</v>
      </c>
      <c r="J984">
        <v>-75.076999999999998</v>
      </c>
      <c r="K984">
        <v>-1715.366</v>
      </c>
    </row>
    <row r="985" spans="1:11">
      <c r="A985" t="str">
        <f t="shared" si="15"/>
        <v>BASE 1 FLUL13.23</v>
      </c>
      <c r="B985" t="s">
        <v>15</v>
      </c>
      <c r="C985" t="s">
        <v>42</v>
      </c>
      <c r="D985" t="s">
        <v>12</v>
      </c>
      <c r="E985">
        <v>3.23</v>
      </c>
      <c r="F985">
        <v>-67278.399999999994</v>
      </c>
      <c r="G985">
        <v>1940.04</v>
      </c>
      <c r="H985">
        <v>240.63</v>
      </c>
      <c r="I985">
        <v>-0.50900000000000001</v>
      </c>
      <c r="J985">
        <v>-462.35399999999998</v>
      </c>
      <c r="K985">
        <v>-4852.8829999999998</v>
      </c>
    </row>
    <row r="986" spans="1:11">
      <c r="A986" t="str">
        <f t="shared" si="15"/>
        <v>BASE 1 FLUL20</v>
      </c>
      <c r="B986" t="s">
        <v>15</v>
      </c>
      <c r="C986" t="s">
        <v>42</v>
      </c>
      <c r="D986" t="s">
        <v>13</v>
      </c>
      <c r="E986">
        <v>0</v>
      </c>
      <c r="F986">
        <v>33551.919999999998</v>
      </c>
      <c r="G986">
        <v>-435.73</v>
      </c>
      <c r="H986">
        <v>3059.33</v>
      </c>
      <c r="I986">
        <v>-0.55900000000000005</v>
      </c>
      <c r="J986">
        <v>5201.7539999999999</v>
      </c>
      <c r="K986">
        <v>-326.791</v>
      </c>
    </row>
    <row r="987" spans="1:11">
      <c r="A987" t="str">
        <f t="shared" si="15"/>
        <v>BASE 1 FLUL21.615</v>
      </c>
      <c r="B987" t="s">
        <v>15</v>
      </c>
      <c r="C987" t="s">
        <v>42</v>
      </c>
      <c r="D987" t="s">
        <v>13</v>
      </c>
      <c r="E987">
        <v>1.615</v>
      </c>
      <c r="F987">
        <v>33551.919999999998</v>
      </c>
      <c r="G987">
        <v>-435.73</v>
      </c>
      <c r="H987">
        <v>3059.33</v>
      </c>
      <c r="I987">
        <v>-0.55900000000000005</v>
      </c>
      <c r="J987">
        <v>233.91200000000001</v>
      </c>
      <c r="K987">
        <v>377.77699999999999</v>
      </c>
    </row>
    <row r="988" spans="1:11">
      <c r="A988" t="str">
        <f t="shared" si="15"/>
        <v>BASE 1 FLUL23.23</v>
      </c>
      <c r="B988" t="s">
        <v>15</v>
      </c>
      <c r="C988" t="s">
        <v>42</v>
      </c>
      <c r="D988" t="s">
        <v>13</v>
      </c>
      <c r="E988">
        <v>3.23</v>
      </c>
      <c r="F988">
        <v>33551.919999999998</v>
      </c>
      <c r="G988">
        <v>-435.73</v>
      </c>
      <c r="H988">
        <v>3059.33</v>
      </c>
      <c r="I988">
        <v>-0.55900000000000005</v>
      </c>
      <c r="J988">
        <v>-4735.8760000000002</v>
      </c>
      <c r="K988">
        <v>1079.201</v>
      </c>
    </row>
    <row r="989" spans="1:11">
      <c r="A989" t="str">
        <f t="shared" si="15"/>
        <v>BASE 1 FLUL30</v>
      </c>
      <c r="B989" t="s">
        <v>15</v>
      </c>
      <c r="C989" t="s">
        <v>42</v>
      </c>
      <c r="D989" t="s">
        <v>14</v>
      </c>
      <c r="E989">
        <v>0</v>
      </c>
      <c r="F989">
        <v>-1057.44</v>
      </c>
      <c r="G989">
        <v>43.56</v>
      </c>
      <c r="H989">
        <v>18.41</v>
      </c>
      <c r="I989">
        <v>0.42199999999999999</v>
      </c>
      <c r="J989">
        <v>32.508000000000003</v>
      </c>
      <c r="K989">
        <v>31.92</v>
      </c>
    </row>
    <row r="990" spans="1:11">
      <c r="A990" t="str">
        <f t="shared" si="15"/>
        <v>BASE 1 FLUL31.615</v>
      </c>
      <c r="B990" t="s">
        <v>15</v>
      </c>
      <c r="C990" t="s">
        <v>42</v>
      </c>
      <c r="D990" t="s">
        <v>14</v>
      </c>
      <c r="E990">
        <v>1.615</v>
      </c>
      <c r="F990">
        <v>-1057.44</v>
      </c>
      <c r="G990">
        <v>43.56</v>
      </c>
      <c r="H990">
        <v>18.41</v>
      </c>
      <c r="I990">
        <v>0.42199999999999999</v>
      </c>
      <c r="J990">
        <v>2.5670000000000002</v>
      </c>
      <c r="K990">
        <v>-38.695999999999998</v>
      </c>
    </row>
    <row r="991" spans="1:11">
      <c r="A991" t="str">
        <f t="shared" si="15"/>
        <v>BASE 1 FLUL33.23</v>
      </c>
      <c r="B991" t="s">
        <v>15</v>
      </c>
      <c r="C991" t="s">
        <v>42</v>
      </c>
      <c r="D991" t="s">
        <v>14</v>
      </c>
      <c r="E991">
        <v>3.23</v>
      </c>
      <c r="F991">
        <v>-1057.44</v>
      </c>
      <c r="G991">
        <v>43.56</v>
      </c>
      <c r="H991">
        <v>18.41</v>
      </c>
      <c r="I991">
        <v>0.42199999999999999</v>
      </c>
      <c r="J991">
        <v>-27.396000000000001</v>
      </c>
      <c r="K991">
        <v>-108.99</v>
      </c>
    </row>
    <row r="992" spans="1:11">
      <c r="A992" t="str">
        <f t="shared" si="15"/>
        <v>BASE 2 FLUL10</v>
      </c>
      <c r="B992" t="s">
        <v>16</v>
      </c>
      <c r="C992" t="s">
        <v>42</v>
      </c>
      <c r="D992" t="s">
        <v>12</v>
      </c>
      <c r="E992">
        <v>0</v>
      </c>
      <c r="F992">
        <v>-85682.78</v>
      </c>
      <c r="G992">
        <v>-1259.06</v>
      </c>
      <c r="H992">
        <v>-11.7</v>
      </c>
      <c r="I992">
        <v>-0.70399999999999996</v>
      </c>
      <c r="J992">
        <v>-133.47900000000001</v>
      </c>
      <c r="K992">
        <v>-2286.0740000000001</v>
      </c>
    </row>
    <row r="993" spans="1:11">
      <c r="A993" t="str">
        <f t="shared" si="15"/>
        <v>BASE 2 FLUL11.615</v>
      </c>
      <c r="B993" t="s">
        <v>16</v>
      </c>
      <c r="C993" t="s">
        <v>42</v>
      </c>
      <c r="D993" t="s">
        <v>12</v>
      </c>
      <c r="E993">
        <v>1.615</v>
      </c>
      <c r="F993">
        <v>-85682.78</v>
      </c>
      <c r="G993">
        <v>-1259.06</v>
      </c>
      <c r="H993">
        <v>-11.7</v>
      </c>
      <c r="I993">
        <v>-0.70399999999999996</v>
      </c>
      <c r="J993">
        <v>-114.301</v>
      </c>
      <c r="K993">
        <v>-272.02</v>
      </c>
    </row>
    <row r="994" spans="1:11">
      <c r="A994" t="str">
        <f t="shared" si="15"/>
        <v>BASE 2 FLUL13.23</v>
      </c>
      <c r="B994" t="s">
        <v>16</v>
      </c>
      <c r="C994" t="s">
        <v>42</v>
      </c>
      <c r="D994" t="s">
        <v>12</v>
      </c>
      <c r="E994">
        <v>3.23</v>
      </c>
      <c r="F994">
        <v>-85682.78</v>
      </c>
      <c r="G994">
        <v>-1259.06</v>
      </c>
      <c r="H994">
        <v>-11.7</v>
      </c>
      <c r="I994">
        <v>-0.70399999999999996</v>
      </c>
      <c r="J994">
        <v>-93.775999999999996</v>
      </c>
      <c r="K994">
        <v>1745.24</v>
      </c>
    </row>
    <row r="995" spans="1:11">
      <c r="A995" t="str">
        <f t="shared" si="15"/>
        <v>BASE 2 FLUL20</v>
      </c>
      <c r="B995" t="s">
        <v>16</v>
      </c>
      <c r="C995" t="s">
        <v>42</v>
      </c>
      <c r="D995" t="s">
        <v>13</v>
      </c>
      <c r="E995">
        <v>0</v>
      </c>
      <c r="F995">
        <v>61736.76</v>
      </c>
      <c r="G995">
        <v>223.99</v>
      </c>
      <c r="H995">
        <v>2612.2800000000002</v>
      </c>
      <c r="I995">
        <v>-4.3999999999999997E-2</v>
      </c>
      <c r="J995">
        <v>4360.4080000000004</v>
      </c>
      <c r="K995">
        <v>385.95499999999998</v>
      </c>
    </row>
    <row r="996" spans="1:11">
      <c r="A996" t="str">
        <f t="shared" si="15"/>
        <v>BASE 2 FLUL21.615</v>
      </c>
      <c r="B996" t="s">
        <v>16</v>
      </c>
      <c r="C996" t="s">
        <v>42</v>
      </c>
      <c r="D996" t="s">
        <v>13</v>
      </c>
      <c r="E996">
        <v>1.615</v>
      </c>
      <c r="F996">
        <v>61736.76</v>
      </c>
      <c r="G996">
        <v>223.99</v>
      </c>
      <c r="H996">
        <v>2612.2800000000002</v>
      </c>
      <c r="I996">
        <v>-4.3999999999999997E-2</v>
      </c>
      <c r="J996">
        <v>109.626</v>
      </c>
      <c r="K996">
        <v>23.532</v>
      </c>
    </row>
    <row r="997" spans="1:11">
      <c r="A997" t="str">
        <f t="shared" si="15"/>
        <v>BASE 2 FLUL23.23</v>
      </c>
      <c r="B997" t="s">
        <v>16</v>
      </c>
      <c r="C997" t="s">
        <v>42</v>
      </c>
      <c r="D997" t="s">
        <v>13</v>
      </c>
      <c r="E997">
        <v>3.23</v>
      </c>
      <c r="F997">
        <v>61736.76</v>
      </c>
      <c r="G997">
        <v>223.99</v>
      </c>
      <c r="H997">
        <v>2612.2800000000002</v>
      </c>
      <c r="I997">
        <v>-4.3999999999999997E-2</v>
      </c>
      <c r="J997">
        <v>-4142.4480000000003</v>
      </c>
      <c r="K997">
        <v>-339.16800000000001</v>
      </c>
    </row>
    <row r="998" spans="1:11">
      <c r="A998" t="str">
        <f t="shared" si="15"/>
        <v>BASE 2 FLUL30</v>
      </c>
      <c r="B998" t="s">
        <v>16</v>
      </c>
      <c r="C998" t="s">
        <v>42</v>
      </c>
      <c r="D998" t="s">
        <v>14</v>
      </c>
      <c r="E998">
        <v>0</v>
      </c>
      <c r="F998">
        <v>-594.86</v>
      </c>
      <c r="G998">
        <v>-45.74</v>
      </c>
      <c r="H998">
        <v>55.97</v>
      </c>
      <c r="I998">
        <v>0.71199999999999997</v>
      </c>
      <c r="J998">
        <v>81.257000000000005</v>
      </c>
      <c r="K998">
        <v>-95.453000000000003</v>
      </c>
    </row>
    <row r="999" spans="1:11">
      <c r="A999" t="str">
        <f t="shared" si="15"/>
        <v>BASE 2 FLUL31.615</v>
      </c>
      <c r="B999" t="s">
        <v>16</v>
      </c>
      <c r="C999" t="s">
        <v>42</v>
      </c>
      <c r="D999" t="s">
        <v>14</v>
      </c>
      <c r="E999">
        <v>1.615</v>
      </c>
      <c r="F999">
        <v>-594.86</v>
      </c>
      <c r="G999">
        <v>-45.74</v>
      </c>
      <c r="H999">
        <v>55.97</v>
      </c>
      <c r="I999">
        <v>0.71199999999999997</v>
      </c>
      <c r="J999">
        <v>-9.8409999999999993</v>
      </c>
      <c r="K999">
        <v>-21.966999999999999</v>
      </c>
    </row>
    <row r="1000" spans="1:11">
      <c r="A1000" t="str">
        <f t="shared" si="15"/>
        <v>BASE 2 FLUL33.23</v>
      </c>
      <c r="B1000" t="s">
        <v>16</v>
      </c>
      <c r="C1000" t="s">
        <v>42</v>
      </c>
      <c r="D1000" t="s">
        <v>14</v>
      </c>
      <c r="E1000">
        <v>3.23</v>
      </c>
      <c r="F1000">
        <v>-594.86</v>
      </c>
      <c r="G1000">
        <v>-45.74</v>
      </c>
      <c r="H1000">
        <v>55.97</v>
      </c>
      <c r="I1000">
        <v>0.71199999999999997</v>
      </c>
      <c r="J1000">
        <v>-100.82299999999999</v>
      </c>
      <c r="K1000">
        <v>51.777999999999999</v>
      </c>
    </row>
    <row r="1001" spans="1:11">
      <c r="A1001" t="str">
        <f t="shared" si="15"/>
        <v>BASE 3 FLUL10</v>
      </c>
      <c r="B1001" t="s">
        <v>17</v>
      </c>
      <c r="C1001" t="s">
        <v>42</v>
      </c>
      <c r="D1001" t="s">
        <v>12</v>
      </c>
      <c r="E1001">
        <v>0</v>
      </c>
      <c r="F1001">
        <v>-208727.98</v>
      </c>
      <c r="G1001">
        <v>4010.65</v>
      </c>
      <c r="H1001">
        <v>-2026.13</v>
      </c>
      <c r="I1001">
        <v>-11.772</v>
      </c>
      <c r="J1001">
        <v>-2846.8049999999998</v>
      </c>
      <c r="K1001">
        <v>7140.2439999999997</v>
      </c>
    </row>
    <row r="1002" spans="1:11">
      <c r="A1002" t="str">
        <f t="shared" si="15"/>
        <v>BASE 3 FLUL11.105</v>
      </c>
      <c r="B1002" t="s">
        <v>17</v>
      </c>
      <c r="C1002" t="s">
        <v>42</v>
      </c>
      <c r="D1002" t="s">
        <v>12</v>
      </c>
      <c r="E1002">
        <v>1.105</v>
      </c>
      <c r="F1002">
        <v>-208727.98</v>
      </c>
      <c r="G1002">
        <v>4010.65</v>
      </c>
      <c r="H1002">
        <v>-2026.13</v>
      </c>
      <c r="I1002">
        <v>-11.772</v>
      </c>
      <c r="J1002">
        <v>-591.63400000000001</v>
      </c>
      <c r="K1002">
        <v>2665.7860000000001</v>
      </c>
    </row>
    <row r="1003" spans="1:11">
      <c r="A1003" t="str">
        <f t="shared" si="15"/>
        <v>BASE 3 FLUL12.21</v>
      </c>
      <c r="B1003" t="s">
        <v>17</v>
      </c>
      <c r="C1003" t="s">
        <v>42</v>
      </c>
      <c r="D1003" t="s">
        <v>12</v>
      </c>
      <c r="E1003">
        <v>2.21</v>
      </c>
      <c r="F1003">
        <v>-208727.98</v>
      </c>
      <c r="G1003">
        <v>4010.65</v>
      </c>
      <c r="H1003">
        <v>-2026.13</v>
      </c>
      <c r="I1003">
        <v>-11.772</v>
      </c>
      <c r="J1003">
        <v>1671.681</v>
      </c>
      <c r="K1003">
        <v>-1845.3420000000001</v>
      </c>
    </row>
    <row r="1004" spans="1:11">
      <c r="A1004" t="str">
        <f t="shared" si="15"/>
        <v>BASE 3 FLUL20</v>
      </c>
      <c r="B1004" t="s">
        <v>17</v>
      </c>
      <c r="C1004" t="s">
        <v>42</v>
      </c>
      <c r="D1004" t="s">
        <v>13</v>
      </c>
      <c r="E1004">
        <v>0</v>
      </c>
      <c r="F1004">
        <v>164438.47</v>
      </c>
      <c r="G1004">
        <v>92.97</v>
      </c>
      <c r="H1004">
        <v>4230.2299999999996</v>
      </c>
      <c r="I1004">
        <v>-1.792</v>
      </c>
      <c r="J1004">
        <v>6643.0020000000004</v>
      </c>
      <c r="K1004">
        <v>81.63</v>
      </c>
    </row>
    <row r="1005" spans="1:11">
      <c r="A1005" t="str">
        <f t="shared" si="15"/>
        <v>BASE 3 FLUL21.105</v>
      </c>
      <c r="B1005" t="s">
        <v>17</v>
      </c>
      <c r="C1005" t="s">
        <v>42</v>
      </c>
      <c r="D1005" t="s">
        <v>13</v>
      </c>
      <c r="E1005">
        <v>1.105</v>
      </c>
      <c r="F1005">
        <v>164438.47</v>
      </c>
      <c r="G1005">
        <v>92.97</v>
      </c>
      <c r="H1005">
        <v>4230.2299999999996</v>
      </c>
      <c r="I1005">
        <v>-1.792</v>
      </c>
      <c r="J1005">
        <v>1929.7170000000001</v>
      </c>
      <c r="K1005">
        <v>-21.510999999999999</v>
      </c>
    </row>
    <row r="1006" spans="1:11">
      <c r="A1006" t="str">
        <f t="shared" si="15"/>
        <v>BASE 3 FLUL22.21</v>
      </c>
      <c r="B1006" t="s">
        <v>17</v>
      </c>
      <c r="C1006" t="s">
        <v>42</v>
      </c>
      <c r="D1006" t="s">
        <v>13</v>
      </c>
      <c r="E1006">
        <v>2.21</v>
      </c>
      <c r="F1006">
        <v>164438.47</v>
      </c>
      <c r="G1006">
        <v>92.97</v>
      </c>
      <c r="H1006">
        <v>4230.2299999999996</v>
      </c>
      <c r="I1006">
        <v>-1.792</v>
      </c>
      <c r="J1006">
        <v>-2810.1170000000002</v>
      </c>
      <c r="K1006">
        <v>-124.35599999999999</v>
      </c>
    </row>
    <row r="1007" spans="1:11">
      <c r="A1007" t="str">
        <f t="shared" si="15"/>
        <v>BASE 3 FLUL30</v>
      </c>
      <c r="B1007" t="s">
        <v>17</v>
      </c>
      <c r="C1007" t="s">
        <v>42</v>
      </c>
      <c r="D1007" t="s">
        <v>14</v>
      </c>
      <c r="E1007">
        <v>0</v>
      </c>
      <c r="F1007">
        <v>-901.42</v>
      </c>
      <c r="G1007">
        <v>148.91999999999999</v>
      </c>
      <c r="H1007">
        <v>748.57</v>
      </c>
      <c r="I1007">
        <v>4.68</v>
      </c>
      <c r="J1007">
        <v>1079.07</v>
      </c>
      <c r="K1007">
        <v>251.846</v>
      </c>
    </row>
    <row r="1008" spans="1:11">
      <c r="A1008" t="str">
        <f t="shared" si="15"/>
        <v>BASE 3 FLUL31.105</v>
      </c>
      <c r="B1008" t="s">
        <v>17</v>
      </c>
      <c r="C1008" t="s">
        <v>42</v>
      </c>
      <c r="D1008" t="s">
        <v>14</v>
      </c>
      <c r="E1008">
        <v>1.105</v>
      </c>
      <c r="F1008">
        <v>-901.42</v>
      </c>
      <c r="G1008">
        <v>148.91999999999999</v>
      </c>
      <c r="H1008">
        <v>748.57</v>
      </c>
      <c r="I1008">
        <v>4.68</v>
      </c>
      <c r="J1008">
        <v>245.691</v>
      </c>
      <c r="K1008">
        <v>85.792000000000002</v>
      </c>
    </row>
    <row r="1009" spans="1:11">
      <c r="A1009" t="str">
        <f t="shared" si="15"/>
        <v>BASE 3 FLUL32.21</v>
      </c>
      <c r="B1009" t="s">
        <v>17</v>
      </c>
      <c r="C1009" t="s">
        <v>42</v>
      </c>
      <c r="D1009" t="s">
        <v>14</v>
      </c>
      <c r="E1009">
        <v>2.21</v>
      </c>
      <c r="F1009">
        <v>-901.42</v>
      </c>
      <c r="G1009">
        <v>148.91999999999999</v>
      </c>
      <c r="H1009">
        <v>748.57</v>
      </c>
      <c r="I1009">
        <v>4.68</v>
      </c>
      <c r="J1009">
        <v>-591.07000000000005</v>
      </c>
      <c r="K1009">
        <v>-81.441999999999993</v>
      </c>
    </row>
    <row r="1010" spans="1:11">
      <c r="A1010" t="str">
        <f t="shared" si="15"/>
        <v>1ST FLUL10</v>
      </c>
      <c r="B1010" t="s">
        <v>24</v>
      </c>
      <c r="C1010" t="s">
        <v>43</v>
      </c>
      <c r="D1010" t="s">
        <v>12</v>
      </c>
      <c r="E1010">
        <v>0</v>
      </c>
      <c r="F1010">
        <v>9479.68</v>
      </c>
      <c r="G1010">
        <v>24195.05</v>
      </c>
      <c r="H1010">
        <v>-1395.7</v>
      </c>
      <c r="I1010">
        <v>-24.169</v>
      </c>
      <c r="J1010">
        <v>-2629.7510000000002</v>
      </c>
      <c r="K1010">
        <v>60508.659</v>
      </c>
    </row>
    <row r="1011" spans="1:11">
      <c r="A1011" t="str">
        <f t="shared" si="15"/>
        <v>1ST FLUL11.79</v>
      </c>
      <c r="B1011" t="s">
        <v>24</v>
      </c>
      <c r="C1011" t="s">
        <v>43</v>
      </c>
      <c r="D1011" t="s">
        <v>12</v>
      </c>
      <c r="E1011">
        <v>1.79</v>
      </c>
      <c r="F1011">
        <v>9479.68</v>
      </c>
      <c r="G1011">
        <v>24195.05</v>
      </c>
      <c r="H1011">
        <v>-1395.7</v>
      </c>
      <c r="I1011">
        <v>-24.169</v>
      </c>
      <c r="J1011">
        <v>-105.38200000000001</v>
      </c>
      <c r="K1011">
        <v>16946.273000000001</v>
      </c>
    </row>
    <row r="1012" spans="1:11">
      <c r="A1012" t="str">
        <f t="shared" si="15"/>
        <v>1ST FLUL13.58</v>
      </c>
      <c r="B1012" t="s">
        <v>24</v>
      </c>
      <c r="C1012" t="s">
        <v>43</v>
      </c>
      <c r="D1012" t="s">
        <v>12</v>
      </c>
      <c r="E1012">
        <v>3.58</v>
      </c>
      <c r="F1012">
        <v>9479.68</v>
      </c>
      <c r="G1012">
        <v>24195.05</v>
      </c>
      <c r="H1012">
        <v>-1395.7</v>
      </c>
      <c r="I1012">
        <v>-24.169</v>
      </c>
      <c r="J1012">
        <v>2420.569</v>
      </c>
      <c r="K1012">
        <v>-26699.096000000001</v>
      </c>
    </row>
    <row r="1013" spans="1:11">
      <c r="A1013" t="str">
        <f t="shared" si="15"/>
        <v>1ST FLUL20</v>
      </c>
      <c r="B1013" t="s">
        <v>24</v>
      </c>
      <c r="C1013" t="s">
        <v>43</v>
      </c>
      <c r="D1013" t="s">
        <v>13</v>
      </c>
      <c r="E1013">
        <v>0</v>
      </c>
      <c r="F1013">
        <v>4064.67</v>
      </c>
      <c r="G1013">
        <v>-1038.8599999999999</v>
      </c>
      <c r="H1013">
        <v>6953.71</v>
      </c>
      <c r="I1013">
        <v>-0.85299999999999998</v>
      </c>
      <c r="J1013">
        <v>12133.927</v>
      </c>
      <c r="K1013">
        <v>-2855.5419999999999</v>
      </c>
    </row>
    <row r="1014" spans="1:11">
      <c r="A1014" t="str">
        <f t="shared" si="15"/>
        <v>1ST FLUL21.79</v>
      </c>
      <c r="B1014" t="s">
        <v>24</v>
      </c>
      <c r="C1014" t="s">
        <v>43</v>
      </c>
      <c r="D1014" t="s">
        <v>13</v>
      </c>
      <c r="E1014">
        <v>1.79</v>
      </c>
      <c r="F1014">
        <v>4064.67</v>
      </c>
      <c r="G1014">
        <v>-1038.8599999999999</v>
      </c>
      <c r="H1014">
        <v>6953.71</v>
      </c>
      <c r="I1014">
        <v>-0.85299999999999998</v>
      </c>
      <c r="J1014">
        <v>-438.06200000000001</v>
      </c>
      <c r="K1014">
        <v>-985.48299999999995</v>
      </c>
    </row>
    <row r="1015" spans="1:11">
      <c r="A1015" t="str">
        <f t="shared" si="15"/>
        <v>1ST FLUL23.58</v>
      </c>
      <c r="B1015" t="s">
        <v>24</v>
      </c>
      <c r="C1015" t="s">
        <v>43</v>
      </c>
      <c r="D1015" t="s">
        <v>13</v>
      </c>
      <c r="E1015">
        <v>3.58</v>
      </c>
      <c r="F1015">
        <v>4064.67</v>
      </c>
      <c r="G1015">
        <v>-1038.8599999999999</v>
      </c>
      <c r="H1015">
        <v>6953.71</v>
      </c>
      <c r="I1015">
        <v>-0.85299999999999998</v>
      </c>
      <c r="J1015">
        <v>-13003.527</v>
      </c>
      <c r="K1015">
        <v>889.4</v>
      </c>
    </row>
    <row r="1016" spans="1:11">
      <c r="A1016" t="str">
        <f t="shared" si="15"/>
        <v>1ST FLUL30</v>
      </c>
      <c r="B1016" t="s">
        <v>24</v>
      </c>
      <c r="C1016" t="s">
        <v>43</v>
      </c>
      <c r="D1016" t="s">
        <v>14</v>
      </c>
      <c r="E1016">
        <v>0</v>
      </c>
      <c r="F1016">
        <v>433.1</v>
      </c>
      <c r="G1016">
        <v>135.86000000000001</v>
      </c>
      <c r="H1016">
        <v>823</v>
      </c>
      <c r="I1016">
        <v>21.574999999999999</v>
      </c>
      <c r="J1016">
        <v>1437.7539999999999</v>
      </c>
      <c r="K1016">
        <v>316.41300000000001</v>
      </c>
    </row>
    <row r="1017" spans="1:11">
      <c r="A1017" t="str">
        <f t="shared" si="15"/>
        <v>1ST FLUL31.79</v>
      </c>
      <c r="B1017" t="s">
        <v>24</v>
      </c>
      <c r="C1017" t="s">
        <v>43</v>
      </c>
      <c r="D1017" t="s">
        <v>14</v>
      </c>
      <c r="E1017">
        <v>1.79</v>
      </c>
      <c r="F1017">
        <v>433.1</v>
      </c>
      <c r="G1017">
        <v>135.86000000000001</v>
      </c>
      <c r="H1017">
        <v>823</v>
      </c>
      <c r="I1017">
        <v>21.574999999999999</v>
      </c>
      <c r="J1017">
        <v>-49.204999999999998</v>
      </c>
      <c r="K1017">
        <v>71.724999999999994</v>
      </c>
    </row>
    <row r="1018" spans="1:11">
      <c r="A1018" t="str">
        <f t="shared" si="15"/>
        <v>1ST FLUL33.58</v>
      </c>
      <c r="B1018" t="s">
        <v>24</v>
      </c>
      <c r="C1018" t="s">
        <v>43</v>
      </c>
      <c r="D1018" t="s">
        <v>14</v>
      </c>
      <c r="E1018">
        <v>3.58</v>
      </c>
      <c r="F1018">
        <v>433.1</v>
      </c>
      <c r="G1018">
        <v>135.86000000000001</v>
      </c>
      <c r="H1018">
        <v>823</v>
      </c>
      <c r="I1018">
        <v>21.574999999999999</v>
      </c>
      <c r="J1018">
        <v>-1535.431</v>
      </c>
      <c r="K1018">
        <v>-173.31399999999999</v>
      </c>
    </row>
    <row r="1019" spans="1:11">
      <c r="A1019" t="str">
        <f t="shared" si="15"/>
        <v>GROUND FLUL10</v>
      </c>
      <c r="B1019" t="s">
        <v>10</v>
      </c>
      <c r="C1019" t="s">
        <v>43</v>
      </c>
      <c r="D1019" t="s">
        <v>12</v>
      </c>
      <c r="E1019">
        <v>0</v>
      </c>
      <c r="F1019">
        <v>58156.19</v>
      </c>
      <c r="G1019">
        <v>-17605.259999999998</v>
      </c>
      <c r="H1019">
        <v>675.01</v>
      </c>
      <c r="I1019">
        <v>-0.51700000000000002</v>
      </c>
      <c r="J1019">
        <v>720.22400000000005</v>
      </c>
      <c r="K1019">
        <v>-11168.134</v>
      </c>
    </row>
    <row r="1020" spans="1:11">
      <c r="A1020" t="str">
        <f t="shared" si="15"/>
        <v>GROUND FLUL11.365</v>
      </c>
      <c r="B1020" t="s">
        <v>10</v>
      </c>
      <c r="C1020" t="s">
        <v>43</v>
      </c>
      <c r="D1020" t="s">
        <v>12</v>
      </c>
      <c r="E1020">
        <v>1.365</v>
      </c>
      <c r="F1020">
        <v>58156.19</v>
      </c>
      <c r="G1020">
        <v>-17605.259999999998</v>
      </c>
      <c r="H1020">
        <v>675.01</v>
      </c>
      <c r="I1020">
        <v>-0.51700000000000002</v>
      </c>
      <c r="J1020">
        <v>-201.66499999999999</v>
      </c>
      <c r="K1020">
        <v>12917.97</v>
      </c>
    </row>
    <row r="1021" spans="1:11">
      <c r="A1021" t="str">
        <f t="shared" si="15"/>
        <v>GROUND FLUL12.73</v>
      </c>
      <c r="B1021" t="s">
        <v>10</v>
      </c>
      <c r="C1021" t="s">
        <v>43</v>
      </c>
      <c r="D1021" t="s">
        <v>12</v>
      </c>
      <c r="E1021">
        <v>2.73</v>
      </c>
      <c r="F1021">
        <v>58156.19</v>
      </c>
      <c r="G1021">
        <v>-17605.259999999998</v>
      </c>
      <c r="H1021">
        <v>675.01</v>
      </c>
      <c r="I1021">
        <v>-0.51700000000000002</v>
      </c>
      <c r="J1021">
        <v>-1119.2909999999999</v>
      </c>
      <c r="K1021">
        <v>36914.535000000003</v>
      </c>
    </row>
    <row r="1022" spans="1:11">
      <c r="A1022" t="str">
        <f t="shared" si="15"/>
        <v>GROUND FLUL20</v>
      </c>
      <c r="B1022" t="s">
        <v>10</v>
      </c>
      <c r="C1022" t="s">
        <v>43</v>
      </c>
      <c r="D1022" t="s">
        <v>13</v>
      </c>
      <c r="E1022">
        <v>0</v>
      </c>
      <c r="F1022">
        <v>-8832.39</v>
      </c>
      <c r="G1022">
        <v>757.75</v>
      </c>
      <c r="H1022">
        <v>-1167.5899999999999</v>
      </c>
      <c r="I1022">
        <v>-0.83499999999999996</v>
      </c>
      <c r="J1022">
        <v>108.83799999999999</v>
      </c>
      <c r="K1022">
        <v>499.11200000000002</v>
      </c>
    </row>
    <row r="1023" spans="1:11">
      <c r="A1023" t="str">
        <f t="shared" si="15"/>
        <v>GROUND FLUL21.365</v>
      </c>
      <c r="B1023" t="s">
        <v>10</v>
      </c>
      <c r="C1023" t="s">
        <v>43</v>
      </c>
      <c r="D1023" t="s">
        <v>13</v>
      </c>
      <c r="E1023">
        <v>1.365</v>
      </c>
      <c r="F1023">
        <v>-8832.39</v>
      </c>
      <c r="G1023">
        <v>757.75</v>
      </c>
      <c r="H1023">
        <v>-1167.5899999999999</v>
      </c>
      <c r="I1023">
        <v>-0.83499999999999996</v>
      </c>
      <c r="J1023">
        <v>1676.905</v>
      </c>
      <c r="K1023">
        <v>-539.26099999999997</v>
      </c>
    </row>
    <row r="1024" spans="1:11">
      <c r="A1024" t="str">
        <f t="shared" si="15"/>
        <v>GROUND FLUL22.73</v>
      </c>
      <c r="B1024" t="s">
        <v>10</v>
      </c>
      <c r="C1024" t="s">
        <v>43</v>
      </c>
      <c r="D1024" t="s">
        <v>13</v>
      </c>
      <c r="E1024">
        <v>2.73</v>
      </c>
      <c r="F1024">
        <v>-8832.39</v>
      </c>
      <c r="G1024">
        <v>757.75</v>
      </c>
      <c r="H1024">
        <v>-1167.5899999999999</v>
      </c>
      <c r="I1024">
        <v>-0.83499999999999996</v>
      </c>
      <c r="J1024">
        <v>3209.489</v>
      </c>
      <c r="K1024">
        <v>-1573.8969999999999</v>
      </c>
    </row>
    <row r="1025" spans="1:11">
      <c r="A1025" t="str">
        <f t="shared" si="15"/>
        <v>GROUND FLUL30</v>
      </c>
      <c r="B1025" t="s">
        <v>10</v>
      </c>
      <c r="C1025" t="s">
        <v>43</v>
      </c>
      <c r="D1025" t="s">
        <v>14</v>
      </c>
      <c r="E1025">
        <v>0</v>
      </c>
      <c r="F1025">
        <v>-425.06</v>
      </c>
      <c r="G1025">
        <v>-120.91</v>
      </c>
      <c r="H1025">
        <v>-322.16000000000003</v>
      </c>
      <c r="I1025">
        <v>0.626</v>
      </c>
      <c r="J1025">
        <v>-242.78</v>
      </c>
      <c r="K1025">
        <v>-77.527000000000001</v>
      </c>
    </row>
    <row r="1026" spans="1:11">
      <c r="A1026" t="str">
        <f t="shared" si="15"/>
        <v>GROUND FLUL31.365</v>
      </c>
      <c r="B1026" t="s">
        <v>10</v>
      </c>
      <c r="C1026" t="s">
        <v>43</v>
      </c>
      <c r="D1026" t="s">
        <v>14</v>
      </c>
      <c r="E1026">
        <v>1.365</v>
      </c>
      <c r="F1026">
        <v>-425.06</v>
      </c>
      <c r="G1026">
        <v>-120.91</v>
      </c>
      <c r="H1026">
        <v>-322.16000000000003</v>
      </c>
      <c r="I1026">
        <v>0.626</v>
      </c>
      <c r="J1026">
        <v>200.124</v>
      </c>
      <c r="K1026">
        <v>87.93</v>
      </c>
    </row>
    <row r="1027" spans="1:11">
      <c r="A1027" t="str">
        <f t="shared" ref="A1027:A1090" si="16">+CONCATENATE(B1027,D1027,E1027)</f>
        <v>GROUND FLUL32.73</v>
      </c>
      <c r="B1027" t="s">
        <v>10</v>
      </c>
      <c r="C1027" t="s">
        <v>43</v>
      </c>
      <c r="D1027" t="s">
        <v>14</v>
      </c>
      <c r="E1027">
        <v>2.73</v>
      </c>
      <c r="F1027">
        <v>-425.06</v>
      </c>
      <c r="G1027">
        <v>-120.91</v>
      </c>
      <c r="H1027">
        <v>-322.16000000000003</v>
      </c>
      <c r="I1027">
        <v>0.626</v>
      </c>
      <c r="J1027">
        <v>638.79499999999996</v>
      </c>
      <c r="K1027">
        <v>252.77699999999999</v>
      </c>
    </row>
    <row r="1028" spans="1:11">
      <c r="A1028" t="str">
        <f t="shared" si="16"/>
        <v>BASE 1 FLUL10</v>
      </c>
      <c r="B1028" t="s">
        <v>15</v>
      </c>
      <c r="C1028" t="s">
        <v>43</v>
      </c>
      <c r="D1028" t="s">
        <v>12</v>
      </c>
      <c r="E1028">
        <v>0</v>
      </c>
      <c r="F1028">
        <v>52317.61</v>
      </c>
      <c r="G1028">
        <v>3946.26</v>
      </c>
      <c r="H1028">
        <v>61.49</v>
      </c>
      <c r="I1028">
        <v>-0.26800000000000002</v>
      </c>
      <c r="J1028">
        <v>4.2930000000000001</v>
      </c>
      <c r="K1028">
        <v>3012.5590000000002</v>
      </c>
    </row>
    <row r="1029" spans="1:11">
      <c r="A1029" t="str">
        <f t="shared" si="16"/>
        <v>BASE 1 FLUL11.615</v>
      </c>
      <c r="B1029" t="s">
        <v>15</v>
      </c>
      <c r="C1029" t="s">
        <v>43</v>
      </c>
      <c r="D1029" t="s">
        <v>12</v>
      </c>
      <c r="E1029">
        <v>1.615</v>
      </c>
      <c r="F1029">
        <v>52317.61</v>
      </c>
      <c r="G1029">
        <v>3946.26</v>
      </c>
      <c r="H1029">
        <v>61.49</v>
      </c>
      <c r="I1029">
        <v>-0.26800000000000002</v>
      </c>
      <c r="J1029">
        <v>-95.361999999999995</v>
      </c>
      <c r="K1029">
        <v>-3407.0219999999999</v>
      </c>
    </row>
    <row r="1030" spans="1:11">
      <c r="A1030" t="str">
        <f t="shared" si="16"/>
        <v>BASE 1 FLUL13.23</v>
      </c>
      <c r="B1030" t="s">
        <v>15</v>
      </c>
      <c r="C1030" t="s">
        <v>43</v>
      </c>
      <c r="D1030" t="s">
        <v>12</v>
      </c>
      <c r="E1030">
        <v>3.23</v>
      </c>
      <c r="F1030">
        <v>52317.61</v>
      </c>
      <c r="G1030">
        <v>3946.26</v>
      </c>
      <c r="H1030">
        <v>61.49</v>
      </c>
      <c r="I1030">
        <v>-0.26800000000000002</v>
      </c>
      <c r="J1030">
        <v>-190.779</v>
      </c>
      <c r="K1030">
        <v>-9776.9159999999993</v>
      </c>
    </row>
    <row r="1031" spans="1:11">
      <c r="A1031" t="str">
        <f t="shared" si="16"/>
        <v>BASE 1 FLUL20</v>
      </c>
      <c r="B1031" t="s">
        <v>15</v>
      </c>
      <c r="C1031" t="s">
        <v>43</v>
      </c>
      <c r="D1031" t="s">
        <v>13</v>
      </c>
      <c r="E1031">
        <v>0</v>
      </c>
      <c r="F1031">
        <v>-8814.15</v>
      </c>
      <c r="G1031">
        <v>-163.59</v>
      </c>
      <c r="H1031">
        <v>458.98</v>
      </c>
      <c r="I1031">
        <v>-0.29399999999999998</v>
      </c>
      <c r="J1031">
        <v>678.59199999999998</v>
      </c>
      <c r="K1031">
        <v>-81.2</v>
      </c>
    </row>
    <row r="1032" spans="1:11">
      <c r="A1032" t="str">
        <f t="shared" si="16"/>
        <v>BASE 1 FLUL21.615</v>
      </c>
      <c r="B1032" t="s">
        <v>15</v>
      </c>
      <c r="C1032" t="s">
        <v>43</v>
      </c>
      <c r="D1032" t="s">
        <v>13</v>
      </c>
      <c r="E1032">
        <v>1.615</v>
      </c>
      <c r="F1032">
        <v>-8814.15</v>
      </c>
      <c r="G1032">
        <v>-163.59</v>
      </c>
      <c r="H1032">
        <v>458.98</v>
      </c>
      <c r="I1032">
        <v>-0.29399999999999998</v>
      </c>
      <c r="J1032">
        <v>-117.428</v>
      </c>
      <c r="K1032">
        <v>182.82400000000001</v>
      </c>
    </row>
    <row r="1033" spans="1:11">
      <c r="A1033" t="str">
        <f t="shared" si="16"/>
        <v>BASE 1 FLUL23.23</v>
      </c>
      <c r="B1033" t="s">
        <v>15</v>
      </c>
      <c r="C1033" t="s">
        <v>43</v>
      </c>
      <c r="D1033" t="s">
        <v>13</v>
      </c>
      <c r="E1033">
        <v>3.23</v>
      </c>
      <c r="F1033">
        <v>-8814.15</v>
      </c>
      <c r="G1033">
        <v>-163.59</v>
      </c>
      <c r="H1033">
        <v>458.98</v>
      </c>
      <c r="I1033">
        <v>-0.29399999999999998</v>
      </c>
      <c r="J1033">
        <v>-908.23</v>
      </c>
      <c r="K1033">
        <v>444.18200000000002</v>
      </c>
    </row>
    <row r="1034" spans="1:11">
      <c r="A1034" t="str">
        <f t="shared" si="16"/>
        <v>BASE 1 FLUL30</v>
      </c>
      <c r="B1034" t="s">
        <v>15</v>
      </c>
      <c r="C1034" t="s">
        <v>43</v>
      </c>
      <c r="D1034" t="s">
        <v>14</v>
      </c>
      <c r="E1034">
        <v>0</v>
      </c>
      <c r="F1034">
        <v>-467.11</v>
      </c>
      <c r="G1034">
        <v>22.47</v>
      </c>
      <c r="H1034">
        <v>61.44</v>
      </c>
      <c r="I1034">
        <v>0.222</v>
      </c>
      <c r="J1034">
        <v>49.015999999999998</v>
      </c>
      <c r="K1034">
        <v>12.023</v>
      </c>
    </row>
    <row r="1035" spans="1:11">
      <c r="A1035" t="str">
        <f t="shared" si="16"/>
        <v>BASE 1 FLUL31.615</v>
      </c>
      <c r="B1035" t="s">
        <v>15</v>
      </c>
      <c r="C1035" t="s">
        <v>43</v>
      </c>
      <c r="D1035" t="s">
        <v>14</v>
      </c>
      <c r="E1035">
        <v>1.615</v>
      </c>
      <c r="F1035">
        <v>-467.11</v>
      </c>
      <c r="G1035">
        <v>22.47</v>
      </c>
      <c r="H1035">
        <v>61.44</v>
      </c>
      <c r="I1035">
        <v>0.222</v>
      </c>
      <c r="J1035">
        <v>-51.652000000000001</v>
      </c>
      <c r="K1035">
        <v>-24.5</v>
      </c>
    </row>
    <row r="1036" spans="1:11">
      <c r="A1036" t="str">
        <f t="shared" si="16"/>
        <v>BASE 1 FLUL33.23</v>
      </c>
      <c r="B1036" t="s">
        <v>15</v>
      </c>
      <c r="C1036" t="s">
        <v>43</v>
      </c>
      <c r="D1036" t="s">
        <v>14</v>
      </c>
      <c r="E1036">
        <v>3.23</v>
      </c>
      <c r="F1036">
        <v>-467.11</v>
      </c>
      <c r="G1036">
        <v>22.47</v>
      </c>
      <c r="H1036">
        <v>61.44</v>
      </c>
      <c r="I1036">
        <v>0.222</v>
      </c>
      <c r="J1036">
        <v>-150.024</v>
      </c>
      <c r="K1036">
        <v>-60.664999999999999</v>
      </c>
    </row>
    <row r="1037" spans="1:11">
      <c r="A1037" t="str">
        <f t="shared" si="16"/>
        <v>BASE 2 FLUL10</v>
      </c>
      <c r="B1037" t="s">
        <v>16</v>
      </c>
      <c r="C1037" t="s">
        <v>43</v>
      </c>
      <c r="D1037" t="s">
        <v>12</v>
      </c>
      <c r="E1037">
        <v>0</v>
      </c>
      <c r="F1037">
        <v>51466</v>
      </c>
      <c r="G1037">
        <v>-1889.39</v>
      </c>
      <c r="H1037">
        <v>-50.74</v>
      </c>
      <c r="I1037">
        <v>-0.37</v>
      </c>
      <c r="J1037">
        <v>-67.322000000000003</v>
      </c>
      <c r="K1037">
        <v>-3248.7449999999999</v>
      </c>
    </row>
    <row r="1038" spans="1:11">
      <c r="A1038" t="str">
        <f t="shared" si="16"/>
        <v>BASE 2 FLUL11.615</v>
      </c>
      <c r="B1038" t="s">
        <v>16</v>
      </c>
      <c r="C1038" t="s">
        <v>43</v>
      </c>
      <c r="D1038" t="s">
        <v>12</v>
      </c>
      <c r="E1038">
        <v>1.615</v>
      </c>
      <c r="F1038">
        <v>51466</v>
      </c>
      <c r="G1038">
        <v>-1889.39</v>
      </c>
      <c r="H1038">
        <v>-50.74</v>
      </c>
      <c r="I1038">
        <v>-0.37</v>
      </c>
      <c r="J1038">
        <v>16.5</v>
      </c>
      <c r="K1038">
        <v>-230.126</v>
      </c>
    </row>
    <row r="1039" spans="1:11">
      <c r="A1039" t="str">
        <f t="shared" si="16"/>
        <v>BASE 2 FLUL13.23</v>
      </c>
      <c r="B1039" t="s">
        <v>16</v>
      </c>
      <c r="C1039" t="s">
        <v>43</v>
      </c>
      <c r="D1039" t="s">
        <v>12</v>
      </c>
      <c r="E1039">
        <v>3.23</v>
      </c>
      <c r="F1039">
        <v>51466</v>
      </c>
      <c r="G1039">
        <v>-1889.39</v>
      </c>
      <c r="H1039">
        <v>-50.74</v>
      </c>
      <c r="I1039">
        <v>-0.37</v>
      </c>
      <c r="J1039">
        <v>99.367999999999995</v>
      </c>
      <c r="K1039">
        <v>2792.8609999999999</v>
      </c>
    </row>
    <row r="1040" spans="1:11">
      <c r="A1040" t="str">
        <f t="shared" si="16"/>
        <v>BASE 2 FLUL20</v>
      </c>
      <c r="B1040" t="s">
        <v>16</v>
      </c>
      <c r="C1040" t="s">
        <v>43</v>
      </c>
      <c r="D1040" t="s">
        <v>13</v>
      </c>
      <c r="E1040">
        <v>0</v>
      </c>
      <c r="F1040">
        <v>-8230.67</v>
      </c>
      <c r="G1040">
        <v>93.75</v>
      </c>
      <c r="H1040">
        <v>531.55999999999995</v>
      </c>
      <c r="I1040">
        <v>-2.3E-2</v>
      </c>
      <c r="J1040">
        <v>1276.548</v>
      </c>
      <c r="K1040">
        <v>153.71199999999999</v>
      </c>
    </row>
    <row r="1041" spans="1:11">
      <c r="A1041" t="str">
        <f t="shared" si="16"/>
        <v>BASE 2 FLUL21.615</v>
      </c>
      <c r="B1041" t="s">
        <v>16</v>
      </c>
      <c r="C1041" t="s">
        <v>43</v>
      </c>
      <c r="D1041" t="s">
        <v>13</v>
      </c>
      <c r="E1041">
        <v>1.615</v>
      </c>
      <c r="F1041">
        <v>-8230.67</v>
      </c>
      <c r="G1041">
        <v>93.75</v>
      </c>
      <c r="H1041">
        <v>531.55999999999995</v>
      </c>
      <c r="I1041">
        <v>-2.3E-2</v>
      </c>
      <c r="J1041">
        <v>373.20800000000003</v>
      </c>
      <c r="K1041">
        <v>0.91600000000000004</v>
      </c>
    </row>
    <row r="1042" spans="1:11">
      <c r="A1042" t="str">
        <f t="shared" si="16"/>
        <v>BASE 2 FLUL23.23</v>
      </c>
      <c r="B1042" t="s">
        <v>16</v>
      </c>
      <c r="C1042" t="s">
        <v>43</v>
      </c>
      <c r="D1042" t="s">
        <v>13</v>
      </c>
      <c r="E1042">
        <v>3.23</v>
      </c>
      <c r="F1042">
        <v>-8230.67</v>
      </c>
      <c r="G1042">
        <v>93.75</v>
      </c>
      <c r="H1042">
        <v>531.55999999999995</v>
      </c>
      <c r="I1042">
        <v>-2.3E-2</v>
      </c>
      <c r="J1042">
        <v>-551.68799999999999</v>
      </c>
      <c r="K1042">
        <v>-151.89699999999999</v>
      </c>
    </row>
    <row r="1043" spans="1:11">
      <c r="A1043" t="str">
        <f t="shared" si="16"/>
        <v>BASE 2 FLUL30</v>
      </c>
      <c r="B1043" t="s">
        <v>16</v>
      </c>
      <c r="C1043" t="s">
        <v>43</v>
      </c>
      <c r="D1043" t="s">
        <v>14</v>
      </c>
      <c r="E1043">
        <v>0</v>
      </c>
      <c r="F1043">
        <v>-435.04</v>
      </c>
      <c r="G1043">
        <v>-3.02</v>
      </c>
      <c r="H1043">
        <v>-10.98</v>
      </c>
      <c r="I1043">
        <v>0.375</v>
      </c>
      <c r="J1043">
        <v>-14.462999999999999</v>
      </c>
      <c r="K1043">
        <v>2.1819999999999999</v>
      </c>
    </row>
    <row r="1044" spans="1:11">
      <c r="A1044" t="str">
        <f t="shared" si="16"/>
        <v>BASE 2 FLUL31.615</v>
      </c>
      <c r="B1044" t="s">
        <v>16</v>
      </c>
      <c r="C1044" t="s">
        <v>43</v>
      </c>
      <c r="D1044" t="s">
        <v>14</v>
      </c>
      <c r="E1044">
        <v>1.615</v>
      </c>
      <c r="F1044">
        <v>-435.04</v>
      </c>
      <c r="G1044">
        <v>-3.02</v>
      </c>
      <c r="H1044">
        <v>-10.98</v>
      </c>
      <c r="I1044">
        <v>0.375</v>
      </c>
      <c r="J1044">
        <v>2.4660000000000002</v>
      </c>
      <c r="K1044">
        <v>7.02</v>
      </c>
    </row>
    <row r="1045" spans="1:11">
      <c r="A1045" t="str">
        <f t="shared" si="16"/>
        <v>BASE 2 FLUL33.23</v>
      </c>
      <c r="B1045" t="s">
        <v>16</v>
      </c>
      <c r="C1045" t="s">
        <v>43</v>
      </c>
      <c r="D1045" t="s">
        <v>14</v>
      </c>
      <c r="E1045">
        <v>3.23</v>
      </c>
      <c r="F1045">
        <v>-435.04</v>
      </c>
      <c r="G1045">
        <v>-3.02</v>
      </c>
      <c r="H1045">
        <v>-10.98</v>
      </c>
      <c r="I1045">
        <v>0.375</v>
      </c>
      <c r="J1045">
        <v>19.251999999999999</v>
      </c>
      <c r="K1045">
        <v>11.725</v>
      </c>
    </row>
    <row r="1046" spans="1:11">
      <c r="A1046" t="str">
        <f t="shared" si="16"/>
        <v>BASE 3 FLUL10</v>
      </c>
      <c r="B1046" t="s">
        <v>17</v>
      </c>
      <c r="C1046" t="s">
        <v>43</v>
      </c>
      <c r="D1046" t="s">
        <v>12</v>
      </c>
      <c r="E1046">
        <v>0</v>
      </c>
      <c r="F1046">
        <v>51167.71</v>
      </c>
      <c r="G1046">
        <v>4379.59</v>
      </c>
      <c r="H1046">
        <v>-550.41</v>
      </c>
      <c r="I1046">
        <v>-6.1950000000000003</v>
      </c>
      <c r="J1046">
        <v>-792.79600000000005</v>
      </c>
      <c r="K1046">
        <v>7905.3419999999996</v>
      </c>
    </row>
    <row r="1047" spans="1:11">
      <c r="A1047" t="str">
        <f t="shared" si="16"/>
        <v>BASE 3 FLUL11.105</v>
      </c>
      <c r="B1047" t="s">
        <v>17</v>
      </c>
      <c r="C1047" t="s">
        <v>43</v>
      </c>
      <c r="D1047" t="s">
        <v>12</v>
      </c>
      <c r="E1047">
        <v>1.105</v>
      </c>
      <c r="F1047">
        <v>51167.71</v>
      </c>
      <c r="G1047">
        <v>4379.59</v>
      </c>
      <c r="H1047">
        <v>-550.41</v>
      </c>
      <c r="I1047">
        <v>-6.1950000000000003</v>
      </c>
      <c r="J1047">
        <v>-175.71199999999999</v>
      </c>
      <c r="K1047">
        <v>3032.848</v>
      </c>
    </row>
    <row r="1048" spans="1:11">
      <c r="A1048" t="str">
        <f t="shared" si="16"/>
        <v>BASE 3 FLUL12.21</v>
      </c>
      <c r="B1048" t="s">
        <v>17</v>
      </c>
      <c r="C1048" t="s">
        <v>43</v>
      </c>
      <c r="D1048" t="s">
        <v>12</v>
      </c>
      <c r="E1048">
        <v>2.21</v>
      </c>
      <c r="F1048">
        <v>51167.71</v>
      </c>
      <c r="G1048">
        <v>4379.59</v>
      </c>
      <c r="H1048">
        <v>-550.41</v>
      </c>
      <c r="I1048">
        <v>-6.1950000000000003</v>
      </c>
      <c r="J1048">
        <v>446.37900000000002</v>
      </c>
      <c r="K1048">
        <v>-1867.934</v>
      </c>
    </row>
    <row r="1049" spans="1:11">
      <c r="A1049" t="str">
        <f t="shared" si="16"/>
        <v>BASE 3 FLUL20</v>
      </c>
      <c r="B1049" t="s">
        <v>17</v>
      </c>
      <c r="C1049" t="s">
        <v>43</v>
      </c>
      <c r="D1049" t="s">
        <v>13</v>
      </c>
      <c r="E1049">
        <v>0</v>
      </c>
      <c r="F1049">
        <v>-6792.08</v>
      </c>
      <c r="G1049">
        <v>70.97</v>
      </c>
      <c r="H1049">
        <v>1689.51</v>
      </c>
      <c r="I1049">
        <v>-0.94299999999999995</v>
      </c>
      <c r="J1049">
        <v>2571.4070000000002</v>
      </c>
      <c r="K1049">
        <v>109.59</v>
      </c>
    </row>
    <row r="1050" spans="1:11">
      <c r="A1050" t="str">
        <f t="shared" si="16"/>
        <v>BASE 3 FLUL21.105</v>
      </c>
      <c r="B1050" t="s">
        <v>17</v>
      </c>
      <c r="C1050" t="s">
        <v>43</v>
      </c>
      <c r="D1050" t="s">
        <v>13</v>
      </c>
      <c r="E1050">
        <v>1.105</v>
      </c>
      <c r="F1050">
        <v>-6792.08</v>
      </c>
      <c r="G1050">
        <v>70.97</v>
      </c>
      <c r="H1050">
        <v>1689.51</v>
      </c>
      <c r="I1050">
        <v>-0.94299999999999995</v>
      </c>
      <c r="J1050">
        <v>675.245</v>
      </c>
      <c r="K1050">
        <v>30.72</v>
      </c>
    </row>
    <row r="1051" spans="1:11">
      <c r="A1051" t="str">
        <f t="shared" si="16"/>
        <v>BASE 3 FLUL22.21</v>
      </c>
      <c r="B1051" t="s">
        <v>17</v>
      </c>
      <c r="C1051" t="s">
        <v>43</v>
      </c>
      <c r="D1051" t="s">
        <v>13</v>
      </c>
      <c r="E1051">
        <v>2.21</v>
      </c>
      <c r="F1051">
        <v>-6792.08</v>
      </c>
      <c r="G1051">
        <v>70.97</v>
      </c>
      <c r="H1051">
        <v>1689.51</v>
      </c>
      <c r="I1051">
        <v>-0.94299999999999995</v>
      </c>
      <c r="J1051">
        <v>-1240.1479999999999</v>
      </c>
      <c r="K1051">
        <v>-48.436</v>
      </c>
    </row>
    <row r="1052" spans="1:11">
      <c r="A1052" t="str">
        <f t="shared" si="16"/>
        <v>BASE 3 FLUL30</v>
      </c>
      <c r="B1052" t="s">
        <v>17</v>
      </c>
      <c r="C1052" t="s">
        <v>43</v>
      </c>
      <c r="D1052" t="s">
        <v>14</v>
      </c>
      <c r="E1052">
        <v>0</v>
      </c>
      <c r="F1052">
        <v>-338.8</v>
      </c>
      <c r="G1052">
        <v>-3.74</v>
      </c>
      <c r="H1052">
        <v>201.25</v>
      </c>
      <c r="I1052">
        <v>2.4630000000000001</v>
      </c>
      <c r="J1052">
        <v>298.27699999999999</v>
      </c>
      <c r="K1052">
        <v>-4.8710000000000004</v>
      </c>
    </row>
    <row r="1053" spans="1:11">
      <c r="A1053" t="str">
        <f t="shared" si="16"/>
        <v>BASE 3 FLUL31.105</v>
      </c>
      <c r="B1053" t="s">
        <v>17</v>
      </c>
      <c r="C1053" t="s">
        <v>43</v>
      </c>
      <c r="D1053" t="s">
        <v>14</v>
      </c>
      <c r="E1053">
        <v>1.105</v>
      </c>
      <c r="F1053">
        <v>-338.8</v>
      </c>
      <c r="G1053">
        <v>-3.74</v>
      </c>
      <c r="H1053">
        <v>201.25</v>
      </c>
      <c r="I1053">
        <v>2.4630000000000001</v>
      </c>
      <c r="J1053">
        <v>72.531000000000006</v>
      </c>
      <c r="K1053">
        <v>-0.71299999999999997</v>
      </c>
    </row>
    <row r="1054" spans="1:11">
      <c r="A1054" t="str">
        <f t="shared" si="16"/>
        <v>BASE 3 FLUL32.21</v>
      </c>
      <c r="B1054" t="s">
        <v>17</v>
      </c>
      <c r="C1054" t="s">
        <v>43</v>
      </c>
      <c r="D1054" t="s">
        <v>14</v>
      </c>
      <c r="E1054">
        <v>2.21</v>
      </c>
      <c r="F1054">
        <v>-338.8</v>
      </c>
      <c r="G1054">
        <v>-3.74</v>
      </c>
      <c r="H1054">
        <v>201.25</v>
      </c>
      <c r="I1054">
        <v>2.4630000000000001</v>
      </c>
      <c r="J1054">
        <v>-155.28</v>
      </c>
      <c r="K1054">
        <v>3.4510000000000001</v>
      </c>
    </row>
    <row r="1055" spans="1:11">
      <c r="A1055" t="str">
        <f t="shared" si="16"/>
        <v>1ST FLUL10</v>
      </c>
      <c r="B1055" t="s">
        <v>24</v>
      </c>
      <c r="C1055" t="s">
        <v>44</v>
      </c>
      <c r="D1055" t="s">
        <v>12</v>
      </c>
      <c r="E1055">
        <v>0</v>
      </c>
      <c r="F1055">
        <v>-61461.74</v>
      </c>
      <c r="G1055">
        <v>11643.13</v>
      </c>
      <c r="H1055">
        <v>26424.95</v>
      </c>
      <c r="I1055">
        <v>2087.7640000000001</v>
      </c>
      <c r="J1055">
        <v>13123.745000000001</v>
      </c>
      <c r="K1055">
        <v>46987.385000000002</v>
      </c>
    </row>
    <row r="1056" spans="1:11">
      <c r="A1056" t="str">
        <f t="shared" si="16"/>
        <v>1ST FLUL11.53</v>
      </c>
      <c r="B1056" t="s">
        <v>24</v>
      </c>
      <c r="C1056" t="s">
        <v>44</v>
      </c>
      <c r="D1056" t="s">
        <v>12</v>
      </c>
      <c r="E1056">
        <v>1.53</v>
      </c>
      <c r="F1056">
        <v>-61461.74</v>
      </c>
      <c r="G1056">
        <v>11643.13</v>
      </c>
      <c r="H1056">
        <v>26424.95</v>
      </c>
      <c r="I1056">
        <v>2087.7640000000001</v>
      </c>
      <c r="J1056">
        <v>-27311.041000000001</v>
      </c>
      <c r="K1056">
        <v>29067.634999999998</v>
      </c>
    </row>
    <row r="1057" spans="1:11">
      <c r="A1057" t="str">
        <f t="shared" si="16"/>
        <v>1ST FLUL11.53</v>
      </c>
      <c r="B1057" t="s">
        <v>24</v>
      </c>
      <c r="C1057" t="s">
        <v>44</v>
      </c>
      <c r="D1057" t="s">
        <v>12</v>
      </c>
      <c r="E1057">
        <v>1.53</v>
      </c>
      <c r="F1057">
        <v>-19265.09</v>
      </c>
      <c r="G1057">
        <v>46446.239999999998</v>
      </c>
      <c r="H1057">
        <v>-1106.0899999999999</v>
      </c>
      <c r="I1057">
        <v>-1291.328</v>
      </c>
      <c r="J1057">
        <v>2748.0920000000001</v>
      </c>
      <c r="K1057">
        <v>76901.953999999998</v>
      </c>
    </row>
    <row r="1058" spans="1:11">
      <c r="A1058" t="str">
        <f t="shared" si="16"/>
        <v>1ST FLUL11.79</v>
      </c>
      <c r="B1058" t="s">
        <v>24</v>
      </c>
      <c r="C1058" t="s">
        <v>44</v>
      </c>
      <c r="D1058" t="s">
        <v>12</v>
      </c>
      <c r="E1058">
        <v>1.79</v>
      </c>
      <c r="F1058">
        <v>-19265.09</v>
      </c>
      <c r="G1058">
        <v>46446.239999999998</v>
      </c>
      <c r="H1058">
        <v>-1106.0899999999999</v>
      </c>
      <c r="I1058">
        <v>-1291.328</v>
      </c>
      <c r="J1058">
        <v>3040.4470000000001</v>
      </c>
      <c r="K1058">
        <v>64811.019</v>
      </c>
    </row>
    <row r="1059" spans="1:11">
      <c r="A1059" t="str">
        <f t="shared" si="16"/>
        <v>1ST FLUL13.58</v>
      </c>
      <c r="B1059" t="s">
        <v>24</v>
      </c>
      <c r="C1059" t="s">
        <v>44</v>
      </c>
      <c r="D1059" t="s">
        <v>12</v>
      </c>
      <c r="E1059">
        <v>3.58</v>
      </c>
      <c r="F1059">
        <v>-19265.09</v>
      </c>
      <c r="G1059">
        <v>46446.239999999998</v>
      </c>
      <c r="H1059">
        <v>-1106.0899999999999</v>
      </c>
      <c r="I1059">
        <v>-1291.328</v>
      </c>
      <c r="J1059">
        <v>5041.3490000000002</v>
      </c>
      <c r="K1059">
        <v>-18474.417000000001</v>
      </c>
    </row>
    <row r="1060" spans="1:11">
      <c r="A1060" t="str">
        <f t="shared" si="16"/>
        <v>1ST FLUL20</v>
      </c>
      <c r="B1060" t="s">
        <v>24</v>
      </c>
      <c r="C1060" t="s">
        <v>44</v>
      </c>
      <c r="D1060" t="s">
        <v>13</v>
      </c>
      <c r="E1060">
        <v>0</v>
      </c>
      <c r="F1060">
        <v>-5891.6</v>
      </c>
      <c r="G1060">
        <v>9128.26</v>
      </c>
      <c r="H1060">
        <v>34366.300000000003</v>
      </c>
      <c r="I1060">
        <v>898.07100000000003</v>
      </c>
      <c r="J1060">
        <v>36426.087</v>
      </c>
      <c r="K1060">
        <v>2876.386</v>
      </c>
    </row>
    <row r="1061" spans="1:11">
      <c r="A1061" t="str">
        <f t="shared" si="16"/>
        <v>1ST FLUL21.53</v>
      </c>
      <c r="B1061" t="s">
        <v>24</v>
      </c>
      <c r="C1061" t="s">
        <v>44</v>
      </c>
      <c r="D1061" t="s">
        <v>13</v>
      </c>
      <c r="E1061">
        <v>1.53</v>
      </c>
      <c r="F1061">
        <v>-5891.6</v>
      </c>
      <c r="G1061">
        <v>9128.26</v>
      </c>
      <c r="H1061">
        <v>34366.300000000003</v>
      </c>
      <c r="I1061">
        <v>898.07100000000003</v>
      </c>
      <c r="J1061">
        <v>-16243.751</v>
      </c>
      <c r="K1061">
        <v>-11091.29</v>
      </c>
    </row>
    <row r="1062" spans="1:11">
      <c r="A1062" t="str">
        <f t="shared" si="16"/>
        <v>1ST FLUL21.53</v>
      </c>
      <c r="B1062" t="s">
        <v>24</v>
      </c>
      <c r="C1062" t="s">
        <v>44</v>
      </c>
      <c r="D1062" t="s">
        <v>13</v>
      </c>
      <c r="E1062">
        <v>1.53</v>
      </c>
      <c r="F1062">
        <v>6172.53</v>
      </c>
      <c r="G1062">
        <v>-2725.91</v>
      </c>
      <c r="H1062">
        <v>4872.8500000000004</v>
      </c>
      <c r="I1062">
        <v>-540.20699999999999</v>
      </c>
      <c r="J1062">
        <v>189.44200000000001</v>
      </c>
      <c r="K1062">
        <v>-4526.1719999999996</v>
      </c>
    </row>
    <row r="1063" spans="1:11">
      <c r="A1063" t="str">
        <f t="shared" si="16"/>
        <v>1ST FLUL21.79</v>
      </c>
      <c r="B1063" t="s">
        <v>24</v>
      </c>
      <c r="C1063" t="s">
        <v>44</v>
      </c>
      <c r="D1063" t="s">
        <v>13</v>
      </c>
      <c r="E1063">
        <v>1.79</v>
      </c>
      <c r="F1063">
        <v>6172.53</v>
      </c>
      <c r="G1063">
        <v>-2725.91</v>
      </c>
      <c r="H1063">
        <v>4872.8500000000004</v>
      </c>
      <c r="I1063">
        <v>-540.20699999999999</v>
      </c>
      <c r="J1063">
        <v>-1085.0260000000001</v>
      </c>
      <c r="K1063">
        <v>-3816.549</v>
      </c>
    </row>
    <row r="1064" spans="1:11">
      <c r="A1064" t="str">
        <f t="shared" si="16"/>
        <v>1ST FLUL23.58</v>
      </c>
      <c r="B1064" t="s">
        <v>24</v>
      </c>
      <c r="C1064" t="s">
        <v>44</v>
      </c>
      <c r="D1064" t="s">
        <v>13</v>
      </c>
      <c r="E1064">
        <v>3.58</v>
      </c>
      <c r="F1064">
        <v>6172.53</v>
      </c>
      <c r="G1064">
        <v>-2725.91</v>
      </c>
      <c r="H1064">
        <v>4872.8500000000004</v>
      </c>
      <c r="I1064">
        <v>-540.20699999999999</v>
      </c>
      <c r="J1064">
        <v>-9847.4969999999994</v>
      </c>
      <c r="K1064">
        <v>1071.53</v>
      </c>
    </row>
    <row r="1065" spans="1:11">
      <c r="A1065" t="str">
        <f t="shared" si="16"/>
        <v>1ST FLUL30</v>
      </c>
      <c r="B1065" t="s">
        <v>24</v>
      </c>
      <c r="C1065" t="s">
        <v>44</v>
      </c>
      <c r="D1065" t="s">
        <v>14</v>
      </c>
      <c r="E1065">
        <v>0</v>
      </c>
      <c r="F1065">
        <v>-1629.24</v>
      </c>
      <c r="G1065">
        <v>1476.17</v>
      </c>
      <c r="H1065">
        <v>5575.59</v>
      </c>
      <c r="I1065">
        <v>176.858</v>
      </c>
      <c r="J1065">
        <v>5629.8729999999996</v>
      </c>
      <c r="K1065">
        <v>1016.135</v>
      </c>
    </row>
    <row r="1066" spans="1:11">
      <c r="A1066" t="str">
        <f t="shared" si="16"/>
        <v>1ST FLUL31.53</v>
      </c>
      <c r="B1066" t="s">
        <v>24</v>
      </c>
      <c r="C1066" t="s">
        <v>44</v>
      </c>
      <c r="D1066" t="s">
        <v>14</v>
      </c>
      <c r="E1066">
        <v>1.53</v>
      </c>
      <c r="F1066">
        <v>-1629.24</v>
      </c>
      <c r="G1066">
        <v>1476.17</v>
      </c>
      <c r="H1066">
        <v>5575.59</v>
      </c>
      <c r="I1066">
        <v>176.858</v>
      </c>
      <c r="J1066">
        <v>-2913.7469999999998</v>
      </c>
      <c r="K1066">
        <v>-1243.963</v>
      </c>
    </row>
    <row r="1067" spans="1:11">
      <c r="A1067" t="str">
        <f t="shared" si="16"/>
        <v>1ST FLUL31.53</v>
      </c>
      <c r="B1067" t="s">
        <v>24</v>
      </c>
      <c r="C1067" t="s">
        <v>44</v>
      </c>
      <c r="D1067" t="s">
        <v>14</v>
      </c>
      <c r="E1067">
        <v>1.53</v>
      </c>
      <c r="F1067">
        <v>710.28</v>
      </c>
      <c r="G1067">
        <v>121.73</v>
      </c>
      <c r="H1067">
        <v>740.56</v>
      </c>
      <c r="I1067">
        <v>-71.593999999999994</v>
      </c>
      <c r="J1067">
        <v>118.75</v>
      </c>
      <c r="K1067">
        <v>182.39699999999999</v>
      </c>
    </row>
    <row r="1068" spans="1:11">
      <c r="A1068" t="str">
        <f t="shared" si="16"/>
        <v>1ST FLUL31.79</v>
      </c>
      <c r="B1068" t="s">
        <v>24</v>
      </c>
      <c r="C1068" t="s">
        <v>44</v>
      </c>
      <c r="D1068" t="s">
        <v>14</v>
      </c>
      <c r="E1068">
        <v>1.79</v>
      </c>
      <c r="F1068">
        <v>710.28</v>
      </c>
      <c r="G1068">
        <v>121.73</v>
      </c>
      <c r="H1068">
        <v>740.56</v>
      </c>
      <c r="I1068">
        <v>-71.593999999999994</v>
      </c>
      <c r="J1068">
        <v>-74.795000000000002</v>
      </c>
      <c r="K1068">
        <v>150.69200000000001</v>
      </c>
    </row>
    <row r="1069" spans="1:11">
      <c r="A1069" t="str">
        <f t="shared" si="16"/>
        <v>1ST FLUL33.58</v>
      </c>
      <c r="B1069" t="s">
        <v>24</v>
      </c>
      <c r="C1069" t="s">
        <v>44</v>
      </c>
      <c r="D1069" t="s">
        <v>14</v>
      </c>
      <c r="E1069">
        <v>3.58</v>
      </c>
      <c r="F1069">
        <v>710.28</v>
      </c>
      <c r="G1069">
        <v>121.73</v>
      </c>
      <c r="H1069">
        <v>740.56</v>
      </c>
      <c r="I1069">
        <v>-71.593999999999994</v>
      </c>
      <c r="J1069">
        <v>-1405.7840000000001</v>
      </c>
      <c r="K1069">
        <v>-67.683000000000007</v>
      </c>
    </row>
    <row r="1070" spans="1:11">
      <c r="A1070" t="str">
        <f t="shared" si="16"/>
        <v>GROUND FLUL10</v>
      </c>
      <c r="B1070" t="s">
        <v>10</v>
      </c>
      <c r="C1070" t="s">
        <v>44</v>
      </c>
      <c r="D1070" t="s">
        <v>12</v>
      </c>
      <c r="E1070">
        <v>0</v>
      </c>
      <c r="F1070">
        <v>-30626.32</v>
      </c>
      <c r="G1070">
        <v>-335.53</v>
      </c>
      <c r="H1070">
        <v>-568.78</v>
      </c>
      <c r="I1070">
        <v>123.815</v>
      </c>
      <c r="J1070">
        <v>-391.40199999999999</v>
      </c>
      <c r="K1070">
        <v>-2196.3040000000001</v>
      </c>
    </row>
    <row r="1071" spans="1:11">
      <c r="A1071" t="str">
        <f t="shared" si="16"/>
        <v>GROUND FLUL10.68</v>
      </c>
      <c r="B1071" t="s">
        <v>10</v>
      </c>
      <c r="C1071" t="s">
        <v>44</v>
      </c>
      <c r="D1071" t="s">
        <v>12</v>
      </c>
      <c r="E1071">
        <v>0.68</v>
      </c>
      <c r="F1071">
        <v>-30626.32</v>
      </c>
      <c r="G1071">
        <v>-335.53</v>
      </c>
      <c r="H1071">
        <v>-568.78</v>
      </c>
      <c r="I1071">
        <v>123.815</v>
      </c>
      <c r="J1071">
        <v>-4.2649999999999997</v>
      </c>
      <c r="K1071">
        <v>-1967.8879999999999</v>
      </c>
    </row>
    <row r="1072" spans="1:11">
      <c r="A1072" t="str">
        <f t="shared" si="16"/>
        <v>GROUND FLUL10.68</v>
      </c>
      <c r="B1072" t="s">
        <v>10</v>
      </c>
      <c r="C1072" t="s">
        <v>44</v>
      </c>
      <c r="D1072" t="s">
        <v>12</v>
      </c>
      <c r="E1072">
        <v>0.68</v>
      </c>
      <c r="F1072">
        <v>-33462.46</v>
      </c>
      <c r="G1072">
        <v>-11642.97</v>
      </c>
      <c r="H1072">
        <v>-615.33000000000004</v>
      </c>
      <c r="I1072">
        <v>-33.671999999999997</v>
      </c>
      <c r="J1072">
        <v>-618.55100000000004</v>
      </c>
      <c r="K1072">
        <v>-4262.4690000000001</v>
      </c>
    </row>
    <row r="1073" spans="1:11">
      <c r="A1073" t="str">
        <f t="shared" si="16"/>
        <v>GROUND FLUL11.365</v>
      </c>
      <c r="B1073" t="s">
        <v>10</v>
      </c>
      <c r="C1073" t="s">
        <v>44</v>
      </c>
      <c r="D1073" t="s">
        <v>12</v>
      </c>
      <c r="E1073">
        <v>1.365</v>
      </c>
      <c r="F1073">
        <v>-33462.46</v>
      </c>
      <c r="G1073">
        <v>-11642.97</v>
      </c>
      <c r="H1073">
        <v>-615.33000000000004</v>
      </c>
      <c r="I1073">
        <v>-33.671999999999997</v>
      </c>
      <c r="J1073">
        <v>-196.29499999999999</v>
      </c>
      <c r="K1073">
        <v>3714.8429999999998</v>
      </c>
    </row>
    <row r="1074" spans="1:11">
      <c r="A1074" t="str">
        <f t="shared" si="16"/>
        <v>GROUND FLUL12.73</v>
      </c>
      <c r="B1074" t="s">
        <v>10</v>
      </c>
      <c r="C1074" t="s">
        <v>44</v>
      </c>
      <c r="D1074" t="s">
        <v>12</v>
      </c>
      <c r="E1074">
        <v>2.73</v>
      </c>
      <c r="F1074">
        <v>-33462.46</v>
      </c>
      <c r="G1074">
        <v>-11642.97</v>
      </c>
      <c r="H1074">
        <v>-615.33000000000004</v>
      </c>
      <c r="I1074">
        <v>-33.671999999999997</v>
      </c>
      <c r="J1074">
        <v>645.38499999999999</v>
      </c>
      <c r="K1074">
        <v>19602.014999999999</v>
      </c>
    </row>
    <row r="1075" spans="1:11">
      <c r="A1075" t="str">
        <f t="shared" si="16"/>
        <v>GROUND FLUL20</v>
      </c>
      <c r="B1075" t="s">
        <v>10</v>
      </c>
      <c r="C1075" t="s">
        <v>44</v>
      </c>
      <c r="D1075" t="s">
        <v>13</v>
      </c>
      <c r="E1075">
        <v>0</v>
      </c>
      <c r="F1075">
        <v>-10841.78</v>
      </c>
      <c r="G1075">
        <v>2300.21</v>
      </c>
      <c r="H1075">
        <v>11555.2</v>
      </c>
      <c r="I1075">
        <v>166.755</v>
      </c>
      <c r="J1075">
        <v>6283.61</v>
      </c>
      <c r="K1075">
        <v>13.324999999999999</v>
      </c>
    </row>
    <row r="1076" spans="1:11">
      <c r="A1076" t="str">
        <f t="shared" si="16"/>
        <v>GROUND FLUL20.68</v>
      </c>
      <c r="B1076" t="s">
        <v>10</v>
      </c>
      <c r="C1076" t="s">
        <v>44</v>
      </c>
      <c r="D1076" t="s">
        <v>13</v>
      </c>
      <c r="E1076">
        <v>0.68</v>
      </c>
      <c r="F1076">
        <v>-10841.78</v>
      </c>
      <c r="G1076">
        <v>2300.21</v>
      </c>
      <c r="H1076">
        <v>11555.2</v>
      </c>
      <c r="I1076">
        <v>166.755</v>
      </c>
      <c r="J1076">
        <v>-1579.298</v>
      </c>
      <c r="K1076">
        <v>-1551.201</v>
      </c>
    </row>
    <row r="1077" spans="1:11">
      <c r="A1077" t="str">
        <f t="shared" si="16"/>
        <v>GROUND FLUL20.68</v>
      </c>
      <c r="B1077" t="s">
        <v>10</v>
      </c>
      <c r="C1077" t="s">
        <v>44</v>
      </c>
      <c r="D1077" t="s">
        <v>13</v>
      </c>
      <c r="E1077">
        <v>0.68</v>
      </c>
      <c r="F1077">
        <v>3743.37</v>
      </c>
      <c r="G1077">
        <v>-715.65</v>
      </c>
      <c r="H1077">
        <v>4220.57</v>
      </c>
      <c r="I1077">
        <v>-45.526000000000003</v>
      </c>
      <c r="J1077">
        <v>4863.6109999999999</v>
      </c>
      <c r="K1077">
        <v>-362.38099999999997</v>
      </c>
    </row>
    <row r="1078" spans="1:11">
      <c r="A1078" t="str">
        <f t="shared" si="16"/>
        <v>GROUND FLUL21.365</v>
      </c>
      <c r="B1078" t="s">
        <v>10</v>
      </c>
      <c r="C1078" t="s">
        <v>44</v>
      </c>
      <c r="D1078" t="s">
        <v>13</v>
      </c>
      <c r="E1078">
        <v>1.365</v>
      </c>
      <c r="F1078">
        <v>3743.37</v>
      </c>
      <c r="G1078">
        <v>-715.65</v>
      </c>
      <c r="H1078">
        <v>4220.57</v>
      </c>
      <c r="I1078">
        <v>-45.526000000000003</v>
      </c>
      <c r="J1078">
        <v>1965.0029999999999</v>
      </c>
      <c r="K1078">
        <v>128.03800000000001</v>
      </c>
    </row>
    <row r="1079" spans="1:11">
      <c r="A1079" t="str">
        <f t="shared" si="16"/>
        <v>GROUND FLUL22.73</v>
      </c>
      <c r="B1079" t="s">
        <v>10</v>
      </c>
      <c r="C1079" t="s">
        <v>44</v>
      </c>
      <c r="D1079" t="s">
        <v>13</v>
      </c>
      <c r="E1079">
        <v>2.73</v>
      </c>
      <c r="F1079">
        <v>3743.37</v>
      </c>
      <c r="G1079">
        <v>-715.65</v>
      </c>
      <c r="H1079">
        <v>4220.57</v>
      </c>
      <c r="I1079">
        <v>-45.526000000000003</v>
      </c>
      <c r="J1079">
        <v>-3815.5230000000001</v>
      </c>
      <c r="K1079">
        <v>1104.876</v>
      </c>
    </row>
    <row r="1080" spans="1:11">
      <c r="A1080" t="str">
        <f t="shared" si="16"/>
        <v>GROUND FLUL30</v>
      </c>
      <c r="B1080" t="s">
        <v>10</v>
      </c>
      <c r="C1080" t="s">
        <v>44</v>
      </c>
      <c r="D1080" t="s">
        <v>14</v>
      </c>
      <c r="E1080">
        <v>0</v>
      </c>
      <c r="F1080">
        <v>-667.34</v>
      </c>
      <c r="G1080">
        <v>33.79</v>
      </c>
      <c r="H1080">
        <v>218.61</v>
      </c>
      <c r="I1080">
        <v>4.3010000000000002</v>
      </c>
      <c r="J1080">
        <v>112.649</v>
      </c>
      <c r="K1080">
        <v>-53.344999999999999</v>
      </c>
    </row>
    <row r="1081" spans="1:11">
      <c r="A1081" t="str">
        <f t="shared" si="16"/>
        <v>GROUND FLUL30.68</v>
      </c>
      <c r="B1081" t="s">
        <v>10</v>
      </c>
      <c r="C1081" t="s">
        <v>44</v>
      </c>
      <c r="D1081" t="s">
        <v>14</v>
      </c>
      <c r="E1081">
        <v>0.68</v>
      </c>
      <c r="F1081">
        <v>-667.34</v>
      </c>
      <c r="G1081">
        <v>33.79</v>
      </c>
      <c r="H1081">
        <v>218.61</v>
      </c>
      <c r="I1081">
        <v>4.3010000000000002</v>
      </c>
      <c r="J1081">
        <v>-36.066000000000003</v>
      </c>
      <c r="K1081">
        <v>-76.257000000000005</v>
      </c>
    </row>
    <row r="1082" spans="1:11">
      <c r="A1082" t="str">
        <f t="shared" si="16"/>
        <v>GROUND FLUL30.68</v>
      </c>
      <c r="B1082" t="s">
        <v>10</v>
      </c>
      <c r="C1082" t="s">
        <v>44</v>
      </c>
      <c r="D1082" t="s">
        <v>14</v>
      </c>
      <c r="E1082">
        <v>0.68</v>
      </c>
      <c r="F1082">
        <v>-480.26</v>
      </c>
      <c r="G1082">
        <v>-260.97000000000003</v>
      </c>
      <c r="H1082">
        <v>34.58</v>
      </c>
      <c r="I1082">
        <v>-0.35499999999999998</v>
      </c>
      <c r="J1082">
        <v>50.9</v>
      </c>
      <c r="K1082">
        <v>-93.040999999999997</v>
      </c>
    </row>
    <row r="1083" spans="1:11">
      <c r="A1083" t="str">
        <f t="shared" si="16"/>
        <v>GROUND FLUL31.365</v>
      </c>
      <c r="B1083" t="s">
        <v>10</v>
      </c>
      <c r="C1083" t="s">
        <v>44</v>
      </c>
      <c r="D1083" t="s">
        <v>14</v>
      </c>
      <c r="E1083">
        <v>1.365</v>
      </c>
      <c r="F1083">
        <v>-480.26</v>
      </c>
      <c r="G1083">
        <v>-260.97000000000003</v>
      </c>
      <c r="H1083">
        <v>34.58</v>
      </c>
      <c r="I1083">
        <v>-0.35499999999999998</v>
      </c>
      <c r="J1083">
        <v>27.135000000000002</v>
      </c>
      <c r="K1083">
        <v>85.816999999999993</v>
      </c>
    </row>
    <row r="1084" spans="1:11">
      <c r="A1084" t="str">
        <f t="shared" si="16"/>
        <v>GROUND FLUL32.73</v>
      </c>
      <c r="B1084" t="s">
        <v>10</v>
      </c>
      <c r="C1084" t="s">
        <v>44</v>
      </c>
      <c r="D1084" t="s">
        <v>14</v>
      </c>
      <c r="E1084">
        <v>2.73</v>
      </c>
      <c r="F1084">
        <v>-480.26</v>
      </c>
      <c r="G1084">
        <v>-260.97000000000003</v>
      </c>
      <c r="H1084">
        <v>34.58</v>
      </c>
      <c r="I1084">
        <v>-0.35499999999999998</v>
      </c>
      <c r="J1084">
        <v>-20.308</v>
      </c>
      <c r="K1084">
        <v>442.01600000000002</v>
      </c>
    </row>
    <row r="1085" spans="1:11">
      <c r="A1085" t="str">
        <f t="shared" si="16"/>
        <v>BASE 1 FLUL10</v>
      </c>
      <c r="B1085" t="s">
        <v>15</v>
      </c>
      <c r="C1085" t="s">
        <v>44</v>
      </c>
      <c r="D1085" t="s">
        <v>12</v>
      </c>
      <c r="E1085">
        <v>0</v>
      </c>
      <c r="F1085">
        <v>-39286.5</v>
      </c>
      <c r="G1085">
        <v>882.77</v>
      </c>
      <c r="H1085">
        <v>-2.0699999999999998</v>
      </c>
      <c r="I1085">
        <v>-0.26800000000000002</v>
      </c>
      <c r="J1085">
        <v>18.594000000000001</v>
      </c>
      <c r="K1085">
        <v>783.55100000000004</v>
      </c>
    </row>
    <row r="1086" spans="1:11">
      <c r="A1086" t="str">
        <f t="shared" si="16"/>
        <v>BASE 1 FLUL11.615</v>
      </c>
      <c r="B1086" t="s">
        <v>15</v>
      </c>
      <c r="C1086" t="s">
        <v>44</v>
      </c>
      <c r="D1086" t="s">
        <v>12</v>
      </c>
      <c r="E1086">
        <v>1.615</v>
      </c>
      <c r="F1086">
        <v>-39286.5</v>
      </c>
      <c r="G1086">
        <v>882.77</v>
      </c>
      <c r="H1086">
        <v>-2.0699999999999998</v>
      </c>
      <c r="I1086">
        <v>-0.26800000000000002</v>
      </c>
      <c r="J1086">
        <v>22.847000000000001</v>
      </c>
      <c r="K1086">
        <v>-652.01599999999996</v>
      </c>
    </row>
    <row r="1087" spans="1:11">
      <c r="A1087" t="str">
        <f t="shared" si="16"/>
        <v>BASE 1 FLUL13.23</v>
      </c>
      <c r="B1087" t="s">
        <v>15</v>
      </c>
      <c r="C1087" t="s">
        <v>44</v>
      </c>
      <c r="D1087" t="s">
        <v>12</v>
      </c>
      <c r="E1087">
        <v>3.23</v>
      </c>
      <c r="F1087">
        <v>-39286.5</v>
      </c>
      <c r="G1087">
        <v>882.77</v>
      </c>
      <c r="H1087">
        <v>-2.0699999999999998</v>
      </c>
      <c r="I1087">
        <v>-0.26800000000000002</v>
      </c>
      <c r="J1087">
        <v>26.716000000000001</v>
      </c>
      <c r="K1087">
        <v>-2084.0010000000002</v>
      </c>
    </row>
    <row r="1088" spans="1:11">
      <c r="A1088" t="str">
        <f t="shared" si="16"/>
        <v>BASE 1 FLUL20</v>
      </c>
      <c r="B1088" t="s">
        <v>15</v>
      </c>
      <c r="C1088" t="s">
        <v>44</v>
      </c>
      <c r="D1088" t="s">
        <v>13</v>
      </c>
      <c r="E1088">
        <v>0</v>
      </c>
      <c r="F1088">
        <v>1058.51</v>
      </c>
      <c r="G1088">
        <v>-58.77</v>
      </c>
      <c r="H1088">
        <v>1643.43</v>
      </c>
      <c r="I1088">
        <v>-0.29399999999999998</v>
      </c>
      <c r="J1088">
        <v>2673.828</v>
      </c>
      <c r="K1088">
        <v>6.4820000000000002</v>
      </c>
    </row>
    <row r="1089" spans="1:11">
      <c r="A1089" t="str">
        <f t="shared" si="16"/>
        <v>BASE 1 FLUL21.615</v>
      </c>
      <c r="B1089" t="s">
        <v>15</v>
      </c>
      <c r="C1089" t="s">
        <v>44</v>
      </c>
      <c r="D1089" t="s">
        <v>13</v>
      </c>
      <c r="E1089">
        <v>1.615</v>
      </c>
      <c r="F1089">
        <v>1058.51</v>
      </c>
      <c r="G1089">
        <v>-58.77</v>
      </c>
      <c r="H1089">
        <v>1643.43</v>
      </c>
      <c r="I1089">
        <v>-0.29399999999999998</v>
      </c>
      <c r="J1089">
        <v>0.121</v>
      </c>
      <c r="K1089">
        <v>101.113</v>
      </c>
    </row>
    <row r="1090" spans="1:11">
      <c r="A1090" t="str">
        <f t="shared" si="16"/>
        <v>BASE 1 FLUL23.23</v>
      </c>
      <c r="B1090" t="s">
        <v>15</v>
      </c>
      <c r="C1090" t="s">
        <v>44</v>
      </c>
      <c r="D1090" t="s">
        <v>13</v>
      </c>
      <c r="E1090">
        <v>3.23</v>
      </c>
      <c r="F1090">
        <v>1058.51</v>
      </c>
      <c r="G1090">
        <v>-58.77</v>
      </c>
      <c r="H1090">
        <v>1643.43</v>
      </c>
      <c r="I1090">
        <v>-0.29399999999999998</v>
      </c>
      <c r="J1090">
        <v>-2673.587</v>
      </c>
      <c r="K1090">
        <v>195.18700000000001</v>
      </c>
    </row>
    <row r="1091" spans="1:11">
      <c r="A1091" t="str">
        <f t="shared" ref="A1091:A1154" si="17">+CONCATENATE(B1091,D1091,E1091)</f>
        <v>BASE 1 FLUL30</v>
      </c>
      <c r="B1091" t="s">
        <v>15</v>
      </c>
      <c r="C1091" t="s">
        <v>44</v>
      </c>
      <c r="D1091" t="s">
        <v>14</v>
      </c>
      <c r="E1091">
        <v>0</v>
      </c>
      <c r="F1091">
        <v>-316.93</v>
      </c>
      <c r="G1091">
        <v>21.78</v>
      </c>
      <c r="H1091">
        <v>19.72</v>
      </c>
      <c r="I1091">
        <v>0.222</v>
      </c>
      <c r="J1091">
        <v>31.077000000000002</v>
      </c>
      <c r="K1091">
        <v>11.935</v>
      </c>
    </row>
    <row r="1092" spans="1:11">
      <c r="A1092" t="str">
        <f t="shared" si="17"/>
        <v>BASE 1 FLUL31.615</v>
      </c>
      <c r="B1092" t="s">
        <v>15</v>
      </c>
      <c r="C1092" t="s">
        <v>44</v>
      </c>
      <c r="D1092" t="s">
        <v>14</v>
      </c>
      <c r="E1092">
        <v>1.615</v>
      </c>
      <c r="F1092">
        <v>-316.93</v>
      </c>
      <c r="G1092">
        <v>21.78</v>
      </c>
      <c r="H1092">
        <v>19.72</v>
      </c>
      <c r="I1092">
        <v>0.222</v>
      </c>
      <c r="J1092">
        <v>-0.92</v>
      </c>
      <c r="K1092">
        <v>-23.318000000000001</v>
      </c>
    </row>
    <row r="1093" spans="1:11">
      <c r="A1093" t="str">
        <f t="shared" si="17"/>
        <v>BASE 1 FLUL33.23</v>
      </c>
      <c r="B1093" t="s">
        <v>15</v>
      </c>
      <c r="C1093" t="s">
        <v>44</v>
      </c>
      <c r="D1093" t="s">
        <v>14</v>
      </c>
      <c r="E1093">
        <v>3.23</v>
      </c>
      <c r="F1093">
        <v>-316.93</v>
      </c>
      <c r="G1093">
        <v>21.78</v>
      </c>
      <c r="H1093">
        <v>19.72</v>
      </c>
      <c r="I1093">
        <v>0.222</v>
      </c>
      <c r="J1093">
        <v>-32.901000000000003</v>
      </c>
      <c r="K1093">
        <v>-58.444000000000003</v>
      </c>
    </row>
    <row r="1094" spans="1:11">
      <c r="A1094" t="str">
        <f t="shared" si="17"/>
        <v>BASE 2 FLUL10</v>
      </c>
      <c r="B1094" t="s">
        <v>16</v>
      </c>
      <c r="C1094" t="s">
        <v>44</v>
      </c>
      <c r="D1094" t="s">
        <v>12</v>
      </c>
      <c r="E1094">
        <v>0</v>
      </c>
      <c r="F1094">
        <v>-53182.02</v>
      </c>
      <c r="G1094">
        <v>-1063.96</v>
      </c>
      <c r="H1094">
        <v>186.49</v>
      </c>
      <c r="I1094">
        <v>-0.37</v>
      </c>
      <c r="J1094">
        <v>368.04500000000002</v>
      </c>
      <c r="K1094">
        <v>-2348.9110000000001</v>
      </c>
    </row>
    <row r="1095" spans="1:11">
      <c r="A1095" t="str">
        <f t="shared" si="17"/>
        <v>BASE 2 FLUL11.615</v>
      </c>
      <c r="B1095" t="s">
        <v>16</v>
      </c>
      <c r="C1095" t="s">
        <v>44</v>
      </c>
      <c r="D1095" t="s">
        <v>12</v>
      </c>
      <c r="E1095">
        <v>1.615</v>
      </c>
      <c r="F1095">
        <v>-53182.02</v>
      </c>
      <c r="G1095">
        <v>-1063.96</v>
      </c>
      <c r="H1095">
        <v>186.49</v>
      </c>
      <c r="I1095">
        <v>-0.37</v>
      </c>
      <c r="J1095">
        <v>68.438000000000002</v>
      </c>
      <c r="K1095">
        <v>-646.63499999999999</v>
      </c>
    </row>
    <row r="1096" spans="1:11">
      <c r="A1096" t="str">
        <f t="shared" si="17"/>
        <v>BASE 2 FLUL13.23</v>
      </c>
      <c r="B1096" t="s">
        <v>16</v>
      </c>
      <c r="C1096" t="s">
        <v>44</v>
      </c>
      <c r="D1096" t="s">
        <v>12</v>
      </c>
      <c r="E1096">
        <v>3.23</v>
      </c>
      <c r="F1096">
        <v>-53182.02</v>
      </c>
      <c r="G1096">
        <v>-1063.96</v>
      </c>
      <c r="H1096">
        <v>186.49</v>
      </c>
      <c r="I1096">
        <v>-0.37</v>
      </c>
      <c r="J1096">
        <v>-232.90299999999999</v>
      </c>
      <c r="K1096">
        <v>1061.0070000000001</v>
      </c>
    </row>
    <row r="1097" spans="1:11">
      <c r="A1097" t="str">
        <f t="shared" si="17"/>
        <v>BASE 2 FLUL20</v>
      </c>
      <c r="B1097" t="s">
        <v>16</v>
      </c>
      <c r="C1097" t="s">
        <v>44</v>
      </c>
      <c r="D1097" t="s">
        <v>13</v>
      </c>
      <c r="E1097">
        <v>0</v>
      </c>
      <c r="F1097">
        <v>6073.14</v>
      </c>
      <c r="G1097">
        <v>69.09</v>
      </c>
      <c r="H1097">
        <v>1272.46</v>
      </c>
      <c r="I1097">
        <v>-2.3E-2</v>
      </c>
      <c r="J1097">
        <v>2081.8939999999998</v>
      </c>
      <c r="K1097">
        <v>116.845</v>
      </c>
    </row>
    <row r="1098" spans="1:11">
      <c r="A1098" t="str">
        <f t="shared" si="17"/>
        <v>BASE 2 FLUL21.615</v>
      </c>
      <c r="B1098" t="s">
        <v>16</v>
      </c>
      <c r="C1098" t="s">
        <v>44</v>
      </c>
      <c r="D1098" t="s">
        <v>13</v>
      </c>
      <c r="E1098">
        <v>1.615</v>
      </c>
      <c r="F1098">
        <v>6073.14</v>
      </c>
      <c r="G1098">
        <v>69.09</v>
      </c>
      <c r="H1098">
        <v>1272.46</v>
      </c>
      <c r="I1098">
        <v>-2.3E-2</v>
      </c>
      <c r="J1098">
        <v>2.64</v>
      </c>
      <c r="K1098">
        <v>4.6639999999999997</v>
      </c>
    </row>
    <row r="1099" spans="1:11">
      <c r="A1099" t="str">
        <f t="shared" si="17"/>
        <v>BASE 2 FLUL23.23</v>
      </c>
      <c r="B1099" t="s">
        <v>16</v>
      </c>
      <c r="C1099" t="s">
        <v>44</v>
      </c>
      <c r="D1099" t="s">
        <v>13</v>
      </c>
      <c r="E1099">
        <v>3.23</v>
      </c>
      <c r="F1099">
        <v>6073.14</v>
      </c>
      <c r="G1099">
        <v>69.09</v>
      </c>
      <c r="H1099">
        <v>1272.46</v>
      </c>
      <c r="I1099">
        <v>-2.3E-2</v>
      </c>
      <c r="J1099">
        <v>-2076.6799999999998</v>
      </c>
      <c r="K1099">
        <v>-107.556</v>
      </c>
    </row>
    <row r="1100" spans="1:11">
      <c r="A1100" t="str">
        <f t="shared" si="17"/>
        <v>BASE 2 FLUL30</v>
      </c>
      <c r="B1100" t="s">
        <v>16</v>
      </c>
      <c r="C1100" t="s">
        <v>44</v>
      </c>
      <c r="D1100" t="s">
        <v>14</v>
      </c>
      <c r="E1100">
        <v>0</v>
      </c>
      <c r="F1100">
        <v>-410.73</v>
      </c>
      <c r="G1100">
        <v>-2.6</v>
      </c>
      <c r="H1100">
        <v>35.549999999999997</v>
      </c>
      <c r="I1100">
        <v>0.375</v>
      </c>
      <c r="J1100">
        <v>57.642000000000003</v>
      </c>
      <c r="K1100">
        <v>2.363</v>
      </c>
    </row>
    <row r="1101" spans="1:11">
      <c r="A1101" t="str">
        <f t="shared" si="17"/>
        <v>BASE 2 FLUL31.615</v>
      </c>
      <c r="B1101" t="s">
        <v>16</v>
      </c>
      <c r="C1101" t="s">
        <v>44</v>
      </c>
      <c r="D1101" t="s">
        <v>14</v>
      </c>
      <c r="E1101">
        <v>1.615</v>
      </c>
      <c r="F1101">
        <v>-410.73</v>
      </c>
      <c r="G1101">
        <v>-2.6</v>
      </c>
      <c r="H1101">
        <v>35.549999999999997</v>
      </c>
      <c r="I1101">
        <v>0.375</v>
      </c>
      <c r="J1101">
        <v>-0.249</v>
      </c>
      <c r="K1101">
        <v>6.5330000000000004</v>
      </c>
    </row>
    <row r="1102" spans="1:11">
      <c r="A1102" t="str">
        <f t="shared" si="17"/>
        <v>BASE 2 FLUL33.23</v>
      </c>
      <c r="B1102" t="s">
        <v>16</v>
      </c>
      <c r="C1102" t="s">
        <v>44</v>
      </c>
      <c r="D1102" t="s">
        <v>14</v>
      </c>
      <c r="E1102">
        <v>3.23</v>
      </c>
      <c r="F1102">
        <v>-410.73</v>
      </c>
      <c r="G1102">
        <v>-2.6</v>
      </c>
      <c r="H1102">
        <v>35.549999999999997</v>
      </c>
      <c r="I1102">
        <v>0.375</v>
      </c>
      <c r="J1102">
        <v>-58.134999999999998</v>
      </c>
      <c r="K1102">
        <v>10.65</v>
      </c>
    </row>
    <row r="1103" spans="1:11">
      <c r="A1103" t="str">
        <f t="shared" si="17"/>
        <v>BASE 3 FLUL10</v>
      </c>
      <c r="B1103" t="s">
        <v>17</v>
      </c>
      <c r="C1103" t="s">
        <v>44</v>
      </c>
      <c r="D1103" t="s">
        <v>12</v>
      </c>
      <c r="E1103">
        <v>0</v>
      </c>
      <c r="F1103">
        <v>-143381.04999999999</v>
      </c>
      <c r="G1103">
        <v>4450.29</v>
      </c>
      <c r="H1103">
        <v>-482.3</v>
      </c>
      <c r="I1103">
        <v>-6.1950000000000003</v>
      </c>
      <c r="J1103">
        <v>-809.60599999999999</v>
      </c>
      <c r="K1103">
        <v>7970.7610000000004</v>
      </c>
    </row>
    <row r="1104" spans="1:11">
      <c r="A1104" t="str">
        <f t="shared" si="17"/>
        <v>BASE 3 FLUL11.105</v>
      </c>
      <c r="B1104" t="s">
        <v>17</v>
      </c>
      <c r="C1104" t="s">
        <v>44</v>
      </c>
      <c r="D1104" t="s">
        <v>12</v>
      </c>
      <c r="E1104">
        <v>1.105</v>
      </c>
      <c r="F1104">
        <v>-143381.04999999999</v>
      </c>
      <c r="G1104">
        <v>4450.29</v>
      </c>
      <c r="H1104">
        <v>-482.3</v>
      </c>
      <c r="I1104">
        <v>-6.1950000000000003</v>
      </c>
      <c r="J1104">
        <v>-265.87599999999998</v>
      </c>
      <c r="K1104">
        <v>3015.123</v>
      </c>
    </row>
    <row r="1105" spans="1:11">
      <c r="A1105" t="str">
        <f t="shared" si="17"/>
        <v>BASE 3 FLUL12.21</v>
      </c>
      <c r="B1105" t="s">
        <v>17</v>
      </c>
      <c r="C1105" t="s">
        <v>44</v>
      </c>
      <c r="D1105" t="s">
        <v>12</v>
      </c>
      <c r="E1105">
        <v>2.21</v>
      </c>
      <c r="F1105">
        <v>-143381.04999999999</v>
      </c>
      <c r="G1105">
        <v>4450.29</v>
      </c>
      <c r="H1105">
        <v>-482.3</v>
      </c>
      <c r="I1105">
        <v>-6.1950000000000003</v>
      </c>
      <c r="J1105">
        <v>286.49900000000002</v>
      </c>
      <c r="K1105">
        <v>-1972.662</v>
      </c>
    </row>
    <row r="1106" spans="1:11">
      <c r="A1106" t="str">
        <f t="shared" si="17"/>
        <v>BASE 3 FLUL20</v>
      </c>
      <c r="B1106" t="s">
        <v>17</v>
      </c>
      <c r="C1106" t="s">
        <v>44</v>
      </c>
      <c r="D1106" t="s">
        <v>13</v>
      </c>
      <c r="E1106">
        <v>0</v>
      </c>
      <c r="F1106">
        <v>24723.4</v>
      </c>
      <c r="G1106">
        <v>58.76</v>
      </c>
      <c r="H1106">
        <v>1702.58</v>
      </c>
      <c r="I1106">
        <v>-0.94299999999999995</v>
      </c>
      <c r="J1106">
        <v>2575.1759999999999</v>
      </c>
      <c r="K1106">
        <v>99.03</v>
      </c>
    </row>
    <row r="1107" spans="1:11">
      <c r="A1107" t="str">
        <f t="shared" si="17"/>
        <v>BASE 3 FLUL21.105</v>
      </c>
      <c r="B1107" t="s">
        <v>17</v>
      </c>
      <c r="C1107" t="s">
        <v>44</v>
      </c>
      <c r="D1107" t="s">
        <v>13</v>
      </c>
      <c r="E1107">
        <v>1.105</v>
      </c>
      <c r="F1107">
        <v>24723.4</v>
      </c>
      <c r="G1107">
        <v>58.76</v>
      </c>
      <c r="H1107">
        <v>1702.58</v>
      </c>
      <c r="I1107">
        <v>-0.94299999999999995</v>
      </c>
      <c r="J1107">
        <v>660.38099999999997</v>
      </c>
      <c r="K1107">
        <v>33.627000000000002</v>
      </c>
    </row>
    <row r="1108" spans="1:11">
      <c r="A1108" t="str">
        <f t="shared" si="17"/>
        <v>BASE 3 FLUL22.21</v>
      </c>
      <c r="B1108" t="s">
        <v>17</v>
      </c>
      <c r="C1108" t="s">
        <v>44</v>
      </c>
      <c r="D1108" t="s">
        <v>13</v>
      </c>
      <c r="E1108">
        <v>2.21</v>
      </c>
      <c r="F1108">
        <v>24723.4</v>
      </c>
      <c r="G1108">
        <v>58.76</v>
      </c>
      <c r="H1108">
        <v>1702.58</v>
      </c>
      <c r="I1108">
        <v>-0.94299999999999995</v>
      </c>
      <c r="J1108">
        <v>-1275.903</v>
      </c>
      <c r="K1108">
        <v>-32.134999999999998</v>
      </c>
    </row>
    <row r="1109" spans="1:11">
      <c r="A1109" t="str">
        <f t="shared" si="17"/>
        <v>BASE 3 FLUL30</v>
      </c>
      <c r="B1109" t="s">
        <v>17</v>
      </c>
      <c r="C1109" t="s">
        <v>44</v>
      </c>
      <c r="D1109" t="s">
        <v>14</v>
      </c>
      <c r="E1109">
        <v>0</v>
      </c>
      <c r="F1109">
        <v>-909.17</v>
      </c>
      <c r="G1109">
        <v>-4</v>
      </c>
      <c r="H1109">
        <v>284.02999999999997</v>
      </c>
      <c r="I1109">
        <v>2.4630000000000001</v>
      </c>
      <c r="J1109">
        <v>406.11599999999999</v>
      </c>
      <c r="K1109">
        <v>-5.0919999999999996</v>
      </c>
    </row>
    <row r="1110" spans="1:11">
      <c r="A1110" t="str">
        <f t="shared" si="17"/>
        <v>BASE 3 FLUL31.105</v>
      </c>
      <c r="B1110" t="s">
        <v>17</v>
      </c>
      <c r="C1110" t="s">
        <v>44</v>
      </c>
      <c r="D1110" t="s">
        <v>14</v>
      </c>
      <c r="E1110">
        <v>1.105</v>
      </c>
      <c r="F1110">
        <v>-909.17</v>
      </c>
      <c r="G1110">
        <v>-4</v>
      </c>
      <c r="H1110">
        <v>284.02999999999997</v>
      </c>
      <c r="I1110">
        <v>2.4630000000000001</v>
      </c>
      <c r="J1110">
        <v>87.075000000000003</v>
      </c>
      <c r="K1110">
        <v>-0.65200000000000002</v>
      </c>
    </row>
    <row r="1111" spans="1:11">
      <c r="A1111" t="str">
        <f t="shared" si="17"/>
        <v>BASE 3 FLUL32.21</v>
      </c>
      <c r="B1111" t="s">
        <v>17</v>
      </c>
      <c r="C1111" t="s">
        <v>44</v>
      </c>
      <c r="D1111" t="s">
        <v>14</v>
      </c>
      <c r="E1111">
        <v>2.21</v>
      </c>
      <c r="F1111">
        <v>-909.17</v>
      </c>
      <c r="G1111">
        <v>-4</v>
      </c>
      <c r="H1111">
        <v>284.02999999999997</v>
      </c>
      <c r="I1111">
        <v>2.4630000000000001</v>
      </c>
      <c r="J1111">
        <v>-234.8</v>
      </c>
      <c r="K1111">
        <v>3.7949999999999999</v>
      </c>
    </row>
    <row r="1112" spans="1:11">
      <c r="A1112" t="str">
        <f t="shared" si="17"/>
        <v>5TH FLUL10</v>
      </c>
      <c r="B1112" t="s">
        <v>33</v>
      </c>
      <c r="C1112" t="s">
        <v>45</v>
      </c>
      <c r="D1112" t="s">
        <v>12</v>
      </c>
      <c r="E1112">
        <v>0</v>
      </c>
      <c r="F1112">
        <v>40862.69</v>
      </c>
      <c r="G1112">
        <v>25141.25</v>
      </c>
      <c r="H1112">
        <v>-1570.61</v>
      </c>
      <c r="I1112">
        <v>-0.49399999999999999</v>
      </c>
      <c r="J1112">
        <v>-3888.5160000000001</v>
      </c>
      <c r="K1112">
        <v>46039.678999999996</v>
      </c>
    </row>
    <row r="1113" spans="1:11">
      <c r="A1113" t="str">
        <f t="shared" si="17"/>
        <v>5TH FLUL11.945</v>
      </c>
      <c r="B1113" t="s">
        <v>33</v>
      </c>
      <c r="C1113" t="s">
        <v>45</v>
      </c>
      <c r="D1113" t="s">
        <v>12</v>
      </c>
      <c r="E1113">
        <v>1.9450000000000001</v>
      </c>
      <c r="F1113">
        <v>40862.69</v>
      </c>
      <c r="G1113">
        <v>25141.25</v>
      </c>
      <c r="H1113">
        <v>-1570.61</v>
      </c>
      <c r="I1113">
        <v>-0.49399999999999999</v>
      </c>
      <c r="J1113">
        <v>-808.68200000000002</v>
      </c>
      <c r="K1113">
        <v>-3549.877</v>
      </c>
    </row>
    <row r="1114" spans="1:11">
      <c r="A1114" t="str">
        <f t="shared" si="17"/>
        <v>5TH FLUL13.89</v>
      </c>
      <c r="B1114" t="s">
        <v>33</v>
      </c>
      <c r="C1114" t="s">
        <v>45</v>
      </c>
      <c r="D1114" t="s">
        <v>12</v>
      </c>
      <c r="E1114">
        <v>3.89</v>
      </c>
      <c r="F1114">
        <v>40862.69</v>
      </c>
      <c r="G1114">
        <v>25141.25</v>
      </c>
      <c r="H1114">
        <v>-1570.61</v>
      </c>
      <c r="I1114">
        <v>-0.49399999999999999</v>
      </c>
      <c r="J1114">
        <v>2281.0790000000002</v>
      </c>
      <c r="K1114">
        <v>-53095.987999999998</v>
      </c>
    </row>
    <row r="1115" spans="1:11">
      <c r="A1115" t="str">
        <f t="shared" si="17"/>
        <v>5TH FLUL20</v>
      </c>
      <c r="B1115" t="s">
        <v>33</v>
      </c>
      <c r="C1115" t="s">
        <v>45</v>
      </c>
      <c r="D1115" t="s">
        <v>13</v>
      </c>
      <c r="E1115">
        <v>0</v>
      </c>
      <c r="F1115">
        <v>1388.53</v>
      </c>
      <c r="G1115">
        <v>-237.74</v>
      </c>
      <c r="H1115">
        <v>10835.1</v>
      </c>
      <c r="I1115">
        <v>2.31</v>
      </c>
      <c r="J1115">
        <v>23096.305</v>
      </c>
      <c r="K1115">
        <v>-270.60899999999998</v>
      </c>
    </row>
    <row r="1116" spans="1:11">
      <c r="A1116" t="str">
        <f t="shared" si="17"/>
        <v>5TH FLUL21.945</v>
      </c>
      <c r="B1116" t="s">
        <v>33</v>
      </c>
      <c r="C1116" t="s">
        <v>45</v>
      </c>
      <c r="D1116" t="s">
        <v>13</v>
      </c>
      <c r="E1116">
        <v>1.9450000000000001</v>
      </c>
      <c r="F1116">
        <v>1388.53</v>
      </c>
      <c r="G1116">
        <v>-237.74</v>
      </c>
      <c r="H1116">
        <v>10835.1</v>
      </c>
      <c r="I1116">
        <v>2.31</v>
      </c>
      <c r="J1116">
        <v>1696.1289999999999</v>
      </c>
      <c r="K1116">
        <v>217.74100000000001</v>
      </c>
    </row>
    <row r="1117" spans="1:11">
      <c r="A1117" t="str">
        <f t="shared" si="17"/>
        <v>5TH FLUL23.89</v>
      </c>
      <c r="B1117" t="s">
        <v>33</v>
      </c>
      <c r="C1117" t="s">
        <v>45</v>
      </c>
      <c r="D1117" t="s">
        <v>13</v>
      </c>
      <c r="E1117">
        <v>3.89</v>
      </c>
      <c r="F1117">
        <v>1388.53</v>
      </c>
      <c r="G1117">
        <v>-237.74</v>
      </c>
      <c r="H1117">
        <v>10835.1</v>
      </c>
      <c r="I1117">
        <v>2.31</v>
      </c>
      <c r="J1117">
        <v>-19724.901999999998</v>
      </c>
      <c r="K1117">
        <v>703.42200000000003</v>
      </c>
    </row>
    <row r="1118" spans="1:11">
      <c r="A1118" t="str">
        <f t="shared" si="17"/>
        <v>5TH FLUL30</v>
      </c>
      <c r="B1118" t="s">
        <v>33</v>
      </c>
      <c r="C1118" t="s">
        <v>45</v>
      </c>
      <c r="D1118" t="s">
        <v>14</v>
      </c>
      <c r="E1118">
        <v>0</v>
      </c>
      <c r="F1118">
        <v>-110.97</v>
      </c>
      <c r="G1118">
        <v>93.78</v>
      </c>
      <c r="H1118">
        <v>-1505.02</v>
      </c>
      <c r="I1118">
        <v>53.384</v>
      </c>
      <c r="J1118">
        <v>-3201.4589999999998</v>
      </c>
      <c r="K1118">
        <v>241.46700000000001</v>
      </c>
    </row>
    <row r="1119" spans="1:11">
      <c r="A1119" t="str">
        <f t="shared" si="17"/>
        <v>5TH FLUL31.945</v>
      </c>
      <c r="B1119" t="s">
        <v>33</v>
      </c>
      <c r="C1119" t="s">
        <v>45</v>
      </c>
      <c r="D1119" t="s">
        <v>14</v>
      </c>
      <c r="E1119">
        <v>1.9450000000000001</v>
      </c>
      <c r="F1119">
        <v>-110.97</v>
      </c>
      <c r="G1119">
        <v>93.78</v>
      </c>
      <c r="H1119">
        <v>-1505.02</v>
      </c>
      <c r="I1119">
        <v>53.384</v>
      </c>
      <c r="J1119">
        <v>-230.38200000000001</v>
      </c>
      <c r="K1119">
        <v>57.540999999999997</v>
      </c>
    </row>
    <row r="1120" spans="1:11">
      <c r="A1120" t="str">
        <f t="shared" si="17"/>
        <v>5TH FLUL33.89</v>
      </c>
      <c r="B1120" t="s">
        <v>33</v>
      </c>
      <c r="C1120" t="s">
        <v>45</v>
      </c>
      <c r="D1120" t="s">
        <v>14</v>
      </c>
      <c r="E1120">
        <v>3.89</v>
      </c>
      <c r="F1120">
        <v>-110.97</v>
      </c>
      <c r="G1120">
        <v>93.78</v>
      </c>
      <c r="H1120">
        <v>-1505.02</v>
      </c>
      <c r="I1120">
        <v>53.384</v>
      </c>
      <c r="J1120">
        <v>2743.5279999999998</v>
      </c>
      <c r="K1120">
        <v>-127.092</v>
      </c>
    </row>
    <row r="1121" spans="1:11">
      <c r="A1121" t="str">
        <f t="shared" si="17"/>
        <v>4TH FLUL10</v>
      </c>
      <c r="B1121" t="s">
        <v>20</v>
      </c>
      <c r="C1121" t="s">
        <v>45</v>
      </c>
      <c r="D1121" t="s">
        <v>12</v>
      </c>
      <c r="E1121">
        <v>0</v>
      </c>
      <c r="F1121">
        <v>73599.87</v>
      </c>
      <c r="G1121">
        <v>13417.35</v>
      </c>
      <c r="H1121">
        <v>394.03</v>
      </c>
      <c r="I1121">
        <v>-45.44</v>
      </c>
      <c r="J1121">
        <v>6.1950000000000003</v>
      </c>
      <c r="K1121">
        <v>31254.894</v>
      </c>
    </row>
    <row r="1122" spans="1:11">
      <c r="A1122" t="str">
        <f t="shared" si="17"/>
        <v>4TH FLUL11.79</v>
      </c>
      <c r="B1122" t="s">
        <v>20</v>
      </c>
      <c r="C1122" t="s">
        <v>45</v>
      </c>
      <c r="D1122" t="s">
        <v>12</v>
      </c>
      <c r="E1122">
        <v>1.79</v>
      </c>
      <c r="F1122">
        <v>73599.87</v>
      </c>
      <c r="G1122">
        <v>13417.35</v>
      </c>
      <c r="H1122">
        <v>394.03</v>
      </c>
      <c r="I1122">
        <v>-45.44</v>
      </c>
      <c r="J1122">
        <v>-726.13400000000001</v>
      </c>
      <c r="K1122">
        <v>6065.52</v>
      </c>
    </row>
    <row r="1123" spans="1:11">
      <c r="A1123" t="str">
        <f t="shared" si="17"/>
        <v>4TH FLUL13.58</v>
      </c>
      <c r="B1123" t="s">
        <v>20</v>
      </c>
      <c r="C1123" t="s">
        <v>45</v>
      </c>
      <c r="D1123" t="s">
        <v>12</v>
      </c>
      <c r="E1123">
        <v>3.58</v>
      </c>
      <c r="F1123">
        <v>73599.87</v>
      </c>
      <c r="G1123">
        <v>13417.35</v>
      </c>
      <c r="H1123">
        <v>394.03</v>
      </c>
      <c r="I1123">
        <v>-45.44</v>
      </c>
      <c r="J1123">
        <v>-1441.63</v>
      </c>
      <c r="K1123">
        <v>-19264.650000000001</v>
      </c>
    </row>
    <row r="1124" spans="1:11">
      <c r="A1124" t="str">
        <f t="shared" si="17"/>
        <v>4TH FLUL20</v>
      </c>
      <c r="B1124" t="s">
        <v>20</v>
      </c>
      <c r="C1124" t="s">
        <v>45</v>
      </c>
      <c r="D1124" t="s">
        <v>13</v>
      </c>
      <c r="E1124">
        <v>0</v>
      </c>
      <c r="F1124">
        <v>4067.61</v>
      </c>
      <c r="G1124">
        <v>-791.11</v>
      </c>
      <c r="H1124">
        <v>7612.17</v>
      </c>
      <c r="I1124">
        <v>2.2040000000000002</v>
      </c>
      <c r="J1124">
        <v>17539.562999999998</v>
      </c>
      <c r="K1124">
        <v>-1497.2670000000001</v>
      </c>
    </row>
    <row r="1125" spans="1:11">
      <c r="A1125" t="str">
        <f t="shared" si="17"/>
        <v>4TH FLUL21.79</v>
      </c>
      <c r="B1125" t="s">
        <v>20</v>
      </c>
      <c r="C1125" t="s">
        <v>45</v>
      </c>
      <c r="D1125" t="s">
        <v>13</v>
      </c>
      <c r="E1125">
        <v>1.79</v>
      </c>
      <c r="F1125">
        <v>4067.61</v>
      </c>
      <c r="G1125">
        <v>-791.11</v>
      </c>
      <c r="H1125">
        <v>7612.17</v>
      </c>
      <c r="I1125">
        <v>2.2040000000000002</v>
      </c>
      <c r="J1125">
        <v>3370.41</v>
      </c>
      <c r="K1125">
        <v>-6.4009999999999998</v>
      </c>
    </row>
    <row r="1126" spans="1:11">
      <c r="A1126" t="str">
        <f t="shared" si="17"/>
        <v>4TH FLUL23.58</v>
      </c>
      <c r="B1126" t="s">
        <v>20</v>
      </c>
      <c r="C1126" t="s">
        <v>45</v>
      </c>
      <c r="D1126" t="s">
        <v>13</v>
      </c>
      <c r="E1126">
        <v>3.58</v>
      </c>
      <c r="F1126">
        <v>4067.61</v>
      </c>
      <c r="G1126">
        <v>-791.11</v>
      </c>
      <c r="H1126">
        <v>7612.17</v>
      </c>
      <c r="I1126">
        <v>2.2040000000000002</v>
      </c>
      <c r="J1126">
        <v>-10876.98</v>
      </c>
      <c r="K1126">
        <v>1484.6220000000001</v>
      </c>
    </row>
    <row r="1127" spans="1:11">
      <c r="A1127" t="str">
        <f t="shared" si="17"/>
        <v>4TH FLUL30</v>
      </c>
      <c r="B1127" t="s">
        <v>20</v>
      </c>
      <c r="C1127" t="s">
        <v>45</v>
      </c>
      <c r="D1127" t="s">
        <v>14</v>
      </c>
      <c r="E1127">
        <v>0</v>
      </c>
      <c r="F1127">
        <v>-625.9</v>
      </c>
      <c r="G1127">
        <v>-95.4</v>
      </c>
      <c r="H1127">
        <v>-1059.17</v>
      </c>
      <c r="I1127">
        <v>47.018999999999998</v>
      </c>
      <c r="J1127">
        <v>-2412.3310000000001</v>
      </c>
      <c r="K1127">
        <v>-128.60599999999999</v>
      </c>
    </row>
    <row r="1128" spans="1:11">
      <c r="A1128" t="str">
        <f t="shared" si="17"/>
        <v>4TH FLUL31.79</v>
      </c>
      <c r="B1128" t="s">
        <v>20</v>
      </c>
      <c r="C1128" t="s">
        <v>45</v>
      </c>
      <c r="D1128" t="s">
        <v>14</v>
      </c>
      <c r="E1128">
        <v>1.79</v>
      </c>
      <c r="F1128">
        <v>-625.9</v>
      </c>
      <c r="G1128">
        <v>-95.4</v>
      </c>
      <c r="H1128">
        <v>-1059.17</v>
      </c>
      <c r="I1128">
        <v>47.018999999999998</v>
      </c>
      <c r="J1128">
        <v>-442.81799999999998</v>
      </c>
      <c r="K1128">
        <v>45.951000000000001</v>
      </c>
    </row>
    <row r="1129" spans="1:11">
      <c r="A1129" t="str">
        <f t="shared" si="17"/>
        <v>4TH FLUL33.58</v>
      </c>
      <c r="B1129" t="s">
        <v>20</v>
      </c>
      <c r="C1129" t="s">
        <v>45</v>
      </c>
      <c r="D1129" t="s">
        <v>14</v>
      </c>
      <c r="E1129">
        <v>3.58</v>
      </c>
      <c r="F1129">
        <v>-625.9</v>
      </c>
      <c r="G1129">
        <v>-95.4</v>
      </c>
      <c r="H1129">
        <v>-1059.17</v>
      </c>
      <c r="I1129">
        <v>47.018999999999998</v>
      </c>
      <c r="J1129">
        <v>1536.973</v>
      </c>
      <c r="K1129">
        <v>219.44399999999999</v>
      </c>
    </row>
    <row r="1130" spans="1:11">
      <c r="A1130" t="str">
        <f t="shared" si="17"/>
        <v>3RD FLUL10</v>
      </c>
      <c r="B1130" t="s">
        <v>22</v>
      </c>
      <c r="C1130" t="s">
        <v>45</v>
      </c>
      <c r="D1130" t="s">
        <v>12</v>
      </c>
      <c r="E1130">
        <v>0</v>
      </c>
      <c r="F1130">
        <v>103920.69</v>
      </c>
      <c r="G1130">
        <v>15687.79</v>
      </c>
      <c r="H1130">
        <v>678.48</v>
      </c>
      <c r="I1130">
        <v>-62.604999999999997</v>
      </c>
      <c r="J1130">
        <v>1293.9390000000001</v>
      </c>
      <c r="K1130">
        <v>34554.654000000002</v>
      </c>
    </row>
    <row r="1131" spans="1:11">
      <c r="A1131" t="str">
        <f t="shared" si="17"/>
        <v>3RD FLUL11.79</v>
      </c>
      <c r="B1131" t="s">
        <v>22</v>
      </c>
      <c r="C1131" t="s">
        <v>45</v>
      </c>
      <c r="D1131" t="s">
        <v>12</v>
      </c>
      <c r="E1131">
        <v>1.79</v>
      </c>
      <c r="F1131">
        <v>103920.69</v>
      </c>
      <c r="G1131">
        <v>15687.79</v>
      </c>
      <c r="H1131">
        <v>678.48</v>
      </c>
      <c r="I1131">
        <v>-62.604999999999997</v>
      </c>
      <c r="J1131">
        <v>4.0519999999999996</v>
      </c>
      <c r="K1131">
        <v>4690.7920000000004</v>
      </c>
    </row>
    <row r="1132" spans="1:11">
      <c r="A1132" t="str">
        <f t="shared" si="17"/>
        <v>3RD FLUL13.58</v>
      </c>
      <c r="B1132" t="s">
        <v>22</v>
      </c>
      <c r="C1132" t="s">
        <v>45</v>
      </c>
      <c r="D1132" t="s">
        <v>12</v>
      </c>
      <c r="E1132">
        <v>3.58</v>
      </c>
      <c r="F1132">
        <v>103920.69</v>
      </c>
      <c r="G1132">
        <v>15687.79</v>
      </c>
      <c r="H1132">
        <v>678.48</v>
      </c>
      <c r="I1132">
        <v>-62.604999999999997</v>
      </c>
      <c r="J1132">
        <v>-1285.9960000000001</v>
      </c>
      <c r="K1132">
        <v>-25338.917000000001</v>
      </c>
    </row>
    <row r="1133" spans="1:11">
      <c r="A1133" t="str">
        <f t="shared" si="17"/>
        <v>3RD FLUL20</v>
      </c>
      <c r="B1133" t="s">
        <v>22</v>
      </c>
      <c r="C1133" t="s">
        <v>45</v>
      </c>
      <c r="D1133" t="s">
        <v>13</v>
      </c>
      <c r="E1133">
        <v>0</v>
      </c>
      <c r="F1133">
        <v>5662.84</v>
      </c>
      <c r="G1133">
        <v>-813.24</v>
      </c>
      <c r="H1133">
        <v>7251.03</v>
      </c>
      <c r="I1133">
        <v>-1.9059999999999999</v>
      </c>
      <c r="J1133">
        <v>16893.11</v>
      </c>
      <c r="K1133">
        <v>-1909.604</v>
      </c>
    </row>
    <row r="1134" spans="1:11">
      <c r="A1134" t="str">
        <f t="shared" si="17"/>
        <v>3RD FLUL21.79</v>
      </c>
      <c r="B1134" t="s">
        <v>22</v>
      </c>
      <c r="C1134" t="s">
        <v>45</v>
      </c>
      <c r="D1134" t="s">
        <v>13</v>
      </c>
      <c r="E1134">
        <v>1.79</v>
      </c>
      <c r="F1134">
        <v>5662.84</v>
      </c>
      <c r="G1134">
        <v>-813.24</v>
      </c>
      <c r="H1134">
        <v>7251.03</v>
      </c>
      <c r="I1134">
        <v>-1.9059999999999999</v>
      </c>
      <c r="J1134">
        <v>3195.3609999999999</v>
      </c>
      <c r="K1134">
        <v>-342.68700000000001</v>
      </c>
    </row>
    <row r="1135" spans="1:11">
      <c r="A1135" t="str">
        <f t="shared" si="17"/>
        <v>3RD FLUL23.58</v>
      </c>
      <c r="B1135" t="s">
        <v>22</v>
      </c>
      <c r="C1135" t="s">
        <v>45</v>
      </c>
      <c r="D1135" t="s">
        <v>13</v>
      </c>
      <c r="E1135">
        <v>3.58</v>
      </c>
      <c r="F1135">
        <v>5662.84</v>
      </c>
      <c r="G1135">
        <v>-813.24</v>
      </c>
      <c r="H1135">
        <v>7251.03</v>
      </c>
      <c r="I1135">
        <v>-1.9059999999999999</v>
      </c>
      <c r="J1135">
        <v>-10615.272999999999</v>
      </c>
      <c r="K1135">
        <v>1236.337</v>
      </c>
    </row>
    <row r="1136" spans="1:11">
      <c r="A1136" t="str">
        <f t="shared" si="17"/>
        <v>3RD FLUL30</v>
      </c>
      <c r="B1136" t="s">
        <v>22</v>
      </c>
      <c r="C1136" t="s">
        <v>45</v>
      </c>
      <c r="D1136" t="s">
        <v>14</v>
      </c>
      <c r="E1136">
        <v>0</v>
      </c>
      <c r="F1136">
        <v>-1190.93</v>
      </c>
      <c r="G1136">
        <v>-78.87</v>
      </c>
      <c r="H1136">
        <v>-1043.4000000000001</v>
      </c>
      <c r="I1136">
        <v>42.503</v>
      </c>
      <c r="J1136">
        <v>-2362.8620000000001</v>
      </c>
      <c r="K1136">
        <v>-167.06100000000001</v>
      </c>
    </row>
    <row r="1137" spans="1:11">
      <c r="A1137" t="str">
        <f t="shared" si="17"/>
        <v>3RD FLUL31.79</v>
      </c>
      <c r="B1137" t="s">
        <v>22</v>
      </c>
      <c r="C1137" t="s">
        <v>45</v>
      </c>
      <c r="D1137" t="s">
        <v>14</v>
      </c>
      <c r="E1137">
        <v>1.79</v>
      </c>
      <c r="F1137">
        <v>-1190.93</v>
      </c>
      <c r="G1137">
        <v>-78.87</v>
      </c>
      <c r="H1137">
        <v>-1043.4000000000001</v>
      </c>
      <c r="I1137">
        <v>42.503</v>
      </c>
      <c r="J1137">
        <v>-393.065</v>
      </c>
      <c r="K1137">
        <v>-19.119</v>
      </c>
    </row>
    <row r="1138" spans="1:11">
      <c r="A1138" t="str">
        <f t="shared" si="17"/>
        <v>3RD FLUL33.58</v>
      </c>
      <c r="B1138" t="s">
        <v>22</v>
      </c>
      <c r="C1138" t="s">
        <v>45</v>
      </c>
      <c r="D1138" t="s">
        <v>14</v>
      </c>
      <c r="E1138">
        <v>3.58</v>
      </c>
      <c r="F1138">
        <v>-1190.93</v>
      </c>
      <c r="G1138">
        <v>-78.87</v>
      </c>
      <c r="H1138">
        <v>-1043.4000000000001</v>
      </c>
      <c r="I1138">
        <v>42.503</v>
      </c>
      <c r="J1138">
        <v>1590.6210000000001</v>
      </c>
      <c r="K1138">
        <v>129.5</v>
      </c>
    </row>
    <row r="1139" spans="1:11">
      <c r="A1139" t="str">
        <f t="shared" si="17"/>
        <v>2ND FLUL10</v>
      </c>
      <c r="B1139" t="s">
        <v>23</v>
      </c>
      <c r="C1139" t="s">
        <v>45</v>
      </c>
      <c r="D1139" t="s">
        <v>12</v>
      </c>
      <c r="E1139">
        <v>0</v>
      </c>
      <c r="F1139">
        <v>133659.54999999999</v>
      </c>
      <c r="G1139">
        <v>14418.03</v>
      </c>
      <c r="H1139">
        <v>695.61</v>
      </c>
      <c r="I1139">
        <v>-53.716000000000001</v>
      </c>
      <c r="J1139">
        <v>1831.45</v>
      </c>
      <c r="K1139">
        <v>34878.47</v>
      </c>
    </row>
    <row r="1140" spans="1:11">
      <c r="A1140" t="str">
        <f t="shared" si="17"/>
        <v>2ND FLUL11.79</v>
      </c>
      <c r="B1140" t="s">
        <v>23</v>
      </c>
      <c r="C1140" t="s">
        <v>45</v>
      </c>
      <c r="D1140" t="s">
        <v>12</v>
      </c>
      <c r="E1140">
        <v>1.79</v>
      </c>
      <c r="F1140">
        <v>133659.54999999999</v>
      </c>
      <c r="G1140">
        <v>14418.03</v>
      </c>
      <c r="H1140">
        <v>695.61</v>
      </c>
      <c r="I1140">
        <v>-53.716000000000001</v>
      </c>
      <c r="J1140">
        <v>506.97500000000002</v>
      </c>
      <c r="K1140">
        <v>6989.4160000000002</v>
      </c>
    </row>
    <row r="1141" spans="1:11">
      <c r="A1141" t="str">
        <f t="shared" si="17"/>
        <v>2ND FLUL13.58</v>
      </c>
      <c r="B1141" t="s">
        <v>23</v>
      </c>
      <c r="C1141" t="s">
        <v>45</v>
      </c>
      <c r="D1141" t="s">
        <v>12</v>
      </c>
      <c r="E1141">
        <v>3.58</v>
      </c>
      <c r="F1141">
        <v>133659.54999999999</v>
      </c>
      <c r="G1141">
        <v>14418.03</v>
      </c>
      <c r="H1141">
        <v>695.61</v>
      </c>
      <c r="I1141">
        <v>-53.716000000000001</v>
      </c>
      <c r="J1141">
        <v>-841.37800000000004</v>
      </c>
      <c r="K1141">
        <v>-21229.073</v>
      </c>
    </row>
    <row r="1142" spans="1:11">
      <c r="A1142" t="str">
        <f t="shared" si="17"/>
        <v>2ND FLUL20</v>
      </c>
      <c r="B1142" t="s">
        <v>23</v>
      </c>
      <c r="C1142" t="s">
        <v>45</v>
      </c>
      <c r="D1142" t="s">
        <v>13</v>
      </c>
      <c r="E1142">
        <v>0</v>
      </c>
      <c r="F1142">
        <v>6808.33</v>
      </c>
      <c r="G1142">
        <v>-599</v>
      </c>
      <c r="H1142">
        <v>4621.75</v>
      </c>
      <c r="I1142">
        <v>-0.82399999999999995</v>
      </c>
      <c r="J1142">
        <v>11258.775</v>
      </c>
      <c r="K1142">
        <v>-1707.43</v>
      </c>
    </row>
    <row r="1143" spans="1:11">
      <c r="A1143" t="str">
        <f t="shared" si="17"/>
        <v>2ND FLUL21.79</v>
      </c>
      <c r="B1143" t="s">
        <v>23</v>
      </c>
      <c r="C1143" t="s">
        <v>45</v>
      </c>
      <c r="D1143" t="s">
        <v>13</v>
      </c>
      <c r="E1143">
        <v>1.79</v>
      </c>
      <c r="F1143">
        <v>6808.33</v>
      </c>
      <c r="G1143">
        <v>-599</v>
      </c>
      <c r="H1143">
        <v>4621.75</v>
      </c>
      <c r="I1143">
        <v>-0.82399999999999995</v>
      </c>
      <c r="J1143">
        <v>2227.3789999999999</v>
      </c>
      <c r="K1143">
        <v>-526.92499999999995</v>
      </c>
    </row>
    <row r="1144" spans="1:11">
      <c r="A1144" t="str">
        <f t="shared" si="17"/>
        <v>2ND FLUL23.58</v>
      </c>
      <c r="B1144" t="s">
        <v>23</v>
      </c>
      <c r="C1144" t="s">
        <v>45</v>
      </c>
      <c r="D1144" t="s">
        <v>13</v>
      </c>
      <c r="E1144">
        <v>3.58</v>
      </c>
      <c r="F1144">
        <v>6808.33</v>
      </c>
      <c r="G1144">
        <v>-599</v>
      </c>
      <c r="H1144">
        <v>4621.75</v>
      </c>
      <c r="I1144">
        <v>-0.82399999999999995</v>
      </c>
      <c r="J1144">
        <v>-6909.0039999999999</v>
      </c>
      <c r="K1144">
        <v>678.39499999999998</v>
      </c>
    </row>
    <row r="1145" spans="1:11">
      <c r="A1145" t="str">
        <f t="shared" si="17"/>
        <v>2ND FLUL30</v>
      </c>
      <c r="B1145" t="s">
        <v>23</v>
      </c>
      <c r="C1145" t="s">
        <v>45</v>
      </c>
      <c r="D1145" t="s">
        <v>14</v>
      </c>
      <c r="E1145">
        <v>0</v>
      </c>
      <c r="F1145">
        <v>-1702.91</v>
      </c>
      <c r="G1145">
        <v>-72.56</v>
      </c>
      <c r="H1145">
        <v>-810.32</v>
      </c>
      <c r="I1145">
        <v>35.804000000000002</v>
      </c>
      <c r="J1145">
        <v>-1931.9929999999999</v>
      </c>
      <c r="K1145">
        <v>-185.38499999999999</v>
      </c>
    </row>
    <row r="1146" spans="1:11">
      <c r="A1146" t="str">
        <f t="shared" si="17"/>
        <v>2ND FLUL31.79</v>
      </c>
      <c r="B1146" t="s">
        <v>23</v>
      </c>
      <c r="C1146" t="s">
        <v>45</v>
      </c>
      <c r="D1146" t="s">
        <v>14</v>
      </c>
      <c r="E1146">
        <v>1.79</v>
      </c>
      <c r="F1146">
        <v>-1702.91</v>
      </c>
      <c r="G1146">
        <v>-72.56</v>
      </c>
      <c r="H1146">
        <v>-810.32</v>
      </c>
      <c r="I1146">
        <v>35.804000000000002</v>
      </c>
      <c r="J1146">
        <v>-368</v>
      </c>
      <c r="K1146">
        <v>-49.139000000000003</v>
      </c>
    </row>
    <row r="1147" spans="1:11">
      <c r="A1147" t="str">
        <f t="shared" si="17"/>
        <v>2ND FLUL33.58</v>
      </c>
      <c r="B1147" t="s">
        <v>23</v>
      </c>
      <c r="C1147" t="s">
        <v>45</v>
      </c>
      <c r="D1147" t="s">
        <v>14</v>
      </c>
      <c r="E1147">
        <v>3.58</v>
      </c>
      <c r="F1147">
        <v>-1702.91</v>
      </c>
      <c r="G1147">
        <v>-72.56</v>
      </c>
      <c r="H1147">
        <v>-810.32</v>
      </c>
      <c r="I1147">
        <v>35.804000000000002</v>
      </c>
      <c r="J1147">
        <v>1213.3409999999999</v>
      </c>
      <c r="K1147">
        <v>89.421000000000006</v>
      </c>
    </row>
    <row r="1148" spans="1:11">
      <c r="A1148" t="str">
        <f t="shared" si="17"/>
        <v>1ST FLUL10</v>
      </c>
      <c r="B1148" t="s">
        <v>24</v>
      </c>
      <c r="C1148" t="s">
        <v>45</v>
      </c>
      <c r="D1148" t="s">
        <v>12</v>
      </c>
      <c r="E1148">
        <v>0</v>
      </c>
      <c r="F1148">
        <v>157400.85999999999</v>
      </c>
      <c r="G1148">
        <v>15607.63</v>
      </c>
      <c r="H1148">
        <v>108.87</v>
      </c>
      <c r="I1148">
        <v>-45.926000000000002</v>
      </c>
      <c r="J1148">
        <v>1135.768</v>
      </c>
      <c r="K1148">
        <v>50823.262000000002</v>
      </c>
    </row>
    <row r="1149" spans="1:11">
      <c r="A1149" t="str">
        <f t="shared" si="17"/>
        <v>1ST FLUL11.79</v>
      </c>
      <c r="B1149" t="s">
        <v>24</v>
      </c>
      <c r="C1149" t="s">
        <v>45</v>
      </c>
      <c r="D1149" t="s">
        <v>12</v>
      </c>
      <c r="E1149">
        <v>1.79</v>
      </c>
      <c r="F1149">
        <v>157400.85999999999</v>
      </c>
      <c r="G1149">
        <v>15607.63</v>
      </c>
      <c r="H1149">
        <v>108.87</v>
      </c>
      <c r="I1149">
        <v>-45.926000000000002</v>
      </c>
      <c r="J1149">
        <v>926.99199999999996</v>
      </c>
      <c r="K1149">
        <v>21591.530999999999</v>
      </c>
    </row>
    <row r="1150" spans="1:11">
      <c r="A1150" t="str">
        <f t="shared" si="17"/>
        <v>1ST FLUL13.58</v>
      </c>
      <c r="B1150" t="s">
        <v>24</v>
      </c>
      <c r="C1150" t="s">
        <v>45</v>
      </c>
      <c r="D1150" t="s">
        <v>12</v>
      </c>
      <c r="E1150">
        <v>3.58</v>
      </c>
      <c r="F1150">
        <v>157400.85999999999</v>
      </c>
      <c r="G1150">
        <v>15607.63</v>
      </c>
      <c r="H1150">
        <v>108.87</v>
      </c>
      <c r="I1150">
        <v>-45.926000000000002</v>
      </c>
      <c r="J1150">
        <v>691.75599999999997</v>
      </c>
      <c r="K1150">
        <v>-8256.7340000000004</v>
      </c>
    </row>
    <row r="1151" spans="1:11">
      <c r="A1151" t="str">
        <f t="shared" si="17"/>
        <v>1ST FLUL20</v>
      </c>
      <c r="B1151" t="s">
        <v>24</v>
      </c>
      <c r="C1151" t="s">
        <v>45</v>
      </c>
      <c r="D1151" t="s">
        <v>13</v>
      </c>
      <c r="E1151">
        <v>0</v>
      </c>
      <c r="F1151">
        <v>8141.69</v>
      </c>
      <c r="G1151">
        <v>-476.48</v>
      </c>
      <c r="H1151">
        <v>9739.01</v>
      </c>
      <c r="I1151">
        <v>-1.62</v>
      </c>
      <c r="J1151">
        <v>30240.608</v>
      </c>
      <c r="K1151">
        <v>-2131.8180000000002</v>
      </c>
    </row>
    <row r="1152" spans="1:11">
      <c r="A1152" t="str">
        <f t="shared" si="17"/>
        <v>1ST FLUL21.79</v>
      </c>
      <c r="B1152" t="s">
        <v>24</v>
      </c>
      <c r="C1152" t="s">
        <v>45</v>
      </c>
      <c r="D1152" t="s">
        <v>13</v>
      </c>
      <c r="E1152">
        <v>1.79</v>
      </c>
      <c r="F1152">
        <v>8141.69</v>
      </c>
      <c r="G1152">
        <v>-476.48</v>
      </c>
      <c r="H1152">
        <v>9739.01</v>
      </c>
      <c r="I1152">
        <v>-1.62</v>
      </c>
      <c r="J1152">
        <v>12391.628000000001</v>
      </c>
      <c r="K1152">
        <v>-1228.0509999999999</v>
      </c>
    </row>
    <row r="1153" spans="1:11">
      <c r="A1153" t="str">
        <f t="shared" si="17"/>
        <v>1ST FLUL23.58</v>
      </c>
      <c r="B1153" t="s">
        <v>24</v>
      </c>
      <c r="C1153" t="s">
        <v>45</v>
      </c>
      <c r="D1153" t="s">
        <v>13</v>
      </c>
      <c r="E1153">
        <v>3.58</v>
      </c>
      <c r="F1153">
        <v>8141.69</v>
      </c>
      <c r="G1153">
        <v>-476.48</v>
      </c>
      <c r="H1153">
        <v>9739.01</v>
      </c>
      <c r="I1153">
        <v>-1.62</v>
      </c>
      <c r="J1153">
        <v>-5811.1980000000003</v>
      </c>
      <c r="K1153">
        <v>-289.22399999999999</v>
      </c>
    </row>
    <row r="1154" spans="1:11">
      <c r="A1154" t="str">
        <f t="shared" si="17"/>
        <v>1ST FLUL30</v>
      </c>
      <c r="B1154" t="s">
        <v>24</v>
      </c>
      <c r="C1154" t="s">
        <v>45</v>
      </c>
      <c r="D1154" t="s">
        <v>14</v>
      </c>
      <c r="E1154">
        <v>0</v>
      </c>
      <c r="F1154">
        <v>-2094.2600000000002</v>
      </c>
      <c r="G1154">
        <v>-10.029999999999999</v>
      </c>
      <c r="H1154">
        <v>-1356.94</v>
      </c>
      <c r="I1154">
        <v>40.997999999999998</v>
      </c>
      <c r="J1154">
        <v>-4317.375</v>
      </c>
      <c r="K1154">
        <v>-66.81</v>
      </c>
    </row>
    <row r="1155" spans="1:11">
      <c r="A1155" t="str">
        <f t="shared" ref="A1155:A1218" si="18">+CONCATENATE(B1155,D1155,E1155)</f>
        <v>1ST FLUL31.79</v>
      </c>
      <c r="B1155" t="s">
        <v>24</v>
      </c>
      <c r="C1155" t="s">
        <v>45</v>
      </c>
      <c r="D1155" t="s">
        <v>14</v>
      </c>
      <c r="E1155">
        <v>1.79</v>
      </c>
      <c r="F1155">
        <v>-2094.2600000000002</v>
      </c>
      <c r="G1155">
        <v>-10.029999999999999</v>
      </c>
      <c r="H1155">
        <v>-1356.94</v>
      </c>
      <c r="I1155">
        <v>40.997999999999998</v>
      </c>
      <c r="J1155">
        <v>-1834.2280000000001</v>
      </c>
      <c r="K1155">
        <v>-47.182000000000002</v>
      </c>
    </row>
    <row r="1156" spans="1:11">
      <c r="A1156" t="str">
        <f t="shared" si="18"/>
        <v>1ST FLUL33.58</v>
      </c>
      <c r="B1156" t="s">
        <v>24</v>
      </c>
      <c r="C1156" t="s">
        <v>45</v>
      </c>
      <c r="D1156" t="s">
        <v>14</v>
      </c>
      <c r="E1156">
        <v>3.58</v>
      </c>
      <c r="F1156">
        <v>-2094.2600000000002</v>
      </c>
      <c r="G1156">
        <v>-10.029999999999999</v>
      </c>
      <c r="H1156">
        <v>-1356.94</v>
      </c>
      <c r="I1156">
        <v>40.997999999999998</v>
      </c>
      <c r="J1156">
        <v>701.29300000000001</v>
      </c>
      <c r="K1156">
        <v>-26.207000000000001</v>
      </c>
    </row>
    <row r="1157" spans="1:11">
      <c r="A1157" t="str">
        <f t="shared" si="18"/>
        <v>GROUND FLUL10</v>
      </c>
      <c r="B1157" t="s">
        <v>10</v>
      </c>
      <c r="C1157" t="s">
        <v>45</v>
      </c>
      <c r="D1157" t="s">
        <v>12</v>
      </c>
      <c r="E1157">
        <v>0</v>
      </c>
      <c r="F1157">
        <v>65606.600000000006</v>
      </c>
      <c r="G1157">
        <v>-15945.2</v>
      </c>
      <c r="H1157">
        <v>-449.8</v>
      </c>
      <c r="I1157">
        <v>-0.98199999999999998</v>
      </c>
      <c r="J1157">
        <v>-729.98</v>
      </c>
      <c r="K1157">
        <v>-11035.066999999999</v>
      </c>
    </row>
    <row r="1158" spans="1:11">
      <c r="A1158" t="str">
        <f t="shared" si="18"/>
        <v>GROUND FLUL11.615</v>
      </c>
      <c r="B1158" t="s">
        <v>10</v>
      </c>
      <c r="C1158" t="s">
        <v>45</v>
      </c>
      <c r="D1158" t="s">
        <v>12</v>
      </c>
      <c r="E1158">
        <v>1.615</v>
      </c>
      <c r="F1158">
        <v>65606.600000000006</v>
      </c>
      <c r="G1158">
        <v>-15945.2</v>
      </c>
      <c r="H1158">
        <v>-449.8</v>
      </c>
      <c r="I1158">
        <v>-0.98199999999999998</v>
      </c>
      <c r="J1158">
        <v>-0.107</v>
      </c>
      <c r="K1158">
        <v>14769.578</v>
      </c>
    </row>
    <row r="1159" spans="1:11">
      <c r="A1159" t="str">
        <f t="shared" si="18"/>
        <v>GROUND FLUL13.23</v>
      </c>
      <c r="B1159" t="s">
        <v>10</v>
      </c>
      <c r="C1159" t="s">
        <v>45</v>
      </c>
      <c r="D1159" t="s">
        <v>12</v>
      </c>
      <c r="E1159">
        <v>3.23</v>
      </c>
      <c r="F1159">
        <v>65606.600000000006</v>
      </c>
      <c r="G1159">
        <v>-15945.2</v>
      </c>
      <c r="H1159">
        <v>-449.8</v>
      </c>
      <c r="I1159">
        <v>-0.98199999999999998</v>
      </c>
      <c r="J1159">
        <v>729.76700000000005</v>
      </c>
      <c r="K1159">
        <v>40418.870000000003</v>
      </c>
    </row>
    <row r="1160" spans="1:11">
      <c r="A1160" t="str">
        <f t="shared" si="18"/>
        <v>GROUND FLUL20</v>
      </c>
      <c r="B1160" t="s">
        <v>10</v>
      </c>
      <c r="C1160" t="s">
        <v>45</v>
      </c>
      <c r="D1160" t="s">
        <v>13</v>
      </c>
      <c r="E1160">
        <v>0</v>
      </c>
      <c r="F1160">
        <v>2725.41</v>
      </c>
      <c r="G1160">
        <v>712.09</v>
      </c>
      <c r="H1160">
        <v>7723.54</v>
      </c>
      <c r="I1160">
        <v>-1.587</v>
      </c>
      <c r="J1160">
        <v>12888.817999999999</v>
      </c>
      <c r="K1160">
        <v>527.56399999999996</v>
      </c>
    </row>
    <row r="1161" spans="1:11">
      <c r="A1161" t="str">
        <f t="shared" si="18"/>
        <v>GROUND FLUL21.615</v>
      </c>
      <c r="B1161" t="s">
        <v>10</v>
      </c>
      <c r="C1161" t="s">
        <v>45</v>
      </c>
      <c r="D1161" t="s">
        <v>13</v>
      </c>
      <c r="E1161">
        <v>1.615</v>
      </c>
      <c r="F1161">
        <v>2725.41</v>
      </c>
      <c r="G1161">
        <v>712.09</v>
      </c>
      <c r="H1161">
        <v>7723.54</v>
      </c>
      <c r="I1161">
        <v>-1.587</v>
      </c>
      <c r="J1161">
        <v>350.96899999999999</v>
      </c>
      <c r="K1161">
        <v>-627.03</v>
      </c>
    </row>
    <row r="1162" spans="1:11">
      <c r="A1162" t="str">
        <f t="shared" si="18"/>
        <v>GROUND FLUL23.23</v>
      </c>
      <c r="B1162" t="s">
        <v>10</v>
      </c>
      <c r="C1162" t="s">
        <v>45</v>
      </c>
      <c r="D1162" t="s">
        <v>13</v>
      </c>
      <c r="E1162">
        <v>3.23</v>
      </c>
      <c r="F1162">
        <v>2725.41</v>
      </c>
      <c r="G1162">
        <v>712.09</v>
      </c>
      <c r="H1162">
        <v>7723.54</v>
      </c>
      <c r="I1162">
        <v>-1.587</v>
      </c>
      <c r="J1162">
        <v>-12190.572</v>
      </c>
      <c r="K1162">
        <v>-1775.028</v>
      </c>
    </row>
    <row r="1163" spans="1:11">
      <c r="A1163" t="str">
        <f t="shared" si="18"/>
        <v>GROUND FLUL30</v>
      </c>
      <c r="B1163" t="s">
        <v>10</v>
      </c>
      <c r="C1163" t="s">
        <v>45</v>
      </c>
      <c r="D1163" t="s">
        <v>14</v>
      </c>
      <c r="E1163">
        <v>0</v>
      </c>
      <c r="F1163">
        <v>-763.11</v>
      </c>
      <c r="G1163">
        <v>19.399999999999999</v>
      </c>
      <c r="H1163">
        <v>-99.28</v>
      </c>
      <c r="I1163">
        <v>1.1890000000000001</v>
      </c>
      <c r="J1163">
        <v>-199.892</v>
      </c>
      <c r="K1163">
        <v>14.545</v>
      </c>
    </row>
    <row r="1164" spans="1:11">
      <c r="A1164" t="str">
        <f t="shared" si="18"/>
        <v>GROUND FLUL31.615</v>
      </c>
      <c r="B1164" t="s">
        <v>10</v>
      </c>
      <c r="C1164" t="s">
        <v>45</v>
      </c>
      <c r="D1164" t="s">
        <v>14</v>
      </c>
      <c r="E1164">
        <v>1.615</v>
      </c>
      <c r="F1164">
        <v>-763.11</v>
      </c>
      <c r="G1164">
        <v>19.399999999999999</v>
      </c>
      <c r="H1164">
        <v>-99.28</v>
      </c>
      <c r="I1164">
        <v>1.1890000000000001</v>
      </c>
      <c r="J1164">
        <v>-38.606999999999999</v>
      </c>
      <c r="K1164">
        <v>-16.858000000000001</v>
      </c>
    </row>
    <row r="1165" spans="1:11">
      <c r="A1165" t="str">
        <f t="shared" si="18"/>
        <v>GROUND FLUL33.23</v>
      </c>
      <c r="B1165" t="s">
        <v>10</v>
      </c>
      <c r="C1165" t="s">
        <v>45</v>
      </c>
      <c r="D1165" t="s">
        <v>14</v>
      </c>
      <c r="E1165">
        <v>3.23</v>
      </c>
      <c r="F1165">
        <v>-763.11</v>
      </c>
      <c r="G1165">
        <v>19.399999999999999</v>
      </c>
      <c r="H1165">
        <v>-99.28</v>
      </c>
      <c r="I1165">
        <v>1.1890000000000001</v>
      </c>
      <c r="J1165">
        <v>123.084</v>
      </c>
      <c r="K1165">
        <v>-48.084000000000003</v>
      </c>
    </row>
    <row r="1166" spans="1:11">
      <c r="A1166" t="str">
        <f t="shared" si="18"/>
        <v>BASE 1 FLUL10</v>
      </c>
      <c r="B1166" t="s">
        <v>15</v>
      </c>
      <c r="C1166" t="s">
        <v>45</v>
      </c>
      <c r="D1166" t="s">
        <v>12</v>
      </c>
      <c r="E1166">
        <v>0</v>
      </c>
      <c r="F1166">
        <v>52766.78</v>
      </c>
      <c r="G1166">
        <v>3185.35</v>
      </c>
      <c r="H1166">
        <v>-42.26</v>
      </c>
      <c r="I1166">
        <v>-0.50900000000000001</v>
      </c>
      <c r="J1166">
        <v>-114.184</v>
      </c>
      <c r="K1166">
        <v>2509.442</v>
      </c>
    </row>
    <row r="1167" spans="1:11">
      <c r="A1167" t="str">
        <f t="shared" si="18"/>
        <v>BASE 1 FLUL11.615</v>
      </c>
      <c r="B1167" t="s">
        <v>15</v>
      </c>
      <c r="C1167" t="s">
        <v>45</v>
      </c>
      <c r="D1167" t="s">
        <v>12</v>
      </c>
      <c r="E1167">
        <v>1.615</v>
      </c>
      <c r="F1167">
        <v>52766.78</v>
      </c>
      <c r="G1167">
        <v>3185.35</v>
      </c>
      <c r="H1167">
        <v>-42.26</v>
      </c>
      <c r="I1167">
        <v>-0.50900000000000001</v>
      </c>
      <c r="J1167">
        <v>-45.746000000000002</v>
      </c>
      <c r="K1167">
        <v>-2661.6469999999999</v>
      </c>
    </row>
    <row r="1168" spans="1:11">
      <c r="A1168" t="str">
        <f t="shared" si="18"/>
        <v>BASE 1 FLUL13.23</v>
      </c>
      <c r="B1168" t="s">
        <v>15</v>
      </c>
      <c r="C1168" t="s">
        <v>45</v>
      </c>
      <c r="D1168" t="s">
        <v>12</v>
      </c>
      <c r="E1168">
        <v>3.23</v>
      </c>
      <c r="F1168">
        <v>52766.78</v>
      </c>
      <c r="G1168">
        <v>3185.35</v>
      </c>
      <c r="H1168">
        <v>-42.26</v>
      </c>
      <c r="I1168">
        <v>-0.50900000000000001</v>
      </c>
      <c r="J1168">
        <v>23.138999999999999</v>
      </c>
      <c r="K1168">
        <v>-7806.6570000000002</v>
      </c>
    </row>
    <row r="1169" spans="1:11">
      <c r="A1169" t="str">
        <f t="shared" si="18"/>
        <v>BASE 1 FLUL20</v>
      </c>
      <c r="B1169" t="s">
        <v>15</v>
      </c>
      <c r="C1169" t="s">
        <v>45</v>
      </c>
      <c r="D1169" t="s">
        <v>13</v>
      </c>
      <c r="E1169">
        <v>0</v>
      </c>
      <c r="F1169">
        <v>932.73</v>
      </c>
      <c r="G1169">
        <v>-139.16</v>
      </c>
      <c r="H1169">
        <v>3696.36</v>
      </c>
      <c r="I1169">
        <v>-0.55900000000000005</v>
      </c>
      <c r="J1169">
        <v>6123.2049999999999</v>
      </c>
      <c r="K1169">
        <v>-77.58</v>
      </c>
    </row>
    <row r="1170" spans="1:11">
      <c r="A1170" t="str">
        <f t="shared" si="18"/>
        <v>BASE 1 FLUL21.615</v>
      </c>
      <c r="B1170" t="s">
        <v>15</v>
      </c>
      <c r="C1170" t="s">
        <v>45</v>
      </c>
      <c r="D1170" t="s">
        <v>13</v>
      </c>
      <c r="E1170">
        <v>1.615</v>
      </c>
      <c r="F1170">
        <v>932.73</v>
      </c>
      <c r="G1170">
        <v>-139.16</v>
      </c>
      <c r="H1170">
        <v>3696.36</v>
      </c>
      <c r="I1170">
        <v>-0.55900000000000005</v>
      </c>
      <c r="J1170">
        <v>120.327</v>
      </c>
      <c r="K1170">
        <v>146.87799999999999</v>
      </c>
    </row>
    <row r="1171" spans="1:11">
      <c r="A1171" t="str">
        <f t="shared" si="18"/>
        <v>BASE 1 FLUL23.23</v>
      </c>
      <c r="B1171" t="s">
        <v>15</v>
      </c>
      <c r="C1171" t="s">
        <v>45</v>
      </c>
      <c r="D1171" t="s">
        <v>13</v>
      </c>
      <c r="E1171">
        <v>3.23</v>
      </c>
      <c r="F1171">
        <v>932.73</v>
      </c>
      <c r="G1171">
        <v>-139.16</v>
      </c>
      <c r="H1171">
        <v>3696.36</v>
      </c>
      <c r="I1171">
        <v>-0.55900000000000005</v>
      </c>
      <c r="J1171">
        <v>-5883.73</v>
      </c>
      <c r="K1171">
        <v>369.89600000000002</v>
      </c>
    </row>
    <row r="1172" spans="1:11">
      <c r="A1172" t="str">
        <f t="shared" si="18"/>
        <v>BASE 1 FLUL30</v>
      </c>
      <c r="B1172" t="s">
        <v>15</v>
      </c>
      <c r="C1172" t="s">
        <v>45</v>
      </c>
      <c r="D1172" t="s">
        <v>14</v>
      </c>
      <c r="E1172">
        <v>0</v>
      </c>
      <c r="F1172">
        <v>-360.57</v>
      </c>
      <c r="G1172">
        <v>-7.61</v>
      </c>
      <c r="H1172">
        <v>-50.27</v>
      </c>
      <c r="I1172">
        <v>0.42199999999999999</v>
      </c>
      <c r="J1172">
        <v>-81.906000000000006</v>
      </c>
      <c r="K1172">
        <v>-12.425000000000001</v>
      </c>
    </row>
    <row r="1173" spans="1:11">
      <c r="A1173" t="str">
        <f t="shared" si="18"/>
        <v>BASE 1 FLUL31.615</v>
      </c>
      <c r="B1173" t="s">
        <v>15</v>
      </c>
      <c r="C1173" t="s">
        <v>45</v>
      </c>
      <c r="D1173" t="s">
        <v>14</v>
      </c>
      <c r="E1173">
        <v>1.615</v>
      </c>
      <c r="F1173">
        <v>-360.57</v>
      </c>
      <c r="G1173">
        <v>-7.61</v>
      </c>
      <c r="H1173">
        <v>-50.27</v>
      </c>
      <c r="I1173">
        <v>0.42199999999999999</v>
      </c>
      <c r="J1173">
        <v>-0.32100000000000001</v>
      </c>
      <c r="K1173">
        <v>-0.122</v>
      </c>
    </row>
    <row r="1174" spans="1:11">
      <c r="A1174" t="str">
        <f t="shared" si="18"/>
        <v>BASE 1 FLUL33.23</v>
      </c>
      <c r="B1174" t="s">
        <v>15</v>
      </c>
      <c r="C1174" t="s">
        <v>45</v>
      </c>
      <c r="D1174" t="s">
        <v>14</v>
      </c>
      <c r="E1174">
        <v>3.23</v>
      </c>
      <c r="F1174">
        <v>-360.57</v>
      </c>
      <c r="G1174">
        <v>-7.61</v>
      </c>
      <c r="H1174">
        <v>-50.27</v>
      </c>
      <c r="I1174">
        <v>0.42199999999999999</v>
      </c>
      <c r="J1174">
        <v>81.266000000000005</v>
      </c>
      <c r="K1174">
        <v>12.182</v>
      </c>
    </row>
    <row r="1175" spans="1:11">
      <c r="A1175" t="str">
        <f t="shared" si="18"/>
        <v>BASE 2 FLUL10</v>
      </c>
      <c r="B1175" t="s">
        <v>16</v>
      </c>
      <c r="C1175" t="s">
        <v>45</v>
      </c>
      <c r="D1175" t="s">
        <v>12</v>
      </c>
      <c r="E1175">
        <v>0</v>
      </c>
      <c r="F1175">
        <v>82246.41</v>
      </c>
      <c r="G1175">
        <v>-1635.49</v>
      </c>
      <c r="H1175">
        <v>-32.950000000000003</v>
      </c>
      <c r="I1175">
        <v>-0.70399999999999996</v>
      </c>
      <c r="J1175">
        <v>-73.728999999999999</v>
      </c>
      <c r="K1175">
        <v>-2892.627</v>
      </c>
    </row>
    <row r="1176" spans="1:11">
      <c r="A1176" t="str">
        <f t="shared" si="18"/>
        <v>BASE 2 FLUL11.615</v>
      </c>
      <c r="B1176" t="s">
        <v>16</v>
      </c>
      <c r="C1176" t="s">
        <v>45</v>
      </c>
      <c r="D1176" t="s">
        <v>12</v>
      </c>
      <c r="E1176">
        <v>1.615</v>
      </c>
      <c r="F1176">
        <v>82246.41</v>
      </c>
      <c r="G1176">
        <v>-1635.49</v>
      </c>
      <c r="H1176">
        <v>-32.950000000000003</v>
      </c>
      <c r="I1176">
        <v>-0.70399999999999996</v>
      </c>
      <c r="J1176">
        <v>-21.18</v>
      </c>
      <c r="K1176">
        <v>-278.83199999999999</v>
      </c>
    </row>
    <row r="1177" spans="1:11">
      <c r="A1177" t="str">
        <f t="shared" si="18"/>
        <v>BASE 2 FLUL13.23</v>
      </c>
      <c r="B1177" t="s">
        <v>16</v>
      </c>
      <c r="C1177" t="s">
        <v>45</v>
      </c>
      <c r="D1177" t="s">
        <v>12</v>
      </c>
      <c r="E1177">
        <v>3.23</v>
      </c>
      <c r="F1177">
        <v>82246.41</v>
      </c>
      <c r="G1177">
        <v>-1635.49</v>
      </c>
      <c r="H1177">
        <v>-32.950000000000003</v>
      </c>
      <c r="I1177">
        <v>-0.70399999999999996</v>
      </c>
      <c r="J1177">
        <v>31.719000000000001</v>
      </c>
      <c r="K1177">
        <v>2339.5650000000001</v>
      </c>
    </row>
    <row r="1178" spans="1:11">
      <c r="A1178" t="str">
        <f t="shared" si="18"/>
        <v>BASE 2 FLUL20</v>
      </c>
      <c r="B1178" t="s">
        <v>16</v>
      </c>
      <c r="C1178" t="s">
        <v>45</v>
      </c>
      <c r="D1178" t="s">
        <v>13</v>
      </c>
      <c r="E1178">
        <v>0</v>
      </c>
      <c r="F1178">
        <v>1416.93</v>
      </c>
      <c r="G1178">
        <v>62.38</v>
      </c>
      <c r="H1178">
        <v>2676.67</v>
      </c>
      <c r="I1178">
        <v>-4.3999999999999997E-2</v>
      </c>
      <c r="J1178">
        <v>4341.7179999999998</v>
      </c>
      <c r="K1178">
        <v>105.95399999999999</v>
      </c>
    </row>
    <row r="1179" spans="1:11">
      <c r="A1179" t="str">
        <f t="shared" si="18"/>
        <v>BASE 2 FLUL21.615</v>
      </c>
      <c r="B1179" t="s">
        <v>16</v>
      </c>
      <c r="C1179" t="s">
        <v>45</v>
      </c>
      <c r="D1179" t="s">
        <v>13</v>
      </c>
      <c r="E1179">
        <v>1.615</v>
      </c>
      <c r="F1179">
        <v>1416.93</v>
      </c>
      <c r="G1179">
        <v>62.38</v>
      </c>
      <c r="H1179">
        <v>2676.67</v>
      </c>
      <c r="I1179">
        <v>-4.3999999999999997E-2</v>
      </c>
      <c r="J1179">
        <v>-27.106999999999999</v>
      </c>
      <c r="K1179">
        <v>4.0830000000000002</v>
      </c>
    </row>
    <row r="1180" spans="1:11">
      <c r="A1180" t="str">
        <f t="shared" si="18"/>
        <v>BASE 2 FLUL23.23</v>
      </c>
      <c r="B1180" t="s">
        <v>16</v>
      </c>
      <c r="C1180" t="s">
        <v>45</v>
      </c>
      <c r="D1180" t="s">
        <v>13</v>
      </c>
      <c r="E1180">
        <v>3.23</v>
      </c>
      <c r="F1180">
        <v>1416.93</v>
      </c>
      <c r="G1180">
        <v>62.38</v>
      </c>
      <c r="H1180">
        <v>2676.67</v>
      </c>
      <c r="I1180">
        <v>-4.3999999999999997E-2</v>
      </c>
      <c r="J1180">
        <v>-4395.4830000000002</v>
      </c>
      <c r="K1180">
        <v>-97.855000000000004</v>
      </c>
    </row>
    <row r="1181" spans="1:11">
      <c r="A1181" t="str">
        <f t="shared" si="18"/>
        <v>BASE 2 FLUL30</v>
      </c>
      <c r="B1181" t="s">
        <v>16</v>
      </c>
      <c r="C1181" t="s">
        <v>45</v>
      </c>
      <c r="D1181" t="s">
        <v>14</v>
      </c>
      <c r="E1181">
        <v>0</v>
      </c>
      <c r="F1181">
        <v>-240.37</v>
      </c>
      <c r="G1181">
        <v>18.690000000000001</v>
      </c>
      <c r="H1181">
        <v>-61.36</v>
      </c>
      <c r="I1181">
        <v>0.71199999999999997</v>
      </c>
      <c r="J1181">
        <v>-90.126999999999995</v>
      </c>
      <c r="K1181">
        <v>46.645000000000003</v>
      </c>
    </row>
    <row r="1182" spans="1:11">
      <c r="A1182" t="str">
        <f t="shared" si="18"/>
        <v>BASE 2 FLUL31.615</v>
      </c>
      <c r="B1182" t="s">
        <v>16</v>
      </c>
      <c r="C1182" t="s">
        <v>45</v>
      </c>
      <c r="D1182" t="s">
        <v>14</v>
      </c>
      <c r="E1182">
        <v>1.615</v>
      </c>
      <c r="F1182">
        <v>-240.37</v>
      </c>
      <c r="G1182">
        <v>18.690000000000001</v>
      </c>
      <c r="H1182">
        <v>-61.36</v>
      </c>
      <c r="I1182">
        <v>0.71199999999999997</v>
      </c>
      <c r="J1182">
        <v>9.9920000000000009</v>
      </c>
      <c r="K1182">
        <v>16.631</v>
      </c>
    </row>
    <row r="1183" spans="1:11">
      <c r="A1183" t="str">
        <f t="shared" si="18"/>
        <v>BASE 2 FLUL33.23</v>
      </c>
      <c r="B1183" t="s">
        <v>16</v>
      </c>
      <c r="C1183" t="s">
        <v>45</v>
      </c>
      <c r="D1183" t="s">
        <v>14</v>
      </c>
      <c r="E1183">
        <v>3.23</v>
      </c>
      <c r="F1183">
        <v>-240.37</v>
      </c>
      <c r="G1183">
        <v>18.690000000000001</v>
      </c>
      <c r="H1183">
        <v>-61.36</v>
      </c>
      <c r="I1183">
        <v>0.71199999999999997</v>
      </c>
      <c r="J1183">
        <v>109.946</v>
      </c>
      <c r="K1183">
        <v>-13.657</v>
      </c>
    </row>
    <row r="1184" spans="1:11">
      <c r="A1184" t="str">
        <f t="shared" si="18"/>
        <v>BASE 3 FLUL10</v>
      </c>
      <c r="B1184" t="s">
        <v>17</v>
      </c>
      <c r="C1184" t="s">
        <v>45</v>
      </c>
      <c r="D1184" t="s">
        <v>12</v>
      </c>
      <c r="E1184">
        <v>0</v>
      </c>
      <c r="F1184">
        <v>213772.74</v>
      </c>
      <c r="G1184">
        <v>4563.87</v>
      </c>
      <c r="H1184">
        <v>1994.97</v>
      </c>
      <c r="I1184">
        <v>-11.772</v>
      </c>
      <c r="J1184">
        <v>2878.9690000000001</v>
      </c>
      <c r="K1184">
        <v>8106.03</v>
      </c>
    </row>
    <row r="1185" spans="1:11">
      <c r="A1185" t="str">
        <f t="shared" si="18"/>
        <v>BASE 3 FLUL11.105</v>
      </c>
      <c r="B1185" t="s">
        <v>17</v>
      </c>
      <c r="C1185" t="s">
        <v>45</v>
      </c>
      <c r="D1185" t="s">
        <v>12</v>
      </c>
      <c r="E1185">
        <v>1.105</v>
      </c>
      <c r="F1185">
        <v>213772.74</v>
      </c>
      <c r="G1185">
        <v>4563.87</v>
      </c>
      <c r="H1185">
        <v>1994.97</v>
      </c>
      <c r="I1185">
        <v>-11.772</v>
      </c>
      <c r="J1185">
        <v>649.95600000000002</v>
      </c>
      <c r="K1185">
        <v>2991.105</v>
      </c>
    </row>
    <row r="1186" spans="1:11">
      <c r="A1186" t="str">
        <f t="shared" si="18"/>
        <v>BASE 3 FLUL12.21</v>
      </c>
      <c r="B1186" t="s">
        <v>17</v>
      </c>
      <c r="C1186" t="s">
        <v>45</v>
      </c>
      <c r="D1186" t="s">
        <v>12</v>
      </c>
      <c r="E1186">
        <v>2.21</v>
      </c>
      <c r="F1186">
        <v>213772.74</v>
      </c>
      <c r="G1186">
        <v>4563.87</v>
      </c>
      <c r="H1186">
        <v>1994.97</v>
      </c>
      <c r="I1186">
        <v>-11.772</v>
      </c>
      <c r="J1186">
        <v>-1592.306</v>
      </c>
      <c r="K1186">
        <v>-2184.7469999999998</v>
      </c>
    </row>
    <row r="1187" spans="1:11">
      <c r="A1187" t="str">
        <f t="shared" si="18"/>
        <v>BASE 3 FLUL20</v>
      </c>
      <c r="B1187" t="s">
        <v>17</v>
      </c>
      <c r="C1187" t="s">
        <v>45</v>
      </c>
      <c r="D1187" t="s">
        <v>13</v>
      </c>
      <c r="E1187">
        <v>0</v>
      </c>
      <c r="F1187">
        <v>3747.02</v>
      </c>
      <c r="G1187">
        <v>96.22</v>
      </c>
      <c r="H1187">
        <v>4710.1000000000004</v>
      </c>
      <c r="I1187">
        <v>-1.792</v>
      </c>
      <c r="J1187">
        <v>7413.6840000000002</v>
      </c>
      <c r="K1187">
        <v>154.023</v>
      </c>
    </row>
    <row r="1188" spans="1:11">
      <c r="A1188" t="str">
        <f t="shared" si="18"/>
        <v>BASE 3 FLUL21.105</v>
      </c>
      <c r="B1188" t="s">
        <v>17</v>
      </c>
      <c r="C1188" t="s">
        <v>45</v>
      </c>
      <c r="D1188" t="s">
        <v>13</v>
      </c>
      <c r="E1188">
        <v>1.105</v>
      </c>
      <c r="F1188">
        <v>3747.02</v>
      </c>
      <c r="G1188">
        <v>96.22</v>
      </c>
      <c r="H1188">
        <v>4710.1000000000004</v>
      </c>
      <c r="I1188">
        <v>-1.792</v>
      </c>
      <c r="J1188">
        <v>2144.6689999999999</v>
      </c>
      <c r="K1188">
        <v>46.353000000000002</v>
      </c>
    </row>
    <row r="1189" spans="1:11">
      <c r="A1189" t="str">
        <f t="shared" si="18"/>
        <v>BASE 3 FLUL22.21</v>
      </c>
      <c r="B1189" t="s">
        <v>17</v>
      </c>
      <c r="C1189" t="s">
        <v>45</v>
      </c>
      <c r="D1189" t="s">
        <v>13</v>
      </c>
      <c r="E1189">
        <v>2.21</v>
      </c>
      <c r="F1189">
        <v>3747.02</v>
      </c>
      <c r="G1189">
        <v>96.22</v>
      </c>
      <c r="H1189">
        <v>4710.1000000000004</v>
      </c>
      <c r="I1189">
        <v>-1.792</v>
      </c>
      <c r="J1189">
        <v>-3168.0450000000001</v>
      </c>
      <c r="K1189">
        <v>-62.261000000000003</v>
      </c>
    </row>
    <row r="1190" spans="1:11">
      <c r="A1190" t="str">
        <f t="shared" si="18"/>
        <v>BASE 3 FLUL30</v>
      </c>
      <c r="B1190" t="s">
        <v>17</v>
      </c>
      <c r="C1190" t="s">
        <v>45</v>
      </c>
      <c r="D1190" t="s">
        <v>14</v>
      </c>
      <c r="E1190">
        <v>0</v>
      </c>
      <c r="F1190">
        <v>-454.65</v>
      </c>
      <c r="G1190">
        <v>-82.31</v>
      </c>
      <c r="H1190">
        <v>-793.73</v>
      </c>
      <c r="I1190">
        <v>4.68</v>
      </c>
      <c r="J1190">
        <v>-1147.3019999999999</v>
      </c>
      <c r="K1190">
        <v>-134.524</v>
      </c>
    </row>
    <row r="1191" spans="1:11">
      <c r="A1191" t="str">
        <f t="shared" si="18"/>
        <v>BASE 3 FLUL31.105</v>
      </c>
      <c r="B1191" t="s">
        <v>17</v>
      </c>
      <c r="C1191" t="s">
        <v>45</v>
      </c>
      <c r="D1191" t="s">
        <v>14</v>
      </c>
      <c r="E1191">
        <v>1.105</v>
      </c>
      <c r="F1191">
        <v>-454.65</v>
      </c>
      <c r="G1191">
        <v>-82.31</v>
      </c>
      <c r="H1191">
        <v>-793.73</v>
      </c>
      <c r="I1191">
        <v>4.68</v>
      </c>
      <c r="J1191">
        <v>-260.42899999999997</v>
      </c>
      <c r="K1191">
        <v>-42.395000000000003</v>
      </c>
    </row>
    <row r="1192" spans="1:11">
      <c r="A1192" t="str">
        <f t="shared" si="18"/>
        <v>BASE 3 FLUL32.21</v>
      </c>
      <c r="B1192" t="s">
        <v>17</v>
      </c>
      <c r="C1192" t="s">
        <v>45</v>
      </c>
      <c r="D1192" t="s">
        <v>14</v>
      </c>
      <c r="E1192">
        <v>2.21</v>
      </c>
      <c r="F1192">
        <v>-454.65</v>
      </c>
      <c r="G1192">
        <v>-82.31</v>
      </c>
      <c r="H1192">
        <v>-793.73</v>
      </c>
      <c r="I1192">
        <v>4.68</v>
      </c>
      <c r="J1192">
        <v>631.75199999999995</v>
      </c>
      <c r="K1192">
        <v>50.597999999999999</v>
      </c>
    </row>
    <row r="1193" spans="1:11">
      <c r="A1193" t="str">
        <f t="shared" si="18"/>
        <v>14TH FLUL10</v>
      </c>
      <c r="B1193" t="s">
        <v>46</v>
      </c>
      <c r="C1193" t="s">
        <v>47</v>
      </c>
      <c r="D1193" t="s">
        <v>12</v>
      </c>
      <c r="E1193">
        <v>0</v>
      </c>
      <c r="F1193">
        <v>7063.07</v>
      </c>
      <c r="G1193">
        <v>7370.59</v>
      </c>
      <c r="H1193">
        <v>-9360.02</v>
      </c>
      <c r="I1193">
        <v>19.201000000000001</v>
      </c>
      <c r="J1193">
        <v>-13263.041999999999</v>
      </c>
      <c r="K1193">
        <v>9650.7070000000003</v>
      </c>
    </row>
    <row r="1194" spans="1:11">
      <c r="A1194" t="str">
        <f t="shared" si="18"/>
        <v>14TH FLUL11.3</v>
      </c>
      <c r="B1194" t="s">
        <v>46</v>
      </c>
      <c r="C1194" t="s">
        <v>47</v>
      </c>
      <c r="D1194" t="s">
        <v>12</v>
      </c>
      <c r="E1194">
        <v>1.3</v>
      </c>
      <c r="F1194">
        <v>7063.07</v>
      </c>
      <c r="G1194">
        <v>7370.59</v>
      </c>
      <c r="H1194">
        <v>-9360.02</v>
      </c>
      <c r="I1194">
        <v>19.201000000000001</v>
      </c>
      <c r="J1194">
        <v>-1075.403</v>
      </c>
      <c r="K1194">
        <v>-547.18899999999996</v>
      </c>
    </row>
    <row r="1195" spans="1:11">
      <c r="A1195" t="str">
        <f t="shared" si="18"/>
        <v>14TH FLUL12.6</v>
      </c>
      <c r="B1195" t="s">
        <v>46</v>
      </c>
      <c r="C1195" t="s">
        <v>47</v>
      </c>
      <c r="D1195" t="s">
        <v>12</v>
      </c>
      <c r="E1195">
        <v>2.6</v>
      </c>
      <c r="F1195">
        <v>7063.07</v>
      </c>
      <c r="G1195">
        <v>7370.59</v>
      </c>
      <c r="H1195">
        <v>-9360.02</v>
      </c>
      <c r="I1195">
        <v>19.201000000000001</v>
      </c>
      <c r="J1195">
        <v>11114.683000000001</v>
      </c>
      <c r="K1195">
        <v>-10743.841</v>
      </c>
    </row>
    <row r="1196" spans="1:11">
      <c r="A1196" t="str">
        <f t="shared" si="18"/>
        <v>14TH FLUL20</v>
      </c>
      <c r="B1196" t="s">
        <v>46</v>
      </c>
      <c r="C1196" t="s">
        <v>47</v>
      </c>
      <c r="D1196" t="s">
        <v>13</v>
      </c>
      <c r="E1196">
        <v>0</v>
      </c>
      <c r="F1196">
        <v>-2553.58</v>
      </c>
      <c r="G1196">
        <v>-689.55</v>
      </c>
      <c r="H1196">
        <v>67598.22</v>
      </c>
      <c r="I1196">
        <v>-11.868</v>
      </c>
      <c r="J1196">
        <v>99278.411999999997</v>
      </c>
      <c r="K1196">
        <v>-750.93200000000002</v>
      </c>
    </row>
    <row r="1197" spans="1:11">
      <c r="A1197" t="str">
        <f t="shared" si="18"/>
        <v>14TH FLUL21.3</v>
      </c>
      <c r="B1197" t="s">
        <v>46</v>
      </c>
      <c r="C1197" t="s">
        <v>47</v>
      </c>
      <c r="D1197" t="s">
        <v>13</v>
      </c>
      <c r="E1197">
        <v>1.3</v>
      </c>
      <c r="F1197">
        <v>-2553.58</v>
      </c>
      <c r="G1197">
        <v>-689.55</v>
      </c>
      <c r="H1197">
        <v>67598.22</v>
      </c>
      <c r="I1197">
        <v>-11.868</v>
      </c>
      <c r="J1197">
        <v>11014.189</v>
      </c>
      <c r="K1197">
        <v>156.07499999999999</v>
      </c>
    </row>
    <row r="1198" spans="1:11">
      <c r="A1198" t="str">
        <f t="shared" si="18"/>
        <v>14TH FLUL22.6</v>
      </c>
      <c r="B1198" t="s">
        <v>46</v>
      </c>
      <c r="C1198" t="s">
        <v>47</v>
      </c>
      <c r="D1198" t="s">
        <v>13</v>
      </c>
      <c r="E1198">
        <v>2.6</v>
      </c>
      <c r="F1198">
        <v>-2553.58</v>
      </c>
      <c r="G1198">
        <v>-689.55</v>
      </c>
      <c r="H1198">
        <v>67598.22</v>
      </c>
      <c r="I1198">
        <v>-11.868</v>
      </c>
      <c r="J1198">
        <v>-77275.096000000005</v>
      </c>
      <c r="K1198">
        <v>1062.7270000000001</v>
      </c>
    </row>
    <row r="1199" spans="1:11">
      <c r="A1199" t="str">
        <f t="shared" si="18"/>
        <v>14TH FLUL30</v>
      </c>
      <c r="B1199" t="s">
        <v>46</v>
      </c>
      <c r="C1199" t="s">
        <v>47</v>
      </c>
      <c r="D1199" t="s">
        <v>14</v>
      </c>
      <c r="E1199">
        <v>0</v>
      </c>
      <c r="F1199">
        <v>345.08</v>
      </c>
      <c r="G1199">
        <v>62.82</v>
      </c>
      <c r="H1199">
        <v>-5210.2700000000004</v>
      </c>
      <c r="I1199">
        <v>161.482</v>
      </c>
      <c r="J1199">
        <v>-7586.1750000000002</v>
      </c>
      <c r="K1199">
        <v>93.025999999999996</v>
      </c>
    </row>
    <row r="1200" spans="1:11">
      <c r="A1200" t="str">
        <f t="shared" si="18"/>
        <v>14TH FLUL31.3</v>
      </c>
      <c r="B1200" t="s">
        <v>46</v>
      </c>
      <c r="C1200" t="s">
        <v>47</v>
      </c>
      <c r="D1200" t="s">
        <v>14</v>
      </c>
      <c r="E1200">
        <v>1.3</v>
      </c>
      <c r="F1200">
        <v>345.08</v>
      </c>
      <c r="G1200">
        <v>62.82</v>
      </c>
      <c r="H1200">
        <v>-5210.2700000000004</v>
      </c>
      <c r="I1200">
        <v>161.482</v>
      </c>
      <c r="J1200">
        <v>-783.15700000000004</v>
      </c>
      <c r="K1200">
        <v>9.9120000000000008</v>
      </c>
    </row>
    <row r="1201" spans="1:11">
      <c r="A1201" t="str">
        <f t="shared" si="18"/>
        <v>14TH FLUL32.6</v>
      </c>
      <c r="B1201" t="s">
        <v>46</v>
      </c>
      <c r="C1201" t="s">
        <v>47</v>
      </c>
      <c r="D1201" t="s">
        <v>14</v>
      </c>
      <c r="E1201">
        <v>2.6</v>
      </c>
      <c r="F1201">
        <v>345.08</v>
      </c>
      <c r="G1201">
        <v>62.82</v>
      </c>
      <c r="H1201">
        <v>-5210.2700000000004</v>
      </c>
      <c r="I1201">
        <v>161.482</v>
      </c>
      <c r="J1201">
        <v>6021.643</v>
      </c>
      <c r="K1201">
        <v>-73.224999999999994</v>
      </c>
    </row>
    <row r="1202" spans="1:11">
      <c r="A1202" t="str">
        <f t="shared" si="18"/>
        <v>13TH FLUL10</v>
      </c>
      <c r="B1202" t="s">
        <v>48</v>
      </c>
      <c r="C1202" t="s">
        <v>47</v>
      </c>
      <c r="D1202" t="s">
        <v>12</v>
      </c>
      <c r="E1202">
        <v>0</v>
      </c>
      <c r="F1202">
        <v>24205.55</v>
      </c>
      <c r="G1202">
        <v>9626.6299999999992</v>
      </c>
      <c r="H1202">
        <v>-7634.76</v>
      </c>
      <c r="I1202">
        <v>34.323</v>
      </c>
      <c r="J1202">
        <v>-12470.593999999999</v>
      </c>
      <c r="K1202">
        <v>-3647.261</v>
      </c>
    </row>
    <row r="1203" spans="1:11">
      <c r="A1203" t="str">
        <f t="shared" si="18"/>
        <v>13TH FLUL11.3</v>
      </c>
      <c r="B1203" t="s">
        <v>48</v>
      </c>
      <c r="C1203" t="s">
        <v>47</v>
      </c>
      <c r="D1203" t="s">
        <v>12</v>
      </c>
      <c r="E1203">
        <v>1.3</v>
      </c>
      <c r="F1203">
        <v>24205.55</v>
      </c>
      <c r="G1203">
        <v>9626.6299999999992</v>
      </c>
      <c r="H1203">
        <v>-7634.76</v>
      </c>
      <c r="I1203">
        <v>34.323</v>
      </c>
      <c r="J1203">
        <v>-2508.6089999999999</v>
      </c>
      <c r="K1203">
        <v>-17347.984</v>
      </c>
    </row>
    <row r="1204" spans="1:11">
      <c r="A1204" t="str">
        <f t="shared" si="18"/>
        <v>13TH FLUL12.6</v>
      </c>
      <c r="B1204" t="s">
        <v>48</v>
      </c>
      <c r="C1204" t="s">
        <v>47</v>
      </c>
      <c r="D1204" t="s">
        <v>12</v>
      </c>
      <c r="E1204">
        <v>2.6</v>
      </c>
      <c r="F1204">
        <v>24205.55</v>
      </c>
      <c r="G1204">
        <v>9626.6299999999992</v>
      </c>
      <c r="H1204">
        <v>-7634.76</v>
      </c>
      <c r="I1204">
        <v>34.323</v>
      </c>
      <c r="J1204">
        <v>7462.6689999999999</v>
      </c>
      <c r="K1204">
        <v>-30984.466</v>
      </c>
    </row>
    <row r="1205" spans="1:11">
      <c r="A1205" t="str">
        <f t="shared" si="18"/>
        <v>13TH FLUL20</v>
      </c>
      <c r="B1205" t="s">
        <v>48</v>
      </c>
      <c r="C1205" t="s">
        <v>47</v>
      </c>
      <c r="D1205" t="s">
        <v>13</v>
      </c>
      <c r="E1205">
        <v>0</v>
      </c>
      <c r="F1205">
        <v>2930.73</v>
      </c>
      <c r="G1205">
        <v>-513.04</v>
      </c>
      <c r="H1205">
        <v>50829.37</v>
      </c>
      <c r="I1205">
        <v>-9.3119999999999994</v>
      </c>
      <c r="J1205">
        <v>88091.054999999993</v>
      </c>
      <c r="K1205">
        <v>-184.63300000000001</v>
      </c>
    </row>
    <row r="1206" spans="1:11">
      <c r="A1206" t="str">
        <f t="shared" si="18"/>
        <v>13TH FLUL21.3</v>
      </c>
      <c r="B1206" t="s">
        <v>48</v>
      </c>
      <c r="C1206" t="s">
        <v>47</v>
      </c>
      <c r="D1206" t="s">
        <v>13</v>
      </c>
      <c r="E1206">
        <v>1.3</v>
      </c>
      <c r="F1206">
        <v>2930.73</v>
      </c>
      <c r="G1206">
        <v>-513.04</v>
      </c>
      <c r="H1206">
        <v>50829.37</v>
      </c>
      <c r="I1206">
        <v>-9.3119999999999994</v>
      </c>
      <c r="J1206">
        <v>21403.616000000002</v>
      </c>
      <c r="K1206">
        <v>505.572</v>
      </c>
    </row>
    <row r="1207" spans="1:11">
      <c r="A1207" t="str">
        <f t="shared" si="18"/>
        <v>13TH FLUL22.6</v>
      </c>
      <c r="B1207" t="s">
        <v>48</v>
      </c>
      <c r="C1207" t="s">
        <v>47</v>
      </c>
      <c r="D1207" t="s">
        <v>13</v>
      </c>
      <c r="E1207">
        <v>2.6</v>
      </c>
      <c r="F1207">
        <v>2930.73</v>
      </c>
      <c r="G1207">
        <v>-513.04</v>
      </c>
      <c r="H1207">
        <v>50829.37</v>
      </c>
      <c r="I1207">
        <v>-9.3119999999999994</v>
      </c>
      <c r="J1207">
        <v>-45363.107000000004</v>
      </c>
      <c r="K1207">
        <v>1193.904</v>
      </c>
    </row>
    <row r="1208" spans="1:11">
      <c r="A1208" t="str">
        <f t="shared" si="18"/>
        <v>13TH FLUL30</v>
      </c>
      <c r="B1208" t="s">
        <v>48</v>
      </c>
      <c r="C1208" t="s">
        <v>47</v>
      </c>
      <c r="D1208" t="s">
        <v>14</v>
      </c>
      <c r="E1208">
        <v>0</v>
      </c>
      <c r="F1208">
        <v>63.11</v>
      </c>
      <c r="G1208">
        <v>36.909999999999997</v>
      </c>
      <c r="H1208">
        <v>-4062.03</v>
      </c>
      <c r="I1208">
        <v>173.53399999999999</v>
      </c>
      <c r="J1208">
        <v>-6876.6270000000004</v>
      </c>
      <c r="K1208">
        <v>5.3070000000000004</v>
      </c>
    </row>
    <row r="1209" spans="1:11">
      <c r="A1209" t="str">
        <f t="shared" si="18"/>
        <v>13TH FLUL31.3</v>
      </c>
      <c r="B1209" t="s">
        <v>48</v>
      </c>
      <c r="C1209" t="s">
        <v>47</v>
      </c>
      <c r="D1209" t="s">
        <v>14</v>
      </c>
      <c r="E1209">
        <v>1.3</v>
      </c>
      <c r="F1209">
        <v>63.11</v>
      </c>
      <c r="G1209">
        <v>36.909999999999997</v>
      </c>
      <c r="H1209">
        <v>-4062.03</v>
      </c>
      <c r="I1209">
        <v>173.53399999999999</v>
      </c>
      <c r="J1209">
        <v>-1547.4749999999999</v>
      </c>
      <c r="K1209">
        <v>-45.484999999999999</v>
      </c>
    </row>
    <row r="1210" spans="1:11">
      <c r="A1210" t="str">
        <f t="shared" si="18"/>
        <v>13TH FLUL32.6</v>
      </c>
      <c r="B1210" t="s">
        <v>48</v>
      </c>
      <c r="C1210" t="s">
        <v>47</v>
      </c>
      <c r="D1210" t="s">
        <v>14</v>
      </c>
      <c r="E1210">
        <v>2.6</v>
      </c>
      <c r="F1210">
        <v>63.11</v>
      </c>
      <c r="G1210">
        <v>36.909999999999997</v>
      </c>
      <c r="H1210">
        <v>-4062.03</v>
      </c>
      <c r="I1210">
        <v>173.53399999999999</v>
      </c>
      <c r="J1210">
        <v>3787.41</v>
      </c>
      <c r="K1210">
        <v>-96.11</v>
      </c>
    </row>
    <row r="1211" spans="1:11">
      <c r="A1211" t="str">
        <f t="shared" si="18"/>
        <v>12TH FLUL10</v>
      </c>
      <c r="B1211" t="s">
        <v>49</v>
      </c>
      <c r="C1211" t="s">
        <v>47</v>
      </c>
      <c r="D1211" t="s">
        <v>12</v>
      </c>
      <c r="E1211">
        <v>0</v>
      </c>
      <c r="F1211">
        <v>31544</v>
      </c>
      <c r="G1211">
        <v>3751.59</v>
      </c>
      <c r="H1211">
        <v>-9587.32</v>
      </c>
      <c r="I1211">
        <v>57.332999999999998</v>
      </c>
      <c r="J1211">
        <v>-15340.909</v>
      </c>
      <c r="K1211">
        <v>-5256.1040000000003</v>
      </c>
    </row>
    <row r="1212" spans="1:11">
      <c r="A1212" t="str">
        <f t="shared" si="18"/>
        <v>12TH FLUL11.3</v>
      </c>
      <c r="B1212" t="s">
        <v>49</v>
      </c>
      <c r="C1212" t="s">
        <v>47</v>
      </c>
      <c r="D1212" t="s">
        <v>12</v>
      </c>
      <c r="E1212">
        <v>1.3</v>
      </c>
      <c r="F1212">
        <v>31544</v>
      </c>
      <c r="G1212">
        <v>3751.59</v>
      </c>
      <c r="H1212">
        <v>-9587.32</v>
      </c>
      <c r="I1212">
        <v>57.332999999999998</v>
      </c>
      <c r="J1212">
        <v>-2793.259</v>
      </c>
      <c r="K1212">
        <v>-12299.856</v>
      </c>
    </row>
    <row r="1213" spans="1:11">
      <c r="A1213" t="str">
        <f t="shared" si="18"/>
        <v>12TH FLUL12.6</v>
      </c>
      <c r="B1213" t="s">
        <v>49</v>
      </c>
      <c r="C1213" t="s">
        <v>47</v>
      </c>
      <c r="D1213" t="s">
        <v>12</v>
      </c>
      <c r="E1213">
        <v>2.6</v>
      </c>
      <c r="F1213">
        <v>31544</v>
      </c>
      <c r="G1213">
        <v>3751.59</v>
      </c>
      <c r="H1213">
        <v>-9587.32</v>
      </c>
      <c r="I1213">
        <v>57.332999999999998</v>
      </c>
      <c r="J1213">
        <v>9771.2980000000007</v>
      </c>
      <c r="K1213">
        <v>-19269.207999999999</v>
      </c>
    </row>
    <row r="1214" spans="1:11">
      <c r="A1214" t="str">
        <f t="shared" si="18"/>
        <v>12TH FLUL20</v>
      </c>
      <c r="B1214" t="s">
        <v>49</v>
      </c>
      <c r="C1214" t="s">
        <v>47</v>
      </c>
      <c r="D1214" t="s">
        <v>13</v>
      </c>
      <c r="E1214">
        <v>0</v>
      </c>
      <c r="F1214">
        <v>7733.83</v>
      </c>
      <c r="G1214">
        <v>-498.79</v>
      </c>
      <c r="H1214">
        <v>57872.97</v>
      </c>
      <c r="I1214">
        <v>-6.4829999999999997</v>
      </c>
      <c r="J1214">
        <v>97318.82</v>
      </c>
      <c r="K1214">
        <v>-79.775999999999996</v>
      </c>
    </row>
    <row r="1215" spans="1:11">
      <c r="A1215" t="str">
        <f t="shared" si="18"/>
        <v>12TH FLUL21.3</v>
      </c>
      <c r="B1215" t="s">
        <v>49</v>
      </c>
      <c r="C1215" t="s">
        <v>47</v>
      </c>
      <c r="D1215" t="s">
        <v>13</v>
      </c>
      <c r="E1215">
        <v>1.3</v>
      </c>
      <c r="F1215">
        <v>7733.83</v>
      </c>
      <c r="G1215">
        <v>-498.79</v>
      </c>
      <c r="H1215">
        <v>57872.97</v>
      </c>
      <c r="I1215">
        <v>-6.4829999999999997</v>
      </c>
      <c r="J1215">
        <v>21027.067999999999</v>
      </c>
      <c r="K1215">
        <v>619.51099999999997</v>
      </c>
    </row>
    <row r="1216" spans="1:11">
      <c r="A1216" t="str">
        <f t="shared" si="18"/>
        <v>12TH FLUL22.6</v>
      </c>
      <c r="B1216" t="s">
        <v>49</v>
      </c>
      <c r="C1216" t="s">
        <v>47</v>
      </c>
      <c r="D1216" t="s">
        <v>13</v>
      </c>
      <c r="E1216">
        <v>2.6</v>
      </c>
      <c r="F1216">
        <v>7733.83</v>
      </c>
      <c r="G1216">
        <v>-498.79</v>
      </c>
      <c r="H1216">
        <v>57872.97</v>
      </c>
      <c r="I1216">
        <v>-6.4829999999999997</v>
      </c>
      <c r="J1216">
        <v>-55391.944000000003</v>
      </c>
      <c r="K1216">
        <v>1315.0519999999999</v>
      </c>
    </row>
    <row r="1217" spans="1:11">
      <c r="A1217" t="str">
        <f t="shared" si="18"/>
        <v>12TH FLUL30</v>
      </c>
      <c r="B1217" t="s">
        <v>49</v>
      </c>
      <c r="C1217" t="s">
        <v>47</v>
      </c>
      <c r="D1217" t="s">
        <v>14</v>
      </c>
      <c r="E1217">
        <v>0</v>
      </c>
      <c r="F1217">
        <v>-194.81</v>
      </c>
      <c r="G1217">
        <v>34.04</v>
      </c>
      <c r="H1217">
        <v>-4904.54</v>
      </c>
      <c r="I1217">
        <v>191.98099999999999</v>
      </c>
      <c r="J1217">
        <v>-8021.7759999999998</v>
      </c>
      <c r="K1217">
        <v>-22.155000000000001</v>
      </c>
    </row>
    <row r="1218" spans="1:11">
      <c r="A1218" t="str">
        <f t="shared" si="18"/>
        <v>12TH FLUL31.3</v>
      </c>
      <c r="B1218" t="s">
        <v>49</v>
      </c>
      <c r="C1218" t="s">
        <v>47</v>
      </c>
      <c r="D1218" t="s">
        <v>14</v>
      </c>
      <c r="E1218">
        <v>1.3</v>
      </c>
      <c r="F1218">
        <v>-194.81</v>
      </c>
      <c r="G1218">
        <v>34.04</v>
      </c>
      <c r="H1218">
        <v>-4904.54</v>
      </c>
      <c r="I1218">
        <v>191.98099999999999</v>
      </c>
      <c r="J1218">
        <v>-1556.97</v>
      </c>
      <c r="K1218">
        <v>-72.307000000000002</v>
      </c>
    </row>
    <row r="1219" spans="1:11">
      <c r="A1219" t="str">
        <f t="shared" ref="A1219:A1282" si="19">+CONCATENATE(B1219,D1219,E1219)</f>
        <v>12TH FLUL32.6</v>
      </c>
      <c r="B1219" t="s">
        <v>49</v>
      </c>
      <c r="C1219" t="s">
        <v>47</v>
      </c>
      <c r="D1219" t="s">
        <v>14</v>
      </c>
      <c r="E1219">
        <v>2.6</v>
      </c>
      <c r="F1219">
        <v>-194.81</v>
      </c>
      <c r="G1219">
        <v>34.04</v>
      </c>
      <c r="H1219">
        <v>-4904.54</v>
      </c>
      <c r="I1219">
        <v>191.98099999999999</v>
      </c>
      <c r="J1219">
        <v>4917.26</v>
      </c>
      <c r="K1219">
        <v>-122.021</v>
      </c>
    </row>
    <row r="1220" spans="1:11">
      <c r="A1220" t="str">
        <f t="shared" si="19"/>
        <v>11TH FLUL10</v>
      </c>
      <c r="B1220" t="s">
        <v>50</v>
      </c>
      <c r="C1220" t="s">
        <v>47</v>
      </c>
      <c r="D1220" t="s">
        <v>12</v>
      </c>
      <c r="E1220">
        <v>0</v>
      </c>
      <c r="F1220">
        <v>39304.79</v>
      </c>
      <c r="G1220">
        <v>8167</v>
      </c>
      <c r="H1220">
        <v>-10949.69</v>
      </c>
      <c r="I1220">
        <v>76.575000000000003</v>
      </c>
      <c r="J1220">
        <v>-18177.121999999999</v>
      </c>
      <c r="K1220">
        <v>8741.6849999999995</v>
      </c>
    </row>
    <row r="1221" spans="1:11">
      <c r="A1221" t="str">
        <f t="shared" si="19"/>
        <v>11TH FLUL11.3</v>
      </c>
      <c r="B1221" t="s">
        <v>50</v>
      </c>
      <c r="C1221" t="s">
        <v>47</v>
      </c>
      <c r="D1221" t="s">
        <v>12</v>
      </c>
      <c r="E1221">
        <v>1.3</v>
      </c>
      <c r="F1221">
        <v>39304.79</v>
      </c>
      <c r="G1221">
        <v>8167</v>
      </c>
      <c r="H1221">
        <v>-10949.69</v>
      </c>
      <c r="I1221">
        <v>76.575000000000003</v>
      </c>
      <c r="J1221">
        <v>-3801.6779999999999</v>
      </c>
      <c r="K1221">
        <v>-5139.3389999999999</v>
      </c>
    </row>
    <row r="1222" spans="1:11">
      <c r="A1222" t="str">
        <f t="shared" si="19"/>
        <v>11TH FLUL12.6</v>
      </c>
      <c r="B1222" t="s">
        <v>50</v>
      </c>
      <c r="C1222" t="s">
        <v>47</v>
      </c>
      <c r="D1222" t="s">
        <v>12</v>
      </c>
      <c r="E1222">
        <v>2.6</v>
      </c>
      <c r="F1222">
        <v>39304.79</v>
      </c>
      <c r="G1222">
        <v>8167</v>
      </c>
      <c r="H1222">
        <v>-10949.69</v>
      </c>
      <c r="I1222">
        <v>76.575000000000003</v>
      </c>
      <c r="J1222">
        <v>10605.665999999999</v>
      </c>
      <c r="K1222">
        <v>-18977.288</v>
      </c>
    </row>
    <row r="1223" spans="1:11">
      <c r="A1223" t="str">
        <f t="shared" si="19"/>
        <v>11TH FLUL20</v>
      </c>
      <c r="B1223" t="s">
        <v>50</v>
      </c>
      <c r="C1223" t="s">
        <v>47</v>
      </c>
      <c r="D1223" t="s">
        <v>13</v>
      </c>
      <c r="E1223">
        <v>0</v>
      </c>
      <c r="F1223">
        <v>12914.49</v>
      </c>
      <c r="G1223">
        <v>-767.15</v>
      </c>
      <c r="H1223">
        <v>59740.94</v>
      </c>
      <c r="I1223">
        <v>-3.6</v>
      </c>
      <c r="J1223">
        <v>102289.24800000001</v>
      </c>
      <c r="K1223">
        <v>-786.95600000000002</v>
      </c>
    </row>
    <row r="1224" spans="1:11">
      <c r="A1224" t="str">
        <f t="shared" si="19"/>
        <v>11TH FLUL21.3</v>
      </c>
      <c r="B1224" t="s">
        <v>50</v>
      </c>
      <c r="C1224" t="s">
        <v>47</v>
      </c>
      <c r="D1224" t="s">
        <v>13</v>
      </c>
      <c r="E1224">
        <v>1.3</v>
      </c>
      <c r="F1224">
        <v>12914.49</v>
      </c>
      <c r="G1224">
        <v>-767.15</v>
      </c>
      <c r="H1224">
        <v>59740.94</v>
      </c>
      <c r="I1224">
        <v>-3.6</v>
      </c>
      <c r="J1224">
        <v>23112.920999999998</v>
      </c>
      <c r="K1224">
        <v>297.32900000000001</v>
      </c>
    </row>
    <row r="1225" spans="1:11">
      <c r="A1225" t="str">
        <f t="shared" si="19"/>
        <v>11TH FLUL22.6</v>
      </c>
      <c r="B1225" t="s">
        <v>50</v>
      </c>
      <c r="C1225" t="s">
        <v>47</v>
      </c>
      <c r="D1225" t="s">
        <v>13</v>
      </c>
      <c r="E1225">
        <v>2.6</v>
      </c>
      <c r="F1225">
        <v>12914.49</v>
      </c>
      <c r="G1225">
        <v>-767.15</v>
      </c>
      <c r="H1225">
        <v>59740.94</v>
      </c>
      <c r="I1225">
        <v>-3.6</v>
      </c>
      <c r="J1225">
        <v>-56257.34</v>
      </c>
      <c r="K1225">
        <v>1379.1220000000001</v>
      </c>
    </row>
    <row r="1226" spans="1:11">
      <c r="A1226" t="str">
        <f t="shared" si="19"/>
        <v>11TH FLUL30</v>
      </c>
      <c r="B1226" t="s">
        <v>50</v>
      </c>
      <c r="C1226" t="s">
        <v>47</v>
      </c>
      <c r="D1226" t="s">
        <v>14</v>
      </c>
      <c r="E1226">
        <v>0</v>
      </c>
      <c r="F1226">
        <v>-515.6</v>
      </c>
      <c r="G1226">
        <v>107.6</v>
      </c>
      <c r="H1226">
        <v>-5435.33</v>
      </c>
      <c r="I1226">
        <v>211.81399999999999</v>
      </c>
      <c r="J1226">
        <v>-9055.7450000000008</v>
      </c>
      <c r="K1226">
        <v>187.386</v>
      </c>
    </row>
    <row r="1227" spans="1:11">
      <c r="A1227" t="str">
        <f t="shared" si="19"/>
        <v>11TH FLUL31.3</v>
      </c>
      <c r="B1227" t="s">
        <v>50</v>
      </c>
      <c r="C1227" t="s">
        <v>47</v>
      </c>
      <c r="D1227" t="s">
        <v>14</v>
      </c>
      <c r="E1227">
        <v>1.3</v>
      </c>
      <c r="F1227">
        <v>-515.6</v>
      </c>
      <c r="G1227">
        <v>107.6</v>
      </c>
      <c r="H1227">
        <v>-5435.33</v>
      </c>
      <c r="I1227">
        <v>211.81399999999999</v>
      </c>
      <c r="J1227">
        <v>-1854.7829999999999</v>
      </c>
      <c r="K1227">
        <v>38.372</v>
      </c>
    </row>
    <row r="1228" spans="1:11">
      <c r="A1228" t="str">
        <f t="shared" si="19"/>
        <v>11TH FLUL32.6</v>
      </c>
      <c r="B1228" t="s">
        <v>50</v>
      </c>
      <c r="C1228" t="s">
        <v>47</v>
      </c>
      <c r="D1228" t="s">
        <v>14</v>
      </c>
      <c r="E1228">
        <v>2.6</v>
      </c>
      <c r="F1228">
        <v>-515.6</v>
      </c>
      <c r="G1228">
        <v>107.6</v>
      </c>
      <c r="H1228">
        <v>-5435.33</v>
      </c>
      <c r="I1228">
        <v>211.81399999999999</v>
      </c>
      <c r="J1228">
        <v>5361.7430000000004</v>
      </c>
      <c r="K1228">
        <v>-110.965</v>
      </c>
    </row>
    <row r="1229" spans="1:11">
      <c r="A1229" t="str">
        <f t="shared" si="19"/>
        <v>10TH FLUL10</v>
      </c>
      <c r="B1229" t="s">
        <v>51</v>
      </c>
      <c r="C1229" t="s">
        <v>47</v>
      </c>
      <c r="D1229" t="s">
        <v>12</v>
      </c>
      <c r="E1229">
        <v>0</v>
      </c>
      <c r="F1229">
        <v>47272.3</v>
      </c>
      <c r="G1229">
        <v>1319.17</v>
      </c>
      <c r="H1229">
        <v>-10980.73</v>
      </c>
      <c r="I1229">
        <v>75.465000000000003</v>
      </c>
      <c r="J1229">
        <v>-18498.030999999999</v>
      </c>
      <c r="K1229">
        <v>750.51300000000003</v>
      </c>
    </row>
    <row r="1230" spans="1:11">
      <c r="A1230" t="str">
        <f t="shared" si="19"/>
        <v>10TH FLUL11.3</v>
      </c>
      <c r="B1230" t="s">
        <v>51</v>
      </c>
      <c r="C1230" t="s">
        <v>47</v>
      </c>
      <c r="D1230" t="s">
        <v>12</v>
      </c>
      <c r="E1230">
        <v>1.3</v>
      </c>
      <c r="F1230">
        <v>47272.3</v>
      </c>
      <c r="G1230">
        <v>1319.17</v>
      </c>
      <c r="H1230">
        <v>-10980.73</v>
      </c>
      <c r="I1230">
        <v>75.465000000000003</v>
      </c>
      <c r="J1230">
        <v>-4029.1080000000002</v>
      </c>
      <c r="K1230">
        <v>-5303.4979999999996</v>
      </c>
    </row>
    <row r="1231" spans="1:11">
      <c r="A1231" t="str">
        <f t="shared" si="19"/>
        <v>10TH FLUL12.6</v>
      </c>
      <c r="B1231" t="s">
        <v>51</v>
      </c>
      <c r="C1231" t="s">
        <v>47</v>
      </c>
      <c r="D1231" t="s">
        <v>12</v>
      </c>
      <c r="E1231">
        <v>2.6</v>
      </c>
      <c r="F1231">
        <v>47272.3</v>
      </c>
      <c r="G1231">
        <v>1319.17</v>
      </c>
      <c r="H1231">
        <v>-10980.73</v>
      </c>
      <c r="I1231">
        <v>75.465000000000003</v>
      </c>
      <c r="J1231">
        <v>10483.019</v>
      </c>
      <c r="K1231">
        <v>-11300.706</v>
      </c>
    </row>
    <row r="1232" spans="1:11">
      <c r="A1232" t="str">
        <f t="shared" si="19"/>
        <v>10TH FLUL20</v>
      </c>
      <c r="B1232" t="s">
        <v>51</v>
      </c>
      <c r="C1232" t="s">
        <v>47</v>
      </c>
      <c r="D1232" t="s">
        <v>13</v>
      </c>
      <c r="E1232">
        <v>0</v>
      </c>
      <c r="F1232">
        <v>18294.91</v>
      </c>
      <c r="G1232">
        <v>-497.06</v>
      </c>
      <c r="H1232">
        <v>61172.91</v>
      </c>
      <c r="I1232">
        <v>-0.43099999999999999</v>
      </c>
      <c r="J1232">
        <v>105947.083</v>
      </c>
      <c r="K1232">
        <v>-545.39599999999996</v>
      </c>
    </row>
    <row r="1233" spans="1:11">
      <c r="A1233" t="str">
        <f t="shared" si="19"/>
        <v>10TH FLUL21.3</v>
      </c>
      <c r="B1233" t="s">
        <v>51</v>
      </c>
      <c r="C1233" t="s">
        <v>47</v>
      </c>
      <c r="D1233" t="s">
        <v>13</v>
      </c>
      <c r="E1233">
        <v>1.3</v>
      </c>
      <c r="F1233">
        <v>18294.91</v>
      </c>
      <c r="G1233">
        <v>-497.06</v>
      </c>
      <c r="H1233">
        <v>61172.91</v>
      </c>
      <c r="I1233">
        <v>-0.43099999999999999</v>
      </c>
      <c r="J1233">
        <v>24450.857</v>
      </c>
      <c r="K1233">
        <v>223.96600000000001</v>
      </c>
    </row>
    <row r="1234" spans="1:11">
      <c r="A1234" t="str">
        <f t="shared" si="19"/>
        <v>10TH FLUL22.6</v>
      </c>
      <c r="B1234" t="s">
        <v>51</v>
      </c>
      <c r="C1234" t="s">
        <v>47</v>
      </c>
      <c r="D1234" t="s">
        <v>13</v>
      </c>
      <c r="E1234">
        <v>2.6</v>
      </c>
      <c r="F1234">
        <v>18294.91</v>
      </c>
      <c r="G1234">
        <v>-497.06</v>
      </c>
      <c r="H1234">
        <v>61172.91</v>
      </c>
      <c r="I1234">
        <v>-0.43099999999999999</v>
      </c>
      <c r="J1234">
        <v>-57307.533000000003</v>
      </c>
      <c r="K1234">
        <v>990.93200000000002</v>
      </c>
    </row>
    <row r="1235" spans="1:11">
      <c r="A1235" t="str">
        <f t="shared" si="19"/>
        <v>10TH FLUL30</v>
      </c>
      <c r="B1235" t="s">
        <v>51</v>
      </c>
      <c r="C1235" t="s">
        <v>47</v>
      </c>
      <c r="D1235" t="s">
        <v>14</v>
      </c>
      <c r="E1235">
        <v>0</v>
      </c>
      <c r="F1235">
        <v>-888.16</v>
      </c>
      <c r="G1235">
        <v>-1.93</v>
      </c>
      <c r="H1235">
        <v>-5882.65</v>
      </c>
      <c r="I1235">
        <v>228.791</v>
      </c>
      <c r="J1235">
        <v>-9933.7189999999991</v>
      </c>
      <c r="K1235">
        <v>21.039000000000001</v>
      </c>
    </row>
    <row r="1236" spans="1:11">
      <c r="A1236" t="str">
        <f t="shared" si="19"/>
        <v>10TH FLUL31.3</v>
      </c>
      <c r="B1236" t="s">
        <v>51</v>
      </c>
      <c r="C1236" t="s">
        <v>47</v>
      </c>
      <c r="D1236" t="s">
        <v>14</v>
      </c>
      <c r="E1236">
        <v>1.3</v>
      </c>
      <c r="F1236">
        <v>-888.16</v>
      </c>
      <c r="G1236">
        <v>-1.93</v>
      </c>
      <c r="H1236">
        <v>-5882.65</v>
      </c>
      <c r="I1236">
        <v>228.791</v>
      </c>
      <c r="J1236">
        <v>-2100.759</v>
      </c>
      <c r="K1236">
        <v>12.885</v>
      </c>
    </row>
    <row r="1237" spans="1:11">
      <c r="A1237" t="str">
        <f t="shared" si="19"/>
        <v>10TH FLUL32.6</v>
      </c>
      <c r="B1237" t="s">
        <v>51</v>
      </c>
      <c r="C1237" t="s">
        <v>47</v>
      </c>
      <c r="D1237" t="s">
        <v>14</v>
      </c>
      <c r="E1237">
        <v>2.6</v>
      </c>
      <c r="F1237">
        <v>-888.16</v>
      </c>
      <c r="G1237">
        <v>-1.93</v>
      </c>
      <c r="H1237">
        <v>-5882.65</v>
      </c>
      <c r="I1237">
        <v>228.791</v>
      </c>
      <c r="J1237">
        <v>5754.7269999999999</v>
      </c>
      <c r="K1237">
        <v>4.593</v>
      </c>
    </row>
    <row r="1238" spans="1:11">
      <c r="A1238" t="str">
        <f t="shared" si="19"/>
        <v>9TH FLUL10</v>
      </c>
      <c r="B1238" t="s">
        <v>52</v>
      </c>
      <c r="C1238" t="s">
        <v>47</v>
      </c>
      <c r="D1238" t="s">
        <v>12</v>
      </c>
      <c r="E1238">
        <v>0</v>
      </c>
      <c r="F1238">
        <v>55380.08</v>
      </c>
      <c r="G1238">
        <v>4161.17</v>
      </c>
      <c r="H1238">
        <v>-11760.83</v>
      </c>
      <c r="I1238">
        <v>86.49</v>
      </c>
      <c r="J1238">
        <v>-19849.826000000001</v>
      </c>
      <c r="K1238">
        <v>4583.8789999999999</v>
      </c>
    </row>
    <row r="1239" spans="1:11">
      <c r="A1239" t="str">
        <f t="shared" si="19"/>
        <v>9TH FLUL11.3</v>
      </c>
      <c r="B1239" t="s">
        <v>52</v>
      </c>
      <c r="C1239" t="s">
        <v>47</v>
      </c>
      <c r="D1239" t="s">
        <v>12</v>
      </c>
      <c r="E1239">
        <v>1.3</v>
      </c>
      <c r="F1239">
        <v>55380.08</v>
      </c>
      <c r="G1239">
        <v>4161.17</v>
      </c>
      <c r="H1239">
        <v>-11760.83</v>
      </c>
      <c r="I1239">
        <v>86.49</v>
      </c>
      <c r="J1239">
        <v>-4300.1170000000002</v>
      </c>
      <c r="K1239">
        <v>-6460.3810000000003</v>
      </c>
    </row>
    <row r="1240" spans="1:11">
      <c r="A1240" t="str">
        <f t="shared" si="19"/>
        <v>9TH FLUL12.6</v>
      </c>
      <c r="B1240" t="s">
        <v>52</v>
      </c>
      <c r="C1240" t="s">
        <v>47</v>
      </c>
      <c r="D1240" t="s">
        <v>12</v>
      </c>
      <c r="E1240">
        <v>2.6</v>
      </c>
      <c r="F1240">
        <v>55380.08</v>
      </c>
      <c r="G1240">
        <v>4161.17</v>
      </c>
      <c r="H1240">
        <v>-11760.83</v>
      </c>
      <c r="I1240">
        <v>86.49</v>
      </c>
      <c r="J1240">
        <v>11305.695</v>
      </c>
      <c r="K1240">
        <v>-17420.485000000001</v>
      </c>
    </row>
    <row r="1241" spans="1:11">
      <c r="A1241" t="str">
        <f t="shared" si="19"/>
        <v>9TH FLUL20</v>
      </c>
      <c r="B1241" t="s">
        <v>52</v>
      </c>
      <c r="C1241" t="s">
        <v>47</v>
      </c>
      <c r="D1241" t="s">
        <v>13</v>
      </c>
      <c r="E1241">
        <v>0</v>
      </c>
      <c r="F1241">
        <v>23851.67</v>
      </c>
      <c r="G1241">
        <v>-639.16</v>
      </c>
      <c r="H1241">
        <v>61799.96</v>
      </c>
      <c r="I1241">
        <v>1.7</v>
      </c>
      <c r="J1241">
        <v>108353.933</v>
      </c>
      <c r="K1241">
        <v>-819.07899999999995</v>
      </c>
    </row>
    <row r="1242" spans="1:11">
      <c r="A1242" t="str">
        <f t="shared" si="19"/>
        <v>9TH FLUL21.3</v>
      </c>
      <c r="B1242" t="s">
        <v>52</v>
      </c>
      <c r="C1242" t="s">
        <v>47</v>
      </c>
      <c r="D1242" t="s">
        <v>13</v>
      </c>
      <c r="E1242">
        <v>1.3</v>
      </c>
      <c r="F1242">
        <v>23851.67</v>
      </c>
      <c r="G1242">
        <v>-639.16</v>
      </c>
      <c r="H1242">
        <v>61799.96</v>
      </c>
      <c r="I1242">
        <v>1.7</v>
      </c>
      <c r="J1242">
        <v>25601.037</v>
      </c>
      <c r="K1242">
        <v>179.822</v>
      </c>
    </row>
    <row r="1243" spans="1:11">
      <c r="A1243" t="str">
        <f t="shared" si="19"/>
        <v>9TH FLUL22.6</v>
      </c>
      <c r="B1243" t="s">
        <v>52</v>
      </c>
      <c r="C1243" t="s">
        <v>47</v>
      </c>
      <c r="D1243" t="s">
        <v>13</v>
      </c>
      <c r="E1243">
        <v>2.6</v>
      </c>
      <c r="F1243">
        <v>23851.67</v>
      </c>
      <c r="G1243">
        <v>-639.16</v>
      </c>
      <c r="H1243">
        <v>61799.96</v>
      </c>
      <c r="I1243">
        <v>1.7</v>
      </c>
      <c r="J1243">
        <v>-57485.828000000001</v>
      </c>
      <c r="K1243">
        <v>1176.383</v>
      </c>
    </row>
    <row r="1244" spans="1:11">
      <c r="A1244" t="str">
        <f t="shared" si="19"/>
        <v>9TH FLUL30</v>
      </c>
      <c r="B1244" t="s">
        <v>52</v>
      </c>
      <c r="C1244" t="s">
        <v>47</v>
      </c>
      <c r="D1244" t="s">
        <v>14</v>
      </c>
      <c r="E1244">
        <v>0</v>
      </c>
      <c r="F1244">
        <v>-1318.03</v>
      </c>
      <c r="G1244">
        <v>54.4</v>
      </c>
      <c r="H1244">
        <v>-6274.63</v>
      </c>
      <c r="I1244">
        <v>243.24</v>
      </c>
      <c r="J1244">
        <v>-10736.895</v>
      </c>
      <c r="K1244">
        <v>53.058999999999997</v>
      </c>
    </row>
    <row r="1245" spans="1:11">
      <c r="A1245" t="str">
        <f t="shared" si="19"/>
        <v>9TH FLUL31.3</v>
      </c>
      <c r="B1245" t="s">
        <v>52</v>
      </c>
      <c r="C1245" t="s">
        <v>47</v>
      </c>
      <c r="D1245" t="s">
        <v>14</v>
      </c>
      <c r="E1245">
        <v>1.3</v>
      </c>
      <c r="F1245">
        <v>-1318.03</v>
      </c>
      <c r="G1245">
        <v>54.4</v>
      </c>
      <c r="H1245">
        <v>-6274.63</v>
      </c>
      <c r="I1245">
        <v>243.24</v>
      </c>
      <c r="J1245">
        <v>-2340.9740000000002</v>
      </c>
      <c r="K1245">
        <v>-32.753</v>
      </c>
    </row>
    <row r="1246" spans="1:11">
      <c r="A1246" t="str">
        <f t="shared" si="19"/>
        <v>9TH FLUL32.6</v>
      </c>
      <c r="B1246" t="s">
        <v>52</v>
      </c>
      <c r="C1246" t="s">
        <v>47</v>
      </c>
      <c r="D1246" t="s">
        <v>14</v>
      </c>
      <c r="E1246">
        <v>2.6</v>
      </c>
      <c r="F1246">
        <v>-1318.03</v>
      </c>
      <c r="G1246">
        <v>54.4</v>
      </c>
      <c r="H1246">
        <v>-6274.63</v>
      </c>
      <c r="I1246">
        <v>243.24</v>
      </c>
      <c r="J1246">
        <v>6085.49</v>
      </c>
      <c r="K1246">
        <v>-118.139</v>
      </c>
    </row>
    <row r="1247" spans="1:11">
      <c r="A1247" t="str">
        <f t="shared" si="19"/>
        <v>8TH FLUL10</v>
      </c>
      <c r="B1247" t="s">
        <v>53</v>
      </c>
      <c r="C1247" t="s">
        <v>47</v>
      </c>
      <c r="D1247" t="s">
        <v>12</v>
      </c>
      <c r="E1247">
        <v>0</v>
      </c>
      <c r="F1247">
        <v>63755.28</v>
      </c>
      <c r="G1247">
        <v>5399.51</v>
      </c>
      <c r="H1247">
        <v>-12323.44</v>
      </c>
      <c r="I1247">
        <v>97.391000000000005</v>
      </c>
      <c r="J1247">
        <v>-21146.096000000001</v>
      </c>
      <c r="K1247">
        <v>14363.255999999999</v>
      </c>
    </row>
    <row r="1248" spans="1:11">
      <c r="A1248" t="str">
        <f t="shared" si="19"/>
        <v>8TH FLUL11.3</v>
      </c>
      <c r="B1248" t="s">
        <v>53</v>
      </c>
      <c r="C1248" t="s">
        <v>47</v>
      </c>
      <c r="D1248" t="s">
        <v>12</v>
      </c>
      <c r="E1248">
        <v>1.3</v>
      </c>
      <c r="F1248">
        <v>63755.28</v>
      </c>
      <c r="G1248">
        <v>5399.51</v>
      </c>
      <c r="H1248">
        <v>-12323.44</v>
      </c>
      <c r="I1248">
        <v>97.391000000000005</v>
      </c>
      <c r="J1248">
        <v>-4799.6000000000004</v>
      </c>
      <c r="K1248">
        <v>482.60300000000001</v>
      </c>
    </row>
    <row r="1249" spans="1:11">
      <c r="A1249" t="str">
        <f t="shared" si="19"/>
        <v>8TH FLUL12.6</v>
      </c>
      <c r="B1249" t="s">
        <v>53</v>
      </c>
      <c r="C1249" t="s">
        <v>47</v>
      </c>
      <c r="D1249" t="s">
        <v>12</v>
      </c>
      <c r="E1249">
        <v>2.6</v>
      </c>
      <c r="F1249">
        <v>63755.28</v>
      </c>
      <c r="G1249">
        <v>5399.51</v>
      </c>
      <c r="H1249">
        <v>-12323.44</v>
      </c>
      <c r="I1249">
        <v>97.391000000000005</v>
      </c>
      <c r="J1249">
        <v>11620.633</v>
      </c>
      <c r="K1249">
        <v>-13405.528</v>
      </c>
    </row>
    <row r="1250" spans="1:11">
      <c r="A1250" t="str">
        <f t="shared" si="19"/>
        <v>8TH FLUL20</v>
      </c>
      <c r="B1250" t="s">
        <v>53</v>
      </c>
      <c r="C1250" t="s">
        <v>47</v>
      </c>
      <c r="D1250" t="s">
        <v>13</v>
      </c>
      <c r="E1250">
        <v>0</v>
      </c>
      <c r="F1250">
        <v>29625.96</v>
      </c>
      <c r="G1250">
        <v>-665.73</v>
      </c>
      <c r="H1250">
        <v>61392.5</v>
      </c>
      <c r="I1250">
        <v>3.3010000000000002</v>
      </c>
      <c r="J1250">
        <v>109007.08199999999</v>
      </c>
      <c r="K1250">
        <v>-1229.5519999999999</v>
      </c>
    </row>
    <row r="1251" spans="1:11">
      <c r="A1251" t="str">
        <f t="shared" si="19"/>
        <v>8TH FLUL21.3</v>
      </c>
      <c r="B1251" t="s">
        <v>53</v>
      </c>
      <c r="C1251" t="s">
        <v>47</v>
      </c>
      <c r="D1251" t="s">
        <v>13</v>
      </c>
      <c r="E1251">
        <v>1.3</v>
      </c>
      <c r="F1251">
        <v>29625.96</v>
      </c>
      <c r="G1251">
        <v>-665.73</v>
      </c>
      <c r="H1251">
        <v>61392.5</v>
      </c>
      <c r="I1251">
        <v>3.3010000000000002</v>
      </c>
      <c r="J1251">
        <v>26381.596000000001</v>
      </c>
      <c r="K1251">
        <v>-156.10900000000001</v>
      </c>
    </row>
    <row r="1252" spans="1:11">
      <c r="A1252" t="str">
        <f t="shared" si="19"/>
        <v>8TH FLUL22.6</v>
      </c>
      <c r="B1252" t="s">
        <v>53</v>
      </c>
      <c r="C1252" t="s">
        <v>47</v>
      </c>
      <c r="D1252" t="s">
        <v>13</v>
      </c>
      <c r="E1252">
        <v>2.6</v>
      </c>
      <c r="F1252">
        <v>29625.96</v>
      </c>
      <c r="G1252">
        <v>-665.73</v>
      </c>
      <c r="H1252">
        <v>61392.5</v>
      </c>
      <c r="I1252">
        <v>3.3010000000000002</v>
      </c>
      <c r="J1252">
        <v>-56649.152999999998</v>
      </c>
      <c r="K1252">
        <v>919.73599999999999</v>
      </c>
    </row>
    <row r="1253" spans="1:11">
      <c r="A1253" t="str">
        <f t="shared" si="19"/>
        <v>8TH FLUL30</v>
      </c>
      <c r="B1253" t="s">
        <v>53</v>
      </c>
      <c r="C1253" t="s">
        <v>47</v>
      </c>
      <c r="D1253" t="s">
        <v>14</v>
      </c>
      <c r="E1253">
        <v>0</v>
      </c>
      <c r="F1253">
        <v>-1801.45</v>
      </c>
      <c r="G1253">
        <v>58.57</v>
      </c>
      <c r="H1253">
        <v>-6591.37</v>
      </c>
      <c r="I1253">
        <v>253.89</v>
      </c>
      <c r="J1253">
        <v>-11461.147999999999</v>
      </c>
      <c r="K1253">
        <v>96.781000000000006</v>
      </c>
    </row>
    <row r="1254" spans="1:11">
      <c r="A1254" t="str">
        <f t="shared" si="19"/>
        <v>8TH FLUL31.3</v>
      </c>
      <c r="B1254" t="s">
        <v>53</v>
      </c>
      <c r="C1254" t="s">
        <v>47</v>
      </c>
      <c r="D1254" t="s">
        <v>14</v>
      </c>
      <c r="E1254">
        <v>1.3</v>
      </c>
      <c r="F1254">
        <v>-1801.45</v>
      </c>
      <c r="G1254">
        <v>58.57</v>
      </c>
      <c r="H1254">
        <v>-6591.37</v>
      </c>
      <c r="I1254">
        <v>253.89</v>
      </c>
      <c r="J1254">
        <v>-2600.4740000000002</v>
      </c>
      <c r="K1254">
        <v>1.423</v>
      </c>
    </row>
    <row r="1255" spans="1:11">
      <c r="A1255" t="str">
        <f t="shared" si="19"/>
        <v>8TH FLUL32.6</v>
      </c>
      <c r="B1255" t="s">
        <v>53</v>
      </c>
      <c r="C1255" t="s">
        <v>47</v>
      </c>
      <c r="D1255" t="s">
        <v>14</v>
      </c>
      <c r="E1255">
        <v>2.6</v>
      </c>
      <c r="F1255">
        <v>-1801.45</v>
      </c>
      <c r="G1255">
        <v>58.57</v>
      </c>
      <c r="H1255">
        <v>-6591.37</v>
      </c>
      <c r="I1255">
        <v>253.89</v>
      </c>
      <c r="J1255">
        <v>6300.1509999999998</v>
      </c>
      <c r="K1255">
        <v>-93.956999999999994</v>
      </c>
    </row>
    <row r="1256" spans="1:11">
      <c r="A1256" t="str">
        <f t="shared" si="19"/>
        <v>7TH FLUL10</v>
      </c>
      <c r="B1256" t="s">
        <v>54</v>
      </c>
      <c r="C1256" t="s">
        <v>47</v>
      </c>
      <c r="D1256" t="s">
        <v>12</v>
      </c>
      <c r="E1256">
        <v>0</v>
      </c>
      <c r="F1256">
        <v>72197.460000000006</v>
      </c>
      <c r="G1256">
        <v>7071.48</v>
      </c>
      <c r="H1256">
        <v>-12048.3</v>
      </c>
      <c r="I1256">
        <v>99.150999999999996</v>
      </c>
      <c r="J1256">
        <v>-20992.656999999999</v>
      </c>
      <c r="K1256">
        <v>31643.646000000001</v>
      </c>
    </row>
    <row r="1257" spans="1:11">
      <c r="A1257" t="str">
        <f t="shared" si="19"/>
        <v>7TH FLUL11.3</v>
      </c>
      <c r="B1257" t="s">
        <v>54</v>
      </c>
      <c r="C1257" t="s">
        <v>47</v>
      </c>
      <c r="D1257" t="s">
        <v>12</v>
      </c>
      <c r="E1257">
        <v>1.3</v>
      </c>
      <c r="F1257">
        <v>72197.460000000006</v>
      </c>
      <c r="G1257">
        <v>7071.48</v>
      </c>
      <c r="H1257">
        <v>-12048.3</v>
      </c>
      <c r="I1257">
        <v>99.150999999999996</v>
      </c>
      <c r="J1257">
        <v>-4954.9620000000004</v>
      </c>
      <c r="K1257">
        <v>14850.78</v>
      </c>
    </row>
    <row r="1258" spans="1:11">
      <c r="A1258" t="str">
        <f t="shared" si="19"/>
        <v>7TH FLUL12.6</v>
      </c>
      <c r="B1258" t="s">
        <v>54</v>
      </c>
      <c r="C1258" t="s">
        <v>47</v>
      </c>
      <c r="D1258" t="s">
        <v>12</v>
      </c>
      <c r="E1258">
        <v>2.6</v>
      </c>
      <c r="F1258">
        <v>72197.460000000006</v>
      </c>
      <c r="G1258">
        <v>7071.48</v>
      </c>
      <c r="H1258">
        <v>-12048.3</v>
      </c>
      <c r="I1258">
        <v>99.150999999999996</v>
      </c>
      <c r="J1258">
        <v>11170.287</v>
      </c>
      <c r="K1258">
        <v>-2204.2820000000002</v>
      </c>
    </row>
    <row r="1259" spans="1:11">
      <c r="A1259" t="str">
        <f t="shared" si="19"/>
        <v>7TH FLUL20</v>
      </c>
      <c r="B1259" t="s">
        <v>54</v>
      </c>
      <c r="C1259" t="s">
        <v>47</v>
      </c>
      <c r="D1259" t="s">
        <v>13</v>
      </c>
      <c r="E1259">
        <v>0</v>
      </c>
      <c r="F1259">
        <v>35022.870000000003</v>
      </c>
      <c r="G1259">
        <v>-653.79999999999995</v>
      </c>
      <c r="H1259">
        <v>59897.34</v>
      </c>
      <c r="I1259">
        <v>4.1989999999999998</v>
      </c>
      <c r="J1259">
        <v>108330.965</v>
      </c>
      <c r="K1259">
        <v>-1672</v>
      </c>
    </row>
    <row r="1260" spans="1:11">
      <c r="A1260" t="str">
        <f t="shared" si="19"/>
        <v>7TH FLUL21.3</v>
      </c>
      <c r="B1260" t="s">
        <v>54</v>
      </c>
      <c r="C1260" t="s">
        <v>47</v>
      </c>
      <c r="D1260" t="s">
        <v>13</v>
      </c>
      <c r="E1260">
        <v>1.3</v>
      </c>
      <c r="F1260">
        <v>35022.870000000003</v>
      </c>
      <c r="G1260">
        <v>-653.79999999999995</v>
      </c>
      <c r="H1260">
        <v>59897.34</v>
      </c>
      <c r="I1260">
        <v>4.1989999999999998</v>
      </c>
      <c r="J1260">
        <v>27331.15</v>
      </c>
      <c r="K1260">
        <v>-590.54600000000005</v>
      </c>
    </row>
    <row r="1261" spans="1:11">
      <c r="A1261" t="str">
        <f t="shared" si="19"/>
        <v>7TH FLUL22.6</v>
      </c>
      <c r="B1261" t="s">
        <v>54</v>
      </c>
      <c r="C1261" t="s">
        <v>47</v>
      </c>
      <c r="D1261" t="s">
        <v>13</v>
      </c>
      <c r="E1261">
        <v>2.6</v>
      </c>
      <c r="F1261">
        <v>35022.870000000003</v>
      </c>
      <c r="G1261">
        <v>-653.79999999999995</v>
      </c>
      <c r="H1261">
        <v>59897.34</v>
      </c>
      <c r="I1261">
        <v>4.1989999999999998</v>
      </c>
      <c r="J1261">
        <v>-54151.552000000003</v>
      </c>
      <c r="K1261">
        <v>501.33800000000002</v>
      </c>
    </row>
    <row r="1262" spans="1:11">
      <c r="A1262" t="str">
        <f t="shared" si="19"/>
        <v>7TH FLUL30</v>
      </c>
      <c r="B1262" t="s">
        <v>54</v>
      </c>
      <c r="C1262" t="s">
        <v>47</v>
      </c>
      <c r="D1262" t="s">
        <v>14</v>
      </c>
      <c r="E1262">
        <v>0</v>
      </c>
      <c r="F1262">
        <v>-2266.0100000000002</v>
      </c>
      <c r="G1262">
        <v>-2.63</v>
      </c>
      <c r="H1262">
        <v>-6710.52</v>
      </c>
      <c r="I1262">
        <v>255.57599999999999</v>
      </c>
      <c r="J1262">
        <v>-12009.682000000001</v>
      </c>
      <c r="K1262">
        <v>-60.697000000000003</v>
      </c>
    </row>
    <row r="1263" spans="1:11">
      <c r="A1263" t="str">
        <f t="shared" si="19"/>
        <v>7TH FLUL31.3</v>
      </c>
      <c r="B1263" t="s">
        <v>54</v>
      </c>
      <c r="C1263" t="s">
        <v>47</v>
      </c>
      <c r="D1263" t="s">
        <v>14</v>
      </c>
      <c r="E1263">
        <v>1.3</v>
      </c>
      <c r="F1263">
        <v>-2266.0100000000002</v>
      </c>
      <c r="G1263">
        <v>-2.63</v>
      </c>
      <c r="H1263">
        <v>-6710.52</v>
      </c>
      <c r="I1263">
        <v>255.57599999999999</v>
      </c>
      <c r="J1263">
        <v>-2952.4160000000002</v>
      </c>
      <c r="K1263">
        <v>-82.216999999999999</v>
      </c>
    </row>
    <row r="1264" spans="1:11">
      <c r="A1264" t="str">
        <f t="shared" si="19"/>
        <v>7TH FLUL32.6</v>
      </c>
      <c r="B1264" t="s">
        <v>54</v>
      </c>
      <c r="C1264" t="s">
        <v>47</v>
      </c>
      <c r="D1264" t="s">
        <v>14</v>
      </c>
      <c r="E1264">
        <v>2.6</v>
      </c>
      <c r="F1264">
        <v>-2266.0100000000002</v>
      </c>
      <c r="G1264">
        <v>-2.63</v>
      </c>
      <c r="H1264">
        <v>-6710.52</v>
      </c>
      <c r="I1264">
        <v>255.57599999999999</v>
      </c>
      <c r="J1264">
        <v>6157.0140000000001</v>
      </c>
      <c r="K1264">
        <v>-102.286</v>
      </c>
    </row>
    <row r="1265" spans="1:11">
      <c r="A1265" t="str">
        <f t="shared" si="19"/>
        <v>6TH FLUL10</v>
      </c>
      <c r="B1265" t="s">
        <v>55</v>
      </c>
      <c r="C1265" t="s">
        <v>47</v>
      </c>
      <c r="D1265" t="s">
        <v>12</v>
      </c>
      <c r="E1265">
        <v>0</v>
      </c>
      <c r="F1265">
        <v>79839.78</v>
      </c>
      <c r="G1265">
        <v>31831.75</v>
      </c>
      <c r="H1265">
        <v>-13052.2</v>
      </c>
      <c r="I1265">
        <v>90.266999999999996</v>
      </c>
      <c r="J1265">
        <v>-24223.005000000001</v>
      </c>
      <c r="K1265">
        <v>132864.035</v>
      </c>
    </row>
    <row r="1266" spans="1:11">
      <c r="A1266" t="str">
        <f t="shared" si="19"/>
        <v>6TH FLUL11.3</v>
      </c>
      <c r="B1266" t="s">
        <v>55</v>
      </c>
      <c r="C1266" t="s">
        <v>47</v>
      </c>
      <c r="D1266" t="s">
        <v>12</v>
      </c>
      <c r="E1266">
        <v>1.3</v>
      </c>
      <c r="F1266">
        <v>79839.78</v>
      </c>
      <c r="G1266">
        <v>31831.75</v>
      </c>
      <c r="H1266">
        <v>-13052.2</v>
      </c>
      <c r="I1266">
        <v>90.266999999999996</v>
      </c>
      <c r="J1266">
        <v>-6879.6729999999998</v>
      </c>
      <c r="K1266">
        <v>85619.971000000005</v>
      </c>
    </row>
    <row r="1267" spans="1:11">
      <c r="A1267" t="str">
        <f t="shared" si="19"/>
        <v>6TH FLUL12.6</v>
      </c>
      <c r="B1267" t="s">
        <v>55</v>
      </c>
      <c r="C1267" t="s">
        <v>47</v>
      </c>
      <c r="D1267" t="s">
        <v>12</v>
      </c>
      <c r="E1267">
        <v>2.6</v>
      </c>
      <c r="F1267">
        <v>79839.78</v>
      </c>
      <c r="G1267">
        <v>31831.75</v>
      </c>
      <c r="H1267">
        <v>-13052.2</v>
      </c>
      <c r="I1267">
        <v>90.266999999999996</v>
      </c>
      <c r="J1267">
        <v>10601.016</v>
      </c>
      <c r="K1267">
        <v>36667.944000000003</v>
      </c>
    </row>
    <row r="1268" spans="1:11">
      <c r="A1268" t="str">
        <f t="shared" si="19"/>
        <v>6TH FLUL20</v>
      </c>
      <c r="B1268" t="s">
        <v>55</v>
      </c>
      <c r="C1268" t="s">
        <v>47</v>
      </c>
      <c r="D1268" t="s">
        <v>13</v>
      </c>
      <c r="E1268">
        <v>0</v>
      </c>
      <c r="F1268">
        <v>43330.38</v>
      </c>
      <c r="G1268">
        <v>-1321.15</v>
      </c>
      <c r="H1268">
        <v>61001.2</v>
      </c>
      <c r="I1268">
        <v>4.0119999999999996</v>
      </c>
      <c r="J1268">
        <v>115004.129</v>
      </c>
      <c r="K1268">
        <v>-4494.3310000000001</v>
      </c>
    </row>
    <row r="1269" spans="1:11">
      <c r="A1269" t="str">
        <f t="shared" si="19"/>
        <v>6TH FLUL21.3</v>
      </c>
      <c r="B1269" t="s">
        <v>55</v>
      </c>
      <c r="C1269" t="s">
        <v>47</v>
      </c>
      <c r="D1269" t="s">
        <v>13</v>
      </c>
      <c r="E1269">
        <v>1.3</v>
      </c>
      <c r="F1269">
        <v>43330.38</v>
      </c>
      <c r="G1269">
        <v>-1321.15</v>
      </c>
      <c r="H1269">
        <v>61001.2</v>
      </c>
      <c r="I1269">
        <v>4.0119999999999996</v>
      </c>
      <c r="J1269">
        <v>32452.328000000001</v>
      </c>
      <c r="K1269">
        <v>-2592.3760000000002</v>
      </c>
    </row>
    <row r="1270" spans="1:11">
      <c r="A1270" t="str">
        <f t="shared" si="19"/>
        <v>6TH FLUL22.6</v>
      </c>
      <c r="B1270" t="s">
        <v>55</v>
      </c>
      <c r="C1270" t="s">
        <v>47</v>
      </c>
      <c r="D1270" t="s">
        <v>13</v>
      </c>
      <c r="E1270">
        <v>2.6</v>
      </c>
      <c r="F1270">
        <v>43330.38</v>
      </c>
      <c r="G1270">
        <v>-1321.15</v>
      </c>
      <c r="H1270">
        <v>61001.2</v>
      </c>
      <c r="I1270">
        <v>4.0119999999999996</v>
      </c>
      <c r="J1270">
        <v>-50747.408000000003</v>
      </c>
      <c r="K1270">
        <v>-638.70399999999995</v>
      </c>
    </row>
    <row r="1271" spans="1:11">
      <c r="A1271" t="str">
        <f t="shared" si="19"/>
        <v>6TH FLUL30</v>
      </c>
      <c r="B1271" t="s">
        <v>55</v>
      </c>
      <c r="C1271" t="s">
        <v>47</v>
      </c>
      <c r="D1271" t="s">
        <v>14</v>
      </c>
      <c r="E1271">
        <v>0</v>
      </c>
      <c r="F1271">
        <v>-3049.68</v>
      </c>
      <c r="G1271">
        <v>257.13</v>
      </c>
      <c r="H1271">
        <v>-6744.27</v>
      </c>
      <c r="I1271">
        <v>241.17599999999999</v>
      </c>
      <c r="J1271">
        <v>-12686.314</v>
      </c>
      <c r="K1271">
        <v>667.51599999999996</v>
      </c>
    </row>
    <row r="1272" spans="1:11">
      <c r="A1272" t="str">
        <f t="shared" si="19"/>
        <v>6TH FLUL31.3</v>
      </c>
      <c r="B1272" t="s">
        <v>55</v>
      </c>
      <c r="C1272" t="s">
        <v>47</v>
      </c>
      <c r="D1272" t="s">
        <v>14</v>
      </c>
      <c r="E1272">
        <v>1.3</v>
      </c>
      <c r="F1272">
        <v>-3049.68</v>
      </c>
      <c r="G1272">
        <v>257.13</v>
      </c>
      <c r="H1272">
        <v>-6744.27</v>
      </c>
      <c r="I1272">
        <v>241.17599999999999</v>
      </c>
      <c r="J1272">
        <v>-3573.7689999999998</v>
      </c>
      <c r="K1272">
        <v>308.70499999999998</v>
      </c>
    </row>
    <row r="1273" spans="1:11">
      <c r="A1273" t="str">
        <f t="shared" si="19"/>
        <v>6TH FLUL32.6</v>
      </c>
      <c r="B1273" t="s">
        <v>55</v>
      </c>
      <c r="C1273" t="s">
        <v>47</v>
      </c>
      <c r="D1273" t="s">
        <v>14</v>
      </c>
      <c r="E1273">
        <v>2.6</v>
      </c>
      <c r="F1273">
        <v>-3049.68</v>
      </c>
      <c r="G1273">
        <v>257.13</v>
      </c>
      <c r="H1273">
        <v>-6744.27</v>
      </c>
      <c r="I1273">
        <v>241.17599999999999</v>
      </c>
      <c r="J1273">
        <v>5610.1289999999999</v>
      </c>
      <c r="K1273">
        <v>-56.265999999999998</v>
      </c>
    </row>
    <row r="1274" spans="1:11">
      <c r="A1274" t="str">
        <f t="shared" si="19"/>
        <v>5TH FLUL10</v>
      </c>
      <c r="B1274" t="s">
        <v>33</v>
      </c>
      <c r="C1274" t="s">
        <v>47</v>
      </c>
      <c r="D1274" t="s">
        <v>12</v>
      </c>
      <c r="E1274">
        <v>0</v>
      </c>
      <c r="F1274">
        <v>75229.53</v>
      </c>
      <c r="G1274">
        <v>32101.79</v>
      </c>
      <c r="H1274">
        <v>-6523.7</v>
      </c>
      <c r="I1274">
        <v>-2.012</v>
      </c>
      <c r="J1274">
        <v>-17730.338</v>
      </c>
      <c r="K1274">
        <v>75918.923999999999</v>
      </c>
    </row>
    <row r="1275" spans="1:11">
      <c r="A1275" t="str">
        <f t="shared" si="19"/>
        <v>5TH FLUL11.895</v>
      </c>
      <c r="B1275" t="s">
        <v>33</v>
      </c>
      <c r="C1275" t="s">
        <v>47</v>
      </c>
      <c r="D1275" t="s">
        <v>12</v>
      </c>
      <c r="E1275">
        <v>1.895</v>
      </c>
      <c r="F1275">
        <v>75229.53</v>
      </c>
      <c r="G1275">
        <v>32101.79</v>
      </c>
      <c r="H1275">
        <v>-6523.7</v>
      </c>
      <c r="I1275">
        <v>-2.012</v>
      </c>
      <c r="J1275">
        <v>-5002.1379999999999</v>
      </c>
      <c r="K1275">
        <v>4829.7020000000002</v>
      </c>
    </row>
    <row r="1276" spans="1:11">
      <c r="A1276" t="str">
        <f t="shared" si="19"/>
        <v>5TH FLUL13.79</v>
      </c>
      <c r="B1276" t="s">
        <v>33</v>
      </c>
      <c r="C1276" t="s">
        <v>47</v>
      </c>
      <c r="D1276" t="s">
        <v>12</v>
      </c>
      <c r="E1276">
        <v>3.79</v>
      </c>
      <c r="F1276">
        <v>75229.53</v>
      </c>
      <c r="G1276">
        <v>32101.79</v>
      </c>
      <c r="H1276">
        <v>-6523.7</v>
      </c>
      <c r="I1276">
        <v>-2.012</v>
      </c>
      <c r="J1276">
        <v>7966.8140000000003</v>
      </c>
      <c r="K1276">
        <v>-66494.224000000002</v>
      </c>
    </row>
    <row r="1277" spans="1:11">
      <c r="A1277" t="str">
        <f t="shared" si="19"/>
        <v>5TH FLUL20</v>
      </c>
      <c r="B1277" t="s">
        <v>33</v>
      </c>
      <c r="C1277" t="s">
        <v>47</v>
      </c>
      <c r="D1277" t="s">
        <v>13</v>
      </c>
      <c r="E1277">
        <v>0</v>
      </c>
      <c r="F1277">
        <v>49607.38</v>
      </c>
      <c r="G1277">
        <v>-845.84</v>
      </c>
      <c r="H1277">
        <v>33567.26</v>
      </c>
      <c r="I1277">
        <v>9.4120000000000008</v>
      </c>
      <c r="J1277">
        <v>87588.895999999993</v>
      </c>
      <c r="K1277">
        <v>-727.05600000000004</v>
      </c>
    </row>
    <row r="1278" spans="1:11">
      <c r="A1278" t="str">
        <f t="shared" si="19"/>
        <v>5TH FLUL21.895</v>
      </c>
      <c r="B1278" t="s">
        <v>33</v>
      </c>
      <c r="C1278" t="s">
        <v>47</v>
      </c>
      <c r="D1278" t="s">
        <v>13</v>
      </c>
      <c r="E1278">
        <v>1.895</v>
      </c>
      <c r="F1278">
        <v>49607.38</v>
      </c>
      <c r="G1278">
        <v>-845.84</v>
      </c>
      <c r="H1278">
        <v>33567.26</v>
      </c>
      <c r="I1278">
        <v>9.4120000000000008</v>
      </c>
      <c r="J1278">
        <v>19029.876</v>
      </c>
      <c r="K1278">
        <v>1320.645</v>
      </c>
    </row>
    <row r="1279" spans="1:11">
      <c r="A1279" t="str">
        <f t="shared" si="19"/>
        <v>5TH FLUL23.79</v>
      </c>
      <c r="B1279" t="s">
        <v>33</v>
      </c>
      <c r="C1279" t="s">
        <v>47</v>
      </c>
      <c r="D1279" t="s">
        <v>13</v>
      </c>
      <c r="E1279">
        <v>3.79</v>
      </c>
      <c r="F1279">
        <v>49607.38</v>
      </c>
      <c r="G1279">
        <v>-845.84</v>
      </c>
      <c r="H1279">
        <v>33567.26</v>
      </c>
      <c r="I1279">
        <v>9.4120000000000008</v>
      </c>
      <c r="J1279">
        <v>-50445.822999999997</v>
      </c>
      <c r="K1279">
        <v>3304.99</v>
      </c>
    </row>
    <row r="1280" spans="1:11">
      <c r="A1280" t="str">
        <f t="shared" si="19"/>
        <v>5TH FLUL30</v>
      </c>
      <c r="B1280" t="s">
        <v>33</v>
      </c>
      <c r="C1280" t="s">
        <v>47</v>
      </c>
      <c r="D1280" t="s">
        <v>14</v>
      </c>
      <c r="E1280">
        <v>0</v>
      </c>
      <c r="F1280">
        <v>-3711.65</v>
      </c>
      <c r="G1280">
        <v>265.13</v>
      </c>
      <c r="H1280">
        <v>-3675.33</v>
      </c>
      <c r="I1280">
        <v>217.50800000000001</v>
      </c>
      <c r="J1280">
        <v>-9557.1229999999996</v>
      </c>
      <c r="K1280">
        <v>880.83199999999999</v>
      </c>
    </row>
    <row r="1281" spans="1:11">
      <c r="A1281" t="str">
        <f t="shared" si="19"/>
        <v>5TH FLUL31.895</v>
      </c>
      <c r="B1281" t="s">
        <v>33</v>
      </c>
      <c r="C1281" t="s">
        <v>47</v>
      </c>
      <c r="D1281" t="s">
        <v>14</v>
      </c>
      <c r="E1281">
        <v>1.895</v>
      </c>
      <c r="F1281">
        <v>-3711.65</v>
      </c>
      <c r="G1281">
        <v>265.13</v>
      </c>
      <c r="H1281">
        <v>-3675.33</v>
      </c>
      <c r="I1281">
        <v>217.50800000000001</v>
      </c>
      <c r="J1281">
        <v>-2069.4059999999999</v>
      </c>
      <c r="K1281">
        <v>357.90800000000002</v>
      </c>
    </row>
    <row r="1282" spans="1:11">
      <c r="A1282" t="str">
        <f t="shared" si="19"/>
        <v>5TH FLUL33.79</v>
      </c>
      <c r="B1282" t="s">
        <v>33</v>
      </c>
      <c r="C1282" t="s">
        <v>47</v>
      </c>
      <c r="D1282" t="s">
        <v>14</v>
      </c>
      <c r="E1282">
        <v>3.79</v>
      </c>
      <c r="F1282">
        <v>-3711.65</v>
      </c>
      <c r="G1282">
        <v>265.13</v>
      </c>
      <c r="H1282">
        <v>-3675.33</v>
      </c>
      <c r="I1282">
        <v>217.50800000000001</v>
      </c>
      <c r="J1282">
        <v>5517.9960000000001</v>
      </c>
      <c r="K1282">
        <v>-182.22800000000001</v>
      </c>
    </row>
    <row r="1283" spans="1:11">
      <c r="A1283" t="str">
        <f t="shared" ref="A1283:A1346" si="20">+CONCATENATE(B1283,D1283,E1283)</f>
        <v>4TH FLUL10</v>
      </c>
      <c r="B1283" t="s">
        <v>20</v>
      </c>
      <c r="C1283" t="s">
        <v>47</v>
      </c>
      <c r="D1283" t="s">
        <v>12</v>
      </c>
      <c r="E1283">
        <v>0</v>
      </c>
      <c r="F1283">
        <v>62561.5</v>
      </c>
      <c r="G1283">
        <v>23744.28</v>
      </c>
      <c r="H1283">
        <v>-2316.44</v>
      </c>
      <c r="I1283">
        <v>-185.143</v>
      </c>
      <c r="J1283">
        <v>-6682.1459999999997</v>
      </c>
      <c r="K1283">
        <v>63820.042000000001</v>
      </c>
    </row>
    <row r="1284" spans="1:11">
      <c r="A1284" t="str">
        <f t="shared" si="20"/>
        <v>4TH FLUL11.64</v>
      </c>
      <c r="B1284" t="s">
        <v>20</v>
      </c>
      <c r="C1284" t="s">
        <v>47</v>
      </c>
      <c r="D1284" t="s">
        <v>12</v>
      </c>
      <c r="E1284">
        <v>1.64</v>
      </c>
      <c r="F1284">
        <v>62561.5</v>
      </c>
      <c r="G1284">
        <v>23744.28</v>
      </c>
      <c r="H1284">
        <v>-2316.44</v>
      </c>
      <c r="I1284">
        <v>-185.143</v>
      </c>
      <c r="J1284">
        <v>-2949.7689999999998</v>
      </c>
      <c r="K1284">
        <v>15471.003000000001</v>
      </c>
    </row>
    <row r="1285" spans="1:11">
      <c r="A1285" t="str">
        <f t="shared" si="20"/>
        <v>4TH FLUL13.28</v>
      </c>
      <c r="B1285" t="s">
        <v>20</v>
      </c>
      <c r="C1285" t="s">
        <v>47</v>
      </c>
      <c r="D1285" t="s">
        <v>12</v>
      </c>
      <c r="E1285">
        <v>3.28</v>
      </c>
      <c r="F1285">
        <v>62561.5</v>
      </c>
      <c r="G1285">
        <v>23744.28</v>
      </c>
      <c r="H1285">
        <v>-2316.44</v>
      </c>
      <c r="I1285">
        <v>-185.143</v>
      </c>
      <c r="J1285">
        <v>902.94100000000003</v>
      </c>
      <c r="K1285">
        <v>-33510.063999999998</v>
      </c>
    </row>
    <row r="1286" spans="1:11">
      <c r="A1286" t="str">
        <f t="shared" si="20"/>
        <v>4TH FLUL20</v>
      </c>
      <c r="B1286" t="s">
        <v>20</v>
      </c>
      <c r="C1286" t="s">
        <v>47</v>
      </c>
      <c r="D1286" t="s">
        <v>13</v>
      </c>
      <c r="E1286">
        <v>0</v>
      </c>
      <c r="F1286">
        <v>56914.59</v>
      </c>
      <c r="G1286">
        <v>-2043.8</v>
      </c>
      <c r="H1286">
        <v>36253.839999999997</v>
      </c>
      <c r="I1286">
        <v>8.9809999999999999</v>
      </c>
      <c r="J1286">
        <v>82616.664000000004</v>
      </c>
      <c r="K1286">
        <v>-3925.41</v>
      </c>
    </row>
    <row r="1287" spans="1:11">
      <c r="A1287" t="str">
        <f t="shared" si="20"/>
        <v>4TH FLUL21.64</v>
      </c>
      <c r="B1287" t="s">
        <v>20</v>
      </c>
      <c r="C1287" t="s">
        <v>47</v>
      </c>
      <c r="D1287" t="s">
        <v>13</v>
      </c>
      <c r="E1287">
        <v>1.64</v>
      </c>
      <c r="F1287">
        <v>56914.59</v>
      </c>
      <c r="G1287">
        <v>-2043.8</v>
      </c>
      <c r="H1287">
        <v>36253.839999999997</v>
      </c>
      <c r="I1287">
        <v>8.9809999999999999</v>
      </c>
      <c r="J1287">
        <v>18905.319</v>
      </c>
      <c r="K1287">
        <v>18.091999999999999</v>
      </c>
    </row>
    <row r="1288" spans="1:11">
      <c r="A1288" t="str">
        <f t="shared" si="20"/>
        <v>4TH FLUL23.28</v>
      </c>
      <c r="B1288" t="s">
        <v>20</v>
      </c>
      <c r="C1288" t="s">
        <v>47</v>
      </c>
      <c r="D1288" t="s">
        <v>13</v>
      </c>
      <c r="E1288">
        <v>3.28</v>
      </c>
      <c r="F1288">
        <v>56914.59</v>
      </c>
      <c r="G1288">
        <v>-2043.8</v>
      </c>
      <c r="H1288">
        <v>36253.839999999997</v>
      </c>
      <c r="I1288">
        <v>8.9809999999999999</v>
      </c>
      <c r="J1288">
        <v>-45578.498</v>
      </c>
      <c r="K1288">
        <v>3960.9789999999998</v>
      </c>
    </row>
    <row r="1289" spans="1:11">
      <c r="A1289" t="str">
        <f t="shared" si="20"/>
        <v>4TH FLUL30</v>
      </c>
      <c r="B1289" t="s">
        <v>20</v>
      </c>
      <c r="C1289" t="s">
        <v>47</v>
      </c>
      <c r="D1289" t="s">
        <v>14</v>
      </c>
      <c r="E1289">
        <v>0</v>
      </c>
      <c r="F1289">
        <v>-4325.93</v>
      </c>
      <c r="G1289">
        <v>-215.88</v>
      </c>
      <c r="H1289">
        <v>-3970.82</v>
      </c>
      <c r="I1289">
        <v>191.57599999999999</v>
      </c>
      <c r="J1289">
        <v>-8949.2549999999992</v>
      </c>
      <c r="K1289">
        <v>-154.20099999999999</v>
      </c>
    </row>
    <row r="1290" spans="1:11">
      <c r="A1290" t="str">
        <f t="shared" si="20"/>
        <v>4TH FLUL31.64</v>
      </c>
      <c r="B1290" t="s">
        <v>20</v>
      </c>
      <c r="C1290" t="s">
        <v>47</v>
      </c>
      <c r="D1290" t="s">
        <v>14</v>
      </c>
      <c r="E1290">
        <v>1.64</v>
      </c>
      <c r="F1290">
        <v>-4325.93</v>
      </c>
      <c r="G1290">
        <v>-215.88</v>
      </c>
      <c r="H1290">
        <v>-3970.82</v>
      </c>
      <c r="I1290">
        <v>191.57599999999999</v>
      </c>
      <c r="J1290">
        <v>-1982.4349999999999</v>
      </c>
      <c r="K1290">
        <v>231.26</v>
      </c>
    </row>
    <row r="1291" spans="1:11">
      <c r="A1291" t="str">
        <f t="shared" si="20"/>
        <v>4TH FLUL33.28</v>
      </c>
      <c r="B1291" t="s">
        <v>20</v>
      </c>
      <c r="C1291" t="s">
        <v>47</v>
      </c>
      <c r="D1291" t="s">
        <v>14</v>
      </c>
      <c r="E1291">
        <v>3.28</v>
      </c>
      <c r="F1291">
        <v>-4325.93</v>
      </c>
      <c r="G1291">
        <v>-215.88</v>
      </c>
      <c r="H1291">
        <v>-3970.82</v>
      </c>
      <c r="I1291">
        <v>191.57599999999999</v>
      </c>
      <c r="J1291">
        <v>5065.3950000000004</v>
      </c>
      <c r="K1291">
        <v>607.30700000000002</v>
      </c>
    </row>
    <row r="1292" spans="1:11">
      <c r="A1292" t="str">
        <f t="shared" si="20"/>
        <v>3RD FLUL10</v>
      </c>
      <c r="B1292" t="s">
        <v>22</v>
      </c>
      <c r="C1292" t="s">
        <v>47</v>
      </c>
      <c r="D1292" t="s">
        <v>12</v>
      </c>
      <c r="E1292">
        <v>0</v>
      </c>
      <c r="F1292">
        <v>52306.14</v>
      </c>
      <c r="G1292">
        <v>25170.5</v>
      </c>
      <c r="H1292">
        <v>-504.25</v>
      </c>
      <c r="I1292">
        <v>-255.078</v>
      </c>
      <c r="J1292">
        <v>-1377.385</v>
      </c>
      <c r="K1292">
        <v>66979.417000000001</v>
      </c>
    </row>
    <row r="1293" spans="1:11">
      <c r="A1293" t="str">
        <f t="shared" si="20"/>
        <v>3RD FLUL11.64</v>
      </c>
      <c r="B1293" t="s">
        <v>22</v>
      </c>
      <c r="C1293" t="s">
        <v>47</v>
      </c>
      <c r="D1293" t="s">
        <v>12</v>
      </c>
      <c r="E1293">
        <v>1.64</v>
      </c>
      <c r="F1293">
        <v>52306.14</v>
      </c>
      <c r="G1293">
        <v>25170.5</v>
      </c>
      <c r="H1293">
        <v>-504.25</v>
      </c>
      <c r="I1293">
        <v>-255.078</v>
      </c>
      <c r="J1293">
        <v>-802.928</v>
      </c>
      <c r="K1293">
        <v>15418.799000000001</v>
      </c>
    </row>
    <row r="1294" spans="1:11">
      <c r="A1294" t="str">
        <f t="shared" si="20"/>
        <v>3RD FLUL13.28</v>
      </c>
      <c r="B1294" t="s">
        <v>22</v>
      </c>
      <c r="C1294" t="s">
        <v>47</v>
      </c>
      <c r="D1294" t="s">
        <v>12</v>
      </c>
      <c r="E1294">
        <v>3.28</v>
      </c>
      <c r="F1294">
        <v>52306.14</v>
      </c>
      <c r="G1294">
        <v>25170.5</v>
      </c>
      <c r="H1294">
        <v>-504.25</v>
      </c>
      <c r="I1294">
        <v>-255.078</v>
      </c>
      <c r="J1294">
        <v>-191.87700000000001</v>
      </c>
      <c r="K1294">
        <v>-36846.112000000001</v>
      </c>
    </row>
    <row r="1295" spans="1:11">
      <c r="A1295" t="str">
        <f t="shared" si="20"/>
        <v>3RD FLUL20</v>
      </c>
      <c r="B1295" t="s">
        <v>22</v>
      </c>
      <c r="C1295" t="s">
        <v>47</v>
      </c>
      <c r="D1295" t="s">
        <v>13</v>
      </c>
      <c r="E1295">
        <v>0</v>
      </c>
      <c r="F1295">
        <v>64348.99</v>
      </c>
      <c r="G1295">
        <v>-1932.05</v>
      </c>
      <c r="H1295">
        <v>31101.49</v>
      </c>
      <c r="I1295">
        <v>-7.766</v>
      </c>
      <c r="J1295">
        <v>73479.100000000006</v>
      </c>
      <c r="K1295">
        <v>-5230.9260000000004</v>
      </c>
    </row>
    <row r="1296" spans="1:11">
      <c r="A1296" t="str">
        <f t="shared" si="20"/>
        <v>3RD FLUL21.64</v>
      </c>
      <c r="B1296" t="s">
        <v>22</v>
      </c>
      <c r="C1296" t="s">
        <v>47</v>
      </c>
      <c r="D1296" t="s">
        <v>13</v>
      </c>
      <c r="E1296">
        <v>1.64</v>
      </c>
      <c r="F1296">
        <v>64348.99</v>
      </c>
      <c r="G1296">
        <v>-1932.05</v>
      </c>
      <c r="H1296">
        <v>31101.49</v>
      </c>
      <c r="I1296">
        <v>-7.766</v>
      </c>
      <c r="J1296">
        <v>18407.537</v>
      </c>
      <c r="K1296">
        <v>-1423.1079999999999</v>
      </c>
    </row>
    <row r="1297" spans="1:11">
      <c r="A1297" t="str">
        <f t="shared" si="20"/>
        <v>3RD FLUL23.28</v>
      </c>
      <c r="B1297" t="s">
        <v>22</v>
      </c>
      <c r="C1297" t="s">
        <v>47</v>
      </c>
      <c r="D1297" t="s">
        <v>13</v>
      </c>
      <c r="E1297">
        <v>3.28</v>
      </c>
      <c r="F1297">
        <v>64348.99</v>
      </c>
      <c r="G1297">
        <v>-1932.05</v>
      </c>
      <c r="H1297">
        <v>31101.49</v>
      </c>
      <c r="I1297">
        <v>-7.766</v>
      </c>
      <c r="J1297">
        <v>-37504.582999999999</v>
      </c>
      <c r="K1297">
        <v>2449.6770000000001</v>
      </c>
    </row>
    <row r="1298" spans="1:11">
      <c r="A1298" t="str">
        <f t="shared" si="20"/>
        <v>3RD FLUL30</v>
      </c>
      <c r="B1298" t="s">
        <v>22</v>
      </c>
      <c r="C1298" t="s">
        <v>47</v>
      </c>
      <c r="D1298" t="s">
        <v>14</v>
      </c>
      <c r="E1298">
        <v>0</v>
      </c>
      <c r="F1298">
        <v>-4895.67</v>
      </c>
      <c r="G1298">
        <v>-105.34</v>
      </c>
      <c r="H1298">
        <v>-3584.88</v>
      </c>
      <c r="I1298">
        <v>173.17400000000001</v>
      </c>
      <c r="J1298">
        <v>-8266.9249999999993</v>
      </c>
      <c r="K1298">
        <v>-260.88499999999999</v>
      </c>
    </row>
    <row r="1299" spans="1:11">
      <c r="A1299" t="str">
        <f t="shared" si="20"/>
        <v>3RD FLUL31.64</v>
      </c>
      <c r="B1299" t="s">
        <v>22</v>
      </c>
      <c r="C1299" t="s">
        <v>47</v>
      </c>
      <c r="D1299" t="s">
        <v>14</v>
      </c>
      <c r="E1299">
        <v>1.64</v>
      </c>
      <c r="F1299">
        <v>-4895.67</v>
      </c>
      <c r="G1299">
        <v>-105.34</v>
      </c>
      <c r="H1299">
        <v>-3584.88</v>
      </c>
      <c r="I1299">
        <v>173.17400000000001</v>
      </c>
      <c r="J1299">
        <v>-1931.876</v>
      </c>
      <c r="K1299">
        <v>-48.999000000000002</v>
      </c>
    </row>
    <row r="1300" spans="1:11">
      <c r="A1300" t="str">
        <f t="shared" si="20"/>
        <v>3RD FLUL33.28</v>
      </c>
      <c r="B1300" t="s">
        <v>22</v>
      </c>
      <c r="C1300" t="s">
        <v>47</v>
      </c>
      <c r="D1300" t="s">
        <v>14</v>
      </c>
      <c r="E1300">
        <v>3.28</v>
      </c>
      <c r="F1300">
        <v>-4895.67</v>
      </c>
      <c r="G1300">
        <v>-105.34</v>
      </c>
      <c r="H1300">
        <v>-3584.88</v>
      </c>
      <c r="I1300">
        <v>173.17400000000001</v>
      </c>
      <c r="J1300">
        <v>4491.4110000000001</v>
      </c>
      <c r="K1300">
        <v>165.12700000000001</v>
      </c>
    </row>
    <row r="1301" spans="1:11">
      <c r="A1301" t="str">
        <f t="shared" si="20"/>
        <v>2ND FLUL10</v>
      </c>
      <c r="B1301" t="s">
        <v>23</v>
      </c>
      <c r="C1301" t="s">
        <v>47</v>
      </c>
      <c r="D1301" t="s">
        <v>12</v>
      </c>
      <c r="E1301">
        <v>0</v>
      </c>
      <c r="F1301">
        <v>42614.34</v>
      </c>
      <c r="G1301">
        <v>29289.93</v>
      </c>
      <c r="H1301">
        <v>-355.68</v>
      </c>
      <c r="I1301">
        <v>-218.86199999999999</v>
      </c>
      <c r="J1301">
        <v>351.25200000000001</v>
      </c>
      <c r="K1301">
        <v>90060.129000000001</v>
      </c>
    </row>
    <row r="1302" spans="1:11">
      <c r="A1302" t="str">
        <f t="shared" si="20"/>
        <v>2ND FLUL11.64</v>
      </c>
      <c r="B1302" t="s">
        <v>23</v>
      </c>
      <c r="C1302" t="s">
        <v>47</v>
      </c>
      <c r="D1302" t="s">
        <v>12</v>
      </c>
      <c r="E1302">
        <v>1.64</v>
      </c>
      <c r="F1302">
        <v>42614.34</v>
      </c>
      <c r="G1302">
        <v>29289.93</v>
      </c>
      <c r="H1302">
        <v>-355.68</v>
      </c>
      <c r="I1302">
        <v>-218.86199999999999</v>
      </c>
      <c r="J1302">
        <v>710.726</v>
      </c>
      <c r="K1302">
        <v>32305.986000000001</v>
      </c>
    </row>
    <row r="1303" spans="1:11">
      <c r="A1303" t="str">
        <f t="shared" si="20"/>
        <v>2ND FLUL13.28</v>
      </c>
      <c r="B1303" t="s">
        <v>23</v>
      </c>
      <c r="C1303" t="s">
        <v>47</v>
      </c>
      <c r="D1303" t="s">
        <v>12</v>
      </c>
      <c r="E1303">
        <v>3.28</v>
      </c>
      <c r="F1303">
        <v>42614.34</v>
      </c>
      <c r="G1303">
        <v>29289.93</v>
      </c>
      <c r="H1303">
        <v>-355.68</v>
      </c>
      <c r="I1303">
        <v>-218.86199999999999</v>
      </c>
      <c r="J1303">
        <v>1034.3589999999999</v>
      </c>
      <c r="K1303">
        <v>-27080.838</v>
      </c>
    </row>
    <row r="1304" spans="1:11">
      <c r="A1304" t="str">
        <f t="shared" si="20"/>
        <v>2ND FLUL20</v>
      </c>
      <c r="B1304" t="s">
        <v>23</v>
      </c>
      <c r="C1304" t="s">
        <v>47</v>
      </c>
      <c r="D1304" t="s">
        <v>13</v>
      </c>
      <c r="E1304">
        <v>0</v>
      </c>
      <c r="F1304">
        <v>71015.97</v>
      </c>
      <c r="G1304">
        <v>-1564.61</v>
      </c>
      <c r="H1304">
        <v>23880.66</v>
      </c>
      <c r="I1304">
        <v>-3.3559999999999999</v>
      </c>
      <c r="J1304">
        <v>59450.964999999997</v>
      </c>
      <c r="K1304">
        <v>-5628.5839999999998</v>
      </c>
    </row>
    <row r="1305" spans="1:11">
      <c r="A1305" t="str">
        <f t="shared" si="20"/>
        <v>2ND FLUL21.64</v>
      </c>
      <c r="B1305" t="s">
        <v>23</v>
      </c>
      <c r="C1305" t="s">
        <v>47</v>
      </c>
      <c r="D1305" t="s">
        <v>13</v>
      </c>
      <c r="E1305">
        <v>1.64</v>
      </c>
      <c r="F1305">
        <v>71015.97</v>
      </c>
      <c r="G1305">
        <v>-1564.61</v>
      </c>
      <c r="H1305">
        <v>23880.66</v>
      </c>
      <c r="I1305">
        <v>-3.3559999999999999</v>
      </c>
      <c r="J1305">
        <v>16834.088</v>
      </c>
      <c r="K1305">
        <v>-2562.2629999999999</v>
      </c>
    </row>
    <row r="1306" spans="1:11">
      <c r="A1306" t="str">
        <f t="shared" si="20"/>
        <v>2ND FLUL23.28</v>
      </c>
      <c r="B1306" t="s">
        <v>23</v>
      </c>
      <c r="C1306" t="s">
        <v>47</v>
      </c>
      <c r="D1306" t="s">
        <v>13</v>
      </c>
      <c r="E1306">
        <v>3.28</v>
      </c>
      <c r="F1306">
        <v>71015.97</v>
      </c>
      <c r="G1306">
        <v>-1564.61</v>
      </c>
      <c r="H1306">
        <v>23880.66</v>
      </c>
      <c r="I1306">
        <v>-3.3559999999999999</v>
      </c>
      <c r="J1306">
        <v>-26634.151999999998</v>
      </c>
      <c r="K1306">
        <v>633.47799999999995</v>
      </c>
    </row>
    <row r="1307" spans="1:11">
      <c r="A1307" t="str">
        <f t="shared" si="20"/>
        <v>2ND FLUL30</v>
      </c>
      <c r="B1307" t="s">
        <v>23</v>
      </c>
      <c r="C1307" t="s">
        <v>47</v>
      </c>
      <c r="D1307" t="s">
        <v>14</v>
      </c>
      <c r="E1307">
        <v>0</v>
      </c>
      <c r="F1307">
        <v>-5396.43</v>
      </c>
      <c r="G1307">
        <v>-138.61000000000001</v>
      </c>
      <c r="H1307">
        <v>-3173.49</v>
      </c>
      <c r="I1307">
        <v>145.88</v>
      </c>
      <c r="J1307">
        <v>-7695.4589999999998</v>
      </c>
      <c r="K1307">
        <v>-479.15899999999999</v>
      </c>
    </row>
    <row r="1308" spans="1:11">
      <c r="A1308" t="str">
        <f t="shared" si="20"/>
        <v>2ND FLUL31.64</v>
      </c>
      <c r="B1308" t="s">
        <v>23</v>
      </c>
      <c r="C1308" t="s">
        <v>47</v>
      </c>
      <c r="D1308" t="s">
        <v>14</v>
      </c>
      <c r="E1308">
        <v>1.64</v>
      </c>
      <c r="F1308">
        <v>-5396.43</v>
      </c>
      <c r="G1308">
        <v>-138.61000000000001</v>
      </c>
      <c r="H1308">
        <v>-3173.49</v>
      </c>
      <c r="I1308">
        <v>145.88</v>
      </c>
      <c r="J1308">
        <v>-2080.83</v>
      </c>
      <c r="K1308">
        <v>-222.92699999999999</v>
      </c>
    </row>
    <row r="1309" spans="1:11">
      <c r="A1309" t="str">
        <f t="shared" si="20"/>
        <v>2ND FLUL33.28</v>
      </c>
      <c r="B1309" t="s">
        <v>23</v>
      </c>
      <c r="C1309" t="s">
        <v>47</v>
      </c>
      <c r="D1309" t="s">
        <v>14</v>
      </c>
      <c r="E1309">
        <v>3.28</v>
      </c>
      <c r="F1309">
        <v>-5396.43</v>
      </c>
      <c r="G1309">
        <v>-138.61000000000001</v>
      </c>
      <c r="H1309">
        <v>-3173.49</v>
      </c>
      <c r="I1309">
        <v>145.88</v>
      </c>
      <c r="J1309">
        <v>3639.0509999999999</v>
      </c>
      <c r="K1309">
        <v>44.564</v>
      </c>
    </row>
    <row r="1310" spans="1:11">
      <c r="A1310" t="str">
        <f t="shared" si="20"/>
        <v>1ST FLUL10</v>
      </c>
      <c r="B1310" t="s">
        <v>24</v>
      </c>
      <c r="C1310" t="s">
        <v>47</v>
      </c>
      <c r="D1310" t="s">
        <v>12</v>
      </c>
      <c r="E1310">
        <v>0</v>
      </c>
      <c r="F1310">
        <v>34809.839999999997</v>
      </c>
      <c r="G1310">
        <v>31713.9</v>
      </c>
      <c r="H1310">
        <v>-1735.31</v>
      </c>
      <c r="I1310">
        <v>-153.946</v>
      </c>
      <c r="J1310">
        <v>-218.33099999999999</v>
      </c>
      <c r="K1310">
        <v>140425.04</v>
      </c>
    </row>
    <row r="1311" spans="1:11">
      <c r="A1311" t="str">
        <f t="shared" si="20"/>
        <v>1ST FLUL11.64</v>
      </c>
      <c r="B1311" t="s">
        <v>24</v>
      </c>
      <c r="C1311" t="s">
        <v>47</v>
      </c>
      <c r="D1311" t="s">
        <v>12</v>
      </c>
      <c r="E1311">
        <v>1.64</v>
      </c>
      <c r="F1311">
        <v>34809.839999999997</v>
      </c>
      <c r="G1311">
        <v>31713.9</v>
      </c>
      <c r="H1311">
        <v>-1735.31</v>
      </c>
      <c r="I1311">
        <v>-153.946</v>
      </c>
      <c r="J1311">
        <v>2658.0030000000002</v>
      </c>
      <c r="K1311">
        <v>83328.462</v>
      </c>
    </row>
    <row r="1312" spans="1:11">
      <c r="A1312" t="str">
        <f t="shared" si="20"/>
        <v>1ST FLUL13.28</v>
      </c>
      <c r="B1312" t="s">
        <v>24</v>
      </c>
      <c r="C1312" t="s">
        <v>47</v>
      </c>
      <c r="D1312" t="s">
        <v>12</v>
      </c>
      <c r="E1312">
        <v>3.28</v>
      </c>
      <c r="F1312">
        <v>34809.839999999997</v>
      </c>
      <c r="G1312">
        <v>31713.9</v>
      </c>
      <c r="H1312">
        <v>-1735.31</v>
      </c>
      <c r="I1312">
        <v>-153.946</v>
      </c>
      <c r="J1312">
        <v>5447.4290000000001</v>
      </c>
      <c r="K1312">
        <v>23504.417000000001</v>
      </c>
    </row>
    <row r="1313" spans="1:11">
      <c r="A1313" t="str">
        <f t="shared" si="20"/>
        <v>1ST FLUL20</v>
      </c>
      <c r="B1313" t="s">
        <v>24</v>
      </c>
      <c r="C1313" t="s">
        <v>47</v>
      </c>
      <c r="D1313" t="s">
        <v>13</v>
      </c>
      <c r="E1313">
        <v>0</v>
      </c>
      <c r="F1313">
        <v>76385.72</v>
      </c>
      <c r="G1313">
        <v>-1107.3399999999999</v>
      </c>
      <c r="H1313">
        <v>16261.59</v>
      </c>
      <c r="I1313">
        <v>-5.4320000000000004</v>
      </c>
      <c r="J1313">
        <v>46329.156000000003</v>
      </c>
      <c r="K1313">
        <v>-6291.3770000000004</v>
      </c>
    </row>
    <row r="1314" spans="1:11">
      <c r="A1314" t="str">
        <f t="shared" si="20"/>
        <v>1ST FLUL21.64</v>
      </c>
      <c r="B1314" t="s">
        <v>24</v>
      </c>
      <c r="C1314" t="s">
        <v>47</v>
      </c>
      <c r="D1314" t="s">
        <v>13</v>
      </c>
      <c r="E1314">
        <v>1.64</v>
      </c>
      <c r="F1314">
        <v>76385.72</v>
      </c>
      <c r="G1314">
        <v>-1107.3399999999999</v>
      </c>
      <c r="H1314">
        <v>16261.59</v>
      </c>
      <c r="I1314">
        <v>-5.4320000000000004</v>
      </c>
      <c r="J1314">
        <v>17401.292000000001</v>
      </c>
      <c r="K1314">
        <v>-4269.6390000000001</v>
      </c>
    </row>
    <row r="1315" spans="1:11">
      <c r="A1315" t="str">
        <f t="shared" si="20"/>
        <v>1ST FLUL23.28</v>
      </c>
      <c r="B1315" t="s">
        <v>24</v>
      </c>
      <c r="C1315" t="s">
        <v>47</v>
      </c>
      <c r="D1315" t="s">
        <v>13</v>
      </c>
      <c r="E1315">
        <v>3.28</v>
      </c>
      <c r="F1315">
        <v>76385.72</v>
      </c>
      <c r="G1315">
        <v>-1107.3399999999999</v>
      </c>
      <c r="H1315">
        <v>16261.59</v>
      </c>
      <c r="I1315">
        <v>-5.4320000000000004</v>
      </c>
      <c r="J1315">
        <v>-12096.477000000001</v>
      </c>
      <c r="K1315">
        <v>-2108.1669999999999</v>
      </c>
    </row>
    <row r="1316" spans="1:11">
      <c r="A1316" t="str">
        <f t="shared" si="20"/>
        <v>1ST FLUL30</v>
      </c>
      <c r="B1316" t="s">
        <v>24</v>
      </c>
      <c r="C1316" t="s">
        <v>47</v>
      </c>
      <c r="D1316" t="s">
        <v>14</v>
      </c>
      <c r="E1316">
        <v>0</v>
      </c>
      <c r="F1316">
        <v>-5774.88</v>
      </c>
      <c r="G1316">
        <v>39.68</v>
      </c>
      <c r="H1316">
        <v>-2182.2600000000002</v>
      </c>
      <c r="I1316">
        <v>137.428</v>
      </c>
      <c r="J1316">
        <v>-6489.8630000000003</v>
      </c>
      <c r="K1316">
        <v>-139.441</v>
      </c>
    </row>
    <row r="1317" spans="1:11">
      <c r="A1317" t="str">
        <f t="shared" si="20"/>
        <v>1ST FLUL31.64</v>
      </c>
      <c r="B1317" t="s">
        <v>24</v>
      </c>
      <c r="C1317" t="s">
        <v>47</v>
      </c>
      <c r="D1317" t="s">
        <v>14</v>
      </c>
      <c r="E1317">
        <v>1.64</v>
      </c>
      <c r="F1317">
        <v>-5774.88</v>
      </c>
      <c r="G1317">
        <v>39.68</v>
      </c>
      <c r="H1317">
        <v>-2182.2600000000002</v>
      </c>
      <c r="I1317">
        <v>137.428</v>
      </c>
      <c r="J1317">
        <v>-2684.0949999999998</v>
      </c>
      <c r="K1317">
        <v>-199.089</v>
      </c>
    </row>
    <row r="1318" spans="1:11">
      <c r="A1318" t="str">
        <f t="shared" si="20"/>
        <v>1ST FLUL33.28</v>
      </c>
      <c r="B1318" t="s">
        <v>24</v>
      </c>
      <c r="C1318" t="s">
        <v>47</v>
      </c>
      <c r="D1318" t="s">
        <v>14</v>
      </c>
      <c r="E1318">
        <v>3.28</v>
      </c>
      <c r="F1318">
        <v>-5774.88</v>
      </c>
      <c r="G1318">
        <v>39.68</v>
      </c>
      <c r="H1318">
        <v>-2182.2600000000002</v>
      </c>
      <c r="I1318">
        <v>137.428</v>
      </c>
      <c r="J1318">
        <v>1209.567</v>
      </c>
      <c r="K1318">
        <v>-252.22499999999999</v>
      </c>
    </row>
    <row r="1319" spans="1:11">
      <c r="A1319" t="str">
        <f t="shared" si="20"/>
        <v>GROUND FLUL10</v>
      </c>
      <c r="B1319" t="s">
        <v>10</v>
      </c>
      <c r="C1319" t="s">
        <v>47</v>
      </c>
      <c r="D1319" t="s">
        <v>12</v>
      </c>
      <c r="E1319">
        <v>0</v>
      </c>
      <c r="F1319">
        <v>34375.21</v>
      </c>
      <c r="G1319">
        <v>-51192.160000000003</v>
      </c>
      <c r="H1319">
        <v>-546.02</v>
      </c>
      <c r="I1319">
        <v>-3.2919999999999998</v>
      </c>
      <c r="J1319">
        <v>-1308.5139999999999</v>
      </c>
      <c r="K1319">
        <v>-30577.352999999999</v>
      </c>
    </row>
    <row r="1320" spans="1:11">
      <c r="A1320" t="str">
        <f t="shared" si="20"/>
        <v>GROUND FLUL11.615</v>
      </c>
      <c r="B1320" t="s">
        <v>10</v>
      </c>
      <c r="C1320" t="s">
        <v>47</v>
      </c>
      <c r="D1320" t="s">
        <v>12</v>
      </c>
      <c r="E1320">
        <v>1.615</v>
      </c>
      <c r="F1320">
        <v>34375.21</v>
      </c>
      <c r="G1320">
        <v>-51192.160000000003</v>
      </c>
      <c r="H1320">
        <v>-546.02</v>
      </c>
      <c r="I1320">
        <v>-3.2919999999999998</v>
      </c>
      <c r="J1320">
        <v>-393.88</v>
      </c>
      <c r="K1320">
        <v>52730.55</v>
      </c>
    </row>
    <row r="1321" spans="1:11">
      <c r="A1321" t="str">
        <f t="shared" si="20"/>
        <v>GROUND FLUL13.23</v>
      </c>
      <c r="B1321" t="s">
        <v>10</v>
      </c>
      <c r="C1321" t="s">
        <v>47</v>
      </c>
      <c r="D1321" t="s">
        <v>12</v>
      </c>
      <c r="E1321">
        <v>3.23</v>
      </c>
      <c r="F1321">
        <v>34375.21</v>
      </c>
      <c r="G1321">
        <v>-51192.160000000003</v>
      </c>
      <c r="H1321">
        <v>-546.02</v>
      </c>
      <c r="I1321">
        <v>-3.2919999999999998</v>
      </c>
      <c r="J1321">
        <v>534.21</v>
      </c>
      <c r="K1321">
        <v>134237.07999999999</v>
      </c>
    </row>
    <row r="1322" spans="1:11">
      <c r="A1322" t="str">
        <f t="shared" si="20"/>
        <v>GROUND FLUL20</v>
      </c>
      <c r="B1322" t="s">
        <v>10</v>
      </c>
      <c r="C1322" t="s">
        <v>47</v>
      </c>
      <c r="D1322" t="s">
        <v>13</v>
      </c>
      <c r="E1322">
        <v>0</v>
      </c>
      <c r="F1322">
        <v>76113.97</v>
      </c>
      <c r="G1322">
        <v>2366.75</v>
      </c>
      <c r="H1322">
        <v>-14678.06</v>
      </c>
      <c r="I1322">
        <v>-5.3179999999999996</v>
      </c>
      <c r="J1322">
        <v>-3517.7689999999998</v>
      </c>
      <c r="K1322">
        <v>1565.337</v>
      </c>
    </row>
    <row r="1323" spans="1:11">
      <c r="A1323" t="str">
        <f t="shared" si="20"/>
        <v>GROUND FLUL21.615</v>
      </c>
      <c r="B1323" t="s">
        <v>10</v>
      </c>
      <c r="C1323" t="s">
        <v>47</v>
      </c>
      <c r="D1323" t="s">
        <v>13</v>
      </c>
      <c r="E1323">
        <v>1.615</v>
      </c>
      <c r="F1323">
        <v>76113.97</v>
      </c>
      <c r="G1323">
        <v>2366.75</v>
      </c>
      <c r="H1323">
        <v>-14678.06</v>
      </c>
      <c r="I1323">
        <v>-5.3179999999999996</v>
      </c>
      <c r="J1323">
        <v>19805.297999999999</v>
      </c>
      <c r="K1323">
        <v>-2310.2979999999998</v>
      </c>
    </row>
    <row r="1324" spans="1:11">
      <c r="A1324" t="str">
        <f t="shared" si="20"/>
        <v>GROUND FLUL23.23</v>
      </c>
      <c r="B1324" t="s">
        <v>10</v>
      </c>
      <c r="C1324" t="s">
        <v>47</v>
      </c>
      <c r="D1324" t="s">
        <v>13</v>
      </c>
      <c r="E1324">
        <v>3.23</v>
      </c>
      <c r="F1324">
        <v>76113.97</v>
      </c>
      <c r="G1324">
        <v>2366.75</v>
      </c>
      <c r="H1324">
        <v>-14678.06</v>
      </c>
      <c r="I1324">
        <v>-5.3179999999999996</v>
      </c>
      <c r="J1324">
        <v>42451.78</v>
      </c>
      <c r="K1324">
        <v>-6107.009</v>
      </c>
    </row>
    <row r="1325" spans="1:11">
      <c r="A1325" t="str">
        <f t="shared" si="20"/>
        <v>GROUND FLUL30</v>
      </c>
      <c r="B1325" t="s">
        <v>10</v>
      </c>
      <c r="C1325" t="s">
        <v>47</v>
      </c>
      <c r="D1325" t="s">
        <v>14</v>
      </c>
      <c r="E1325">
        <v>0</v>
      </c>
      <c r="F1325">
        <v>-5744.64</v>
      </c>
      <c r="G1325">
        <v>51.62</v>
      </c>
      <c r="H1325">
        <v>2352.21</v>
      </c>
      <c r="I1325">
        <v>3.9849999999999999</v>
      </c>
      <c r="J1325">
        <v>1427.6320000000001</v>
      </c>
      <c r="K1325">
        <v>35.091999999999999</v>
      </c>
    </row>
    <row r="1326" spans="1:11">
      <c r="A1326" t="str">
        <f t="shared" si="20"/>
        <v>GROUND FLUL31.615</v>
      </c>
      <c r="B1326" t="s">
        <v>10</v>
      </c>
      <c r="C1326" t="s">
        <v>47</v>
      </c>
      <c r="D1326" t="s">
        <v>14</v>
      </c>
      <c r="E1326">
        <v>1.615</v>
      </c>
      <c r="F1326">
        <v>-5744.64</v>
      </c>
      <c r="G1326">
        <v>51.62</v>
      </c>
      <c r="H1326">
        <v>2352.21</v>
      </c>
      <c r="I1326">
        <v>3.9849999999999999</v>
      </c>
      <c r="J1326">
        <v>-2401.962</v>
      </c>
      <c r="K1326">
        <v>-48.841000000000001</v>
      </c>
    </row>
    <row r="1327" spans="1:11">
      <c r="A1327" t="str">
        <f t="shared" si="20"/>
        <v>GROUND FLUL33.23</v>
      </c>
      <c r="B1327" t="s">
        <v>10</v>
      </c>
      <c r="C1327" t="s">
        <v>47</v>
      </c>
      <c r="D1327" t="s">
        <v>14</v>
      </c>
      <c r="E1327">
        <v>3.23</v>
      </c>
      <c r="F1327">
        <v>-5744.64</v>
      </c>
      <c r="G1327">
        <v>51.62</v>
      </c>
      <c r="H1327">
        <v>2352.21</v>
      </c>
      <c r="I1327">
        <v>3.9849999999999999</v>
      </c>
      <c r="J1327">
        <v>-6149.5020000000004</v>
      </c>
      <c r="K1327">
        <v>-131.10599999999999</v>
      </c>
    </row>
    <row r="1328" spans="1:11">
      <c r="A1328" t="str">
        <f t="shared" si="20"/>
        <v>BASE 1 FLUL10</v>
      </c>
      <c r="B1328" t="s">
        <v>15</v>
      </c>
      <c r="C1328" t="s">
        <v>47</v>
      </c>
      <c r="D1328" t="s">
        <v>12</v>
      </c>
      <c r="E1328">
        <v>0</v>
      </c>
      <c r="F1328">
        <v>35021.64</v>
      </c>
      <c r="G1328">
        <v>11744.52</v>
      </c>
      <c r="H1328">
        <v>420.18</v>
      </c>
      <c r="I1328">
        <v>-1.7070000000000001</v>
      </c>
      <c r="J1328">
        <v>694.36300000000006</v>
      </c>
      <c r="K1328">
        <v>8866.8510000000006</v>
      </c>
    </row>
    <row r="1329" spans="1:11">
      <c r="A1329" t="str">
        <f t="shared" si="20"/>
        <v>BASE 1 FLUL11.615</v>
      </c>
      <c r="B1329" t="s">
        <v>15</v>
      </c>
      <c r="C1329" t="s">
        <v>47</v>
      </c>
      <c r="D1329" t="s">
        <v>12</v>
      </c>
      <c r="E1329">
        <v>1.615</v>
      </c>
      <c r="F1329">
        <v>35021.64</v>
      </c>
      <c r="G1329">
        <v>11744.52</v>
      </c>
      <c r="H1329">
        <v>420.18</v>
      </c>
      <c r="I1329">
        <v>-1.7070000000000001</v>
      </c>
      <c r="J1329">
        <v>22.388999999999999</v>
      </c>
      <c r="K1329">
        <v>-10460.218000000001</v>
      </c>
    </row>
    <row r="1330" spans="1:11">
      <c r="A1330" t="str">
        <f t="shared" si="20"/>
        <v>BASE 1 FLUL13.23</v>
      </c>
      <c r="B1330" t="s">
        <v>15</v>
      </c>
      <c r="C1330" t="s">
        <v>47</v>
      </c>
      <c r="D1330" t="s">
        <v>12</v>
      </c>
      <c r="E1330">
        <v>3.23</v>
      </c>
      <c r="F1330">
        <v>35021.64</v>
      </c>
      <c r="G1330">
        <v>11744.52</v>
      </c>
      <c r="H1330">
        <v>420.18</v>
      </c>
      <c r="I1330">
        <v>-1.7070000000000001</v>
      </c>
      <c r="J1330">
        <v>-650.39499999999998</v>
      </c>
      <c r="K1330">
        <v>-29408.776000000002</v>
      </c>
    </row>
    <row r="1331" spans="1:11">
      <c r="A1331" t="str">
        <f t="shared" si="20"/>
        <v>BASE 1 FLUL20</v>
      </c>
      <c r="B1331" t="s">
        <v>15</v>
      </c>
      <c r="C1331" t="s">
        <v>47</v>
      </c>
      <c r="D1331" t="s">
        <v>13</v>
      </c>
      <c r="E1331">
        <v>0</v>
      </c>
      <c r="F1331">
        <v>75987.17</v>
      </c>
      <c r="G1331">
        <v>-491.15</v>
      </c>
      <c r="H1331">
        <v>1961.4</v>
      </c>
      <c r="I1331">
        <v>-1.875</v>
      </c>
      <c r="J1331">
        <v>3511.5990000000002</v>
      </c>
      <c r="K1331">
        <v>-201.57300000000001</v>
      </c>
    </row>
    <row r="1332" spans="1:11">
      <c r="A1332" t="str">
        <f t="shared" si="20"/>
        <v>BASE 1 FLUL21.615</v>
      </c>
      <c r="B1332" t="s">
        <v>15</v>
      </c>
      <c r="C1332" t="s">
        <v>47</v>
      </c>
      <c r="D1332" t="s">
        <v>13</v>
      </c>
      <c r="E1332">
        <v>1.615</v>
      </c>
      <c r="F1332">
        <v>75987.17</v>
      </c>
      <c r="G1332">
        <v>-491.15</v>
      </c>
      <c r="H1332">
        <v>1961.4</v>
      </c>
      <c r="I1332">
        <v>-1.875</v>
      </c>
      <c r="J1332">
        <v>-77.245000000000005</v>
      </c>
      <c r="K1332">
        <v>589.71600000000001</v>
      </c>
    </row>
    <row r="1333" spans="1:11">
      <c r="A1333" t="str">
        <f t="shared" si="20"/>
        <v>BASE 1 FLUL23.23</v>
      </c>
      <c r="B1333" t="s">
        <v>15</v>
      </c>
      <c r="C1333" t="s">
        <v>47</v>
      </c>
      <c r="D1333" t="s">
        <v>13</v>
      </c>
      <c r="E1333">
        <v>3.23</v>
      </c>
      <c r="F1333">
        <v>75987.17</v>
      </c>
      <c r="G1333">
        <v>-491.15</v>
      </c>
      <c r="H1333">
        <v>1961.4</v>
      </c>
      <c r="I1333">
        <v>-1.875</v>
      </c>
      <c r="J1333">
        <v>-3663.2939999999999</v>
      </c>
      <c r="K1333">
        <v>1359.665</v>
      </c>
    </row>
    <row r="1334" spans="1:11">
      <c r="A1334" t="str">
        <f t="shared" si="20"/>
        <v>BASE 1 FLUL30</v>
      </c>
      <c r="B1334" t="s">
        <v>15</v>
      </c>
      <c r="C1334" t="s">
        <v>47</v>
      </c>
      <c r="D1334" t="s">
        <v>14</v>
      </c>
      <c r="E1334">
        <v>0</v>
      </c>
      <c r="F1334">
        <v>-5725.5</v>
      </c>
      <c r="G1334">
        <v>-28.81</v>
      </c>
      <c r="H1334">
        <v>-570.26</v>
      </c>
      <c r="I1334">
        <v>1.415</v>
      </c>
      <c r="J1334">
        <v>-532.49099999999999</v>
      </c>
      <c r="K1334">
        <v>-51.768000000000001</v>
      </c>
    </row>
    <row r="1335" spans="1:11">
      <c r="A1335" t="str">
        <f t="shared" si="20"/>
        <v>BASE 1 FLUL31.615</v>
      </c>
      <c r="B1335" t="s">
        <v>15</v>
      </c>
      <c r="C1335" t="s">
        <v>47</v>
      </c>
      <c r="D1335" t="s">
        <v>14</v>
      </c>
      <c r="E1335">
        <v>1.615</v>
      </c>
      <c r="F1335">
        <v>-5725.5</v>
      </c>
      <c r="G1335">
        <v>-28.81</v>
      </c>
      <c r="H1335">
        <v>-570.26</v>
      </c>
      <c r="I1335">
        <v>1.415</v>
      </c>
      <c r="J1335">
        <v>399.85599999999999</v>
      </c>
      <c r="K1335">
        <v>-5.2030000000000003</v>
      </c>
    </row>
    <row r="1336" spans="1:11">
      <c r="A1336" t="str">
        <f t="shared" si="20"/>
        <v>BASE 1 FLUL33.23</v>
      </c>
      <c r="B1336" t="s">
        <v>15</v>
      </c>
      <c r="C1336" t="s">
        <v>47</v>
      </c>
      <c r="D1336" t="s">
        <v>14</v>
      </c>
      <c r="E1336">
        <v>3.23</v>
      </c>
      <c r="F1336">
        <v>-5725.5</v>
      </c>
      <c r="G1336">
        <v>-28.81</v>
      </c>
      <c r="H1336">
        <v>-570.26</v>
      </c>
      <c r="I1336">
        <v>1.415</v>
      </c>
      <c r="J1336">
        <v>1317.7329999999999</v>
      </c>
      <c r="K1336">
        <v>41.55</v>
      </c>
    </row>
    <row r="1337" spans="1:11">
      <c r="A1337" t="str">
        <f t="shared" si="20"/>
        <v>BASE 2 FLUL10</v>
      </c>
      <c r="B1337" t="s">
        <v>16</v>
      </c>
      <c r="C1337" t="s">
        <v>47</v>
      </c>
      <c r="D1337" t="s">
        <v>12</v>
      </c>
      <c r="E1337">
        <v>0</v>
      </c>
      <c r="F1337">
        <v>35465.58</v>
      </c>
      <c r="G1337">
        <v>-5980.44</v>
      </c>
      <c r="H1337">
        <v>-1876.05</v>
      </c>
      <c r="I1337">
        <v>-2.3580000000000001</v>
      </c>
      <c r="J1337">
        <v>-4678.634</v>
      </c>
      <c r="K1337">
        <v>-10438.956</v>
      </c>
    </row>
    <row r="1338" spans="1:11">
      <c r="A1338" t="str">
        <f t="shared" si="20"/>
        <v>BASE 2 FLUL11.615</v>
      </c>
      <c r="B1338" t="s">
        <v>16</v>
      </c>
      <c r="C1338" t="s">
        <v>47</v>
      </c>
      <c r="D1338" t="s">
        <v>12</v>
      </c>
      <c r="E1338">
        <v>1.615</v>
      </c>
      <c r="F1338">
        <v>35465.58</v>
      </c>
      <c r="G1338">
        <v>-5980.44</v>
      </c>
      <c r="H1338">
        <v>-1876.05</v>
      </c>
      <c r="I1338">
        <v>-2.3580000000000001</v>
      </c>
      <c r="J1338">
        <v>-1683.39</v>
      </c>
      <c r="K1338">
        <v>-996.25699999999995</v>
      </c>
    </row>
    <row r="1339" spans="1:11">
      <c r="A1339" t="str">
        <f t="shared" si="20"/>
        <v>BASE 2 FLUL13.23</v>
      </c>
      <c r="B1339" t="s">
        <v>16</v>
      </c>
      <c r="C1339" t="s">
        <v>47</v>
      </c>
      <c r="D1339" t="s">
        <v>12</v>
      </c>
      <c r="E1339">
        <v>3.23</v>
      </c>
      <c r="F1339">
        <v>35465.58</v>
      </c>
      <c r="G1339">
        <v>-5980.44</v>
      </c>
      <c r="H1339">
        <v>-1876.05</v>
      </c>
      <c r="I1339">
        <v>-2.3580000000000001</v>
      </c>
      <c r="J1339">
        <v>1376.2560000000001</v>
      </c>
      <c r="K1339">
        <v>8484.5550000000003</v>
      </c>
    </row>
    <row r="1340" spans="1:11">
      <c r="A1340" t="str">
        <f t="shared" si="20"/>
        <v>BASE 2 FLUL20</v>
      </c>
      <c r="B1340" t="s">
        <v>16</v>
      </c>
      <c r="C1340" t="s">
        <v>47</v>
      </c>
      <c r="D1340" t="s">
        <v>13</v>
      </c>
      <c r="E1340">
        <v>0</v>
      </c>
      <c r="F1340">
        <v>76076.59</v>
      </c>
      <c r="G1340">
        <v>133.86000000000001</v>
      </c>
      <c r="H1340">
        <v>-2506.12</v>
      </c>
      <c r="I1340">
        <v>-0.14899999999999999</v>
      </c>
      <c r="J1340">
        <v>-4136.5010000000002</v>
      </c>
      <c r="K1340">
        <v>136.60900000000001</v>
      </c>
    </row>
    <row r="1341" spans="1:11">
      <c r="A1341" t="str">
        <f t="shared" si="20"/>
        <v>BASE 2 FLUL21.615</v>
      </c>
      <c r="B1341" t="s">
        <v>16</v>
      </c>
      <c r="C1341" t="s">
        <v>47</v>
      </c>
      <c r="D1341" t="s">
        <v>13</v>
      </c>
      <c r="E1341">
        <v>1.615</v>
      </c>
      <c r="F1341">
        <v>76076.59</v>
      </c>
      <c r="G1341">
        <v>133.86000000000001</v>
      </c>
      <c r="H1341">
        <v>-2506.12</v>
      </c>
      <c r="I1341">
        <v>-0.14899999999999999</v>
      </c>
      <c r="J1341">
        <v>-454.73700000000002</v>
      </c>
      <c r="K1341">
        <v>-90.353999999999999</v>
      </c>
    </row>
    <row r="1342" spans="1:11">
      <c r="A1342" t="str">
        <f t="shared" si="20"/>
        <v>BASE 2 FLUL23.23</v>
      </c>
      <c r="B1342" t="s">
        <v>16</v>
      </c>
      <c r="C1342" t="s">
        <v>47</v>
      </c>
      <c r="D1342" t="s">
        <v>13</v>
      </c>
      <c r="E1342">
        <v>3.23</v>
      </c>
      <c r="F1342">
        <v>76076.59</v>
      </c>
      <c r="G1342">
        <v>133.86000000000001</v>
      </c>
      <c r="H1342">
        <v>-2506.12</v>
      </c>
      <c r="I1342">
        <v>-0.14899999999999999</v>
      </c>
      <c r="J1342">
        <v>3244.424</v>
      </c>
      <c r="K1342">
        <v>-313.86099999999999</v>
      </c>
    </row>
    <row r="1343" spans="1:11">
      <c r="A1343" t="str">
        <f t="shared" si="20"/>
        <v>BASE 2 FLUL30</v>
      </c>
      <c r="B1343" t="s">
        <v>16</v>
      </c>
      <c r="C1343" t="s">
        <v>47</v>
      </c>
      <c r="D1343" t="s">
        <v>14</v>
      </c>
      <c r="E1343">
        <v>0</v>
      </c>
      <c r="F1343">
        <v>-5717.35</v>
      </c>
      <c r="G1343">
        <v>74.209999999999994</v>
      </c>
      <c r="H1343">
        <v>551.29999999999995</v>
      </c>
      <c r="I1343">
        <v>2.387</v>
      </c>
      <c r="J1343">
        <v>1214.931</v>
      </c>
      <c r="K1343">
        <v>191.28800000000001</v>
      </c>
    </row>
    <row r="1344" spans="1:11">
      <c r="A1344" t="str">
        <f t="shared" si="20"/>
        <v>BASE 2 FLUL31.615</v>
      </c>
      <c r="B1344" t="s">
        <v>16</v>
      </c>
      <c r="C1344" t="s">
        <v>47</v>
      </c>
      <c r="D1344" t="s">
        <v>14</v>
      </c>
      <c r="E1344">
        <v>1.615</v>
      </c>
      <c r="F1344">
        <v>-5717.35</v>
      </c>
      <c r="G1344">
        <v>74.209999999999994</v>
      </c>
      <c r="H1344">
        <v>551.29999999999995</v>
      </c>
      <c r="I1344">
        <v>2.387</v>
      </c>
      <c r="J1344">
        <v>336.911</v>
      </c>
      <c r="K1344">
        <v>73.120999999999995</v>
      </c>
    </row>
    <row r="1345" spans="1:11">
      <c r="A1345" t="str">
        <f t="shared" si="20"/>
        <v>BASE 2 FLUL33.23</v>
      </c>
      <c r="B1345" t="s">
        <v>16</v>
      </c>
      <c r="C1345" t="s">
        <v>47</v>
      </c>
      <c r="D1345" t="s">
        <v>14</v>
      </c>
      <c r="E1345">
        <v>3.23</v>
      </c>
      <c r="F1345">
        <v>-5717.35</v>
      </c>
      <c r="G1345">
        <v>74.209999999999994</v>
      </c>
      <c r="H1345">
        <v>551.29999999999995</v>
      </c>
      <c r="I1345">
        <v>2.387</v>
      </c>
      <c r="J1345">
        <v>-553.99800000000005</v>
      </c>
      <c r="K1345">
        <v>-47.844000000000001</v>
      </c>
    </row>
    <row r="1346" spans="1:11">
      <c r="A1346" t="str">
        <f t="shared" si="20"/>
        <v>BASE 3 FLUL10</v>
      </c>
      <c r="B1346" t="s">
        <v>17</v>
      </c>
      <c r="C1346" t="s">
        <v>47</v>
      </c>
      <c r="D1346" t="s">
        <v>12</v>
      </c>
      <c r="E1346">
        <v>0</v>
      </c>
      <c r="F1346">
        <v>36339.599999999999</v>
      </c>
      <c r="G1346">
        <v>13694.63</v>
      </c>
      <c r="H1346">
        <v>2169.3000000000002</v>
      </c>
      <c r="I1346">
        <v>-39.46</v>
      </c>
      <c r="J1346">
        <v>4781.5110000000004</v>
      </c>
      <c r="K1346">
        <v>25171.885999999999</v>
      </c>
    </row>
    <row r="1347" spans="1:11">
      <c r="A1347" t="str">
        <f t="shared" ref="A1347:A1410" si="21">+CONCATENATE(B1347,D1347,E1347)</f>
        <v>BASE 3 FLUL11.105</v>
      </c>
      <c r="B1347" t="s">
        <v>17</v>
      </c>
      <c r="C1347" t="s">
        <v>47</v>
      </c>
      <c r="D1347" t="s">
        <v>12</v>
      </c>
      <c r="E1347">
        <v>1.105</v>
      </c>
      <c r="F1347">
        <v>36339.599999999999</v>
      </c>
      <c r="G1347">
        <v>13694.63</v>
      </c>
      <c r="H1347">
        <v>2169.3000000000002</v>
      </c>
      <c r="I1347">
        <v>-39.46</v>
      </c>
      <c r="J1347">
        <v>2343.2379999999998</v>
      </c>
      <c r="K1347">
        <v>9825.4989999999998</v>
      </c>
    </row>
    <row r="1348" spans="1:11">
      <c r="A1348" t="str">
        <f t="shared" si="21"/>
        <v>BASE 3 FLUL12.21</v>
      </c>
      <c r="B1348" t="s">
        <v>17</v>
      </c>
      <c r="C1348" t="s">
        <v>47</v>
      </c>
      <c r="D1348" t="s">
        <v>12</v>
      </c>
      <c r="E1348">
        <v>2.21</v>
      </c>
      <c r="F1348">
        <v>36339.599999999999</v>
      </c>
      <c r="G1348">
        <v>13694.63</v>
      </c>
      <c r="H1348">
        <v>2169.3000000000002</v>
      </c>
      <c r="I1348">
        <v>-39.46</v>
      </c>
      <c r="J1348">
        <v>-137.79</v>
      </c>
      <c r="K1348">
        <v>-5700.1959999999999</v>
      </c>
    </row>
    <row r="1349" spans="1:11">
      <c r="A1349" t="str">
        <f t="shared" si="21"/>
        <v>BASE 3 FLUL20</v>
      </c>
      <c r="B1349" t="s">
        <v>17</v>
      </c>
      <c r="C1349" t="s">
        <v>47</v>
      </c>
      <c r="D1349" t="s">
        <v>13</v>
      </c>
      <c r="E1349">
        <v>0</v>
      </c>
      <c r="F1349">
        <v>77057.14</v>
      </c>
      <c r="G1349">
        <v>155.72</v>
      </c>
      <c r="H1349">
        <v>7230.9</v>
      </c>
      <c r="I1349">
        <v>-6.0069999999999997</v>
      </c>
      <c r="J1349">
        <v>16809.944</v>
      </c>
      <c r="K1349">
        <v>361.149</v>
      </c>
    </row>
    <row r="1350" spans="1:11">
      <c r="A1350" t="str">
        <f t="shared" si="21"/>
        <v>BASE 3 FLUL21.105</v>
      </c>
      <c r="B1350" t="s">
        <v>17</v>
      </c>
      <c r="C1350" t="s">
        <v>47</v>
      </c>
      <c r="D1350" t="s">
        <v>13</v>
      </c>
      <c r="E1350">
        <v>1.105</v>
      </c>
      <c r="F1350">
        <v>77057.14</v>
      </c>
      <c r="G1350">
        <v>155.72</v>
      </c>
      <c r="H1350">
        <v>7230.9</v>
      </c>
      <c r="I1350">
        <v>-6.0069999999999997</v>
      </c>
      <c r="J1350">
        <v>8674.4459999999999</v>
      </c>
      <c r="K1350">
        <v>185.95</v>
      </c>
    </row>
    <row r="1351" spans="1:11">
      <c r="A1351" t="str">
        <f t="shared" si="21"/>
        <v>BASE 3 FLUL22.21</v>
      </c>
      <c r="B1351" t="s">
        <v>17</v>
      </c>
      <c r="C1351" t="s">
        <v>47</v>
      </c>
      <c r="D1351" t="s">
        <v>13</v>
      </c>
      <c r="E1351">
        <v>2.21</v>
      </c>
      <c r="F1351">
        <v>77057.14</v>
      </c>
      <c r="G1351">
        <v>155.72</v>
      </c>
      <c r="H1351">
        <v>7230.9</v>
      </c>
      <c r="I1351">
        <v>-6.0069999999999997</v>
      </c>
      <c r="J1351">
        <v>380.67700000000002</v>
      </c>
      <c r="K1351">
        <v>7.359</v>
      </c>
    </row>
    <row r="1352" spans="1:11">
      <c r="A1352" t="str">
        <f t="shared" si="21"/>
        <v>BASE 3 FLUL30</v>
      </c>
      <c r="B1352" t="s">
        <v>17</v>
      </c>
      <c r="C1352" t="s">
        <v>47</v>
      </c>
      <c r="D1352" t="s">
        <v>14</v>
      </c>
      <c r="E1352">
        <v>0</v>
      </c>
      <c r="F1352">
        <v>-5774.03</v>
      </c>
      <c r="G1352">
        <v>-229.45</v>
      </c>
      <c r="H1352">
        <v>-1208.03</v>
      </c>
      <c r="I1352">
        <v>15.689</v>
      </c>
      <c r="J1352">
        <v>-2202.0639999999999</v>
      </c>
      <c r="K1352">
        <v>-400.02699999999999</v>
      </c>
    </row>
    <row r="1353" spans="1:11">
      <c r="A1353" t="str">
        <f t="shared" si="21"/>
        <v>BASE 3 FLUL31.105</v>
      </c>
      <c r="B1353" t="s">
        <v>17</v>
      </c>
      <c r="C1353" t="s">
        <v>47</v>
      </c>
      <c r="D1353" t="s">
        <v>14</v>
      </c>
      <c r="E1353">
        <v>1.105</v>
      </c>
      <c r="F1353">
        <v>-5774.03</v>
      </c>
      <c r="G1353">
        <v>-229.45</v>
      </c>
      <c r="H1353">
        <v>-1208.03</v>
      </c>
      <c r="I1353">
        <v>15.689</v>
      </c>
      <c r="J1353">
        <v>-848.49800000000005</v>
      </c>
      <c r="K1353">
        <v>-143.101</v>
      </c>
    </row>
    <row r="1354" spans="1:11">
      <c r="A1354" t="str">
        <f t="shared" si="21"/>
        <v>BASE 3 FLUL32.21</v>
      </c>
      <c r="B1354" t="s">
        <v>17</v>
      </c>
      <c r="C1354" t="s">
        <v>47</v>
      </c>
      <c r="D1354" t="s">
        <v>14</v>
      </c>
      <c r="E1354">
        <v>2.21</v>
      </c>
      <c r="F1354">
        <v>-5774.03</v>
      </c>
      <c r="G1354">
        <v>-229.45</v>
      </c>
      <c r="H1354">
        <v>-1208.03</v>
      </c>
      <c r="I1354">
        <v>15.689</v>
      </c>
      <c r="J1354">
        <v>520.55200000000002</v>
      </c>
      <c r="K1354">
        <v>116.437</v>
      </c>
    </row>
    <row r="1355" spans="1:11">
      <c r="A1355" t="str">
        <f t="shared" si="21"/>
        <v>ROOF FLUL10</v>
      </c>
      <c r="B1355" t="s">
        <v>35</v>
      </c>
      <c r="C1355" t="s">
        <v>56</v>
      </c>
      <c r="D1355" t="s">
        <v>12</v>
      </c>
      <c r="E1355">
        <v>0</v>
      </c>
      <c r="F1355">
        <v>14583.42</v>
      </c>
      <c r="G1355">
        <v>11509.03</v>
      </c>
      <c r="H1355">
        <v>1035.3</v>
      </c>
      <c r="I1355">
        <v>-7.7850000000000001</v>
      </c>
      <c r="J1355">
        <v>2171.645</v>
      </c>
      <c r="K1355">
        <v>14476.777</v>
      </c>
    </row>
    <row r="1356" spans="1:11">
      <c r="A1356" t="str">
        <f t="shared" si="21"/>
        <v>ROOF FLUL11.85</v>
      </c>
      <c r="B1356" t="s">
        <v>35</v>
      </c>
      <c r="C1356" t="s">
        <v>56</v>
      </c>
      <c r="D1356" t="s">
        <v>12</v>
      </c>
      <c r="E1356">
        <v>1.85</v>
      </c>
      <c r="F1356">
        <v>14583.42</v>
      </c>
      <c r="G1356">
        <v>11509.03</v>
      </c>
      <c r="H1356">
        <v>1035.3</v>
      </c>
      <c r="I1356">
        <v>-7.7850000000000001</v>
      </c>
      <c r="J1356">
        <v>265.01799999999997</v>
      </c>
      <c r="K1356">
        <v>-7475.3339999999998</v>
      </c>
    </row>
    <row r="1357" spans="1:11">
      <c r="A1357" t="str">
        <f t="shared" si="21"/>
        <v>ROOF FLUL13.7</v>
      </c>
      <c r="B1357" t="s">
        <v>35</v>
      </c>
      <c r="C1357" t="s">
        <v>56</v>
      </c>
      <c r="D1357" t="s">
        <v>12</v>
      </c>
      <c r="E1357">
        <v>3.7</v>
      </c>
      <c r="F1357">
        <v>14583.42</v>
      </c>
      <c r="G1357">
        <v>11509.03</v>
      </c>
      <c r="H1357">
        <v>1035.3</v>
      </c>
      <c r="I1357">
        <v>-7.7850000000000001</v>
      </c>
      <c r="J1357">
        <v>-1644.402</v>
      </c>
      <c r="K1357">
        <v>-29348.798999999999</v>
      </c>
    </row>
    <row r="1358" spans="1:11">
      <c r="A1358" t="str">
        <f t="shared" si="21"/>
        <v>ROOF FLUL20</v>
      </c>
      <c r="B1358" t="s">
        <v>35</v>
      </c>
      <c r="C1358" t="s">
        <v>56</v>
      </c>
      <c r="D1358" t="s">
        <v>13</v>
      </c>
      <c r="E1358">
        <v>0</v>
      </c>
      <c r="F1358">
        <v>5193.8599999999997</v>
      </c>
      <c r="G1358">
        <v>6627.7</v>
      </c>
      <c r="H1358">
        <v>23335.17</v>
      </c>
      <c r="I1358">
        <v>-6.2469999999999999</v>
      </c>
      <c r="J1358">
        <v>46882.667000000001</v>
      </c>
      <c r="K1358">
        <v>12150.897999999999</v>
      </c>
    </row>
    <row r="1359" spans="1:11">
      <c r="A1359" t="str">
        <f t="shared" si="21"/>
        <v>ROOF FLUL21.85</v>
      </c>
      <c r="B1359" t="s">
        <v>35</v>
      </c>
      <c r="C1359" t="s">
        <v>56</v>
      </c>
      <c r="D1359" t="s">
        <v>13</v>
      </c>
      <c r="E1359">
        <v>1.85</v>
      </c>
      <c r="F1359">
        <v>5193.8599999999997</v>
      </c>
      <c r="G1359">
        <v>6627.7</v>
      </c>
      <c r="H1359">
        <v>23335.17</v>
      </c>
      <c r="I1359">
        <v>-6.2469999999999999</v>
      </c>
      <c r="J1359">
        <v>3106.4290000000001</v>
      </c>
      <c r="K1359">
        <v>-122.616</v>
      </c>
    </row>
    <row r="1360" spans="1:11">
      <c r="A1360" t="str">
        <f t="shared" si="21"/>
        <v>ROOF FLUL23.7</v>
      </c>
      <c r="B1360" t="s">
        <v>35</v>
      </c>
      <c r="C1360" t="s">
        <v>56</v>
      </c>
      <c r="D1360" t="s">
        <v>13</v>
      </c>
      <c r="E1360">
        <v>3.7</v>
      </c>
      <c r="F1360">
        <v>5193.8599999999997</v>
      </c>
      <c r="G1360">
        <v>6627.7</v>
      </c>
      <c r="H1360">
        <v>23335.17</v>
      </c>
      <c r="I1360">
        <v>-6.2469999999999999</v>
      </c>
      <c r="J1360">
        <v>-40702.591</v>
      </c>
      <c r="K1360">
        <v>-12394.861999999999</v>
      </c>
    </row>
    <row r="1361" spans="1:11">
      <c r="A1361" t="str">
        <f t="shared" si="21"/>
        <v>ROOF FLUL30</v>
      </c>
      <c r="B1361" t="s">
        <v>35</v>
      </c>
      <c r="C1361" t="s">
        <v>56</v>
      </c>
      <c r="D1361" t="s">
        <v>14</v>
      </c>
      <c r="E1361">
        <v>0</v>
      </c>
      <c r="F1361">
        <v>-214.67</v>
      </c>
      <c r="G1361">
        <v>-272.05</v>
      </c>
      <c r="H1361">
        <v>-1418.65</v>
      </c>
      <c r="I1361">
        <v>102.42</v>
      </c>
      <c r="J1361">
        <v>-2829.7249999999999</v>
      </c>
      <c r="K1361">
        <v>-548.83600000000001</v>
      </c>
    </row>
    <row r="1362" spans="1:11">
      <c r="A1362" t="str">
        <f t="shared" si="21"/>
        <v>ROOF FLUL31.85</v>
      </c>
      <c r="B1362" t="s">
        <v>35</v>
      </c>
      <c r="C1362" t="s">
        <v>56</v>
      </c>
      <c r="D1362" t="s">
        <v>14</v>
      </c>
      <c r="E1362">
        <v>1.85</v>
      </c>
      <c r="F1362">
        <v>-214.67</v>
      </c>
      <c r="G1362">
        <v>-272.05</v>
      </c>
      <c r="H1362">
        <v>-1418.65</v>
      </c>
      <c r="I1362">
        <v>102.42</v>
      </c>
      <c r="J1362">
        <v>-168.15700000000001</v>
      </c>
      <c r="K1362">
        <v>-45.9</v>
      </c>
    </row>
    <row r="1363" spans="1:11">
      <c r="A1363" t="str">
        <f t="shared" si="21"/>
        <v>ROOF FLUL33.7</v>
      </c>
      <c r="B1363" t="s">
        <v>35</v>
      </c>
      <c r="C1363" t="s">
        <v>56</v>
      </c>
      <c r="D1363" t="s">
        <v>14</v>
      </c>
      <c r="E1363">
        <v>3.7</v>
      </c>
      <c r="F1363">
        <v>-214.67</v>
      </c>
      <c r="G1363">
        <v>-272.05</v>
      </c>
      <c r="H1363">
        <v>-1418.65</v>
      </c>
      <c r="I1363">
        <v>102.42</v>
      </c>
      <c r="J1363">
        <v>2495.1860000000001</v>
      </c>
      <c r="K1363">
        <v>457.52</v>
      </c>
    </row>
    <row r="1364" spans="1:11">
      <c r="A1364" t="str">
        <f t="shared" si="21"/>
        <v>TERRACE FLUL10</v>
      </c>
      <c r="B1364" t="s">
        <v>37</v>
      </c>
      <c r="C1364" t="s">
        <v>56</v>
      </c>
      <c r="D1364" t="s">
        <v>12</v>
      </c>
      <c r="E1364">
        <v>0</v>
      </c>
      <c r="F1364">
        <v>31700.42</v>
      </c>
      <c r="G1364">
        <v>17174.62</v>
      </c>
      <c r="H1364">
        <v>2185.4299999999998</v>
      </c>
      <c r="I1364">
        <v>-5.5869999999999997</v>
      </c>
      <c r="J1364">
        <v>4397.509</v>
      </c>
      <c r="K1364">
        <v>22758.433000000001</v>
      </c>
    </row>
    <row r="1365" spans="1:11">
      <c r="A1365" t="str">
        <f t="shared" si="21"/>
        <v>TERRACE FLUL11.3</v>
      </c>
      <c r="B1365" t="s">
        <v>37</v>
      </c>
      <c r="C1365" t="s">
        <v>56</v>
      </c>
      <c r="D1365" t="s">
        <v>12</v>
      </c>
      <c r="E1365">
        <v>1.3</v>
      </c>
      <c r="F1365">
        <v>31700.42</v>
      </c>
      <c r="G1365">
        <v>17174.62</v>
      </c>
      <c r="H1365">
        <v>2185.4299999999998</v>
      </c>
      <c r="I1365">
        <v>-5.5869999999999997</v>
      </c>
      <c r="J1365">
        <v>1576.3</v>
      </c>
      <c r="K1365">
        <v>-530.74800000000005</v>
      </c>
    </row>
    <row r="1366" spans="1:11">
      <c r="A1366" t="str">
        <f t="shared" si="21"/>
        <v>TERRACE FLUL12.6</v>
      </c>
      <c r="B1366" t="s">
        <v>37</v>
      </c>
      <c r="C1366" t="s">
        <v>56</v>
      </c>
      <c r="D1366" t="s">
        <v>12</v>
      </c>
      <c r="E1366">
        <v>2.6</v>
      </c>
      <c r="F1366">
        <v>31700.42</v>
      </c>
      <c r="G1366">
        <v>17174.62</v>
      </c>
      <c r="H1366">
        <v>2185.4299999999998</v>
      </c>
      <c r="I1366">
        <v>-5.5869999999999997</v>
      </c>
      <c r="J1366">
        <v>-1258.4369999999999</v>
      </c>
      <c r="K1366">
        <v>-23815.416000000001</v>
      </c>
    </row>
    <row r="1367" spans="1:11">
      <c r="A1367" t="str">
        <f t="shared" si="21"/>
        <v>TERRACE FLUL20</v>
      </c>
      <c r="B1367" t="s">
        <v>37</v>
      </c>
      <c r="C1367" t="s">
        <v>56</v>
      </c>
      <c r="D1367" t="s">
        <v>13</v>
      </c>
      <c r="E1367">
        <v>0</v>
      </c>
      <c r="F1367">
        <v>6014.62</v>
      </c>
      <c r="G1367">
        <v>6144.77</v>
      </c>
      <c r="H1367">
        <v>30852.16</v>
      </c>
      <c r="I1367">
        <v>-8.8230000000000004</v>
      </c>
      <c r="J1367">
        <v>54759.411</v>
      </c>
      <c r="K1367">
        <v>11894.995000000001</v>
      </c>
    </row>
    <row r="1368" spans="1:11">
      <c r="A1368" t="str">
        <f t="shared" si="21"/>
        <v>TERRACE FLUL21.3</v>
      </c>
      <c r="B1368" t="s">
        <v>37</v>
      </c>
      <c r="C1368" t="s">
        <v>56</v>
      </c>
      <c r="D1368" t="s">
        <v>13</v>
      </c>
      <c r="E1368">
        <v>1.3</v>
      </c>
      <c r="F1368">
        <v>6014.62</v>
      </c>
      <c r="G1368">
        <v>6144.77</v>
      </c>
      <c r="H1368">
        <v>30852.16</v>
      </c>
      <c r="I1368">
        <v>-8.8230000000000004</v>
      </c>
      <c r="J1368">
        <v>13997.302</v>
      </c>
      <c r="K1368">
        <v>3935.4470000000001</v>
      </c>
    </row>
    <row r="1369" spans="1:11">
      <c r="A1369" t="str">
        <f t="shared" si="21"/>
        <v>TERRACE FLUL22.6</v>
      </c>
      <c r="B1369" t="s">
        <v>37</v>
      </c>
      <c r="C1369" t="s">
        <v>56</v>
      </c>
      <c r="D1369" t="s">
        <v>13</v>
      </c>
      <c r="E1369">
        <v>2.6</v>
      </c>
      <c r="F1369">
        <v>6014.62</v>
      </c>
      <c r="G1369">
        <v>6144.77</v>
      </c>
      <c r="H1369">
        <v>30852.16</v>
      </c>
      <c r="I1369">
        <v>-8.8230000000000004</v>
      </c>
      <c r="J1369">
        <v>-26884.960999999999</v>
      </c>
      <c r="K1369">
        <v>-4057.877</v>
      </c>
    </row>
    <row r="1370" spans="1:11">
      <c r="A1370" t="str">
        <f t="shared" si="21"/>
        <v>TERRACE FLUL30</v>
      </c>
      <c r="B1370" t="s">
        <v>37</v>
      </c>
      <c r="C1370" t="s">
        <v>56</v>
      </c>
      <c r="D1370" t="s">
        <v>14</v>
      </c>
      <c r="E1370">
        <v>0</v>
      </c>
      <c r="F1370">
        <v>-162.56</v>
      </c>
      <c r="G1370">
        <v>-279.85000000000002</v>
      </c>
      <c r="H1370">
        <v>-1881.03</v>
      </c>
      <c r="I1370">
        <v>106.43600000000001</v>
      </c>
      <c r="J1370">
        <v>-3326.8359999999998</v>
      </c>
      <c r="K1370">
        <v>-754.59400000000005</v>
      </c>
    </row>
    <row r="1371" spans="1:11">
      <c r="A1371" t="str">
        <f t="shared" si="21"/>
        <v>TERRACE FLUL31.3</v>
      </c>
      <c r="B1371" t="s">
        <v>37</v>
      </c>
      <c r="C1371" t="s">
        <v>56</v>
      </c>
      <c r="D1371" t="s">
        <v>14</v>
      </c>
      <c r="E1371">
        <v>1.3</v>
      </c>
      <c r="F1371">
        <v>-162.56</v>
      </c>
      <c r="G1371">
        <v>-279.85000000000002</v>
      </c>
      <c r="H1371">
        <v>-1881.03</v>
      </c>
      <c r="I1371">
        <v>106.43600000000001</v>
      </c>
      <c r="J1371">
        <v>-841.09299999999996</v>
      </c>
      <c r="K1371">
        <v>-397.226</v>
      </c>
    </row>
    <row r="1372" spans="1:11">
      <c r="A1372" t="str">
        <f t="shared" si="21"/>
        <v>TERRACE FLUL32.6</v>
      </c>
      <c r="B1372" t="s">
        <v>37</v>
      </c>
      <c r="C1372" t="s">
        <v>56</v>
      </c>
      <c r="D1372" t="s">
        <v>14</v>
      </c>
      <c r="E1372">
        <v>2.6</v>
      </c>
      <c r="F1372">
        <v>-162.56</v>
      </c>
      <c r="G1372">
        <v>-279.85000000000002</v>
      </c>
      <c r="H1372">
        <v>-1881.03</v>
      </c>
      <c r="I1372">
        <v>106.43600000000001</v>
      </c>
      <c r="J1372">
        <v>1651.87</v>
      </c>
      <c r="K1372">
        <v>-36.448999999999998</v>
      </c>
    </row>
    <row r="1373" spans="1:11">
      <c r="A1373" t="str">
        <f t="shared" si="21"/>
        <v>15TH FLUL10</v>
      </c>
      <c r="B1373" t="s">
        <v>38</v>
      </c>
      <c r="C1373" t="s">
        <v>56</v>
      </c>
      <c r="D1373" t="s">
        <v>12</v>
      </c>
      <c r="E1373">
        <v>0</v>
      </c>
      <c r="F1373">
        <v>51745.2</v>
      </c>
      <c r="G1373">
        <v>13969.62</v>
      </c>
      <c r="H1373">
        <v>-878.09</v>
      </c>
      <c r="I1373">
        <v>60.877000000000002</v>
      </c>
      <c r="J1373">
        <v>-1418.748</v>
      </c>
      <c r="K1373">
        <v>13358.794</v>
      </c>
    </row>
    <row r="1374" spans="1:11">
      <c r="A1374" t="str">
        <f t="shared" si="21"/>
        <v>15TH FLUL11.3</v>
      </c>
      <c r="B1374" t="s">
        <v>38</v>
      </c>
      <c r="C1374" t="s">
        <v>56</v>
      </c>
      <c r="D1374" t="s">
        <v>12</v>
      </c>
      <c r="E1374">
        <v>1.3</v>
      </c>
      <c r="F1374">
        <v>51745.2</v>
      </c>
      <c r="G1374">
        <v>13969.62</v>
      </c>
      <c r="H1374">
        <v>-878.09</v>
      </c>
      <c r="I1374">
        <v>60.877000000000002</v>
      </c>
      <c r="J1374">
        <v>-219.23599999999999</v>
      </c>
      <c r="K1374">
        <v>-6391.116</v>
      </c>
    </row>
    <row r="1375" spans="1:11">
      <c r="A1375" t="str">
        <f t="shared" si="21"/>
        <v>15TH FLUL12.6</v>
      </c>
      <c r="B1375" t="s">
        <v>38</v>
      </c>
      <c r="C1375" t="s">
        <v>56</v>
      </c>
      <c r="D1375" t="s">
        <v>12</v>
      </c>
      <c r="E1375">
        <v>2.6</v>
      </c>
      <c r="F1375">
        <v>51745.2</v>
      </c>
      <c r="G1375">
        <v>13969.62</v>
      </c>
      <c r="H1375">
        <v>-878.09</v>
      </c>
      <c r="I1375">
        <v>60.877000000000002</v>
      </c>
      <c r="J1375">
        <v>982.75900000000001</v>
      </c>
      <c r="K1375">
        <v>-26068.795999999998</v>
      </c>
    </row>
    <row r="1376" spans="1:11">
      <c r="A1376" t="str">
        <f t="shared" si="21"/>
        <v>15TH FLUL20</v>
      </c>
      <c r="B1376" t="s">
        <v>38</v>
      </c>
      <c r="C1376" t="s">
        <v>56</v>
      </c>
      <c r="D1376" t="s">
        <v>13</v>
      </c>
      <c r="E1376">
        <v>0</v>
      </c>
      <c r="F1376">
        <v>5881.32</v>
      </c>
      <c r="G1376">
        <v>3438.49</v>
      </c>
      <c r="H1376">
        <v>10866.37</v>
      </c>
      <c r="I1376">
        <v>-9.2929999999999993</v>
      </c>
      <c r="J1376">
        <v>4966.2439999999997</v>
      </c>
      <c r="K1376">
        <v>3325.1840000000002</v>
      </c>
    </row>
    <row r="1377" spans="1:11">
      <c r="A1377" t="str">
        <f t="shared" si="21"/>
        <v>15TH FLUL21.3</v>
      </c>
      <c r="B1377" t="s">
        <v>38</v>
      </c>
      <c r="C1377" t="s">
        <v>56</v>
      </c>
      <c r="D1377" t="s">
        <v>13</v>
      </c>
      <c r="E1377">
        <v>1.3</v>
      </c>
      <c r="F1377">
        <v>5881.32</v>
      </c>
      <c r="G1377">
        <v>3438.49</v>
      </c>
      <c r="H1377">
        <v>10866.37</v>
      </c>
      <c r="I1377">
        <v>-9.2929999999999993</v>
      </c>
      <c r="J1377">
        <v>-10216.107</v>
      </c>
      <c r="K1377">
        <v>-1137.5</v>
      </c>
    </row>
    <row r="1378" spans="1:11">
      <c r="A1378" t="str">
        <f t="shared" si="21"/>
        <v>15TH FLUL22.6</v>
      </c>
      <c r="B1378" t="s">
        <v>38</v>
      </c>
      <c r="C1378" t="s">
        <v>56</v>
      </c>
      <c r="D1378" t="s">
        <v>13</v>
      </c>
      <c r="E1378">
        <v>2.6</v>
      </c>
      <c r="F1378">
        <v>5881.32</v>
      </c>
      <c r="G1378">
        <v>3438.49</v>
      </c>
      <c r="H1378">
        <v>10866.37</v>
      </c>
      <c r="I1378">
        <v>-9.2929999999999993</v>
      </c>
      <c r="J1378">
        <v>-25282.951000000001</v>
      </c>
      <c r="K1378">
        <v>-5587.3310000000001</v>
      </c>
    </row>
    <row r="1379" spans="1:11">
      <c r="A1379" t="str">
        <f t="shared" si="21"/>
        <v>15TH FLUL30</v>
      </c>
      <c r="B1379" t="s">
        <v>38</v>
      </c>
      <c r="C1379" t="s">
        <v>56</v>
      </c>
      <c r="D1379" t="s">
        <v>14</v>
      </c>
      <c r="E1379">
        <v>0</v>
      </c>
      <c r="F1379">
        <v>-12.61</v>
      </c>
      <c r="G1379">
        <v>215.33</v>
      </c>
      <c r="H1379">
        <v>-948.47</v>
      </c>
      <c r="I1379">
        <v>104.57</v>
      </c>
      <c r="J1379">
        <v>-1121.8430000000001</v>
      </c>
      <c r="K1379">
        <v>513.62599999999998</v>
      </c>
    </row>
    <row r="1380" spans="1:11">
      <c r="A1380" t="str">
        <f t="shared" si="21"/>
        <v>15TH FLUL31.3</v>
      </c>
      <c r="B1380" t="s">
        <v>38</v>
      </c>
      <c r="C1380" t="s">
        <v>56</v>
      </c>
      <c r="D1380" t="s">
        <v>14</v>
      </c>
      <c r="E1380">
        <v>1.3</v>
      </c>
      <c r="F1380">
        <v>-12.61</v>
      </c>
      <c r="G1380">
        <v>215.33</v>
      </c>
      <c r="H1380">
        <v>-948.47</v>
      </c>
      <c r="I1380">
        <v>104.57</v>
      </c>
      <c r="J1380">
        <v>170.429</v>
      </c>
      <c r="K1380">
        <v>222.83199999999999</v>
      </c>
    </row>
    <row r="1381" spans="1:11">
      <c r="A1381" t="str">
        <f t="shared" si="21"/>
        <v>15TH FLUL32.6</v>
      </c>
      <c r="B1381" t="s">
        <v>38</v>
      </c>
      <c r="C1381" t="s">
        <v>56</v>
      </c>
      <c r="D1381" t="s">
        <v>14</v>
      </c>
      <c r="E1381">
        <v>2.6</v>
      </c>
      <c r="F1381">
        <v>-12.61</v>
      </c>
      <c r="G1381">
        <v>215.33</v>
      </c>
      <c r="H1381">
        <v>-948.47</v>
      </c>
      <c r="I1381">
        <v>104.57</v>
      </c>
      <c r="J1381">
        <v>1460.778</v>
      </c>
      <c r="K1381">
        <v>-70.483999999999995</v>
      </c>
    </row>
    <row r="1382" spans="1:11">
      <c r="A1382" t="str">
        <f t="shared" si="21"/>
        <v>14TH FLUL10</v>
      </c>
      <c r="B1382" t="s">
        <v>46</v>
      </c>
      <c r="C1382" t="s">
        <v>56</v>
      </c>
      <c r="D1382" t="s">
        <v>12</v>
      </c>
      <c r="E1382">
        <v>0</v>
      </c>
      <c r="F1382">
        <v>55914.86</v>
      </c>
      <c r="G1382">
        <v>4834.7299999999996</v>
      </c>
      <c r="H1382">
        <v>1226.71</v>
      </c>
      <c r="I1382">
        <v>9.7720000000000002</v>
      </c>
      <c r="J1382">
        <v>1927.731</v>
      </c>
      <c r="K1382">
        <v>14440.162</v>
      </c>
    </row>
    <row r="1383" spans="1:11">
      <c r="A1383" t="str">
        <f t="shared" si="21"/>
        <v>14TH FLUL11.7</v>
      </c>
      <c r="B1383" t="s">
        <v>46</v>
      </c>
      <c r="C1383" t="s">
        <v>56</v>
      </c>
      <c r="D1383" t="s">
        <v>12</v>
      </c>
      <c r="E1383">
        <v>1.7</v>
      </c>
      <c r="F1383">
        <v>55914.86</v>
      </c>
      <c r="G1383">
        <v>4834.7299999999996</v>
      </c>
      <c r="H1383">
        <v>1226.71</v>
      </c>
      <c r="I1383">
        <v>9.7720000000000002</v>
      </c>
      <c r="J1383">
        <v>-85.572999999999993</v>
      </c>
      <c r="K1383">
        <v>3403.7190000000001</v>
      </c>
    </row>
    <row r="1384" spans="1:11">
      <c r="A1384" t="str">
        <f t="shared" si="21"/>
        <v>14TH FLUL13.4</v>
      </c>
      <c r="B1384" t="s">
        <v>46</v>
      </c>
      <c r="C1384" t="s">
        <v>56</v>
      </c>
      <c r="D1384" t="s">
        <v>12</v>
      </c>
      <c r="E1384">
        <v>3.4</v>
      </c>
      <c r="F1384">
        <v>55914.86</v>
      </c>
      <c r="G1384">
        <v>4834.7299999999996</v>
      </c>
      <c r="H1384">
        <v>1226.71</v>
      </c>
      <c r="I1384">
        <v>9.7720000000000002</v>
      </c>
      <c r="J1384">
        <v>-2096.5419999999999</v>
      </c>
      <c r="K1384">
        <v>-7725.5469999999996</v>
      </c>
    </row>
    <row r="1385" spans="1:11">
      <c r="A1385" t="str">
        <f t="shared" si="21"/>
        <v>14TH FLUL20</v>
      </c>
      <c r="B1385" t="s">
        <v>46</v>
      </c>
      <c r="C1385" t="s">
        <v>56</v>
      </c>
      <c r="D1385" t="s">
        <v>13</v>
      </c>
      <c r="E1385">
        <v>0</v>
      </c>
      <c r="F1385">
        <v>10495.49</v>
      </c>
      <c r="G1385">
        <v>623.15</v>
      </c>
      <c r="H1385">
        <v>12085.9</v>
      </c>
      <c r="I1385">
        <v>-6.04</v>
      </c>
      <c r="J1385">
        <v>37191.991999999998</v>
      </c>
      <c r="K1385">
        <v>1732.575</v>
      </c>
    </row>
    <row r="1386" spans="1:11">
      <c r="A1386" t="str">
        <f t="shared" si="21"/>
        <v>14TH FLUL21.7</v>
      </c>
      <c r="B1386" t="s">
        <v>46</v>
      </c>
      <c r="C1386" t="s">
        <v>56</v>
      </c>
      <c r="D1386" t="s">
        <v>13</v>
      </c>
      <c r="E1386">
        <v>1.7</v>
      </c>
      <c r="F1386">
        <v>10495.49</v>
      </c>
      <c r="G1386">
        <v>623.15</v>
      </c>
      <c r="H1386">
        <v>12085.9</v>
      </c>
      <c r="I1386">
        <v>-6.04</v>
      </c>
      <c r="J1386">
        <v>15106.028</v>
      </c>
      <c r="K1386">
        <v>729.86900000000003</v>
      </c>
    </row>
    <row r="1387" spans="1:11">
      <c r="A1387" t="str">
        <f t="shared" si="21"/>
        <v>14TH FLUL23.4</v>
      </c>
      <c r="B1387" t="s">
        <v>46</v>
      </c>
      <c r="C1387" t="s">
        <v>56</v>
      </c>
      <c r="D1387" t="s">
        <v>13</v>
      </c>
      <c r="E1387">
        <v>3.4</v>
      </c>
      <c r="F1387">
        <v>10495.49</v>
      </c>
      <c r="G1387">
        <v>623.15</v>
      </c>
      <c r="H1387">
        <v>12085.9</v>
      </c>
      <c r="I1387">
        <v>-6.04</v>
      </c>
      <c r="J1387">
        <v>-7391.893</v>
      </c>
      <c r="K1387">
        <v>-292.74099999999999</v>
      </c>
    </row>
    <row r="1388" spans="1:11">
      <c r="A1388" t="str">
        <f t="shared" si="21"/>
        <v>14TH FLUL30</v>
      </c>
      <c r="B1388" t="s">
        <v>46</v>
      </c>
      <c r="C1388" t="s">
        <v>56</v>
      </c>
      <c r="D1388" t="s">
        <v>14</v>
      </c>
      <c r="E1388">
        <v>0</v>
      </c>
      <c r="F1388">
        <v>-200.49</v>
      </c>
      <c r="G1388">
        <v>-230.04</v>
      </c>
      <c r="H1388">
        <v>-208.72</v>
      </c>
      <c r="I1388">
        <v>82.183000000000007</v>
      </c>
      <c r="J1388">
        <v>-1337.2260000000001</v>
      </c>
      <c r="K1388">
        <v>-207.256</v>
      </c>
    </row>
    <row r="1389" spans="1:11">
      <c r="A1389" t="str">
        <f t="shared" si="21"/>
        <v>14TH FLUL31.7</v>
      </c>
      <c r="B1389" t="s">
        <v>46</v>
      </c>
      <c r="C1389" t="s">
        <v>56</v>
      </c>
      <c r="D1389" t="s">
        <v>14</v>
      </c>
      <c r="E1389">
        <v>1.7</v>
      </c>
      <c r="F1389">
        <v>-200.49</v>
      </c>
      <c r="G1389">
        <v>-230.04</v>
      </c>
      <c r="H1389">
        <v>-208.72</v>
      </c>
      <c r="I1389">
        <v>82.183000000000007</v>
      </c>
      <c r="J1389">
        <v>-914.43700000000001</v>
      </c>
      <c r="K1389">
        <v>179.51499999999999</v>
      </c>
    </row>
    <row r="1390" spans="1:11">
      <c r="A1390" t="str">
        <f t="shared" si="21"/>
        <v>14TH FLUL33.4</v>
      </c>
      <c r="B1390" t="s">
        <v>46</v>
      </c>
      <c r="C1390" t="s">
        <v>56</v>
      </c>
      <c r="D1390" t="s">
        <v>14</v>
      </c>
      <c r="E1390">
        <v>3.4</v>
      </c>
      <c r="F1390">
        <v>-200.49</v>
      </c>
      <c r="G1390">
        <v>-230.04</v>
      </c>
      <c r="H1390">
        <v>-208.72</v>
      </c>
      <c r="I1390">
        <v>82.183000000000007</v>
      </c>
      <c r="J1390">
        <v>-466.71</v>
      </c>
      <c r="K1390">
        <v>561.39</v>
      </c>
    </row>
    <row r="1391" spans="1:11">
      <c r="A1391" t="str">
        <f t="shared" si="21"/>
        <v>13TH FLUL10</v>
      </c>
      <c r="B1391" t="s">
        <v>48</v>
      </c>
      <c r="C1391" t="s">
        <v>56</v>
      </c>
      <c r="D1391" t="s">
        <v>12</v>
      </c>
      <c r="E1391">
        <v>0</v>
      </c>
      <c r="F1391">
        <v>50183.91</v>
      </c>
      <c r="G1391">
        <v>16979.8</v>
      </c>
      <c r="H1391">
        <v>571.4</v>
      </c>
      <c r="I1391">
        <v>34.323</v>
      </c>
      <c r="J1391">
        <v>1708.136</v>
      </c>
      <c r="K1391">
        <v>4018.6219999999998</v>
      </c>
    </row>
    <row r="1392" spans="1:11">
      <c r="A1392" t="str">
        <f t="shared" si="21"/>
        <v>13TH FLUL11.3</v>
      </c>
      <c r="B1392" t="s">
        <v>48</v>
      </c>
      <c r="C1392" t="s">
        <v>56</v>
      </c>
      <c r="D1392" t="s">
        <v>12</v>
      </c>
      <c r="E1392">
        <v>1.3</v>
      </c>
      <c r="F1392">
        <v>50183.91</v>
      </c>
      <c r="G1392">
        <v>16979.8</v>
      </c>
      <c r="H1392">
        <v>571.4</v>
      </c>
      <c r="I1392">
        <v>34.323</v>
      </c>
      <c r="J1392">
        <v>1070.3409999999999</v>
      </c>
      <c r="K1392">
        <v>-21472.928</v>
      </c>
    </row>
    <row r="1393" spans="1:11">
      <c r="A1393" t="str">
        <f t="shared" si="21"/>
        <v>13TH FLUL12.6</v>
      </c>
      <c r="B1393" t="s">
        <v>48</v>
      </c>
      <c r="C1393" t="s">
        <v>56</v>
      </c>
      <c r="D1393" t="s">
        <v>12</v>
      </c>
      <c r="E1393">
        <v>2.6</v>
      </c>
      <c r="F1393">
        <v>50183.91</v>
      </c>
      <c r="G1393">
        <v>16979.8</v>
      </c>
      <c r="H1393">
        <v>571.4</v>
      </c>
      <c r="I1393">
        <v>34.323</v>
      </c>
      <c r="J1393">
        <v>421.32400000000001</v>
      </c>
      <c r="K1393">
        <v>-46739.444000000003</v>
      </c>
    </row>
    <row r="1394" spans="1:11">
      <c r="A1394" t="str">
        <f t="shared" si="21"/>
        <v>13TH FLUL20</v>
      </c>
      <c r="B1394" t="s">
        <v>48</v>
      </c>
      <c r="C1394" t="s">
        <v>56</v>
      </c>
      <c r="D1394" t="s">
        <v>13</v>
      </c>
      <c r="E1394">
        <v>0</v>
      </c>
      <c r="F1394">
        <v>418.45</v>
      </c>
      <c r="G1394">
        <v>1811.79</v>
      </c>
      <c r="H1394">
        <v>29336.240000000002</v>
      </c>
      <c r="I1394">
        <v>-9.3119999999999994</v>
      </c>
      <c r="J1394">
        <v>21318.19</v>
      </c>
      <c r="K1394">
        <v>3009.723</v>
      </c>
    </row>
    <row r="1395" spans="1:11">
      <c r="A1395" t="str">
        <f t="shared" si="21"/>
        <v>13TH FLUL21.3</v>
      </c>
      <c r="B1395" t="s">
        <v>48</v>
      </c>
      <c r="C1395" t="s">
        <v>56</v>
      </c>
      <c r="D1395" t="s">
        <v>13</v>
      </c>
      <c r="E1395">
        <v>1.3</v>
      </c>
      <c r="F1395">
        <v>418.45</v>
      </c>
      <c r="G1395">
        <v>1811.79</v>
      </c>
      <c r="H1395">
        <v>29336.240000000002</v>
      </c>
      <c r="I1395">
        <v>-9.3119999999999994</v>
      </c>
      <c r="J1395">
        <v>-18837.654999999999</v>
      </c>
      <c r="K1395">
        <v>716.90200000000004</v>
      </c>
    </row>
    <row r="1396" spans="1:11">
      <c r="A1396" t="str">
        <f t="shared" si="21"/>
        <v>13TH FLUL22.6</v>
      </c>
      <c r="B1396" t="s">
        <v>48</v>
      </c>
      <c r="C1396" t="s">
        <v>56</v>
      </c>
      <c r="D1396" t="s">
        <v>13</v>
      </c>
      <c r="E1396">
        <v>2.6</v>
      </c>
      <c r="F1396">
        <v>418.45</v>
      </c>
      <c r="G1396">
        <v>1811.79</v>
      </c>
      <c r="H1396">
        <v>29336.240000000002</v>
      </c>
      <c r="I1396">
        <v>-9.3119999999999994</v>
      </c>
      <c r="J1396">
        <v>-58796.127</v>
      </c>
      <c r="K1396">
        <v>-1583.441</v>
      </c>
    </row>
    <row r="1397" spans="1:11">
      <c r="A1397" t="str">
        <f t="shared" si="21"/>
        <v>13TH FLUL30</v>
      </c>
      <c r="B1397" t="s">
        <v>48</v>
      </c>
      <c r="C1397" t="s">
        <v>56</v>
      </c>
      <c r="D1397" t="s">
        <v>14</v>
      </c>
      <c r="E1397">
        <v>0</v>
      </c>
      <c r="F1397">
        <v>219.27</v>
      </c>
      <c r="G1397">
        <v>23.57</v>
      </c>
      <c r="H1397">
        <v>-1375.89</v>
      </c>
      <c r="I1397">
        <v>173.53399999999999</v>
      </c>
      <c r="J1397">
        <v>-852.09799999999996</v>
      </c>
      <c r="K1397">
        <v>-72.293000000000006</v>
      </c>
    </row>
    <row r="1398" spans="1:11">
      <c r="A1398" t="str">
        <f t="shared" si="21"/>
        <v>13TH FLUL31.3</v>
      </c>
      <c r="B1398" t="s">
        <v>48</v>
      </c>
      <c r="C1398" t="s">
        <v>56</v>
      </c>
      <c r="D1398" t="s">
        <v>14</v>
      </c>
      <c r="E1398">
        <v>1.3</v>
      </c>
      <c r="F1398">
        <v>219.27</v>
      </c>
      <c r="G1398">
        <v>23.57</v>
      </c>
      <c r="H1398">
        <v>-1375.89</v>
      </c>
      <c r="I1398">
        <v>173.53399999999999</v>
      </c>
      <c r="J1398">
        <v>1033.52</v>
      </c>
      <c r="K1398">
        <v>-111.435</v>
      </c>
    </row>
    <row r="1399" spans="1:11">
      <c r="A1399" t="str">
        <f t="shared" si="21"/>
        <v>13TH FLUL32.6</v>
      </c>
      <c r="B1399" t="s">
        <v>48</v>
      </c>
      <c r="C1399" t="s">
        <v>56</v>
      </c>
      <c r="D1399" t="s">
        <v>14</v>
      </c>
      <c r="E1399">
        <v>2.6</v>
      </c>
      <c r="F1399">
        <v>219.27</v>
      </c>
      <c r="G1399">
        <v>23.57</v>
      </c>
      <c r="H1399">
        <v>-1375.89</v>
      </c>
      <c r="I1399">
        <v>173.53399999999999</v>
      </c>
      <c r="J1399">
        <v>2908.3090000000002</v>
      </c>
      <c r="K1399">
        <v>-149.40899999999999</v>
      </c>
    </row>
    <row r="1400" spans="1:11">
      <c r="A1400" t="str">
        <f t="shared" si="21"/>
        <v>12TH FLUL10</v>
      </c>
      <c r="B1400" t="s">
        <v>49</v>
      </c>
      <c r="C1400" t="s">
        <v>56</v>
      </c>
      <c r="D1400" t="s">
        <v>12</v>
      </c>
      <c r="E1400">
        <v>0</v>
      </c>
      <c r="F1400">
        <v>54603.09</v>
      </c>
      <c r="G1400">
        <v>1593.51</v>
      </c>
      <c r="H1400">
        <v>265.54000000000002</v>
      </c>
      <c r="I1400">
        <v>57.332999999999998</v>
      </c>
      <c r="J1400">
        <v>1475.451</v>
      </c>
      <c r="K1400">
        <v>-3883.5590000000002</v>
      </c>
    </row>
    <row r="1401" spans="1:11">
      <c r="A1401" t="str">
        <f t="shared" si="21"/>
        <v>12TH FLUL11.7</v>
      </c>
      <c r="B1401" t="s">
        <v>49</v>
      </c>
      <c r="C1401" t="s">
        <v>56</v>
      </c>
      <c r="D1401" t="s">
        <v>12</v>
      </c>
      <c r="E1401">
        <v>1.7</v>
      </c>
      <c r="F1401">
        <v>54603.09</v>
      </c>
      <c r="G1401">
        <v>1593.51</v>
      </c>
      <c r="H1401">
        <v>265.54000000000002</v>
      </c>
      <c r="I1401">
        <v>57.332999999999998</v>
      </c>
      <c r="J1401">
        <v>1245.8699999999999</v>
      </c>
      <c r="K1401">
        <v>-12601.281999999999</v>
      </c>
    </row>
    <row r="1402" spans="1:11">
      <c r="A1402" t="str">
        <f t="shared" si="21"/>
        <v>12TH FLUL13.4</v>
      </c>
      <c r="B1402" t="s">
        <v>49</v>
      </c>
      <c r="C1402" t="s">
        <v>56</v>
      </c>
      <c r="D1402" t="s">
        <v>12</v>
      </c>
      <c r="E1402">
        <v>3.4</v>
      </c>
      <c r="F1402">
        <v>54603.09</v>
      </c>
      <c r="G1402">
        <v>1593.51</v>
      </c>
      <c r="H1402">
        <v>265.54000000000002</v>
      </c>
      <c r="I1402">
        <v>57.332999999999998</v>
      </c>
      <c r="J1402">
        <v>988.79700000000003</v>
      </c>
      <c r="K1402">
        <v>-21040.949000000001</v>
      </c>
    </row>
    <row r="1403" spans="1:11">
      <c r="A1403" t="str">
        <f t="shared" si="21"/>
        <v>12TH FLUL20</v>
      </c>
      <c r="B1403" t="s">
        <v>49</v>
      </c>
      <c r="C1403" t="s">
        <v>56</v>
      </c>
      <c r="D1403" t="s">
        <v>13</v>
      </c>
      <c r="E1403">
        <v>0</v>
      </c>
      <c r="F1403">
        <v>5312.6</v>
      </c>
      <c r="G1403">
        <v>1013.24</v>
      </c>
      <c r="H1403">
        <v>-4641.3999999999996</v>
      </c>
      <c r="I1403">
        <v>-6.4829999999999997</v>
      </c>
      <c r="J1403">
        <v>-1124.1859999999999</v>
      </c>
      <c r="K1403">
        <v>2609.2620000000002</v>
      </c>
    </row>
    <row r="1404" spans="1:11">
      <c r="A1404" t="str">
        <f t="shared" si="21"/>
        <v>12TH FLUL21.7</v>
      </c>
      <c r="B1404" t="s">
        <v>49</v>
      </c>
      <c r="C1404" t="s">
        <v>56</v>
      </c>
      <c r="D1404" t="s">
        <v>13</v>
      </c>
      <c r="E1404">
        <v>1.7</v>
      </c>
      <c r="F1404">
        <v>5312.6</v>
      </c>
      <c r="G1404">
        <v>1013.24</v>
      </c>
      <c r="H1404">
        <v>-4641.3999999999996</v>
      </c>
      <c r="I1404">
        <v>-6.4829999999999997</v>
      </c>
      <c r="J1404">
        <v>3783.5650000000001</v>
      </c>
      <c r="K1404">
        <v>1029.8900000000001</v>
      </c>
    </row>
    <row r="1405" spans="1:11">
      <c r="A1405" t="str">
        <f t="shared" si="21"/>
        <v>12TH FLUL23.4</v>
      </c>
      <c r="B1405" t="s">
        <v>49</v>
      </c>
      <c r="C1405" t="s">
        <v>56</v>
      </c>
      <c r="D1405" t="s">
        <v>13</v>
      </c>
      <c r="E1405">
        <v>3.4</v>
      </c>
      <c r="F1405">
        <v>5312.6</v>
      </c>
      <c r="G1405">
        <v>1013.24</v>
      </c>
      <c r="H1405">
        <v>-4641.3999999999996</v>
      </c>
      <c r="I1405">
        <v>-6.4829999999999997</v>
      </c>
      <c r="J1405">
        <v>8607.8279999999995</v>
      </c>
      <c r="K1405">
        <v>-572.20799999999997</v>
      </c>
    </row>
    <row r="1406" spans="1:11">
      <c r="A1406" t="str">
        <f t="shared" si="21"/>
        <v>12TH FLUL30</v>
      </c>
      <c r="B1406" t="s">
        <v>49</v>
      </c>
      <c r="C1406" t="s">
        <v>56</v>
      </c>
      <c r="D1406" t="s">
        <v>14</v>
      </c>
      <c r="E1406">
        <v>0</v>
      </c>
      <c r="F1406">
        <v>31.96</v>
      </c>
      <c r="G1406">
        <v>-59.16</v>
      </c>
      <c r="H1406">
        <v>226.72</v>
      </c>
      <c r="I1406">
        <v>191.98099999999999</v>
      </c>
      <c r="J1406">
        <v>252.59299999999999</v>
      </c>
      <c r="K1406">
        <v>-159.547</v>
      </c>
    </row>
    <row r="1407" spans="1:11">
      <c r="A1407" t="str">
        <f t="shared" si="21"/>
        <v>12TH FLUL31.7</v>
      </c>
      <c r="B1407" t="s">
        <v>49</v>
      </c>
      <c r="C1407" t="s">
        <v>56</v>
      </c>
      <c r="D1407" t="s">
        <v>14</v>
      </c>
      <c r="E1407">
        <v>1.7</v>
      </c>
      <c r="F1407">
        <v>31.96</v>
      </c>
      <c r="G1407">
        <v>-59.16</v>
      </c>
      <c r="H1407">
        <v>226.72</v>
      </c>
      <c r="I1407">
        <v>191.98099999999999</v>
      </c>
      <c r="J1407">
        <v>18.422000000000001</v>
      </c>
      <c r="K1407">
        <v>-75.17</v>
      </c>
    </row>
    <row r="1408" spans="1:11">
      <c r="A1408" t="str">
        <f t="shared" si="21"/>
        <v>12TH FLUL33.4</v>
      </c>
      <c r="B1408" t="s">
        <v>49</v>
      </c>
      <c r="C1408" t="s">
        <v>56</v>
      </c>
      <c r="D1408" t="s">
        <v>14</v>
      </c>
      <c r="E1408">
        <v>3.4</v>
      </c>
      <c r="F1408">
        <v>31.96</v>
      </c>
      <c r="G1408">
        <v>-59.16</v>
      </c>
      <c r="H1408">
        <v>226.72</v>
      </c>
      <c r="I1408">
        <v>191.98099999999999</v>
      </c>
      <c r="J1408">
        <v>-216.15600000000001</v>
      </c>
      <c r="K1408">
        <v>10.866</v>
      </c>
    </row>
    <row r="1409" spans="1:11">
      <c r="A1409" t="str">
        <f t="shared" si="21"/>
        <v>11TH FLUL10</v>
      </c>
      <c r="B1409" t="s">
        <v>50</v>
      </c>
      <c r="C1409" t="s">
        <v>56</v>
      </c>
      <c r="D1409" t="s">
        <v>12</v>
      </c>
      <c r="E1409">
        <v>0</v>
      </c>
      <c r="F1409">
        <v>59008.05</v>
      </c>
      <c r="G1409">
        <v>8111.1</v>
      </c>
      <c r="H1409">
        <v>153.5</v>
      </c>
      <c r="I1409">
        <v>76.575000000000003</v>
      </c>
      <c r="J1409">
        <v>735.83199999999999</v>
      </c>
      <c r="K1409">
        <v>11756.145</v>
      </c>
    </row>
    <row r="1410" spans="1:11">
      <c r="A1410" t="str">
        <f t="shared" si="21"/>
        <v>11TH FLUL11.7</v>
      </c>
      <c r="B1410" t="s">
        <v>50</v>
      </c>
      <c r="C1410" t="s">
        <v>56</v>
      </c>
      <c r="D1410" t="s">
        <v>12</v>
      </c>
      <c r="E1410">
        <v>1.7</v>
      </c>
      <c r="F1410">
        <v>59008.05</v>
      </c>
      <c r="G1410">
        <v>8111.1</v>
      </c>
      <c r="H1410">
        <v>153.5</v>
      </c>
      <c r="I1410">
        <v>76.575000000000003</v>
      </c>
      <c r="J1410">
        <v>788.58799999999997</v>
      </c>
      <c r="K1410">
        <v>-9850.2060000000001</v>
      </c>
    </row>
    <row r="1411" spans="1:11">
      <c r="A1411" t="str">
        <f t="shared" ref="A1411:A1474" si="22">+CONCATENATE(B1411,D1411,E1411)</f>
        <v>11TH FLUL13.4</v>
      </c>
      <c r="B1411" t="s">
        <v>50</v>
      </c>
      <c r="C1411" t="s">
        <v>56</v>
      </c>
      <c r="D1411" t="s">
        <v>12</v>
      </c>
      <c r="E1411">
        <v>3.4</v>
      </c>
      <c r="F1411">
        <v>59008.05</v>
      </c>
      <c r="G1411">
        <v>8111.1</v>
      </c>
      <c r="H1411">
        <v>153.5</v>
      </c>
      <c r="I1411">
        <v>76.575000000000003</v>
      </c>
      <c r="J1411">
        <v>820.68200000000002</v>
      </c>
      <c r="K1411">
        <v>-31198.455999999998</v>
      </c>
    </row>
    <row r="1412" spans="1:11">
      <c r="A1412" t="str">
        <f t="shared" si="22"/>
        <v>11TH FLUL20</v>
      </c>
      <c r="B1412" t="s">
        <v>50</v>
      </c>
      <c r="C1412" t="s">
        <v>56</v>
      </c>
      <c r="D1412" t="s">
        <v>13</v>
      </c>
      <c r="E1412">
        <v>0</v>
      </c>
      <c r="F1412">
        <v>10338.23</v>
      </c>
      <c r="G1412">
        <v>1006.54</v>
      </c>
      <c r="H1412">
        <v>3419.49</v>
      </c>
      <c r="I1412">
        <v>-3.6</v>
      </c>
      <c r="J1412">
        <v>5830.6589999999997</v>
      </c>
      <c r="K1412">
        <v>2098.038</v>
      </c>
    </row>
    <row r="1413" spans="1:11">
      <c r="A1413" t="str">
        <f t="shared" si="22"/>
        <v>11TH FLUL21.7</v>
      </c>
      <c r="B1413" t="s">
        <v>50</v>
      </c>
      <c r="C1413" t="s">
        <v>56</v>
      </c>
      <c r="D1413" t="s">
        <v>13</v>
      </c>
      <c r="E1413">
        <v>1.7</v>
      </c>
      <c r="F1413">
        <v>10338.23</v>
      </c>
      <c r="G1413">
        <v>1006.54</v>
      </c>
      <c r="H1413">
        <v>3419.49</v>
      </c>
      <c r="I1413">
        <v>-3.6</v>
      </c>
      <c r="J1413">
        <v>-3764.625</v>
      </c>
      <c r="K1413">
        <v>594.65899999999999</v>
      </c>
    </row>
    <row r="1414" spans="1:11">
      <c r="A1414" t="str">
        <f t="shared" si="22"/>
        <v>11TH FLUL23.4</v>
      </c>
      <c r="B1414" t="s">
        <v>50</v>
      </c>
      <c r="C1414" t="s">
        <v>56</v>
      </c>
      <c r="D1414" t="s">
        <v>13</v>
      </c>
      <c r="E1414">
        <v>3.4</v>
      </c>
      <c r="F1414">
        <v>10338.23</v>
      </c>
      <c r="G1414">
        <v>1006.54</v>
      </c>
      <c r="H1414">
        <v>3419.49</v>
      </c>
      <c r="I1414">
        <v>-3.6</v>
      </c>
      <c r="J1414">
        <v>-13261.266</v>
      </c>
      <c r="K1414">
        <v>-924.303</v>
      </c>
    </row>
    <row r="1415" spans="1:11">
      <c r="A1415" t="str">
        <f t="shared" si="22"/>
        <v>11TH FLUL30</v>
      </c>
      <c r="B1415" t="s">
        <v>50</v>
      </c>
      <c r="C1415" t="s">
        <v>56</v>
      </c>
      <c r="D1415" t="s">
        <v>14</v>
      </c>
      <c r="E1415">
        <v>0</v>
      </c>
      <c r="F1415">
        <v>-166.29</v>
      </c>
      <c r="G1415">
        <v>25.94</v>
      </c>
      <c r="H1415">
        <v>-183.23</v>
      </c>
      <c r="I1415">
        <v>211.81399999999999</v>
      </c>
      <c r="J1415">
        <v>-117.36</v>
      </c>
      <c r="K1415">
        <v>53.929000000000002</v>
      </c>
    </row>
    <row r="1416" spans="1:11">
      <c r="A1416" t="str">
        <f t="shared" si="22"/>
        <v>11TH FLUL31.7</v>
      </c>
      <c r="B1416" t="s">
        <v>50</v>
      </c>
      <c r="C1416" t="s">
        <v>56</v>
      </c>
      <c r="D1416" t="s">
        <v>14</v>
      </c>
      <c r="E1416">
        <v>1.7</v>
      </c>
      <c r="F1416">
        <v>-166.29</v>
      </c>
      <c r="G1416">
        <v>25.94</v>
      </c>
      <c r="H1416">
        <v>-183.23</v>
      </c>
      <c r="I1416">
        <v>211.81399999999999</v>
      </c>
      <c r="J1416">
        <v>396.911</v>
      </c>
      <c r="K1416">
        <v>-12.349</v>
      </c>
    </row>
    <row r="1417" spans="1:11">
      <c r="A1417" t="str">
        <f t="shared" si="22"/>
        <v>11TH FLUL33.4</v>
      </c>
      <c r="B1417" t="s">
        <v>50</v>
      </c>
      <c r="C1417" t="s">
        <v>56</v>
      </c>
      <c r="D1417" t="s">
        <v>14</v>
      </c>
      <c r="E1417">
        <v>3.4</v>
      </c>
      <c r="F1417">
        <v>-166.29</v>
      </c>
      <c r="G1417">
        <v>25.94</v>
      </c>
      <c r="H1417">
        <v>-183.23</v>
      </c>
      <c r="I1417">
        <v>211.81399999999999</v>
      </c>
      <c r="J1417">
        <v>900.78200000000004</v>
      </c>
      <c r="K1417">
        <v>-78.302999999999997</v>
      </c>
    </row>
    <row r="1418" spans="1:11">
      <c r="A1418" t="str">
        <f t="shared" si="22"/>
        <v>10TH FLUL10</v>
      </c>
      <c r="B1418" t="s">
        <v>51</v>
      </c>
      <c r="C1418" t="s">
        <v>56</v>
      </c>
      <c r="D1418" t="s">
        <v>12</v>
      </c>
      <c r="E1418">
        <v>0</v>
      </c>
      <c r="F1418">
        <v>63619.21</v>
      </c>
      <c r="G1418">
        <v>670.65</v>
      </c>
      <c r="H1418">
        <v>482.81</v>
      </c>
      <c r="I1418">
        <v>75.465000000000003</v>
      </c>
      <c r="J1418">
        <v>963.26400000000001</v>
      </c>
      <c r="K1418">
        <v>3497.3519999999999</v>
      </c>
    </row>
    <row r="1419" spans="1:11">
      <c r="A1419" t="str">
        <f t="shared" si="22"/>
        <v>10TH FLUL11.7</v>
      </c>
      <c r="B1419" t="s">
        <v>51</v>
      </c>
      <c r="C1419" t="s">
        <v>56</v>
      </c>
      <c r="D1419" t="s">
        <v>12</v>
      </c>
      <c r="E1419">
        <v>1.7</v>
      </c>
      <c r="F1419">
        <v>63619.21</v>
      </c>
      <c r="G1419">
        <v>670.65</v>
      </c>
      <c r="H1419">
        <v>482.81</v>
      </c>
      <c r="I1419">
        <v>75.465000000000003</v>
      </c>
      <c r="J1419">
        <v>537.00800000000004</v>
      </c>
      <c r="K1419">
        <v>-7046.4750000000004</v>
      </c>
    </row>
    <row r="1420" spans="1:11">
      <c r="A1420" t="str">
        <f t="shared" si="22"/>
        <v>10TH FLUL13.4</v>
      </c>
      <c r="B1420" t="s">
        <v>51</v>
      </c>
      <c r="C1420" t="s">
        <v>56</v>
      </c>
      <c r="D1420" t="s">
        <v>12</v>
      </c>
      <c r="E1420">
        <v>3.4</v>
      </c>
      <c r="F1420">
        <v>63619.21</v>
      </c>
      <c r="G1420">
        <v>670.65</v>
      </c>
      <c r="H1420">
        <v>482.81</v>
      </c>
      <c r="I1420">
        <v>75.465000000000003</v>
      </c>
      <c r="J1420">
        <v>94.46</v>
      </c>
      <c r="K1420">
        <v>-17376.528999999999</v>
      </c>
    </row>
    <row r="1421" spans="1:11">
      <c r="A1421" t="str">
        <f t="shared" si="22"/>
        <v>10TH FLUL20</v>
      </c>
      <c r="B1421" t="s">
        <v>51</v>
      </c>
      <c r="C1421" t="s">
        <v>56</v>
      </c>
      <c r="D1421" t="s">
        <v>13</v>
      </c>
      <c r="E1421">
        <v>0</v>
      </c>
      <c r="F1421">
        <v>15459.38</v>
      </c>
      <c r="G1421">
        <v>1275.1199999999999</v>
      </c>
      <c r="H1421">
        <v>1139.6600000000001</v>
      </c>
      <c r="I1421">
        <v>-0.43099999999999999</v>
      </c>
      <c r="J1421">
        <v>5703.8649999999998</v>
      </c>
      <c r="K1421">
        <v>2393.7260000000001</v>
      </c>
    </row>
    <row r="1422" spans="1:11">
      <c r="A1422" t="str">
        <f t="shared" si="22"/>
        <v>10TH FLUL21.7</v>
      </c>
      <c r="B1422" t="s">
        <v>51</v>
      </c>
      <c r="C1422" t="s">
        <v>56</v>
      </c>
      <c r="D1422" t="s">
        <v>13</v>
      </c>
      <c r="E1422">
        <v>1.7</v>
      </c>
      <c r="F1422">
        <v>15459.38</v>
      </c>
      <c r="G1422">
        <v>1275.1199999999999</v>
      </c>
      <c r="H1422">
        <v>1139.6600000000001</v>
      </c>
      <c r="I1422">
        <v>-0.43099999999999999</v>
      </c>
      <c r="J1422">
        <v>-667.36599999999999</v>
      </c>
      <c r="K1422">
        <v>493.75799999999998</v>
      </c>
    </row>
    <row r="1423" spans="1:11">
      <c r="A1423" t="str">
        <f t="shared" si="22"/>
        <v>10TH FLUL23.4</v>
      </c>
      <c r="B1423" t="s">
        <v>51</v>
      </c>
      <c r="C1423" t="s">
        <v>56</v>
      </c>
      <c r="D1423" t="s">
        <v>13</v>
      </c>
      <c r="E1423">
        <v>3.4</v>
      </c>
      <c r="F1423">
        <v>15459.38</v>
      </c>
      <c r="G1423">
        <v>1275.1199999999999</v>
      </c>
      <c r="H1423">
        <v>1139.6600000000001</v>
      </c>
      <c r="I1423">
        <v>-0.43099999999999999</v>
      </c>
      <c r="J1423">
        <v>-7018.3509999999997</v>
      </c>
      <c r="K1423">
        <v>-1421.1890000000001</v>
      </c>
    </row>
    <row r="1424" spans="1:11">
      <c r="A1424" t="str">
        <f t="shared" si="22"/>
        <v>10TH FLUL30</v>
      </c>
      <c r="B1424" t="s">
        <v>51</v>
      </c>
      <c r="C1424" t="s">
        <v>56</v>
      </c>
      <c r="D1424" t="s">
        <v>14</v>
      </c>
      <c r="E1424">
        <v>0</v>
      </c>
      <c r="F1424">
        <v>-370.41</v>
      </c>
      <c r="G1424">
        <v>-91.6</v>
      </c>
      <c r="H1424">
        <v>-72.540000000000006</v>
      </c>
      <c r="I1424">
        <v>228.791</v>
      </c>
      <c r="J1424">
        <v>-130.15700000000001</v>
      </c>
      <c r="K1424">
        <v>-122.777</v>
      </c>
    </row>
    <row r="1425" spans="1:11">
      <c r="A1425" t="str">
        <f t="shared" si="22"/>
        <v>10TH FLUL31.7</v>
      </c>
      <c r="B1425" t="s">
        <v>51</v>
      </c>
      <c r="C1425" t="s">
        <v>56</v>
      </c>
      <c r="D1425" t="s">
        <v>14</v>
      </c>
      <c r="E1425">
        <v>1.7</v>
      </c>
      <c r="F1425">
        <v>-370.41</v>
      </c>
      <c r="G1425">
        <v>-91.6</v>
      </c>
      <c r="H1425">
        <v>-72.540000000000006</v>
      </c>
      <c r="I1425">
        <v>228.791</v>
      </c>
      <c r="J1425">
        <v>243.649</v>
      </c>
      <c r="K1425">
        <v>9.7370000000000001</v>
      </c>
    </row>
    <row r="1426" spans="1:11">
      <c r="A1426" t="str">
        <f t="shared" si="22"/>
        <v>10TH FLUL33.4</v>
      </c>
      <c r="B1426" t="s">
        <v>51</v>
      </c>
      <c r="C1426" t="s">
        <v>56</v>
      </c>
      <c r="D1426" t="s">
        <v>14</v>
      </c>
      <c r="E1426">
        <v>3.4</v>
      </c>
      <c r="F1426">
        <v>-370.41</v>
      </c>
      <c r="G1426">
        <v>-91.6</v>
      </c>
      <c r="H1426">
        <v>-72.540000000000006</v>
      </c>
      <c r="I1426">
        <v>228.791</v>
      </c>
      <c r="J1426">
        <v>610.06299999999999</v>
      </c>
      <c r="K1426">
        <v>141.95500000000001</v>
      </c>
    </row>
    <row r="1427" spans="1:11">
      <c r="A1427" t="str">
        <f t="shared" si="22"/>
        <v>9TH FLUL10</v>
      </c>
      <c r="B1427" t="s">
        <v>52</v>
      </c>
      <c r="C1427" t="s">
        <v>56</v>
      </c>
      <c r="D1427" t="s">
        <v>12</v>
      </c>
      <c r="E1427">
        <v>0</v>
      </c>
      <c r="F1427">
        <v>68428.960000000006</v>
      </c>
      <c r="G1427">
        <v>3557.71</v>
      </c>
      <c r="H1427">
        <v>439.59</v>
      </c>
      <c r="I1427">
        <v>86.49</v>
      </c>
      <c r="J1427">
        <v>865.45299999999997</v>
      </c>
      <c r="K1427">
        <v>7606.42</v>
      </c>
    </row>
    <row r="1428" spans="1:11">
      <c r="A1428" t="str">
        <f t="shared" si="22"/>
        <v>9TH FLUL11.7</v>
      </c>
      <c r="B1428" t="s">
        <v>52</v>
      </c>
      <c r="C1428" t="s">
        <v>56</v>
      </c>
      <c r="D1428" t="s">
        <v>12</v>
      </c>
      <c r="E1428">
        <v>1.7</v>
      </c>
      <c r="F1428">
        <v>68428.960000000006</v>
      </c>
      <c r="G1428">
        <v>3557.71</v>
      </c>
      <c r="H1428">
        <v>439.59</v>
      </c>
      <c r="I1428">
        <v>86.49</v>
      </c>
      <c r="J1428">
        <v>609.74099999999999</v>
      </c>
      <c r="K1428">
        <v>-9853.92</v>
      </c>
    </row>
    <row r="1429" spans="1:11">
      <c r="A1429" t="str">
        <f t="shared" si="22"/>
        <v>9TH FLUL13.4</v>
      </c>
      <c r="B1429" t="s">
        <v>52</v>
      </c>
      <c r="C1429" t="s">
        <v>56</v>
      </c>
      <c r="D1429" t="s">
        <v>12</v>
      </c>
      <c r="E1429">
        <v>3.4</v>
      </c>
      <c r="F1429">
        <v>68428.960000000006</v>
      </c>
      <c r="G1429">
        <v>3557.71</v>
      </c>
      <c r="H1429">
        <v>439.59</v>
      </c>
      <c r="I1429">
        <v>86.49</v>
      </c>
      <c r="J1429">
        <v>333.00900000000001</v>
      </c>
      <c r="K1429">
        <v>-26974.545999999998</v>
      </c>
    </row>
    <row r="1430" spans="1:11">
      <c r="A1430" t="str">
        <f t="shared" si="22"/>
        <v>9TH FLUL20</v>
      </c>
      <c r="B1430" t="s">
        <v>52</v>
      </c>
      <c r="C1430" t="s">
        <v>56</v>
      </c>
      <c r="D1430" t="s">
        <v>13</v>
      </c>
      <c r="E1430">
        <v>0</v>
      </c>
      <c r="F1430">
        <v>20608.57</v>
      </c>
      <c r="G1430">
        <v>1056.73</v>
      </c>
      <c r="H1430">
        <v>985.86</v>
      </c>
      <c r="I1430">
        <v>1.7</v>
      </c>
      <c r="J1430">
        <v>6198.835</v>
      </c>
      <c r="K1430">
        <v>1859.7909999999999</v>
      </c>
    </row>
    <row r="1431" spans="1:11">
      <c r="A1431" t="str">
        <f t="shared" si="22"/>
        <v>9TH FLUL21.7</v>
      </c>
      <c r="B1431" t="s">
        <v>52</v>
      </c>
      <c r="C1431" t="s">
        <v>56</v>
      </c>
      <c r="D1431" t="s">
        <v>13</v>
      </c>
      <c r="E1431">
        <v>1.7</v>
      </c>
      <c r="F1431">
        <v>20608.57</v>
      </c>
      <c r="G1431">
        <v>1056.73</v>
      </c>
      <c r="H1431">
        <v>985.86</v>
      </c>
      <c r="I1431">
        <v>1.7</v>
      </c>
      <c r="J1431">
        <v>-564.87599999999998</v>
      </c>
      <c r="K1431">
        <v>402.80700000000002</v>
      </c>
    </row>
    <row r="1432" spans="1:11">
      <c r="A1432" t="str">
        <f t="shared" si="22"/>
        <v>9TH FLUL23.4</v>
      </c>
      <c r="B1432" t="s">
        <v>52</v>
      </c>
      <c r="C1432" t="s">
        <v>56</v>
      </c>
      <c r="D1432" t="s">
        <v>13</v>
      </c>
      <c r="E1432">
        <v>3.4</v>
      </c>
      <c r="F1432">
        <v>20608.57</v>
      </c>
      <c r="G1432">
        <v>1056.73</v>
      </c>
      <c r="H1432">
        <v>985.86</v>
      </c>
      <c r="I1432">
        <v>1.7</v>
      </c>
      <c r="J1432">
        <v>-7309.1120000000001</v>
      </c>
      <c r="K1432">
        <v>-1068.0640000000001</v>
      </c>
    </row>
    <row r="1433" spans="1:11">
      <c r="A1433" t="str">
        <f t="shared" si="22"/>
        <v>9TH FLUL30</v>
      </c>
      <c r="B1433" t="s">
        <v>52</v>
      </c>
      <c r="C1433" t="s">
        <v>56</v>
      </c>
      <c r="D1433" t="s">
        <v>14</v>
      </c>
      <c r="E1433">
        <v>0</v>
      </c>
      <c r="F1433">
        <v>-576.34</v>
      </c>
      <c r="G1433">
        <v>-34.04</v>
      </c>
      <c r="H1433">
        <v>-63.82</v>
      </c>
      <c r="I1433">
        <v>243.24</v>
      </c>
      <c r="J1433">
        <v>-164.91300000000001</v>
      </c>
      <c r="K1433">
        <v>-84.739000000000004</v>
      </c>
    </row>
    <row r="1434" spans="1:11">
      <c r="A1434" t="str">
        <f t="shared" si="22"/>
        <v>9TH FLUL31.7</v>
      </c>
      <c r="B1434" t="s">
        <v>52</v>
      </c>
      <c r="C1434" t="s">
        <v>56</v>
      </c>
      <c r="D1434" t="s">
        <v>14</v>
      </c>
      <c r="E1434">
        <v>1.7</v>
      </c>
      <c r="F1434">
        <v>-576.34</v>
      </c>
      <c r="G1434">
        <v>-34.04</v>
      </c>
      <c r="H1434">
        <v>-63.82</v>
      </c>
      <c r="I1434">
        <v>243.24</v>
      </c>
      <c r="J1434">
        <v>245.81899999999999</v>
      </c>
      <c r="K1434">
        <v>-57.384</v>
      </c>
    </row>
    <row r="1435" spans="1:11">
      <c r="A1435" t="str">
        <f t="shared" si="22"/>
        <v>9TH FLUL33.4</v>
      </c>
      <c r="B1435" t="s">
        <v>52</v>
      </c>
      <c r="C1435" t="s">
        <v>56</v>
      </c>
      <c r="D1435" t="s">
        <v>14</v>
      </c>
      <c r="E1435">
        <v>3.4</v>
      </c>
      <c r="F1435">
        <v>-576.34</v>
      </c>
      <c r="G1435">
        <v>-34.04</v>
      </c>
      <c r="H1435">
        <v>-63.82</v>
      </c>
      <c r="I1435">
        <v>243.24</v>
      </c>
      <c r="J1435">
        <v>648.077</v>
      </c>
      <c r="K1435">
        <v>-28.050999999999998</v>
      </c>
    </row>
    <row r="1436" spans="1:11">
      <c r="A1436" t="str">
        <f t="shared" si="22"/>
        <v>8TH FLUL10</v>
      </c>
      <c r="B1436" t="s">
        <v>53</v>
      </c>
      <c r="C1436" t="s">
        <v>56</v>
      </c>
      <c r="D1436" t="s">
        <v>12</v>
      </c>
      <c r="E1436">
        <v>0</v>
      </c>
      <c r="F1436">
        <v>73142.149999999994</v>
      </c>
      <c r="G1436">
        <v>4339.63</v>
      </c>
      <c r="H1436">
        <v>280.33</v>
      </c>
      <c r="I1436">
        <v>97.391000000000005</v>
      </c>
      <c r="J1436">
        <v>49.859000000000002</v>
      </c>
      <c r="K1436">
        <v>16621.629000000001</v>
      </c>
    </row>
    <row r="1437" spans="1:11">
      <c r="A1437" t="str">
        <f t="shared" si="22"/>
        <v>8TH FLUL11.7</v>
      </c>
      <c r="B1437" t="s">
        <v>53</v>
      </c>
      <c r="C1437" t="s">
        <v>56</v>
      </c>
      <c r="D1437" t="s">
        <v>12</v>
      </c>
      <c r="E1437">
        <v>1.7</v>
      </c>
      <c r="F1437">
        <v>73142.149999999994</v>
      </c>
      <c r="G1437">
        <v>4339.63</v>
      </c>
      <c r="H1437">
        <v>280.33</v>
      </c>
      <c r="I1437">
        <v>97.391000000000005</v>
      </c>
      <c r="J1437">
        <v>149.84200000000001</v>
      </c>
      <c r="K1437">
        <v>-4014.4589999999998</v>
      </c>
    </row>
    <row r="1438" spans="1:11">
      <c r="A1438" t="str">
        <f t="shared" si="22"/>
        <v>8TH FLUL13.4</v>
      </c>
      <c r="B1438" t="s">
        <v>53</v>
      </c>
      <c r="C1438" t="s">
        <v>56</v>
      </c>
      <c r="D1438" t="s">
        <v>12</v>
      </c>
      <c r="E1438">
        <v>3.4</v>
      </c>
      <c r="F1438">
        <v>73142.149999999994</v>
      </c>
      <c r="G1438">
        <v>4339.63</v>
      </c>
      <c r="H1438">
        <v>280.33</v>
      </c>
      <c r="I1438">
        <v>97.391000000000005</v>
      </c>
      <c r="J1438">
        <v>244.03899999999999</v>
      </c>
      <c r="K1438">
        <v>-24495.559000000001</v>
      </c>
    </row>
    <row r="1439" spans="1:11">
      <c r="A1439" t="str">
        <f t="shared" si="22"/>
        <v>8TH FLUL20</v>
      </c>
      <c r="B1439" t="s">
        <v>53</v>
      </c>
      <c r="C1439" t="s">
        <v>56</v>
      </c>
      <c r="D1439" t="s">
        <v>13</v>
      </c>
      <c r="E1439">
        <v>0</v>
      </c>
      <c r="F1439">
        <v>25727.53</v>
      </c>
      <c r="G1439">
        <v>1402.92</v>
      </c>
      <c r="H1439">
        <v>2103.5100000000002</v>
      </c>
      <c r="I1439">
        <v>3.3010000000000002</v>
      </c>
      <c r="J1439">
        <v>11515.777</v>
      </c>
      <c r="K1439">
        <v>2468.1179999999999</v>
      </c>
    </row>
    <row r="1440" spans="1:11">
      <c r="A1440" t="str">
        <f t="shared" si="22"/>
        <v>8TH FLUL21.7</v>
      </c>
      <c r="B1440" t="s">
        <v>53</v>
      </c>
      <c r="C1440" t="s">
        <v>56</v>
      </c>
      <c r="D1440" t="s">
        <v>13</v>
      </c>
      <c r="E1440">
        <v>1.7</v>
      </c>
      <c r="F1440">
        <v>25727.53</v>
      </c>
      <c r="G1440">
        <v>1402.92</v>
      </c>
      <c r="H1440">
        <v>2103.5100000000002</v>
      </c>
      <c r="I1440">
        <v>3.3010000000000002</v>
      </c>
      <c r="J1440">
        <v>2326.5659999999998</v>
      </c>
      <c r="K1440">
        <v>492.404</v>
      </c>
    </row>
    <row r="1441" spans="1:11">
      <c r="A1441" t="str">
        <f t="shared" si="22"/>
        <v>8TH FLUL23.4</v>
      </c>
      <c r="B1441" t="s">
        <v>53</v>
      </c>
      <c r="C1441" t="s">
        <v>56</v>
      </c>
      <c r="D1441" t="s">
        <v>13</v>
      </c>
      <c r="E1441">
        <v>3.4</v>
      </c>
      <c r="F1441">
        <v>25727.53</v>
      </c>
      <c r="G1441">
        <v>1402.92</v>
      </c>
      <c r="H1441">
        <v>2103.5100000000002</v>
      </c>
      <c r="I1441">
        <v>3.3010000000000002</v>
      </c>
      <c r="J1441">
        <v>-6952.4679999999998</v>
      </c>
      <c r="K1441">
        <v>-1502.3209999999999</v>
      </c>
    </row>
    <row r="1442" spans="1:11">
      <c r="A1442" t="str">
        <f t="shared" si="22"/>
        <v>8TH FLUL30</v>
      </c>
      <c r="B1442" t="s">
        <v>53</v>
      </c>
      <c r="C1442" t="s">
        <v>56</v>
      </c>
      <c r="D1442" t="s">
        <v>14</v>
      </c>
      <c r="E1442">
        <v>0</v>
      </c>
      <c r="F1442">
        <v>-788.04</v>
      </c>
      <c r="G1442">
        <v>-49.75</v>
      </c>
      <c r="H1442">
        <v>-160.22</v>
      </c>
      <c r="I1442">
        <v>253.89</v>
      </c>
      <c r="J1442">
        <v>-578.02700000000004</v>
      </c>
      <c r="K1442">
        <v>-89.055000000000007</v>
      </c>
    </row>
    <row r="1443" spans="1:11">
      <c r="A1443" t="str">
        <f t="shared" si="22"/>
        <v>8TH FLUL31.7</v>
      </c>
      <c r="B1443" t="s">
        <v>53</v>
      </c>
      <c r="C1443" t="s">
        <v>56</v>
      </c>
      <c r="D1443" t="s">
        <v>14</v>
      </c>
      <c r="E1443">
        <v>1.7</v>
      </c>
      <c r="F1443">
        <v>-788.04</v>
      </c>
      <c r="G1443">
        <v>-49.75</v>
      </c>
      <c r="H1443">
        <v>-160.22</v>
      </c>
      <c r="I1443">
        <v>253.89</v>
      </c>
      <c r="J1443">
        <v>43.371000000000002</v>
      </c>
      <c r="K1443">
        <v>-41.944000000000003</v>
      </c>
    </row>
    <row r="1444" spans="1:11">
      <c r="A1444" t="str">
        <f t="shared" si="22"/>
        <v>8TH FLUL33.4</v>
      </c>
      <c r="B1444" t="s">
        <v>53</v>
      </c>
      <c r="C1444" t="s">
        <v>56</v>
      </c>
      <c r="D1444" t="s">
        <v>14</v>
      </c>
      <c r="E1444">
        <v>3.4</v>
      </c>
      <c r="F1444">
        <v>-788.04</v>
      </c>
      <c r="G1444">
        <v>-49.75</v>
      </c>
      <c r="H1444">
        <v>-160.22</v>
      </c>
      <c r="I1444">
        <v>253.89</v>
      </c>
      <c r="J1444">
        <v>663.096</v>
      </c>
      <c r="K1444">
        <v>6.7859999999999996</v>
      </c>
    </row>
    <row r="1445" spans="1:11">
      <c r="A1445" t="str">
        <f t="shared" si="22"/>
        <v>7TH FLUL10</v>
      </c>
      <c r="B1445" t="s">
        <v>54</v>
      </c>
      <c r="C1445" t="s">
        <v>56</v>
      </c>
      <c r="D1445" t="s">
        <v>12</v>
      </c>
      <c r="E1445">
        <v>0</v>
      </c>
      <c r="F1445">
        <v>77743.81</v>
      </c>
      <c r="G1445">
        <v>7014.46</v>
      </c>
      <c r="H1445">
        <v>907.05</v>
      </c>
      <c r="I1445">
        <v>99.150999999999996</v>
      </c>
      <c r="J1445">
        <v>1198.67</v>
      </c>
      <c r="K1445">
        <v>36601.008999999998</v>
      </c>
    </row>
    <row r="1446" spans="1:11">
      <c r="A1446" t="str">
        <f t="shared" si="22"/>
        <v>7TH FLUL11.7</v>
      </c>
      <c r="B1446" t="s">
        <v>54</v>
      </c>
      <c r="C1446" t="s">
        <v>56</v>
      </c>
      <c r="D1446" t="s">
        <v>12</v>
      </c>
      <c r="E1446">
        <v>1.7</v>
      </c>
      <c r="F1446">
        <v>77743.81</v>
      </c>
      <c r="G1446">
        <v>7014.46</v>
      </c>
      <c r="H1446">
        <v>907.05</v>
      </c>
      <c r="I1446">
        <v>99.150999999999996</v>
      </c>
      <c r="J1446">
        <v>302.01499999999999</v>
      </c>
      <c r="K1446">
        <v>10484.790999999999</v>
      </c>
    </row>
    <row r="1447" spans="1:11">
      <c r="A1447" t="str">
        <f t="shared" si="22"/>
        <v>7TH FLUL13.4</v>
      </c>
      <c r="B1447" t="s">
        <v>54</v>
      </c>
      <c r="C1447" t="s">
        <v>56</v>
      </c>
      <c r="D1447" t="s">
        <v>12</v>
      </c>
      <c r="E1447">
        <v>3.4</v>
      </c>
      <c r="F1447">
        <v>77743.81</v>
      </c>
      <c r="G1447">
        <v>7014.46</v>
      </c>
      <c r="H1447">
        <v>907.05</v>
      </c>
      <c r="I1447">
        <v>99.150999999999996</v>
      </c>
      <c r="J1447">
        <v>-607.54700000000003</v>
      </c>
      <c r="K1447">
        <v>-16079.489</v>
      </c>
    </row>
    <row r="1448" spans="1:11">
      <c r="A1448" t="str">
        <f t="shared" si="22"/>
        <v>7TH FLUL20</v>
      </c>
      <c r="B1448" t="s">
        <v>54</v>
      </c>
      <c r="C1448" t="s">
        <v>56</v>
      </c>
      <c r="D1448" t="s">
        <v>13</v>
      </c>
      <c r="E1448">
        <v>0</v>
      </c>
      <c r="F1448">
        <v>30700.14</v>
      </c>
      <c r="G1448">
        <v>-256.48</v>
      </c>
      <c r="H1448">
        <v>-4187.72</v>
      </c>
      <c r="I1448">
        <v>4.1989999999999998</v>
      </c>
      <c r="J1448">
        <v>-3284.7310000000002</v>
      </c>
      <c r="K1448">
        <v>-2466.9380000000001</v>
      </c>
    </row>
    <row r="1449" spans="1:11">
      <c r="A1449" t="str">
        <f t="shared" si="22"/>
        <v>7TH FLUL21.7</v>
      </c>
      <c r="B1449" t="s">
        <v>54</v>
      </c>
      <c r="C1449" t="s">
        <v>56</v>
      </c>
      <c r="D1449" t="s">
        <v>13</v>
      </c>
      <c r="E1449">
        <v>1.7</v>
      </c>
      <c r="F1449">
        <v>30700.14</v>
      </c>
      <c r="G1449">
        <v>-256.48</v>
      </c>
      <c r="H1449">
        <v>-4187.72</v>
      </c>
      <c r="I1449">
        <v>4.1989999999999998</v>
      </c>
      <c r="J1449">
        <v>-2319.7440000000001</v>
      </c>
      <c r="K1449">
        <v>-1625.9949999999999</v>
      </c>
    </row>
    <row r="1450" spans="1:11">
      <c r="A1450" t="str">
        <f t="shared" si="22"/>
        <v>7TH FLUL23.4</v>
      </c>
      <c r="B1450" t="s">
        <v>54</v>
      </c>
      <c r="C1450" t="s">
        <v>56</v>
      </c>
      <c r="D1450" t="s">
        <v>13</v>
      </c>
      <c r="E1450">
        <v>3.4</v>
      </c>
      <c r="F1450">
        <v>30700.14</v>
      </c>
      <c r="G1450">
        <v>-256.48</v>
      </c>
      <c r="H1450">
        <v>-4187.72</v>
      </c>
      <c r="I1450">
        <v>4.1989999999999998</v>
      </c>
      <c r="J1450">
        <v>-1255.625</v>
      </c>
      <c r="K1450">
        <v>-715.56500000000005</v>
      </c>
    </row>
    <row r="1451" spans="1:11">
      <c r="A1451" t="str">
        <f t="shared" si="22"/>
        <v>7TH FLUL30</v>
      </c>
      <c r="B1451" t="s">
        <v>54</v>
      </c>
      <c r="C1451" t="s">
        <v>56</v>
      </c>
      <c r="D1451" t="s">
        <v>14</v>
      </c>
      <c r="E1451">
        <v>0</v>
      </c>
      <c r="F1451">
        <v>-998.36</v>
      </c>
      <c r="G1451">
        <v>-42.8</v>
      </c>
      <c r="H1451">
        <v>200.98</v>
      </c>
      <c r="I1451">
        <v>255.57599999999999</v>
      </c>
      <c r="J1451">
        <v>170.316</v>
      </c>
      <c r="K1451">
        <v>-59.518000000000001</v>
      </c>
    </row>
    <row r="1452" spans="1:11">
      <c r="A1452" t="str">
        <f t="shared" si="22"/>
        <v>7TH FLUL31.7</v>
      </c>
      <c r="B1452" t="s">
        <v>54</v>
      </c>
      <c r="C1452" t="s">
        <v>56</v>
      </c>
      <c r="D1452" t="s">
        <v>14</v>
      </c>
      <c r="E1452">
        <v>1.7</v>
      </c>
      <c r="F1452">
        <v>-998.36</v>
      </c>
      <c r="G1452">
        <v>-42.8</v>
      </c>
      <c r="H1452">
        <v>200.98</v>
      </c>
      <c r="I1452">
        <v>255.57599999999999</v>
      </c>
      <c r="J1452">
        <v>221.244</v>
      </c>
      <c r="K1452">
        <v>-31.472000000000001</v>
      </c>
    </row>
    <row r="1453" spans="1:11">
      <c r="A1453" t="str">
        <f t="shared" si="22"/>
        <v>7TH FLUL33.4</v>
      </c>
      <c r="B1453" t="s">
        <v>54</v>
      </c>
      <c r="C1453" t="s">
        <v>56</v>
      </c>
      <c r="D1453" t="s">
        <v>14</v>
      </c>
      <c r="E1453">
        <v>3.4</v>
      </c>
      <c r="F1453">
        <v>-998.36</v>
      </c>
      <c r="G1453">
        <v>-42.8</v>
      </c>
      <c r="H1453">
        <v>200.98</v>
      </c>
      <c r="I1453">
        <v>255.57599999999999</v>
      </c>
      <c r="J1453">
        <v>262.71800000000002</v>
      </c>
      <c r="K1453">
        <v>-2.081</v>
      </c>
    </row>
    <row r="1454" spans="1:11">
      <c r="A1454" t="str">
        <f t="shared" si="22"/>
        <v>6TH FLUL10</v>
      </c>
      <c r="B1454" t="s">
        <v>55</v>
      </c>
      <c r="C1454" t="s">
        <v>56</v>
      </c>
      <c r="D1454" t="s">
        <v>12</v>
      </c>
      <c r="E1454">
        <v>0</v>
      </c>
      <c r="F1454">
        <v>81844.38</v>
      </c>
      <c r="G1454">
        <v>27438.29</v>
      </c>
      <c r="H1454">
        <v>-1449.59</v>
      </c>
      <c r="I1454">
        <v>90.266999999999996</v>
      </c>
      <c r="J1454">
        <v>-5510.643</v>
      </c>
      <c r="K1454">
        <v>124826.96</v>
      </c>
    </row>
    <row r="1455" spans="1:11">
      <c r="A1455" t="str">
        <f t="shared" si="22"/>
        <v>6TH FLUL11.7</v>
      </c>
      <c r="B1455" t="s">
        <v>55</v>
      </c>
      <c r="C1455" t="s">
        <v>56</v>
      </c>
      <c r="D1455" t="s">
        <v>12</v>
      </c>
      <c r="E1455">
        <v>1.7</v>
      </c>
      <c r="F1455">
        <v>81844.38</v>
      </c>
      <c r="G1455">
        <v>27438.29</v>
      </c>
      <c r="H1455">
        <v>-1449.59</v>
      </c>
      <c r="I1455">
        <v>90.266999999999996</v>
      </c>
      <c r="J1455">
        <v>-2431.9389999999999</v>
      </c>
      <c r="K1455">
        <v>66990.504000000001</v>
      </c>
    </row>
    <row r="1456" spans="1:11">
      <c r="A1456" t="str">
        <f t="shared" si="22"/>
        <v>6TH FLUL13.4</v>
      </c>
      <c r="B1456" t="s">
        <v>55</v>
      </c>
      <c r="C1456" t="s">
        <v>56</v>
      </c>
      <c r="D1456" t="s">
        <v>12</v>
      </c>
      <c r="E1456">
        <v>3.4</v>
      </c>
      <c r="F1456">
        <v>81844.38</v>
      </c>
      <c r="G1456">
        <v>27438.29</v>
      </c>
      <c r="H1456">
        <v>-1449.59</v>
      </c>
      <c r="I1456">
        <v>90.266999999999996</v>
      </c>
      <c r="J1456">
        <v>760.70799999999997</v>
      </c>
      <c r="K1456">
        <v>6015.3639999999996</v>
      </c>
    </row>
    <row r="1457" spans="1:11">
      <c r="A1457" t="str">
        <f t="shared" si="22"/>
        <v>6TH FLUL20</v>
      </c>
      <c r="B1457" t="s">
        <v>55</v>
      </c>
      <c r="C1457" t="s">
        <v>56</v>
      </c>
      <c r="D1457" t="s">
        <v>13</v>
      </c>
      <c r="E1457">
        <v>0</v>
      </c>
      <c r="F1457">
        <v>35542.5</v>
      </c>
      <c r="G1457">
        <v>5577.21</v>
      </c>
      <c r="H1457">
        <v>21420.63</v>
      </c>
      <c r="I1457">
        <v>4.0119999999999996</v>
      </c>
      <c r="J1457">
        <v>68955.483999999997</v>
      </c>
      <c r="K1457">
        <v>12486.004999999999</v>
      </c>
    </row>
    <row r="1458" spans="1:11">
      <c r="A1458" t="str">
        <f t="shared" si="22"/>
        <v>6TH FLUL21.7</v>
      </c>
      <c r="B1458" t="s">
        <v>55</v>
      </c>
      <c r="C1458" t="s">
        <v>56</v>
      </c>
      <c r="D1458" t="s">
        <v>13</v>
      </c>
      <c r="E1458">
        <v>1.7</v>
      </c>
      <c r="F1458">
        <v>35542.5</v>
      </c>
      <c r="G1458">
        <v>5577.21</v>
      </c>
      <c r="H1458">
        <v>21420.63</v>
      </c>
      <c r="I1458">
        <v>4.0119999999999996</v>
      </c>
      <c r="J1458">
        <v>26861.280999999999</v>
      </c>
      <c r="K1458">
        <v>3482.402</v>
      </c>
    </row>
    <row r="1459" spans="1:11">
      <c r="A1459" t="str">
        <f t="shared" si="22"/>
        <v>6TH FLUL23.4</v>
      </c>
      <c r="B1459" t="s">
        <v>55</v>
      </c>
      <c r="C1459" t="s">
        <v>56</v>
      </c>
      <c r="D1459" t="s">
        <v>13</v>
      </c>
      <c r="E1459">
        <v>3.4</v>
      </c>
      <c r="F1459">
        <v>35542.5</v>
      </c>
      <c r="G1459">
        <v>5577.21</v>
      </c>
      <c r="H1459">
        <v>21420.63</v>
      </c>
      <c r="I1459">
        <v>4.0119999999999996</v>
      </c>
      <c r="J1459">
        <v>-16491.444</v>
      </c>
      <c r="K1459">
        <v>-5684.36</v>
      </c>
    </row>
    <row r="1460" spans="1:11">
      <c r="A1460" t="str">
        <f t="shared" si="22"/>
        <v>6TH FLUL30</v>
      </c>
      <c r="B1460" t="s">
        <v>55</v>
      </c>
      <c r="C1460" t="s">
        <v>56</v>
      </c>
      <c r="D1460" t="s">
        <v>14</v>
      </c>
      <c r="E1460">
        <v>0</v>
      </c>
      <c r="F1460">
        <v>-1210.8900000000001</v>
      </c>
      <c r="G1460">
        <v>-57.35</v>
      </c>
      <c r="H1460">
        <v>-1384.54</v>
      </c>
      <c r="I1460">
        <v>241.17599999999999</v>
      </c>
      <c r="J1460">
        <v>-4460.4290000000001</v>
      </c>
      <c r="K1460">
        <v>-78.491</v>
      </c>
    </row>
    <row r="1461" spans="1:11">
      <c r="A1461" t="str">
        <f t="shared" si="22"/>
        <v>6TH FLUL31.7</v>
      </c>
      <c r="B1461" t="s">
        <v>55</v>
      </c>
      <c r="C1461" t="s">
        <v>56</v>
      </c>
      <c r="D1461" t="s">
        <v>14</v>
      </c>
      <c r="E1461">
        <v>1.7</v>
      </c>
      <c r="F1461">
        <v>-1210.8900000000001</v>
      </c>
      <c r="G1461">
        <v>-57.35</v>
      </c>
      <c r="H1461">
        <v>-1384.54</v>
      </c>
      <c r="I1461">
        <v>241.17599999999999</v>
      </c>
      <c r="J1461">
        <v>-1746.413</v>
      </c>
      <c r="K1461">
        <v>-32.786999999999999</v>
      </c>
    </row>
    <row r="1462" spans="1:11">
      <c r="A1462" t="str">
        <f t="shared" si="22"/>
        <v>6TH FLUL33.4</v>
      </c>
      <c r="B1462" t="s">
        <v>55</v>
      </c>
      <c r="C1462" t="s">
        <v>56</v>
      </c>
      <c r="D1462" t="s">
        <v>14</v>
      </c>
      <c r="E1462">
        <v>3.4</v>
      </c>
      <c r="F1462">
        <v>-1210.8900000000001</v>
      </c>
      <c r="G1462">
        <v>-57.35</v>
      </c>
      <c r="H1462">
        <v>-1384.54</v>
      </c>
      <c r="I1462">
        <v>241.17599999999999</v>
      </c>
      <c r="J1462">
        <v>1049.4269999999999</v>
      </c>
      <c r="K1462">
        <v>14.452999999999999</v>
      </c>
    </row>
    <row r="1463" spans="1:11">
      <c r="A1463" t="str">
        <f t="shared" si="22"/>
        <v>5TH FLUL10</v>
      </c>
      <c r="B1463" t="s">
        <v>33</v>
      </c>
      <c r="C1463" t="s">
        <v>56</v>
      </c>
      <c r="D1463" t="s">
        <v>12</v>
      </c>
      <c r="E1463">
        <v>0</v>
      </c>
      <c r="F1463">
        <v>94968.74</v>
      </c>
      <c r="G1463">
        <v>41156.31</v>
      </c>
      <c r="H1463">
        <v>-2369.1</v>
      </c>
      <c r="I1463">
        <v>-3.4319999999999999</v>
      </c>
      <c r="J1463">
        <v>-8045.1989999999996</v>
      </c>
      <c r="K1463">
        <v>88594.428</v>
      </c>
    </row>
    <row r="1464" spans="1:11">
      <c r="A1464" t="str">
        <f t="shared" si="22"/>
        <v>5TH FLUL11.895</v>
      </c>
      <c r="B1464" t="s">
        <v>33</v>
      </c>
      <c r="C1464" t="s">
        <v>56</v>
      </c>
      <c r="D1464" t="s">
        <v>12</v>
      </c>
      <c r="E1464">
        <v>1.895</v>
      </c>
      <c r="F1464">
        <v>94968.74</v>
      </c>
      <c r="G1464">
        <v>41156.31</v>
      </c>
      <c r="H1464">
        <v>-2369.1</v>
      </c>
      <c r="I1464">
        <v>-3.4319999999999999</v>
      </c>
      <c r="J1464">
        <v>-2974.3609999999999</v>
      </c>
      <c r="K1464">
        <v>-3423.527</v>
      </c>
    </row>
    <row r="1465" spans="1:11">
      <c r="A1465" t="str">
        <f t="shared" si="22"/>
        <v>5TH FLUL13.79</v>
      </c>
      <c r="B1465" t="s">
        <v>33</v>
      </c>
      <c r="C1465" t="s">
        <v>56</v>
      </c>
      <c r="D1465" t="s">
        <v>12</v>
      </c>
      <c r="E1465">
        <v>3.79</v>
      </c>
      <c r="F1465">
        <v>94968.74</v>
      </c>
      <c r="G1465">
        <v>41156.31</v>
      </c>
      <c r="H1465">
        <v>-2369.1</v>
      </c>
      <c r="I1465">
        <v>-3.4319999999999999</v>
      </c>
      <c r="J1465">
        <v>2209.7280000000001</v>
      </c>
      <c r="K1465">
        <v>-95313.426000000007</v>
      </c>
    </row>
    <row r="1466" spans="1:11">
      <c r="A1466" t="str">
        <f t="shared" si="22"/>
        <v>5TH FLUL20</v>
      </c>
      <c r="B1466" t="s">
        <v>33</v>
      </c>
      <c r="C1466" t="s">
        <v>56</v>
      </c>
      <c r="D1466" t="s">
        <v>13</v>
      </c>
      <c r="E1466">
        <v>0</v>
      </c>
      <c r="F1466">
        <v>45512.959999999999</v>
      </c>
      <c r="G1466">
        <v>7234.76</v>
      </c>
      <c r="H1466">
        <v>36385.440000000002</v>
      </c>
      <c r="I1466">
        <v>16.056999999999999</v>
      </c>
      <c r="J1466">
        <v>87481.274999999994</v>
      </c>
      <c r="K1466">
        <v>13861.181</v>
      </c>
    </row>
    <row r="1467" spans="1:11">
      <c r="A1467" t="str">
        <f t="shared" si="22"/>
        <v>5TH FLUL21.895</v>
      </c>
      <c r="B1467" t="s">
        <v>33</v>
      </c>
      <c r="C1467" t="s">
        <v>56</v>
      </c>
      <c r="D1467" t="s">
        <v>13</v>
      </c>
      <c r="E1467">
        <v>1.895</v>
      </c>
      <c r="F1467">
        <v>45512.959999999999</v>
      </c>
      <c r="G1467">
        <v>7234.76</v>
      </c>
      <c r="H1467">
        <v>36385.440000000002</v>
      </c>
      <c r="I1467">
        <v>16.056999999999999</v>
      </c>
      <c r="J1467">
        <v>11439.115</v>
      </c>
      <c r="K1467">
        <v>643.91600000000005</v>
      </c>
    </row>
    <row r="1468" spans="1:11">
      <c r="A1468" t="str">
        <f t="shared" si="22"/>
        <v>5TH FLUL23.79</v>
      </c>
      <c r="B1468" t="s">
        <v>33</v>
      </c>
      <c r="C1468" t="s">
        <v>56</v>
      </c>
      <c r="D1468" t="s">
        <v>13</v>
      </c>
      <c r="E1468">
        <v>3.79</v>
      </c>
      <c r="F1468">
        <v>45512.959999999999</v>
      </c>
      <c r="G1468">
        <v>7234.76</v>
      </c>
      <c r="H1468">
        <v>36385.440000000002</v>
      </c>
      <c r="I1468">
        <v>16.056999999999999</v>
      </c>
      <c r="J1468">
        <v>-65039.927000000003</v>
      </c>
      <c r="K1468">
        <v>-12598.151</v>
      </c>
    </row>
    <row r="1469" spans="1:11">
      <c r="A1469" t="str">
        <f t="shared" si="22"/>
        <v>5TH FLUL30</v>
      </c>
      <c r="B1469" t="s">
        <v>33</v>
      </c>
      <c r="C1469" t="s">
        <v>56</v>
      </c>
      <c r="D1469" t="s">
        <v>14</v>
      </c>
      <c r="E1469">
        <v>0</v>
      </c>
      <c r="F1469">
        <v>-1629.94</v>
      </c>
      <c r="G1469">
        <v>72.22</v>
      </c>
      <c r="H1469">
        <v>-2314.73</v>
      </c>
      <c r="I1469">
        <v>371.05799999999999</v>
      </c>
      <c r="J1469">
        <v>-5567.848</v>
      </c>
      <c r="K1469">
        <v>833.81700000000001</v>
      </c>
    </row>
    <row r="1470" spans="1:11">
      <c r="A1470" t="str">
        <f t="shared" si="22"/>
        <v>5TH FLUL31.895</v>
      </c>
      <c r="B1470" t="s">
        <v>33</v>
      </c>
      <c r="C1470" t="s">
        <v>56</v>
      </c>
      <c r="D1470" t="s">
        <v>14</v>
      </c>
      <c r="E1470">
        <v>1.895</v>
      </c>
      <c r="F1470">
        <v>-1629.94</v>
      </c>
      <c r="G1470">
        <v>72.22</v>
      </c>
      <c r="H1470">
        <v>-2314.73</v>
      </c>
      <c r="I1470">
        <v>371.05799999999999</v>
      </c>
      <c r="J1470">
        <v>-733.98599999999999</v>
      </c>
      <c r="K1470">
        <v>673.88300000000004</v>
      </c>
    </row>
    <row r="1471" spans="1:11">
      <c r="A1471" t="str">
        <f t="shared" si="22"/>
        <v>5TH FLUL33.79</v>
      </c>
      <c r="B1471" t="s">
        <v>33</v>
      </c>
      <c r="C1471" t="s">
        <v>56</v>
      </c>
      <c r="D1471" t="s">
        <v>14</v>
      </c>
      <c r="E1471">
        <v>3.79</v>
      </c>
      <c r="F1471">
        <v>-1629.94</v>
      </c>
      <c r="G1471">
        <v>72.22</v>
      </c>
      <c r="H1471">
        <v>-2314.73</v>
      </c>
      <c r="I1471">
        <v>371.05799999999999</v>
      </c>
      <c r="J1471">
        <v>4127.9080000000004</v>
      </c>
      <c r="K1471">
        <v>488.31400000000002</v>
      </c>
    </row>
    <row r="1472" spans="1:11">
      <c r="A1472" t="str">
        <f t="shared" si="22"/>
        <v>4TH FLUL10</v>
      </c>
      <c r="B1472" t="s">
        <v>20</v>
      </c>
      <c r="C1472" t="s">
        <v>56</v>
      </c>
      <c r="D1472" t="s">
        <v>12</v>
      </c>
      <c r="E1472">
        <v>0</v>
      </c>
      <c r="F1472">
        <v>101972.33</v>
      </c>
      <c r="G1472">
        <v>15932.84</v>
      </c>
      <c r="H1472">
        <v>1416.91</v>
      </c>
      <c r="I1472">
        <v>-315.84699999999998</v>
      </c>
      <c r="J1472">
        <v>-1002.13</v>
      </c>
      <c r="K1472">
        <v>54247.514999999999</v>
      </c>
    </row>
    <row r="1473" spans="1:11">
      <c r="A1473" t="str">
        <f t="shared" si="22"/>
        <v>4TH FLUL11.64</v>
      </c>
      <c r="B1473" t="s">
        <v>20</v>
      </c>
      <c r="C1473" t="s">
        <v>56</v>
      </c>
      <c r="D1473" t="s">
        <v>12</v>
      </c>
      <c r="E1473">
        <v>1.64</v>
      </c>
      <c r="F1473">
        <v>101972.33</v>
      </c>
      <c r="G1473">
        <v>15932.84</v>
      </c>
      <c r="H1473">
        <v>1416.91</v>
      </c>
      <c r="I1473">
        <v>-315.84699999999998</v>
      </c>
      <c r="J1473">
        <v>-3156.9749999999999</v>
      </c>
      <c r="K1473">
        <v>15674.58</v>
      </c>
    </row>
    <row r="1474" spans="1:11">
      <c r="A1474" t="str">
        <f t="shared" si="22"/>
        <v>4TH FLUL13.28</v>
      </c>
      <c r="B1474" t="s">
        <v>20</v>
      </c>
      <c r="C1474" t="s">
        <v>56</v>
      </c>
      <c r="D1474" t="s">
        <v>12</v>
      </c>
      <c r="E1474">
        <v>3.28</v>
      </c>
      <c r="F1474">
        <v>101972.33</v>
      </c>
      <c r="G1474">
        <v>15932.84</v>
      </c>
      <c r="H1474">
        <v>1416.91</v>
      </c>
      <c r="I1474">
        <v>-315.84699999999998</v>
      </c>
      <c r="J1474">
        <v>-5212.5479999999998</v>
      </c>
      <c r="K1474">
        <v>-23392.131000000001</v>
      </c>
    </row>
    <row r="1475" spans="1:11">
      <c r="A1475" t="str">
        <f t="shared" ref="A1475:A1538" si="23">+CONCATENATE(B1475,D1475,E1475)</f>
        <v>4TH FLUL20</v>
      </c>
      <c r="B1475" t="s">
        <v>20</v>
      </c>
      <c r="C1475" t="s">
        <v>56</v>
      </c>
      <c r="D1475" t="s">
        <v>13</v>
      </c>
      <c r="E1475">
        <v>0</v>
      </c>
      <c r="F1475">
        <v>37461.440000000002</v>
      </c>
      <c r="G1475">
        <v>754.68</v>
      </c>
      <c r="H1475">
        <v>22213.119999999999</v>
      </c>
      <c r="I1475">
        <v>15.321</v>
      </c>
      <c r="J1475">
        <v>61419.561999999998</v>
      </c>
      <c r="K1475">
        <v>3078.3409999999999</v>
      </c>
    </row>
    <row r="1476" spans="1:11">
      <c r="A1476" t="str">
        <f t="shared" si="23"/>
        <v>4TH FLUL21.64</v>
      </c>
      <c r="B1476" t="s">
        <v>20</v>
      </c>
      <c r="C1476" t="s">
        <v>56</v>
      </c>
      <c r="D1476" t="s">
        <v>13</v>
      </c>
      <c r="E1476">
        <v>1.64</v>
      </c>
      <c r="F1476">
        <v>37461.440000000002</v>
      </c>
      <c r="G1476">
        <v>754.68</v>
      </c>
      <c r="H1476">
        <v>22213.119999999999</v>
      </c>
      <c r="I1476">
        <v>15.321</v>
      </c>
      <c r="J1476">
        <v>19342.295999999998</v>
      </c>
      <c r="K1476">
        <v>2651.95</v>
      </c>
    </row>
    <row r="1477" spans="1:11">
      <c r="A1477" t="str">
        <f t="shared" si="23"/>
        <v>4TH FLUL23.28</v>
      </c>
      <c r="B1477" t="s">
        <v>20</v>
      </c>
      <c r="C1477" t="s">
        <v>56</v>
      </c>
      <c r="D1477" t="s">
        <v>13</v>
      </c>
      <c r="E1477">
        <v>3.28</v>
      </c>
      <c r="F1477">
        <v>37461.440000000002</v>
      </c>
      <c r="G1477">
        <v>754.68</v>
      </c>
      <c r="H1477">
        <v>22213.119999999999</v>
      </c>
      <c r="I1477">
        <v>15.321</v>
      </c>
      <c r="J1477">
        <v>-23344.186000000002</v>
      </c>
      <c r="K1477">
        <v>2142.1289999999999</v>
      </c>
    </row>
    <row r="1478" spans="1:11">
      <c r="A1478" t="str">
        <f t="shared" si="23"/>
        <v>4TH FLUL30</v>
      </c>
      <c r="B1478" t="s">
        <v>20</v>
      </c>
      <c r="C1478" t="s">
        <v>56</v>
      </c>
      <c r="D1478" t="s">
        <v>14</v>
      </c>
      <c r="E1478">
        <v>0</v>
      </c>
      <c r="F1478">
        <v>-1065.5</v>
      </c>
      <c r="G1478">
        <v>-444.79</v>
      </c>
      <c r="H1478">
        <v>-1352.19</v>
      </c>
      <c r="I1478">
        <v>326.82</v>
      </c>
      <c r="J1478">
        <v>-3674.1660000000002</v>
      </c>
      <c r="K1478">
        <v>-359.79700000000003</v>
      </c>
    </row>
    <row r="1479" spans="1:11">
      <c r="A1479" t="str">
        <f t="shared" si="23"/>
        <v>4TH FLUL31.64</v>
      </c>
      <c r="B1479" t="s">
        <v>20</v>
      </c>
      <c r="C1479" t="s">
        <v>56</v>
      </c>
      <c r="D1479" t="s">
        <v>14</v>
      </c>
      <c r="E1479">
        <v>1.64</v>
      </c>
      <c r="F1479">
        <v>-1065.5</v>
      </c>
      <c r="G1479">
        <v>-444.79</v>
      </c>
      <c r="H1479">
        <v>-1352.19</v>
      </c>
      <c r="I1479">
        <v>326.82</v>
      </c>
      <c r="J1479">
        <v>-1095.615</v>
      </c>
      <c r="K1479">
        <v>411.82299999999998</v>
      </c>
    </row>
    <row r="1480" spans="1:11">
      <c r="A1480" t="str">
        <f t="shared" si="23"/>
        <v>4TH FLUL33.28</v>
      </c>
      <c r="B1480" t="s">
        <v>20</v>
      </c>
      <c r="C1480" t="s">
        <v>56</v>
      </c>
      <c r="D1480" t="s">
        <v>14</v>
      </c>
      <c r="E1480">
        <v>3.28</v>
      </c>
      <c r="F1480">
        <v>-1065.5</v>
      </c>
      <c r="G1480">
        <v>-444.79</v>
      </c>
      <c r="H1480">
        <v>-1352.19</v>
      </c>
      <c r="I1480">
        <v>326.82</v>
      </c>
      <c r="J1480">
        <v>1517.4480000000001</v>
      </c>
      <c r="K1480">
        <v>1170.5029999999999</v>
      </c>
    </row>
    <row r="1481" spans="1:11">
      <c r="A1481" t="str">
        <f t="shared" si="23"/>
        <v>3RD FLUL10</v>
      </c>
      <c r="B1481" t="s">
        <v>22</v>
      </c>
      <c r="C1481" t="s">
        <v>56</v>
      </c>
      <c r="D1481" t="s">
        <v>12</v>
      </c>
      <c r="E1481">
        <v>0</v>
      </c>
      <c r="F1481">
        <v>108081.63</v>
      </c>
      <c r="G1481">
        <v>27770.33</v>
      </c>
      <c r="H1481">
        <v>1626.02</v>
      </c>
      <c r="I1481">
        <v>-697.02800000000002</v>
      </c>
      <c r="J1481">
        <v>1412.82</v>
      </c>
      <c r="K1481">
        <v>75522.816999999995</v>
      </c>
    </row>
    <row r="1482" spans="1:11">
      <c r="A1482" t="str">
        <f t="shared" si="23"/>
        <v>3RD FLUL11.64</v>
      </c>
      <c r="B1482" t="s">
        <v>22</v>
      </c>
      <c r="C1482" t="s">
        <v>56</v>
      </c>
      <c r="D1482" t="s">
        <v>12</v>
      </c>
      <c r="E1482">
        <v>1.64</v>
      </c>
      <c r="F1482">
        <v>108081.63</v>
      </c>
      <c r="G1482">
        <v>27770.33</v>
      </c>
      <c r="H1482">
        <v>1626.02</v>
      </c>
      <c r="I1482">
        <v>-697.02800000000002</v>
      </c>
      <c r="J1482">
        <v>-1203.5909999999999</v>
      </c>
      <c r="K1482">
        <v>16577.453000000001</v>
      </c>
    </row>
    <row r="1483" spans="1:11">
      <c r="A1483" t="str">
        <f t="shared" si="23"/>
        <v>3RD FLUL13.28</v>
      </c>
      <c r="B1483" t="s">
        <v>22</v>
      </c>
      <c r="C1483" t="s">
        <v>56</v>
      </c>
      <c r="D1483" t="s">
        <v>12</v>
      </c>
      <c r="E1483">
        <v>3.28</v>
      </c>
      <c r="F1483">
        <v>108081.63</v>
      </c>
      <c r="G1483">
        <v>27770.33</v>
      </c>
      <c r="H1483">
        <v>1626.02</v>
      </c>
      <c r="I1483">
        <v>-697.02800000000002</v>
      </c>
      <c r="J1483">
        <v>-3794.1010000000001</v>
      </c>
      <c r="K1483">
        <v>-42725.438000000002</v>
      </c>
    </row>
    <row r="1484" spans="1:11">
      <c r="A1484" t="str">
        <f t="shared" si="23"/>
        <v>3RD FLUL20</v>
      </c>
      <c r="B1484" t="s">
        <v>22</v>
      </c>
      <c r="C1484" t="s">
        <v>56</v>
      </c>
      <c r="D1484" t="s">
        <v>13</v>
      </c>
      <c r="E1484">
        <v>0</v>
      </c>
      <c r="F1484">
        <v>30161.08</v>
      </c>
      <c r="G1484">
        <v>1735.29</v>
      </c>
      <c r="H1484">
        <v>28523.53</v>
      </c>
      <c r="I1484">
        <v>-21.222000000000001</v>
      </c>
      <c r="J1484">
        <v>76988.317999999999</v>
      </c>
      <c r="K1484">
        <v>311.678</v>
      </c>
    </row>
    <row r="1485" spans="1:11">
      <c r="A1485" t="str">
        <f t="shared" si="23"/>
        <v>3RD FLUL21.64</v>
      </c>
      <c r="B1485" t="s">
        <v>22</v>
      </c>
      <c r="C1485" t="s">
        <v>56</v>
      </c>
      <c r="D1485" t="s">
        <v>13</v>
      </c>
      <c r="E1485">
        <v>1.64</v>
      </c>
      <c r="F1485">
        <v>30161.08</v>
      </c>
      <c r="G1485">
        <v>1735.29</v>
      </c>
      <c r="H1485">
        <v>28523.53</v>
      </c>
      <c r="I1485">
        <v>-21.222000000000001</v>
      </c>
      <c r="J1485">
        <v>24852.468000000001</v>
      </c>
      <c r="K1485">
        <v>-1710.77</v>
      </c>
    </row>
    <row r="1486" spans="1:11">
      <c r="A1486" t="str">
        <f t="shared" si="23"/>
        <v>3RD FLUL23.28</v>
      </c>
      <c r="B1486" t="s">
        <v>22</v>
      </c>
      <c r="C1486" t="s">
        <v>56</v>
      </c>
      <c r="D1486" t="s">
        <v>13</v>
      </c>
      <c r="E1486">
        <v>3.28</v>
      </c>
      <c r="F1486">
        <v>30161.08</v>
      </c>
      <c r="G1486">
        <v>1735.29</v>
      </c>
      <c r="H1486">
        <v>28523.53</v>
      </c>
      <c r="I1486">
        <v>-21.222000000000001</v>
      </c>
      <c r="J1486">
        <v>-27819.078000000001</v>
      </c>
      <c r="K1486">
        <v>-3696.3879999999999</v>
      </c>
    </row>
    <row r="1487" spans="1:11">
      <c r="A1487" t="str">
        <f t="shared" si="23"/>
        <v>3RD FLUL30</v>
      </c>
      <c r="B1487" t="s">
        <v>22</v>
      </c>
      <c r="C1487" t="s">
        <v>56</v>
      </c>
      <c r="D1487" t="s">
        <v>14</v>
      </c>
      <c r="E1487">
        <v>0</v>
      </c>
      <c r="F1487">
        <v>-549.46</v>
      </c>
      <c r="G1487">
        <v>-294.95</v>
      </c>
      <c r="H1487">
        <v>-1839.83</v>
      </c>
      <c r="I1487">
        <v>473.21800000000002</v>
      </c>
      <c r="J1487">
        <v>-4618.9849999999997</v>
      </c>
      <c r="K1487">
        <v>-626.28200000000004</v>
      </c>
    </row>
    <row r="1488" spans="1:11">
      <c r="A1488" t="str">
        <f t="shared" si="23"/>
        <v>3RD FLUL31.64</v>
      </c>
      <c r="B1488" t="s">
        <v>22</v>
      </c>
      <c r="C1488" t="s">
        <v>56</v>
      </c>
      <c r="D1488" t="s">
        <v>14</v>
      </c>
      <c r="E1488">
        <v>1.64</v>
      </c>
      <c r="F1488">
        <v>-549.46</v>
      </c>
      <c r="G1488">
        <v>-294.95</v>
      </c>
      <c r="H1488">
        <v>-1839.83</v>
      </c>
      <c r="I1488">
        <v>473.21800000000002</v>
      </c>
      <c r="J1488">
        <v>-1239.5139999999999</v>
      </c>
      <c r="K1488">
        <v>-91.742999999999995</v>
      </c>
    </row>
    <row r="1489" spans="1:11">
      <c r="A1489" t="str">
        <f t="shared" si="23"/>
        <v>3RD FLUL33.28</v>
      </c>
      <c r="B1489" t="s">
        <v>22</v>
      </c>
      <c r="C1489" t="s">
        <v>56</v>
      </c>
      <c r="D1489" t="s">
        <v>14</v>
      </c>
      <c r="E1489">
        <v>3.28</v>
      </c>
      <c r="F1489">
        <v>-549.46</v>
      </c>
      <c r="G1489">
        <v>-294.95</v>
      </c>
      <c r="H1489">
        <v>-1839.83</v>
      </c>
      <c r="I1489">
        <v>473.21800000000002</v>
      </c>
      <c r="J1489">
        <v>2166.681</v>
      </c>
      <c r="K1489">
        <v>444.77600000000001</v>
      </c>
    </row>
    <row r="1490" spans="1:11">
      <c r="A1490" t="str">
        <f t="shared" si="23"/>
        <v>2ND FLUL10</v>
      </c>
      <c r="B1490" t="s">
        <v>23</v>
      </c>
      <c r="C1490" t="s">
        <v>56</v>
      </c>
      <c r="D1490" t="s">
        <v>12</v>
      </c>
      <c r="E1490">
        <v>0</v>
      </c>
      <c r="F1490">
        <v>113442.05</v>
      </c>
      <c r="G1490">
        <v>41850.199999999997</v>
      </c>
      <c r="H1490">
        <v>2045.75</v>
      </c>
      <c r="I1490">
        <v>-598.06500000000005</v>
      </c>
      <c r="J1490">
        <v>4399.2889999999998</v>
      </c>
      <c r="K1490">
        <v>156767.64799999999</v>
      </c>
    </row>
    <row r="1491" spans="1:11">
      <c r="A1491" t="str">
        <f t="shared" si="23"/>
        <v>2ND FLUL11.64</v>
      </c>
      <c r="B1491" t="s">
        <v>23</v>
      </c>
      <c r="C1491" t="s">
        <v>56</v>
      </c>
      <c r="D1491" t="s">
        <v>12</v>
      </c>
      <c r="E1491">
        <v>1.64</v>
      </c>
      <c r="F1491">
        <v>113442.05</v>
      </c>
      <c r="G1491">
        <v>41850.199999999997</v>
      </c>
      <c r="H1491">
        <v>2045.75</v>
      </c>
      <c r="I1491">
        <v>-598.06500000000005</v>
      </c>
      <c r="J1491">
        <v>1080.671</v>
      </c>
      <c r="K1491">
        <v>75912.451000000001</v>
      </c>
    </row>
    <row r="1492" spans="1:11">
      <c r="A1492" t="str">
        <f t="shared" si="23"/>
        <v>2ND FLUL13.28</v>
      </c>
      <c r="B1492" t="s">
        <v>23</v>
      </c>
      <c r="C1492" t="s">
        <v>56</v>
      </c>
      <c r="D1492" t="s">
        <v>12</v>
      </c>
      <c r="E1492">
        <v>3.28</v>
      </c>
      <c r="F1492">
        <v>113442.05</v>
      </c>
      <c r="G1492">
        <v>41850.199999999997</v>
      </c>
      <c r="H1492">
        <v>2045.75</v>
      </c>
      <c r="I1492">
        <v>-598.06500000000005</v>
      </c>
      <c r="J1492">
        <v>-2263.2600000000002</v>
      </c>
      <c r="K1492">
        <v>-6719.308</v>
      </c>
    </row>
    <row r="1493" spans="1:11">
      <c r="A1493" t="str">
        <f t="shared" si="23"/>
        <v>2ND FLUL20</v>
      </c>
      <c r="B1493" t="s">
        <v>23</v>
      </c>
      <c r="C1493" t="s">
        <v>56</v>
      </c>
      <c r="D1493" t="s">
        <v>13</v>
      </c>
      <c r="E1493">
        <v>0</v>
      </c>
      <c r="F1493">
        <v>23809.46</v>
      </c>
      <c r="G1493">
        <v>407.64</v>
      </c>
      <c r="H1493">
        <v>20648.830000000002</v>
      </c>
      <c r="I1493">
        <v>-9.1709999999999994</v>
      </c>
      <c r="J1493">
        <v>73940.975000000006</v>
      </c>
      <c r="K1493">
        <v>-5720.3829999999998</v>
      </c>
    </row>
    <row r="1494" spans="1:11">
      <c r="A1494" t="str">
        <f t="shared" si="23"/>
        <v>2ND FLUL21.64</v>
      </c>
      <c r="B1494" t="s">
        <v>23</v>
      </c>
      <c r="C1494" t="s">
        <v>56</v>
      </c>
      <c r="D1494" t="s">
        <v>13</v>
      </c>
      <c r="E1494">
        <v>1.64</v>
      </c>
      <c r="F1494">
        <v>23809.46</v>
      </c>
      <c r="G1494">
        <v>407.64</v>
      </c>
      <c r="H1494">
        <v>20648.830000000002</v>
      </c>
      <c r="I1494">
        <v>-9.1709999999999994</v>
      </c>
      <c r="J1494">
        <v>35785.911999999997</v>
      </c>
      <c r="K1494">
        <v>-5762.317</v>
      </c>
    </row>
    <row r="1495" spans="1:11">
      <c r="A1495" t="str">
        <f t="shared" si="23"/>
        <v>2ND FLUL23.28</v>
      </c>
      <c r="B1495" t="s">
        <v>23</v>
      </c>
      <c r="C1495" t="s">
        <v>56</v>
      </c>
      <c r="D1495" t="s">
        <v>13</v>
      </c>
      <c r="E1495">
        <v>3.28</v>
      </c>
      <c r="F1495">
        <v>23809.46</v>
      </c>
      <c r="G1495">
        <v>407.64</v>
      </c>
      <c r="H1495">
        <v>20648.830000000002</v>
      </c>
      <c r="I1495">
        <v>-9.1709999999999994</v>
      </c>
      <c r="J1495">
        <v>-3206.6410000000001</v>
      </c>
      <c r="K1495">
        <v>-5669.4570000000003</v>
      </c>
    </row>
    <row r="1496" spans="1:11">
      <c r="A1496" t="str">
        <f t="shared" si="23"/>
        <v>2ND FLUL30</v>
      </c>
      <c r="B1496" t="s">
        <v>23</v>
      </c>
      <c r="C1496" t="s">
        <v>56</v>
      </c>
      <c r="D1496" t="s">
        <v>14</v>
      </c>
      <c r="E1496">
        <v>0</v>
      </c>
      <c r="F1496">
        <v>-57.43</v>
      </c>
      <c r="G1496">
        <v>-371.52</v>
      </c>
      <c r="H1496">
        <v>-1779.14</v>
      </c>
      <c r="I1496">
        <v>398.63400000000001</v>
      </c>
      <c r="J1496">
        <v>-5776.1220000000003</v>
      </c>
      <c r="K1496">
        <v>-1258.6869999999999</v>
      </c>
    </row>
    <row r="1497" spans="1:11">
      <c r="A1497" t="str">
        <f t="shared" si="23"/>
        <v>2ND FLUL31.64</v>
      </c>
      <c r="B1497" t="s">
        <v>23</v>
      </c>
      <c r="C1497" t="s">
        <v>56</v>
      </c>
      <c r="D1497" t="s">
        <v>14</v>
      </c>
      <c r="E1497">
        <v>1.64</v>
      </c>
      <c r="F1497">
        <v>-57.43</v>
      </c>
      <c r="G1497">
        <v>-371.52</v>
      </c>
      <c r="H1497">
        <v>-1779.14</v>
      </c>
      <c r="I1497">
        <v>398.63400000000001</v>
      </c>
      <c r="J1497">
        <v>-2552.732</v>
      </c>
      <c r="K1497">
        <v>-613.30999999999995</v>
      </c>
    </row>
    <row r="1498" spans="1:11">
      <c r="A1498" t="str">
        <f t="shared" si="23"/>
        <v>2ND FLUL33.28</v>
      </c>
      <c r="B1498" t="s">
        <v>23</v>
      </c>
      <c r="C1498" t="s">
        <v>56</v>
      </c>
      <c r="D1498" t="s">
        <v>14</v>
      </c>
      <c r="E1498">
        <v>3.28</v>
      </c>
      <c r="F1498">
        <v>-57.43</v>
      </c>
      <c r="G1498">
        <v>-371.52</v>
      </c>
      <c r="H1498">
        <v>-1779.14</v>
      </c>
      <c r="I1498">
        <v>398.63400000000001</v>
      </c>
      <c r="J1498">
        <v>730.40300000000002</v>
      </c>
      <c r="K1498">
        <v>46.42</v>
      </c>
    </row>
    <row r="1499" spans="1:11">
      <c r="A1499" t="str">
        <f t="shared" si="23"/>
        <v>1ST FLUL10</v>
      </c>
      <c r="B1499" t="s">
        <v>24</v>
      </c>
      <c r="C1499" t="s">
        <v>56</v>
      </c>
      <c r="D1499" t="s">
        <v>12</v>
      </c>
      <c r="E1499">
        <v>0</v>
      </c>
      <c r="F1499">
        <v>118362.11</v>
      </c>
      <c r="G1499">
        <v>56741.95</v>
      </c>
      <c r="H1499">
        <v>-780.3</v>
      </c>
      <c r="I1499">
        <v>-375.84500000000003</v>
      </c>
      <c r="J1499">
        <v>-1824.04</v>
      </c>
      <c r="K1499">
        <v>314207.58399999997</v>
      </c>
    </row>
    <row r="1500" spans="1:11">
      <c r="A1500" t="str">
        <f t="shared" si="23"/>
        <v>1ST FLUL11.64</v>
      </c>
      <c r="B1500" t="s">
        <v>24</v>
      </c>
      <c r="C1500" t="s">
        <v>56</v>
      </c>
      <c r="D1500" t="s">
        <v>12</v>
      </c>
      <c r="E1500">
        <v>1.64</v>
      </c>
      <c r="F1500">
        <v>118362.11</v>
      </c>
      <c r="G1500">
        <v>56741.95</v>
      </c>
      <c r="H1500">
        <v>-780.3</v>
      </c>
      <c r="I1500">
        <v>-375.84500000000003</v>
      </c>
      <c r="J1500">
        <v>-449.31</v>
      </c>
      <c r="K1500">
        <v>215097.94200000001</v>
      </c>
    </row>
    <row r="1501" spans="1:11">
      <c r="A1501" t="str">
        <f t="shared" si="23"/>
        <v>1ST FLUL13.28</v>
      </c>
      <c r="B1501" t="s">
        <v>24</v>
      </c>
      <c r="C1501" t="s">
        <v>56</v>
      </c>
      <c r="D1501" t="s">
        <v>12</v>
      </c>
      <c r="E1501">
        <v>3.28</v>
      </c>
      <c r="F1501">
        <v>118362.11</v>
      </c>
      <c r="G1501">
        <v>56741.95</v>
      </c>
      <c r="H1501">
        <v>-780.3</v>
      </c>
      <c r="I1501">
        <v>-375.84500000000003</v>
      </c>
      <c r="J1501">
        <v>932.90300000000002</v>
      </c>
      <c r="K1501">
        <v>112408.63099999999</v>
      </c>
    </row>
    <row r="1502" spans="1:11">
      <c r="A1502" t="str">
        <f t="shared" si="23"/>
        <v>1ST FLUL20</v>
      </c>
      <c r="B1502" t="s">
        <v>24</v>
      </c>
      <c r="C1502" t="s">
        <v>56</v>
      </c>
      <c r="D1502" t="s">
        <v>13</v>
      </c>
      <c r="E1502">
        <v>0</v>
      </c>
      <c r="F1502">
        <v>19198.55</v>
      </c>
      <c r="G1502">
        <v>-268.99</v>
      </c>
      <c r="H1502">
        <v>19628.96</v>
      </c>
      <c r="I1502">
        <v>-13.260999999999999</v>
      </c>
      <c r="J1502">
        <v>90924.34</v>
      </c>
      <c r="K1502">
        <v>-12472.781999999999</v>
      </c>
    </row>
    <row r="1503" spans="1:11">
      <c r="A1503" t="str">
        <f t="shared" si="23"/>
        <v>1ST FLUL21.64</v>
      </c>
      <c r="B1503" t="s">
        <v>24</v>
      </c>
      <c r="C1503" t="s">
        <v>56</v>
      </c>
      <c r="D1503" t="s">
        <v>13</v>
      </c>
      <c r="E1503">
        <v>1.64</v>
      </c>
      <c r="F1503">
        <v>19198.55</v>
      </c>
      <c r="G1503">
        <v>-268.99</v>
      </c>
      <c r="H1503">
        <v>19628.96</v>
      </c>
      <c r="I1503">
        <v>-13.260999999999999</v>
      </c>
      <c r="J1503">
        <v>56188.133999999998</v>
      </c>
      <c r="K1503">
        <v>-11803.503000000001</v>
      </c>
    </row>
    <row r="1504" spans="1:11">
      <c r="A1504" t="str">
        <f t="shared" si="23"/>
        <v>1ST FLUL23.28</v>
      </c>
      <c r="B1504" t="s">
        <v>24</v>
      </c>
      <c r="C1504" t="s">
        <v>56</v>
      </c>
      <c r="D1504" t="s">
        <v>13</v>
      </c>
      <c r="E1504">
        <v>3.28</v>
      </c>
      <c r="F1504">
        <v>19198.55</v>
      </c>
      <c r="G1504">
        <v>-268.99</v>
      </c>
      <c r="H1504">
        <v>19628.96</v>
      </c>
      <c r="I1504">
        <v>-13.260999999999999</v>
      </c>
      <c r="J1504">
        <v>20516.800999999999</v>
      </c>
      <c r="K1504">
        <v>-10937.813</v>
      </c>
    </row>
    <row r="1505" spans="1:11">
      <c r="A1505" t="str">
        <f t="shared" si="23"/>
        <v>1ST FLUL30</v>
      </c>
      <c r="B1505" t="s">
        <v>24</v>
      </c>
      <c r="C1505" t="s">
        <v>56</v>
      </c>
      <c r="D1505" t="s">
        <v>14</v>
      </c>
      <c r="E1505">
        <v>0</v>
      </c>
      <c r="F1505">
        <v>324.35000000000002</v>
      </c>
      <c r="G1505">
        <v>78.97</v>
      </c>
      <c r="H1505">
        <v>-1594.94</v>
      </c>
      <c r="I1505">
        <v>335.517</v>
      </c>
      <c r="J1505">
        <v>-7738.7950000000001</v>
      </c>
      <c r="K1505">
        <v>-360.58499999999998</v>
      </c>
    </row>
    <row r="1506" spans="1:11">
      <c r="A1506" t="str">
        <f t="shared" si="23"/>
        <v>1ST FLUL31.64</v>
      </c>
      <c r="B1506" t="s">
        <v>24</v>
      </c>
      <c r="C1506" t="s">
        <v>56</v>
      </c>
      <c r="D1506" t="s">
        <v>14</v>
      </c>
      <c r="E1506">
        <v>1.64</v>
      </c>
      <c r="F1506">
        <v>324.35000000000002</v>
      </c>
      <c r="G1506">
        <v>78.97</v>
      </c>
      <c r="H1506">
        <v>-1594.94</v>
      </c>
      <c r="I1506">
        <v>335.517</v>
      </c>
      <c r="J1506">
        <v>-4974.009</v>
      </c>
      <c r="K1506">
        <v>-483.33</v>
      </c>
    </row>
    <row r="1507" spans="1:11">
      <c r="A1507" t="str">
        <f t="shared" si="23"/>
        <v>1ST FLUL33.28</v>
      </c>
      <c r="B1507" t="s">
        <v>24</v>
      </c>
      <c r="C1507" t="s">
        <v>56</v>
      </c>
      <c r="D1507" t="s">
        <v>14</v>
      </c>
      <c r="E1507">
        <v>3.28</v>
      </c>
      <c r="F1507">
        <v>324.35000000000002</v>
      </c>
      <c r="G1507">
        <v>78.97</v>
      </c>
      <c r="H1507">
        <v>-1594.94</v>
      </c>
      <c r="I1507">
        <v>335.517</v>
      </c>
      <c r="J1507">
        <v>-2126.442</v>
      </c>
      <c r="K1507">
        <v>-598.03300000000002</v>
      </c>
    </row>
    <row r="1508" spans="1:11">
      <c r="A1508" t="str">
        <f t="shared" si="23"/>
        <v>GROUND FLUL10</v>
      </c>
      <c r="B1508" t="s">
        <v>10</v>
      </c>
      <c r="C1508" t="s">
        <v>56</v>
      </c>
      <c r="D1508" t="s">
        <v>12</v>
      </c>
      <c r="E1508">
        <v>0</v>
      </c>
      <c r="F1508">
        <v>121551.41</v>
      </c>
      <c r="G1508">
        <v>-114294.16</v>
      </c>
      <c r="H1508">
        <v>212.9</v>
      </c>
      <c r="I1508">
        <v>-8.0370000000000008</v>
      </c>
      <c r="J1508">
        <v>-1548.5139999999999</v>
      </c>
      <c r="K1508">
        <v>-62574.498</v>
      </c>
    </row>
    <row r="1509" spans="1:11">
      <c r="A1509" t="str">
        <f t="shared" si="23"/>
        <v>GROUND FLUL11.615</v>
      </c>
      <c r="B1509" t="s">
        <v>10</v>
      </c>
      <c r="C1509" t="s">
        <v>56</v>
      </c>
      <c r="D1509" t="s">
        <v>12</v>
      </c>
      <c r="E1509">
        <v>1.615</v>
      </c>
      <c r="F1509">
        <v>121551.41</v>
      </c>
      <c r="G1509">
        <v>-114294.16</v>
      </c>
      <c r="H1509">
        <v>212.9</v>
      </c>
      <c r="I1509">
        <v>-8.0370000000000008</v>
      </c>
      <c r="J1509">
        <v>-1856.047</v>
      </c>
      <c r="K1509">
        <v>122744.50599999999</v>
      </c>
    </row>
    <row r="1510" spans="1:11">
      <c r="A1510" t="str">
        <f t="shared" si="23"/>
        <v>GROUND FLUL13.23</v>
      </c>
      <c r="B1510" t="s">
        <v>10</v>
      </c>
      <c r="C1510" t="s">
        <v>56</v>
      </c>
      <c r="D1510" t="s">
        <v>12</v>
      </c>
      <c r="E1510">
        <v>3.23</v>
      </c>
      <c r="F1510">
        <v>121551.41</v>
      </c>
      <c r="G1510">
        <v>-114294.16</v>
      </c>
      <c r="H1510">
        <v>212.9</v>
      </c>
      <c r="I1510">
        <v>-8.0370000000000008</v>
      </c>
      <c r="J1510">
        <v>-2131.3490000000002</v>
      </c>
      <c r="K1510">
        <v>305932.00599999999</v>
      </c>
    </row>
    <row r="1511" spans="1:11">
      <c r="A1511" t="str">
        <f t="shared" si="23"/>
        <v>GROUND FLUL20</v>
      </c>
      <c r="B1511" t="s">
        <v>10</v>
      </c>
      <c r="C1511" t="s">
        <v>56</v>
      </c>
      <c r="D1511" t="s">
        <v>13</v>
      </c>
      <c r="E1511">
        <v>0</v>
      </c>
      <c r="F1511">
        <v>21237.65</v>
      </c>
      <c r="G1511">
        <v>5186.8500000000004</v>
      </c>
      <c r="H1511">
        <v>-28526.19</v>
      </c>
      <c r="I1511">
        <v>-12.984999999999999</v>
      </c>
      <c r="J1511">
        <v>-3211.9229999999998</v>
      </c>
      <c r="K1511">
        <v>3320.6869999999999</v>
      </c>
    </row>
    <row r="1512" spans="1:11">
      <c r="A1512" t="str">
        <f t="shared" si="23"/>
        <v>GROUND FLUL21.615</v>
      </c>
      <c r="B1512" t="s">
        <v>10</v>
      </c>
      <c r="C1512" t="s">
        <v>56</v>
      </c>
      <c r="D1512" t="s">
        <v>13</v>
      </c>
      <c r="E1512">
        <v>1.615</v>
      </c>
      <c r="F1512">
        <v>21237.65</v>
      </c>
      <c r="G1512">
        <v>5186.8500000000004</v>
      </c>
      <c r="H1512">
        <v>-28526.19</v>
      </c>
      <c r="I1512">
        <v>-12.984999999999999</v>
      </c>
      <c r="J1512">
        <v>42339.735999999997</v>
      </c>
      <c r="K1512">
        <v>-5117.6819999999998</v>
      </c>
    </row>
    <row r="1513" spans="1:11">
      <c r="A1513" t="str">
        <f t="shared" si="23"/>
        <v>GROUND FLUL23.23</v>
      </c>
      <c r="B1513" t="s">
        <v>10</v>
      </c>
      <c r="C1513" t="s">
        <v>56</v>
      </c>
      <c r="D1513" t="s">
        <v>13</v>
      </c>
      <c r="E1513">
        <v>3.23</v>
      </c>
      <c r="F1513">
        <v>21237.65</v>
      </c>
      <c r="G1513">
        <v>5186.8500000000004</v>
      </c>
      <c r="H1513">
        <v>-28526.19</v>
      </c>
      <c r="I1513">
        <v>-12.984999999999999</v>
      </c>
      <c r="J1513">
        <v>87156.15</v>
      </c>
      <c r="K1513">
        <v>-13467.181</v>
      </c>
    </row>
    <row r="1514" spans="1:11">
      <c r="A1514" t="str">
        <f t="shared" si="23"/>
        <v>GROUND FLUL30</v>
      </c>
      <c r="B1514" t="s">
        <v>10</v>
      </c>
      <c r="C1514" t="s">
        <v>56</v>
      </c>
      <c r="D1514" t="s">
        <v>14</v>
      </c>
      <c r="E1514">
        <v>0</v>
      </c>
      <c r="F1514">
        <v>225.08</v>
      </c>
      <c r="G1514">
        <v>119.33</v>
      </c>
      <c r="H1514">
        <v>2818.64</v>
      </c>
      <c r="I1514">
        <v>9.7279999999999998</v>
      </c>
      <c r="J1514">
        <v>1534.952</v>
      </c>
      <c r="K1514">
        <v>75.926000000000002</v>
      </c>
    </row>
    <row r="1515" spans="1:11">
      <c r="A1515" t="str">
        <f t="shared" si="23"/>
        <v>GROUND FLUL31.615</v>
      </c>
      <c r="B1515" t="s">
        <v>10</v>
      </c>
      <c r="C1515" t="s">
        <v>56</v>
      </c>
      <c r="D1515" t="s">
        <v>14</v>
      </c>
      <c r="E1515">
        <v>1.615</v>
      </c>
      <c r="F1515">
        <v>225.08</v>
      </c>
      <c r="G1515">
        <v>119.33</v>
      </c>
      <c r="H1515">
        <v>2818.64</v>
      </c>
      <c r="I1515">
        <v>9.7279999999999998</v>
      </c>
      <c r="J1515">
        <v>-3035.0309999999999</v>
      </c>
      <c r="K1515">
        <v>-117.492</v>
      </c>
    </row>
    <row r="1516" spans="1:11">
      <c r="A1516" t="str">
        <f t="shared" si="23"/>
        <v>GROUND FLUL33.23</v>
      </c>
      <c r="B1516" t="s">
        <v>10</v>
      </c>
      <c r="C1516" t="s">
        <v>56</v>
      </c>
      <c r="D1516" t="s">
        <v>14</v>
      </c>
      <c r="E1516">
        <v>3.23</v>
      </c>
      <c r="F1516">
        <v>225.08</v>
      </c>
      <c r="G1516">
        <v>119.33</v>
      </c>
      <c r="H1516">
        <v>2818.64</v>
      </c>
      <c r="I1516">
        <v>9.7279999999999998</v>
      </c>
      <c r="J1516">
        <v>-7552.3090000000002</v>
      </c>
      <c r="K1516">
        <v>-308.86900000000003</v>
      </c>
    </row>
    <row r="1517" spans="1:11">
      <c r="A1517" t="str">
        <f t="shared" si="23"/>
        <v>BASE 1 FLUL10</v>
      </c>
      <c r="B1517" t="s">
        <v>15</v>
      </c>
      <c r="C1517" t="s">
        <v>56</v>
      </c>
      <c r="D1517" t="s">
        <v>12</v>
      </c>
      <c r="E1517">
        <v>0</v>
      </c>
      <c r="F1517">
        <v>122982.28</v>
      </c>
      <c r="G1517">
        <v>24957.79</v>
      </c>
      <c r="H1517">
        <v>667.17</v>
      </c>
      <c r="I1517">
        <v>-4.1669999999999998</v>
      </c>
      <c r="J1517">
        <v>749.97799999999995</v>
      </c>
      <c r="K1517">
        <v>18138.656999999999</v>
      </c>
    </row>
    <row r="1518" spans="1:11">
      <c r="A1518" t="str">
        <f t="shared" si="23"/>
        <v>BASE 1 FLUL11.615</v>
      </c>
      <c r="B1518" t="s">
        <v>15</v>
      </c>
      <c r="C1518" t="s">
        <v>56</v>
      </c>
      <c r="D1518" t="s">
        <v>12</v>
      </c>
      <c r="E1518">
        <v>1.615</v>
      </c>
      <c r="F1518">
        <v>122982.28</v>
      </c>
      <c r="G1518">
        <v>24957.79</v>
      </c>
      <c r="H1518">
        <v>667.17</v>
      </c>
      <c r="I1518">
        <v>-4.1669999999999998</v>
      </c>
      <c r="J1518">
        <v>-320.84399999999999</v>
      </c>
      <c r="K1518">
        <v>-22586.989000000001</v>
      </c>
    </row>
    <row r="1519" spans="1:11">
      <c r="A1519" t="str">
        <f t="shared" si="23"/>
        <v>BASE 1 FLUL13.23</v>
      </c>
      <c r="B1519" t="s">
        <v>15</v>
      </c>
      <c r="C1519" t="s">
        <v>56</v>
      </c>
      <c r="D1519" t="s">
        <v>12</v>
      </c>
      <c r="E1519">
        <v>3.23</v>
      </c>
      <c r="F1519">
        <v>122982.28</v>
      </c>
      <c r="G1519">
        <v>24957.79</v>
      </c>
      <c r="H1519">
        <v>667.17</v>
      </c>
      <c r="I1519">
        <v>-4.1669999999999998</v>
      </c>
      <c r="J1519">
        <v>-1385.7619999999999</v>
      </c>
      <c r="K1519">
        <v>-62896.936000000002</v>
      </c>
    </row>
    <row r="1520" spans="1:11">
      <c r="A1520" t="str">
        <f t="shared" si="23"/>
        <v>BASE 1 FLUL20</v>
      </c>
      <c r="B1520" t="s">
        <v>15</v>
      </c>
      <c r="C1520" t="s">
        <v>56</v>
      </c>
      <c r="D1520" t="s">
        <v>13</v>
      </c>
      <c r="E1520">
        <v>0</v>
      </c>
      <c r="F1520">
        <v>22376.68</v>
      </c>
      <c r="G1520">
        <v>-947.14</v>
      </c>
      <c r="H1520">
        <v>2829.77</v>
      </c>
      <c r="I1520">
        <v>-4.5780000000000003</v>
      </c>
      <c r="J1520">
        <v>6316.8720000000003</v>
      </c>
      <c r="K1520">
        <v>-342.90699999999998</v>
      </c>
    </row>
    <row r="1521" spans="1:11">
      <c r="A1521" t="str">
        <f t="shared" si="23"/>
        <v>BASE 1 FLUL21.615</v>
      </c>
      <c r="B1521" t="s">
        <v>15</v>
      </c>
      <c r="C1521" t="s">
        <v>56</v>
      </c>
      <c r="D1521" t="s">
        <v>13</v>
      </c>
      <c r="E1521">
        <v>1.615</v>
      </c>
      <c r="F1521">
        <v>22376.68</v>
      </c>
      <c r="G1521">
        <v>-947.14</v>
      </c>
      <c r="H1521">
        <v>2829.77</v>
      </c>
      <c r="I1521">
        <v>-4.5780000000000003</v>
      </c>
      <c r="J1521">
        <v>1240.615</v>
      </c>
      <c r="K1521">
        <v>1182.02</v>
      </c>
    </row>
    <row r="1522" spans="1:11">
      <c r="A1522" t="str">
        <f t="shared" si="23"/>
        <v>BASE 1 FLUL23.23</v>
      </c>
      <c r="B1522" t="s">
        <v>15</v>
      </c>
      <c r="C1522" t="s">
        <v>56</v>
      </c>
      <c r="D1522" t="s">
        <v>13</v>
      </c>
      <c r="E1522">
        <v>3.23</v>
      </c>
      <c r="F1522">
        <v>22376.68</v>
      </c>
      <c r="G1522">
        <v>-947.14</v>
      </c>
      <c r="H1522">
        <v>2829.77</v>
      </c>
      <c r="I1522">
        <v>-4.5780000000000003</v>
      </c>
      <c r="J1522">
        <v>-3858.4760000000001</v>
      </c>
      <c r="K1522">
        <v>2685.1930000000002</v>
      </c>
    </row>
    <row r="1523" spans="1:11">
      <c r="A1523" t="str">
        <f t="shared" si="23"/>
        <v>BASE 1 FLUL30</v>
      </c>
      <c r="B1523" t="s">
        <v>15</v>
      </c>
      <c r="C1523" t="s">
        <v>56</v>
      </c>
      <c r="D1523" t="s">
        <v>14</v>
      </c>
      <c r="E1523">
        <v>0</v>
      </c>
      <c r="F1523">
        <v>179.55</v>
      </c>
      <c r="G1523">
        <v>-61.51</v>
      </c>
      <c r="H1523">
        <v>-650.98</v>
      </c>
      <c r="I1523">
        <v>3.456</v>
      </c>
      <c r="J1523">
        <v>-623.471</v>
      </c>
      <c r="K1523">
        <v>-111.867</v>
      </c>
    </row>
    <row r="1524" spans="1:11">
      <c r="A1524" t="str">
        <f t="shared" si="23"/>
        <v>BASE 1 FLUL31.615</v>
      </c>
      <c r="B1524" t="s">
        <v>15</v>
      </c>
      <c r="C1524" t="s">
        <v>56</v>
      </c>
      <c r="D1524" t="s">
        <v>14</v>
      </c>
      <c r="E1524">
        <v>1.615</v>
      </c>
      <c r="F1524">
        <v>179.55</v>
      </c>
      <c r="G1524">
        <v>-61.51</v>
      </c>
      <c r="H1524">
        <v>-650.98</v>
      </c>
      <c r="I1524">
        <v>3.456</v>
      </c>
      <c r="J1524">
        <v>435.41</v>
      </c>
      <c r="K1524">
        <v>-12.481999999999999</v>
      </c>
    </row>
    <row r="1525" spans="1:11">
      <c r="A1525" t="str">
        <f t="shared" si="23"/>
        <v>BASE 1 FLUL33.23</v>
      </c>
      <c r="B1525" t="s">
        <v>15</v>
      </c>
      <c r="C1525" t="s">
        <v>56</v>
      </c>
      <c r="D1525" t="s">
        <v>14</v>
      </c>
      <c r="E1525">
        <v>3.23</v>
      </c>
      <c r="F1525">
        <v>179.55</v>
      </c>
      <c r="G1525">
        <v>-61.51</v>
      </c>
      <c r="H1525">
        <v>-650.98</v>
      </c>
      <c r="I1525">
        <v>3.456</v>
      </c>
      <c r="J1525">
        <v>1486.277</v>
      </c>
      <c r="K1525">
        <v>87.132999999999996</v>
      </c>
    </row>
    <row r="1526" spans="1:11">
      <c r="A1526" t="str">
        <f t="shared" si="23"/>
        <v>BASE 2 FLUL10</v>
      </c>
      <c r="B1526" t="s">
        <v>16</v>
      </c>
      <c r="C1526" t="s">
        <v>56</v>
      </c>
      <c r="D1526" t="s">
        <v>12</v>
      </c>
      <c r="E1526">
        <v>0</v>
      </c>
      <c r="F1526">
        <v>124121.2</v>
      </c>
      <c r="G1526">
        <v>-12744.13</v>
      </c>
      <c r="H1526">
        <v>-1559.98</v>
      </c>
      <c r="I1526">
        <v>-5.758</v>
      </c>
      <c r="J1526">
        <v>-4188.5140000000001</v>
      </c>
      <c r="K1526">
        <v>-23817.276000000002</v>
      </c>
    </row>
    <row r="1527" spans="1:11">
      <c r="A1527" t="str">
        <f t="shared" si="23"/>
        <v>BASE 2 FLUL11.615</v>
      </c>
      <c r="B1527" t="s">
        <v>16</v>
      </c>
      <c r="C1527" t="s">
        <v>56</v>
      </c>
      <c r="D1527" t="s">
        <v>12</v>
      </c>
      <c r="E1527">
        <v>1.615</v>
      </c>
      <c r="F1527">
        <v>124121.2</v>
      </c>
      <c r="G1527">
        <v>-12744.13</v>
      </c>
      <c r="H1527">
        <v>-1559.98</v>
      </c>
      <c r="I1527">
        <v>-5.758</v>
      </c>
      <c r="J1527">
        <v>-1685.67</v>
      </c>
      <c r="K1527">
        <v>-3512.8029999999999</v>
      </c>
    </row>
    <row r="1528" spans="1:11">
      <c r="A1528" t="str">
        <f t="shared" si="23"/>
        <v>BASE 2 FLUL13.23</v>
      </c>
      <c r="B1528" t="s">
        <v>16</v>
      </c>
      <c r="C1528" t="s">
        <v>56</v>
      </c>
      <c r="D1528" t="s">
        <v>12</v>
      </c>
      <c r="E1528">
        <v>3.23</v>
      </c>
      <c r="F1528">
        <v>124121.2</v>
      </c>
      <c r="G1528">
        <v>-12744.13</v>
      </c>
      <c r="H1528">
        <v>-1559.98</v>
      </c>
      <c r="I1528">
        <v>-5.758</v>
      </c>
      <c r="J1528">
        <v>849.93600000000004</v>
      </c>
      <c r="K1528">
        <v>16859.946</v>
      </c>
    </row>
    <row r="1529" spans="1:11">
      <c r="A1529" t="str">
        <f t="shared" si="23"/>
        <v>BASE 2 FLUL20</v>
      </c>
      <c r="B1529" t="s">
        <v>16</v>
      </c>
      <c r="C1529" t="s">
        <v>56</v>
      </c>
      <c r="D1529" t="s">
        <v>13</v>
      </c>
      <c r="E1529">
        <v>0</v>
      </c>
      <c r="F1529">
        <v>23047.86</v>
      </c>
      <c r="G1529">
        <v>360.67</v>
      </c>
      <c r="H1529">
        <v>-3986.44</v>
      </c>
      <c r="I1529">
        <v>-0.36299999999999999</v>
      </c>
      <c r="J1529">
        <v>-6366.8879999999999</v>
      </c>
      <c r="K1529">
        <v>551.39800000000002</v>
      </c>
    </row>
    <row r="1530" spans="1:11">
      <c r="A1530" t="str">
        <f t="shared" si="23"/>
        <v>BASE 2 FLUL21.615</v>
      </c>
      <c r="B1530" t="s">
        <v>16</v>
      </c>
      <c r="C1530" t="s">
        <v>56</v>
      </c>
      <c r="D1530" t="s">
        <v>13</v>
      </c>
      <c r="E1530">
        <v>1.615</v>
      </c>
      <c r="F1530">
        <v>23047.86</v>
      </c>
      <c r="G1530">
        <v>360.67</v>
      </c>
      <c r="H1530">
        <v>-3986.44</v>
      </c>
      <c r="I1530">
        <v>-0.36299999999999999</v>
      </c>
      <c r="J1530">
        <v>-373.55900000000003</v>
      </c>
      <c r="K1530">
        <v>-42.689</v>
      </c>
    </row>
    <row r="1531" spans="1:11">
      <c r="A1531" t="str">
        <f t="shared" si="23"/>
        <v>BASE 2 FLUL23.23</v>
      </c>
      <c r="B1531" t="s">
        <v>16</v>
      </c>
      <c r="C1531" t="s">
        <v>56</v>
      </c>
      <c r="D1531" t="s">
        <v>13</v>
      </c>
      <c r="E1531">
        <v>3.23</v>
      </c>
      <c r="F1531">
        <v>23047.86</v>
      </c>
      <c r="G1531">
        <v>360.67</v>
      </c>
      <c r="H1531">
        <v>-3986.44</v>
      </c>
      <c r="I1531">
        <v>-0.36299999999999999</v>
      </c>
      <c r="J1531">
        <v>5627.03</v>
      </c>
      <c r="K1531">
        <v>-635.94600000000003</v>
      </c>
    </row>
    <row r="1532" spans="1:11">
      <c r="A1532" t="str">
        <f t="shared" si="23"/>
        <v>BASE 2 FLUL30</v>
      </c>
      <c r="B1532" t="s">
        <v>16</v>
      </c>
      <c r="C1532" t="s">
        <v>56</v>
      </c>
      <c r="D1532" t="s">
        <v>14</v>
      </c>
      <c r="E1532">
        <v>0</v>
      </c>
      <c r="F1532">
        <v>154.06</v>
      </c>
      <c r="G1532">
        <v>178</v>
      </c>
      <c r="H1532">
        <v>695.2</v>
      </c>
      <c r="I1532">
        <v>5.827</v>
      </c>
      <c r="J1532">
        <v>1608.403</v>
      </c>
      <c r="K1532">
        <v>466.298</v>
      </c>
    </row>
    <row r="1533" spans="1:11">
      <c r="A1533" t="str">
        <f t="shared" si="23"/>
        <v>BASE 2 FLUL31.615</v>
      </c>
      <c r="B1533" t="s">
        <v>16</v>
      </c>
      <c r="C1533" t="s">
        <v>56</v>
      </c>
      <c r="D1533" t="s">
        <v>14</v>
      </c>
      <c r="E1533">
        <v>1.615</v>
      </c>
      <c r="F1533">
        <v>154.06</v>
      </c>
      <c r="G1533">
        <v>178</v>
      </c>
      <c r="H1533">
        <v>695.2</v>
      </c>
      <c r="I1533">
        <v>5.827</v>
      </c>
      <c r="J1533">
        <v>494.89400000000001</v>
      </c>
      <c r="K1533">
        <v>180.935</v>
      </c>
    </row>
    <row r="1534" spans="1:11">
      <c r="A1534" t="str">
        <f t="shared" si="23"/>
        <v>BASE 2 FLUL33.23</v>
      </c>
      <c r="B1534" t="s">
        <v>16</v>
      </c>
      <c r="C1534" t="s">
        <v>56</v>
      </c>
      <c r="D1534" t="s">
        <v>14</v>
      </c>
      <c r="E1534">
        <v>3.23</v>
      </c>
      <c r="F1534">
        <v>154.06</v>
      </c>
      <c r="G1534">
        <v>178</v>
      </c>
      <c r="H1534">
        <v>695.2</v>
      </c>
      <c r="I1534">
        <v>5.827</v>
      </c>
      <c r="J1534">
        <v>-628.23400000000004</v>
      </c>
      <c r="K1534">
        <v>-107.94499999999999</v>
      </c>
    </row>
    <row r="1535" spans="1:11">
      <c r="A1535" t="str">
        <f t="shared" si="23"/>
        <v>BASE 3 FLUL10</v>
      </c>
      <c r="B1535" t="s">
        <v>17</v>
      </c>
      <c r="C1535" t="s">
        <v>56</v>
      </c>
      <c r="D1535" t="s">
        <v>12</v>
      </c>
      <c r="E1535">
        <v>0</v>
      </c>
      <c r="F1535">
        <v>124751.12</v>
      </c>
      <c r="G1535">
        <v>30395.79</v>
      </c>
      <c r="H1535">
        <v>4519.58</v>
      </c>
      <c r="I1535">
        <v>-96.337999999999994</v>
      </c>
      <c r="J1535">
        <v>7971.6540000000005</v>
      </c>
      <c r="K1535">
        <v>57103.233</v>
      </c>
    </row>
    <row r="1536" spans="1:11">
      <c r="A1536" t="str">
        <f t="shared" si="23"/>
        <v>BASE 3 FLUL11.105</v>
      </c>
      <c r="B1536" t="s">
        <v>17</v>
      </c>
      <c r="C1536" t="s">
        <v>56</v>
      </c>
      <c r="D1536" t="s">
        <v>12</v>
      </c>
      <c r="E1536">
        <v>1.105</v>
      </c>
      <c r="F1536">
        <v>124751.12</v>
      </c>
      <c r="G1536">
        <v>30395.79</v>
      </c>
      <c r="H1536">
        <v>4519.58</v>
      </c>
      <c r="I1536">
        <v>-96.337999999999994</v>
      </c>
      <c r="J1536">
        <v>2940.7440000000001</v>
      </c>
      <c r="K1536">
        <v>23252.334999999999</v>
      </c>
    </row>
    <row r="1537" spans="1:11">
      <c r="A1537" t="str">
        <f t="shared" si="23"/>
        <v>BASE 3 FLUL12.21</v>
      </c>
      <c r="B1537" t="s">
        <v>17</v>
      </c>
      <c r="C1537" t="s">
        <v>56</v>
      </c>
      <c r="D1537" t="s">
        <v>12</v>
      </c>
      <c r="E1537">
        <v>2.21</v>
      </c>
      <c r="F1537">
        <v>124751.12</v>
      </c>
      <c r="G1537">
        <v>30395.79</v>
      </c>
      <c r="H1537">
        <v>4519.58</v>
      </c>
      <c r="I1537">
        <v>-96.337999999999994</v>
      </c>
      <c r="J1537">
        <v>-2117.3020000000001</v>
      </c>
      <c r="K1537">
        <v>-10813.125</v>
      </c>
    </row>
    <row r="1538" spans="1:11">
      <c r="A1538" t="str">
        <f t="shared" si="23"/>
        <v>BASE 3 FLUL20</v>
      </c>
      <c r="B1538" t="s">
        <v>17</v>
      </c>
      <c r="C1538" t="s">
        <v>56</v>
      </c>
      <c r="D1538" t="s">
        <v>13</v>
      </c>
      <c r="E1538">
        <v>0</v>
      </c>
      <c r="F1538">
        <v>23685.23</v>
      </c>
      <c r="G1538">
        <v>550.47</v>
      </c>
      <c r="H1538">
        <v>17356.580000000002</v>
      </c>
      <c r="I1538">
        <v>-14.664999999999999</v>
      </c>
      <c r="J1538">
        <v>39323.769999999997</v>
      </c>
      <c r="K1538">
        <v>994.63300000000004</v>
      </c>
    </row>
    <row r="1539" spans="1:11">
      <c r="A1539" t="str">
        <f t="shared" ref="A1539:A1602" si="24">+CONCATENATE(B1539,D1539,E1539)</f>
        <v>BASE 3 FLUL21.105</v>
      </c>
      <c r="B1539" t="s">
        <v>17</v>
      </c>
      <c r="C1539" t="s">
        <v>56</v>
      </c>
      <c r="D1539" t="s">
        <v>13</v>
      </c>
      <c r="E1539">
        <v>1.105</v>
      </c>
      <c r="F1539">
        <v>23685.23</v>
      </c>
      <c r="G1539">
        <v>550.47</v>
      </c>
      <c r="H1539">
        <v>17356.580000000002</v>
      </c>
      <c r="I1539">
        <v>-14.664999999999999</v>
      </c>
      <c r="J1539">
        <v>19963.058000000001</v>
      </c>
      <c r="K1539">
        <v>381.77199999999999</v>
      </c>
    </row>
    <row r="1540" spans="1:11">
      <c r="A1540" t="str">
        <f t="shared" si="24"/>
        <v>BASE 3 FLUL22.21</v>
      </c>
      <c r="B1540" t="s">
        <v>17</v>
      </c>
      <c r="C1540" t="s">
        <v>56</v>
      </c>
      <c r="D1540" t="s">
        <v>13</v>
      </c>
      <c r="E1540">
        <v>2.21</v>
      </c>
      <c r="F1540">
        <v>23685.23</v>
      </c>
      <c r="G1540">
        <v>550.47</v>
      </c>
      <c r="H1540">
        <v>17356.580000000002</v>
      </c>
      <c r="I1540">
        <v>-14.664999999999999</v>
      </c>
      <c r="J1540">
        <v>418.14800000000002</v>
      </c>
      <c r="K1540">
        <v>-234.61199999999999</v>
      </c>
    </row>
    <row r="1541" spans="1:11">
      <c r="A1541" t="str">
        <f t="shared" si="24"/>
        <v>BASE 3 FLUL30</v>
      </c>
      <c r="B1541" t="s">
        <v>17</v>
      </c>
      <c r="C1541" t="s">
        <v>56</v>
      </c>
      <c r="D1541" t="s">
        <v>14</v>
      </c>
      <c r="E1541">
        <v>0</v>
      </c>
      <c r="F1541">
        <v>125.51</v>
      </c>
      <c r="G1541">
        <v>-509.54</v>
      </c>
      <c r="H1541">
        <v>-1733.57</v>
      </c>
      <c r="I1541">
        <v>38.302999999999997</v>
      </c>
      <c r="J1541">
        <v>-3136.48</v>
      </c>
      <c r="K1541">
        <v>-904.16600000000005</v>
      </c>
    </row>
    <row r="1542" spans="1:11">
      <c r="A1542" t="str">
        <f t="shared" si="24"/>
        <v>BASE 3 FLUL31.105</v>
      </c>
      <c r="B1542" t="s">
        <v>17</v>
      </c>
      <c r="C1542" t="s">
        <v>56</v>
      </c>
      <c r="D1542" t="s">
        <v>14</v>
      </c>
      <c r="E1542">
        <v>1.105</v>
      </c>
      <c r="F1542">
        <v>125.51</v>
      </c>
      <c r="G1542">
        <v>-509.54</v>
      </c>
      <c r="H1542">
        <v>-1733.57</v>
      </c>
      <c r="I1542">
        <v>38.302999999999997</v>
      </c>
      <c r="J1542">
        <v>-1206.415</v>
      </c>
      <c r="K1542">
        <v>-336.95400000000001</v>
      </c>
    </row>
    <row r="1543" spans="1:11">
      <c r="A1543" t="str">
        <f t="shared" si="24"/>
        <v>BASE 3 FLUL32.21</v>
      </c>
      <c r="B1543" t="s">
        <v>17</v>
      </c>
      <c r="C1543" t="s">
        <v>56</v>
      </c>
      <c r="D1543" t="s">
        <v>14</v>
      </c>
      <c r="E1543">
        <v>2.21</v>
      </c>
      <c r="F1543">
        <v>125.51</v>
      </c>
      <c r="G1543">
        <v>-509.54</v>
      </c>
      <c r="H1543">
        <v>-1733.57</v>
      </c>
      <c r="I1543">
        <v>38.302999999999997</v>
      </c>
      <c r="J1543">
        <v>734.78200000000004</v>
      </c>
      <c r="K1543">
        <v>233.36699999999999</v>
      </c>
    </row>
    <row r="1544" spans="1:11">
      <c r="A1544" t="str">
        <f t="shared" si="24"/>
        <v>ROOF FLUL10</v>
      </c>
      <c r="B1544" t="s">
        <v>35</v>
      </c>
      <c r="C1544" t="s">
        <v>57</v>
      </c>
      <c r="D1544" t="s">
        <v>12</v>
      </c>
      <c r="E1544">
        <v>0</v>
      </c>
      <c r="F1544">
        <v>-8633.98</v>
      </c>
      <c r="G1544">
        <v>8058.34</v>
      </c>
      <c r="H1544">
        <v>-1472.33</v>
      </c>
      <c r="I1544">
        <v>-7.7850000000000001</v>
      </c>
      <c r="J1544">
        <v>-3049.9609999999998</v>
      </c>
      <c r="K1544">
        <v>8832.4580000000005</v>
      </c>
    </row>
    <row r="1545" spans="1:11">
      <c r="A1545" t="str">
        <f t="shared" si="24"/>
        <v>ROOF FLUL11.85</v>
      </c>
      <c r="B1545" t="s">
        <v>35</v>
      </c>
      <c r="C1545" t="s">
        <v>57</v>
      </c>
      <c r="D1545" t="s">
        <v>12</v>
      </c>
      <c r="E1545">
        <v>1.85</v>
      </c>
      <c r="F1545">
        <v>-8633.98</v>
      </c>
      <c r="G1545">
        <v>8058.34</v>
      </c>
      <c r="H1545">
        <v>-1472.33</v>
      </c>
      <c r="I1545">
        <v>-7.7850000000000001</v>
      </c>
      <c r="J1545">
        <v>-311.75200000000001</v>
      </c>
      <c r="K1545">
        <v>-6707.9849999999997</v>
      </c>
    </row>
    <row r="1546" spans="1:11">
      <c r="A1546" t="str">
        <f t="shared" si="24"/>
        <v>ROOF FLUL13.7</v>
      </c>
      <c r="B1546" t="s">
        <v>35</v>
      </c>
      <c r="C1546" t="s">
        <v>57</v>
      </c>
      <c r="D1546" t="s">
        <v>12</v>
      </c>
      <c r="E1546">
        <v>3.7</v>
      </c>
      <c r="F1546">
        <v>-8633.98</v>
      </c>
      <c r="G1546">
        <v>8058.34</v>
      </c>
      <c r="H1546">
        <v>-1472.33</v>
      </c>
      <c r="I1546">
        <v>-7.7850000000000001</v>
      </c>
      <c r="J1546">
        <v>2429.6669999999999</v>
      </c>
      <c r="K1546">
        <v>-22179.493999999999</v>
      </c>
    </row>
    <row r="1547" spans="1:11">
      <c r="A1547" t="str">
        <f t="shared" si="24"/>
        <v>ROOF FLUL20</v>
      </c>
      <c r="B1547" t="s">
        <v>35</v>
      </c>
      <c r="C1547" t="s">
        <v>57</v>
      </c>
      <c r="D1547" t="s">
        <v>13</v>
      </c>
      <c r="E1547">
        <v>0</v>
      </c>
      <c r="F1547">
        <v>4243.5</v>
      </c>
      <c r="G1547">
        <v>-6012.43</v>
      </c>
      <c r="H1547">
        <v>23280.43</v>
      </c>
      <c r="I1547">
        <v>-6.2469999999999999</v>
      </c>
      <c r="J1547">
        <v>46722.232000000004</v>
      </c>
      <c r="K1547">
        <v>-10627.61</v>
      </c>
    </row>
    <row r="1548" spans="1:11">
      <c r="A1548" t="str">
        <f t="shared" si="24"/>
        <v>ROOF FLUL21.85</v>
      </c>
      <c r="B1548" t="s">
        <v>35</v>
      </c>
      <c r="C1548" t="s">
        <v>57</v>
      </c>
      <c r="D1548" t="s">
        <v>13</v>
      </c>
      <c r="E1548">
        <v>1.85</v>
      </c>
      <c r="F1548">
        <v>4243.5</v>
      </c>
      <c r="G1548">
        <v>-6012.43</v>
      </c>
      <c r="H1548">
        <v>23280.43</v>
      </c>
      <c r="I1548">
        <v>-6.2469999999999999</v>
      </c>
      <c r="J1548">
        <v>3065.4650000000001</v>
      </c>
      <c r="K1548">
        <v>512.93700000000001</v>
      </c>
    </row>
    <row r="1549" spans="1:11">
      <c r="A1549" t="str">
        <f t="shared" si="24"/>
        <v>ROOF FLUL23.7</v>
      </c>
      <c r="B1549" t="s">
        <v>35</v>
      </c>
      <c r="C1549" t="s">
        <v>57</v>
      </c>
      <c r="D1549" t="s">
        <v>13</v>
      </c>
      <c r="E1549">
        <v>3.7</v>
      </c>
      <c r="F1549">
        <v>4243.5</v>
      </c>
      <c r="G1549">
        <v>-6012.43</v>
      </c>
      <c r="H1549">
        <v>23280.43</v>
      </c>
      <c r="I1549">
        <v>-6.2469999999999999</v>
      </c>
      <c r="J1549">
        <v>-40622.896000000001</v>
      </c>
      <c r="K1549">
        <v>11648.231</v>
      </c>
    </row>
    <row r="1550" spans="1:11">
      <c r="A1550" t="str">
        <f t="shared" si="24"/>
        <v>ROOF FLUL30</v>
      </c>
      <c r="B1550" t="s">
        <v>35</v>
      </c>
      <c r="C1550" t="s">
        <v>57</v>
      </c>
      <c r="D1550" t="s">
        <v>14</v>
      </c>
      <c r="E1550">
        <v>0</v>
      </c>
      <c r="F1550">
        <v>159.08000000000001</v>
      </c>
      <c r="G1550">
        <v>-244.14</v>
      </c>
      <c r="H1550">
        <v>1406.52</v>
      </c>
      <c r="I1550">
        <v>102.42</v>
      </c>
      <c r="J1550">
        <v>2802.377</v>
      </c>
      <c r="K1550">
        <v>-503.34399999999999</v>
      </c>
    </row>
    <row r="1551" spans="1:11">
      <c r="A1551" t="str">
        <f t="shared" si="24"/>
        <v>ROOF FLUL31.85</v>
      </c>
      <c r="B1551" t="s">
        <v>35</v>
      </c>
      <c r="C1551" t="s">
        <v>57</v>
      </c>
      <c r="D1551" t="s">
        <v>14</v>
      </c>
      <c r="E1551">
        <v>1.85</v>
      </c>
      <c r="F1551">
        <v>159.08000000000001</v>
      </c>
      <c r="G1551">
        <v>-244.14</v>
      </c>
      <c r="H1551">
        <v>1406.52</v>
      </c>
      <c r="I1551">
        <v>102.42</v>
      </c>
      <c r="J1551">
        <v>164.47200000000001</v>
      </c>
      <c r="K1551">
        <v>-52.139000000000003</v>
      </c>
    </row>
    <row r="1552" spans="1:11">
      <c r="A1552" t="str">
        <f t="shared" si="24"/>
        <v>ROOF FLUL33.7</v>
      </c>
      <c r="B1552" t="s">
        <v>35</v>
      </c>
      <c r="C1552" t="s">
        <v>57</v>
      </c>
      <c r="D1552" t="s">
        <v>14</v>
      </c>
      <c r="E1552">
        <v>3.7</v>
      </c>
      <c r="F1552">
        <v>159.08000000000001</v>
      </c>
      <c r="G1552">
        <v>-244.14</v>
      </c>
      <c r="H1552">
        <v>1406.52</v>
      </c>
      <c r="I1552">
        <v>102.42</v>
      </c>
      <c r="J1552">
        <v>-2475.1280000000002</v>
      </c>
      <c r="K1552">
        <v>399.60199999999998</v>
      </c>
    </row>
    <row r="1553" spans="1:11">
      <c r="A1553" t="str">
        <f t="shared" si="24"/>
        <v>TERRACE FLUL10</v>
      </c>
      <c r="B1553" t="s">
        <v>37</v>
      </c>
      <c r="C1553" t="s">
        <v>57</v>
      </c>
      <c r="D1553" t="s">
        <v>12</v>
      </c>
      <c r="E1553">
        <v>0</v>
      </c>
      <c r="F1553">
        <v>-21345.919999999998</v>
      </c>
      <c r="G1553">
        <v>14585.83</v>
      </c>
      <c r="H1553">
        <v>-2926</v>
      </c>
      <c r="I1553">
        <v>-5.5869999999999997</v>
      </c>
      <c r="J1553">
        <v>-5532.54</v>
      </c>
      <c r="K1553">
        <v>17526.297999999999</v>
      </c>
    </row>
    <row r="1554" spans="1:11">
      <c r="A1554" t="str">
        <f t="shared" si="24"/>
        <v>TERRACE FLUL11.3</v>
      </c>
      <c r="B1554" t="s">
        <v>37</v>
      </c>
      <c r="C1554" t="s">
        <v>57</v>
      </c>
      <c r="D1554" t="s">
        <v>12</v>
      </c>
      <c r="E1554">
        <v>1.3</v>
      </c>
      <c r="F1554">
        <v>-21345.919999999998</v>
      </c>
      <c r="G1554">
        <v>14585.83</v>
      </c>
      <c r="H1554">
        <v>-2926</v>
      </c>
      <c r="I1554">
        <v>-5.5869999999999997</v>
      </c>
      <c r="J1554">
        <v>-1717.7650000000001</v>
      </c>
      <c r="K1554">
        <v>-2407.797</v>
      </c>
    </row>
    <row r="1555" spans="1:11">
      <c r="A1555" t="str">
        <f t="shared" si="24"/>
        <v>TERRACE FLUL12.6</v>
      </c>
      <c r="B1555" t="s">
        <v>37</v>
      </c>
      <c r="C1555" t="s">
        <v>57</v>
      </c>
      <c r="D1555" t="s">
        <v>12</v>
      </c>
      <c r="E1555">
        <v>2.6</v>
      </c>
      <c r="F1555">
        <v>-21345.919999999998</v>
      </c>
      <c r="G1555">
        <v>14585.83</v>
      </c>
      <c r="H1555">
        <v>-2926</v>
      </c>
      <c r="I1555">
        <v>-5.5869999999999997</v>
      </c>
      <c r="J1555">
        <v>2111.7849999999999</v>
      </c>
      <c r="K1555">
        <v>-22321.223999999998</v>
      </c>
    </row>
    <row r="1556" spans="1:11">
      <c r="A1556" t="str">
        <f t="shared" si="24"/>
        <v>TERRACE FLUL20</v>
      </c>
      <c r="B1556" t="s">
        <v>37</v>
      </c>
      <c r="C1556" t="s">
        <v>57</v>
      </c>
      <c r="D1556" t="s">
        <v>13</v>
      </c>
      <c r="E1556">
        <v>0</v>
      </c>
      <c r="F1556">
        <v>4899.29</v>
      </c>
      <c r="G1556">
        <v>-6234.65</v>
      </c>
      <c r="H1556">
        <v>30910.65</v>
      </c>
      <c r="I1556">
        <v>-8.8230000000000004</v>
      </c>
      <c r="J1556">
        <v>55153.084999999999</v>
      </c>
      <c r="K1556">
        <v>-11123.276</v>
      </c>
    </row>
    <row r="1557" spans="1:11">
      <c r="A1557" t="str">
        <f t="shared" si="24"/>
        <v>TERRACE FLUL21.3</v>
      </c>
      <c r="B1557" t="s">
        <v>37</v>
      </c>
      <c r="C1557" t="s">
        <v>57</v>
      </c>
      <c r="D1557" t="s">
        <v>13</v>
      </c>
      <c r="E1557">
        <v>1.3</v>
      </c>
      <c r="F1557">
        <v>4899.29</v>
      </c>
      <c r="G1557">
        <v>-6234.65</v>
      </c>
      <c r="H1557">
        <v>30910.65</v>
      </c>
      <c r="I1557">
        <v>-8.8230000000000004</v>
      </c>
      <c r="J1557">
        <v>14322.722</v>
      </c>
      <c r="K1557">
        <v>-3014.8090000000002</v>
      </c>
    </row>
    <row r="1558" spans="1:11">
      <c r="A1558" t="str">
        <f t="shared" si="24"/>
        <v>TERRACE FLUL22.6</v>
      </c>
      <c r="B1558" t="s">
        <v>37</v>
      </c>
      <c r="C1558" t="s">
        <v>57</v>
      </c>
      <c r="D1558" t="s">
        <v>13</v>
      </c>
      <c r="E1558">
        <v>2.6</v>
      </c>
      <c r="F1558">
        <v>4899.29</v>
      </c>
      <c r="G1558">
        <v>-6234.65</v>
      </c>
      <c r="H1558">
        <v>30910.65</v>
      </c>
      <c r="I1558">
        <v>-8.8230000000000004</v>
      </c>
      <c r="J1558">
        <v>-26630.853999999999</v>
      </c>
      <c r="K1558">
        <v>5119.5919999999996</v>
      </c>
    </row>
    <row r="1559" spans="1:11">
      <c r="A1559" t="str">
        <f t="shared" si="24"/>
        <v>TERRACE FLUL30</v>
      </c>
      <c r="B1559" t="s">
        <v>37</v>
      </c>
      <c r="C1559" t="s">
        <v>57</v>
      </c>
      <c r="D1559" t="s">
        <v>14</v>
      </c>
      <c r="E1559">
        <v>0</v>
      </c>
      <c r="F1559">
        <v>66.5</v>
      </c>
      <c r="G1559">
        <v>-237.87</v>
      </c>
      <c r="H1559">
        <v>1875.55</v>
      </c>
      <c r="I1559">
        <v>106.43600000000001</v>
      </c>
      <c r="J1559">
        <v>3325.0970000000002</v>
      </c>
      <c r="K1559">
        <v>-663.62199999999996</v>
      </c>
    </row>
    <row r="1560" spans="1:11">
      <c r="A1560" t="str">
        <f t="shared" si="24"/>
        <v>TERRACE FLUL31.3</v>
      </c>
      <c r="B1560" t="s">
        <v>37</v>
      </c>
      <c r="C1560" t="s">
        <v>57</v>
      </c>
      <c r="D1560" t="s">
        <v>14</v>
      </c>
      <c r="E1560">
        <v>1.3</v>
      </c>
      <c r="F1560">
        <v>66.5</v>
      </c>
      <c r="G1560">
        <v>-237.87</v>
      </c>
      <c r="H1560">
        <v>1875.55</v>
      </c>
      <c r="I1560">
        <v>106.43600000000001</v>
      </c>
      <c r="J1560">
        <v>846.85</v>
      </c>
      <c r="K1560">
        <v>-360.66199999999998</v>
      </c>
    </row>
    <row r="1561" spans="1:11">
      <c r="A1561" t="str">
        <f t="shared" si="24"/>
        <v>TERRACE FLUL32.6</v>
      </c>
      <c r="B1561" t="s">
        <v>37</v>
      </c>
      <c r="C1561" t="s">
        <v>57</v>
      </c>
      <c r="D1561" t="s">
        <v>14</v>
      </c>
      <c r="E1561">
        <v>2.6</v>
      </c>
      <c r="F1561">
        <v>66.5</v>
      </c>
      <c r="G1561">
        <v>-237.87</v>
      </c>
      <c r="H1561">
        <v>1875.55</v>
      </c>
      <c r="I1561">
        <v>106.43600000000001</v>
      </c>
      <c r="J1561">
        <v>-1638.681</v>
      </c>
      <c r="K1561">
        <v>-54.6</v>
      </c>
    </row>
    <row r="1562" spans="1:11">
      <c r="A1562" t="str">
        <f t="shared" si="24"/>
        <v>15TH FLUL10</v>
      </c>
      <c r="B1562" t="s">
        <v>38</v>
      </c>
      <c r="C1562" t="s">
        <v>57</v>
      </c>
      <c r="D1562" t="s">
        <v>12</v>
      </c>
      <c r="E1562">
        <v>0</v>
      </c>
      <c r="F1562">
        <v>-35983</v>
      </c>
      <c r="G1562">
        <v>12061.06</v>
      </c>
      <c r="H1562">
        <v>712.8</v>
      </c>
      <c r="I1562">
        <v>60.877000000000002</v>
      </c>
      <c r="J1562">
        <v>2005.3779999999999</v>
      </c>
      <c r="K1562">
        <v>11503.705</v>
      </c>
    </row>
    <row r="1563" spans="1:11">
      <c r="A1563" t="str">
        <f t="shared" si="24"/>
        <v>15TH FLUL11.3</v>
      </c>
      <c r="B1563" t="s">
        <v>38</v>
      </c>
      <c r="C1563" t="s">
        <v>57</v>
      </c>
      <c r="D1563" t="s">
        <v>12</v>
      </c>
      <c r="E1563">
        <v>1.3</v>
      </c>
      <c r="F1563">
        <v>-35983</v>
      </c>
      <c r="G1563">
        <v>12061.06</v>
      </c>
      <c r="H1563">
        <v>712.8</v>
      </c>
      <c r="I1563">
        <v>60.877000000000002</v>
      </c>
      <c r="J1563">
        <v>1080.585</v>
      </c>
      <c r="K1563">
        <v>-5840.0590000000002</v>
      </c>
    </row>
    <row r="1564" spans="1:11">
      <c r="A1564" t="str">
        <f t="shared" si="24"/>
        <v>15TH FLUL12.6</v>
      </c>
      <c r="B1564" t="s">
        <v>38</v>
      </c>
      <c r="C1564" t="s">
        <v>57</v>
      </c>
      <c r="D1564" t="s">
        <v>12</v>
      </c>
      <c r="E1564">
        <v>2.6</v>
      </c>
      <c r="F1564">
        <v>-35983</v>
      </c>
      <c r="G1564">
        <v>12061.06</v>
      </c>
      <c r="H1564">
        <v>712.8</v>
      </c>
      <c r="I1564">
        <v>60.877000000000002</v>
      </c>
      <c r="J1564">
        <v>142.91499999999999</v>
      </c>
      <c r="K1564">
        <v>-23114.298999999999</v>
      </c>
    </row>
    <row r="1565" spans="1:11">
      <c r="A1565" t="str">
        <f t="shared" si="24"/>
        <v>15TH FLUL20</v>
      </c>
      <c r="B1565" t="s">
        <v>38</v>
      </c>
      <c r="C1565" t="s">
        <v>57</v>
      </c>
      <c r="D1565" t="s">
        <v>13</v>
      </c>
      <c r="E1565">
        <v>0</v>
      </c>
      <c r="F1565">
        <v>5268.57</v>
      </c>
      <c r="G1565">
        <v>-3666.16</v>
      </c>
      <c r="H1565">
        <v>10969.97</v>
      </c>
      <c r="I1565">
        <v>-9.2929999999999993</v>
      </c>
      <c r="J1565">
        <v>4980.4369999999999</v>
      </c>
      <c r="K1565">
        <v>-3592.806</v>
      </c>
    </row>
    <row r="1566" spans="1:11">
      <c r="A1566" t="str">
        <f t="shared" si="24"/>
        <v>15TH FLUL21.3</v>
      </c>
      <c r="B1566" t="s">
        <v>38</v>
      </c>
      <c r="C1566" t="s">
        <v>57</v>
      </c>
      <c r="D1566" t="s">
        <v>13</v>
      </c>
      <c r="E1566">
        <v>1.3</v>
      </c>
      <c r="F1566">
        <v>5268.57</v>
      </c>
      <c r="G1566">
        <v>-3666.16</v>
      </c>
      <c r="H1566">
        <v>10969.97</v>
      </c>
      <c r="I1566">
        <v>-9.2929999999999993</v>
      </c>
      <c r="J1566">
        <v>-10384.749</v>
      </c>
      <c r="K1566">
        <v>1221.944</v>
      </c>
    </row>
    <row r="1567" spans="1:11">
      <c r="A1567" t="str">
        <f t="shared" si="24"/>
        <v>15TH FLUL22.6</v>
      </c>
      <c r="B1567" t="s">
        <v>38</v>
      </c>
      <c r="C1567" t="s">
        <v>57</v>
      </c>
      <c r="D1567" t="s">
        <v>13</v>
      </c>
      <c r="E1567">
        <v>2.6</v>
      </c>
      <c r="F1567">
        <v>5268.57</v>
      </c>
      <c r="G1567">
        <v>-3666.16</v>
      </c>
      <c r="H1567">
        <v>10969.97</v>
      </c>
      <c r="I1567">
        <v>-9.2929999999999993</v>
      </c>
      <c r="J1567">
        <v>-25626.258999999998</v>
      </c>
      <c r="K1567">
        <v>6022.15</v>
      </c>
    </row>
    <row r="1568" spans="1:11">
      <c r="A1568" t="str">
        <f t="shared" si="24"/>
        <v>15TH FLUL30</v>
      </c>
      <c r="B1568" t="s">
        <v>38</v>
      </c>
      <c r="C1568" t="s">
        <v>57</v>
      </c>
      <c r="D1568" t="s">
        <v>14</v>
      </c>
      <c r="E1568">
        <v>0</v>
      </c>
      <c r="F1568">
        <v>-143.97</v>
      </c>
      <c r="G1568">
        <v>250.96</v>
      </c>
      <c r="H1568">
        <v>957.42</v>
      </c>
      <c r="I1568">
        <v>104.57</v>
      </c>
      <c r="J1568">
        <v>1136.201</v>
      </c>
      <c r="K1568">
        <v>551.92399999999998</v>
      </c>
    </row>
    <row r="1569" spans="1:11">
      <c r="A1569" t="str">
        <f t="shared" si="24"/>
        <v>15TH FLUL31.3</v>
      </c>
      <c r="B1569" t="s">
        <v>38</v>
      </c>
      <c r="C1569" t="s">
        <v>57</v>
      </c>
      <c r="D1569" t="s">
        <v>14</v>
      </c>
      <c r="E1569">
        <v>1.3</v>
      </c>
      <c r="F1569">
        <v>-143.97</v>
      </c>
      <c r="G1569">
        <v>250.96</v>
      </c>
      <c r="H1569">
        <v>957.42</v>
      </c>
      <c r="I1569">
        <v>104.57</v>
      </c>
      <c r="J1569">
        <v>-170.44</v>
      </c>
      <c r="K1569">
        <v>214.05799999999999</v>
      </c>
    </row>
    <row r="1570" spans="1:11">
      <c r="A1570" t="str">
        <f t="shared" si="24"/>
        <v>15TH FLUL32.6</v>
      </c>
      <c r="B1570" t="s">
        <v>38</v>
      </c>
      <c r="C1570" t="s">
        <v>57</v>
      </c>
      <c r="D1570" t="s">
        <v>14</v>
      </c>
      <c r="E1570">
        <v>2.6</v>
      </c>
      <c r="F1570">
        <v>-143.97</v>
      </c>
      <c r="G1570">
        <v>250.96</v>
      </c>
      <c r="H1570">
        <v>957.42</v>
      </c>
      <c r="I1570">
        <v>104.57</v>
      </c>
      <c r="J1570">
        <v>-1475.0550000000001</v>
      </c>
      <c r="K1570">
        <v>-126.36</v>
      </c>
    </row>
    <row r="1571" spans="1:11">
      <c r="A1571" t="str">
        <f t="shared" si="24"/>
        <v>14TH FLUL10</v>
      </c>
      <c r="B1571" t="s">
        <v>46</v>
      </c>
      <c r="C1571" t="s">
        <v>57</v>
      </c>
      <c r="D1571" t="s">
        <v>12</v>
      </c>
      <c r="E1571">
        <v>0</v>
      </c>
      <c r="F1571">
        <v>-36637.18</v>
      </c>
      <c r="G1571">
        <v>4200.53</v>
      </c>
      <c r="H1571">
        <v>-2215.08</v>
      </c>
      <c r="I1571">
        <v>9.7720000000000002</v>
      </c>
      <c r="J1571">
        <v>-4011.076</v>
      </c>
      <c r="K1571">
        <v>13001.911</v>
      </c>
    </row>
    <row r="1572" spans="1:11">
      <c r="A1572" t="str">
        <f t="shared" si="24"/>
        <v>14TH FLUL11.7</v>
      </c>
      <c r="B1572" t="s">
        <v>46</v>
      </c>
      <c r="C1572" t="s">
        <v>57</v>
      </c>
      <c r="D1572" t="s">
        <v>12</v>
      </c>
      <c r="E1572">
        <v>1.7</v>
      </c>
      <c r="F1572">
        <v>-36637.18</v>
      </c>
      <c r="G1572">
        <v>4200.53</v>
      </c>
      <c r="H1572">
        <v>-2215.08</v>
      </c>
      <c r="I1572">
        <v>9.7720000000000002</v>
      </c>
      <c r="J1572">
        <v>-191.3</v>
      </c>
      <c r="K1572">
        <v>2901.1379999999999</v>
      </c>
    </row>
    <row r="1573" spans="1:11">
      <c r="A1573" t="str">
        <f t="shared" si="24"/>
        <v>14TH FLUL13.4</v>
      </c>
      <c r="B1573" t="s">
        <v>46</v>
      </c>
      <c r="C1573" t="s">
        <v>57</v>
      </c>
      <c r="D1573" t="s">
        <v>12</v>
      </c>
      <c r="E1573">
        <v>3.4</v>
      </c>
      <c r="F1573">
        <v>-36637.18</v>
      </c>
      <c r="G1573">
        <v>4200.53</v>
      </c>
      <c r="H1573">
        <v>-2215.08</v>
      </c>
      <c r="I1573">
        <v>9.7720000000000002</v>
      </c>
      <c r="J1573">
        <v>3633.9409999999998</v>
      </c>
      <c r="K1573">
        <v>-7282.5320000000002</v>
      </c>
    </row>
    <row r="1574" spans="1:11">
      <c r="A1574" t="str">
        <f t="shared" si="24"/>
        <v>14TH FLUL20</v>
      </c>
      <c r="B1574" t="s">
        <v>46</v>
      </c>
      <c r="C1574" t="s">
        <v>57</v>
      </c>
      <c r="D1574" t="s">
        <v>13</v>
      </c>
      <c r="E1574">
        <v>0</v>
      </c>
      <c r="F1574">
        <v>8492.2099999999991</v>
      </c>
      <c r="G1574">
        <v>-251.16</v>
      </c>
      <c r="H1574">
        <v>12072.62</v>
      </c>
      <c r="I1574">
        <v>-6.04</v>
      </c>
      <c r="J1574">
        <v>37160.49</v>
      </c>
      <c r="K1574">
        <v>-1140.5340000000001</v>
      </c>
    </row>
    <row r="1575" spans="1:11">
      <c r="A1575" t="str">
        <f t="shared" si="24"/>
        <v>14TH FLUL21.7</v>
      </c>
      <c r="B1575" t="s">
        <v>46</v>
      </c>
      <c r="C1575" t="s">
        <v>57</v>
      </c>
      <c r="D1575" t="s">
        <v>13</v>
      </c>
      <c r="E1575">
        <v>1.7</v>
      </c>
      <c r="F1575">
        <v>8492.2099999999991</v>
      </c>
      <c r="G1575">
        <v>-251.16</v>
      </c>
      <c r="H1575">
        <v>12072.62</v>
      </c>
      <c r="I1575">
        <v>-6.04</v>
      </c>
      <c r="J1575">
        <v>15034.406999999999</v>
      </c>
      <c r="K1575">
        <v>-674.245</v>
      </c>
    </row>
    <row r="1576" spans="1:11">
      <c r="A1576" t="str">
        <f t="shared" si="24"/>
        <v>14TH FLUL23.4</v>
      </c>
      <c r="B1576" t="s">
        <v>46</v>
      </c>
      <c r="C1576" t="s">
        <v>57</v>
      </c>
      <c r="D1576" t="s">
        <v>13</v>
      </c>
      <c r="E1576">
        <v>3.4</v>
      </c>
      <c r="F1576">
        <v>8492.2099999999991</v>
      </c>
      <c r="G1576">
        <v>-251.16</v>
      </c>
      <c r="H1576">
        <v>12072.62</v>
      </c>
      <c r="I1576">
        <v>-6.04</v>
      </c>
      <c r="J1576">
        <v>-7521.2709999999997</v>
      </c>
      <c r="K1576">
        <v>-188.691</v>
      </c>
    </row>
    <row r="1577" spans="1:11">
      <c r="A1577" t="str">
        <f t="shared" si="24"/>
        <v>14TH FLUL30</v>
      </c>
      <c r="B1577" t="s">
        <v>46</v>
      </c>
      <c r="C1577" t="s">
        <v>57</v>
      </c>
      <c r="D1577" t="s">
        <v>14</v>
      </c>
      <c r="E1577">
        <v>0</v>
      </c>
      <c r="F1577">
        <v>-29.83</v>
      </c>
      <c r="G1577">
        <v>-220.65</v>
      </c>
      <c r="H1577">
        <v>194.1</v>
      </c>
      <c r="I1577">
        <v>82.183000000000007</v>
      </c>
      <c r="J1577">
        <v>1310.5540000000001</v>
      </c>
      <c r="K1577">
        <v>-184.07300000000001</v>
      </c>
    </row>
    <row r="1578" spans="1:11">
      <c r="A1578" t="str">
        <f t="shared" si="24"/>
        <v>14TH FLUL31.7</v>
      </c>
      <c r="B1578" t="s">
        <v>46</v>
      </c>
      <c r="C1578" t="s">
        <v>57</v>
      </c>
      <c r="D1578" t="s">
        <v>14</v>
      </c>
      <c r="E1578">
        <v>1.7</v>
      </c>
      <c r="F1578">
        <v>-29.83</v>
      </c>
      <c r="G1578">
        <v>-220.65</v>
      </c>
      <c r="H1578">
        <v>194.1</v>
      </c>
      <c r="I1578">
        <v>82.183000000000007</v>
      </c>
      <c r="J1578">
        <v>910.34199999999998</v>
      </c>
      <c r="K1578">
        <v>186.62299999999999</v>
      </c>
    </row>
    <row r="1579" spans="1:11">
      <c r="A1579" t="str">
        <f t="shared" si="24"/>
        <v>14TH FLUL33.4</v>
      </c>
      <c r="B1579" t="s">
        <v>46</v>
      </c>
      <c r="C1579" t="s">
        <v>57</v>
      </c>
      <c r="D1579" t="s">
        <v>14</v>
      </c>
      <c r="E1579">
        <v>3.4</v>
      </c>
      <c r="F1579">
        <v>-29.83</v>
      </c>
      <c r="G1579">
        <v>-220.65</v>
      </c>
      <c r="H1579">
        <v>194.1</v>
      </c>
      <c r="I1579">
        <v>82.183000000000007</v>
      </c>
      <c r="J1579">
        <v>484.11700000000002</v>
      </c>
      <c r="K1579">
        <v>551.98599999999999</v>
      </c>
    </row>
    <row r="1580" spans="1:11">
      <c r="A1580" t="str">
        <f t="shared" si="24"/>
        <v>13TH FLUL10</v>
      </c>
      <c r="B1580" t="s">
        <v>48</v>
      </c>
      <c r="C1580" t="s">
        <v>57</v>
      </c>
      <c r="D1580" t="s">
        <v>12</v>
      </c>
      <c r="E1580">
        <v>0</v>
      </c>
      <c r="F1580">
        <v>-25575.38</v>
      </c>
      <c r="G1580">
        <v>15446.72</v>
      </c>
      <c r="H1580">
        <v>-2421.14</v>
      </c>
      <c r="I1580">
        <v>34.323</v>
      </c>
      <c r="J1580">
        <v>-1956.7070000000001</v>
      </c>
      <c r="K1580">
        <v>2372.1990000000001</v>
      </c>
    </row>
    <row r="1581" spans="1:11">
      <c r="A1581" t="str">
        <f t="shared" si="24"/>
        <v>13TH FLUL11.3</v>
      </c>
      <c r="B1581" t="s">
        <v>48</v>
      </c>
      <c r="C1581" t="s">
        <v>57</v>
      </c>
      <c r="D1581" t="s">
        <v>12</v>
      </c>
      <c r="E1581">
        <v>1.3</v>
      </c>
      <c r="F1581">
        <v>-25575.38</v>
      </c>
      <c r="G1581">
        <v>15446.72</v>
      </c>
      <c r="H1581">
        <v>-2421.14</v>
      </c>
      <c r="I1581">
        <v>34.323</v>
      </c>
      <c r="J1581">
        <v>1274.4949999999999</v>
      </c>
      <c r="K1581">
        <v>-21281.147000000001</v>
      </c>
    </row>
    <row r="1582" spans="1:11">
      <c r="A1582" t="str">
        <f t="shared" si="24"/>
        <v>13TH FLUL12.6</v>
      </c>
      <c r="B1582" t="s">
        <v>48</v>
      </c>
      <c r="C1582" t="s">
        <v>57</v>
      </c>
      <c r="D1582" t="s">
        <v>12</v>
      </c>
      <c r="E1582">
        <v>2.6</v>
      </c>
      <c r="F1582">
        <v>-25575.38</v>
      </c>
      <c r="G1582">
        <v>15446.72</v>
      </c>
      <c r="H1582">
        <v>-2421.14</v>
      </c>
      <c r="I1582">
        <v>34.323</v>
      </c>
      <c r="J1582">
        <v>4491.723</v>
      </c>
      <c r="K1582">
        <v>-44701.061000000002</v>
      </c>
    </row>
    <row r="1583" spans="1:11">
      <c r="A1583" t="str">
        <f t="shared" si="24"/>
        <v>13TH FLUL20</v>
      </c>
      <c r="B1583" t="s">
        <v>48</v>
      </c>
      <c r="C1583" t="s">
        <v>57</v>
      </c>
      <c r="D1583" t="s">
        <v>13</v>
      </c>
      <c r="E1583">
        <v>0</v>
      </c>
      <c r="F1583">
        <v>-3498.06</v>
      </c>
      <c r="G1583">
        <v>-1788.8</v>
      </c>
      <c r="H1583">
        <v>29294.65</v>
      </c>
      <c r="I1583">
        <v>-9.3119999999999994</v>
      </c>
      <c r="J1583">
        <v>21293.473999999998</v>
      </c>
      <c r="K1583">
        <v>-1580.625</v>
      </c>
    </row>
    <row r="1584" spans="1:11">
      <c r="A1584" t="str">
        <f t="shared" si="24"/>
        <v>13TH FLUL21.3</v>
      </c>
      <c r="B1584" t="s">
        <v>48</v>
      </c>
      <c r="C1584" t="s">
        <v>57</v>
      </c>
      <c r="D1584" t="s">
        <v>13</v>
      </c>
      <c r="E1584">
        <v>1.3</v>
      </c>
      <c r="F1584">
        <v>-3498.06</v>
      </c>
      <c r="G1584">
        <v>-1788.8</v>
      </c>
      <c r="H1584">
        <v>29294.65</v>
      </c>
      <c r="I1584">
        <v>-9.3119999999999994</v>
      </c>
      <c r="J1584">
        <v>-18893.735000000001</v>
      </c>
      <c r="K1584">
        <v>819.67700000000002</v>
      </c>
    </row>
    <row r="1585" spans="1:11">
      <c r="A1585" t="str">
        <f t="shared" si="24"/>
        <v>13TH FLUL22.6</v>
      </c>
      <c r="B1585" t="s">
        <v>48</v>
      </c>
      <c r="C1585" t="s">
        <v>57</v>
      </c>
      <c r="D1585" t="s">
        <v>13</v>
      </c>
      <c r="E1585">
        <v>2.6</v>
      </c>
      <c r="F1585">
        <v>-3498.06</v>
      </c>
      <c r="G1585">
        <v>-1788.8</v>
      </c>
      <c r="H1585">
        <v>29294.65</v>
      </c>
      <c r="I1585">
        <v>-9.3119999999999994</v>
      </c>
      <c r="J1585">
        <v>-58873.752</v>
      </c>
      <c r="K1585">
        <v>3210.9920000000002</v>
      </c>
    </row>
    <row r="1586" spans="1:11">
      <c r="A1586" t="str">
        <f t="shared" si="24"/>
        <v>13TH FLUL30</v>
      </c>
      <c r="B1586" t="s">
        <v>48</v>
      </c>
      <c r="C1586" t="s">
        <v>57</v>
      </c>
      <c r="D1586" t="s">
        <v>14</v>
      </c>
      <c r="E1586">
        <v>0</v>
      </c>
      <c r="F1586">
        <v>-534.12</v>
      </c>
      <c r="G1586">
        <v>47.28</v>
      </c>
      <c r="H1586">
        <v>1367.54</v>
      </c>
      <c r="I1586">
        <v>173.53399999999999</v>
      </c>
      <c r="J1586">
        <v>833.16800000000001</v>
      </c>
      <c r="K1586">
        <v>-41.722000000000001</v>
      </c>
    </row>
    <row r="1587" spans="1:11">
      <c r="A1587" t="str">
        <f t="shared" si="24"/>
        <v>13TH FLUL31.3</v>
      </c>
      <c r="B1587" t="s">
        <v>48</v>
      </c>
      <c r="C1587" t="s">
        <v>57</v>
      </c>
      <c r="D1587" t="s">
        <v>14</v>
      </c>
      <c r="E1587">
        <v>1.3</v>
      </c>
      <c r="F1587">
        <v>-534.12</v>
      </c>
      <c r="G1587">
        <v>47.28</v>
      </c>
      <c r="H1587">
        <v>1367.54</v>
      </c>
      <c r="I1587">
        <v>173.53399999999999</v>
      </c>
      <c r="J1587">
        <v>-1045.6389999999999</v>
      </c>
      <c r="K1587">
        <v>-112.15300000000001</v>
      </c>
    </row>
    <row r="1588" spans="1:11">
      <c r="A1588" t="str">
        <f t="shared" si="24"/>
        <v>13TH FLUL32.6</v>
      </c>
      <c r="B1588" t="s">
        <v>48</v>
      </c>
      <c r="C1588" t="s">
        <v>57</v>
      </c>
      <c r="D1588" t="s">
        <v>14</v>
      </c>
      <c r="E1588">
        <v>2.6</v>
      </c>
      <c r="F1588">
        <v>-534.12</v>
      </c>
      <c r="G1588">
        <v>47.28</v>
      </c>
      <c r="H1588">
        <v>1367.54</v>
      </c>
      <c r="I1588">
        <v>173.53399999999999</v>
      </c>
      <c r="J1588">
        <v>-2912.9769999999999</v>
      </c>
      <c r="K1588">
        <v>-181.35300000000001</v>
      </c>
    </row>
    <row r="1589" spans="1:11">
      <c r="A1589" t="str">
        <f t="shared" si="24"/>
        <v>12TH FLUL10</v>
      </c>
      <c r="B1589" t="s">
        <v>49</v>
      </c>
      <c r="C1589" t="s">
        <v>57</v>
      </c>
      <c r="D1589" t="s">
        <v>12</v>
      </c>
      <c r="E1589">
        <v>0</v>
      </c>
      <c r="F1589">
        <v>-26297.63</v>
      </c>
      <c r="G1589">
        <v>932.71</v>
      </c>
      <c r="H1589">
        <v>-148.59</v>
      </c>
      <c r="I1589">
        <v>57.332999999999998</v>
      </c>
      <c r="J1589">
        <v>-530.56299999999999</v>
      </c>
      <c r="K1589">
        <v>-4933.7719999999999</v>
      </c>
    </row>
    <row r="1590" spans="1:11">
      <c r="A1590" t="str">
        <f t="shared" si="24"/>
        <v>12TH FLUL11.7</v>
      </c>
      <c r="B1590" t="s">
        <v>49</v>
      </c>
      <c r="C1590" t="s">
        <v>57</v>
      </c>
      <c r="D1590" t="s">
        <v>12</v>
      </c>
      <c r="E1590">
        <v>1.7</v>
      </c>
      <c r="F1590">
        <v>-26297.63</v>
      </c>
      <c r="G1590">
        <v>932.71</v>
      </c>
      <c r="H1590">
        <v>-148.59</v>
      </c>
      <c r="I1590">
        <v>57.332999999999998</v>
      </c>
      <c r="J1590">
        <v>-156.60400000000001</v>
      </c>
      <c r="K1590">
        <v>-12796.679</v>
      </c>
    </row>
    <row r="1591" spans="1:11">
      <c r="A1591" t="str">
        <f t="shared" si="24"/>
        <v>12TH FLUL13.4</v>
      </c>
      <c r="B1591" t="s">
        <v>49</v>
      </c>
      <c r="C1591" t="s">
        <v>57</v>
      </c>
      <c r="D1591" t="s">
        <v>12</v>
      </c>
      <c r="E1591">
        <v>3.4</v>
      </c>
      <c r="F1591">
        <v>-26297.63</v>
      </c>
      <c r="G1591">
        <v>932.71</v>
      </c>
      <c r="H1591">
        <v>-148.59</v>
      </c>
      <c r="I1591">
        <v>57.332999999999998</v>
      </c>
      <c r="J1591">
        <v>220.964</v>
      </c>
      <c r="K1591">
        <v>-20364.75</v>
      </c>
    </row>
    <row r="1592" spans="1:11">
      <c r="A1592" t="str">
        <f t="shared" si="24"/>
        <v>12TH FLUL20</v>
      </c>
      <c r="B1592" t="s">
        <v>49</v>
      </c>
      <c r="C1592" t="s">
        <v>57</v>
      </c>
      <c r="D1592" t="s">
        <v>13</v>
      </c>
      <c r="E1592">
        <v>0</v>
      </c>
      <c r="F1592">
        <v>-73.489999999999995</v>
      </c>
      <c r="G1592">
        <v>-756.72</v>
      </c>
      <c r="H1592">
        <v>-4632.21</v>
      </c>
      <c r="I1592">
        <v>-6.4829999999999997</v>
      </c>
      <c r="J1592">
        <v>-1085.9860000000001</v>
      </c>
      <c r="K1592">
        <v>-803.68899999999996</v>
      </c>
    </row>
    <row r="1593" spans="1:11">
      <c r="A1593" t="str">
        <f t="shared" si="24"/>
        <v>12TH FLUL21.7</v>
      </c>
      <c r="B1593" t="s">
        <v>49</v>
      </c>
      <c r="C1593" t="s">
        <v>57</v>
      </c>
      <c r="D1593" t="s">
        <v>13</v>
      </c>
      <c r="E1593">
        <v>1.7</v>
      </c>
      <c r="F1593">
        <v>-73.489999999999995</v>
      </c>
      <c r="G1593">
        <v>-756.72</v>
      </c>
      <c r="H1593">
        <v>-4632.21</v>
      </c>
      <c r="I1593">
        <v>-6.4829999999999997</v>
      </c>
      <c r="J1593">
        <v>3683.4259999999999</v>
      </c>
      <c r="K1593">
        <v>627.57799999999997</v>
      </c>
    </row>
    <row r="1594" spans="1:11">
      <c r="A1594" t="str">
        <f t="shared" si="24"/>
        <v>12TH FLUL23.4</v>
      </c>
      <c r="B1594" t="s">
        <v>49</v>
      </c>
      <c r="C1594" t="s">
        <v>57</v>
      </c>
      <c r="D1594" t="s">
        <v>13</v>
      </c>
      <c r="E1594">
        <v>3.4</v>
      </c>
      <c r="F1594">
        <v>-73.489999999999995</v>
      </c>
      <c r="G1594">
        <v>-756.72</v>
      </c>
      <c r="H1594">
        <v>-4632.21</v>
      </c>
      <c r="I1594">
        <v>-6.4829999999999997</v>
      </c>
      <c r="J1594">
        <v>8367.9709999999995</v>
      </c>
      <c r="K1594">
        <v>2044.385</v>
      </c>
    </row>
    <row r="1595" spans="1:11">
      <c r="A1595" t="str">
        <f t="shared" si="24"/>
        <v>12TH FLUL30</v>
      </c>
      <c r="B1595" t="s">
        <v>49</v>
      </c>
      <c r="C1595" t="s">
        <v>57</v>
      </c>
      <c r="D1595" t="s">
        <v>14</v>
      </c>
      <c r="E1595">
        <v>0</v>
      </c>
      <c r="F1595">
        <v>-423.31</v>
      </c>
      <c r="G1595">
        <v>-47.37</v>
      </c>
      <c r="H1595">
        <v>-228.9</v>
      </c>
      <c r="I1595">
        <v>191.98099999999999</v>
      </c>
      <c r="J1595">
        <v>-267.18099999999998</v>
      </c>
      <c r="K1595">
        <v>-135.893</v>
      </c>
    </row>
    <row r="1596" spans="1:11">
      <c r="A1596" t="str">
        <f t="shared" si="24"/>
        <v>12TH FLUL31.7</v>
      </c>
      <c r="B1596" t="s">
        <v>49</v>
      </c>
      <c r="C1596" t="s">
        <v>57</v>
      </c>
      <c r="D1596" t="s">
        <v>14</v>
      </c>
      <c r="E1596">
        <v>1.7</v>
      </c>
      <c r="F1596">
        <v>-423.31</v>
      </c>
      <c r="G1596">
        <v>-47.37</v>
      </c>
      <c r="H1596">
        <v>-228.9</v>
      </c>
      <c r="I1596">
        <v>191.98099999999999</v>
      </c>
      <c r="J1596">
        <v>-36.000999999999998</v>
      </c>
      <c r="K1596">
        <v>-72.242000000000004</v>
      </c>
    </row>
    <row r="1597" spans="1:11">
      <c r="A1597" t="str">
        <f t="shared" si="24"/>
        <v>12TH FLUL33.4</v>
      </c>
      <c r="B1597" t="s">
        <v>49</v>
      </c>
      <c r="C1597" t="s">
        <v>57</v>
      </c>
      <c r="D1597" t="s">
        <v>14</v>
      </c>
      <c r="E1597">
        <v>3.4</v>
      </c>
      <c r="F1597">
        <v>-423.31</v>
      </c>
      <c r="G1597">
        <v>-47.37</v>
      </c>
      <c r="H1597">
        <v>-228.9</v>
      </c>
      <c r="I1597">
        <v>191.98099999999999</v>
      </c>
      <c r="J1597">
        <v>196.00800000000001</v>
      </c>
      <c r="K1597">
        <v>-6.9269999999999996</v>
      </c>
    </row>
    <row r="1598" spans="1:11">
      <c r="A1598" t="str">
        <f t="shared" si="24"/>
        <v>11TH FLUL10</v>
      </c>
      <c r="B1598" t="s">
        <v>50</v>
      </c>
      <c r="C1598" t="s">
        <v>57</v>
      </c>
      <c r="D1598" t="s">
        <v>12</v>
      </c>
      <c r="E1598">
        <v>0</v>
      </c>
      <c r="F1598">
        <v>-26881.77</v>
      </c>
      <c r="G1598">
        <v>7208.78</v>
      </c>
      <c r="H1598">
        <v>-589.66999999999996</v>
      </c>
      <c r="I1598">
        <v>76.575000000000003</v>
      </c>
      <c r="J1598">
        <v>-546.15499999999997</v>
      </c>
      <c r="K1598">
        <v>10620.967000000001</v>
      </c>
    </row>
    <row r="1599" spans="1:11">
      <c r="A1599" t="str">
        <f t="shared" si="24"/>
        <v>11TH FLUL11.7</v>
      </c>
      <c r="B1599" t="s">
        <v>50</v>
      </c>
      <c r="C1599" t="s">
        <v>57</v>
      </c>
      <c r="D1599" t="s">
        <v>12</v>
      </c>
      <c r="E1599">
        <v>1.7</v>
      </c>
      <c r="F1599">
        <v>-26881.77</v>
      </c>
      <c r="G1599">
        <v>7208.78</v>
      </c>
      <c r="H1599">
        <v>-589.66999999999996</v>
      </c>
      <c r="I1599">
        <v>76.575000000000003</v>
      </c>
      <c r="J1599">
        <v>632.05799999999999</v>
      </c>
      <c r="K1599">
        <v>-9784.7029999999995</v>
      </c>
    </row>
    <row r="1600" spans="1:11">
      <c r="A1600" t="str">
        <f t="shared" si="24"/>
        <v>11TH FLUL13.4</v>
      </c>
      <c r="B1600" t="s">
        <v>50</v>
      </c>
      <c r="C1600" t="s">
        <v>57</v>
      </c>
      <c r="D1600" t="s">
        <v>12</v>
      </c>
      <c r="E1600">
        <v>3.4</v>
      </c>
      <c r="F1600">
        <v>-26881.77</v>
      </c>
      <c r="G1600">
        <v>7208.78</v>
      </c>
      <c r="H1600">
        <v>-589.66999999999996</v>
      </c>
      <c r="I1600">
        <v>76.575000000000003</v>
      </c>
      <c r="J1600">
        <v>1793.0039999999999</v>
      </c>
      <c r="K1600">
        <v>-29923.078000000001</v>
      </c>
    </row>
    <row r="1601" spans="1:11">
      <c r="A1601" t="str">
        <f t="shared" si="24"/>
        <v>11TH FLUL20</v>
      </c>
      <c r="B1601" t="s">
        <v>50</v>
      </c>
      <c r="C1601" t="s">
        <v>57</v>
      </c>
      <c r="D1601" t="s">
        <v>13</v>
      </c>
      <c r="E1601">
        <v>0</v>
      </c>
      <c r="F1601">
        <v>3435.79</v>
      </c>
      <c r="G1601">
        <v>-1275.0899999999999</v>
      </c>
      <c r="H1601">
        <v>3407.72</v>
      </c>
      <c r="I1601">
        <v>-3.6</v>
      </c>
      <c r="J1601">
        <v>5859.23</v>
      </c>
      <c r="K1601">
        <v>-1710.5609999999999</v>
      </c>
    </row>
    <row r="1602" spans="1:11">
      <c r="A1602" t="str">
        <f t="shared" si="24"/>
        <v>11TH FLUL21.7</v>
      </c>
      <c r="B1602" t="s">
        <v>50</v>
      </c>
      <c r="C1602" t="s">
        <v>57</v>
      </c>
      <c r="D1602" t="s">
        <v>13</v>
      </c>
      <c r="E1602">
        <v>1.7</v>
      </c>
      <c r="F1602">
        <v>3435.79</v>
      </c>
      <c r="G1602">
        <v>-1275.0899999999999</v>
      </c>
      <c r="H1602">
        <v>3407.72</v>
      </c>
      <c r="I1602">
        <v>-3.6</v>
      </c>
      <c r="J1602">
        <v>-3872.1680000000001</v>
      </c>
      <c r="K1602">
        <v>674.81</v>
      </c>
    </row>
    <row r="1603" spans="1:11">
      <c r="A1603" t="str">
        <f t="shared" ref="A1603:A1666" si="25">+CONCATENATE(B1603,D1603,E1603)</f>
        <v>11TH FLUL23.4</v>
      </c>
      <c r="B1603" t="s">
        <v>50</v>
      </c>
      <c r="C1603" t="s">
        <v>57</v>
      </c>
      <c r="D1603" t="s">
        <v>13</v>
      </c>
      <c r="E1603">
        <v>3.4</v>
      </c>
      <c r="F1603">
        <v>3435.79</v>
      </c>
      <c r="G1603">
        <v>-1275.0899999999999</v>
      </c>
      <c r="H1603">
        <v>3407.72</v>
      </c>
      <c r="I1603">
        <v>-3.6</v>
      </c>
      <c r="J1603">
        <v>-13497.788</v>
      </c>
      <c r="K1603">
        <v>3041.7460000000001</v>
      </c>
    </row>
    <row r="1604" spans="1:11">
      <c r="A1604" t="str">
        <f t="shared" si="25"/>
        <v>11TH FLUL30</v>
      </c>
      <c r="B1604" t="s">
        <v>50</v>
      </c>
      <c r="C1604" t="s">
        <v>57</v>
      </c>
      <c r="D1604" t="s">
        <v>14</v>
      </c>
      <c r="E1604">
        <v>0</v>
      </c>
      <c r="F1604">
        <v>-306.54000000000002</v>
      </c>
      <c r="G1604">
        <v>41.03</v>
      </c>
      <c r="H1604">
        <v>179.68</v>
      </c>
      <c r="I1604">
        <v>211.81399999999999</v>
      </c>
      <c r="J1604">
        <v>104.044</v>
      </c>
      <c r="K1604">
        <v>79.77</v>
      </c>
    </row>
    <row r="1605" spans="1:11">
      <c r="A1605" t="str">
        <f t="shared" si="25"/>
        <v>11TH FLUL31.7</v>
      </c>
      <c r="B1605" t="s">
        <v>50</v>
      </c>
      <c r="C1605" t="s">
        <v>57</v>
      </c>
      <c r="D1605" t="s">
        <v>14</v>
      </c>
      <c r="E1605">
        <v>1.7</v>
      </c>
      <c r="F1605">
        <v>-306.54000000000002</v>
      </c>
      <c r="G1605">
        <v>41.03</v>
      </c>
      <c r="H1605">
        <v>179.68</v>
      </c>
      <c r="I1605">
        <v>211.81399999999999</v>
      </c>
      <c r="J1605">
        <v>-413.779</v>
      </c>
      <c r="K1605">
        <v>-13.119</v>
      </c>
    </row>
    <row r="1606" spans="1:11">
      <c r="A1606" t="str">
        <f t="shared" si="25"/>
        <v>11TH FLUL33.4</v>
      </c>
      <c r="B1606" t="s">
        <v>50</v>
      </c>
      <c r="C1606" t="s">
        <v>57</v>
      </c>
      <c r="D1606" t="s">
        <v>14</v>
      </c>
      <c r="E1606">
        <v>3.4</v>
      </c>
      <c r="F1606">
        <v>-306.54000000000002</v>
      </c>
      <c r="G1606">
        <v>41.03</v>
      </c>
      <c r="H1606">
        <v>179.68</v>
      </c>
      <c r="I1606">
        <v>211.81399999999999</v>
      </c>
      <c r="J1606">
        <v>-920.298</v>
      </c>
      <c r="K1606">
        <v>-105.648</v>
      </c>
    </row>
    <row r="1607" spans="1:11">
      <c r="A1607" t="str">
        <f t="shared" si="25"/>
        <v>10TH FLUL10</v>
      </c>
      <c r="B1607" t="s">
        <v>51</v>
      </c>
      <c r="C1607" t="s">
        <v>57</v>
      </c>
      <c r="D1607" t="s">
        <v>12</v>
      </c>
      <c r="E1607">
        <v>0</v>
      </c>
      <c r="F1607">
        <v>-27841.85</v>
      </c>
      <c r="G1607">
        <v>-181.42</v>
      </c>
      <c r="H1607">
        <v>-851.62</v>
      </c>
      <c r="I1607">
        <v>75.465000000000003</v>
      </c>
      <c r="J1607">
        <v>-1278.604</v>
      </c>
      <c r="K1607">
        <v>2423.0349999999999</v>
      </c>
    </row>
    <row r="1608" spans="1:11">
      <c r="A1608" t="str">
        <f t="shared" si="25"/>
        <v>10TH FLUL11.7</v>
      </c>
      <c r="B1608" t="s">
        <v>51</v>
      </c>
      <c r="C1608" t="s">
        <v>57</v>
      </c>
      <c r="D1608" t="s">
        <v>12</v>
      </c>
      <c r="E1608">
        <v>1.7</v>
      </c>
      <c r="F1608">
        <v>-27841.85</v>
      </c>
      <c r="G1608">
        <v>-181.42</v>
      </c>
      <c r="H1608">
        <v>-851.62</v>
      </c>
      <c r="I1608">
        <v>75.465000000000003</v>
      </c>
      <c r="J1608">
        <v>407.84100000000001</v>
      </c>
      <c r="K1608">
        <v>-7062.9120000000003</v>
      </c>
    </row>
    <row r="1609" spans="1:11">
      <c r="A1609" t="str">
        <f t="shared" si="25"/>
        <v>10TH FLUL13.4</v>
      </c>
      <c r="B1609" t="s">
        <v>51</v>
      </c>
      <c r="C1609" t="s">
        <v>57</v>
      </c>
      <c r="D1609" t="s">
        <v>12</v>
      </c>
      <c r="E1609">
        <v>3.4</v>
      </c>
      <c r="F1609">
        <v>-27841.85</v>
      </c>
      <c r="G1609">
        <v>-181.42</v>
      </c>
      <c r="H1609">
        <v>-851.62</v>
      </c>
      <c r="I1609">
        <v>75.465000000000003</v>
      </c>
      <c r="J1609">
        <v>2081.4009999999998</v>
      </c>
      <c r="K1609">
        <v>-16325.74</v>
      </c>
    </row>
    <row r="1610" spans="1:11">
      <c r="A1610" t="str">
        <f t="shared" si="25"/>
        <v>10TH FLUL20</v>
      </c>
      <c r="B1610" t="s">
        <v>51</v>
      </c>
      <c r="C1610" t="s">
        <v>57</v>
      </c>
      <c r="D1610" t="s">
        <v>13</v>
      </c>
      <c r="E1610">
        <v>0</v>
      </c>
      <c r="F1610">
        <v>7051.8</v>
      </c>
      <c r="G1610">
        <v>-979.03</v>
      </c>
      <c r="H1610">
        <v>1149.96</v>
      </c>
      <c r="I1610">
        <v>-0.43099999999999999</v>
      </c>
      <c r="J1610">
        <v>5811.4840000000004</v>
      </c>
      <c r="K1610">
        <v>-1512.337</v>
      </c>
    </row>
    <row r="1611" spans="1:11">
      <c r="A1611" t="str">
        <f t="shared" si="25"/>
        <v>10TH FLUL21.7</v>
      </c>
      <c r="B1611" t="s">
        <v>51</v>
      </c>
      <c r="C1611" t="s">
        <v>57</v>
      </c>
      <c r="D1611" t="s">
        <v>13</v>
      </c>
      <c r="E1611">
        <v>1.7</v>
      </c>
      <c r="F1611">
        <v>7051.8</v>
      </c>
      <c r="G1611">
        <v>-979.03</v>
      </c>
      <c r="H1611">
        <v>1149.96</v>
      </c>
      <c r="I1611">
        <v>-0.43099999999999999</v>
      </c>
      <c r="J1611">
        <v>-761.84400000000005</v>
      </c>
      <c r="K1611">
        <v>429.85199999999998</v>
      </c>
    </row>
    <row r="1612" spans="1:11">
      <c r="A1612" t="str">
        <f t="shared" si="25"/>
        <v>10TH FLUL23.4</v>
      </c>
      <c r="B1612" t="s">
        <v>51</v>
      </c>
      <c r="C1612" t="s">
        <v>57</v>
      </c>
      <c r="D1612" t="s">
        <v>13</v>
      </c>
      <c r="E1612">
        <v>3.4</v>
      </c>
      <c r="F1612">
        <v>7051.8</v>
      </c>
      <c r="G1612">
        <v>-979.03</v>
      </c>
      <c r="H1612">
        <v>1149.96</v>
      </c>
      <c r="I1612">
        <v>-0.43099999999999999</v>
      </c>
      <c r="J1612">
        <v>-7311.1049999999996</v>
      </c>
      <c r="K1612">
        <v>2358.4630000000002</v>
      </c>
    </row>
    <row r="1613" spans="1:11">
      <c r="A1613" t="str">
        <f t="shared" si="25"/>
        <v>10TH FLUL30</v>
      </c>
      <c r="B1613" t="s">
        <v>51</v>
      </c>
      <c r="C1613" t="s">
        <v>57</v>
      </c>
      <c r="D1613" t="s">
        <v>14</v>
      </c>
      <c r="E1613">
        <v>0</v>
      </c>
      <c r="F1613">
        <v>-183.78</v>
      </c>
      <c r="G1613">
        <v>-77.599999999999994</v>
      </c>
      <c r="H1613">
        <v>69.73</v>
      </c>
      <c r="I1613">
        <v>228.791</v>
      </c>
      <c r="J1613">
        <v>123.572</v>
      </c>
      <c r="K1613">
        <v>-97.914000000000001</v>
      </c>
    </row>
    <row r="1614" spans="1:11">
      <c r="A1614" t="str">
        <f t="shared" si="25"/>
        <v>10TH FLUL31.7</v>
      </c>
      <c r="B1614" t="s">
        <v>51</v>
      </c>
      <c r="C1614" t="s">
        <v>57</v>
      </c>
      <c r="D1614" t="s">
        <v>14</v>
      </c>
      <c r="E1614">
        <v>1.7</v>
      </c>
      <c r="F1614">
        <v>-183.78</v>
      </c>
      <c r="G1614">
        <v>-77.599999999999994</v>
      </c>
      <c r="H1614">
        <v>69.73</v>
      </c>
      <c r="I1614">
        <v>228.791</v>
      </c>
      <c r="J1614">
        <v>-257.91399999999999</v>
      </c>
      <c r="K1614">
        <v>9.8320000000000007</v>
      </c>
    </row>
    <row r="1615" spans="1:11">
      <c r="A1615" t="str">
        <f t="shared" si="25"/>
        <v>10TH FLUL33.4</v>
      </c>
      <c r="B1615" t="s">
        <v>51</v>
      </c>
      <c r="C1615" t="s">
        <v>57</v>
      </c>
      <c r="D1615" t="s">
        <v>14</v>
      </c>
      <c r="E1615">
        <v>3.4</v>
      </c>
      <c r="F1615">
        <v>-183.78</v>
      </c>
      <c r="G1615">
        <v>-77.599999999999994</v>
      </c>
      <c r="H1615">
        <v>69.73</v>
      </c>
      <c r="I1615">
        <v>228.791</v>
      </c>
      <c r="J1615">
        <v>-631.25199999999995</v>
      </c>
      <c r="K1615">
        <v>117.267</v>
      </c>
    </row>
    <row r="1616" spans="1:11">
      <c r="A1616" t="str">
        <f t="shared" si="25"/>
        <v>9TH FLUL10</v>
      </c>
      <c r="B1616" t="s">
        <v>52</v>
      </c>
      <c r="C1616" t="s">
        <v>57</v>
      </c>
      <c r="D1616" t="s">
        <v>12</v>
      </c>
      <c r="E1616">
        <v>0</v>
      </c>
      <c r="F1616">
        <v>-29040.97</v>
      </c>
      <c r="G1616">
        <v>2699.15</v>
      </c>
      <c r="H1616">
        <v>-682.99</v>
      </c>
      <c r="I1616">
        <v>86.49</v>
      </c>
      <c r="J1616">
        <v>-1339.337</v>
      </c>
      <c r="K1616">
        <v>6643.2759999999998</v>
      </c>
    </row>
    <row r="1617" spans="1:11">
      <c r="A1617" t="str">
        <f t="shared" si="25"/>
        <v>9TH FLUL11.7</v>
      </c>
      <c r="B1617" t="s">
        <v>52</v>
      </c>
      <c r="C1617" t="s">
        <v>57</v>
      </c>
      <c r="D1617" t="s">
        <v>12</v>
      </c>
      <c r="E1617">
        <v>1.7</v>
      </c>
      <c r="F1617">
        <v>-29040.97</v>
      </c>
      <c r="G1617">
        <v>2699.15</v>
      </c>
      <c r="H1617">
        <v>-682.99</v>
      </c>
      <c r="I1617">
        <v>86.49</v>
      </c>
      <c r="J1617">
        <v>102.586</v>
      </c>
      <c r="K1617">
        <v>-9819.384</v>
      </c>
    </row>
    <row r="1618" spans="1:11">
      <c r="A1618" t="str">
        <f t="shared" si="25"/>
        <v>9TH FLUL13.4</v>
      </c>
      <c r="B1618" t="s">
        <v>52</v>
      </c>
      <c r="C1618" t="s">
        <v>57</v>
      </c>
      <c r="D1618" t="s">
        <v>12</v>
      </c>
      <c r="E1618">
        <v>3.4</v>
      </c>
      <c r="F1618">
        <v>-29040.97</v>
      </c>
      <c r="G1618">
        <v>2699.15</v>
      </c>
      <c r="H1618">
        <v>-682.99</v>
      </c>
      <c r="I1618">
        <v>86.49</v>
      </c>
      <c r="J1618">
        <v>1540.829</v>
      </c>
      <c r="K1618">
        <v>-25929.883000000002</v>
      </c>
    </row>
    <row r="1619" spans="1:11">
      <c r="A1619" t="str">
        <f t="shared" si="25"/>
        <v>9TH FLUL20</v>
      </c>
      <c r="B1619" t="s">
        <v>52</v>
      </c>
      <c r="C1619" t="s">
        <v>57</v>
      </c>
      <c r="D1619" t="s">
        <v>13</v>
      </c>
      <c r="E1619">
        <v>0</v>
      </c>
      <c r="F1619">
        <v>10709.21</v>
      </c>
      <c r="G1619">
        <v>-1047</v>
      </c>
      <c r="H1619">
        <v>971.67</v>
      </c>
      <c r="I1619">
        <v>1.7</v>
      </c>
      <c r="J1619">
        <v>6323.2209999999995</v>
      </c>
      <c r="K1619">
        <v>-1575.67</v>
      </c>
    </row>
    <row r="1620" spans="1:11">
      <c r="A1620" t="str">
        <f t="shared" si="25"/>
        <v>9TH FLUL21.7</v>
      </c>
      <c r="B1620" t="s">
        <v>52</v>
      </c>
      <c r="C1620" t="s">
        <v>57</v>
      </c>
      <c r="D1620" t="s">
        <v>13</v>
      </c>
      <c r="E1620">
        <v>1.7</v>
      </c>
      <c r="F1620">
        <v>10709.21</v>
      </c>
      <c r="G1620">
        <v>-1047</v>
      </c>
      <c r="H1620">
        <v>971.67</v>
      </c>
      <c r="I1620">
        <v>1.7</v>
      </c>
      <c r="J1620">
        <v>-628.05700000000002</v>
      </c>
      <c r="K1620">
        <v>560.26599999999996</v>
      </c>
    </row>
    <row r="1621" spans="1:11">
      <c r="A1621" t="str">
        <f t="shared" si="25"/>
        <v>9TH FLUL23.4</v>
      </c>
      <c r="B1621" t="s">
        <v>52</v>
      </c>
      <c r="C1621" t="s">
        <v>57</v>
      </c>
      <c r="D1621" t="s">
        <v>13</v>
      </c>
      <c r="E1621">
        <v>3.4</v>
      </c>
      <c r="F1621">
        <v>10709.21</v>
      </c>
      <c r="G1621">
        <v>-1047</v>
      </c>
      <c r="H1621">
        <v>971.67</v>
      </c>
      <c r="I1621">
        <v>1.7</v>
      </c>
      <c r="J1621">
        <v>-7556.8109999999997</v>
      </c>
      <c r="K1621">
        <v>2676.1080000000002</v>
      </c>
    </row>
    <row r="1622" spans="1:11">
      <c r="A1622" t="str">
        <f t="shared" si="25"/>
        <v>9TH FLUL30</v>
      </c>
      <c r="B1622" t="s">
        <v>52</v>
      </c>
      <c r="C1622" t="s">
        <v>57</v>
      </c>
      <c r="D1622" t="s">
        <v>14</v>
      </c>
      <c r="E1622">
        <v>0</v>
      </c>
      <c r="F1622">
        <v>-58.61</v>
      </c>
      <c r="G1622">
        <v>-20.149999999999999</v>
      </c>
      <c r="H1622">
        <v>57.74</v>
      </c>
      <c r="I1622">
        <v>243.24</v>
      </c>
      <c r="J1622">
        <v>157.61099999999999</v>
      </c>
      <c r="K1622">
        <v>-59.973999999999997</v>
      </c>
    </row>
    <row r="1623" spans="1:11">
      <c r="A1623" t="str">
        <f t="shared" si="25"/>
        <v>9TH FLUL31.7</v>
      </c>
      <c r="B1623" t="s">
        <v>52</v>
      </c>
      <c r="C1623" t="s">
        <v>57</v>
      </c>
      <c r="D1623" t="s">
        <v>14</v>
      </c>
      <c r="E1623">
        <v>1.7</v>
      </c>
      <c r="F1623">
        <v>-58.61</v>
      </c>
      <c r="G1623">
        <v>-20.149999999999999</v>
      </c>
      <c r="H1623">
        <v>57.74</v>
      </c>
      <c r="I1623">
        <v>243.24</v>
      </c>
      <c r="J1623">
        <v>-258.262</v>
      </c>
      <c r="K1623">
        <v>-57.472000000000001</v>
      </c>
    </row>
    <row r="1624" spans="1:11">
      <c r="A1624" t="str">
        <f t="shared" si="25"/>
        <v>9TH FLUL33.4</v>
      </c>
      <c r="B1624" t="s">
        <v>52</v>
      </c>
      <c r="C1624" t="s">
        <v>57</v>
      </c>
      <c r="D1624" t="s">
        <v>14</v>
      </c>
      <c r="E1624">
        <v>3.4</v>
      </c>
      <c r="F1624">
        <v>-58.61</v>
      </c>
      <c r="G1624">
        <v>-20.149999999999999</v>
      </c>
      <c r="H1624">
        <v>57.74</v>
      </c>
      <c r="I1624">
        <v>243.24</v>
      </c>
      <c r="J1624">
        <v>-664.87300000000005</v>
      </c>
      <c r="K1624">
        <v>-52.908000000000001</v>
      </c>
    </row>
    <row r="1625" spans="1:11">
      <c r="A1625" t="str">
        <f t="shared" si="25"/>
        <v>8TH FLUL10</v>
      </c>
      <c r="B1625" t="s">
        <v>53</v>
      </c>
      <c r="C1625" t="s">
        <v>57</v>
      </c>
      <c r="D1625" t="s">
        <v>12</v>
      </c>
      <c r="E1625">
        <v>0</v>
      </c>
      <c r="F1625">
        <v>-30133.41</v>
      </c>
      <c r="G1625">
        <v>3303.28</v>
      </c>
      <c r="H1625">
        <v>-798.03</v>
      </c>
      <c r="I1625">
        <v>97.391000000000005</v>
      </c>
      <c r="J1625">
        <v>-1746.0930000000001</v>
      </c>
      <c r="K1625">
        <v>15266.922</v>
      </c>
    </row>
    <row r="1626" spans="1:11">
      <c r="A1626" t="str">
        <f t="shared" si="25"/>
        <v>8TH FLUL11.7</v>
      </c>
      <c r="B1626" t="s">
        <v>53</v>
      </c>
      <c r="C1626" t="s">
        <v>57</v>
      </c>
      <c r="D1626" t="s">
        <v>12</v>
      </c>
      <c r="E1626">
        <v>1.7</v>
      </c>
      <c r="F1626">
        <v>-30133.41</v>
      </c>
      <c r="G1626">
        <v>3303.28</v>
      </c>
      <c r="H1626">
        <v>-798.03</v>
      </c>
      <c r="I1626">
        <v>97.391000000000005</v>
      </c>
      <c r="J1626">
        <v>-73.825000000000003</v>
      </c>
      <c r="K1626">
        <v>-4138.41</v>
      </c>
    </row>
    <row r="1627" spans="1:11">
      <c r="A1627" t="str">
        <f t="shared" si="25"/>
        <v>8TH FLUL13.4</v>
      </c>
      <c r="B1627" t="s">
        <v>53</v>
      </c>
      <c r="C1627" t="s">
        <v>57</v>
      </c>
      <c r="D1627" t="s">
        <v>12</v>
      </c>
      <c r="E1627">
        <v>3.4</v>
      </c>
      <c r="F1627">
        <v>-30133.41</v>
      </c>
      <c r="G1627">
        <v>3303.28</v>
      </c>
      <c r="H1627">
        <v>-798.03</v>
      </c>
      <c r="I1627">
        <v>97.391000000000005</v>
      </c>
      <c r="J1627">
        <v>1601.405</v>
      </c>
      <c r="K1627">
        <v>-23377.64</v>
      </c>
    </row>
    <row r="1628" spans="1:11">
      <c r="A1628" t="str">
        <f t="shared" si="25"/>
        <v>8TH FLUL20</v>
      </c>
      <c r="B1628" t="s">
        <v>53</v>
      </c>
      <c r="C1628" t="s">
        <v>57</v>
      </c>
      <c r="D1628" t="s">
        <v>13</v>
      </c>
      <c r="E1628">
        <v>0</v>
      </c>
      <c r="F1628">
        <v>14347.7</v>
      </c>
      <c r="G1628">
        <v>-1403.2</v>
      </c>
      <c r="H1628">
        <v>2086.1999999999998</v>
      </c>
      <c r="I1628">
        <v>3.3010000000000002</v>
      </c>
      <c r="J1628">
        <v>11677.105</v>
      </c>
      <c r="K1628">
        <v>-2907.6640000000002</v>
      </c>
    </row>
    <row r="1629" spans="1:11">
      <c r="A1629" t="str">
        <f t="shared" si="25"/>
        <v>8TH FLUL21.7</v>
      </c>
      <c r="B1629" t="s">
        <v>53</v>
      </c>
      <c r="C1629" t="s">
        <v>57</v>
      </c>
      <c r="D1629" t="s">
        <v>13</v>
      </c>
      <c r="E1629">
        <v>1.7</v>
      </c>
      <c r="F1629">
        <v>14347.7</v>
      </c>
      <c r="G1629">
        <v>-1403.2</v>
      </c>
      <c r="H1629">
        <v>2086.1999999999998</v>
      </c>
      <c r="I1629">
        <v>3.3010000000000002</v>
      </c>
      <c r="J1629">
        <v>2283.1959999999999</v>
      </c>
      <c r="K1629">
        <v>-108.73099999999999</v>
      </c>
    </row>
    <row r="1630" spans="1:11">
      <c r="A1630" t="str">
        <f t="shared" si="25"/>
        <v>8TH FLUL23.4</v>
      </c>
      <c r="B1630" t="s">
        <v>53</v>
      </c>
      <c r="C1630" t="s">
        <v>57</v>
      </c>
      <c r="D1630" t="s">
        <v>13</v>
      </c>
      <c r="E1630">
        <v>3.4</v>
      </c>
      <c r="F1630">
        <v>14347.7</v>
      </c>
      <c r="G1630">
        <v>-1403.2</v>
      </c>
      <c r="H1630">
        <v>2086.1999999999998</v>
      </c>
      <c r="I1630">
        <v>3.3010000000000002</v>
      </c>
      <c r="J1630">
        <v>-7202.3530000000001</v>
      </c>
      <c r="K1630">
        <v>2694.5659999999998</v>
      </c>
    </row>
    <row r="1631" spans="1:11">
      <c r="A1631" t="str">
        <f t="shared" si="25"/>
        <v>8TH FLUL30</v>
      </c>
      <c r="B1631" t="s">
        <v>53</v>
      </c>
      <c r="C1631" t="s">
        <v>57</v>
      </c>
      <c r="D1631" t="s">
        <v>14</v>
      </c>
      <c r="E1631">
        <v>0</v>
      </c>
      <c r="F1631">
        <v>69.959999999999994</v>
      </c>
      <c r="G1631">
        <v>-34.520000000000003</v>
      </c>
      <c r="H1631">
        <v>155.63</v>
      </c>
      <c r="I1631">
        <v>253.89</v>
      </c>
      <c r="J1631">
        <v>579.43700000000001</v>
      </c>
      <c r="K1631">
        <v>-60.7</v>
      </c>
    </row>
    <row r="1632" spans="1:11">
      <c r="A1632" t="str">
        <f t="shared" si="25"/>
        <v>8TH FLUL31.7</v>
      </c>
      <c r="B1632" t="s">
        <v>53</v>
      </c>
      <c r="C1632" t="s">
        <v>57</v>
      </c>
      <c r="D1632" t="s">
        <v>14</v>
      </c>
      <c r="E1632">
        <v>1.7</v>
      </c>
      <c r="F1632">
        <v>69.959999999999994</v>
      </c>
      <c r="G1632">
        <v>-34.520000000000003</v>
      </c>
      <c r="H1632">
        <v>155.63</v>
      </c>
      <c r="I1632">
        <v>253.89</v>
      </c>
      <c r="J1632">
        <v>-52.570999999999998</v>
      </c>
      <c r="K1632">
        <v>-40.942</v>
      </c>
    </row>
    <row r="1633" spans="1:11">
      <c r="A1633" t="str">
        <f t="shared" si="25"/>
        <v>8TH FLUL33.4</v>
      </c>
      <c r="B1633" t="s">
        <v>53</v>
      </c>
      <c r="C1633" t="s">
        <v>57</v>
      </c>
      <c r="D1633" t="s">
        <v>14</v>
      </c>
      <c r="E1633">
        <v>3.4</v>
      </c>
      <c r="F1633">
        <v>69.959999999999994</v>
      </c>
      <c r="G1633">
        <v>-34.520000000000003</v>
      </c>
      <c r="H1633">
        <v>155.63</v>
      </c>
      <c r="I1633">
        <v>253.89</v>
      </c>
      <c r="J1633">
        <v>-682.46900000000005</v>
      </c>
      <c r="K1633">
        <v>-19.54</v>
      </c>
    </row>
    <row r="1634" spans="1:11">
      <c r="A1634" t="str">
        <f t="shared" si="25"/>
        <v>7TH FLUL10</v>
      </c>
      <c r="B1634" t="s">
        <v>54</v>
      </c>
      <c r="C1634" t="s">
        <v>57</v>
      </c>
      <c r="D1634" t="s">
        <v>12</v>
      </c>
      <c r="E1634">
        <v>0</v>
      </c>
      <c r="F1634">
        <v>-31207.95</v>
      </c>
      <c r="G1634">
        <v>6637.52</v>
      </c>
      <c r="H1634">
        <v>-361.76</v>
      </c>
      <c r="I1634">
        <v>99.150999999999996</v>
      </c>
      <c r="J1634">
        <v>-678.40300000000002</v>
      </c>
      <c r="K1634">
        <v>37065.909</v>
      </c>
    </row>
    <row r="1635" spans="1:11">
      <c r="A1635" t="str">
        <f t="shared" si="25"/>
        <v>7TH FLUL11.7</v>
      </c>
      <c r="B1635" t="s">
        <v>54</v>
      </c>
      <c r="C1635" t="s">
        <v>57</v>
      </c>
      <c r="D1635" t="s">
        <v>12</v>
      </c>
      <c r="E1635">
        <v>1.7</v>
      </c>
      <c r="F1635">
        <v>-31207.95</v>
      </c>
      <c r="G1635">
        <v>6637.52</v>
      </c>
      <c r="H1635">
        <v>-361.76</v>
      </c>
      <c r="I1635">
        <v>99.150999999999996</v>
      </c>
      <c r="J1635">
        <v>292.18799999999999</v>
      </c>
      <c r="K1635">
        <v>11042.859</v>
      </c>
    </row>
    <row r="1636" spans="1:11">
      <c r="A1636" t="str">
        <f t="shared" si="25"/>
        <v>7TH FLUL13.4</v>
      </c>
      <c r="B1636" t="s">
        <v>54</v>
      </c>
      <c r="C1636" t="s">
        <v>57</v>
      </c>
      <c r="D1636" t="s">
        <v>12</v>
      </c>
      <c r="E1636">
        <v>3.4</v>
      </c>
      <c r="F1636">
        <v>-31207.95</v>
      </c>
      <c r="G1636">
        <v>6637.52</v>
      </c>
      <c r="H1636">
        <v>-361.76</v>
      </c>
      <c r="I1636">
        <v>99.150999999999996</v>
      </c>
      <c r="J1636">
        <v>1249.8030000000001</v>
      </c>
      <c r="K1636">
        <v>-15470.583000000001</v>
      </c>
    </row>
    <row r="1637" spans="1:11">
      <c r="A1637" t="str">
        <f t="shared" si="25"/>
        <v>7TH FLUL20</v>
      </c>
      <c r="B1637" t="s">
        <v>54</v>
      </c>
      <c r="C1637" t="s">
        <v>57</v>
      </c>
      <c r="D1637" t="s">
        <v>13</v>
      </c>
      <c r="E1637">
        <v>0</v>
      </c>
      <c r="F1637">
        <v>17882.04</v>
      </c>
      <c r="G1637">
        <v>55.47</v>
      </c>
      <c r="H1637">
        <v>-4217.66</v>
      </c>
      <c r="I1637">
        <v>4.1989999999999998</v>
      </c>
      <c r="J1637">
        <v>-3101.0120000000002</v>
      </c>
      <c r="K1637">
        <v>557.02099999999996</v>
      </c>
    </row>
    <row r="1638" spans="1:11">
      <c r="A1638" t="str">
        <f t="shared" si="25"/>
        <v>7TH FLUL21.7</v>
      </c>
      <c r="B1638" t="s">
        <v>54</v>
      </c>
      <c r="C1638" t="s">
        <v>57</v>
      </c>
      <c r="D1638" t="s">
        <v>13</v>
      </c>
      <c r="E1638">
        <v>1.7</v>
      </c>
      <c r="F1638">
        <v>17882.04</v>
      </c>
      <c r="G1638">
        <v>55.47</v>
      </c>
      <c r="H1638">
        <v>-4217.66</v>
      </c>
      <c r="I1638">
        <v>4.1989999999999998</v>
      </c>
      <c r="J1638">
        <v>-2341.7779999999998</v>
      </c>
      <c r="K1638">
        <v>940.63499999999999</v>
      </c>
    </row>
    <row r="1639" spans="1:11">
      <c r="A1639" t="str">
        <f t="shared" si="25"/>
        <v>7TH FLUL23.4</v>
      </c>
      <c r="B1639" t="s">
        <v>54</v>
      </c>
      <c r="C1639" t="s">
        <v>57</v>
      </c>
      <c r="D1639" t="s">
        <v>13</v>
      </c>
      <c r="E1639">
        <v>3.4</v>
      </c>
      <c r="F1639">
        <v>17882.04</v>
      </c>
      <c r="G1639">
        <v>55.47</v>
      </c>
      <c r="H1639">
        <v>-4217.66</v>
      </c>
      <c r="I1639">
        <v>4.1989999999999998</v>
      </c>
      <c r="J1639">
        <v>-1478.5509999999999</v>
      </c>
      <c r="K1639">
        <v>1282.4780000000001</v>
      </c>
    </row>
    <row r="1640" spans="1:11">
      <c r="A1640" t="str">
        <f t="shared" si="25"/>
        <v>7TH FLUL30</v>
      </c>
      <c r="B1640" t="s">
        <v>54</v>
      </c>
      <c r="C1640" t="s">
        <v>57</v>
      </c>
      <c r="D1640" t="s">
        <v>14</v>
      </c>
      <c r="E1640">
        <v>0</v>
      </c>
      <c r="F1640">
        <v>196.66</v>
      </c>
      <c r="G1640">
        <v>-32.96</v>
      </c>
      <c r="H1640">
        <v>-212.33</v>
      </c>
      <c r="I1640">
        <v>255.57599999999999</v>
      </c>
      <c r="J1640">
        <v>-179.642</v>
      </c>
      <c r="K1640">
        <v>-45.24</v>
      </c>
    </row>
    <row r="1641" spans="1:11">
      <c r="A1641" t="str">
        <f t="shared" si="25"/>
        <v>7TH FLUL31.7</v>
      </c>
      <c r="B1641" t="s">
        <v>54</v>
      </c>
      <c r="C1641" t="s">
        <v>57</v>
      </c>
      <c r="D1641" t="s">
        <v>14</v>
      </c>
      <c r="E1641">
        <v>1.7</v>
      </c>
      <c r="F1641">
        <v>196.66</v>
      </c>
      <c r="G1641">
        <v>-32.96</v>
      </c>
      <c r="H1641">
        <v>-212.33</v>
      </c>
      <c r="I1641">
        <v>255.57599999999999</v>
      </c>
      <c r="J1641">
        <v>-232.56200000000001</v>
      </c>
      <c r="K1641">
        <v>-35.783000000000001</v>
      </c>
    </row>
    <row r="1642" spans="1:11">
      <c r="A1642" t="str">
        <f t="shared" si="25"/>
        <v>7TH FLUL33.4</v>
      </c>
      <c r="B1642" t="s">
        <v>54</v>
      </c>
      <c r="C1642" t="s">
        <v>57</v>
      </c>
      <c r="D1642" t="s">
        <v>14</v>
      </c>
      <c r="E1642">
        <v>3.4</v>
      </c>
      <c r="F1642">
        <v>196.66</v>
      </c>
      <c r="G1642">
        <v>-32.96</v>
      </c>
      <c r="H1642">
        <v>-212.33</v>
      </c>
      <c r="I1642">
        <v>255.57599999999999</v>
      </c>
      <c r="J1642">
        <v>-275.154</v>
      </c>
      <c r="K1642">
        <v>-24.738</v>
      </c>
    </row>
    <row r="1643" spans="1:11">
      <c r="A1643" t="str">
        <f t="shared" si="25"/>
        <v>6TH FLUL10</v>
      </c>
      <c r="B1643" t="s">
        <v>55</v>
      </c>
      <c r="C1643" t="s">
        <v>57</v>
      </c>
      <c r="D1643" t="s">
        <v>12</v>
      </c>
      <c r="E1643">
        <v>0</v>
      </c>
      <c r="F1643">
        <v>-31951.85</v>
      </c>
      <c r="G1643">
        <v>24418.15</v>
      </c>
      <c r="H1643">
        <v>-1711.45</v>
      </c>
      <c r="I1643">
        <v>90.266999999999996</v>
      </c>
      <c r="J1643">
        <v>-4416.6970000000001</v>
      </c>
      <c r="K1643">
        <v>117959.427</v>
      </c>
    </row>
    <row r="1644" spans="1:11">
      <c r="A1644" t="str">
        <f t="shared" si="25"/>
        <v>6TH FLUL11.7</v>
      </c>
      <c r="B1644" t="s">
        <v>55</v>
      </c>
      <c r="C1644" t="s">
        <v>57</v>
      </c>
      <c r="D1644" t="s">
        <v>12</v>
      </c>
      <c r="E1644">
        <v>1.7</v>
      </c>
      <c r="F1644">
        <v>-31951.85</v>
      </c>
      <c r="G1644">
        <v>24418.15</v>
      </c>
      <c r="H1644">
        <v>-1711.45</v>
      </c>
      <c r="I1644">
        <v>90.266999999999996</v>
      </c>
      <c r="J1644">
        <v>-1152.0820000000001</v>
      </c>
      <c r="K1644">
        <v>64763.154999999999</v>
      </c>
    </row>
    <row r="1645" spans="1:11">
      <c r="A1645" t="str">
        <f t="shared" si="25"/>
        <v>6TH FLUL13.4</v>
      </c>
      <c r="B1645" t="s">
        <v>55</v>
      </c>
      <c r="C1645" t="s">
        <v>57</v>
      </c>
      <c r="D1645" t="s">
        <v>12</v>
      </c>
      <c r="E1645">
        <v>3.4</v>
      </c>
      <c r="F1645">
        <v>-31951.85</v>
      </c>
      <c r="G1645">
        <v>24418.15</v>
      </c>
      <c r="H1645">
        <v>-1711.45</v>
      </c>
      <c r="I1645">
        <v>90.266999999999996</v>
      </c>
      <c r="J1645">
        <v>2168.6120000000001</v>
      </c>
      <c r="K1645">
        <v>8414.4040000000005</v>
      </c>
    </row>
    <row r="1646" spans="1:11">
      <c r="A1646" t="str">
        <f t="shared" si="25"/>
        <v>6TH FLUL20</v>
      </c>
      <c r="B1646" t="s">
        <v>55</v>
      </c>
      <c r="C1646" t="s">
        <v>57</v>
      </c>
      <c r="D1646" t="s">
        <v>13</v>
      </c>
      <c r="E1646">
        <v>0</v>
      </c>
      <c r="F1646">
        <v>21345.8</v>
      </c>
      <c r="G1646">
        <v>-6483.31</v>
      </c>
      <c r="H1646">
        <v>21376.28</v>
      </c>
      <c r="I1646">
        <v>4.0119999999999996</v>
      </c>
      <c r="J1646">
        <v>69154.78</v>
      </c>
      <c r="K1646">
        <v>-18160.427</v>
      </c>
    </row>
    <row r="1647" spans="1:11">
      <c r="A1647" t="str">
        <f t="shared" si="25"/>
        <v>6TH FLUL21.7</v>
      </c>
      <c r="B1647" t="s">
        <v>55</v>
      </c>
      <c r="C1647" t="s">
        <v>57</v>
      </c>
      <c r="D1647" t="s">
        <v>13</v>
      </c>
      <c r="E1647">
        <v>1.7</v>
      </c>
      <c r="F1647">
        <v>21345.8</v>
      </c>
      <c r="G1647">
        <v>-6483.31</v>
      </c>
      <c r="H1647">
        <v>21376.28</v>
      </c>
      <c r="I1647">
        <v>4.0119999999999996</v>
      </c>
      <c r="J1647">
        <v>26899.776999999998</v>
      </c>
      <c r="K1647">
        <v>-6894.9970000000003</v>
      </c>
    </row>
    <row r="1648" spans="1:11">
      <c r="A1648" t="str">
        <f t="shared" si="25"/>
        <v>6TH FLUL23.4</v>
      </c>
      <c r="B1648" t="s">
        <v>55</v>
      </c>
      <c r="C1648" t="s">
        <v>57</v>
      </c>
      <c r="D1648" t="s">
        <v>13</v>
      </c>
      <c r="E1648">
        <v>3.4</v>
      </c>
      <c r="F1648">
        <v>21345.8</v>
      </c>
      <c r="G1648">
        <v>-6483.31</v>
      </c>
      <c r="H1648">
        <v>21376.28</v>
      </c>
      <c r="I1648">
        <v>4.0119999999999996</v>
      </c>
      <c r="J1648">
        <v>-16664.628000000001</v>
      </c>
      <c r="K1648">
        <v>4706.0609999999997</v>
      </c>
    </row>
    <row r="1649" spans="1:11">
      <c r="A1649" t="str">
        <f t="shared" si="25"/>
        <v>6TH FLUL30</v>
      </c>
      <c r="B1649" t="s">
        <v>55</v>
      </c>
      <c r="C1649" t="s">
        <v>57</v>
      </c>
      <c r="D1649" t="s">
        <v>14</v>
      </c>
      <c r="E1649">
        <v>0</v>
      </c>
      <c r="F1649">
        <v>327.78</v>
      </c>
      <c r="G1649">
        <v>-27.68</v>
      </c>
      <c r="H1649">
        <v>1394.87</v>
      </c>
      <c r="I1649">
        <v>241.17599999999999</v>
      </c>
      <c r="J1649">
        <v>4515.7659999999996</v>
      </c>
      <c r="K1649">
        <v>-9.5180000000000007</v>
      </c>
    </row>
    <row r="1650" spans="1:11">
      <c r="A1650" t="str">
        <f t="shared" si="25"/>
        <v>6TH FLUL31.7</v>
      </c>
      <c r="B1650" t="s">
        <v>55</v>
      </c>
      <c r="C1650" t="s">
        <v>57</v>
      </c>
      <c r="D1650" t="s">
        <v>14</v>
      </c>
      <c r="E1650">
        <v>1.7</v>
      </c>
      <c r="F1650">
        <v>327.78</v>
      </c>
      <c r="G1650">
        <v>-27.68</v>
      </c>
      <c r="H1650">
        <v>1394.87</v>
      </c>
      <c r="I1650">
        <v>241.17599999999999</v>
      </c>
      <c r="J1650">
        <v>1763.973</v>
      </c>
      <c r="K1650">
        <v>-15.874000000000001</v>
      </c>
    </row>
    <row r="1651" spans="1:11">
      <c r="A1651" t="str">
        <f t="shared" si="25"/>
        <v>6TH FLUL33.4</v>
      </c>
      <c r="B1651" t="s">
        <v>55</v>
      </c>
      <c r="C1651" t="s">
        <v>57</v>
      </c>
      <c r="D1651" t="s">
        <v>14</v>
      </c>
      <c r="E1651">
        <v>3.4</v>
      </c>
      <c r="F1651">
        <v>327.78</v>
      </c>
      <c r="G1651">
        <v>-27.68</v>
      </c>
      <c r="H1651">
        <v>1394.87</v>
      </c>
      <c r="I1651">
        <v>241.17599999999999</v>
      </c>
      <c r="J1651">
        <v>-1073.6859999999999</v>
      </c>
      <c r="K1651">
        <v>-21.457000000000001</v>
      </c>
    </row>
    <row r="1652" spans="1:11">
      <c r="A1652" t="str">
        <f t="shared" si="25"/>
        <v>5TH FLUL10</v>
      </c>
      <c r="B1652" t="s">
        <v>33</v>
      </c>
      <c r="C1652" t="s">
        <v>57</v>
      </c>
      <c r="D1652" t="s">
        <v>12</v>
      </c>
      <c r="E1652">
        <v>0</v>
      </c>
      <c r="F1652">
        <v>-34677.25</v>
      </c>
      <c r="G1652">
        <v>37727.410000000003</v>
      </c>
      <c r="H1652">
        <v>-3609.54</v>
      </c>
      <c r="I1652">
        <v>-3.4319999999999999</v>
      </c>
      <c r="J1652">
        <v>-5322.4650000000001</v>
      </c>
      <c r="K1652">
        <v>83540.237999999998</v>
      </c>
    </row>
    <row r="1653" spans="1:11">
      <c r="A1653" t="str">
        <f t="shared" si="25"/>
        <v>5TH FLUL11.895</v>
      </c>
      <c r="B1653" t="s">
        <v>33</v>
      </c>
      <c r="C1653" t="s">
        <v>57</v>
      </c>
      <c r="D1653" t="s">
        <v>12</v>
      </c>
      <c r="E1653">
        <v>1.895</v>
      </c>
      <c r="F1653">
        <v>-34677.25</v>
      </c>
      <c r="G1653">
        <v>37727.410000000003</v>
      </c>
      <c r="H1653">
        <v>-3609.54</v>
      </c>
      <c r="I1653">
        <v>-3.4319999999999999</v>
      </c>
      <c r="J1653">
        <v>2281.7460000000001</v>
      </c>
      <c r="K1653">
        <v>-2363.1509999999998</v>
      </c>
    </row>
    <row r="1654" spans="1:11">
      <c r="A1654" t="str">
        <f t="shared" si="25"/>
        <v>5TH FLUL13.79</v>
      </c>
      <c r="B1654" t="s">
        <v>33</v>
      </c>
      <c r="C1654" t="s">
        <v>57</v>
      </c>
      <c r="D1654" t="s">
        <v>12</v>
      </c>
      <c r="E1654">
        <v>3.79</v>
      </c>
      <c r="F1654">
        <v>-34677.25</v>
      </c>
      <c r="G1654">
        <v>37727.410000000003</v>
      </c>
      <c r="H1654">
        <v>-3609.54</v>
      </c>
      <c r="I1654">
        <v>-3.4319999999999999</v>
      </c>
      <c r="J1654">
        <v>9796.68</v>
      </c>
      <c r="K1654">
        <v>-88176.024999999994</v>
      </c>
    </row>
    <row r="1655" spans="1:11">
      <c r="A1655" t="str">
        <f t="shared" si="25"/>
        <v>5TH FLUL20</v>
      </c>
      <c r="B1655" t="s">
        <v>33</v>
      </c>
      <c r="C1655" t="s">
        <v>57</v>
      </c>
      <c r="D1655" t="s">
        <v>13</v>
      </c>
      <c r="E1655">
        <v>0</v>
      </c>
      <c r="F1655">
        <v>30718.21</v>
      </c>
      <c r="G1655">
        <v>-8139.22</v>
      </c>
      <c r="H1655">
        <v>36671.089999999997</v>
      </c>
      <c r="I1655">
        <v>16.056999999999999</v>
      </c>
      <c r="J1655">
        <v>88203.073000000004</v>
      </c>
      <c r="K1655">
        <v>-11744.063</v>
      </c>
    </row>
    <row r="1656" spans="1:11">
      <c r="A1656" t="str">
        <f t="shared" si="25"/>
        <v>5TH FLUL21.895</v>
      </c>
      <c r="B1656" t="s">
        <v>33</v>
      </c>
      <c r="C1656" t="s">
        <v>57</v>
      </c>
      <c r="D1656" t="s">
        <v>13</v>
      </c>
      <c r="E1656">
        <v>1.895</v>
      </c>
      <c r="F1656">
        <v>30718.21</v>
      </c>
      <c r="G1656">
        <v>-8139.22</v>
      </c>
      <c r="H1656">
        <v>36671.089999999997</v>
      </c>
      <c r="I1656">
        <v>16.056999999999999</v>
      </c>
      <c r="J1656">
        <v>11352.641</v>
      </c>
      <c r="K1656">
        <v>4407.9250000000002</v>
      </c>
    </row>
    <row r="1657" spans="1:11">
      <c r="A1657" t="str">
        <f t="shared" si="25"/>
        <v>5TH FLUL23.79</v>
      </c>
      <c r="B1657" t="s">
        <v>33</v>
      </c>
      <c r="C1657" t="s">
        <v>57</v>
      </c>
      <c r="D1657" t="s">
        <v>13</v>
      </c>
      <c r="E1657">
        <v>3.79</v>
      </c>
      <c r="F1657">
        <v>30718.21</v>
      </c>
      <c r="G1657">
        <v>-8139.22</v>
      </c>
      <c r="H1657">
        <v>36671.089999999997</v>
      </c>
      <c r="I1657">
        <v>16.056999999999999</v>
      </c>
      <c r="J1657">
        <v>-65944.849000000002</v>
      </c>
      <c r="K1657">
        <v>20387.482</v>
      </c>
    </row>
    <row r="1658" spans="1:11">
      <c r="A1658" t="str">
        <f t="shared" si="25"/>
        <v>5TH FLUL30</v>
      </c>
      <c r="B1658" t="s">
        <v>33</v>
      </c>
      <c r="C1658" t="s">
        <v>57</v>
      </c>
      <c r="D1658" t="s">
        <v>14</v>
      </c>
      <c r="E1658">
        <v>0</v>
      </c>
      <c r="F1658">
        <v>627.29</v>
      </c>
      <c r="G1658">
        <v>102.47</v>
      </c>
      <c r="H1658">
        <v>2359.4899999999998</v>
      </c>
      <c r="I1658">
        <v>371.05799999999999</v>
      </c>
      <c r="J1658">
        <v>5676.9449999999997</v>
      </c>
      <c r="K1658">
        <v>884.64</v>
      </c>
    </row>
    <row r="1659" spans="1:11">
      <c r="A1659" t="str">
        <f t="shared" si="25"/>
        <v>5TH FLUL31.895</v>
      </c>
      <c r="B1659" t="s">
        <v>33</v>
      </c>
      <c r="C1659" t="s">
        <v>57</v>
      </c>
      <c r="D1659" t="s">
        <v>14</v>
      </c>
      <c r="E1659">
        <v>1.895</v>
      </c>
      <c r="F1659">
        <v>627.29</v>
      </c>
      <c r="G1659">
        <v>102.47</v>
      </c>
      <c r="H1659">
        <v>2359.4899999999998</v>
      </c>
      <c r="I1659">
        <v>371.05799999999999</v>
      </c>
      <c r="J1659">
        <v>734.47299999999996</v>
      </c>
      <c r="K1659">
        <v>666.221</v>
      </c>
    </row>
    <row r="1660" spans="1:11">
      <c r="A1660" t="str">
        <f t="shared" si="25"/>
        <v>5TH FLUL33.79</v>
      </c>
      <c r="B1660" t="s">
        <v>33</v>
      </c>
      <c r="C1660" t="s">
        <v>57</v>
      </c>
      <c r="D1660" t="s">
        <v>14</v>
      </c>
      <c r="E1660">
        <v>3.79</v>
      </c>
      <c r="F1660">
        <v>627.29</v>
      </c>
      <c r="G1660">
        <v>102.47</v>
      </c>
      <c r="H1660">
        <v>2359.4899999999998</v>
      </c>
      <c r="I1660">
        <v>371.05799999999999</v>
      </c>
      <c r="J1660">
        <v>-4236.9210000000003</v>
      </c>
      <c r="K1660">
        <v>421.67399999999998</v>
      </c>
    </row>
    <row r="1661" spans="1:11">
      <c r="A1661" t="str">
        <f t="shared" si="25"/>
        <v>4TH FLUL10</v>
      </c>
      <c r="B1661" t="s">
        <v>20</v>
      </c>
      <c r="C1661" t="s">
        <v>57</v>
      </c>
      <c r="D1661" t="s">
        <v>12</v>
      </c>
      <c r="E1661">
        <v>0</v>
      </c>
      <c r="F1661">
        <v>-35610.43</v>
      </c>
      <c r="G1661">
        <v>14913.61</v>
      </c>
      <c r="H1661">
        <v>-6296.16</v>
      </c>
      <c r="I1661">
        <v>-315.84699999999998</v>
      </c>
      <c r="J1661">
        <v>-10673.927</v>
      </c>
      <c r="K1661">
        <v>52314.35</v>
      </c>
    </row>
    <row r="1662" spans="1:11">
      <c r="A1662" t="str">
        <f t="shared" si="25"/>
        <v>4TH FLUL11.64</v>
      </c>
      <c r="B1662" t="s">
        <v>20</v>
      </c>
      <c r="C1662" t="s">
        <v>57</v>
      </c>
      <c r="D1662" t="s">
        <v>12</v>
      </c>
      <c r="E1662">
        <v>1.64</v>
      </c>
      <c r="F1662">
        <v>-35610.43</v>
      </c>
      <c r="G1662">
        <v>14913.61</v>
      </c>
      <c r="H1662">
        <v>-6296.16</v>
      </c>
      <c r="I1662">
        <v>-315.84699999999998</v>
      </c>
      <c r="J1662">
        <v>726.923</v>
      </c>
      <c r="K1662">
        <v>15078.093999999999</v>
      </c>
    </row>
    <row r="1663" spans="1:11">
      <c r="A1663" t="str">
        <f t="shared" si="25"/>
        <v>4TH FLUL13.28</v>
      </c>
      <c r="B1663" t="s">
        <v>20</v>
      </c>
      <c r="C1663" t="s">
        <v>57</v>
      </c>
      <c r="D1663" t="s">
        <v>12</v>
      </c>
      <c r="E1663">
        <v>3.28</v>
      </c>
      <c r="F1663">
        <v>-35610.43</v>
      </c>
      <c r="G1663">
        <v>14913.61</v>
      </c>
      <c r="H1663">
        <v>-6296.16</v>
      </c>
      <c r="I1663">
        <v>-315.84699999999998</v>
      </c>
      <c r="J1663">
        <v>12104.529</v>
      </c>
      <c r="K1663">
        <v>-22645.511999999999</v>
      </c>
    </row>
    <row r="1664" spans="1:11">
      <c r="A1664" t="str">
        <f t="shared" si="25"/>
        <v>4TH FLUL20</v>
      </c>
      <c r="B1664" t="s">
        <v>20</v>
      </c>
      <c r="C1664" t="s">
        <v>57</v>
      </c>
      <c r="D1664" t="s">
        <v>13</v>
      </c>
      <c r="E1664">
        <v>0</v>
      </c>
      <c r="F1664">
        <v>22630.63</v>
      </c>
      <c r="G1664">
        <v>-4682.71</v>
      </c>
      <c r="H1664">
        <v>22938.94</v>
      </c>
      <c r="I1664">
        <v>15.321</v>
      </c>
      <c r="J1664">
        <v>63693.142</v>
      </c>
      <c r="K1664">
        <v>-8953.1080000000002</v>
      </c>
    </row>
    <row r="1665" spans="1:11">
      <c r="A1665" t="str">
        <f t="shared" si="25"/>
        <v>4TH FLUL21.64</v>
      </c>
      <c r="B1665" t="s">
        <v>20</v>
      </c>
      <c r="C1665" t="s">
        <v>57</v>
      </c>
      <c r="D1665" t="s">
        <v>13</v>
      </c>
      <c r="E1665">
        <v>1.64</v>
      </c>
      <c r="F1665">
        <v>22630.63</v>
      </c>
      <c r="G1665">
        <v>-4682.71</v>
      </c>
      <c r="H1665">
        <v>22938.94</v>
      </c>
      <c r="I1665">
        <v>15.321</v>
      </c>
      <c r="J1665">
        <v>20257.475999999999</v>
      </c>
      <c r="K1665">
        <v>-481.04700000000003</v>
      </c>
    </row>
    <row r="1666" spans="1:11">
      <c r="A1666" t="str">
        <f t="shared" si="25"/>
        <v>4TH FLUL23.28</v>
      </c>
      <c r="B1666" t="s">
        <v>20</v>
      </c>
      <c r="C1666" t="s">
        <v>57</v>
      </c>
      <c r="D1666" t="s">
        <v>13</v>
      </c>
      <c r="E1666">
        <v>3.28</v>
      </c>
      <c r="F1666">
        <v>22630.63</v>
      </c>
      <c r="G1666">
        <v>-4682.71</v>
      </c>
      <c r="H1666">
        <v>22938.94</v>
      </c>
      <c r="I1666">
        <v>15.321</v>
      </c>
      <c r="J1666">
        <v>-23832.82</v>
      </c>
      <c r="K1666">
        <v>8006.7020000000002</v>
      </c>
    </row>
    <row r="1667" spans="1:11">
      <c r="A1667" t="str">
        <f t="shared" ref="A1667:A1730" si="26">+CONCATENATE(B1667,D1667,E1667)</f>
        <v>4TH FLUL30</v>
      </c>
      <c r="B1667" t="s">
        <v>20</v>
      </c>
      <c r="C1667" t="s">
        <v>57</v>
      </c>
      <c r="D1667" t="s">
        <v>14</v>
      </c>
      <c r="E1667">
        <v>0</v>
      </c>
      <c r="F1667">
        <v>-10.119999999999999</v>
      </c>
      <c r="G1667">
        <v>-432.93</v>
      </c>
      <c r="H1667">
        <v>1401.05</v>
      </c>
      <c r="I1667">
        <v>326.82</v>
      </c>
      <c r="J1667">
        <v>3811.3440000000001</v>
      </c>
      <c r="K1667">
        <v>-334.41199999999998</v>
      </c>
    </row>
    <row r="1668" spans="1:11">
      <c r="A1668" t="str">
        <f t="shared" si="26"/>
        <v>4TH FLUL31.64</v>
      </c>
      <c r="B1668" t="s">
        <v>20</v>
      </c>
      <c r="C1668" t="s">
        <v>57</v>
      </c>
      <c r="D1668" t="s">
        <v>14</v>
      </c>
      <c r="E1668">
        <v>1.64</v>
      </c>
      <c r="F1668">
        <v>-10.119999999999999</v>
      </c>
      <c r="G1668">
        <v>-432.93</v>
      </c>
      <c r="H1668">
        <v>1401.05</v>
      </c>
      <c r="I1668">
        <v>326.82</v>
      </c>
      <c r="J1668">
        <v>1134.6669999999999</v>
      </c>
      <c r="K1668">
        <v>418.96499999999997</v>
      </c>
    </row>
    <row r="1669" spans="1:11">
      <c r="A1669" t="str">
        <f t="shared" si="26"/>
        <v>4TH FLUL33.28</v>
      </c>
      <c r="B1669" t="s">
        <v>20</v>
      </c>
      <c r="C1669" t="s">
        <v>57</v>
      </c>
      <c r="D1669" t="s">
        <v>14</v>
      </c>
      <c r="E1669">
        <v>3.28</v>
      </c>
      <c r="F1669">
        <v>-10.119999999999999</v>
      </c>
      <c r="G1669">
        <v>-432.93</v>
      </c>
      <c r="H1669">
        <v>1401.05</v>
      </c>
      <c r="I1669">
        <v>326.82</v>
      </c>
      <c r="J1669">
        <v>-1578.683</v>
      </c>
      <c r="K1669">
        <v>1158.8340000000001</v>
      </c>
    </row>
    <row r="1670" spans="1:11">
      <c r="A1670" t="str">
        <f t="shared" si="26"/>
        <v>3RD FLUL10</v>
      </c>
      <c r="B1670" t="s">
        <v>22</v>
      </c>
      <c r="C1670" t="s">
        <v>57</v>
      </c>
      <c r="D1670" t="s">
        <v>12</v>
      </c>
      <c r="E1670">
        <v>0</v>
      </c>
      <c r="F1670">
        <v>-36145.85</v>
      </c>
      <c r="G1670">
        <v>26196.21</v>
      </c>
      <c r="H1670">
        <v>-8138.96</v>
      </c>
      <c r="I1670">
        <v>-697.02800000000002</v>
      </c>
      <c r="J1670">
        <v>-18251.289000000001</v>
      </c>
      <c r="K1670">
        <v>73026.521999999997</v>
      </c>
    </row>
    <row r="1671" spans="1:11">
      <c r="A1671" t="str">
        <f t="shared" si="26"/>
        <v>3RD FLUL11.64</v>
      </c>
      <c r="B1671" t="s">
        <v>22</v>
      </c>
      <c r="C1671" t="s">
        <v>57</v>
      </c>
      <c r="D1671" t="s">
        <v>12</v>
      </c>
      <c r="E1671">
        <v>1.64</v>
      </c>
      <c r="F1671">
        <v>-36145.85</v>
      </c>
      <c r="G1671">
        <v>26196.21</v>
      </c>
      <c r="H1671">
        <v>-8138.96</v>
      </c>
      <c r="I1671">
        <v>-697.02800000000002</v>
      </c>
      <c r="J1671">
        <v>-3712.076</v>
      </c>
      <c r="K1671">
        <v>16367.1</v>
      </c>
    </row>
    <row r="1672" spans="1:11">
      <c r="A1672" t="str">
        <f t="shared" si="26"/>
        <v>3RD FLUL13.28</v>
      </c>
      <c r="B1672" t="s">
        <v>22</v>
      </c>
      <c r="C1672" t="s">
        <v>57</v>
      </c>
      <c r="D1672" t="s">
        <v>12</v>
      </c>
      <c r="E1672">
        <v>3.28</v>
      </c>
      <c r="F1672">
        <v>-36145.85</v>
      </c>
      <c r="G1672">
        <v>26196.21</v>
      </c>
      <c r="H1672">
        <v>-8138.96</v>
      </c>
      <c r="I1672">
        <v>-697.02800000000002</v>
      </c>
      <c r="J1672">
        <v>10908.982</v>
      </c>
      <c r="K1672">
        <v>-40653.125999999997</v>
      </c>
    </row>
    <row r="1673" spans="1:11">
      <c r="A1673" t="str">
        <f t="shared" si="26"/>
        <v>3RD FLUL20</v>
      </c>
      <c r="B1673" t="s">
        <v>22</v>
      </c>
      <c r="C1673" t="s">
        <v>57</v>
      </c>
      <c r="D1673" t="s">
        <v>13</v>
      </c>
      <c r="E1673">
        <v>0</v>
      </c>
      <c r="F1673">
        <v>15490</v>
      </c>
      <c r="G1673">
        <v>-6368.43</v>
      </c>
      <c r="H1673">
        <v>27872.67</v>
      </c>
      <c r="I1673">
        <v>-21.222000000000001</v>
      </c>
      <c r="J1673">
        <v>76104.846999999994</v>
      </c>
      <c r="K1673">
        <v>-14447.565000000001</v>
      </c>
    </row>
    <row r="1674" spans="1:11">
      <c r="A1674" t="str">
        <f t="shared" si="26"/>
        <v>3RD FLUL21.64</v>
      </c>
      <c r="B1674" t="s">
        <v>22</v>
      </c>
      <c r="C1674" t="s">
        <v>57</v>
      </c>
      <c r="D1674" t="s">
        <v>13</v>
      </c>
      <c r="E1674">
        <v>1.64</v>
      </c>
      <c r="F1674">
        <v>15490</v>
      </c>
      <c r="G1674">
        <v>-6368.43</v>
      </c>
      <c r="H1674">
        <v>27872.67</v>
      </c>
      <c r="I1674">
        <v>-21.222000000000001</v>
      </c>
      <c r="J1674">
        <v>24956.013999999999</v>
      </c>
      <c r="K1674">
        <v>-3149.5369999999998</v>
      </c>
    </row>
    <row r="1675" spans="1:11">
      <c r="A1675" t="str">
        <f t="shared" si="26"/>
        <v>3RD FLUL23.28</v>
      </c>
      <c r="B1675" t="s">
        <v>22</v>
      </c>
      <c r="C1675" t="s">
        <v>57</v>
      </c>
      <c r="D1675" t="s">
        <v>13</v>
      </c>
      <c r="E1675">
        <v>3.28</v>
      </c>
      <c r="F1675">
        <v>15490</v>
      </c>
      <c r="G1675">
        <v>-6368.43</v>
      </c>
      <c r="H1675">
        <v>27872.67</v>
      </c>
      <c r="I1675">
        <v>-21.222000000000001</v>
      </c>
      <c r="J1675">
        <v>-26742.657999999999</v>
      </c>
      <c r="K1675">
        <v>8217.9240000000009</v>
      </c>
    </row>
    <row r="1676" spans="1:11">
      <c r="A1676" t="str">
        <f t="shared" si="26"/>
        <v>3RD FLUL30</v>
      </c>
      <c r="B1676" t="s">
        <v>22</v>
      </c>
      <c r="C1676" t="s">
        <v>57</v>
      </c>
      <c r="D1676" t="s">
        <v>14</v>
      </c>
      <c r="E1676">
        <v>0</v>
      </c>
      <c r="F1676">
        <v>-590.17999999999995</v>
      </c>
      <c r="G1676">
        <v>-277.51</v>
      </c>
      <c r="H1676">
        <v>1852.22</v>
      </c>
      <c r="I1676">
        <v>473.21800000000002</v>
      </c>
      <c r="J1676">
        <v>4663.5929999999998</v>
      </c>
      <c r="K1676">
        <v>-596.80700000000002</v>
      </c>
    </row>
    <row r="1677" spans="1:11">
      <c r="A1677" t="str">
        <f t="shared" si="26"/>
        <v>3RD FLUL31.64</v>
      </c>
      <c r="B1677" t="s">
        <v>22</v>
      </c>
      <c r="C1677" t="s">
        <v>57</v>
      </c>
      <c r="D1677" t="s">
        <v>14</v>
      </c>
      <c r="E1677">
        <v>1.64</v>
      </c>
      <c r="F1677">
        <v>-590.17999999999995</v>
      </c>
      <c r="G1677">
        <v>-277.51</v>
      </c>
      <c r="H1677">
        <v>1852.22</v>
      </c>
      <c r="I1677">
        <v>473.21800000000002</v>
      </c>
      <c r="J1677">
        <v>1248.0129999999999</v>
      </c>
      <c r="K1677">
        <v>-89.784000000000006</v>
      </c>
    </row>
    <row r="1678" spans="1:11">
      <c r="A1678" t="str">
        <f t="shared" si="26"/>
        <v>3RD FLUL33.28</v>
      </c>
      <c r="B1678" t="s">
        <v>22</v>
      </c>
      <c r="C1678" t="s">
        <v>57</v>
      </c>
      <c r="D1678" t="s">
        <v>14</v>
      </c>
      <c r="E1678">
        <v>3.28</v>
      </c>
      <c r="F1678">
        <v>-590.17999999999995</v>
      </c>
      <c r="G1678">
        <v>-277.51</v>
      </c>
      <c r="H1678">
        <v>1852.22</v>
      </c>
      <c r="I1678">
        <v>473.21800000000002</v>
      </c>
      <c r="J1678">
        <v>-2195.0720000000001</v>
      </c>
      <c r="K1678">
        <v>419.21899999999999</v>
      </c>
    </row>
    <row r="1679" spans="1:11">
      <c r="A1679" t="str">
        <f t="shared" si="26"/>
        <v>2ND FLUL10</v>
      </c>
      <c r="B1679" t="s">
        <v>23</v>
      </c>
      <c r="C1679" t="s">
        <v>57</v>
      </c>
      <c r="D1679" t="s">
        <v>12</v>
      </c>
      <c r="E1679">
        <v>0</v>
      </c>
      <c r="F1679">
        <v>-36662.959999999999</v>
      </c>
      <c r="G1679">
        <v>40758.85</v>
      </c>
      <c r="H1679">
        <v>-7188.03</v>
      </c>
      <c r="I1679">
        <v>-598.06500000000005</v>
      </c>
      <c r="J1679">
        <v>-22767.448</v>
      </c>
      <c r="K1679">
        <v>154846.23499999999</v>
      </c>
    </row>
    <row r="1680" spans="1:11">
      <c r="A1680" t="str">
        <f t="shared" si="26"/>
        <v>2ND FLUL11.64</v>
      </c>
      <c r="B1680" t="s">
        <v>23</v>
      </c>
      <c r="C1680" t="s">
        <v>57</v>
      </c>
      <c r="D1680" t="s">
        <v>12</v>
      </c>
      <c r="E1680">
        <v>1.64</v>
      </c>
      <c r="F1680">
        <v>-36662.959999999999</v>
      </c>
      <c r="G1680">
        <v>40758.85</v>
      </c>
      <c r="H1680">
        <v>-7188.03</v>
      </c>
      <c r="I1680">
        <v>-598.06500000000005</v>
      </c>
      <c r="J1680">
        <v>-10037.101000000001</v>
      </c>
      <c r="K1680">
        <v>75544.73</v>
      </c>
    </row>
    <row r="1681" spans="1:11">
      <c r="A1681" t="str">
        <f t="shared" si="26"/>
        <v>2ND FLUL13.28</v>
      </c>
      <c r="B1681" t="s">
        <v>23</v>
      </c>
      <c r="C1681" t="s">
        <v>57</v>
      </c>
      <c r="D1681" t="s">
        <v>12</v>
      </c>
      <c r="E1681">
        <v>3.28</v>
      </c>
      <c r="F1681">
        <v>-36662.959999999999</v>
      </c>
      <c r="G1681">
        <v>40758.85</v>
      </c>
      <c r="H1681">
        <v>-7188.03</v>
      </c>
      <c r="I1681">
        <v>-598.06500000000005</v>
      </c>
      <c r="J1681">
        <v>2932.636</v>
      </c>
      <c r="K1681">
        <v>-5558.39</v>
      </c>
    </row>
    <row r="1682" spans="1:11">
      <c r="A1682" t="str">
        <f t="shared" si="26"/>
        <v>2ND FLUL20</v>
      </c>
      <c r="B1682" t="s">
        <v>23</v>
      </c>
      <c r="C1682" t="s">
        <v>57</v>
      </c>
      <c r="D1682" t="s">
        <v>13</v>
      </c>
      <c r="E1682">
        <v>0</v>
      </c>
      <c r="F1682">
        <v>9315.17</v>
      </c>
      <c r="G1682">
        <v>-4558.74</v>
      </c>
      <c r="H1682">
        <v>20968.13</v>
      </c>
      <c r="I1682">
        <v>-9.1709999999999994</v>
      </c>
      <c r="J1682">
        <v>74363.987999999998</v>
      </c>
      <c r="K1682">
        <v>-15301.977999999999</v>
      </c>
    </row>
    <row r="1683" spans="1:11">
      <c r="A1683" t="str">
        <f t="shared" si="26"/>
        <v>2ND FLUL21.64</v>
      </c>
      <c r="B1683" t="s">
        <v>23</v>
      </c>
      <c r="C1683" t="s">
        <v>57</v>
      </c>
      <c r="D1683" t="s">
        <v>13</v>
      </c>
      <c r="E1683">
        <v>1.64</v>
      </c>
      <c r="F1683">
        <v>9315.17</v>
      </c>
      <c r="G1683">
        <v>-4558.74</v>
      </c>
      <c r="H1683">
        <v>20968.13</v>
      </c>
      <c r="I1683">
        <v>-9.1709999999999994</v>
      </c>
      <c r="J1683">
        <v>35614.476000000002</v>
      </c>
      <c r="K1683">
        <v>-7188.6909999999998</v>
      </c>
    </row>
    <row r="1684" spans="1:11">
      <c r="A1684" t="str">
        <f t="shared" si="26"/>
        <v>2ND FLUL23.28</v>
      </c>
      <c r="B1684" t="s">
        <v>23</v>
      </c>
      <c r="C1684" t="s">
        <v>57</v>
      </c>
      <c r="D1684" t="s">
        <v>13</v>
      </c>
      <c r="E1684">
        <v>3.28</v>
      </c>
      <c r="F1684">
        <v>9315.17</v>
      </c>
      <c r="G1684">
        <v>-4558.74</v>
      </c>
      <c r="H1684">
        <v>20968.13</v>
      </c>
      <c r="I1684">
        <v>-9.1709999999999994</v>
      </c>
      <c r="J1684">
        <v>-3984.3939999999998</v>
      </c>
      <c r="K1684">
        <v>1096.04</v>
      </c>
    </row>
    <row r="1685" spans="1:11">
      <c r="A1685" t="str">
        <f t="shared" si="26"/>
        <v>2ND FLUL30</v>
      </c>
      <c r="B1685" t="s">
        <v>23</v>
      </c>
      <c r="C1685" t="s">
        <v>57</v>
      </c>
      <c r="D1685" t="s">
        <v>14</v>
      </c>
      <c r="E1685">
        <v>0</v>
      </c>
      <c r="F1685">
        <v>-1143.55</v>
      </c>
      <c r="G1685">
        <v>-358.48</v>
      </c>
      <c r="H1685">
        <v>1860.32</v>
      </c>
      <c r="I1685">
        <v>398.63400000000001</v>
      </c>
      <c r="J1685">
        <v>6003.3950000000004</v>
      </c>
      <c r="K1685">
        <v>-1231.558</v>
      </c>
    </row>
    <row r="1686" spans="1:11">
      <c r="A1686" t="str">
        <f t="shared" si="26"/>
        <v>2ND FLUL31.64</v>
      </c>
      <c r="B1686" t="s">
        <v>23</v>
      </c>
      <c r="C1686" t="s">
        <v>57</v>
      </c>
      <c r="D1686" t="s">
        <v>14</v>
      </c>
      <c r="E1686">
        <v>1.64</v>
      </c>
      <c r="F1686">
        <v>-1143.55</v>
      </c>
      <c r="G1686">
        <v>-358.48</v>
      </c>
      <c r="H1686">
        <v>1860.32</v>
      </c>
      <c r="I1686">
        <v>398.63400000000001</v>
      </c>
      <c r="J1686">
        <v>2633.3290000000002</v>
      </c>
      <c r="K1686">
        <v>-606.81399999999996</v>
      </c>
    </row>
    <row r="1687" spans="1:11">
      <c r="A1687" t="str">
        <f t="shared" si="26"/>
        <v>2ND FLUL33.28</v>
      </c>
      <c r="B1687" t="s">
        <v>23</v>
      </c>
      <c r="C1687" t="s">
        <v>57</v>
      </c>
      <c r="D1687" t="s">
        <v>14</v>
      </c>
      <c r="E1687">
        <v>3.28</v>
      </c>
      <c r="F1687">
        <v>-1143.55</v>
      </c>
      <c r="G1687">
        <v>-358.48</v>
      </c>
      <c r="H1687">
        <v>1860.32</v>
      </c>
      <c r="I1687">
        <v>398.63400000000001</v>
      </c>
      <c r="J1687">
        <v>-799.54300000000001</v>
      </c>
      <c r="K1687">
        <v>32.402000000000001</v>
      </c>
    </row>
    <row r="1688" spans="1:11">
      <c r="A1688" t="str">
        <f t="shared" si="26"/>
        <v>1ST FLUL10</v>
      </c>
      <c r="B1688" t="s">
        <v>24</v>
      </c>
      <c r="C1688" t="s">
        <v>57</v>
      </c>
      <c r="D1688" t="s">
        <v>12</v>
      </c>
      <c r="E1688">
        <v>0</v>
      </c>
      <c r="F1688">
        <v>-37617.18</v>
      </c>
      <c r="G1688">
        <v>56067.8</v>
      </c>
      <c r="H1688">
        <v>-3378.15</v>
      </c>
      <c r="I1688">
        <v>-375.84500000000003</v>
      </c>
      <c r="J1688">
        <v>-19268.017</v>
      </c>
      <c r="K1688">
        <v>313601.34999999998</v>
      </c>
    </row>
    <row r="1689" spans="1:11">
      <c r="A1689" t="str">
        <f t="shared" si="26"/>
        <v>1ST FLUL11.64</v>
      </c>
      <c r="B1689" t="s">
        <v>24</v>
      </c>
      <c r="C1689" t="s">
        <v>57</v>
      </c>
      <c r="D1689" t="s">
        <v>12</v>
      </c>
      <c r="E1689">
        <v>1.64</v>
      </c>
      <c r="F1689">
        <v>-37617.18</v>
      </c>
      <c r="G1689">
        <v>56067.8</v>
      </c>
      <c r="H1689">
        <v>-3378.15</v>
      </c>
      <c r="I1689">
        <v>-375.84500000000003</v>
      </c>
      <c r="J1689">
        <v>-13313.611000000001</v>
      </c>
      <c r="K1689">
        <v>215503.30600000001</v>
      </c>
    </row>
    <row r="1690" spans="1:11">
      <c r="A1690" t="str">
        <f t="shared" si="26"/>
        <v>1ST FLUL13.28</v>
      </c>
      <c r="B1690" t="s">
        <v>24</v>
      </c>
      <c r="C1690" t="s">
        <v>57</v>
      </c>
      <c r="D1690" t="s">
        <v>12</v>
      </c>
      <c r="E1690">
        <v>3.28</v>
      </c>
      <c r="F1690">
        <v>-37617.18</v>
      </c>
      <c r="G1690">
        <v>56067.8</v>
      </c>
      <c r="H1690">
        <v>-3378.15</v>
      </c>
      <c r="I1690">
        <v>-375.84500000000003</v>
      </c>
      <c r="J1690">
        <v>-7133.9610000000002</v>
      </c>
      <c r="K1690">
        <v>113759.281</v>
      </c>
    </row>
    <row r="1691" spans="1:11">
      <c r="A1691" t="str">
        <f t="shared" si="26"/>
        <v>1ST FLUL20</v>
      </c>
      <c r="B1691" t="s">
        <v>24</v>
      </c>
      <c r="C1691" t="s">
        <v>57</v>
      </c>
      <c r="D1691" t="s">
        <v>13</v>
      </c>
      <c r="E1691">
        <v>0</v>
      </c>
      <c r="F1691">
        <v>4747.67</v>
      </c>
      <c r="G1691">
        <v>-3106.5</v>
      </c>
      <c r="H1691">
        <v>19633.060000000001</v>
      </c>
      <c r="I1691">
        <v>-13.260999999999999</v>
      </c>
      <c r="J1691">
        <v>91012.485000000001</v>
      </c>
      <c r="K1691">
        <v>-15607.069</v>
      </c>
    </row>
    <row r="1692" spans="1:11">
      <c r="A1692" t="str">
        <f t="shared" si="26"/>
        <v>1ST FLUL21.64</v>
      </c>
      <c r="B1692" t="s">
        <v>24</v>
      </c>
      <c r="C1692" t="s">
        <v>57</v>
      </c>
      <c r="D1692" t="s">
        <v>13</v>
      </c>
      <c r="E1692">
        <v>1.64</v>
      </c>
      <c r="F1692">
        <v>4747.67</v>
      </c>
      <c r="G1692">
        <v>-3106.5</v>
      </c>
      <c r="H1692">
        <v>19633.060000000001</v>
      </c>
      <c r="I1692">
        <v>-13.260999999999999</v>
      </c>
      <c r="J1692">
        <v>56244.262999999999</v>
      </c>
      <c r="K1692">
        <v>-10251.364</v>
      </c>
    </row>
    <row r="1693" spans="1:11">
      <c r="A1693" t="str">
        <f t="shared" si="26"/>
        <v>1ST FLUL23.28</v>
      </c>
      <c r="B1693" t="s">
        <v>24</v>
      </c>
      <c r="C1693" t="s">
        <v>57</v>
      </c>
      <c r="D1693" t="s">
        <v>13</v>
      </c>
      <c r="E1693">
        <v>3.28</v>
      </c>
      <c r="F1693">
        <v>4747.67</v>
      </c>
      <c r="G1693">
        <v>-3106.5</v>
      </c>
      <c r="H1693">
        <v>19633.060000000001</v>
      </c>
      <c r="I1693">
        <v>-13.260999999999999</v>
      </c>
      <c r="J1693">
        <v>20524.431</v>
      </c>
      <c r="K1693">
        <v>-4722.2190000000001</v>
      </c>
    </row>
    <row r="1694" spans="1:11">
      <c r="A1694" t="str">
        <f t="shared" si="26"/>
        <v>1ST FLUL30</v>
      </c>
      <c r="B1694" t="s">
        <v>24</v>
      </c>
      <c r="C1694" t="s">
        <v>57</v>
      </c>
      <c r="D1694" t="s">
        <v>14</v>
      </c>
      <c r="E1694">
        <v>0</v>
      </c>
      <c r="F1694">
        <v>-1568</v>
      </c>
      <c r="G1694">
        <v>90.38</v>
      </c>
      <c r="H1694">
        <v>1627.44</v>
      </c>
      <c r="I1694">
        <v>335.517</v>
      </c>
      <c r="J1694">
        <v>7986.3190000000004</v>
      </c>
      <c r="K1694">
        <v>-345.43</v>
      </c>
    </row>
    <row r="1695" spans="1:11">
      <c r="A1695" t="str">
        <f t="shared" si="26"/>
        <v>1ST FLUL31.64</v>
      </c>
      <c r="B1695" t="s">
        <v>24</v>
      </c>
      <c r="C1695" t="s">
        <v>57</v>
      </c>
      <c r="D1695" t="s">
        <v>14</v>
      </c>
      <c r="E1695">
        <v>1.64</v>
      </c>
      <c r="F1695">
        <v>-1568</v>
      </c>
      <c r="G1695">
        <v>90.38</v>
      </c>
      <c r="H1695">
        <v>1627.44</v>
      </c>
      <c r="I1695">
        <v>335.517</v>
      </c>
      <c r="J1695">
        <v>5165.4030000000002</v>
      </c>
      <c r="K1695">
        <v>-486.87</v>
      </c>
    </row>
    <row r="1696" spans="1:11">
      <c r="A1696" t="str">
        <f t="shared" si="26"/>
        <v>1ST FLUL33.28</v>
      </c>
      <c r="B1696" t="s">
        <v>24</v>
      </c>
      <c r="C1696" t="s">
        <v>57</v>
      </c>
      <c r="D1696" t="s">
        <v>14</v>
      </c>
      <c r="E1696">
        <v>3.28</v>
      </c>
      <c r="F1696">
        <v>-1568</v>
      </c>
      <c r="G1696">
        <v>90.38</v>
      </c>
      <c r="H1696">
        <v>1627.44</v>
      </c>
      <c r="I1696">
        <v>335.517</v>
      </c>
      <c r="J1696">
        <v>2257.0940000000001</v>
      </c>
      <c r="K1696">
        <v>-620.07500000000005</v>
      </c>
    </row>
    <row r="1697" spans="1:11">
      <c r="A1697" t="str">
        <f t="shared" si="26"/>
        <v>GROUND FLUL10</v>
      </c>
      <c r="B1697" t="s">
        <v>10</v>
      </c>
      <c r="C1697" t="s">
        <v>57</v>
      </c>
      <c r="D1697" t="s">
        <v>12</v>
      </c>
      <c r="E1697">
        <v>0</v>
      </c>
      <c r="F1697">
        <v>-38654.65</v>
      </c>
      <c r="G1697">
        <v>-114315.35</v>
      </c>
      <c r="H1697">
        <v>6147.17</v>
      </c>
      <c r="I1697">
        <v>-8.0370000000000008</v>
      </c>
      <c r="J1697">
        <v>2065.5239999999999</v>
      </c>
      <c r="K1697">
        <v>-62838.565999999999</v>
      </c>
    </row>
    <row r="1698" spans="1:11">
      <c r="A1698" t="str">
        <f t="shared" si="26"/>
        <v>GROUND FLUL11.615</v>
      </c>
      <c r="B1698" t="s">
        <v>10</v>
      </c>
      <c r="C1698" t="s">
        <v>57</v>
      </c>
      <c r="D1698" t="s">
        <v>12</v>
      </c>
      <c r="E1698">
        <v>1.615</v>
      </c>
      <c r="F1698">
        <v>-38654.65</v>
      </c>
      <c r="G1698">
        <v>-114315.35</v>
      </c>
      <c r="H1698">
        <v>6147.17</v>
      </c>
      <c r="I1698">
        <v>-8.0370000000000008</v>
      </c>
      <c r="J1698">
        <v>-7867.6729999999998</v>
      </c>
      <c r="K1698">
        <v>122522.556</v>
      </c>
    </row>
    <row r="1699" spans="1:11">
      <c r="A1699" t="str">
        <f t="shared" si="26"/>
        <v>GROUND FLUL13.23</v>
      </c>
      <c r="B1699" t="s">
        <v>10</v>
      </c>
      <c r="C1699" t="s">
        <v>57</v>
      </c>
      <c r="D1699" t="s">
        <v>12</v>
      </c>
      <c r="E1699">
        <v>3.23</v>
      </c>
      <c r="F1699">
        <v>-38654.65</v>
      </c>
      <c r="G1699">
        <v>-114315.35</v>
      </c>
      <c r="H1699">
        <v>6147.17</v>
      </c>
      <c r="I1699">
        <v>-8.0370000000000008</v>
      </c>
      <c r="J1699">
        <v>-17662.41</v>
      </c>
      <c r="K1699">
        <v>305727.45199999999</v>
      </c>
    </row>
    <row r="1700" spans="1:11">
      <c r="A1700" t="str">
        <f t="shared" si="26"/>
        <v>GROUND FLUL20</v>
      </c>
      <c r="B1700" t="s">
        <v>10</v>
      </c>
      <c r="C1700" t="s">
        <v>57</v>
      </c>
      <c r="D1700" t="s">
        <v>13</v>
      </c>
      <c r="E1700">
        <v>0</v>
      </c>
      <c r="F1700">
        <v>6507.94</v>
      </c>
      <c r="G1700">
        <v>5290.05</v>
      </c>
      <c r="H1700">
        <v>-28605.119999999999</v>
      </c>
      <c r="I1700">
        <v>-12.984999999999999</v>
      </c>
      <c r="J1700">
        <v>-3501.5349999999999</v>
      </c>
      <c r="K1700">
        <v>2966.23</v>
      </c>
    </row>
    <row r="1701" spans="1:11">
      <c r="A1701" t="str">
        <f t="shared" si="26"/>
        <v>GROUND FLUL21.615</v>
      </c>
      <c r="B1701" t="s">
        <v>10</v>
      </c>
      <c r="C1701" t="s">
        <v>57</v>
      </c>
      <c r="D1701" t="s">
        <v>13</v>
      </c>
      <c r="E1701">
        <v>1.615</v>
      </c>
      <c r="F1701">
        <v>6507.94</v>
      </c>
      <c r="G1701">
        <v>5290.05</v>
      </c>
      <c r="H1701">
        <v>-28605.119999999999</v>
      </c>
      <c r="I1701">
        <v>-12.984999999999999</v>
      </c>
      <c r="J1701">
        <v>42186.383000000002</v>
      </c>
      <c r="K1701">
        <v>-5644.27</v>
      </c>
    </row>
    <row r="1702" spans="1:11">
      <c r="A1702" t="str">
        <f t="shared" si="26"/>
        <v>GROUND FLUL23.23</v>
      </c>
      <c r="B1702" t="s">
        <v>10</v>
      </c>
      <c r="C1702" t="s">
        <v>57</v>
      </c>
      <c r="D1702" t="s">
        <v>13</v>
      </c>
      <c r="E1702">
        <v>3.23</v>
      </c>
      <c r="F1702">
        <v>6507.94</v>
      </c>
      <c r="G1702">
        <v>5290.05</v>
      </c>
      <c r="H1702">
        <v>-28605.119999999999</v>
      </c>
      <c r="I1702">
        <v>-12.984999999999999</v>
      </c>
      <c r="J1702">
        <v>87131.88</v>
      </c>
      <c r="K1702">
        <v>-14155.438</v>
      </c>
    </row>
    <row r="1703" spans="1:11">
      <c r="A1703" t="str">
        <f t="shared" si="26"/>
        <v>GROUND FLUL30</v>
      </c>
      <c r="B1703" t="s">
        <v>10</v>
      </c>
      <c r="C1703" t="s">
        <v>57</v>
      </c>
      <c r="D1703" t="s">
        <v>14</v>
      </c>
      <c r="E1703">
        <v>0</v>
      </c>
      <c r="F1703">
        <v>-1489.44</v>
      </c>
      <c r="G1703">
        <v>120.94</v>
      </c>
      <c r="H1703">
        <v>-2930.74</v>
      </c>
      <c r="I1703">
        <v>9.7279999999999998</v>
      </c>
      <c r="J1703">
        <v>-1651.4549999999999</v>
      </c>
      <c r="K1703">
        <v>78.602999999999994</v>
      </c>
    </row>
    <row r="1704" spans="1:11">
      <c r="A1704" t="str">
        <f t="shared" si="26"/>
        <v>GROUND FLUL31.615</v>
      </c>
      <c r="B1704" t="s">
        <v>10</v>
      </c>
      <c r="C1704" t="s">
        <v>57</v>
      </c>
      <c r="D1704" t="s">
        <v>14</v>
      </c>
      <c r="E1704">
        <v>1.615</v>
      </c>
      <c r="F1704">
        <v>-1489.44</v>
      </c>
      <c r="G1704">
        <v>120.94</v>
      </c>
      <c r="H1704">
        <v>-2930.74</v>
      </c>
      <c r="I1704">
        <v>9.7279999999999998</v>
      </c>
      <c r="J1704">
        <v>3104.761</v>
      </c>
      <c r="K1704">
        <v>-117.42100000000001</v>
      </c>
    </row>
    <row r="1705" spans="1:11">
      <c r="A1705" t="str">
        <f t="shared" si="26"/>
        <v>GROUND FLUL33.23</v>
      </c>
      <c r="B1705" t="s">
        <v>10</v>
      </c>
      <c r="C1705" t="s">
        <v>57</v>
      </c>
      <c r="D1705" t="s">
        <v>14</v>
      </c>
      <c r="E1705">
        <v>3.23</v>
      </c>
      <c r="F1705">
        <v>-1489.44</v>
      </c>
      <c r="G1705">
        <v>120.94</v>
      </c>
      <c r="H1705">
        <v>-2930.74</v>
      </c>
      <c r="I1705">
        <v>9.7279999999999998</v>
      </c>
      <c r="J1705">
        <v>7806.3360000000002</v>
      </c>
      <c r="K1705">
        <v>-311.37799999999999</v>
      </c>
    </row>
    <row r="1706" spans="1:11">
      <c r="A1706" t="str">
        <f t="shared" si="26"/>
        <v>BASE 1 FLUL10</v>
      </c>
      <c r="B1706" t="s">
        <v>15</v>
      </c>
      <c r="C1706" t="s">
        <v>57</v>
      </c>
      <c r="D1706" t="s">
        <v>12</v>
      </c>
      <c r="E1706">
        <v>0</v>
      </c>
      <c r="F1706">
        <v>-38872.42</v>
      </c>
      <c r="G1706">
        <v>24773.99</v>
      </c>
      <c r="H1706">
        <v>-1118.6199999999999</v>
      </c>
      <c r="I1706">
        <v>-4.1669999999999998</v>
      </c>
      <c r="J1706">
        <v>-1553.6990000000001</v>
      </c>
      <c r="K1706">
        <v>17963.383000000002</v>
      </c>
    </row>
    <row r="1707" spans="1:11">
      <c r="A1707" t="str">
        <f t="shared" si="26"/>
        <v>BASE 1 FLUL11.615</v>
      </c>
      <c r="B1707" t="s">
        <v>15</v>
      </c>
      <c r="C1707" t="s">
        <v>57</v>
      </c>
      <c r="D1707" t="s">
        <v>12</v>
      </c>
      <c r="E1707">
        <v>1.615</v>
      </c>
      <c r="F1707">
        <v>-38872.42</v>
      </c>
      <c r="G1707">
        <v>24773.99</v>
      </c>
      <c r="H1707">
        <v>-1118.6199999999999</v>
      </c>
      <c r="I1707">
        <v>-4.1669999999999998</v>
      </c>
      <c r="J1707">
        <v>270.911</v>
      </c>
      <c r="K1707">
        <v>-22468.838</v>
      </c>
    </row>
    <row r="1708" spans="1:11">
      <c r="A1708" t="str">
        <f t="shared" si="26"/>
        <v>BASE 1 FLUL13.23</v>
      </c>
      <c r="B1708" t="s">
        <v>15</v>
      </c>
      <c r="C1708" t="s">
        <v>57</v>
      </c>
      <c r="D1708" t="s">
        <v>12</v>
      </c>
      <c r="E1708">
        <v>3.23</v>
      </c>
      <c r="F1708">
        <v>-38872.42</v>
      </c>
      <c r="G1708">
        <v>24773.99</v>
      </c>
      <c r="H1708">
        <v>-1118.6199999999999</v>
      </c>
      <c r="I1708">
        <v>-4.1669999999999998</v>
      </c>
      <c r="J1708">
        <v>2090.482</v>
      </c>
      <c r="K1708">
        <v>-62483.091</v>
      </c>
    </row>
    <row r="1709" spans="1:11">
      <c r="A1709" t="str">
        <f t="shared" si="26"/>
        <v>BASE 1 FLUL20</v>
      </c>
      <c r="B1709" t="s">
        <v>15</v>
      </c>
      <c r="C1709" t="s">
        <v>57</v>
      </c>
      <c r="D1709" t="s">
        <v>13</v>
      </c>
      <c r="E1709">
        <v>0</v>
      </c>
      <c r="F1709">
        <v>7303.76</v>
      </c>
      <c r="G1709">
        <v>-1266.6099999999999</v>
      </c>
      <c r="H1709">
        <v>2881.55</v>
      </c>
      <c r="I1709">
        <v>-4.5780000000000003</v>
      </c>
      <c r="J1709">
        <v>6016.9040000000005</v>
      </c>
      <c r="K1709">
        <v>-615.67600000000004</v>
      </c>
    </row>
    <row r="1710" spans="1:11">
      <c r="A1710" t="str">
        <f t="shared" si="26"/>
        <v>BASE 1 FLUL21.615</v>
      </c>
      <c r="B1710" t="s">
        <v>15</v>
      </c>
      <c r="C1710" t="s">
        <v>57</v>
      </c>
      <c r="D1710" t="s">
        <v>13</v>
      </c>
      <c r="E1710">
        <v>1.615</v>
      </c>
      <c r="F1710">
        <v>7303.76</v>
      </c>
      <c r="G1710">
        <v>-1266.6099999999999</v>
      </c>
      <c r="H1710">
        <v>2881.55</v>
      </c>
      <c r="I1710">
        <v>-4.5780000000000003</v>
      </c>
      <c r="J1710">
        <v>854.36199999999997</v>
      </c>
      <c r="K1710">
        <v>1427.4269999999999</v>
      </c>
    </row>
    <row r="1711" spans="1:11">
      <c r="A1711" t="str">
        <f t="shared" si="26"/>
        <v>BASE 1 FLUL23.23</v>
      </c>
      <c r="B1711" t="s">
        <v>15</v>
      </c>
      <c r="C1711" t="s">
        <v>57</v>
      </c>
      <c r="D1711" t="s">
        <v>13</v>
      </c>
      <c r="E1711">
        <v>3.23</v>
      </c>
      <c r="F1711">
        <v>7303.76</v>
      </c>
      <c r="G1711">
        <v>-1266.6099999999999</v>
      </c>
      <c r="H1711">
        <v>2881.55</v>
      </c>
      <c r="I1711">
        <v>-4.5780000000000003</v>
      </c>
      <c r="J1711">
        <v>-4324.0720000000001</v>
      </c>
      <c r="K1711">
        <v>3443.9780000000001</v>
      </c>
    </row>
    <row r="1712" spans="1:11">
      <c r="A1712" t="str">
        <f t="shared" si="26"/>
        <v>BASE 1 FLUL30</v>
      </c>
      <c r="B1712" t="s">
        <v>15</v>
      </c>
      <c r="C1712" t="s">
        <v>57</v>
      </c>
      <c r="D1712" t="s">
        <v>14</v>
      </c>
      <c r="E1712">
        <v>0</v>
      </c>
      <c r="F1712">
        <v>-1470.85</v>
      </c>
      <c r="G1712">
        <v>-61.03</v>
      </c>
      <c r="H1712">
        <v>663.98</v>
      </c>
      <c r="I1712">
        <v>3.456</v>
      </c>
      <c r="J1712">
        <v>536.95899999999995</v>
      </c>
      <c r="K1712">
        <v>-111.913</v>
      </c>
    </row>
    <row r="1713" spans="1:11">
      <c r="A1713" t="str">
        <f t="shared" si="26"/>
        <v>BASE 1 FLUL31.615</v>
      </c>
      <c r="B1713" t="s">
        <v>15</v>
      </c>
      <c r="C1713" t="s">
        <v>57</v>
      </c>
      <c r="D1713" t="s">
        <v>14</v>
      </c>
      <c r="E1713">
        <v>1.615</v>
      </c>
      <c r="F1713">
        <v>-1470.85</v>
      </c>
      <c r="G1713">
        <v>-61.03</v>
      </c>
      <c r="H1713">
        <v>663.98</v>
      </c>
      <c r="I1713">
        <v>3.456</v>
      </c>
      <c r="J1713">
        <v>-541.64800000000002</v>
      </c>
      <c r="K1713">
        <v>-13.308</v>
      </c>
    </row>
    <row r="1714" spans="1:11">
      <c r="A1714" t="str">
        <f t="shared" si="26"/>
        <v>BASE 1 FLUL33.23</v>
      </c>
      <c r="B1714" t="s">
        <v>15</v>
      </c>
      <c r="C1714" t="s">
        <v>57</v>
      </c>
      <c r="D1714" t="s">
        <v>14</v>
      </c>
      <c r="E1714">
        <v>3.23</v>
      </c>
      <c r="F1714">
        <v>-1470.85</v>
      </c>
      <c r="G1714">
        <v>-61.03</v>
      </c>
      <c r="H1714">
        <v>663.98</v>
      </c>
      <c r="I1714">
        <v>3.456</v>
      </c>
      <c r="J1714">
        <v>-1610.1790000000001</v>
      </c>
      <c r="K1714">
        <v>85.543999999999997</v>
      </c>
    </row>
    <row r="1715" spans="1:11">
      <c r="A1715" t="str">
        <f t="shared" si="26"/>
        <v>BASE 2 FLUL10</v>
      </c>
      <c r="B1715" t="s">
        <v>16</v>
      </c>
      <c r="C1715" t="s">
        <v>57</v>
      </c>
      <c r="D1715" t="s">
        <v>12</v>
      </c>
      <c r="E1715">
        <v>0</v>
      </c>
      <c r="F1715">
        <v>-39142.44</v>
      </c>
      <c r="G1715">
        <v>-12966.37</v>
      </c>
      <c r="H1715">
        <v>1559.48</v>
      </c>
      <c r="I1715">
        <v>-5.758</v>
      </c>
      <c r="J1715">
        <v>3602.279</v>
      </c>
      <c r="K1715">
        <v>-24317.298999999999</v>
      </c>
    </row>
    <row r="1716" spans="1:11">
      <c r="A1716" t="str">
        <f t="shared" si="26"/>
        <v>BASE 2 FLUL11.615</v>
      </c>
      <c r="B1716" t="s">
        <v>16</v>
      </c>
      <c r="C1716" t="s">
        <v>57</v>
      </c>
      <c r="D1716" t="s">
        <v>12</v>
      </c>
      <c r="E1716">
        <v>1.615</v>
      </c>
      <c r="F1716">
        <v>-39142.44</v>
      </c>
      <c r="G1716">
        <v>-12966.37</v>
      </c>
      <c r="H1716">
        <v>1559.48</v>
      </c>
      <c r="I1716">
        <v>-5.758</v>
      </c>
      <c r="J1716">
        <v>1102.8430000000001</v>
      </c>
      <c r="K1716">
        <v>-3657.721</v>
      </c>
    </row>
    <row r="1717" spans="1:11">
      <c r="A1717" t="str">
        <f t="shared" si="26"/>
        <v>BASE 2 FLUL13.23</v>
      </c>
      <c r="B1717" t="s">
        <v>16</v>
      </c>
      <c r="C1717" t="s">
        <v>57</v>
      </c>
      <c r="D1717" t="s">
        <v>12</v>
      </c>
      <c r="E1717">
        <v>3.23</v>
      </c>
      <c r="F1717">
        <v>-39142.44</v>
      </c>
      <c r="G1717">
        <v>-12966.37</v>
      </c>
      <c r="H1717">
        <v>1559.48</v>
      </c>
      <c r="I1717">
        <v>-5.758</v>
      </c>
      <c r="J1717">
        <v>-1418.212</v>
      </c>
      <c r="K1717">
        <v>17073.562000000002</v>
      </c>
    </row>
    <row r="1718" spans="1:11">
      <c r="A1718" t="str">
        <f t="shared" si="26"/>
        <v>BASE 2 FLUL20</v>
      </c>
      <c r="B1718" t="s">
        <v>16</v>
      </c>
      <c r="C1718" t="s">
        <v>57</v>
      </c>
      <c r="D1718" t="s">
        <v>13</v>
      </c>
      <c r="E1718">
        <v>0</v>
      </c>
      <c r="F1718">
        <v>7740.45</v>
      </c>
      <c r="G1718">
        <v>-34.51</v>
      </c>
      <c r="H1718">
        <v>-3433.97</v>
      </c>
      <c r="I1718">
        <v>-0.36299999999999999</v>
      </c>
      <c r="J1718">
        <v>-5070.4530000000004</v>
      </c>
      <c r="K1718">
        <v>-379.62700000000001</v>
      </c>
    </row>
    <row r="1719" spans="1:11">
      <c r="A1719" t="str">
        <f t="shared" si="26"/>
        <v>BASE 2 FLUL21.615</v>
      </c>
      <c r="B1719" t="s">
        <v>16</v>
      </c>
      <c r="C1719" t="s">
        <v>57</v>
      </c>
      <c r="D1719" t="s">
        <v>13</v>
      </c>
      <c r="E1719">
        <v>1.615</v>
      </c>
      <c r="F1719">
        <v>7740.45</v>
      </c>
      <c r="G1719">
        <v>-34.51</v>
      </c>
      <c r="H1719">
        <v>-3433.97</v>
      </c>
      <c r="I1719">
        <v>-0.36299999999999999</v>
      </c>
      <c r="J1719">
        <v>31.306999999999999</v>
      </c>
      <c r="K1719">
        <v>-338.48700000000002</v>
      </c>
    </row>
    <row r="1720" spans="1:11">
      <c r="A1720" t="str">
        <f t="shared" si="26"/>
        <v>BASE 2 FLUL23.23</v>
      </c>
      <c r="B1720" t="s">
        <v>16</v>
      </c>
      <c r="C1720" t="s">
        <v>57</v>
      </c>
      <c r="D1720" t="s">
        <v>13</v>
      </c>
      <c r="E1720">
        <v>3.23</v>
      </c>
      <c r="F1720">
        <v>7740.45</v>
      </c>
      <c r="G1720">
        <v>-34.51</v>
      </c>
      <c r="H1720">
        <v>-3433.97</v>
      </c>
      <c r="I1720">
        <v>-0.36299999999999999</v>
      </c>
      <c r="J1720">
        <v>5132.4539999999997</v>
      </c>
      <c r="K1720">
        <v>-290.70999999999998</v>
      </c>
    </row>
    <row r="1721" spans="1:11">
      <c r="A1721" t="str">
        <f t="shared" si="26"/>
        <v>BASE 2 FLUL30</v>
      </c>
      <c r="B1721" t="s">
        <v>16</v>
      </c>
      <c r="C1721" t="s">
        <v>57</v>
      </c>
      <c r="D1721" t="s">
        <v>14</v>
      </c>
      <c r="E1721">
        <v>0</v>
      </c>
      <c r="F1721">
        <v>-1462.23</v>
      </c>
      <c r="G1721">
        <v>180.1</v>
      </c>
      <c r="H1721">
        <v>-602.53</v>
      </c>
      <c r="I1721">
        <v>5.827</v>
      </c>
      <c r="J1721">
        <v>-1406.317</v>
      </c>
      <c r="K1721">
        <v>471.56599999999997</v>
      </c>
    </row>
    <row r="1722" spans="1:11">
      <c r="A1722" t="str">
        <f t="shared" si="26"/>
        <v>BASE 2 FLUL31.615</v>
      </c>
      <c r="B1722" t="s">
        <v>16</v>
      </c>
      <c r="C1722" t="s">
        <v>57</v>
      </c>
      <c r="D1722" t="s">
        <v>14</v>
      </c>
      <c r="E1722">
        <v>1.615</v>
      </c>
      <c r="F1722">
        <v>-1462.23</v>
      </c>
      <c r="G1722">
        <v>180.1</v>
      </c>
      <c r="H1722">
        <v>-602.53</v>
      </c>
      <c r="I1722">
        <v>5.827</v>
      </c>
      <c r="J1722">
        <v>-441.64600000000002</v>
      </c>
      <c r="K1722">
        <v>182.846</v>
      </c>
    </row>
    <row r="1723" spans="1:11">
      <c r="A1723" t="str">
        <f t="shared" si="26"/>
        <v>BASE 2 FLUL33.23</v>
      </c>
      <c r="B1723" t="s">
        <v>16</v>
      </c>
      <c r="C1723" t="s">
        <v>57</v>
      </c>
      <c r="D1723" t="s">
        <v>14</v>
      </c>
      <c r="E1723">
        <v>3.23</v>
      </c>
      <c r="F1723">
        <v>-1462.23</v>
      </c>
      <c r="G1723">
        <v>180.1</v>
      </c>
      <c r="H1723">
        <v>-602.53</v>
      </c>
      <c r="I1723">
        <v>5.827</v>
      </c>
      <c r="J1723">
        <v>531.68299999999999</v>
      </c>
      <c r="K1723">
        <v>-109.45699999999999</v>
      </c>
    </row>
    <row r="1724" spans="1:11">
      <c r="A1724" t="str">
        <f t="shared" si="26"/>
        <v>BASE 3 FLUL10</v>
      </c>
      <c r="B1724" t="s">
        <v>17</v>
      </c>
      <c r="C1724" t="s">
        <v>57</v>
      </c>
      <c r="D1724" t="s">
        <v>12</v>
      </c>
      <c r="E1724">
        <v>0</v>
      </c>
      <c r="F1724">
        <v>-39391.269999999997</v>
      </c>
      <c r="G1724">
        <v>30119.08</v>
      </c>
      <c r="H1724">
        <v>-3975.13</v>
      </c>
      <c r="I1724">
        <v>-96.337999999999994</v>
      </c>
      <c r="J1724">
        <v>-7103.6980000000003</v>
      </c>
      <c r="K1724">
        <v>56884.366000000002</v>
      </c>
    </row>
    <row r="1725" spans="1:11">
      <c r="A1725" t="str">
        <f t="shared" si="26"/>
        <v>BASE 3 FLUL11.105</v>
      </c>
      <c r="B1725" t="s">
        <v>17</v>
      </c>
      <c r="C1725" t="s">
        <v>57</v>
      </c>
      <c r="D1725" t="s">
        <v>12</v>
      </c>
      <c r="E1725">
        <v>1.105</v>
      </c>
      <c r="F1725">
        <v>-39391.269999999997</v>
      </c>
      <c r="G1725">
        <v>30119.08</v>
      </c>
      <c r="H1725">
        <v>-3975.13</v>
      </c>
      <c r="I1725">
        <v>-96.337999999999994</v>
      </c>
      <c r="J1725">
        <v>-2678.1219999999998</v>
      </c>
      <c r="K1725">
        <v>23337.998</v>
      </c>
    </row>
    <row r="1726" spans="1:11">
      <c r="A1726" t="str">
        <f t="shared" si="26"/>
        <v>BASE 3 FLUL12.21</v>
      </c>
      <c r="B1726" t="s">
        <v>17</v>
      </c>
      <c r="C1726" t="s">
        <v>57</v>
      </c>
      <c r="D1726" t="s">
        <v>12</v>
      </c>
      <c r="E1726">
        <v>2.21</v>
      </c>
      <c r="F1726">
        <v>-39391.269999999997</v>
      </c>
      <c r="G1726">
        <v>30119.08</v>
      </c>
      <c r="H1726">
        <v>-3975.13</v>
      </c>
      <c r="I1726">
        <v>-96.337999999999994</v>
      </c>
      <c r="J1726">
        <v>1772.3779999999999</v>
      </c>
      <c r="K1726">
        <v>-10425.552</v>
      </c>
    </row>
    <row r="1727" spans="1:11">
      <c r="A1727" t="str">
        <f t="shared" si="26"/>
        <v>BASE 3 FLUL20</v>
      </c>
      <c r="B1727" t="s">
        <v>17</v>
      </c>
      <c r="C1727" t="s">
        <v>57</v>
      </c>
      <c r="D1727" t="s">
        <v>13</v>
      </c>
      <c r="E1727">
        <v>0</v>
      </c>
      <c r="F1727">
        <v>8337.2099999999991</v>
      </c>
      <c r="G1727">
        <v>26.85</v>
      </c>
      <c r="H1727">
        <v>16056.79</v>
      </c>
      <c r="I1727">
        <v>-14.664999999999999</v>
      </c>
      <c r="J1727">
        <v>37024.745000000003</v>
      </c>
      <c r="K1727">
        <v>577.375</v>
      </c>
    </row>
    <row r="1728" spans="1:11">
      <c r="A1728" t="str">
        <f t="shared" si="26"/>
        <v>BASE 3 FLUL21.105</v>
      </c>
      <c r="B1728" t="s">
        <v>17</v>
      </c>
      <c r="C1728" t="s">
        <v>57</v>
      </c>
      <c r="D1728" t="s">
        <v>13</v>
      </c>
      <c r="E1728">
        <v>1.105</v>
      </c>
      <c r="F1728">
        <v>8337.2099999999991</v>
      </c>
      <c r="G1728">
        <v>26.85</v>
      </c>
      <c r="H1728">
        <v>16056.79</v>
      </c>
      <c r="I1728">
        <v>-14.664999999999999</v>
      </c>
      <c r="J1728">
        <v>19109.444</v>
      </c>
      <c r="K1728">
        <v>545.00599999999997</v>
      </c>
    </row>
    <row r="1729" spans="1:11">
      <c r="A1729" t="str">
        <f t="shared" si="26"/>
        <v>BASE 3 FLUL22.21</v>
      </c>
      <c r="B1729" t="s">
        <v>17</v>
      </c>
      <c r="C1729" t="s">
        <v>57</v>
      </c>
      <c r="D1729" t="s">
        <v>13</v>
      </c>
      <c r="E1729">
        <v>2.21</v>
      </c>
      <c r="F1729">
        <v>8337.2099999999991</v>
      </c>
      <c r="G1729">
        <v>26.85</v>
      </c>
      <c r="H1729">
        <v>16056.79</v>
      </c>
      <c r="I1729">
        <v>-14.664999999999999</v>
      </c>
      <c r="J1729">
        <v>1016.326</v>
      </c>
      <c r="K1729">
        <v>507.56599999999997</v>
      </c>
    </row>
    <row r="1730" spans="1:11">
      <c r="A1730" t="str">
        <f t="shared" si="26"/>
        <v>BASE 3 FLUL30</v>
      </c>
      <c r="B1730" t="s">
        <v>17</v>
      </c>
      <c r="C1730" t="s">
        <v>57</v>
      </c>
      <c r="D1730" t="s">
        <v>14</v>
      </c>
      <c r="E1730">
        <v>0</v>
      </c>
      <c r="F1730">
        <v>-1440.49</v>
      </c>
      <c r="G1730">
        <v>-506.39</v>
      </c>
      <c r="H1730">
        <v>1522.78</v>
      </c>
      <c r="I1730">
        <v>38.302999999999997</v>
      </c>
      <c r="J1730">
        <v>2760.89</v>
      </c>
      <c r="K1730">
        <v>-901.68600000000004</v>
      </c>
    </row>
    <row r="1731" spans="1:11">
      <c r="A1731" t="str">
        <f t="shared" ref="A1731:A1794" si="27">+CONCATENATE(B1731,D1731,E1731)</f>
        <v>BASE 3 FLUL31.105</v>
      </c>
      <c r="B1731" t="s">
        <v>17</v>
      </c>
      <c r="C1731" t="s">
        <v>57</v>
      </c>
      <c r="D1731" t="s">
        <v>14</v>
      </c>
      <c r="E1731">
        <v>1.105</v>
      </c>
      <c r="F1731">
        <v>-1440.49</v>
      </c>
      <c r="G1731">
        <v>-506.39</v>
      </c>
      <c r="H1731">
        <v>1522.78</v>
      </c>
      <c r="I1731">
        <v>38.302999999999997</v>
      </c>
      <c r="J1731">
        <v>1065.3689999999999</v>
      </c>
      <c r="K1731">
        <v>-337.92500000000001</v>
      </c>
    </row>
    <row r="1732" spans="1:11">
      <c r="A1732" t="str">
        <f t="shared" si="27"/>
        <v>BASE 3 FLUL32.21</v>
      </c>
      <c r="B1732" t="s">
        <v>17</v>
      </c>
      <c r="C1732" t="s">
        <v>57</v>
      </c>
      <c r="D1732" t="s">
        <v>14</v>
      </c>
      <c r="E1732">
        <v>2.21</v>
      </c>
      <c r="F1732">
        <v>-1440.49</v>
      </c>
      <c r="G1732">
        <v>-506.39</v>
      </c>
      <c r="H1732">
        <v>1522.78</v>
      </c>
      <c r="I1732">
        <v>38.302999999999997</v>
      </c>
      <c r="J1732">
        <v>-640.06600000000003</v>
      </c>
      <c r="K1732">
        <v>228.98</v>
      </c>
    </row>
    <row r="1733" spans="1:11">
      <c r="A1733" t="str">
        <f t="shared" si="27"/>
        <v>14TH FLUL10</v>
      </c>
      <c r="B1733" t="s">
        <v>46</v>
      </c>
      <c r="C1733" t="s">
        <v>58</v>
      </c>
      <c r="D1733" t="s">
        <v>12</v>
      </c>
      <c r="E1733">
        <v>0</v>
      </c>
      <c r="F1733">
        <v>-5205.49</v>
      </c>
      <c r="G1733">
        <v>7568.89</v>
      </c>
      <c r="H1733">
        <v>1842.85</v>
      </c>
      <c r="I1733">
        <v>19.201000000000001</v>
      </c>
      <c r="J1733">
        <v>2722.1239999999998</v>
      </c>
      <c r="K1733">
        <v>9798.6110000000008</v>
      </c>
    </row>
    <row r="1734" spans="1:11">
      <c r="A1734" t="str">
        <f t="shared" si="27"/>
        <v>14TH FLUL11.3</v>
      </c>
      <c r="B1734" t="s">
        <v>46</v>
      </c>
      <c r="C1734" t="s">
        <v>58</v>
      </c>
      <c r="D1734" t="s">
        <v>12</v>
      </c>
      <c r="E1734">
        <v>1.3</v>
      </c>
      <c r="F1734">
        <v>-5205.49</v>
      </c>
      <c r="G1734">
        <v>7568.89</v>
      </c>
      <c r="H1734">
        <v>1842.85</v>
      </c>
      <c r="I1734">
        <v>19.201000000000001</v>
      </c>
      <c r="J1734">
        <v>334.88900000000001</v>
      </c>
      <c r="K1734">
        <v>-565.58299999999997</v>
      </c>
    </row>
    <row r="1735" spans="1:11">
      <c r="A1735" t="str">
        <f t="shared" si="27"/>
        <v>14TH FLUL12.6</v>
      </c>
      <c r="B1735" t="s">
        <v>46</v>
      </c>
      <c r="C1735" t="s">
        <v>58</v>
      </c>
      <c r="D1735" t="s">
        <v>12</v>
      </c>
      <c r="E1735">
        <v>2.6</v>
      </c>
      <c r="F1735">
        <v>-5205.49</v>
      </c>
      <c r="G1735">
        <v>7568.89</v>
      </c>
      <c r="H1735">
        <v>1842.85</v>
      </c>
      <c r="I1735">
        <v>19.201000000000001</v>
      </c>
      <c r="J1735">
        <v>-2052.9940000000001</v>
      </c>
      <c r="K1735">
        <v>-10928.682000000001</v>
      </c>
    </row>
    <row r="1736" spans="1:11">
      <c r="A1736" t="str">
        <f t="shared" si="27"/>
        <v>14TH FLUL20</v>
      </c>
      <c r="B1736" t="s">
        <v>46</v>
      </c>
      <c r="C1736" t="s">
        <v>58</v>
      </c>
      <c r="D1736" t="s">
        <v>13</v>
      </c>
      <c r="E1736">
        <v>0</v>
      </c>
      <c r="F1736">
        <v>-3523.01</v>
      </c>
      <c r="G1736">
        <v>465.49</v>
      </c>
      <c r="H1736">
        <v>69201.98</v>
      </c>
      <c r="I1736">
        <v>-11.868</v>
      </c>
      <c r="J1736">
        <v>101457.47900000001</v>
      </c>
      <c r="K1736">
        <v>818.65499999999997</v>
      </c>
    </row>
    <row r="1737" spans="1:11">
      <c r="A1737" t="str">
        <f t="shared" si="27"/>
        <v>14TH FLUL21.3</v>
      </c>
      <c r="B1737" t="s">
        <v>46</v>
      </c>
      <c r="C1737" t="s">
        <v>58</v>
      </c>
      <c r="D1737" t="s">
        <v>13</v>
      </c>
      <c r="E1737">
        <v>1.3</v>
      </c>
      <c r="F1737">
        <v>-3523.01</v>
      </c>
      <c r="G1737">
        <v>465.49</v>
      </c>
      <c r="H1737">
        <v>69201.98</v>
      </c>
      <c r="I1737">
        <v>-11.868</v>
      </c>
      <c r="J1737">
        <v>11168.972</v>
      </c>
      <c r="K1737">
        <v>222.166</v>
      </c>
    </row>
    <row r="1738" spans="1:11">
      <c r="A1738" t="str">
        <f t="shared" si="27"/>
        <v>14TH FLUL22.6</v>
      </c>
      <c r="B1738" t="s">
        <v>46</v>
      </c>
      <c r="C1738" t="s">
        <v>58</v>
      </c>
      <c r="D1738" t="s">
        <v>13</v>
      </c>
      <c r="E1738">
        <v>2.6</v>
      </c>
      <c r="F1738">
        <v>-3523.01</v>
      </c>
      <c r="G1738">
        <v>465.49</v>
      </c>
      <c r="H1738">
        <v>69201.98</v>
      </c>
      <c r="I1738">
        <v>-11.868</v>
      </c>
      <c r="J1738">
        <v>-79141.172000000006</v>
      </c>
      <c r="K1738">
        <v>-374.75299999999999</v>
      </c>
    </row>
    <row r="1739" spans="1:11">
      <c r="A1739" t="str">
        <f t="shared" si="27"/>
        <v>14TH FLUL30</v>
      </c>
      <c r="B1739" t="s">
        <v>46</v>
      </c>
      <c r="C1739" t="s">
        <v>58</v>
      </c>
      <c r="D1739" t="s">
        <v>14</v>
      </c>
      <c r="E1739">
        <v>0</v>
      </c>
      <c r="F1739">
        <v>-394.03</v>
      </c>
      <c r="G1739">
        <v>56.26</v>
      </c>
      <c r="H1739">
        <v>5284.7</v>
      </c>
      <c r="I1739">
        <v>161.482</v>
      </c>
      <c r="J1739">
        <v>7681.9089999999997</v>
      </c>
      <c r="K1739">
        <v>84.03</v>
      </c>
    </row>
    <row r="1740" spans="1:11">
      <c r="A1740" t="str">
        <f t="shared" si="27"/>
        <v>14TH FLUL31.3</v>
      </c>
      <c r="B1740" t="s">
        <v>46</v>
      </c>
      <c r="C1740" t="s">
        <v>58</v>
      </c>
      <c r="D1740" t="s">
        <v>14</v>
      </c>
      <c r="E1740">
        <v>1.3</v>
      </c>
      <c r="F1740">
        <v>-394.03</v>
      </c>
      <c r="G1740">
        <v>56.26</v>
      </c>
      <c r="H1740">
        <v>5284.7</v>
      </c>
      <c r="I1740">
        <v>161.482</v>
      </c>
      <c r="J1740">
        <v>786.70299999999997</v>
      </c>
      <c r="K1740">
        <v>9.657</v>
      </c>
    </row>
    <row r="1741" spans="1:11">
      <c r="A1741" t="str">
        <f t="shared" si="27"/>
        <v>14TH FLUL32.6</v>
      </c>
      <c r="B1741" t="s">
        <v>46</v>
      </c>
      <c r="C1741" t="s">
        <v>58</v>
      </c>
      <c r="D1741" t="s">
        <v>14</v>
      </c>
      <c r="E1741">
        <v>2.6</v>
      </c>
      <c r="F1741">
        <v>-394.03</v>
      </c>
      <c r="G1741">
        <v>56.26</v>
      </c>
      <c r="H1741">
        <v>5284.7</v>
      </c>
      <c r="I1741">
        <v>161.482</v>
      </c>
      <c r="J1741">
        <v>-6110.0280000000002</v>
      </c>
      <c r="K1741">
        <v>-64.736000000000004</v>
      </c>
    </row>
    <row r="1742" spans="1:11">
      <c r="A1742" t="str">
        <f t="shared" si="27"/>
        <v>13TH FLUL10</v>
      </c>
      <c r="B1742" t="s">
        <v>48</v>
      </c>
      <c r="C1742" t="s">
        <v>58</v>
      </c>
      <c r="D1742" t="s">
        <v>12</v>
      </c>
      <c r="E1742">
        <v>0</v>
      </c>
      <c r="F1742">
        <v>-21424.51</v>
      </c>
      <c r="G1742">
        <v>9838.01</v>
      </c>
      <c r="H1742">
        <v>806.46</v>
      </c>
      <c r="I1742">
        <v>34.323</v>
      </c>
      <c r="J1742">
        <v>1478.5360000000001</v>
      </c>
      <c r="K1742">
        <v>-3529.7660000000001</v>
      </c>
    </row>
    <row r="1743" spans="1:11">
      <c r="A1743" t="str">
        <f t="shared" si="27"/>
        <v>13TH FLUL11.3</v>
      </c>
      <c r="B1743" t="s">
        <v>48</v>
      </c>
      <c r="C1743" t="s">
        <v>58</v>
      </c>
      <c r="D1743" t="s">
        <v>12</v>
      </c>
      <c r="E1743">
        <v>1.3</v>
      </c>
      <c r="F1743">
        <v>-21424.51</v>
      </c>
      <c r="G1743">
        <v>9838.01</v>
      </c>
      <c r="H1743">
        <v>806.46</v>
      </c>
      <c r="I1743">
        <v>34.323</v>
      </c>
      <c r="J1743">
        <v>445.94600000000003</v>
      </c>
      <c r="K1743">
        <v>-17295.977999999999</v>
      </c>
    </row>
    <row r="1744" spans="1:11">
      <c r="A1744" t="str">
        <f t="shared" si="27"/>
        <v>13TH FLUL12.6</v>
      </c>
      <c r="B1744" t="s">
        <v>48</v>
      </c>
      <c r="C1744" t="s">
        <v>58</v>
      </c>
      <c r="D1744" t="s">
        <v>12</v>
      </c>
      <c r="E1744">
        <v>2.6</v>
      </c>
      <c r="F1744">
        <v>-21424.51</v>
      </c>
      <c r="G1744">
        <v>9838.01</v>
      </c>
      <c r="H1744">
        <v>806.46</v>
      </c>
      <c r="I1744">
        <v>34.323</v>
      </c>
      <c r="J1744">
        <v>-588.00400000000002</v>
      </c>
      <c r="K1744">
        <v>-31009.432000000001</v>
      </c>
    </row>
    <row r="1745" spans="1:11">
      <c r="A1745" t="str">
        <f t="shared" si="27"/>
        <v>13TH FLUL20</v>
      </c>
      <c r="B1745" t="s">
        <v>48</v>
      </c>
      <c r="C1745" t="s">
        <v>58</v>
      </c>
      <c r="D1745" t="s">
        <v>13</v>
      </c>
      <c r="E1745">
        <v>0</v>
      </c>
      <c r="F1745">
        <v>1536.12</v>
      </c>
      <c r="G1745">
        <v>175.12</v>
      </c>
      <c r="H1745">
        <v>52175.11</v>
      </c>
      <c r="I1745">
        <v>-9.3119999999999994</v>
      </c>
      <c r="J1745">
        <v>90203.51</v>
      </c>
      <c r="K1745">
        <v>1096.287</v>
      </c>
    </row>
    <row r="1746" spans="1:11">
      <c r="A1746" t="str">
        <f t="shared" si="27"/>
        <v>13TH FLUL21.3</v>
      </c>
      <c r="B1746" t="s">
        <v>48</v>
      </c>
      <c r="C1746" t="s">
        <v>58</v>
      </c>
      <c r="D1746" t="s">
        <v>13</v>
      </c>
      <c r="E1746">
        <v>1.3</v>
      </c>
      <c r="F1746">
        <v>1536.12</v>
      </c>
      <c r="G1746">
        <v>175.12</v>
      </c>
      <c r="H1746">
        <v>52175.11</v>
      </c>
      <c r="I1746">
        <v>-9.3119999999999994</v>
      </c>
      <c r="J1746">
        <v>21878.830999999998</v>
      </c>
      <c r="K1746">
        <v>888.26900000000001</v>
      </c>
    </row>
    <row r="1747" spans="1:11">
      <c r="A1747" t="str">
        <f t="shared" si="27"/>
        <v>13TH FLUL22.6</v>
      </c>
      <c r="B1747" t="s">
        <v>48</v>
      </c>
      <c r="C1747" t="s">
        <v>58</v>
      </c>
      <c r="D1747" t="s">
        <v>13</v>
      </c>
      <c r="E1747">
        <v>2.6</v>
      </c>
      <c r="F1747">
        <v>1536.12</v>
      </c>
      <c r="G1747">
        <v>175.12</v>
      </c>
      <c r="H1747">
        <v>52175.11</v>
      </c>
      <c r="I1747">
        <v>-9.3119999999999994</v>
      </c>
      <c r="J1747">
        <v>-46512.603999999999</v>
      </c>
      <c r="K1747">
        <v>677.54200000000003</v>
      </c>
    </row>
    <row r="1748" spans="1:11">
      <c r="A1748" t="str">
        <f t="shared" si="27"/>
        <v>13TH FLUL30</v>
      </c>
      <c r="B1748" t="s">
        <v>48</v>
      </c>
      <c r="C1748" t="s">
        <v>58</v>
      </c>
      <c r="D1748" t="s">
        <v>14</v>
      </c>
      <c r="E1748">
        <v>0</v>
      </c>
      <c r="F1748">
        <v>-153.58000000000001</v>
      </c>
      <c r="G1748">
        <v>33.869999999999997</v>
      </c>
      <c r="H1748">
        <v>4137.0600000000004</v>
      </c>
      <c r="I1748">
        <v>173.53399999999999</v>
      </c>
      <c r="J1748">
        <v>6985.308</v>
      </c>
      <c r="K1748">
        <v>-0.84</v>
      </c>
    </row>
    <row r="1749" spans="1:11">
      <c r="A1749" t="str">
        <f t="shared" si="27"/>
        <v>13TH FLUL31.3</v>
      </c>
      <c r="B1749" t="s">
        <v>48</v>
      </c>
      <c r="C1749" t="s">
        <v>58</v>
      </c>
      <c r="D1749" t="s">
        <v>14</v>
      </c>
      <c r="E1749">
        <v>1.3</v>
      </c>
      <c r="F1749">
        <v>-153.58000000000001</v>
      </c>
      <c r="G1749">
        <v>33.869999999999997</v>
      </c>
      <c r="H1749">
        <v>4137.0600000000004</v>
      </c>
      <c r="I1749">
        <v>173.53399999999999</v>
      </c>
      <c r="J1749">
        <v>1567.346</v>
      </c>
      <c r="K1749">
        <v>-47.195</v>
      </c>
    </row>
    <row r="1750" spans="1:11">
      <c r="A1750" t="str">
        <f t="shared" si="27"/>
        <v>13TH FLUL32.6</v>
      </c>
      <c r="B1750" t="s">
        <v>48</v>
      </c>
      <c r="C1750" t="s">
        <v>58</v>
      </c>
      <c r="D1750" t="s">
        <v>14</v>
      </c>
      <c r="E1750">
        <v>2.6</v>
      </c>
      <c r="F1750">
        <v>-153.58000000000001</v>
      </c>
      <c r="G1750">
        <v>33.869999999999997</v>
      </c>
      <c r="H1750">
        <v>4137.0600000000004</v>
      </c>
      <c r="I1750">
        <v>173.53399999999999</v>
      </c>
      <c r="J1750">
        <v>-3855.3980000000001</v>
      </c>
      <c r="K1750">
        <v>-93.405000000000001</v>
      </c>
    </row>
    <row r="1751" spans="1:11">
      <c r="A1751" t="str">
        <f t="shared" si="27"/>
        <v>12TH FLUL10</v>
      </c>
      <c r="B1751" t="s">
        <v>49</v>
      </c>
      <c r="C1751" t="s">
        <v>58</v>
      </c>
      <c r="D1751" t="s">
        <v>12</v>
      </c>
      <c r="E1751">
        <v>0</v>
      </c>
      <c r="F1751">
        <v>-27687.14</v>
      </c>
      <c r="G1751">
        <v>4115.1899999999996</v>
      </c>
      <c r="H1751">
        <v>822.28</v>
      </c>
      <c r="I1751">
        <v>57.332999999999998</v>
      </c>
      <c r="J1751">
        <v>1393.2149999999999</v>
      </c>
      <c r="K1751">
        <v>-5100.4269999999997</v>
      </c>
    </row>
    <row r="1752" spans="1:11">
      <c r="A1752" t="str">
        <f t="shared" si="27"/>
        <v>12TH FLUL11.3</v>
      </c>
      <c r="B1752" t="s">
        <v>49</v>
      </c>
      <c r="C1752" t="s">
        <v>58</v>
      </c>
      <c r="D1752" t="s">
        <v>12</v>
      </c>
      <c r="E1752">
        <v>1.3</v>
      </c>
      <c r="F1752">
        <v>-27687.14</v>
      </c>
      <c r="G1752">
        <v>4115.1899999999996</v>
      </c>
      <c r="H1752">
        <v>822.28</v>
      </c>
      <c r="I1752">
        <v>57.332999999999998</v>
      </c>
      <c r="J1752">
        <v>351.06400000000002</v>
      </c>
      <c r="K1752">
        <v>-12259.630999999999</v>
      </c>
    </row>
    <row r="1753" spans="1:11">
      <c r="A1753" t="str">
        <f t="shared" si="27"/>
        <v>12TH FLUL12.6</v>
      </c>
      <c r="B1753" t="s">
        <v>49</v>
      </c>
      <c r="C1753" t="s">
        <v>58</v>
      </c>
      <c r="D1753" t="s">
        <v>12</v>
      </c>
      <c r="E1753">
        <v>2.6</v>
      </c>
      <c r="F1753">
        <v>-27687.14</v>
      </c>
      <c r="G1753">
        <v>4115.1899999999996</v>
      </c>
      <c r="H1753">
        <v>822.28</v>
      </c>
      <c r="I1753">
        <v>57.332999999999998</v>
      </c>
      <c r="J1753">
        <v>-692.86300000000006</v>
      </c>
      <c r="K1753">
        <v>-19356.886999999999</v>
      </c>
    </row>
    <row r="1754" spans="1:11">
      <c r="A1754" t="str">
        <f t="shared" si="27"/>
        <v>12TH FLUL20</v>
      </c>
      <c r="B1754" t="s">
        <v>49</v>
      </c>
      <c r="C1754" t="s">
        <v>58</v>
      </c>
      <c r="D1754" t="s">
        <v>13</v>
      </c>
      <c r="E1754">
        <v>0</v>
      </c>
      <c r="F1754">
        <v>5486.67</v>
      </c>
      <c r="G1754">
        <v>338.12</v>
      </c>
      <c r="H1754">
        <v>59561.09</v>
      </c>
      <c r="I1754">
        <v>-6.4829999999999997</v>
      </c>
      <c r="J1754">
        <v>99816.62</v>
      </c>
      <c r="K1754">
        <v>1342.5329999999999</v>
      </c>
    </row>
    <row r="1755" spans="1:11">
      <c r="A1755" t="str">
        <f t="shared" si="27"/>
        <v>12TH FLUL21.3</v>
      </c>
      <c r="B1755" t="s">
        <v>49</v>
      </c>
      <c r="C1755" t="s">
        <v>58</v>
      </c>
      <c r="D1755" t="s">
        <v>13</v>
      </c>
      <c r="E1755">
        <v>1.3</v>
      </c>
      <c r="F1755">
        <v>5486.67</v>
      </c>
      <c r="G1755">
        <v>338.12</v>
      </c>
      <c r="H1755">
        <v>59561.09</v>
      </c>
      <c r="I1755">
        <v>-6.4829999999999997</v>
      </c>
      <c r="J1755">
        <v>21509.931</v>
      </c>
      <c r="K1755">
        <v>945.86900000000003</v>
      </c>
    </row>
    <row r="1756" spans="1:11">
      <c r="A1756" t="str">
        <f t="shared" si="27"/>
        <v>12TH FLUL22.6</v>
      </c>
      <c r="B1756" t="s">
        <v>49</v>
      </c>
      <c r="C1756" t="s">
        <v>58</v>
      </c>
      <c r="D1756" t="s">
        <v>13</v>
      </c>
      <c r="E1756">
        <v>2.6</v>
      </c>
      <c r="F1756">
        <v>5486.67</v>
      </c>
      <c r="G1756">
        <v>338.12</v>
      </c>
      <c r="H1756">
        <v>59561.09</v>
      </c>
      <c r="I1756">
        <v>-6.4829999999999997</v>
      </c>
      <c r="J1756">
        <v>-56905.498</v>
      </c>
      <c r="K1756">
        <v>544.42399999999998</v>
      </c>
    </row>
    <row r="1757" spans="1:11">
      <c r="A1757" t="str">
        <f t="shared" si="27"/>
        <v>12TH FLUL30</v>
      </c>
      <c r="B1757" t="s">
        <v>49</v>
      </c>
      <c r="C1757" t="s">
        <v>58</v>
      </c>
      <c r="D1757" t="s">
        <v>14</v>
      </c>
      <c r="E1757">
        <v>0</v>
      </c>
      <c r="F1757">
        <v>59.15</v>
      </c>
      <c r="G1757">
        <v>30.73</v>
      </c>
      <c r="H1757">
        <v>5004.28</v>
      </c>
      <c r="I1757">
        <v>191.98099999999999</v>
      </c>
      <c r="J1757">
        <v>8159.4570000000003</v>
      </c>
      <c r="K1757">
        <v>-29.053999999999998</v>
      </c>
    </row>
    <row r="1758" spans="1:11">
      <c r="A1758" t="str">
        <f t="shared" si="27"/>
        <v>12TH FLUL31.3</v>
      </c>
      <c r="B1758" t="s">
        <v>49</v>
      </c>
      <c r="C1758" t="s">
        <v>58</v>
      </c>
      <c r="D1758" t="s">
        <v>14</v>
      </c>
      <c r="E1758">
        <v>1.3</v>
      </c>
      <c r="F1758">
        <v>59.15</v>
      </c>
      <c r="G1758">
        <v>30.73</v>
      </c>
      <c r="H1758">
        <v>5004.28</v>
      </c>
      <c r="I1758">
        <v>191.98099999999999</v>
      </c>
      <c r="J1758">
        <v>1579.703</v>
      </c>
      <c r="K1758">
        <v>-73.927000000000007</v>
      </c>
    </row>
    <row r="1759" spans="1:11">
      <c r="A1759" t="str">
        <f t="shared" si="27"/>
        <v>12TH FLUL32.6</v>
      </c>
      <c r="B1759" t="s">
        <v>49</v>
      </c>
      <c r="C1759" t="s">
        <v>58</v>
      </c>
      <c r="D1759" t="s">
        <v>14</v>
      </c>
      <c r="E1759">
        <v>2.6</v>
      </c>
      <c r="F1759">
        <v>59.15</v>
      </c>
      <c r="G1759">
        <v>30.73</v>
      </c>
      <c r="H1759">
        <v>5004.28</v>
      </c>
      <c r="I1759">
        <v>191.98099999999999</v>
      </c>
      <c r="J1759">
        <v>-5008.0370000000003</v>
      </c>
      <c r="K1759">
        <v>-118.426</v>
      </c>
    </row>
    <row r="1760" spans="1:11">
      <c r="A1760" t="str">
        <f t="shared" si="27"/>
        <v>11TH FLUL10</v>
      </c>
      <c r="B1760" t="s">
        <v>50</v>
      </c>
      <c r="C1760" t="s">
        <v>58</v>
      </c>
      <c r="D1760" t="s">
        <v>12</v>
      </c>
      <c r="E1760">
        <v>0</v>
      </c>
      <c r="F1760">
        <v>-34542.379999999997</v>
      </c>
      <c r="G1760">
        <v>8655.4699999999993</v>
      </c>
      <c r="H1760">
        <v>819.18</v>
      </c>
      <c r="I1760">
        <v>76.575000000000003</v>
      </c>
      <c r="J1760">
        <v>1611.768</v>
      </c>
      <c r="K1760">
        <v>8889.0720000000001</v>
      </c>
    </row>
    <row r="1761" spans="1:11">
      <c r="A1761" t="str">
        <f t="shared" si="27"/>
        <v>11TH FLUL11.3</v>
      </c>
      <c r="B1761" t="s">
        <v>50</v>
      </c>
      <c r="C1761" t="s">
        <v>58</v>
      </c>
      <c r="D1761" t="s">
        <v>12</v>
      </c>
      <c r="E1761">
        <v>1.3</v>
      </c>
      <c r="F1761">
        <v>-34542.379999999997</v>
      </c>
      <c r="G1761">
        <v>8655.4699999999993</v>
      </c>
      <c r="H1761">
        <v>819.18</v>
      </c>
      <c r="I1761">
        <v>76.575000000000003</v>
      </c>
      <c r="J1761">
        <v>588.44100000000003</v>
      </c>
      <c r="K1761">
        <v>-5103.0940000000001</v>
      </c>
    </row>
    <row r="1762" spans="1:11">
      <c r="A1762" t="str">
        <f t="shared" si="27"/>
        <v>11TH FLUL12.6</v>
      </c>
      <c r="B1762" t="s">
        <v>50</v>
      </c>
      <c r="C1762" t="s">
        <v>58</v>
      </c>
      <c r="D1762" t="s">
        <v>12</v>
      </c>
      <c r="E1762">
        <v>2.6</v>
      </c>
      <c r="F1762">
        <v>-34542.379999999997</v>
      </c>
      <c r="G1762">
        <v>8655.4699999999993</v>
      </c>
      <c r="H1762">
        <v>819.18</v>
      </c>
      <c r="I1762">
        <v>76.575000000000003</v>
      </c>
      <c r="J1762">
        <v>-439.03100000000001</v>
      </c>
      <c r="K1762">
        <v>-19059.34</v>
      </c>
    </row>
    <row r="1763" spans="1:11">
      <c r="A1763" t="str">
        <f t="shared" si="27"/>
        <v>11TH FLUL20</v>
      </c>
      <c r="B1763" t="s">
        <v>50</v>
      </c>
      <c r="C1763" t="s">
        <v>58</v>
      </c>
      <c r="D1763" t="s">
        <v>13</v>
      </c>
      <c r="E1763">
        <v>0</v>
      </c>
      <c r="F1763">
        <v>9882.84</v>
      </c>
      <c r="G1763">
        <v>61.25</v>
      </c>
      <c r="H1763">
        <v>61629.86</v>
      </c>
      <c r="I1763">
        <v>-3.6</v>
      </c>
      <c r="J1763">
        <v>105047.372</v>
      </c>
      <c r="K1763">
        <v>647.91999999999996</v>
      </c>
    </row>
    <row r="1764" spans="1:11">
      <c r="A1764" t="str">
        <f t="shared" si="27"/>
        <v>11TH FLUL21.3</v>
      </c>
      <c r="B1764" t="s">
        <v>50</v>
      </c>
      <c r="C1764" t="s">
        <v>58</v>
      </c>
      <c r="D1764" t="s">
        <v>13</v>
      </c>
      <c r="E1764">
        <v>1.3</v>
      </c>
      <c r="F1764">
        <v>9882.84</v>
      </c>
      <c r="G1764">
        <v>61.25</v>
      </c>
      <c r="H1764">
        <v>61629.86</v>
      </c>
      <c r="I1764">
        <v>-3.6</v>
      </c>
      <c r="J1764">
        <v>23662.812999999998</v>
      </c>
      <c r="K1764">
        <v>642.01499999999999</v>
      </c>
    </row>
    <row r="1765" spans="1:11">
      <c r="A1765" t="str">
        <f t="shared" si="27"/>
        <v>11TH FLUL22.6</v>
      </c>
      <c r="B1765" t="s">
        <v>50</v>
      </c>
      <c r="C1765" t="s">
        <v>58</v>
      </c>
      <c r="D1765" t="s">
        <v>13</v>
      </c>
      <c r="E1765">
        <v>2.6</v>
      </c>
      <c r="F1765">
        <v>9882.84</v>
      </c>
      <c r="G1765">
        <v>61.25</v>
      </c>
      <c r="H1765">
        <v>61629.86</v>
      </c>
      <c r="I1765">
        <v>-3.6</v>
      </c>
      <c r="J1765">
        <v>-57888.466999999997</v>
      </c>
      <c r="K1765">
        <v>631.59</v>
      </c>
    </row>
    <row r="1766" spans="1:11">
      <c r="A1766" t="str">
        <f t="shared" si="27"/>
        <v>11TH FLUL30</v>
      </c>
      <c r="B1766" t="s">
        <v>50</v>
      </c>
      <c r="C1766" t="s">
        <v>58</v>
      </c>
      <c r="D1766" t="s">
        <v>14</v>
      </c>
      <c r="E1766">
        <v>0</v>
      </c>
      <c r="F1766">
        <v>336.64</v>
      </c>
      <c r="G1766">
        <v>104.73</v>
      </c>
      <c r="H1766">
        <v>5557.67</v>
      </c>
      <c r="I1766">
        <v>211.81399999999999</v>
      </c>
      <c r="J1766">
        <v>9223.3819999999996</v>
      </c>
      <c r="K1766">
        <v>180.613</v>
      </c>
    </row>
    <row r="1767" spans="1:11">
      <c r="A1767" t="str">
        <f t="shared" si="27"/>
        <v>11TH FLUL31.3</v>
      </c>
      <c r="B1767" t="s">
        <v>50</v>
      </c>
      <c r="C1767" t="s">
        <v>58</v>
      </c>
      <c r="D1767" t="s">
        <v>14</v>
      </c>
      <c r="E1767">
        <v>1.3</v>
      </c>
      <c r="F1767">
        <v>336.64</v>
      </c>
      <c r="G1767">
        <v>104.73</v>
      </c>
      <c r="H1767">
        <v>5557.67</v>
      </c>
      <c r="I1767">
        <v>211.81399999999999</v>
      </c>
      <c r="J1767">
        <v>1884.8240000000001</v>
      </c>
      <c r="K1767">
        <v>36.784999999999997</v>
      </c>
    </row>
    <row r="1768" spans="1:11">
      <c r="A1768" t="str">
        <f t="shared" si="27"/>
        <v>11TH FLUL32.6</v>
      </c>
      <c r="B1768" t="s">
        <v>50</v>
      </c>
      <c r="C1768" t="s">
        <v>58</v>
      </c>
      <c r="D1768" t="s">
        <v>14</v>
      </c>
      <c r="E1768">
        <v>2.6</v>
      </c>
      <c r="F1768">
        <v>336.64</v>
      </c>
      <c r="G1768">
        <v>104.73</v>
      </c>
      <c r="H1768">
        <v>5557.67</v>
      </c>
      <c r="I1768">
        <v>211.81399999999999</v>
      </c>
      <c r="J1768">
        <v>-5467.0150000000003</v>
      </c>
      <c r="K1768">
        <v>-107.303</v>
      </c>
    </row>
    <row r="1769" spans="1:11">
      <c r="A1769" t="str">
        <f t="shared" si="27"/>
        <v>10TH FLUL10</v>
      </c>
      <c r="B1769" t="s">
        <v>51</v>
      </c>
      <c r="C1769" t="s">
        <v>58</v>
      </c>
      <c r="D1769" t="s">
        <v>12</v>
      </c>
      <c r="E1769">
        <v>0</v>
      </c>
      <c r="F1769">
        <v>-41677.370000000003</v>
      </c>
      <c r="G1769">
        <v>1927.87</v>
      </c>
      <c r="H1769">
        <v>-321.01</v>
      </c>
      <c r="I1769">
        <v>75.465000000000003</v>
      </c>
      <c r="J1769">
        <v>-380.04</v>
      </c>
      <c r="K1769">
        <v>887.952</v>
      </c>
    </row>
    <row r="1770" spans="1:11">
      <c r="A1770" t="str">
        <f t="shared" si="27"/>
        <v>10TH FLUL11.3</v>
      </c>
      <c r="B1770" t="s">
        <v>51</v>
      </c>
      <c r="C1770" t="s">
        <v>58</v>
      </c>
      <c r="D1770" t="s">
        <v>12</v>
      </c>
      <c r="E1770">
        <v>1.3</v>
      </c>
      <c r="F1770">
        <v>-41677.370000000003</v>
      </c>
      <c r="G1770">
        <v>1927.87</v>
      </c>
      <c r="H1770">
        <v>-321.01</v>
      </c>
      <c r="I1770">
        <v>75.465000000000003</v>
      </c>
      <c r="J1770">
        <v>104.06</v>
      </c>
      <c r="K1770">
        <v>-5268.5010000000002</v>
      </c>
    </row>
    <row r="1771" spans="1:11">
      <c r="A1771" t="str">
        <f t="shared" si="27"/>
        <v>10TH FLUL12.6</v>
      </c>
      <c r="B1771" t="s">
        <v>51</v>
      </c>
      <c r="C1771" t="s">
        <v>58</v>
      </c>
      <c r="D1771" t="s">
        <v>12</v>
      </c>
      <c r="E1771">
        <v>2.6</v>
      </c>
      <c r="F1771">
        <v>-41677.370000000003</v>
      </c>
      <c r="G1771">
        <v>1927.87</v>
      </c>
      <c r="H1771">
        <v>-321.01</v>
      </c>
      <c r="I1771">
        <v>75.465000000000003</v>
      </c>
      <c r="J1771">
        <v>587.22400000000005</v>
      </c>
      <c r="K1771">
        <v>-11377.460999999999</v>
      </c>
    </row>
    <row r="1772" spans="1:11">
      <c r="A1772" t="str">
        <f t="shared" si="27"/>
        <v>10TH FLUL20</v>
      </c>
      <c r="B1772" t="s">
        <v>51</v>
      </c>
      <c r="C1772" t="s">
        <v>58</v>
      </c>
      <c r="D1772" t="s">
        <v>13</v>
      </c>
      <c r="E1772">
        <v>0</v>
      </c>
      <c r="F1772">
        <v>14513.59</v>
      </c>
      <c r="G1772">
        <v>343.67</v>
      </c>
      <c r="H1772">
        <v>63353.37</v>
      </c>
      <c r="I1772">
        <v>-0.43099999999999999</v>
      </c>
      <c r="J1772">
        <v>109122.13099999999</v>
      </c>
      <c r="K1772">
        <v>911.05399999999997</v>
      </c>
    </row>
    <row r="1773" spans="1:11">
      <c r="A1773" t="str">
        <f t="shared" si="27"/>
        <v>10TH FLUL21.3</v>
      </c>
      <c r="B1773" t="s">
        <v>51</v>
      </c>
      <c r="C1773" t="s">
        <v>58</v>
      </c>
      <c r="D1773" t="s">
        <v>13</v>
      </c>
      <c r="E1773">
        <v>1.3</v>
      </c>
      <c r="F1773">
        <v>14513.59</v>
      </c>
      <c r="G1773">
        <v>343.67</v>
      </c>
      <c r="H1773">
        <v>63353.37</v>
      </c>
      <c r="I1773">
        <v>-0.43099999999999999</v>
      </c>
      <c r="J1773">
        <v>25105.946</v>
      </c>
      <c r="K1773">
        <v>568.75699999999995</v>
      </c>
    </row>
    <row r="1774" spans="1:11">
      <c r="A1774" t="str">
        <f t="shared" si="27"/>
        <v>10TH FLUL22.6</v>
      </c>
      <c r="B1774" t="s">
        <v>51</v>
      </c>
      <c r="C1774" t="s">
        <v>58</v>
      </c>
      <c r="D1774" t="s">
        <v>13</v>
      </c>
      <c r="E1774">
        <v>2.6</v>
      </c>
      <c r="F1774">
        <v>14513.59</v>
      </c>
      <c r="G1774">
        <v>343.67</v>
      </c>
      <c r="H1774">
        <v>63353.37</v>
      </c>
      <c r="I1774">
        <v>-0.43099999999999999</v>
      </c>
      <c r="J1774">
        <v>-59136.758000000002</v>
      </c>
      <c r="K1774">
        <v>221.33099999999999</v>
      </c>
    </row>
    <row r="1775" spans="1:11">
      <c r="A1775" t="str">
        <f t="shared" si="27"/>
        <v>10TH FLUL30</v>
      </c>
      <c r="B1775" t="s">
        <v>51</v>
      </c>
      <c r="C1775" t="s">
        <v>58</v>
      </c>
      <c r="D1775" t="s">
        <v>14</v>
      </c>
      <c r="E1775">
        <v>0</v>
      </c>
      <c r="F1775">
        <v>666.62</v>
      </c>
      <c r="G1775">
        <v>-4.5599999999999996</v>
      </c>
      <c r="H1775">
        <v>6028.68</v>
      </c>
      <c r="I1775">
        <v>228.791</v>
      </c>
      <c r="J1775">
        <v>10133.344999999999</v>
      </c>
      <c r="K1775">
        <v>14.351000000000001</v>
      </c>
    </row>
    <row r="1776" spans="1:11">
      <c r="A1776" t="str">
        <f t="shared" si="27"/>
        <v>10TH FLUL31.3</v>
      </c>
      <c r="B1776" t="s">
        <v>51</v>
      </c>
      <c r="C1776" t="s">
        <v>58</v>
      </c>
      <c r="D1776" t="s">
        <v>14</v>
      </c>
      <c r="E1776">
        <v>1.3</v>
      </c>
      <c r="F1776">
        <v>666.62</v>
      </c>
      <c r="G1776">
        <v>-4.5599999999999996</v>
      </c>
      <c r="H1776">
        <v>6028.68</v>
      </c>
      <c r="I1776">
        <v>228.791</v>
      </c>
      <c r="J1776">
        <v>2139.3609999999999</v>
      </c>
      <c r="K1776">
        <v>11.308999999999999</v>
      </c>
    </row>
    <row r="1777" spans="1:11">
      <c r="A1777" t="str">
        <f t="shared" si="27"/>
        <v>10TH FLUL32.6</v>
      </c>
      <c r="B1777" t="s">
        <v>51</v>
      </c>
      <c r="C1777" t="s">
        <v>58</v>
      </c>
      <c r="D1777" t="s">
        <v>14</v>
      </c>
      <c r="E1777">
        <v>2.6</v>
      </c>
      <c r="F1777">
        <v>666.62</v>
      </c>
      <c r="G1777">
        <v>-4.5599999999999996</v>
      </c>
      <c r="H1777">
        <v>6028.68</v>
      </c>
      <c r="I1777">
        <v>228.791</v>
      </c>
      <c r="J1777">
        <v>-5873.9269999999997</v>
      </c>
      <c r="K1777">
        <v>8.1639999999999997</v>
      </c>
    </row>
    <row r="1778" spans="1:11">
      <c r="A1778" t="str">
        <f t="shared" si="27"/>
        <v>9TH FLUL10</v>
      </c>
      <c r="B1778" t="s">
        <v>52</v>
      </c>
      <c r="C1778" t="s">
        <v>58</v>
      </c>
      <c r="D1778" t="s">
        <v>12</v>
      </c>
      <c r="E1778">
        <v>0</v>
      </c>
      <c r="F1778">
        <v>-49033.47</v>
      </c>
      <c r="G1778">
        <v>4929.34</v>
      </c>
      <c r="H1778">
        <v>-256.04000000000002</v>
      </c>
      <c r="I1778">
        <v>86.49</v>
      </c>
      <c r="J1778">
        <v>-603.05100000000004</v>
      </c>
      <c r="K1778">
        <v>4736.5010000000002</v>
      </c>
    </row>
    <row r="1779" spans="1:11">
      <c r="A1779" t="str">
        <f t="shared" si="27"/>
        <v>9TH FLUL11.3</v>
      </c>
      <c r="B1779" t="s">
        <v>52</v>
      </c>
      <c r="C1779" t="s">
        <v>58</v>
      </c>
      <c r="D1779" t="s">
        <v>12</v>
      </c>
      <c r="E1779">
        <v>1.3</v>
      </c>
      <c r="F1779">
        <v>-49033.47</v>
      </c>
      <c r="G1779">
        <v>4929.34</v>
      </c>
      <c r="H1779">
        <v>-256.04000000000002</v>
      </c>
      <c r="I1779">
        <v>86.49</v>
      </c>
      <c r="J1779">
        <v>-189.30799999999999</v>
      </c>
      <c r="K1779">
        <v>-6414.4219999999996</v>
      </c>
    </row>
    <row r="1780" spans="1:11">
      <c r="A1780" t="str">
        <f t="shared" si="27"/>
        <v>9TH FLUL12.6</v>
      </c>
      <c r="B1780" t="s">
        <v>52</v>
      </c>
      <c r="C1780" t="s">
        <v>58</v>
      </c>
      <c r="D1780" t="s">
        <v>12</v>
      </c>
      <c r="E1780">
        <v>2.6</v>
      </c>
      <c r="F1780">
        <v>-49033.47</v>
      </c>
      <c r="G1780">
        <v>4929.34</v>
      </c>
      <c r="H1780">
        <v>-256.04000000000002</v>
      </c>
      <c r="I1780">
        <v>86.49</v>
      </c>
      <c r="J1780">
        <v>226.51400000000001</v>
      </c>
      <c r="K1780">
        <v>-17494.972000000002</v>
      </c>
    </row>
    <row r="1781" spans="1:11">
      <c r="A1781" t="str">
        <f t="shared" si="27"/>
        <v>9TH FLUL20</v>
      </c>
      <c r="B1781" t="s">
        <v>52</v>
      </c>
      <c r="C1781" t="s">
        <v>58</v>
      </c>
      <c r="D1781" t="s">
        <v>13</v>
      </c>
      <c r="E1781">
        <v>0</v>
      </c>
      <c r="F1781">
        <v>19336.66</v>
      </c>
      <c r="G1781">
        <v>189.81</v>
      </c>
      <c r="H1781">
        <v>64152.43</v>
      </c>
      <c r="I1781">
        <v>1.7</v>
      </c>
      <c r="J1781">
        <v>111767.732</v>
      </c>
      <c r="K1781">
        <v>618.947</v>
      </c>
    </row>
    <row r="1782" spans="1:11">
      <c r="A1782" t="str">
        <f t="shared" si="27"/>
        <v>9TH FLUL21.3</v>
      </c>
      <c r="B1782" t="s">
        <v>52</v>
      </c>
      <c r="C1782" t="s">
        <v>58</v>
      </c>
      <c r="D1782" t="s">
        <v>13</v>
      </c>
      <c r="E1782">
        <v>1.3</v>
      </c>
      <c r="F1782">
        <v>19336.66</v>
      </c>
      <c r="G1782">
        <v>189.81</v>
      </c>
      <c r="H1782">
        <v>64152.43</v>
      </c>
      <c r="I1782">
        <v>1.7</v>
      </c>
      <c r="J1782">
        <v>26337.412</v>
      </c>
      <c r="K1782">
        <v>514.55499999999995</v>
      </c>
    </row>
    <row r="1783" spans="1:11">
      <c r="A1783" t="str">
        <f t="shared" si="27"/>
        <v>9TH FLUL22.6</v>
      </c>
      <c r="B1783" t="s">
        <v>52</v>
      </c>
      <c r="C1783" t="s">
        <v>58</v>
      </c>
      <c r="D1783" t="s">
        <v>13</v>
      </c>
      <c r="E1783">
        <v>2.6</v>
      </c>
      <c r="F1783">
        <v>19336.66</v>
      </c>
      <c r="G1783">
        <v>189.81</v>
      </c>
      <c r="H1783">
        <v>64152.43</v>
      </c>
      <c r="I1783">
        <v>1.7</v>
      </c>
      <c r="J1783">
        <v>-59382.203999999998</v>
      </c>
      <c r="K1783">
        <v>404.51600000000002</v>
      </c>
    </row>
    <row r="1784" spans="1:11">
      <c r="A1784" t="str">
        <f t="shared" si="27"/>
        <v>9TH FLUL30</v>
      </c>
      <c r="B1784" t="s">
        <v>52</v>
      </c>
      <c r="C1784" t="s">
        <v>58</v>
      </c>
      <c r="D1784" t="s">
        <v>14</v>
      </c>
      <c r="E1784">
        <v>0</v>
      </c>
      <c r="F1784">
        <v>1054.26</v>
      </c>
      <c r="G1784">
        <v>52.15</v>
      </c>
      <c r="H1784">
        <v>6438.59</v>
      </c>
      <c r="I1784">
        <v>243.24</v>
      </c>
      <c r="J1784">
        <v>10957.608</v>
      </c>
      <c r="K1784">
        <v>46.070999999999998</v>
      </c>
    </row>
    <row r="1785" spans="1:11">
      <c r="A1785" t="str">
        <f t="shared" si="27"/>
        <v>9TH FLUL31.3</v>
      </c>
      <c r="B1785" t="s">
        <v>52</v>
      </c>
      <c r="C1785" t="s">
        <v>58</v>
      </c>
      <c r="D1785" t="s">
        <v>14</v>
      </c>
      <c r="E1785">
        <v>1.3</v>
      </c>
      <c r="F1785">
        <v>1054.26</v>
      </c>
      <c r="G1785">
        <v>52.15</v>
      </c>
      <c r="H1785">
        <v>6438.59</v>
      </c>
      <c r="I1785">
        <v>243.24</v>
      </c>
      <c r="J1785">
        <v>2385.2339999999999</v>
      </c>
      <c r="K1785">
        <v>-34.426000000000002</v>
      </c>
    </row>
    <row r="1786" spans="1:11">
      <c r="A1786" t="str">
        <f t="shared" si="27"/>
        <v>9TH FLUL32.6</v>
      </c>
      <c r="B1786" t="s">
        <v>52</v>
      </c>
      <c r="C1786" t="s">
        <v>58</v>
      </c>
      <c r="D1786" t="s">
        <v>14</v>
      </c>
      <c r="E1786">
        <v>2.6</v>
      </c>
      <c r="F1786">
        <v>1054.26</v>
      </c>
      <c r="G1786">
        <v>52.15</v>
      </c>
      <c r="H1786">
        <v>6438.59</v>
      </c>
      <c r="I1786">
        <v>243.24</v>
      </c>
      <c r="J1786">
        <v>-6213.3410000000003</v>
      </c>
      <c r="K1786">
        <v>-114.54600000000001</v>
      </c>
    </row>
    <row r="1787" spans="1:11">
      <c r="A1787" t="str">
        <f t="shared" si="27"/>
        <v>8TH FLUL10</v>
      </c>
      <c r="B1787" t="s">
        <v>53</v>
      </c>
      <c r="C1787" t="s">
        <v>58</v>
      </c>
      <c r="D1787" t="s">
        <v>12</v>
      </c>
      <c r="E1787">
        <v>0</v>
      </c>
      <c r="F1787">
        <v>-56705.06</v>
      </c>
      <c r="G1787">
        <v>6317.37</v>
      </c>
      <c r="H1787">
        <v>-246.66</v>
      </c>
      <c r="I1787">
        <v>97.391000000000005</v>
      </c>
      <c r="J1787">
        <v>-623.56600000000003</v>
      </c>
      <c r="K1787">
        <v>14490.307000000001</v>
      </c>
    </row>
    <row r="1788" spans="1:11">
      <c r="A1788" t="str">
        <f t="shared" si="27"/>
        <v>8TH FLUL11.3</v>
      </c>
      <c r="B1788" t="s">
        <v>53</v>
      </c>
      <c r="C1788" t="s">
        <v>58</v>
      </c>
      <c r="D1788" t="s">
        <v>12</v>
      </c>
      <c r="E1788">
        <v>1.3</v>
      </c>
      <c r="F1788">
        <v>-56705.06</v>
      </c>
      <c r="G1788">
        <v>6317.37</v>
      </c>
      <c r="H1788">
        <v>-246.66</v>
      </c>
      <c r="I1788">
        <v>97.391000000000005</v>
      </c>
      <c r="J1788">
        <v>-210.28800000000001</v>
      </c>
      <c r="K1788">
        <v>504.33699999999999</v>
      </c>
    </row>
    <row r="1789" spans="1:11">
      <c r="A1789" t="str">
        <f t="shared" si="27"/>
        <v>8TH FLUL12.6</v>
      </c>
      <c r="B1789" t="s">
        <v>53</v>
      </c>
      <c r="C1789" t="s">
        <v>58</v>
      </c>
      <c r="D1789" t="s">
        <v>12</v>
      </c>
      <c r="E1789">
        <v>2.6</v>
      </c>
      <c r="F1789">
        <v>-56705.06</v>
      </c>
      <c r="G1789">
        <v>6317.37</v>
      </c>
      <c r="H1789">
        <v>-246.66</v>
      </c>
      <c r="I1789">
        <v>97.391000000000005</v>
      </c>
      <c r="J1789">
        <v>205.708</v>
      </c>
      <c r="K1789">
        <v>-13488.200999999999</v>
      </c>
    </row>
    <row r="1790" spans="1:11">
      <c r="A1790" t="str">
        <f t="shared" si="27"/>
        <v>8TH FLUL20</v>
      </c>
      <c r="B1790" t="s">
        <v>53</v>
      </c>
      <c r="C1790" t="s">
        <v>58</v>
      </c>
      <c r="D1790" t="s">
        <v>13</v>
      </c>
      <c r="E1790">
        <v>0</v>
      </c>
      <c r="F1790">
        <v>24390.43</v>
      </c>
      <c r="G1790">
        <v>162.47999999999999</v>
      </c>
      <c r="H1790">
        <v>63909.65</v>
      </c>
      <c r="I1790">
        <v>3.3010000000000002</v>
      </c>
      <c r="J1790">
        <v>112641.258</v>
      </c>
      <c r="K1790">
        <v>230.285</v>
      </c>
    </row>
    <row r="1791" spans="1:11">
      <c r="A1791" t="str">
        <f t="shared" si="27"/>
        <v>8TH FLUL21.3</v>
      </c>
      <c r="B1791" t="s">
        <v>53</v>
      </c>
      <c r="C1791" t="s">
        <v>58</v>
      </c>
      <c r="D1791" t="s">
        <v>13</v>
      </c>
      <c r="E1791">
        <v>1.3</v>
      </c>
      <c r="F1791">
        <v>24390.43</v>
      </c>
      <c r="G1791">
        <v>162.47999999999999</v>
      </c>
      <c r="H1791">
        <v>63909.65</v>
      </c>
      <c r="I1791">
        <v>3.3010000000000002</v>
      </c>
      <c r="J1791">
        <v>27185.745999999999</v>
      </c>
      <c r="K1791">
        <v>195.36199999999999</v>
      </c>
    </row>
    <row r="1792" spans="1:11">
      <c r="A1792" t="str">
        <f t="shared" si="27"/>
        <v>8TH FLUL22.6</v>
      </c>
      <c r="B1792" t="s">
        <v>53</v>
      </c>
      <c r="C1792" t="s">
        <v>58</v>
      </c>
      <c r="D1792" t="s">
        <v>13</v>
      </c>
      <c r="E1792">
        <v>2.6</v>
      </c>
      <c r="F1792">
        <v>24390.43</v>
      </c>
      <c r="G1792">
        <v>162.47999999999999</v>
      </c>
      <c r="H1792">
        <v>63909.65</v>
      </c>
      <c r="I1792">
        <v>3.3010000000000002</v>
      </c>
      <c r="J1792">
        <v>-58621.31</v>
      </c>
      <c r="K1792">
        <v>157.91399999999999</v>
      </c>
    </row>
    <row r="1793" spans="1:11">
      <c r="A1793" t="str">
        <f t="shared" si="27"/>
        <v>8TH FLUL30</v>
      </c>
      <c r="B1793" t="s">
        <v>53</v>
      </c>
      <c r="C1793" t="s">
        <v>58</v>
      </c>
      <c r="D1793" t="s">
        <v>14</v>
      </c>
      <c r="E1793">
        <v>0</v>
      </c>
      <c r="F1793">
        <v>1496.78</v>
      </c>
      <c r="G1793">
        <v>56.82</v>
      </c>
      <c r="H1793">
        <v>6774.92</v>
      </c>
      <c r="I1793">
        <v>253.89</v>
      </c>
      <c r="J1793">
        <v>11705.966</v>
      </c>
      <c r="K1793">
        <v>89.872</v>
      </c>
    </row>
    <row r="1794" spans="1:11">
      <c r="A1794" t="str">
        <f t="shared" si="27"/>
        <v>8TH FLUL31.3</v>
      </c>
      <c r="B1794" t="s">
        <v>53</v>
      </c>
      <c r="C1794" t="s">
        <v>58</v>
      </c>
      <c r="D1794" t="s">
        <v>14</v>
      </c>
      <c r="E1794">
        <v>1.3</v>
      </c>
      <c r="F1794">
        <v>1496.78</v>
      </c>
      <c r="G1794">
        <v>56.82</v>
      </c>
      <c r="H1794">
        <v>6774.92</v>
      </c>
      <c r="I1794">
        <v>253.89</v>
      </c>
      <c r="J1794">
        <v>2651.2779999999998</v>
      </c>
      <c r="K1794">
        <v>-0.16900000000000001</v>
      </c>
    </row>
    <row r="1795" spans="1:11">
      <c r="A1795" t="str">
        <f t="shared" ref="A1795:A1858" si="28">+CONCATENATE(B1795,D1795,E1795)</f>
        <v>8TH FLUL32.6</v>
      </c>
      <c r="B1795" t="s">
        <v>53</v>
      </c>
      <c r="C1795" t="s">
        <v>58</v>
      </c>
      <c r="D1795" t="s">
        <v>14</v>
      </c>
      <c r="E1795">
        <v>2.6</v>
      </c>
      <c r="F1795">
        <v>1496.78</v>
      </c>
      <c r="G1795">
        <v>56.82</v>
      </c>
      <c r="H1795">
        <v>6774.92</v>
      </c>
      <c r="I1795">
        <v>253.89</v>
      </c>
      <c r="J1795">
        <v>-6437.6970000000001</v>
      </c>
      <c r="K1795">
        <v>-90.207999999999998</v>
      </c>
    </row>
    <row r="1796" spans="1:11">
      <c r="A1796" t="str">
        <f t="shared" si="28"/>
        <v>7TH FLUL10</v>
      </c>
      <c r="B1796" t="s">
        <v>54</v>
      </c>
      <c r="C1796" t="s">
        <v>58</v>
      </c>
      <c r="D1796" t="s">
        <v>12</v>
      </c>
      <c r="E1796">
        <v>0</v>
      </c>
      <c r="F1796">
        <v>-64348.959999999999</v>
      </c>
      <c r="G1796">
        <v>8172.53</v>
      </c>
      <c r="H1796">
        <v>-473.25</v>
      </c>
      <c r="I1796">
        <v>99.150999999999996</v>
      </c>
      <c r="J1796">
        <v>-1093.998</v>
      </c>
      <c r="K1796">
        <v>31964.623</v>
      </c>
    </row>
    <row r="1797" spans="1:11">
      <c r="A1797" t="str">
        <f t="shared" si="28"/>
        <v>7TH FLUL11.3</v>
      </c>
      <c r="B1797" t="s">
        <v>54</v>
      </c>
      <c r="C1797" t="s">
        <v>58</v>
      </c>
      <c r="D1797" t="s">
        <v>12</v>
      </c>
      <c r="E1797">
        <v>1.3</v>
      </c>
      <c r="F1797">
        <v>-64348.959999999999</v>
      </c>
      <c r="G1797">
        <v>8172.53</v>
      </c>
      <c r="H1797">
        <v>-473.25</v>
      </c>
      <c r="I1797">
        <v>99.150999999999996</v>
      </c>
      <c r="J1797">
        <v>-375.19400000000002</v>
      </c>
      <c r="K1797">
        <v>14952.243</v>
      </c>
    </row>
    <row r="1798" spans="1:11">
      <c r="A1798" t="str">
        <f t="shared" si="28"/>
        <v>7TH FLUL12.6</v>
      </c>
      <c r="B1798" t="s">
        <v>54</v>
      </c>
      <c r="C1798" t="s">
        <v>58</v>
      </c>
      <c r="D1798" t="s">
        <v>12</v>
      </c>
      <c r="E1798">
        <v>2.6</v>
      </c>
      <c r="F1798">
        <v>-64348.959999999999</v>
      </c>
      <c r="G1798">
        <v>8172.53</v>
      </c>
      <c r="H1798">
        <v>-473.25</v>
      </c>
      <c r="I1798">
        <v>99.150999999999996</v>
      </c>
      <c r="J1798">
        <v>349.18400000000003</v>
      </c>
      <c r="K1798">
        <v>-2282.1930000000002</v>
      </c>
    </row>
    <row r="1799" spans="1:11">
      <c r="A1799" t="str">
        <f t="shared" si="28"/>
        <v>7TH FLUL20</v>
      </c>
      <c r="B1799" t="s">
        <v>54</v>
      </c>
      <c r="C1799" t="s">
        <v>58</v>
      </c>
      <c r="D1799" t="s">
        <v>13</v>
      </c>
      <c r="E1799">
        <v>0</v>
      </c>
      <c r="F1799">
        <v>29024.66</v>
      </c>
      <c r="G1799">
        <v>94.92</v>
      </c>
      <c r="H1799">
        <v>62565.21</v>
      </c>
      <c r="I1799">
        <v>4.1989999999999998</v>
      </c>
      <c r="J1799">
        <v>112205.72500000001</v>
      </c>
      <c r="K1799">
        <v>-405.73200000000003</v>
      </c>
    </row>
    <row r="1800" spans="1:11">
      <c r="A1800" t="str">
        <f t="shared" si="28"/>
        <v>7TH FLUL21.3</v>
      </c>
      <c r="B1800" t="s">
        <v>54</v>
      </c>
      <c r="C1800" t="s">
        <v>58</v>
      </c>
      <c r="D1800" t="s">
        <v>13</v>
      </c>
      <c r="E1800">
        <v>1.3</v>
      </c>
      <c r="F1800">
        <v>29024.66</v>
      </c>
      <c r="G1800">
        <v>94.92</v>
      </c>
      <c r="H1800">
        <v>62565.21</v>
      </c>
      <c r="I1800">
        <v>4.1989999999999998</v>
      </c>
      <c r="J1800">
        <v>28230.974999999999</v>
      </c>
      <c r="K1800">
        <v>-333.93799999999999</v>
      </c>
    </row>
    <row r="1801" spans="1:11">
      <c r="A1801" t="str">
        <f t="shared" si="28"/>
        <v>7TH FLUL22.6</v>
      </c>
      <c r="B1801" t="s">
        <v>54</v>
      </c>
      <c r="C1801" t="s">
        <v>58</v>
      </c>
      <c r="D1801" t="s">
        <v>13</v>
      </c>
      <c r="E1801">
        <v>2.6</v>
      </c>
      <c r="F1801">
        <v>29024.66</v>
      </c>
      <c r="G1801">
        <v>94.92</v>
      </c>
      <c r="H1801">
        <v>62565.21</v>
      </c>
      <c r="I1801">
        <v>4.1989999999999998</v>
      </c>
      <c r="J1801">
        <v>-56163.286</v>
      </c>
      <c r="K1801">
        <v>-257.18700000000001</v>
      </c>
    </row>
    <row r="1802" spans="1:11">
      <c r="A1802" t="str">
        <f t="shared" si="28"/>
        <v>7TH FLUL30</v>
      </c>
      <c r="B1802" t="s">
        <v>54</v>
      </c>
      <c r="C1802" t="s">
        <v>58</v>
      </c>
      <c r="D1802" t="s">
        <v>14</v>
      </c>
      <c r="E1802">
        <v>0</v>
      </c>
      <c r="F1802">
        <v>1918.87</v>
      </c>
      <c r="G1802">
        <v>-4.25</v>
      </c>
      <c r="H1802">
        <v>6910.33</v>
      </c>
      <c r="I1802">
        <v>255.57599999999999</v>
      </c>
      <c r="J1802">
        <v>12276.465</v>
      </c>
      <c r="K1802">
        <v>-68.846999999999994</v>
      </c>
    </row>
    <row r="1803" spans="1:11">
      <c r="A1803" t="str">
        <f t="shared" si="28"/>
        <v>7TH FLUL31.3</v>
      </c>
      <c r="B1803" t="s">
        <v>54</v>
      </c>
      <c r="C1803" t="s">
        <v>58</v>
      </c>
      <c r="D1803" t="s">
        <v>14</v>
      </c>
      <c r="E1803">
        <v>1.3</v>
      </c>
      <c r="F1803">
        <v>1918.87</v>
      </c>
      <c r="G1803">
        <v>-4.25</v>
      </c>
      <c r="H1803">
        <v>6910.33</v>
      </c>
      <c r="I1803">
        <v>255.57599999999999</v>
      </c>
      <c r="J1803">
        <v>3010.404</v>
      </c>
      <c r="K1803">
        <v>-84.301000000000002</v>
      </c>
    </row>
    <row r="1804" spans="1:11">
      <c r="A1804" t="str">
        <f t="shared" si="28"/>
        <v>7TH FLUL32.6</v>
      </c>
      <c r="B1804" t="s">
        <v>54</v>
      </c>
      <c r="C1804" t="s">
        <v>58</v>
      </c>
      <c r="D1804" t="s">
        <v>14</v>
      </c>
      <c r="E1804">
        <v>2.6</v>
      </c>
      <c r="F1804">
        <v>1918.87</v>
      </c>
      <c r="G1804">
        <v>-4.25</v>
      </c>
      <c r="H1804">
        <v>6910.33</v>
      </c>
      <c r="I1804">
        <v>255.57599999999999</v>
      </c>
      <c r="J1804">
        <v>-6300.393</v>
      </c>
      <c r="K1804">
        <v>-98.504000000000005</v>
      </c>
    </row>
    <row r="1805" spans="1:11">
      <c r="A1805" t="str">
        <f t="shared" si="28"/>
        <v>6TH FLUL10</v>
      </c>
      <c r="B1805" t="s">
        <v>55</v>
      </c>
      <c r="C1805" t="s">
        <v>58</v>
      </c>
      <c r="D1805" t="s">
        <v>12</v>
      </c>
      <c r="E1805">
        <v>0</v>
      </c>
      <c r="F1805">
        <v>-71621.61</v>
      </c>
      <c r="G1805">
        <v>32655.19</v>
      </c>
      <c r="H1805">
        <v>21.95</v>
      </c>
      <c r="I1805">
        <v>90.266999999999996</v>
      </c>
      <c r="J1805">
        <v>535.625</v>
      </c>
      <c r="K1805">
        <v>132724.26999999999</v>
      </c>
    </row>
    <row r="1806" spans="1:11">
      <c r="A1806" t="str">
        <f t="shared" si="28"/>
        <v>6TH FLUL11.3</v>
      </c>
      <c r="B1806" t="s">
        <v>55</v>
      </c>
      <c r="C1806" t="s">
        <v>58</v>
      </c>
      <c r="D1806" t="s">
        <v>12</v>
      </c>
      <c r="E1806">
        <v>1.3</v>
      </c>
      <c r="F1806">
        <v>-71621.61</v>
      </c>
      <c r="G1806">
        <v>32655.19</v>
      </c>
      <c r="H1806">
        <v>21.95</v>
      </c>
      <c r="I1806">
        <v>90.266999999999996</v>
      </c>
      <c r="J1806">
        <v>640.77599999999995</v>
      </c>
      <c r="K1806">
        <v>85348.952000000005</v>
      </c>
    </row>
    <row r="1807" spans="1:11">
      <c r="A1807" t="str">
        <f t="shared" si="28"/>
        <v>6TH FLUL12.6</v>
      </c>
      <c r="B1807" t="s">
        <v>55</v>
      </c>
      <c r="C1807" t="s">
        <v>58</v>
      </c>
      <c r="D1807" t="s">
        <v>12</v>
      </c>
      <c r="E1807">
        <v>2.6</v>
      </c>
      <c r="F1807">
        <v>-71621.61</v>
      </c>
      <c r="G1807">
        <v>32655.19</v>
      </c>
      <c r="H1807">
        <v>21.95</v>
      </c>
      <c r="I1807">
        <v>90.266999999999996</v>
      </c>
      <c r="J1807">
        <v>735.19399999999996</v>
      </c>
      <c r="K1807">
        <v>36543.548999999999</v>
      </c>
    </row>
    <row r="1808" spans="1:11">
      <c r="A1808" t="str">
        <f t="shared" si="28"/>
        <v>6TH FLUL20</v>
      </c>
      <c r="B1808" t="s">
        <v>55</v>
      </c>
      <c r="C1808" t="s">
        <v>58</v>
      </c>
      <c r="D1808" t="s">
        <v>13</v>
      </c>
      <c r="E1808">
        <v>0</v>
      </c>
      <c r="F1808">
        <v>36509.589999999997</v>
      </c>
      <c r="G1808">
        <v>-487.73</v>
      </c>
      <c r="H1808">
        <v>63635.97</v>
      </c>
      <c r="I1808">
        <v>4.0119999999999996</v>
      </c>
      <c r="J1808">
        <v>118748.796</v>
      </c>
      <c r="K1808">
        <v>-2927.9839999999999</v>
      </c>
    </row>
    <row r="1809" spans="1:11">
      <c r="A1809" t="str">
        <f t="shared" si="28"/>
        <v>6TH FLUL21.3</v>
      </c>
      <c r="B1809" t="s">
        <v>55</v>
      </c>
      <c r="C1809" t="s">
        <v>58</v>
      </c>
      <c r="D1809" t="s">
        <v>13</v>
      </c>
      <c r="E1809">
        <v>1.3</v>
      </c>
      <c r="F1809">
        <v>36509.589999999997</v>
      </c>
      <c r="G1809">
        <v>-487.73</v>
      </c>
      <c r="H1809">
        <v>63635.97</v>
      </c>
      <c r="I1809">
        <v>4.0119999999999996</v>
      </c>
      <c r="J1809">
        <v>33287.095000000001</v>
      </c>
      <c r="K1809">
        <v>-2136.0839999999998</v>
      </c>
    </row>
    <row r="1810" spans="1:11">
      <c r="A1810" t="str">
        <f t="shared" si="28"/>
        <v>6TH FLUL22.6</v>
      </c>
      <c r="B1810" t="s">
        <v>55</v>
      </c>
      <c r="C1810" t="s">
        <v>58</v>
      </c>
      <c r="D1810" t="s">
        <v>13</v>
      </c>
      <c r="E1810">
        <v>2.6</v>
      </c>
      <c r="F1810">
        <v>36509.589999999997</v>
      </c>
      <c r="G1810">
        <v>-487.73</v>
      </c>
      <c r="H1810">
        <v>63635.97</v>
      </c>
      <c r="I1810">
        <v>4.0119999999999996</v>
      </c>
      <c r="J1810">
        <v>-52732.773000000001</v>
      </c>
      <c r="K1810">
        <v>-1308.394</v>
      </c>
    </row>
    <row r="1811" spans="1:11">
      <c r="A1811" t="str">
        <f t="shared" si="28"/>
        <v>6TH FLUL30</v>
      </c>
      <c r="B1811" t="s">
        <v>55</v>
      </c>
      <c r="C1811" t="s">
        <v>58</v>
      </c>
      <c r="D1811" t="s">
        <v>14</v>
      </c>
      <c r="E1811">
        <v>0</v>
      </c>
      <c r="F1811">
        <v>2662.71</v>
      </c>
      <c r="G1811">
        <v>258.39999999999998</v>
      </c>
      <c r="H1811">
        <v>6955.95</v>
      </c>
      <c r="I1811">
        <v>241.17599999999999</v>
      </c>
      <c r="J1811">
        <v>12973.709000000001</v>
      </c>
      <c r="K1811">
        <v>665.77099999999996</v>
      </c>
    </row>
    <row r="1812" spans="1:11">
      <c r="A1812" t="str">
        <f t="shared" si="28"/>
        <v>6TH FLUL31.3</v>
      </c>
      <c r="B1812" t="s">
        <v>55</v>
      </c>
      <c r="C1812" t="s">
        <v>58</v>
      </c>
      <c r="D1812" t="s">
        <v>14</v>
      </c>
      <c r="E1812">
        <v>1.3</v>
      </c>
      <c r="F1812">
        <v>2662.71</v>
      </c>
      <c r="G1812">
        <v>258.39999999999998</v>
      </c>
      <c r="H1812">
        <v>6955.95</v>
      </c>
      <c r="I1812">
        <v>241.17599999999999</v>
      </c>
      <c r="J1812">
        <v>3638.8049999999998</v>
      </c>
      <c r="K1812">
        <v>309.27</v>
      </c>
    </row>
    <row r="1813" spans="1:11">
      <c r="A1813" t="str">
        <f t="shared" si="28"/>
        <v>6TH FLUL32.6</v>
      </c>
      <c r="B1813" t="s">
        <v>55</v>
      </c>
      <c r="C1813" t="s">
        <v>58</v>
      </c>
      <c r="D1813" t="s">
        <v>14</v>
      </c>
      <c r="E1813">
        <v>2.6</v>
      </c>
      <c r="F1813">
        <v>2662.71</v>
      </c>
      <c r="G1813">
        <v>258.39999999999998</v>
      </c>
      <c r="H1813">
        <v>6955.95</v>
      </c>
      <c r="I1813">
        <v>241.17599999999999</v>
      </c>
      <c r="J1813">
        <v>-5757.1149999999998</v>
      </c>
      <c r="K1813">
        <v>-52.414000000000001</v>
      </c>
    </row>
    <row r="1814" spans="1:11">
      <c r="A1814" t="str">
        <f t="shared" si="28"/>
        <v>5TH FLUL10</v>
      </c>
      <c r="B1814" t="s">
        <v>33</v>
      </c>
      <c r="C1814" t="s">
        <v>58</v>
      </c>
      <c r="D1814" t="s">
        <v>12</v>
      </c>
      <c r="E1814">
        <v>0</v>
      </c>
      <c r="F1814">
        <v>-66531.149999999994</v>
      </c>
      <c r="G1814">
        <v>32788.959999999999</v>
      </c>
      <c r="H1814">
        <v>-1632.86</v>
      </c>
      <c r="I1814">
        <v>-2.012</v>
      </c>
      <c r="J1814">
        <v>-2204.4380000000001</v>
      </c>
      <c r="K1814">
        <v>75644.687999999995</v>
      </c>
    </row>
    <row r="1815" spans="1:11">
      <c r="A1815" t="str">
        <f t="shared" si="28"/>
        <v>5TH FLUL11.895</v>
      </c>
      <c r="B1815" t="s">
        <v>33</v>
      </c>
      <c r="C1815" t="s">
        <v>58</v>
      </c>
      <c r="D1815" t="s">
        <v>12</v>
      </c>
      <c r="E1815">
        <v>1.895</v>
      </c>
      <c r="F1815">
        <v>-66531.149999999994</v>
      </c>
      <c r="G1815">
        <v>32788.959999999999</v>
      </c>
      <c r="H1815">
        <v>-1632.86</v>
      </c>
      <c r="I1815">
        <v>-2.012</v>
      </c>
      <c r="J1815">
        <v>1354.434</v>
      </c>
      <c r="K1815">
        <v>4815.7439999999997</v>
      </c>
    </row>
    <row r="1816" spans="1:11">
      <c r="A1816" t="str">
        <f t="shared" si="28"/>
        <v>5TH FLUL13.79</v>
      </c>
      <c r="B1816" t="s">
        <v>33</v>
      </c>
      <c r="C1816" t="s">
        <v>58</v>
      </c>
      <c r="D1816" t="s">
        <v>12</v>
      </c>
      <c r="E1816">
        <v>3.79</v>
      </c>
      <c r="F1816">
        <v>-66531.149999999994</v>
      </c>
      <c r="G1816">
        <v>32788.959999999999</v>
      </c>
      <c r="H1816">
        <v>-1632.86</v>
      </c>
      <c r="I1816">
        <v>-2.012</v>
      </c>
      <c r="J1816">
        <v>4858.165</v>
      </c>
      <c r="K1816">
        <v>-66211.558999999994</v>
      </c>
    </row>
    <row r="1817" spans="1:11">
      <c r="A1817" t="str">
        <f t="shared" si="28"/>
        <v>5TH FLUL20</v>
      </c>
      <c r="B1817" t="s">
        <v>33</v>
      </c>
      <c r="C1817" t="s">
        <v>58</v>
      </c>
      <c r="D1817" t="s">
        <v>13</v>
      </c>
      <c r="E1817">
        <v>0</v>
      </c>
      <c r="F1817">
        <v>41266.51</v>
      </c>
      <c r="G1817">
        <v>-630.1</v>
      </c>
      <c r="H1817">
        <v>35767.379999999997</v>
      </c>
      <c r="I1817">
        <v>9.4120000000000008</v>
      </c>
      <c r="J1817">
        <v>91702.986000000004</v>
      </c>
      <c r="K1817">
        <v>-426.18799999999999</v>
      </c>
    </row>
    <row r="1818" spans="1:11">
      <c r="A1818" t="str">
        <f t="shared" si="28"/>
        <v>5TH FLUL21.895</v>
      </c>
      <c r="B1818" t="s">
        <v>33</v>
      </c>
      <c r="C1818" t="s">
        <v>58</v>
      </c>
      <c r="D1818" t="s">
        <v>13</v>
      </c>
      <c r="E1818">
        <v>1.895</v>
      </c>
      <c r="F1818">
        <v>41266.51</v>
      </c>
      <c r="G1818">
        <v>-630.1</v>
      </c>
      <c r="H1818">
        <v>35767.379999999997</v>
      </c>
      <c r="I1818">
        <v>9.4120000000000008</v>
      </c>
      <c r="J1818">
        <v>19693.271000000001</v>
      </c>
      <c r="K1818">
        <v>1137.7950000000001</v>
      </c>
    </row>
    <row r="1819" spans="1:11">
      <c r="A1819" t="str">
        <f t="shared" si="28"/>
        <v>5TH FLUL23.79</v>
      </c>
      <c r="B1819" t="s">
        <v>33</v>
      </c>
      <c r="C1819" t="s">
        <v>58</v>
      </c>
      <c r="D1819" t="s">
        <v>13</v>
      </c>
      <c r="E1819">
        <v>3.79</v>
      </c>
      <c r="F1819">
        <v>41266.51</v>
      </c>
      <c r="G1819">
        <v>-630.1</v>
      </c>
      <c r="H1819">
        <v>35767.379999999997</v>
      </c>
      <c r="I1819">
        <v>9.4120000000000008</v>
      </c>
      <c r="J1819">
        <v>-53121.610999999997</v>
      </c>
      <c r="K1819">
        <v>2655.4160000000002</v>
      </c>
    </row>
    <row r="1820" spans="1:11">
      <c r="A1820" t="str">
        <f t="shared" si="28"/>
        <v>5TH FLUL30</v>
      </c>
      <c r="B1820" t="s">
        <v>33</v>
      </c>
      <c r="C1820" t="s">
        <v>58</v>
      </c>
      <c r="D1820" t="s">
        <v>14</v>
      </c>
      <c r="E1820">
        <v>0</v>
      </c>
      <c r="F1820">
        <v>3288.05</v>
      </c>
      <c r="G1820">
        <v>268.27</v>
      </c>
      <c r="H1820">
        <v>3838.96</v>
      </c>
      <c r="I1820">
        <v>217.50800000000001</v>
      </c>
      <c r="J1820">
        <v>9840.4940000000006</v>
      </c>
      <c r="K1820">
        <v>883.58500000000004</v>
      </c>
    </row>
    <row r="1821" spans="1:11">
      <c r="A1821" t="str">
        <f t="shared" si="28"/>
        <v>5TH FLUL31.895</v>
      </c>
      <c r="B1821" t="s">
        <v>33</v>
      </c>
      <c r="C1821" t="s">
        <v>58</v>
      </c>
      <c r="D1821" t="s">
        <v>14</v>
      </c>
      <c r="E1821">
        <v>1.895</v>
      </c>
      <c r="F1821">
        <v>3288.05</v>
      </c>
      <c r="G1821">
        <v>268.27</v>
      </c>
      <c r="H1821">
        <v>3838.96</v>
      </c>
      <c r="I1821">
        <v>217.50800000000001</v>
      </c>
      <c r="J1821">
        <v>2117.096</v>
      </c>
      <c r="K1821">
        <v>357.84399999999999</v>
      </c>
    </row>
    <row r="1822" spans="1:11">
      <c r="A1822" t="str">
        <f t="shared" si="28"/>
        <v>5TH FLUL33.79</v>
      </c>
      <c r="B1822" t="s">
        <v>33</v>
      </c>
      <c r="C1822" t="s">
        <v>58</v>
      </c>
      <c r="D1822" t="s">
        <v>14</v>
      </c>
      <c r="E1822">
        <v>3.79</v>
      </c>
      <c r="F1822">
        <v>3288.05</v>
      </c>
      <c r="G1822">
        <v>268.27</v>
      </c>
      <c r="H1822">
        <v>3838.96</v>
      </c>
      <c r="I1822">
        <v>217.50800000000001</v>
      </c>
      <c r="J1822">
        <v>-5692.8609999999999</v>
      </c>
      <c r="K1822">
        <v>-182.506</v>
      </c>
    </row>
    <row r="1823" spans="1:11">
      <c r="A1823" t="str">
        <f t="shared" si="28"/>
        <v>4TH FLUL10</v>
      </c>
      <c r="B1823" t="s">
        <v>20</v>
      </c>
      <c r="C1823" t="s">
        <v>58</v>
      </c>
      <c r="D1823" t="s">
        <v>12</v>
      </c>
      <c r="E1823">
        <v>0</v>
      </c>
      <c r="F1823">
        <v>-53033.29</v>
      </c>
      <c r="G1823">
        <v>24483.13</v>
      </c>
      <c r="H1823">
        <v>-8222.1299999999992</v>
      </c>
      <c r="I1823">
        <v>-185.143</v>
      </c>
      <c r="J1823">
        <v>-15760.898999999999</v>
      </c>
      <c r="K1823">
        <v>63539.803999999996</v>
      </c>
    </row>
    <row r="1824" spans="1:11">
      <c r="A1824" t="str">
        <f t="shared" si="28"/>
        <v>4TH FLUL11.64</v>
      </c>
      <c r="B1824" t="s">
        <v>20</v>
      </c>
      <c r="C1824" t="s">
        <v>58</v>
      </c>
      <c r="D1824" t="s">
        <v>12</v>
      </c>
      <c r="E1824">
        <v>1.64</v>
      </c>
      <c r="F1824">
        <v>-53033.29</v>
      </c>
      <c r="G1824">
        <v>24483.13</v>
      </c>
      <c r="H1824">
        <v>-8222.1299999999992</v>
      </c>
      <c r="I1824">
        <v>-185.143</v>
      </c>
      <c r="J1824">
        <v>-1454.43</v>
      </c>
      <c r="K1824">
        <v>15371.201999999999</v>
      </c>
    </row>
    <row r="1825" spans="1:11">
      <c r="A1825" t="str">
        <f t="shared" si="28"/>
        <v>4TH FLUL13.28</v>
      </c>
      <c r="B1825" t="s">
        <v>20</v>
      </c>
      <c r="C1825" t="s">
        <v>58</v>
      </c>
      <c r="D1825" t="s">
        <v>12</v>
      </c>
      <c r="E1825">
        <v>3.28</v>
      </c>
      <c r="F1825">
        <v>-53033.29</v>
      </c>
      <c r="G1825">
        <v>24483.13</v>
      </c>
      <c r="H1825">
        <v>-8222.1299999999992</v>
      </c>
      <c r="I1825">
        <v>-185.143</v>
      </c>
      <c r="J1825">
        <v>12902.93</v>
      </c>
      <c r="K1825">
        <v>-33332.904999999999</v>
      </c>
    </row>
    <row r="1826" spans="1:11">
      <c r="A1826" t="str">
        <f t="shared" si="28"/>
        <v>4TH FLUL20</v>
      </c>
      <c r="B1826" t="s">
        <v>20</v>
      </c>
      <c r="C1826" t="s">
        <v>58</v>
      </c>
      <c r="D1826" t="s">
        <v>13</v>
      </c>
      <c r="E1826">
        <v>0</v>
      </c>
      <c r="F1826">
        <v>45725.48</v>
      </c>
      <c r="G1826">
        <v>-2090.94</v>
      </c>
      <c r="H1826">
        <v>38928.22</v>
      </c>
      <c r="I1826">
        <v>8.9809999999999999</v>
      </c>
      <c r="J1826">
        <v>87412.421000000002</v>
      </c>
      <c r="K1826">
        <v>-3823.83</v>
      </c>
    </row>
    <row r="1827" spans="1:11">
      <c r="A1827" t="str">
        <f t="shared" si="28"/>
        <v>4TH FLUL21.64</v>
      </c>
      <c r="B1827" t="s">
        <v>20</v>
      </c>
      <c r="C1827" t="s">
        <v>58</v>
      </c>
      <c r="D1827" t="s">
        <v>13</v>
      </c>
      <c r="E1827">
        <v>1.64</v>
      </c>
      <c r="F1827">
        <v>45725.48</v>
      </c>
      <c r="G1827">
        <v>-2090.94</v>
      </c>
      <c r="H1827">
        <v>38928.22</v>
      </c>
      <c r="I1827">
        <v>8.9809999999999999</v>
      </c>
      <c r="J1827">
        <v>19917.526000000002</v>
      </c>
      <c r="K1827">
        <v>111.758</v>
      </c>
    </row>
    <row r="1828" spans="1:11">
      <c r="A1828" t="str">
        <f t="shared" si="28"/>
        <v>4TH FLUL23.28</v>
      </c>
      <c r="B1828" t="s">
        <v>20</v>
      </c>
      <c r="C1828" t="s">
        <v>58</v>
      </c>
      <c r="D1828" t="s">
        <v>13</v>
      </c>
      <c r="E1828">
        <v>3.28</v>
      </c>
      <c r="F1828">
        <v>45725.48</v>
      </c>
      <c r="G1828">
        <v>-2090.94</v>
      </c>
      <c r="H1828">
        <v>38928.22</v>
      </c>
      <c r="I1828">
        <v>8.9809999999999999</v>
      </c>
      <c r="J1828">
        <v>-48271.375999999997</v>
      </c>
      <c r="K1828">
        <v>4043.549</v>
      </c>
    </row>
    <row r="1829" spans="1:11">
      <c r="A1829" t="str">
        <f t="shared" si="28"/>
        <v>4TH FLUL30</v>
      </c>
      <c r="B1829" t="s">
        <v>20</v>
      </c>
      <c r="C1829" t="s">
        <v>58</v>
      </c>
      <c r="D1829" t="s">
        <v>14</v>
      </c>
      <c r="E1829">
        <v>0</v>
      </c>
      <c r="F1829">
        <v>3852.8</v>
      </c>
      <c r="G1829">
        <v>-218.27</v>
      </c>
      <c r="H1829">
        <v>4142.7</v>
      </c>
      <c r="I1829">
        <v>191.57599999999999</v>
      </c>
      <c r="J1829">
        <v>9201.6659999999993</v>
      </c>
      <c r="K1829">
        <v>-154.80799999999999</v>
      </c>
    </row>
    <row r="1830" spans="1:11">
      <c r="A1830" t="str">
        <f t="shared" si="28"/>
        <v>4TH FLUL31.64</v>
      </c>
      <c r="B1830" t="s">
        <v>20</v>
      </c>
      <c r="C1830" t="s">
        <v>58</v>
      </c>
      <c r="D1830" t="s">
        <v>14</v>
      </c>
      <c r="E1830">
        <v>1.64</v>
      </c>
      <c r="F1830">
        <v>3852.8</v>
      </c>
      <c r="G1830">
        <v>-218.27</v>
      </c>
      <c r="H1830">
        <v>4142.7</v>
      </c>
      <c r="I1830">
        <v>191.57599999999999</v>
      </c>
      <c r="J1830">
        <v>2014.547</v>
      </c>
      <c r="K1830">
        <v>229.89500000000001</v>
      </c>
    </row>
    <row r="1831" spans="1:11">
      <c r="A1831" t="str">
        <f t="shared" si="28"/>
        <v>4TH FLUL33.28</v>
      </c>
      <c r="B1831" t="s">
        <v>20</v>
      </c>
      <c r="C1831" t="s">
        <v>58</v>
      </c>
      <c r="D1831" t="s">
        <v>14</v>
      </c>
      <c r="E1831">
        <v>3.28</v>
      </c>
      <c r="F1831">
        <v>3852.8</v>
      </c>
      <c r="G1831">
        <v>-218.27</v>
      </c>
      <c r="H1831">
        <v>4142.7</v>
      </c>
      <c r="I1831">
        <v>191.57599999999999</v>
      </c>
      <c r="J1831">
        <v>-5242.7759999999998</v>
      </c>
      <c r="K1831">
        <v>606.61400000000003</v>
      </c>
    </row>
    <row r="1832" spans="1:11">
      <c r="A1832" t="str">
        <f t="shared" si="28"/>
        <v>3RD FLUL10</v>
      </c>
      <c r="B1832" t="s">
        <v>22</v>
      </c>
      <c r="C1832" t="s">
        <v>58</v>
      </c>
      <c r="D1832" t="s">
        <v>12</v>
      </c>
      <c r="E1832">
        <v>0</v>
      </c>
      <c r="F1832">
        <v>-41912.68</v>
      </c>
      <c r="G1832">
        <v>26146.36</v>
      </c>
      <c r="H1832">
        <v>-9683.57</v>
      </c>
      <c r="I1832">
        <v>-255.078</v>
      </c>
      <c r="J1832">
        <v>-21425.469000000001</v>
      </c>
      <c r="K1832">
        <v>67206.698999999993</v>
      </c>
    </row>
    <row r="1833" spans="1:11">
      <c r="A1833" t="str">
        <f t="shared" si="28"/>
        <v>3RD FLUL11.64</v>
      </c>
      <c r="B1833" t="s">
        <v>22</v>
      </c>
      <c r="C1833" t="s">
        <v>58</v>
      </c>
      <c r="D1833" t="s">
        <v>12</v>
      </c>
      <c r="E1833">
        <v>1.64</v>
      </c>
      <c r="F1833">
        <v>-41912.68</v>
      </c>
      <c r="G1833">
        <v>26146.36</v>
      </c>
      <c r="H1833">
        <v>-9683.57</v>
      </c>
      <c r="I1833">
        <v>-255.078</v>
      </c>
      <c r="J1833">
        <v>-4562.05</v>
      </c>
      <c r="K1833">
        <v>15554.68</v>
      </c>
    </row>
    <row r="1834" spans="1:11">
      <c r="A1834" t="str">
        <f t="shared" si="28"/>
        <v>3RD FLUL13.28</v>
      </c>
      <c r="B1834" t="s">
        <v>22</v>
      </c>
      <c r="C1834" t="s">
        <v>58</v>
      </c>
      <c r="D1834" t="s">
        <v>12</v>
      </c>
      <c r="E1834">
        <v>3.28</v>
      </c>
      <c r="F1834">
        <v>-41912.68</v>
      </c>
      <c r="G1834">
        <v>26146.36</v>
      </c>
      <c r="H1834">
        <v>-9683.57</v>
      </c>
      <c r="I1834">
        <v>-255.078</v>
      </c>
      <c r="J1834">
        <v>12479.493</v>
      </c>
      <c r="K1834">
        <v>-36704.504999999997</v>
      </c>
    </row>
    <row r="1835" spans="1:11">
      <c r="A1835" t="str">
        <f t="shared" si="28"/>
        <v>3RD FLUL20</v>
      </c>
      <c r="B1835" t="s">
        <v>22</v>
      </c>
      <c r="C1835" t="s">
        <v>58</v>
      </c>
      <c r="D1835" t="s">
        <v>13</v>
      </c>
      <c r="E1835">
        <v>0</v>
      </c>
      <c r="F1835">
        <v>49964.66</v>
      </c>
      <c r="G1835">
        <v>-1919.27</v>
      </c>
      <c r="H1835">
        <v>33541.67</v>
      </c>
      <c r="I1835">
        <v>-7.766</v>
      </c>
      <c r="J1835">
        <v>78946.763000000006</v>
      </c>
      <c r="K1835">
        <v>-5125.8029999999999</v>
      </c>
    </row>
    <row r="1836" spans="1:11">
      <c r="A1836" t="str">
        <f t="shared" si="28"/>
        <v>3RD FLUL21.64</v>
      </c>
      <c r="B1836" t="s">
        <v>22</v>
      </c>
      <c r="C1836" t="s">
        <v>58</v>
      </c>
      <c r="D1836" t="s">
        <v>13</v>
      </c>
      <c r="E1836">
        <v>1.64</v>
      </c>
      <c r="F1836">
        <v>49964.66</v>
      </c>
      <c r="G1836">
        <v>-1919.27</v>
      </c>
      <c r="H1836">
        <v>33541.67</v>
      </c>
      <c r="I1836">
        <v>-7.766</v>
      </c>
      <c r="J1836">
        <v>20552.838</v>
      </c>
      <c r="K1836">
        <v>-1433.433</v>
      </c>
    </row>
    <row r="1837" spans="1:11">
      <c r="A1837" t="str">
        <f t="shared" si="28"/>
        <v>3RD FLUL23.28</v>
      </c>
      <c r="B1837" t="s">
        <v>22</v>
      </c>
      <c r="C1837" t="s">
        <v>58</v>
      </c>
      <c r="D1837" t="s">
        <v>13</v>
      </c>
      <c r="E1837">
        <v>3.28</v>
      </c>
      <c r="F1837">
        <v>49964.66</v>
      </c>
      <c r="G1837">
        <v>-1919.27</v>
      </c>
      <c r="H1837">
        <v>33541.67</v>
      </c>
      <c r="I1837">
        <v>-7.766</v>
      </c>
      <c r="J1837">
        <v>-38643.071000000004</v>
      </c>
      <c r="K1837">
        <v>2314.8609999999999</v>
      </c>
    </row>
    <row r="1838" spans="1:11">
      <c r="A1838" t="str">
        <f t="shared" si="28"/>
        <v>3RD FLUL30</v>
      </c>
      <c r="B1838" t="s">
        <v>22</v>
      </c>
      <c r="C1838" t="s">
        <v>58</v>
      </c>
      <c r="D1838" t="s">
        <v>14</v>
      </c>
      <c r="E1838">
        <v>0</v>
      </c>
      <c r="F1838">
        <v>4381.1000000000004</v>
      </c>
      <c r="G1838">
        <v>-108.2</v>
      </c>
      <c r="H1838">
        <v>3888.44</v>
      </c>
      <c r="I1838">
        <v>173.17400000000001</v>
      </c>
      <c r="J1838">
        <v>8944.8230000000003</v>
      </c>
      <c r="K1838">
        <v>-257.89699999999999</v>
      </c>
    </row>
    <row r="1839" spans="1:11">
      <c r="A1839" t="str">
        <f t="shared" si="28"/>
        <v>3RD FLUL31.64</v>
      </c>
      <c r="B1839" t="s">
        <v>22</v>
      </c>
      <c r="C1839" t="s">
        <v>58</v>
      </c>
      <c r="D1839" t="s">
        <v>14</v>
      </c>
      <c r="E1839">
        <v>1.64</v>
      </c>
      <c r="F1839">
        <v>4381.1000000000004</v>
      </c>
      <c r="G1839">
        <v>-108.2</v>
      </c>
      <c r="H1839">
        <v>3888.44</v>
      </c>
      <c r="I1839">
        <v>173.17400000000001</v>
      </c>
      <c r="J1839">
        <v>2178.7840000000001</v>
      </c>
      <c r="K1839">
        <v>-47.003</v>
      </c>
    </row>
    <row r="1840" spans="1:11">
      <c r="A1840" t="str">
        <f t="shared" si="28"/>
        <v>3RD FLUL33.28</v>
      </c>
      <c r="B1840" t="s">
        <v>22</v>
      </c>
      <c r="C1840" t="s">
        <v>58</v>
      </c>
      <c r="D1840" t="s">
        <v>14</v>
      </c>
      <c r="E1840">
        <v>3.28</v>
      </c>
      <c r="F1840">
        <v>4381.1000000000004</v>
      </c>
      <c r="G1840">
        <v>-108.2</v>
      </c>
      <c r="H1840">
        <v>3888.44</v>
      </c>
      <c r="I1840">
        <v>173.17400000000001</v>
      </c>
      <c r="J1840">
        <v>-4672.2889999999998</v>
      </c>
      <c r="K1840">
        <v>165.72800000000001</v>
      </c>
    </row>
    <row r="1841" spans="1:11">
      <c r="A1841" t="str">
        <f t="shared" si="28"/>
        <v>2ND FLUL10</v>
      </c>
      <c r="B1841" t="s">
        <v>23</v>
      </c>
      <c r="C1841" t="s">
        <v>58</v>
      </c>
      <c r="D1841" t="s">
        <v>12</v>
      </c>
      <c r="E1841">
        <v>0</v>
      </c>
      <c r="F1841">
        <v>-30916.11</v>
      </c>
      <c r="G1841">
        <v>29602.7</v>
      </c>
      <c r="H1841">
        <v>-6491.52</v>
      </c>
      <c r="I1841">
        <v>-218.86199999999999</v>
      </c>
      <c r="J1841">
        <v>-15210.434999999999</v>
      </c>
      <c r="K1841">
        <v>88234.038</v>
      </c>
    </row>
    <row r="1842" spans="1:11">
      <c r="A1842" t="str">
        <f t="shared" si="28"/>
        <v>2ND FLUL11.64</v>
      </c>
      <c r="B1842" t="s">
        <v>23</v>
      </c>
      <c r="C1842" t="s">
        <v>58</v>
      </c>
      <c r="D1842" t="s">
        <v>12</v>
      </c>
      <c r="E1842">
        <v>1.64</v>
      </c>
      <c r="F1842">
        <v>-30916.11</v>
      </c>
      <c r="G1842">
        <v>29602.7</v>
      </c>
      <c r="H1842">
        <v>-6491.52</v>
      </c>
      <c r="I1842">
        <v>-218.86199999999999</v>
      </c>
      <c r="J1842">
        <v>-3665.857</v>
      </c>
      <c r="K1842">
        <v>31357.736000000001</v>
      </c>
    </row>
    <row r="1843" spans="1:11">
      <c r="A1843" t="str">
        <f t="shared" si="28"/>
        <v>2ND FLUL13.28</v>
      </c>
      <c r="B1843" t="s">
        <v>23</v>
      </c>
      <c r="C1843" t="s">
        <v>58</v>
      </c>
      <c r="D1843" t="s">
        <v>12</v>
      </c>
      <c r="E1843">
        <v>3.28</v>
      </c>
      <c r="F1843">
        <v>-30916.11</v>
      </c>
      <c r="G1843">
        <v>29602.7</v>
      </c>
      <c r="H1843">
        <v>-6491.52</v>
      </c>
      <c r="I1843">
        <v>-218.86199999999999</v>
      </c>
      <c r="J1843">
        <v>8037.4290000000001</v>
      </c>
      <c r="K1843">
        <v>-26874.682000000001</v>
      </c>
    </row>
    <row r="1844" spans="1:11">
      <c r="A1844" t="str">
        <f t="shared" si="28"/>
        <v>2ND FLUL20</v>
      </c>
      <c r="B1844" t="s">
        <v>23</v>
      </c>
      <c r="C1844" t="s">
        <v>58</v>
      </c>
      <c r="D1844" t="s">
        <v>13</v>
      </c>
      <c r="E1844">
        <v>0</v>
      </c>
      <c r="F1844">
        <v>52760.51</v>
      </c>
      <c r="G1844">
        <v>-1630.15</v>
      </c>
      <c r="H1844">
        <v>18705.32</v>
      </c>
      <c r="I1844">
        <v>-3.3559999999999999</v>
      </c>
      <c r="J1844">
        <v>41069.616999999998</v>
      </c>
      <c r="K1844">
        <v>-5686.0190000000002</v>
      </c>
    </row>
    <row r="1845" spans="1:11">
      <c r="A1845" t="str">
        <f t="shared" si="28"/>
        <v>2ND FLUL21.64</v>
      </c>
      <c r="B1845" t="s">
        <v>23</v>
      </c>
      <c r="C1845" t="s">
        <v>58</v>
      </c>
      <c r="D1845" t="s">
        <v>13</v>
      </c>
      <c r="E1845">
        <v>1.64</v>
      </c>
      <c r="F1845">
        <v>52760.51</v>
      </c>
      <c r="G1845">
        <v>-1630.15</v>
      </c>
      <c r="H1845">
        <v>18705.32</v>
      </c>
      <c r="I1845">
        <v>-3.3559999999999999</v>
      </c>
      <c r="J1845">
        <v>7199.79</v>
      </c>
      <c r="K1845">
        <v>-2585.7979999999998</v>
      </c>
    </row>
    <row r="1846" spans="1:11">
      <c r="A1846" t="str">
        <f t="shared" si="28"/>
        <v>2ND FLUL23.28</v>
      </c>
      <c r="B1846" t="s">
        <v>23</v>
      </c>
      <c r="C1846" t="s">
        <v>58</v>
      </c>
      <c r="D1846" t="s">
        <v>13</v>
      </c>
      <c r="E1846">
        <v>3.28</v>
      </c>
      <c r="F1846">
        <v>52760.51</v>
      </c>
      <c r="G1846">
        <v>-1630.15</v>
      </c>
      <c r="H1846">
        <v>18705.32</v>
      </c>
      <c r="I1846">
        <v>-3.3559999999999999</v>
      </c>
      <c r="J1846">
        <v>-26982.133999999998</v>
      </c>
      <c r="K1846">
        <v>626.19500000000005</v>
      </c>
    </row>
    <row r="1847" spans="1:11">
      <c r="A1847" t="str">
        <f t="shared" si="28"/>
        <v>2ND FLUL30</v>
      </c>
      <c r="B1847" t="s">
        <v>23</v>
      </c>
      <c r="C1847" t="s">
        <v>58</v>
      </c>
      <c r="D1847" t="s">
        <v>14</v>
      </c>
      <c r="E1847">
        <v>0</v>
      </c>
      <c r="F1847">
        <v>4755.6099999999997</v>
      </c>
      <c r="G1847">
        <v>-146.88999999999999</v>
      </c>
      <c r="H1847">
        <v>2456.67</v>
      </c>
      <c r="I1847">
        <v>145.88</v>
      </c>
      <c r="J1847">
        <v>5291.9049999999997</v>
      </c>
      <c r="K1847">
        <v>-495.89400000000001</v>
      </c>
    </row>
    <row r="1848" spans="1:11">
      <c r="A1848" t="str">
        <f t="shared" si="28"/>
        <v>2ND FLUL31.64</v>
      </c>
      <c r="B1848" t="s">
        <v>23</v>
      </c>
      <c r="C1848" t="s">
        <v>58</v>
      </c>
      <c r="D1848" t="s">
        <v>14</v>
      </c>
      <c r="E1848">
        <v>1.64</v>
      </c>
      <c r="F1848">
        <v>4755.6099999999997</v>
      </c>
      <c r="G1848">
        <v>-146.88999999999999</v>
      </c>
      <c r="H1848">
        <v>2456.67</v>
      </c>
      <c r="I1848">
        <v>145.88</v>
      </c>
      <c r="J1848">
        <v>874.63699999999994</v>
      </c>
      <c r="K1848">
        <v>-230.506</v>
      </c>
    </row>
    <row r="1849" spans="1:11">
      <c r="A1849" t="str">
        <f t="shared" si="28"/>
        <v>2ND FLUL33.28</v>
      </c>
      <c r="B1849" t="s">
        <v>23</v>
      </c>
      <c r="C1849" t="s">
        <v>58</v>
      </c>
      <c r="D1849" t="s">
        <v>14</v>
      </c>
      <c r="E1849">
        <v>3.28</v>
      </c>
      <c r="F1849">
        <v>4755.6099999999997</v>
      </c>
      <c r="G1849">
        <v>-146.88999999999999</v>
      </c>
      <c r="H1849">
        <v>2456.67</v>
      </c>
      <c r="I1849">
        <v>145.88</v>
      </c>
      <c r="J1849">
        <v>-3580.5569999999998</v>
      </c>
      <c r="K1849">
        <v>44.844999999999999</v>
      </c>
    </row>
    <row r="1850" spans="1:11">
      <c r="A1850" t="str">
        <f t="shared" si="28"/>
        <v>1ST FLUL10</v>
      </c>
      <c r="B1850" t="s">
        <v>24</v>
      </c>
      <c r="C1850" t="s">
        <v>58</v>
      </c>
      <c r="D1850" t="s">
        <v>12</v>
      </c>
      <c r="E1850">
        <v>0</v>
      </c>
      <c r="F1850">
        <v>-16300.98</v>
      </c>
      <c r="G1850">
        <v>31390.04</v>
      </c>
      <c r="H1850">
        <v>-1388.76</v>
      </c>
      <c r="I1850">
        <v>-153.946</v>
      </c>
      <c r="J1850">
        <v>-10346.546</v>
      </c>
      <c r="K1850">
        <v>139448.80499999999</v>
      </c>
    </row>
    <row r="1851" spans="1:11">
      <c r="A1851" t="str">
        <f t="shared" si="28"/>
        <v>1ST FLUL11.79</v>
      </c>
      <c r="B1851" t="s">
        <v>24</v>
      </c>
      <c r="C1851" t="s">
        <v>58</v>
      </c>
      <c r="D1851" t="s">
        <v>12</v>
      </c>
      <c r="E1851">
        <v>1.79</v>
      </c>
      <c r="F1851">
        <v>-16300.98</v>
      </c>
      <c r="G1851">
        <v>31390.04</v>
      </c>
      <c r="H1851">
        <v>-1388.76</v>
      </c>
      <c r="I1851">
        <v>-153.946</v>
      </c>
      <c r="J1851">
        <v>-7493.5540000000001</v>
      </c>
      <c r="K1851">
        <v>78615.773000000001</v>
      </c>
    </row>
    <row r="1852" spans="1:11">
      <c r="A1852" t="str">
        <f t="shared" si="28"/>
        <v>1ST FLUL13.58</v>
      </c>
      <c r="B1852" t="s">
        <v>24</v>
      </c>
      <c r="C1852" t="s">
        <v>58</v>
      </c>
      <c r="D1852" t="s">
        <v>12</v>
      </c>
      <c r="E1852">
        <v>3.58</v>
      </c>
      <c r="F1852">
        <v>-16300.98</v>
      </c>
      <c r="G1852">
        <v>31390.04</v>
      </c>
      <c r="H1852">
        <v>-1388.76</v>
      </c>
      <c r="I1852">
        <v>-153.946</v>
      </c>
      <c r="J1852">
        <v>-4401.9889999999996</v>
      </c>
      <c r="K1852">
        <v>15279.528</v>
      </c>
    </row>
    <row r="1853" spans="1:11">
      <c r="A1853" t="str">
        <f t="shared" si="28"/>
        <v>1ST FLUL20</v>
      </c>
      <c r="B1853" t="s">
        <v>24</v>
      </c>
      <c r="C1853" t="s">
        <v>58</v>
      </c>
      <c r="D1853" t="s">
        <v>13</v>
      </c>
      <c r="E1853">
        <v>0</v>
      </c>
      <c r="F1853">
        <v>46603.25</v>
      </c>
      <c r="G1853">
        <v>-1165.18</v>
      </c>
      <c r="H1853">
        <v>6656.73</v>
      </c>
      <c r="I1853">
        <v>-5.4320000000000004</v>
      </c>
      <c r="J1853">
        <v>37944.684999999998</v>
      </c>
      <c r="K1853">
        <v>-6316.357</v>
      </c>
    </row>
    <row r="1854" spans="1:11">
      <c r="A1854" t="str">
        <f t="shared" si="28"/>
        <v>1ST FLUL21.79</v>
      </c>
      <c r="B1854" t="s">
        <v>24</v>
      </c>
      <c r="C1854" t="s">
        <v>58</v>
      </c>
      <c r="D1854" t="s">
        <v>13</v>
      </c>
      <c r="E1854">
        <v>1.79</v>
      </c>
      <c r="F1854">
        <v>46603.25</v>
      </c>
      <c r="G1854">
        <v>-1165.18</v>
      </c>
      <c r="H1854">
        <v>6656.73</v>
      </c>
      <c r="I1854">
        <v>-5.4320000000000004</v>
      </c>
      <c r="J1854">
        <v>24229.778999999999</v>
      </c>
      <c r="K1854">
        <v>-4040.223</v>
      </c>
    </row>
    <row r="1855" spans="1:11">
      <c r="A1855" t="str">
        <f t="shared" si="28"/>
        <v>1ST FLUL23.58</v>
      </c>
      <c r="B1855" t="s">
        <v>24</v>
      </c>
      <c r="C1855" t="s">
        <v>58</v>
      </c>
      <c r="D1855" t="s">
        <v>13</v>
      </c>
      <c r="E1855">
        <v>3.58</v>
      </c>
      <c r="F1855">
        <v>46603.25</v>
      </c>
      <c r="G1855">
        <v>-1165.18</v>
      </c>
      <c r="H1855">
        <v>6656.73</v>
      </c>
      <c r="I1855">
        <v>-5.4320000000000004</v>
      </c>
      <c r="J1855">
        <v>9743.4220000000005</v>
      </c>
      <c r="K1855">
        <v>-1635.453</v>
      </c>
    </row>
    <row r="1856" spans="1:11">
      <c r="A1856" t="str">
        <f t="shared" si="28"/>
        <v>1ST FLUL30</v>
      </c>
      <c r="B1856" t="s">
        <v>24</v>
      </c>
      <c r="C1856" t="s">
        <v>58</v>
      </c>
      <c r="D1856" t="s">
        <v>14</v>
      </c>
      <c r="E1856">
        <v>0</v>
      </c>
      <c r="F1856">
        <v>4194.75</v>
      </c>
      <c r="G1856">
        <v>29.45</v>
      </c>
      <c r="H1856">
        <v>920.7</v>
      </c>
      <c r="I1856">
        <v>137.428</v>
      </c>
      <c r="J1856">
        <v>5465.2839999999997</v>
      </c>
      <c r="K1856">
        <v>-149.25800000000001</v>
      </c>
    </row>
    <row r="1857" spans="1:11">
      <c r="A1857" t="str">
        <f t="shared" si="28"/>
        <v>1ST FLUL31.79</v>
      </c>
      <c r="B1857" t="s">
        <v>24</v>
      </c>
      <c r="C1857" t="s">
        <v>58</v>
      </c>
      <c r="D1857" t="s">
        <v>14</v>
      </c>
      <c r="E1857">
        <v>1.79</v>
      </c>
      <c r="F1857">
        <v>4194.75</v>
      </c>
      <c r="G1857">
        <v>29.45</v>
      </c>
      <c r="H1857">
        <v>920.7</v>
      </c>
      <c r="I1857">
        <v>137.428</v>
      </c>
      <c r="J1857">
        <v>3639.3180000000002</v>
      </c>
      <c r="K1857">
        <v>-196.72300000000001</v>
      </c>
    </row>
    <row r="1858" spans="1:11">
      <c r="A1858" t="str">
        <f t="shared" si="28"/>
        <v>1ST FLUL33.58</v>
      </c>
      <c r="B1858" t="s">
        <v>24</v>
      </c>
      <c r="C1858" t="s">
        <v>58</v>
      </c>
      <c r="D1858" t="s">
        <v>14</v>
      </c>
      <c r="E1858">
        <v>3.58</v>
      </c>
      <c r="F1858">
        <v>4194.75</v>
      </c>
      <c r="G1858">
        <v>29.45</v>
      </c>
      <c r="H1858">
        <v>920.7</v>
      </c>
      <c r="I1858">
        <v>137.428</v>
      </c>
      <c r="J1858">
        <v>1697.4829999999999</v>
      </c>
      <c r="K1858">
        <v>-237.92599999999999</v>
      </c>
    </row>
    <row r="1859" spans="1:11">
      <c r="A1859" t="str">
        <f t="shared" ref="A1859:A1922" si="29">+CONCATENATE(B1859,D1859,E1859)</f>
        <v>GROUND FLUL10</v>
      </c>
      <c r="B1859" t="s">
        <v>10</v>
      </c>
      <c r="C1859" t="s">
        <v>58</v>
      </c>
      <c r="D1859" t="s">
        <v>12</v>
      </c>
      <c r="E1859">
        <v>0</v>
      </c>
      <c r="F1859">
        <v>-13981.33</v>
      </c>
      <c r="G1859">
        <v>-51045.21</v>
      </c>
      <c r="H1859">
        <v>3098.78</v>
      </c>
      <c r="I1859">
        <v>-3.2919999999999998</v>
      </c>
      <c r="J1859">
        <v>1130.4970000000001</v>
      </c>
      <c r="K1859">
        <v>-30477.98</v>
      </c>
    </row>
    <row r="1860" spans="1:11">
      <c r="A1860" t="str">
        <f t="shared" si="29"/>
        <v>GROUND FLUL11.615</v>
      </c>
      <c r="B1860" t="s">
        <v>10</v>
      </c>
      <c r="C1860" t="s">
        <v>58</v>
      </c>
      <c r="D1860" t="s">
        <v>12</v>
      </c>
      <c r="E1860">
        <v>1.615</v>
      </c>
      <c r="F1860">
        <v>-13981.33</v>
      </c>
      <c r="G1860">
        <v>-51045.21</v>
      </c>
      <c r="H1860">
        <v>3098.78</v>
      </c>
      <c r="I1860">
        <v>-3.2919999999999998</v>
      </c>
      <c r="J1860">
        <v>-3884.2939999999999</v>
      </c>
      <c r="K1860">
        <v>52464.313999999998</v>
      </c>
    </row>
    <row r="1861" spans="1:11">
      <c r="A1861" t="str">
        <f t="shared" si="29"/>
        <v>GROUND FLUL13.23</v>
      </c>
      <c r="B1861" t="s">
        <v>10</v>
      </c>
      <c r="C1861" t="s">
        <v>58</v>
      </c>
      <c r="D1861" t="s">
        <v>12</v>
      </c>
      <c r="E1861">
        <v>3.23</v>
      </c>
      <c r="F1861">
        <v>-13981.33</v>
      </c>
      <c r="G1861">
        <v>-51045.21</v>
      </c>
      <c r="H1861">
        <v>3098.78</v>
      </c>
      <c r="I1861">
        <v>-3.2919999999999998</v>
      </c>
      <c r="J1861">
        <v>-8792.5849999999991</v>
      </c>
      <c r="K1861">
        <v>133968.14799999999</v>
      </c>
    </row>
    <row r="1862" spans="1:11">
      <c r="A1862" t="str">
        <f t="shared" si="29"/>
        <v>GROUND FLUL20</v>
      </c>
      <c r="B1862" t="s">
        <v>10</v>
      </c>
      <c r="C1862" t="s">
        <v>58</v>
      </c>
      <c r="D1862" t="s">
        <v>13</v>
      </c>
      <c r="E1862">
        <v>0</v>
      </c>
      <c r="F1862">
        <v>44060.29</v>
      </c>
      <c r="G1862">
        <v>2359.23</v>
      </c>
      <c r="H1862">
        <v>-10892.21</v>
      </c>
      <c r="I1862">
        <v>-5.3179999999999996</v>
      </c>
      <c r="J1862">
        <v>-992.02499999999998</v>
      </c>
      <c r="K1862">
        <v>1515.396</v>
      </c>
    </row>
    <row r="1863" spans="1:11">
      <c r="A1863" t="str">
        <f t="shared" si="29"/>
        <v>GROUND FLUL21.615</v>
      </c>
      <c r="B1863" t="s">
        <v>10</v>
      </c>
      <c r="C1863" t="s">
        <v>58</v>
      </c>
      <c r="D1863" t="s">
        <v>13</v>
      </c>
      <c r="E1863">
        <v>1.615</v>
      </c>
      <c r="F1863">
        <v>44060.29</v>
      </c>
      <c r="G1863">
        <v>2359.23</v>
      </c>
      <c r="H1863">
        <v>-10892.21</v>
      </c>
      <c r="I1863">
        <v>-5.3179999999999996</v>
      </c>
      <c r="J1863">
        <v>16262.638999999999</v>
      </c>
      <c r="K1863">
        <v>-2337.944</v>
      </c>
    </row>
    <row r="1864" spans="1:11">
      <c r="A1864" t="str">
        <f t="shared" si="29"/>
        <v>GROUND FLUL23.23</v>
      </c>
      <c r="B1864" t="s">
        <v>10</v>
      </c>
      <c r="C1864" t="s">
        <v>58</v>
      </c>
      <c r="D1864" t="s">
        <v>13</v>
      </c>
      <c r="E1864">
        <v>3.23</v>
      </c>
      <c r="F1864">
        <v>44060.29</v>
      </c>
      <c r="G1864">
        <v>2359.23</v>
      </c>
      <c r="H1864">
        <v>-10892.21</v>
      </c>
      <c r="I1864">
        <v>-5.3179999999999996</v>
      </c>
      <c r="J1864">
        <v>33071.415999999997</v>
      </c>
      <c r="K1864">
        <v>-6127.1819999999998</v>
      </c>
    </row>
    <row r="1865" spans="1:11">
      <c r="A1865" t="str">
        <f t="shared" si="29"/>
        <v>GROUND FLUL30</v>
      </c>
      <c r="B1865" t="s">
        <v>10</v>
      </c>
      <c r="C1865" t="s">
        <v>58</v>
      </c>
      <c r="D1865" t="s">
        <v>14</v>
      </c>
      <c r="E1865">
        <v>0</v>
      </c>
      <c r="F1865">
        <v>3966.63</v>
      </c>
      <c r="G1865">
        <v>54.73</v>
      </c>
      <c r="H1865">
        <v>-1936.34</v>
      </c>
      <c r="I1865">
        <v>3.9849999999999999</v>
      </c>
      <c r="J1865">
        <v>-1169.9649999999999</v>
      </c>
      <c r="K1865">
        <v>38.625</v>
      </c>
    </row>
    <row r="1866" spans="1:11">
      <c r="A1866" t="str">
        <f t="shared" si="29"/>
        <v>GROUND FLUL31.615</v>
      </c>
      <c r="B1866" t="s">
        <v>10</v>
      </c>
      <c r="C1866" t="s">
        <v>58</v>
      </c>
      <c r="D1866" t="s">
        <v>14</v>
      </c>
      <c r="E1866">
        <v>1.615</v>
      </c>
      <c r="F1866">
        <v>3966.63</v>
      </c>
      <c r="G1866">
        <v>54.73</v>
      </c>
      <c r="H1866">
        <v>-1936.34</v>
      </c>
      <c r="I1866">
        <v>3.9849999999999999</v>
      </c>
      <c r="J1866">
        <v>1978.905</v>
      </c>
      <c r="K1866">
        <v>-50.247999999999998</v>
      </c>
    </row>
    <row r="1867" spans="1:11">
      <c r="A1867" t="str">
        <f t="shared" si="29"/>
        <v>GROUND FLUL33.23</v>
      </c>
      <c r="B1867" t="s">
        <v>10</v>
      </c>
      <c r="C1867" t="s">
        <v>58</v>
      </c>
      <c r="D1867" t="s">
        <v>14</v>
      </c>
      <c r="E1867">
        <v>3.23</v>
      </c>
      <c r="F1867">
        <v>3966.63</v>
      </c>
      <c r="G1867">
        <v>54.73</v>
      </c>
      <c r="H1867">
        <v>-1936.34</v>
      </c>
      <c r="I1867">
        <v>3.9849999999999999</v>
      </c>
      <c r="J1867">
        <v>5073.5169999999998</v>
      </c>
      <c r="K1867">
        <v>-137.74299999999999</v>
      </c>
    </row>
    <row r="1868" spans="1:11">
      <c r="A1868" t="str">
        <f t="shared" si="29"/>
        <v>BASE 1 FLUL10</v>
      </c>
      <c r="B1868" t="s">
        <v>15</v>
      </c>
      <c r="C1868" t="s">
        <v>58</v>
      </c>
      <c r="D1868" t="s">
        <v>12</v>
      </c>
      <c r="E1868">
        <v>0</v>
      </c>
      <c r="F1868">
        <v>-13422.53</v>
      </c>
      <c r="G1868">
        <v>11670</v>
      </c>
      <c r="H1868">
        <v>-856.28</v>
      </c>
      <c r="I1868">
        <v>-1.7070000000000001</v>
      </c>
      <c r="J1868">
        <v>-1141.683</v>
      </c>
      <c r="K1868">
        <v>8743.5470000000005</v>
      </c>
    </row>
    <row r="1869" spans="1:11">
      <c r="A1869" t="str">
        <f t="shared" si="29"/>
        <v>BASE 1 FLUL11.615</v>
      </c>
      <c r="B1869" t="s">
        <v>15</v>
      </c>
      <c r="C1869" t="s">
        <v>58</v>
      </c>
      <c r="D1869" t="s">
        <v>12</v>
      </c>
      <c r="E1869">
        <v>1.615</v>
      </c>
      <c r="F1869">
        <v>-13422.53</v>
      </c>
      <c r="G1869">
        <v>11670</v>
      </c>
      <c r="H1869">
        <v>-856.28</v>
      </c>
      <c r="I1869">
        <v>-1.7070000000000001</v>
      </c>
      <c r="J1869">
        <v>255.90299999999999</v>
      </c>
      <c r="K1869">
        <v>-10387.049999999999</v>
      </c>
    </row>
    <row r="1870" spans="1:11">
      <c r="A1870" t="str">
        <f t="shared" si="29"/>
        <v>BASE 1 FLUL13.23</v>
      </c>
      <c r="B1870" t="s">
        <v>15</v>
      </c>
      <c r="C1870" t="s">
        <v>58</v>
      </c>
      <c r="D1870" t="s">
        <v>12</v>
      </c>
      <c r="E1870">
        <v>3.23</v>
      </c>
      <c r="F1870">
        <v>-13422.53</v>
      </c>
      <c r="G1870">
        <v>11670</v>
      </c>
      <c r="H1870">
        <v>-856.28</v>
      </c>
      <c r="I1870">
        <v>-1.7070000000000001</v>
      </c>
      <c r="J1870">
        <v>1646.1569999999999</v>
      </c>
      <c r="K1870">
        <v>-29220.055</v>
      </c>
    </row>
    <row r="1871" spans="1:11">
      <c r="A1871" t="str">
        <f t="shared" si="29"/>
        <v>BASE 1 FLUL20</v>
      </c>
      <c r="B1871" t="s">
        <v>15</v>
      </c>
      <c r="C1871" t="s">
        <v>58</v>
      </c>
      <c r="D1871" t="s">
        <v>13</v>
      </c>
      <c r="E1871">
        <v>0</v>
      </c>
      <c r="F1871">
        <v>43038.98</v>
      </c>
      <c r="G1871">
        <v>-525.73</v>
      </c>
      <c r="H1871">
        <v>1289.76</v>
      </c>
      <c r="I1871">
        <v>-1.875</v>
      </c>
      <c r="J1871">
        <v>2668.17</v>
      </c>
      <c r="K1871">
        <v>-244.565</v>
      </c>
    </row>
    <row r="1872" spans="1:11">
      <c r="A1872" t="str">
        <f t="shared" si="29"/>
        <v>BASE 1 FLUL21.615</v>
      </c>
      <c r="B1872" t="s">
        <v>15</v>
      </c>
      <c r="C1872" t="s">
        <v>58</v>
      </c>
      <c r="D1872" t="s">
        <v>13</v>
      </c>
      <c r="E1872">
        <v>1.615</v>
      </c>
      <c r="F1872">
        <v>43038.98</v>
      </c>
      <c r="G1872">
        <v>-525.73</v>
      </c>
      <c r="H1872">
        <v>1289.76</v>
      </c>
      <c r="I1872">
        <v>-1.875</v>
      </c>
      <c r="J1872">
        <v>263.77100000000002</v>
      </c>
      <c r="K1872">
        <v>603.17200000000003</v>
      </c>
    </row>
    <row r="1873" spans="1:11">
      <c r="A1873" t="str">
        <f t="shared" si="29"/>
        <v>BASE 1 FLUL23.23</v>
      </c>
      <c r="B1873" t="s">
        <v>15</v>
      </c>
      <c r="C1873" t="s">
        <v>58</v>
      </c>
      <c r="D1873" t="s">
        <v>13</v>
      </c>
      <c r="E1873">
        <v>3.23</v>
      </c>
      <c r="F1873">
        <v>43038.98</v>
      </c>
      <c r="G1873">
        <v>-525.73</v>
      </c>
      <c r="H1873">
        <v>1289.76</v>
      </c>
      <c r="I1873">
        <v>-1.875</v>
      </c>
      <c r="J1873">
        <v>-2148.1860000000001</v>
      </c>
      <c r="K1873">
        <v>1433.6279999999999</v>
      </c>
    </row>
    <row r="1874" spans="1:11">
      <c r="A1874" t="str">
        <f t="shared" si="29"/>
        <v>BASE 1 FLUL30</v>
      </c>
      <c r="B1874" t="s">
        <v>15</v>
      </c>
      <c r="C1874" t="s">
        <v>58</v>
      </c>
      <c r="D1874" t="s">
        <v>14</v>
      </c>
      <c r="E1874">
        <v>0</v>
      </c>
      <c r="F1874">
        <v>3927.72</v>
      </c>
      <c r="G1874">
        <v>-27.24</v>
      </c>
      <c r="H1874">
        <v>467.54</v>
      </c>
      <c r="I1874">
        <v>1.415</v>
      </c>
      <c r="J1874">
        <v>411.36799999999999</v>
      </c>
      <c r="K1874">
        <v>-48.725000000000001</v>
      </c>
    </row>
    <row r="1875" spans="1:11">
      <c r="A1875" t="str">
        <f t="shared" si="29"/>
        <v>BASE 1 FLUL31.615</v>
      </c>
      <c r="B1875" t="s">
        <v>15</v>
      </c>
      <c r="C1875" t="s">
        <v>58</v>
      </c>
      <c r="D1875" t="s">
        <v>14</v>
      </c>
      <c r="E1875">
        <v>1.615</v>
      </c>
      <c r="F1875">
        <v>3927.72</v>
      </c>
      <c r="G1875">
        <v>-27.24</v>
      </c>
      <c r="H1875">
        <v>467.54</v>
      </c>
      <c r="I1875">
        <v>1.415</v>
      </c>
      <c r="J1875">
        <v>-350.52300000000002</v>
      </c>
      <c r="K1875">
        <v>-4.6879999999999997</v>
      </c>
    </row>
    <row r="1876" spans="1:11">
      <c r="A1876" t="str">
        <f t="shared" si="29"/>
        <v>BASE 1 FLUL33.23</v>
      </c>
      <c r="B1876" t="s">
        <v>15</v>
      </c>
      <c r="C1876" t="s">
        <v>58</v>
      </c>
      <c r="D1876" t="s">
        <v>14</v>
      </c>
      <c r="E1876">
        <v>3.23</v>
      </c>
      <c r="F1876">
        <v>3927.72</v>
      </c>
      <c r="G1876">
        <v>-27.24</v>
      </c>
      <c r="H1876">
        <v>467.54</v>
      </c>
      <c r="I1876">
        <v>1.415</v>
      </c>
      <c r="J1876">
        <v>-1102.3720000000001</v>
      </c>
      <c r="K1876">
        <v>39.484000000000002</v>
      </c>
    </row>
    <row r="1877" spans="1:11">
      <c r="A1877" t="str">
        <f t="shared" si="29"/>
        <v>BASE 2 FLUL10</v>
      </c>
      <c r="B1877" t="s">
        <v>16</v>
      </c>
      <c r="C1877" t="s">
        <v>58</v>
      </c>
      <c r="D1877" t="s">
        <v>12</v>
      </c>
      <c r="E1877">
        <v>0</v>
      </c>
      <c r="F1877">
        <v>-12931.85</v>
      </c>
      <c r="G1877">
        <v>-5939.08</v>
      </c>
      <c r="H1877">
        <v>936.43</v>
      </c>
      <c r="I1877">
        <v>-2.3580000000000001</v>
      </c>
      <c r="J1877">
        <v>2203.002</v>
      </c>
      <c r="K1877">
        <v>-10404.007</v>
      </c>
    </row>
    <row r="1878" spans="1:11">
      <c r="A1878" t="str">
        <f t="shared" si="29"/>
        <v>BASE 2 FLUL11.615</v>
      </c>
      <c r="B1878" t="s">
        <v>16</v>
      </c>
      <c r="C1878" t="s">
        <v>58</v>
      </c>
      <c r="D1878" t="s">
        <v>12</v>
      </c>
      <c r="E1878">
        <v>1.615</v>
      </c>
      <c r="F1878">
        <v>-12931.85</v>
      </c>
      <c r="G1878">
        <v>-5939.08</v>
      </c>
      <c r="H1878">
        <v>936.43</v>
      </c>
      <c r="I1878">
        <v>-2.3580000000000001</v>
      </c>
      <c r="J1878">
        <v>708.23</v>
      </c>
      <c r="K1878">
        <v>-980.60599999999999</v>
      </c>
    </row>
    <row r="1879" spans="1:11">
      <c r="A1879" t="str">
        <f t="shared" si="29"/>
        <v>BASE 2 FLUL13.23</v>
      </c>
      <c r="B1879" t="s">
        <v>16</v>
      </c>
      <c r="C1879" t="s">
        <v>58</v>
      </c>
      <c r="D1879" t="s">
        <v>12</v>
      </c>
      <c r="E1879">
        <v>3.23</v>
      </c>
      <c r="F1879">
        <v>-12931.85</v>
      </c>
      <c r="G1879">
        <v>-5939.08</v>
      </c>
      <c r="H1879">
        <v>936.43</v>
      </c>
      <c r="I1879">
        <v>-2.3580000000000001</v>
      </c>
      <c r="J1879">
        <v>-807.72799999999995</v>
      </c>
      <c r="K1879">
        <v>8472.1270000000004</v>
      </c>
    </row>
    <row r="1880" spans="1:11">
      <c r="A1880" t="str">
        <f t="shared" si="29"/>
        <v>BASE 2 FLUL20</v>
      </c>
      <c r="B1880" t="s">
        <v>16</v>
      </c>
      <c r="C1880" t="s">
        <v>58</v>
      </c>
      <c r="D1880" t="s">
        <v>13</v>
      </c>
      <c r="E1880">
        <v>0</v>
      </c>
      <c r="F1880">
        <v>42261.96</v>
      </c>
      <c r="G1880">
        <v>67.12</v>
      </c>
      <c r="H1880">
        <v>-870.42</v>
      </c>
      <c r="I1880">
        <v>-0.14899999999999999</v>
      </c>
      <c r="J1880">
        <v>-703.30200000000002</v>
      </c>
      <c r="K1880">
        <v>-7.0430000000000001</v>
      </c>
    </row>
    <row r="1881" spans="1:11">
      <c r="A1881" t="str">
        <f t="shared" si="29"/>
        <v>BASE 2 FLUL21.615</v>
      </c>
      <c r="B1881" t="s">
        <v>16</v>
      </c>
      <c r="C1881" t="s">
        <v>58</v>
      </c>
      <c r="D1881" t="s">
        <v>13</v>
      </c>
      <c r="E1881">
        <v>1.615</v>
      </c>
      <c r="F1881">
        <v>42261.96</v>
      </c>
      <c r="G1881">
        <v>67.12</v>
      </c>
      <c r="H1881">
        <v>-870.42</v>
      </c>
      <c r="I1881">
        <v>-0.14899999999999999</v>
      </c>
      <c r="J1881">
        <v>430.73399999999998</v>
      </c>
      <c r="K1881">
        <v>-124.36</v>
      </c>
    </row>
    <row r="1882" spans="1:11">
      <c r="A1882" t="str">
        <f t="shared" si="29"/>
        <v>BASE 2 FLUL23.23</v>
      </c>
      <c r="B1882" t="s">
        <v>16</v>
      </c>
      <c r="C1882" t="s">
        <v>58</v>
      </c>
      <c r="D1882" t="s">
        <v>13</v>
      </c>
      <c r="E1882">
        <v>3.23</v>
      </c>
      <c r="F1882">
        <v>42261.96</v>
      </c>
      <c r="G1882">
        <v>67.12</v>
      </c>
      <c r="H1882">
        <v>-870.42</v>
      </c>
      <c r="I1882">
        <v>-0.14899999999999999</v>
      </c>
      <c r="J1882">
        <v>1551.886</v>
      </c>
      <c r="K1882">
        <v>-237.958</v>
      </c>
    </row>
    <row r="1883" spans="1:11">
      <c r="A1883" t="str">
        <f t="shared" si="29"/>
        <v>BASE 2 FLUL30</v>
      </c>
      <c r="B1883" t="s">
        <v>16</v>
      </c>
      <c r="C1883" t="s">
        <v>58</v>
      </c>
      <c r="D1883" t="s">
        <v>14</v>
      </c>
      <c r="E1883">
        <v>0</v>
      </c>
      <c r="F1883">
        <v>3883.02</v>
      </c>
      <c r="G1883">
        <v>74.260000000000005</v>
      </c>
      <c r="H1883">
        <v>-422.41</v>
      </c>
      <c r="I1883">
        <v>2.387</v>
      </c>
      <c r="J1883">
        <v>-958.02300000000002</v>
      </c>
      <c r="K1883">
        <v>190.18600000000001</v>
      </c>
    </row>
    <row r="1884" spans="1:11">
      <c r="A1884" t="str">
        <f t="shared" si="29"/>
        <v>BASE 2 FLUL31.615</v>
      </c>
      <c r="B1884" t="s">
        <v>16</v>
      </c>
      <c r="C1884" t="s">
        <v>58</v>
      </c>
      <c r="D1884" t="s">
        <v>14</v>
      </c>
      <c r="E1884">
        <v>1.615</v>
      </c>
      <c r="F1884">
        <v>3883.02</v>
      </c>
      <c r="G1884">
        <v>74.260000000000005</v>
      </c>
      <c r="H1884">
        <v>-422.41</v>
      </c>
      <c r="I1884">
        <v>2.387</v>
      </c>
      <c r="J1884">
        <v>-284.43900000000002</v>
      </c>
      <c r="K1884">
        <v>71.55</v>
      </c>
    </row>
    <row r="1885" spans="1:11">
      <c r="A1885" t="str">
        <f t="shared" si="29"/>
        <v>BASE 2 FLUL33.23</v>
      </c>
      <c r="B1885" t="s">
        <v>16</v>
      </c>
      <c r="C1885" t="s">
        <v>58</v>
      </c>
      <c r="D1885" t="s">
        <v>14</v>
      </c>
      <c r="E1885">
        <v>3.23</v>
      </c>
      <c r="F1885">
        <v>3883.02</v>
      </c>
      <c r="G1885">
        <v>74.260000000000005</v>
      </c>
      <c r="H1885">
        <v>-422.41</v>
      </c>
      <c r="I1885">
        <v>2.387</v>
      </c>
      <c r="J1885">
        <v>397.65300000000002</v>
      </c>
      <c r="K1885">
        <v>-49.226999999999997</v>
      </c>
    </row>
    <row r="1886" spans="1:11">
      <c r="A1886" t="str">
        <f t="shared" si="29"/>
        <v>BASE 3 FLUL10</v>
      </c>
      <c r="B1886" t="s">
        <v>17</v>
      </c>
      <c r="C1886" t="s">
        <v>58</v>
      </c>
      <c r="D1886" t="s">
        <v>12</v>
      </c>
      <c r="E1886">
        <v>0</v>
      </c>
      <c r="F1886">
        <v>-12014.2</v>
      </c>
      <c r="G1886">
        <v>13788.55</v>
      </c>
      <c r="H1886">
        <v>-3287.81</v>
      </c>
      <c r="I1886">
        <v>-39.46</v>
      </c>
      <c r="J1886">
        <v>-5545.3980000000001</v>
      </c>
      <c r="K1886">
        <v>25213.254000000001</v>
      </c>
    </row>
    <row r="1887" spans="1:11">
      <c r="A1887" t="str">
        <f t="shared" si="29"/>
        <v>BASE 3 FLUL11.105</v>
      </c>
      <c r="B1887" t="s">
        <v>17</v>
      </c>
      <c r="C1887" t="s">
        <v>58</v>
      </c>
      <c r="D1887" t="s">
        <v>12</v>
      </c>
      <c r="E1887">
        <v>1.105</v>
      </c>
      <c r="F1887">
        <v>-12014.2</v>
      </c>
      <c r="G1887">
        <v>13788.55</v>
      </c>
      <c r="H1887">
        <v>-3287.81</v>
      </c>
      <c r="I1887">
        <v>-39.46</v>
      </c>
      <c r="J1887">
        <v>-1876.06</v>
      </c>
      <c r="K1887">
        <v>9810.6219999999994</v>
      </c>
    </row>
    <row r="1888" spans="1:11">
      <c r="A1888" t="str">
        <f t="shared" si="29"/>
        <v>BASE 3 FLUL12.21</v>
      </c>
      <c r="B1888" t="s">
        <v>17</v>
      </c>
      <c r="C1888" t="s">
        <v>58</v>
      </c>
      <c r="D1888" t="s">
        <v>12</v>
      </c>
      <c r="E1888">
        <v>2.21</v>
      </c>
      <c r="F1888">
        <v>-12014.2</v>
      </c>
      <c r="G1888">
        <v>13788.55</v>
      </c>
      <c r="H1888">
        <v>-3287.81</v>
      </c>
      <c r="I1888">
        <v>-39.46</v>
      </c>
      <c r="J1888">
        <v>1819.905</v>
      </c>
      <c r="K1888">
        <v>-5731.2430000000004</v>
      </c>
    </row>
    <row r="1889" spans="1:11">
      <c r="A1889" t="str">
        <f t="shared" si="29"/>
        <v>BASE 3 FLUL20</v>
      </c>
      <c r="B1889" t="s">
        <v>17</v>
      </c>
      <c r="C1889" t="s">
        <v>58</v>
      </c>
      <c r="D1889" t="s">
        <v>13</v>
      </c>
      <c r="E1889">
        <v>0</v>
      </c>
      <c r="F1889">
        <v>40832.370000000003</v>
      </c>
      <c r="G1889">
        <v>78.81</v>
      </c>
      <c r="H1889">
        <v>7692.35</v>
      </c>
      <c r="I1889">
        <v>-6.0069999999999997</v>
      </c>
      <c r="J1889">
        <v>16309.73</v>
      </c>
      <c r="K1889">
        <v>295.26900000000001</v>
      </c>
    </row>
    <row r="1890" spans="1:11">
      <c r="A1890" t="str">
        <f t="shared" si="29"/>
        <v>BASE 3 FLUL21.105</v>
      </c>
      <c r="B1890" t="s">
        <v>17</v>
      </c>
      <c r="C1890" t="s">
        <v>58</v>
      </c>
      <c r="D1890" t="s">
        <v>13</v>
      </c>
      <c r="E1890">
        <v>1.105</v>
      </c>
      <c r="F1890">
        <v>40832.370000000003</v>
      </c>
      <c r="G1890">
        <v>78.81</v>
      </c>
      <c r="H1890">
        <v>7692.35</v>
      </c>
      <c r="I1890">
        <v>-6.0069999999999997</v>
      </c>
      <c r="J1890">
        <v>7700.8620000000001</v>
      </c>
      <c r="K1890">
        <v>206.148</v>
      </c>
    </row>
    <row r="1891" spans="1:11">
      <c r="A1891" t="str">
        <f t="shared" si="29"/>
        <v>BASE 3 FLUL22.21</v>
      </c>
      <c r="B1891" t="s">
        <v>17</v>
      </c>
      <c r="C1891" t="s">
        <v>58</v>
      </c>
      <c r="D1891" t="s">
        <v>13</v>
      </c>
      <c r="E1891">
        <v>2.21</v>
      </c>
      <c r="F1891">
        <v>40832.370000000003</v>
      </c>
      <c r="G1891">
        <v>78.81</v>
      </c>
      <c r="H1891">
        <v>7692.35</v>
      </c>
      <c r="I1891">
        <v>-6.0069999999999997</v>
      </c>
      <c r="J1891">
        <v>-1017.285</v>
      </c>
      <c r="K1891">
        <v>114.102</v>
      </c>
    </row>
    <row r="1892" spans="1:11">
      <c r="A1892" t="str">
        <f t="shared" si="29"/>
        <v>BASE 3 FLUL30</v>
      </c>
      <c r="B1892" t="s">
        <v>17</v>
      </c>
      <c r="C1892" t="s">
        <v>58</v>
      </c>
      <c r="D1892" t="s">
        <v>14</v>
      </c>
      <c r="E1892">
        <v>0</v>
      </c>
      <c r="F1892">
        <v>3767.25</v>
      </c>
      <c r="G1892">
        <v>-231.96</v>
      </c>
      <c r="H1892">
        <v>1206.6400000000001</v>
      </c>
      <c r="I1892">
        <v>15.689</v>
      </c>
      <c r="J1892">
        <v>2112.23</v>
      </c>
      <c r="K1892">
        <v>-401.553</v>
      </c>
    </row>
    <row r="1893" spans="1:11">
      <c r="A1893" t="str">
        <f t="shared" si="29"/>
        <v>BASE 3 FLUL31.105</v>
      </c>
      <c r="B1893" t="s">
        <v>17</v>
      </c>
      <c r="C1893" t="s">
        <v>58</v>
      </c>
      <c r="D1893" t="s">
        <v>14</v>
      </c>
      <c r="E1893">
        <v>1.105</v>
      </c>
      <c r="F1893">
        <v>3767.25</v>
      </c>
      <c r="G1893">
        <v>-231.96</v>
      </c>
      <c r="H1893">
        <v>1206.6400000000001</v>
      </c>
      <c r="I1893">
        <v>15.689</v>
      </c>
      <c r="J1893">
        <v>765.01099999999997</v>
      </c>
      <c r="K1893">
        <v>-142.601</v>
      </c>
    </row>
    <row r="1894" spans="1:11">
      <c r="A1894" t="str">
        <f t="shared" si="29"/>
        <v>BASE 3 FLUL32.21</v>
      </c>
      <c r="B1894" t="s">
        <v>17</v>
      </c>
      <c r="C1894" t="s">
        <v>58</v>
      </c>
      <c r="D1894" t="s">
        <v>14</v>
      </c>
      <c r="E1894">
        <v>2.21</v>
      </c>
      <c r="F1894">
        <v>3767.25</v>
      </c>
      <c r="G1894">
        <v>-231.96</v>
      </c>
      <c r="H1894">
        <v>1206.6400000000001</v>
      </c>
      <c r="I1894">
        <v>15.689</v>
      </c>
      <c r="J1894">
        <v>-593.06600000000003</v>
      </c>
      <c r="K1894">
        <v>118.375</v>
      </c>
    </row>
    <row r="1895" spans="1:11">
      <c r="A1895" t="str">
        <f t="shared" si="29"/>
        <v>5TH FLUL10</v>
      </c>
      <c r="B1895" t="s">
        <v>33</v>
      </c>
      <c r="C1895" t="s">
        <v>59</v>
      </c>
      <c r="D1895" t="s">
        <v>12</v>
      </c>
      <c r="E1895">
        <v>0</v>
      </c>
      <c r="F1895">
        <v>-41001.089999999997</v>
      </c>
      <c r="G1895">
        <v>25056.65</v>
      </c>
      <c r="H1895">
        <v>-425.12</v>
      </c>
      <c r="I1895">
        <v>-0.49399999999999999</v>
      </c>
      <c r="J1895">
        <v>-212.61799999999999</v>
      </c>
      <c r="K1895">
        <v>45810.857000000004</v>
      </c>
    </row>
    <row r="1896" spans="1:11">
      <c r="A1896" t="str">
        <f t="shared" si="29"/>
        <v>5TH FLUL11.945</v>
      </c>
      <c r="B1896" t="s">
        <v>33</v>
      </c>
      <c r="C1896" t="s">
        <v>59</v>
      </c>
      <c r="D1896" t="s">
        <v>12</v>
      </c>
      <c r="E1896">
        <v>1.9450000000000001</v>
      </c>
      <c r="F1896">
        <v>-41001.089999999997</v>
      </c>
      <c r="G1896">
        <v>25056.65</v>
      </c>
      <c r="H1896">
        <v>-425.12</v>
      </c>
      <c r="I1896">
        <v>-0.49399999999999999</v>
      </c>
      <c r="J1896">
        <v>646.46699999999998</v>
      </c>
      <c r="K1896">
        <v>-3546.855</v>
      </c>
    </row>
    <row r="1897" spans="1:11">
      <c r="A1897" t="str">
        <f t="shared" si="29"/>
        <v>5TH FLUL13.89</v>
      </c>
      <c r="B1897" t="s">
        <v>33</v>
      </c>
      <c r="C1897" t="s">
        <v>59</v>
      </c>
      <c r="D1897" t="s">
        <v>12</v>
      </c>
      <c r="E1897">
        <v>3.89</v>
      </c>
      <c r="F1897">
        <v>-41001.089999999997</v>
      </c>
      <c r="G1897">
        <v>25056.65</v>
      </c>
      <c r="H1897">
        <v>-425.12</v>
      </c>
      <c r="I1897">
        <v>-0.49399999999999999</v>
      </c>
      <c r="J1897">
        <v>1498.3910000000001</v>
      </c>
      <c r="K1897">
        <v>-52865.360999999997</v>
      </c>
    </row>
    <row r="1898" spans="1:11">
      <c r="A1898" t="str">
        <f t="shared" si="29"/>
        <v>5TH FLUL20</v>
      </c>
      <c r="B1898" t="s">
        <v>33</v>
      </c>
      <c r="C1898" t="s">
        <v>59</v>
      </c>
      <c r="D1898" t="s">
        <v>13</v>
      </c>
      <c r="E1898">
        <v>0</v>
      </c>
      <c r="F1898">
        <v>3908.02</v>
      </c>
      <c r="G1898">
        <v>-1172.04</v>
      </c>
      <c r="H1898">
        <v>11051.45</v>
      </c>
      <c r="I1898">
        <v>2.31</v>
      </c>
      <c r="J1898">
        <v>23479.778999999999</v>
      </c>
      <c r="K1898">
        <v>-1832.4749999999999</v>
      </c>
    </row>
    <row r="1899" spans="1:11">
      <c r="A1899" t="str">
        <f t="shared" si="29"/>
        <v>5TH FLUL21.945</v>
      </c>
      <c r="B1899" t="s">
        <v>33</v>
      </c>
      <c r="C1899" t="s">
        <v>59</v>
      </c>
      <c r="D1899" t="s">
        <v>13</v>
      </c>
      <c r="E1899">
        <v>1.9450000000000001</v>
      </c>
      <c r="F1899">
        <v>3908.02</v>
      </c>
      <c r="G1899">
        <v>-1172.04</v>
      </c>
      <c r="H1899">
        <v>11051.45</v>
      </c>
      <c r="I1899">
        <v>2.31</v>
      </c>
      <c r="J1899">
        <v>1686.7159999999999</v>
      </c>
      <c r="K1899">
        <v>474.14100000000002</v>
      </c>
    </row>
    <row r="1900" spans="1:11">
      <c r="A1900" t="str">
        <f t="shared" si="29"/>
        <v>5TH FLUL23.89</v>
      </c>
      <c r="B1900" t="s">
        <v>33</v>
      </c>
      <c r="C1900" t="s">
        <v>59</v>
      </c>
      <c r="D1900" t="s">
        <v>13</v>
      </c>
      <c r="E1900">
        <v>3.89</v>
      </c>
      <c r="F1900">
        <v>3908.02</v>
      </c>
      <c r="G1900">
        <v>-1172.04</v>
      </c>
      <c r="H1900">
        <v>11051.45</v>
      </c>
      <c r="I1900">
        <v>2.31</v>
      </c>
      <c r="J1900">
        <v>-20125.071</v>
      </c>
      <c r="K1900">
        <v>2775.509</v>
      </c>
    </row>
    <row r="1901" spans="1:11">
      <c r="A1901" t="str">
        <f t="shared" si="29"/>
        <v>5TH FLUL30</v>
      </c>
      <c r="B1901" t="s">
        <v>33</v>
      </c>
      <c r="C1901" t="s">
        <v>59</v>
      </c>
      <c r="D1901" t="s">
        <v>14</v>
      </c>
      <c r="E1901">
        <v>0</v>
      </c>
      <c r="F1901">
        <v>107.67</v>
      </c>
      <c r="G1901">
        <v>98.45</v>
      </c>
      <c r="H1901">
        <v>1525.67</v>
      </c>
      <c r="I1901">
        <v>53.384</v>
      </c>
      <c r="J1901">
        <v>3238.5450000000001</v>
      </c>
      <c r="K1901">
        <v>250.13300000000001</v>
      </c>
    </row>
    <row r="1902" spans="1:11">
      <c r="A1902" t="str">
        <f t="shared" si="29"/>
        <v>5TH FLUL31.945</v>
      </c>
      <c r="B1902" t="s">
        <v>33</v>
      </c>
      <c r="C1902" t="s">
        <v>59</v>
      </c>
      <c r="D1902" t="s">
        <v>14</v>
      </c>
      <c r="E1902">
        <v>1.9450000000000001</v>
      </c>
      <c r="F1902">
        <v>107.67</v>
      </c>
      <c r="G1902">
        <v>98.45</v>
      </c>
      <c r="H1902">
        <v>1525.67</v>
      </c>
      <c r="I1902">
        <v>53.384</v>
      </c>
      <c r="J1902">
        <v>231.17500000000001</v>
      </c>
      <c r="K1902">
        <v>57.264000000000003</v>
      </c>
    </row>
    <row r="1903" spans="1:11">
      <c r="A1903" t="str">
        <f t="shared" si="29"/>
        <v>5TH FLUL33.89</v>
      </c>
      <c r="B1903" t="s">
        <v>33</v>
      </c>
      <c r="C1903" t="s">
        <v>59</v>
      </c>
      <c r="D1903" t="s">
        <v>14</v>
      </c>
      <c r="E1903">
        <v>3.89</v>
      </c>
      <c r="F1903">
        <v>107.67</v>
      </c>
      <c r="G1903">
        <v>98.45</v>
      </c>
      <c r="H1903">
        <v>1525.67</v>
      </c>
      <c r="I1903">
        <v>53.384</v>
      </c>
      <c r="J1903">
        <v>-2778.7620000000002</v>
      </c>
      <c r="K1903">
        <v>-136.239</v>
      </c>
    </row>
    <row r="1904" spans="1:11">
      <c r="A1904" t="str">
        <f t="shared" si="29"/>
        <v>4TH FLUL10</v>
      </c>
      <c r="B1904" t="s">
        <v>20</v>
      </c>
      <c r="C1904" t="s">
        <v>59</v>
      </c>
      <c r="D1904" t="s">
        <v>12</v>
      </c>
      <c r="E1904">
        <v>0</v>
      </c>
      <c r="F1904">
        <v>-74335.31</v>
      </c>
      <c r="G1904">
        <v>13364.17</v>
      </c>
      <c r="H1904">
        <v>-2181.33</v>
      </c>
      <c r="I1904">
        <v>-45.44</v>
      </c>
      <c r="J1904">
        <v>-3890.81</v>
      </c>
      <c r="K1904">
        <v>31058.482</v>
      </c>
    </row>
    <row r="1905" spans="1:11">
      <c r="A1905" t="str">
        <f t="shared" si="29"/>
        <v>4TH FLUL11.79</v>
      </c>
      <c r="B1905" t="s">
        <v>20</v>
      </c>
      <c r="C1905" t="s">
        <v>59</v>
      </c>
      <c r="D1905" t="s">
        <v>12</v>
      </c>
      <c r="E1905">
        <v>1.79</v>
      </c>
      <c r="F1905">
        <v>-74335.31</v>
      </c>
      <c r="G1905">
        <v>13364.17</v>
      </c>
      <c r="H1905">
        <v>-2181.33</v>
      </c>
      <c r="I1905">
        <v>-45.44</v>
      </c>
      <c r="J1905">
        <v>148.648</v>
      </c>
      <c r="K1905">
        <v>6030.9470000000001</v>
      </c>
    </row>
    <row r="1906" spans="1:11">
      <c r="A1906" t="str">
        <f t="shared" si="29"/>
        <v>4TH FLUL13.58</v>
      </c>
      <c r="B1906" t="s">
        <v>20</v>
      </c>
      <c r="C1906" t="s">
        <v>59</v>
      </c>
      <c r="D1906" t="s">
        <v>12</v>
      </c>
      <c r="E1906">
        <v>3.58</v>
      </c>
      <c r="F1906">
        <v>-74335.31</v>
      </c>
      <c r="G1906">
        <v>13364.17</v>
      </c>
      <c r="H1906">
        <v>-2181.33</v>
      </c>
      <c r="I1906">
        <v>-45.44</v>
      </c>
      <c r="J1906">
        <v>4184.875</v>
      </c>
      <c r="K1906">
        <v>-19128.618999999999</v>
      </c>
    </row>
    <row r="1907" spans="1:11">
      <c r="A1907" t="str">
        <f t="shared" si="29"/>
        <v>4TH FLUL20</v>
      </c>
      <c r="B1907" t="s">
        <v>20</v>
      </c>
      <c r="C1907" t="s">
        <v>59</v>
      </c>
      <c r="D1907" t="s">
        <v>13</v>
      </c>
      <c r="E1907">
        <v>0</v>
      </c>
      <c r="F1907">
        <v>9716.0300000000007</v>
      </c>
      <c r="G1907">
        <v>-1157.8399999999999</v>
      </c>
      <c r="H1907">
        <v>7931.69</v>
      </c>
      <c r="I1907">
        <v>2.2040000000000002</v>
      </c>
      <c r="J1907">
        <v>18300.864000000001</v>
      </c>
      <c r="K1907">
        <v>-2325.3939999999998</v>
      </c>
    </row>
    <row r="1908" spans="1:11">
      <c r="A1908" t="str">
        <f t="shared" si="29"/>
        <v>4TH FLUL21.79</v>
      </c>
      <c r="B1908" t="s">
        <v>20</v>
      </c>
      <c r="C1908" t="s">
        <v>59</v>
      </c>
      <c r="D1908" t="s">
        <v>13</v>
      </c>
      <c r="E1908">
        <v>1.79</v>
      </c>
      <c r="F1908">
        <v>9716.0300000000007</v>
      </c>
      <c r="G1908">
        <v>-1157.8399999999999</v>
      </c>
      <c r="H1908">
        <v>7931.69</v>
      </c>
      <c r="I1908">
        <v>2.2040000000000002</v>
      </c>
      <c r="J1908">
        <v>3586.2069999999999</v>
      </c>
      <c r="K1908">
        <v>-183.99</v>
      </c>
    </row>
    <row r="1909" spans="1:11">
      <c r="A1909" t="str">
        <f t="shared" si="29"/>
        <v>4TH FLUL23.58</v>
      </c>
      <c r="B1909" t="s">
        <v>20</v>
      </c>
      <c r="C1909" t="s">
        <v>59</v>
      </c>
      <c r="D1909" t="s">
        <v>13</v>
      </c>
      <c r="E1909">
        <v>3.58</v>
      </c>
      <c r="F1909">
        <v>9716.0300000000007</v>
      </c>
      <c r="G1909">
        <v>-1157.8399999999999</v>
      </c>
      <c r="H1909">
        <v>7931.69</v>
      </c>
      <c r="I1909">
        <v>2.2040000000000002</v>
      </c>
      <c r="J1909">
        <v>-11206.96</v>
      </c>
      <c r="K1909">
        <v>1961.45</v>
      </c>
    </row>
    <row r="1910" spans="1:11">
      <c r="A1910" t="str">
        <f t="shared" si="29"/>
        <v>4TH FLUL30</v>
      </c>
      <c r="B1910" t="s">
        <v>20</v>
      </c>
      <c r="C1910" t="s">
        <v>59</v>
      </c>
      <c r="D1910" t="s">
        <v>14</v>
      </c>
      <c r="E1910">
        <v>0</v>
      </c>
      <c r="F1910">
        <v>626.94000000000005</v>
      </c>
      <c r="G1910">
        <v>-92.54</v>
      </c>
      <c r="H1910">
        <v>1082.8</v>
      </c>
      <c r="I1910">
        <v>47.018999999999998</v>
      </c>
      <c r="J1910">
        <v>2461.2089999999998</v>
      </c>
      <c r="K1910">
        <v>-122.401</v>
      </c>
    </row>
    <row r="1911" spans="1:11">
      <c r="A1911" t="str">
        <f t="shared" si="29"/>
        <v>4TH FLUL31.79</v>
      </c>
      <c r="B1911" t="s">
        <v>20</v>
      </c>
      <c r="C1911" t="s">
        <v>59</v>
      </c>
      <c r="D1911" t="s">
        <v>14</v>
      </c>
      <c r="E1911">
        <v>1.79</v>
      </c>
      <c r="F1911">
        <v>626.94000000000005</v>
      </c>
      <c r="G1911">
        <v>-92.54</v>
      </c>
      <c r="H1911">
        <v>1082.8</v>
      </c>
      <c r="I1911">
        <v>47.018999999999998</v>
      </c>
      <c r="J1911">
        <v>452.87099999999998</v>
      </c>
      <c r="K1911">
        <v>46.822000000000003</v>
      </c>
    </row>
    <row r="1912" spans="1:11">
      <c r="A1912" t="str">
        <f t="shared" si="29"/>
        <v>4TH FLUL33.58</v>
      </c>
      <c r="B1912" t="s">
        <v>20</v>
      </c>
      <c r="C1912" t="s">
        <v>59</v>
      </c>
      <c r="D1912" t="s">
        <v>14</v>
      </c>
      <c r="E1912">
        <v>3.58</v>
      </c>
      <c r="F1912">
        <v>626.94000000000005</v>
      </c>
      <c r="G1912">
        <v>-92.54</v>
      </c>
      <c r="H1912">
        <v>1082.8</v>
      </c>
      <c r="I1912">
        <v>47.018999999999998</v>
      </c>
      <c r="J1912">
        <v>-1565.3820000000001</v>
      </c>
      <c r="K1912">
        <v>215.023</v>
      </c>
    </row>
    <row r="1913" spans="1:11">
      <c r="A1913" t="str">
        <f t="shared" si="29"/>
        <v>3RD FLUL10</v>
      </c>
      <c r="B1913" t="s">
        <v>22</v>
      </c>
      <c r="C1913" t="s">
        <v>59</v>
      </c>
      <c r="D1913" t="s">
        <v>12</v>
      </c>
      <c r="E1913">
        <v>0</v>
      </c>
      <c r="F1913">
        <v>-105241.18</v>
      </c>
      <c r="G1913">
        <v>15676.39</v>
      </c>
      <c r="H1913">
        <v>-2350.2199999999998</v>
      </c>
      <c r="I1913">
        <v>-62.604999999999997</v>
      </c>
      <c r="J1913">
        <v>-5019.7960000000003</v>
      </c>
      <c r="K1913">
        <v>34500.904000000002</v>
      </c>
    </row>
    <row r="1914" spans="1:11">
      <c r="A1914" t="str">
        <f t="shared" si="29"/>
        <v>3RD FLUL11.79</v>
      </c>
      <c r="B1914" t="s">
        <v>22</v>
      </c>
      <c r="C1914" t="s">
        <v>59</v>
      </c>
      <c r="D1914" t="s">
        <v>12</v>
      </c>
      <c r="E1914">
        <v>1.79</v>
      </c>
      <c r="F1914">
        <v>-105241.18</v>
      </c>
      <c r="G1914">
        <v>15676.39</v>
      </c>
      <c r="H1914">
        <v>-2350.2199999999998</v>
      </c>
      <c r="I1914">
        <v>-62.604999999999997</v>
      </c>
      <c r="J1914">
        <v>-581.52599999999995</v>
      </c>
      <c r="K1914">
        <v>4719.8689999999997</v>
      </c>
    </row>
    <row r="1915" spans="1:11">
      <c r="A1915" t="str">
        <f t="shared" si="29"/>
        <v>3RD FLUL13.58</v>
      </c>
      <c r="B1915" t="s">
        <v>22</v>
      </c>
      <c r="C1915" t="s">
        <v>59</v>
      </c>
      <c r="D1915" t="s">
        <v>12</v>
      </c>
      <c r="E1915">
        <v>3.58</v>
      </c>
      <c r="F1915">
        <v>-105241.18</v>
      </c>
      <c r="G1915">
        <v>15676.39</v>
      </c>
      <c r="H1915">
        <v>-2350.2199999999998</v>
      </c>
      <c r="I1915">
        <v>-62.604999999999997</v>
      </c>
      <c r="J1915">
        <v>3876.607</v>
      </c>
      <c r="K1915">
        <v>-25222.298999999999</v>
      </c>
    </row>
    <row r="1916" spans="1:11">
      <c r="A1916" t="str">
        <f t="shared" si="29"/>
        <v>3RD FLUL20</v>
      </c>
      <c r="B1916" t="s">
        <v>22</v>
      </c>
      <c r="C1916" t="s">
        <v>59</v>
      </c>
      <c r="D1916" t="s">
        <v>13</v>
      </c>
      <c r="E1916">
        <v>0</v>
      </c>
      <c r="F1916">
        <v>15141.72</v>
      </c>
      <c r="G1916">
        <v>-1252.7</v>
      </c>
      <c r="H1916">
        <v>6999.98</v>
      </c>
      <c r="I1916">
        <v>-1.9059999999999999</v>
      </c>
      <c r="J1916">
        <v>16308.023999999999</v>
      </c>
      <c r="K1916">
        <v>-2768.1880000000001</v>
      </c>
    </row>
    <row r="1917" spans="1:11">
      <c r="A1917" t="str">
        <f t="shared" si="29"/>
        <v>3RD FLUL21.79</v>
      </c>
      <c r="B1917" t="s">
        <v>22</v>
      </c>
      <c r="C1917" t="s">
        <v>59</v>
      </c>
      <c r="D1917" t="s">
        <v>13</v>
      </c>
      <c r="E1917">
        <v>1.79</v>
      </c>
      <c r="F1917">
        <v>15141.72</v>
      </c>
      <c r="G1917">
        <v>-1252.7</v>
      </c>
      <c r="H1917">
        <v>6999.98</v>
      </c>
      <c r="I1917">
        <v>-1.9059999999999999</v>
      </c>
      <c r="J1917">
        <v>3092.5419999999999</v>
      </c>
      <c r="K1917">
        <v>-418.52100000000002</v>
      </c>
    </row>
    <row r="1918" spans="1:11">
      <c r="A1918" t="str">
        <f t="shared" si="29"/>
        <v>3RD FLUL23.58</v>
      </c>
      <c r="B1918" t="s">
        <v>22</v>
      </c>
      <c r="C1918" t="s">
        <v>59</v>
      </c>
      <c r="D1918" t="s">
        <v>13</v>
      </c>
      <c r="E1918">
        <v>3.58</v>
      </c>
      <c r="F1918">
        <v>15141.72</v>
      </c>
      <c r="G1918">
        <v>-1252.7</v>
      </c>
      <c r="H1918">
        <v>6999.98</v>
      </c>
      <c r="I1918">
        <v>-1.9059999999999999</v>
      </c>
      <c r="J1918">
        <v>-10228.438</v>
      </c>
      <c r="K1918">
        <v>1945.43</v>
      </c>
    </row>
    <row r="1919" spans="1:11">
      <c r="A1919" t="str">
        <f t="shared" si="29"/>
        <v>3RD FLUL30</v>
      </c>
      <c r="B1919" t="s">
        <v>22</v>
      </c>
      <c r="C1919" t="s">
        <v>59</v>
      </c>
      <c r="D1919" t="s">
        <v>14</v>
      </c>
      <c r="E1919">
        <v>0</v>
      </c>
      <c r="F1919">
        <v>1195.5899999999999</v>
      </c>
      <c r="G1919">
        <v>-76.14</v>
      </c>
      <c r="H1919">
        <v>1043.0999999999999</v>
      </c>
      <c r="I1919">
        <v>42.503</v>
      </c>
      <c r="J1919">
        <v>2345.1909999999998</v>
      </c>
      <c r="K1919">
        <v>-161.399</v>
      </c>
    </row>
    <row r="1920" spans="1:11">
      <c r="A1920" t="str">
        <f t="shared" si="29"/>
        <v>3RD FLUL31.79</v>
      </c>
      <c r="B1920" t="s">
        <v>22</v>
      </c>
      <c r="C1920" t="s">
        <v>59</v>
      </c>
      <c r="D1920" t="s">
        <v>14</v>
      </c>
      <c r="E1920">
        <v>1.79</v>
      </c>
      <c r="F1920">
        <v>1195.5899999999999</v>
      </c>
      <c r="G1920">
        <v>-76.14</v>
      </c>
      <c r="H1920">
        <v>1043.0999999999999</v>
      </c>
      <c r="I1920">
        <v>42.503</v>
      </c>
      <c r="J1920">
        <v>378.14</v>
      </c>
      <c r="K1920">
        <v>-18.591000000000001</v>
      </c>
    </row>
    <row r="1921" spans="1:11">
      <c r="A1921" t="str">
        <f t="shared" si="29"/>
        <v>3RD FLUL33.58</v>
      </c>
      <c r="B1921" t="s">
        <v>22</v>
      </c>
      <c r="C1921" t="s">
        <v>59</v>
      </c>
      <c r="D1921" t="s">
        <v>14</v>
      </c>
      <c r="E1921">
        <v>3.58</v>
      </c>
      <c r="F1921">
        <v>1195.5899999999999</v>
      </c>
      <c r="G1921">
        <v>-76.14</v>
      </c>
      <c r="H1921">
        <v>1043.0999999999999</v>
      </c>
      <c r="I1921">
        <v>42.503</v>
      </c>
      <c r="J1921">
        <v>-1601.8140000000001</v>
      </c>
      <c r="K1921">
        <v>124.852</v>
      </c>
    </row>
    <row r="1922" spans="1:11">
      <c r="A1922" t="str">
        <f t="shared" si="29"/>
        <v>2ND FLUL10</v>
      </c>
      <c r="B1922" t="s">
        <v>23</v>
      </c>
      <c r="C1922" t="s">
        <v>59</v>
      </c>
      <c r="D1922" t="s">
        <v>12</v>
      </c>
      <c r="E1922">
        <v>0</v>
      </c>
      <c r="F1922">
        <v>-135518.35</v>
      </c>
      <c r="G1922">
        <v>14139.33</v>
      </c>
      <c r="H1922">
        <v>-2244.12</v>
      </c>
      <c r="I1922">
        <v>-53.716000000000001</v>
      </c>
      <c r="J1922">
        <v>-5832.3990000000003</v>
      </c>
      <c r="K1922">
        <v>34036.150999999998</v>
      </c>
    </row>
    <row r="1923" spans="1:11">
      <c r="A1923" t="str">
        <f t="shared" ref="A1923:A1986" si="30">+CONCATENATE(B1923,D1923,E1923)</f>
        <v>2ND FLUL11.79</v>
      </c>
      <c r="B1923" t="s">
        <v>23</v>
      </c>
      <c r="C1923" t="s">
        <v>59</v>
      </c>
      <c r="D1923" t="s">
        <v>12</v>
      </c>
      <c r="E1923">
        <v>1.79</v>
      </c>
      <c r="F1923">
        <v>-135518.35</v>
      </c>
      <c r="G1923">
        <v>14139.33</v>
      </c>
      <c r="H1923">
        <v>-2244.12</v>
      </c>
      <c r="I1923">
        <v>-53.716000000000001</v>
      </c>
      <c r="J1923">
        <v>-1584.296</v>
      </c>
      <c r="K1923">
        <v>6683.8729999999996</v>
      </c>
    </row>
    <row r="1924" spans="1:11">
      <c r="A1924" t="str">
        <f t="shared" si="30"/>
        <v>2ND FLUL13.58</v>
      </c>
      <c r="B1924" t="s">
        <v>23</v>
      </c>
      <c r="C1924" t="s">
        <v>59</v>
      </c>
      <c r="D1924" t="s">
        <v>12</v>
      </c>
      <c r="E1924">
        <v>3.58</v>
      </c>
      <c r="F1924">
        <v>-135518.35</v>
      </c>
      <c r="G1924">
        <v>14139.33</v>
      </c>
      <c r="H1924">
        <v>-2244.12</v>
      </c>
      <c r="I1924">
        <v>-53.716000000000001</v>
      </c>
      <c r="J1924">
        <v>2736.817</v>
      </c>
      <c r="K1924">
        <v>-20976.638999999999</v>
      </c>
    </row>
    <row r="1925" spans="1:11">
      <c r="A1925" t="str">
        <f t="shared" si="30"/>
        <v>2ND FLUL20</v>
      </c>
      <c r="B1925" t="s">
        <v>23</v>
      </c>
      <c r="C1925" t="s">
        <v>59</v>
      </c>
      <c r="D1925" t="s">
        <v>13</v>
      </c>
      <c r="E1925">
        <v>0</v>
      </c>
      <c r="F1925">
        <v>19826.75</v>
      </c>
      <c r="G1925">
        <v>-898.91</v>
      </c>
      <c r="H1925">
        <v>5227.37</v>
      </c>
      <c r="I1925">
        <v>-0.82399999999999995</v>
      </c>
      <c r="J1925">
        <v>12967.822</v>
      </c>
      <c r="K1925">
        <v>-2253.7959999999998</v>
      </c>
    </row>
    <row r="1926" spans="1:11">
      <c r="A1926" t="str">
        <f t="shared" si="30"/>
        <v>2ND FLUL21.79</v>
      </c>
      <c r="B1926" t="s">
        <v>23</v>
      </c>
      <c r="C1926" t="s">
        <v>59</v>
      </c>
      <c r="D1926" t="s">
        <v>13</v>
      </c>
      <c r="E1926">
        <v>1.79</v>
      </c>
      <c r="F1926">
        <v>19826.75</v>
      </c>
      <c r="G1926">
        <v>-898.91</v>
      </c>
      <c r="H1926">
        <v>5227.37</v>
      </c>
      <c r="I1926">
        <v>-0.82399999999999995</v>
      </c>
      <c r="J1926">
        <v>2890.9650000000001</v>
      </c>
      <c r="K1926">
        <v>-537.66499999999996</v>
      </c>
    </row>
    <row r="1927" spans="1:11">
      <c r="A1927" t="str">
        <f t="shared" si="30"/>
        <v>2ND FLUL23.58</v>
      </c>
      <c r="B1927" t="s">
        <v>23</v>
      </c>
      <c r="C1927" t="s">
        <v>59</v>
      </c>
      <c r="D1927" t="s">
        <v>13</v>
      </c>
      <c r="E1927">
        <v>3.58</v>
      </c>
      <c r="F1927">
        <v>19826.75</v>
      </c>
      <c r="G1927">
        <v>-898.91</v>
      </c>
      <c r="H1927">
        <v>5227.37</v>
      </c>
      <c r="I1927">
        <v>-0.82399999999999995</v>
      </c>
      <c r="J1927">
        <v>-7319.1719999999996</v>
      </c>
      <c r="K1927">
        <v>1203.25</v>
      </c>
    </row>
    <row r="1928" spans="1:11">
      <c r="A1928" t="str">
        <f t="shared" si="30"/>
        <v>2ND FLUL30</v>
      </c>
      <c r="B1928" t="s">
        <v>23</v>
      </c>
      <c r="C1928" t="s">
        <v>59</v>
      </c>
      <c r="D1928" t="s">
        <v>14</v>
      </c>
      <c r="E1928">
        <v>0</v>
      </c>
      <c r="F1928">
        <v>1719.25</v>
      </c>
      <c r="G1928">
        <v>-68.75</v>
      </c>
      <c r="H1928">
        <v>902.49</v>
      </c>
      <c r="I1928">
        <v>35.804000000000002</v>
      </c>
      <c r="J1928">
        <v>2196.5639999999999</v>
      </c>
      <c r="K1928">
        <v>-176.554</v>
      </c>
    </row>
    <row r="1929" spans="1:11">
      <c r="A1929" t="str">
        <f t="shared" si="30"/>
        <v>2ND FLUL31.79</v>
      </c>
      <c r="B1929" t="s">
        <v>23</v>
      </c>
      <c r="C1929" t="s">
        <v>59</v>
      </c>
      <c r="D1929" t="s">
        <v>14</v>
      </c>
      <c r="E1929">
        <v>1.79</v>
      </c>
      <c r="F1929">
        <v>1719.25</v>
      </c>
      <c r="G1929">
        <v>-68.75</v>
      </c>
      <c r="H1929">
        <v>902.49</v>
      </c>
      <c r="I1929">
        <v>35.804000000000002</v>
      </c>
      <c r="J1929">
        <v>471.25900000000001</v>
      </c>
      <c r="K1929">
        <v>-47.215000000000003</v>
      </c>
    </row>
    <row r="1930" spans="1:11">
      <c r="A1930" t="str">
        <f t="shared" si="30"/>
        <v>2ND FLUL33.58</v>
      </c>
      <c r="B1930" t="s">
        <v>23</v>
      </c>
      <c r="C1930" t="s">
        <v>59</v>
      </c>
      <c r="D1930" t="s">
        <v>14</v>
      </c>
      <c r="E1930">
        <v>3.58</v>
      </c>
      <c r="F1930">
        <v>1719.25</v>
      </c>
      <c r="G1930">
        <v>-68.75</v>
      </c>
      <c r="H1930">
        <v>902.49</v>
      </c>
      <c r="I1930">
        <v>35.804000000000002</v>
      </c>
      <c r="J1930">
        <v>-1275.7729999999999</v>
      </c>
      <c r="K1930">
        <v>84.3</v>
      </c>
    </row>
    <row r="1931" spans="1:11">
      <c r="A1931" t="str">
        <f t="shared" si="30"/>
        <v>1ST FLUL10</v>
      </c>
      <c r="B1931" t="s">
        <v>24</v>
      </c>
      <c r="C1931" t="s">
        <v>59</v>
      </c>
      <c r="D1931" t="s">
        <v>12</v>
      </c>
      <c r="E1931">
        <v>0</v>
      </c>
      <c r="F1931">
        <v>-155920.95000000001</v>
      </c>
      <c r="G1931">
        <v>15158.47</v>
      </c>
      <c r="H1931">
        <v>-3046.39</v>
      </c>
      <c r="I1931">
        <v>-45.926000000000002</v>
      </c>
      <c r="J1931">
        <v>-8688.1620000000003</v>
      </c>
      <c r="K1931">
        <v>50310.248</v>
      </c>
    </row>
    <row r="1932" spans="1:11">
      <c r="A1932" t="str">
        <f t="shared" si="30"/>
        <v>1ST FLUL11.79</v>
      </c>
      <c r="B1932" t="s">
        <v>24</v>
      </c>
      <c r="C1932" t="s">
        <v>59</v>
      </c>
      <c r="D1932" t="s">
        <v>12</v>
      </c>
      <c r="E1932">
        <v>1.79</v>
      </c>
      <c r="F1932">
        <v>-155920.95000000001</v>
      </c>
      <c r="G1932">
        <v>15158.47</v>
      </c>
      <c r="H1932">
        <v>-3046.39</v>
      </c>
      <c r="I1932">
        <v>-45.926000000000002</v>
      </c>
      <c r="J1932">
        <v>-3134.4520000000002</v>
      </c>
      <c r="K1932">
        <v>21993.282999999999</v>
      </c>
    </row>
    <row r="1933" spans="1:11">
      <c r="A1933" t="str">
        <f t="shared" si="30"/>
        <v>1ST FLUL13.58</v>
      </c>
      <c r="B1933" t="s">
        <v>24</v>
      </c>
      <c r="C1933" t="s">
        <v>59</v>
      </c>
      <c r="D1933" t="s">
        <v>12</v>
      </c>
      <c r="E1933">
        <v>3.58</v>
      </c>
      <c r="F1933">
        <v>-155920.95000000001</v>
      </c>
      <c r="G1933">
        <v>15158.47</v>
      </c>
      <c r="H1933">
        <v>-3046.39</v>
      </c>
      <c r="I1933">
        <v>-45.926000000000002</v>
      </c>
      <c r="J1933">
        <v>2501.7249999999999</v>
      </c>
      <c r="K1933">
        <v>-6902.2420000000002</v>
      </c>
    </row>
    <row r="1934" spans="1:11">
      <c r="A1934" t="str">
        <f t="shared" si="30"/>
        <v>1ST FLUL20</v>
      </c>
      <c r="B1934" t="s">
        <v>24</v>
      </c>
      <c r="C1934" t="s">
        <v>59</v>
      </c>
      <c r="D1934" t="s">
        <v>13</v>
      </c>
      <c r="E1934">
        <v>0</v>
      </c>
      <c r="F1934">
        <v>17421.75</v>
      </c>
      <c r="G1934">
        <v>-666.24</v>
      </c>
      <c r="H1934">
        <v>11138.84</v>
      </c>
      <c r="I1934">
        <v>-1.62</v>
      </c>
      <c r="J1934">
        <v>32098.863000000001</v>
      </c>
      <c r="K1934">
        <v>-2344.0659999999998</v>
      </c>
    </row>
    <row r="1935" spans="1:11">
      <c r="A1935" t="str">
        <f t="shared" si="30"/>
        <v>1ST FLUL21.79</v>
      </c>
      <c r="B1935" t="s">
        <v>24</v>
      </c>
      <c r="C1935" t="s">
        <v>59</v>
      </c>
      <c r="D1935" t="s">
        <v>13</v>
      </c>
      <c r="E1935">
        <v>1.79</v>
      </c>
      <c r="F1935">
        <v>17421.75</v>
      </c>
      <c r="G1935">
        <v>-666.24</v>
      </c>
      <c r="H1935">
        <v>11138.84</v>
      </c>
      <c r="I1935">
        <v>-1.62</v>
      </c>
      <c r="J1935">
        <v>11768.976000000001</v>
      </c>
      <c r="K1935">
        <v>-1102.018</v>
      </c>
    </row>
    <row r="1936" spans="1:11">
      <c r="A1936" t="str">
        <f t="shared" si="30"/>
        <v>1ST FLUL23.58</v>
      </c>
      <c r="B1936" t="s">
        <v>24</v>
      </c>
      <c r="C1936" t="s">
        <v>59</v>
      </c>
      <c r="D1936" t="s">
        <v>13</v>
      </c>
      <c r="E1936">
        <v>3.58</v>
      </c>
      <c r="F1936">
        <v>17421.75</v>
      </c>
      <c r="G1936">
        <v>-666.24</v>
      </c>
      <c r="H1936">
        <v>11138.84</v>
      </c>
      <c r="I1936">
        <v>-1.62</v>
      </c>
      <c r="J1936">
        <v>-8870.5490000000009</v>
      </c>
      <c r="K1936">
        <v>169.01900000000001</v>
      </c>
    </row>
    <row r="1937" spans="1:11">
      <c r="A1937" t="str">
        <f t="shared" si="30"/>
        <v>1ST FLUL30</v>
      </c>
      <c r="B1937" t="s">
        <v>24</v>
      </c>
      <c r="C1937" t="s">
        <v>59</v>
      </c>
      <c r="D1937" t="s">
        <v>14</v>
      </c>
      <c r="E1937">
        <v>0</v>
      </c>
      <c r="F1937">
        <v>1258.22</v>
      </c>
      <c r="G1937">
        <v>-5.29</v>
      </c>
      <c r="H1937">
        <v>1564.47</v>
      </c>
      <c r="I1937">
        <v>40.997999999999998</v>
      </c>
      <c r="J1937">
        <v>4622.76</v>
      </c>
      <c r="K1937">
        <v>-61.042999999999999</v>
      </c>
    </row>
    <row r="1938" spans="1:11">
      <c r="A1938" t="str">
        <f t="shared" si="30"/>
        <v>1ST FLUL31.79</v>
      </c>
      <c r="B1938" t="s">
        <v>24</v>
      </c>
      <c r="C1938" t="s">
        <v>59</v>
      </c>
      <c r="D1938" t="s">
        <v>14</v>
      </c>
      <c r="E1938">
        <v>1.79</v>
      </c>
      <c r="F1938">
        <v>1258.22</v>
      </c>
      <c r="G1938">
        <v>-5.29</v>
      </c>
      <c r="H1938">
        <v>1564.47</v>
      </c>
      <c r="I1938">
        <v>40.997999999999998</v>
      </c>
      <c r="J1938">
        <v>1770.329</v>
      </c>
      <c r="K1938">
        <v>-50.106999999999999</v>
      </c>
    </row>
    <row r="1939" spans="1:11">
      <c r="A1939" t="str">
        <f t="shared" si="30"/>
        <v>1ST FLUL33.58</v>
      </c>
      <c r="B1939" t="s">
        <v>24</v>
      </c>
      <c r="C1939" t="s">
        <v>59</v>
      </c>
      <c r="D1939" t="s">
        <v>14</v>
      </c>
      <c r="E1939">
        <v>3.58</v>
      </c>
      <c r="F1939">
        <v>1258.22</v>
      </c>
      <c r="G1939">
        <v>-5.29</v>
      </c>
      <c r="H1939">
        <v>1564.47</v>
      </c>
      <c r="I1939">
        <v>40.997999999999998</v>
      </c>
      <c r="J1939">
        <v>-1128.6759999999999</v>
      </c>
      <c r="K1939">
        <v>-37.853999999999999</v>
      </c>
    </row>
    <row r="1940" spans="1:11">
      <c r="A1940" t="str">
        <f t="shared" si="30"/>
        <v>GROUND FLUL10</v>
      </c>
      <c r="B1940" t="s">
        <v>10</v>
      </c>
      <c r="C1940" t="s">
        <v>59</v>
      </c>
      <c r="D1940" t="s">
        <v>12</v>
      </c>
      <c r="E1940">
        <v>0</v>
      </c>
      <c r="F1940">
        <v>-68116.5</v>
      </c>
      <c r="G1940">
        <v>-15839.73</v>
      </c>
      <c r="H1940">
        <v>-596.6</v>
      </c>
      <c r="I1940">
        <v>-0.98199999999999998</v>
      </c>
      <c r="J1940">
        <v>-1114.7629999999999</v>
      </c>
      <c r="K1940">
        <v>-11008.31</v>
      </c>
    </row>
    <row r="1941" spans="1:11">
      <c r="A1941" t="str">
        <f t="shared" si="30"/>
        <v>GROUND FLUL11.615</v>
      </c>
      <c r="B1941" t="s">
        <v>10</v>
      </c>
      <c r="C1941" t="s">
        <v>59</v>
      </c>
      <c r="D1941" t="s">
        <v>12</v>
      </c>
      <c r="E1941">
        <v>1.615</v>
      </c>
      <c r="F1941">
        <v>-68116.5</v>
      </c>
      <c r="G1941">
        <v>-15839.73</v>
      </c>
      <c r="H1941">
        <v>-596.6</v>
      </c>
      <c r="I1941">
        <v>-0.98199999999999998</v>
      </c>
      <c r="J1941">
        <v>-147.22399999999999</v>
      </c>
      <c r="K1941">
        <v>14621.885</v>
      </c>
    </row>
    <row r="1942" spans="1:11">
      <c r="A1942" t="str">
        <f t="shared" si="30"/>
        <v>GROUND FLUL13.23</v>
      </c>
      <c r="B1942" t="s">
        <v>10</v>
      </c>
      <c r="C1942" t="s">
        <v>59</v>
      </c>
      <c r="D1942" t="s">
        <v>12</v>
      </c>
      <c r="E1942">
        <v>3.23</v>
      </c>
      <c r="F1942">
        <v>-68116.5</v>
      </c>
      <c r="G1942">
        <v>-15839.73</v>
      </c>
      <c r="H1942">
        <v>-596.6</v>
      </c>
      <c r="I1942">
        <v>-0.98199999999999998</v>
      </c>
      <c r="J1942">
        <v>821.76499999999999</v>
      </c>
      <c r="K1942">
        <v>40108.097000000002</v>
      </c>
    </row>
    <row r="1943" spans="1:11">
      <c r="A1943" t="str">
        <f t="shared" si="30"/>
        <v>GROUND FLUL20</v>
      </c>
      <c r="B1943" t="s">
        <v>10</v>
      </c>
      <c r="C1943" t="s">
        <v>59</v>
      </c>
      <c r="D1943" t="s">
        <v>13</v>
      </c>
      <c r="E1943">
        <v>0</v>
      </c>
      <c r="F1943">
        <v>2541.0700000000002</v>
      </c>
      <c r="G1943">
        <v>733.52</v>
      </c>
      <c r="H1943">
        <v>7723.85</v>
      </c>
      <c r="I1943">
        <v>-1.587</v>
      </c>
      <c r="J1943">
        <v>12844.218999999999</v>
      </c>
      <c r="K1943">
        <v>526.83699999999999</v>
      </c>
    </row>
    <row r="1944" spans="1:11">
      <c r="A1944" t="str">
        <f t="shared" si="30"/>
        <v>GROUND FLUL21.615</v>
      </c>
      <c r="B1944" t="s">
        <v>10</v>
      </c>
      <c r="C1944" t="s">
        <v>59</v>
      </c>
      <c r="D1944" t="s">
        <v>13</v>
      </c>
      <c r="E1944">
        <v>1.615</v>
      </c>
      <c r="F1944">
        <v>2541.0700000000002</v>
      </c>
      <c r="G1944">
        <v>733.52</v>
      </c>
      <c r="H1944">
        <v>7723.85</v>
      </c>
      <c r="I1944">
        <v>-1.587</v>
      </c>
      <c r="J1944">
        <v>312.26600000000002</v>
      </c>
      <c r="K1944">
        <v>-662.24199999999996</v>
      </c>
    </row>
    <row r="1945" spans="1:11">
      <c r="A1945" t="str">
        <f t="shared" si="30"/>
        <v>GROUND FLUL23.23</v>
      </c>
      <c r="B1945" t="s">
        <v>10</v>
      </c>
      <c r="C1945" t="s">
        <v>59</v>
      </c>
      <c r="D1945" t="s">
        <v>13</v>
      </c>
      <c r="E1945">
        <v>3.23</v>
      </c>
      <c r="F1945">
        <v>2541.0700000000002</v>
      </c>
      <c r="G1945">
        <v>733.52</v>
      </c>
      <c r="H1945">
        <v>7723.85</v>
      </c>
      <c r="I1945">
        <v>-1.587</v>
      </c>
      <c r="J1945">
        <v>-12222.762000000001</v>
      </c>
      <c r="K1945">
        <v>-1844.799</v>
      </c>
    </row>
    <row r="1946" spans="1:11">
      <c r="A1946" t="str">
        <f t="shared" si="30"/>
        <v>GROUND FLUL30</v>
      </c>
      <c r="B1946" t="s">
        <v>10</v>
      </c>
      <c r="C1946" t="s">
        <v>59</v>
      </c>
      <c r="D1946" t="s">
        <v>14</v>
      </c>
      <c r="E1946">
        <v>0</v>
      </c>
      <c r="F1946">
        <v>70.73</v>
      </c>
      <c r="G1946">
        <v>17.63</v>
      </c>
      <c r="H1946">
        <v>75.900000000000006</v>
      </c>
      <c r="I1946">
        <v>1.1890000000000001</v>
      </c>
      <c r="J1946">
        <v>156.36500000000001</v>
      </c>
      <c r="K1946">
        <v>11.476000000000001</v>
      </c>
    </row>
    <row r="1947" spans="1:11">
      <c r="A1947" t="str">
        <f t="shared" si="30"/>
        <v>GROUND FLUL31.615</v>
      </c>
      <c r="B1947" t="s">
        <v>10</v>
      </c>
      <c r="C1947" t="s">
        <v>59</v>
      </c>
      <c r="D1947" t="s">
        <v>14</v>
      </c>
      <c r="E1947">
        <v>1.615</v>
      </c>
      <c r="F1947">
        <v>70.73</v>
      </c>
      <c r="G1947">
        <v>17.63</v>
      </c>
      <c r="H1947">
        <v>75.900000000000006</v>
      </c>
      <c r="I1947">
        <v>1.1890000000000001</v>
      </c>
      <c r="J1947">
        <v>33.177</v>
      </c>
      <c r="K1947">
        <v>-17.056000000000001</v>
      </c>
    </row>
    <row r="1948" spans="1:11">
      <c r="A1948" t="str">
        <f t="shared" si="30"/>
        <v>GROUND FLUL33.23</v>
      </c>
      <c r="B1948" t="s">
        <v>10</v>
      </c>
      <c r="C1948" t="s">
        <v>59</v>
      </c>
      <c r="D1948" t="s">
        <v>14</v>
      </c>
      <c r="E1948">
        <v>3.23</v>
      </c>
      <c r="F1948">
        <v>70.73</v>
      </c>
      <c r="G1948">
        <v>17.63</v>
      </c>
      <c r="H1948">
        <v>75.900000000000006</v>
      </c>
      <c r="I1948">
        <v>1.1890000000000001</v>
      </c>
      <c r="J1948">
        <v>-90.337999999999994</v>
      </c>
      <c r="K1948">
        <v>-45.42</v>
      </c>
    </row>
    <row r="1949" spans="1:11">
      <c r="A1949" t="str">
        <f t="shared" si="30"/>
        <v>BASE 1 FLUL10</v>
      </c>
      <c r="B1949" t="s">
        <v>15</v>
      </c>
      <c r="C1949" t="s">
        <v>59</v>
      </c>
      <c r="D1949" t="s">
        <v>12</v>
      </c>
      <c r="E1949">
        <v>0</v>
      </c>
      <c r="F1949">
        <v>-57322.44</v>
      </c>
      <c r="G1949">
        <v>3114.11</v>
      </c>
      <c r="H1949">
        <v>-297.95999999999998</v>
      </c>
      <c r="I1949">
        <v>-0.50900000000000001</v>
      </c>
      <c r="J1949">
        <v>-518.79</v>
      </c>
      <c r="K1949">
        <v>2434.8820000000001</v>
      </c>
    </row>
    <row r="1950" spans="1:11">
      <c r="A1950" t="str">
        <f t="shared" si="30"/>
        <v>BASE 1 FLUL11.615</v>
      </c>
      <c r="B1950" t="s">
        <v>15</v>
      </c>
      <c r="C1950" t="s">
        <v>59</v>
      </c>
      <c r="D1950" t="s">
        <v>12</v>
      </c>
      <c r="E1950">
        <v>1.615</v>
      </c>
      <c r="F1950">
        <v>-57322.44</v>
      </c>
      <c r="G1950">
        <v>3114.11</v>
      </c>
      <c r="H1950">
        <v>-297.95999999999998</v>
      </c>
      <c r="I1950">
        <v>-0.50900000000000001</v>
      </c>
      <c r="J1950">
        <v>-36.646000000000001</v>
      </c>
      <c r="K1950">
        <v>-2618.8119999999999</v>
      </c>
    </row>
    <row r="1951" spans="1:11">
      <c r="A1951" t="str">
        <f t="shared" si="30"/>
        <v>BASE 1 FLUL13.23</v>
      </c>
      <c r="B1951" t="s">
        <v>15</v>
      </c>
      <c r="C1951" t="s">
        <v>59</v>
      </c>
      <c r="D1951" t="s">
        <v>12</v>
      </c>
      <c r="E1951">
        <v>3.23</v>
      </c>
      <c r="F1951">
        <v>-57322.44</v>
      </c>
      <c r="G1951">
        <v>3114.11</v>
      </c>
      <c r="H1951">
        <v>-297.95999999999998</v>
      </c>
      <c r="I1951">
        <v>-0.50900000000000001</v>
      </c>
      <c r="J1951">
        <v>445.82900000000001</v>
      </c>
      <c r="K1951">
        <v>-7648.9040000000005</v>
      </c>
    </row>
    <row r="1952" spans="1:11">
      <c r="A1952" t="str">
        <f t="shared" si="30"/>
        <v>BASE 1 FLUL20</v>
      </c>
      <c r="B1952" t="s">
        <v>15</v>
      </c>
      <c r="C1952" t="s">
        <v>59</v>
      </c>
      <c r="D1952" t="s">
        <v>13</v>
      </c>
      <c r="E1952">
        <v>0</v>
      </c>
      <c r="F1952">
        <v>-3009.3</v>
      </c>
      <c r="G1952">
        <v>-149.6</v>
      </c>
      <c r="H1952">
        <v>3889.74</v>
      </c>
      <c r="I1952">
        <v>-0.55900000000000005</v>
      </c>
      <c r="J1952">
        <v>6422.6750000000002</v>
      </c>
      <c r="K1952">
        <v>-77.856999999999999</v>
      </c>
    </row>
    <row r="1953" spans="1:11">
      <c r="A1953" t="str">
        <f t="shared" si="30"/>
        <v>BASE 1 FLUL21.615</v>
      </c>
      <c r="B1953" t="s">
        <v>15</v>
      </c>
      <c r="C1953" t="s">
        <v>59</v>
      </c>
      <c r="D1953" t="s">
        <v>13</v>
      </c>
      <c r="E1953">
        <v>1.615</v>
      </c>
      <c r="F1953">
        <v>-3009.3</v>
      </c>
      <c r="G1953">
        <v>-149.6</v>
      </c>
      <c r="H1953">
        <v>3889.74</v>
      </c>
      <c r="I1953">
        <v>-0.55900000000000005</v>
      </c>
      <c r="J1953">
        <v>110.902</v>
      </c>
      <c r="K1953">
        <v>163.547</v>
      </c>
    </row>
    <row r="1954" spans="1:11">
      <c r="A1954" t="str">
        <f t="shared" si="30"/>
        <v>BASE 1 FLUL23.23</v>
      </c>
      <c r="B1954" t="s">
        <v>15</v>
      </c>
      <c r="C1954" t="s">
        <v>59</v>
      </c>
      <c r="D1954" t="s">
        <v>13</v>
      </c>
      <c r="E1954">
        <v>3.23</v>
      </c>
      <c r="F1954">
        <v>-3009.3</v>
      </c>
      <c r="G1954">
        <v>-149.6</v>
      </c>
      <c r="H1954">
        <v>3889.74</v>
      </c>
      <c r="I1954">
        <v>-0.55900000000000005</v>
      </c>
      <c r="J1954">
        <v>-6201.87</v>
      </c>
      <c r="K1954">
        <v>403.47699999999998</v>
      </c>
    </row>
    <row r="1955" spans="1:11">
      <c r="A1955" t="str">
        <f t="shared" si="30"/>
        <v>BASE 1 FLUL30</v>
      </c>
      <c r="B1955" t="s">
        <v>15</v>
      </c>
      <c r="C1955" t="s">
        <v>59</v>
      </c>
      <c r="D1955" t="s">
        <v>14</v>
      </c>
      <c r="E1955">
        <v>0</v>
      </c>
      <c r="F1955">
        <v>-254.97</v>
      </c>
      <c r="G1955">
        <v>-8.6</v>
      </c>
      <c r="H1955">
        <v>39.83</v>
      </c>
      <c r="I1955">
        <v>0.42199999999999999</v>
      </c>
      <c r="J1955">
        <v>63.222000000000001</v>
      </c>
      <c r="K1955">
        <v>-13.361000000000001</v>
      </c>
    </row>
    <row r="1956" spans="1:11">
      <c r="A1956" t="str">
        <f t="shared" si="30"/>
        <v>BASE 1 FLUL31.615</v>
      </c>
      <c r="B1956" t="s">
        <v>15</v>
      </c>
      <c r="C1956" t="s">
        <v>59</v>
      </c>
      <c r="D1956" t="s">
        <v>14</v>
      </c>
      <c r="E1956">
        <v>1.615</v>
      </c>
      <c r="F1956">
        <v>-254.97</v>
      </c>
      <c r="G1956">
        <v>-8.6</v>
      </c>
      <c r="H1956">
        <v>39.83</v>
      </c>
      <c r="I1956">
        <v>0.42199999999999999</v>
      </c>
      <c r="J1956">
        <v>-1.333</v>
      </c>
      <c r="K1956">
        <v>0.53900000000000003</v>
      </c>
    </row>
    <row r="1957" spans="1:11">
      <c r="A1957" t="str">
        <f t="shared" si="30"/>
        <v>BASE 1 FLUL33.23</v>
      </c>
      <c r="B1957" t="s">
        <v>15</v>
      </c>
      <c r="C1957" t="s">
        <v>59</v>
      </c>
      <c r="D1957" t="s">
        <v>14</v>
      </c>
      <c r="E1957">
        <v>3.23</v>
      </c>
      <c r="F1957">
        <v>-254.97</v>
      </c>
      <c r="G1957">
        <v>-8.6</v>
      </c>
      <c r="H1957">
        <v>39.83</v>
      </c>
      <c r="I1957">
        <v>0.42199999999999999</v>
      </c>
      <c r="J1957">
        <v>-65.876999999999995</v>
      </c>
      <c r="K1957">
        <v>14.433</v>
      </c>
    </row>
    <row r="1958" spans="1:11">
      <c r="A1958" t="str">
        <f t="shared" si="30"/>
        <v>BASE 2 FLUL10</v>
      </c>
      <c r="B1958" t="s">
        <v>16</v>
      </c>
      <c r="C1958" t="s">
        <v>59</v>
      </c>
      <c r="D1958" t="s">
        <v>12</v>
      </c>
      <c r="E1958">
        <v>0</v>
      </c>
      <c r="F1958">
        <v>-73410.759999999995</v>
      </c>
      <c r="G1958">
        <v>-1605.99</v>
      </c>
      <c r="H1958">
        <v>-426.73</v>
      </c>
      <c r="I1958">
        <v>-0.70399999999999996</v>
      </c>
      <c r="J1958">
        <v>-770.31500000000005</v>
      </c>
      <c r="K1958">
        <v>-2836.3029999999999</v>
      </c>
    </row>
    <row r="1959" spans="1:11">
      <c r="A1959" t="str">
        <f t="shared" si="30"/>
        <v>BASE 2 FLUL11.615</v>
      </c>
      <c r="B1959" t="s">
        <v>16</v>
      </c>
      <c r="C1959" t="s">
        <v>59</v>
      </c>
      <c r="D1959" t="s">
        <v>12</v>
      </c>
      <c r="E1959">
        <v>1.615</v>
      </c>
      <c r="F1959">
        <v>-73410.759999999995</v>
      </c>
      <c r="G1959">
        <v>-1605.99</v>
      </c>
      <c r="H1959">
        <v>-426.73</v>
      </c>
      <c r="I1959">
        <v>-0.70399999999999996</v>
      </c>
      <c r="J1959">
        <v>-80.626000000000005</v>
      </c>
      <c r="K1959">
        <v>-263.68200000000002</v>
      </c>
    </row>
    <row r="1960" spans="1:11">
      <c r="A1960" t="str">
        <f t="shared" si="30"/>
        <v>BASE 2 FLUL13.23</v>
      </c>
      <c r="B1960" t="s">
        <v>16</v>
      </c>
      <c r="C1960" t="s">
        <v>59</v>
      </c>
      <c r="D1960" t="s">
        <v>12</v>
      </c>
      <c r="E1960">
        <v>3.23</v>
      </c>
      <c r="F1960">
        <v>-73410.759999999995</v>
      </c>
      <c r="G1960">
        <v>-1605.99</v>
      </c>
      <c r="H1960">
        <v>-426.73</v>
      </c>
      <c r="I1960">
        <v>-0.70399999999999996</v>
      </c>
      <c r="J1960">
        <v>610.08699999999999</v>
      </c>
      <c r="K1960">
        <v>2312.2840000000001</v>
      </c>
    </row>
    <row r="1961" spans="1:11">
      <c r="A1961" t="str">
        <f t="shared" si="30"/>
        <v>BASE 2 FLUL20</v>
      </c>
      <c r="B1961" t="s">
        <v>16</v>
      </c>
      <c r="C1961" t="s">
        <v>59</v>
      </c>
      <c r="D1961" t="s">
        <v>13</v>
      </c>
      <c r="E1961">
        <v>0</v>
      </c>
      <c r="F1961">
        <v>-9459.6299999999992</v>
      </c>
      <c r="G1961">
        <v>-11.45</v>
      </c>
      <c r="H1961">
        <v>3030.54</v>
      </c>
      <c r="I1961">
        <v>-4.3999999999999997E-2</v>
      </c>
      <c r="J1961">
        <v>4921.4340000000002</v>
      </c>
      <c r="K1961">
        <v>-67.051000000000002</v>
      </c>
    </row>
    <row r="1962" spans="1:11">
      <c r="A1962" t="str">
        <f t="shared" si="30"/>
        <v>BASE 2 FLUL21.615</v>
      </c>
      <c r="B1962" t="s">
        <v>16</v>
      </c>
      <c r="C1962" t="s">
        <v>59</v>
      </c>
      <c r="D1962" t="s">
        <v>13</v>
      </c>
      <c r="E1962">
        <v>1.615</v>
      </c>
      <c r="F1962">
        <v>-9459.6299999999992</v>
      </c>
      <c r="G1962">
        <v>-11.45</v>
      </c>
      <c r="H1962">
        <v>3030.54</v>
      </c>
      <c r="I1962">
        <v>-4.3999999999999997E-2</v>
      </c>
      <c r="J1962">
        <v>-8.0210000000000008</v>
      </c>
      <c r="K1962">
        <v>-49.764000000000003</v>
      </c>
    </row>
    <row r="1963" spans="1:11">
      <c r="A1963" t="str">
        <f t="shared" si="30"/>
        <v>BASE 2 FLUL23.23</v>
      </c>
      <c r="B1963" t="s">
        <v>16</v>
      </c>
      <c r="C1963" t="s">
        <v>59</v>
      </c>
      <c r="D1963" t="s">
        <v>13</v>
      </c>
      <c r="E1963">
        <v>3.23</v>
      </c>
      <c r="F1963">
        <v>-9459.6299999999992</v>
      </c>
      <c r="G1963">
        <v>-11.45</v>
      </c>
      <c r="H1963">
        <v>3030.54</v>
      </c>
      <c r="I1963">
        <v>-4.3999999999999997E-2</v>
      </c>
      <c r="J1963">
        <v>-4937.3739999999998</v>
      </c>
      <c r="K1963">
        <v>-31.846</v>
      </c>
    </row>
    <row r="1964" spans="1:11">
      <c r="A1964" t="str">
        <f t="shared" si="30"/>
        <v>BASE 2 FLUL30</v>
      </c>
      <c r="B1964" t="s">
        <v>16</v>
      </c>
      <c r="C1964" t="s">
        <v>59</v>
      </c>
      <c r="D1964" t="s">
        <v>14</v>
      </c>
      <c r="E1964">
        <v>0</v>
      </c>
      <c r="F1964">
        <v>-413.23</v>
      </c>
      <c r="G1964">
        <v>18.350000000000001</v>
      </c>
      <c r="H1964">
        <v>69.98</v>
      </c>
      <c r="I1964">
        <v>0.71199999999999997</v>
      </c>
      <c r="J1964">
        <v>103.541</v>
      </c>
      <c r="K1964">
        <v>45.843000000000004</v>
      </c>
    </row>
    <row r="1965" spans="1:11">
      <c r="A1965" t="str">
        <f t="shared" si="30"/>
        <v>BASE 2 FLUL31.615</v>
      </c>
      <c r="B1965" t="s">
        <v>16</v>
      </c>
      <c r="C1965" t="s">
        <v>59</v>
      </c>
      <c r="D1965" t="s">
        <v>14</v>
      </c>
      <c r="E1965">
        <v>1.615</v>
      </c>
      <c r="F1965">
        <v>-413.23</v>
      </c>
      <c r="G1965">
        <v>18.350000000000001</v>
      </c>
      <c r="H1965">
        <v>69.98</v>
      </c>
      <c r="I1965">
        <v>0.71199999999999997</v>
      </c>
      <c r="J1965">
        <v>-10.247999999999999</v>
      </c>
      <c r="K1965">
        <v>16.338000000000001</v>
      </c>
    </row>
    <row r="1966" spans="1:11">
      <c r="A1966" t="str">
        <f t="shared" si="30"/>
        <v>BASE 2 FLUL33.23</v>
      </c>
      <c r="B1966" t="s">
        <v>16</v>
      </c>
      <c r="C1966" t="s">
        <v>59</v>
      </c>
      <c r="D1966" t="s">
        <v>14</v>
      </c>
      <c r="E1966">
        <v>3.23</v>
      </c>
      <c r="F1966">
        <v>-413.23</v>
      </c>
      <c r="G1966">
        <v>18.350000000000001</v>
      </c>
      <c r="H1966">
        <v>69.98</v>
      </c>
      <c r="I1966">
        <v>0.71199999999999997</v>
      </c>
      <c r="J1966">
        <v>-123.90600000000001</v>
      </c>
      <c r="K1966">
        <v>-13.375</v>
      </c>
    </row>
    <row r="1967" spans="1:11">
      <c r="A1967" t="str">
        <f t="shared" si="30"/>
        <v>BASE 3 FLUL10</v>
      </c>
      <c r="B1967" t="s">
        <v>17</v>
      </c>
      <c r="C1967" t="s">
        <v>59</v>
      </c>
      <c r="D1967" t="s">
        <v>12</v>
      </c>
      <c r="E1967">
        <v>0</v>
      </c>
      <c r="F1967">
        <v>-174879.56</v>
      </c>
      <c r="G1967">
        <v>4627.01</v>
      </c>
      <c r="H1967">
        <v>-2255.36</v>
      </c>
      <c r="I1967">
        <v>-11.772</v>
      </c>
      <c r="J1967">
        <v>-3051.308</v>
      </c>
      <c r="K1967">
        <v>8144.4750000000004</v>
      </c>
    </row>
    <row r="1968" spans="1:11">
      <c r="A1968" t="str">
        <f t="shared" si="30"/>
        <v>BASE 3 FLUL11.105</v>
      </c>
      <c r="B1968" t="s">
        <v>17</v>
      </c>
      <c r="C1968" t="s">
        <v>59</v>
      </c>
      <c r="D1968" t="s">
        <v>12</v>
      </c>
      <c r="E1968">
        <v>1.105</v>
      </c>
      <c r="F1968">
        <v>-174879.56</v>
      </c>
      <c r="G1968">
        <v>4627.01</v>
      </c>
      <c r="H1968">
        <v>-2255.36</v>
      </c>
      <c r="I1968">
        <v>-11.772</v>
      </c>
      <c r="J1968">
        <v>-540.81399999999996</v>
      </c>
      <c r="K1968">
        <v>2980.248</v>
      </c>
    </row>
    <row r="1969" spans="1:11">
      <c r="A1969" t="str">
        <f t="shared" si="30"/>
        <v>BASE 3 FLUL12.21</v>
      </c>
      <c r="B1969" t="s">
        <v>17</v>
      </c>
      <c r="C1969" t="s">
        <v>59</v>
      </c>
      <c r="D1969" t="s">
        <v>12</v>
      </c>
      <c r="E1969">
        <v>2.21</v>
      </c>
      <c r="F1969">
        <v>-174879.56</v>
      </c>
      <c r="G1969">
        <v>4627.01</v>
      </c>
      <c r="H1969">
        <v>-2255.36</v>
      </c>
      <c r="I1969">
        <v>-11.772</v>
      </c>
      <c r="J1969">
        <v>1977.55</v>
      </c>
      <c r="K1969">
        <v>-2227.3119999999999</v>
      </c>
    </row>
    <row r="1970" spans="1:11">
      <c r="A1970" t="str">
        <f t="shared" si="30"/>
        <v>BASE 3 FLUL20</v>
      </c>
      <c r="B1970" t="s">
        <v>17</v>
      </c>
      <c r="C1970" t="s">
        <v>59</v>
      </c>
      <c r="D1970" t="s">
        <v>13</v>
      </c>
      <c r="E1970">
        <v>0</v>
      </c>
      <c r="F1970">
        <v>-29163.34</v>
      </c>
      <c r="G1970">
        <v>-10.3</v>
      </c>
      <c r="H1970">
        <v>4368.22</v>
      </c>
      <c r="I1970">
        <v>-1.792</v>
      </c>
      <c r="J1970">
        <v>6767.5079999999998</v>
      </c>
      <c r="K1970">
        <v>59.018000000000001</v>
      </c>
    </row>
    <row r="1971" spans="1:11">
      <c r="A1971" t="str">
        <f t="shared" si="30"/>
        <v>BASE 3 FLUL21.105</v>
      </c>
      <c r="B1971" t="s">
        <v>17</v>
      </c>
      <c r="C1971" t="s">
        <v>59</v>
      </c>
      <c r="D1971" t="s">
        <v>13</v>
      </c>
      <c r="E1971">
        <v>1.105</v>
      </c>
      <c r="F1971">
        <v>-29163.34</v>
      </c>
      <c r="G1971">
        <v>-10.3</v>
      </c>
      <c r="H1971">
        <v>4368.22</v>
      </c>
      <c r="I1971">
        <v>-1.792</v>
      </c>
      <c r="J1971">
        <v>1898.8620000000001</v>
      </c>
      <c r="K1971">
        <v>69.953999999999994</v>
      </c>
    </row>
    <row r="1972" spans="1:11">
      <c r="A1972" t="str">
        <f t="shared" si="30"/>
        <v>BASE 3 FLUL22.21</v>
      </c>
      <c r="B1972" t="s">
        <v>17</v>
      </c>
      <c r="C1972" t="s">
        <v>59</v>
      </c>
      <c r="D1972" t="s">
        <v>13</v>
      </c>
      <c r="E1972">
        <v>2.21</v>
      </c>
      <c r="F1972">
        <v>-29163.34</v>
      </c>
      <c r="G1972">
        <v>-10.3</v>
      </c>
      <c r="H1972">
        <v>4368.22</v>
      </c>
      <c r="I1972">
        <v>-1.792</v>
      </c>
      <c r="J1972">
        <v>-2997.4009999999998</v>
      </c>
      <c r="K1972">
        <v>79.873999999999995</v>
      </c>
    </row>
    <row r="1973" spans="1:11">
      <c r="A1973" t="str">
        <f t="shared" si="30"/>
        <v>BASE 3 FLUL30</v>
      </c>
      <c r="B1973" t="s">
        <v>17</v>
      </c>
      <c r="C1973" t="s">
        <v>59</v>
      </c>
      <c r="D1973" t="s">
        <v>14</v>
      </c>
      <c r="E1973">
        <v>0</v>
      </c>
      <c r="F1973">
        <v>-1095.6400000000001</v>
      </c>
      <c r="G1973">
        <v>-83.3</v>
      </c>
      <c r="H1973">
        <v>756.74</v>
      </c>
      <c r="I1973">
        <v>4.68</v>
      </c>
      <c r="J1973">
        <v>1086.6300000000001</v>
      </c>
      <c r="K1973">
        <v>-135.11699999999999</v>
      </c>
    </row>
    <row r="1974" spans="1:11">
      <c r="A1974" t="str">
        <f t="shared" si="30"/>
        <v>BASE 3 FLUL31.105</v>
      </c>
      <c r="B1974" t="s">
        <v>17</v>
      </c>
      <c r="C1974" t="s">
        <v>59</v>
      </c>
      <c r="D1974" t="s">
        <v>14</v>
      </c>
      <c r="E1974">
        <v>1.105</v>
      </c>
      <c r="F1974">
        <v>-1095.6400000000001</v>
      </c>
      <c r="G1974">
        <v>-83.3</v>
      </c>
      <c r="H1974">
        <v>756.74</v>
      </c>
      <c r="I1974">
        <v>4.68</v>
      </c>
      <c r="J1974">
        <v>243.821</v>
      </c>
      <c r="K1974">
        <v>-42.231000000000002</v>
      </c>
    </row>
    <row r="1975" spans="1:11">
      <c r="A1975" t="str">
        <f t="shared" si="30"/>
        <v>BASE 3 FLUL32.21</v>
      </c>
      <c r="B1975" t="s">
        <v>17</v>
      </c>
      <c r="C1975" t="s">
        <v>59</v>
      </c>
      <c r="D1975" t="s">
        <v>14</v>
      </c>
      <c r="E1975">
        <v>2.21</v>
      </c>
      <c r="F1975">
        <v>-1095.6400000000001</v>
      </c>
      <c r="G1975">
        <v>-83.3</v>
      </c>
      <c r="H1975">
        <v>756.74</v>
      </c>
      <c r="I1975">
        <v>4.68</v>
      </c>
      <c r="J1975">
        <v>-602.53499999999997</v>
      </c>
      <c r="K1975">
        <v>51.27</v>
      </c>
    </row>
    <row r="1976" spans="1:11">
      <c r="A1976" t="str">
        <f t="shared" si="30"/>
        <v>5TH FLUL10</v>
      </c>
      <c r="B1976" t="s">
        <v>33</v>
      </c>
      <c r="C1976" t="s">
        <v>60</v>
      </c>
      <c r="D1976" t="s">
        <v>12</v>
      </c>
      <c r="E1976">
        <v>0</v>
      </c>
      <c r="F1976">
        <v>40381.72</v>
      </c>
      <c r="G1976">
        <v>24851.51</v>
      </c>
      <c r="H1976">
        <v>-1394.65</v>
      </c>
      <c r="I1976">
        <v>-0.49399999999999999</v>
      </c>
      <c r="J1976">
        <v>-3491.462</v>
      </c>
      <c r="K1976">
        <v>45149.093999999997</v>
      </c>
    </row>
    <row r="1977" spans="1:11">
      <c r="A1977" t="str">
        <f t="shared" si="30"/>
        <v>5TH FLUL11.945</v>
      </c>
      <c r="B1977" t="s">
        <v>33</v>
      </c>
      <c r="C1977" t="s">
        <v>60</v>
      </c>
      <c r="D1977" t="s">
        <v>12</v>
      </c>
      <c r="E1977">
        <v>1.9450000000000001</v>
      </c>
      <c r="F1977">
        <v>40381.72</v>
      </c>
      <c r="G1977">
        <v>24851.51</v>
      </c>
      <c r="H1977">
        <v>-1394.65</v>
      </c>
      <c r="I1977">
        <v>-0.49399999999999999</v>
      </c>
      <c r="J1977">
        <v>-758.98</v>
      </c>
      <c r="K1977">
        <v>-3735.2890000000002</v>
      </c>
    </row>
    <row r="1978" spans="1:11">
      <c r="A1978" t="str">
        <f t="shared" si="30"/>
        <v>5TH FLUL13.89</v>
      </c>
      <c r="B1978" t="s">
        <v>33</v>
      </c>
      <c r="C1978" t="s">
        <v>60</v>
      </c>
      <c r="D1978" t="s">
        <v>12</v>
      </c>
      <c r="E1978">
        <v>3.89</v>
      </c>
      <c r="F1978">
        <v>40381.72</v>
      </c>
      <c r="G1978">
        <v>24851.51</v>
      </c>
      <c r="H1978">
        <v>-1394.65</v>
      </c>
      <c r="I1978">
        <v>-0.49399999999999999</v>
      </c>
      <c r="J1978">
        <v>1980.8989999999999</v>
      </c>
      <c r="K1978">
        <v>-52583.353999999999</v>
      </c>
    </row>
    <row r="1979" spans="1:11">
      <c r="A1979" t="str">
        <f t="shared" si="30"/>
        <v>5TH FLUL20</v>
      </c>
      <c r="B1979" t="s">
        <v>33</v>
      </c>
      <c r="C1979" t="s">
        <v>60</v>
      </c>
      <c r="D1979" t="s">
        <v>13</v>
      </c>
      <c r="E1979">
        <v>0</v>
      </c>
      <c r="F1979">
        <v>-2970.96</v>
      </c>
      <c r="G1979">
        <v>-1661.52</v>
      </c>
      <c r="H1979">
        <v>11637.67</v>
      </c>
      <c r="I1979">
        <v>2.31</v>
      </c>
      <c r="J1979">
        <v>25012.464</v>
      </c>
      <c r="K1979">
        <v>-2679.8440000000001</v>
      </c>
    </row>
    <row r="1980" spans="1:11">
      <c r="A1980" t="str">
        <f t="shared" si="30"/>
        <v>5TH FLUL21.945</v>
      </c>
      <c r="B1980" t="s">
        <v>33</v>
      </c>
      <c r="C1980" t="s">
        <v>60</v>
      </c>
      <c r="D1980" t="s">
        <v>13</v>
      </c>
      <c r="E1980">
        <v>1.9450000000000001</v>
      </c>
      <c r="F1980">
        <v>-2970.96</v>
      </c>
      <c r="G1980">
        <v>-1661.52</v>
      </c>
      <c r="H1980">
        <v>11637.67</v>
      </c>
      <c r="I1980">
        <v>2.31</v>
      </c>
      <c r="J1980">
        <v>2120.2040000000002</v>
      </c>
      <c r="K1980">
        <v>577.399</v>
      </c>
    </row>
    <row r="1981" spans="1:11">
      <c r="A1981" t="str">
        <f t="shared" si="30"/>
        <v>5TH FLUL23.89</v>
      </c>
      <c r="B1981" t="s">
        <v>33</v>
      </c>
      <c r="C1981" t="s">
        <v>60</v>
      </c>
      <c r="D1981" t="s">
        <v>13</v>
      </c>
      <c r="E1981">
        <v>3.89</v>
      </c>
      <c r="F1981">
        <v>-2970.96</v>
      </c>
      <c r="G1981">
        <v>-1661.52</v>
      </c>
      <c r="H1981">
        <v>11637.67</v>
      </c>
      <c r="I1981">
        <v>2.31</v>
      </c>
      <c r="J1981">
        <v>-20792.740000000002</v>
      </c>
      <c r="K1981">
        <v>3829.0219999999999</v>
      </c>
    </row>
    <row r="1982" spans="1:11">
      <c r="A1982" t="str">
        <f t="shared" si="30"/>
        <v>5TH FLUL30</v>
      </c>
      <c r="B1982" t="s">
        <v>33</v>
      </c>
      <c r="C1982" t="s">
        <v>60</v>
      </c>
      <c r="D1982" t="s">
        <v>14</v>
      </c>
      <c r="E1982">
        <v>0</v>
      </c>
      <c r="F1982">
        <v>-489.46</v>
      </c>
      <c r="G1982">
        <v>-293.83999999999997</v>
      </c>
      <c r="H1982">
        <v>-1613.66</v>
      </c>
      <c r="I1982">
        <v>53.384</v>
      </c>
      <c r="J1982">
        <v>-3463.154</v>
      </c>
      <c r="K1982">
        <v>-508.27499999999998</v>
      </c>
    </row>
    <row r="1983" spans="1:11">
      <c r="A1983" t="str">
        <f t="shared" si="30"/>
        <v>5TH FLUL31.945</v>
      </c>
      <c r="B1983" t="s">
        <v>33</v>
      </c>
      <c r="C1983" t="s">
        <v>60</v>
      </c>
      <c r="D1983" t="s">
        <v>14</v>
      </c>
      <c r="E1983">
        <v>1.9450000000000001</v>
      </c>
      <c r="F1983">
        <v>-489.46</v>
      </c>
      <c r="G1983">
        <v>-293.83999999999997</v>
      </c>
      <c r="H1983">
        <v>-1613.66</v>
      </c>
      <c r="I1983">
        <v>53.384</v>
      </c>
      <c r="J1983">
        <v>-290.05200000000002</v>
      </c>
      <c r="K1983">
        <v>72.56</v>
      </c>
    </row>
    <row r="1984" spans="1:11">
      <c r="A1984" t="str">
        <f t="shared" si="30"/>
        <v>5TH FLUL33.89</v>
      </c>
      <c r="B1984" t="s">
        <v>33</v>
      </c>
      <c r="C1984" t="s">
        <v>60</v>
      </c>
      <c r="D1984" t="s">
        <v>14</v>
      </c>
      <c r="E1984">
        <v>3.89</v>
      </c>
      <c r="F1984">
        <v>-489.46</v>
      </c>
      <c r="G1984">
        <v>-293.83999999999997</v>
      </c>
      <c r="H1984">
        <v>-1613.66</v>
      </c>
      <c r="I1984">
        <v>53.384</v>
      </c>
      <c r="J1984">
        <v>2885.88</v>
      </c>
      <c r="K1984">
        <v>652.68899999999996</v>
      </c>
    </row>
    <row r="1985" spans="1:11">
      <c r="A1985" t="str">
        <f t="shared" si="30"/>
        <v>4TH FLUL10</v>
      </c>
      <c r="B1985" t="s">
        <v>20</v>
      </c>
      <c r="C1985" t="s">
        <v>60</v>
      </c>
      <c r="D1985" t="s">
        <v>12</v>
      </c>
      <c r="E1985">
        <v>0</v>
      </c>
      <c r="F1985">
        <v>72907.03</v>
      </c>
      <c r="G1985">
        <v>13792.22</v>
      </c>
      <c r="H1985">
        <v>651.69000000000005</v>
      </c>
      <c r="I1985">
        <v>-45.44</v>
      </c>
      <c r="J1985">
        <v>563.58399999999995</v>
      </c>
      <c r="K1985">
        <v>31542.998</v>
      </c>
    </row>
    <row r="1986" spans="1:11">
      <c r="A1986" t="str">
        <f t="shared" si="30"/>
        <v>4TH FLUL11.79</v>
      </c>
      <c r="B1986" t="s">
        <v>20</v>
      </c>
      <c r="C1986" t="s">
        <v>60</v>
      </c>
      <c r="D1986" t="s">
        <v>12</v>
      </c>
      <c r="E1986">
        <v>1.79</v>
      </c>
      <c r="F1986">
        <v>72907.03</v>
      </c>
      <c r="G1986">
        <v>13792.22</v>
      </c>
      <c r="H1986">
        <v>651.69000000000005</v>
      </c>
      <c r="I1986">
        <v>-45.44</v>
      </c>
      <c r="J1986">
        <v>-624.18299999999999</v>
      </c>
      <c r="K1986">
        <v>5881.9210000000003</v>
      </c>
    </row>
    <row r="1987" spans="1:11">
      <c r="A1987" t="str">
        <f t="shared" ref="A1987:A2050" si="31">+CONCATENATE(B1987,D1987,E1987)</f>
        <v>4TH FLUL13.58</v>
      </c>
      <c r="B1987" t="s">
        <v>20</v>
      </c>
      <c r="C1987" t="s">
        <v>60</v>
      </c>
      <c r="D1987" t="s">
        <v>12</v>
      </c>
      <c r="E1987">
        <v>3.58</v>
      </c>
      <c r="F1987">
        <v>72907.03</v>
      </c>
      <c r="G1987">
        <v>13792.22</v>
      </c>
      <c r="H1987">
        <v>651.69000000000005</v>
      </c>
      <c r="I1987">
        <v>-45.44</v>
      </c>
      <c r="J1987">
        <v>-1800.182</v>
      </c>
      <c r="K1987">
        <v>-19890.192999999999</v>
      </c>
    </row>
    <row r="1988" spans="1:11">
      <c r="A1988" t="str">
        <f t="shared" si="31"/>
        <v>4TH FLUL20</v>
      </c>
      <c r="B1988" t="s">
        <v>20</v>
      </c>
      <c r="C1988" t="s">
        <v>60</v>
      </c>
      <c r="D1988" t="s">
        <v>13</v>
      </c>
      <c r="E1988">
        <v>0</v>
      </c>
      <c r="F1988">
        <v>-6126</v>
      </c>
      <c r="G1988">
        <v>-1380.44</v>
      </c>
      <c r="H1988">
        <v>8678.73</v>
      </c>
      <c r="I1988">
        <v>2.2040000000000002</v>
      </c>
      <c r="J1988">
        <v>19451.493999999999</v>
      </c>
      <c r="K1988">
        <v>-2800.4749999999999</v>
      </c>
    </row>
    <row r="1989" spans="1:11">
      <c r="A1989" t="str">
        <f t="shared" si="31"/>
        <v>4TH FLUL21.79</v>
      </c>
      <c r="B1989" t="s">
        <v>20</v>
      </c>
      <c r="C1989" t="s">
        <v>60</v>
      </c>
      <c r="D1989" t="s">
        <v>13</v>
      </c>
      <c r="E1989">
        <v>1.79</v>
      </c>
      <c r="F1989">
        <v>-6126</v>
      </c>
      <c r="G1989">
        <v>-1380.44</v>
      </c>
      <c r="H1989">
        <v>8678.73</v>
      </c>
      <c r="I1989">
        <v>2.2040000000000002</v>
      </c>
      <c r="J1989">
        <v>3474.252</v>
      </c>
      <c r="K1989">
        <v>-269.875</v>
      </c>
    </row>
    <row r="1990" spans="1:11">
      <c r="A1990" t="str">
        <f t="shared" si="31"/>
        <v>4TH FLUL23.58</v>
      </c>
      <c r="B1990" t="s">
        <v>20</v>
      </c>
      <c r="C1990" t="s">
        <v>60</v>
      </c>
      <c r="D1990" t="s">
        <v>13</v>
      </c>
      <c r="E1990">
        <v>3.58</v>
      </c>
      <c r="F1990">
        <v>-6126</v>
      </c>
      <c r="G1990">
        <v>-1380.44</v>
      </c>
      <c r="H1990">
        <v>8678.73</v>
      </c>
      <c r="I1990">
        <v>2.2040000000000002</v>
      </c>
      <c r="J1990">
        <v>-12568.58</v>
      </c>
      <c r="K1990">
        <v>2265.8249999999998</v>
      </c>
    </row>
    <row r="1991" spans="1:11">
      <c r="A1991" t="str">
        <f t="shared" si="31"/>
        <v>4TH FLUL30</v>
      </c>
      <c r="B1991" t="s">
        <v>20</v>
      </c>
      <c r="C1991" t="s">
        <v>60</v>
      </c>
      <c r="D1991" t="s">
        <v>14</v>
      </c>
      <c r="E1991">
        <v>0</v>
      </c>
      <c r="F1991">
        <v>-918.14</v>
      </c>
      <c r="G1991">
        <v>-274.02999999999997</v>
      </c>
      <c r="H1991">
        <v>-1207.44</v>
      </c>
      <c r="I1991">
        <v>47.018999999999998</v>
      </c>
      <c r="J1991">
        <v>-2679.3</v>
      </c>
      <c r="K1991">
        <v>-583.48299999999995</v>
      </c>
    </row>
    <row r="1992" spans="1:11">
      <c r="A1992" t="str">
        <f t="shared" si="31"/>
        <v>4TH FLUL31.79</v>
      </c>
      <c r="B1992" t="s">
        <v>20</v>
      </c>
      <c r="C1992" t="s">
        <v>60</v>
      </c>
      <c r="D1992" t="s">
        <v>14</v>
      </c>
      <c r="E1992">
        <v>1.79</v>
      </c>
      <c r="F1992">
        <v>-918.14</v>
      </c>
      <c r="G1992">
        <v>-274.02999999999997</v>
      </c>
      <c r="H1992">
        <v>-1207.44</v>
      </c>
      <c r="I1992">
        <v>47.018999999999998</v>
      </c>
      <c r="J1992">
        <v>-458.07499999999999</v>
      </c>
      <c r="K1992">
        <v>-72.691000000000003</v>
      </c>
    </row>
    <row r="1993" spans="1:11">
      <c r="A1993" t="str">
        <f t="shared" si="31"/>
        <v>4TH FLUL33.58</v>
      </c>
      <c r="B1993" t="s">
        <v>20</v>
      </c>
      <c r="C1993" t="s">
        <v>60</v>
      </c>
      <c r="D1993" t="s">
        <v>14</v>
      </c>
      <c r="E1993">
        <v>3.58</v>
      </c>
      <c r="F1993">
        <v>-918.14</v>
      </c>
      <c r="G1993">
        <v>-274.02999999999997</v>
      </c>
      <c r="H1993">
        <v>-1207.44</v>
      </c>
      <c r="I1993">
        <v>47.018999999999998</v>
      </c>
      <c r="J1993">
        <v>1771.798</v>
      </c>
      <c r="K1993">
        <v>439.47500000000002</v>
      </c>
    </row>
    <row r="1994" spans="1:11">
      <c r="A1994" t="str">
        <f t="shared" si="31"/>
        <v>3RD FLUL10</v>
      </c>
      <c r="B1994" t="s">
        <v>22</v>
      </c>
      <c r="C1994" t="s">
        <v>60</v>
      </c>
      <c r="D1994" t="s">
        <v>12</v>
      </c>
      <c r="E1994">
        <v>0</v>
      </c>
      <c r="F1994">
        <v>103167.41</v>
      </c>
      <c r="G1994">
        <v>16191.46</v>
      </c>
      <c r="H1994">
        <v>1005.76</v>
      </c>
      <c r="I1994">
        <v>-62.604999999999997</v>
      </c>
      <c r="J1994">
        <v>1954.133</v>
      </c>
      <c r="K1994">
        <v>35238.042000000001</v>
      </c>
    </row>
    <row r="1995" spans="1:11">
      <c r="A1995" t="str">
        <f t="shared" si="31"/>
        <v>3RD FLUL11.79</v>
      </c>
      <c r="B1995" t="s">
        <v>22</v>
      </c>
      <c r="C1995" t="s">
        <v>60</v>
      </c>
      <c r="D1995" t="s">
        <v>12</v>
      </c>
      <c r="E1995">
        <v>1.79</v>
      </c>
      <c r="F1995">
        <v>103167.41</v>
      </c>
      <c r="G1995">
        <v>16191.46</v>
      </c>
      <c r="H1995">
        <v>1005.76</v>
      </c>
      <c r="I1995">
        <v>-62.604999999999997</v>
      </c>
      <c r="J1995">
        <v>92.745999999999995</v>
      </c>
      <c r="K1995">
        <v>4758.8059999999996</v>
      </c>
    </row>
    <row r="1996" spans="1:11">
      <c r="A1996" t="str">
        <f t="shared" si="31"/>
        <v>3RD FLUL13.58</v>
      </c>
      <c r="B1996" t="s">
        <v>22</v>
      </c>
      <c r="C1996" t="s">
        <v>60</v>
      </c>
      <c r="D1996" t="s">
        <v>12</v>
      </c>
      <c r="E1996">
        <v>3.58</v>
      </c>
      <c r="F1996">
        <v>103167.41</v>
      </c>
      <c r="G1996">
        <v>16191.46</v>
      </c>
      <c r="H1996">
        <v>1005.76</v>
      </c>
      <c r="I1996">
        <v>-62.604999999999997</v>
      </c>
      <c r="J1996">
        <v>-1771.34</v>
      </c>
      <c r="K1996">
        <v>-25858.300999999999</v>
      </c>
    </row>
    <row r="1997" spans="1:11">
      <c r="A1997" t="str">
        <f t="shared" si="31"/>
        <v>3RD FLUL20</v>
      </c>
      <c r="B1997" t="s">
        <v>22</v>
      </c>
      <c r="C1997" t="s">
        <v>60</v>
      </c>
      <c r="D1997" t="s">
        <v>13</v>
      </c>
      <c r="E1997">
        <v>0</v>
      </c>
      <c r="F1997">
        <v>-9264</v>
      </c>
      <c r="G1997">
        <v>-1382.11</v>
      </c>
      <c r="H1997">
        <v>8094.81</v>
      </c>
      <c r="I1997">
        <v>-1.9059999999999999</v>
      </c>
      <c r="J1997">
        <v>18436.364000000001</v>
      </c>
      <c r="K1997">
        <v>-2985.165</v>
      </c>
    </row>
    <row r="1998" spans="1:11">
      <c r="A1998" t="str">
        <f t="shared" si="31"/>
        <v>3RD FLUL21.79</v>
      </c>
      <c r="B1998" t="s">
        <v>22</v>
      </c>
      <c r="C1998" t="s">
        <v>60</v>
      </c>
      <c r="D1998" t="s">
        <v>13</v>
      </c>
      <c r="E1998">
        <v>1.79</v>
      </c>
      <c r="F1998">
        <v>-9264</v>
      </c>
      <c r="G1998">
        <v>-1382.11</v>
      </c>
      <c r="H1998">
        <v>8094.81</v>
      </c>
      <c r="I1998">
        <v>-1.9059999999999999</v>
      </c>
      <c r="J1998">
        <v>3359.2249999999999</v>
      </c>
      <c r="K1998">
        <v>-420.99</v>
      </c>
    </row>
    <row r="1999" spans="1:11">
      <c r="A1999" t="str">
        <f t="shared" si="31"/>
        <v>3RD FLUL23.58</v>
      </c>
      <c r="B1999" t="s">
        <v>22</v>
      </c>
      <c r="C1999" t="s">
        <v>60</v>
      </c>
      <c r="D1999" t="s">
        <v>13</v>
      </c>
      <c r="E1999">
        <v>3.58</v>
      </c>
      <c r="F1999">
        <v>-9264</v>
      </c>
      <c r="G1999">
        <v>-1382.11</v>
      </c>
      <c r="H1999">
        <v>8094.81</v>
      </c>
      <c r="I1999">
        <v>-1.9059999999999999</v>
      </c>
      <c r="J1999">
        <v>-11815.178</v>
      </c>
      <c r="K1999">
        <v>2155.38</v>
      </c>
    </row>
    <row r="2000" spans="1:11">
      <c r="A2000" t="str">
        <f t="shared" si="31"/>
        <v>3RD FLUL30</v>
      </c>
      <c r="B2000" t="s">
        <v>22</v>
      </c>
      <c r="C2000" t="s">
        <v>60</v>
      </c>
      <c r="D2000" t="s">
        <v>14</v>
      </c>
      <c r="E2000">
        <v>0</v>
      </c>
      <c r="F2000">
        <v>-1400.13</v>
      </c>
      <c r="G2000">
        <v>-286.38</v>
      </c>
      <c r="H2000">
        <v>-1168.95</v>
      </c>
      <c r="I2000">
        <v>42.503</v>
      </c>
      <c r="J2000">
        <v>-2598.652</v>
      </c>
      <c r="K2000">
        <v>-650.64099999999996</v>
      </c>
    </row>
    <row r="2001" spans="1:11">
      <c r="A2001" t="str">
        <f t="shared" si="31"/>
        <v>3RD FLUL31.79</v>
      </c>
      <c r="B2001" t="s">
        <v>22</v>
      </c>
      <c r="C2001" t="s">
        <v>60</v>
      </c>
      <c r="D2001" t="s">
        <v>14</v>
      </c>
      <c r="E2001">
        <v>1.79</v>
      </c>
      <c r="F2001">
        <v>-1400.13</v>
      </c>
      <c r="G2001">
        <v>-286.38</v>
      </c>
      <c r="H2001">
        <v>-1168.95</v>
      </c>
      <c r="I2001">
        <v>42.503</v>
      </c>
      <c r="J2001">
        <v>-422.83300000000003</v>
      </c>
      <c r="K2001">
        <v>-108.11199999999999</v>
      </c>
    </row>
    <row r="2002" spans="1:11">
      <c r="A2002" t="str">
        <f t="shared" si="31"/>
        <v>3RD FLUL33.58</v>
      </c>
      <c r="B2002" t="s">
        <v>22</v>
      </c>
      <c r="C2002" t="s">
        <v>60</v>
      </c>
      <c r="D2002" t="s">
        <v>14</v>
      </c>
      <c r="E2002">
        <v>3.58</v>
      </c>
      <c r="F2002">
        <v>-1400.13</v>
      </c>
      <c r="G2002">
        <v>-286.38</v>
      </c>
      <c r="H2002">
        <v>-1168.95</v>
      </c>
      <c r="I2002">
        <v>42.503</v>
      </c>
      <c r="J2002">
        <v>1765.231</v>
      </c>
      <c r="K2002">
        <v>437.548</v>
      </c>
    </row>
    <row r="2003" spans="1:11">
      <c r="A2003" t="str">
        <f t="shared" si="31"/>
        <v>2ND FLUL10</v>
      </c>
      <c r="B2003" t="s">
        <v>23</v>
      </c>
      <c r="C2003" t="s">
        <v>60</v>
      </c>
      <c r="D2003" t="s">
        <v>12</v>
      </c>
      <c r="E2003">
        <v>0</v>
      </c>
      <c r="F2003">
        <v>132863.26999999999</v>
      </c>
      <c r="G2003">
        <v>14889.46</v>
      </c>
      <c r="H2003">
        <v>972.8</v>
      </c>
      <c r="I2003">
        <v>-53.716000000000001</v>
      </c>
      <c r="J2003">
        <v>2335.7930000000001</v>
      </c>
      <c r="K2003">
        <v>35575.300000000003</v>
      </c>
    </row>
    <row r="2004" spans="1:11">
      <c r="A2004" t="str">
        <f t="shared" si="31"/>
        <v>2ND FLUL11.79</v>
      </c>
      <c r="B2004" t="s">
        <v>23</v>
      </c>
      <c r="C2004" t="s">
        <v>60</v>
      </c>
      <c r="D2004" t="s">
        <v>12</v>
      </c>
      <c r="E2004">
        <v>1.79</v>
      </c>
      <c r="F2004">
        <v>132863.26999999999</v>
      </c>
      <c r="G2004">
        <v>14889.46</v>
      </c>
      <c r="H2004">
        <v>972.8</v>
      </c>
      <c r="I2004">
        <v>-53.716000000000001</v>
      </c>
      <c r="J2004">
        <v>528.67899999999997</v>
      </c>
      <c r="K2004">
        <v>7172.3620000000001</v>
      </c>
    </row>
    <row r="2005" spans="1:11">
      <c r="A2005" t="str">
        <f t="shared" si="31"/>
        <v>2ND FLUL13.58</v>
      </c>
      <c r="B2005" t="s">
        <v>23</v>
      </c>
      <c r="C2005" t="s">
        <v>60</v>
      </c>
      <c r="D2005" t="s">
        <v>12</v>
      </c>
      <c r="E2005">
        <v>3.58</v>
      </c>
      <c r="F2005">
        <v>132863.26999999999</v>
      </c>
      <c r="G2005">
        <v>14889.46</v>
      </c>
      <c r="H2005">
        <v>972.8</v>
      </c>
      <c r="I2005">
        <v>-53.716000000000001</v>
      </c>
      <c r="J2005">
        <v>-1298.953</v>
      </c>
      <c r="K2005">
        <v>-21509.006000000001</v>
      </c>
    </row>
    <row r="2006" spans="1:11">
      <c r="A2006" t="str">
        <f t="shared" si="31"/>
        <v>2ND FLUL20</v>
      </c>
      <c r="B2006" t="s">
        <v>23</v>
      </c>
      <c r="C2006" t="s">
        <v>60</v>
      </c>
      <c r="D2006" t="s">
        <v>13</v>
      </c>
      <c r="E2006">
        <v>0</v>
      </c>
      <c r="F2006">
        <v>-11912.36</v>
      </c>
      <c r="G2006">
        <v>-996.44</v>
      </c>
      <c r="H2006">
        <v>5312.11</v>
      </c>
      <c r="I2006">
        <v>-0.82399999999999995</v>
      </c>
      <c r="J2006">
        <v>12425.544</v>
      </c>
      <c r="K2006">
        <v>-2416.2069999999999</v>
      </c>
    </row>
    <row r="2007" spans="1:11">
      <c r="A2007" t="str">
        <f t="shared" si="31"/>
        <v>2ND FLUL21.79</v>
      </c>
      <c r="B2007" t="s">
        <v>23</v>
      </c>
      <c r="C2007" t="s">
        <v>60</v>
      </c>
      <c r="D2007" t="s">
        <v>13</v>
      </c>
      <c r="E2007">
        <v>1.79</v>
      </c>
      <c r="F2007">
        <v>-11912.36</v>
      </c>
      <c r="G2007">
        <v>-996.44</v>
      </c>
      <c r="H2007">
        <v>5312.11</v>
      </c>
      <c r="I2007">
        <v>-0.82399999999999995</v>
      </c>
      <c r="J2007">
        <v>2292.1869999999999</v>
      </c>
      <c r="K2007">
        <v>-542.99300000000005</v>
      </c>
    </row>
    <row r="2008" spans="1:11">
      <c r="A2008" t="str">
        <f t="shared" si="31"/>
        <v>2ND FLUL23.58</v>
      </c>
      <c r="B2008" t="s">
        <v>23</v>
      </c>
      <c r="C2008" t="s">
        <v>60</v>
      </c>
      <c r="D2008" t="s">
        <v>13</v>
      </c>
      <c r="E2008">
        <v>3.58</v>
      </c>
      <c r="F2008">
        <v>-11912.36</v>
      </c>
      <c r="G2008">
        <v>-996.44</v>
      </c>
      <c r="H2008">
        <v>5312.11</v>
      </c>
      <c r="I2008">
        <v>-0.82399999999999995</v>
      </c>
      <c r="J2008">
        <v>-7930.1689999999999</v>
      </c>
      <c r="K2008">
        <v>1351.296</v>
      </c>
    </row>
    <row r="2009" spans="1:11">
      <c r="A2009" t="str">
        <f t="shared" si="31"/>
        <v>2ND FLUL30</v>
      </c>
      <c r="B2009" t="s">
        <v>23</v>
      </c>
      <c r="C2009" t="s">
        <v>60</v>
      </c>
      <c r="D2009" t="s">
        <v>14</v>
      </c>
      <c r="E2009">
        <v>0</v>
      </c>
      <c r="F2009">
        <v>-1870.07</v>
      </c>
      <c r="G2009">
        <v>-257.22000000000003</v>
      </c>
      <c r="H2009">
        <v>-915.74</v>
      </c>
      <c r="I2009">
        <v>35.804000000000002</v>
      </c>
      <c r="J2009">
        <v>-2107.1610000000001</v>
      </c>
      <c r="K2009">
        <v>-664.654</v>
      </c>
    </row>
    <row r="2010" spans="1:11">
      <c r="A2010" t="str">
        <f t="shared" si="31"/>
        <v>2ND FLUL31.79</v>
      </c>
      <c r="B2010" t="s">
        <v>23</v>
      </c>
      <c r="C2010" t="s">
        <v>60</v>
      </c>
      <c r="D2010" t="s">
        <v>14</v>
      </c>
      <c r="E2010">
        <v>1.79</v>
      </c>
      <c r="F2010">
        <v>-1870.07</v>
      </c>
      <c r="G2010">
        <v>-257.22000000000003</v>
      </c>
      <c r="H2010">
        <v>-915.74</v>
      </c>
      <c r="I2010">
        <v>35.804000000000002</v>
      </c>
      <c r="J2010">
        <v>-374.40199999999999</v>
      </c>
      <c r="K2010">
        <v>-172.54300000000001</v>
      </c>
    </row>
    <row r="2011" spans="1:11">
      <c r="A2011" t="str">
        <f t="shared" si="31"/>
        <v>2ND FLUL33.58</v>
      </c>
      <c r="B2011" t="s">
        <v>23</v>
      </c>
      <c r="C2011" t="s">
        <v>60</v>
      </c>
      <c r="D2011" t="s">
        <v>14</v>
      </c>
      <c r="E2011">
        <v>3.58</v>
      </c>
      <c r="F2011">
        <v>-1870.07</v>
      </c>
      <c r="G2011">
        <v>-257.22000000000003</v>
      </c>
      <c r="H2011">
        <v>-915.74</v>
      </c>
      <c r="I2011">
        <v>35.804000000000002</v>
      </c>
      <c r="J2011">
        <v>1372.895</v>
      </c>
      <c r="K2011">
        <v>326.26299999999998</v>
      </c>
    </row>
    <row r="2012" spans="1:11">
      <c r="A2012" t="str">
        <f t="shared" si="31"/>
        <v>1ST FLUL10</v>
      </c>
      <c r="B2012" t="s">
        <v>24</v>
      </c>
      <c r="C2012" t="s">
        <v>60</v>
      </c>
      <c r="D2012" t="s">
        <v>12</v>
      </c>
      <c r="E2012">
        <v>0</v>
      </c>
      <c r="F2012">
        <v>156585.75</v>
      </c>
      <c r="G2012">
        <v>16104.92</v>
      </c>
      <c r="H2012">
        <v>425.17</v>
      </c>
      <c r="I2012">
        <v>-45.926000000000002</v>
      </c>
      <c r="J2012">
        <v>1702.578</v>
      </c>
      <c r="K2012">
        <v>52349.508999999998</v>
      </c>
    </row>
    <row r="2013" spans="1:11">
      <c r="A2013" t="str">
        <f t="shared" si="31"/>
        <v>1ST FLUL11.79</v>
      </c>
      <c r="B2013" t="s">
        <v>24</v>
      </c>
      <c r="C2013" t="s">
        <v>60</v>
      </c>
      <c r="D2013" t="s">
        <v>12</v>
      </c>
      <c r="E2013">
        <v>1.79</v>
      </c>
      <c r="F2013">
        <v>156585.75</v>
      </c>
      <c r="G2013">
        <v>16104.92</v>
      </c>
      <c r="H2013">
        <v>425.17</v>
      </c>
      <c r="I2013">
        <v>-45.926000000000002</v>
      </c>
      <c r="J2013">
        <v>929.28200000000004</v>
      </c>
      <c r="K2013">
        <v>22439.948</v>
      </c>
    </row>
    <row r="2014" spans="1:11">
      <c r="A2014" t="str">
        <f t="shared" si="31"/>
        <v>1ST FLUL13.58</v>
      </c>
      <c r="B2014" t="s">
        <v>24</v>
      </c>
      <c r="C2014" t="s">
        <v>60</v>
      </c>
      <c r="D2014" t="s">
        <v>12</v>
      </c>
      <c r="E2014">
        <v>3.58</v>
      </c>
      <c r="F2014">
        <v>156585.75</v>
      </c>
      <c r="G2014">
        <v>16104.92</v>
      </c>
      <c r="H2014">
        <v>425.17</v>
      </c>
      <c r="I2014">
        <v>-45.926000000000002</v>
      </c>
      <c r="J2014">
        <v>133.994</v>
      </c>
      <c r="K2014">
        <v>-8000.7370000000001</v>
      </c>
    </row>
    <row r="2015" spans="1:11">
      <c r="A2015" t="str">
        <f t="shared" si="31"/>
        <v>1ST FLUL20</v>
      </c>
      <c r="B2015" t="s">
        <v>24</v>
      </c>
      <c r="C2015" t="s">
        <v>60</v>
      </c>
      <c r="D2015" t="s">
        <v>13</v>
      </c>
      <c r="E2015">
        <v>0</v>
      </c>
      <c r="F2015">
        <v>-13941.92</v>
      </c>
      <c r="G2015">
        <v>-745.98</v>
      </c>
      <c r="H2015">
        <v>9994.68</v>
      </c>
      <c r="I2015">
        <v>-1.62</v>
      </c>
      <c r="J2015">
        <v>30092.597000000002</v>
      </c>
      <c r="K2015">
        <v>-2458.3510000000001</v>
      </c>
    </row>
    <row r="2016" spans="1:11">
      <c r="A2016" t="str">
        <f t="shared" si="31"/>
        <v>1ST FLUL21.79</v>
      </c>
      <c r="B2016" t="s">
        <v>24</v>
      </c>
      <c r="C2016" t="s">
        <v>60</v>
      </c>
      <c r="D2016" t="s">
        <v>13</v>
      </c>
      <c r="E2016">
        <v>1.79</v>
      </c>
      <c r="F2016">
        <v>-13941.92</v>
      </c>
      <c r="G2016">
        <v>-745.98</v>
      </c>
      <c r="H2016">
        <v>9994.68</v>
      </c>
      <c r="I2016">
        <v>-1.62</v>
      </c>
      <c r="J2016">
        <v>11848.968000000001</v>
      </c>
      <c r="K2016">
        <v>-1078.82</v>
      </c>
    </row>
    <row r="2017" spans="1:11">
      <c r="A2017" t="str">
        <f t="shared" si="31"/>
        <v>1ST FLUL23.58</v>
      </c>
      <c r="B2017" t="s">
        <v>24</v>
      </c>
      <c r="C2017" t="s">
        <v>60</v>
      </c>
      <c r="D2017" t="s">
        <v>13</v>
      </c>
      <c r="E2017">
        <v>3.58</v>
      </c>
      <c r="F2017">
        <v>-13941.92</v>
      </c>
      <c r="G2017">
        <v>-745.98</v>
      </c>
      <c r="H2017">
        <v>9994.68</v>
      </c>
      <c r="I2017">
        <v>-1.62</v>
      </c>
      <c r="J2017">
        <v>-6675.1260000000002</v>
      </c>
      <c r="K2017">
        <v>326.245</v>
      </c>
    </row>
    <row r="2018" spans="1:11">
      <c r="A2018" t="str">
        <f t="shared" si="31"/>
        <v>1ST FLUL30</v>
      </c>
      <c r="B2018" t="s">
        <v>24</v>
      </c>
      <c r="C2018" t="s">
        <v>60</v>
      </c>
      <c r="D2018" t="s">
        <v>14</v>
      </c>
      <c r="E2018">
        <v>0</v>
      </c>
      <c r="F2018">
        <v>-2156.1</v>
      </c>
      <c r="G2018">
        <v>-205.07</v>
      </c>
      <c r="H2018">
        <v>-1424.64</v>
      </c>
      <c r="I2018">
        <v>40.997999999999998</v>
      </c>
      <c r="J2018">
        <v>-4383.1130000000003</v>
      </c>
      <c r="K2018">
        <v>-786.10299999999995</v>
      </c>
    </row>
    <row r="2019" spans="1:11">
      <c r="A2019" t="str">
        <f t="shared" si="31"/>
        <v>1ST FLUL31.79</v>
      </c>
      <c r="B2019" t="s">
        <v>24</v>
      </c>
      <c r="C2019" t="s">
        <v>60</v>
      </c>
      <c r="D2019" t="s">
        <v>14</v>
      </c>
      <c r="E2019">
        <v>1.79</v>
      </c>
      <c r="F2019">
        <v>-2156.1</v>
      </c>
      <c r="G2019">
        <v>-205.07</v>
      </c>
      <c r="H2019">
        <v>-1424.64</v>
      </c>
      <c r="I2019">
        <v>40.997999999999998</v>
      </c>
      <c r="J2019">
        <v>-1787.2719999999999</v>
      </c>
      <c r="K2019">
        <v>-402.52600000000001</v>
      </c>
    </row>
    <row r="2020" spans="1:11">
      <c r="A2020" t="str">
        <f t="shared" si="31"/>
        <v>1ST FLUL33.58</v>
      </c>
      <c r="B2020" t="s">
        <v>24</v>
      </c>
      <c r="C2020" t="s">
        <v>60</v>
      </c>
      <c r="D2020" t="s">
        <v>14</v>
      </c>
      <c r="E2020">
        <v>3.58</v>
      </c>
      <c r="F2020">
        <v>-2156.1</v>
      </c>
      <c r="G2020">
        <v>-205.07</v>
      </c>
      <c r="H2020">
        <v>-1424.64</v>
      </c>
      <c r="I2020">
        <v>40.997999999999998</v>
      </c>
      <c r="J2020">
        <v>850.87300000000005</v>
      </c>
      <c r="K2020">
        <v>-9.4220000000000006</v>
      </c>
    </row>
    <row r="2021" spans="1:11">
      <c r="A2021" t="str">
        <f t="shared" si="31"/>
        <v>GROUND FLUL10</v>
      </c>
      <c r="B2021" t="s">
        <v>10</v>
      </c>
      <c r="C2021" t="s">
        <v>60</v>
      </c>
      <c r="D2021" t="s">
        <v>12</v>
      </c>
      <c r="E2021">
        <v>0</v>
      </c>
      <c r="F2021">
        <v>69309.19</v>
      </c>
      <c r="G2021">
        <v>-15646.41</v>
      </c>
      <c r="H2021">
        <v>-104.8</v>
      </c>
      <c r="I2021">
        <v>-0.98199999999999998</v>
      </c>
      <c r="J2021">
        <v>-159.86500000000001</v>
      </c>
      <c r="K2021">
        <v>-10650.082</v>
      </c>
    </row>
    <row r="2022" spans="1:11">
      <c r="A2022" t="str">
        <f t="shared" si="31"/>
        <v>GROUND FLUL11.615</v>
      </c>
      <c r="B2022" t="s">
        <v>10</v>
      </c>
      <c r="C2022" t="s">
        <v>60</v>
      </c>
      <c r="D2022" t="s">
        <v>12</v>
      </c>
      <c r="E2022">
        <v>1.615</v>
      </c>
      <c r="F2022">
        <v>69309.19</v>
      </c>
      <c r="G2022">
        <v>-15646.41</v>
      </c>
      <c r="H2022">
        <v>-104.8</v>
      </c>
      <c r="I2022">
        <v>-0.98199999999999998</v>
      </c>
      <c r="J2022">
        <v>12.545</v>
      </c>
      <c r="K2022">
        <v>14665.95</v>
      </c>
    </row>
    <row r="2023" spans="1:11">
      <c r="A2023" t="str">
        <f t="shared" si="31"/>
        <v>GROUND FLUL13.23</v>
      </c>
      <c r="B2023" t="s">
        <v>10</v>
      </c>
      <c r="C2023" t="s">
        <v>60</v>
      </c>
      <c r="D2023" t="s">
        <v>12</v>
      </c>
      <c r="E2023">
        <v>3.23</v>
      </c>
      <c r="F2023">
        <v>69309.19</v>
      </c>
      <c r="G2023">
        <v>-15646.41</v>
      </c>
      <c r="H2023">
        <v>-104.8</v>
      </c>
      <c r="I2023">
        <v>-0.98199999999999998</v>
      </c>
      <c r="J2023">
        <v>184.83600000000001</v>
      </c>
      <c r="K2023">
        <v>39843.279000000002</v>
      </c>
    </row>
    <row r="2024" spans="1:11">
      <c r="A2024" t="str">
        <f t="shared" si="31"/>
        <v>GROUND FLUL20</v>
      </c>
      <c r="B2024" t="s">
        <v>10</v>
      </c>
      <c r="C2024" t="s">
        <v>60</v>
      </c>
      <c r="D2024" t="s">
        <v>13</v>
      </c>
      <c r="E2024">
        <v>0</v>
      </c>
      <c r="F2024">
        <v>-12665.57</v>
      </c>
      <c r="G2024">
        <v>733.13</v>
      </c>
      <c r="H2024">
        <v>6879.01</v>
      </c>
      <c r="I2024">
        <v>-1.587</v>
      </c>
      <c r="J2024">
        <v>11576.7</v>
      </c>
      <c r="K2024">
        <v>543.01199999999994</v>
      </c>
    </row>
    <row r="2025" spans="1:11">
      <c r="A2025" t="str">
        <f t="shared" si="31"/>
        <v>GROUND FLUL21.615</v>
      </c>
      <c r="B2025" t="s">
        <v>10</v>
      </c>
      <c r="C2025" t="s">
        <v>60</v>
      </c>
      <c r="D2025" t="s">
        <v>13</v>
      </c>
      <c r="E2025">
        <v>1.615</v>
      </c>
      <c r="F2025">
        <v>-12665.57</v>
      </c>
      <c r="G2025">
        <v>733.13</v>
      </c>
      <c r="H2025">
        <v>6879.01</v>
      </c>
      <c r="I2025">
        <v>-1.587</v>
      </c>
      <c r="J2025">
        <v>409.53699999999998</v>
      </c>
      <c r="K2025">
        <v>-645.52300000000002</v>
      </c>
    </row>
    <row r="2026" spans="1:11">
      <c r="A2026" t="str">
        <f t="shared" si="31"/>
        <v>GROUND FLUL23.23</v>
      </c>
      <c r="B2026" t="s">
        <v>10</v>
      </c>
      <c r="C2026" t="s">
        <v>60</v>
      </c>
      <c r="D2026" t="s">
        <v>13</v>
      </c>
      <c r="E2026">
        <v>3.23</v>
      </c>
      <c r="F2026">
        <v>-12665.57</v>
      </c>
      <c r="G2026">
        <v>733.13</v>
      </c>
      <c r="H2026">
        <v>6879.01</v>
      </c>
      <c r="I2026">
        <v>-1.587</v>
      </c>
      <c r="J2026">
        <v>-10761.499</v>
      </c>
      <c r="K2026">
        <v>-1827.953</v>
      </c>
    </row>
    <row r="2027" spans="1:11">
      <c r="A2027" t="str">
        <f t="shared" si="31"/>
        <v>GROUND FLUL30</v>
      </c>
      <c r="B2027" t="s">
        <v>10</v>
      </c>
      <c r="C2027" t="s">
        <v>60</v>
      </c>
      <c r="D2027" t="s">
        <v>14</v>
      </c>
      <c r="E2027">
        <v>0</v>
      </c>
      <c r="F2027">
        <v>-736.1</v>
      </c>
      <c r="G2027">
        <v>241.42</v>
      </c>
      <c r="H2027">
        <v>-69.75</v>
      </c>
      <c r="I2027">
        <v>1.1890000000000001</v>
      </c>
      <c r="J2027">
        <v>-156.80500000000001</v>
      </c>
      <c r="K2027">
        <v>166.69399999999999</v>
      </c>
    </row>
    <row r="2028" spans="1:11">
      <c r="A2028" t="str">
        <f t="shared" si="31"/>
        <v>GROUND FLUL31.615</v>
      </c>
      <c r="B2028" t="s">
        <v>10</v>
      </c>
      <c r="C2028" t="s">
        <v>60</v>
      </c>
      <c r="D2028" t="s">
        <v>14</v>
      </c>
      <c r="E2028">
        <v>1.615</v>
      </c>
      <c r="F2028">
        <v>-736.1</v>
      </c>
      <c r="G2028">
        <v>241.42</v>
      </c>
      <c r="H2028">
        <v>-69.75</v>
      </c>
      <c r="I2028">
        <v>1.1890000000000001</v>
      </c>
      <c r="J2028">
        <v>-43.338000000000001</v>
      </c>
      <c r="K2028">
        <v>-223.98</v>
      </c>
    </row>
    <row r="2029" spans="1:11">
      <c r="A2029" t="str">
        <f t="shared" si="31"/>
        <v>GROUND FLUL33.23</v>
      </c>
      <c r="B2029" t="s">
        <v>10</v>
      </c>
      <c r="C2029" t="s">
        <v>60</v>
      </c>
      <c r="D2029" t="s">
        <v>14</v>
      </c>
      <c r="E2029">
        <v>3.23</v>
      </c>
      <c r="F2029">
        <v>-736.1</v>
      </c>
      <c r="G2029">
        <v>241.42</v>
      </c>
      <c r="H2029">
        <v>-69.75</v>
      </c>
      <c r="I2029">
        <v>1.1890000000000001</v>
      </c>
      <c r="J2029">
        <v>70.540000000000006</v>
      </c>
      <c r="K2029">
        <v>-612.53599999999994</v>
      </c>
    </row>
    <row r="2030" spans="1:11">
      <c r="A2030" t="str">
        <f t="shared" si="31"/>
        <v>BASE 1 FLUL10</v>
      </c>
      <c r="B2030" t="s">
        <v>15</v>
      </c>
      <c r="C2030" t="s">
        <v>60</v>
      </c>
      <c r="D2030" t="s">
        <v>12</v>
      </c>
      <c r="E2030">
        <v>0</v>
      </c>
      <c r="F2030">
        <v>57914.42</v>
      </c>
      <c r="G2030">
        <v>3259.17</v>
      </c>
      <c r="H2030">
        <v>387.95</v>
      </c>
      <c r="I2030">
        <v>-0.50900000000000001</v>
      </c>
      <c r="J2030">
        <v>617.41600000000005</v>
      </c>
      <c r="K2030">
        <v>2608.1170000000002</v>
      </c>
    </row>
    <row r="2031" spans="1:11">
      <c r="A2031" t="str">
        <f t="shared" si="31"/>
        <v>BASE 1 FLUL11.615</v>
      </c>
      <c r="B2031" t="s">
        <v>15</v>
      </c>
      <c r="C2031" t="s">
        <v>60</v>
      </c>
      <c r="D2031" t="s">
        <v>12</v>
      </c>
      <c r="E2031">
        <v>1.615</v>
      </c>
      <c r="F2031">
        <v>57914.42</v>
      </c>
      <c r="G2031">
        <v>3259.17</v>
      </c>
      <c r="H2031">
        <v>387.95</v>
      </c>
      <c r="I2031">
        <v>-0.50900000000000001</v>
      </c>
      <c r="J2031">
        <v>-8.76</v>
      </c>
      <c r="K2031">
        <v>-2681.1370000000002</v>
      </c>
    </row>
    <row r="2032" spans="1:11">
      <c r="A2032" t="str">
        <f t="shared" si="31"/>
        <v>BASE 1 FLUL13.23</v>
      </c>
      <c r="B2032" t="s">
        <v>15</v>
      </c>
      <c r="C2032" t="s">
        <v>60</v>
      </c>
      <c r="D2032" t="s">
        <v>12</v>
      </c>
      <c r="E2032">
        <v>3.23</v>
      </c>
      <c r="F2032">
        <v>57914.42</v>
      </c>
      <c r="G2032">
        <v>3259.17</v>
      </c>
      <c r="H2032">
        <v>387.95</v>
      </c>
      <c r="I2032">
        <v>-0.50900000000000001</v>
      </c>
      <c r="J2032">
        <v>-634.85299999999995</v>
      </c>
      <c r="K2032">
        <v>-7945.3440000000001</v>
      </c>
    </row>
    <row r="2033" spans="1:11">
      <c r="A2033" t="str">
        <f t="shared" si="31"/>
        <v>BASE 1 FLUL20</v>
      </c>
      <c r="B2033" t="s">
        <v>15</v>
      </c>
      <c r="C2033" t="s">
        <v>60</v>
      </c>
      <c r="D2033" t="s">
        <v>13</v>
      </c>
      <c r="E2033">
        <v>0</v>
      </c>
      <c r="F2033">
        <v>-25584.19</v>
      </c>
      <c r="G2033">
        <v>-159.85</v>
      </c>
      <c r="H2033">
        <v>3040.72</v>
      </c>
      <c r="I2033">
        <v>-0.55900000000000005</v>
      </c>
      <c r="J2033">
        <v>5116.3360000000002</v>
      </c>
      <c r="K2033">
        <v>-93.405000000000001</v>
      </c>
    </row>
    <row r="2034" spans="1:11">
      <c r="A2034" t="str">
        <f t="shared" si="31"/>
        <v>BASE 1 FLUL21.615</v>
      </c>
      <c r="B2034" t="s">
        <v>15</v>
      </c>
      <c r="C2034" t="s">
        <v>60</v>
      </c>
      <c r="D2034" t="s">
        <v>13</v>
      </c>
      <c r="E2034">
        <v>1.615</v>
      </c>
      <c r="F2034">
        <v>-25584.19</v>
      </c>
      <c r="G2034">
        <v>-159.85</v>
      </c>
      <c r="H2034">
        <v>3040.72</v>
      </c>
      <c r="I2034">
        <v>-0.55900000000000005</v>
      </c>
      <c r="J2034">
        <v>174.11600000000001</v>
      </c>
      <c r="K2034">
        <v>164.44499999999999</v>
      </c>
    </row>
    <row r="2035" spans="1:11">
      <c r="A2035" t="str">
        <f t="shared" si="31"/>
        <v>BASE 1 FLUL23.23</v>
      </c>
      <c r="B2035" t="s">
        <v>15</v>
      </c>
      <c r="C2035" t="s">
        <v>60</v>
      </c>
      <c r="D2035" t="s">
        <v>13</v>
      </c>
      <c r="E2035">
        <v>3.23</v>
      </c>
      <c r="F2035">
        <v>-25584.19</v>
      </c>
      <c r="G2035">
        <v>-159.85</v>
      </c>
      <c r="H2035">
        <v>3040.72</v>
      </c>
      <c r="I2035">
        <v>-0.55900000000000005</v>
      </c>
      <c r="J2035">
        <v>-4769.7299999999996</v>
      </c>
      <c r="K2035">
        <v>420.75799999999998</v>
      </c>
    </row>
    <row r="2036" spans="1:11">
      <c r="A2036" t="str">
        <f t="shared" si="31"/>
        <v>BASE 1 FLUL30</v>
      </c>
      <c r="B2036" t="s">
        <v>15</v>
      </c>
      <c r="C2036" t="s">
        <v>60</v>
      </c>
      <c r="D2036" t="s">
        <v>14</v>
      </c>
      <c r="E2036">
        <v>0</v>
      </c>
      <c r="F2036">
        <v>-77.11</v>
      </c>
      <c r="G2036">
        <v>-54.24</v>
      </c>
      <c r="H2036">
        <v>-30.63</v>
      </c>
      <c r="I2036">
        <v>0.42199999999999999</v>
      </c>
      <c r="J2036">
        <v>-51.255000000000003</v>
      </c>
      <c r="K2036">
        <v>-55.16</v>
      </c>
    </row>
    <row r="2037" spans="1:11">
      <c r="A2037" t="str">
        <f t="shared" si="31"/>
        <v>BASE 1 FLUL31.615</v>
      </c>
      <c r="B2037" t="s">
        <v>15</v>
      </c>
      <c r="C2037" t="s">
        <v>60</v>
      </c>
      <c r="D2037" t="s">
        <v>14</v>
      </c>
      <c r="E2037">
        <v>1.615</v>
      </c>
      <c r="F2037">
        <v>-77.11</v>
      </c>
      <c r="G2037">
        <v>-54.24</v>
      </c>
      <c r="H2037">
        <v>-30.63</v>
      </c>
      <c r="I2037">
        <v>0.42199999999999999</v>
      </c>
      <c r="J2037">
        <v>-1.405</v>
      </c>
      <c r="K2037">
        <v>32.69</v>
      </c>
    </row>
    <row r="2038" spans="1:11">
      <c r="A2038" t="str">
        <f t="shared" si="31"/>
        <v>BASE 1 FLUL33.23</v>
      </c>
      <c r="B2038" t="s">
        <v>15</v>
      </c>
      <c r="C2038" t="s">
        <v>60</v>
      </c>
      <c r="D2038" t="s">
        <v>14</v>
      </c>
      <c r="E2038">
        <v>3.23</v>
      </c>
      <c r="F2038">
        <v>-77.11</v>
      </c>
      <c r="G2038">
        <v>-54.24</v>
      </c>
      <c r="H2038">
        <v>-30.63</v>
      </c>
      <c r="I2038">
        <v>0.42199999999999999</v>
      </c>
      <c r="J2038">
        <v>48.457999999999998</v>
      </c>
      <c r="K2038">
        <v>120.23399999999999</v>
      </c>
    </row>
    <row r="2039" spans="1:11">
      <c r="A2039" t="str">
        <f t="shared" si="31"/>
        <v>BASE 2 FLUL10</v>
      </c>
      <c r="B2039" t="s">
        <v>16</v>
      </c>
      <c r="C2039" t="s">
        <v>60</v>
      </c>
      <c r="D2039" t="s">
        <v>12</v>
      </c>
      <c r="E2039">
        <v>0</v>
      </c>
      <c r="F2039">
        <v>92571.25</v>
      </c>
      <c r="G2039">
        <v>-1749.45</v>
      </c>
      <c r="H2039">
        <v>457.71</v>
      </c>
      <c r="I2039">
        <v>-0.70399999999999996</v>
      </c>
      <c r="J2039">
        <v>717.15099999999995</v>
      </c>
      <c r="K2039">
        <v>-3170.4589999999998</v>
      </c>
    </row>
    <row r="2040" spans="1:11">
      <c r="A2040" t="str">
        <f t="shared" si="31"/>
        <v>BASE 2 FLUL11.615</v>
      </c>
      <c r="B2040" t="s">
        <v>16</v>
      </c>
      <c r="C2040" t="s">
        <v>60</v>
      </c>
      <c r="D2040" t="s">
        <v>12</v>
      </c>
      <c r="E2040">
        <v>1.615</v>
      </c>
      <c r="F2040">
        <v>92571.25</v>
      </c>
      <c r="G2040">
        <v>-1749.45</v>
      </c>
      <c r="H2040">
        <v>457.71</v>
      </c>
      <c r="I2040">
        <v>-0.70399999999999996</v>
      </c>
      <c r="J2040">
        <v>-22.73</v>
      </c>
      <c r="K2040">
        <v>-373.17700000000002</v>
      </c>
    </row>
    <row r="2041" spans="1:11">
      <c r="A2041" t="str">
        <f t="shared" si="31"/>
        <v>BASE 2 FLUL13.23</v>
      </c>
      <c r="B2041" t="s">
        <v>16</v>
      </c>
      <c r="C2041" t="s">
        <v>60</v>
      </c>
      <c r="D2041" t="s">
        <v>12</v>
      </c>
      <c r="E2041">
        <v>3.23</v>
      </c>
      <c r="F2041">
        <v>92571.25</v>
      </c>
      <c r="G2041">
        <v>-1749.45</v>
      </c>
      <c r="H2041">
        <v>457.71</v>
      </c>
      <c r="I2041">
        <v>-0.70399999999999996</v>
      </c>
      <c r="J2041">
        <v>-762.24199999999996</v>
      </c>
      <c r="K2041">
        <v>2430.16</v>
      </c>
    </row>
    <row r="2042" spans="1:11">
      <c r="A2042" t="str">
        <f t="shared" si="31"/>
        <v>BASE 2 FLUL20</v>
      </c>
      <c r="B2042" t="s">
        <v>16</v>
      </c>
      <c r="C2042" t="s">
        <v>60</v>
      </c>
      <c r="D2042" t="s">
        <v>13</v>
      </c>
      <c r="E2042">
        <v>0</v>
      </c>
      <c r="F2042">
        <v>-58169.07</v>
      </c>
      <c r="G2042">
        <v>75.66</v>
      </c>
      <c r="H2042">
        <v>2122.4299999999998</v>
      </c>
      <c r="I2042">
        <v>-4.3999999999999997E-2</v>
      </c>
      <c r="J2042">
        <v>3451.4209999999998</v>
      </c>
      <c r="K2042">
        <v>141.256</v>
      </c>
    </row>
    <row r="2043" spans="1:11">
      <c r="A2043" t="str">
        <f t="shared" si="31"/>
        <v>BASE 2 FLUL21.615</v>
      </c>
      <c r="B2043" t="s">
        <v>16</v>
      </c>
      <c r="C2043" t="s">
        <v>60</v>
      </c>
      <c r="D2043" t="s">
        <v>13</v>
      </c>
      <c r="E2043">
        <v>1.615</v>
      </c>
      <c r="F2043">
        <v>-58169.07</v>
      </c>
      <c r="G2043">
        <v>75.66</v>
      </c>
      <c r="H2043">
        <v>2122.4299999999998</v>
      </c>
      <c r="I2043">
        <v>-4.3999999999999997E-2</v>
      </c>
      <c r="J2043">
        <v>-21.478999999999999</v>
      </c>
      <c r="K2043">
        <v>18.056000000000001</v>
      </c>
    </row>
    <row r="2044" spans="1:11">
      <c r="A2044" t="str">
        <f t="shared" si="31"/>
        <v>BASE 2 FLUL23.23</v>
      </c>
      <c r="B2044" t="s">
        <v>16</v>
      </c>
      <c r="C2044" t="s">
        <v>60</v>
      </c>
      <c r="D2044" t="s">
        <v>13</v>
      </c>
      <c r="E2044">
        <v>3.23</v>
      </c>
      <c r="F2044">
        <v>-58169.07</v>
      </c>
      <c r="G2044">
        <v>75.66</v>
      </c>
      <c r="H2044">
        <v>2122.4299999999998</v>
      </c>
      <c r="I2044">
        <v>-4.3999999999999997E-2</v>
      </c>
      <c r="J2044">
        <v>-3494.0309999999999</v>
      </c>
      <c r="K2044">
        <v>-105.43600000000001</v>
      </c>
    </row>
    <row r="2045" spans="1:11">
      <c r="A2045" t="str">
        <f t="shared" si="31"/>
        <v>BASE 2 FLUL30</v>
      </c>
      <c r="B2045" t="s">
        <v>16</v>
      </c>
      <c r="C2045" t="s">
        <v>60</v>
      </c>
      <c r="D2045" t="s">
        <v>14</v>
      </c>
      <c r="E2045">
        <v>0</v>
      </c>
      <c r="F2045">
        <v>444.26</v>
      </c>
      <c r="G2045">
        <v>69.900000000000006</v>
      </c>
      <c r="H2045">
        <v>-42.62</v>
      </c>
      <c r="I2045">
        <v>0.71199999999999997</v>
      </c>
      <c r="J2045">
        <v>-59.302</v>
      </c>
      <c r="K2045">
        <v>159.74600000000001</v>
      </c>
    </row>
    <row r="2046" spans="1:11">
      <c r="A2046" t="str">
        <f t="shared" si="31"/>
        <v>BASE 2 FLUL31.615</v>
      </c>
      <c r="B2046" t="s">
        <v>16</v>
      </c>
      <c r="C2046" t="s">
        <v>60</v>
      </c>
      <c r="D2046" t="s">
        <v>14</v>
      </c>
      <c r="E2046">
        <v>1.615</v>
      </c>
      <c r="F2046">
        <v>444.26</v>
      </c>
      <c r="G2046">
        <v>69.900000000000006</v>
      </c>
      <c r="H2046">
        <v>-42.62</v>
      </c>
      <c r="I2046">
        <v>0.71199999999999997</v>
      </c>
      <c r="J2046">
        <v>10.552</v>
      </c>
      <c r="K2046">
        <v>47.545999999999999</v>
      </c>
    </row>
    <row r="2047" spans="1:11">
      <c r="A2047" t="str">
        <f t="shared" si="31"/>
        <v>BASE 2 FLUL33.23</v>
      </c>
      <c r="B2047" t="s">
        <v>16</v>
      </c>
      <c r="C2047" t="s">
        <v>60</v>
      </c>
      <c r="D2047" t="s">
        <v>14</v>
      </c>
      <c r="E2047">
        <v>3.23</v>
      </c>
      <c r="F2047">
        <v>444.26</v>
      </c>
      <c r="G2047">
        <v>69.900000000000006</v>
      </c>
      <c r="H2047">
        <v>-42.62</v>
      </c>
      <c r="I2047">
        <v>0.71199999999999997</v>
      </c>
      <c r="J2047">
        <v>80.234999999999999</v>
      </c>
      <c r="K2047">
        <v>-65.424000000000007</v>
      </c>
    </row>
    <row r="2048" spans="1:11">
      <c r="A2048" t="str">
        <f t="shared" si="31"/>
        <v>BASE 3 FLUL10</v>
      </c>
      <c r="B2048" t="s">
        <v>17</v>
      </c>
      <c r="C2048" t="s">
        <v>60</v>
      </c>
      <c r="D2048" t="s">
        <v>12</v>
      </c>
      <c r="E2048">
        <v>0</v>
      </c>
      <c r="F2048">
        <v>231790.31</v>
      </c>
      <c r="G2048">
        <v>4957.92</v>
      </c>
      <c r="H2048">
        <v>2310.92</v>
      </c>
      <c r="I2048">
        <v>-11.772</v>
      </c>
      <c r="J2048">
        <v>3159.0569999999998</v>
      </c>
      <c r="K2048">
        <v>8763.7199999999993</v>
      </c>
    </row>
    <row r="2049" spans="1:11">
      <c r="A2049" t="str">
        <f t="shared" si="31"/>
        <v>BASE 3 FLUL11.105</v>
      </c>
      <c r="B2049" t="s">
        <v>17</v>
      </c>
      <c r="C2049" t="s">
        <v>60</v>
      </c>
      <c r="D2049" t="s">
        <v>12</v>
      </c>
      <c r="E2049">
        <v>1.105</v>
      </c>
      <c r="F2049">
        <v>231790.31</v>
      </c>
      <c r="G2049">
        <v>4957.92</v>
      </c>
      <c r="H2049">
        <v>2310.92</v>
      </c>
      <c r="I2049">
        <v>-11.772</v>
      </c>
      <c r="J2049">
        <v>580.23299999999995</v>
      </c>
      <c r="K2049">
        <v>3211.6759999999999</v>
      </c>
    </row>
    <row r="2050" spans="1:11">
      <c r="A2050" t="str">
        <f t="shared" si="31"/>
        <v>BASE 3 FLUL12.21</v>
      </c>
      <c r="B2050" t="s">
        <v>17</v>
      </c>
      <c r="C2050" t="s">
        <v>60</v>
      </c>
      <c r="D2050" t="s">
        <v>12</v>
      </c>
      <c r="E2050">
        <v>2.21</v>
      </c>
      <c r="F2050">
        <v>231790.31</v>
      </c>
      <c r="G2050">
        <v>4957.92</v>
      </c>
      <c r="H2050">
        <v>2310.92</v>
      </c>
      <c r="I2050">
        <v>-11.772</v>
      </c>
      <c r="J2050">
        <v>-2009.8040000000001</v>
      </c>
      <c r="K2050">
        <v>-2402.3710000000001</v>
      </c>
    </row>
    <row r="2051" spans="1:11">
      <c r="A2051" t="str">
        <f t="shared" ref="A2051:A2114" si="32">+CONCATENATE(B2051,D2051,E2051)</f>
        <v>BASE 3 FLUL20</v>
      </c>
      <c r="B2051" t="s">
        <v>17</v>
      </c>
      <c r="C2051" t="s">
        <v>60</v>
      </c>
      <c r="D2051" t="s">
        <v>13</v>
      </c>
      <c r="E2051">
        <v>0</v>
      </c>
      <c r="F2051">
        <v>-154836.94</v>
      </c>
      <c r="G2051">
        <v>207.99</v>
      </c>
      <c r="H2051">
        <v>4363.33</v>
      </c>
      <c r="I2051">
        <v>-1.792</v>
      </c>
      <c r="J2051">
        <v>7102.2640000000001</v>
      </c>
      <c r="K2051">
        <v>300.64699999999999</v>
      </c>
    </row>
    <row r="2052" spans="1:11">
      <c r="A2052" t="str">
        <f t="shared" si="32"/>
        <v>BASE 3 FLUL21.105</v>
      </c>
      <c r="B2052" t="s">
        <v>17</v>
      </c>
      <c r="C2052" t="s">
        <v>60</v>
      </c>
      <c r="D2052" t="s">
        <v>13</v>
      </c>
      <c r="E2052">
        <v>1.105</v>
      </c>
      <c r="F2052">
        <v>-154836.94</v>
      </c>
      <c r="G2052">
        <v>207.99</v>
      </c>
      <c r="H2052">
        <v>4363.33</v>
      </c>
      <c r="I2052">
        <v>-1.792</v>
      </c>
      <c r="J2052">
        <v>2222.0059999999999</v>
      </c>
      <c r="K2052">
        <v>68.39</v>
      </c>
    </row>
    <row r="2053" spans="1:11">
      <c r="A2053" t="str">
        <f t="shared" si="32"/>
        <v>BASE 3 FLUL22.21</v>
      </c>
      <c r="B2053" t="s">
        <v>17</v>
      </c>
      <c r="C2053" t="s">
        <v>60</v>
      </c>
      <c r="D2053" t="s">
        <v>13</v>
      </c>
      <c r="E2053">
        <v>2.21</v>
      </c>
      <c r="F2053">
        <v>-154836.94</v>
      </c>
      <c r="G2053">
        <v>207.99</v>
      </c>
      <c r="H2053">
        <v>4363.33</v>
      </c>
      <c r="I2053">
        <v>-1.792</v>
      </c>
      <c r="J2053">
        <v>-2701.1559999999999</v>
      </c>
      <c r="K2053">
        <v>-165.18899999999999</v>
      </c>
    </row>
    <row r="2054" spans="1:11">
      <c r="A2054" t="str">
        <f t="shared" si="32"/>
        <v>BASE 3 FLUL30</v>
      </c>
      <c r="B2054" t="s">
        <v>17</v>
      </c>
      <c r="C2054" t="s">
        <v>60</v>
      </c>
      <c r="D2054" t="s">
        <v>14</v>
      </c>
      <c r="E2054">
        <v>0</v>
      </c>
      <c r="F2054">
        <v>1386.95</v>
      </c>
      <c r="G2054">
        <v>-229.66</v>
      </c>
      <c r="H2054">
        <v>-781.66</v>
      </c>
      <c r="I2054">
        <v>4.68</v>
      </c>
      <c r="J2054">
        <v>-1136.136</v>
      </c>
      <c r="K2054">
        <v>-388.95499999999998</v>
      </c>
    </row>
    <row r="2055" spans="1:11">
      <c r="A2055" t="str">
        <f t="shared" si="32"/>
        <v>BASE 3 FLUL31.105</v>
      </c>
      <c r="B2055" t="s">
        <v>17</v>
      </c>
      <c r="C2055" t="s">
        <v>60</v>
      </c>
      <c r="D2055" t="s">
        <v>14</v>
      </c>
      <c r="E2055">
        <v>1.105</v>
      </c>
      <c r="F2055">
        <v>1386.95</v>
      </c>
      <c r="G2055">
        <v>-229.66</v>
      </c>
      <c r="H2055">
        <v>-781.66</v>
      </c>
      <c r="I2055">
        <v>4.68</v>
      </c>
      <c r="J2055">
        <v>-263.19299999999998</v>
      </c>
      <c r="K2055">
        <v>-131.941</v>
      </c>
    </row>
    <row r="2056" spans="1:11">
      <c r="A2056" t="str">
        <f t="shared" si="32"/>
        <v>BASE 3 FLUL32.21</v>
      </c>
      <c r="B2056" t="s">
        <v>17</v>
      </c>
      <c r="C2056" t="s">
        <v>60</v>
      </c>
      <c r="D2056" t="s">
        <v>14</v>
      </c>
      <c r="E2056">
        <v>2.21</v>
      </c>
      <c r="F2056">
        <v>1386.95</v>
      </c>
      <c r="G2056">
        <v>-229.66</v>
      </c>
      <c r="H2056">
        <v>-781.66</v>
      </c>
      <c r="I2056">
        <v>4.68</v>
      </c>
      <c r="J2056">
        <v>614.83399999999995</v>
      </c>
      <c r="K2056">
        <v>127.621</v>
      </c>
    </row>
    <row r="2057" spans="1:11">
      <c r="A2057" t="str">
        <f t="shared" si="32"/>
        <v>14TH FLUL10</v>
      </c>
      <c r="B2057" t="s">
        <v>46</v>
      </c>
      <c r="C2057" t="s">
        <v>61</v>
      </c>
      <c r="D2057" t="s">
        <v>12</v>
      </c>
      <c r="E2057">
        <v>0</v>
      </c>
      <c r="F2057">
        <v>4710.3</v>
      </c>
      <c r="G2057">
        <v>4543.8599999999997</v>
      </c>
      <c r="H2057">
        <v>-1015.03</v>
      </c>
      <c r="I2057">
        <v>9.7720000000000002</v>
      </c>
      <c r="J2057">
        <v>-1729.5709999999999</v>
      </c>
      <c r="K2057">
        <v>2816.5169999999998</v>
      </c>
    </row>
    <row r="2058" spans="1:11">
      <c r="A2058" t="str">
        <f t="shared" si="32"/>
        <v>14TH FLUL11.3</v>
      </c>
      <c r="B2058" t="s">
        <v>46</v>
      </c>
      <c r="C2058" t="s">
        <v>61</v>
      </c>
      <c r="D2058" t="s">
        <v>12</v>
      </c>
      <c r="E2058">
        <v>1.3</v>
      </c>
      <c r="F2058">
        <v>4710.3</v>
      </c>
      <c r="G2058">
        <v>4543.8599999999997</v>
      </c>
      <c r="H2058">
        <v>-1015.03</v>
      </c>
      <c r="I2058">
        <v>9.7720000000000002</v>
      </c>
      <c r="J2058">
        <v>-399.221</v>
      </c>
      <c r="K2058">
        <v>-3500.4479999999999</v>
      </c>
    </row>
    <row r="2059" spans="1:11">
      <c r="A2059" t="str">
        <f t="shared" si="32"/>
        <v>14TH FLUL12.6</v>
      </c>
      <c r="B2059" t="s">
        <v>46</v>
      </c>
      <c r="C2059" t="s">
        <v>61</v>
      </c>
      <c r="D2059" t="s">
        <v>12</v>
      </c>
      <c r="E2059">
        <v>2.6</v>
      </c>
      <c r="F2059">
        <v>4710.3</v>
      </c>
      <c r="G2059">
        <v>4543.8599999999997</v>
      </c>
      <c r="H2059">
        <v>-1015.03</v>
      </c>
      <c r="I2059">
        <v>9.7720000000000002</v>
      </c>
      <c r="J2059">
        <v>932.29499999999996</v>
      </c>
      <c r="K2059">
        <v>-9807.1929999999993</v>
      </c>
    </row>
    <row r="2060" spans="1:11">
      <c r="A2060" t="str">
        <f t="shared" si="32"/>
        <v>14TH FLUL20</v>
      </c>
      <c r="B2060" t="s">
        <v>46</v>
      </c>
      <c r="C2060" t="s">
        <v>61</v>
      </c>
      <c r="D2060" t="s">
        <v>13</v>
      </c>
      <c r="E2060">
        <v>0</v>
      </c>
      <c r="F2060">
        <v>-4832.3900000000003</v>
      </c>
      <c r="G2060">
        <v>340.02</v>
      </c>
      <c r="H2060">
        <v>47334.52</v>
      </c>
      <c r="I2060">
        <v>-6.04</v>
      </c>
      <c r="J2060">
        <v>73589.850999999995</v>
      </c>
      <c r="K2060">
        <v>717.95100000000002</v>
      </c>
    </row>
    <row r="2061" spans="1:11">
      <c r="A2061" t="str">
        <f t="shared" si="32"/>
        <v>14TH FLUL21.3</v>
      </c>
      <c r="B2061" t="s">
        <v>46</v>
      </c>
      <c r="C2061" t="s">
        <v>61</v>
      </c>
      <c r="D2061" t="s">
        <v>13</v>
      </c>
      <c r="E2061">
        <v>1.3</v>
      </c>
      <c r="F2061">
        <v>-4832.3900000000003</v>
      </c>
      <c r="G2061">
        <v>340.02</v>
      </c>
      <c r="H2061">
        <v>47334.52</v>
      </c>
      <c r="I2061">
        <v>-6.04</v>
      </c>
      <c r="J2061">
        <v>11808.847</v>
      </c>
      <c r="K2061">
        <v>282.39</v>
      </c>
    </row>
    <row r="2062" spans="1:11">
      <c r="A2062" t="str">
        <f t="shared" si="32"/>
        <v>14TH FLUL22.6</v>
      </c>
      <c r="B2062" t="s">
        <v>46</v>
      </c>
      <c r="C2062" t="s">
        <v>61</v>
      </c>
      <c r="D2062" t="s">
        <v>13</v>
      </c>
      <c r="E2062">
        <v>2.6</v>
      </c>
      <c r="F2062">
        <v>-4832.3900000000003</v>
      </c>
      <c r="G2062">
        <v>340.02</v>
      </c>
      <c r="H2062">
        <v>47334.52</v>
      </c>
      <c r="I2062">
        <v>-6.04</v>
      </c>
      <c r="J2062">
        <v>-50006.650999999998</v>
      </c>
      <c r="K2062">
        <v>-153.995</v>
      </c>
    </row>
    <row r="2063" spans="1:11">
      <c r="A2063" t="str">
        <f t="shared" si="32"/>
        <v>14TH FLUL30</v>
      </c>
      <c r="B2063" t="s">
        <v>46</v>
      </c>
      <c r="C2063" t="s">
        <v>61</v>
      </c>
      <c r="D2063" t="s">
        <v>14</v>
      </c>
      <c r="E2063">
        <v>0</v>
      </c>
      <c r="F2063">
        <v>193.15</v>
      </c>
      <c r="G2063">
        <v>-130.77000000000001</v>
      </c>
      <c r="H2063">
        <v>-3606.02</v>
      </c>
      <c r="I2063">
        <v>82.183000000000007</v>
      </c>
      <c r="J2063">
        <v>-5582.8360000000002</v>
      </c>
      <c r="K2063">
        <v>-154.31399999999999</v>
      </c>
    </row>
    <row r="2064" spans="1:11">
      <c r="A2064" t="str">
        <f t="shared" si="32"/>
        <v>14TH FLUL31.3</v>
      </c>
      <c r="B2064" t="s">
        <v>46</v>
      </c>
      <c r="C2064" t="s">
        <v>61</v>
      </c>
      <c r="D2064" t="s">
        <v>14</v>
      </c>
      <c r="E2064">
        <v>1.3</v>
      </c>
      <c r="F2064">
        <v>193.15</v>
      </c>
      <c r="G2064">
        <v>-130.77000000000001</v>
      </c>
      <c r="H2064">
        <v>-3606.02</v>
      </c>
      <c r="I2064">
        <v>82.183000000000007</v>
      </c>
      <c r="J2064">
        <v>-876.149</v>
      </c>
      <c r="K2064">
        <v>21.652999999999999</v>
      </c>
    </row>
    <row r="2065" spans="1:11">
      <c r="A2065" t="str">
        <f t="shared" si="32"/>
        <v>14TH FLUL32.6</v>
      </c>
      <c r="B2065" t="s">
        <v>46</v>
      </c>
      <c r="C2065" t="s">
        <v>61</v>
      </c>
      <c r="D2065" t="s">
        <v>14</v>
      </c>
      <c r="E2065">
        <v>2.6</v>
      </c>
      <c r="F2065">
        <v>193.15</v>
      </c>
      <c r="G2065">
        <v>-130.77000000000001</v>
      </c>
      <c r="H2065">
        <v>-3606.02</v>
      </c>
      <c r="I2065">
        <v>82.183000000000007</v>
      </c>
      <c r="J2065">
        <v>3833.098</v>
      </c>
      <c r="K2065">
        <v>197.55600000000001</v>
      </c>
    </row>
    <row r="2066" spans="1:11">
      <c r="A2066" t="str">
        <f t="shared" si="32"/>
        <v>13TH FLUL10</v>
      </c>
      <c r="B2066" t="s">
        <v>48</v>
      </c>
      <c r="C2066" t="s">
        <v>61</v>
      </c>
      <c r="D2066" t="s">
        <v>12</v>
      </c>
      <c r="E2066">
        <v>0</v>
      </c>
      <c r="F2066">
        <v>11775.3</v>
      </c>
      <c r="G2066">
        <v>4120.99</v>
      </c>
      <c r="H2066">
        <v>-1860.7</v>
      </c>
      <c r="I2066">
        <v>17.468</v>
      </c>
      <c r="J2066">
        <v>-2639.2130000000002</v>
      </c>
      <c r="K2066">
        <v>178.148</v>
      </c>
    </row>
    <row r="2067" spans="1:11">
      <c r="A2067" t="str">
        <f t="shared" si="32"/>
        <v>13TH FLUL11.3</v>
      </c>
      <c r="B2067" t="s">
        <v>48</v>
      </c>
      <c r="C2067" t="s">
        <v>61</v>
      </c>
      <c r="D2067" t="s">
        <v>12</v>
      </c>
      <c r="E2067">
        <v>1.3</v>
      </c>
      <c r="F2067">
        <v>11775.3</v>
      </c>
      <c r="G2067">
        <v>4120.99</v>
      </c>
      <c r="H2067">
        <v>-1860.7</v>
      </c>
      <c r="I2067">
        <v>17.468</v>
      </c>
      <c r="J2067">
        <v>-186.98</v>
      </c>
      <c r="K2067">
        <v>-6149.3720000000003</v>
      </c>
    </row>
    <row r="2068" spans="1:11">
      <c r="A2068" t="str">
        <f t="shared" si="32"/>
        <v>13TH FLUL12.6</v>
      </c>
      <c r="B2068" t="s">
        <v>48</v>
      </c>
      <c r="C2068" t="s">
        <v>61</v>
      </c>
      <c r="D2068" t="s">
        <v>12</v>
      </c>
      <c r="E2068">
        <v>2.6</v>
      </c>
      <c r="F2068">
        <v>11775.3</v>
      </c>
      <c r="G2068">
        <v>4120.99</v>
      </c>
      <c r="H2068">
        <v>-1860.7</v>
      </c>
      <c r="I2068">
        <v>17.468</v>
      </c>
      <c r="J2068">
        <v>2266.3879999999999</v>
      </c>
      <c r="K2068">
        <v>-12439.682000000001</v>
      </c>
    </row>
    <row r="2069" spans="1:11">
      <c r="A2069" t="str">
        <f t="shared" si="32"/>
        <v>13TH FLUL20</v>
      </c>
      <c r="B2069" t="s">
        <v>48</v>
      </c>
      <c r="C2069" t="s">
        <v>61</v>
      </c>
      <c r="D2069" t="s">
        <v>13</v>
      </c>
      <c r="E2069">
        <v>0</v>
      </c>
      <c r="F2069">
        <v>-16423.57</v>
      </c>
      <c r="G2069">
        <v>197.03</v>
      </c>
      <c r="H2069">
        <v>39267.480000000003</v>
      </c>
      <c r="I2069">
        <v>-4.7389999999999999</v>
      </c>
      <c r="J2069">
        <v>67359.888999999996</v>
      </c>
      <c r="K2069">
        <v>632.47299999999996</v>
      </c>
    </row>
    <row r="2070" spans="1:11">
      <c r="A2070" t="str">
        <f t="shared" si="32"/>
        <v>13TH FLUL21.3</v>
      </c>
      <c r="B2070" t="s">
        <v>48</v>
      </c>
      <c r="C2070" t="s">
        <v>61</v>
      </c>
      <c r="D2070" t="s">
        <v>13</v>
      </c>
      <c r="E2070">
        <v>1.3</v>
      </c>
      <c r="F2070">
        <v>-16423.57</v>
      </c>
      <c r="G2070">
        <v>197.03</v>
      </c>
      <c r="H2070">
        <v>39267.480000000003</v>
      </c>
      <c r="I2070">
        <v>-4.7389999999999999</v>
      </c>
      <c r="J2070">
        <v>15811.503000000001</v>
      </c>
      <c r="K2070">
        <v>394.95100000000002</v>
      </c>
    </row>
    <row r="2071" spans="1:11">
      <c r="A2071" t="str">
        <f t="shared" si="32"/>
        <v>13TH FLUL22.6</v>
      </c>
      <c r="B2071" t="s">
        <v>48</v>
      </c>
      <c r="C2071" t="s">
        <v>61</v>
      </c>
      <c r="D2071" t="s">
        <v>13</v>
      </c>
      <c r="E2071">
        <v>2.6</v>
      </c>
      <c r="F2071">
        <v>-16423.57</v>
      </c>
      <c r="G2071">
        <v>197.03</v>
      </c>
      <c r="H2071">
        <v>39267.480000000003</v>
      </c>
      <c r="I2071">
        <v>-4.7389999999999999</v>
      </c>
      <c r="J2071">
        <v>-35832.614000000001</v>
      </c>
      <c r="K2071">
        <v>155.03899999999999</v>
      </c>
    </row>
    <row r="2072" spans="1:11">
      <c r="A2072" t="str">
        <f t="shared" si="32"/>
        <v>13TH FLUL30</v>
      </c>
      <c r="B2072" t="s">
        <v>48</v>
      </c>
      <c r="C2072" t="s">
        <v>61</v>
      </c>
      <c r="D2072" t="s">
        <v>14</v>
      </c>
      <c r="E2072">
        <v>0</v>
      </c>
      <c r="F2072">
        <v>915.36</v>
      </c>
      <c r="G2072">
        <v>-78.86</v>
      </c>
      <c r="H2072">
        <v>-3103.9</v>
      </c>
      <c r="I2072">
        <v>88.316999999999993</v>
      </c>
      <c r="J2072">
        <v>-5254.0590000000002</v>
      </c>
      <c r="K2072">
        <v>-97.301000000000002</v>
      </c>
    </row>
    <row r="2073" spans="1:11">
      <c r="A2073" t="str">
        <f t="shared" si="32"/>
        <v>13TH FLUL31.3</v>
      </c>
      <c r="B2073" t="s">
        <v>48</v>
      </c>
      <c r="C2073" t="s">
        <v>61</v>
      </c>
      <c r="D2073" t="s">
        <v>14</v>
      </c>
      <c r="E2073">
        <v>1.3</v>
      </c>
      <c r="F2073">
        <v>915.36</v>
      </c>
      <c r="G2073">
        <v>-78.86</v>
      </c>
      <c r="H2073">
        <v>-3103.9</v>
      </c>
      <c r="I2073">
        <v>88.316999999999993</v>
      </c>
      <c r="J2073">
        <v>-1179.155</v>
      </c>
      <c r="K2073">
        <v>18.327999999999999</v>
      </c>
    </row>
    <row r="2074" spans="1:11">
      <c r="A2074" t="str">
        <f t="shared" si="32"/>
        <v>13TH FLUL32.6</v>
      </c>
      <c r="B2074" t="s">
        <v>48</v>
      </c>
      <c r="C2074" t="s">
        <v>61</v>
      </c>
      <c r="D2074" t="s">
        <v>14</v>
      </c>
      <c r="E2074">
        <v>2.6</v>
      </c>
      <c r="F2074">
        <v>915.36</v>
      </c>
      <c r="G2074">
        <v>-78.86</v>
      </c>
      <c r="H2074">
        <v>-3103.9</v>
      </c>
      <c r="I2074">
        <v>88.316999999999993</v>
      </c>
      <c r="J2074">
        <v>2902.8879999999999</v>
      </c>
      <c r="K2074">
        <v>133.846</v>
      </c>
    </row>
    <row r="2075" spans="1:11">
      <c r="A2075" t="str">
        <f t="shared" si="32"/>
        <v>12TH FLUL10</v>
      </c>
      <c r="B2075" t="s">
        <v>49</v>
      </c>
      <c r="C2075" t="s">
        <v>61</v>
      </c>
      <c r="D2075" t="s">
        <v>12</v>
      </c>
      <c r="E2075">
        <v>0</v>
      </c>
      <c r="F2075">
        <v>18386.54</v>
      </c>
      <c r="G2075">
        <v>4511.74</v>
      </c>
      <c r="H2075">
        <v>-2669.69</v>
      </c>
      <c r="I2075">
        <v>29.178000000000001</v>
      </c>
      <c r="J2075">
        <v>-4241.7610000000004</v>
      </c>
      <c r="K2075">
        <v>2080.5189999999998</v>
      </c>
    </row>
    <row r="2076" spans="1:11">
      <c r="A2076" t="str">
        <f t="shared" si="32"/>
        <v>12TH FLUL11.3</v>
      </c>
      <c r="B2076" t="s">
        <v>49</v>
      </c>
      <c r="C2076" t="s">
        <v>61</v>
      </c>
      <c r="D2076" t="s">
        <v>12</v>
      </c>
      <c r="E2076">
        <v>1.3</v>
      </c>
      <c r="F2076">
        <v>18386.54</v>
      </c>
      <c r="G2076">
        <v>4511.74</v>
      </c>
      <c r="H2076">
        <v>-2669.69</v>
      </c>
      <c r="I2076">
        <v>29.178000000000001</v>
      </c>
      <c r="J2076">
        <v>-704.21500000000003</v>
      </c>
      <c r="K2076">
        <v>-5475.7659999999996</v>
      </c>
    </row>
    <row r="2077" spans="1:11">
      <c r="A2077" t="str">
        <f t="shared" si="32"/>
        <v>12TH FLUL12.6</v>
      </c>
      <c r="B2077" t="s">
        <v>49</v>
      </c>
      <c r="C2077" t="s">
        <v>61</v>
      </c>
      <c r="D2077" t="s">
        <v>12</v>
      </c>
      <c r="E2077">
        <v>2.6</v>
      </c>
      <c r="F2077">
        <v>18386.54</v>
      </c>
      <c r="G2077">
        <v>4511.74</v>
      </c>
      <c r="H2077">
        <v>-2669.69</v>
      </c>
      <c r="I2077">
        <v>29.178000000000001</v>
      </c>
      <c r="J2077">
        <v>2839.895</v>
      </c>
      <c r="K2077">
        <v>-12981.083000000001</v>
      </c>
    </row>
    <row r="2078" spans="1:11">
      <c r="A2078" t="str">
        <f t="shared" si="32"/>
        <v>12TH FLUL20</v>
      </c>
      <c r="B2078" t="s">
        <v>49</v>
      </c>
      <c r="C2078" t="s">
        <v>61</v>
      </c>
      <c r="D2078" t="s">
        <v>13</v>
      </c>
      <c r="E2078">
        <v>0</v>
      </c>
      <c r="F2078">
        <v>-28004.86</v>
      </c>
      <c r="G2078">
        <v>139.9</v>
      </c>
      <c r="H2078">
        <v>42598.3</v>
      </c>
      <c r="I2078">
        <v>-3.3</v>
      </c>
      <c r="J2078">
        <v>72620.539999999994</v>
      </c>
      <c r="K2078">
        <v>645.22199999999998</v>
      </c>
    </row>
    <row r="2079" spans="1:11">
      <c r="A2079" t="str">
        <f t="shared" si="32"/>
        <v>12TH FLUL21.3</v>
      </c>
      <c r="B2079" t="s">
        <v>49</v>
      </c>
      <c r="C2079" t="s">
        <v>61</v>
      </c>
      <c r="D2079" t="s">
        <v>13</v>
      </c>
      <c r="E2079">
        <v>1.3</v>
      </c>
      <c r="F2079">
        <v>-28004.86</v>
      </c>
      <c r="G2079">
        <v>139.9</v>
      </c>
      <c r="H2079">
        <v>42598.3</v>
      </c>
      <c r="I2079">
        <v>-3.3</v>
      </c>
      <c r="J2079">
        <v>16430.365000000002</v>
      </c>
      <c r="K2079">
        <v>502.98700000000002</v>
      </c>
    </row>
    <row r="2080" spans="1:11">
      <c r="A2080" t="str">
        <f t="shared" si="32"/>
        <v>12TH FLUL22.6</v>
      </c>
      <c r="B2080" t="s">
        <v>49</v>
      </c>
      <c r="C2080" t="s">
        <v>61</v>
      </c>
      <c r="D2080" t="s">
        <v>13</v>
      </c>
      <c r="E2080">
        <v>2.6</v>
      </c>
      <c r="F2080">
        <v>-28004.86</v>
      </c>
      <c r="G2080">
        <v>139.9</v>
      </c>
      <c r="H2080">
        <v>42598.3</v>
      </c>
      <c r="I2080">
        <v>-3.3</v>
      </c>
      <c r="J2080">
        <v>-39912.900999999998</v>
      </c>
      <c r="K2080">
        <v>356.06900000000002</v>
      </c>
    </row>
    <row r="2081" spans="1:11">
      <c r="A2081" t="str">
        <f t="shared" si="32"/>
        <v>12TH FLUL30</v>
      </c>
      <c r="B2081" t="s">
        <v>49</v>
      </c>
      <c r="C2081" t="s">
        <v>61</v>
      </c>
      <c r="D2081" t="s">
        <v>14</v>
      </c>
      <c r="E2081">
        <v>0</v>
      </c>
      <c r="F2081">
        <v>1690.88</v>
      </c>
      <c r="G2081">
        <v>-91.1</v>
      </c>
      <c r="H2081">
        <v>-3568.59</v>
      </c>
      <c r="I2081">
        <v>97.704999999999998</v>
      </c>
      <c r="J2081">
        <v>-5987.09</v>
      </c>
      <c r="K2081">
        <v>-121.30200000000001</v>
      </c>
    </row>
    <row r="2082" spans="1:11">
      <c r="A2082" t="str">
        <f t="shared" si="32"/>
        <v>12TH FLUL31.3</v>
      </c>
      <c r="B2082" t="s">
        <v>49</v>
      </c>
      <c r="C2082" t="s">
        <v>61</v>
      </c>
      <c r="D2082" t="s">
        <v>14</v>
      </c>
      <c r="E2082">
        <v>1.3</v>
      </c>
      <c r="F2082">
        <v>1690.88</v>
      </c>
      <c r="G2082">
        <v>-91.1</v>
      </c>
      <c r="H2082">
        <v>-3568.59</v>
      </c>
      <c r="I2082">
        <v>97.704999999999998</v>
      </c>
      <c r="J2082">
        <v>-1279.6849999999999</v>
      </c>
      <c r="K2082">
        <v>18.911000000000001</v>
      </c>
    </row>
    <row r="2083" spans="1:11">
      <c r="A2083" t="str">
        <f t="shared" si="32"/>
        <v>12TH FLUL32.6</v>
      </c>
      <c r="B2083" t="s">
        <v>49</v>
      </c>
      <c r="C2083" t="s">
        <v>61</v>
      </c>
      <c r="D2083" t="s">
        <v>14</v>
      </c>
      <c r="E2083">
        <v>2.6</v>
      </c>
      <c r="F2083">
        <v>1690.88</v>
      </c>
      <c r="G2083">
        <v>-91.1</v>
      </c>
      <c r="H2083">
        <v>-3568.59</v>
      </c>
      <c r="I2083">
        <v>97.704999999999998</v>
      </c>
      <c r="J2083">
        <v>3439.645</v>
      </c>
      <c r="K2083">
        <v>158.94800000000001</v>
      </c>
    </row>
    <row r="2084" spans="1:11">
      <c r="A2084" t="str">
        <f t="shared" si="32"/>
        <v>11TH FLUL10</v>
      </c>
      <c r="B2084" t="s">
        <v>50</v>
      </c>
      <c r="C2084" t="s">
        <v>61</v>
      </c>
      <c r="D2084" t="s">
        <v>12</v>
      </c>
      <c r="E2084">
        <v>0</v>
      </c>
      <c r="F2084">
        <v>25777.18</v>
      </c>
      <c r="G2084">
        <v>5982.29</v>
      </c>
      <c r="H2084">
        <v>-3726.91</v>
      </c>
      <c r="I2084">
        <v>38.970999999999997</v>
      </c>
      <c r="J2084">
        <v>-6220.4690000000001</v>
      </c>
      <c r="K2084">
        <v>8860.8979999999992</v>
      </c>
    </row>
    <row r="2085" spans="1:11">
      <c r="A2085" t="str">
        <f t="shared" si="32"/>
        <v>11TH FLUL11.3</v>
      </c>
      <c r="B2085" t="s">
        <v>50</v>
      </c>
      <c r="C2085" t="s">
        <v>61</v>
      </c>
      <c r="D2085" t="s">
        <v>12</v>
      </c>
      <c r="E2085">
        <v>1.3</v>
      </c>
      <c r="F2085">
        <v>25777.18</v>
      </c>
      <c r="G2085">
        <v>5982.29</v>
      </c>
      <c r="H2085">
        <v>-3726.91</v>
      </c>
      <c r="I2085">
        <v>38.970999999999997</v>
      </c>
      <c r="J2085">
        <v>-1265.808</v>
      </c>
      <c r="K2085">
        <v>-1394.3530000000001</v>
      </c>
    </row>
    <row r="2086" spans="1:11">
      <c r="A2086" t="str">
        <f t="shared" si="32"/>
        <v>11TH FLUL12.6</v>
      </c>
      <c r="B2086" t="s">
        <v>50</v>
      </c>
      <c r="C2086" t="s">
        <v>61</v>
      </c>
      <c r="D2086" t="s">
        <v>12</v>
      </c>
      <c r="E2086">
        <v>2.6</v>
      </c>
      <c r="F2086">
        <v>25777.18</v>
      </c>
      <c r="G2086">
        <v>5982.29</v>
      </c>
      <c r="H2086">
        <v>-3726.91</v>
      </c>
      <c r="I2086">
        <v>38.970999999999997</v>
      </c>
      <c r="J2086">
        <v>3704.817</v>
      </c>
      <c r="K2086">
        <v>-11632.076999999999</v>
      </c>
    </row>
    <row r="2087" spans="1:11">
      <c r="A2087" t="str">
        <f t="shared" si="32"/>
        <v>11TH FLUL20</v>
      </c>
      <c r="B2087" t="s">
        <v>50</v>
      </c>
      <c r="C2087" t="s">
        <v>61</v>
      </c>
      <c r="D2087" t="s">
        <v>13</v>
      </c>
      <c r="E2087">
        <v>0</v>
      </c>
      <c r="F2087">
        <v>-40512.589999999997</v>
      </c>
      <c r="G2087">
        <v>26.3</v>
      </c>
      <c r="H2087">
        <v>44218.13</v>
      </c>
      <c r="I2087">
        <v>-1.8320000000000001</v>
      </c>
      <c r="J2087">
        <v>76153.929000000004</v>
      </c>
      <c r="K2087">
        <v>290.65300000000002</v>
      </c>
    </row>
    <row r="2088" spans="1:11">
      <c r="A2088" t="str">
        <f t="shared" si="32"/>
        <v>11TH FLUL21.3</v>
      </c>
      <c r="B2088" t="s">
        <v>50</v>
      </c>
      <c r="C2088" t="s">
        <v>61</v>
      </c>
      <c r="D2088" t="s">
        <v>13</v>
      </c>
      <c r="E2088">
        <v>1.3</v>
      </c>
      <c r="F2088">
        <v>-40512.589999999997</v>
      </c>
      <c r="G2088">
        <v>26.3</v>
      </c>
      <c r="H2088">
        <v>44218.13</v>
      </c>
      <c r="I2088">
        <v>-1.8320000000000001</v>
      </c>
      <c r="J2088">
        <v>17532.5</v>
      </c>
      <c r="K2088">
        <v>323.04599999999999</v>
      </c>
    </row>
    <row r="2089" spans="1:11">
      <c r="A2089" t="str">
        <f t="shared" si="32"/>
        <v>11TH FLUL22.6</v>
      </c>
      <c r="B2089" t="s">
        <v>50</v>
      </c>
      <c r="C2089" t="s">
        <v>61</v>
      </c>
      <c r="D2089" t="s">
        <v>13</v>
      </c>
      <c r="E2089">
        <v>2.6</v>
      </c>
      <c r="F2089">
        <v>-40512.589999999997</v>
      </c>
      <c r="G2089">
        <v>26.3</v>
      </c>
      <c r="H2089">
        <v>44218.13</v>
      </c>
      <c r="I2089">
        <v>-1.8320000000000001</v>
      </c>
      <c r="J2089">
        <v>-41310.004999999997</v>
      </c>
      <c r="K2089">
        <v>351.36900000000003</v>
      </c>
    </row>
    <row r="2090" spans="1:11">
      <c r="A2090" t="str">
        <f t="shared" si="32"/>
        <v>11TH FLUL30</v>
      </c>
      <c r="B2090" t="s">
        <v>50</v>
      </c>
      <c r="C2090" t="s">
        <v>61</v>
      </c>
      <c r="D2090" t="s">
        <v>14</v>
      </c>
      <c r="E2090">
        <v>0</v>
      </c>
      <c r="F2090">
        <v>2614.73</v>
      </c>
      <c r="G2090">
        <v>-62.46</v>
      </c>
      <c r="H2090">
        <v>-3962.88</v>
      </c>
      <c r="I2090">
        <v>107.79900000000001</v>
      </c>
      <c r="J2090">
        <v>-6717.4210000000003</v>
      </c>
      <c r="K2090">
        <v>-51.959000000000003</v>
      </c>
    </row>
    <row r="2091" spans="1:11">
      <c r="A2091" t="str">
        <f t="shared" si="32"/>
        <v>11TH FLUL31.3</v>
      </c>
      <c r="B2091" t="s">
        <v>50</v>
      </c>
      <c r="C2091" t="s">
        <v>61</v>
      </c>
      <c r="D2091" t="s">
        <v>14</v>
      </c>
      <c r="E2091">
        <v>1.3</v>
      </c>
      <c r="F2091">
        <v>2614.73</v>
      </c>
      <c r="G2091">
        <v>-62.46</v>
      </c>
      <c r="H2091">
        <v>-3962.88</v>
      </c>
      <c r="I2091">
        <v>107.79900000000001</v>
      </c>
      <c r="J2091">
        <v>-1464.288</v>
      </c>
      <c r="K2091">
        <v>61.503999999999998</v>
      </c>
    </row>
    <row r="2092" spans="1:11">
      <c r="A2092" t="str">
        <f t="shared" si="32"/>
        <v>11TH FLUL32.6</v>
      </c>
      <c r="B2092" t="s">
        <v>50</v>
      </c>
      <c r="C2092" t="s">
        <v>61</v>
      </c>
      <c r="D2092" t="s">
        <v>14</v>
      </c>
      <c r="E2092">
        <v>2.6</v>
      </c>
      <c r="F2092">
        <v>2614.73</v>
      </c>
      <c r="G2092">
        <v>-62.46</v>
      </c>
      <c r="H2092">
        <v>-3962.88</v>
      </c>
      <c r="I2092">
        <v>107.79900000000001</v>
      </c>
      <c r="J2092">
        <v>3807.3110000000001</v>
      </c>
      <c r="K2092">
        <v>174.19300000000001</v>
      </c>
    </row>
    <row r="2093" spans="1:11">
      <c r="A2093" t="str">
        <f t="shared" si="32"/>
        <v>10TH FLUL10</v>
      </c>
      <c r="B2093" t="s">
        <v>51</v>
      </c>
      <c r="C2093" t="s">
        <v>61</v>
      </c>
      <c r="D2093" t="s">
        <v>12</v>
      </c>
      <c r="E2093">
        <v>0</v>
      </c>
      <c r="F2093">
        <v>33586.949999999997</v>
      </c>
      <c r="G2093">
        <v>2672.59</v>
      </c>
      <c r="H2093">
        <v>-3925.08</v>
      </c>
      <c r="I2093">
        <v>38.406999999999996</v>
      </c>
      <c r="J2093">
        <v>-6711.2730000000001</v>
      </c>
      <c r="K2093">
        <v>5170.8819999999996</v>
      </c>
    </row>
    <row r="2094" spans="1:11">
      <c r="A2094" t="str">
        <f t="shared" si="32"/>
        <v>10TH FLUL11.3</v>
      </c>
      <c r="B2094" t="s">
        <v>51</v>
      </c>
      <c r="C2094" t="s">
        <v>61</v>
      </c>
      <c r="D2094" t="s">
        <v>12</v>
      </c>
      <c r="E2094">
        <v>1.3</v>
      </c>
      <c r="F2094">
        <v>33586.949999999997</v>
      </c>
      <c r="G2094">
        <v>2672.59</v>
      </c>
      <c r="H2094">
        <v>-3925.08</v>
      </c>
      <c r="I2094">
        <v>38.406999999999996</v>
      </c>
      <c r="J2094">
        <v>-1459.8610000000001</v>
      </c>
      <c r="K2094">
        <v>-1564.441</v>
      </c>
    </row>
    <row r="2095" spans="1:11">
      <c r="A2095" t="str">
        <f t="shared" si="32"/>
        <v>10TH FLUL12.6</v>
      </c>
      <c r="B2095" t="s">
        <v>51</v>
      </c>
      <c r="C2095" t="s">
        <v>61</v>
      </c>
      <c r="D2095" t="s">
        <v>12</v>
      </c>
      <c r="E2095">
        <v>2.6</v>
      </c>
      <c r="F2095">
        <v>33586.949999999997</v>
      </c>
      <c r="G2095">
        <v>2672.59</v>
      </c>
      <c r="H2095">
        <v>-3925.08</v>
      </c>
      <c r="I2095">
        <v>38.406999999999996</v>
      </c>
      <c r="J2095">
        <v>3814.8049999999998</v>
      </c>
      <c r="K2095">
        <v>-8274.9150000000009</v>
      </c>
    </row>
    <row r="2096" spans="1:11">
      <c r="A2096" t="str">
        <f t="shared" si="32"/>
        <v>10TH FLUL20</v>
      </c>
      <c r="B2096" t="s">
        <v>51</v>
      </c>
      <c r="C2096" t="s">
        <v>61</v>
      </c>
      <c r="D2096" t="s">
        <v>13</v>
      </c>
      <c r="E2096">
        <v>0</v>
      </c>
      <c r="F2096">
        <v>-53627.519999999997</v>
      </c>
      <c r="G2096">
        <v>156.38</v>
      </c>
      <c r="H2096">
        <v>45188.3</v>
      </c>
      <c r="I2096">
        <v>-0.219</v>
      </c>
      <c r="J2096">
        <v>78574.464999999997</v>
      </c>
      <c r="K2096">
        <v>392.45800000000003</v>
      </c>
    </row>
    <row r="2097" spans="1:11">
      <c r="A2097" t="str">
        <f t="shared" si="32"/>
        <v>10TH FLUL21.3</v>
      </c>
      <c r="B2097" t="s">
        <v>51</v>
      </c>
      <c r="C2097" t="s">
        <v>61</v>
      </c>
      <c r="D2097" t="s">
        <v>13</v>
      </c>
      <c r="E2097">
        <v>1.3</v>
      </c>
      <c r="F2097">
        <v>-53627.519999999997</v>
      </c>
      <c r="G2097">
        <v>156.38</v>
      </c>
      <c r="H2097">
        <v>45188.3</v>
      </c>
      <c r="I2097">
        <v>-0.219</v>
      </c>
      <c r="J2097">
        <v>18364.150000000001</v>
      </c>
      <c r="K2097">
        <v>283.11399999999998</v>
      </c>
    </row>
    <row r="2098" spans="1:11">
      <c r="A2098" t="str">
        <f t="shared" si="32"/>
        <v>10TH FLUL22.6</v>
      </c>
      <c r="B2098" t="s">
        <v>51</v>
      </c>
      <c r="C2098" t="s">
        <v>61</v>
      </c>
      <c r="D2098" t="s">
        <v>13</v>
      </c>
      <c r="E2098">
        <v>2.6</v>
      </c>
      <c r="F2098">
        <v>-53627.519999999997</v>
      </c>
      <c r="G2098">
        <v>156.38</v>
      </c>
      <c r="H2098">
        <v>45188.3</v>
      </c>
      <c r="I2098">
        <v>-0.219</v>
      </c>
      <c r="J2098">
        <v>-42138.671999999999</v>
      </c>
      <c r="K2098">
        <v>169.26599999999999</v>
      </c>
    </row>
    <row r="2099" spans="1:11">
      <c r="A2099" t="str">
        <f t="shared" si="32"/>
        <v>10TH FLUL30</v>
      </c>
      <c r="B2099" t="s">
        <v>51</v>
      </c>
      <c r="C2099" t="s">
        <v>61</v>
      </c>
      <c r="D2099" t="s">
        <v>14</v>
      </c>
      <c r="E2099">
        <v>0</v>
      </c>
      <c r="F2099">
        <v>3668.54</v>
      </c>
      <c r="G2099">
        <v>-116.94</v>
      </c>
      <c r="H2099">
        <v>-4282.08</v>
      </c>
      <c r="I2099">
        <v>116.43899999999999</v>
      </c>
      <c r="J2099">
        <v>-7337.3459999999995</v>
      </c>
      <c r="K2099">
        <v>-170.589</v>
      </c>
    </row>
    <row r="2100" spans="1:11">
      <c r="A2100" t="str">
        <f t="shared" si="32"/>
        <v>10TH FLUL31.3</v>
      </c>
      <c r="B2100" t="s">
        <v>51</v>
      </c>
      <c r="C2100" t="s">
        <v>61</v>
      </c>
      <c r="D2100" t="s">
        <v>14</v>
      </c>
      <c r="E2100">
        <v>1.3</v>
      </c>
      <c r="F2100">
        <v>3668.54</v>
      </c>
      <c r="G2100">
        <v>-116.94</v>
      </c>
      <c r="H2100">
        <v>-4282.08</v>
      </c>
      <c r="I2100">
        <v>116.43899999999999</v>
      </c>
      <c r="J2100">
        <v>-1632.9490000000001</v>
      </c>
      <c r="K2100">
        <v>26.632999999999999</v>
      </c>
    </row>
    <row r="2101" spans="1:11">
      <c r="A2101" t="str">
        <f t="shared" si="32"/>
        <v>10TH FLUL32.6</v>
      </c>
      <c r="B2101" t="s">
        <v>51</v>
      </c>
      <c r="C2101" t="s">
        <v>61</v>
      </c>
      <c r="D2101" t="s">
        <v>14</v>
      </c>
      <c r="E2101">
        <v>2.6</v>
      </c>
      <c r="F2101">
        <v>3668.54</v>
      </c>
      <c r="G2101">
        <v>-116.94</v>
      </c>
      <c r="H2101">
        <v>-4282.08</v>
      </c>
      <c r="I2101">
        <v>116.43899999999999</v>
      </c>
      <c r="J2101">
        <v>4097.46</v>
      </c>
      <c r="K2101">
        <v>223.43100000000001</v>
      </c>
    </row>
    <row r="2102" spans="1:11">
      <c r="A2102" t="str">
        <f t="shared" si="32"/>
        <v>9TH FLUL10</v>
      </c>
      <c r="B2102" t="s">
        <v>52</v>
      </c>
      <c r="C2102" t="s">
        <v>61</v>
      </c>
      <c r="D2102" t="s">
        <v>12</v>
      </c>
      <c r="E2102">
        <v>0</v>
      </c>
      <c r="F2102">
        <v>41688.31</v>
      </c>
      <c r="G2102">
        <v>4026.66</v>
      </c>
      <c r="H2102">
        <v>-4521.7299999999996</v>
      </c>
      <c r="I2102">
        <v>44.018000000000001</v>
      </c>
      <c r="J2102">
        <v>-7765.1459999999997</v>
      </c>
      <c r="K2102">
        <v>7489.52</v>
      </c>
    </row>
    <row r="2103" spans="1:11">
      <c r="A2103" t="str">
        <f t="shared" si="32"/>
        <v>9TH FLUL11.3</v>
      </c>
      <c r="B2103" t="s">
        <v>52</v>
      </c>
      <c r="C2103" t="s">
        <v>61</v>
      </c>
      <c r="D2103" t="s">
        <v>12</v>
      </c>
      <c r="E2103">
        <v>1.3</v>
      </c>
      <c r="F2103">
        <v>41688.31</v>
      </c>
      <c r="G2103">
        <v>4026.66</v>
      </c>
      <c r="H2103">
        <v>-4521.7299999999996</v>
      </c>
      <c r="I2103">
        <v>44.018000000000001</v>
      </c>
      <c r="J2103">
        <v>-1688.749</v>
      </c>
      <c r="K2103">
        <v>-1954.62</v>
      </c>
    </row>
    <row r="2104" spans="1:11">
      <c r="A2104" t="str">
        <f t="shared" si="32"/>
        <v>9TH FLUL12.6</v>
      </c>
      <c r="B2104" t="s">
        <v>52</v>
      </c>
      <c r="C2104" t="s">
        <v>61</v>
      </c>
      <c r="D2104" t="s">
        <v>12</v>
      </c>
      <c r="E2104">
        <v>2.6</v>
      </c>
      <c r="F2104">
        <v>41688.31</v>
      </c>
      <c r="G2104">
        <v>4026.66</v>
      </c>
      <c r="H2104">
        <v>-4521.7299999999996</v>
      </c>
      <c r="I2104">
        <v>44.018000000000001</v>
      </c>
      <c r="J2104">
        <v>4420.21</v>
      </c>
      <c r="K2104">
        <v>-11361.213</v>
      </c>
    </row>
    <row r="2105" spans="1:11">
      <c r="A2105" t="str">
        <f t="shared" si="32"/>
        <v>9TH FLUL20</v>
      </c>
      <c r="B2105" t="s">
        <v>52</v>
      </c>
      <c r="C2105" t="s">
        <v>61</v>
      </c>
      <c r="D2105" t="s">
        <v>13</v>
      </c>
      <c r="E2105">
        <v>0</v>
      </c>
      <c r="F2105">
        <v>-67182.02</v>
      </c>
      <c r="G2105">
        <v>78.89</v>
      </c>
      <c r="H2105">
        <v>45504.84</v>
      </c>
      <c r="I2105">
        <v>0.86499999999999999</v>
      </c>
      <c r="J2105">
        <v>79779.487999999998</v>
      </c>
      <c r="K2105">
        <v>219.31299999999999</v>
      </c>
    </row>
    <row r="2106" spans="1:11">
      <c r="A2106" t="str">
        <f t="shared" si="32"/>
        <v>9TH FLUL21.3</v>
      </c>
      <c r="B2106" t="s">
        <v>52</v>
      </c>
      <c r="C2106" t="s">
        <v>61</v>
      </c>
      <c r="D2106" t="s">
        <v>13</v>
      </c>
      <c r="E2106">
        <v>1.3</v>
      </c>
      <c r="F2106">
        <v>-67182.02</v>
      </c>
      <c r="G2106">
        <v>78.89</v>
      </c>
      <c r="H2106">
        <v>45504.84</v>
      </c>
      <c r="I2106">
        <v>0.86499999999999999</v>
      </c>
      <c r="J2106">
        <v>18836.128000000001</v>
      </c>
      <c r="K2106">
        <v>244.52699999999999</v>
      </c>
    </row>
    <row r="2107" spans="1:11">
      <c r="A2107" t="str">
        <f t="shared" si="32"/>
        <v>9TH FLUL22.6</v>
      </c>
      <c r="B2107" t="s">
        <v>52</v>
      </c>
      <c r="C2107" t="s">
        <v>61</v>
      </c>
      <c r="D2107" t="s">
        <v>13</v>
      </c>
      <c r="E2107">
        <v>2.6</v>
      </c>
      <c r="F2107">
        <v>-67182.02</v>
      </c>
      <c r="G2107">
        <v>78.89</v>
      </c>
      <c r="H2107">
        <v>45504.84</v>
      </c>
      <c r="I2107">
        <v>0.86499999999999999</v>
      </c>
      <c r="J2107">
        <v>-42470.362000000001</v>
      </c>
      <c r="K2107">
        <v>265.03399999999999</v>
      </c>
    </row>
    <row r="2108" spans="1:11">
      <c r="A2108" t="str">
        <f t="shared" si="32"/>
        <v>9TH FLUL30</v>
      </c>
      <c r="B2108" t="s">
        <v>52</v>
      </c>
      <c r="C2108" t="s">
        <v>61</v>
      </c>
      <c r="D2108" t="s">
        <v>14</v>
      </c>
      <c r="E2108">
        <v>0</v>
      </c>
      <c r="F2108">
        <v>4840.13</v>
      </c>
      <c r="G2108">
        <v>-77.31</v>
      </c>
      <c r="H2108">
        <v>-4548.82</v>
      </c>
      <c r="I2108">
        <v>123.79300000000001</v>
      </c>
      <c r="J2108">
        <v>-7861.3280000000004</v>
      </c>
      <c r="K2108">
        <v>-159.41300000000001</v>
      </c>
    </row>
    <row r="2109" spans="1:11">
      <c r="A2109" t="str">
        <f t="shared" si="32"/>
        <v>9TH FLUL31.3</v>
      </c>
      <c r="B2109" t="s">
        <v>52</v>
      </c>
      <c r="C2109" t="s">
        <v>61</v>
      </c>
      <c r="D2109" t="s">
        <v>14</v>
      </c>
      <c r="E2109">
        <v>1.3</v>
      </c>
      <c r="F2109">
        <v>4840.13</v>
      </c>
      <c r="G2109">
        <v>-77.31</v>
      </c>
      <c r="H2109">
        <v>-4548.82</v>
      </c>
      <c r="I2109">
        <v>123.79300000000001</v>
      </c>
      <c r="J2109">
        <v>-1771.1579999999999</v>
      </c>
      <c r="K2109">
        <v>-1.843</v>
      </c>
    </row>
    <row r="2110" spans="1:11">
      <c r="A2110" t="str">
        <f t="shared" si="32"/>
        <v>9TH FLUL32.6</v>
      </c>
      <c r="B2110" t="s">
        <v>52</v>
      </c>
      <c r="C2110" t="s">
        <v>61</v>
      </c>
      <c r="D2110" t="s">
        <v>14</v>
      </c>
      <c r="E2110">
        <v>2.6</v>
      </c>
      <c r="F2110">
        <v>4840.13</v>
      </c>
      <c r="G2110">
        <v>-77.31</v>
      </c>
      <c r="H2110">
        <v>-4548.82</v>
      </c>
      <c r="I2110">
        <v>123.79300000000001</v>
      </c>
      <c r="J2110">
        <v>4353.16</v>
      </c>
      <c r="K2110">
        <v>155.76499999999999</v>
      </c>
    </row>
    <row r="2111" spans="1:11">
      <c r="A2111" t="str">
        <f t="shared" si="32"/>
        <v>8TH FLUL10</v>
      </c>
      <c r="B2111" t="s">
        <v>53</v>
      </c>
      <c r="C2111" t="s">
        <v>61</v>
      </c>
      <c r="D2111" t="s">
        <v>12</v>
      </c>
      <c r="E2111">
        <v>0</v>
      </c>
      <c r="F2111">
        <v>50179.72</v>
      </c>
      <c r="G2111">
        <v>4406.01</v>
      </c>
      <c r="H2111">
        <v>-5115.53</v>
      </c>
      <c r="I2111">
        <v>49.564999999999998</v>
      </c>
      <c r="J2111">
        <v>-9031.241</v>
      </c>
      <c r="K2111">
        <v>12197.120999999999</v>
      </c>
    </row>
    <row r="2112" spans="1:11">
      <c r="A2112" t="str">
        <f t="shared" si="32"/>
        <v>8TH FLUL11.3</v>
      </c>
      <c r="B2112" t="s">
        <v>53</v>
      </c>
      <c r="C2112" t="s">
        <v>61</v>
      </c>
      <c r="D2112" t="s">
        <v>12</v>
      </c>
      <c r="E2112">
        <v>1.3</v>
      </c>
      <c r="F2112">
        <v>50179.72</v>
      </c>
      <c r="G2112">
        <v>4406.01</v>
      </c>
      <c r="H2112">
        <v>-5115.53</v>
      </c>
      <c r="I2112">
        <v>49.564999999999998</v>
      </c>
      <c r="J2112">
        <v>-2135.6379999999999</v>
      </c>
      <c r="K2112">
        <v>1349.355</v>
      </c>
    </row>
    <row r="2113" spans="1:11">
      <c r="A2113" t="str">
        <f t="shared" si="32"/>
        <v>8TH FLUL12.6</v>
      </c>
      <c r="B2113" t="s">
        <v>53</v>
      </c>
      <c r="C2113" t="s">
        <v>61</v>
      </c>
      <c r="D2113" t="s">
        <v>12</v>
      </c>
      <c r="E2113">
        <v>2.6</v>
      </c>
      <c r="F2113">
        <v>50179.72</v>
      </c>
      <c r="G2113">
        <v>4406.01</v>
      </c>
      <c r="H2113">
        <v>-5115.53</v>
      </c>
      <c r="I2113">
        <v>49.564999999999998</v>
      </c>
      <c r="J2113">
        <v>4808.3670000000002</v>
      </c>
      <c r="K2113">
        <v>-9529.0709999999999</v>
      </c>
    </row>
    <row r="2114" spans="1:11">
      <c r="A2114" t="str">
        <f t="shared" si="32"/>
        <v>8TH FLUL20</v>
      </c>
      <c r="B2114" t="s">
        <v>53</v>
      </c>
      <c r="C2114" t="s">
        <v>61</v>
      </c>
      <c r="D2114" t="s">
        <v>13</v>
      </c>
      <c r="E2114">
        <v>0</v>
      </c>
      <c r="F2114">
        <v>-80995.61</v>
      </c>
      <c r="G2114">
        <v>59.31</v>
      </c>
      <c r="H2114">
        <v>45972.79</v>
      </c>
      <c r="I2114">
        <v>1.68</v>
      </c>
      <c r="J2114">
        <v>81957.087</v>
      </c>
      <c r="K2114">
        <v>-10.221</v>
      </c>
    </row>
    <row r="2115" spans="1:11">
      <c r="A2115" t="str">
        <f t="shared" ref="A2115:A2178" si="33">+CONCATENATE(B2115,D2115,E2115)</f>
        <v>8TH FLUL21.3</v>
      </c>
      <c r="B2115" t="s">
        <v>53</v>
      </c>
      <c r="C2115" t="s">
        <v>61</v>
      </c>
      <c r="D2115" t="s">
        <v>13</v>
      </c>
      <c r="E2115">
        <v>1.3</v>
      </c>
      <c r="F2115">
        <v>-80995.61</v>
      </c>
      <c r="G2115">
        <v>59.31</v>
      </c>
      <c r="H2115">
        <v>45972.79</v>
      </c>
      <c r="I2115">
        <v>1.68</v>
      </c>
      <c r="J2115">
        <v>20123.363000000001</v>
      </c>
      <c r="K2115">
        <v>71.099999999999994</v>
      </c>
    </row>
    <row r="2116" spans="1:11">
      <c r="A2116" t="str">
        <f t="shared" si="33"/>
        <v>8TH FLUL22.6</v>
      </c>
      <c r="B2116" t="s">
        <v>53</v>
      </c>
      <c r="C2116" t="s">
        <v>61</v>
      </c>
      <c r="D2116" t="s">
        <v>13</v>
      </c>
      <c r="E2116">
        <v>2.6</v>
      </c>
      <c r="F2116">
        <v>-80995.61</v>
      </c>
      <c r="G2116">
        <v>59.31</v>
      </c>
      <c r="H2116">
        <v>45972.79</v>
      </c>
      <c r="I2116">
        <v>1.68</v>
      </c>
      <c r="J2116">
        <v>-42166.402000000002</v>
      </c>
      <c r="K2116">
        <v>150.81299999999999</v>
      </c>
    </row>
    <row r="2117" spans="1:11">
      <c r="A2117" t="str">
        <f t="shared" si="33"/>
        <v>8TH FLUL30</v>
      </c>
      <c r="B2117" t="s">
        <v>53</v>
      </c>
      <c r="C2117" t="s">
        <v>61</v>
      </c>
      <c r="D2117" t="s">
        <v>14</v>
      </c>
      <c r="E2117">
        <v>0</v>
      </c>
      <c r="F2117">
        <v>6116.4</v>
      </c>
      <c r="G2117">
        <v>-110.99</v>
      </c>
      <c r="H2117">
        <v>-4849.28</v>
      </c>
      <c r="I2117">
        <v>129.21299999999999</v>
      </c>
      <c r="J2117">
        <v>-8543.9879999999994</v>
      </c>
      <c r="K2117">
        <v>-280.84899999999999</v>
      </c>
    </row>
    <row r="2118" spans="1:11">
      <c r="A2118" t="str">
        <f t="shared" si="33"/>
        <v>8TH FLUL31.3</v>
      </c>
      <c r="B2118" t="s">
        <v>53</v>
      </c>
      <c r="C2118" t="s">
        <v>61</v>
      </c>
      <c r="D2118" t="s">
        <v>14</v>
      </c>
      <c r="E2118">
        <v>1.3</v>
      </c>
      <c r="F2118">
        <v>6116.4</v>
      </c>
      <c r="G2118">
        <v>-110.99</v>
      </c>
      <c r="H2118">
        <v>-4849.28</v>
      </c>
      <c r="I2118">
        <v>129.21299999999999</v>
      </c>
      <c r="J2118">
        <v>-2025.7</v>
      </c>
      <c r="K2118">
        <v>-68.341999999999999</v>
      </c>
    </row>
    <row r="2119" spans="1:11">
      <c r="A2119" t="str">
        <f t="shared" si="33"/>
        <v>8TH FLUL32.6</v>
      </c>
      <c r="B2119" t="s">
        <v>53</v>
      </c>
      <c r="C2119" t="s">
        <v>61</v>
      </c>
      <c r="D2119" t="s">
        <v>14</v>
      </c>
      <c r="E2119">
        <v>2.6</v>
      </c>
      <c r="F2119">
        <v>6116.4</v>
      </c>
      <c r="G2119">
        <v>-110.99</v>
      </c>
      <c r="H2119">
        <v>-4849.28</v>
      </c>
      <c r="I2119">
        <v>129.21299999999999</v>
      </c>
      <c r="J2119">
        <v>4538.4989999999998</v>
      </c>
      <c r="K2119">
        <v>145.71299999999999</v>
      </c>
    </row>
    <row r="2120" spans="1:11">
      <c r="A2120" t="str">
        <f t="shared" si="33"/>
        <v>7TH FLUL10</v>
      </c>
      <c r="B2120" t="s">
        <v>54</v>
      </c>
      <c r="C2120" t="s">
        <v>61</v>
      </c>
      <c r="D2120" t="s">
        <v>12</v>
      </c>
      <c r="E2120">
        <v>0</v>
      </c>
      <c r="F2120">
        <v>58765.69</v>
      </c>
      <c r="G2120">
        <v>5675.7</v>
      </c>
      <c r="H2120">
        <v>-4565.1400000000003</v>
      </c>
      <c r="I2120">
        <v>50.460999999999999</v>
      </c>
      <c r="J2120">
        <v>-7783.942</v>
      </c>
      <c r="K2120">
        <v>22463.356</v>
      </c>
    </row>
    <row r="2121" spans="1:11">
      <c r="A2121" t="str">
        <f t="shared" si="33"/>
        <v>7TH FLUL11.3</v>
      </c>
      <c r="B2121" t="s">
        <v>54</v>
      </c>
      <c r="C2121" t="s">
        <v>61</v>
      </c>
      <c r="D2121" t="s">
        <v>12</v>
      </c>
      <c r="E2121">
        <v>1.3</v>
      </c>
      <c r="F2121">
        <v>58765.69</v>
      </c>
      <c r="G2121">
        <v>5675.7</v>
      </c>
      <c r="H2121">
        <v>-4565.1400000000003</v>
      </c>
      <c r="I2121">
        <v>50.460999999999999</v>
      </c>
      <c r="J2121">
        <v>-1555.056</v>
      </c>
      <c r="K2121">
        <v>9420.9770000000008</v>
      </c>
    </row>
    <row r="2122" spans="1:11">
      <c r="A2122" t="str">
        <f t="shared" si="33"/>
        <v>7TH FLUL12.6</v>
      </c>
      <c r="B2122" t="s">
        <v>54</v>
      </c>
      <c r="C2122" t="s">
        <v>61</v>
      </c>
      <c r="D2122" t="s">
        <v>12</v>
      </c>
      <c r="E2122">
        <v>2.6</v>
      </c>
      <c r="F2122">
        <v>58765.69</v>
      </c>
      <c r="G2122">
        <v>5675.7</v>
      </c>
      <c r="H2122">
        <v>-4565.1400000000003</v>
      </c>
      <c r="I2122">
        <v>50.460999999999999</v>
      </c>
      <c r="J2122">
        <v>4714.433</v>
      </c>
      <c r="K2122">
        <v>-3867.002</v>
      </c>
    </row>
    <row r="2123" spans="1:11">
      <c r="A2123" t="str">
        <f t="shared" si="33"/>
        <v>7TH FLUL20</v>
      </c>
      <c r="B2123" t="s">
        <v>54</v>
      </c>
      <c r="C2123" t="s">
        <v>61</v>
      </c>
      <c r="D2123" t="s">
        <v>13</v>
      </c>
      <c r="E2123">
        <v>0</v>
      </c>
      <c r="F2123">
        <v>-94718.25</v>
      </c>
      <c r="G2123">
        <v>35.78</v>
      </c>
      <c r="H2123">
        <v>39762.199999999997</v>
      </c>
      <c r="I2123">
        <v>2.137</v>
      </c>
      <c r="J2123">
        <v>68213.462</v>
      </c>
      <c r="K2123">
        <v>-319.25900000000001</v>
      </c>
    </row>
    <row r="2124" spans="1:11">
      <c r="A2124" t="str">
        <f t="shared" si="33"/>
        <v>7TH FLUL21.3</v>
      </c>
      <c r="B2124" t="s">
        <v>54</v>
      </c>
      <c r="C2124" t="s">
        <v>61</v>
      </c>
      <c r="D2124" t="s">
        <v>13</v>
      </c>
      <c r="E2124">
        <v>1.3</v>
      </c>
      <c r="F2124">
        <v>-94718.25</v>
      </c>
      <c r="G2124">
        <v>35.78</v>
      </c>
      <c r="H2124">
        <v>39762.199999999997</v>
      </c>
      <c r="I2124">
        <v>2.137</v>
      </c>
      <c r="J2124">
        <v>14112.052</v>
      </c>
      <c r="K2124">
        <v>-189.41</v>
      </c>
    </row>
    <row r="2125" spans="1:11">
      <c r="A2125" t="str">
        <f t="shared" si="33"/>
        <v>7TH FLUL22.6</v>
      </c>
      <c r="B2125" t="s">
        <v>54</v>
      </c>
      <c r="C2125" t="s">
        <v>61</v>
      </c>
      <c r="D2125" t="s">
        <v>13</v>
      </c>
      <c r="E2125">
        <v>2.6</v>
      </c>
      <c r="F2125">
        <v>-94718.25</v>
      </c>
      <c r="G2125">
        <v>35.78</v>
      </c>
      <c r="H2125">
        <v>39762.199999999997</v>
      </c>
      <c r="I2125">
        <v>2.137</v>
      </c>
      <c r="J2125">
        <v>-40357.792000000001</v>
      </c>
      <c r="K2125">
        <v>-54.625</v>
      </c>
    </row>
    <row r="2126" spans="1:11">
      <c r="A2126" t="str">
        <f t="shared" si="33"/>
        <v>7TH FLUL30</v>
      </c>
      <c r="B2126" t="s">
        <v>54</v>
      </c>
      <c r="C2126" t="s">
        <v>61</v>
      </c>
      <c r="D2126" t="s">
        <v>14</v>
      </c>
      <c r="E2126">
        <v>0</v>
      </c>
      <c r="F2126">
        <v>7453.05</v>
      </c>
      <c r="G2126">
        <v>-6.3</v>
      </c>
      <c r="H2126">
        <v>-4358.6000000000004</v>
      </c>
      <c r="I2126">
        <v>130.071</v>
      </c>
      <c r="J2126">
        <v>-7426.2089999999998</v>
      </c>
      <c r="K2126">
        <v>-74.206999999999994</v>
      </c>
    </row>
    <row r="2127" spans="1:11">
      <c r="A2127" t="str">
        <f t="shared" si="33"/>
        <v>7TH FLUL31.3</v>
      </c>
      <c r="B2127" t="s">
        <v>54</v>
      </c>
      <c r="C2127" t="s">
        <v>61</v>
      </c>
      <c r="D2127" t="s">
        <v>14</v>
      </c>
      <c r="E2127">
        <v>1.3</v>
      </c>
      <c r="F2127">
        <v>7453.05</v>
      </c>
      <c r="G2127">
        <v>-6.3</v>
      </c>
      <c r="H2127">
        <v>-4358.6000000000004</v>
      </c>
      <c r="I2127">
        <v>130.071</v>
      </c>
      <c r="J2127">
        <v>-1503.1980000000001</v>
      </c>
      <c r="K2127">
        <v>12.986000000000001</v>
      </c>
    </row>
    <row r="2128" spans="1:11">
      <c r="A2128" t="str">
        <f t="shared" si="33"/>
        <v>7TH FLUL32.6</v>
      </c>
      <c r="B2128" t="s">
        <v>54</v>
      </c>
      <c r="C2128" t="s">
        <v>61</v>
      </c>
      <c r="D2128" t="s">
        <v>14</v>
      </c>
      <c r="E2128">
        <v>2.6</v>
      </c>
      <c r="F2128">
        <v>7453.05</v>
      </c>
      <c r="G2128">
        <v>-6.3</v>
      </c>
      <c r="H2128">
        <v>-4358.6000000000004</v>
      </c>
      <c r="I2128">
        <v>130.071</v>
      </c>
      <c r="J2128">
        <v>4459.0619999999999</v>
      </c>
      <c r="K2128">
        <v>99.843000000000004</v>
      </c>
    </row>
    <row r="2129" spans="1:11">
      <c r="A2129" t="str">
        <f t="shared" si="33"/>
        <v>6TH FLUL10</v>
      </c>
      <c r="B2129" t="s">
        <v>55</v>
      </c>
      <c r="C2129" t="s">
        <v>61</v>
      </c>
      <c r="D2129" t="s">
        <v>12</v>
      </c>
      <c r="E2129">
        <v>0</v>
      </c>
      <c r="F2129">
        <v>67103.83</v>
      </c>
      <c r="G2129">
        <v>34628.32</v>
      </c>
      <c r="H2129">
        <v>-7285.57</v>
      </c>
      <c r="I2129">
        <v>90.266999999999996</v>
      </c>
      <c r="J2129">
        <v>-13332.902</v>
      </c>
      <c r="K2129">
        <v>131373.36900000001</v>
      </c>
    </row>
    <row r="2130" spans="1:11">
      <c r="A2130" t="str">
        <f t="shared" si="33"/>
        <v>6TH FLUL11.3</v>
      </c>
      <c r="B2130" t="s">
        <v>55</v>
      </c>
      <c r="C2130" t="s">
        <v>61</v>
      </c>
      <c r="D2130" t="s">
        <v>12</v>
      </c>
      <c r="E2130">
        <v>1.3</v>
      </c>
      <c r="F2130">
        <v>67103.83</v>
      </c>
      <c r="G2130">
        <v>34628.32</v>
      </c>
      <c r="H2130">
        <v>-7285.57</v>
      </c>
      <c r="I2130">
        <v>90.266999999999996</v>
      </c>
      <c r="J2130">
        <v>-3556.453</v>
      </c>
      <c r="K2130">
        <v>81914.02</v>
      </c>
    </row>
    <row r="2131" spans="1:11">
      <c r="A2131" t="str">
        <f t="shared" si="33"/>
        <v>6TH FLUL12.6</v>
      </c>
      <c r="B2131" t="s">
        <v>55</v>
      </c>
      <c r="C2131" t="s">
        <v>61</v>
      </c>
      <c r="D2131" t="s">
        <v>12</v>
      </c>
      <c r="E2131">
        <v>2.6</v>
      </c>
      <c r="F2131">
        <v>67103.83</v>
      </c>
      <c r="G2131">
        <v>34628.32</v>
      </c>
      <c r="H2131">
        <v>-7285.57</v>
      </c>
      <c r="I2131">
        <v>90.266999999999996</v>
      </c>
      <c r="J2131">
        <v>6273.7309999999998</v>
      </c>
      <c r="K2131">
        <v>31217.916000000001</v>
      </c>
    </row>
    <row r="2132" spans="1:11">
      <c r="A2132" t="str">
        <f t="shared" si="33"/>
        <v>6TH FLUL20</v>
      </c>
      <c r="B2132" t="s">
        <v>55</v>
      </c>
      <c r="C2132" t="s">
        <v>61</v>
      </c>
      <c r="D2132" t="s">
        <v>13</v>
      </c>
      <c r="E2132">
        <v>0</v>
      </c>
      <c r="F2132">
        <v>-108948.37</v>
      </c>
      <c r="G2132">
        <v>-966.2</v>
      </c>
      <c r="H2132">
        <v>57594.67</v>
      </c>
      <c r="I2132">
        <v>4.0119999999999996</v>
      </c>
      <c r="J2132">
        <v>102103.98</v>
      </c>
      <c r="K2132">
        <v>-3948.261</v>
      </c>
    </row>
    <row r="2133" spans="1:11">
      <c r="A2133" t="str">
        <f t="shared" si="33"/>
        <v>6TH FLUL21.3</v>
      </c>
      <c r="B2133" t="s">
        <v>55</v>
      </c>
      <c r="C2133" t="s">
        <v>61</v>
      </c>
      <c r="D2133" t="s">
        <v>13</v>
      </c>
      <c r="E2133">
        <v>1.3</v>
      </c>
      <c r="F2133">
        <v>-108948.37</v>
      </c>
      <c r="G2133">
        <v>-966.2</v>
      </c>
      <c r="H2133">
        <v>57594.67</v>
      </c>
      <c r="I2133">
        <v>4.0119999999999996</v>
      </c>
      <c r="J2133">
        <v>24692.727999999999</v>
      </c>
      <c r="K2133">
        <v>-2551.864</v>
      </c>
    </row>
    <row r="2134" spans="1:11">
      <c r="A2134" t="str">
        <f t="shared" si="33"/>
        <v>6TH FLUL22.6</v>
      </c>
      <c r="B2134" t="s">
        <v>55</v>
      </c>
      <c r="C2134" t="s">
        <v>61</v>
      </c>
      <c r="D2134" t="s">
        <v>13</v>
      </c>
      <c r="E2134">
        <v>2.6</v>
      </c>
      <c r="F2134">
        <v>-108948.37</v>
      </c>
      <c r="G2134">
        <v>-966.2</v>
      </c>
      <c r="H2134">
        <v>57594.67</v>
      </c>
      <c r="I2134">
        <v>4.0119999999999996</v>
      </c>
      <c r="J2134">
        <v>-53091.656999999999</v>
      </c>
      <c r="K2134">
        <v>-1116.9380000000001</v>
      </c>
    </row>
    <row r="2135" spans="1:11">
      <c r="A2135" t="str">
        <f t="shared" si="33"/>
        <v>6TH FLUL30</v>
      </c>
      <c r="B2135" t="s">
        <v>55</v>
      </c>
      <c r="C2135" t="s">
        <v>61</v>
      </c>
      <c r="D2135" t="s">
        <v>14</v>
      </c>
      <c r="E2135">
        <v>0</v>
      </c>
      <c r="F2135">
        <v>8867.75</v>
      </c>
      <c r="G2135">
        <v>-607.98</v>
      </c>
      <c r="H2135">
        <v>-6263.38</v>
      </c>
      <c r="I2135">
        <v>241.17599999999999</v>
      </c>
      <c r="J2135">
        <v>-11102.48</v>
      </c>
      <c r="K2135">
        <v>-1918.922</v>
      </c>
    </row>
    <row r="2136" spans="1:11">
      <c r="A2136" t="str">
        <f t="shared" si="33"/>
        <v>6TH FLUL31.3</v>
      </c>
      <c r="B2136" t="s">
        <v>55</v>
      </c>
      <c r="C2136" t="s">
        <v>61</v>
      </c>
      <c r="D2136" t="s">
        <v>14</v>
      </c>
      <c r="E2136">
        <v>1.3</v>
      </c>
      <c r="F2136">
        <v>8867.75</v>
      </c>
      <c r="G2136">
        <v>-607.98</v>
      </c>
      <c r="H2136">
        <v>-6263.38</v>
      </c>
      <c r="I2136">
        <v>241.17599999999999</v>
      </c>
      <c r="J2136">
        <v>-2690.3339999999998</v>
      </c>
      <c r="K2136">
        <v>-1057.5530000000001</v>
      </c>
    </row>
    <row r="2137" spans="1:11">
      <c r="A2137" t="str">
        <f t="shared" si="33"/>
        <v>6TH FLUL32.6</v>
      </c>
      <c r="B2137" t="s">
        <v>55</v>
      </c>
      <c r="C2137" t="s">
        <v>61</v>
      </c>
      <c r="D2137" t="s">
        <v>14</v>
      </c>
      <c r="E2137">
        <v>2.6</v>
      </c>
      <c r="F2137">
        <v>8867.75</v>
      </c>
      <c r="G2137">
        <v>-607.98</v>
      </c>
      <c r="H2137">
        <v>-6263.38</v>
      </c>
      <c r="I2137">
        <v>241.17599999999999</v>
      </c>
      <c r="J2137">
        <v>5762.4650000000001</v>
      </c>
      <c r="K2137">
        <v>-180.21600000000001</v>
      </c>
    </row>
    <row r="2138" spans="1:11">
      <c r="A2138" t="str">
        <f t="shared" si="33"/>
        <v>5TH FLUL10</v>
      </c>
      <c r="B2138" t="s">
        <v>33</v>
      </c>
      <c r="C2138" t="s">
        <v>61</v>
      </c>
      <c r="D2138" t="s">
        <v>12</v>
      </c>
      <c r="E2138">
        <v>0</v>
      </c>
      <c r="F2138">
        <v>61826.33</v>
      </c>
      <c r="G2138">
        <v>31858.31</v>
      </c>
      <c r="H2138">
        <v>-2820.81</v>
      </c>
      <c r="I2138">
        <v>-2.012</v>
      </c>
      <c r="J2138">
        <v>-9467.2780000000002</v>
      </c>
      <c r="K2138">
        <v>72027.698000000004</v>
      </c>
    </row>
    <row r="2139" spans="1:11">
      <c r="A2139" t="str">
        <f t="shared" si="33"/>
        <v>5TH FLUL11.895</v>
      </c>
      <c r="B2139" t="s">
        <v>33</v>
      </c>
      <c r="C2139" t="s">
        <v>61</v>
      </c>
      <c r="D2139" t="s">
        <v>12</v>
      </c>
      <c r="E2139">
        <v>1.895</v>
      </c>
      <c r="F2139">
        <v>61826.33</v>
      </c>
      <c r="G2139">
        <v>31858.31</v>
      </c>
      <c r="H2139">
        <v>-2820.81</v>
      </c>
      <c r="I2139">
        <v>-2.012</v>
      </c>
      <c r="J2139">
        <v>-3841.201</v>
      </c>
      <c r="K2139">
        <v>3872.2779999999998</v>
      </c>
    </row>
    <row r="2140" spans="1:11">
      <c r="A2140" t="str">
        <f t="shared" si="33"/>
        <v>5TH FLUL13.79</v>
      </c>
      <c r="B2140" t="s">
        <v>33</v>
      </c>
      <c r="C2140" t="s">
        <v>61</v>
      </c>
      <c r="D2140" t="s">
        <v>12</v>
      </c>
      <c r="E2140">
        <v>3.79</v>
      </c>
      <c r="F2140">
        <v>61826.33</v>
      </c>
      <c r="G2140">
        <v>31858.31</v>
      </c>
      <c r="H2140">
        <v>-2820.81</v>
      </c>
      <c r="I2140">
        <v>-2.012</v>
      </c>
      <c r="J2140">
        <v>1925.1120000000001</v>
      </c>
      <c r="K2140">
        <v>-64425.887000000002</v>
      </c>
    </row>
    <row r="2141" spans="1:11">
      <c r="A2141" t="str">
        <f t="shared" si="33"/>
        <v>5TH FLUL20</v>
      </c>
      <c r="B2141" t="s">
        <v>33</v>
      </c>
      <c r="C2141" t="s">
        <v>61</v>
      </c>
      <c r="D2141" t="s">
        <v>13</v>
      </c>
      <c r="E2141">
        <v>0</v>
      </c>
      <c r="F2141">
        <v>-117885.4</v>
      </c>
      <c r="G2141">
        <v>-1002.53</v>
      </c>
      <c r="H2141">
        <v>27980.7</v>
      </c>
      <c r="I2141">
        <v>9.4120000000000008</v>
      </c>
      <c r="J2141">
        <v>74505.588000000003</v>
      </c>
      <c r="K2141">
        <v>-1064.473</v>
      </c>
    </row>
    <row r="2142" spans="1:11">
      <c r="A2142" t="str">
        <f t="shared" si="33"/>
        <v>5TH FLUL21.895</v>
      </c>
      <c r="B2142" t="s">
        <v>33</v>
      </c>
      <c r="C2142" t="s">
        <v>61</v>
      </c>
      <c r="D2142" t="s">
        <v>13</v>
      </c>
      <c r="E2142">
        <v>1.895</v>
      </c>
      <c r="F2142">
        <v>-117885.4</v>
      </c>
      <c r="G2142">
        <v>-1002.53</v>
      </c>
      <c r="H2142">
        <v>27980.7</v>
      </c>
      <c r="I2142">
        <v>9.4120000000000008</v>
      </c>
      <c r="J2142">
        <v>17745.04</v>
      </c>
      <c r="K2142">
        <v>1176.069</v>
      </c>
    </row>
    <row r="2143" spans="1:11">
      <c r="A2143" t="str">
        <f t="shared" si="33"/>
        <v>5TH FLUL23.79</v>
      </c>
      <c r="B2143" t="s">
        <v>33</v>
      </c>
      <c r="C2143" t="s">
        <v>61</v>
      </c>
      <c r="D2143" t="s">
        <v>13</v>
      </c>
      <c r="E2143">
        <v>3.79</v>
      </c>
      <c r="F2143">
        <v>-117885.4</v>
      </c>
      <c r="G2143">
        <v>-1002.53</v>
      </c>
      <c r="H2143">
        <v>27980.7</v>
      </c>
      <c r="I2143">
        <v>9.4120000000000008</v>
      </c>
      <c r="J2143">
        <v>-39664.025000000001</v>
      </c>
      <c r="K2143">
        <v>3373.7620000000002</v>
      </c>
    </row>
    <row r="2144" spans="1:11">
      <c r="A2144" t="str">
        <f t="shared" si="33"/>
        <v>5TH FLUL30</v>
      </c>
      <c r="B2144" t="s">
        <v>33</v>
      </c>
      <c r="C2144" t="s">
        <v>61</v>
      </c>
      <c r="D2144" t="s">
        <v>14</v>
      </c>
      <c r="E2144">
        <v>0</v>
      </c>
      <c r="F2144">
        <v>9966.84</v>
      </c>
      <c r="G2144">
        <v>-457.44</v>
      </c>
      <c r="H2144">
        <v>-3005.04</v>
      </c>
      <c r="I2144">
        <v>217.50800000000001</v>
      </c>
      <c r="J2144">
        <v>-7992.9049999999997</v>
      </c>
      <c r="K2144">
        <v>-841.86800000000005</v>
      </c>
    </row>
    <row r="2145" spans="1:11">
      <c r="A2145" t="str">
        <f t="shared" si="33"/>
        <v>5TH FLUL31.895</v>
      </c>
      <c r="B2145" t="s">
        <v>33</v>
      </c>
      <c r="C2145" t="s">
        <v>61</v>
      </c>
      <c r="D2145" t="s">
        <v>14</v>
      </c>
      <c r="E2145">
        <v>1.895</v>
      </c>
      <c r="F2145">
        <v>9966.84</v>
      </c>
      <c r="G2145">
        <v>-457.44</v>
      </c>
      <c r="H2145">
        <v>-3005.04</v>
      </c>
      <c r="I2145">
        <v>217.50800000000001</v>
      </c>
      <c r="J2145">
        <v>-1903.2190000000001</v>
      </c>
      <c r="K2145">
        <v>164.95400000000001</v>
      </c>
    </row>
    <row r="2146" spans="1:11">
      <c r="A2146" t="str">
        <f t="shared" si="33"/>
        <v>5TH FLUL33.79</v>
      </c>
      <c r="B2146" t="s">
        <v>33</v>
      </c>
      <c r="C2146" t="s">
        <v>61</v>
      </c>
      <c r="D2146" t="s">
        <v>14</v>
      </c>
      <c r="E2146">
        <v>3.79</v>
      </c>
      <c r="F2146">
        <v>9966.84</v>
      </c>
      <c r="G2146">
        <v>-457.44</v>
      </c>
      <c r="H2146">
        <v>-3005.04</v>
      </c>
      <c r="I2146">
        <v>217.50800000000001</v>
      </c>
      <c r="J2146">
        <v>4256.0230000000001</v>
      </c>
      <c r="K2146">
        <v>1165.7809999999999</v>
      </c>
    </row>
    <row r="2147" spans="1:11">
      <c r="A2147" t="str">
        <f t="shared" si="33"/>
        <v>4TH FLUL10</v>
      </c>
      <c r="B2147" t="s">
        <v>20</v>
      </c>
      <c r="C2147" t="s">
        <v>61</v>
      </c>
      <c r="D2147" t="s">
        <v>12</v>
      </c>
      <c r="E2147">
        <v>0</v>
      </c>
      <c r="F2147">
        <v>47437.49</v>
      </c>
      <c r="G2147">
        <v>25409.83</v>
      </c>
      <c r="H2147">
        <v>1248.8499999999999</v>
      </c>
      <c r="I2147">
        <v>-185.143</v>
      </c>
      <c r="J2147">
        <v>170.14099999999999</v>
      </c>
      <c r="K2147">
        <v>63238.417999999998</v>
      </c>
    </row>
    <row r="2148" spans="1:11">
      <c r="A2148" t="str">
        <f t="shared" si="33"/>
        <v>4TH FLUL11.64</v>
      </c>
      <c r="B2148" t="s">
        <v>20</v>
      </c>
      <c r="C2148" t="s">
        <v>61</v>
      </c>
      <c r="D2148" t="s">
        <v>12</v>
      </c>
      <c r="E2148">
        <v>1.64</v>
      </c>
      <c r="F2148">
        <v>47437.49</v>
      </c>
      <c r="G2148">
        <v>25409.83</v>
      </c>
      <c r="H2148">
        <v>1248.8499999999999</v>
      </c>
      <c r="I2148">
        <v>-185.143</v>
      </c>
      <c r="J2148">
        <v>-1927.106</v>
      </c>
      <c r="K2148">
        <v>14273.790999999999</v>
      </c>
    </row>
    <row r="2149" spans="1:11">
      <c r="A2149" t="str">
        <f t="shared" si="33"/>
        <v>4TH FLUL13.28</v>
      </c>
      <c r="B2149" t="s">
        <v>20</v>
      </c>
      <c r="C2149" t="s">
        <v>61</v>
      </c>
      <c r="D2149" t="s">
        <v>12</v>
      </c>
      <c r="E2149">
        <v>3.28</v>
      </c>
      <c r="F2149">
        <v>47437.49</v>
      </c>
      <c r="G2149">
        <v>25409.83</v>
      </c>
      <c r="H2149">
        <v>1248.8499999999999</v>
      </c>
      <c r="I2149">
        <v>-185.143</v>
      </c>
      <c r="J2149">
        <v>-3964.701</v>
      </c>
      <c r="K2149">
        <v>-35133.834999999999</v>
      </c>
    </row>
    <row r="2150" spans="1:11">
      <c r="A2150" t="str">
        <f t="shared" si="33"/>
        <v>4TH FLUL20</v>
      </c>
      <c r="B2150" t="s">
        <v>20</v>
      </c>
      <c r="C2150" t="s">
        <v>61</v>
      </c>
      <c r="D2150" t="s">
        <v>13</v>
      </c>
      <c r="E2150">
        <v>0</v>
      </c>
      <c r="F2150">
        <v>-126289.31</v>
      </c>
      <c r="G2150">
        <v>-2375.4899999999998</v>
      </c>
      <c r="H2150">
        <v>31381.759999999998</v>
      </c>
      <c r="I2150">
        <v>8.9809999999999999</v>
      </c>
      <c r="J2150">
        <v>71564.615000000005</v>
      </c>
      <c r="K2150">
        <v>-4415.3850000000002</v>
      </c>
    </row>
    <row r="2151" spans="1:11">
      <c r="A2151" t="str">
        <f t="shared" si="33"/>
        <v>4TH FLUL21.64</v>
      </c>
      <c r="B2151" t="s">
        <v>20</v>
      </c>
      <c r="C2151" t="s">
        <v>61</v>
      </c>
      <c r="D2151" t="s">
        <v>13</v>
      </c>
      <c r="E2151">
        <v>1.64</v>
      </c>
      <c r="F2151">
        <v>-126289.31</v>
      </c>
      <c r="G2151">
        <v>-2375.4899999999998</v>
      </c>
      <c r="H2151">
        <v>31381.759999999998</v>
      </c>
      <c r="I2151">
        <v>8.9809999999999999</v>
      </c>
      <c r="J2151">
        <v>16859.940999999999</v>
      </c>
      <c r="K2151">
        <v>-65.007000000000005</v>
      </c>
    </row>
    <row r="2152" spans="1:11">
      <c r="A2152" t="str">
        <f t="shared" si="33"/>
        <v>4TH FLUL23.28</v>
      </c>
      <c r="B2152" t="s">
        <v>20</v>
      </c>
      <c r="C2152" t="s">
        <v>61</v>
      </c>
      <c r="D2152" t="s">
        <v>13</v>
      </c>
      <c r="E2152">
        <v>3.28</v>
      </c>
      <c r="F2152">
        <v>-126289.31</v>
      </c>
      <c r="G2152">
        <v>-2375.4899999999998</v>
      </c>
      <c r="H2152">
        <v>31381.759999999998</v>
      </c>
      <c r="I2152">
        <v>8.9809999999999999</v>
      </c>
      <c r="J2152">
        <v>-38367.938000000002</v>
      </c>
      <c r="K2152">
        <v>4287.4620000000004</v>
      </c>
    </row>
    <row r="2153" spans="1:11">
      <c r="A2153" t="str">
        <f t="shared" si="33"/>
        <v>4TH FLUL30</v>
      </c>
      <c r="B2153" t="s">
        <v>20</v>
      </c>
      <c r="C2153" t="s">
        <v>61</v>
      </c>
      <c r="D2153" t="s">
        <v>14</v>
      </c>
      <c r="E2153">
        <v>0</v>
      </c>
      <c r="F2153">
        <v>11184.47</v>
      </c>
      <c r="G2153">
        <v>-610.87</v>
      </c>
      <c r="H2153">
        <v>-3361.46</v>
      </c>
      <c r="I2153">
        <v>191.57599999999999</v>
      </c>
      <c r="J2153">
        <v>-7588.4570000000003</v>
      </c>
      <c r="K2153">
        <v>-1338.4749999999999</v>
      </c>
    </row>
    <row r="2154" spans="1:11">
      <c r="A2154" t="str">
        <f t="shared" si="33"/>
        <v>4TH FLUL31.64</v>
      </c>
      <c r="B2154" t="s">
        <v>20</v>
      </c>
      <c r="C2154" t="s">
        <v>61</v>
      </c>
      <c r="D2154" t="s">
        <v>14</v>
      </c>
      <c r="E2154">
        <v>1.64</v>
      </c>
      <c r="F2154">
        <v>11184.47</v>
      </c>
      <c r="G2154">
        <v>-610.87</v>
      </c>
      <c r="H2154">
        <v>-3361.46</v>
      </c>
      <c r="I2154">
        <v>191.57599999999999</v>
      </c>
      <c r="J2154">
        <v>-1729.3620000000001</v>
      </c>
      <c r="K2154">
        <v>-185.8</v>
      </c>
    </row>
    <row r="2155" spans="1:11">
      <c r="A2155" t="str">
        <f t="shared" si="33"/>
        <v>4TH FLUL33.28</v>
      </c>
      <c r="B2155" t="s">
        <v>20</v>
      </c>
      <c r="C2155" t="s">
        <v>61</v>
      </c>
      <c r="D2155" t="s">
        <v>14</v>
      </c>
      <c r="E2155">
        <v>3.28</v>
      </c>
      <c r="F2155">
        <v>11184.47</v>
      </c>
      <c r="G2155">
        <v>-610.87</v>
      </c>
      <c r="H2155">
        <v>-3361.46</v>
      </c>
      <c r="I2155">
        <v>191.57599999999999</v>
      </c>
      <c r="J2155">
        <v>4183.4030000000002</v>
      </c>
      <c r="K2155">
        <v>972.65099999999995</v>
      </c>
    </row>
    <row r="2156" spans="1:11">
      <c r="A2156" t="str">
        <f t="shared" si="33"/>
        <v>3RD FLUL10</v>
      </c>
      <c r="B2156" t="s">
        <v>22</v>
      </c>
      <c r="C2156" t="s">
        <v>61</v>
      </c>
      <c r="D2156" t="s">
        <v>12</v>
      </c>
      <c r="E2156">
        <v>0</v>
      </c>
      <c r="F2156">
        <v>33640.379999999997</v>
      </c>
      <c r="G2156">
        <v>26718.07</v>
      </c>
      <c r="H2156">
        <v>2438.4</v>
      </c>
      <c r="I2156">
        <v>-255.078</v>
      </c>
      <c r="J2156">
        <v>4492.692</v>
      </c>
      <c r="K2156">
        <v>67115.034</v>
      </c>
    </row>
    <row r="2157" spans="1:11">
      <c r="A2157" t="str">
        <f t="shared" si="33"/>
        <v>3RD FLUL11.64</v>
      </c>
      <c r="B2157" t="s">
        <v>22</v>
      </c>
      <c r="C2157" t="s">
        <v>61</v>
      </c>
      <c r="D2157" t="s">
        <v>12</v>
      </c>
      <c r="E2157">
        <v>1.64</v>
      </c>
      <c r="F2157">
        <v>33640.379999999997</v>
      </c>
      <c r="G2157">
        <v>26718.07</v>
      </c>
      <c r="H2157">
        <v>2438.4</v>
      </c>
      <c r="I2157">
        <v>-255.078</v>
      </c>
      <c r="J2157">
        <v>310.67700000000002</v>
      </c>
      <c r="K2157">
        <v>15296.355</v>
      </c>
    </row>
    <row r="2158" spans="1:11">
      <c r="A2158" t="str">
        <f t="shared" si="33"/>
        <v>3RD FLUL13.28</v>
      </c>
      <c r="B2158" t="s">
        <v>22</v>
      </c>
      <c r="C2158" t="s">
        <v>61</v>
      </c>
      <c r="D2158" t="s">
        <v>12</v>
      </c>
      <c r="E2158">
        <v>3.28</v>
      </c>
      <c r="F2158">
        <v>33640.379999999997</v>
      </c>
      <c r="G2158">
        <v>26718.07</v>
      </c>
      <c r="H2158">
        <v>2438.4</v>
      </c>
      <c r="I2158">
        <v>-255.078</v>
      </c>
      <c r="J2158">
        <v>-3882.192</v>
      </c>
      <c r="K2158">
        <v>-37053.307000000001</v>
      </c>
    </row>
    <row r="2159" spans="1:11">
      <c r="A2159" t="str">
        <f t="shared" si="33"/>
        <v>3RD FLUL20</v>
      </c>
      <c r="B2159" t="s">
        <v>22</v>
      </c>
      <c r="C2159" t="s">
        <v>61</v>
      </c>
      <c r="D2159" t="s">
        <v>13</v>
      </c>
      <c r="E2159">
        <v>0</v>
      </c>
      <c r="F2159">
        <v>-134075.18</v>
      </c>
      <c r="G2159">
        <v>-1940.57</v>
      </c>
      <c r="H2159">
        <v>27115.79</v>
      </c>
      <c r="I2159">
        <v>-7.766</v>
      </c>
      <c r="J2159">
        <v>64482.483999999997</v>
      </c>
      <c r="K2159">
        <v>-5109.4989999999998</v>
      </c>
    </row>
    <row r="2160" spans="1:11">
      <c r="A2160" t="str">
        <f t="shared" si="33"/>
        <v>3RD FLUL21.64</v>
      </c>
      <c r="B2160" t="s">
        <v>22</v>
      </c>
      <c r="C2160" t="s">
        <v>61</v>
      </c>
      <c r="D2160" t="s">
        <v>13</v>
      </c>
      <c r="E2160">
        <v>1.64</v>
      </c>
      <c r="F2160">
        <v>-134075.18</v>
      </c>
      <c r="G2160">
        <v>-1940.57</v>
      </c>
      <c r="H2160">
        <v>27115.79</v>
      </c>
      <c r="I2160">
        <v>-7.766</v>
      </c>
      <c r="J2160">
        <v>16923.900000000001</v>
      </c>
      <c r="K2160">
        <v>-1449.5309999999999</v>
      </c>
    </row>
    <row r="2161" spans="1:11">
      <c r="A2161" t="str">
        <f t="shared" si="33"/>
        <v>3RD FLUL23.28</v>
      </c>
      <c r="B2161" t="s">
        <v>22</v>
      </c>
      <c r="C2161" t="s">
        <v>61</v>
      </c>
      <c r="D2161" t="s">
        <v>13</v>
      </c>
      <c r="E2161">
        <v>3.28</v>
      </c>
      <c r="F2161">
        <v>-134075.18</v>
      </c>
      <c r="G2161">
        <v>-1940.57</v>
      </c>
      <c r="H2161">
        <v>27115.79</v>
      </c>
      <c r="I2161">
        <v>-7.766</v>
      </c>
      <c r="J2161">
        <v>-31221.944</v>
      </c>
      <c r="K2161">
        <v>2260.7260000000001</v>
      </c>
    </row>
    <row r="2162" spans="1:11">
      <c r="A2162" t="str">
        <f t="shared" si="33"/>
        <v>3RD FLUL30</v>
      </c>
      <c r="B2162" t="s">
        <v>22</v>
      </c>
      <c r="C2162" t="s">
        <v>61</v>
      </c>
      <c r="D2162" t="s">
        <v>14</v>
      </c>
      <c r="E2162">
        <v>0</v>
      </c>
      <c r="F2162">
        <v>12383.37</v>
      </c>
      <c r="G2162">
        <v>-543.67999999999995</v>
      </c>
      <c r="H2162">
        <v>-3040.38</v>
      </c>
      <c r="I2162">
        <v>173.17400000000001</v>
      </c>
      <c r="J2162">
        <v>-7032.76</v>
      </c>
      <c r="K2162">
        <v>-1446.34</v>
      </c>
    </row>
    <row r="2163" spans="1:11">
      <c r="A2163" t="str">
        <f t="shared" si="33"/>
        <v>3RD FLUL31.64</v>
      </c>
      <c r="B2163" t="s">
        <v>22</v>
      </c>
      <c r="C2163" t="s">
        <v>61</v>
      </c>
      <c r="D2163" t="s">
        <v>14</v>
      </c>
      <c r="E2163">
        <v>1.64</v>
      </c>
      <c r="F2163">
        <v>12383.37</v>
      </c>
      <c r="G2163">
        <v>-543.67999999999995</v>
      </c>
      <c r="H2163">
        <v>-3040.38</v>
      </c>
      <c r="I2163">
        <v>173.17400000000001</v>
      </c>
      <c r="J2163">
        <v>-1699.1320000000001</v>
      </c>
      <c r="K2163">
        <v>-395.14400000000001</v>
      </c>
    </row>
    <row r="2164" spans="1:11">
      <c r="A2164" t="str">
        <f t="shared" si="33"/>
        <v>3RD FLUL33.28</v>
      </c>
      <c r="B2164" t="s">
        <v>22</v>
      </c>
      <c r="C2164" t="s">
        <v>61</v>
      </c>
      <c r="D2164" t="s">
        <v>14</v>
      </c>
      <c r="E2164">
        <v>3.28</v>
      </c>
      <c r="F2164">
        <v>12383.37</v>
      </c>
      <c r="G2164">
        <v>-543.67999999999995</v>
      </c>
      <c r="H2164">
        <v>-3040.38</v>
      </c>
      <c r="I2164">
        <v>173.17400000000001</v>
      </c>
      <c r="J2164">
        <v>3693.4679999999998</v>
      </c>
      <c r="K2164">
        <v>669.76300000000003</v>
      </c>
    </row>
    <row r="2165" spans="1:11">
      <c r="A2165" t="str">
        <f t="shared" si="33"/>
        <v>2ND FLUL10</v>
      </c>
      <c r="B2165" t="s">
        <v>23</v>
      </c>
      <c r="C2165" t="s">
        <v>61</v>
      </c>
      <c r="D2165" t="s">
        <v>12</v>
      </c>
      <c r="E2165">
        <v>0</v>
      </c>
      <c r="F2165">
        <v>19442.18</v>
      </c>
      <c r="G2165">
        <v>31030.959999999999</v>
      </c>
      <c r="H2165">
        <v>2481.4699999999998</v>
      </c>
      <c r="I2165">
        <v>-218.86199999999999</v>
      </c>
      <c r="J2165">
        <v>6050.5879999999997</v>
      </c>
      <c r="K2165">
        <v>91646.362999999998</v>
      </c>
    </row>
    <row r="2166" spans="1:11">
      <c r="A2166" t="str">
        <f t="shared" si="33"/>
        <v>2ND FLUL11.64</v>
      </c>
      <c r="B2166" t="s">
        <v>23</v>
      </c>
      <c r="C2166" t="s">
        <v>61</v>
      </c>
      <c r="D2166" t="s">
        <v>12</v>
      </c>
      <c r="E2166">
        <v>1.64</v>
      </c>
      <c r="F2166">
        <v>19442.18</v>
      </c>
      <c r="G2166">
        <v>31030.959999999999</v>
      </c>
      <c r="H2166">
        <v>2481.4699999999998</v>
      </c>
      <c r="I2166">
        <v>-218.86199999999999</v>
      </c>
      <c r="J2166">
        <v>1821.7639999999999</v>
      </c>
      <c r="K2166">
        <v>33234.908000000003</v>
      </c>
    </row>
    <row r="2167" spans="1:11">
      <c r="A2167" t="str">
        <f t="shared" si="33"/>
        <v>2ND FLUL13.28</v>
      </c>
      <c r="B2167" t="s">
        <v>23</v>
      </c>
      <c r="C2167" t="s">
        <v>61</v>
      </c>
      <c r="D2167" t="s">
        <v>12</v>
      </c>
      <c r="E2167">
        <v>3.28</v>
      </c>
      <c r="F2167">
        <v>19442.18</v>
      </c>
      <c r="G2167">
        <v>31030.959999999999</v>
      </c>
      <c r="H2167">
        <v>2481.4699999999998</v>
      </c>
      <c r="I2167">
        <v>-218.86199999999999</v>
      </c>
      <c r="J2167">
        <v>-2476.96</v>
      </c>
      <c r="K2167">
        <v>-26451.232</v>
      </c>
    </row>
    <row r="2168" spans="1:11">
      <c r="A2168" t="str">
        <f t="shared" si="33"/>
        <v>2ND FLUL20</v>
      </c>
      <c r="B2168" t="s">
        <v>23</v>
      </c>
      <c r="C2168" t="s">
        <v>61</v>
      </c>
      <c r="D2168" t="s">
        <v>13</v>
      </c>
      <c r="E2168">
        <v>0</v>
      </c>
      <c r="F2168">
        <v>-140586.87</v>
      </c>
      <c r="G2168">
        <v>-1694.31</v>
      </c>
      <c r="H2168">
        <v>21366.42</v>
      </c>
      <c r="I2168">
        <v>-3.3559999999999999</v>
      </c>
      <c r="J2168">
        <v>53898.197999999997</v>
      </c>
      <c r="K2168">
        <v>-5680.13</v>
      </c>
    </row>
    <row r="2169" spans="1:11">
      <c r="A2169" t="str">
        <f t="shared" si="33"/>
        <v>2ND FLUL21.64</v>
      </c>
      <c r="B2169" t="s">
        <v>23</v>
      </c>
      <c r="C2169" t="s">
        <v>61</v>
      </c>
      <c r="D2169" t="s">
        <v>13</v>
      </c>
      <c r="E2169">
        <v>1.64</v>
      </c>
      <c r="F2169">
        <v>-140586.87</v>
      </c>
      <c r="G2169">
        <v>-1694.31</v>
      </c>
      <c r="H2169">
        <v>21366.42</v>
      </c>
      <c r="I2169">
        <v>-3.3559999999999999</v>
      </c>
      <c r="J2169">
        <v>16251.51</v>
      </c>
      <c r="K2169">
        <v>-2524.317</v>
      </c>
    </row>
    <row r="2170" spans="1:11">
      <c r="A2170" t="str">
        <f t="shared" si="33"/>
        <v>2ND FLUL23.28</v>
      </c>
      <c r="B2170" t="s">
        <v>23</v>
      </c>
      <c r="C2170" t="s">
        <v>61</v>
      </c>
      <c r="D2170" t="s">
        <v>13</v>
      </c>
      <c r="E2170">
        <v>3.28</v>
      </c>
      <c r="F2170">
        <v>-140586.87</v>
      </c>
      <c r="G2170">
        <v>-1694.31</v>
      </c>
      <c r="H2170">
        <v>21366.42</v>
      </c>
      <c r="I2170">
        <v>-3.3559999999999999</v>
      </c>
      <c r="J2170">
        <v>-22018.736000000001</v>
      </c>
      <c r="K2170">
        <v>728.279</v>
      </c>
    </row>
    <row r="2171" spans="1:11">
      <c r="A2171" t="str">
        <f t="shared" si="33"/>
        <v>2ND FLUL30</v>
      </c>
      <c r="B2171" t="s">
        <v>23</v>
      </c>
      <c r="C2171" t="s">
        <v>61</v>
      </c>
      <c r="D2171" t="s">
        <v>14</v>
      </c>
      <c r="E2171">
        <v>0</v>
      </c>
      <c r="F2171">
        <v>13467.68</v>
      </c>
      <c r="G2171">
        <v>-601.86</v>
      </c>
      <c r="H2171">
        <v>-2757.92</v>
      </c>
      <c r="I2171">
        <v>145.88</v>
      </c>
      <c r="J2171">
        <v>-6789.9539999999997</v>
      </c>
      <c r="K2171">
        <v>-1931.9949999999999</v>
      </c>
    </row>
    <row r="2172" spans="1:11">
      <c r="A2172" t="str">
        <f t="shared" si="33"/>
        <v>2ND FLUL31.64</v>
      </c>
      <c r="B2172" t="s">
        <v>23</v>
      </c>
      <c r="C2172" t="s">
        <v>61</v>
      </c>
      <c r="D2172" t="s">
        <v>14</v>
      </c>
      <c r="E2172">
        <v>1.64</v>
      </c>
      <c r="F2172">
        <v>13467.68</v>
      </c>
      <c r="G2172">
        <v>-601.86</v>
      </c>
      <c r="H2172">
        <v>-2757.92</v>
      </c>
      <c r="I2172">
        <v>145.88</v>
      </c>
      <c r="J2172">
        <v>-1956.8</v>
      </c>
      <c r="K2172">
        <v>-809.59400000000005</v>
      </c>
    </row>
    <row r="2173" spans="1:11">
      <c r="A2173" t="str">
        <f t="shared" si="33"/>
        <v>2ND FLUL33.28</v>
      </c>
      <c r="B2173" t="s">
        <v>23</v>
      </c>
      <c r="C2173" t="s">
        <v>61</v>
      </c>
      <c r="D2173" t="s">
        <v>14</v>
      </c>
      <c r="E2173">
        <v>3.28</v>
      </c>
      <c r="F2173">
        <v>13467.68</v>
      </c>
      <c r="G2173">
        <v>-601.86</v>
      </c>
      <c r="H2173">
        <v>-2757.92</v>
      </c>
      <c r="I2173">
        <v>145.88</v>
      </c>
      <c r="J2173">
        <v>2951.4430000000002</v>
      </c>
      <c r="K2173">
        <v>343.84899999999999</v>
      </c>
    </row>
    <row r="2174" spans="1:11">
      <c r="A2174" t="str">
        <f t="shared" si="33"/>
        <v>1ST FLUL10</v>
      </c>
      <c r="B2174" t="s">
        <v>24</v>
      </c>
      <c r="C2174" t="s">
        <v>61</v>
      </c>
      <c r="D2174" t="s">
        <v>12</v>
      </c>
      <c r="E2174">
        <v>0</v>
      </c>
      <c r="F2174">
        <v>7894.62</v>
      </c>
      <c r="G2174">
        <v>32842.660000000003</v>
      </c>
      <c r="H2174">
        <v>201.42</v>
      </c>
      <c r="I2174">
        <v>-153.946</v>
      </c>
      <c r="J2174">
        <v>1735.6110000000001</v>
      </c>
      <c r="K2174">
        <v>143186.644</v>
      </c>
    </row>
    <row r="2175" spans="1:11">
      <c r="A2175" t="str">
        <f t="shared" si="33"/>
        <v>1ST FLUL11.64</v>
      </c>
      <c r="B2175" t="s">
        <v>24</v>
      </c>
      <c r="C2175" t="s">
        <v>61</v>
      </c>
      <c r="D2175" t="s">
        <v>12</v>
      </c>
      <c r="E2175">
        <v>1.64</v>
      </c>
      <c r="F2175">
        <v>7894.62</v>
      </c>
      <c r="G2175">
        <v>32842.660000000003</v>
      </c>
      <c r="H2175">
        <v>201.42</v>
      </c>
      <c r="I2175">
        <v>-153.946</v>
      </c>
      <c r="J2175">
        <v>1395.588</v>
      </c>
      <c r="K2175">
        <v>85443.357000000004</v>
      </c>
    </row>
    <row r="2176" spans="1:11">
      <c r="A2176" t="str">
        <f t="shared" si="33"/>
        <v>1ST FLUL13.28</v>
      </c>
      <c r="B2176" t="s">
        <v>24</v>
      </c>
      <c r="C2176" t="s">
        <v>61</v>
      </c>
      <c r="D2176" t="s">
        <v>12</v>
      </c>
      <c r="E2176">
        <v>3.28</v>
      </c>
      <c r="F2176">
        <v>7894.62</v>
      </c>
      <c r="G2176">
        <v>32842.660000000003</v>
      </c>
      <c r="H2176">
        <v>201.42</v>
      </c>
      <c r="I2176">
        <v>-153.946</v>
      </c>
      <c r="J2176">
        <v>1021.052</v>
      </c>
      <c r="K2176">
        <v>25586.647000000001</v>
      </c>
    </row>
    <row r="2177" spans="1:11">
      <c r="A2177" t="str">
        <f t="shared" si="33"/>
        <v>1ST FLUL20</v>
      </c>
      <c r="B2177" t="s">
        <v>24</v>
      </c>
      <c r="C2177" t="s">
        <v>61</v>
      </c>
      <c r="D2177" t="s">
        <v>13</v>
      </c>
      <c r="E2177">
        <v>0</v>
      </c>
      <c r="F2177">
        <v>-145641.32999999999</v>
      </c>
      <c r="G2177">
        <v>-1151.3900000000001</v>
      </c>
      <c r="H2177">
        <v>15266.12</v>
      </c>
      <c r="I2177">
        <v>-5.4320000000000004</v>
      </c>
      <c r="J2177">
        <v>45174.584999999999</v>
      </c>
      <c r="K2177">
        <v>-6323.1880000000001</v>
      </c>
    </row>
    <row r="2178" spans="1:11">
      <c r="A2178" t="str">
        <f t="shared" si="33"/>
        <v>1ST FLUL21.64</v>
      </c>
      <c r="B2178" t="s">
        <v>24</v>
      </c>
      <c r="C2178" t="s">
        <v>61</v>
      </c>
      <c r="D2178" t="s">
        <v>13</v>
      </c>
      <c r="E2178">
        <v>1.64</v>
      </c>
      <c r="F2178">
        <v>-145641.32999999999</v>
      </c>
      <c r="G2178">
        <v>-1151.3900000000001</v>
      </c>
      <c r="H2178">
        <v>15266.12</v>
      </c>
      <c r="I2178">
        <v>-5.4320000000000004</v>
      </c>
      <c r="J2178">
        <v>18460.967000000001</v>
      </c>
      <c r="K2178">
        <v>-4283.1540000000005</v>
      </c>
    </row>
    <row r="2179" spans="1:11">
      <c r="A2179" t="str">
        <f t="shared" ref="A2179:A2242" si="34">+CONCATENATE(B2179,D2179,E2179)</f>
        <v>1ST FLUL23.28</v>
      </c>
      <c r="B2179" t="s">
        <v>24</v>
      </c>
      <c r="C2179" t="s">
        <v>61</v>
      </c>
      <c r="D2179" t="s">
        <v>13</v>
      </c>
      <c r="E2179">
        <v>3.28</v>
      </c>
      <c r="F2179">
        <v>-145641.32999999999</v>
      </c>
      <c r="G2179">
        <v>-1151.3900000000001</v>
      </c>
      <c r="H2179">
        <v>15266.12</v>
      </c>
      <c r="I2179">
        <v>-5.4320000000000004</v>
      </c>
      <c r="J2179">
        <v>-8709.4380000000001</v>
      </c>
      <c r="K2179">
        <v>-2137.1860000000001</v>
      </c>
    </row>
    <row r="2180" spans="1:11">
      <c r="A2180" t="str">
        <f t="shared" si="34"/>
        <v>1ST FLUL30</v>
      </c>
      <c r="B2180" t="s">
        <v>24</v>
      </c>
      <c r="C2180" t="s">
        <v>61</v>
      </c>
      <c r="D2180" t="s">
        <v>14</v>
      </c>
      <c r="E2180">
        <v>0</v>
      </c>
      <c r="F2180">
        <v>14264.11</v>
      </c>
      <c r="G2180">
        <v>-401.89</v>
      </c>
      <c r="H2180">
        <v>-1973.9</v>
      </c>
      <c r="I2180">
        <v>137.428</v>
      </c>
      <c r="J2180">
        <v>-6272.9340000000002</v>
      </c>
      <c r="K2180">
        <v>-2191.172</v>
      </c>
    </row>
    <row r="2181" spans="1:11">
      <c r="A2181" t="str">
        <f t="shared" si="34"/>
        <v>1ST FLUL31.64</v>
      </c>
      <c r="B2181" t="s">
        <v>24</v>
      </c>
      <c r="C2181" t="s">
        <v>61</v>
      </c>
      <c r="D2181" t="s">
        <v>14</v>
      </c>
      <c r="E2181">
        <v>1.64</v>
      </c>
      <c r="F2181">
        <v>14264.11</v>
      </c>
      <c r="G2181">
        <v>-401.89</v>
      </c>
      <c r="H2181">
        <v>-1973.9</v>
      </c>
      <c r="I2181">
        <v>137.428</v>
      </c>
      <c r="J2181">
        <v>-2869.326</v>
      </c>
      <c r="K2181">
        <v>-1472.5609999999999</v>
      </c>
    </row>
    <row r="2182" spans="1:11">
      <c r="A2182" t="str">
        <f t="shared" si="34"/>
        <v>1ST FLUL33.28</v>
      </c>
      <c r="B2182" t="s">
        <v>24</v>
      </c>
      <c r="C2182" t="s">
        <v>61</v>
      </c>
      <c r="D2182" t="s">
        <v>14</v>
      </c>
      <c r="E2182">
        <v>3.28</v>
      </c>
      <c r="F2182">
        <v>14264.11</v>
      </c>
      <c r="G2182">
        <v>-401.89</v>
      </c>
      <c r="H2182">
        <v>-1973.9</v>
      </c>
      <c r="I2182">
        <v>137.428</v>
      </c>
      <c r="J2182">
        <v>605.27</v>
      </c>
      <c r="K2182">
        <v>-717.53</v>
      </c>
    </row>
    <row r="2183" spans="1:11">
      <c r="A2183" t="str">
        <f t="shared" si="34"/>
        <v>GROUND FLUL10</v>
      </c>
      <c r="B2183" t="s">
        <v>10</v>
      </c>
      <c r="C2183" t="s">
        <v>61</v>
      </c>
      <c r="D2183" t="s">
        <v>12</v>
      </c>
      <c r="E2183">
        <v>0</v>
      </c>
      <c r="F2183">
        <v>7624.15</v>
      </c>
      <c r="G2183">
        <v>-51639.45</v>
      </c>
      <c r="H2183">
        <v>-817.89</v>
      </c>
      <c r="I2183">
        <v>-3.2919999999999998</v>
      </c>
      <c r="J2183">
        <v>-1169.3699999999999</v>
      </c>
      <c r="K2183">
        <v>-30974.050999999999</v>
      </c>
    </row>
    <row r="2184" spans="1:11">
      <c r="A2184" t="str">
        <f t="shared" si="34"/>
        <v>GROUND FLUL11.615</v>
      </c>
      <c r="B2184" t="s">
        <v>10</v>
      </c>
      <c r="C2184" t="s">
        <v>61</v>
      </c>
      <c r="D2184" t="s">
        <v>12</v>
      </c>
      <c r="E2184">
        <v>1.615</v>
      </c>
      <c r="F2184">
        <v>7624.15</v>
      </c>
      <c r="G2184">
        <v>-51639.45</v>
      </c>
      <c r="H2184">
        <v>-817.89</v>
      </c>
      <c r="I2184">
        <v>-3.2919999999999998</v>
      </c>
      <c r="J2184">
        <v>183.929</v>
      </c>
      <c r="K2184">
        <v>52905.228000000003</v>
      </c>
    </row>
    <row r="2185" spans="1:11">
      <c r="A2185" t="str">
        <f t="shared" si="34"/>
        <v>GROUND FLUL13.23</v>
      </c>
      <c r="B2185" t="s">
        <v>10</v>
      </c>
      <c r="C2185" t="s">
        <v>61</v>
      </c>
      <c r="D2185" t="s">
        <v>12</v>
      </c>
      <c r="E2185">
        <v>3.23</v>
      </c>
      <c r="F2185">
        <v>7624.15</v>
      </c>
      <c r="G2185">
        <v>-51639.45</v>
      </c>
      <c r="H2185">
        <v>-817.89</v>
      </c>
      <c r="I2185">
        <v>-3.2919999999999998</v>
      </c>
      <c r="J2185">
        <v>1532.451</v>
      </c>
      <c r="K2185">
        <v>135410.27799999999</v>
      </c>
    </row>
    <row r="2186" spans="1:11">
      <c r="A2186" t="str">
        <f t="shared" si="34"/>
        <v>GROUND FLUL20</v>
      </c>
      <c r="B2186" t="s">
        <v>10</v>
      </c>
      <c r="C2186" t="s">
        <v>61</v>
      </c>
      <c r="D2186" t="s">
        <v>13</v>
      </c>
      <c r="E2186">
        <v>0</v>
      </c>
      <c r="F2186">
        <v>-145184.62</v>
      </c>
      <c r="G2186">
        <v>2385.0100000000002</v>
      </c>
      <c r="H2186">
        <v>-13969.68</v>
      </c>
      <c r="I2186">
        <v>-5.3179999999999996</v>
      </c>
      <c r="J2186">
        <v>-2873.17</v>
      </c>
      <c r="K2186">
        <v>1625.7919999999999</v>
      </c>
    </row>
    <row r="2187" spans="1:11">
      <c r="A2187" t="str">
        <f t="shared" si="34"/>
        <v>GROUND FLUL21.615</v>
      </c>
      <c r="B2187" t="s">
        <v>10</v>
      </c>
      <c r="C2187" t="s">
        <v>61</v>
      </c>
      <c r="D2187" t="s">
        <v>13</v>
      </c>
      <c r="E2187">
        <v>1.615</v>
      </c>
      <c r="F2187">
        <v>-145184.62</v>
      </c>
      <c r="G2187">
        <v>2385.0100000000002</v>
      </c>
      <c r="H2187">
        <v>-13969.68</v>
      </c>
      <c r="I2187">
        <v>-5.3179999999999996</v>
      </c>
      <c r="J2187">
        <v>19392.804</v>
      </c>
      <c r="K2187">
        <v>-2269.152</v>
      </c>
    </row>
    <row r="2188" spans="1:11">
      <c r="A2188" t="str">
        <f t="shared" si="34"/>
        <v>GROUND FLUL23.23</v>
      </c>
      <c r="B2188" t="s">
        <v>10</v>
      </c>
      <c r="C2188" t="s">
        <v>61</v>
      </c>
      <c r="D2188" t="s">
        <v>13</v>
      </c>
      <c r="E2188">
        <v>3.23</v>
      </c>
      <c r="F2188">
        <v>-145184.62</v>
      </c>
      <c r="G2188">
        <v>2385.0100000000002</v>
      </c>
      <c r="H2188">
        <v>-13969.68</v>
      </c>
      <c r="I2188">
        <v>-5.3179999999999996</v>
      </c>
      <c r="J2188">
        <v>41155.044000000002</v>
      </c>
      <c r="K2188">
        <v>-6105.1530000000002</v>
      </c>
    </row>
    <row r="2189" spans="1:11">
      <c r="A2189" t="str">
        <f t="shared" si="34"/>
        <v>GROUND FLUL30</v>
      </c>
      <c r="B2189" t="s">
        <v>10</v>
      </c>
      <c r="C2189" t="s">
        <v>61</v>
      </c>
      <c r="D2189" t="s">
        <v>14</v>
      </c>
      <c r="E2189">
        <v>0</v>
      </c>
      <c r="F2189">
        <v>14200.94</v>
      </c>
      <c r="G2189">
        <v>799.02</v>
      </c>
      <c r="H2189">
        <v>2261.34</v>
      </c>
      <c r="I2189">
        <v>3.9849999999999999</v>
      </c>
      <c r="J2189">
        <v>1348.8520000000001</v>
      </c>
      <c r="K2189">
        <v>488.024</v>
      </c>
    </row>
    <row r="2190" spans="1:11">
      <c r="A2190" t="str">
        <f t="shared" si="34"/>
        <v>GROUND FLUL31.615</v>
      </c>
      <c r="B2190" t="s">
        <v>10</v>
      </c>
      <c r="C2190" t="s">
        <v>61</v>
      </c>
      <c r="D2190" t="s">
        <v>14</v>
      </c>
      <c r="E2190">
        <v>1.615</v>
      </c>
      <c r="F2190">
        <v>14200.94</v>
      </c>
      <c r="G2190">
        <v>799.02</v>
      </c>
      <c r="H2190">
        <v>2261.34</v>
      </c>
      <c r="I2190">
        <v>3.9849999999999999</v>
      </c>
      <c r="J2190">
        <v>-2325.62</v>
      </c>
      <c r="K2190">
        <v>-810.35500000000002</v>
      </c>
    </row>
    <row r="2191" spans="1:11">
      <c r="A2191" t="str">
        <f t="shared" si="34"/>
        <v>GROUND FLUL33.23</v>
      </c>
      <c r="B2191" t="s">
        <v>10</v>
      </c>
      <c r="C2191" t="s">
        <v>61</v>
      </c>
      <c r="D2191" t="s">
        <v>14</v>
      </c>
      <c r="E2191">
        <v>3.23</v>
      </c>
      <c r="F2191">
        <v>14200.94</v>
      </c>
      <c r="G2191">
        <v>799.02</v>
      </c>
      <c r="H2191">
        <v>2261.34</v>
      </c>
      <c r="I2191">
        <v>3.9849999999999999</v>
      </c>
      <c r="J2191">
        <v>-5939.6840000000002</v>
      </c>
      <c r="K2191">
        <v>-2087.6840000000002</v>
      </c>
    </row>
    <row r="2192" spans="1:11">
      <c r="A2192" t="str">
        <f t="shared" si="34"/>
        <v>BASE 1 FLUL10</v>
      </c>
      <c r="B2192" t="s">
        <v>15</v>
      </c>
      <c r="C2192" t="s">
        <v>61</v>
      </c>
      <c r="D2192" t="s">
        <v>12</v>
      </c>
      <c r="E2192">
        <v>0</v>
      </c>
      <c r="F2192">
        <v>8229.67</v>
      </c>
      <c r="G2192">
        <v>11835.35</v>
      </c>
      <c r="H2192">
        <v>654.29999999999995</v>
      </c>
      <c r="I2192">
        <v>-1.7070000000000001</v>
      </c>
      <c r="J2192">
        <v>811.3</v>
      </c>
      <c r="K2192">
        <v>9055.7620000000006</v>
      </c>
    </row>
    <row r="2193" spans="1:11">
      <c r="A2193" t="str">
        <f t="shared" si="34"/>
        <v>BASE 1 FLUL11.615</v>
      </c>
      <c r="B2193" t="s">
        <v>15</v>
      </c>
      <c r="C2193" t="s">
        <v>61</v>
      </c>
      <c r="D2193" t="s">
        <v>12</v>
      </c>
      <c r="E2193">
        <v>1.615</v>
      </c>
      <c r="F2193">
        <v>8229.67</v>
      </c>
      <c r="G2193">
        <v>11835.35</v>
      </c>
      <c r="H2193">
        <v>654.29999999999995</v>
      </c>
      <c r="I2193">
        <v>-1.7070000000000001</v>
      </c>
      <c r="J2193">
        <v>-244.03399999999999</v>
      </c>
      <c r="K2193">
        <v>-10331.755999999999</v>
      </c>
    </row>
    <row r="2194" spans="1:11">
      <c r="A2194" t="str">
        <f t="shared" si="34"/>
        <v>BASE 1 FLUL13.23</v>
      </c>
      <c r="B2194" t="s">
        <v>15</v>
      </c>
      <c r="C2194" t="s">
        <v>61</v>
      </c>
      <c r="D2194" t="s">
        <v>12</v>
      </c>
      <c r="E2194">
        <v>3.23</v>
      </c>
      <c r="F2194">
        <v>8229.67</v>
      </c>
      <c r="G2194">
        <v>11835.35</v>
      </c>
      <c r="H2194">
        <v>654.29999999999995</v>
      </c>
      <c r="I2194">
        <v>-1.7070000000000001</v>
      </c>
      <c r="J2194">
        <v>-1292.633</v>
      </c>
      <c r="K2194">
        <v>-29434.142</v>
      </c>
    </row>
    <row r="2195" spans="1:11">
      <c r="A2195" t="str">
        <f t="shared" si="34"/>
        <v>BASE 1 FLUL20</v>
      </c>
      <c r="B2195" t="s">
        <v>15</v>
      </c>
      <c r="C2195" t="s">
        <v>61</v>
      </c>
      <c r="D2195" t="s">
        <v>13</v>
      </c>
      <c r="E2195">
        <v>0</v>
      </c>
      <c r="F2195">
        <v>-144947.60999999999</v>
      </c>
      <c r="G2195">
        <v>-489.26</v>
      </c>
      <c r="H2195">
        <v>1944.2</v>
      </c>
      <c r="I2195">
        <v>-1.875</v>
      </c>
      <c r="J2195">
        <v>3341.913</v>
      </c>
      <c r="K2195">
        <v>-168.416</v>
      </c>
    </row>
    <row r="2196" spans="1:11">
      <c r="A2196" t="str">
        <f t="shared" si="34"/>
        <v>BASE 1 FLUL21.615</v>
      </c>
      <c r="B2196" t="s">
        <v>15</v>
      </c>
      <c r="C2196" t="s">
        <v>61</v>
      </c>
      <c r="D2196" t="s">
        <v>13</v>
      </c>
      <c r="E2196">
        <v>1.615</v>
      </c>
      <c r="F2196">
        <v>-144947.60999999999</v>
      </c>
      <c r="G2196">
        <v>-489.26</v>
      </c>
      <c r="H2196">
        <v>1944.2</v>
      </c>
      <c r="I2196">
        <v>-1.875</v>
      </c>
      <c r="J2196">
        <v>-119.309</v>
      </c>
      <c r="K2196">
        <v>619.52099999999996</v>
      </c>
    </row>
    <row r="2197" spans="1:11">
      <c r="A2197" t="str">
        <f t="shared" si="34"/>
        <v>BASE 1 FLUL23.23</v>
      </c>
      <c r="B2197" t="s">
        <v>15</v>
      </c>
      <c r="C2197" t="s">
        <v>61</v>
      </c>
      <c r="D2197" t="s">
        <v>13</v>
      </c>
      <c r="E2197">
        <v>3.23</v>
      </c>
      <c r="F2197">
        <v>-144947.60999999999</v>
      </c>
      <c r="G2197">
        <v>-489.26</v>
      </c>
      <c r="H2197">
        <v>1944.2</v>
      </c>
      <c r="I2197">
        <v>-1.875</v>
      </c>
      <c r="J2197">
        <v>-3577.239</v>
      </c>
      <c r="K2197">
        <v>1390.36</v>
      </c>
    </row>
    <row r="2198" spans="1:11">
      <c r="A2198" t="str">
        <f t="shared" si="34"/>
        <v>BASE 1 FLUL30</v>
      </c>
      <c r="B2198" t="s">
        <v>15</v>
      </c>
      <c r="C2198" t="s">
        <v>61</v>
      </c>
      <c r="D2198" t="s">
        <v>14</v>
      </c>
      <c r="E2198">
        <v>0</v>
      </c>
      <c r="F2198">
        <v>14133.74</v>
      </c>
      <c r="G2198">
        <v>-205.64</v>
      </c>
      <c r="H2198">
        <v>-555.03</v>
      </c>
      <c r="I2198">
        <v>1.415</v>
      </c>
      <c r="J2198">
        <v>-512.48599999999999</v>
      </c>
      <c r="K2198">
        <v>-210.59</v>
      </c>
    </row>
    <row r="2199" spans="1:11">
      <c r="A2199" t="str">
        <f t="shared" si="34"/>
        <v>BASE 1 FLUL31.615</v>
      </c>
      <c r="B2199" t="s">
        <v>15</v>
      </c>
      <c r="C2199" t="s">
        <v>61</v>
      </c>
      <c r="D2199" t="s">
        <v>14</v>
      </c>
      <c r="E2199">
        <v>1.615</v>
      </c>
      <c r="F2199">
        <v>14133.74</v>
      </c>
      <c r="G2199">
        <v>-205.64</v>
      </c>
      <c r="H2199">
        <v>-555.03</v>
      </c>
      <c r="I2199">
        <v>1.415</v>
      </c>
      <c r="J2199">
        <v>392.45800000000003</v>
      </c>
      <c r="K2199">
        <v>124.224</v>
      </c>
    </row>
    <row r="2200" spans="1:11">
      <c r="A2200" t="str">
        <f t="shared" si="34"/>
        <v>BASE 1 FLUL33.23</v>
      </c>
      <c r="B2200" t="s">
        <v>15</v>
      </c>
      <c r="C2200" t="s">
        <v>61</v>
      </c>
      <c r="D2200" t="s">
        <v>14</v>
      </c>
      <c r="E2200">
        <v>3.23</v>
      </c>
      <c r="F2200">
        <v>14133.74</v>
      </c>
      <c r="G2200">
        <v>-205.64</v>
      </c>
      <c r="H2200">
        <v>-555.03</v>
      </c>
      <c r="I2200">
        <v>1.415</v>
      </c>
      <c r="J2200">
        <v>1286.57</v>
      </c>
      <c r="K2200">
        <v>455.61099999999999</v>
      </c>
    </row>
    <row r="2201" spans="1:11">
      <c r="A2201" t="str">
        <f t="shared" si="34"/>
        <v>BASE 2 FLUL10</v>
      </c>
      <c r="B2201" t="s">
        <v>16</v>
      </c>
      <c r="C2201" t="s">
        <v>61</v>
      </c>
      <c r="D2201" t="s">
        <v>12</v>
      </c>
      <c r="E2201">
        <v>0</v>
      </c>
      <c r="F2201">
        <v>8535.27</v>
      </c>
      <c r="G2201">
        <v>-6320.97</v>
      </c>
      <c r="H2201">
        <v>-1028.96</v>
      </c>
      <c r="I2201">
        <v>-2.3580000000000001</v>
      </c>
      <c r="J2201">
        <v>-2678.1709999999998</v>
      </c>
      <c r="K2201">
        <v>-11423.999</v>
      </c>
    </row>
    <row r="2202" spans="1:11">
      <c r="A2202" t="str">
        <f t="shared" si="34"/>
        <v>BASE 2 FLUL11.615</v>
      </c>
      <c r="B2202" t="s">
        <v>16</v>
      </c>
      <c r="C2202" t="s">
        <v>61</v>
      </c>
      <c r="D2202" t="s">
        <v>12</v>
      </c>
      <c r="E2202">
        <v>1.615</v>
      </c>
      <c r="F2202">
        <v>8535.27</v>
      </c>
      <c r="G2202">
        <v>-6320.97</v>
      </c>
      <c r="H2202">
        <v>-1028.96</v>
      </c>
      <c r="I2202">
        <v>-2.3580000000000001</v>
      </c>
      <c r="J2202">
        <v>-1033.337</v>
      </c>
      <c r="K2202">
        <v>-1387.66</v>
      </c>
    </row>
    <row r="2203" spans="1:11">
      <c r="A2203" t="str">
        <f t="shared" si="34"/>
        <v>BASE 2 FLUL13.23</v>
      </c>
      <c r="B2203" t="s">
        <v>16</v>
      </c>
      <c r="C2203" t="s">
        <v>61</v>
      </c>
      <c r="D2203" t="s">
        <v>12</v>
      </c>
      <c r="E2203">
        <v>3.23</v>
      </c>
      <c r="F2203">
        <v>8535.27</v>
      </c>
      <c r="G2203">
        <v>-6320.97</v>
      </c>
      <c r="H2203">
        <v>-1028.96</v>
      </c>
      <c r="I2203">
        <v>-2.3580000000000001</v>
      </c>
      <c r="J2203">
        <v>641.726</v>
      </c>
      <c r="K2203">
        <v>8689.2739999999994</v>
      </c>
    </row>
    <row r="2204" spans="1:11">
      <c r="A2204" t="str">
        <f t="shared" si="34"/>
        <v>BASE 2 FLUL20</v>
      </c>
      <c r="B2204" t="s">
        <v>16</v>
      </c>
      <c r="C2204" t="s">
        <v>61</v>
      </c>
      <c r="D2204" t="s">
        <v>13</v>
      </c>
      <c r="E2204">
        <v>0</v>
      </c>
      <c r="F2204">
        <v>-144955.44</v>
      </c>
      <c r="G2204">
        <v>133.44</v>
      </c>
      <c r="H2204">
        <v>-1745.49</v>
      </c>
      <c r="I2204">
        <v>-0.14899999999999999</v>
      </c>
      <c r="J2204">
        <v>-2468.415</v>
      </c>
      <c r="K2204">
        <v>140.548</v>
      </c>
    </row>
    <row r="2205" spans="1:11">
      <c r="A2205" t="str">
        <f t="shared" si="34"/>
        <v>BASE 2 FLUL21.615</v>
      </c>
      <c r="B2205" t="s">
        <v>16</v>
      </c>
      <c r="C2205" t="s">
        <v>61</v>
      </c>
      <c r="D2205" t="s">
        <v>13</v>
      </c>
      <c r="E2205">
        <v>1.615</v>
      </c>
      <c r="F2205">
        <v>-144955.44</v>
      </c>
      <c r="G2205">
        <v>133.44</v>
      </c>
      <c r="H2205">
        <v>-1745.49</v>
      </c>
      <c r="I2205">
        <v>-0.14899999999999999</v>
      </c>
      <c r="J2205">
        <v>79.183999999999997</v>
      </c>
      <c r="K2205">
        <v>-83.185000000000002</v>
      </c>
    </row>
    <row r="2206" spans="1:11">
      <c r="A2206" t="str">
        <f t="shared" si="34"/>
        <v>BASE 2 FLUL23.23</v>
      </c>
      <c r="B2206" t="s">
        <v>16</v>
      </c>
      <c r="C2206" t="s">
        <v>61</v>
      </c>
      <c r="D2206" t="s">
        <v>13</v>
      </c>
      <c r="E2206">
        <v>3.23</v>
      </c>
      <c r="F2206">
        <v>-144955.44</v>
      </c>
      <c r="G2206">
        <v>133.44</v>
      </c>
      <c r="H2206">
        <v>-1745.49</v>
      </c>
      <c r="I2206">
        <v>-0.14899999999999999</v>
      </c>
      <c r="J2206">
        <v>2624.4679999999998</v>
      </c>
      <c r="K2206">
        <v>-304.483</v>
      </c>
    </row>
    <row r="2207" spans="1:11">
      <c r="A2207" t="str">
        <f t="shared" si="34"/>
        <v>BASE 2 FLUL30</v>
      </c>
      <c r="B2207" t="s">
        <v>16</v>
      </c>
      <c r="C2207" t="s">
        <v>61</v>
      </c>
      <c r="D2207" t="s">
        <v>14</v>
      </c>
      <c r="E2207">
        <v>0</v>
      </c>
      <c r="F2207">
        <v>14095.62</v>
      </c>
      <c r="G2207">
        <v>245.54</v>
      </c>
      <c r="H2207">
        <v>498.91</v>
      </c>
      <c r="I2207">
        <v>2.387</v>
      </c>
      <c r="J2207">
        <v>1097.8409999999999</v>
      </c>
      <c r="K2207">
        <v>573.94000000000005</v>
      </c>
    </row>
    <row r="2208" spans="1:11">
      <c r="A2208" t="str">
        <f t="shared" si="34"/>
        <v>BASE 2 FLUL31.615</v>
      </c>
      <c r="B2208" t="s">
        <v>16</v>
      </c>
      <c r="C2208" t="s">
        <v>61</v>
      </c>
      <c r="D2208" t="s">
        <v>14</v>
      </c>
      <c r="E2208">
        <v>1.615</v>
      </c>
      <c r="F2208">
        <v>14095.62</v>
      </c>
      <c r="G2208">
        <v>245.54</v>
      </c>
      <c r="H2208">
        <v>498.91</v>
      </c>
      <c r="I2208">
        <v>2.387</v>
      </c>
      <c r="J2208">
        <v>300.98899999999998</v>
      </c>
      <c r="K2208">
        <v>181.86699999999999</v>
      </c>
    </row>
    <row r="2209" spans="1:11">
      <c r="A2209" t="str">
        <f t="shared" si="34"/>
        <v>BASE 2 FLUL33.23</v>
      </c>
      <c r="B2209" t="s">
        <v>16</v>
      </c>
      <c r="C2209" t="s">
        <v>61</v>
      </c>
      <c r="D2209" t="s">
        <v>14</v>
      </c>
      <c r="E2209">
        <v>3.23</v>
      </c>
      <c r="F2209">
        <v>14095.62</v>
      </c>
      <c r="G2209">
        <v>245.54</v>
      </c>
      <c r="H2209">
        <v>498.91</v>
      </c>
      <c r="I2209">
        <v>2.387</v>
      </c>
      <c r="J2209">
        <v>-504.66800000000001</v>
      </c>
      <c r="K2209">
        <v>-215.52699999999999</v>
      </c>
    </row>
    <row r="2210" spans="1:11">
      <c r="A2210" t="str">
        <f t="shared" si="34"/>
        <v>BASE 3 FLUL10</v>
      </c>
      <c r="B2210" t="s">
        <v>17</v>
      </c>
      <c r="C2210" t="s">
        <v>61</v>
      </c>
      <c r="D2210" t="s">
        <v>12</v>
      </c>
      <c r="E2210">
        <v>0</v>
      </c>
      <c r="F2210">
        <v>8532.26</v>
      </c>
      <c r="G2210">
        <v>14902.22</v>
      </c>
      <c r="H2210">
        <v>3384.02</v>
      </c>
      <c r="I2210">
        <v>-39.46</v>
      </c>
      <c r="J2210">
        <v>5804.9</v>
      </c>
      <c r="K2210">
        <v>27192.981</v>
      </c>
    </row>
    <row r="2211" spans="1:11">
      <c r="A2211" t="str">
        <f t="shared" si="34"/>
        <v>BASE 3 FLUL11.105</v>
      </c>
      <c r="B2211" t="s">
        <v>17</v>
      </c>
      <c r="C2211" t="s">
        <v>61</v>
      </c>
      <c r="D2211" t="s">
        <v>12</v>
      </c>
      <c r="E2211">
        <v>1.105</v>
      </c>
      <c r="F2211">
        <v>8532.26</v>
      </c>
      <c r="G2211">
        <v>14902.22</v>
      </c>
      <c r="H2211">
        <v>3384.02</v>
      </c>
      <c r="I2211">
        <v>-39.46</v>
      </c>
      <c r="J2211">
        <v>2028.201</v>
      </c>
      <c r="K2211">
        <v>10550.093000000001</v>
      </c>
    </row>
    <row r="2212" spans="1:11">
      <c r="A2212" t="str">
        <f t="shared" si="34"/>
        <v>BASE 3 FLUL12.21</v>
      </c>
      <c r="B2212" t="s">
        <v>17</v>
      </c>
      <c r="C2212" t="s">
        <v>61</v>
      </c>
      <c r="D2212" t="s">
        <v>12</v>
      </c>
      <c r="E2212">
        <v>2.21</v>
      </c>
      <c r="F2212">
        <v>8532.26</v>
      </c>
      <c r="G2212">
        <v>14902.22</v>
      </c>
      <c r="H2212">
        <v>3384.02</v>
      </c>
      <c r="I2212">
        <v>-39.46</v>
      </c>
      <c r="J2212">
        <v>-1776.7460000000001</v>
      </c>
      <c r="K2212">
        <v>-6239.723</v>
      </c>
    </row>
    <row r="2213" spans="1:11">
      <c r="A2213" t="str">
        <f t="shared" si="34"/>
        <v>BASE 3 FLUL20</v>
      </c>
      <c r="B2213" t="s">
        <v>17</v>
      </c>
      <c r="C2213" t="s">
        <v>61</v>
      </c>
      <c r="D2213" t="s">
        <v>13</v>
      </c>
      <c r="E2213">
        <v>0</v>
      </c>
      <c r="F2213">
        <v>-145225.35</v>
      </c>
      <c r="G2213">
        <v>437.01</v>
      </c>
      <c r="H2213">
        <v>8281.67</v>
      </c>
      <c r="I2213">
        <v>-6.0069999999999997</v>
      </c>
      <c r="J2213">
        <v>17673.792000000001</v>
      </c>
      <c r="K2213">
        <v>757.17100000000005</v>
      </c>
    </row>
    <row r="2214" spans="1:11">
      <c r="A2214" t="str">
        <f t="shared" si="34"/>
        <v>BASE 3 FLUL21.105</v>
      </c>
      <c r="B2214" t="s">
        <v>17</v>
      </c>
      <c r="C2214" t="s">
        <v>61</v>
      </c>
      <c r="D2214" t="s">
        <v>13</v>
      </c>
      <c r="E2214">
        <v>1.105</v>
      </c>
      <c r="F2214">
        <v>-145225.35</v>
      </c>
      <c r="G2214">
        <v>437.01</v>
      </c>
      <c r="H2214">
        <v>8281.67</v>
      </c>
      <c r="I2214">
        <v>-6.0069999999999997</v>
      </c>
      <c r="J2214">
        <v>8406.7950000000001</v>
      </c>
      <c r="K2214">
        <v>269.39999999999998</v>
      </c>
    </row>
    <row r="2215" spans="1:11">
      <c r="A2215" t="str">
        <f t="shared" si="34"/>
        <v>BASE 3 FLUL22.21</v>
      </c>
      <c r="B2215" t="s">
        <v>17</v>
      </c>
      <c r="C2215" t="s">
        <v>61</v>
      </c>
      <c r="D2215" t="s">
        <v>13</v>
      </c>
      <c r="E2215">
        <v>2.21</v>
      </c>
      <c r="F2215">
        <v>-145225.35</v>
      </c>
      <c r="G2215">
        <v>437.01</v>
      </c>
      <c r="H2215">
        <v>8281.67</v>
      </c>
      <c r="I2215">
        <v>-6.0069999999999997</v>
      </c>
      <c r="J2215">
        <v>-977.26800000000003</v>
      </c>
      <c r="K2215">
        <v>-222.124</v>
      </c>
    </row>
    <row r="2216" spans="1:11">
      <c r="A2216" t="str">
        <f t="shared" si="34"/>
        <v>BASE 3 FLUL30</v>
      </c>
      <c r="B2216" t="s">
        <v>17</v>
      </c>
      <c r="C2216" t="s">
        <v>61</v>
      </c>
      <c r="D2216" t="s">
        <v>14</v>
      </c>
      <c r="E2216">
        <v>0</v>
      </c>
      <c r="F2216">
        <v>14096.83</v>
      </c>
      <c r="G2216">
        <v>-680.43</v>
      </c>
      <c r="H2216">
        <v>-1283.4000000000001</v>
      </c>
      <c r="I2216">
        <v>15.689</v>
      </c>
      <c r="J2216">
        <v>-2262.4870000000001</v>
      </c>
      <c r="K2216">
        <v>-1194.462</v>
      </c>
    </row>
    <row r="2217" spans="1:11">
      <c r="A2217" t="str">
        <f t="shared" si="34"/>
        <v>BASE 3 FLUL31.105</v>
      </c>
      <c r="B2217" t="s">
        <v>17</v>
      </c>
      <c r="C2217" t="s">
        <v>61</v>
      </c>
      <c r="D2217" t="s">
        <v>14</v>
      </c>
      <c r="E2217">
        <v>1.105</v>
      </c>
      <c r="F2217">
        <v>14096.83</v>
      </c>
      <c r="G2217">
        <v>-680.43</v>
      </c>
      <c r="H2217">
        <v>-1283.4000000000001</v>
      </c>
      <c r="I2217">
        <v>15.689</v>
      </c>
      <c r="J2217">
        <v>-829.73500000000001</v>
      </c>
      <c r="K2217">
        <v>-434.88900000000001</v>
      </c>
    </row>
    <row r="2218" spans="1:11">
      <c r="A2218" t="str">
        <f t="shared" si="34"/>
        <v>BASE 3 FLUL32.21</v>
      </c>
      <c r="B2218" t="s">
        <v>17</v>
      </c>
      <c r="C2218" t="s">
        <v>61</v>
      </c>
      <c r="D2218" t="s">
        <v>14</v>
      </c>
      <c r="E2218">
        <v>2.21</v>
      </c>
      <c r="F2218">
        <v>14096.83</v>
      </c>
      <c r="G2218">
        <v>-680.43</v>
      </c>
      <c r="H2218">
        <v>-1283.4000000000001</v>
      </c>
      <c r="I2218">
        <v>15.689</v>
      </c>
      <c r="J2218">
        <v>614.57299999999998</v>
      </c>
      <c r="K2218">
        <v>330.74200000000002</v>
      </c>
    </row>
    <row r="2219" spans="1:11">
      <c r="A2219" t="str">
        <f t="shared" si="34"/>
        <v>ROOF FLUL10</v>
      </c>
      <c r="B2219" t="s">
        <v>35</v>
      </c>
      <c r="C2219" t="s">
        <v>62</v>
      </c>
      <c r="D2219" t="s">
        <v>12</v>
      </c>
      <c r="E2219">
        <v>0</v>
      </c>
      <c r="F2219">
        <v>14805.35</v>
      </c>
      <c r="G2219">
        <v>10785.69</v>
      </c>
      <c r="H2219">
        <v>-304.83</v>
      </c>
      <c r="I2219">
        <v>-7.7850000000000001</v>
      </c>
      <c r="J2219">
        <v>-839.40599999999995</v>
      </c>
      <c r="K2219">
        <v>11714.46</v>
      </c>
    </row>
    <row r="2220" spans="1:11">
      <c r="A2220" t="str">
        <f t="shared" si="34"/>
        <v>ROOF FLUL12</v>
      </c>
      <c r="B2220" t="s">
        <v>35</v>
      </c>
      <c r="C2220" t="s">
        <v>62</v>
      </c>
      <c r="D2220" t="s">
        <v>12</v>
      </c>
      <c r="E2220">
        <v>2</v>
      </c>
      <c r="F2220">
        <v>14805.35</v>
      </c>
      <c r="G2220">
        <v>10785.69</v>
      </c>
      <c r="H2220">
        <v>-304.83</v>
      </c>
      <c r="I2220">
        <v>-7.7850000000000001</v>
      </c>
      <c r="J2220">
        <v>-224.423</v>
      </c>
      <c r="K2220">
        <v>-10329.751</v>
      </c>
    </row>
    <row r="2221" spans="1:11">
      <c r="A2221" t="str">
        <f t="shared" si="34"/>
        <v>ROOF FLUL14</v>
      </c>
      <c r="B2221" t="s">
        <v>35</v>
      </c>
      <c r="C2221" t="s">
        <v>62</v>
      </c>
      <c r="D2221" t="s">
        <v>12</v>
      </c>
      <c r="E2221">
        <v>4</v>
      </c>
      <c r="F2221">
        <v>14805.35</v>
      </c>
      <c r="G2221">
        <v>10785.69</v>
      </c>
      <c r="H2221">
        <v>-304.83</v>
      </c>
      <c r="I2221">
        <v>-7.7850000000000001</v>
      </c>
      <c r="J2221">
        <v>392.36799999999999</v>
      </c>
      <c r="K2221">
        <v>-32290.767</v>
      </c>
    </row>
    <row r="2222" spans="1:11">
      <c r="A2222" t="str">
        <f t="shared" si="34"/>
        <v>ROOF FLUL20</v>
      </c>
      <c r="B2222" t="s">
        <v>35</v>
      </c>
      <c r="C2222" t="s">
        <v>62</v>
      </c>
      <c r="D2222" t="s">
        <v>13</v>
      </c>
      <c r="E2222">
        <v>0</v>
      </c>
      <c r="F2222">
        <v>-10484.290000000001</v>
      </c>
      <c r="G2222">
        <v>-3333.81</v>
      </c>
      <c r="H2222">
        <v>6568.64</v>
      </c>
      <c r="I2222">
        <v>-6.2469999999999999</v>
      </c>
      <c r="J2222">
        <v>10954.882</v>
      </c>
      <c r="K2222">
        <v>-5589.2650000000003</v>
      </c>
    </row>
    <row r="2223" spans="1:11">
      <c r="A2223" t="str">
        <f t="shared" si="34"/>
        <v>ROOF FLUL22</v>
      </c>
      <c r="B2223" t="s">
        <v>35</v>
      </c>
      <c r="C2223" t="s">
        <v>62</v>
      </c>
      <c r="D2223" t="s">
        <v>13</v>
      </c>
      <c r="E2223">
        <v>2</v>
      </c>
      <c r="F2223">
        <v>-10484.290000000001</v>
      </c>
      <c r="G2223">
        <v>-3333.81</v>
      </c>
      <c r="H2223">
        <v>6568.64</v>
      </c>
      <c r="I2223">
        <v>-6.2469999999999999</v>
      </c>
      <c r="J2223">
        <v>-2612.893</v>
      </c>
      <c r="K2223">
        <v>1087.1099999999999</v>
      </c>
    </row>
    <row r="2224" spans="1:11">
      <c r="A2224" t="str">
        <f t="shared" si="34"/>
        <v>ROOF FLUL24</v>
      </c>
      <c r="B2224" t="s">
        <v>35</v>
      </c>
      <c r="C2224" t="s">
        <v>62</v>
      </c>
      <c r="D2224" t="s">
        <v>13</v>
      </c>
      <c r="E2224">
        <v>4</v>
      </c>
      <c r="F2224">
        <v>-10484.290000000001</v>
      </c>
      <c r="G2224">
        <v>-3333.81</v>
      </c>
      <c r="H2224">
        <v>6568.64</v>
      </c>
      <c r="I2224">
        <v>-6.2469999999999999</v>
      </c>
      <c r="J2224">
        <v>-16159.63</v>
      </c>
      <c r="K2224">
        <v>7754.7330000000002</v>
      </c>
    </row>
    <row r="2225" spans="1:11">
      <c r="A2225" t="str">
        <f t="shared" si="34"/>
        <v>ROOF FLUL30</v>
      </c>
      <c r="B2225" t="s">
        <v>35</v>
      </c>
      <c r="C2225" t="s">
        <v>62</v>
      </c>
      <c r="D2225" t="s">
        <v>14</v>
      </c>
      <c r="E2225">
        <v>0</v>
      </c>
      <c r="F2225">
        <v>305.98</v>
      </c>
      <c r="G2225">
        <v>-232.13</v>
      </c>
      <c r="H2225">
        <v>-446.53</v>
      </c>
      <c r="I2225">
        <v>102.42</v>
      </c>
      <c r="J2225">
        <v>-731.12699999999995</v>
      </c>
      <c r="K2225">
        <v>-507.31400000000002</v>
      </c>
    </row>
    <row r="2226" spans="1:11">
      <c r="A2226" t="str">
        <f t="shared" si="34"/>
        <v>ROOF FLUL32</v>
      </c>
      <c r="B2226" t="s">
        <v>35</v>
      </c>
      <c r="C2226" t="s">
        <v>62</v>
      </c>
      <c r="D2226" t="s">
        <v>14</v>
      </c>
      <c r="E2226">
        <v>2</v>
      </c>
      <c r="F2226">
        <v>305.98</v>
      </c>
      <c r="G2226">
        <v>-232.13</v>
      </c>
      <c r="H2226">
        <v>-446.53</v>
      </c>
      <c r="I2226">
        <v>102.42</v>
      </c>
      <c r="J2226">
        <v>188.33799999999999</v>
      </c>
      <c r="K2226">
        <v>-28.228000000000002</v>
      </c>
    </row>
    <row r="2227" spans="1:11">
      <c r="A2227" t="str">
        <f t="shared" si="34"/>
        <v>ROOF FLUL34</v>
      </c>
      <c r="B2227" t="s">
        <v>35</v>
      </c>
      <c r="C2227" t="s">
        <v>62</v>
      </c>
      <c r="D2227" t="s">
        <v>14</v>
      </c>
      <c r="E2227">
        <v>4</v>
      </c>
      <c r="F2227">
        <v>305.98</v>
      </c>
      <c r="G2227">
        <v>-232.13</v>
      </c>
      <c r="H2227">
        <v>-446.53</v>
      </c>
      <c r="I2227">
        <v>102.42</v>
      </c>
      <c r="J2227">
        <v>1106.2860000000001</v>
      </c>
      <c r="K2227">
        <v>451.08600000000001</v>
      </c>
    </row>
    <row r="2228" spans="1:11">
      <c r="A2228" t="str">
        <f t="shared" si="34"/>
        <v>TERRACE FLUL10</v>
      </c>
      <c r="B2228" t="s">
        <v>37</v>
      </c>
      <c r="C2228" t="s">
        <v>62</v>
      </c>
      <c r="D2228" t="s">
        <v>12</v>
      </c>
      <c r="E2228">
        <v>0</v>
      </c>
      <c r="F2228">
        <v>29692.21</v>
      </c>
      <c r="G2228">
        <v>16013.35</v>
      </c>
      <c r="H2228">
        <v>-201.88</v>
      </c>
      <c r="I2228">
        <v>-5.5869999999999997</v>
      </c>
      <c r="J2228">
        <v>278.18799999999999</v>
      </c>
      <c r="K2228">
        <v>21594.673999999999</v>
      </c>
    </row>
    <row r="2229" spans="1:11">
      <c r="A2229" t="str">
        <f t="shared" si="34"/>
        <v>TERRACE FLUL11.45</v>
      </c>
      <c r="B2229" t="s">
        <v>37</v>
      </c>
      <c r="C2229" t="s">
        <v>62</v>
      </c>
      <c r="D2229" t="s">
        <v>12</v>
      </c>
      <c r="E2229">
        <v>1.45</v>
      </c>
      <c r="F2229">
        <v>29692.21</v>
      </c>
      <c r="G2229">
        <v>16013.35</v>
      </c>
      <c r="H2229">
        <v>-201.88</v>
      </c>
      <c r="I2229">
        <v>-5.5869999999999997</v>
      </c>
      <c r="J2229">
        <v>583.68600000000004</v>
      </c>
      <c r="K2229">
        <v>-2348.4029999999998</v>
      </c>
    </row>
    <row r="2230" spans="1:11">
      <c r="A2230" t="str">
        <f t="shared" si="34"/>
        <v>TERRACE FLUL12.9</v>
      </c>
      <c r="B2230" t="s">
        <v>37</v>
      </c>
      <c r="C2230" t="s">
        <v>62</v>
      </c>
      <c r="D2230" t="s">
        <v>12</v>
      </c>
      <c r="E2230">
        <v>2.9</v>
      </c>
      <c r="F2230">
        <v>29692.21</v>
      </c>
      <c r="G2230">
        <v>16013.35</v>
      </c>
      <c r="H2230">
        <v>-201.88</v>
      </c>
      <c r="I2230">
        <v>-5.5869999999999997</v>
      </c>
      <c r="J2230">
        <v>884.96900000000005</v>
      </c>
      <c r="K2230">
        <v>-26274.54</v>
      </c>
    </row>
    <row r="2231" spans="1:11">
      <c r="A2231" t="str">
        <f t="shared" si="34"/>
        <v>TERRACE FLUL20</v>
      </c>
      <c r="B2231" t="s">
        <v>37</v>
      </c>
      <c r="C2231" t="s">
        <v>62</v>
      </c>
      <c r="D2231" t="s">
        <v>13</v>
      </c>
      <c r="E2231">
        <v>0</v>
      </c>
      <c r="F2231">
        <v>-23029.3</v>
      </c>
      <c r="G2231">
        <v>-3286.51</v>
      </c>
      <c r="H2231">
        <v>11338.18</v>
      </c>
      <c r="I2231">
        <v>-8.8230000000000004</v>
      </c>
      <c r="J2231">
        <v>24041.888999999999</v>
      </c>
      <c r="K2231">
        <v>-5816.41</v>
      </c>
    </row>
    <row r="2232" spans="1:11">
      <c r="A2232" t="str">
        <f t="shared" si="34"/>
        <v>TERRACE FLUL21.45</v>
      </c>
      <c r="B2232" t="s">
        <v>37</v>
      </c>
      <c r="C2232" t="s">
        <v>62</v>
      </c>
      <c r="D2232" t="s">
        <v>13</v>
      </c>
      <c r="E2232">
        <v>1.45</v>
      </c>
      <c r="F2232">
        <v>-23029.3</v>
      </c>
      <c r="G2232">
        <v>-3286.51</v>
      </c>
      <c r="H2232">
        <v>11338.18</v>
      </c>
      <c r="I2232">
        <v>-8.8230000000000004</v>
      </c>
      <c r="J2232">
        <v>7103.7330000000002</v>
      </c>
      <c r="K2232">
        <v>-1045.376</v>
      </c>
    </row>
    <row r="2233" spans="1:11">
      <c r="A2233" t="str">
        <f t="shared" si="34"/>
        <v>TERRACE FLUL22.9</v>
      </c>
      <c r="B2233" t="s">
        <v>37</v>
      </c>
      <c r="C2233" t="s">
        <v>62</v>
      </c>
      <c r="D2233" t="s">
        <v>13</v>
      </c>
      <c r="E2233">
        <v>2.9</v>
      </c>
      <c r="F2233">
        <v>-23029.3</v>
      </c>
      <c r="G2233">
        <v>-3286.51</v>
      </c>
      <c r="H2233">
        <v>11338.18</v>
      </c>
      <c r="I2233">
        <v>-8.8230000000000004</v>
      </c>
      <c r="J2233">
        <v>-9885.7289999999994</v>
      </c>
      <c r="K2233">
        <v>3733.21</v>
      </c>
    </row>
    <row r="2234" spans="1:11">
      <c r="A2234" t="str">
        <f t="shared" si="34"/>
        <v>TERRACE FLUL30</v>
      </c>
      <c r="B2234" t="s">
        <v>37</v>
      </c>
      <c r="C2234" t="s">
        <v>62</v>
      </c>
      <c r="D2234" t="s">
        <v>14</v>
      </c>
      <c r="E2234">
        <v>0</v>
      </c>
      <c r="F2234">
        <v>584.99</v>
      </c>
      <c r="G2234">
        <v>-318.98</v>
      </c>
      <c r="H2234">
        <v>-728.4</v>
      </c>
      <c r="I2234">
        <v>106.43600000000001</v>
      </c>
      <c r="J2234">
        <v>-1515.2860000000001</v>
      </c>
      <c r="K2234">
        <v>-784.47299999999996</v>
      </c>
    </row>
    <row r="2235" spans="1:11">
      <c r="A2235" t="str">
        <f t="shared" si="34"/>
        <v>TERRACE FLUL31.45</v>
      </c>
      <c r="B2235" t="s">
        <v>37</v>
      </c>
      <c r="C2235" t="s">
        <v>62</v>
      </c>
      <c r="D2235" t="s">
        <v>14</v>
      </c>
      <c r="E2235">
        <v>1.45</v>
      </c>
      <c r="F2235">
        <v>584.99</v>
      </c>
      <c r="G2235">
        <v>-318.98</v>
      </c>
      <c r="H2235">
        <v>-728.4</v>
      </c>
      <c r="I2235">
        <v>106.43600000000001</v>
      </c>
      <c r="J2235">
        <v>-428.37799999999999</v>
      </c>
      <c r="K2235">
        <v>-306.86399999999998</v>
      </c>
    </row>
    <row r="2236" spans="1:11">
      <c r="A2236" t="str">
        <f t="shared" si="34"/>
        <v>TERRACE FLUL32.9</v>
      </c>
      <c r="B2236" t="s">
        <v>37</v>
      </c>
      <c r="C2236" t="s">
        <v>62</v>
      </c>
      <c r="D2236" t="s">
        <v>14</v>
      </c>
      <c r="E2236">
        <v>2.9</v>
      </c>
      <c r="F2236">
        <v>584.99</v>
      </c>
      <c r="G2236">
        <v>-318.98</v>
      </c>
      <c r="H2236">
        <v>-728.4</v>
      </c>
      <c r="I2236">
        <v>106.43600000000001</v>
      </c>
      <c r="J2236">
        <v>661.625</v>
      </c>
      <c r="K2236">
        <v>172.96199999999999</v>
      </c>
    </row>
    <row r="2237" spans="1:11">
      <c r="A2237" t="str">
        <f t="shared" si="34"/>
        <v>15TH FLUL10</v>
      </c>
      <c r="B2237" t="s">
        <v>38</v>
      </c>
      <c r="C2237" t="s">
        <v>62</v>
      </c>
      <c r="D2237" t="s">
        <v>12</v>
      </c>
      <c r="E2237">
        <v>0</v>
      </c>
      <c r="F2237">
        <v>50121.33</v>
      </c>
      <c r="G2237">
        <v>15227.88</v>
      </c>
      <c r="H2237">
        <v>-2080</v>
      </c>
      <c r="I2237">
        <v>60.877000000000002</v>
      </c>
      <c r="J2237">
        <v>-2649.9720000000002</v>
      </c>
      <c r="K2237">
        <v>16575.27</v>
      </c>
    </row>
    <row r="2238" spans="1:11">
      <c r="A2238" t="str">
        <f t="shared" si="34"/>
        <v>15TH FLUL11.45</v>
      </c>
      <c r="B2238" t="s">
        <v>38</v>
      </c>
      <c r="C2238" t="s">
        <v>62</v>
      </c>
      <c r="D2238" t="s">
        <v>12</v>
      </c>
      <c r="E2238">
        <v>1.45</v>
      </c>
      <c r="F2238">
        <v>50121.33</v>
      </c>
      <c r="G2238">
        <v>15227.88</v>
      </c>
      <c r="H2238">
        <v>-2080</v>
      </c>
      <c r="I2238">
        <v>60.877000000000002</v>
      </c>
      <c r="J2238">
        <v>418.83199999999999</v>
      </c>
      <c r="K2238">
        <v>-6782.0659999999998</v>
      </c>
    </row>
    <row r="2239" spans="1:11">
      <c r="A2239" t="str">
        <f t="shared" si="34"/>
        <v>15TH FLUL12.9</v>
      </c>
      <c r="B2239" t="s">
        <v>38</v>
      </c>
      <c r="C2239" t="s">
        <v>62</v>
      </c>
      <c r="D2239" t="s">
        <v>12</v>
      </c>
      <c r="E2239">
        <v>2.9</v>
      </c>
      <c r="F2239">
        <v>50121.33</v>
      </c>
      <c r="G2239">
        <v>15227.88</v>
      </c>
      <c r="H2239">
        <v>-2080</v>
      </c>
      <c r="I2239">
        <v>60.877000000000002</v>
      </c>
      <c r="J2239">
        <v>3483.2979999999998</v>
      </c>
      <c r="K2239">
        <v>-30069.138999999999</v>
      </c>
    </row>
    <row r="2240" spans="1:11">
      <c r="A2240" t="str">
        <f t="shared" si="34"/>
        <v>15TH FLUL20</v>
      </c>
      <c r="B2240" t="s">
        <v>38</v>
      </c>
      <c r="C2240" t="s">
        <v>62</v>
      </c>
      <c r="D2240" t="s">
        <v>13</v>
      </c>
      <c r="E2240">
        <v>0</v>
      </c>
      <c r="F2240">
        <v>-27873.02</v>
      </c>
      <c r="G2240">
        <v>-2135.19</v>
      </c>
      <c r="H2240">
        <v>8161.33</v>
      </c>
      <c r="I2240">
        <v>-9.2929999999999993</v>
      </c>
      <c r="J2240">
        <v>7463.7510000000002</v>
      </c>
      <c r="K2240">
        <v>-2126.3829999999998</v>
      </c>
    </row>
    <row r="2241" spans="1:11">
      <c r="A2241" t="str">
        <f t="shared" si="34"/>
        <v>15TH FLUL21.45</v>
      </c>
      <c r="B2241" t="s">
        <v>38</v>
      </c>
      <c r="C2241" t="s">
        <v>62</v>
      </c>
      <c r="D2241" t="s">
        <v>13</v>
      </c>
      <c r="E2241">
        <v>1.45</v>
      </c>
      <c r="F2241">
        <v>-27873.02</v>
      </c>
      <c r="G2241">
        <v>-2135.19</v>
      </c>
      <c r="H2241">
        <v>8161.33</v>
      </c>
      <c r="I2241">
        <v>-9.2929999999999993</v>
      </c>
      <c r="J2241">
        <v>-5183.7830000000004</v>
      </c>
      <c r="K2241">
        <v>998.08100000000002</v>
      </c>
    </row>
    <row r="2242" spans="1:11">
      <c r="A2242" t="str">
        <f t="shared" si="34"/>
        <v>15TH FLUL22.9</v>
      </c>
      <c r="B2242" t="s">
        <v>38</v>
      </c>
      <c r="C2242" t="s">
        <v>62</v>
      </c>
      <c r="D2242" t="s">
        <v>13</v>
      </c>
      <c r="E2242">
        <v>2.9</v>
      </c>
      <c r="F2242">
        <v>-27873.02</v>
      </c>
      <c r="G2242">
        <v>-2135.19</v>
      </c>
      <c r="H2242">
        <v>8161.33</v>
      </c>
      <c r="I2242">
        <v>-9.2929999999999993</v>
      </c>
      <c r="J2242">
        <v>-17777.603999999999</v>
      </c>
      <c r="K2242">
        <v>4112.2039999999997</v>
      </c>
    </row>
    <row r="2243" spans="1:11">
      <c r="A2243" t="str">
        <f t="shared" ref="A2243:A2306" si="35">+CONCATENATE(B2243,D2243,E2243)</f>
        <v>15TH FLUL30</v>
      </c>
      <c r="B2243" t="s">
        <v>38</v>
      </c>
      <c r="C2243" t="s">
        <v>62</v>
      </c>
      <c r="D2243" t="s">
        <v>14</v>
      </c>
      <c r="E2243">
        <v>0</v>
      </c>
      <c r="F2243">
        <v>416.96</v>
      </c>
      <c r="G2243">
        <v>42.73</v>
      </c>
      <c r="H2243">
        <v>-745.72</v>
      </c>
      <c r="I2243">
        <v>104.57</v>
      </c>
      <c r="J2243">
        <v>-1167.3579999999999</v>
      </c>
      <c r="K2243">
        <v>-3.0680000000000001</v>
      </c>
    </row>
    <row r="2244" spans="1:11">
      <c r="A2244" t="str">
        <f t="shared" si="35"/>
        <v>15TH FLUL31.45</v>
      </c>
      <c r="B2244" t="s">
        <v>38</v>
      </c>
      <c r="C2244" t="s">
        <v>62</v>
      </c>
      <c r="D2244" t="s">
        <v>14</v>
      </c>
      <c r="E2244">
        <v>1.45</v>
      </c>
      <c r="F2244">
        <v>416.96</v>
      </c>
      <c r="G2244">
        <v>42.73</v>
      </c>
      <c r="H2244">
        <v>-745.72</v>
      </c>
      <c r="I2244">
        <v>104.57</v>
      </c>
      <c r="J2244">
        <v>-40.04</v>
      </c>
      <c r="K2244">
        <v>-48.052999999999997</v>
      </c>
    </row>
    <row r="2245" spans="1:11">
      <c r="A2245" t="str">
        <f t="shared" si="35"/>
        <v>15TH FLUL32.9</v>
      </c>
      <c r="B2245" t="s">
        <v>38</v>
      </c>
      <c r="C2245" t="s">
        <v>62</v>
      </c>
      <c r="D2245" t="s">
        <v>14</v>
      </c>
      <c r="E2245">
        <v>2.9</v>
      </c>
      <c r="F2245">
        <v>416.96</v>
      </c>
      <c r="G2245">
        <v>42.73</v>
      </c>
      <c r="H2245">
        <v>-745.72</v>
      </c>
      <c r="I2245">
        <v>104.57</v>
      </c>
      <c r="J2245">
        <v>1087.694</v>
      </c>
      <c r="K2245">
        <v>-92.539000000000001</v>
      </c>
    </row>
    <row r="2246" spans="1:11">
      <c r="A2246" t="str">
        <f t="shared" si="35"/>
        <v>14TH FLUL10</v>
      </c>
      <c r="B2246" t="s">
        <v>46</v>
      </c>
      <c r="C2246" t="s">
        <v>62</v>
      </c>
      <c r="D2246" t="s">
        <v>12</v>
      </c>
      <c r="E2246">
        <v>0</v>
      </c>
      <c r="F2246">
        <v>53381.19</v>
      </c>
      <c r="G2246">
        <v>-649.64</v>
      </c>
      <c r="H2246">
        <v>396.95</v>
      </c>
      <c r="I2246">
        <v>9.7720000000000002</v>
      </c>
      <c r="J2246">
        <v>-31.582000000000001</v>
      </c>
      <c r="K2246">
        <v>-2439.2429999999999</v>
      </c>
    </row>
    <row r="2247" spans="1:11">
      <c r="A2247" t="str">
        <f t="shared" si="35"/>
        <v>14TH FLUL11.7</v>
      </c>
      <c r="B2247" t="s">
        <v>46</v>
      </c>
      <c r="C2247" t="s">
        <v>62</v>
      </c>
      <c r="D2247" t="s">
        <v>12</v>
      </c>
      <c r="E2247">
        <v>1.7</v>
      </c>
      <c r="F2247">
        <v>53381.19</v>
      </c>
      <c r="G2247">
        <v>-649.64</v>
      </c>
      <c r="H2247">
        <v>396.95</v>
      </c>
      <c r="I2247">
        <v>9.7720000000000002</v>
      </c>
      <c r="J2247">
        <v>-657.69299999999998</v>
      </c>
      <c r="K2247">
        <v>-3536.527</v>
      </c>
    </row>
    <row r="2248" spans="1:11">
      <c r="A2248" t="str">
        <f t="shared" si="35"/>
        <v>14TH FLUL13.4</v>
      </c>
      <c r="B2248" t="s">
        <v>46</v>
      </c>
      <c r="C2248" t="s">
        <v>62</v>
      </c>
      <c r="D2248" t="s">
        <v>12</v>
      </c>
      <c r="E2248">
        <v>3.4</v>
      </c>
      <c r="F2248">
        <v>53381.19</v>
      </c>
      <c r="G2248">
        <v>-649.64</v>
      </c>
      <c r="H2248">
        <v>396.95</v>
      </c>
      <c r="I2248">
        <v>9.7720000000000002</v>
      </c>
      <c r="J2248">
        <v>-1270.202</v>
      </c>
      <c r="K2248">
        <v>-4560.67</v>
      </c>
    </row>
    <row r="2249" spans="1:11">
      <c r="A2249" t="str">
        <f t="shared" si="35"/>
        <v>14TH FLUL20</v>
      </c>
      <c r="B2249" t="s">
        <v>46</v>
      </c>
      <c r="C2249" t="s">
        <v>62</v>
      </c>
      <c r="D2249" t="s">
        <v>13</v>
      </c>
      <c r="E2249">
        <v>0</v>
      </c>
      <c r="F2249">
        <v>-29402.34</v>
      </c>
      <c r="G2249">
        <v>104.17</v>
      </c>
      <c r="H2249">
        <v>2050.41</v>
      </c>
      <c r="I2249">
        <v>-6.04</v>
      </c>
      <c r="J2249">
        <v>7837.1940000000004</v>
      </c>
      <c r="K2249">
        <v>-10.739000000000001</v>
      </c>
    </row>
    <row r="2250" spans="1:11">
      <c r="A2250" t="str">
        <f t="shared" si="35"/>
        <v>14TH FLUL21.7</v>
      </c>
      <c r="B2250" t="s">
        <v>46</v>
      </c>
      <c r="C2250" t="s">
        <v>62</v>
      </c>
      <c r="D2250" t="s">
        <v>13</v>
      </c>
      <c r="E2250">
        <v>1.7</v>
      </c>
      <c r="F2250">
        <v>-29402.34</v>
      </c>
      <c r="G2250">
        <v>104.17</v>
      </c>
      <c r="H2250">
        <v>2050.41</v>
      </c>
      <c r="I2250">
        <v>-6.04</v>
      </c>
      <c r="J2250">
        <v>3060.5320000000002</v>
      </c>
      <c r="K2250">
        <v>-156.77799999999999</v>
      </c>
    </row>
    <row r="2251" spans="1:11">
      <c r="A2251" t="str">
        <f t="shared" si="35"/>
        <v>14TH FLUL23.4</v>
      </c>
      <c r="B2251" t="s">
        <v>46</v>
      </c>
      <c r="C2251" t="s">
        <v>62</v>
      </c>
      <c r="D2251" t="s">
        <v>13</v>
      </c>
      <c r="E2251">
        <v>3.4</v>
      </c>
      <c r="F2251">
        <v>-29402.34</v>
      </c>
      <c r="G2251">
        <v>104.17</v>
      </c>
      <c r="H2251">
        <v>2050.41</v>
      </c>
      <c r="I2251">
        <v>-6.04</v>
      </c>
      <c r="J2251">
        <v>-1779.4269999999999</v>
      </c>
      <c r="K2251">
        <v>-299.57400000000001</v>
      </c>
    </row>
    <row r="2252" spans="1:11">
      <c r="A2252" t="str">
        <f t="shared" si="35"/>
        <v>14TH FLUL30</v>
      </c>
      <c r="B2252" t="s">
        <v>46</v>
      </c>
      <c r="C2252" t="s">
        <v>62</v>
      </c>
      <c r="D2252" t="s">
        <v>14</v>
      </c>
      <c r="E2252">
        <v>0</v>
      </c>
      <c r="F2252">
        <v>436.93</v>
      </c>
      <c r="G2252">
        <v>-79.81</v>
      </c>
      <c r="H2252">
        <v>205.95</v>
      </c>
      <c r="I2252">
        <v>82.183000000000007</v>
      </c>
      <c r="J2252">
        <v>-77.045000000000002</v>
      </c>
      <c r="K2252">
        <v>-88.215000000000003</v>
      </c>
    </row>
    <row r="2253" spans="1:11">
      <c r="A2253" t="str">
        <f t="shared" si="35"/>
        <v>14TH FLUL31.7</v>
      </c>
      <c r="B2253" t="s">
        <v>46</v>
      </c>
      <c r="C2253" t="s">
        <v>62</v>
      </c>
      <c r="D2253" t="s">
        <v>14</v>
      </c>
      <c r="E2253">
        <v>1.7</v>
      </c>
      <c r="F2253">
        <v>436.93</v>
      </c>
      <c r="G2253">
        <v>-79.81</v>
      </c>
      <c r="H2253">
        <v>205.95</v>
      </c>
      <c r="I2253">
        <v>82.183000000000007</v>
      </c>
      <c r="J2253">
        <v>-370.05900000000003</v>
      </c>
      <c r="K2253">
        <v>79.978999999999999</v>
      </c>
    </row>
    <row r="2254" spans="1:11">
      <c r="A2254" t="str">
        <f t="shared" si="35"/>
        <v>14TH FLUL33.4</v>
      </c>
      <c r="B2254" t="s">
        <v>46</v>
      </c>
      <c r="C2254" t="s">
        <v>62</v>
      </c>
      <c r="D2254" t="s">
        <v>14</v>
      </c>
      <c r="E2254">
        <v>3.4</v>
      </c>
      <c r="F2254">
        <v>436.93</v>
      </c>
      <c r="G2254">
        <v>-79.81</v>
      </c>
      <c r="H2254">
        <v>205.95</v>
      </c>
      <c r="I2254">
        <v>82.183000000000007</v>
      </c>
      <c r="J2254">
        <v>-655.41800000000001</v>
      </c>
      <c r="K2254">
        <v>246.52</v>
      </c>
    </row>
    <row r="2255" spans="1:11">
      <c r="A2255" t="str">
        <f t="shared" si="35"/>
        <v>13TH FLUL10</v>
      </c>
      <c r="B2255" t="s">
        <v>48</v>
      </c>
      <c r="C2255" t="s">
        <v>62</v>
      </c>
      <c r="D2255" t="s">
        <v>12</v>
      </c>
      <c r="E2255">
        <v>0</v>
      </c>
      <c r="F2255">
        <v>57898.92</v>
      </c>
      <c r="G2255">
        <v>5186.74</v>
      </c>
      <c r="H2255">
        <v>-1129.8</v>
      </c>
      <c r="I2255">
        <v>34.323</v>
      </c>
      <c r="J2255">
        <v>-107.5</v>
      </c>
      <c r="K2255">
        <v>-3866.8020000000001</v>
      </c>
    </row>
    <row r="2256" spans="1:11">
      <c r="A2256" t="str">
        <f t="shared" si="35"/>
        <v>13TH FLUL11.45</v>
      </c>
      <c r="B2256" t="s">
        <v>48</v>
      </c>
      <c r="C2256" t="s">
        <v>62</v>
      </c>
      <c r="D2256" t="s">
        <v>12</v>
      </c>
      <c r="E2256">
        <v>1.45</v>
      </c>
      <c r="F2256">
        <v>57898.92</v>
      </c>
      <c r="G2256">
        <v>5186.74</v>
      </c>
      <c r="H2256">
        <v>-1129.8</v>
      </c>
      <c r="I2256">
        <v>34.323</v>
      </c>
      <c r="J2256">
        <v>1626.1410000000001</v>
      </c>
      <c r="K2256">
        <v>-14215.874</v>
      </c>
    </row>
    <row r="2257" spans="1:11">
      <c r="A2257" t="str">
        <f t="shared" si="35"/>
        <v>13TH FLUL12.9</v>
      </c>
      <c r="B2257" t="s">
        <v>48</v>
      </c>
      <c r="C2257" t="s">
        <v>62</v>
      </c>
      <c r="D2257" t="s">
        <v>12</v>
      </c>
      <c r="E2257">
        <v>2.9</v>
      </c>
      <c r="F2257">
        <v>57898.92</v>
      </c>
      <c r="G2257">
        <v>5186.74</v>
      </c>
      <c r="H2257">
        <v>-1129.8</v>
      </c>
      <c r="I2257">
        <v>34.323</v>
      </c>
      <c r="J2257">
        <v>3343.498</v>
      </c>
      <c r="K2257">
        <v>-24422.577000000001</v>
      </c>
    </row>
    <row r="2258" spans="1:11">
      <c r="A2258" t="str">
        <f t="shared" si="35"/>
        <v>13TH FLUL20</v>
      </c>
      <c r="B2258" t="s">
        <v>48</v>
      </c>
      <c r="C2258" t="s">
        <v>62</v>
      </c>
      <c r="D2258" t="s">
        <v>13</v>
      </c>
      <c r="E2258">
        <v>0</v>
      </c>
      <c r="F2258">
        <v>-37602.21</v>
      </c>
      <c r="G2258">
        <v>-673.98</v>
      </c>
      <c r="H2258">
        <v>7437.48</v>
      </c>
      <c r="I2258">
        <v>-9.3119999999999994</v>
      </c>
      <c r="J2258">
        <v>5397.9830000000002</v>
      </c>
      <c r="K2258">
        <v>-342.57400000000001</v>
      </c>
    </row>
    <row r="2259" spans="1:11">
      <c r="A2259" t="str">
        <f t="shared" si="35"/>
        <v>13TH FLUL21.45</v>
      </c>
      <c r="B2259" t="s">
        <v>48</v>
      </c>
      <c r="C2259" t="s">
        <v>62</v>
      </c>
      <c r="D2259" t="s">
        <v>13</v>
      </c>
      <c r="E2259">
        <v>1.45</v>
      </c>
      <c r="F2259">
        <v>-37602.21</v>
      </c>
      <c r="G2259">
        <v>-673.98</v>
      </c>
      <c r="H2259">
        <v>7437.48</v>
      </c>
      <c r="I2259">
        <v>-9.3119999999999994</v>
      </c>
      <c r="J2259">
        <v>-6975.4409999999998</v>
      </c>
      <c r="K2259">
        <v>689.51599999999996</v>
      </c>
    </row>
    <row r="2260" spans="1:11">
      <c r="A2260" t="str">
        <f t="shared" si="35"/>
        <v>13TH FLUL22.9</v>
      </c>
      <c r="B2260" t="s">
        <v>48</v>
      </c>
      <c r="C2260" t="s">
        <v>62</v>
      </c>
      <c r="D2260" t="s">
        <v>13</v>
      </c>
      <c r="E2260">
        <v>2.9</v>
      </c>
      <c r="F2260">
        <v>-37602.21</v>
      </c>
      <c r="G2260">
        <v>-673.98</v>
      </c>
      <c r="H2260">
        <v>7437.48</v>
      </c>
      <c r="I2260">
        <v>-9.3119999999999994</v>
      </c>
      <c r="J2260">
        <v>-19279.017</v>
      </c>
      <c r="K2260">
        <v>1714.702</v>
      </c>
    </row>
    <row r="2261" spans="1:11">
      <c r="A2261" t="str">
        <f t="shared" si="35"/>
        <v>13TH FLUL30</v>
      </c>
      <c r="B2261" t="s">
        <v>48</v>
      </c>
      <c r="C2261" t="s">
        <v>62</v>
      </c>
      <c r="D2261" t="s">
        <v>14</v>
      </c>
      <c r="E2261">
        <v>0</v>
      </c>
      <c r="F2261">
        <v>775.52</v>
      </c>
      <c r="G2261">
        <v>-49.51</v>
      </c>
      <c r="H2261">
        <v>-414.75</v>
      </c>
      <c r="I2261">
        <v>173.53399999999999</v>
      </c>
      <c r="J2261">
        <v>-150.13999999999999</v>
      </c>
      <c r="K2261">
        <v>-15.643000000000001</v>
      </c>
    </row>
    <row r="2262" spans="1:11">
      <c r="A2262" t="str">
        <f t="shared" si="35"/>
        <v>13TH FLUL31.45</v>
      </c>
      <c r="B2262" t="s">
        <v>48</v>
      </c>
      <c r="C2262" t="s">
        <v>62</v>
      </c>
      <c r="D2262" t="s">
        <v>14</v>
      </c>
      <c r="E2262">
        <v>1.45</v>
      </c>
      <c r="F2262">
        <v>775.52</v>
      </c>
      <c r="G2262">
        <v>-49.51</v>
      </c>
      <c r="H2262">
        <v>-414.75</v>
      </c>
      <c r="I2262">
        <v>173.53399999999999</v>
      </c>
      <c r="J2262">
        <v>528.06600000000003</v>
      </c>
      <c r="K2262">
        <v>94.524000000000001</v>
      </c>
    </row>
    <row r="2263" spans="1:11">
      <c r="A2263" t="str">
        <f t="shared" si="35"/>
        <v>13TH FLUL32.9</v>
      </c>
      <c r="B2263" t="s">
        <v>48</v>
      </c>
      <c r="C2263" t="s">
        <v>62</v>
      </c>
      <c r="D2263" t="s">
        <v>14</v>
      </c>
      <c r="E2263">
        <v>2.9</v>
      </c>
      <c r="F2263">
        <v>775.52</v>
      </c>
      <c r="G2263">
        <v>-49.51</v>
      </c>
      <c r="H2263">
        <v>-414.75</v>
      </c>
      <c r="I2263">
        <v>173.53399999999999</v>
      </c>
      <c r="J2263">
        <v>1200.9829999999999</v>
      </c>
      <c r="K2263">
        <v>203.745</v>
      </c>
    </row>
    <row r="2264" spans="1:11">
      <c r="A2264" t="str">
        <f t="shared" si="35"/>
        <v>12TH FLUL10</v>
      </c>
      <c r="B2264" t="s">
        <v>49</v>
      </c>
      <c r="C2264" t="s">
        <v>62</v>
      </c>
      <c r="D2264" t="s">
        <v>12</v>
      </c>
      <c r="E2264">
        <v>0</v>
      </c>
      <c r="F2264">
        <v>61990.75</v>
      </c>
      <c r="G2264">
        <v>5878.77</v>
      </c>
      <c r="H2264">
        <v>-207.52</v>
      </c>
      <c r="I2264">
        <v>57.332999999999998</v>
      </c>
      <c r="J2264">
        <v>444.87799999999999</v>
      </c>
      <c r="K2264">
        <v>-775.97</v>
      </c>
    </row>
    <row r="2265" spans="1:11">
      <c r="A2265" t="str">
        <f t="shared" si="35"/>
        <v>12TH FLUL11.7</v>
      </c>
      <c r="B2265" t="s">
        <v>49</v>
      </c>
      <c r="C2265" t="s">
        <v>62</v>
      </c>
      <c r="D2265" t="s">
        <v>12</v>
      </c>
      <c r="E2265">
        <v>1.7</v>
      </c>
      <c r="F2265">
        <v>61990.75</v>
      </c>
      <c r="G2265">
        <v>5878.77</v>
      </c>
      <c r="H2265">
        <v>-207.52</v>
      </c>
      <c r="I2265">
        <v>57.332999999999998</v>
      </c>
      <c r="J2265">
        <v>967.24199999999996</v>
      </c>
      <c r="K2265">
        <v>-15430.483</v>
      </c>
    </row>
    <row r="2266" spans="1:11">
      <c r="A2266" t="str">
        <f t="shared" si="35"/>
        <v>12TH FLUL13.4</v>
      </c>
      <c r="B2266" t="s">
        <v>49</v>
      </c>
      <c r="C2266" t="s">
        <v>62</v>
      </c>
      <c r="D2266" t="s">
        <v>12</v>
      </c>
      <c r="E2266">
        <v>3.4</v>
      </c>
      <c r="F2266">
        <v>61990.75</v>
      </c>
      <c r="G2266">
        <v>5878.77</v>
      </c>
      <c r="H2266">
        <v>-207.52</v>
      </c>
      <c r="I2266">
        <v>57.332999999999998</v>
      </c>
      <c r="J2266">
        <v>1473.049</v>
      </c>
      <c r="K2266">
        <v>-29820.858</v>
      </c>
    </row>
    <row r="2267" spans="1:11">
      <c r="A2267" t="str">
        <f t="shared" si="35"/>
        <v>12TH FLUL20</v>
      </c>
      <c r="B2267" t="s">
        <v>49</v>
      </c>
      <c r="C2267" t="s">
        <v>62</v>
      </c>
      <c r="D2267" t="s">
        <v>13</v>
      </c>
      <c r="E2267">
        <v>0</v>
      </c>
      <c r="F2267">
        <v>-39425</v>
      </c>
      <c r="G2267">
        <v>-532.13</v>
      </c>
      <c r="H2267">
        <v>244.6</v>
      </c>
      <c r="I2267">
        <v>-6.4829999999999997</v>
      </c>
      <c r="J2267">
        <v>1234.694</v>
      </c>
      <c r="K2267">
        <v>-186.71700000000001</v>
      </c>
    </row>
    <row r="2268" spans="1:11">
      <c r="A2268" t="str">
        <f t="shared" si="35"/>
        <v>12TH FLUL21.7</v>
      </c>
      <c r="B2268" t="s">
        <v>49</v>
      </c>
      <c r="C2268" t="s">
        <v>62</v>
      </c>
      <c r="D2268" t="s">
        <v>13</v>
      </c>
      <c r="E2268">
        <v>1.7</v>
      </c>
      <c r="F2268">
        <v>-39425</v>
      </c>
      <c r="G2268">
        <v>-532.13</v>
      </c>
      <c r="H2268">
        <v>244.6</v>
      </c>
      <c r="I2268">
        <v>-6.4829999999999997</v>
      </c>
      <c r="J2268">
        <v>-1538.579</v>
      </c>
      <c r="K2268">
        <v>824.70600000000002</v>
      </c>
    </row>
    <row r="2269" spans="1:11">
      <c r="A2269" t="str">
        <f t="shared" si="35"/>
        <v>12TH FLUL23.4</v>
      </c>
      <c r="B2269" t="s">
        <v>49</v>
      </c>
      <c r="C2269" t="s">
        <v>62</v>
      </c>
      <c r="D2269" t="s">
        <v>13</v>
      </c>
      <c r="E2269">
        <v>3.4</v>
      </c>
      <c r="F2269">
        <v>-39425</v>
      </c>
      <c r="G2269">
        <v>-532.13</v>
      </c>
      <c r="H2269">
        <v>244.6</v>
      </c>
      <c r="I2269">
        <v>-6.4829999999999997</v>
      </c>
      <c r="J2269">
        <v>-4285.5140000000001</v>
      </c>
      <c r="K2269">
        <v>1822.011</v>
      </c>
    </row>
    <row r="2270" spans="1:11">
      <c r="A2270" t="str">
        <f t="shared" si="35"/>
        <v>12TH FLUL30</v>
      </c>
      <c r="B2270" t="s">
        <v>49</v>
      </c>
      <c r="C2270" t="s">
        <v>62</v>
      </c>
      <c r="D2270" t="s">
        <v>14</v>
      </c>
      <c r="E2270">
        <v>0</v>
      </c>
      <c r="F2270">
        <v>786.69</v>
      </c>
      <c r="G2270">
        <v>-62.96</v>
      </c>
      <c r="H2270">
        <v>13.6</v>
      </c>
      <c r="I2270">
        <v>191.98099999999999</v>
      </c>
      <c r="J2270">
        <v>156.40199999999999</v>
      </c>
      <c r="K2270">
        <v>-44.146000000000001</v>
      </c>
    </row>
    <row r="2271" spans="1:11">
      <c r="A2271" t="str">
        <f t="shared" si="35"/>
        <v>12TH FLUL31.7</v>
      </c>
      <c r="B2271" t="s">
        <v>49</v>
      </c>
      <c r="C2271" t="s">
        <v>62</v>
      </c>
      <c r="D2271" t="s">
        <v>14</v>
      </c>
      <c r="E2271">
        <v>1.7</v>
      </c>
      <c r="F2271">
        <v>786.69</v>
      </c>
      <c r="G2271">
        <v>-62.96</v>
      </c>
      <c r="H2271">
        <v>13.6</v>
      </c>
      <c r="I2271">
        <v>191.98099999999999</v>
      </c>
      <c r="J2271">
        <v>252.53200000000001</v>
      </c>
      <c r="K2271">
        <v>123.16200000000001</v>
      </c>
    </row>
    <row r="2272" spans="1:11">
      <c r="A2272" t="str">
        <f t="shared" si="35"/>
        <v>12TH FLUL33.4</v>
      </c>
      <c r="B2272" t="s">
        <v>49</v>
      </c>
      <c r="C2272" t="s">
        <v>62</v>
      </c>
      <c r="D2272" t="s">
        <v>14</v>
      </c>
      <c r="E2272">
        <v>3.4</v>
      </c>
      <c r="F2272">
        <v>786.69</v>
      </c>
      <c r="G2272">
        <v>-62.96</v>
      </c>
      <c r="H2272">
        <v>13.6</v>
      </c>
      <c r="I2272">
        <v>191.98099999999999</v>
      </c>
      <c r="J2272">
        <v>344.34</v>
      </c>
      <c r="K2272">
        <v>288.363</v>
      </c>
    </row>
    <row r="2273" spans="1:11">
      <c r="A2273" t="str">
        <f t="shared" si="35"/>
        <v>11TH FLUL10</v>
      </c>
      <c r="B2273" t="s">
        <v>50</v>
      </c>
      <c r="C2273" t="s">
        <v>62</v>
      </c>
      <c r="D2273" t="s">
        <v>12</v>
      </c>
      <c r="E2273">
        <v>0</v>
      </c>
      <c r="F2273">
        <v>66517.19</v>
      </c>
      <c r="G2273">
        <v>8778.14</v>
      </c>
      <c r="H2273">
        <v>-700.81</v>
      </c>
      <c r="I2273">
        <v>76.575000000000003</v>
      </c>
      <c r="J2273">
        <v>-602.88199999999995</v>
      </c>
      <c r="K2273">
        <v>11985.338</v>
      </c>
    </row>
    <row r="2274" spans="1:11">
      <c r="A2274" t="str">
        <f t="shared" si="35"/>
        <v>11TH FLUL11.7</v>
      </c>
      <c r="B2274" t="s">
        <v>50</v>
      </c>
      <c r="C2274" t="s">
        <v>62</v>
      </c>
      <c r="D2274" t="s">
        <v>12</v>
      </c>
      <c r="E2274">
        <v>1.7</v>
      </c>
      <c r="F2274">
        <v>66517.19</v>
      </c>
      <c r="G2274">
        <v>8778.14</v>
      </c>
      <c r="H2274">
        <v>-700.81</v>
      </c>
      <c r="I2274">
        <v>76.575000000000003</v>
      </c>
      <c r="J2274">
        <v>833.755</v>
      </c>
      <c r="K2274">
        <v>-8994.6820000000007</v>
      </c>
    </row>
    <row r="2275" spans="1:11">
      <c r="A2275" t="str">
        <f t="shared" si="35"/>
        <v>11TH FLUL13.4</v>
      </c>
      <c r="B2275" t="s">
        <v>50</v>
      </c>
      <c r="C2275" t="s">
        <v>62</v>
      </c>
      <c r="D2275" t="s">
        <v>12</v>
      </c>
      <c r="E2275">
        <v>3.4</v>
      </c>
      <c r="F2275">
        <v>66517.19</v>
      </c>
      <c r="G2275">
        <v>8778.14</v>
      </c>
      <c r="H2275">
        <v>-700.81</v>
      </c>
      <c r="I2275">
        <v>76.575000000000003</v>
      </c>
      <c r="J2275">
        <v>2253.328</v>
      </c>
      <c r="K2275">
        <v>-29790.627</v>
      </c>
    </row>
    <row r="2276" spans="1:11">
      <c r="A2276" t="str">
        <f t="shared" si="35"/>
        <v>11TH FLUL20</v>
      </c>
      <c r="B2276" t="s">
        <v>50</v>
      </c>
      <c r="C2276" t="s">
        <v>62</v>
      </c>
      <c r="D2276" t="s">
        <v>13</v>
      </c>
      <c r="E2276">
        <v>0</v>
      </c>
      <c r="F2276">
        <v>-41320.54</v>
      </c>
      <c r="G2276">
        <v>-867.35</v>
      </c>
      <c r="H2276">
        <v>1930.65</v>
      </c>
      <c r="I2276">
        <v>-3.6</v>
      </c>
      <c r="J2276">
        <v>3729.8029999999999</v>
      </c>
      <c r="K2276">
        <v>-975.99300000000005</v>
      </c>
    </row>
    <row r="2277" spans="1:11">
      <c r="A2277" t="str">
        <f t="shared" si="35"/>
        <v>11TH FLUL21.7</v>
      </c>
      <c r="B2277" t="s">
        <v>50</v>
      </c>
      <c r="C2277" t="s">
        <v>62</v>
      </c>
      <c r="D2277" t="s">
        <v>13</v>
      </c>
      <c r="E2277">
        <v>1.7</v>
      </c>
      <c r="F2277">
        <v>-41320.54</v>
      </c>
      <c r="G2277">
        <v>-867.35</v>
      </c>
      <c r="H2277">
        <v>1930.65</v>
      </c>
      <c r="I2277">
        <v>-3.6</v>
      </c>
      <c r="J2277">
        <v>-2490.41</v>
      </c>
      <c r="K2277">
        <v>659.66899999999998</v>
      </c>
    </row>
    <row r="2278" spans="1:11">
      <c r="A2278" t="str">
        <f t="shared" si="35"/>
        <v>11TH FLUL23.4</v>
      </c>
      <c r="B2278" t="s">
        <v>50</v>
      </c>
      <c r="C2278" t="s">
        <v>62</v>
      </c>
      <c r="D2278" t="s">
        <v>13</v>
      </c>
      <c r="E2278">
        <v>3.4</v>
      </c>
      <c r="F2278">
        <v>-41320.54</v>
      </c>
      <c r="G2278">
        <v>-867.35</v>
      </c>
      <c r="H2278">
        <v>1930.65</v>
      </c>
      <c r="I2278">
        <v>-3.6</v>
      </c>
      <c r="J2278">
        <v>-8659.6560000000009</v>
      </c>
      <c r="K2278">
        <v>2281.8310000000001</v>
      </c>
    </row>
    <row r="2279" spans="1:11">
      <c r="A2279" t="str">
        <f t="shared" si="35"/>
        <v>11TH FLUL30</v>
      </c>
      <c r="B2279" t="s">
        <v>50</v>
      </c>
      <c r="C2279" t="s">
        <v>62</v>
      </c>
      <c r="D2279" t="s">
        <v>14</v>
      </c>
      <c r="E2279">
        <v>0</v>
      </c>
      <c r="F2279">
        <v>794.7</v>
      </c>
      <c r="G2279">
        <v>-5.78</v>
      </c>
      <c r="H2279">
        <v>-115.38</v>
      </c>
      <c r="I2279">
        <v>211.81399999999999</v>
      </c>
      <c r="J2279">
        <v>-11.750999999999999</v>
      </c>
      <c r="K2279">
        <v>103.842</v>
      </c>
    </row>
    <row r="2280" spans="1:11">
      <c r="A2280" t="str">
        <f t="shared" si="35"/>
        <v>11TH FLUL31.7</v>
      </c>
      <c r="B2280" t="s">
        <v>50</v>
      </c>
      <c r="C2280" t="s">
        <v>62</v>
      </c>
      <c r="D2280" t="s">
        <v>14</v>
      </c>
      <c r="E2280">
        <v>1.7</v>
      </c>
      <c r="F2280">
        <v>794.7</v>
      </c>
      <c r="G2280">
        <v>-5.78</v>
      </c>
      <c r="H2280">
        <v>-115.38</v>
      </c>
      <c r="I2280">
        <v>211.81399999999999</v>
      </c>
      <c r="J2280">
        <v>342.06099999999998</v>
      </c>
      <c r="K2280">
        <v>192.32599999999999</v>
      </c>
    </row>
    <row r="2281" spans="1:11">
      <c r="A2281" t="str">
        <f t="shared" si="35"/>
        <v>11TH FLUL33.4</v>
      </c>
      <c r="B2281" t="s">
        <v>50</v>
      </c>
      <c r="C2281" t="s">
        <v>62</v>
      </c>
      <c r="D2281" t="s">
        <v>14</v>
      </c>
      <c r="E2281">
        <v>3.4</v>
      </c>
      <c r="F2281">
        <v>794.7</v>
      </c>
      <c r="G2281">
        <v>-5.78</v>
      </c>
      <c r="H2281">
        <v>-115.38</v>
      </c>
      <c r="I2281">
        <v>211.81399999999999</v>
      </c>
      <c r="J2281">
        <v>688.87300000000005</v>
      </c>
      <c r="K2281">
        <v>276.87299999999999</v>
      </c>
    </row>
    <row r="2282" spans="1:11">
      <c r="A2282" t="str">
        <f t="shared" si="35"/>
        <v>10TH FLUL10</v>
      </c>
      <c r="B2282" t="s">
        <v>51</v>
      </c>
      <c r="C2282" t="s">
        <v>62</v>
      </c>
      <c r="D2282" t="s">
        <v>12</v>
      </c>
      <c r="E2282">
        <v>0</v>
      </c>
      <c r="F2282">
        <v>71492.42</v>
      </c>
      <c r="G2282">
        <v>2722.88</v>
      </c>
      <c r="H2282">
        <v>-354.06</v>
      </c>
      <c r="I2282">
        <v>75.465000000000003</v>
      </c>
      <c r="J2282">
        <v>-403.28800000000001</v>
      </c>
      <c r="K2282">
        <v>4802.6390000000001</v>
      </c>
    </row>
    <row r="2283" spans="1:11">
      <c r="A2283" t="str">
        <f t="shared" si="35"/>
        <v>10TH FLUL11.7</v>
      </c>
      <c r="B2283" t="s">
        <v>51</v>
      </c>
      <c r="C2283" t="s">
        <v>62</v>
      </c>
      <c r="D2283" t="s">
        <v>12</v>
      </c>
      <c r="E2283">
        <v>1.7</v>
      </c>
      <c r="F2283">
        <v>71492.42</v>
      </c>
      <c r="G2283">
        <v>2722.88</v>
      </c>
      <c r="H2283">
        <v>-354.06</v>
      </c>
      <c r="I2283">
        <v>75.465000000000003</v>
      </c>
      <c r="J2283">
        <v>507.48399999999998</v>
      </c>
      <c r="K2283">
        <v>-7159.0320000000002</v>
      </c>
    </row>
    <row r="2284" spans="1:11">
      <c r="A2284" t="str">
        <f t="shared" si="35"/>
        <v>10TH FLUL13.4</v>
      </c>
      <c r="B2284" t="s">
        <v>51</v>
      </c>
      <c r="C2284" t="s">
        <v>62</v>
      </c>
      <c r="D2284" t="s">
        <v>12</v>
      </c>
      <c r="E2284">
        <v>3.4</v>
      </c>
      <c r="F2284">
        <v>71492.42</v>
      </c>
      <c r="G2284">
        <v>2722.88</v>
      </c>
      <c r="H2284">
        <v>-354.06</v>
      </c>
      <c r="I2284">
        <v>75.465000000000003</v>
      </c>
      <c r="J2284">
        <v>1406.1769999999999</v>
      </c>
      <c r="K2284">
        <v>-18950.294999999998</v>
      </c>
    </row>
    <row r="2285" spans="1:11">
      <c r="A2285" t="str">
        <f t="shared" si="35"/>
        <v>10TH FLUL20</v>
      </c>
      <c r="B2285" t="s">
        <v>51</v>
      </c>
      <c r="C2285" t="s">
        <v>62</v>
      </c>
      <c r="D2285" t="s">
        <v>13</v>
      </c>
      <c r="E2285">
        <v>0</v>
      </c>
      <c r="F2285">
        <v>-43425.93</v>
      </c>
      <c r="G2285">
        <v>-655.82</v>
      </c>
      <c r="H2285">
        <v>1255.1199999999999</v>
      </c>
      <c r="I2285">
        <v>-0.43099999999999999</v>
      </c>
      <c r="J2285">
        <v>4631.2640000000001</v>
      </c>
      <c r="K2285">
        <v>-859.971</v>
      </c>
    </row>
    <row r="2286" spans="1:11">
      <c r="A2286" t="str">
        <f t="shared" si="35"/>
        <v>10TH FLUL21.7</v>
      </c>
      <c r="B2286" t="s">
        <v>51</v>
      </c>
      <c r="C2286" t="s">
        <v>62</v>
      </c>
      <c r="D2286" t="s">
        <v>13</v>
      </c>
      <c r="E2286">
        <v>1.7</v>
      </c>
      <c r="F2286">
        <v>-43425.93</v>
      </c>
      <c r="G2286">
        <v>-655.82</v>
      </c>
      <c r="H2286">
        <v>1255.1199999999999</v>
      </c>
      <c r="I2286">
        <v>-0.43099999999999999</v>
      </c>
      <c r="J2286">
        <v>-981.22699999999998</v>
      </c>
      <c r="K2286">
        <v>464.18599999999998</v>
      </c>
    </row>
    <row r="2287" spans="1:11">
      <c r="A2287" t="str">
        <f t="shared" si="35"/>
        <v>10TH FLUL23.4</v>
      </c>
      <c r="B2287" t="s">
        <v>51</v>
      </c>
      <c r="C2287" t="s">
        <v>62</v>
      </c>
      <c r="D2287" t="s">
        <v>13</v>
      </c>
      <c r="E2287">
        <v>3.4</v>
      </c>
      <c r="F2287">
        <v>-43425.93</v>
      </c>
      <c r="G2287">
        <v>-655.82</v>
      </c>
      <c r="H2287">
        <v>1255.1199999999999</v>
      </c>
      <c r="I2287">
        <v>-0.43099999999999999</v>
      </c>
      <c r="J2287">
        <v>-6570.3620000000001</v>
      </c>
      <c r="K2287">
        <v>1777.2940000000001</v>
      </c>
    </row>
    <row r="2288" spans="1:11">
      <c r="A2288" t="str">
        <f t="shared" si="35"/>
        <v>10TH FLUL30</v>
      </c>
      <c r="B2288" t="s">
        <v>51</v>
      </c>
      <c r="C2288" t="s">
        <v>62</v>
      </c>
      <c r="D2288" t="s">
        <v>14</v>
      </c>
      <c r="E2288">
        <v>0</v>
      </c>
      <c r="F2288">
        <v>805.36</v>
      </c>
      <c r="G2288">
        <v>-106.07</v>
      </c>
      <c r="H2288">
        <v>-73.91</v>
      </c>
      <c r="I2288">
        <v>228.791</v>
      </c>
      <c r="J2288">
        <v>-64.05</v>
      </c>
      <c r="K2288">
        <v>-107.46599999999999</v>
      </c>
    </row>
    <row r="2289" spans="1:11">
      <c r="A2289" t="str">
        <f t="shared" si="35"/>
        <v>10TH FLUL31.7</v>
      </c>
      <c r="B2289" t="s">
        <v>51</v>
      </c>
      <c r="C2289" t="s">
        <v>62</v>
      </c>
      <c r="D2289" t="s">
        <v>14</v>
      </c>
      <c r="E2289">
        <v>1.7</v>
      </c>
      <c r="F2289">
        <v>805.36</v>
      </c>
      <c r="G2289">
        <v>-106.07</v>
      </c>
      <c r="H2289">
        <v>-73.91</v>
      </c>
      <c r="I2289">
        <v>228.791</v>
      </c>
      <c r="J2289">
        <v>258.10399999999998</v>
      </c>
      <c r="K2289">
        <v>174.62299999999999</v>
      </c>
    </row>
    <row r="2290" spans="1:11">
      <c r="A2290" t="str">
        <f t="shared" si="35"/>
        <v>10TH FLUL33.4</v>
      </c>
      <c r="B2290" t="s">
        <v>51</v>
      </c>
      <c r="C2290" t="s">
        <v>62</v>
      </c>
      <c r="D2290" t="s">
        <v>14</v>
      </c>
      <c r="E2290">
        <v>3.4</v>
      </c>
      <c r="F2290">
        <v>805.36</v>
      </c>
      <c r="G2290">
        <v>-106.07</v>
      </c>
      <c r="H2290">
        <v>-73.91</v>
      </c>
      <c r="I2290">
        <v>228.791</v>
      </c>
      <c r="J2290">
        <v>574.11400000000003</v>
      </c>
      <c r="K2290">
        <v>452.55599999999998</v>
      </c>
    </row>
    <row r="2291" spans="1:11">
      <c r="A2291" t="str">
        <f t="shared" si="35"/>
        <v>9TH FLUL10</v>
      </c>
      <c r="B2291" t="s">
        <v>52</v>
      </c>
      <c r="C2291" t="s">
        <v>62</v>
      </c>
      <c r="D2291" t="s">
        <v>12</v>
      </c>
      <c r="E2291">
        <v>0</v>
      </c>
      <c r="F2291">
        <v>76748.289999999994</v>
      </c>
      <c r="G2291">
        <v>5403.79</v>
      </c>
      <c r="H2291">
        <v>-451.11</v>
      </c>
      <c r="I2291">
        <v>86.49</v>
      </c>
      <c r="J2291">
        <v>-542.20000000000005</v>
      </c>
      <c r="K2291">
        <v>8343.7620000000006</v>
      </c>
    </row>
    <row r="2292" spans="1:11">
      <c r="A2292" t="str">
        <f t="shared" si="35"/>
        <v>9TH FLUL11.7</v>
      </c>
      <c r="B2292" t="s">
        <v>52</v>
      </c>
      <c r="C2292" t="s">
        <v>62</v>
      </c>
      <c r="D2292" t="s">
        <v>12</v>
      </c>
      <c r="E2292">
        <v>1.7</v>
      </c>
      <c r="F2292">
        <v>76748.289999999994</v>
      </c>
      <c r="G2292">
        <v>5403.79</v>
      </c>
      <c r="H2292">
        <v>-451.11</v>
      </c>
      <c r="I2292">
        <v>86.49</v>
      </c>
      <c r="J2292">
        <v>611.19000000000005</v>
      </c>
      <c r="K2292">
        <v>-9762.9660000000003</v>
      </c>
    </row>
    <row r="2293" spans="1:11">
      <c r="A2293" t="str">
        <f t="shared" si="35"/>
        <v>9TH FLUL13.4</v>
      </c>
      <c r="B2293" t="s">
        <v>52</v>
      </c>
      <c r="C2293" t="s">
        <v>62</v>
      </c>
      <c r="D2293" t="s">
        <v>12</v>
      </c>
      <c r="E2293">
        <v>3.4</v>
      </c>
      <c r="F2293">
        <v>76748.289999999994</v>
      </c>
      <c r="G2293">
        <v>5403.79</v>
      </c>
      <c r="H2293">
        <v>-451.11</v>
      </c>
      <c r="I2293">
        <v>86.49</v>
      </c>
      <c r="J2293">
        <v>1747.9939999999999</v>
      </c>
      <c r="K2293">
        <v>-27604.754000000001</v>
      </c>
    </row>
    <row r="2294" spans="1:11">
      <c r="A2294" t="str">
        <f t="shared" si="35"/>
        <v>9TH FLUL20</v>
      </c>
      <c r="B2294" t="s">
        <v>52</v>
      </c>
      <c r="C2294" t="s">
        <v>62</v>
      </c>
      <c r="D2294" t="s">
        <v>13</v>
      </c>
      <c r="E2294">
        <v>0</v>
      </c>
      <c r="F2294">
        <v>-45631.65</v>
      </c>
      <c r="G2294">
        <v>-736.89</v>
      </c>
      <c r="H2294">
        <v>805.57</v>
      </c>
      <c r="I2294">
        <v>1.7</v>
      </c>
      <c r="J2294">
        <v>4885.1729999999998</v>
      </c>
      <c r="K2294">
        <v>-954.20299999999997</v>
      </c>
    </row>
    <row r="2295" spans="1:11">
      <c r="A2295" t="str">
        <f t="shared" si="35"/>
        <v>9TH FLUL21.7</v>
      </c>
      <c r="B2295" t="s">
        <v>52</v>
      </c>
      <c r="C2295" t="s">
        <v>62</v>
      </c>
      <c r="D2295" t="s">
        <v>13</v>
      </c>
      <c r="E2295">
        <v>1.7</v>
      </c>
      <c r="F2295">
        <v>-45631.65</v>
      </c>
      <c r="G2295">
        <v>-736.89</v>
      </c>
      <c r="H2295">
        <v>805.57</v>
      </c>
      <c r="I2295">
        <v>1.7</v>
      </c>
      <c r="J2295">
        <v>-483.15699999999998</v>
      </c>
      <c r="K2295">
        <v>568.64800000000002</v>
      </c>
    </row>
    <row r="2296" spans="1:11">
      <c r="A2296" t="str">
        <f t="shared" si="35"/>
        <v>9TH FLUL23.4</v>
      </c>
      <c r="B2296" t="s">
        <v>52</v>
      </c>
      <c r="C2296" t="s">
        <v>62</v>
      </c>
      <c r="D2296" t="s">
        <v>13</v>
      </c>
      <c r="E2296">
        <v>3.4</v>
      </c>
      <c r="F2296">
        <v>-45631.65</v>
      </c>
      <c r="G2296">
        <v>-736.89</v>
      </c>
      <c r="H2296">
        <v>805.57</v>
      </c>
      <c r="I2296">
        <v>1.7</v>
      </c>
      <c r="J2296">
        <v>-5838.3760000000002</v>
      </c>
      <c r="K2296">
        <v>2076.067</v>
      </c>
    </row>
    <row r="2297" spans="1:11">
      <c r="A2297" t="str">
        <f t="shared" si="35"/>
        <v>9TH FLUL30</v>
      </c>
      <c r="B2297" t="s">
        <v>52</v>
      </c>
      <c r="C2297" t="s">
        <v>62</v>
      </c>
      <c r="D2297" t="s">
        <v>14</v>
      </c>
      <c r="E2297">
        <v>0</v>
      </c>
      <c r="F2297">
        <v>817.07</v>
      </c>
      <c r="G2297">
        <v>-33.700000000000003</v>
      </c>
      <c r="H2297">
        <v>-51.96</v>
      </c>
      <c r="I2297">
        <v>243.24</v>
      </c>
      <c r="J2297">
        <v>-82.972999999999999</v>
      </c>
      <c r="K2297">
        <v>-87.915999999999997</v>
      </c>
    </row>
    <row r="2298" spans="1:11">
      <c r="A2298" t="str">
        <f t="shared" si="35"/>
        <v>9TH FLUL31.7</v>
      </c>
      <c r="B2298" t="s">
        <v>52</v>
      </c>
      <c r="C2298" t="s">
        <v>62</v>
      </c>
      <c r="D2298" t="s">
        <v>14</v>
      </c>
      <c r="E2298">
        <v>1.7</v>
      </c>
      <c r="F2298">
        <v>817.07</v>
      </c>
      <c r="G2298">
        <v>-33.700000000000003</v>
      </c>
      <c r="H2298">
        <v>-51.96</v>
      </c>
      <c r="I2298">
        <v>243.24</v>
      </c>
      <c r="J2298">
        <v>242.94200000000001</v>
      </c>
      <c r="K2298">
        <v>90.478999999999999</v>
      </c>
    </row>
    <row r="2299" spans="1:11">
      <c r="A2299" t="str">
        <f t="shared" si="35"/>
        <v>9TH FLUL33.4</v>
      </c>
      <c r="B2299" t="s">
        <v>52</v>
      </c>
      <c r="C2299" t="s">
        <v>62</v>
      </c>
      <c r="D2299" t="s">
        <v>14</v>
      </c>
      <c r="E2299">
        <v>3.4</v>
      </c>
      <c r="F2299">
        <v>817.07</v>
      </c>
      <c r="G2299">
        <v>-33.700000000000003</v>
      </c>
      <c r="H2299">
        <v>-51.96</v>
      </c>
      <c r="I2299">
        <v>243.24</v>
      </c>
      <c r="J2299">
        <v>562.26400000000001</v>
      </c>
      <c r="K2299">
        <v>266.41899999999998</v>
      </c>
    </row>
    <row r="2300" spans="1:11">
      <c r="A2300" t="str">
        <f t="shared" si="35"/>
        <v>8TH FLUL10</v>
      </c>
      <c r="B2300" t="s">
        <v>53</v>
      </c>
      <c r="C2300" t="s">
        <v>62</v>
      </c>
      <c r="D2300" t="s">
        <v>12</v>
      </c>
      <c r="E2300">
        <v>0</v>
      </c>
      <c r="F2300">
        <v>82181.509999999995</v>
      </c>
      <c r="G2300">
        <v>7225.75</v>
      </c>
      <c r="H2300">
        <v>-712.45</v>
      </c>
      <c r="I2300">
        <v>97.391000000000005</v>
      </c>
      <c r="J2300">
        <v>-1574.5260000000001</v>
      </c>
      <c r="K2300">
        <v>19311.655999999999</v>
      </c>
    </row>
    <row r="2301" spans="1:11">
      <c r="A2301" t="str">
        <f t="shared" si="35"/>
        <v>8TH FLUL11.7</v>
      </c>
      <c r="B2301" t="s">
        <v>53</v>
      </c>
      <c r="C2301" t="s">
        <v>62</v>
      </c>
      <c r="D2301" t="s">
        <v>12</v>
      </c>
      <c r="E2301">
        <v>1.7</v>
      </c>
      <c r="F2301">
        <v>82181.509999999995</v>
      </c>
      <c r="G2301">
        <v>7225.75</v>
      </c>
      <c r="H2301">
        <v>-712.45</v>
      </c>
      <c r="I2301">
        <v>97.391000000000005</v>
      </c>
      <c r="J2301">
        <v>90.123000000000005</v>
      </c>
      <c r="K2301">
        <v>-3347.3029999999999</v>
      </c>
    </row>
    <row r="2302" spans="1:11">
      <c r="A2302" t="str">
        <f t="shared" si="35"/>
        <v>8TH FLUL13.4</v>
      </c>
      <c r="B2302" t="s">
        <v>53</v>
      </c>
      <c r="C2302" t="s">
        <v>62</v>
      </c>
      <c r="D2302" t="s">
        <v>12</v>
      </c>
      <c r="E2302">
        <v>3.4</v>
      </c>
      <c r="F2302">
        <v>82181.509999999995</v>
      </c>
      <c r="G2302">
        <v>7225.75</v>
      </c>
      <c r="H2302">
        <v>-712.45</v>
      </c>
      <c r="I2302">
        <v>97.391000000000005</v>
      </c>
      <c r="J2302">
        <v>1752.027</v>
      </c>
      <c r="K2302">
        <v>-25904.273000000001</v>
      </c>
    </row>
    <row r="2303" spans="1:11">
      <c r="A2303" t="str">
        <f t="shared" si="35"/>
        <v>8TH FLUL20</v>
      </c>
      <c r="B2303" t="s">
        <v>53</v>
      </c>
      <c r="C2303" t="s">
        <v>62</v>
      </c>
      <c r="D2303" t="s">
        <v>13</v>
      </c>
      <c r="E2303">
        <v>0</v>
      </c>
      <c r="F2303">
        <v>-47888.89</v>
      </c>
      <c r="G2303">
        <v>-1125.8499999999999</v>
      </c>
      <c r="H2303">
        <v>2040.53</v>
      </c>
      <c r="I2303">
        <v>3.3010000000000002</v>
      </c>
      <c r="J2303">
        <v>10167.214</v>
      </c>
      <c r="K2303">
        <v>-2327.576</v>
      </c>
    </row>
    <row r="2304" spans="1:11">
      <c r="A2304" t="str">
        <f t="shared" si="35"/>
        <v>8TH FLUL21.7</v>
      </c>
      <c r="B2304" t="s">
        <v>53</v>
      </c>
      <c r="C2304" t="s">
        <v>62</v>
      </c>
      <c r="D2304" t="s">
        <v>13</v>
      </c>
      <c r="E2304">
        <v>1.7</v>
      </c>
      <c r="F2304">
        <v>-47888.89</v>
      </c>
      <c r="G2304">
        <v>-1125.8499999999999</v>
      </c>
      <c r="H2304">
        <v>2040.53</v>
      </c>
      <c r="I2304">
        <v>3.3010000000000002</v>
      </c>
      <c r="J2304">
        <v>2273.5720000000001</v>
      </c>
      <c r="K2304">
        <v>-97.89</v>
      </c>
    </row>
    <row r="2305" spans="1:11">
      <c r="A2305" t="str">
        <f t="shared" si="35"/>
        <v>8TH FLUL23.4</v>
      </c>
      <c r="B2305" t="s">
        <v>53</v>
      </c>
      <c r="C2305" t="s">
        <v>62</v>
      </c>
      <c r="D2305" t="s">
        <v>13</v>
      </c>
      <c r="E2305">
        <v>3.4</v>
      </c>
      <c r="F2305">
        <v>-47888.89</v>
      </c>
      <c r="G2305">
        <v>-1125.8499999999999</v>
      </c>
      <c r="H2305">
        <v>2040.53</v>
      </c>
      <c r="I2305">
        <v>3.3010000000000002</v>
      </c>
      <c r="J2305">
        <v>-5689.3450000000003</v>
      </c>
      <c r="K2305">
        <v>2134.779</v>
      </c>
    </row>
    <row r="2306" spans="1:11">
      <c r="A2306" t="str">
        <f t="shared" si="35"/>
        <v>8TH FLUL30</v>
      </c>
      <c r="B2306" t="s">
        <v>53</v>
      </c>
      <c r="C2306" t="s">
        <v>62</v>
      </c>
      <c r="D2306" t="s">
        <v>14</v>
      </c>
      <c r="E2306">
        <v>0</v>
      </c>
      <c r="F2306">
        <v>829.19</v>
      </c>
      <c r="G2306">
        <v>-89.3</v>
      </c>
      <c r="H2306">
        <v>-154.16</v>
      </c>
      <c r="I2306">
        <v>253.89</v>
      </c>
      <c r="J2306">
        <v>-491.16300000000001</v>
      </c>
      <c r="K2306">
        <v>-284.35000000000002</v>
      </c>
    </row>
    <row r="2307" spans="1:11">
      <c r="A2307" t="str">
        <f t="shared" ref="A2307:A2370" si="36">+CONCATENATE(B2307,D2307,E2307)</f>
        <v>8TH FLUL31.7</v>
      </c>
      <c r="B2307" t="s">
        <v>53</v>
      </c>
      <c r="C2307" t="s">
        <v>62</v>
      </c>
      <c r="D2307" t="s">
        <v>14</v>
      </c>
      <c r="E2307">
        <v>1.7</v>
      </c>
      <c r="F2307">
        <v>829.19</v>
      </c>
      <c r="G2307">
        <v>-89.3</v>
      </c>
      <c r="H2307">
        <v>-154.16</v>
      </c>
      <c r="I2307">
        <v>253.89</v>
      </c>
      <c r="J2307">
        <v>46.018000000000001</v>
      </c>
      <c r="K2307">
        <v>6.4740000000000002</v>
      </c>
    </row>
    <row r="2308" spans="1:11">
      <c r="A2308" t="str">
        <f t="shared" si="36"/>
        <v>8TH FLUL33.4</v>
      </c>
      <c r="B2308" t="s">
        <v>53</v>
      </c>
      <c r="C2308" t="s">
        <v>62</v>
      </c>
      <c r="D2308" t="s">
        <v>14</v>
      </c>
      <c r="E2308">
        <v>3.4</v>
      </c>
      <c r="F2308">
        <v>829.19</v>
      </c>
      <c r="G2308">
        <v>-89.3</v>
      </c>
      <c r="H2308">
        <v>-154.16</v>
      </c>
      <c r="I2308">
        <v>253.89</v>
      </c>
      <c r="J2308">
        <v>581.79600000000005</v>
      </c>
      <c r="K2308">
        <v>297.101</v>
      </c>
    </row>
    <row r="2309" spans="1:11">
      <c r="A2309" t="str">
        <f t="shared" si="36"/>
        <v>7TH FLUL10</v>
      </c>
      <c r="B2309" t="s">
        <v>54</v>
      </c>
      <c r="C2309" t="s">
        <v>62</v>
      </c>
      <c r="D2309" t="s">
        <v>12</v>
      </c>
      <c r="E2309">
        <v>0</v>
      </c>
      <c r="F2309">
        <v>87660.44</v>
      </c>
      <c r="G2309">
        <v>7123.72</v>
      </c>
      <c r="H2309">
        <v>135.34</v>
      </c>
      <c r="I2309">
        <v>99.150999999999996</v>
      </c>
      <c r="J2309">
        <v>221.59100000000001</v>
      </c>
      <c r="K2309">
        <v>31292.813999999998</v>
      </c>
    </row>
    <row r="2310" spans="1:11">
      <c r="A2310" t="str">
        <f t="shared" si="36"/>
        <v>7TH FLUL11.7</v>
      </c>
      <c r="B2310" t="s">
        <v>54</v>
      </c>
      <c r="C2310" t="s">
        <v>62</v>
      </c>
      <c r="D2310" t="s">
        <v>12</v>
      </c>
      <c r="E2310">
        <v>1.7</v>
      </c>
      <c r="F2310">
        <v>87660.44</v>
      </c>
      <c r="G2310">
        <v>7123.72</v>
      </c>
      <c r="H2310">
        <v>135.34</v>
      </c>
      <c r="I2310">
        <v>99.150999999999996</v>
      </c>
      <c r="J2310">
        <v>504.60300000000001</v>
      </c>
      <c r="K2310">
        <v>8005.5810000000001</v>
      </c>
    </row>
    <row r="2311" spans="1:11">
      <c r="A2311" t="str">
        <f t="shared" si="36"/>
        <v>7TH FLUL13.4</v>
      </c>
      <c r="B2311" t="s">
        <v>54</v>
      </c>
      <c r="C2311" t="s">
        <v>62</v>
      </c>
      <c r="D2311" t="s">
        <v>12</v>
      </c>
      <c r="E2311">
        <v>3.4</v>
      </c>
      <c r="F2311">
        <v>87660.44</v>
      </c>
      <c r="G2311">
        <v>7123.72</v>
      </c>
      <c r="H2311">
        <v>135.34</v>
      </c>
      <c r="I2311">
        <v>99.150999999999996</v>
      </c>
      <c r="J2311">
        <v>770.55799999999999</v>
      </c>
      <c r="K2311">
        <v>-15552.245999999999</v>
      </c>
    </row>
    <row r="2312" spans="1:11">
      <c r="A2312" t="str">
        <f t="shared" si="36"/>
        <v>7TH FLUL20</v>
      </c>
      <c r="B2312" t="s">
        <v>54</v>
      </c>
      <c r="C2312" t="s">
        <v>62</v>
      </c>
      <c r="D2312" t="s">
        <v>13</v>
      </c>
      <c r="E2312">
        <v>0</v>
      </c>
      <c r="F2312">
        <v>-50135.07</v>
      </c>
      <c r="G2312">
        <v>299.16000000000003</v>
      </c>
      <c r="H2312">
        <v>-4023.97</v>
      </c>
      <c r="I2312">
        <v>4.1989999999999998</v>
      </c>
      <c r="J2312">
        <v>-4136.4709999999995</v>
      </c>
      <c r="K2312">
        <v>1071.71</v>
      </c>
    </row>
    <row r="2313" spans="1:11">
      <c r="A2313" t="str">
        <f t="shared" si="36"/>
        <v>7TH FLUL21.7</v>
      </c>
      <c r="B2313" t="s">
        <v>54</v>
      </c>
      <c r="C2313" t="s">
        <v>62</v>
      </c>
      <c r="D2313" t="s">
        <v>13</v>
      </c>
      <c r="E2313">
        <v>1.7</v>
      </c>
      <c r="F2313">
        <v>-50135.07</v>
      </c>
      <c r="G2313">
        <v>299.16000000000003</v>
      </c>
      <c r="H2313">
        <v>-4023.97</v>
      </c>
      <c r="I2313">
        <v>4.1989999999999998</v>
      </c>
      <c r="J2313">
        <v>-2153.2800000000002</v>
      </c>
      <c r="K2313">
        <v>929.16399999999999</v>
      </c>
    </row>
    <row r="2314" spans="1:11">
      <c r="A2314" t="str">
        <f t="shared" si="36"/>
        <v>7TH FLUL23.4</v>
      </c>
      <c r="B2314" t="s">
        <v>54</v>
      </c>
      <c r="C2314" t="s">
        <v>62</v>
      </c>
      <c r="D2314" t="s">
        <v>13</v>
      </c>
      <c r="E2314">
        <v>3.4</v>
      </c>
      <c r="F2314">
        <v>-50135.07</v>
      </c>
      <c r="G2314">
        <v>299.16000000000003</v>
      </c>
      <c r="H2314">
        <v>-4023.97</v>
      </c>
      <c r="I2314">
        <v>4.1989999999999998</v>
      </c>
      <c r="J2314">
        <v>-97.307000000000002</v>
      </c>
      <c r="K2314">
        <v>755.21100000000001</v>
      </c>
    </row>
    <row r="2315" spans="1:11">
      <c r="A2315" t="str">
        <f t="shared" si="36"/>
        <v>7TH FLUL30</v>
      </c>
      <c r="B2315" t="s">
        <v>54</v>
      </c>
      <c r="C2315" t="s">
        <v>62</v>
      </c>
      <c r="D2315" t="s">
        <v>14</v>
      </c>
      <c r="E2315">
        <v>0</v>
      </c>
      <c r="F2315">
        <v>840.81</v>
      </c>
      <c r="G2315">
        <v>51.76</v>
      </c>
      <c r="H2315">
        <v>197.27</v>
      </c>
      <c r="I2315">
        <v>255.57599999999999</v>
      </c>
      <c r="J2315">
        <v>240.24299999999999</v>
      </c>
      <c r="K2315">
        <v>-31.978000000000002</v>
      </c>
    </row>
    <row r="2316" spans="1:11">
      <c r="A2316" t="str">
        <f t="shared" si="36"/>
        <v>7TH FLUL31.7</v>
      </c>
      <c r="B2316" t="s">
        <v>54</v>
      </c>
      <c r="C2316" t="s">
        <v>62</v>
      </c>
      <c r="D2316" t="s">
        <v>14</v>
      </c>
      <c r="E2316">
        <v>1.7</v>
      </c>
      <c r="F2316">
        <v>840.81</v>
      </c>
      <c r="G2316">
        <v>51.76</v>
      </c>
      <c r="H2316">
        <v>197.27</v>
      </c>
      <c r="I2316">
        <v>255.57599999999999</v>
      </c>
      <c r="J2316">
        <v>214.83500000000001</v>
      </c>
      <c r="K2316">
        <v>33.292000000000002</v>
      </c>
    </row>
    <row r="2317" spans="1:11">
      <c r="A2317" t="str">
        <f t="shared" si="36"/>
        <v>7TH FLUL33.4</v>
      </c>
      <c r="B2317" t="s">
        <v>54</v>
      </c>
      <c r="C2317" t="s">
        <v>62</v>
      </c>
      <c r="D2317" t="s">
        <v>14</v>
      </c>
      <c r="E2317">
        <v>3.4</v>
      </c>
      <c r="F2317">
        <v>840.81</v>
      </c>
      <c r="G2317">
        <v>51.76</v>
      </c>
      <c r="H2317">
        <v>197.27</v>
      </c>
      <c r="I2317">
        <v>255.57599999999999</v>
      </c>
      <c r="J2317">
        <v>182.166</v>
      </c>
      <c r="K2317">
        <v>97.436000000000007</v>
      </c>
    </row>
    <row r="2318" spans="1:11">
      <c r="A2318" t="str">
        <f t="shared" si="36"/>
        <v>6TH FLUL10</v>
      </c>
      <c r="B2318" t="s">
        <v>55</v>
      </c>
      <c r="C2318" t="s">
        <v>62</v>
      </c>
      <c r="D2318" t="s">
        <v>12</v>
      </c>
      <c r="E2318">
        <v>0</v>
      </c>
      <c r="F2318">
        <v>92427.06</v>
      </c>
      <c r="G2318">
        <v>39274.839999999997</v>
      </c>
      <c r="H2318">
        <v>-2972.81</v>
      </c>
      <c r="I2318">
        <v>90.266999999999996</v>
      </c>
      <c r="J2318">
        <v>-8628.64</v>
      </c>
      <c r="K2318">
        <v>152030.329</v>
      </c>
    </row>
    <row r="2319" spans="1:11">
      <c r="A2319" t="str">
        <f t="shared" si="36"/>
        <v>6TH FLUL11.7</v>
      </c>
      <c r="B2319" t="s">
        <v>55</v>
      </c>
      <c r="C2319" t="s">
        <v>62</v>
      </c>
      <c r="D2319" t="s">
        <v>12</v>
      </c>
      <c r="E2319">
        <v>1.7</v>
      </c>
      <c r="F2319">
        <v>92427.06</v>
      </c>
      <c r="G2319">
        <v>39274.839999999997</v>
      </c>
      <c r="H2319">
        <v>-2972.81</v>
      </c>
      <c r="I2319">
        <v>90.266999999999996</v>
      </c>
      <c r="J2319">
        <v>-3101.3069999999998</v>
      </c>
      <c r="K2319">
        <v>76664.081999999995</v>
      </c>
    </row>
    <row r="2320" spans="1:11">
      <c r="A2320" t="str">
        <f t="shared" si="36"/>
        <v>6TH FLUL13.4</v>
      </c>
      <c r="B2320" t="s">
        <v>55</v>
      </c>
      <c r="C2320" t="s">
        <v>62</v>
      </c>
      <c r="D2320" t="s">
        <v>12</v>
      </c>
      <c r="E2320">
        <v>3.4</v>
      </c>
      <c r="F2320">
        <v>92427.06</v>
      </c>
      <c r="G2320">
        <v>39274.839999999997</v>
      </c>
      <c r="H2320">
        <v>-2972.81</v>
      </c>
      <c r="I2320">
        <v>90.266999999999996</v>
      </c>
      <c r="J2320">
        <v>2541.1640000000002</v>
      </c>
      <c r="K2320">
        <v>-1548.3389999999999</v>
      </c>
    </row>
    <row r="2321" spans="1:11">
      <c r="A2321" t="str">
        <f t="shared" si="36"/>
        <v>6TH FLUL20</v>
      </c>
      <c r="B2321" t="s">
        <v>55</v>
      </c>
      <c r="C2321" t="s">
        <v>62</v>
      </c>
      <c r="D2321" t="s">
        <v>13</v>
      </c>
      <c r="E2321">
        <v>0</v>
      </c>
      <c r="F2321">
        <v>-52281.55</v>
      </c>
      <c r="G2321">
        <v>-6270.51</v>
      </c>
      <c r="H2321">
        <v>20857.11</v>
      </c>
      <c r="I2321">
        <v>4.0119999999999996</v>
      </c>
      <c r="J2321">
        <v>66135.694000000003</v>
      </c>
      <c r="K2321">
        <v>-17745.095000000001</v>
      </c>
    </row>
    <row r="2322" spans="1:11">
      <c r="A2322" t="str">
        <f t="shared" si="36"/>
        <v>6TH FLUL21.7</v>
      </c>
      <c r="B2322" t="s">
        <v>55</v>
      </c>
      <c r="C2322" t="s">
        <v>62</v>
      </c>
      <c r="D2322" t="s">
        <v>13</v>
      </c>
      <c r="E2322">
        <v>1.7</v>
      </c>
      <c r="F2322">
        <v>-52281.55</v>
      </c>
      <c r="G2322">
        <v>-6270.51</v>
      </c>
      <c r="H2322">
        <v>20857.11</v>
      </c>
      <c r="I2322">
        <v>4.0119999999999996</v>
      </c>
      <c r="J2322">
        <v>26173.95</v>
      </c>
      <c r="K2322">
        <v>-6896.6890000000003</v>
      </c>
    </row>
    <row r="2323" spans="1:11">
      <c r="A2323" t="str">
        <f t="shared" si="36"/>
        <v>6TH FLUL23.4</v>
      </c>
      <c r="B2323" t="s">
        <v>55</v>
      </c>
      <c r="C2323" t="s">
        <v>62</v>
      </c>
      <c r="D2323" t="s">
        <v>13</v>
      </c>
      <c r="E2323">
        <v>3.4</v>
      </c>
      <c r="F2323">
        <v>-52281.55</v>
      </c>
      <c r="G2323">
        <v>-6270.51</v>
      </c>
      <c r="H2323">
        <v>20857.11</v>
      </c>
      <c r="I2323">
        <v>4.0119999999999996</v>
      </c>
      <c r="J2323">
        <v>-14759.509</v>
      </c>
      <c r="K2323">
        <v>4207.759</v>
      </c>
    </row>
    <row r="2324" spans="1:11">
      <c r="A2324" t="str">
        <f t="shared" si="36"/>
        <v>6TH FLUL30</v>
      </c>
      <c r="B2324" t="s">
        <v>55</v>
      </c>
      <c r="C2324" t="s">
        <v>62</v>
      </c>
      <c r="D2324" t="s">
        <v>14</v>
      </c>
      <c r="E2324">
        <v>0</v>
      </c>
      <c r="F2324">
        <v>856.67</v>
      </c>
      <c r="G2324">
        <v>-579.20000000000005</v>
      </c>
      <c r="H2324">
        <v>-1361.87</v>
      </c>
      <c r="I2324">
        <v>241.17599999999999</v>
      </c>
      <c r="J2324">
        <v>-4320.0789999999997</v>
      </c>
      <c r="K2324">
        <v>-1925.213</v>
      </c>
    </row>
    <row r="2325" spans="1:11">
      <c r="A2325" t="str">
        <f t="shared" si="36"/>
        <v>6TH FLUL31.7</v>
      </c>
      <c r="B2325" t="s">
        <v>55</v>
      </c>
      <c r="C2325" t="s">
        <v>62</v>
      </c>
      <c r="D2325" t="s">
        <v>14</v>
      </c>
      <c r="E2325">
        <v>1.7</v>
      </c>
      <c r="F2325">
        <v>856.67</v>
      </c>
      <c r="G2325">
        <v>-579.20000000000005</v>
      </c>
      <c r="H2325">
        <v>-1361.87</v>
      </c>
      <c r="I2325">
        <v>241.17599999999999</v>
      </c>
      <c r="J2325">
        <v>-1719.425</v>
      </c>
      <c r="K2325">
        <v>-801.37800000000004</v>
      </c>
    </row>
    <row r="2326" spans="1:11">
      <c r="A2326" t="str">
        <f t="shared" si="36"/>
        <v>6TH FLUL33.4</v>
      </c>
      <c r="B2326" t="s">
        <v>55</v>
      </c>
      <c r="C2326" t="s">
        <v>62</v>
      </c>
      <c r="D2326" t="s">
        <v>14</v>
      </c>
      <c r="E2326">
        <v>3.4</v>
      </c>
      <c r="F2326">
        <v>856.67</v>
      </c>
      <c r="G2326">
        <v>-579.20000000000005</v>
      </c>
      <c r="H2326">
        <v>-1361.87</v>
      </c>
      <c r="I2326">
        <v>241.17599999999999</v>
      </c>
      <c r="J2326">
        <v>945.06299999999999</v>
      </c>
      <c r="K2326">
        <v>352.20800000000003</v>
      </c>
    </row>
    <row r="2327" spans="1:11">
      <c r="A2327" t="str">
        <f t="shared" si="36"/>
        <v>5TH FLUL10</v>
      </c>
      <c r="B2327" t="s">
        <v>33</v>
      </c>
      <c r="C2327" t="s">
        <v>62</v>
      </c>
      <c r="D2327" t="s">
        <v>12</v>
      </c>
      <c r="E2327">
        <v>0</v>
      </c>
      <c r="F2327">
        <v>115249.5</v>
      </c>
      <c r="G2327">
        <v>35714.76</v>
      </c>
      <c r="H2327">
        <v>-2517.73</v>
      </c>
      <c r="I2327">
        <v>-2.012</v>
      </c>
      <c r="J2327">
        <v>-7242.07</v>
      </c>
      <c r="K2327">
        <v>78633.468999999997</v>
      </c>
    </row>
    <row r="2328" spans="1:11">
      <c r="A2328" t="str">
        <f t="shared" si="36"/>
        <v>5TH FLUL11.945</v>
      </c>
      <c r="B2328" t="s">
        <v>33</v>
      </c>
      <c r="C2328" t="s">
        <v>62</v>
      </c>
      <c r="D2328" t="s">
        <v>12</v>
      </c>
      <c r="E2328">
        <v>1.9450000000000001</v>
      </c>
      <c r="F2328">
        <v>115249.5</v>
      </c>
      <c r="G2328">
        <v>35714.76</v>
      </c>
      <c r="H2328">
        <v>-2517.73</v>
      </c>
      <c r="I2328">
        <v>-2.012</v>
      </c>
      <c r="J2328">
        <v>-1876.009</v>
      </c>
      <c r="K2328">
        <v>-2114.2060000000001</v>
      </c>
    </row>
    <row r="2329" spans="1:11">
      <c r="A2329" t="str">
        <f t="shared" si="36"/>
        <v>5TH FLUL13.89</v>
      </c>
      <c r="B2329" t="s">
        <v>33</v>
      </c>
      <c r="C2329" t="s">
        <v>62</v>
      </c>
      <c r="D2329" t="s">
        <v>12</v>
      </c>
      <c r="E2329">
        <v>3.89</v>
      </c>
      <c r="F2329">
        <v>115249.5</v>
      </c>
      <c r="G2329">
        <v>35714.76</v>
      </c>
      <c r="H2329">
        <v>-2517.73</v>
      </c>
      <c r="I2329">
        <v>-2.012</v>
      </c>
      <c r="J2329">
        <v>3589.7930000000001</v>
      </c>
      <c r="K2329">
        <v>-82752.907000000007</v>
      </c>
    </row>
    <row r="2330" spans="1:11">
      <c r="A2330" t="str">
        <f t="shared" si="36"/>
        <v>5TH FLUL20</v>
      </c>
      <c r="B2330" t="s">
        <v>33</v>
      </c>
      <c r="C2330" t="s">
        <v>62</v>
      </c>
      <c r="D2330" t="s">
        <v>13</v>
      </c>
      <c r="E2330">
        <v>0</v>
      </c>
      <c r="F2330">
        <v>-66550.2</v>
      </c>
      <c r="G2330">
        <v>-5245.59</v>
      </c>
      <c r="H2330">
        <v>17279.349999999999</v>
      </c>
      <c r="I2330">
        <v>9.4120000000000008</v>
      </c>
      <c r="J2330">
        <v>41822.326999999997</v>
      </c>
      <c r="K2330">
        <v>-8507.9320000000007</v>
      </c>
    </row>
    <row r="2331" spans="1:11">
      <c r="A2331" t="str">
        <f t="shared" si="36"/>
        <v>5TH FLUL21.945</v>
      </c>
      <c r="B2331" t="s">
        <v>33</v>
      </c>
      <c r="C2331" t="s">
        <v>62</v>
      </c>
      <c r="D2331" t="s">
        <v>13</v>
      </c>
      <c r="E2331">
        <v>1.9450000000000001</v>
      </c>
      <c r="F2331">
        <v>-66550.2</v>
      </c>
      <c r="G2331">
        <v>-5245.59</v>
      </c>
      <c r="H2331">
        <v>17279.349999999999</v>
      </c>
      <c r="I2331">
        <v>9.4120000000000008</v>
      </c>
      <c r="J2331">
        <v>2450.0360000000001</v>
      </c>
      <c r="K2331">
        <v>2252.0709999999999</v>
      </c>
    </row>
    <row r="2332" spans="1:11">
      <c r="A2332" t="str">
        <f t="shared" si="36"/>
        <v>5TH FLUL23.89</v>
      </c>
      <c r="B2332" t="s">
        <v>33</v>
      </c>
      <c r="C2332" t="s">
        <v>62</v>
      </c>
      <c r="D2332" t="s">
        <v>13</v>
      </c>
      <c r="E2332">
        <v>3.89</v>
      </c>
      <c r="F2332">
        <v>-66550.2</v>
      </c>
      <c r="G2332">
        <v>-5245.59</v>
      </c>
      <c r="H2332">
        <v>17279.349999999999</v>
      </c>
      <c r="I2332">
        <v>9.4120000000000008</v>
      </c>
      <c r="J2332">
        <v>-37053.794999999998</v>
      </c>
      <c r="K2332">
        <v>12893.019</v>
      </c>
    </row>
    <row r="2333" spans="1:11">
      <c r="A2333" t="str">
        <f t="shared" si="36"/>
        <v>5TH FLUL30</v>
      </c>
      <c r="B2333" t="s">
        <v>33</v>
      </c>
      <c r="C2333" t="s">
        <v>62</v>
      </c>
      <c r="D2333" t="s">
        <v>14</v>
      </c>
      <c r="E2333">
        <v>0</v>
      </c>
      <c r="F2333">
        <v>1120.01</v>
      </c>
      <c r="G2333">
        <v>-402.03</v>
      </c>
      <c r="H2333">
        <v>-1113.4100000000001</v>
      </c>
      <c r="I2333">
        <v>217.50800000000001</v>
      </c>
      <c r="J2333">
        <v>-2686.645</v>
      </c>
      <c r="K2333">
        <v>-749.05899999999997</v>
      </c>
    </row>
    <row r="2334" spans="1:11">
      <c r="A2334" t="str">
        <f t="shared" si="36"/>
        <v>5TH FLUL31.945</v>
      </c>
      <c r="B2334" t="s">
        <v>33</v>
      </c>
      <c r="C2334" t="s">
        <v>62</v>
      </c>
      <c r="D2334" t="s">
        <v>14</v>
      </c>
      <c r="E2334">
        <v>1.9450000000000001</v>
      </c>
      <c r="F2334">
        <v>1120.01</v>
      </c>
      <c r="G2334">
        <v>-402.03</v>
      </c>
      <c r="H2334">
        <v>-1113.4100000000001</v>
      </c>
      <c r="I2334">
        <v>217.50800000000001</v>
      </c>
      <c r="J2334">
        <v>-157.13399999999999</v>
      </c>
      <c r="K2334">
        <v>233.262</v>
      </c>
    </row>
    <row r="2335" spans="1:11">
      <c r="A2335" t="str">
        <f t="shared" si="36"/>
        <v>5TH FLUL33.89</v>
      </c>
      <c r="B2335" t="s">
        <v>33</v>
      </c>
      <c r="C2335" t="s">
        <v>62</v>
      </c>
      <c r="D2335" t="s">
        <v>14</v>
      </c>
      <c r="E2335">
        <v>3.89</v>
      </c>
      <c r="F2335">
        <v>1120.01</v>
      </c>
      <c r="G2335">
        <v>-402.03</v>
      </c>
      <c r="H2335">
        <v>-1113.4100000000001</v>
      </c>
      <c r="I2335">
        <v>217.50800000000001</v>
      </c>
      <c r="J2335">
        <v>2380.8139999999999</v>
      </c>
      <c r="K2335">
        <v>1203.2460000000001</v>
      </c>
    </row>
    <row r="2336" spans="1:11">
      <c r="A2336" t="str">
        <f t="shared" si="36"/>
        <v>4TH FLUL10</v>
      </c>
      <c r="B2336" t="s">
        <v>20</v>
      </c>
      <c r="C2336" t="s">
        <v>62</v>
      </c>
      <c r="D2336" t="s">
        <v>12</v>
      </c>
      <c r="E2336">
        <v>0</v>
      </c>
      <c r="F2336">
        <v>127286.04</v>
      </c>
      <c r="G2336">
        <v>23667.99</v>
      </c>
      <c r="H2336">
        <v>-200.21</v>
      </c>
      <c r="I2336">
        <v>-185.143</v>
      </c>
      <c r="J2336">
        <v>-2695.39</v>
      </c>
      <c r="K2336">
        <v>64526.601000000002</v>
      </c>
    </row>
    <row r="2337" spans="1:11">
      <c r="A2337" t="str">
        <f t="shared" si="36"/>
        <v>4TH FLUL11.79</v>
      </c>
      <c r="B2337" t="s">
        <v>20</v>
      </c>
      <c r="C2337" t="s">
        <v>62</v>
      </c>
      <c r="D2337" t="s">
        <v>12</v>
      </c>
      <c r="E2337">
        <v>1.79</v>
      </c>
      <c r="F2337">
        <v>127286.04</v>
      </c>
      <c r="G2337">
        <v>23667.99</v>
      </c>
      <c r="H2337">
        <v>-200.21</v>
      </c>
      <c r="I2337">
        <v>-185.143</v>
      </c>
      <c r="J2337">
        <v>-2192.2570000000001</v>
      </c>
      <c r="K2337">
        <v>11446.307000000001</v>
      </c>
    </row>
    <row r="2338" spans="1:11">
      <c r="A2338" t="str">
        <f t="shared" si="36"/>
        <v>4TH FLUL13.58</v>
      </c>
      <c r="B2338" t="s">
        <v>20</v>
      </c>
      <c r="C2338" t="s">
        <v>62</v>
      </c>
      <c r="D2338" t="s">
        <v>12</v>
      </c>
      <c r="E2338">
        <v>3.58</v>
      </c>
      <c r="F2338">
        <v>127286.04</v>
      </c>
      <c r="G2338">
        <v>23667.99</v>
      </c>
      <c r="H2338">
        <v>-200.21</v>
      </c>
      <c r="I2338">
        <v>-185.143</v>
      </c>
      <c r="J2338">
        <v>-1580.6379999999999</v>
      </c>
      <c r="K2338">
        <v>-42201.718999999997</v>
      </c>
    </row>
    <row r="2339" spans="1:11">
      <c r="A2339" t="str">
        <f t="shared" si="36"/>
        <v>4TH FLUL20</v>
      </c>
      <c r="B2339" t="s">
        <v>20</v>
      </c>
      <c r="C2339" t="s">
        <v>62</v>
      </c>
      <c r="D2339" t="s">
        <v>13</v>
      </c>
      <c r="E2339">
        <v>0</v>
      </c>
      <c r="F2339">
        <v>-73492.649999999994</v>
      </c>
      <c r="G2339">
        <v>-4354.37</v>
      </c>
      <c r="H2339">
        <v>7853.69</v>
      </c>
      <c r="I2339">
        <v>8.9809999999999999</v>
      </c>
      <c r="J2339">
        <v>28789.382000000001</v>
      </c>
      <c r="K2339">
        <v>-9045.6010000000006</v>
      </c>
    </row>
    <row r="2340" spans="1:11">
      <c r="A2340" t="str">
        <f t="shared" si="36"/>
        <v>4TH FLUL21.79</v>
      </c>
      <c r="B2340" t="s">
        <v>20</v>
      </c>
      <c r="C2340" t="s">
        <v>62</v>
      </c>
      <c r="D2340" t="s">
        <v>13</v>
      </c>
      <c r="E2340">
        <v>1.79</v>
      </c>
      <c r="F2340">
        <v>-73492.649999999994</v>
      </c>
      <c r="G2340">
        <v>-4354.37</v>
      </c>
      <c r="H2340">
        <v>7853.69</v>
      </c>
      <c r="I2340">
        <v>8.9809999999999999</v>
      </c>
      <c r="J2340">
        <v>9957.9500000000007</v>
      </c>
      <c r="K2340">
        <v>-599.51300000000003</v>
      </c>
    </row>
    <row r="2341" spans="1:11">
      <c r="A2341" t="str">
        <f t="shared" si="36"/>
        <v>4TH FLUL23.58</v>
      </c>
      <c r="B2341" t="s">
        <v>20</v>
      </c>
      <c r="C2341" t="s">
        <v>62</v>
      </c>
      <c r="D2341" t="s">
        <v>13</v>
      </c>
      <c r="E2341">
        <v>3.58</v>
      </c>
      <c r="F2341">
        <v>-73492.649999999994</v>
      </c>
      <c r="G2341">
        <v>-4354.37</v>
      </c>
      <c r="H2341">
        <v>7853.69</v>
      </c>
      <c r="I2341">
        <v>8.9809999999999999</v>
      </c>
      <c r="J2341">
        <v>-9366.6890000000003</v>
      </c>
      <c r="K2341">
        <v>7876.4560000000001</v>
      </c>
    </row>
    <row r="2342" spans="1:11">
      <c r="A2342" t="str">
        <f t="shared" si="36"/>
        <v>4TH FLUL30</v>
      </c>
      <c r="B2342" t="s">
        <v>20</v>
      </c>
      <c r="C2342" t="s">
        <v>62</v>
      </c>
      <c r="D2342" t="s">
        <v>14</v>
      </c>
      <c r="E2342">
        <v>0</v>
      </c>
      <c r="F2342">
        <v>1208.32</v>
      </c>
      <c r="G2342">
        <v>-513.45000000000005</v>
      </c>
      <c r="H2342">
        <v>-480.64</v>
      </c>
      <c r="I2342">
        <v>191.57599999999999</v>
      </c>
      <c r="J2342">
        <v>-1737.059</v>
      </c>
      <c r="K2342">
        <v>-1217.1400000000001</v>
      </c>
    </row>
    <row r="2343" spans="1:11">
      <c r="A2343" t="str">
        <f t="shared" si="36"/>
        <v>4TH FLUL31.79</v>
      </c>
      <c r="B2343" t="s">
        <v>20</v>
      </c>
      <c r="C2343" t="s">
        <v>62</v>
      </c>
      <c r="D2343" t="s">
        <v>14</v>
      </c>
      <c r="E2343">
        <v>1.79</v>
      </c>
      <c r="F2343">
        <v>1208.32</v>
      </c>
      <c r="G2343">
        <v>-513.45000000000005</v>
      </c>
      <c r="H2343">
        <v>-480.64</v>
      </c>
      <c r="I2343">
        <v>191.57599999999999</v>
      </c>
      <c r="J2343">
        <v>-572.15599999999995</v>
      </c>
      <c r="K2343">
        <v>-75.694999999999993</v>
      </c>
    </row>
    <row r="2344" spans="1:11">
      <c r="A2344" t="str">
        <f t="shared" si="36"/>
        <v>4TH FLUL33.58</v>
      </c>
      <c r="B2344" t="s">
        <v>20</v>
      </c>
      <c r="C2344" t="s">
        <v>62</v>
      </c>
      <c r="D2344" t="s">
        <v>14</v>
      </c>
      <c r="E2344">
        <v>3.58</v>
      </c>
      <c r="F2344">
        <v>1208.32</v>
      </c>
      <c r="G2344">
        <v>-513.45000000000005</v>
      </c>
      <c r="H2344">
        <v>-480.64</v>
      </c>
      <c r="I2344">
        <v>191.57599999999999</v>
      </c>
      <c r="J2344">
        <v>621.08600000000001</v>
      </c>
      <c r="K2344">
        <v>1069.5250000000001</v>
      </c>
    </row>
    <row r="2345" spans="1:11">
      <c r="A2345" t="str">
        <f t="shared" si="36"/>
        <v>3RD FLUL10</v>
      </c>
      <c r="B2345" t="s">
        <v>22</v>
      </c>
      <c r="C2345" t="s">
        <v>62</v>
      </c>
      <c r="D2345" t="s">
        <v>12</v>
      </c>
      <c r="E2345">
        <v>0</v>
      </c>
      <c r="F2345">
        <v>139041.32</v>
      </c>
      <c r="G2345">
        <v>26531.439999999999</v>
      </c>
      <c r="H2345">
        <v>-414.85</v>
      </c>
      <c r="I2345">
        <v>-255.078</v>
      </c>
      <c r="J2345">
        <v>-1601.1220000000001</v>
      </c>
      <c r="K2345">
        <v>69332.798999999999</v>
      </c>
    </row>
    <row r="2346" spans="1:11">
      <c r="A2346" t="str">
        <f t="shared" si="36"/>
        <v>3RD FLUL11.79</v>
      </c>
      <c r="B2346" t="s">
        <v>22</v>
      </c>
      <c r="C2346" t="s">
        <v>62</v>
      </c>
      <c r="D2346" t="s">
        <v>12</v>
      </c>
      <c r="E2346">
        <v>1.79</v>
      </c>
      <c r="F2346">
        <v>139041.32</v>
      </c>
      <c r="G2346">
        <v>26531.439999999999</v>
      </c>
      <c r="H2346">
        <v>-414.85</v>
      </c>
      <c r="I2346">
        <v>-255.078</v>
      </c>
      <c r="J2346">
        <v>-819.70899999999995</v>
      </c>
      <c r="K2346">
        <v>10302.808000000001</v>
      </c>
    </row>
    <row r="2347" spans="1:11">
      <c r="A2347" t="str">
        <f t="shared" si="36"/>
        <v>3RD FLUL13.58</v>
      </c>
      <c r="B2347" t="s">
        <v>22</v>
      </c>
      <c r="C2347" t="s">
        <v>62</v>
      </c>
      <c r="D2347" t="s">
        <v>12</v>
      </c>
      <c r="E2347">
        <v>3.58</v>
      </c>
      <c r="F2347">
        <v>139041.32</v>
      </c>
      <c r="G2347">
        <v>26531.439999999999</v>
      </c>
      <c r="H2347">
        <v>-414.85</v>
      </c>
      <c r="I2347">
        <v>-255.078</v>
      </c>
      <c r="J2347">
        <v>5.9379999999999997</v>
      </c>
      <c r="K2347">
        <v>-49284.66</v>
      </c>
    </row>
    <row r="2348" spans="1:11">
      <c r="A2348" t="str">
        <f t="shared" si="36"/>
        <v>3RD FLUL20</v>
      </c>
      <c r="B2348" t="s">
        <v>22</v>
      </c>
      <c r="C2348" t="s">
        <v>62</v>
      </c>
      <c r="D2348" t="s">
        <v>13</v>
      </c>
      <c r="E2348">
        <v>0</v>
      </c>
      <c r="F2348">
        <v>-79907.77</v>
      </c>
      <c r="G2348">
        <v>-4182.72</v>
      </c>
      <c r="H2348">
        <v>9224.85</v>
      </c>
      <c r="I2348">
        <v>-7.766</v>
      </c>
      <c r="J2348">
        <v>29746.735000000001</v>
      </c>
      <c r="K2348">
        <v>-9665.5480000000007</v>
      </c>
    </row>
    <row r="2349" spans="1:11">
      <c r="A2349" t="str">
        <f t="shared" si="36"/>
        <v>3RD FLUL21.79</v>
      </c>
      <c r="B2349" t="s">
        <v>22</v>
      </c>
      <c r="C2349" t="s">
        <v>62</v>
      </c>
      <c r="D2349" t="s">
        <v>13</v>
      </c>
      <c r="E2349">
        <v>1.79</v>
      </c>
      <c r="F2349">
        <v>-79907.77</v>
      </c>
      <c r="G2349">
        <v>-4182.72</v>
      </c>
      <c r="H2349">
        <v>9224.85</v>
      </c>
      <c r="I2349">
        <v>-7.766</v>
      </c>
      <c r="J2349">
        <v>8719.2559999999994</v>
      </c>
      <c r="K2349">
        <v>-1488.644</v>
      </c>
    </row>
    <row r="2350" spans="1:11">
      <c r="A2350" t="str">
        <f t="shared" si="36"/>
        <v>3RD FLUL23.58</v>
      </c>
      <c r="B2350" t="s">
        <v>22</v>
      </c>
      <c r="C2350" t="s">
        <v>62</v>
      </c>
      <c r="D2350" t="s">
        <v>13</v>
      </c>
      <c r="E2350">
        <v>3.58</v>
      </c>
      <c r="F2350">
        <v>-79907.77</v>
      </c>
      <c r="G2350">
        <v>-4182.72</v>
      </c>
      <c r="H2350">
        <v>9224.85</v>
      </c>
      <c r="I2350">
        <v>-7.766</v>
      </c>
      <c r="J2350">
        <v>-12779.13</v>
      </c>
      <c r="K2350">
        <v>6768.799</v>
      </c>
    </row>
    <row r="2351" spans="1:11">
      <c r="A2351" t="str">
        <f t="shared" si="36"/>
        <v>3RD FLUL30</v>
      </c>
      <c r="B2351" t="s">
        <v>22</v>
      </c>
      <c r="C2351" t="s">
        <v>62</v>
      </c>
      <c r="D2351" t="s">
        <v>14</v>
      </c>
      <c r="E2351">
        <v>0</v>
      </c>
      <c r="F2351">
        <v>1263.53</v>
      </c>
      <c r="G2351">
        <v>-456.69</v>
      </c>
      <c r="H2351">
        <v>-606.76</v>
      </c>
      <c r="I2351">
        <v>173.17400000000001</v>
      </c>
      <c r="J2351">
        <v>-1811.3869999999999</v>
      </c>
      <c r="K2351">
        <v>-1327.2059999999999</v>
      </c>
    </row>
    <row r="2352" spans="1:11">
      <c r="A2352" t="str">
        <f t="shared" si="36"/>
        <v>3RD FLUL31.79</v>
      </c>
      <c r="B2352" t="s">
        <v>22</v>
      </c>
      <c r="C2352" t="s">
        <v>62</v>
      </c>
      <c r="D2352" t="s">
        <v>14</v>
      </c>
      <c r="E2352">
        <v>1.79</v>
      </c>
      <c r="F2352">
        <v>1263.53</v>
      </c>
      <c r="G2352">
        <v>-456.69</v>
      </c>
      <c r="H2352">
        <v>-606.76</v>
      </c>
      <c r="I2352">
        <v>173.17400000000001</v>
      </c>
      <c r="J2352">
        <v>-419.97899999999998</v>
      </c>
      <c r="K2352">
        <v>-279.36200000000002</v>
      </c>
    </row>
    <row r="2353" spans="1:11">
      <c r="A2353" t="str">
        <f t="shared" si="36"/>
        <v>3RD FLUL33.58</v>
      </c>
      <c r="B2353" t="s">
        <v>22</v>
      </c>
      <c r="C2353" t="s">
        <v>62</v>
      </c>
      <c r="D2353" t="s">
        <v>14</v>
      </c>
      <c r="E2353">
        <v>3.58</v>
      </c>
      <c r="F2353">
        <v>1263.53</v>
      </c>
      <c r="G2353">
        <v>-456.69</v>
      </c>
      <c r="H2353">
        <v>-606.76</v>
      </c>
      <c r="I2353">
        <v>173.17400000000001</v>
      </c>
      <c r="J2353">
        <v>994.12300000000005</v>
      </c>
      <c r="K2353">
        <v>783.58</v>
      </c>
    </row>
    <row r="2354" spans="1:11">
      <c r="A2354" t="str">
        <f t="shared" si="36"/>
        <v>2ND FLUL10</v>
      </c>
      <c r="B2354" t="s">
        <v>23</v>
      </c>
      <c r="C2354" t="s">
        <v>62</v>
      </c>
      <c r="D2354" t="s">
        <v>12</v>
      </c>
      <c r="E2354">
        <v>0</v>
      </c>
      <c r="F2354">
        <v>149953.09</v>
      </c>
      <c r="G2354">
        <v>29596.58</v>
      </c>
      <c r="H2354">
        <v>-36.18</v>
      </c>
      <c r="I2354">
        <v>-218.86199999999999</v>
      </c>
      <c r="J2354">
        <v>185.62299999999999</v>
      </c>
      <c r="K2354">
        <v>91091.735000000001</v>
      </c>
    </row>
    <row r="2355" spans="1:11">
      <c r="A2355" t="str">
        <f t="shared" si="36"/>
        <v>2ND FLUL11.79</v>
      </c>
      <c r="B2355" t="s">
        <v>23</v>
      </c>
      <c r="C2355" t="s">
        <v>62</v>
      </c>
      <c r="D2355" t="s">
        <v>12</v>
      </c>
      <c r="E2355">
        <v>1.79</v>
      </c>
      <c r="F2355">
        <v>149953.09</v>
      </c>
      <c r="G2355">
        <v>29596.58</v>
      </c>
      <c r="H2355">
        <v>-36.18</v>
      </c>
      <c r="I2355">
        <v>-218.86199999999999</v>
      </c>
      <c r="J2355">
        <v>284.15100000000001</v>
      </c>
      <c r="K2355">
        <v>27425.231</v>
      </c>
    </row>
    <row r="2356" spans="1:11">
      <c r="A2356" t="str">
        <f t="shared" si="36"/>
        <v>2ND FLUL13.58</v>
      </c>
      <c r="B2356" t="s">
        <v>23</v>
      </c>
      <c r="C2356" t="s">
        <v>62</v>
      </c>
      <c r="D2356" t="s">
        <v>12</v>
      </c>
      <c r="E2356">
        <v>3.58</v>
      </c>
      <c r="F2356">
        <v>149953.09</v>
      </c>
      <c r="G2356">
        <v>29596.58</v>
      </c>
      <c r="H2356">
        <v>-36.18</v>
      </c>
      <c r="I2356">
        <v>-218.86199999999999</v>
      </c>
      <c r="J2356">
        <v>366.08</v>
      </c>
      <c r="K2356">
        <v>-37846.002</v>
      </c>
    </row>
    <row r="2357" spans="1:11">
      <c r="A2357" t="str">
        <f t="shared" si="36"/>
        <v>2ND FLUL20</v>
      </c>
      <c r="B2357" t="s">
        <v>23</v>
      </c>
      <c r="C2357" t="s">
        <v>62</v>
      </c>
      <c r="D2357" t="s">
        <v>13</v>
      </c>
      <c r="E2357">
        <v>0</v>
      </c>
      <c r="F2357">
        <v>-85408.91</v>
      </c>
      <c r="G2357">
        <v>-3179.77</v>
      </c>
      <c r="H2357">
        <v>7262.61</v>
      </c>
      <c r="I2357">
        <v>-3.3559999999999999</v>
      </c>
      <c r="J2357">
        <v>28109.537</v>
      </c>
      <c r="K2357">
        <v>-8509.52</v>
      </c>
    </row>
    <row r="2358" spans="1:11">
      <c r="A2358" t="str">
        <f t="shared" si="36"/>
        <v>2ND FLUL21.79</v>
      </c>
      <c r="B2358" t="s">
        <v>23</v>
      </c>
      <c r="C2358" t="s">
        <v>62</v>
      </c>
      <c r="D2358" t="s">
        <v>13</v>
      </c>
      <c r="E2358">
        <v>1.79</v>
      </c>
      <c r="F2358">
        <v>-85408.91</v>
      </c>
      <c r="G2358">
        <v>-3179.77</v>
      </c>
      <c r="H2358">
        <v>7262.61</v>
      </c>
      <c r="I2358">
        <v>-3.3559999999999999</v>
      </c>
      <c r="J2358">
        <v>11426.161</v>
      </c>
      <c r="K2358">
        <v>-2271.8249999999998</v>
      </c>
    </row>
    <row r="2359" spans="1:11">
      <c r="A2359" t="str">
        <f t="shared" si="36"/>
        <v>2ND FLUL23.58</v>
      </c>
      <c r="B2359" t="s">
        <v>23</v>
      </c>
      <c r="C2359" t="s">
        <v>62</v>
      </c>
      <c r="D2359" t="s">
        <v>13</v>
      </c>
      <c r="E2359">
        <v>3.58</v>
      </c>
      <c r="F2359">
        <v>-85408.91</v>
      </c>
      <c r="G2359">
        <v>-3179.77</v>
      </c>
      <c r="H2359">
        <v>7262.61</v>
      </c>
      <c r="I2359">
        <v>-3.3559999999999999</v>
      </c>
      <c r="J2359">
        <v>-5925.4390000000003</v>
      </c>
      <c r="K2359">
        <v>4098.8360000000002</v>
      </c>
    </row>
    <row r="2360" spans="1:11">
      <c r="A2360" t="str">
        <f t="shared" si="36"/>
        <v>2ND FLUL30</v>
      </c>
      <c r="B2360" t="s">
        <v>23</v>
      </c>
      <c r="C2360" t="s">
        <v>62</v>
      </c>
      <c r="D2360" t="s">
        <v>14</v>
      </c>
      <c r="E2360">
        <v>0</v>
      </c>
      <c r="F2360">
        <v>1311.16</v>
      </c>
      <c r="G2360">
        <v>-522.78</v>
      </c>
      <c r="H2360">
        <v>-634.91999999999996</v>
      </c>
      <c r="I2360">
        <v>145.88</v>
      </c>
      <c r="J2360">
        <v>-2206.364</v>
      </c>
      <c r="K2360">
        <v>-1829.1079999999999</v>
      </c>
    </row>
    <row r="2361" spans="1:11">
      <c r="A2361" t="str">
        <f t="shared" si="36"/>
        <v>2ND FLUL31.79</v>
      </c>
      <c r="B2361" t="s">
        <v>23</v>
      </c>
      <c r="C2361" t="s">
        <v>62</v>
      </c>
      <c r="D2361" t="s">
        <v>14</v>
      </c>
      <c r="E2361">
        <v>1.79</v>
      </c>
      <c r="F2361">
        <v>1311.16</v>
      </c>
      <c r="G2361">
        <v>-522.78</v>
      </c>
      <c r="H2361">
        <v>-634.91999999999996</v>
      </c>
      <c r="I2361">
        <v>145.88</v>
      </c>
      <c r="J2361">
        <v>-807.72500000000002</v>
      </c>
      <c r="K2361">
        <v>-700.80499999999995</v>
      </c>
    </row>
    <row r="2362" spans="1:11">
      <c r="A2362" t="str">
        <f t="shared" si="36"/>
        <v>2ND FLUL33.58</v>
      </c>
      <c r="B2362" t="s">
        <v>23</v>
      </c>
      <c r="C2362" t="s">
        <v>62</v>
      </c>
      <c r="D2362" t="s">
        <v>14</v>
      </c>
      <c r="E2362">
        <v>3.58</v>
      </c>
      <c r="F2362">
        <v>1311.16</v>
      </c>
      <c r="G2362">
        <v>-522.78</v>
      </c>
      <c r="H2362">
        <v>-634.91999999999996</v>
      </c>
      <c r="I2362">
        <v>145.88</v>
      </c>
      <c r="J2362">
        <v>638.15899999999999</v>
      </c>
      <c r="K2362">
        <v>468.48700000000002</v>
      </c>
    </row>
    <row r="2363" spans="1:11">
      <c r="A2363" t="str">
        <f t="shared" si="36"/>
        <v>1ST FLUL10</v>
      </c>
      <c r="B2363" t="s">
        <v>24</v>
      </c>
      <c r="C2363" t="s">
        <v>62</v>
      </c>
      <c r="D2363" t="s">
        <v>12</v>
      </c>
      <c r="E2363">
        <v>0</v>
      </c>
      <c r="F2363">
        <v>158419.88</v>
      </c>
      <c r="G2363">
        <v>34032.36</v>
      </c>
      <c r="H2363">
        <v>-931.56</v>
      </c>
      <c r="I2363">
        <v>-153.946</v>
      </c>
      <c r="J2363">
        <v>-1813.393</v>
      </c>
      <c r="K2363">
        <v>149313.43</v>
      </c>
    </row>
    <row r="2364" spans="1:11">
      <c r="A2364" t="str">
        <f t="shared" si="36"/>
        <v>1ST FLUL11.79</v>
      </c>
      <c r="B2364" t="s">
        <v>24</v>
      </c>
      <c r="C2364" t="s">
        <v>62</v>
      </c>
      <c r="D2364" t="s">
        <v>12</v>
      </c>
      <c r="E2364">
        <v>1.79</v>
      </c>
      <c r="F2364">
        <v>158419.88</v>
      </c>
      <c r="G2364">
        <v>34032.36</v>
      </c>
      <c r="H2364">
        <v>-931.56</v>
      </c>
      <c r="I2364">
        <v>-153.946</v>
      </c>
      <c r="J2364">
        <v>-61.19</v>
      </c>
      <c r="K2364">
        <v>82939.350000000006</v>
      </c>
    </row>
    <row r="2365" spans="1:11">
      <c r="A2365" t="str">
        <f t="shared" si="36"/>
        <v>1ST FLUL13.58</v>
      </c>
      <c r="B2365" t="s">
        <v>24</v>
      </c>
      <c r="C2365" t="s">
        <v>62</v>
      </c>
      <c r="D2365" t="s">
        <v>12</v>
      </c>
      <c r="E2365">
        <v>3.58</v>
      </c>
      <c r="F2365">
        <v>158419.88</v>
      </c>
      <c r="G2365">
        <v>34032.36</v>
      </c>
      <c r="H2365">
        <v>-931.56</v>
      </c>
      <c r="I2365">
        <v>-153.946</v>
      </c>
      <c r="J2365">
        <v>1693.3119999999999</v>
      </c>
      <c r="K2365">
        <v>13483.703</v>
      </c>
    </row>
    <row r="2366" spans="1:11">
      <c r="A2366" t="str">
        <f t="shared" si="36"/>
        <v>1ST FLUL20</v>
      </c>
      <c r="B2366" t="s">
        <v>24</v>
      </c>
      <c r="C2366" t="s">
        <v>62</v>
      </c>
      <c r="D2366" t="s">
        <v>13</v>
      </c>
      <c r="E2366">
        <v>0</v>
      </c>
      <c r="F2366">
        <v>-89165.17</v>
      </c>
      <c r="G2366">
        <v>-2370.4299999999998</v>
      </c>
      <c r="H2366">
        <v>8601.91</v>
      </c>
      <c r="I2366">
        <v>-5.4320000000000004</v>
      </c>
      <c r="J2366">
        <v>40735.428999999996</v>
      </c>
      <c r="K2366">
        <v>-8466.5249999999996</v>
      </c>
    </row>
    <row r="2367" spans="1:11">
      <c r="A2367" t="str">
        <f t="shared" si="36"/>
        <v>1ST FLUL21.79</v>
      </c>
      <c r="B2367" t="s">
        <v>24</v>
      </c>
      <c r="C2367" t="s">
        <v>62</v>
      </c>
      <c r="D2367" t="s">
        <v>13</v>
      </c>
      <c r="E2367">
        <v>1.79</v>
      </c>
      <c r="F2367">
        <v>-89165.17</v>
      </c>
      <c r="G2367">
        <v>-2370.4299999999998</v>
      </c>
      <c r="H2367">
        <v>8601.91</v>
      </c>
      <c r="I2367">
        <v>-5.4320000000000004</v>
      </c>
      <c r="J2367">
        <v>23183.775000000001</v>
      </c>
      <c r="K2367">
        <v>-3999.1570000000002</v>
      </c>
    </row>
    <row r="2368" spans="1:11">
      <c r="A2368" t="str">
        <f t="shared" si="36"/>
        <v>1ST FLUL23.58</v>
      </c>
      <c r="B2368" t="s">
        <v>24</v>
      </c>
      <c r="C2368" t="s">
        <v>62</v>
      </c>
      <c r="D2368" t="s">
        <v>13</v>
      </c>
      <c r="E2368">
        <v>3.58</v>
      </c>
      <c r="F2368">
        <v>-89165.17</v>
      </c>
      <c r="G2368">
        <v>-2370.4299999999998</v>
      </c>
      <c r="H2368">
        <v>8601.91</v>
      </c>
      <c r="I2368">
        <v>-5.4320000000000004</v>
      </c>
      <c r="J2368">
        <v>4770.7560000000003</v>
      </c>
      <c r="K2368">
        <v>616.81399999999996</v>
      </c>
    </row>
    <row r="2369" spans="1:11">
      <c r="A2369" t="str">
        <f t="shared" si="36"/>
        <v>1ST FLUL30</v>
      </c>
      <c r="B2369" t="s">
        <v>24</v>
      </c>
      <c r="C2369" t="s">
        <v>62</v>
      </c>
      <c r="D2369" t="s">
        <v>14</v>
      </c>
      <c r="E2369">
        <v>0</v>
      </c>
      <c r="F2369">
        <v>1344.05</v>
      </c>
      <c r="G2369">
        <v>-386.76</v>
      </c>
      <c r="H2369">
        <v>-693.4</v>
      </c>
      <c r="I2369">
        <v>137.428</v>
      </c>
      <c r="J2369">
        <v>-3387.0039999999999</v>
      </c>
      <c r="K2369">
        <v>-2233.835</v>
      </c>
    </row>
    <row r="2370" spans="1:11">
      <c r="A2370" t="str">
        <f t="shared" si="36"/>
        <v>1ST FLUL31.79</v>
      </c>
      <c r="B2370" t="s">
        <v>24</v>
      </c>
      <c r="C2370" t="s">
        <v>62</v>
      </c>
      <c r="D2370" t="s">
        <v>14</v>
      </c>
      <c r="E2370">
        <v>1.79</v>
      </c>
      <c r="F2370">
        <v>1344.05</v>
      </c>
      <c r="G2370">
        <v>-386.76</v>
      </c>
      <c r="H2370">
        <v>-693.4</v>
      </c>
      <c r="I2370">
        <v>137.428</v>
      </c>
      <c r="J2370">
        <v>-2018.26</v>
      </c>
      <c r="K2370">
        <v>-1458.038</v>
      </c>
    </row>
    <row r="2371" spans="1:11">
      <c r="A2371" t="str">
        <f t="shared" ref="A2371:A2434" si="37">+CONCATENATE(B2371,D2371,E2371)</f>
        <v>1ST FLUL33.58</v>
      </c>
      <c r="B2371" t="s">
        <v>24</v>
      </c>
      <c r="C2371" t="s">
        <v>62</v>
      </c>
      <c r="D2371" t="s">
        <v>14</v>
      </c>
      <c r="E2371">
        <v>3.58</v>
      </c>
      <c r="F2371">
        <v>1344.05</v>
      </c>
      <c r="G2371">
        <v>-386.76</v>
      </c>
      <c r="H2371">
        <v>-693.4</v>
      </c>
      <c r="I2371">
        <v>137.428</v>
      </c>
      <c r="J2371">
        <v>-574.53300000000002</v>
      </c>
      <c r="K2371">
        <v>-628.07299999999998</v>
      </c>
    </row>
    <row r="2372" spans="1:11">
      <c r="A2372" t="str">
        <f t="shared" si="37"/>
        <v>GROUND FLUL10</v>
      </c>
      <c r="B2372" t="s">
        <v>10</v>
      </c>
      <c r="C2372" t="s">
        <v>62</v>
      </c>
      <c r="D2372" t="s">
        <v>12</v>
      </c>
      <c r="E2372">
        <v>0</v>
      </c>
      <c r="F2372">
        <v>163026.73000000001</v>
      </c>
      <c r="G2372">
        <v>-48136.73</v>
      </c>
      <c r="H2372">
        <v>-185.98</v>
      </c>
      <c r="I2372">
        <v>-3.2919999999999998</v>
      </c>
      <c r="J2372">
        <v>-978.95299999999997</v>
      </c>
      <c r="K2372">
        <v>-27948.424999999999</v>
      </c>
    </row>
    <row r="2373" spans="1:11">
      <c r="A2373" t="str">
        <f t="shared" si="37"/>
        <v>GROUND FLUL11.365</v>
      </c>
      <c r="B2373" t="s">
        <v>10</v>
      </c>
      <c r="C2373" t="s">
        <v>62</v>
      </c>
      <c r="D2373" t="s">
        <v>12</v>
      </c>
      <c r="E2373">
        <v>1.365</v>
      </c>
      <c r="F2373">
        <v>163026.73000000001</v>
      </c>
      <c r="G2373">
        <v>-48136.73</v>
      </c>
      <c r="H2373">
        <v>-185.98</v>
      </c>
      <c r="I2373">
        <v>-3.2919999999999998</v>
      </c>
      <c r="J2373">
        <v>-701.98099999999999</v>
      </c>
      <c r="K2373">
        <v>38267.512000000002</v>
      </c>
    </row>
    <row r="2374" spans="1:11">
      <c r="A2374" t="str">
        <f t="shared" si="37"/>
        <v>GROUND FLUL12.73</v>
      </c>
      <c r="B2374" t="s">
        <v>10</v>
      </c>
      <c r="C2374" t="s">
        <v>62</v>
      </c>
      <c r="D2374" t="s">
        <v>12</v>
      </c>
      <c r="E2374">
        <v>2.73</v>
      </c>
      <c r="F2374">
        <v>163026.73000000001</v>
      </c>
      <c r="G2374">
        <v>-48136.73</v>
      </c>
      <c r="H2374">
        <v>-185.98</v>
      </c>
      <c r="I2374">
        <v>-3.2919999999999998</v>
      </c>
      <c r="J2374">
        <v>-408.947</v>
      </c>
      <c r="K2374">
        <v>103608.398</v>
      </c>
    </row>
    <row r="2375" spans="1:11">
      <c r="A2375" t="str">
        <f t="shared" si="37"/>
        <v>GROUND FLUL20</v>
      </c>
      <c r="B2375" t="s">
        <v>10</v>
      </c>
      <c r="C2375" t="s">
        <v>62</v>
      </c>
      <c r="D2375" t="s">
        <v>13</v>
      </c>
      <c r="E2375">
        <v>0</v>
      </c>
      <c r="F2375">
        <v>-89702.12</v>
      </c>
      <c r="G2375">
        <v>1705.48</v>
      </c>
      <c r="H2375">
        <v>-10635.67</v>
      </c>
      <c r="I2375">
        <v>-5.3179999999999996</v>
      </c>
      <c r="J2375">
        <v>-296.40800000000002</v>
      </c>
      <c r="K2375">
        <v>777.43600000000004</v>
      </c>
    </row>
    <row r="2376" spans="1:11">
      <c r="A2376" t="str">
        <f t="shared" si="37"/>
        <v>GROUND FLUL21.365</v>
      </c>
      <c r="B2376" t="s">
        <v>10</v>
      </c>
      <c r="C2376" t="s">
        <v>62</v>
      </c>
      <c r="D2376" t="s">
        <v>13</v>
      </c>
      <c r="E2376">
        <v>1.365</v>
      </c>
      <c r="F2376">
        <v>-89702.12</v>
      </c>
      <c r="G2376">
        <v>1705.48</v>
      </c>
      <c r="H2376">
        <v>-10635.67</v>
      </c>
      <c r="I2376">
        <v>-5.3179999999999996</v>
      </c>
      <c r="J2376">
        <v>13898.541999999999</v>
      </c>
      <c r="K2376">
        <v>-1594.2270000000001</v>
      </c>
    </row>
    <row r="2377" spans="1:11">
      <c r="A2377" t="str">
        <f t="shared" si="37"/>
        <v>GROUND FLUL22.73</v>
      </c>
      <c r="B2377" t="s">
        <v>10</v>
      </c>
      <c r="C2377" t="s">
        <v>62</v>
      </c>
      <c r="D2377" t="s">
        <v>13</v>
      </c>
      <c r="E2377">
        <v>2.73</v>
      </c>
      <c r="F2377">
        <v>-89702.12</v>
      </c>
      <c r="G2377">
        <v>1705.48</v>
      </c>
      <c r="H2377">
        <v>-10635.67</v>
      </c>
      <c r="I2377">
        <v>-5.3179999999999996</v>
      </c>
      <c r="J2377">
        <v>27775.613000000001</v>
      </c>
      <c r="K2377">
        <v>-3929.433</v>
      </c>
    </row>
    <row r="2378" spans="1:11">
      <c r="A2378" t="str">
        <f t="shared" si="37"/>
        <v>GROUND FLUL30</v>
      </c>
      <c r="B2378" t="s">
        <v>10</v>
      </c>
      <c r="C2378" t="s">
        <v>62</v>
      </c>
      <c r="D2378" t="s">
        <v>14</v>
      </c>
      <c r="E2378">
        <v>0</v>
      </c>
      <c r="F2378">
        <v>1286.1500000000001</v>
      </c>
      <c r="G2378">
        <v>759.46</v>
      </c>
      <c r="H2378">
        <v>1149.93</v>
      </c>
      <c r="I2378">
        <v>3.9849999999999999</v>
      </c>
      <c r="J2378">
        <v>691.423</v>
      </c>
      <c r="K2378">
        <v>463.5</v>
      </c>
    </row>
    <row r="2379" spans="1:11">
      <c r="A2379" t="str">
        <f t="shared" si="37"/>
        <v>GROUND FLUL31.365</v>
      </c>
      <c r="B2379" t="s">
        <v>10</v>
      </c>
      <c r="C2379" t="s">
        <v>62</v>
      </c>
      <c r="D2379" t="s">
        <v>14</v>
      </c>
      <c r="E2379">
        <v>1.365</v>
      </c>
      <c r="F2379">
        <v>1286.1500000000001</v>
      </c>
      <c r="G2379">
        <v>759.46</v>
      </c>
      <c r="H2379">
        <v>1149.93</v>
      </c>
      <c r="I2379">
        <v>3.9849999999999999</v>
      </c>
      <c r="J2379">
        <v>-889.71600000000001</v>
      </c>
      <c r="K2379">
        <v>-581.57100000000003</v>
      </c>
    </row>
    <row r="2380" spans="1:11">
      <c r="A2380" t="str">
        <f t="shared" si="37"/>
        <v>GROUND FLUL32.73</v>
      </c>
      <c r="B2380" t="s">
        <v>10</v>
      </c>
      <c r="C2380" t="s">
        <v>62</v>
      </c>
      <c r="D2380" t="s">
        <v>14</v>
      </c>
      <c r="E2380">
        <v>2.73</v>
      </c>
      <c r="F2380">
        <v>1286.1500000000001</v>
      </c>
      <c r="G2380">
        <v>759.46</v>
      </c>
      <c r="H2380">
        <v>1149.93</v>
      </c>
      <c r="I2380">
        <v>3.9849999999999999</v>
      </c>
      <c r="J2380">
        <v>-2450.5100000000002</v>
      </c>
      <c r="K2380">
        <v>-1613.3440000000001</v>
      </c>
    </row>
    <row r="2381" spans="1:11">
      <c r="A2381" t="str">
        <f t="shared" si="37"/>
        <v>BASE 1 FLUL10</v>
      </c>
      <c r="B2381" t="s">
        <v>15</v>
      </c>
      <c r="C2381" t="s">
        <v>62</v>
      </c>
      <c r="D2381" t="s">
        <v>12</v>
      </c>
      <c r="E2381">
        <v>0</v>
      </c>
      <c r="F2381">
        <v>163272.21</v>
      </c>
      <c r="G2381">
        <v>12679.54</v>
      </c>
      <c r="H2381">
        <v>375.06</v>
      </c>
      <c r="I2381">
        <v>-1.7070000000000001</v>
      </c>
      <c r="J2381">
        <v>584.51900000000001</v>
      </c>
      <c r="K2381">
        <v>11420.93</v>
      </c>
    </row>
    <row r="2382" spans="1:11">
      <c r="A2382" t="str">
        <f t="shared" si="37"/>
        <v>BASE 1 FLUL11.365</v>
      </c>
      <c r="B2382" t="s">
        <v>15</v>
      </c>
      <c r="C2382" t="s">
        <v>62</v>
      </c>
      <c r="D2382" t="s">
        <v>12</v>
      </c>
      <c r="E2382">
        <v>1.365</v>
      </c>
      <c r="F2382">
        <v>163272.21</v>
      </c>
      <c r="G2382">
        <v>12679.54</v>
      </c>
      <c r="H2382">
        <v>375.06</v>
      </c>
      <c r="I2382">
        <v>-1.7070000000000001</v>
      </c>
      <c r="J2382">
        <v>78.95</v>
      </c>
      <c r="K2382">
        <v>-6158.7759999999998</v>
      </c>
    </row>
    <row r="2383" spans="1:11">
      <c r="A2383" t="str">
        <f t="shared" si="37"/>
        <v>BASE 1 FLUL12.73</v>
      </c>
      <c r="B2383" t="s">
        <v>15</v>
      </c>
      <c r="C2383" t="s">
        <v>62</v>
      </c>
      <c r="D2383" t="s">
        <v>12</v>
      </c>
      <c r="E2383">
        <v>2.73</v>
      </c>
      <c r="F2383">
        <v>163272.21</v>
      </c>
      <c r="G2383">
        <v>12679.54</v>
      </c>
      <c r="H2383">
        <v>375.06</v>
      </c>
      <c r="I2383">
        <v>-1.7070000000000001</v>
      </c>
      <c r="J2383">
        <v>-428.52800000000002</v>
      </c>
      <c r="K2383">
        <v>-23590.062000000002</v>
      </c>
    </row>
    <row r="2384" spans="1:11">
      <c r="A2384" t="str">
        <f t="shared" si="37"/>
        <v>BASE 1 FLUL20</v>
      </c>
      <c r="B2384" t="s">
        <v>15</v>
      </c>
      <c r="C2384" t="s">
        <v>62</v>
      </c>
      <c r="D2384" t="s">
        <v>13</v>
      </c>
      <c r="E2384">
        <v>0</v>
      </c>
      <c r="F2384">
        <v>-87845.58</v>
      </c>
      <c r="G2384">
        <v>-724.1</v>
      </c>
      <c r="H2384">
        <v>1672.82</v>
      </c>
      <c r="I2384">
        <v>-1.875</v>
      </c>
      <c r="J2384">
        <v>3557.029</v>
      </c>
      <c r="K2384">
        <v>-516.59</v>
      </c>
    </row>
    <row r="2385" spans="1:11">
      <c r="A2385" t="str">
        <f t="shared" si="37"/>
        <v>BASE 1 FLUL21.365</v>
      </c>
      <c r="B2385" t="s">
        <v>15</v>
      </c>
      <c r="C2385" t="s">
        <v>62</v>
      </c>
      <c r="D2385" t="s">
        <v>13</v>
      </c>
      <c r="E2385">
        <v>1.365</v>
      </c>
      <c r="F2385">
        <v>-87845.58</v>
      </c>
      <c r="G2385">
        <v>-724.1</v>
      </c>
      <c r="H2385">
        <v>1672.82</v>
      </c>
      <c r="I2385">
        <v>-1.875</v>
      </c>
      <c r="J2385">
        <v>954.61900000000003</v>
      </c>
      <c r="K2385">
        <v>470.39100000000002</v>
      </c>
    </row>
    <row r="2386" spans="1:11">
      <c r="A2386" t="str">
        <f t="shared" si="37"/>
        <v>BASE 1 FLUL22.73</v>
      </c>
      <c r="B2386" t="s">
        <v>15</v>
      </c>
      <c r="C2386" t="s">
        <v>62</v>
      </c>
      <c r="D2386" t="s">
        <v>13</v>
      </c>
      <c r="E2386">
        <v>2.73</v>
      </c>
      <c r="F2386">
        <v>-87845.58</v>
      </c>
      <c r="G2386">
        <v>-724.1</v>
      </c>
      <c r="H2386">
        <v>1672.82</v>
      </c>
      <c r="I2386">
        <v>-1.875</v>
      </c>
      <c r="J2386">
        <v>-1670.836</v>
      </c>
      <c r="K2386">
        <v>1446.0340000000001</v>
      </c>
    </row>
    <row r="2387" spans="1:11">
      <c r="A2387" t="str">
        <f t="shared" si="37"/>
        <v>BASE 1 FLUL30</v>
      </c>
      <c r="B2387" t="s">
        <v>15</v>
      </c>
      <c r="C2387" t="s">
        <v>62</v>
      </c>
      <c r="D2387" t="s">
        <v>14</v>
      </c>
      <c r="E2387">
        <v>0</v>
      </c>
      <c r="F2387">
        <v>1337.92</v>
      </c>
      <c r="G2387">
        <v>-206.97</v>
      </c>
      <c r="H2387">
        <v>-277.08</v>
      </c>
      <c r="I2387">
        <v>1.415</v>
      </c>
      <c r="J2387">
        <v>-282.37200000000001</v>
      </c>
      <c r="K2387">
        <v>-228.20400000000001</v>
      </c>
    </row>
    <row r="2388" spans="1:11">
      <c r="A2388" t="str">
        <f t="shared" si="37"/>
        <v>BASE 1 FLUL31.365</v>
      </c>
      <c r="B2388" t="s">
        <v>15</v>
      </c>
      <c r="C2388" t="s">
        <v>62</v>
      </c>
      <c r="D2388" t="s">
        <v>14</v>
      </c>
      <c r="E2388">
        <v>1.365</v>
      </c>
      <c r="F2388">
        <v>1337.92</v>
      </c>
      <c r="G2388">
        <v>-206.97</v>
      </c>
      <c r="H2388">
        <v>-277.08</v>
      </c>
      <c r="I2388">
        <v>1.415</v>
      </c>
      <c r="J2388">
        <v>100.52200000000001</v>
      </c>
      <c r="K2388">
        <v>56.847999999999999</v>
      </c>
    </row>
    <row r="2389" spans="1:11">
      <c r="A2389" t="str">
        <f t="shared" si="37"/>
        <v>BASE 1 FLUL32.73</v>
      </c>
      <c r="B2389" t="s">
        <v>15</v>
      </c>
      <c r="C2389" t="s">
        <v>62</v>
      </c>
      <c r="D2389" t="s">
        <v>14</v>
      </c>
      <c r="E2389">
        <v>2.73</v>
      </c>
      <c r="F2389">
        <v>1337.92</v>
      </c>
      <c r="G2389">
        <v>-206.97</v>
      </c>
      <c r="H2389">
        <v>-277.08</v>
      </c>
      <c r="I2389">
        <v>1.415</v>
      </c>
      <c r="J2389">
        <v>480.99400000000003</v>
      </c>
      <c r="K2389">
        <v>340.53</v>
      </c>
    </row>
    <row r="2390" spans="1:11">
      <c r="A2390" t="str">
        <f t="shared" si="37"/>
        <v>BASE 2 FLUL10</v>
      </c>
      <c r="B2390" t="s">
        <v>16</v>
      </c>
      <c r="C2390" t="s">
        <v>62</v>
      </c>
      <c r="D2390" t="s">
        <v>12</v>
      </c>
      <c r="E2390">
        <v>0</v>
      </c>
      <c r="F2390">
        <v>168536.76</v>
      </c>
      <c r="G2390">
        <v>-4676.4399999999996</v>
      </c>
      <c r="H2390">
        <v>-246.12</v>
      </c>
      <c r="I2390">
        <v>-2.3580000000000001</v>
      </c>
      <c r="J2390">
        <v>-974.06100000000004</v>
      </c>
      <c r="K2390">
        <v>-9196.0069999999996</v>
      </c>
    </row>
    <row r="2391" spans="1:11">
      <c r="A2391" t="str">
        <f t="shared" si="37"/>
        <v>BASE 2 FLUL11.365</v>
      </c>
      <c r="B2391" t="s">
        <v>16</v>
      </c>
      <c r="C2391" t="s">
        <v>62</v>
      </c>
      <c r="D2391" t="s">
        <v>12</v>
      </c>
      <c r="E2391">
        <v>1.365</v>
      </c>
      <c r="F2391">
        <v>168536.76</v>
      </c>
      <c r="G2391">
        <v>-4676.4399999999996</v>
      </c>
      <c r="H2391">
        <v>-246.12</v>
      </c>
      <c r="I2391">
        <v>-2.3580000000000001</v>
      </c>
      <c r="J2391">
        <v>-648.74599999999998</v>
      </c>
      <c r="K2391">
        <v>-3007.7049999999999</v>
      </c>
    </row>
    <row r="2392" spans="1:11">
      <c r="A2392" t="str">
        <f t="shared" si="37"/>
        <v>BASE 2 FLUL12.73</v>
      </c>
      <c r="B2392" t="s">
        <v>16</v>
      </c>
      <c r="C2392" t="s">
        <v>62</v>
      </c>
      <c r="D2392" t="s">
        <v>12</v>
      </c>
      <c r="E2392">
        <v>2.73</v>
      </c>
      <c r="F2392">
        <v>168536.76</v>
      </c>
      <c r="G2392">
        <v>-4676.4399999999996</v>
      </c>
      <c r="H2392">
        <v>-246.12</v>
      </c>
      <c r="I2392">
        <v>-2.3580000000000001</v>
      </c>
      <c r="J2392">
        <v>-306.93799999999999</v>
      </c>
      <c r="K2392">
        <v>3257.1010000000001</v>
      </c>
    </row>
    <row r="2393" spans="1:11">
      <c r="A2393" t="str">
        <f t="shared" si="37"/>
        <v>BASE 2 FLUL20</v>
      </c>
      <c r="B2393" t="s">
        <v>16</v>
      </c>
      <c r="C2393" t="s">
        <v>62</v>
      </c>
      <c r="D2393" t="s">
        <v>13</v>
      </c>
      <c r="E2393">
        <v>0</v>
      </c>
      <c r="F2393">
        <v>-86720.28</v>
      </c>
      <c r="G2393">
        <v>-113.68</v>
      </c>
      <c r="H2393">
        <v>-1236.5899999999999</v>
      </c>
      <c r="I2393">
        <v>-0.14899999999999999</v>
      </c>
      <c r="J2393">
        <v>-1740.7809999999999</v>
      </c>
      <c r="K2393">
        <v>-294.51299999999998</v>
      </c>
    </row>
    <row r="2394" spans="1:11">
      <c r="A2394" t="str">
        <f t="shared" si="37"/>
        <v>BASE 2 FLUL21.365</v>
      </c>
      <c r="B2394" t="s">
        <v>16</v>
      </c>
      <c r="C2394" t="s">
        <v>62</v>
      </c>
      <c r="D2394" t="s">
        <v>13</v>
      </c>
      <c r="E2394">
        <v>1.365</v>
      </c>
      <c r="F2394">
        <v>-86720.28</v>
      </c>
      <c r="G2394">
        <v>-113.68</v>
      </c>
      <c r="H2394">
        <v>-1236.5899999999999</v>
      </c>
      <c r="I2394">
        <v>-0.14899999999999999</v>
      </c>
      <c r="J2394">
        <v>-335.892</v>
      </c>
      <c r="K2394">
        <v>-148.821</v>
      </c>
    </row>
    <row r="2395" spans="1:11">
      <c r="A2395" t="str">
        <f t="shared" si="37"/>
        <v>BASE 2 FLUL22.73</v>
      </c>
      <c r="B2395" t="s">
        <v>16</v>
      </c>
      <c r="C2395" t="s">
        <v>62</v>
      </c>
      <c r="D2395" t="s">
        <v>13</v>
      </c>
      <c r="E2395">
        <v>2.73</v>
      </c>
      <c r="F2395">
        <v>-86720.28</v>
      </c>
      <c r="G2395">
        <v>-113.68</v>
      </c>
      <c r="H2395">
        <v>-1236.5899999999999</v>
      </c>
      <c r="I2395">
        <v>-0.14899999999999999</v>
      </c>
      <c r="J2395">
        <v>1077.548</v>
      </c>
      <c r="K2395">
        <v>0.65600000000000003</v>
      </c>
    </row>
    <row r="2396" spans="1:11">
      <c r="A2396" t="str">
        <f t="shared" si="37"/>
        <v>BASE 2 FLUL30</v>
      </c>
      <c r="B2396" t="s">
        <v>16</v>
      </c>
      <c r="C2396" t="s">
        <v>62</v>
      </c>
      <c r="D2396" t="s">
        <v>14</v>
      </c>
      <c r="E2396">
        <v>0</v>
      </c>
      <c r="F2396">
        <v>1295.5</v>
      </c>
      <c r="G2396">
        <v>225.14</v>
      </c>
      <c r="H2396">
        <v>282.27999999999997</v>
      </c>
      <c r="I2396">
        <v>2.387</v>
      </c>
      <c r="J2396">
        <v>640.971</v>
      </c>
      <c r="K2396">
        <v>543.56299999999999</v>
      </c>
    </row>
    <row r="2397" spans="1:11">
      <c r="A2397" t="str">
        <f t="shared" si="37"/>
        <v>BASE 2 FLUL31.365</v>
      </c>
      <c r="B2397" t="s">
        <v>16</v>
      </c>
      <c r="C2397" t="s">
        <v>62</v>
      </c>
      <c r="D2397" t="s">
        <v>14</v>
      </c>
      <c r="E2397">
        <v>1.365</v>
      </c>
      <c r="F2397">
        <v>1295.5</v>
      </c>
      <c r="G2397">
        <v>225.14</v>
      </c>
      <c r="H2397">
        <v>282.27999999999997</v>
      </c>
      <c r="I2397">
        <v>2.387</v>
      </c>
      <c r="J2397">
        <v>262.22000000000003</v>
      </c>
      <c r="K2397">
        <v>241.661</v>
      </c>
    </row>
    <row r="2398" spans="1:11">
      <c r="A2398" t="str">
        <f t="shared" si="37"/>
        <v>BASE 2 FLUL32.73</v>
      </c>
      <c r="B2398" t="s">
        <v>16</v>
      </c>
      <c r="C2398" t="s">
        <v>62</v>
      </c>
      <c r="D2398" t="s">
        <v>14</v>
      </c>
      <c r="E2398">
        <v>2.73</v>
      </c>
      <c r="F2398">
        <v>1295.5</v>
      </c>
      <c r="G2398">
        <v>225.14</v>
      </c>
      <c r="H2398">
        <v>282.27999999999997</v>
      </c>
      <c r="I2398">
        <v>2.387</v>
      </c>
      <c r="J2398">
        <v>-123.2</v>
      </c>
      <c r="K2398">
        <v>-66.387</v>
      </c>
    </row>
    <row r="2399" spans="1:11">
      <c r="A2399" t="str">
        <f t="shared" si="37"/>
        <v>BASE 3 FLUL10</v>
      </c>
      <c r="B2399" t="s">
        <v>17</v>
      </c>
      <c r="C2399" t="s">
        <v>62</v>
      </c>
      <c r="D2399" t="s">
        <v>12</v>
      </c>
      <c r="E2399">
        <v>0</v>
      </c>
      <c r="F2399">
        <v>173750.14</v>
      </c>
      <c r="G2399">
        <v>15418.89</v>
      </c>
      <c r="H2399">
        <v>2390.21</v>
      </c>
      <c r="I2399">
        <v>-39.46</v>
      </c>
      <c r="J2399">
        <v>3828.5360000000001</v>
      </c>
      <c r="K2399">
        <v>27664.416000000001</v>
      </c>
    </row>
    <row r="2400" spans="1:11">
      <c r="A2400" t="str">
        <f t="shared" si="37"/>
        <v>BASE 3 FLUL11.105</v>
      </c>
      <c r="B2400" t="s">
        <v>17</v>
      </c>
      <c r="C2400" t="s">
        <v>62</v>
      </c>
      <c r="D2400" t="s">
        <v>12</v>
      </c>
      <c r="E2400">
        <v>1.105</v>
      </c>
      <c r="F2400">
        <v>173750.14</v>
      </c>
      <c r="G2400">
        <v>15418.89</v>
      </c>
      <c r="H2400">
        <v>2390.21</v>
      </c>
      <c r="I2400">
        <v>-39.46</v>
      </c>
      <c r="J2400">
        <v>1157.2909999999999</v>
      </c>
      <c r="K2400">
        <v>10407.004999999999</v>
      </c>
    </row>
    <row r="2401" spans="1:11">
      <c r="A2401" t="str">
        <f t="shared" si="37"/>
        <v>BASE 3 FLUL12.21</v>
      </c>
      <c r="B2401" t="s">
        <v>17</v>
      </c>
      <c r="C2401" t="s">
        <v>62</v>
      </c>
      <c r="D2401" t="s">
        <v>12</v>
      </c>
      <c r="E2401">
        <v>2.21</v>
      </c>
      <c r="F2401">
        <v>173750.14</v>
      </c>
      <c r="G2401">
        <v>15418.89</v>
      </c>
      <c r="H2401">
        <v>2390.21</v>
      </c>
      <c r="I2401">
        <v>-39.46</v>
      </c>
      <c r="J2401">
        <v>-1533.7370000000001</v>
      </c>
      <c r="K2401">
        <v>-7028.2690000000002</v>
      </c>
    </row>
    <row r="2402" spans="1:11">
      <c r="A2402" t="str">
        <f t="shared" si="37"/>
        <v>BASE 3 FLUL20</v>
      </c>
      <c r="B2402" t="s">
        <v>17</v>
      </c>
      <c r="C2402" t="s">
        <v>62</v>
      </c>
      <c r="D2402" t="s">
        <v>13</v>
      </c>
      <c r="E2402">
        <v>0</v>
      </c>
      <c r="F2402">
        <v>-85636.95</v>
      </c>
      <c r="G2402">
        <v>240.13</v>
      </c>
      <c r="H2402">
        <v>8127.62</v>
      </c>
      <c r="I2402">
        <v>-6.0069999999999997</v>
      </c>
      <c r="J2402">
        <v>17391.116999999998</v>
      </c>
      <c r="K2402">
        <v>590.74400000000003</v>
      </c>
    </row>
    <row r="2403" spans="1:11">
      <c r="A2403" t="str">
        <f t="shared" si="37"/>
        <v>BASE 3 FLUL21.105</v>
      </c>
      <c r="B2403" t="s">
        <v>17</v>
      </c>
      <c r="C2403" t="s">
        <v>62</v>
      </c>
      <c r="D2403" t="s">
        <v>13</v>
      </c>
      <c r="E2403">
        <v>1.105</v>
      </c>
      <c r="F2403">
        <v>-85636.95</v>
      </c>
      <c r="G2403">
        <v>240.13</v>
      </c>
      <c r="H2403">
        <v>8127.62</v>
      </c>
      <c r="I2403">
        <v>-6.0069999999999997</v>
      </c>
      <c r="J2403">
        <v>8270.134</v>
      </c>
      <c r="K2403">
        <v>320.59699999999998</v>
      </c>
    </row>
    <row r="2404" spans="1:11">
      <c r="A2404" t="str">
        <f t="shared" si="37"/>
        <v>BASE 3 FLUL22.21</v>
      </c>
      <c r="B2404" t="s">
        <v>17</v>
      </c>
      <c r="C2404" t="s">
        <v>62</v>
      </c>
      <c r="D2404" t="s">
        <v>13</v>
      </c>
      <c r="E2404">
        <v>2.21</v>
      </c>
      <c r="F2404">
        <v>-85636.95</v>
      </c>
      <c r="G2404">
        <v>240.13</v>
      </c>
      <c r="H2404">
        <v>8127.62</v>
      </c>
      <c r="I2404">
        <v>-6.0069999999999997</v>
      </c>
      <c r="J2404">
        <v>-992.16600000000005</v>
      </c>
      <c r="K2404">
        <v>44.970999999999997</v>
      </c>
    </row>
    <row r="2405" spans="1:11">
      <c r="A2405" t="str">
        <f t="shared" si="37"/>
        <v>BASE 3 FLUL30</v>
      </c>
      <c r="B2405" t="s">
        <v>17</v>
      </c>
      <c r="C2405" t="s">
        <v>62</v>
      </c>
      <c r="D2405" t="s">
        <v>14</v>
      </c>
      <c r="E2405">
        <v>0</v>
      </c>
      <c r="F2405">
        <v>1196.1099999999999</v>
      </c>
      <c r="G2405">
        <v>-687.55</v>
      </c>
      <c r="H2405">
        <v>-795.29</v>
      </c>
      <c r="I2405">
        <v>15.689</v>
      </c>
      <c r="J2405">
        <v>-1397.64</v>
      </c>
      <c r="K2405">
        <v>-1201.9290000000001</v>
      </c>
    </row>
    <row r="2406" spans="1:11">
      <c r="A2406" t="str">
        <f t="shared" si="37"/>
        <v>BASE 3 FLUL31.105</v>
      </c>
      <c r="B2406" t="s">
        <v>17</v>
      </c>
      <c r="C2406" t="s">
        <v>62</v>
      </c>
      <c r="D2406" t="s">
        <v>14</v>
      </c>
      <c r="E2406">
        <v>1.105</v>
      </c>
      <c r="F2406">
        <v>1196.1099999999999</v>
      </c>
      <c r="G2406">
        <v>-687.55</v>
      </c>
      <c r="H2406">
        <v>-795.29</v>
      </c>
      <c r="I2406">
        <v>15.689</v>
      </c>
      <c r="J2406">
        <v>-507.77100000000002</v>
      </c>
      <c r="K2406">
        <v>-432.66699999999997</v>
      </c>
    </row>
    <row r="2407" spans="1:11">
      <c r="A2407" t="str">
        <f t="shared" si="37"/>
        <v>BASE 3 FLUL32.21</v>
      </c>
      <c r="B2407" t="s">
        <v>17</v>
      </c>
      <c r="C2407" t="s">
        <v>62</v>
      </c>
      <c r="D2407" t="s">
        <v>14</v>
      </c>
      <c r="E2407">
        <v>2.21</v>
      </c>
      <c r="F2407">
        <v>1196.1099999999999</v>
      </c>
      <c r="G2407">
        <v>-687.55</v>
      </c>
      <c r="H2407">
        <v>-795.29</v>
      </c>
      <c r="I2407">
        <v>15.689</v>
      </c>
      <c r="J2407">
        <v>390.77699999999999</v>
      </c>
      <c r="K2407">
        <v>343.99</v>
      </c>
    </row>
    <row r="2408" spans="1:11">
      <c r="A2408" t="str">
        <f t="shared" si="37"/>
        <v>ROOF FLUL10</v>
      </c>
      <c r="B2408" t="s">
        <v>35</v>
      </c>
      <c r="C2408" t="s">
        <v>63</v>
      </c>
      <c r="D2408" t="s">
        <v>12</v>
      </c>
      <c r="E2408">
        <v>0</v>
      </c>
      <c r="F2408">
        <v>-4372.87</v>
      </c>
      <c r="G2408">
        <v>5302.87</v>
      </c>
      <c r="H2408">
        <v>178.38</v>
      </c>
      <c r="I2408">
        <v>-7.7850000000000001</v>
      </c>
      <c r="J2408">
        <v>693.14599999999996</v>
      </c>
      <c r="K2408">
        <v>3831.6840000000002</v>
      </c>
    </row>
    <row r="2409" spans="1:11">
      <c r="A2409" t="str">
        <f t="shared" si="37"/>
        <v>ROOF FLUL12</v>
      </c>
      <c r="B2409" t="s">
        <v>35</v>
      </c>
      <c r="C2409" t="s">
        <v>63</v>
      </c>
      <c r="D2409" t="s">
        <v>12</v>
      </c>
      <c r="E2409">
        <v>2</v>
      </c>
      <c r="F2409">
        <v>-4372.87</v>
      </c>
      <c r="G2409">
        <v>5302.87</v>
      </c>
      <c r="H2409">
        <v>178.38</v>
      </c>
      <c r="I2409">
        <v>-7.7850000000000001</v>
      </c>
      <c r="J2409">
        <v>347.83199999999999</v>
      </c>
      <c r="K2409">
        <v>-7220.8890000000001</v>
      </c>
    </row>
    <row r="2410" spans="1:11">
      <c r="A2410" t="str">
        <f t="shared" si="37"/>
        <v>ROOF FLUL14</v>
      </c>
      <c r="B2410" t="s">
        <v>35</v>
      </c>
      <c r="C2410" t="s">
        <v>63</v>
      </c>
      <c r="D2410" t="s">
        <v>12</v>
      </c>
      <c r="E2410">
        <v>4</v>
      </c>
      <c r="F2410">
        <v>-4372.87</v>
      </c>
      <c r="G2410">
        <v>5302.87</v>
      </c>
      <c r="H2410">
        <v>178.38</v>
      </c>
      <c r="I2410">
        <v>-7.7850000000000001</v>
      </c>
      <c r="J2410">
        <v>-0.248</v>
      </c>
      <c r="K2410">
        <v>-18216.037</v>
      </c>
    </row>
    <row r="2411" spans="1:11">
      <c r="A2411" t="str">
        <f t="shared" si="37"/>
        <v>ROOF FLUL20</v>
      </c>
      <c r="B2411" t="s">
        <v>35</v>
      </c>
      <c r="C2411" t="s">
        <v>63</v>
      </c>
      <c r="D2411" t="s">
        <v>13</v>
      </c>
      <c r="E2411">
        <v>0</v>
      </c>
      <c r="F2411">
        <v>-10713.33</v>
      </c>
      <c r="G2411">
        <v>3862.19</v>
      </c>
      <c r="H2411">
        <v>6661.14</v>
      </c>
      <c r="I2411">
        <v>-6.2469999999999999</v>
      </c>
      <c r="J2411">
        <v>11186.262000000001</v>
      </c>
      <c r="K2411">
        <v>7179.817</v>
      </c>
    </row>
    <row r="2412" spans="1:11">
      <c r="A2412" t="str">
        <f t="shared" si="37"/>
        <v>ROOF FLUL22</v>
      </c>
      <c r="B2412" t="s">
        <v>35</v>
      </c>
      <c r="C2412" t="s">
        <v>63</v>
      </c>
      <c r="D2412" t="s">
        <v>13</v>
      </c>
      <c r="E2412">
        <v>2</v>
      </c>
      <c r="F2412">
        <v>-10713.33</v>
      </c>
      <c r="G2412">
        <v>3862.19</v>
      </c>
      <c r="H2412">
        <v>6661.14</v>
      </c>
      <c r="I2412">
        <v>-6.2469999999999999</v>
      </c>
      <c r="J2412">
        <v>-2557.8560000000002</v>
      </c>
      <c r="K2412">
        <v>-550.01900000000001</v>
      </c>
    </row>
    <row r="2413" spans="1:11">
      <c r="A2413" t="str">
        <f t="shared" si="37"/>
        <v>ROOF FLUL24</v>
      </c>
      <c r="B2413" t="s">
        <v>35</v>
      </c>
      <c r="C2413" t="s">
        <v>63</v>
      </c>
      <c r="D2413" t="s">
        <v>13</v>
      </c>
      <c r="E2413">
        <v>4</v>
      </c>
      <c r="F2413">
        <v>-10713.33</v>
      </c>
      <c r="G2413">
        <v>3862.19</v>
      </c>
      <c r="H2413">
        <v>6661.14</v>
      </c>
      <c r="I2413">
        <v>-6.2469999999999999</v>
      </c>
      <c r="J2413">
        <v>-16281.638000000001</v>
      </c>
      <c r="K2413">
        <v>-8275.4860000000008</v>
      </c>
    </row>
    <row r="2414" spans="1:11">
      <c r="A2414" t="str">
        <f t="shared" si="37"/>
        <v>ROOF FLUL30</v>
      </c>
      <c r="B2414" t="s">
        <v>35</v>
      </c>
      <c r="C2414" t="s">
        <v>63</v>
      </c>
      <c r="D2414" t="s">
        <v>14</v>
      </c>
      <c r="E2414">
        <v>0</v>
      </c>
      <c r="F2414">
        <v>-350.63</v>
      </c>
      <c r="G2414">
        <v>-188.02</v>
      </c>
      <c r="H2414">
        <v>441.67</v>
      </c>
      <c r="I2414">
        <v>102.42</v>
      </c>
      <c r="J2414">
        <v>722.00400000000002</v>
      </c>
      <c r="K2414">
        <v>-394.85199999999998</v>
      </c>
    </row>
    <row r="2415" spans="1:11">
      <c r="A2415" t="str">
        <f t="shared" si="37"/>
        <v>ROOF FLUL32</v>
      </c>
      <c r="B2415" t="s">
        <v>35</v>
      </c>
      <c r="C2415" t="s">
        <v>63</v>
      </c>
      <c r="D2415" t="s">
        <v>14</v>
      </c>
      <c r="E2415">
        <v>2</v>
      </c>
      <c r="F2415">
        <v>-350.63</v>
      </c>
      <c r="G2415">
        <v>-188.02</v>
      </c>
      <c r="H2415">
        <v>441.67</v>
      </c>
      <c r="I2415">
        <v>102.42</v>
      </c>
      <c r="J2415">
        <v>-187.14099999999999</v>
      </c>
      <c r="K2415">
        <v>-4.0979999999999999</v>
      </c>
    </row>
    <row r="2416" spans="1:11">
      <c r="A2416" t="str">
        <f t="shared" si="37"/>
        <v>ROOF FLUL34</v>
      </c>
      <c r="B2416" t="s">
        <v>35</v>
      </c>
      <c r="C2416" t="s">
        <v>63</v>
      </c>
      <c r="D2416" t="s">
        <v>14</v>
      </c>
      <c r="E2416">
        <v>4</v>
      </c>
      <c r="F2416">
        <v>-350.63</v>
      </c>
      <c r="G2416">
        <v>-188.02</v>
      </c>
      <c r="H2416">
        <v>441.67</v>
      </c>
      <c r="I2416">
        <v>102.42</v>
      </c>
      <c r="J2416">
        <v>-1094.798</v>
      </c>
      <c r="K2416">
        <v>386.68799999999999</v>
      </c>
    </row>
    <row r="2417" spans="1:11">
      <c r="A2417" t="str">
        <f t="shared" si="37"/>
        <v>TERRACE FLUL10</v>
      </c>
      <c r="B2417" t="s">
        <v>37</v>
      </c>
      <c r="C2417" t="s">
        <v>63</v>
      </c>
      <c r="D2417" t="s">
        <v>12</v>
      </c>
      <c r="E2417">
        <v>0</v>
      </c>
      <c r="F2417">
        <v>-14327.73</v>
      </c>
      <c r="G2417">
        <v>13235.27</v>
      </c>
      <c r="H2417">
        <v>-473.17</v>
      </c>
      <c r="I2417">
        <v>-5.5869999999999997</v>
      </c>
      <c r="J2417">
        <v>-1600.2739999999999</v>
      </c>
      <c r="K2417">
        <v>14931.517</v>
      </c>
    </row>
    <row r="2418" spans="1:11">
      <c r="A2418" t="str">
        <f t="shared" si="37"/>
        <v>TERRACE FLUL11.45</v>
      </c>
      <c r="B2418" t="s">
        <v>37</v>
      </c>
      <c r="C2418" t="s">
        <v>63</v>
      </c>
      <c r="D2418" t="s">
        <v>12</v>
      </c>
      <c r="E2418">
        <v>1.45</v>
      </c>
      <c r="F2418">
        <v>-14327.73</v>
      </c>
      <c r="G2418">
        <v>13235.27</v>
      </c>
      <c r="H2418">
        <v>-473.17</v>
      </c>
      <c r="I2418">
        <v>-5.5869999999999997</v>
      </c>
      <c r="J2418">
        <v>-905.149</v>
      </c>
      <c r="K2418">
        <v>-4986.07</v>
      </c>
    </row>
    <row r="2419" spans="1:11">
      <c r="A2419" t="str">
        <f t="shared" si="37"/>
        <v>TERRACE FLUL12.9</v>
      </c>
      <c r="B2419" t="s">
        <v>37</v>
      </c>
      <c r="C2419" t="s">
        <v>63</v>
      </c>
      <c r="D2419" t="s">
        <v>12</v>
      </c>
      <c r="E2419">
        <v>2.9</v>
      </c>
      <c r="F2419">
        <v>-14327.73</v>
      </c>
      <c r="G2419">
        <v>13235.27</v>
      </c>
      <c r="H2419">
        <v>-473.17</v>
      </c>
      <c r="I2419">
        <v>-5.5869999999999997</v>
      </c>
      <c r="J2419">
        <v>-203.55799999999999</v>
      </c>
      <c r="K2419">
        <v>-24868.050999999999</v>
      </c>
    </row>
    <row r="2420" spans="1:11">
      <c r="A2420" t="str">
        <f t="shared" si="37"/>
        <v>TERRACE FLUL20</v>
      </c>
      <c r="B2420" t="s">
        <v>37</v>
      </c>
      <c r="C2420" t="s">
        <v>63</v>
      </c>
      <c r="D2420" t="s">
        <v>13</v>
      </c>
      <c r="E2420">
        <v>0</v>
      </c>
      <c r="F2420">
        <v>-23761.11</v>
      </c>
      <c r="G2420">
        <v>3298.84</v>
      </c>
      <c r="H2420">
        <v>11256.31</v>
      </c>
      <c r="I2420">
        <v>-8.8230000000000004</v>
      </c>
      <c r="J2420">
        <v>23883.687000000002</v>
      </c>
      <c r="K2420">
        <v>6479.9639999999999</v>
      </c>
    </row>
    <row r="2421" spans="1:11">
      <c r="A2421" t="str">
        <f t="shared" si="37"/>
        <v>TERRACE FLUL21.45</v>
      </c>
      <c r="B2421" t="s">
        <v>37</v>
      </c>
      <c r="C2421" t="s">
        <v>63</v>
      </c>
      <c r="D2421" t="s">
        <v>13</v>
      </c>
      <c r="E2421">
        <v>1.45</v>
      </c>
      <c r="F2421">
        <v>-23761.11</v>
      </c>
      <c r="G2421">
        <v>3298.84</v>
      </c>
      <c r="H2421">
        <v>11256.31</v>
      </c>
      <c r="I2421">
        <v>-8.8230000000000004</v>
      </c>
      <c r="J2421">
        <v>7074.7470000000003</v>
      </c>
      <c r="K2421">
        <v>1710.134</v>
      </c>
    </row>
    <row r="2422" spans="1:11">
      <c r="A2422" t="str">
        <f t="shared" si="37"/>
        <v>TERRACE FLUL22.9</v>
      </c>
      <c r="B2422" t="s">
        <v>37</v>
      </c>
      <c r="C2422" t="s">
        <v>63</v>
      </c>
      <c r="D2422" t="s">
        <v>13</v>
      </c>
      <c r="E2422">
        <v>2.9</v>
      </c>
      <c r="F2422">
        <v>-23761.11</v>
      </c>
      <c r="G2422">
        <v>3298.84</v>
      </c>
      <c r="H2422">
        <v>11256.31</v>
      </c>
      <c r="I2422">
        <v>-8.8230000000000004</v>
      </c>
      <c r="J2422">
        <v>-9784.7440000000006</v>
      </c>
      <c r="K2422">
        <v>-3071.9160000000002</v>
      </c>
    </row>
    <row r="2423" spans="1:11">
      <c r="A2423" t="str">
        <f t="shared" si="37"/>
        <v>TERRACE FLUL30</v>
      </c>
      <c r="B2423" t="s">
        <v>37</v>
      </c>
      <c r="C2423" t="s">
        <v>63</v>
      </c>
      <c r="D2423" t="s">
        <v>14</v>
      </c>
      <c r="E2423">
        <v>0</v>
      </c>
      <c r="F2423">
        <v>-791.37</v>
      </c>
      <c r="G2423">
        <v>-225.08</v>
      </c>
      <c r="H2423">
        <v>719.51</v>
      </c>
      <c r="I2423">
        <v>106.43600000000001</v>
      </c>
      <c r="J2423">
        <v>1495.941</v>
      </c>
      <c r="K2423">
        <v>-630.375</v>
      </c>
    </row>
    <row r="2424" spans="1:11">
      <c r="A2424" t="str">
        <f t="shared" si="37"/>
        <v>TERRACE FLUL31.45</v>
      </c>
      <c r="B2424" t="s">
        <v>37</v>
      </c>
      <c r="C2424" t="s">
        <v>63</v>
      </c>
      <c r="D2424" t="s">
        <v>14</v>
      </c>
      <c r="E2424">
        <v>1.45</v>
      </c>
      <c r="F2424">
        <v>-791.37</v>
      </c>
      <c r="G2424">
        <v>-225.08</v>
      </c>
      <c r="H2424">
        <v>719.51</v>
      </c>
      <c r="I2424">
        <v>106.43600000000001</v>
      </c>
      <c r="J2424">
        <v>422.54599999999999</v>
      </c>
      <c r="K2424">
        <v>-289.07100000000003</v>
      </c>
    </row>
    <row r="2425" spans="1:11">
      <c r="A2425" t="str">
        <f t="shared" si="37"/>
        <v>TERRACE FLUL32.9</v>
      </c>
      <c r="B2425" t="s">
        <v>37</v>
      </c>
      <c r="C2425" t="s">
        <v>63</v>
      </c>
      <c r="D2425" t="s">
        <v>14</v>
      </c>
      <c r="E2425">
        <v>2.9</v>
      </c>
      <c r="F2425">
        <v>-791.37</v>
      </c>
      <c r="G2425">
        <v>-225.08</v>
      </c>
      <c r="H2425">
        <v>719.51</v>
      </c>
      <c r="I2425">
        <v>106.43600000000001</v>
      </c>
      <c r="J2425">
        <v>-653.86800000000005</v>
      </c>
      <c r="K2425">
        <v>54.298999999999999</v>
      </c>
    </row>
    <row r="2426" spans="1:11">
      <c r="A2426" t="str">
        <f t="shared" si="37"/>
        <v>15TH FLUL10</v>
      </c>
      <c r="B2426" t="s">
        <v>38</v>
      </c>
      <c r="C2426" t="s">
        <v>63</v>
      </c>
      <c r="D2426" t="s">
        <v>12</v>
      </c>
      <c r="E2426">
        <v>0</v>
      </c>
      <c r="F2426">
        <v>-28159.599999999999</v>
      </c>
      <c r="G2426">
        <v>12326.09</v>
      </c>
      <c r="H2426">
        <v>1555.28</v>
      </c>
      <c r="I2426">
        <v>60.877000000000002</v>
      </c>
      <c r="J2426">
        <v>2699.39</v>
      </c>
      <c r="K2426">
        <v>13457.67</v>
      </c>
    </row>
    <row r="2427" spans="1:11">
      <c r="A2427" t="str">
        <f t="shared" si="37"/>
        <v>15TH FLUL11.45</v>
      </c>
      <c r="B2427" t="s">
        <v>38</v>
      </c>
      <c r="C2427" t="s">
        <v>63</v>
      </c>
      <c r="D2427" t="s">
        <v>12</v>
      </c>
      <c r="E2427">
        <v>1.45</v>
      </c>
      <c r="F2427">
        <v>-28159.599999999999</v>
      </c>
      <c r="G2427">
        <v>12326.09</v>
      </c>
      <c r="H2427">
        <v>1555.28</v>
      </c>
      <c r="I2427">
        <v>60.877000000000002</v>
      </c>
      <c r="J2427">
        <v>440.35300000000001</v>
      </c>
      <c r="K2427">
        <v>-5654.6760000000004</v>
      </c>
    </row>
    <row r="2428" spans="1:11">
      <c r="A2428" t="str">
        <f t="shared" si="37"/>
        <v>15TH FLUL12.9</v>
      </c>
      <c r="B2428" t="s">
        <v>38</v>
      </c>
      <c r="C2428" t="s">
        <v>63</v>
      </c>
      <c r="D2428" t="s">
        <v>12</v>
      </c>
      <c r="E2428">
        <v>2.9</v>
      </c>
      <c r="F2428">
        <v>-28159.599999999999</v>
      </c>
      <c r="G2428">
        <v>12326.09</v>
      </c>
      <c r="H2428">
        <v>1555.28</v>
      </c>
      <c r="I2428">
        <v>60.877000000000002</v>
      </c>
      <c r="J2428">
        <v>-1823.1559999999999</v>
      </c>
      <c r="K2428">
        <v>-24709.646000000001</v>
      </c>
    </row>
    <row r="2429" spans="1:11">
      <c r="A2429" t="str">
        <f t="shared" si="37"/>
        <v>15TH FLUL20</v>
      </c>
      <c r="B2429" t="s">
        <v>38</v>
      </c>
      <c r="C2429" t="s">
        <v>63</v>
      </c>
      <c r="D2429" t="s">
        <v>13</v>
      </c>
      <c r="E2429">
        <v>0</v>
      </c>
      <c r="F2429">
        <v>-28488.75</v>
      </c>
      <c r="G2429">
        <v>1647.71</v>
      </c>
      <c r="H2429">
        <v>8061.56</v>
      </c>
      <c r="I2429">
        <v>-9.2929999999999993</v>
      </c>
      <c r="J2429">
        <v>7288.9840000000004</v>
      </c>
      <c r="K2429">
        <v>1506.4059999999999</v>
      </c>
    </row>
    <row r="2430" spans="1:11">
      <c r="A2430" t="str">
        <f t="shared" si="37"/>
        <v>15TH FLUL21.45</v>
      </c>
      <c r="B2430" t="s">
        <v>38</v>
      </c>
      <c r="C2430" t="s">
        <v>63</v>
      </c>
      <c r="D2430" t="s">
        <v>13</v>
      </c>
      <c r="E2430">
        <v>1.45</v>
      </c>
      <c r="F2430">
        <v>-28488.75</v>
      </c>
      <c r="G2430">
        <v>1647.71</v>
      </c>
      <c r="H2430">
        <v>8061.56</v>
      </c>
      <c r="I2430">
        <v>-9.2929999999999993</v>
      </c>
      <c r="J2430">
        <v>-5189.125</v>
      </c>
      <c r="K2430">
        <v>-872</v>
      </c>
    </row>
    <row r="2431" spans="1:11">
      <c r="A2431" t="str">
        <f t="shared" si="37"/>
        <v>15TH FLUL22.9</v>
      </c>
      <c r="B2431" t="s">
        <v>38</v>
      </c>
      <c r="C2431" t="s">
        <v>63</v>
      </c>
      <c r="D2431" t="s">
        <v>13</v>
      </c>
      <c r="E2431">
        <v>2.9</v>
      </c>
      <c r="F2431">
        <v>-28488.75</v>
      </c>
      <c r="G2431">
        <v>1647.71</v>
      </c>
      <c r="H2431">
        <v>8061.56</v>
      </c>
      <c r="I2431">
        <v>-9.2929999999999993</v>
      </c>
      <c r="J2431">
        <v>-17614.574000000001</v>
      </c>
      <c r="K2431">
        <v>-3241.558</v>
      </c>
    </row>
    <row r="2432" spans="1:11">
      <c r="A2432" t="str">
        <f t="shared" si="37"/>
        <v>15TH FLUL30</v>
      </c>
      <c r="B2432" t="s">
        <v>38</v>
      </c>
      <c r="C2432" t="s">
        <v>63</v>
      </c>
      <c r="D2432" t="s">
        <v>14</v>
      </c>
      <c r="E2432">
        <v>0</v>
      </c>
      <c r="F2432">
        <v>-765.52</v>
      </c>
      <c r="G2432">
        <v>83.09</v>
      </c>
      <c r="H2432">
        <v>750.36</v>
      </c>
      <c r="I2432">
        <v>104.57</v>
      </c>
      <c r="J2432">
        <v>1178.6669999999999</v>
      </c>
      <c r="K2432">
        <v>39.295000000000002</v>
      </c>
    </row>
    <row r="2433" spans="1:11">
      <c r="A2433" t="str">
        <f t="shared" si="37"/>
        <v>15TH FLUL31.45</v>
      </c>
      <c r="B2433" t="s">
        <v>38</v>
      </c>
      <c r="C2433" t="s">
        <v>63</v>
      </c>
      <c r="D2433" t="s">
        <v>14</v>
      </c>
      <c r="E2433">
        <v>1.45</v>
      </c>
      <c r="F2433">
        <v>-765.52</v>
      </c>
      <c r="G2433">
        <v>83.09</v>
      </c>
      <c r="H2433">
        <v>750.36</v>
      </c>
      <c r="I2433">
        <v>104.57</v>
      </c>
      <c r="J2433">
        <v>45.970999999999997</v>
      </c>
      <c r="K2433">
        <v>-64.728999999999999</v>
      </c>
    </row>
    <row r="2434" spans="1:11">
      <c r="A2434" t="str">
        <f t="shared" si="37"/>
        <v>15TH FLUL32.9</v>
      </c>
      <c r="B2434" t="s">
        <v>38</v>
      </c>
      <c r="C2434" t="s">
        <v>63</v>
      </c>
      <c r="D2434" t="s">
        <v>14</v>
      </c>
      <c r="E2434">
        <v>2.9</v>
      </c>
      <c r="F2434">
        <v>-765.52</v>
      </c>
      <c r="G2434">
        <v>83.09</v>
      </c>
      <c r="H2434">
        <v>750.36</v>
      </c>
      <c r="I2434">
        <v>104.57</v>
      </c>
      <c r="J2434">
        <v>-1087.193</v>
      </c>
      <c r="K2434">
        <v>-168.095</v>
      </c>
    </row>
    <row r="2435" spans="1:11">
      <c r="A2435" t="str">
        <f t="shared" ref="A2435:A2498" si="38">+CONCATENATE(B2435,D2435,E2435)</f>
        <v>14TH FLUL10</v>
      </c>
      <c r="B2435" t="s">
        <v>46</v>
      </c>
      <c r="C2435" t="s">
        <v>63</v>
      </c>
      <c r="D2435" t="s">
        <v>12</v>
      </c>
      <c r="E2435">
        <v>0</v>
      </c>
      <c r="F2435">
        <v>-29573.040000000001</v>
      </c>
      <c r="G2435">
        <v>-1028.1600000000001</v>
      </c>
      <c r="H2435">
        <v>-727.82</v>
      </c>
      <c r="I2435">
        <v>9.7720000000000002</v>
      </c>
      <c r="J2435">
        <v>-333.19400000000002</v>
      </c>
      <c r="K2435">
        <v>-3418.7420000000002</v>
      </c>
    </row>
    <row r="2436" spans="1:11">
      <c r="A2436" t="str">
        <f t="shared" si="38"/>
        <v>14TH FLUL11.7</v>
      </c>
      <c r="B2436" t="s">
        <v>46</v>
      </c>
      <c r="C2436" t="s">
        <v>63</v>
      </c>
      <c r="D2436" t="s">
        <v>12</v>
      </c>
      <c r="E2436">
        <v>1.7</v>
      </c>
      <c r="F2436">
        <v>-29573.040000000001</v>
      </c>
      <c r="G2436">
        <v>-1028.1600000000001</v>
      </c>
      <c r="H2436">
        <v>-727.82</v>
      </c>
      <c r="I2436">
        <v>9.7720000000000002</v>
      </c>
      <c r="J2436">
        <v>954.52099999999996</v>
      </c>
      <c r="K2436">
        <v>-3851.76</v>
      </c>
    </row>
    <row r="2437" spans="1:11">
      <c r="A2437" t="str">
        <f t="shared" si="38"/>
        <v>14TH FLUL13.4</v>
      </c>
      <c r="B2437" t="s">
        <v>46</v>
      </c>
      <c r="C2437" t="s">
        <v>63</v>
      </c>
      <c r="D2437" t="s">
        <v>12</v>
      </c>
      <c r="E2437">
        <v>3.4</v>
      </c>
      <c r="F2437">
        <v>-29573.040000000001</v>
      </c>
      <c r="G2437">
        <v>-1028.1600000000001</v>
      </c>
      <c r="H2437">
        <v>-727.82</v>
      </c>
      <c r="I2437">
        <v>9.7720000000000002</v>
      </c>
      <c r="J2437">
        <v>2222.7089999999998</v>
      </c>
      <c r="K2437">
        <v>-4205.982</v>
      </c>
    </row>
    <row r="2438" spans="1:11">
      <c r="A2438" t="str">
        <f t="shared" si="38"/>
        <v>14TH FLUL20</v>
      </c>
      <c r="B2438" t="s">
        <v>46</v>
      </c>
      <c r="C2438" t="s">
        <v>63</v>
      </c>
      <c r="D2438" t="s">
        <v>13</v>
      </c>
      <c r="E2438">
        <v>0</v>
      </c>
      <c r="F2438">
        <v>-30193.48</v>
      </c>
      <c r="G2438">
        <v>223.04</v>
      </c>
      <c r="H2438">
        <v>2215.39</v>
      </c>
      <c r="I2438">
        <v>-6.04</v>
      </c>
      <c r="J2438">
        <v>8003.9579999999996</v>
      </c>
      <c r="K2438">
        <v>766.13499999999999</v>
      </c>
    </row>
    <row r="2439" spans="1:11">
      <c r="A2439" t="str">
        <f t="shared" si="38"/>
        <v>14TH FLUL21.7</v>
      </c>
      <c r="B2439" t="s">
        <v>46</v>
      </c>
      <c r="C2439" t="s">
        <v>63</v>
      </c>
      <c r="D2439" t="s">
        <v>13</v>
      </c>
      <c r="E2439">
        <v>1.7</v>
      </c>
      <c r="F2439">
        <v>-30193.48</v>
      </c>
      <c r="G2439">
        <v>223.04</v>
      </c>
      <c r="H2439">
        <v>2215.39</v>
      </c>
      <c r="I2439">
        <v>-6.04</v>
      </c>
      <c r="J2439">
        <v>2968.7710000000002</v>
      </c>
      <c r="K2439">
        <v>423.62599999999998</v>
      </c>
    </row>
    <row r="2440" spans="1:11">
      <c r="A2440" t="str">
        <f t="shared" si="38"/>
        <v>14TH FLUL23.4</v>
      </c>
      <c r="B2440" t="s">
        <v>46</v>
      </c>
      <c r="C2440" t="s">
        <v>63</v>
      </c>
      <c r="D2440" t="s">
        <v>13</v>
      </c>
      <c r="E2440">
        <v>3.4</v>
      </c>
      <c r="F2440">
        <v>-30193.48</v>
      </c>
      <c r="G2440">
        <v>223.04</v>
      </c>
      <c r="H2440">
        <v>2215.39</v>
      </c>
      <c r="I2440">
        <v>-6.04</v>
      </c>
      <c r="J2440">
        <v>-2127.1489999999999</v>
      </c>
      <c r="K2440">
        <v>72.451999999999998</v>
      </c>
    </row>
    <row r="2441" spans="1:11">
      <c r="A2441" t="str">
        <f t="shared" si="38"/>
        <v>14TH FLUL30</v>
      </c>
      <c r="B2441" t="s">
        <v>46</v>
      </c>
      <c r="C2441" t="s">
        <v>63</v>
      </c>
      <c r="D2441" t="s">
        <v>14</v>
      </c>
      <c r="E2441">
        <v>0</v>
      </c>
      <c r="F2441">
        <v>-812.39</v>
      </c>
      <c r="G2441">
        <v>-75.959999999999994</v>
      </c>
      <c r="H2441">
        <v>-210.33</v>
      </c>
      <c r="I2441">
        <v>82.183000000000007</v>
      </c>
      <c r="J2441">
        <v>63.777000000000001</v>
      </c>
      <c r="K2441">
        <v>-76.831999999999994</v>
      </c>
    </row>
    <row r="2442" spans="1:11">
      <c r="A2442" t="str">
        <f t="shared" si="38"/>
        <v>14TH FLUL31.7</v>
      </c>
      <c r="B2442" t="s">
        <v>46</v>
      </c>
      <c r="C2442" t="s">
        <v>63</v>
      </c>
      <c r="D2442" t="s">
        <v>14</v>
      </c>
      <c r="E2442">
        <v>1.7</v>
      </c>
      <c r="F2442">
        <v>-812.39</v>
      </c>
      <c r="G2442">
        <v>-75.959999999999994</v>
      </c>
      <c r="H2442">
        <v>-210.33</v>
      </c>
      <c r="I2442">
        <v>82.183000000000007</v>
      </c>
      <c r="J2442">
        <v>365.54700000000003</v>
      </c>
      <c r="K2442">
        <v>84.507000000000005</v>
      </c>
    </row>
    <row r="2443" spans="1:11">
      <c r="A2443" t="str">
        <f t="shared" si="38"/>
        <v>14TH FLUL33.4</v>
      </c>
      <c r="B2443" t="s">
        <v>46</v>
      </c>
      <c r="C2443" t="s">
        <v>63</v>
      </c>
      <c r="D2443" t="s">
        <v>14</v>
      </c>
      <c r="E2443">
        <v>3.4</v>
      </c>
      <c r="F2443">
        <v>-812.39</v>
      </c>
      <c r="G2443">
        <v>-75.959999999999994</v>
      </c>
      <c r="H2443">
        <v>-210.33</v>
      </c>
      <c r="I2443">
        <v>82.183000000000007</v>
      </c>
      <c r="J2443">
        <v>659.83900000000006</v>
      </c>
      <c r="K2443">
        <v>244.11699999999999</v>
      </c>
    </row>
    <row r="2444" spans="1:11">
      <c r="A2444" t="str">
        <f t="shared" si="38"/>
        <v>13TH FLUL10</v>
      </c>
      <c r="B2444" t="s">
        <v>48</v>
      </c>
      <c r="C2444" t="s">
        <v>63</v>
      </c>
      <c r="D2444" t="s">
        <v>12</v>
      </c>
      <c r="E2444">
        <v>0</v>
      </c>
      <c r="F2444">
        <v>-31068.560000000001</v>
      </c>
      <c r="G2444">
        <v>3766.88</v>
      </c>
      <c r="H2444">
        <v>452.92</v>
      </c>
      <c r="I2444">
        <v>34.323</v>
      </c>
      <c r="J2444">
        <v>733.36699999999996</v>
      </c>
      <c r="K2444">
        <v>-6089.9520000000002</v>
      </c>
    </row>
    <row r="2445" spans="1:11">
      <c r="A2445" t="str">
        <f t="shared" si="38"/>
        <v>13TH FLUL11.45</v>
      </c>
      <c r="B2445" t="s">
        <v>48</v>
      </c>
      <c r="C2445" t="s">
        <v>63</v>
      </c>
      <c r="D2445" t="s">
        <v>12</v>
      </c>
      <c r="E2445">
        <v>1.45</v>
      </c>
      <c r="F2445">
        <v>-31068.560000000001</v>
      </c>
      <c r="G2445">
        <v>3766.88</v>
      </c>
      <c r="H2445">
        <v>452.92</v>
      </c>
      <c r="I2445">
        <v>34.323</v>
      </c>
      <c r="J2445">
        <v>131.40100000000001</v>
      </c>
      <c r="K2445">
        <v>-14373.939</v>
      </c>
    </row>
    <row r="2446" spans="1:11">
      <c r="A2446" t="str">
        <f t="shared" si="38"/>
        <v>13TH FLUL12.9</v>
      </c>
      <c r="B2446" t="s">
        <v>48</v>
      </c>
      <c r="C2446" t="s">
        <v>63</v>
      </c>
      <c r="D2446" t="s">
        <v>12</v>
      </c>
      <c r="E2446">
        <v>2.9</v>
      </c>
      <c r="F2446">
        <v>-31068.560000000001</v>
      </c>
      <c r="G2446">
        <v>3766.88</v>
      </c>
      <c r="H2446">
        <v>452.92</v>
      </c>
      <c r="I2446">
        <v>34.323</v>
      </c>
      <c r="J2446">
        <v>-471.87900000000002</v>
      </c>
      <c r="K2446">
        <v>-22514.263999999999</v>
      </c>
    </row>
    <row r="2447" spans="1:11">
      <c r="A2447" t="str">
        <f t="shared" si="38"/>
        <v>13TH FLUL20</v>
      </c>
      <c r="B2447" t="s">
        <v>48</v>
      </c>
      <c r="C2447" t="s">
        <v>63</v>
      </c>
      <c r="D2447" t="s">
        <v>13</v>
      </c>
      <c r="E2447">
        <v>0</v>
      </c>
      <c r="F2447">
        <v>-38640.07</v>
      </c>
      <c r="G2447">
        <v>743.4</v>
      </c>
      <c r="H2447">
        <v>7535.61</v>
      </c>
      <c r="I2447">
        <v>-9.3119999999999994</v>
      </c>
      <c r="J2447">
        <v>5425.8540000000003</v>
      </c>
      <c r="K2447">
        <v>1675.3630000000001</v>
      </c>
    </row>
    <row r="2448" spans="1:11">
      <c r="A2448" t="str">
        <f t="shared" si="38"/>
        <v>13TH FLUL21.45</v>
      </c>
      <c r="B2448" t="s">
        <v>48</v>
      </c>
      <c r="C2448" t="s">
        <v>63</v>
      </c>
      <c r="D2448" t="s">
        <v>13</v>
      </c>
      <c r="E2448">
        <v>1.45</v>
      </c>
      <c r="F2448">
        <v>-38640.07</v>
      </c>
      <c r="G2448">
        <v>743.4</v>
      </c>
      <c r="H2448">
        <v>7535.61</v>
      </c>
      <c r="I2448">
        <v>-9.3119999999999994</v>
      </c>
      <c r="J2448">
        <v>-7079.6639999999998</v>
      </c>
      <c r="K2448">
        <v>650.28899999999999</v>
      </c>
    </row>
    <row r="2449" spans="1:11">
      <c r="A2449" t="str">
        <f t="shared" si="38"/>
        <v>13TH FLUL22.9</v>
      </c>
      <c r="B2449" t="s">
        <v>48</v>
      </c>
      <c r="C2449" t="s">
        <v>63</v>
      </c>
      <c r="D2449" t="s">
        <v>13</v>
      </c>
      <c r="E2449">
        <v>2.9</v>
      </c>
      <c r="F2449">
        <v>-38640.07</v>
      </c>
      <c r="G2449">
        <v>743.4</v>
      </c>
      <c r="H2449">
        <v>7535.61</v>
      </c>
      <c r="I2449">
        <v>-9.3119999999999994</v>
      </c>
      <c r="J2449">
        <v>-19514.434000000001</v>
      </c>
      <c r="K2449">
        <v>-381.28699999999998</v>
      </c>
    </row>
    <row r="2450" spans="1:11">
      <c r="A2450" t="str">
        <f t="shared" si="38"/>
        <v>13TH FLUL30</v>
      </c>
      <c r="B2450" t="s">
        <v>48</v>
      </c>
      <c r="C2450" t="s">
        <v>63</v>
      </c>
      <c r="D2450" t="s">
        <v>14</v>
      </c>
      <c r="E2450">
        <v>0</v>
      </c>
      <c r="F2450">
        <v>-1178.3900000000001</v>
      </c>
      <c r="G2450">
        <v>-31.81</v>
      </c>
      <c r="H2450">
        <v>416.51</v>
      </c>
      <c r="I2450">
        <v>173.53399999999999</v>
      </c>
      <c r="J2450">
        <v>138.28399999999999</v>
      </c>
      <c r="K2450">
        <v>11.929</v>
      </c>
    </row>
    <row r="2451" spans="1:11">
      <c r="A2451" t="str">
        <f t="shared" si="38"/>
        <v>13TH FLUL31.45</v>
      </c>
      <c r="B2451" t="s">
        <v>48</v>
      </c>
      <c r="C2451" t="s">
        <v>63</v>
      </c>
      <c r="D2451" t="s">
        <v>14</v>
      </c>
      <c r="E2451">
        <v>1.45</v>
      </c>
      <c r="F2451">
        <v>-1178.3900000000001</v>
      </c>
      <c r="G2451">
        <v>-31.81</v>
      </c>
      <c r="H2451">
        <v>416.51</v>
      </c>
      <c r="I2451">
        <v>173.53399999999999</v>
      </c>
      <c r="J2451">
        <v>-541.93899999999996</v>
      </c>
      <c r="K2451">
        <v>96.334000000000003</v>
      </c>
    </row>
    <row r="2452" spans="1:11">
      <c r="A2452" t="str">
        <f t="shared" si="38"/>
        <v>13TH FLUL32.9</v>
      </c>
      <c r="B2452" t="s">
        <v>48</v>
      </c>
      <c r="C2452" t="s">
        <v>63</v>
      </c>
      <c r="D2452" t="s">
        <v>14</v>
      </c>
      <c r="E2452">
        <v>2.9</v>
      </c>
      <c r="F2452">
        <v>-1178.3900000000001</v>
      </c>
      <c r="G2452">
        <v>-31.81</v>
      </c>
      <c r="H2452">
        <v>416.51</v>
      </c>
      <c r="I2452">
        <v>173.53399999999999</v>
      </c>
      <c r="J2452">
        <v>-1216.7460000000001</v>
      </c>
      <c r="K2452">
        <v>179.77699999999999</v>
      </c>
    </row>
    <row r="2453" spans="1:11">
      <c r="A2453" t="str">
        <f t="shared" si="38"/>
        <v>12TH FLUL10</v>
      </c>
      <c r="B2453" t="s">
        <v>49</v>
      </c>
      <c r="C2453" t="s">
        <v>63</v>
      </c>
      <c r="D2453" t="s">
        <v>12</v>
      </c>
      <c r="E2453">
        <v>0</v>
      </c>
      <c r="F2453">
        <v>-32495.1</v>
      </c>
      <c r="G2453">
        <v>4586.8500000000004</v>
      </c>
      <c r="H2453">
        <v>49.01</v>
      </c>
      <c r="I2453">
        <v>57.332999999999998</v>
      </c>
      <c r="J2453">
        <v>397.10300000000001</v>
      </c>
      <c r="K2453">
        <v>-3086.3130000000001</v>
      </c>
    </row>
    <row r="2454" spans="1:11">
      <c r="A2454" t="str">
        <f t="shared" si="38"/>
        <v>12TH FLUL11.7</v>
      </c>
      <c r="B2454" t="s">
        <v>49</v>
      </c>
      <c r="C2454" t="s">
        <v>63</v>
      </c>
      <c r="D2454" t="s">
        <v>12</v>
      </c>
      <c r="E2454">
        <v>1.7</v>
      </c>
      <c r="F2454">
        <v>-32495.1</v>
      </c>
      <c r="G2454">
        <v>4586.8500000000004</v>
      </c>
      <c r="H2454">
        <v>49.01</v>
      </c>
      <c r="I2454">
        <v>57.332999999999998</v>
      </c>
      <c r="J2454">
        <v>408.71800000000002</v>
      </c>
      <c r="K2454">
        <v>-15546.486000000001</v>
      </c>
    </row>
    <row r="2455" spans="1:11">
      <c r="A2455" t="str">
        <f t="shared" si="38"/>
        <v>12TH FLUL13.4</v>
      </c>
      <c r="B2455" t="s">
        <v>49</v>
      </c>
      <c r="C2455" t="s">
        <v>63</v>
      </c>
      <c r="D2455" t="s">
        <v>12</v>
      </c>
      <c r="E2455">
        <v>3.4</v>
      </c>
      <c r="F2455">
        <v>-32495.1</v>
      </c>
      <c r="G2455">
        <v>4586.8500000000004</v>
      </c>
      <c r="H2455">
        <v>49.01</v>
      </c>
      <c r="I2455">
        <v>57.332999999999998</v>
      </c>
      <c r="J2455">
        <v>413.33600000000001</v>
      </c>
      <c r="K2455">
        <v>-27740.483</v>
      </c>
    </row>
    <row r="2456" spans="1:11">
      <c r="A2456" t="str">
        <f t="shared" si="38"/>
        <v>12TH FLUL20</v>
      </c>
      <c r="B2456" t="s">
        <v>49</v>
      </c>
      <c r="C2456" t="s">
        <v>63</v>
      </c>
      <c r="D2456" t="s">
        <v>13</v>
      </c>
      <c r="E2456">
        <v>0</v>
      </c>
      <c r="F2456">
        <v>-40601.22</v>
      </c>
      <c r="G2456">
        <v>462.8</v>
      </c>
      <c r="H2456">
        <v>311.91000000000003</v>
      </c>
      <c r="I2456">
        <v>-6.4829999999999997</v>
      </c>
      <c r="J2456">
        <v>1250.7429999999999</v>
      </c>
      <c r="K2456">
        <v>1633.557</v>
      </c>
    </row>
    <row r="2457" spans="1:11">
      <c r="A2457" t="str">
        <f t="shared" si="38"/>
        <v>12TH FLUL21.7</v>
      </c>
      <c r="B2457" t="s">
        <v>49</v>
      </c>
      <c r="C2457" t="s">
        <v>63</v>
      </c>
      <c r="D2457" t="s">
        <v>13</v>
      </c>
      <c r="E2457">
        <v>1.7</v>
      </c>
      <c r="F2457">
        <v>-40601.22</v>
      </c>
      <c r="G2457">
        <v>462.8</v>
      </c>
      <c r="H2457">
        <v>311.91000000000003</v>
      </c>
      <c r="I2457">
        <v>-6.4829999999999997</v>
      </c>
      <c r="J2457">
        <v>-1630.3050000000001</v>
      </c>
      <c r="K2457">
        <v>954.73199999999997</v>
      </c>
    </row>
    <row r="2458" spans="1:11">
      <c r="A2458" t="str">
        <f t="shared" si="38"/>
        <v>12TH FLUL23.4</v>
      </c>
      <c r="B2458" t="s">
        <v>49</v>
      </c>
      <c r="C2458" t="s">
        <v>63</v>
      </c>
      <c r="D2458" t="s">
        <v>13</v>
      </c>
      <c r="E2458">
        <v>3.4</v>
      </c>
      <c r="F2458">
        <v>-40601.22</v>
      </c>
      <c r="G2458">
        <v>462.8</v>
      </c>
      <c r="H2458">
        <v>311.91000000000003</v>
      </c>
      <c r="I2458">
        <v>-6.4829999999999997</v>
      </c>
      <c r="J2458">
        <v>-4483.4409999999998</v>
      </c>
      <c r="K2458">
        <v>259.56200000000001</v>
      </c>
    </row>
    <row r="2459" spans="1:11">
      <c r="A2459" t="str">
        <f t="shared" si="38"/>
        <v>12TH FLUL30</v>
      </c>
      <c r="B2459" t="s">
        <v>49</v>
      </c>
      <c r="C2459" t="s">
        <v>63</v>
      </c>
      <c r="D2459" t="s">
        <v>14</v>
      </c>
      <c r="E2459">
        <v>0</v>
      </c>
      <c r="F2459">
        <v>-1223.82</v>
      </c>
      <c r="G2459">
        <v>-47.28</v>
      </c>
      <c r="H2459">
        <v>-10.59</v>
      </c>
      <c r="I2459">
        <v>191.98099999999999</v>
      </c>
      <c r="J2459">
        <v>-167.89500000000001</v>
      </c>
      <c r="K2459">
        <v>-16.163</v>
      </c>
    </row>
    <row r="2460" spans="1:11">
      <c r="A2460" t="str">
        <f t="shared" si="38"/>
        <v>12TH FLUL31.7</v>
      </c>
      <c r="B2460" t="s">
        <v>49</v>
      </c>
      <c r="C2460" t="s">
        <v>63</v>
      </c>
      <c r="D2460" t="s">
        <v>14</v>
      </c>
      <c r="E2460">
        <v>1.7</v>
      </c>
      <c r="F2460">
        <v>-1223.82</v>
      </c>
      <c r="G2460">
        <v>-47.28</v>
      </c>
      <c r="H2460">
        <v>-10.59</v>
      </c>
      <c r="I2460">
        <v>191.98099999999999</v>
      </c>
      <c r="J2460">
        <v>-269.149</v>
      </c>
      <c r="K2460">
        <v>124.502</v>
      </c>
    </row>
    <row r="2461" spans="1:11">
      <c r="A2461" t="str">
        <f t="shared" si="38"/>
        <v>12TH FLUL33.4</v>
      </c>
      <c r="B2461" t="s">
        <v>49</v>
      </c>
      <c r="C2461" t="s">
        <v>63</v>
      </c>
      <c r="D2461" t="s">
        <v>14</v>
      </c>
      <c r="E2461">
        <v>3.4</v>
      </c>
      <c r="F2461">
        <v>-1223.82</v>
      </c>
      <c r="G2461">
        <v>-47.28</v>
      </c>
      <c r="H2461">
        <v>-10.59</v>
      </c>
      <c r="I2461">
        <v>191.98099999999999</v>
      </c>
      <c r="J2461">
        <v>-365.79599999999999</v>
      </c>
      <c r="K2461">
        <v>263.03500000000003</v>
      </c>
    </row>
    <row r="2462" spans="1:11">
      <c r="A2462" t="str">
        <f t="shared" si="38"/>
        <v>11TH FLUL10</v>
      </c>
      <c r="B2462" t="s">
        <v>50</v>
      </c>
      <c r="C2462" t="s">
        <v>63</v>
      </c>
      <c r="D2462" t="s">
        <v>12</v>
      </c>
      <c r="E2462">
        <v>0</v>
      </c>
      <c r="F2462">
        <v>-33948.15</v>
      </c>
      <c r="G2462">
        <v>7334.42</v>
      </c>
      <c r="H2462">
        <v>341.57</v>
      </c>
      <c r="I2462">
        <v>76.575000000000003</v>
      </c>
      <c r="J2462">
        <v>979.86400000000003</v>
      </c>
      <c r="K2462">
        <v>9565.4480000000003</v>
      </c>
    </row>
    <row r="2463" spans="1:11">
      <c r="A2463" t="str">
        <f t="shared" si="38"/>
        <v>11TH FLUL11.7</v>
      </c>
      <c r="B2463" t="s">
        <v>50</v>
      </c>
      <c r="C2463" t="s">
        <v>63</v>
      </c>
      <c r="D2463" t="s">
        <v>12</v>
      </c>
      <c r="E2463">
        <v>1.7</v>
      </c>
      <c r="F2463">
        <v>-33948.15</v>
      </c>
      <c r="G2463">
        <v>7334.42</v>
      </c>
      <c r="H2463">
        <v>341.57</v>
      </c>
      <c r="I2463">
        <v>76.575000000000003</v>
      </c>
      <c r="J2463">
        <v>529.91</v>
      </c>
      <c r="K2463">
        <v>-8970.5439999999999</v>
      </c>
    </row>
    <row r="2464" spans="1:11">
      <c r="A2464" t="str">
        <f t="shared" si="38"/>
        <v>11TH FLUL13.4</v>
      </c>
      <c r="B2464" t="s">
        <v>50</v>
      </c>
      <c r="C2464" t="s">
        <v>63</v>
      </c>
      <c r="D2464" t="s">
        <v>12</v>
      </c>
      <c r="E2464">
        <v>3.4</v>
      </c>
      <c r="F2464">
        <v>-33948.15</v>
      </c>
      <c r="G2464">
        <v>7334.42</v>
      </c>
      <c r="H2464">
        <v>341.57</v>
      </c>
      <c r="I2464">
        <v>76.575000000000003</v>
      </c>
      <c r="J2464">
        <v>69.093999999999994</v>
      </c>
      <c r="K2464">
        <v>-27322.635999999999</v>
      </c>
    </row>
    <row r="2465" spans="1:11">
      <c r="A2465" t="str">
        <f t="shared" si="38"/>
        <v>11TH FLUL20</v>
      </c>
      <c r="B2465" t="s">
        <v>50</v>
      </c>
      <c r="C2465" t="s">
        <v>63</v>
      </c>
      <c r="D2465" t="s">
        <v>13</v>
      </c>
      <c r="E2465">
        <v>0</v>
      </c>
      <c r="F2465">
        <v>-42608.639999999999</v>
      </c>
      <c r="G2465">
        <v>329.97</v>
      </c>
      <c r="H2465">
        <v>1995.42</v>
      </c>
      <c r="I2465">
        <v>-3.6</v>
      </c>
      <c r="J2465">
        <v>3728.3719999999998</v>
      </c>
      <c r="K2465">
        <v>1056.088</v>
      </c>
    </row>
    <row r="2466" spans="1:11">
      <c r="A2466" t="str">
        <f t="shared" si="38"/>
        <v>11TH FLUL21.7</v>
      </c>
      <c r="B2466" t="s">
        <v>50</v>
      </c>
      <c r="C2466" t="s">
        <v>63</v>
      </c>
      <c r="D2466" t="s">
        <v>13</v>
      </c>
      <c r="E2466">
        <v>1.7</v>
      </c>
      <c r="F2466">
        <v>-42608.639999999999</v>
      </c>
      <c r="G2466">
        <v>329.97</v>
      </c>
      <c r="H2466">
        <v>1995.42</v>
      </c>
      <c r="I2466">
        <v>-3.6</v>
      </c>
      <c r="J2466">
        <v>-2602.9540000000002</v>
      </c>
      <c r="K2466">
        <v>656.55499999999995</v>
      </c>
    </row>
    <row r="2467" spans="1:11">
      <c r="A2467" t="str">
        <f t="shared" si="38"/>
        <v>11TH FLUL23.4</v>
      </c>
      <c r="B2467" t="s">
        <v>50</v>
      </c>
      <c r="C2467" t="s">
        <v>63</v>
      </c>
      <c r="D2467" t="s">
        <v>13</v>
      </c>
      <c r="E2467">
        <v>3.4</v>
      </c>
      <c r="F2467">
        <v>-42608.639999999999</v>
      </c>
      <c r="G2467">
        <v>329.97</v>
      </c>
      <c r="H2467">
        <v>1995.42</v>
      </c>
      <c r="I2467">
        <v>-3.6</v>
      </c>
      <c r="J2467">
        <v>-8880.9179999999997</v>
      </c>
      <c r="K2467">
        <v>243.56299999999999</v>
      </c>
    </row>
    <row r="2468" spans="1:11">
      <c r="A2468" t="str">
        <f t="shared" si="38"/>
        <v>11TH FLUL30</v>
      </c>
      <c r="B2468" t="s">
        <v>50</v>
      </c>
      <c r="C2468" t="s">
        <v>63</v>
      </c>
      <c r="D2468" t="s">
        <v>14</v>
      </c>
      <c r="E2468">
        <v>0</v>
      </c>
      <c r="F2468">
        <v>-1270.93</v>
      </c>
      <c r="G2468">
        <v>11.23</v>
      </c>
      <c r="H2468">
        <v>119.5</v>
      </c>
      <c r="I2468">
        <v>211.81399999999999</v>
      </c>
      <c r="J2468">
        <v>2.9</v>
      </c>
      <c r="K2468">
        <v>132.07499999999999</v>
      </c>
    </row>
    <row r="2469" spans="1:11">
      <c r="A2469" t="str">
        <f t="shared" si="38"/>
        <v>11TH FLUL31.7</v>
      </c>
      <c r="B2469" t="s">
        <v>50</v>
      </c>
      <c r="C2469" t="s">
        <v>63</v>
      </c>
      <c r="D2469" t="s">
        <v>14</v>
      </c>
      <c r="E2469">
        <v>1.7</v>
      </c>
      <c r="F2469">
        <v>-1270.93</v>
      </c>
      <c r="G2469">
        <v>11.23</v>
      </c>
      <c r="H2469">
        <v>119.5</v>
      </c>
      <c r="I2469">
        <v>211.81399999999999</v>
      </c>
      <c r="J2469">
        <v>-358.88</v>
      </c>
      <c r="K2469">
        <v>191.773</v>
      </c>
    </row>
    <row r="2470" spans="1:11">
      <c r="A2470" t="str">
        <f t="shared" si="38"/>
        <v>11TH FLUL33.4</v>
      </c>
      <c r="B2470" t="s">
        <v>50</v>
      </c>
      <c r="C2470" t="s">
        <v>63</v>
      </c>
      <c r="D2470" t="s">
        <v>14</v>
      </c>
      <c r="E2470">
        <v>3.4</v>
      </c>
      <c r="F2470">
        <v>-1270.93</v>
      </c>
      <c r="G2470">
        <v>11.23</v>
      </c>
      <c r="H2470">
        <v>119.5</v>
      </c>
      <c r="I2470">
        <v>211.81399999999999</v>
      </c>
      <c r="J2470">
        <v>-713.303</v>
      </c>
      <c r="K2470">
        <v>247.54</v>
      </c>
    </row>
    <row r="2471" spans="1:11">
      <c r="A2471" t="str">
        <f t="shared" si="38"/>
        <v>10TH FLUL10</v>
      </c>
      <c r="B2471" t="s">
        <v>51</v>
      </c>
      <c r="C2471" t="s">
        <v>63</v>
      </c>
      <c r="D2471" t="s">
        <v>12</v>
      </c>
      <c r="E2471">
        <v>0</v>
      </c>
      <c r="F2471">
        <v>-35958.29</v>
      </c>
      <c r="G2471">
        <v>1266.29</v>
      </c>
      <c r="H2471">
        <v>-17.079999999999998</v>
      </c>
      <c r="I2471">
        <v>75.465000000000003</v>
      </c>
      <c r="J2471">
        <v>244.20500000000001</v>
      </c>
      <c r="K2471">
        <v>2318.66</v>
      </c>
    </row>
    <row r="2472" spans="1:11">
      <c r="A2472" t="str">
        <f t="shared" si="38"/>
        <v>10TH FLUL11.7</v>
      </c>
      <c r="B2472" t="s">
        <v>51</v>
      </c>
      <c r="C2472" t="s">
        <v>63</v>
      </c>
      <c r="D2472" t="s">
        <v>12</v>
      </c>
      <c r="E2472">
        <v>1.7</v>
      </c>
      <c r="F2472">
        <v>-35958.29</v>
      </c>
      <c r="G2472">
        <v>1266.29</v>
      </c>
      <c r="H2472">
        <v>-17.079999999999998</v>
      </c>
      <c r="I2472">
        <v>75.465000000000003</v>
      </c>
      <c r="J2472">
        <v>453.92099999999999</v>
      </c>
      <c r="K2472">
        <v>-7187.8580000000002</v>
      </c>
    </row>
    <row r="2473" spans="1:11">
      <c r="A2473" t="str">
        <f t="shared" si="38"/>
        <v>10TH FLUL13.4</v>
      </c>
      <c r="B2473" t="s">
        <v>51</v>
      </c>
      <c r="C2473" t="s">
        <v>63</v>
      </c>
      <c r="D2473" t="s">
        <v>12</v>
      </c>
      <c r="E2473">
        <v>3.4</v>
      </c>
      <c r="F2473">
        <v>-35958.29</v>
      </c>
      <c r="G2473">
        <v>1266.29</v>
      </c>
      <c r="H2473">
        <v>-17.079999999999998</v>
      </c>
      <c r="I2473">
        <v>75.465000000000003</v>
      </c>
      <c r="J2473">
        <v>652.80100000000004</v>
      </c>
      <c r="K2473">
        <v>-16522.8</v>
      </c>
    </row>
    <row r="2474" spans="1:11">
      <c r="A2474" t="str">
        <f t="shared" si="38"/>
        <v>10TH FLUL20</v>
      </c>
      <c r="B2474" t="s">
        <v>51</v>
      </c>
      <c r="C2474" t="s">
        <v>63</v>
      </c>
      <c r="D2474" t="s">
        <v>13</v>
      </c>
      <c r="E2474">
        <v>0</v>
      </c>
      <c r="F2474">
        <v>-44761.78</v>
      </c>
      <c r="G2474">
        <v>621.79999999999995</v>
      </c>
      <c r="H2474">
        <v>1341.98</v>
      </c>
      <c r="I2474">
        <v>-0.43099999999999999</v>
      </c>
      <c r="J2474">
        <v>4693.1120000000001</v>
      </c>
      <c r="K2474">
        <v>1364.31</v>
      </c>
    </row>
    <row r="2475" spans="1:11">
      <c r="A2475" t="str">
        <f t="shared" si="38"/>
        <v>10TH FLUL21.7</v>
      </c>
      <c r="B2475" t="s">
        <v>51</v>
      </c>
      <c r="C2475" t="s">
        <v>63</v>
      </c>
      <c r="D2475" t="s">
        <v>13</v>
      </c>
      <c r="E2475">
        <v>1.7</v>
      </c>
      <c r="F2475">
        <v>-44761.78</v>
      </c>
      <c r="G2475">
        <v>621.79999999999995</v>
      </c>
      <c r="H2475">
        <v>1341.98</v>
      </c>
      <c r="I2475">
        <v>-0.43099999999999999</v>
      </c>
      <c r="J2475">
        <v>-1077.2840000000001</v>
      </c>
      <c r="K2475">
        <v>517.75400000000002</v>
      </c>
    </row>
    <row r="2476" spans="1:11">
      <c r="A2476" t="str">
        <f t="shared" si="38"/>
        <v>10TH FLUL23.4</v>
      </c>
      <c r="B2476" t="s">
        <v>51</v>
      </c>
      <c r="C2476" t="s">
        <v>63</v>
      </c>
      <c r="D2476" t="s">
        <v>13</v>
      </c>
      <c r="E2476">
        <v>3.4</v>
      </c>
      <c r="F2476">
        <v>-44761.78</v>
      </c>
      <c r="G2476">
        <v>621.79999999999995</v>
      </c>
      <c r="H2476">
        <v>1341.98</v>
      </c>
      <c r="I2476">
        <v>-0.43099999999999999</v>
      </c>
      <c r="J2476">
        <v>-6821.9650000000001</v>
      </c>
      <c r="K2476">
        <v>-341.161</v>
      </c>
    </row>
    <row r="2477" spans="1:11">
      <c r="A2477" t="str">
        <f t="shared" si="38"/>
        <v>10TH FLUL30</v>
      </c>
      <c r="B2477" t="s">
        <v>51</v>
      </c>
      <c r="C2477" t="s">
        <v>63</v>
      </c>
      <c r="D2477" t="s">
        <v>14</v>
      </c>
      <c r="E2477">
        <v>0</v>
      </c>
      <c r="F2477">
        <v>-1315.83</v>
      </c>
      <c r="G2477">
        <v>-89.33</v>
      </c>
      <c r="H2477">
        <v>79.989999999999995</v>
      </c>
      <c r="I2477">
        <v>228.791</v>
      </c>
      <c r="J2477">
        <v>62.433</v>
      </c>
      <c r="K2477">
        <v>-78.966999999999999</v>
      </c>
    </row>
    <row r="2478" spans="1:11">
      <c r="A2478" t="str">
        <f t="shared" si="38"/>
        <v>10TH FLUL31.7</v>
      </c>
      <c r="B2478" t="s">
        <v>51</v>
      </c>
      <c r="C2478" t="s">
        <v>63</v>
      </c>
      <c r="D2478" t="s">
        <v>14</v>
      </c>
      <c r="E2478">
        <v>1.7</v>
      </c>
      <c r="F2478">
        <v>-1315.83</v>
      </c>
      <c r="G2478">
        <v>-89.33</v>
      </c>
      <c r="H2478">
        <v>79.989999999999995</v>
      </c>
      <c r="I2478">
        <v>228.791</v>
      </c>
      <c r="J2478">
        <v>-272.15800000000002</v>
      </c>
      <c r="K2478">
        <v>174.95599999999999</v>
      </c>
    </row>
    <row r="2479" spans="1:11">
      <c r="A2479" t="str">
        <f t="shared" si="38"/>
        <v>10TH FLUL33.4</v>
      </c>
      <c r="B2479" t="s">
        <v>51</v>
      </c>
      <c r="C2479" t="s">
        <v>63</v>
      </c>
      <c r="D2479" t="s">
        <v>14</v>
      </c>
      <c r="E2479">
        <v>3.4</v>
      </c>
      <c r="F2479">
        <v>-1315.83</v>
      </c>
      <c r="G2479">
        <v>-89.33</v>
      </c>
      <c r="H2479">
        <v>79.989999999999995</v>
      </c>
      <c r="I2479">
        <v>228.791</v>
      </c>
      <c r="J2479">
        <v>-600.25300000000004</v>
      </c>
      <c r="K2479">
        <v>424.70299999999997</v>
      </c>
    </row>
    <row r="2480" spans="1:11">
      <c r="A2480" t="str">
        <f t="shared" si="38"/>
        <v>9TH FLUL10</v>
      </c>
      <c r="B2480" t="s">
        <v>52</v>
      </c>
      <c r="C2480" t="s">
        <v>63</v>
      </c>
      <c r="D2480" t="s">
        <v>12</v>
      </c>
      <c r="E2480">
        <v>0</v>
      </c>
      <c r="F2480">
        <v>-38331.89</v>
      </c>
      <c r="G2480">
        <v>4015.64</v>
      </c>
      <c r="H2480">
        <v>218.7</v>
      </c>
      <c r="I2480">
        <v>86.49</v>
      </c>
      <c r="J2480">
        <v>260.779</v>
      </c>
      <c r="K2480">
        <v>6090.8040000000001</v>
      </c>
    </row>
    <row r="2481" spans="1:11">
      <c r="A2481" t="str">
        <f t="shared" si="38"/>
        <v>9TH FLUL11.7</v>
      </c>
      <c r="B2481" t="s">
        <v>52</v>
      </c>
      <c r="C2481" t="s">
        <v>63</v>
      </c>
      <c r="D2481" t="s">
        <v>12</v>
      </c>
      <c r="E2481">
        <v>1.7</v>
      </c>
      <c r="F2481">
        <v>-38331.89</v>
      </c>
      <c r="G2481">
        <v>4015.64</v>
      </c>
      <c r="H2481">
        <v>218.7</v>
      </c>
      <c r="I2481">
        <v>86.49</v>
      </c>
      <c r="J2481">
        <v>101.947</v>
      </c>
      <c r="K2481">
        <v>-9687.3389999999999</v>
      </c>
    </row>
    <row r="2482" spans="1:11">
      <c r="A2482" t="str">
        <f t="shared" si="38"/>
        <v>9TH FLUL13.4</v>
      </c>
      <c r="B2482" t="s">
        <v>52</v>
      </c>
      <c r="C2482" t="s">
        <v>63</v>
      </c>
      <c r="D2482" t="s">
        <v>12</v>
      </c>
      <c r="E2482">
        <v>3.4</v>
      </c>
      <c r="F2482">
        <v>-38331.89</v>
      </c>
      <c r="G2482">
        <v>4015.64</v>
      </c>
      <c r="H2482">
        <v>218.7</v>
      </c>
      <c r="I2482">
        <v>86.49</v>
      </c>
      <c r="J2482">
        <v>-59.661999999999999</v>
      </c>
      <c r="K2482">
        <v>-25201.645</v>
      </c>
    </row>
    <row r="2483" spans="1:11">
      <c r="A2483" t="str">
        <f t="shared" si="38"/>
        <v>9TH FLUL20</v>
      </c>
      <c r="B2483" t="s">
        <v>52</v>
      </c>
      <c r="C2483" t="s">
        <v>63</v>
      </c>
      <c r="D2483" t="s">
        <v>13</v>
      </c>
      <c r="E2483">
        <v>0</v>
      </c>
      <c r="F2483">
        <v>-46976.12</v>
      </c>
      <c r="G2483">
        <v>418.49</v>
      </c>
      <c r="H2483">
        <v>875.46</v>
      </c>
      <c r="I2483">
        <v>1.7</v>
      </c>
      <c r="J2483">
        <v>4959.2420000000002</v>
      </c>
      <c r="K2483">
        <v>880.39800000000002</v>
      </c>
    </row>
    <row r="2484" spans="1:11">
      <c r="A2484" t="str">
        <f t="shared" si="38"/>
        <v>9TH FLUL21.7</v>
      </c>
      <c r="B2484" t="s">
        <v>52</v>
      </c>
      <c r="C2484" t="s">
        <v>63</v>
      </c>
      <c r="D2484" t="s">
        <v>13</v>
      </c>
      <c r="E2484">
        <v>1.7</v>
      </c>
      <c r="F2484">
        <v>-46976.12</v>
      </c>
      <c r="G2484">
        <v>418.49</v>
      </c>
      <c r="H2484">
        <v>875.46</v>
      </c>
      <c r="I2484">
        <v>1.7</v>
      </c>
      <c r="J2484">
        <v>-546.54700000000003</v>
      </c>
      <c r="K2484">
        <v>438.303</v>
      </c>
    </row>
    <row r="2485" spans="1:11">
      <c r="A2485" t="str">
        <f t="shared" si="38"/>
        <v>9TH FLUL23.4</v>
      </c>
      <c r="B2485" t="s">
        <v>52</v>
      </c>
      <c r="C2485" t="s">
        <v>63</v>
      </c>
      <c r="D2485" t="s">
        <v>13</v>
      </c>
      <c r="E2485">
        <v>3.4</v>
      </c>
      <c r="F2485">
        <v>-46976.12</v>
      </c>
      <c r="G2485">
        <v>418.49</v>
      </c>
      <c r="H2485">
        <v>875.46</v>
      </c>
      <c r="I2485">
        <v>1.7</v>
      </c>
      <c r="J2485">
        <v>-6037.451</v>
      </c>
      <c r="K2485">
        <v>-15.728999999999999</v>
      </c>
    </row>
    <row r="2486" spans="1:11">
      <c r="A2486" t="str">
        <f t="shared" si="38"/>
        <v>9TH FLUL30</v>
      </c>
      <c r="B2486" t="s">
        <v>52</v>
      </c>
      <c r="C2486" t="s">
        <v>63</v>
      </c>
      <c r="D2486" t="s">
        <v>14</v>
      </c>
      <c r="E2486">
        <v>0</v>
      </c>
      <c r="F2486">
        <v>-1358.97</v>
      </c>
      <c r="G2486">
        <v>-17.97</v>
      </c>
      <c r="H2486">
        <v>56.28</v>
      </c>
      <c r="I2486">
        <v>243.24</v>
      </c>
      <c r="J2486">
        <v>81.376000000000005</v>
      </c>
      <c r="K2486">
        <v>-62.622</v>
      </c>
    </row>
    <row r="2487" spans="1:11">
      <c r="A2487" t="str">
        <f t="shared" si="38"/>
        <v>9TH FLUL31.7</v>
      </c>
      <c r="B2487" t="s">
        <v>52</v>
      </c>
      <c r="C2487" t="s">
        <v>63</v>
      </c>
      <c r="D2487" t="s">
        <v>14</v>
      </c>
      <c r="E2487">
        <v>1.7</v>
      </c>
      <c r="F2487">
        <v>-1358.97</v>
      </c>
      <c r="G2487">
        <v>-17.97</v>
      </c>
      <c r="H2487">
        <v>56.28</v>
      </c>
      <c r="I2487">
        <v>243.24</v>
      </c>
      <c r="J2487">
        <v>-255.18</v>
      </c>
      <c r="K2487">
        <v>89.46</v>
      </c>
    </row>
    <row r="2488" spans="1:11">
      <c r="A2488" t="str">
        <f t="shared" si="38"/>
        <v>9TH FLUL33.4</v>
      </c>
      <c r="B2488" t="s">
        <v>52</v>
      </c>
      <c r="C2488" t="s">
        <v>63</v>
      </c>
      <c r="D2488" t="s">
        <v>14</v>
      </c>
      <c r="E2488">
        <v>3.4</v>
      </c>
      <c r="F2488">
        <v>-1358.97</v>
      </c>
      <c r="G2488">
        <v>-17.97</v>
      </c>
      <c r="H2488">
        <v>56.28</v>
      </c>
      <c r="I2488">
        <v>243.24</v>
      </c>
      <c r="J2488">
        <v>-584.78599999999994</v>
      </c>
      <c r="K2488">
        <v>239.10499999999999</v>
      </c>
    </row>
    <row r="2489" spans="1:11">
      <c r="A2489" t="str">
        <f t="shared" si="38"/>
        <v>8TH FLUL10</v>
      </c>
      <c r="B2489" t="s">
        <v>53</v>
      </c>
      <c r="C2489" t="s">
        <v>63</v>
      </c>
      <c r="D2489" t="s">
        <v>12</v>
      </c>
      <c r="E2489">
        <v>0</v>
      </c>
      <c r="F2489">
        <v>-40734.699999999997</v>
      </c>
      <c r="G2489">
        <v>5278.23</v>
      </c>
      <c r="H2489">
        <v>161.38</v>
      </c>
      <c r="I2489">
        <v>97.391000000000005</v>
      </c>
      <c r="J2489">
        <v>-0.14599999999999999</v>
      </c>
      <c r="K2489">
        <v>15628.518</v>
      </c>
    </row>
    <row r="2490" spans="1:11">
      <c r="A2490" t="str">
        <f t="shared" si="38"/>
        <v>8TH FLUL11.7</v>
      </c>
      <c r="B2490" t="s">
        <v>53</v>
      </c>
      <c r="C2490" t="s">
        <v>63</v>
      </c>
      <c r="D2490" t="s">
        <v>12</v>
      </c>
      <c r="E2490">
        <v>1.7</v>
      </c>
      <c r="F2490">
        <v>-40734.699999999997</v>
      </c>
      <c r="G2490">
        <v>5278.23</v>
      </c>
      <c r="H2490">
        <v>161.38</v>
      </c>
      <c r="I2490">
        <v>97.391000000000005</v>
      </c>
      <c r="J2490">
        <v>-33.652000000000001</v>
      </c>
      <c r="K2490">
        <v>-3770.4740000000002</v>
      </c>
    </row>
    <row r="2491" spans="1:11">
      <c r="A2491" t="str">
        <f t="shared" si="38"/>
        <v>8TH FLUL13.4</v>
      </c>
      <c r="B2491" t="s">
        <v>53</v>
      </c>
      <c r="C2491" t="s">
        <v>63</v>
      </c>
      <c r="D2491" t="s">
        <v>12</v>
      </c>
      <c r="E2491">
        <v>3.4</v>
      </c>
      <c r="F2491">
        <v>-40734.699999999997</v>
      </c>
      <c r="G2491">
        <v>5278.23</v>
      </c>
      <c r="H2491">
        <v>161.38</v>
      </c>
      <c r="I2491">
        <v>97.391000000000005</v>
      </c>
      <c r="J2491">
        <v>-66.129000000000005</v>
      </c>
      <c r="K2491">
        <v>-23054.093000000001</v>
      </c>
    </row>
    <row r="2492" spans="1:11">
      <c r="A2492" t="str">
        <f t="shared" si="38"/>
        <v>8TH FLUL20</v>
      </c>
      <c r="B2492" t="s">
        <v>53</v>
      </c>
      <c r="C2492" t="s">
        <v>63</v>
      </c>
      <c r="D2492" t="s">
        <v>13</v>
      </c>
      <c r="E2492">
        <v>0</v>
      </c>
      <c r="F2492">
        <v>-49224.15</v>
      </c>
      <c r="G2492">
        <v>735.47</v>
      </c>
      <c r="H2492">
        <v>2109.86</v>
      </c>
      <c r="I2492">
        <v>3.3010000000000002</v>
      </c>
      <c r="J2492">
        <v>10263.951999999999</v>
      </c>
      <c r="K2492">
        <v>1400.7760000000001</v>
      </c>
    </row>
    <row r="2493" spans="1:11">
      <c r="A2493" t="str">
        <f t="shared" si="38"/>
        <v>8TH FLUL21.7</v>
      </c>
      <c r="B2493" t="s">
        <v>53</v>
      </c>
      <c r="C2493" t="s">
        <v>63</v>
      </c>
      <c r="D2493" t="s">
        <v>13</v>
      </c>
      <c r="E2493">
        <v>1.7</v>
      </c>
      <c r="F2493">
        <v>-49224.15</v>
      </c>
      <c r="G2493">
        <v>735.47</v>
      </c>
      <c r="H2493">
        <v>2109.86</v>
      </c>
      <c r="I2493">
        <v>3.3010000000000002</v>
      </c>
      <c r="J2493">
        <v>2225.5970000000002</v>
      </c>
      <c r="K2493">
        <v>476.346</v>
      </c>
    </row>
    <row r="2494" spans="1:11">
      <c r="A2494" t="str">
        <f t="shared" si="38"/>
        <v>8TH FLUL23.4</v>
      </c>
      <c r="B2494" t="s">
        <v>53</v>
      </c>
      <c r="C2494" t="s">
        <v>63</v>
      </c>
      <c r="D2494" t="s">
        <v>13</v>
      </c>
      <c r="E2494">
        <v>3.4</v>
      </c>
      <c r="F2494">
        <v>-49224.15</v>
      </c>
      <c r="G2494">
        <v>735.47</v>
      </c>
      <c r="H2494">
        <v>2109.86</v>
      </c>
      <c r="I2494">
        <v>3.3010000000000002</v>
      </c>
      <c r="J2494">
        <v>-5880.8590000000004</v>
      </c>
      <c r="K2494">
        <v>-462.66</v>
      </c>
    </row>
    <row r="2495" spans="1:11">
      <c r="A2495" t="str">
        <f t="shared" si="38"/>
        <v>8TH FLUL30</v>
      </c>
      <c r="B2495" t="s">
        <v>53</v>
      </c>
      <c r="C2495" t="s">
        <v>63</v>
      </c>
      <c r="D2495" t="s">
        <v>14</v>
      </c>
      <c r="E2495">
        <v>0</v>
      </c>
      <c r="F2495">
        <v>-1404.89</v>
      </c>
      <c r="G2495">
        <v>-66.31</v>
      </c>
      <c r="H2495">
        <v>161</v>
      </c>
      <c r="I2495">
        <v>253.89</v>
      </c>
      <c r="J2495">
        <v>498.08300000000003</v>
      </c>
      <c r="K2495">
        <v>-240.405</v>
      </c>
    </row>
    <row r="2496" spans="1:11">
      <c r="A2496" t="str">
        <f t="shared" si="38"/>
        <v>8TH FLUL31.7</v>
      </c>
      <c r="B2496" t="s">
        <v>53</v>
      </c>
      <c r="C2496" t="s">
        <v>63</v>
      </c>
      <c r="D2496" t="s">
        <v>14</v>
      </c>
      <c r="E2496">
        <v>1.7</v>
      </c>
      <c r="F2496">
        <v>-1404.89</v>
      </c>
      <c r="G2496">
        <v>-66.31</v>
      </c>
      <c r="H2496">
        <v>161</v>
      </c>
      <c r="I2496">
        <v>253.89</v>
      </c>
      <c r="J2496">
        <v>-55.338999999999999</v>
      </c>
      <c r="K2496">
        <v>12.007</v>
      </c>
    </row>
    <row r="2497" spans="1:11">
      <c r="A2497" t="str">
        <f t="shared" si="38"/>
        <v>8TH FLUL33.4</v>
      </c>
      <c r="B2497" t="s">
        <v>53</v>
      </c>
      <c r="C2497" t="s">
        <v>63</v>
      </c>
      <c r="D2497" t="s">
        <v>14</v>
      </c>
      <c r="E2497">
        <v>3.4</v>
      </c>
      <c r="F2497">
        <v>-1404.89</v>
      </c>
      <c r="G2497">
        <v>-66.31</v>
      </c>
      <c r="H2497">
        <v>161</v>
      </c>
      <c r="I2497">
        <v>253.89</v>
      </c>
      <c r="J2497">
        <v>-607.06799999999998</v>
      </c>
      <c r="K2497">
        <v>264.05099999999999</v>
      </c>
    </row>
    <row r="2498" spans="1:11">
      <c r="A2498" t="str">
        <f t="shared" si="38"/>
        <v>7TH FLUL10</v>
      </c>
      <c r="B2498" t="s">
        <v>54</v>
      </c>
      <c r="C2498" t="s">
        <v>63</v>
      </c>
      <c r="D2498" t="s">
        <v>12</v>
      </c>
      <c r="E2498">
        <v>0</v>
      </c>
      <c r="F2498">
        <v>-43201.19</v>
      </c>
      <c r="G2498">
        <v>7308.52</v>
      </c>
      <c r="H2498">
        <v>478.51</v>
      </c>
      <c r="I2498">
        <v>99.150999999999996</v>
      </c>
      <c r="J2498">
        <v>723.06500000000005</v>
      </c>
      <c r="K2498">
        <v>33399.497000000003</v>
      </c>
    </row>
    <row r="2499" spans="1:11">
      <c r="A2499" t="str">
        <f t="shared" ref="A2499:A2562" si="39">+CONCATENATE(B2499,D2499,E2499)</f>
        <v>7TH FLUL11.7</v>
      </c>
      <c r="B2499" t="s">
        <v>54</v>
      </c>
      <c r="C2499" t="s">
        <v>63</v>
      </c>
      <c r="D2499" t="s">
        <v>12</v>
      </c>
      <c r="E2499">
        <v>1.7</v>
      </c>
      <c r="F2499">
        <v>-43201.19</v>
      </c>
      <c r="G2499">
        <v>7308.52</v>
      </c>
      <c r="H2499">
        <v>478.51</v>
      </c>
      <c r="I2499">
        <v>99.150999999999996</v>
      </c>
      <c r="J2499">
        <v>179.16800000000001</v>
      </c>
      <c r="K2499">
        <v>9774.32</v>
      </c>
    </row>
    <row r="2500" spans="1:11">
      <c r="A2500" t="str">
        <f t="shared" si="39"/>
        <v>7TH FLUL13.4</v>
      </c>
      <c r="B2500" t="s">
        <v>54</v>
      </c>
      <c r="C2500" t="s">
        <v>63</v>
      </c>
      <c r="D2500" t="s">
        <v>12</v>
      </c>
      <c r="E2500">
        <v>3.4</v>
      </c>
      <c r="F2500">
        <v>-43201.19</v>
      </c>
      <c r="G2500">
        <v>7308.52</v>
      </c>
      <c r="H2500">
        <v>478.51</v>
      </c>
      <c r="I2500">
        <v>99.150999999999996</v>
      </c>
      <c r="J2500">
        <v>-370.81400000000002</v>
      </c>
      <c r="K2500">
        <v>-14182.816999999999</v>
      </c>
    </row>
    <row r="2501" spans="1:11">
      <c r="A2501" t="str">
        <f t="shared" si="39"/>
        <v>7TH FLUL20</v>
      </c>
      <c r="B2501" t="s">
        <v>54</v>
      </c>
      <c r="C2501" t="s">
        <v>63</v>
      </c>
      <c r="D2501" t="s">
        <v>13</v>
      </c>
      <c r="E2501">
        <v>0</v>
      </c>
      <c r="F2501">
        <v>-51443.66</v>
      </c>
      <c r="G2501">
        <v>-717.99</v>
      </c>
      <c r="H2501">
        <v>-3957.72</v>
      </c>
      <c r="I2501">
        <v>4.1989999999999998</v>
      </c>
      <c r="J2501">
        <v>-4005.4160000000002</v>
      </c>
      <c r="K2501">
        <v>-3004.15</v>
      </c>
    </row>
    <row r="2502" spans="1:11">
      <c r="A2502" t="str">
        <f t="shared" si="39"/>
        <v>7TH FLUL21.7</v>
      </c>
      <c r="B2502" t="s">
        <v>54</v>
      </c>
      <c r="C2502" t="s">
        <v>63</v>
      </c>
      <c r="D2502" t="s">
        <v>13</v>
      </c>
      <c r="E2502">
        <v>1.7</v>
      </c>
      <c r="F2502">
        <v>-51443.66</v>
      </c>
      <c r="G2502">
        <v>-717.99</v>
      </c>
      <c r="H2502">
        <v>-3957.72</v>
      </c>
      <c r="I2502">
        <v>4.1989999999999998</v>
      </c>
      <c r="J2502">
        <v>-2168.6849999999999</v>
      </c>
      <c r="K2502">
        <v>-1456.29</v>
      </c>
    </row>
    <row r="2503" spans="1:11">
      <c r="A2503" t="str">
        <f t="shared" si="39"/>
        <v>7TH FLUL23.4</v>
      </c>
      <c r="B2503" t="s">
        <v>54</v>
      </c>
      <c r="C2503" t="s">
        <v>63</v>
      </c>
      <c r="D2503" t="s">
        <v>13</v>
      </c>
      <c r="E2503">
        <v>3.4</v>
      </c>
      <c r="F2503">
        <v>-51443.66</v>
      </c>
      <c r="G2503">
        <v>-717.99</v>
      </c>
      <c r="H2503">
        <v>-3957.72</v>
      </c>
      <c r="I2503">
        <v>4.1989999999999998</v>
      </c>
      <c r="J2503">
        <v>-258.3</v>
      </c>
      <c r="K2503">
        <v>141.02799999999999</v>
      </c>
    </row>
    <row r="2504" spans="1:11">
      <c r="A2504" t="str">
        <f t="shared" si="39"/>
        <v>7TH FLUL30</v>
      </c>
      <c r="B2504" t="s">
        <v>54</v>
      </c>
      <c r="C2504" t="s">
        <v>63</v>
      </c>
      <c r="D2504" t="s">
        <v>14</v>
      </c>
      <c r="E2504">
        <v>0</v>
      </c>
      <c r="F2504">
        <v>-1450.46</v>
      </c>
      <c r="G2504">
        <v>46.82</v>
      </c>
      <c r="H2504">
        <v>-196.22</v>
      </c>
      <c r="I2504">
        <v>255.57599999999999</v>
      </c>
      <c r="J2504">
        <v>-243.51499999999999</v>
      </c>
      <c r="K2504">
        <v>-63.874000000000002</v>
      </c>
    </row>
    <row r="2505" spans="1:11">
      <c r="A2505" t="str">
        <f t="shared" si="39"/>
        <v>7TH FLUL31.7</v>
      </c>
      <c r="B2505" t="s">
        <v>54</v>
      </c>
      <c r="C2505" t="s">
        <v>63</v>
      </c>
      <c r="D2505" t="s">
        <v>14</v>
      </c>
      <c r="E2505">
        <v>1.7</v>
      </c>
      <c r="F2505">
        <v>-1450.46</v>
      </c>
      <c r="G2505">
        <v>46.82</v>
      </c>
      <c r="H2505">
        <v>-196.22</v>
      </c>
      <c r="I2505">
        <v>255.57599999999999</v>
      </c>
      <c r="J2505">
        <v>-225.81700000000001</v>
      </c>
      <c r="K2505">
        <v>10.134</v>
      </c>
    </row>
    <row r="2506" spans="1:11">
      <c r="A2506" t="str">
        <f t="shared" si="39"/>
        <v>7TH FLUL33.4</v>
      </c>
      <c r="B2506" t="s">
        <v>54</v>
      </c>
      <c r="C2506" t="s">
        <v>63</v>
      </c>
      <c r="D2506" t="s">
        <v>14</v>
      </c>
      <c r="E2506">
        <v>3.4</v>
      </c>
      <c r="F2506">
        <v>-1450.46</v>
      </c>
      <c r="G2506">
        <v>46.82</v>
      </c>
      <c r="H2506">
        <v>-196.22</v>
      </c>
      <c r="I2506">
        <v>255.57599999999999</v>
      </c>
      <c r="J2506">
        <v>-200.45099999999999</v>
      </c>
      <c r="K2506">
        <v>83.798000000000002</v>
      </c>
    </row>
    <row r="2507" spans="1:11">
      <c r="A2507" t="str">
        <f t="shared" si="39"/>
        <v>6TH FLUL10</v>
      </c>
      <c r="B2507" t="s">
        <v>55</v>
      </c>
      <c r="C2507" t="s">
        <v>63</v>
      </c>
      <c r="D2507" t="s">
        <v>12</v>
      </c>
      <c r="E2507">
        <v>0</v>
      </c>
      <c r="F2507">
        <v>-45246.76</v>
      </c>
      <c r="G2507">
        <v>31008.15</v>
      </c>
      <c r="H2507">
        <v>-638.74</v>
      </c>
      <c r="I2507">
        <v>90.266999999999996</v>
      </c>
      <c r="J2507">
        <v>-2250.029</v>
      </c>
      <c r="K2507">
        <v>131066.527</v>
      </c>
    </row>
    <row r="2508" spans="1:11">
      <c r="A2508" t="str">
        <f t="shared" si="39"/>
        <v>6TH FLUL11.7</v>
      </c>
      <c r="B2508" t="s">
        <v>55</v>
      </c>
      <c r="C2508" t="s">
        <v>63</v>
      </c>
      <c r="D2508" t="s">
        <v>12</v>
      </c>
      <c r="E2508">
        <v>1.7</v>
      </c>
      <c r="F2508">
        <v>-45246.76</v>
      </c>
      <c r="G2508">
        <v>31008.15</v>
      </c>
      <c r="H2508">
        <v>-638.74</v>
      </c>
      <c r="I2508">
        <v>90.266999999999996</v>
      </c>
      <c r="J2508">
        <v>-887.49300000000005</v>
      </c>
      <c r="K2508">
        <v>69575.489000000001</v>
      </c>
    </row>
    <row r="2509" spans="1:11">
      <c r="A2509" t="str">
        <f t="shared" si="39"/>
        <v>6TH FLUL13.4</v>
      </c>
      <c r="B2509" t="s">
        <v>55</v>
      </c>
      <c r="C2509" t="s">
        <v>63</v>
      </c>
      <c r="D2509" t="s">
        <v>12</v>
      </c>
      <c r="E2509">
        <v>3.4</v>
      </c>
      <c r="F2509">
        <v>-45246.76</v>
      </c>
      <c r="G2509">
        <v>31008.15</v>
      </c>
      <c r="H2509">
        <v>-638.74</v>
      </c>
      <c r="I2509">
        <v>90.266999999999996</v>
      </c>
      <c r="J2509">
        <v>508.16500000000002</v>
      </c>
      <c r="K2509">
        <v>5487.7629999999999</v>
      </c>
    </row>
    <row r="2510" spans="1:11">
      <c r="A2510" t="str">
        <f t="shared" si="39"/>
        <v>6TH FLUL20</v>
      </c>
      <c r="B2510" t="s">
        <v>55</v>
      </c>
      <c r="C2510" t="s">
        <v>63</v>
      </c>
      <c r="D2510" t="s">
        <v>13</v>
      </c>
      <c r="E2510">
        <v>0</v>
      </c>
      <c r="F2510">
        <v>-53618.96</v>
      </c>
      <c r="G2510">
        <v>4461.5600000000004</v>
      </c>
      <c r="H2510">
        <v>20933.5</v>
      </c>
      <c r="I2510">
        <v>4.0119999999999996</v>
      </c>
      <c r="J2510">
        <v>66337.165999999997</v>
      </c>
      <c r="K2510">
        <v>10100.155000000001</v>
      </c>
    </row>
    <row r="2511" spans="1:11">
      <c r="A2511" t="str">
        <f t="shared" si="39"/>
        <v>6TH FLUL21.7</v>
      </c>
      <c r="B2511" t="s">
        <v>55</v>
      </c>
      <c r="C2511" t="s">
        <v>63</v>
      </c>
      <c r="D2511" t="s">
        <v>13</v>
      </c>
      <c r="E2511">
        <v>1.7</v>
      </c>
      <c r="F2511">
        <v>-53618.96</v>
      </c>
      <c r="G2511">
        <v>4461.5600000000004</v>
      </c>
      <c r="H2511">
        <v>20933.5</v>
      </c>
      <c r="I2511">
        <v>4.0119999999999996</v>
      </c>
      <c r="J2511">
        <v>26211.536</v>
      </c>
      <c r="K2511">
        <v>2887.645</v>
      </c>
    </row>
    <row r="2512" spans="1:11">
      <c r="A2512" t="str">
        <f t="shared" si="39"/>
        <v>6TH FLUL23.4</v>
      </c>
      <c r="B2512" t="s">
        <v>55</v>
      </c>
      <c r="C2512" t="s">
        <v>63</v>
      </c>
      <c r="D2512" t="s">
        <v>13</v>
      </c>
      <c r="E2512">
        <v>3.4</v>
      </c>
      <c r="F2512">
        <v>-53618.96</v>
      </c>
      <c r="G2512">
        <v>4461.5600000000004</v>
      </c>
      <c r="H2512">
        <v>20933.5</v>
      </c>
      <c r="I2512">
        <v>4.0119999999999996</v>
      </c>
      <c r="J2512">
        <v>-14892.358</v>
      </c>
      <c r="K2512">
        <v>-4432.6369999999997</v>
      </c>
    </row>
    <row r="2513" spans="1:11">
      <c r="A2513" t="str">
        <f t="shared" si="39"/>
        <v>6TH FLUL30</v>
      </c>
      <c r="B2513" t="s">
        <v>55</v>
      </c>
      <c r="C2513" t="s">
        <v>63</v>
      </c>
      <c r="D2513" t="s">
        <v>14</v>
      </c>
      <c r="E2513">
        <v>0</v>
      </c>
      <c r="F2513">
        <v>-1498.91</v>
      </c>
      <c r="G2513">
        <v>-469.85</v>
      </c>
      <c r="H2513">
        <v>1386.42</v>
      </c>
      <c r="I2513">
        <v>241.17599999999999</v>
      </c>
      <c r="J2513">
        <v>4385.6369999999997</v>
      </c>
      <c r="K2513">
        <v>-1646.7639999999999</v>
      </c>
    </row>
    <row r="2514" spans="1:11">
      <c r="A2514" t="str">
        <f t="shared" si="39"/>
        <v>6TH FLUL31.7</v>
      </c>
      <c r="B2514" t="s">
        <v>55</v>
      </c>
      <c r="C2514" t="s">
        <v>63</v>
      </c>
      <c r="D2514" t="s">
        <v>14</v>
      </c>
      <c r="E2514">
        <v>1.7</v>
      </c>
      <c r="F2514">
        <v>-1498.91</v>
      </c>
      <c r="G2514">
        <v>-469.85</v>
      </c>
      <c r="H2514">
        <v>1386.42</v>
      </c>
      <c r="I2514">
        <v>241.17599999999999</v>
      </c>
      <c r="J2514">
        <v>1737.0840000000001</v>
      </c>
      <c r="K2514">
        <v>-706.30899999999997</v>
      </c>
    </row>
    <row r="2515" spans="1:11">
      <c r="A2515" t="str">
        <f t="shared" si="39"/>
        <v>6TH FLUL33.4</v>
      </c>
      <c r="B2515" t="s">
        <v>55</v>
      </c>
      <c r="C2515" t="s">
        <v>63</v>
      </c>
      <c r="D2515" t="s">
        <v>14</v>
      </c>
      <c r="E2515">
        <v>3.4</v>
      </c>
      <c r="F2515">
        <v>-1498.91</v>
      </c>
      <c r="G2515">
        <v>-469.85</v>
      </c>
      <c r="H2515">
        <v>1386.42</v>
      </c>
      <c r="I2515">
        <v>241.17599999999999</v>
      </c>
      <c r="J2515">
        <v>-976.3</v>
      </c>
      <c r="K2515">
        <v>260.50700000000001</v>
      </c>
    </row>
    <row r="2516" spans="1:11">
      <c r="A2516" t="str">
        <f t="shared" si="39"/>
        <v>5TH FLUL10</v>
      </c>
      <c r="B2516" t="s">
        <v>33</v>
      </c>
      <c r="C2516" t="s">
        <v>63</v>
      </c>
      <c r="D2516" t="s">
        <v>12</v>
      </c>
      <c r="E2516">
        <v>0</v>
      </c>
      <c r="F2516">
        <v>-46524.45</v>
      </c>
      <c r="G2516">
        <v>29119.63</v>
      </c>
      <c r="H2516">
        <v>-668.73</v>
      </c>
      <c r="I2516">
        <v>-2.012</v>
      </c>
      <c r="J2516">
        <v>474.20400000000001</v>
      </c>
      <c r="K2516">
        <v>67191.937999999995</v>
      </c>
    </row>
    <row r="2517" spans="1:11">
      <c r="A2517" t="str">
        <f t="shared" si="39"/>
        <v>5TH FLUL11.945</v>
      </c>
      <c r="B2517" t="s">
        <v>33</v>
      </c>
      <c r="C2517" t="s">
        <v>63</v>
      </c>
      <c r="D2517" t="s">
        <v>12</v>
      </c>
      <c r="E2517">
        <v>1.9450000000000001</v>
      </c>
      <c r="F2517">
        <v>-46524.45</v>
      </c>
      <c r="G2517">
        <v>29119.63</v>
      </c>
      <c r="H2517">
        <v>-668.73</v>
      </c>
      <c r="I2517">
        <v>-2.012</v>
      </c>
      <c r="J2517">
        <v>2392.4760000000001</v>
      </c>
      <c r="K2517">
        <v>-684.92200000000003</v>
      </c>
    </row>
    <row r="2518" spans="1:11">
      <c r="A2518" t="str">
        <f t="shared" si="39"/>
        <v>5TH FLUL13.89</v>
      </c>
      <c r="B2518" t="s">
        <v>33</v>
      </c>
      <c r="C2518" t="s">
        <v>63</v>
      </c>
      <c r="D2518" t="s">
        <v>12</v>
      </c>
      <c r="E2518">
        <v>3.89</v>
      </c>
      <c r="F2518">
        <v>-46524.45</v>
      </c>
      <c r="G2518">
        <v>29119.63</v>
      </c>
      <c r="H2518">
        <v>-668.73</v>
      </c>
      <c r="I2518">
        <v>-2.012</v>
      </c>
      <c r="J2518">
        <v>4183.1750000000002</v>
      </c>
      <c r="K2518">
        <v>-68527.952000000005</v>
      </c>
    </row>
    <row r="2519" spans="1:11">
      <c r="A2519" t="str">
        <f t="shared" si="39"/>
        <v>5TH FLUL20</v>
      </c>
      <c r="B2519" t="s">
        <v>33</v>
      </c>
      <c r="C2519" t="s">
        <v>63</v>
      </c>
      <c r="D2519" t="s">
        <v>13</v>
      </c>
      <c r="E2519">
        <v>0</v>
      </c>
      <c r="F2519">
        <v>-67135.12</v>
      </c>
      <c r="G2519">
        <v>3965.38</v>
      </c>
      <c r="H2519">
        <v>17442.59</v>
      </c>
      <c r="I2519">
        <v>9.4120000000000008</v>
      </c>
      <c r="J2519">
        <v>42081.074999999997</v>
      </c>
      <c r="K2519">
        <v>8042.9319999999998</v>
      </c>
    </row>
    <row r="2520" spans="1:11">
      <c r="A2520" t="str">
        <f t="shared" si="39"/>
        <v>5TH FLUL21.945</v>
      </c>
      <c r="B2520" t="s">
        <v>33</v>
      </c>
      <c r="C2520" t="s">
        <v>63</v>
      </c>
      <c r="D2520" t="s">
        <v>13</v>
      </c>
      <c r="E2520">
        <v>1.9450000000000001</v>
      </c>
      <c r="F2520">
        <v>-67135.12</v>
      </c>
      <c r="G2520">
        <v>3965.38</v>
      </c>
      <c r="H2520">
        <v>17442.59</v>
      </c>
      <c r="I2520">
        <v>9.4120000000000008</v>
      </c>
      <c r="J2520">
        <v>2320.3310000000001</v>
      </c>
      <c r="K2520">
        <v>757.83299999999997</v>
      </c>
    </row>
    <row r="2521" spans="1:11">
      <c r="A2521" t="str">
        <f t="shared" si="39"/>
        <v>5TH FLUL23.89</v>
      </c>
      <c r="B2521" t="s">
        <v>33</v>
      </c>
      <c r="C2521" t="s">
        <v>63</v>
      </c>
      <c r="D2521" t="s">
        <v>13</v>
      </c>
      <c r="E2521">
        <v>3.89</v>
      </c>
      <c r="F2521">
        <v>-67135.12</v>
      </c>
      <c r="G2521">
        <v>3965.38</v>
      </c>
      <c r="H2521">
        <v>17442.59</v>
      </c>
      <c r="I2521">
        <v>9.4120000000000008</v>
      </c>
      <c r="J2521">
        <v>-37565.803999999996</v>
      </c>
      <c r="K2521">
        <v>-6567.991</v>
      </c>
    </row>
    <row r="2522" spans="1:11">
      <c r="A2522" t="str">
        <f t="shared" si="39"/>
        <v>5TH FLUL30</v>
      </c>
      <c r="B2522" t="s">
        <v>33</v>
      </c>
      <c r="C2522" t="s">
        <v>63</v>
      </c>
      <c r="D2522" t="s">
        <v>14</v>
      </c>
      <c r="E2522">
        <v>0</v>
      </c>
      <c r="F2522">
        <v>-2060.5500000000002</v>
      </c>
      <c r="G2522">
        <v>-309.51</v>
      </c>
      <c r="H2522">
        <v>1140.17</v>
      </c>
      <c r="I2522">
        <v>217.50800000000001</v>
      </c>
      <c r="J2522">
        <v>2741.6669999999999</v>
      </c>
      <c r="K2522">
        <v>-582.73099999999999</v>
      </c>
    </row>
    <row r="2523" spans="1:11">
      <c r="A2523" t="str">
        <f t="shared" si="39"/>
        <v>5TH FLUL31.945</v>
      </c>
      <c r="B2523" t="s">
        <v>33</v>
      </c>
      <c r="C2523" t="s">
        <v>63</v>
      </c>
      <c r="D2523" t="s">
        <v>14</v>
      </c>
      <c r="E2523">
        <v>1.9450000000000001</v>
      </c>
      <c r="F2523">
        <v>-2060.5500000000002</v>
      </c>
      <c r="G2523">
        <v>-309.51</v>
      </c>
      <c r="H2523">
        <v>1140.17</v>
      </c>
      <c r="I2523">
        <v>217.50800000000001</v>
      </c>
      <c r="J2523">
        <v>150.14099999999999</v>
      </c>
      <c r="K2523">
        <v>219.494</v>
      </c>
    </row>
    <row r="2524" spans="1:11">
      <c r="A2524" t="str">
        <f t="shared" si="39"/>
        <v>5TH FLUL33.89</v>
      </c>
      <c r="B2524" t="s">
        <v>33</v>
      </c>
      <c r="C2524" t="s">
        <v>63</v>
      </c>
      <c r="D2524" t="s">
        <v>14</v>
      </c>
      <c r="E2524">
        <v>3.89</v>
      </c>
      <c r="F2524">
        <v>-2060.5500000000002</v>
      </c>
      <c r="G2524">
        <v>-309.51</v>
      </c>
      <c r="H2524">
        <v>1140.17</v>
      </c>
      <c r="I2524">
        <v>217.50800000000001</v>
      </c>
      <c r="J2524">
        <v>-2449.4989999999998</v>
      </c>
      <c r="K2524">
        <v>1010.0410000000001</v>
      </c>
    </row>
    <row r="2525" spans="1:11">
      <c r="A2525" t="str">
        <f t="shared" si="39"/>
        <v>4TH FLUL10</v>
      </c>
      <c r="B2525" t="s">
        <v>20</v>
      </c>
      <c r="C2525" t="s">
        <v>63</v>
      </c>
      <c r="D2525" t="s">
        <v>12</v>
      </c>
      <c r="E2525">
        <v>0</v>
      </c>
      <c r="F2525">
        <v>-50022.45</v>
      </c>
      <c r="G2525">
        <v>20184.080000000002</v>
      </c>
      <c r="H2525">
        <v>-1851.37</v>
      </c>
      <c r="I2525">
        <v>-185.143</v>
      </c>
      <c r="J2525">
        <v>-3192.4389999999999</v>
      </c>
      <c r="K2525">
        <v>56810.167999999998</v>
      </c>
    </row>
    <row r="2526" spans="1:11">
      <c r="A2526" t="str">
        <f t="shared" si="39"/>
        <v>4TH FLUL11.79</v>
      </c>
      <c r="B2526" t="s">
        <v>20</v>
      </c>
      <c r="C2526" t="s">
        <v>63</v>
      </c>
      <c r="D2526" t="s">
        <v>12</v>
      </c>
      <c r="E2526">
        <v>1.79</v>
      </c>
      <c r="F2526">
        <v>-50022.45</v>
      </c>
      <c r="G2526">
        <v>20184.080000000002</v>
      </c>
      <c r="H2526">
        <v>-1851.37</v>
      </c>
      <c r="I2526">
        <v>-185.143</v>
      </c>
      <c r="J2526">
        <v>1007.913</v>
      </c>
      <c r="K2526">
        <v>9866.6820000000007</v>
      </c>
    </row>
    <row r="2527" spans="1:11">
      <c r="A2527" t="str">
        <f t="shared" si="39"/>
        <v>4TH FLUL13.58</v>
      </c>
      <c r="B2527" t="s">
        <v>20</v>
      </c>
      <c r="C2527" t="s">
        <v>63</v>
      </c>
      <c r="D2527" t="s">
        <v>12</v>
      </c>
      <c r="E2527">
        <v>3.58</v>
      </c>
      <c r="F2527">
        <v>-50022.45</v>
      </c>
      <c r="G2527">
        <v>20184.080000000002</v>
      </c>
      <c r="H2527">
        <v>-1851.37</v>
      </c>
      <c r="I2527">
        <v>-185.143</v>
      </c>
      <c r="J2527">
        <v>5158.1909999999998</v>
      </c>
      <c r="K2527">
        <v>-37569.277999999998</v>
      </c>
    </row>
    <row r="2528" spans="1:11">
      <c r="A2528" t="str">
        <f t="shared" si="39"/>
        <v>4TH FLUL20</v>
      </c>
      <c r="B2528" t="s">
        <v>20</v>
      </c>
      <c r="C2528" t="s">
        <v>63</v>
      </c>
      <c r="D2528" t="s">
        <v>13</v>
      </c>
      <c r="E2528">
        <v>0</v>
      </c>
      <c r="F2528">
        <v>-74014.94</v>
      </c>
      <c r="G2528">
        <v>749.13</v>
      </c>
      <c r="H2528">
        <v>8143.53</v>
      </c>
      <c r="I2528">
        <v>8.9809999999999999</v>
      </c>
      <c r="J2528">
        <v>29749.005000000001</v>
      </c>
      <c r="K2528">
        <v>1958.6479999999999</v>
      </c>
    </row>
    <row r="2529" spans="1:11">
      <c r="A2529" t="str">
        <f t="shared" si="39"/>
        <v>4TH FLUL21.79</v>
      </c>
      <c r="B2529" t="s">
        <v>20</v>
      </c>
      <c r="C2529" t="s">
        <v>63</v>
      </c>
      <c r="D2529" t="s">
        <v>13</v>
      </c>
      <c r="E2529">
        <v>1.79</v>
      </c>
      <c r="F2529">
        <v>-74014.94</v>
      </c>
      <c r="G2529">
        <v>749.13</v>
      </c>
      <c r="H2529">
        <v>8143.53</v>
      </c>
      <c r="I2529">
        <v>8.9809999999999999</v>
      </c>
      <c r="J2529">
        <v>10348.907999999999</v>
      </c>
      <c r="K2529">
        <v>1306.9680000000001</v>
      </c>
    </row>
    <row r="2530" spans="1:11">
      <c r="A2530" t="str">
        <f t="shared" si="39"/>
        <v>4TH FLUL23.58</v>
      </c>
      <c r="B2530" t="s">
        <v>20</v>
      </c>
      <c r="C2530" t="s">
        <v>63</v>
      </c>
      <c r="D2530" t="s">
        <v>13</v>
      </c>
      <c r="E2530">
        <v>3.58</v>
      </c>
      <c r="F2530">
        <v>-74014.94</v>
      </c>
      <c r="G2530">
        <v>749.13</v>
      </c>
      <c r="H2530">
        <v>8143.53</v>
      </c>
      <c r="I2530">
        <v>8.9809999999999999</v>
      </c>
      <c r="J2530">
        <v>-9566.9539999999997</v>
      </c>
      <c r="K2530">
        <v>590.19899999999996</v>
      </c>
    </row>
    <row r="2531" spans="1:11">
      <c r="A2531" t="str">
        <f t="shared" si="39"/>
        <v>4TH FLUL30</v>
      </c>
      <c r="B2531" t="s">
        <v>20</v>
      </c>
      <c r="C2531" t="s">
        <v>63</v>
      </c>
      <c r="D2531" t="s">
        <v>14</v>
      </c>
      <c r="E2531">
        <v>0</v>
      </c>
      <c r="F2531">
        <v>-2287.62</v>
      </c>
      <c r="G2531">
        <v>-456.5</v>
      </c>
      <c r="H2531">
        <v>504.41</v>
      </c>
      <c r="I2531">
        <v>191.57599999999999</v>
      </c>
      <c r="J2531">
        <v>1807.0909999999999</v>
      </c>
      <c r="K2531">
        <v>-1094.0999999999999</v>
      </c>
    </row>
    <row r="2532" spans="1:11">
      <c r="A2532" t="str">
        <f t="shared" si="39"/>
        <v>4TH FLUL31.79</v>
      </c>
      <c r="B2532" t="s">
        <v>20</v>
      </c>
      <c r="C2532" t="s">
        <v>63</v>
      </c>
      <c r="D2532" t="s">
        <v>14</v>
      </c>
      <c r="E2532">
        <v>1.79</v>
      </c>
      <c r="F2532">
        <v>-2287.62</v>
      </c>
      <c r="G2532">
        <v>-456.5</v>
      </c>
      <c r="H2532">
        <v>504.41</v>
      </c>
      <c r="I2532">
        <v>191.57599999999999</v>
      </c>
      <c r="J2532">
        <v>590.58600000000001</v>
      </c>
      <c r="K2532">
        <v>-52.762</v>
      </c>
    </row>
    <row r="2533" spans="1:11">
      <c r="A2533" t="str">
        <f t="shared" si="39"/>
        <v>4TH FLUL33.58</v>
      </c>
      <c r="B2533" t="s">
        <v>20</v>
      </c>
      <c r="C2533" t="s">
        <v>63</v>
      </c>
      <c r="D2533" t="s">
        <v>14</v>
      </c>
      <c r="E2533">
        <v>3.58</v>
      </c>
      <c r="F2533">
        <v>-2287.62</v>
      </c>
      <c r="G2533">
        <v>-456.5</v>
      </c>
      <c r="H2533">
        <v>504.41</v>
      </c>
      <c r="I2533">
        <v>191.57599999999999</v>
      </c>
      <c r="J2533">
        <v>-655.35500000000002</v>
      </c>
      <c r="K2533">
        <v>991.23099999999999</v>
      </c>
    </row>
    <row r="2534" spans="1:11">
      <c r="A2534" t="str">
        <f t="shared" si="39"/>
        <v>3RD FLUL10</v>
      </c>
      <c r="B2534" t="s">
        <v>22</v>
      </c>
      <c r="C2534" t="s">
        <v>63</v>
      </c>
      <c r="D2534" t="s">
        <v>12</v>
      </c>
      <c r="E2534">
        <v>0</v>
      </c>
      <c r="F2534">
        <v>-53522.76</v>
      </c>
      <c r="G2534">
        <v>22536.14</v>
      </c>
      <c r="H2534">
        <v>-1954.52</v>
      </c>
      <c r="I2534">
        <v>-255.078</v>
      </c>
      <c r="J2534">
        <v>-5407.37</v>
      </c>
      <c r="K2534">
        <v>61600.875999999997</v>
      </c>
    </row>
    <row r="2535" spans="1:11">
      <c r="A2535" t="str">
        <f t="shared" si="39"/>
        <v>3RD FLUL11.79</v>
      </c>
      <c r="B2535" t="s">
        <v>22</v>
      </c>
      <c r="C2535" t="s">
        <v>63</v>
      </c>
      <c r="D2535" t="s">
        <v>12</v>
      </c>
      <c r="E2535">
        <v>1.79</v>
      </c>
      <c r="F2535">
        <v>-53522.76</v>
      </c>
      <c r="G2535">
        <v>22536.14</v>
      </c>
      <c r="H2535">
        <v>-1954.52</v>
      </c>
      <c r="I2535">
        <v>-255.078</v>
      </c>
      <c r="J2535">
        <v>-916.17399999999998</v>
      </c>
      <c r="K2535">
        <v>9641.6</v>
      </c>
    </row>
    <row r="2536" spans="1:11">
      <c r="A2536" t="str">
        <f t="shared" si="39"/>
        <v>3RD FLUL13.58</v>
      </c>
      <c r="B2536" t="s">
        <v>22</v>
      </c>
      <c r="C2536" t="s">
        <v>63</v>
      </c>
      <c r="D2536" t="s">
        <v>12</v>
      </c>
      <c r="E2536">
        <v>3.58</v>
      </c>
      <c r="F2536">
        <v>-53522.76</v>
      </c>
      <c r="G2536">
        <v>22536.14</v>
      </c>
      <c r="H2536">
        <v>-1954.52</v>
      </c>
      <c r="I2536">
        <v>-255.078</v>
      </c>
      <c r="J2536">
        <v>3624.9169999999999</v>
      </c>
      <c r="K2536">
        <v>-42842.906000000003</v>
      </c>
    </row>
    <row r="2537" spans="1:11">
      <c r="A2537" t="str">
        <f t="shared" si="39"/>
        <v>3RD FLUL20</v>
      </c>
      <c r="B2537" t="s">
        <v>22</v>
      </c>
      <c r="C2537" t="s">
        <v>63</v>
      </c>
      <c r="D2537" t="s">
        <v>13</v>
      </c>
      <c r="E2537">
        <v>0</v>
      </c>
      <c r="F2537">
        <v>-80046.289999999994</v>
      </c>
      <c r="G2537">
        <v>1137.8800000000001</v>
      </c>
      <c r="H2537">
        <v>8886.67</v>
      </c>
      <c r="I2537">
        <v>-7.766</v>
      </c>
      <c r="J2537">
        <v>29259.406999999999</v>
      </c>
      <c r="K2537">
        <v>742.20100000000002</v>
      </c>
    </row>
    <row r="2538" spans="1:11">
      <c r="A2538" t="str">
        <f t="shared" si="39"/>
        <v>3RD FLUL21.79</v>
      </c>
      <c r="B2538" t="s">
        <v>22</v>
      </c>
      <c r="C2538" t="s">
        <v>63</v>
      </c>
      <c r="D2538" t="s">
        <v>13</v>
      </c>
      <c r="E2538">
        <v>1.79</v>
      </c>
      <c r="F2538">
        <v>-80046.289999999994</v>
      </c>
      <c r="G2538">
        <v>1137.8800000000001</v>
      </c>
      <c r="H2538">
        <v>8886.67</v>
      </c>
      <c r="I2538">
        <v>-7.766</v>
      </c>
      <c r="J2538">
        <v>8840.5149999999994</v>
      </c>
      <c r="K2538">
        <v>-600.16200000000003</v>
      </c>
    </row>
    <row r="2539" spans="1:11">
      <c r="A2539" t="str">
        <f t="shared" si="39"/>
        <v>3RD FLUL23.58</v>
      </c>
      <c r="B2539" t="s">
        <v>22</v>
      </c>
      <c r="C2539" t="s">
        <v>63</v>
      </c>
      <c r="D2539" t="s">
        <v>13</v>
      </c>
      <c r="E2539">
        <v>3.58</v>
      </c>
      <c r="F2539">
        <v>-80046.289999999994</v>
      </c>
      <c r="G2539">
        <v>1137.8800000000001</v>
      </c>
      <c r="H2539">
        <v>8886.67</v>
      </c>
      <c r="I2539">
        <v>-7.766</v>
      </c>
      <c r="J2539">
        <v>-12059.121999999999</v>
      </c>
      <c r="K2539">
        <v>-1909.973</v>
      </c>
    </row>
    <row r="2540" spans="1:11">
      <c r="A2540" t="str">
        <f t="shared" si="39"/>
        <v>3RD FLUL30</v>
      </c>
      <c r="B2540" t="s">
        <v>22</v>
      </c>
      <c r="C2540" t="s">
        <v>63</v>
      </c>
      <c r="D2540" t="s">
        <v>14</v>
      </c>
      <c r="E2540">
        <v>0</v>
      </c>
      <c r="F2540">
        <v>-2479.13</v>
      </c>
      <c r="G2540">
        <v>-393.07</v>
      </c>
      <c r="H2540">
        <v>611.78</v>
      </c>
      <c r="I2540">
        <v>173.17400000000001</v>
      </c>
      <c r="J2540">
        <v>1834.8579999999999</v>
      </c>
      <c r="K2540">
        <v>-1203.0640000000001</v>
      </c>
    </row>
    <row r="2541" spans="1:11">
      <c r="A2541" t="str">
        <f t="shared" si="39"/>
        <v>3RD FLUL31.79</v>
      </c>
      <c r="B2541" t="s">
        <v>22</v>
      </c>
      <c r="C2541" t="s">
        <v>63</v>
      </c>
      <c r="D2541" t="s">
        <v>14</v>
      </c>
      <c r="E2541">
        <v>1.79</v>
      </c>
      <c r="F2541">
        <v>-2479.13</v>
      </c>
      <c r="G2541">
        <v>-393.07</v>
      </c>
      <c r="H2541">
        <v>611.78</v>
      </c>
      <c r="I2541">
        <v>173.17400000000001</v>
      </c>
      <c r="J2541">
        <v>426.00799999999998</v>
      </c>
      <c r="K2541">
        <v>-267.44</v>
      </c>
    </row>
    <row r="2542" spans="1:11">
      <c r="A2542" t="str">
        <f t="shared" si="39"/>
        <v>3RD FLUL33.58</v>
      </c>
      <c r="B2542" t="s">
        <v>22</v>
      </c>
      <c r="C2542" t="s">
        <v>63</v>
      </c>
      <c r="D2542" t="s">
        <v>14</v>
      </c>
      <c r="E2542">
        <v>3.58</v>
      </c>
      <c r="F2542">
        <v>-2479.13</v>
      </c>
      <c r="G2542">
        <v>-393.07</v>
      </c>
      <c r="H2542">
        <v>611.78</v>
      </c>
      <c r="I2542">
        <v>173.17400000000001</v>
      </c>
      <c r="J2542">
        <v>-1006.021</v>
      </c>
      <c r="K2542">
        <v>682.73800000000006</v>
      </c>
    </row>
    <row r="2543" spans="1:11">
      <c r="A2543" t="str">
        <f t="shared" si="39"/>
        <v>2ND FLUL10</v>
      </c>
      <c r="B2543" t="s">
        <v>23</v>
      </c>
      <c r="C2543" t="s">
        <v>63</v>
      </c>
      <c r="D2543" t="s">
        <v>12</v>
      </c>
      <c r="E2543">
        <v>0</v>
      </c>
      <c r="F2543">
        <v>-56999.71</v>
      </c>
      <c r="G2543">
        <v>26374.54</v>
      </c>
      <c r="H2543">
        <v>-1812.79</v>
      </c>
      <c r="I2543">
        <v>-218.86199999999999</v>
      </c>
      <c r="J2543">
        <v>-7083.1570000000002</v>
      </c>
      <c r="K2543">
        <v>84842.034</v>
      </c>
    </row>
    <row r="2544" spans="1:11">
      <c r="A2544" t="str">
        <f t="shared" si="39"/>
        <v>2ND FLUL11.79</v>
      </c>
      <c r="B2544" t="s">
        <v>23</v>
      </c>
      <c r="C2544" t="s">
        <v>63</v>
      </c>
      <c r="D2544" t="s">
        <v>12</v>
      </c>
      <c r="E2544">
        <v>1.79</v>
      </c>
      <c r="F2544">
        <v>-56999.71</v>
      </c>
      <c r="G2544">
        <v>26374.54</v>
      </c>
      <c r="H2544">
        <v>-1812.79</v>
      </c>
      <c r="I2544">
        <v>-218.86199999999999</v>
      </c>
      <c r="J2544">
        <v>-3035.3510000000001</v>
      </c>
      <c r="K2544">
        <v>26860.812999999998</v>
      </c>
    </row>
    <row r="2545" spans="1:11">
      <c r="A2545" t="str">
        <f t="shared" si="39"/>
        <v>2ND FLUL13.58</v>
      </c>
      <c r="B2545" t="s">
        <v>23</v>
      </c>
      <c r="C2545" t="s">
        <v>63</v>
      </c>
      <c r="D2545" t="s">
        <v>12</v>
      </c>
      <c r="E2545">
        <v>3.58</v>
      </c>
      <c r="F2545">
        <v>-56999.71</v>
      </c>
      <c r="G2545">
        <v>26374.54</v>
      </c>
      <c r="H2545">
        <v>-1812.79</v>
      </c>
      <c r="I2545">
        <v>-218.86199999999999</v>
      </c>
      <c r="J2545">
        <v>1191.2829999999999</v>
      </c>
      <c r="K2545">
        <v>-32703.727999999999</v>
      </c>
    </row>
    <row r="2546" spans="1:11">
      <c r="A2546" t="str">
        <f t="shared" si="39"/>
        <v>2ND FLUL20</v>
      </c>
      <c r="B2546" t="s">
        <v>23</v>
      </c>
      <c r="C2546" t="s">
        <v>63</v>
      </c>
      <c r="D2546" t="s">
        <v>13</v>
      </c>
      <c r="E2546">
        <v>0</v>
      </c>
      <c r="F2546">
        <v>-85120.09</v>
      </c>
      <c r="G2546">
        <v>388.45</v>
      </c>
      <c r="H2546">
        <v>7293.47</v>
      </c>
      <c r="I2546">
        <v>-3.3559999999999999</v>
      </c>
      <c r="J2546">
        <v>28006.182000000001</v>
      </c>
      <c r="K2546">
        <v>-2042.925</v>
      </c>
    </row>
    <row r="2547" spans="1:11">
      <c r="A2547" t="str">
        <f t="shared" si="39"/>
        <v>2ND FLUL21.79</v>
      </c>
      <c r="B2547" t="s">
        <v>23</v>
      </c>
      <c r="C2547" t="s">
        <v>63</v>
      </c>
      <c r="D2547" t="s">
        <v>13</v>
      </c>
      <c r="E2547">
        <v>1.79</v>
      </c>
      <c r="F2547">
        <v>-85120.09</v>
      </c>
      <c r="G2547">
        <v>388.45</v>
      </c>
      <c r="H2547">
        <v>7293.47</v>
      </c>
      <c r="I2547">
        <v>-3.3559999999999999</v>
      </c>
      <c r="J2547">
        <v>11246.069</v>
      </c>
      <c r="K2547">
        <v>-2208.4270000000001</v>
      </c>
    </row>
    <row r="2548" spans="1:11">
      <c r="A2548" t="str">
        <f t="shared" si="39"/>
        <v>2ND FLUL23.58</v>
      </c>
      <c r="B2548" t="s">
        <v>23</v>
      </c>
      <c r="C2548" t="s">
        <v>63</v>
      </c>
      <c r="D2548" t="s">
        <v>13</v>
      </c>
      <c r="E2548">
        <v>3.58</v>
      </c>
      <c r="F2548">
        <v>-85120.09</v>
      </c>
      <c r="G2548">
        <v>388.45</v>
      </c>
      <c r="H2548">
        <v>7293.47</v>
      </c>
      <c r="I2548">
        <v>-3.3559999999999999</v>
      </c>
      <c r="J2548">
        <v>-6176.6719999999996</v>
      </c>
      <c r="K2548">
        <v>-2243.9319999999998</v>
      </c>
    </row>
    <row r="2549" spans="1:11">
      <c r="A2549" t="str">
        <f t="shared" si="39"/>
        <v>2ND FLUL30</v>
      </c>
      <c r="B2549" t="s">
        <v>23</v>
      </c>
      <c r="C2549" t="s">
        <v>63</v>
      </c>
      <c r="D2549" t="s">
        <v>14</v>
      </c>
      <c r="E2549">
        <v>0</v>
      </c>
      <c r="F2549">
        <v>-2647.41</v>
      </c>
      <c r="G2549">
        <v>-474.04</v>
      </c>
      <c r="H2549">
        <v>663.49</v>
      </c>
      <c r="I2549">
        <v>145.88</v>
      </c>
      <c r="J2549">
        <v>2285.837</v>
      </c>
      <c r="K2549">
        <v>-1738.2460000000001</v>
      </c>
    </row>
    <row r="2550" spans="1:11">
      <c r="A2550" t="str">
        <f t="shared" si="39"/>
        <v>2ND FLUL31.79</v>
      </c>
      <c r="B2550" t="s">
        <v>23</v>
      </c>
      <c r="C2550" t="s">
        <v>63</v>
      </c>
      <c r="D2550" t="s">
        <v>14</v>
      </c>
      <c r="E2550">
        <v>1.79</v>
      </c>
      <c r="F2550">
        <v>-2647.41</v>
      </c>
      <c r="G2550">
        <v>-474.04</v>
      </c>
      <c r="H2550">
        <v>663.49</v>
      </c>
      <c r="I2550">
        <v>145.88</v>
      </c>
      <c r="J2550">
        <v>827.34799999999996</v>
      </c>
      <c r="K2550">
        <v>-695.83799999999997</v>
      </c>
    </row>
    <row r="2551" spans="1:11">
      <c r="A2551" t="str">
        <f t="shared" si="39"/>
        <v>2ND FLUL33.58</v>
      </c>
      <c r="B2551" t="s">
        <v>23</v>
      </c>
      <c r="C2551" t="s">
        <v>63</v>
      </c>
      <c r="D2551" t="s">
        <v>14</v>
      </c>
      <c r="E2551">
        <v>3.58</v>
      </c>
      <c r="F2551">
        <v>-2647.41</v>
      </c>
      <c r="G2551">
        <v>-474.04</v>
      </c>
      <c r="H2551">
        <v>663.49</v>
      </c>
      <c r="I2551">
        <v>145.88</v>
      </c>
      <c r="J2551">
        <v>-679.89599999999996</v>
      </c>
      <c r="K2551">
        <v>387.57</v>
      </c>
    </row>
    <row r="2552" spans="1:11">
      <c r="A2552" t="str">
        <f t="shared" si="39"/>
        <v>1ST FLUL10</v>
      </c>
      <c r="B2552" t="s">
        <v>24</v>
      </c>
      <c r="C2552" t="s">
        <v>63</v>
      </c>
      <c r="D2552" t="s">
        <v>12</v>
      </c>
      <c r="E2552">
        <v>0</v>
      </c>
      <c r="F2552">
        <v>-60363.59</v>
      </c>
      <c r="G2552">
        <v>33065.839999999997</v>
      </c>
      <c r="H2552">
        <v>-1344.7</v>
      </c>
      <c r="I2552">
        <v>-153.946</v>
      </c>
      <c r="J2552">
        <v>-9003.4290000000001</v>
      </c>
      <c r="K2552">
        <v>150220.87400000001</v>
      </c>
    </row>
    <row r="2553" spans="1:11">
      <c r="A2553" t="str">
        <f t="shared" si="39"/>
        <v>1ST FLUL11.79</v>
      </c>
      <c r="B2553" t="s">
        <v>24</v>
      </c>
      <c r="C2553" t="s">
        <v>63</v>
      </c>
      <c r="D2553" t="s">
        <v>12</v>
      </c>
      <c r="E2553">
        <v>1.79</v>
      </c>
      <c r="F2553">
        <v>-60363.59</v>
      </c>
      <c r="G2553">
        <v>33065.839999999997</v>
      </c>
      <c r="H2553">
        <v>-1344.7</v>
      </c>
      <c r="I2553">
        <v>-153.946</v>
      </c>
      <c r="J2553">
        <v>-6265.2430000000004</v>
      </c>
      <c r="K2553">
        <v>85598.43</v>
      </c>
    </row>
    <row r="2554" spans="1:11">
      <c r="A2554" t="str">
        <f t="shared" si="39"/>
        <v>1ST FLUL13.58</v>
      </c>
      <c r="B2554" t="s">
        <v>24</v>
      </c>
      <c r="C2554" t="s">
        <v>63</v>
      </c>
      <c r="D2554" t="s">
        <v>12</v>
      </c>
      <c r="E2554">
        <v>3.58</v>
      </c>
      <c r="F2554">
        <v>-60363.59</v>
      </c>
      <c r="G2554">
        <v>33065.839999999997</v>
      </c>
      <c r="H2554">
        <v>-1344.7</v>
      </c>
      <c r="I2554">
        <v>-153.946</v>
      </c>
      <c r="J2554">
        <v>-3292.37</v>
      </c>
      <c r="K2554">
        <v>17769.205000000002</v>
      </c>
    </row>
    <row r="2555" spans="1:11">
      <c r="A2555" t="str">
        <f t="shared" si="39"/>
        <v>1ST FLUL20</v>
      </c>
      <c r="B2555" t="s">
        <v>24</v>
      </c>
      <c r="C2555" t="s">
        <v>63</v>
      </c>
      <c r="D2555" t="s">
        <v>13</v>
      </c>
      <c r="E2555">
        <v>0</v>
      </c>
      <c r="F2555">
        <v>-88639.38</v>
      </c>
      <c r="G2555">
        <v>355</v>
      </c>
      <c r="H2555">
        <v>8852.6200000000008</v>
      </c>
      <c r="I2555">
        <v>-5.4320000000000004</v>
      </c>
      <c r="J2555">
        <v>41691.283000000003</v>
      </c>
      <c r="K2555">
        <v>-3899.0990000000002</v>
      </c>
    </row>
    <row r="2556" spans="1:11">
      <c r="A2556" t="str">
        <f t="shared" si="39"/>
        <v>1ST FLUL21.79</v>
      </c>
      <c r="B2556" t="s">
        <v>24</v>
      </c>
      <c r="C2556" t="s">
        <v>63</v>
      </c>
      <c r="D2556" t="s">
        <v>13</v>
      </c>
      <c r="E2556">
        <v>1.79</v>
      </c>
      <c r="F2556">
        <v>-88639.38</v>
      </c>
      <c r="G2556">
        <v>355</v>
      </c>
      <c r="H2556">
        <v>8852.6200000000008</v>
      </c>
      <c r="I2556">
        <v>-5.4320000000000004</v>
      </c>
      <c r="J2556">
        <v>23697.871999999999</v>
      </c>
      <c r="K2556">
        <v>-4327.1679999999997</v>
      </c>
    </row>
    <row r="2557" spans="1:11">
      <c r="A2557" t="str">
        <f t="shared" si="39"/>
        <v>1ST FLUL23.58</v>
      </c>
      <c r="B2557" t="s">
        <v>24</v>
      </c>
      <c r="C2557" t="s">
        <v>63</v>
      </c>
      <c r="D2557" t="s">
        <v>13</v>
      </c>
      <c r="E2557">
        <v>3.58</v>
      </c>
      <c r="F2557">
        <v>-88639.38</v>
      </c>
      <c r="G2557">
        <v>355</v>
      </c>
      <c r="H2557">
        <v>8852.6200000000008</v>
      </c>
      <c r="I2557">
        <v>-5.4320000000000004</v>
      </c>
      <c r="J2557">
        <v>4816.6639999999998</v>
      </c>
      <c r="K2557">
        <v>-4593.1809999999996</v>
      </c>
    </row>
    <row r="2558" spans="1:11">
      <c r="A2558" t="str">
        <f t="shared" si="39"/>
        <v>1ST FLUL30</v>
      </c>
      <c r="B2558" t="s">
        <v>24</v>
      </c>
      <c r="C2558" t="s">
        <v>63</v>
      </c>
      <c r="D2558" t="s">
        <v>14</v>
      </c>
      <c r="E2558">
        <v>0</v>
      </c>
      <c r="F2558">
        <v>-2761.78</v>
      </c>
      <c r="G2558">
        <v>-369.53</v>
      </c>
      <c r="H2558">
        <v>727.61</v>
      </c>
      <c r="I2558">
        <v>137.428</v>
      </c>
      <c r="J2558">
        <v>3556.12</v>
      </c>
      <c r="K2558">
        <v>-2234.3420000000001</v>
      </c>
    </row>
    <row r="2559" spans="1:11">
      <c r="A2559" t="str">
        <f t="shared" si="39"/>
        <v>1ST FLUL31.79</v>
      </c>
      <c r="B2559" t="s">
        <v>24</v>
      </c>
      <c r="C2559" t="s">
        <v>63</v>
      </c>
      <c r="D2559" t="s">
        <v>14</v>
      </c>
      <c r="E2559">
        <v>1.79</v>
      </c>
      <c r="F2559">
        <v>-2761.78</v>
      </c>
      <c r="G2559">
        <v>-369.53</v>
      </c>
      <c r="H2559">
        <v>727.61</v>
      </c>
      <c r="I2559">
        <v>137.428</v>
      </c>
      <c r="J2559">
        <v>2125.2930000000001</v>
      </c>
      <c r="K2559">
        <v>-1489.511</v>
      </c>
    </row>
    <row r="2560" spans="1:11">
      <c r="A2560" t="str">
        <f t="shared" si="39"/>
        <v>1ST FLUL33.58</v>
      </c>
      <c r="B2560" t="s">
        <v>24</v>
      </c>
      <c r="C2560" t="s">
        <v>63</v>
      </c>
      <c r="D2560" t="s">
        <v>14</v>
      </c>
      <c r="E2560">
        <v>3.58</v>
      </c>
      <c r="F2560">
        <v>-2761.78</v>
      </c>
      <c r="G2560">
        <v>-369.53</v>
      </c>
      <c r="H2560">
        <v>727.61</v>
      </c>
      <c r="I2560">
        <v>137.428</v>
      </c>
      <c r="J2560">
        <v>614.84699999999998</v>
      </c>
      <c r="K2560">
        <v>-688.88400000000001</v>
      </c>
    </row>
    <row r="2561" spans="1:11">
      <c r="A2561" t="str">
        <f t="shared" si="39"/>
        <v>GROUND FLUL10</v>
      </c>
      <c r="B2561" t="s">
        <v>10</v>
      </c>
      <c r="C2561" t="s">
        <v>63</v>
      </c>
      <c r="D2561" t="s">
        <v>12</v>
      </c>
      <c r="E2561">
        <v>0</v>
      </c>
      <c r="F2561">
        <v>-78484.53</v>
      </c>
      <c r="G2561">
        <v>-47152.27</v>
      </c>
      <c r="H2561">
        <v>1726.04</v>
      </c>
      <c r="I2561">
        <v>-3.2919999999999998</v>
      </c>
      <c r="J2561">
        <v>212.124</v>
      </c>
      <c r="K2561">
        <v>-28473.383000000002</v>
      </c>
    </row>
    <row r="2562" spans="1:11">
      <c r="A2562" t="str">
        <f t="shared" si="39"/>
        <v>GROUND FLUL11.365</v>
      </c>
      <c r="B2562" t="s">
        <v>10</v>
      </c>
      <c r="C2562" t="s">
        <v>63</v>
      </c>
      <c r="D2562" t="s">
        <v>12</v>
      </c>
      <c r="E2562">
        <v>1.365</v>
      </c>
      <c r="F2562">
        <v>-78484.53</v>
      </c>
      <c r="G2562">
        <v>-47152.27</v>
      </c>
      <c r="H2562">
        <v>1726.04</v>
      </c>
      <c r="I2562">
        <v>-3.2919999999999998</v>
      </c>
      <c r="J2562">
        <v>-2141.576</v>
      </c>
      <c r="K2562">
        <v>36372.631000000001</v>
      </c>
    </row>
    <row r="2563" spans="1:11">
      <c r="A2563" t="str">
        <f t="shared" ref="A2563:A2626" si="40">+CONCATENATE(B2563,D2563,E2563)</f>
        <v>GROUND FLUL12.73</v>
      </c>
      <c r="B2563" t="s">
        <v>10</v>
      </c>
      <c r="C2563" t="s">
        <v>63</v>
      </c>
      <c r="D2563" t="s">
        <v>12</v>
      </c>
      <c r="E2563">
        <v>2.73</v>
      </c>
      <c r="F2563">
        <v>-78484.53</v>
      </c>
      <c r="G2563">
        <v>-47152.27</v>
      </c>
      <c r="H2563">
        <v>1726.04</v>
      </c>
      <c r="I2563">
        <v>-3.2919999999999998</v>
      </c>
      <c r="J2563">
        <v>-4445.674</v>
      </c>
      <c r="K2563">
        <v>100376.374</v>
      </c>
    </row>
    <row r="2564" spans="1:11">
      <c r="A2564" t="str">
        <f t="shared" si="40"/>
        <v>GROUND FLUL20</v>
      </c>
      <c r="B2564" t="s">
        <v>10</v>
      </c>
      <c r="C2564" t="s">
        <v>63</v>
      </c>
      <c r="D2564" t="s">
        <v>13</v>
      </c>
      <c r="E2564">
        <v>0</v>
      </c>
      <c r="F2564">
        <v>-83639.63</v>
      </c>
      <c r="G2564">
        <v>3156.38</v>
      </c>
      <c r="H2564">
        <v>-10260.39</v>
      </c>
      <c r="I2564">
        <v>-5.3179999999999996</v>
      </c>
      <c r="J2564">
        <v>-271.19099999999997</v>
      </c>
      <c r="K2564">
        <v>2731.2440000000001</v>
      </c>
    </row>
    <row r="2565" spans="1:11">
      <c r="A2565" t="str">
        <f t="shared" si="40"/>
        <v>GROUND FLUL21.365</v>
      </c>
      <c r="B2565" t="s">
        <v>10</v>
      </c>
      <c r="C2565" t="s">
        <v>63</v>
      </c>
      <c r="D2565" t="s">
        <v>13</v>
      </c>
      <c r="E2565">
        <v>1.365</v>
      </c>
      <c r="F2565">
        <v>-83639.63</v>
      </c>
      <c r="G2565">
        <v>3156.38</v>
      </c>
      <c r="H2565">
        <v>-10260.39</v>
      </c>
      <c r="I2565">
        <v>-5.3179999999999996</v>
      </c>
      <c r="J2565">
        <v>13409.596</v>
      </c>
      <c r="K2565">
        <v>-1625.7909999999999</v>
      </c>
    </row>
    <row r="2566" spans="1:11">
      <c r="A2566" t="str">
        <f t="shared" si="40"/>
        <v>GROUND FLUL22.73</v>
      </c>
      <c r="B2566" t="s">
        <v>10</v>
      </c>
      <c r="C2566" t="s">
        <v>63</v>
      </c>
      <c r="D2566" t="s">
        <v>13</v>
      </c>
      <c r="E2566">
        <v>2.73</v>
      </c>
      <c r="F2566">
        <v>-83639.63</v>
      </c>
      <c r="G2566">
        <v>3156.38</v>
      </c>
      <c r="H2566">
        <v>-10260.39</v>
      </c>
      <c r="I2566">
        <v>-5.3179999999999996</v>
      </c>
      <c r="J2566">
        <v>26779.79</v>
      </c>
      <c r="K2566">
        <v>-5945.1880000000001</v>
      </c>
    </row>
    <row r="2567" spans="1:11">
      <c r="A2567" t="str">
        <f t="shared" si="40"/>
        <v>GROUND FLUL30</v>
      </c>
      <c r="B2567" t="s">
        <v>10</v>
      </c>
      <c r="C2567" t="s">
        <v>63</v>
      </c>
      <c r="D2567" t="s">
        <v>14</v>
      </c>
      <c r="E2567">
        <v>0</v>
      </c>
      <c r="F2567">
        <v>-2458.5300000000002</v>
      </c>
      <c r="G2567">
        <v>744.56</v>
      </c>
      <c r="H2567">
        <v>-1168.54</v>
      </c>
      <c r="I2567">
        <v>3.9849999999999999</v>
      </c>
      <c r="J2567">
        <v>-729.03499999999997</v>
      </c>
      <c r="K2567">
        <v>458.95499999999998</v>
      </c>
    </row>
    <row r="2568" spans="1:11">
      <c r="A2568" t="str">
        <f t="shared" si="40"/>
        <v>GROUND FLUL31.365</v>
      </c>
      <c r="B2568" t="s">
        <v>10</v>
      </c>
      <c r="C2568" t="s">
        <v>63</v>
      </c>
      <c r="D2568" t="s">
        <v>14</v>
      </c>
      <c r="E2568">
        <v>1.365</v>
      </c>
      <c r="F2568">
        <v>-2458.5300000000002</v>
      </c>
      <c r="G2568">
        <v>744.56</v>
      </c>
      <c r="H2568">
        <v>-1168.54</v>
      </c>
      <c r="I2568">
        <v>3.9849999999999999</v>
      </c>
      <c r="J2568">
        <v>880.33</v>
      </c>
      <c r="K2568">
        <v>-565.58100000000002</v>
      </c>
    </row>
    <row r="2569" spans="1:11">
      <c r="A2569" t="str">
        <f t="shared" si="40"/>
        <v>GROUND FLUL32.73</v>
      </c>
      <c r="B2569" t="s">
        <v>10</v>
      </c>
      <c r="C2569" t="s">
        <v>63</v>
      </c>
      <c r="D2569" t="s">
        <v>14</v>
      </c>
      <c r="E2569">
        <v>2.73</v>
      </c>
      <c r="F2569">
        <v>-2458.5300000000002</v>
      </c>
      <c r="G2569">
        <v>744.56</v>
      </c>
      <c r="H2569">
        <v>-1168.54</v>
      </c>
      <c r="I2569">
        <v>3.9849999999999999</v>
      </c>
      <c r="J2569">
        <v>2469.3090000000002</v>
      </c>
      <c r="K2569">
        <v>-1577.021</v>
      </c>
    </row>
    <row r="2570" spans="1:11">
      <c r="A2570" t="str">
        <f t="shared" si="40"/>
        <v>BASE 1 FLUL10</v>
      </c>
      <c r="B2570" t="s">
        <v>15</v>
      </c>
      <c r="C2570" t="s">
        <v>63</v>
      </c>
      <c r="D2570" t="s">
        <v>12</v>
      </c>
      <c r="E2570">
        <v>0</v>
      </c>
      <c r="F2570">
        <v>-81085.509999999995</v>
      </c>
      <c r="G2570">
        <v>11184.96</v>
      </c>
      <c r="H2570">
        <v>-619.66999999999996</v>
      </c>
      <c r="I2570">
        <v>-1.7070000000000001</v>
      </c>
      <c r="J2570">
        <v>-1032.7470000000001</v>
      </c>
      <c r="K2570">
        <v>9603.7150000000001</v>
      </c>
    </row>
    <row r="2571" spans="1:11">
      <c r="A2571" t="str">
        <f t="shared" si="40"/>
        <v>BASE 1 FLUL11.365</v>
      </c>
      <c r="B2571" t="s">
        <v>15</v>
      </c>
      <c r="C2571" t="s">
        <v>63</v>
      </c>
      <c r="D2571" t="s">
        <v>12</v>
      </c>
      <c r="E2571">
        <v>1.365</v>
      </c>
      <c r="F2571">
        <v>-81085.509999999995</v>
      </c>
      <c r="G2571">
        <v>11184.96</v>
      </c>
      <c r="H2571">
        <v>-619.66999999999996</v>
      </c>
      <c r="I2571">
        <v>-1.7070000000000001</v>
      </c>
      <c r="J2571">
        <v>-178.25</v>
      </c>
      <c r="K2571">
        <v>-5930.7269999999999</v>
      </c>
    </row>
    <row r="2572" spans="1:11">
      <c r="A2572" t="str">
        <f t="shared" si="40"/>
        <v>BASE 1 FLUL12.73</v>
      </c>
      <c r="B2572" t="s">
        <v>15</v>
      </c>
      <c r="C2572" t="s">
        <v>63</v>
      </c>
      <c r="D2572" t="s">
        <v>12</v>
      </c>
      <c r="E2572">
        <v>2.73</v>
      </c>
      <c r="F2572">
        <v>-81085.509999999995</v>
      </c>
      <c r="G2572">
        <v>11184.96</v>
      </c>
      <c r="H2572">
        <v>-619.66999999999996</v>
      </c>
      <c r="I2572">
        <v>-1.7070000000000001</v>
      </c>
      <c r="J2572">
        <v>680.596</v>
      </c>
      <c r="K2572">
        <v>-21320.772000000001</v>
      </c>
    </row>
    <row r="2573" spans="1:11">
      <c r="A2573" t="str">
        <f t="shared" si="40"/>
        <v>BASE 1 FLUL20</v>
      </c>
      <c r="B2573" t="s">
        <v>15</v>
      </c>
      <c r="C2573" t="s">
        <v>63</v>
      </c>
      <c r="D2573" t="s">
        <v>13</v>
      </c>
      <c r="E2573">
        <v>0</v>
      </c>
      <c r="F2573">
        <v>-82699.3</v>
      </c>
      <c r="G2573">
        <v>-133.96</v>
      </c>
      <c r="H2573">
        <v>1552.57</v>
      </c>
      <c r="I2573">
        <v>-1.875</v>
      </c>
      <c r="J2573">
        <v>3379.8440000000001</v>
      </c>
      <c r="K2573">
        <v>299.65300000000002</v>
      </c>
    </row>
    <row r="2574" spans="1:11">
      <c r="A2574" t="str">
        <f t="shared" si="40"/>
        <v>BASE 1 FLUL21.365</v>
      </c>
      <c r="B2574" t="s">
        <v>15</v>
      </c>
      <c r="C2574" t="s">
        <v>63</v>
      </c>
      <c r="D2574" t="s">
        <v>13</v>
      </c>
      <c r="E2574">
        <v>1.365</v>
      </c>
      <c r="F2574">
        <v>-82699.3</v>
      </c>
      <c r="G2574">
        <v>-133.96</v>
      </c>
      <c r="H2574">
        <v>1552.57</v>
      </c>
      <c r="I2574">
        <v>-1.875</v>
      </c>
      <c r="J2574">
        <v>942.49599999999998</v>
      </c>
      <c r="K2574">
        <v>479.59</v>
      </c>
    </row>
    <row r="2575" spans="1:11">
      <c r="A2575" t="str">
        <f t="shared" si="40"/>
        <v>BASE 1 FLUL22.73</v>
      </c>
      <c r="B2575" t="s">
        <v>15</v>
      </c>
      <c r="C2575" t="s">
        <v>63</v>
      </c>
      <c r="D2575" t="s">
        <v>13</v>
      </c>
      <c r="E2575">
        <v>2.73</v>
      </c>
      <c r="F2575">
        <v>-82699.3</v>
      </c>
      <c r="G2575">
        <v>-133.96</v>
      </c>
      <c r="H2575">
        <v>1552.57</v>
      </c>
      <c r="I2575">
        <v>-1.875</v>
      </c>
      <c r="J2575">
        <v>-1517.835</v>
      </c>
      <c r="K2575">
        <v>647.84199999999998</v>
      </c>
    </row>
    <row r="2576" spans="1:11">
      <c r="A2576" t="str">
        <f t="shared" si="40"/>
        <v>BASE 1 FLUL30</v>
      </c>
      <c r="B2576" t="s">
        <v>15</v>
      </c>
      <c r="C2576" t="s">
        <v>63</v>
      </c>
      <c r="D2576" t="s">
        <v>14</v>
      </c>
      <c r="E2576">
        <v>0</v>
      </c>
      <c r="F2576">
        <v>-2458.0100000000002</v>
      </c>
      <c r="G2576">
        <v>-197.44</v>
      </c>
      <c r="H2576">
        <v>275.26</v>
      </c>
      <c r="I2576">
        <v>1.415</v>
      </c>
      <c r="J2576">
        <v>244.06700000000001</v>
      </c>
      <c r="K2576">
        <v>-217.351</v>
      </c>
    </row>
    <row r="2577" spans="1:11">
      <c r="A2577" t="str">
        <f t="shared" si="40"/>
        <v>BASE 1 FLUL31.365</v>
      </c>
      <c r="B2577" t="s">
        <v>15</v>
      </c>
      <c r="C2577" t="s">
        <v>63</v>
      </c>
      <c r="D2577" t="s">
        <v>14</v>
      </c>
      <c r="E2577">
        <v>1.365</v>
      </c>
      <c r="F2577">
        <v>-2458.0100000000002</v>
      </c>
      <c r="G2577">
        <v>-197.44</v>
      </c>
      <c r="H2577">
        <v>275.26</v>
      </c>
      <c r="I2577">
        <v>1.415</v>
      </c>
      <c r="J2577">
        <v>-135.46799999999999</v>
      </c>
      <c r="K2577">
        <v>54.658000000000001</v>
      </c>
    </row>
    <row r="2578" spans="1:11">
      <c r="A2578" t="str">
        <f t="shared" si="40"/>
        <v>BASE 1 FLUL32.73</v>
      </c>
      <c r="B2578" t="s">
        <v>15</v>
      </c>
      <c r="C2578" t="s">
        <v>63</v>
      </c>
      <c r="D2578" t="s">
        <v>14</v>
      </c>
      <c r="E2578">
        <v>2.73</v>
      </c>
      <c r="F2578">
        <v>-2458.0100000000002</v>
      </c>
      <c r="G2578">
        <v>-197.44</v>
      </c>
      <c r="H2578">
        <v>275.26</v>
      </c>
      <c r="I2578">
        <v>1.415</v>
      </c>
      <c r="J2578">
        <v>-511.70400000000001</v>
      </c>
      <c r="K2578">
        <v>325.33699999999999</v>
      </c>
    </row>
    <row r="2579" spans="1:11">
      <c r="A2579" t="str">
        <f t="shared" si="40"/>
        <v>BASE 2 FLUL10</v>
      </c>
      <c r="B2579" t="s">
        <v>16</v>
      </c>
      <c r="C2579" t="s">
        <v>63</v>
      </c>
      <c r="D2579" t="s">
        <v>12</v>
      </c>
      <c r="E2579">
        <v>0</v>
      </c>
      <c r="F2579">
        <v>-84604.82</v>
      </c>
      <c r="G2579">
        <v>-5463.3</v>
      </c>
      <c r="H2579">
        <v>518.16</v>
      </c>
      <c r="I2579">
        <v>-2.3580000000000001</v>
      </c>
      <c r="J2579">
        <v>1383.153</v>
      </c>
      <c r="K2579">
        <v>-10626.228999999999</v>
      </c>
    </row>
    <row r="2580" spans="1:11">
      <c r="A2580" t="str">
        <f t="shared" si="40"/>
        <v>BASE 2 FLUL11.365</v>
      </c>
      <c r="B2580" t="s">
        <v>16</v>
      </c>
      <c r="C2580" t="s">
        <v>63</v>
      </c>
      <c r="D2580" t="s">
        <v>12</v>
      </c>
      <c r="E2580">
        <v>1.365</v>
      </c>
      <c r="F2580">
        <v>-84604.82</v>
      </c>
      <c r="G2580">
        <v>-5463.3</v>
      </c>
      <c r="H2580">
        <v>518.16</v>
      </c>
      <c r="I2580">
        <v>-2.3580000000000001</v>
      </c>
      <c r="J2580">
        <v>691.74599999999998</v>
      </c>
      <c r="K2580">
        <v>-3369.43</v>
      </c>
    </row>
    <row r="2581" spans="1:11">
      <c r="A2581" t="str">
        <f t="shared" si="40"/>
        <v>BASE 2 FLUL12.73</v>
      </c>
      <c r="B2581" t="s">
        <v>16</v>
      </c>
      <c r="C2581" t="s">
        <v>63</v>
      </c>
      <c r="D2581" t="s">
        <v>12</v>
      </c>
      <c r="E2581">
        <v>2.73</v>
      </c>
      <c r="F2581">
        <v>-84604.82</v>
      </c>
      <c r="G2581">
        <v>-5463.3</v>
      </c>
      <c r="H2581">
        <v>518.16</v>
      </c>
      <c r="I2581">
        <v>-2.3580000000000001</v>
      </c>
      <c r="J2581">
        <v>-17.388000000000002</v>
      </c>
      <c r="K2581">
        <v>3973.7510000000002</v>
      </c>
    </row>
    <row r="2582" spans="1:11">
      <c r="A2582" t="str">
        <f t="shared" si="40"/>
        <v>BASE 2 FLUL20</v>
      </c>
      <c r="B2582" t="s">
        <v>16</v>
      </c>
      <c r="C2582" t="s">
        <v>63</v>
      </c>
      <c r="D2582" t="s">
        <v>13</v>
      </c>
      <c r="E2582">
        <v>0</v>
      </c>
      <c r="F2582">
        <v>-81080.639999999999</v>
      </c>
      <c r="G2582">
        <v>141.85</v>
      </c>
      <c r="H2582">
        <v>-1042.81</v>
      </c>
      <c r="I2582">
        <v>-0.14899999999999999</v>
      </c>
      <c r="J2582">
        <v>-1377.84</v>
      </c>
      <c r="K2582">
        <v>50.468000000000004</v>
      </c>
    </row>
    <row r="2583" spans="1:11">
      <c r="A2583" t="str">
        <f t="shared" si="40"/>
        <v>BASE 2 FLUL21.365</v>
      </c>
      <c r="B2583" t="s">
        <v>16</v>
      </c>
      <c r="C2583" t="s">
        <v>63</v>
      </c>
      <c r="D2583" t="s">
        <v>13</v>
      </c>
      <c r="E2583">
        <v>1.365</v>
      </c>
      <c r="F2583">
        <v>-81080.639999999999</v>
      </c>
      <c r="G2583">
        <v>141.85</v>
      </c>
      <c r="H2583">
        <v>-1042.81</v>
      </c>
      <c r="I2583">
        <v>-0.14899999999999999</v>
      </c>
      <c r="J2583">
        <v>-238.22800000000001</v>
      </c>
      <c r="K2583">
        <v>-153.53800000000001</v>
      </c>
    </row>
    <row r="2584" spans="1:11">
      <c r="A2584" t="str">
        <f t="shared" si="40"/>
        <v>BASE 2 FLUL22.73</v>
      </c>
      <c r="B2584" t="s">
        <v>16</v>
      </c>
      <c r="C2584" t="s">
        <v>63</v>
      </c>
      <c r="D2584" t="s">
        <v>13</v>
      </c>
      <c r="E2584">
        <v>2.73</v>
      </c>
      <c r="F2584">
        <v>-81080.639999999999</v>
      </c>
      <c r="G2584">
        <v>141.85</v>
      </c>
      <c r="H2584">
        <v>-1042.81</v>
      </c>
      <c r="I2584">
        <v>-0.14899999999999999</v>
      </c>
      <c r="J2584">
        <v>907.49699999999996</v>
      </c>
      <c r="K2584">
        <v>-353.613</v>
      </c>
    </row>
    <row r="2585" spans="1:11">
      <c r="A2585" t="str">
        <f t="shared" si="40"/>
        <v>BASE 2 FLUL30</v>
      </c>
      <c r="B2585" t="s">
        <v>16</v>
      </c>
      <c r="C2585" t="s">
        <v>63</v>
      </c>
      <c r="D2585" t="s">
        <v>14</v>
      </c>
      <c r="E2585">
        <v>0</v>
      </c>
      <c r="F2585">
        <v>-2413.2199999999998</v>
      </c>
      <c r="G2585">
        <v>233.53</v>
      </c>
      <c r="H2585">
        <v>-250.03</v>
      </c>
      <c r="I2585">
        <v>2.387</v>
      </c>
      <c r="J2585">
        <v>-577.18299999999999</v>
      </c>
      <c r="K2585">
        <v>560.89400000000001</v>
      </c>
    </row>
    <row r="2586" spans="1:11">
      <c r="A2586" t="str">
        <f t="shared" si="40"/>
        <v>BASE 2 FLUL31.365</v>
      </c>
      <c r="B2586" t="s">
        <v>16</v>
      </c>
      <c r="C2586" t="s">
        <v>63</v>
      </c>
      <c r="D2586" t="s">
        <v>14</v>
      </c>
      <c r="E2586">
        <v>1.365</v>
      </c>
      <c r="F2586">
        <v>-2413.2199999999998</v>
      </c>
      <c r="G2586">
        <v>233.53</v>
      </c>
      <c r="H2586">
        <v>-250.03</v>
      </c>
      <c r="I2586">
        <v>2.387</v>
      </c>
      <c r="J2586">
        <v>-242.00299999999999</v>
      </c>
      <c r="K2586">
        <v>247.661</v>
      </c>
    </row>
    <row r="2587" spans="1:11">
      <c r="A2587" t="str">
        <f t="shared" si="40"/>
        <v>BASE 2 FLUL32.73</v>
      </c>
      <c r="B2587" t="s">
        <v>16</v>
      </c>
      <c r="C2587" t="s">
        <v>63</v>
      </c>
      <c r="D2587" t="s">
        <v>14</v>
      </c>
      <c r="E2587">
        <v>2.73</v>
      </c>
      <c r="F2587">
        <v>-2413.2199999999998</v>
      </c>
      <c r="G2587">
        <v>233.53</v>
      </c>
      <c r="H2587">
        <v>-250.03</v>
      </c>
      <c r="I2587">
        <v>2.387</v>
      </c>
      <c r="J2587">
        <v>99.38</v>
      </c>
      <c r="K2587">
        <v>-71.918000000000006</v>
      </c>
    </row>
    <row r="2588" spans="1:11">
      <c r="A2588" t="str">
        <f t="shared" si="40"/>
        <v>BASE 3 FLUL10</v>
      </c>
      <c r="B2588" t="s">
        <v>17</v>
      </c>
      <c r="C2588" t="s">
        <v>63</v>
      </c>
      <c r="D2588" t="s">
        <v>12</v>
      </c>
      <c r="E2588">
        <v>0</v>
      </c>
      <c r="F2588">
        <v>-84684.78</v>
      </c>
      <c r="G2588">
        <v>14753.78</v>
      </c>
      <c r="H2588">
        <v>-1757.75</v>
      </c>
      <c r="I2588">
        <v>-39.46</v>
      </c>
      <c r="J2588">
        <v>-3112.3539999999998</v>
      </c>
      <c r="K2588">
        <v>27098.524000000001</v>
      </c>
    </row>
    <row r="2589" spans="1:11">
      <c r="A2589" t="str">
        <f t="shared" si="40"/>
        <v>BASE 3 FLUL11.105</v>
      </c>
      <c r="B2589" t="s">
        <v>17</v>
      </c>
      <c r="C2589" t="s">
        <v>63</v>
      </c>
      <c r="D2589" t="s">
        <v>12</v>
      </c>
      <c r="E2589">
        <v>1.105</v>
      </c>
      <c r="F2589">
        <v>-84684.78</v>
      </c>
      <c r="G2589">
        <v>14753.78</v>
      </c>
      <c r="H2589">
        <v>-1757.75</v>
      </c>
      <c r="I2589">
        <v>-39.46</v>
      </c>
      <c r="J2589">
        <v>-1145.454</v>
      </c>
      <c r="K2589">
        <v>10580.9</v>
      </c>
    </row>
    <row r="2590" spans="1:11">
      <c r="A2590" t="str">
        <f t="shared" si="40"/>
        <v>BASE 3 FLUL12.21</v>
      </c>
      <c r="B2590" t="s">
        <v>17</v>
      </c>
      <c r="C2590" t="s">
        <v>63</v>
      </c>
      <c r="D2590" t="s">
        <v>12</v>
      </c>
      <c r="E2590">
        <v>2.21</v>
      </c>
      <c r="F2590">
        <v>-84684.78</v>
      </c>
      <c r="G2590">
        <v>14753.78</v>
      </c>
      <c r="H2590">
        <v>-1757.75</v>
      </c>
      <c r="I2590">
        <v>-39.46</v>
      </c>
      <c r="J2590">
        <v>840.95100000000002</v>
      </c>
      <c r="K2590">
        <v>-6116.9030000000002</v>
      </c>
    </row>
    <row r="2591" spans="1:11">
      <c r="A2591" t="str">
        <f t="shared" si="40"/>
        <v>BASE 3 FLUL20</v>
      </c>
      <c r="B2591" t="s">
        <v>17</v>
      </c>
      <c r="C2591" t="s">
        <v>63</v>
      </c>
      <c r="D2591" t="s">
        <v>13</v>
      </c>
      <c r="E2591">
        <v>0</v>
      </c>
      <c r="F2591">
        <v>-81312.800000000003</v>
      </c>
      <c r="G2591">
        <v>332.04</v>
      </c>
      <c r="H2591">
        <v>7402.37</v>
      </c>
      <c r="I2591">
        <v>-6.0069999999999997</v>
      </c>
      <c r="J2591">
        <v>16254.412</v>
      </c>
      <c r="K2591">
        <v>668.83699999999999</v>
      </c>
    </row>
    <row r="2592" spans="1:11">
      <c r="A2592" t="str">
        <f t="shared" si="40"/>
        <v>BASE 3 FLUL21.105</v>
      </c>
      <c r="B2592" t="s">
        <v>17</v>
      </c>
      <c r="C2592" t="s">
        <v>63</v>
      </c>
      <c r="D2592" t="s">
        <v>13</v>
      </c>
      <c r="E2592">
        <v>1.105</v>
      </c>
      <c r="F2592">
        <v>-81312.800000000003</v>
      </c>
      <c r="G2592">
        <v>332.04</v>
      </c>
      <c r="H2592">
        <v>7402.37</v>
      </c>
      <c r="I2592">
        <v>-6.0069999999999997</v>
      </c>
      <c r="J2592">
        <v>7944.2169999999996</v>
      </c>
      <c r="K2592">
        <v>296.59300000000002</v>
      </c>
    </row>
    <row r="2593" spans="1:11">
      <c r="A2593" t="str">
        <f t="shared" si="40"/>
        <v>BASE 3 FLUL22.21</v>
      </c>
      <c r="B2593" t="s">
        <v>17</v>
      </c>
      <c r="C2593" t="s">
        <v>63</v>
      </c>
      <c r="D2593" t="s">
        <v>13</v>
      </c>
      <c r="E2593">
        <v>2.21</v>
      </c>
      <c r="F2593">
        <v>-81312.800000000003</v>
      </c>
      <c r="G2593">
        <v>332.04</v>
      </c>
      <c r="H2593">
        <v>7402.37</v>
      </c>
      <c r="I2593">
        <v>-6.0069999999999997</v>
      </c>
      <c r="J2593">
        <v>-501.238</v>
      </c>
      <c r="K2593">
        <v>-80.700999999999993</v>
      </c>
    </row>
    <row r="2594" spans="1:11">
      <c r="A2594" t="str">
        <f t="shared" si="40"/>
        <v>BASE 3 FLUL30</v>
      </c>
      <c r="B2594" t="s">
        <v>17</v>
      </c>
      <c r="C2594" t="s">
        <v>63</v>
      </c>
      <c r="D2594" t="s">
        <v>14</v>
      </c>
      <c r="E2594">
        <v>0</v>
      </c>
      <c r="F2594">
        <v>-2413.7399999999998</v>
      </c>
      <c r="G2594">
        <v>-678.32</v>
      </c>
      <c r="H2594">
        <v>686.64</v>
      </c>
      <c r="I2594">
        <v>15.689</v>
      </c>
      <c r="J2594">
        <v>1219.8589999999999</v>
      </c>
      <c r="K2594">
        <v>-1194.0519999999999</v>
      </c>
    </row>
    <row r="2595" spans="1:11">
      <c r="A2595" t="str">
        <f t="shared" si="40"/>
        <v>BASE 3 FLUL31.105</v>
      </c>
      <c r="B2595" t="s">
        <v>17</v>
      </c>
      <c r="C2595" t="s">
        <v>63</v>
      </c>
      <c r="D2595" t="s">
        <v>14</v>
      </c>
      <c r="E2595">
        <v>1.105</v>
      </c>
      <c r="F2595">
        <v>-2413.7399999999998</v>
      </c>
      <c r="G2595">
        <v>-678.32</v>
      </c>
      <c r="H2595">
        <v>686.64</v>
      </c>
      <c r="I2595">
        <v>15.689</v>
      </c>
      <c r="J2595">
        <v>451.48200000000003</v>
      </c>
      <c r="K2595">
        <v>-435.08600000000001</v>
      </c>
    </row>
    <row r="2596" spans="1:11">
      <c r="A2596" t="str">
        <f t="shared" si="40"/>
        <v>BASE 3 FLUL32.21</v>
      </c>
      <c r="B2596" t="s">
        <v>17</v>
      </c>
      <c r="C2596" t="s">
        <v>63</v>
      </c>
      <c r="D2596" t="s">
        <v>14</v>
      </c>
      <c r="E2596">
        <v>2.21</v>
      </c>
      <c r="F2596">
        <v>-2413.7399999999998</v>
      </c>
      <c r="G2596">
        <v>-678.32</v>
      </c>
      <c r="H2596">
        <v>686.64</v>
      </c>
      <c r="I2596">
        <v>15.689</v>
      </c>
      <c r="J2596">
        <v>-324.584</v>
      </c>
      <c r="K2596">
        <v>331.29</v>
      </c>
    </row>
    <row r="2597" spans="1:11">
      <c r="A2597" t="str">
        <f t="shared" si="40"/>
        <v>14TH FLUL10</v>
      </c>
      <c r="B2597" t="s">
        <v>46</v>
      </c>
      <c r="C2597" t="s">
        <v>64</v>
      </c>
      <c r="D2597" t="s">
        <v>12</v>
      </c>
      <c r="E2597">
        <v>0</v>
      </c>
      <c r="F2597">
        <v>-4572.8999999999996</v>
      </c>
      <c r="G2597">
        <v>4451.18</v>
      </c>
      <c r="H2597">
        <v>-2201.4699999999998</v>
      </c>
      <c r="I2597">
        <v>9.7720000000000002</v>
      </c>
      <c r="J2597">
        <v>-3143.1219999999998</v>
      </c>
      <c r="K2597">
        <v>2635.9720000000002</v>
      </c>
    </row>
    <row r="2598" spans="1:11">
      <c r="A2598" t="str">
        <f t="shared" si="40"/>
        <v>14TH FLUL11.3</v>
      </c>
      <c r="B2598" t="s">
        <v>46</v>
      </c>
      <c r="C2598" t="s">
        <v>64</v>
      </c>
      <c r="D2598" t="s">
        <v>12</v>
      </c>
      <c r="E2598">
        <v>1.3</v>
      </c>
      <c r="F2598">
        <v>-4572.8999999999996</v>
      </c>
      <c r="G2598">
        <v>4451.18</v>
      </c>
      <c r="H2598">
        <v>-2201.4699999999998</v>
      </c>
      <c r="I2598">
        <v>9.7720000000000002</v>
      </c>
      <c r="J2598">
        <v>-273.81799999999998</v>
      </c>
      <c r="K2598">
        <v>-3558.3820000000001</v>
      </c>
    </row>
    <row r="2599" spans="1:11">
      <c r="A2599" t="str">
        <f t="shared" si="40"/>
        <v>14TH FLUL12.6</v>
      </c>
      <c r="B2599" t="s">
        <v>46</v>
      </c>
      <c r="C2599" t="s">
        <v>64</v>
      </c>
      <c r="D2599" t="s">
        <v>12</v>
      </c>
      <c r="E2599">
        <v>2.6</v>
      </c>
      <c r="F2599">
        <v>-4572.8999999999996</v>
      </c>
      <c r="G2599">
        <v>4451.18</v>
      </c>
      <c r="H2599">
        <v>-2201.4699999999998</v>
      </c>
      <c r="I2599">
        <v>9.7720000000000002</v>
      </c>
      <c r="J2599">
        <v>2596.2820000000002</v>
      </c>
      <c r="K2599">
        <v>-9742.402</v>
      </c>
    </row>
    <row r="2600" spans="1:11">
      <c r="A2600" t="str">
        <f t="shared" si="40"/>
        <v>14TH FLUL20</v>
      </c>
      <c r="B2600" t="s">
        <v>46</v>
      </c>
      <c r="C2600" t="s">
        <v>64</v>
      </c>
      <c r="D2600" t="s">
        <v>13</v>
      </c>
      <c r="E2600">
        <v>0</v>
      </c>
      <c r="F2600">
        <v>-4597.34</v>
      </c>
      <c r="G2600">
        <v>-400.01</v>
      </c>
      <c r="H2600">
        <v>47084.61</v>
      </c>
      <c r="I2600">
        <v>-6.04</v>
      </c>
      <c r="J2600">
        <v>73220.732999999993</v>
      </c>
      <c r="K2600">
        <v>-452.13299999999998</v>
      </c>
    </row>
    <row r="2601" spans="1:11">
      <c r="A2601" t="str">
        <f t="shared" si="40"/>
        <v>14TH FLUL21.3</v>
      </c>
      <c r="B2601" t="s">
        <v>46</v>
      </c>
      <c r="C2601" t="s">
        <v>64</v>
      </c>
      <c r="D2601" t="s">
        <v>13</v>
      </c>
      <c r="E2601">
        <v>1.3</v>
      </c>
      <c r="F2601">
        <v>-4597.34</v>
      </c>
      <c r="G2601">
        <v>-400.01</v>
      </c>
      <c r="H2601">
        <v>47084.61</v>
      </c>
      <c r="I2601">
        <v>-6.04</v>
      </c>
      <c r="J2601">
        <v>11768.722</v>
      </c>
      <c r="K2601">
        <v>74.293000000000006</v>
      </c>
    </row>
    <row r="2602" spans="1:11">
      <c r="A2602" t="str">
        <f t="shared" si="40"/>
        <v>14TH FLUL22.6</v>
      </c>
      <c r="B2602" t="s">
        <v>46</v>
      </c>
      <c r="C2602" t="s">
        <v>64</v>
      </c>
      <c r="D2602" t="s">
        <v>13</v>
      </c>
      <c r="E2602">
        <v>2.6</v>
      </c>
      <c r="F2602">
        <v>-4597.34</v>
      </c>
      <c r="G2602">
        <v>-400.01</v>
      </c>
      <c r="H2602">
        <v>47084.61</v>
      </c>
      <c r="I2602">
        <v>-6.04</v>
      </c>
      <c r="J2602">
        <v>-49717.481</v>
      </c>
      <c r="K2602">
        <v>600.50300000000004</v>
      </c>
    </row>
    <row r="2603" spans="1:11">
      <c r="A2603" t="str">
        <f t="shared" si="40"/>
        <v>14TH FLUL30</v>
      </c>
      <c r="B2603" t="s">
        <v>46</v>
      </c>
      <c r="C2603" t="s">
        <v>64</v>
      </c>
      <c r="D2603" t="s">
        <v>14</v>
      </c>
      <c r="E2603">
        <v>0</v>
      </c>
      <c r="F2603">
        <v>-192.85</v>
      </c>
      <c r="G2603">
        <v>-128.26</v>
      </c>
      <c r="H2603">
        <v>3591.5</v>
      </c>
      <c r="I2603">
        <v>82.183000000000007</v>
      </c>
      <c r="J2603">
        <v>5560.5540000000001</v>
      </c>
      <c r="K2603">
        <v>-148.72499999999999</v>
      </c>
    </row>
    <row r="2604" spans="1:11">
      <c r="A2604" t="str">
        <f t="shared" si="40"/>
        <v>14TH FLUL31.3</v>
      </c>
      <c r="B2604" t="s">
        <v>46</v>
      </c>
      <c r="C2604" t="s">
        <v>64</v>
      </c>
      <c r="D2604" t="s">
        <v>14</v>
      </c>
      <c r="E2604">
        <v>1.3</v>
      </c>
      <c r="F2604">
        <v>-192.85</v>
      </c>
      <c r="G2604">
        <v>-128.26</v>
      </c>
      <c r="H2604">
        <v>3591.5</v>
      </c>
      <c r="I2604">
        <v>82.183000000000007</v>
      </c>
      <c r="J2604">
        <v>872.97799999999995</v>
      </c>
      <c r="K2604">
        <v>23.954000000000001</v>
      </c>
    </row>
    <row r="2605" spans="1:11">
      <c r="A2605" t="str">
        <f t="shared" si="40"/>
        <v>14TH FLUL32.6</v>
      </c>
      <c r="B2605" t="s">
        <v>46</v>
      </c>
      <c r="C2605" t="s">
        <v>64</v>
      </c>
      <c r="D2605" t="s">
        <v>14</v>
      </c>
      <c r="E2605">
        <v>2.6</v>
      </c>
      <c r="F2605">
        <v>-192.85</v>
      </c>
      <c r="G2605">
        <v>-128.26</v>
      </c>
      <c r="H2605">
        <v>3591.5</v>
      </c>
      <c r="I2605">
        <v>82.183000000000007</v>
      </c>
      <c r="J2605">
        <v>-3817.134</v>
      </c>
      <c r="K2605">
        <v>196.56399999999999</v>
      </c>
    </row>
    <row r="2606" spans="1:11">
      <c r="A2606" t="str">
        <f t="shared" si="40"/>
        <v>13TH FLUL10</v>
      </c>
      <c r="B2606" t="s">
        <v>48</v>
      </c>
      <c r="C2606" t="s">
        <v>64</v>
      </c>
      <c r="D2606" t="s">
        <v>12</v>
      </c>
      <c r="E2606">
        <v>0</v>
      </c>
      <c r="F2606">
        <v>-10614.67</v>
      </c>
      <c r="G2606">
        <v>4068.72</v>
      </c>
      <c r="H2606">
        <v>-1787.22</v>
      </c>
      <c r="I2606">
        <v>17.468</v>
      </c>
      <c r="J2606">
        <v>-3226.194</v>
      </c>
      <c r="K2606">
        <v>113.836</v>
      </c>
    </row>
    <row r="2607" spans="1:11">
      <c r="A2607" t="str">
        <f t="shared" si="40"/>
        <v>13TH FLUL11.3</v>
      </c>
      <c r="B2607" t="s">
        <v>48</v>
      </c>
      <c r="C2607" t="s">
        <v>64</v>
      </c>
      <c r="D2607" t="s">
        <v>12</v>
      </c>
      <c r="E2607">
        <v>1.3</v>
      </c>
      <c r="F2607">
        <v>-10614.67</v>
      </c>
      <c r="G2607">
        <v>4068.72</v>
      </c>
      <c r="H2607">
        <v>-1787.22</v>
      </c>
      <c r="I2607">
        <v>17.468</v>
      </c>
      <c r="J2607">
        <v>-889.58900000000006</v>
      </c>
      <c r="K2607">
        <v>-6133.4530000000004</v>
      </c>
    </row>
    <row r="2608" spans="1:11">
      <c r="A2608" t="str">
        <f t="shared" si="40"/>
        <v>13TH FLUL12.6</v>
      </c>
      <c r="B2608" t="s">
        <v>48</v>
      </c>
      <c r="C2608" t="s">
        <v>64</v>
      </c>
      <c r="D2608" t="s">
        <v>12</v>
      </c>
      <c r="E2608">
        <v>2.6</v>
      </c>
      <c r="F2608">
        <v>-10614.67</v>
      </c>
      <c r="G2608">
        <v>4068.72</v>
      </c>
      <c r="H2608">
        <v>-1787.22</v>
      </c>
      <c r="I2608">
        <v>17.468</v>
      </c>
      <c r="J2608">
        <v>1452.335</v>
      </c>
      <c r="K2608">
        <v>-12344.092000000001</v>
      </c>
    </row>
    <row r="2609" spans="1:11">
      <c r="A2609" t="str">
        <f t="shared" si="40"/>
        <v>13TH FLUL20</v>
      </c>
      <c r="B2609" t="s">
        <v>48</v>
      </c>
      <c r="C2609" t="s">
        <v>64</v>
      </c>
      <c r="D2609" t="s">
        <v>13</v>
      </c>
      <c r="E2609">
        <v>0</v>
      </c>
      <c r="F2609">
        <v>-16110.4</v>
      </c>
      <c r="G2609">
        <v>-311.33</v>
      </c>
      <c r="H2609">
        <v>39260.559999999998</v>
      </c>
      <c r="I2609">
        <v>-4.7389999999999999</v>
      </c>
      <c r="J2609">
        <v>67263.539999999994</v>
      </c>
      <c r="K2609">
        <v>-178.57499999999999</v>
      </c>
    </row>
    <row r="2610" spans="1:11">
      <c r="A2610" t="str">
        <f t="shared" si="40"/>
        <v>13TH FLUL21.3</v>
      </c>
      <c r="B2610" t="s">
        <v>48</v>
      </c>
      <c r="C2610" t="s">
        <v>64</v>
      </c>
      <c r="D2610" t="s">
        <v>13</v>
      </c>
      <c r="E2610">
        <v>1.3</v>
      </c>
      <c r="F2610">
        <v>-16110.4</v>
      </c>
      <c r="G2610">
        <v>-311.33</v>
      </c>
      <c r="H2610">
        <v>39260.559999999998</v>
      </c>
      <c r="I2610">
        <v>-4.7389999999999999</v>
      </c>
      <c r="J2610">
        <v>15734.44</v>
      </c>
      <c r="K2610">
        <v>244.46</v>
      </c>
    </row>
    <row r="2611" spans="1:11">
      <c r="A2611" t="str">
        <f t="shared" si="40"/>
        <v>13TH FLUL22.6</v>
      </c>
      <c r="B2611" t="s">
        <v>48</v>
      </c>
      <c r="C2611" t="s">
        <v>64</v>
      </c>
      <c r="D2611" t="s">
        <v>13</v>
      </c>
      <c r="E2611">
        <v>2.6</v>
      </c>
      <c r="F2611">
        <v>-16110.4</v>
      </c>
      <c r="G2611">
        <v>-311.33</v>
      </c>
      <c r="H2611">
        <v>39260.559999999998</v>
      </c>
      <c r="I2611">
        <v>-4.7389999999999999</v>
      </c>
      <c r="J2611">
        <v>-35888.735000000001</v>
      </c>
      <c r="K2611">
        <v>666.03399999999999</v>
      </c>
    </row>
    <row r="2612" spans="1:11">
      <c r="A2612" t="str">
        <f t="shared" si="40"/>
        <v>13TH FLUL30</v>
      </c>
      <c r="B2612" t="s">
        <v>48</v>
      </c>
      <c r="C2612" t="s">
        <v>64</v>
      </c>
      <c r="D2612" t="s">
        <v>14</v>
      </c>
      <c r="E2612">
        <v>0</v>
      </c>
      <c r="F2612">
        <v>-926.73</v>
      </c>
      <c r="G2612">
        <v>-76.78</v>
      </c>
      <c r="H2612">
        <v>3109</v>
      </c>
      <c r="I2612">
        <v>88.316999999999993</v>
      </c>
      <c r="J2612">
        <v>5255.5789999999997</v>
      </c>
      <c r="K2612">
        <v>-95.028999999999996</v>
      </c>
    </row>
    <row r="2613" spans="1:11">
      <c r="A2613" t="str">
        <f t="shared" si="40"/>
        <v>13TH FLUL31.3</v>
      </c>
      <c r="B2613" t="s">
        <v>48</v>
      </c>
      <c r="C2613" t="s">
        <v>64</v>
      </c>
      <c r="D2613" t="s">
        <v>14</v>
      </c>
      <c r="E2613">
        <v>1.3</v>
      </c>
      <c r="F2613">
        <v>-926.73</v>
      </c>
      <c r="G2613">
        <v>-76.78</v>
      </c>
      <c r="H2613">
        <v>3109</v>
      </c>
      <c r="I2613">
        <v>88.316999999999993</v>
      </c>
      <c r="J2613">
        <v>1174.6780000000001</v>
      </c>
      <c r="K2613">
        <v>17.724</v>
      </c>
    </row>
    <row r="2614" spans="1:11">
      <c r="A2614" t="str">
        <f t="shared" si="40"/>
        <v>13TH FLUL32.6</v>
      </c>
      <c r="B2614" t="s">
        <v>48</v>
      </c>
      <c r="C2614" t="s">
        <v>64</v>
      </c>
      <c r="D2614" t="s">
        <v>14</v>
      </c>
      <c r="E2614">
        <v>2.6</v>
      </c>
      <c r="F2614">
        <v>-926.73</v>
      </c>
      <c r="G2614">
        <v>-76.78</v>
      </c>
      <c r="H2614">
        <v>3109</v>
      </c>
      <c r="I2614">
        <v>88.316999999999993</v>
      </c>
      <c r="J2614">
        <v>-2913.2460000000001</v>
      </c>
      <c r="K2614">
        <v>130.37200000000001</v>
      </c>
    </row>
    <row r="2615" spans="1:11">
      <c r="A2615" t="str">
        <f t="shared" si="40"/>
        <v>12TH FLUL10</v>
      </c>
      <c r="B2615" t="s">
        <v>49</v>
      </c>
      <c r="C2615" t="s">
        <v>64</v>
      </c>
      <c r="D2615" t="s">
        <v>12</v>
      </c>
      <c r="E2615">
        <v>0</v>
      </c>
      <c r="F2615">
        <v>-16017.48</v>
      </c>
      <c r="G2615">
        <v>4528.82</v>
      </c>
      <c r="H2615">
        <v>-2084.88</v>
      </c>
      <c r="I2615">
        <v>29.178000000000001</v>
      </c>
      <c r="J2615">
        <v>-3516.0279999999998</v>
      </c>
      <c r="K2615">
        <v>2069.4189999999999</v>
      </c>
    </row>
    <row r="2616" spans="1:11">
      <c r="A2616" t="str">
        <f t="shared" si="40"/>
        <v>12TH FLUL11.3</v>
      </c>
      <c r="B2616" t="s">
        <v>49</v>
      </c>
      <c r="C2616" t="s">
        <v>64</v>
      </c>
      <c r="D2616" t="s">
        <v>12</v>
      </c>
      <c r="E2616">
        <v>1.3</v>
      </c>
      <c r="F2616">
        <v>-16017.48</v>
      </c>
      <c r="G2616">
        <v>4528.82</v>
      </c>
      <c r="H2616">
        <v>-2084.88</v>
      </c>
      <c r="I2616">
        <v>29.178000000000001</v>
      </c>
      <c r="J2616">
        <v>-783.06899999999996</v>
      </c>
      <c r="K2616">
        <v>-5481.8580000000002</v>
      </c>
    </row>
    <row r="2617" spans="1:11">
      <c r="A2617" t="str">
        <f t="shared" si="40"/>
        <v>12TH FLUL12.6</v>
      </c>
      <c r="B2617" t="s">
        <v>49</v>
      </c>
      <c r="C2617" t="s">
        <v>64</v>
      </c>
      <c r="D2617" t="s">
        <v>12</v>
      </c>
      <c r="E2617">
        <v>2.6</v>
      </c>
      <c r="F2617">
        <v>-16017.48</v>
      </c>
      <c r="G2617">
        <v>4528.82</v>
      </c>
      <c r="H2617">
        <v>-2084.88</v>
      </c>
      <c r="I2617">
        <v>29.178000000000001</v>
      </c>
      <c r="J2617">
        <v>1957.069</v>
      </c>
      <c r="K2617">
        <v>-12982.93</v>
      </c>
    </row>
    <row r="2618" spans="1:11">
      <c r="A2618" t="str">
        <f t="shared" si="40"/>
        <v>12TH FLUL20</v>
      </c>
      <c r="B2618" t="s">
        <v>49</v>
      </c>
      <c r="C2618" t="s">
        <v>64</v>
      </c>
      <c r="D2618" t="s">
        <v>13</v>
      </c>
      <c r="E2618">
        <v>0</v>
      </c>
      <c r="F2618">
        <v>-27581.69</v>
      </c>
      <c r="G2618">
        <v>-321.45999999999998</v>
      </c>
      <c r="H2618">
        <v>42683.53</v>
      </c>
      <c r="I2618">
        <v>-3.3</v>
      </c>
      <c r="J2618">
        <v>72694.153999999995</v>
      </c>
      <c r="K2618">
        <v>-162.499</v>
      </c>
    </row>
    <row r="2619" spans="1:11">
      <c r="A2619" t="str">
        <f t="shared" si="40"/>
        <v>12TH FLUL21.3</v>
      </c>
      <c r="B2619" t="s">
        <v>49</v>
      </c>
      <c r="C2619" t="s">
        <v>64</v>
      </c>
      <c r="D2619" t="s">
        <v>13</v>
      </c>
      <c r="E2619">
        <v>1.3</v>
      </c>
      <c r="F2619">
        <v>-27581.69</v>
      </c>
      <c r="G2619">
        <v>-321.45999999999998</v>
      </c>
      <c r="H2619">
        <v>42683.53</v>
      </c>
      <c r="I2619">
        <v>-3.3</v>
      </c>
      <c r="J2619">
        <v>16410.682000000001</v>
      </c>
      <c r="K2619">
        <v>293.76299999999998</v>
      </c>
    </row>
    <row r="2620" spans="1:11">
      <c r="A2620" t="str">
        <f t="shared" si="40"/>
        <v>12TH FLUL22.6</v>
      </c>
      <c r="B2620" t="s">
        <v>49</v>
      </c>
      <c r="C2620" t="s">
        <v>64</v>
      </c>
      <c r="D2620" t="s">
        <v>13</v>
      </c>
      <c r="E2620">
        <v>2.6</v>
      </c>
      <c r="F2620">
        <v>-27581.69</v>
      </c>
      <c r="G2620">
        <v>-321.45999999999998</v>
      </c>
      <c r="H2620">
        <v>42683.53</v>
      </c>
      <c r="I2620">
        <v>-3.3</v>
      </c>
      <c r="J2620">
        <v>-40023.239000000001</v>
      </c>
      <c r="K2620">
        <v>747.33500000000004</v>
      </c>
    </row>
    <row r="2621" spans="1:11">
      <c r="A2621" t="str">
        <f t="shared" si="40"/>
        <v>12TH FLUL30</v>
      </c>
      <c r="B2621" t="s">
        <v>49</v>
      </c>
      <c r="C2621" t="s">
        <v>64</v>
      </c>
      <c r="D2621" t="s">
        <v>14</v>
      </c>
      <c r="E2621">
        <v>0</v>
      </c>
      <c r="F2621">
        <v>-1713.98</v>
      </c>
      <c r="G2621">
        <v>-91.19</v>
      </c>
      <c r="H2621">
        <v>3582.77</v>
      </c>
      <c r="I2621">
        <v>97.704999999999998</v>
      </c>
      <c r="J2621">
        <v>6005.0360000000001</v>
      </c>
      <c r="K2621">
        <v>-120.747</v>
      </c>
    </row>
    <row r="2622" spans="1:11">
      <c r="A2622" t="str">
        <f t="shared" si="40"/>
        <v>12TH FLUL31.3</v>
      </c>
      <c r="B2622" t="s">
        <v>49</v>
      </c>
      <c r="C2622" t="s">
        <v>64</v>
      </c>
      <c r="D2622" t="s">
        <v>14</v>
      </c>
      <c r="E2622">
        <v>1.3</v>
      </c>
      <c r="F2622">
        <v>-1713.98</v>
      </c>
      <c r="G2622">
        <v>-91.19</v>
      </c>
      <c r="H2622">
        <v>3582.77</v>
      </c>
      <c r="I2622">
        <v>97.704999999999998</v>
      </c>
      <c r="J2622">
        <v>1280.3340000000001</v>
      </c>
      <c r="K2622">
        <v>19.231999999999999</v>
      </c>
    </row>
    <row r="2623" spans="1:11">
      <c r="A2623" t="str">
        <f t="shared" si="40"/>
        <v>12TH FLUL32.6</v>
      </c>
      <c r="B2623" t="s">
        <v>49</v>
      </c>
      <c r="C2623" t="s">
        <v>64</v>
      </c>
      <c r="D2623" t="s">
        <v>14</v>
      </c>
      <c r="E2623">
        <v>2.6</v>
      </c>
      <c r="F2623">
        <v>-1713.98</v>
      </c>
      <c r="G2623">
        <v>-91.19</v>
      </c>
      <c r="H2623">
        <v>3582.77</v>
      </c>
      <c r="I2623">
        <v>97.704999999999998</v>
      </c>
      <c r="J2623">
        <v>-3456.107</v>
      </c>
      <c r="K2623">
        <v>159.035</v>
      </c>
    </row>
    <row r="2624" spans="1:11">
      <c r="A2624" t="str">
        <f t="shared" si="40"/>
        <v>11TH FLUL10</v>
      </c>
      <c r="B2624" t="s">
        <v>50</v>
      </c>
      <c r="C2624" t="s">
        <v>64</v>
      </c>
      <c r="D2624" t="s">
        <v>12</v>
      </c>
      <c r="E2624">
        <v>0</v>
      </c>
      <c r="F2624">
        <v>-21851.200000000001</v>
      </c>
      <c r="G2624">
        <v>6002.51</v>
      </c>
      <c r="H2624">
        <v>-2019.43</v>
      </c>
      <c r="I2624">
        <v>38.970999999999997</v>
      </c>
      <c r="J2624">
        <v>-3348.5259999999998</v>
      </c>
      <c r="K2624">
        <v>8836.8269999999993</v>
      </c>
    </row>
    <row r="2625" spans="1:11">
      <c r="A2625" t="str">
        <f t="shared" si="40"/>
        <v>11TH FLUL11.3</v>
      </c>
      <c r="B2625" t="s">
        <v>50</v>
      </c>
      <c r="C2625" t="s">
        <v>64</v>
      </c>
      <c r="D2625" t="s">
        <v>12</v>
      </c>
      <c r="E2625">
        <v>1.3</v>
      </c>
      <c r="F2625">
        <v>-21851.200000000001</v>
      </c>
      <c r="G2625">
        <v>6002.51</v>
      </c>
      <c r="H2625">
        <v>-2019.43</v>
      </c>
      <c r="I2625">
        <v>38.970999999999997</v>
      </c>
      <c r="J2625">
        <v>-689.35299999999995</v>
      </c>
      <c r="K2625">
        <v>-1400.723</v>
      </c>
    </row>
    <row r="2626" spans="1:11">
      <c r="A2626" t="str">
        <f t="shared" si="40"/>
        <v>11TH FLUL12.6</v>
      </c>
      <c r="B2626" t="s">
        <v>50</v>
      </c>
      <c r="C2626" t="s">
        <v>64</v>
      </c>
      <c r="D2626" t="s">
        <v>12</v>
      </c>
      <c r="E2626">
        <v>2.6</v>
      </c>
      <c r="F2626">
        <v>-21851.200000000001</v>
      </c>
      <c r="G2626">
        <v>6002.51</v>
      </c>
      <c r="H2626">
        <v>-2019.43</v>
      </c>
      <c r="I2626">
        <v>38.970999999999997</v>
      </c>
      <c r="J2626">
        <v>1978.3589999999999</v>
      </c>
      <c r="K2626">
        <v>-11620.977000000001</v>
      </c>
    </row>
    <row r="2627" spans="1:11">
      <c r="A2627" t="str">
        <f t="shared" ref="A2627:A2690" si="41">+CONCATENATE(B2627,D2627,E2627)</f>
        <v>11TH FLUL20</v>
      </c>
      <c r="B2627" t="s">
        <v>50</v>
      </c>
      <c r="C2627" t="s">
        <v>64</v>
      </c>
      <c r="D2627" t="s">
        <v>13</v>
      </c>
      <c r="E2627">
        <v>0</v>
      </c>
      <c r="F2627">
        <v>-39963.050000000003</v>
      </c>
      <c r="G2627">
        <v>-469.91</v>
      </c>
      <c r="H2627">
        <v>44421.17</v>
      </c>
      <c r="I2627">
        <v>-1.8320000000000001</v>
      </c>
      <c r="J2627">
        <v>76409.554000000004</v>
      </c>
      <c r="K2627">
        <v>-548.17700000000002</v>
      </c>
    </row>
    <row r="2628" spans="1:11">
      <c r="A2628" t="str">
        <f t="shared" si="41"/>
        <v>11TH FLUL21.3</v>
      </c>
      <c r="B2628" t="s">
        <v>50</v>
      </c>
      <c r="C2628" t="s">
        <v>64</v>
      </c>
      <c r="D2628" t="s">
        <v>13</v>
      </c>
      <c r="E2628">
        <v>1.3</v>
      </c>
      <c r="F2628">
        <v>-39963.050000000003</v>
      </c>
      <c r="G2628">
        <v>-469.91</v>
      </c>
      <c r="H2628">
        <v>44421.17</v>
      </c>
      <c r="I2628">
        <v>-1.8320000000000001</v>
      </c>
      <c r="J2628">
        <v>17547.565999999999</v>
      </c>
      <c r="K2628">
        <v>127.476</v>
      </c>
    </row>
    <row r="2629" spans="1:11">
      <c r="A2629" t="str">
        <f t="shared" si="41"/>
        <v>11TH FLUL22.6</v>
      </c>
      <c r="B2629" t="s">
        <v>50</v>
      </c>
      <c r="C2629" t="s">
        <v>64</v>
      </c>
      <c r="D2629" t="s">
        <v>13</v>
      </c>
      <c r="E2629">
        <v>2.6</v>
      </c>
      <c r="F2629">
        <v>-39963.050000000003</v>
      </c>
      <c r="G2629">
        <v>-469.91</v>
      </c>
      <c r="H2629">
        <v>44421.17</v>
      </c>
      <c r="I2629">
        <v>-1.8320000000000001</v>
      </c>
      <c r="J2629">
        <v>-41531.764999999999</v>
      </c>
      <c r="K2629">
        <v>801.55399999999997</v>
      </c>
    </row>
    <row r="2630" spans="1:11">
      <c r="A2630" t="str">
        <f t="shared" si="41"/>
        <v>11TH FLUL30</v>
      </c>
      <c r="B2630" t="s">
        <v>50</v>
      </c>
      <c r="C2630" t="s">
        <v>64</v>
      </c>
      <c r="D2630" t="s">
        <v>14</v>
      </c>
      <c r="E2630">
        <v>0</v>
      </c>
      <c r="F2630">
        <v>-2653.3</v>
      </c>
      <c r="G2630">
        <v>-62.3</v>
      </c>
      <c r="H2630">
        <v>3990.25</v>
      </c>
      <c r="I2630">
        <v>107.79900000000001</v>
      </c>
      <c r="J2630">
        <v>6756.732</v>
      </c>
      <c r="K2630">
        <v>-50.944000000000003</v>
      </c>
    </row>
    <row r="2631" spans="1:11">
      <c r="A2631" t="str">
        <f t="shared" si="41"/>
        <v>11TH FLUL31.3</v>
      </c>
      <c r="B2631" t="s">
        <v>50</v>
      </c>
      <c r="C2631" t="s">
        <v>64</v>
      </c>
      <c r="D2631" t="s">
        <v>14</v>
      </c>
      <c r="E2631">
        <v>1.3</v>
      </c>
      <c r="F2631">
        <v>-2653.3</v>
      </c>
      <c r="G2631">
        <v>-62.3</v>
      </c>
      <c r="H2631">
        <v>3990.25</v>
      </c>
      <c r="I2631">
        <v>107.79900000000001</v>
      </c>
      <c r="J2631">
        <v>1469.5840000000001</v>
      </c>
      <c r="K2631">
        <v>61.738999999999997</v>
      </c>
    </row>
    <row r="2632" spans="1:11">
      <c r="A2632" t="str">
        <f t="shared" si="41"/>
        <v>11TH FLUL32.6</v>
      </c>
      <c r="B2632" t="s">
        <v>50</v>
      </c>
      <c r="C2632" t="s">
        <v>64</v>
      </c>
      <c r="D2632" t="s">
        <v>14</v>
      </c>
      <c r="E2632">
        <v>2.6</v>
      </c>
      <c r="F2632">
        <v>-2653.3</v>
      </c>
      <c r="G2632">
        <v>-62.3</v>
      </c>
      <c r="H2632">
        <v>3990.25</v>
      </c>
      <c r="I2632">
        <v>107.79900000000001</v>
      </c>
      <c r="J2632">
        <v>-3835.7669999999998</v>
      </c>
      <c r="K2632">
        <v>173.65899999999999</v>
      </c>
    </row>
    <row r="2633" spans="1:11">
      <c r="A2633" t="str">
        <f t="shared" si="41"/>
        <v>10TH FLUL10</v>
      </c>
      <c r="B2633" t="s">
        <v>51</v>
      </c>
      <c r="C2633" t="s">
        <v>64</v>
      </c>
      <c r="D2633" t="s">
        <v>12</v>
      </c>
      <c r="E2633">
        <v>0</v>
      </c>
      <c r="F2633">
        <v>-27781.33</v>
      </c>
      <c r="G2633">
        <v>2701.97</v>
      </c>
      <c r="H2633">
        <v>-2617.69</v>
      </c>
      <c r="I2633">
        <v>38.406999999999996</v>
      </c>
      <c r="J2633">
        <v>-4398.4350000000004</v>
      </c>
      <c r="K2633">
        <v>5140.8549999999996</v>
      </c>
    </row>
    <row r="2634" spans="1:11">
      <c r="A2634" t="str">
        <f t="shared" si="41"/>
        <v>10TH FLUL11.3</v>
      </c>
      <c r="B2634" t="s">
        <v>51</v>
      </c>
      <c r="C2634" t="s">
        <v>64</v>
      </c>
      <c r="D2634" t="s">
        <v>12</v>
      </c>
      <c r="E2634">
        <v>1.3</v>
      </c>
      <c r="F2634">
        <v>-27781.33</v>
      </c>
      <c r="G2634">
        <v>2701.97</v>
      </c>
      <c r="H2634">
        <v>-2617.69</v>
      </c>
      <c r="I2634">
        <v>38.406999999999996</v>
      </c>
      <c r="J2634">
        <v>-940.66099999999994</v>
      </c>
      <c r="K2634">
        <v>-1572.0840000000001</v>
      </c>
    </row>
    <row r="2635" spans="1:11">
      <c r="A2635" t="str">
        <f t="shared" si="41"/>
        <v>10TH FLUL12.6</v>
      </c>
      <c r="B2635" t="s">
        <v>51</v>
      </c>
      <c r="C2635" t="s">
        <v>64</v>
      </c>
      <c r="D2635" t="s">
        <v>12</v>
      </c>
      <c r="E2635">
        <v>2.6</v>
      </c>
      <c r="F2635">
        <v>-27781.33</v>
      </c>
      <c r="G2635">
        <v>2701.97</v>
      </c>
      <c r="H2635">
        <v>-2617.69</v>
      </c>
      <c r="I2635">
        <v>38.406999999999996</v>
      </c>
      <c r="J2635">
        <v>2531.8200000000002</v>
      </c>
      <c r="K2635">
        <v>-8260.5149999999994</v>
      </c>
    </row>
    <row r="2636" spans="1:11">
      <c r="A2636" t="str">
        <f t="shared" si="41"/>
        <v>10TH FLUL20</v>
      </c>
      <c r="B2636" t="s">
        <v>51</v>
      </c>
      <c r="C2636" t="s">
        <v>64</v>
      </c>
      <c r="D2636" t="s">
        <v>13</v>
      </c>
      <c r="E2636">
        <v>0</v>
      </c>
      <c r="F2636">
        <v>-52947.43</v>
      </c>
      <c r="G2636">
        <v>-336.19</v>
      </c>
      <c r="H2636">
        <v>45530.91</v>
      </c>
      <c r="I2636">
        <v>-0.219</v>
      </c>
      <c r="J2636">
        <v>79068.625</v>
      </c>
      <c r="K2636">
        <v>-443.51</v>
      </c>
    </row>
    <row r="2637" spans="1:11">
      <c r="A2637" t="str">
        <f t="shared" si="41"/>
        <v>10TH FLUL21.3</v>
      </c>
      <c r="B2637" t="s">
        <v>51</v>
      </c>
      <c r="C2637" t="s">
        <v>64</v>
      </c>
      <c r="D2637" t="s">
        <v>13</v>
      </c>
      <c r="E2637">
        <v>1.3</v>
      </c>
      <c r="F2637">
        <v>-52947.43</v>
      </c>
      <c r="G2637">
        <v>-336.19</v>
      </c>
      <c r="H2637">
        <v>45530.91</v>
      </c>
      <c r="I2637">
        <v>-0.219</v>
      </c>
      <c r="J2637">
        <v>18440.603999999999</v>
      </c>
      <c r="K2637">
        <v>84.893000000000001</v>
      </c>
    </row>
    <row r="2638" spans="1:11">
      <c r="A2638" t="str">
        <f t="shared" si="41"/>
        <v>10TH FLUL22.6</v>
      </c>
      <c r="B2638" t="s">
        <v>51</v>
      </c>
      <c r="C2638" t="s">
        <v>64</v>
      </c>
      <c r="D2638" t="s">
        <v>13</v>
      </c>
      <c r="E2638">
        <v>2.6</v>
      </c>
      <c r="F2638">
        <v>-52947.43</v>
      </c>
      <c r="G2638">
        <v>-336.19</v>
      </c>
      <c r="H2638">
        <v>45530.91</v>
      </c>
      <c r="I2638">
        <v>-0.219</v>
      </c>
      <c r="J2638">
        <v>-42475.694000000003</v>
      </c>
      <c r="K2638">
        <v>611.97400000000005</v>
      </c>
    </row>
    <row r="2639" spans="1:11">
      <c r="A2639" t="str">
        <f t="shared" si="41"/>
        <v>10TH FLUL30</v>
      </c>
      <c r="B2639" t="s">
        <v>51</v>
      </c>
      <c r="C2639" t="s">
        <v>64</v>
      </c>
      <c r="D2639" t="s">
        <v>14</v>
      </c>
      <c r="E2639">
        <v>0</v>
      </c>
      <c r="F2639">
        <v>-3726.87</v>
      </c>
      <c r="G2639">
        <v>-116.89</v>
      </c>
      <c r="H2639">
        <v>4321.47</v>
      </c>
      <c r="I2639">
        <v>116.43899999999999</v>
      </c>
      <c r="J2639">
        <v>7397.33</v>
      </c>
      <c r="K2639">
        <v>-169.35400000000001</v>
      </c>
    </row>
    <row r="2640" spans="1:11">
      <c r="A2640" t="str">
        <f t="shared" si="41"/>
        <v>10TH FLUL31.3</v>
      </c>
      <c r="B2640" t="s">
        <v>51</v>
      </c>
      <c r="C2640" t="s">
        <v>64</v>
      </c>
      <c r="D2640" t="s">
        <v>14</v>
      </c>
      <c r="E2640">
        <v>1.3</v>
      </c>
      <c r="F2640">
        <v>-3726.87</v>
      </c>
      <c r="G2640">
        <v>-116.89</v>
      </c>
      <c r="H2640">
        <v>4321.47</v>
      </c>
      <c r="I2640">
        <v>116.43899999999999</v>
      </c>
      <c r="J2640">
        <v>1643.69</v>
      </c>
      <c r="K2640">
        <v>26.963999999999999</v>
      </c>
    </row>
    <row r="2641" spans="1:11">
      <c r="A2641" t="str">
        <f t="shared" si="41"/>
        <v>10TH FLUL32.6</v>
      </c>
      <c r="B2641" t="s">
        <v>51</v>
      </c>
      <c r="C2641" t="s">
        <v>64</v>
      </c>
      <c r="D2641" t="s">
        <v>14</v>
      </c>
      <c r="E2641">
        <v>2.6</v>
      </c>
      <c r="F2641">
        <v>-3726.87</v>
      </c>
      <c r="G2641">
        <v>-116.89</v>
      </c>
      <c r="H2641">
        <v>4321.47</v>
      </c>
      <c r="I2641">
        <v>116.43899999999999</v>
      </c>
      <c r="J2641">
        <v>-4135.6480000000001</v>
      </c>
      <c r="K2641">
        <v>222.86199999999999</v>
      </c>
    </row>
    <row r="2642" spans="1:11">
      <c r="A2642" t="str">
        <f t="shared" si="41"/>
        <v>9TH FLUL10</v>
      </c>
      <c r="B2642" t="s">
        <v>52</v>
      </c>
      <c r="C2642" t="s">
        <v>64</v>
      </c>
      <c r="D2642" t="s">
        <v>12</v>
      </c>
      <c r="E2642">
        <v>0</v>
      </c>
      <c r="F2642">
        <v>-33754.550000000003</v>
      </c>
      <c r="G2642">
        <v>4069.1</v>
      </c>
      <c r="H2642">
        <v>-2503.9899999999998</v>
      </c>
      <c r="I2642">
        <v>44.018000000000001</v>
      </c>
      <c r="J2642">
        <v>-4336.0959999999995</v>
      </c>
      <c r="K2642">
        <v>7457.3710000000001</v>
      </c>
    </row>
    <row r="2643" spans="1:11">
      <c r="A2643" t="str">
        <f t="shared" si="41"/>
        <v>9TH FLUL11.3</v>
      </c>
      <c r="B2643" t="s">
        <v>52</v>
      </c>
      <c r="C2643" t="s">
        <v>64</v>
      </c>
      <c r="D2643" t="s">
        <v>12</v>
      </c>
      <c r="E2643">
        <v>1.3</v>
      </c>
      <c r="F2643">
        <v>-33754.550000000003</v>
      </c>
      <c r="G2643">
        <v>4069.1</v>
      </c>
      <c r="H2643">
        <v>-2503.9899999999998</v>
      </c>
      <c r="I2643">
        <v>44.018000000000001</v>
      </c>
      <c r="J2643">
        <v>-1014.143</v>
      </c>
      <c r="K2643">
        <v>-1961.87</v>
      </c>
    </row>
    <row r="2644" spans="1:11">
      <c r="A2644" t="str">
        <f t="shared" si="41"/>
        <v>9TH FLUL12.6</v>
      </c>
      <c r="B2644" t="s">
        <v>52</v>
      </c>
      <c r="C2644" t="s">
        <v>64</v>
      </c>
      <c r="D2644" t="s">
        <v>12</v>
      </c>
      <c r="E2644">
        <v>2.6</v>
      </c>
      <c r="F2644">
        <v>-33754.550000000003</v>
      </c>
      <c r="G2644">
        <v>4069.1</v>
      </c>
      <c r="H2644">
        <v>-2503.9899999999998</v>
      </c>
      <c r="I2644">
        <v>44.018000000000001</v>
      </c>
      <c r="J2644">
        <v>2326.989</v>
      </c>
      <c r="K2644">
        <v>-11344.136</v>
      </c>
    </row>
    <row r="2645" spans="1:11">
      <c r="A2645" t="str">
        <f t="shared" si="41"/>
        <v>9TH FLUL20</v>
      </c>
      <c r="B2645" t="s">
        <v>52</v>
      </c>
      <c r="C2645" t="s">
        <v>64</v>
      </c>
      <c r="D2645" t="s">
        <v>13</v>
      </c>
      <c r="E2645">
        <v>0</v>
      </c>
      <c r="F2645">
        <v>-66371.789999999994</v>
      </c>
      <c r="G2645">
        <v>-408.16</v>
      </c>
      <c r="H2645">
        <v>45917.51</v>
      </c>
      <c r="I2645">
        <v>0.86499999999999999</v>
      </c>
      <c r="J2645">
        <v>80400.627999999997</v>
      </c>
      <c r="K2645">
        <v>-601.14099999999996</v>
      </c>
    </row>
    <row r="2646" spans="1:11">
      <c r="A2646" t="str">
        <f t="shared" si="41"/>
        <v>9TH FLUL21.3</v>
      </c>
      <c r="B2646" t="s">
        <v>52</v>
      </c>
      <c r="C2646" t="s">
        <v>64</v>
      </c>
      <c r="D2646" t="s">
        <v>13</v>
      </c>
      <c r="E2646">
        <v>1.3</v>
      </c>
      <c r="F2646">
        <v>-66371.789999999994</v>
      </c>
      <c r="G2646">
        <v>-408.16</v>
      </c>
      <c r="H2646">
        <v>45917.51</v>
      </c>
      <c r="I2646">
        <v>0.86499999999999999</v>
      </c>
      <c r="J2646">
        <v>18952.473999999998</v>
      </c>
      <c r="K2646">
        <v>53.878</v>
      </c>
    </row>
    <row r="2647" spans="1:11">
      <c r="A2647" t="str">
        <f t="shared" si="41"/>
        <v>9TH FLUL22.6</v>
      </c>
      <c r="B2647" t="s">
        <v>52</v>
      </c>
      <c r="C2647" t="s">
        <v>64</v>
      </c>
      <c r="D2647" t="s">
        <v>13</v>
      </c>
      <c r="E2647">
        <v>2.6</v>
      </c>
      <c r="F2647">
        <v>-66371.789999999994</v>
      </c>
      <c r="G2647">
        <v>-408.16</v>
      </c>
      <c r="H2647">
        <v>45917.51</v>
      </c>
      <c r="I2647">
        <v>0.86499999999999999</v>
      </c>
      <c r="J2647">
        <v>-42854.120999999999</v>
      </c>
      <c r="K2647">
        <v>707.88499999999999</v>
      </c>
    </row>
    <row r="2648" spans="1:11">
      <c r="A2648" t="str">
        <f t="shared" si="41"/>
        <v>9TH FLUL30</v>
      </c>
      <c r="B2648" t="s">
        <v>52</v>
      </c>
      <c r="C2648" t="s">
        <v>64</v>
      </c>
      <c r="D2648" t="s">
        <v>14</v>
      </c>
      <c r="E2648">
        <v>0</v>
      </c>
      <c r="F2648">
        <v>-4921.79</v>
      </c>
      <c r="G2648">
        <v>-77.44</v>
      </c>
      <c r="H2648">
        <v>4596.6400000000003</v>
      </c>
      <c r="I2648">
        <v>123.79300000000001</v>
      </c>
      <c r="J2648">
        <v>7935.6769999999997</v>
      </c>
      <c r="K2648">
        <v>-158.26499999999999</v>
      </c>
    </row>
    <row r="2649" spans="1:11">
      <c r="A2649" t="str">
        <f t="shared" si="41"/>
        <v>9TH FLUL31.3</v>
      </c>
      <c r="B2649" t="s">
        <v>52</v>
      </c>
      <c r="C2649" t="s">
        <v>64</v>
      </c>
      <c r="D2649" t="s">
        <v>14</v>
      </c>
      <c r="E2649">
        <v>1.3</v>
      </c>
      <c r="F2649">
        <v>-4921.79</v>
      </c>
      <c r="G2649">
        <v>-77.44</v>
      </c>
      <c r="H2649">
        <v>4596.6400000000003</v>
      </c>
      <c r="I2649">
        <v>123.79300000000001</v>
      </c>
      <c r="J2649">
        <v>1785.683</v>
      </c>
      <c r="K2649">
        <v>-1.61</v>
      </c>
    </row>
    <row r="2650" spans="1:11">
      <c r="A2650" t="str">
        <f t="shared" si="41"/>
        <v>9TH FLUL32.6</v>
      </c>
      <c r="B2650" t="s">
        <v>52</v>
      </c>
      <c r="C2650" t="s">
        <v>64</v>
      </c>
      <c r="D2650" t="s">
        <v>14</v>
      </c>
      <c r="E2650">
        <v>2.6</v>
      </c>
      <c r="F2650">
        <v>-4921.79</v>
      </c>
      <c r="G2650">
        <v>-77.44</v>
      </c>
      <c r="H2650">
        <v>4596.6400000000003</v>
      </c>
      <c r="I2650">
        <v>123.79300000000001</v>
      </c>
      <c r="J2650">
        <v>-4398.0870000000004</v>
      </c>
      <c r="K2650">
        <v>155.07599999999999</v>
      </c>
    </row>
    <row r="2651" spans="1:11">
      <c r="A2651" t="str">
        <f t="shared" si="41"/>
        <v>8TH FLUL10</v>
      </c>
      <c r="B2651" t="s">
        <v>53</v>
      </c>
      <c r="C2651" t="s">
        <v>64</v>
      </c>
      <c r="D2651" t="s">
        <v>12</v>
      </c>
      <c r="E2651">
        <v>0</v>
      </c>
      <c r="F2651">
        <v>-39960.53</v>
      </c>
      <c r="G2651">
        <v>4466.87</v>
      </c>
      <c r="H2651">
        <v>-2380.0300000000002</v>
      </c>
      <c r="I2651">
        <v>49.564999999999998</v>
      </c>
      <c r="J2651">
        <v>-4170.8720000000003</v>
      </c>
      <c r="K2651">
        <v>12174.482</v>
      </c>
    </row>
    <row r="2652" spans="1:11">
      <c r="A2652" t="str">
        <f t="shared" si="41"/>
        <v>8TH FLUL11.3</v>
      </c>
      <c r="B2652" t="s">
        <v>53</v>
      </c>
      <c r="C2652" t="s">
        <v>64</v>
      </c>
      <c r="D2652" t="s">
        <v>12</v>
      </c>
      <c r="E2652">
        <v>1.3</v>
      </c>
      <c r="F2652">
        <v>-39960.53</v>
      </c>
      <c r="G2652">
        <v>4466.87</v>
      </c>
      <c r="H2652">
        <v>-2380.0300000000002</v>
      </c>
      <c r="I2652">
        <v>49.564999999999998</v>
      </c>
      <c r="J2652">
        <v>-1000.73</v>
      </c>
      <c r="K2652">
        <v>1345.7380000000001</v>
      </c>
    </row>
    <row r="2653" spans="1:11">
      <c r="A2653" t="str">
        <f t="shared" si="41"/>
        <v>8TH FLUL12.6</v>
      </c>
      <c r="B2653" t="s">
        <v>53</v>
      </c>
      <c r="C2653" t="s">
        <v>64</v>
      </c>
      <c r="D2653" t="s">
        <v>12</v>
      </c>
      <c r="E2653">
        <v>2.6</v>
      </c>
      <c r="F2653">
        <v>-39960.53</v>
      </c>
      <c r="G2653">
        <v>4466.87</v>
      </c>
      <c r="H2653">
        <v>-2380.0300000000002</v>
      </c>
      <c r="I2653">
        <v>49.564999999999998</v>
      </c>
      <c r="J2653">
        <v>2191.66</v>
      </c>
      <c r="K2653">
        <v>-9512.9979999999996</v>
      </c>
    </row>
    <row r="2654" spans="1:11">
      <c r="A2654" t="str">
        <f t="shared" si="41"/>
        <v>8TH FLUL20</v>
      </c>
      <c r="B2654" t="s">
        <v>53</v>
      </c>
      <c r="C2654" t="s">
        <v>64</v>
      </c>
      <c r="D2654" t="s">
        <v>13</v>
      </c>
      <c r="E2654">
        <v>0</v>
      </c>
      <c r="F2654">
        <v>-80041.570000000007</v>
      </c>
      <c r="G2654">
        <v>-409.58</v>
      </c>
      <c r="H2654">
        <v>46444.58</v>
      </c>
      <c r="I2654">
        <v>1.68</v>
      </c>
      <c r="J2654">
        <v>82687.335000000006</v>
      </c>
      <c r="K2654">
        <v>-796.62400000000002</v>
      </c>
    </row>
    <row r="2655" spans="1:11">
      <c r="A2655" t="str">
        <f t="shared" si="41"/>
        <v>8TH FLUL21.3</v>
      </c>
      <c r="B2655" t="s">
        <v>53</v>
      </c>
      <c r="C2655" t="s">
        <v>64</v>
      </c>
      <c r="D2655" t="s">
        <v>13</v>
      </c>
      <c r="E2655">
        <v>1.3</v>
      </c>
      <c r="F2655">
        <v>-80041.570000000007</v>
      </c>
      <c r="G2655">
        <v>-409.58</v>
      </c>
      <c r="H2655">
        <v>46444.58</v>
      </c>
      <c r="I2655">
        <v>1.68</v>
      </c>
      <c r="J2655">
        <v>20274.757000000001</v>
      </c>
      <c r="K2655">
        <v>-109.782</v>
      </c>
    </row>
    <row r="2656" spans="1:11">
      <c r="A2656" t="str">
        <f t="shared" si="41"/>
        <v>8TH FLUL22.6</v>
      </c>
      <c r="B2656" t="s">
        <v>53</v>
      </c>
      <c r="C2656" t="s">
        <v>64</v>
      </c>
      <c r="D2656" t="s">
        <v>13</v>
      </c>
      <c r="E2656">
        <v>2.6</v>
      </c>
      <c r="F2656">
        <v>-80041.570000000007</v>
      </c>
      <c r="G2656">
        <v>-409.58</v>
      </c>
      <c r="H2656">
        <v>46444.58</v>
      </c>
      <c r="I2656">
        <v>1.68</v>
      </c>
      <c r="J2656">
        <v>-42588.521000000001</v>
      </c>
      <c r="K2656">
        <v>579.50599999999997</v>
      </c>
    </row>
    <row r="2657" spans="1:11">
      <c r="A2657" t="str">
        <f t="shared" si="41"/>
        <v>8TH FLUL30</v>
      </c>
      <c r="B2657" t="s">
        <v>53</v>
      </c>
      <c r="C2657" t="s">
        <v>64</v>
      </c>
      <c r="D2657" t="s">
        <v>14</v>
      </c>
      <c r="E2657">
        <v>0</v>
      </c>
      <c r="F2657">
        <v>-6224.07</v>
      </c>
      <c r="G2657">
        <v>-111.54</v>
      </c>
      <c r="H2657">
        <v>4906.76</v>
      </c>
      <c r="I2657">
        <v>129.21299999999999</v>
      </c>
      <c r="J2657">
        <v>8635.643</v>
      </c>
      <c r="K2657">
        <v>-280.15499999999997</v>
      </c>
    </row>
    <row r="2658" spans="1:11">
      <c r="A2658" t="str">
        <f t="shared" si="41"/>
        <v>8TH FLUL31.3</v>
      </c>
      <c r="B2658" t="s">
        <v>53</v>
      </c>
      <c r="C2658" t="s">
        <v>64</v>
      </c>
      <c r="D2658" t="s">
        <v>14</v>
      </c>
      <c r="E2658">
        <v>1.3</v>
      </c>
      <c r="F2658">
        <v>-6224.07</v>
      </c>
      <c r="G2658">
        <v>-111.54</v>
      </c>
      <c r="H2658">
        <v>4906.76</v>
      </c>
      <c r="I2658">
        <v>129.21299999999999</v>
      </c>
      <c r="J2658">
        <v>2045.2380000000001</v>
      </c>
      <c r="K2658">
        <v>-68.242000000000004</v>
      </c>
    </row>
    <row r="2659" spans="1:11">
      <c r="A2659" t="str">
        <f t="shared" si="41"/>
        <v>8TH FLUL32.6</v>
      </c>
      <c r="B2659" t="s">
        <v>53</v>
      </c>
      <c r="C2659" t="s">
        <v>64</v>
      </c>
      <c r="D2659" t="s">
        <v>14</v>
      </c>
      <c r="E2659">
        <v>2.6</v>
      </c>
      <c r="F2659">
        <v>-6224.07</v>
      </c>
      <c r="G2659">
        <v>-111.54</v>
      </c>
      <c r="H2659">
        <v>4906.76</v>
      </c>
      <c r="I2659">
        <v>129.21299999999999</v>
      </c>
      <c r="J2659">
        <v>-4590.6360000000004</v>
      </c>
      <c r="K2659">
        <v>145.18899999999999</v>
      </c>
    </row>
    <row r="2660" spans="1:11">
      <c r="A2660" t="str">
        <f t="shared" si="41"/>
        <v>7TH FLUL10</v>
      </c>
      <c r="B2660" t="s">
        <v>54</v>
      </c>
      <c r="C2660" t="s">
        <v>64</v>
      </c>
      <c r="D2660" t="s">
        <v>12</v>
      </c>
      <c r="E2660">
        <v>0</v>
      </c>
      <c r="F2660">
        <v>-46208.67</v>
      </c>
      <c r="G2660">
        <v>5736.01</v>
      </c>
      <c r="H2660">
        <v>-2022.63</v>
      </c>
      <c r="I2660">
        <v>50.460999999999999</v>
      </c>
      <c r="J2660">
        <v>-3377.16</v>
      </c>
      <c r="K2660">
        <v>22413.637999999999</v>
      </c>
    </row>
    <row r="2661" spans="1:11">
      <c r="A2661" t="str">
        <f t="shared" si="41"/>
        <v>7TH FLUL11.3</v>
      </c>
      <c r="B2661" t="s">
        <v>54</v>
      </c>
      <c r="C2661" t="s">
        <v>64</v>
      </c>
      <c r="D2661" t="s">
        <v>12</v>
      </c>
      <c r="E2661">
        <v>1.3</v>
      </c>
      <c r="F2661">
        <v>-46208.67</v>
      </c>
      <c r="G2661">
        <v>5736.01</v>
      </c>
      <c r="H2661">
        <v>-2022.63</v>
      </c>
      <c r="I2661">
        <v>50.460999999999999</v>
      </c>
      <c r="J2661">
        <v>-656.33500000000004</v>
      </c>
      <c r="K2661">
        <v>9400.7759999999998</v>
      </c>
    </row>
    <row r="2662" spans="1:11">
      <c r="A2662" t="str">
        <f t="shared" si="41"/>
        <v>7TH FLUL12.6</v>
      </c>
      <c r="B2662" t="s">
        <v>54</v>
      </c>
      <c r="C2662" t="s">
        <v>64</v>
      </c>
      <c r="D2662" t="s">
        <v>12</v>
      </c>
      <c r="E2662">
        <v>2.6</v>
      </c>
      <c r="F2662">
        <v>-46208.67</v>
      </c>
      <c r="G2662">
        <v>5736.01</v>
      </c>
      <c r="H2662">
        <v>-2022.63</v>
      </c>
      <c r="I2662">
        <v>50.460999999999999</v>
      </c>
      <c r="J2662">
        <v>2081.3029999999999</v>
      </c>
      <c r="K2662">
        <v>-3852.5039999999999</v>
      </c>
    </row>
    <row r="2663" spans="1:11">
      <c r="A2663" t="str">
        <f t="shared" si="41"/>
        <v>7TH FLUL20</v>
      </c>
      <c r="B2663" t="s">
        <v>54</v>
      </c>
      <c r="C2663" t="s">
        <v>64</v>
      </c>
      <c r="D2663" t="s">
        <v>13</v>
      </c>
      <c r="E2663">
        <v>0</v>
      </c>
      <c r="F2663">
        <v>-93614.84</v>
      </c>
      <c r="G2663">
        <v>-418.01</v>
      </c>
      <c r="H2663">
        <v>40224.71</v>
      </c>
      <c r="I2663">
        <v>2.137</v>
      </c>
      <c r="J2663">
        <v>68912.880999999994</v>
      </c>
      <c r="K2663">
        <v>-1083.818</v>
      </c>
    </row>
    <row r="2664" spans="1:11">
      <c r="A2664" t="str">
        <f t="shared" si="41"/>
        <v>7TH FLUL21.3</v>
      </c>
      <c r="B2664" t="s">
        <v>54</v>
      </c>
      <c r="C2664" t="s">
        <v>64</v>
      </c>
      <c r="D2664" t="s">
        <v>13</v>
      </c>
      <c r="E2664">
        <v>1.3</v>
      </c>
      <c r="F2664">
        <v>-93614.84</v>
      </c>
      <c r="G2664">
        <v>-418.01</v>
      </c>
      <c r="H2664">
        <v>40224.71</v>
      </c>
      <c r="I2664">
        <v>2.137</v>
      </c>
      <c r="J2664">
        <v>14248.191999999999</v>
      </c>
      <c r="K2664">
        <v>-368.60899999999998</v>
      </c>
    </row>
    <row r="2665" spans="1:11">
      <c r="A2665" t="str">
        <f t="shared" si="41"/>
        <v>7TH FLUL22.6</v>
      </c>
      <c r="B2665" t="s">
        <v>54</v>
      </c>
      <c r="C2665" t="s">
        <v>64</v>
      </c>
      <c r="D2665" t="s">
        <v>13</v>
      </c>
      <c r="E2665">
        <v>2.6</v>
      </c>
      <c r="F2665">
        <v>-93614.84</v>
      </c>
      <c r="G2665">
        <v>-418.01</v>
      </c>
      <c r="H2665">
        <v>40224.71</v>
      </c>
      <c r="I2665">
        <v>2.137</v>
      </c>
      <c r="J2665">
        <v>-40781.408000000003</v>
      </c>
      <c r="K2665">
        <v>356.03100000000001</v>
      </c>
    </row>
    <row r="2666" spans="1:11">
      <c r="A2666" t="str">
        <f t="shared" si="41"/>
        <v>7TH FLUL30</v>
      </c>
      <c r="B2666" t="s">
        <v>54</v>
      </c>
      <c r="C2666" t="s">
        <v>64</v>
      </c>
      <c r="D2666" t="s">
        <v>14</v>
      </c>
      <c r="E2666">
        <v>0</v>
      </c>
      <c r="F2666">
        <v>-7588.51</v>
      </c>
      <c r="G2666">
        <v>-6.81</v>
      </c>
      <c r="H2666">
        <v>4415.0600000000004</v>
      </c>
      <c r="I2666">
        <v>130.071</v>
      </c>
      <c r="J2666">
        <v>7511.5410000000002</v>
      </c>
      <c r="K2666">
        <v>-72.921000000000006</v>
      </c>
    </row>
    <row r="2667" spans="1:11">
      <c r="A2667" t="str">
        <f t="shared" si="41"/>
        <v>7TH FLUL31.3</v>
      </c>
      <c r="B2667" t="s">
        <v>54</v>
      </c>
      <c r="C2667" t="s">
        <v>64</v>
      </c>
      <c r="D2667" t="s">
        <v>14</v>
      </c>
      <c r="E2667">
        <v>1.3</v>
      </c>
      <c r="F2667">
        <v>-7588.51</v>
      </c>
      <c r="G2667">
        <v>-6.81</v>
      </c>
      <c r="H2667">
        <v>4415.0600000000004</v>
      </c>
      <c r="I2667">
        <v>130.071</v>
      </c>
      <c r="J2667">
        <v>1517.9280000000001</v>
      </c>
      <c r="K2667">
        <v>13.439</v>
      </c>
    </row>
    <row r="2668" spans="1:11">
      <c r="A2668" t="str">
        <f t="shared" si="41"/>
        <v>7TH FLUL32.6</v>
      </c>
      <c r="B2668" t="s">
        <v>54</v>
      </c>
      <c r="C2668" t="s">
        <v>64</v>
      </c>
      <c r="D2668" t="s">
        <v>14</v>
      </c>
      <c r="E2668">
        <v>2.6</v>
      </c>
      <c r="F2668">
        <v>-7588.51</v>
      </c>
      <c r="G2668">
        <v>-6.81</v>
      </c>
      <c r="H2668">
        <v>4415.0600000000004</v>
      </c>
      <c r="I2668">
        <v>130.071</v>
      </c>
      <c r="J2668">
        <v>-4514.5630000000001</v>
      </c>
      <c r="K2668">
        <v>99.456999999999994</v>
      </c>
    </row>
    <row r="2669" spans="1:11">
      <c r="A2669" t="str">
        <f t="shared" si="41"/>
        <v>6TH FLUL10</v>
      </c>
      <c r="B2669" t="s">
        <v>55</v>
      </c>
      <c r="C2669" t="s">
        <v>64</v>
      </c>
      <c r="D2669" t="s">
        <v>12</v>
      </c>
      <c r="E2669">
        <v>0</v>
      </c>
      <c r="F2669">
        <v>-52048.11</v>
      </c>
      <c r="G2669">
        <v>34724.370000000003</v>
      </c>
      <c r="H2669">
        <v>-2348.6</v>
      </c>
      <c r="I2669">
        <v>90.266999999999996</v>
      </c>
      <c r="J2669">
        <v>-3302.6080000000002</v>
      </c>
      <c r="K2669">
        <v>131474.48000000001</v>
      </c>
    </row>
    <row r="2670" spans="1:11">
      <c r="A2670" t="str">
        <f t="shared" si="41"/>
        <v>6TH FLUL11.3</v>
      </c>
      <c r="B2670" t="s">
        <v>55</v>
      </c>
      <c r="C2670" t="s">
        <v>64</v>
      </c>
      <c r="D2670" t="s">
        <v>12</v>
      </c>
      <c r="E2670">
        <v>1.3</v>
      </c>
      <c r="F2670">
        <v>-52048.11</v>
      </c>
      <c r="G2670">
        <v>34724.370000000003</v>
      </c>
      <c r="H2670">
        <v>-2348.6</v>
      </c>
      <c r="I2670">
        <v>90.266999999999996</v>
      </c>
      <c r="J2670">
        <v>-133</v>
      </c>
      <c r="K2670">
        <v>81975.089000000007</v>
      </c>
    </row>
    <row r="2671" spans="1:11">
      <c r="A2671" t="str">
        <f t="shared" si="41"/>
        <v>6TH FLUL12.6</v>
      </c>
      <c r="B2671" t="s">
        <v>55</v>
      </c>
      <c r="C2671" t="s">
        <v>64</v>
      </c>
      <c r="D2671" t="s">
        <v>12</v>
      </c>
      <c r="E2671">
        <v>2.6</v>
      </c>
      <c r="F2671">
        <v>-52048.11</v>
      </c>
      <c r="G2671">
        <v>34724.370000000003</v>
      </c>
      <c r="H2671">
        <v>-2348.6</v>
      </c>
      <c r="I2671">
        <v>90.266999999999996</v>
      </c>
      <c r="J2671">
        <v>3038.5929999999998</v>
      </c>
      <c r="K2671">
        <v>31261.368999999999</v>
      </c>
    </row>
    <row r="2672" spans="1:11">
      <c r="A2672" t="str">
        <f t="shared" si="41"/>
        <v>6TH FLUL20</v>
      </c>
      <c r="B2672" t="s">
        <v>55</v>
      </c>
      <c r="C2672" t="s">
        <v>64</v>
      </c>
      <c r="D2672" t="s">
        <v>13</v>
      </c>
      <c r="E2672">
        <v>0</v>
      </c>
      <c r="F2672">
        <v>-107716.26</v>
      </c>
      <c r="G2672">
        <v>-1029.25</v>
      </c>
      <c r="H2672">
        <v>58066.71</v>
      </c>
      <c r="I2672">
        <v>4.0119999999999996</v>
      </c>
      <c r="J2672">
        <v>102705.08199999999</v>
      </c>
      <c r="K2672">
        <v>-3557.252</v>
      </c>
    </row>
    <row r="2673" spans="1:11">
      <c r="A2673" t="str">
        <f t="shared" si="41"/>
        <v>6TH FLUL21.3</v>
      </c>
      <c r="B2673" t="s">
        <v>55</v>
      </c>
      <c r="C2673" t="s">
        <v>64</v>
      </c>
      <c r="D2673" t="s">
        <v>13</v>
      </c>
      <c r="E2673">
        <v>1.3</v>
      </c>
      <c r="F2673">
        <v>-107716.26</v>
      </c>
      <c r="G2673">
        <v>-1029.25</v>
      </c>
      <c r="H2673">
        <v>58066.71</v>
      </c>
      <c r="I2673">
        <v>4.0119999999999996</v>
      </c>
      <c r="J2673">
        <v>24717.898000000001</v>
      </c>
      <c r="K2673">
        <v>-2075.6579999999999</v>
      </c>
    </row>
    <row r="2674" spans="1:11">
      <c r="A2674" t="str">
        <f t="shared" si="41"/>
        <v>6TH FLUL22.6</v>
      </c>
      <c r="B2674" t="s">
        <v>55</v>
      </c>
      <c r="C2674" t="s">
        <v>64</v>
      </c>
      <c r="D2674" t="s">
        <v>13</v>
      </c>
      <c r="E2674">
        <v>2.6</v>
      </c>
      <c r="F2674">
        <v>-107716.26</v>
      </c>
      <c r="G2674">
        <v>-1029.25</v>
      </c>
      <c r="H2674">
        <v>58066.71</v>
      </c>
      <c r="I2674">
        <v>4.0119999999999996</v>
      </c>
      <c r="J2674">
        <v>-53635.748</v>
      </c>
      <c r="K2674">
        <v>-563.31500000000005</v>
      </c>
    </row>
    <row r="2675" spans="1:11">
      <c r="A2675" t="str">
        <f t="shared" si="41"/>
        <v>6TH FLUL30</v>
      </c>
      <c r="B2675" t="s">
        <v>55</v>
      </c>
      <c r="C2675" t="s">
        <v>64</v>
      </c>
      <c r="D2675" t="s">
        <v>14</v>
      </c>
      <c r="E2675">
        <v>0</v>
      </c>
      <c r="F2675">
        <v>-9034.14</v>
      </c>
      <c r="G2675">
        <v>-609.64</v>
      </c>
      <c r="H2675">
        <v>6345.84</v>
      </c>
      <c r="I2675">
        <v>241.17599999999999</v>
      </c>
      <c r="J2675">
        <v>11229.471</v>
      </c>
      <c r="K2675">
        <v>-1921.2929999999999</v>
      </c>
    </row>
    <row r="2676" spans="1:11">
      <c r="A2676" t="str">
        <f t="shared" si="41"/>
        <v>6TH FLUL31.3</v>
      </c>
      <c r="B2676" t="s">
        <v>55</v>
      </c>
      <c r="C2676" t="s">
        <v>64</v>
      </c>
      <c r="D2676" t="s">
        <v>14</v>
      </c>
      <c r="E2676">
        <v>1.3</v>
      </c>
      <c r="F2676">
        <v>-9034.14</v>
      </c>
      <c r="G2676">
        <v>-609.64</v>
      </c>
      <c r="H2676">
        <v>6345.84</v>
      </c>
      <c r="I2676">
        <v>241.17599999999999</v>
      </c>
      <c r="J2676">
        <v>2712.6840000000002</v>
      </c>
      <c r="K2676">
        <v>-1059.117</v>
      </c>
    </row>
    <row r="2677" spans="1:11">
      <c r="A2677" t="str">
        <f t="shared" si="41"/>
        <v>6TH FLUL32.6</v>
      </c>
      <c r="B2677" t="s">
        <v>55</v>
      </c>
      <c r="C2677" t="s">
        <v>64</v>
      </c>
      <c r="D2677" t="s">
        <v>14</v>
      </c>
      <c r="E2677">
        <v>2.6</v>
      </c>
      <c r="F2677">
        <v>-9034.14</v>
      </c>
      <c r="G2677">
        <v>-609.64</v>
      </c>
      <c r="H2677">
        <v>6345.84</v>
      </c>
      <c r="I2677">
        <v>241.17599999999999</v>
      </c>
      <c r="J2677">
        <v>-5844.3220000000001</v>
      </c>
      <c r="K2677">
        <v>-181.251</v>
      </c>
    </row>
    <row r="2678" spans="1:11">
      <c r="A2678" t="str">
        <f t="shared" si="41"/>
        <v>5TH FLUL10</v>
      </c>
      <c r="B2678" t="s">
        <v>33</v>
      </c>
      <c r="C2678" t="s">
        <v>64</v>
      </c>
      <c r="D2678" t="s">
        <v>12</v>
      </c>
      <c r="E2678">
        <v>0</v>
      </c>
      <c r="F2678">
        <v>-45459.9</v>
      </c>
      <c r="G2678">
        <v>31878.14</v>
      </c>
      <c r="H2678">
        <v>-2476.6</v>
      </c>
      <c r="I2678">
        <v>-2.012</v>
      </c>
      <c r="J2678">
        <v>-3777.8780000000002</v>
      </c>
      <c r="K2678">
        <v>71820.885999999999</v>
      </c>
    </row>
    <row r="2679" spans="1:11">
      <c r="A2679" t="str">
        <f t="shared" si="41"/>
        <v>5TH FLUL11.895</v>
      </c>
      <c r="B2679" t="s">
        <v>33</v>
      </c>
      <c r="C2679" t="s">
        <v>64</v>
      </c>
      <c r="D2679" t="s">
        <v>12</v>
      </c>
      <c r="E2679">
        <v>1.895</v>
      </c>
      <c r="F2679">
        <v>-45459.9</v>
      </c>
      <c r="G2679">
        <v>31878.14</v>
      </c>
      <c r="H2679">
        <v>-2476.6</v>
      </c>
      <c r="I2679">
        <v>-2.012</v>
      </c>
      <c r="J2679">
        <v>1328.298</v>
      </c>
      <c r="K2679">
        <v>3758</v>
      </c>
    </row>
    <row r="2680" spans="1:11">
      <c r="A2680" t="str">
        <f t="shared" si="41"/>
        <v>5TH FLUL13.79</v>
      </c>
      <c r="B2680" t="s">
        <v>33</v>
      </c>
      <c r="C2680" t="s">
        <v>64</v>
      </c>
      <c r="D2680" t="s">
        <v>12</v>
      </c>
      <c r="E2680">
        <v>3.79</v>
      </c>
      <c r="F2680">
        <v>-45459.9</v>
      </c>
      <c r="G2680">
        <v>31878.14</v>
      </c>
      <c r="H2680">
        <v>-2476.6</v>
      </c>
      <c r="I2680">
        <v>-2.012</v>
      </c>
      <c r="J2680">
        <v>6386.951</v>
      </c>
      <c r="K2680">
        <v>-64441.091999999997</v>
      </c>
    </row>
    <row r="2681" spans="1:11">
      <c r="A2681" t="str">
        <f t="shared" si="41"/>
        <v>5TH FLUL20</v>
      </c>
      <c r="B2681" t="s">
        <v>33</v>
      </c>
      <c r="C2681" t="s">
        <v>64</v>
      </c>
      <c r="D2681" t="s">
        <v>13</v>
      </c>
      <c r="E2681">
        <v>0</v>
      </c>
      <c r="F2681">
        <v>-117509.4</v>
      </c>
      <c r="G2681">
        <v>-605.20000000000005</v>
      </c>
      <c r="H2681">
        <v>28542.48</v>
      </c>
      <c r="I2681">
        <v>9.4120000000000008</v>
      </c>
      <c r="J2681">
        <v>75634.455000000002</v>
      </c>
      <c r="K2681">
        <v>-162.58799999999999</v>
      </c>
    </row>
    <row r="2682" spans="1:11">
      <c r="A2682" t="str">
        <f t="shared" si="41"/>
        <v>5TH FLUL21.895</v>
      </c>
      <c r="B2682" t="s">
        <v>33</v>
      </c>
      <c r="C2682" t="s">
        <v>64</v>
      </c>
      <c r="D2682" t="s">
        <v>13</v>
      </c>
      <c r="E2682">
        <v>1.895</v>
      </c>
      <c r="F2682">
        <v>-117509.4</v>
      </c>
      <c r="G2682">
        <v>-605.20000000000005</v>
      </c>
      <c r="H2682">
        <v>28542.48</v>
      </c>
      <c r="I2682">
        <v>9.4120000000000008</v>
      </c>
      <c r="J2682">
        <v>17835.544999999998</v>
      </c>
      <c r="K2682">
        <v>1320.145</v>
      </c>
    </row>
    <row r="2683" spans="1:11">
      <c r="A2683" t="str">
        <f t="shared" si="41"/>
        <v>5TH FLUL23.79</v>
      </c>
      <c r="B2683" t="s">
        <v>33</v>
      </c>
      <c r="C2683" t="s">
        <v>64</v>
      </c>
      <c r="D2683" t="s">
        <v>13</v>
      </c>
      <c r="E2683">
        <v>3.79</v>
      </c>
      <c r="F2683">
        <v>-117509.4</v>
      </c>
      <c r="G2683">
        <v>-605.20000000000005</v>
      </c>
      <c r="H2683">
        <v>28542.48</v>
      </c>
      <c r="I2683">
        <v>9.4120000000000008</v>
      </c>
      <c r="J2683">
        <v>-40604.161999999997</v>
      </c>
      <c r="K2683">
        <v>2755.57</v>
      </c>
    </row>
    <row r="2684" spans="1:11">
      <c r="A2684" t="str">
        <f t="shared" si="41"/>
        <v>5TH FLUL30</v>
      </c>
      <c r="B2684" t="s">
        <v>33</v>
      </c>
      <c r="C2684" t="s">
        <v>64</v>
      </c>
      <c r="D2684" t="s">
        <v>14</v>
      </c>
      <c r="E2684">
        <v>0</v>
      </c>
      <c r="F2684">
        <v>-10161.120000000001</v>
      </c>
      <c r="G2684">
        <v>-458.74</v>
      </c>
      <c r="H2684">
        <v>3063.49</v>
      </c>
      <c r="I2684">
        <v>217.50800000000001</v>
      </c>
      <c r="J2684">
        <v>8123.5240000000003</v>
      </c>
      <c r="K2684">
        <v>-840.83</v>
      </c>
    </row>
    <row r="2685" spans="1:11">
      <c r="A2685" t="str">
        <f t="shared" si="41"/>
        <v>5TH FLUL31.895</v>
      </c>
      <c r="B2685" t="s">
        <v>33</v>
      </c>
      <c r="C2685" t="s">
        <v>64</v>
      </c>
      <c r="D2685" t="s">
        <v>14</v>
      </c>
      <c r="E2685">
        <v>1.895</v>
      </c>
      <c r="F2685">
        <v>-10161.120000000001</v>
      </c>
      <c r="G2685">
        <v>-458.74</v>
      </c>
      <c r="H2685">
        <v>3063.49</v>
      </c>
      <c r="I2685">
        <v>217.50800000000001</v>
      </c>
      <c r="J2685">
        <v>1924.912</v>
      </c>
      <c r="K2685">
        <v>166.107</v>
      </c>
    </row>
    <row r="2686" spans="1:11">
      <c r="A2686" t="str">
        <f t="shared" si="41"/>
        <v>5TH FLUL33.79</v>
      </c>
      <c r="B2686" t="s">
        <v>33</v>
      </c>
      <c r="C2686" t="s">
        <v>64</v>
      </c>
      <c r="D2686" t="s">
        <v>14</v>
      </c>
      <c r="E2686">
        <v>3.79</v>
      </c>
      <c r="F2686">
        <v>-10161.120000000001</v>
      </c>
      <c r="G2686">
        <v>-458.74</v>
      </c>
      <c r="H2686">
        <v>3063.49</v>
      </c>
      <c r="I2686">
        <v>217.50800000000001</v>
      </c>
      <c r="J2686">
        <v>-4342.8580000000002</v>
      </c>
      <c r="K2686">
        <v>1167.1089999999999</v>
      </c>
    </row>
    <row r="2687" spans="1:11">
      <c r="A2687" t="str">
        <f t="shared" si="41"/>
        <v>4TH FLUL10</v>
      </c>
      <c r="B2687" t="s">
        <v>20</v>
      </c>
      <c r="C2687" t="s">
        <v>64</v>
      </c>
      <c r="D2687" t="s">
        <v>12</v>
      </c>
      <c r="E2687">
        <v>0</v>
      </c>
      <c r="F2687">
        <v>-29097.58</v>
      </c>
      <c r="G2687">
        <v>25337.91</v>
      </c>
      <c r="H2687">
        <v>-8265.92</v>
      </c>
      <c r="I2687">
        <v>-185.143</v>
      </c>
      <c r="J2687">
        <v>-15309.84</v>
      </c>
      <c r="K2687">
        <v>62986.025999999998</v>
      </c>
    </row>
    <row r="2688" spans="1:11">
      <c r="A2688" t="str">
        <f t="shared" si="41"/>
        <v>4TH FLUL11.64</v>
      </c>
      <c r="B2688" t="s">
        <v>20</v>
      </c>
      <c r="C2688" t="s">
        <v>64</v>
      </c>
      <c r="D2688" t="s">
        <v>12</v>
      </c>
      <c r="E2688">
        <v>1.64</v>
      </c>
      <c r="F2688">
        <v>-29097.58</v>
      </c>
      <c r="G2688">
        <v>25337.91</v>
      </c>
      <c r="H2688">
        <v>-8265.92</v>
      </c>
      <c r="I2688">
        <v>-185.143</v>
      </c>
      <c r="J2688">
        <v>-1024.097</v>
      </c>
      <c r="K2688">
        <v>14257.870999999999</v>
      </c>
    </row>
    <row r="2689" spans="1:11">
      <c r="A2689" t="str">
        <f t="shared" si="41"/>
        <v>4TH FLUL13.28</v>
      </c>
      <c r="B2689" t="s">
        <v>20</v>
      </c>
      <c r="C2689" t="s">
        <v>64</v>
      </c>
      <c r="D2689" t="s">
        <v>12</v>
      </c>
      <c r="E2689">
        <v>3.28</v>
      </c>
      <c r="F2689">
        <v>-29097.58</v>
      </c>
      <c r="G2689">
        <v>25337.91</v>
      </c>
      <c r="H2689">
        <v>-8265.92</v>
      </c>
      <c r="I2689">
        <v>-185.143</v>
      </c>
      <c r="J2689">
        <v>13293.106</v>
      </c>
      <c r="K2689">
        <v>-34905.663</v>
      </c>
    </row>
    <row r="2690" spans="1:11">
      <c r="A2690" t="str">
        <f t="shared" si="41"/>
        <v>4TH FLUL20</v>
      </c>
      <c r="B2690" t="s">
        <v>20</v>
      </c>
      <c r="C2690" t="s">
        <v>64</v>
      </c>
      <c r="D2690" t="s">
        <v>13</v>
      </c>
      <c r="E2690">
        <v>0</v>
      </c>
      <c r="F2690">
        <v>-127703.35</v>
      </c>
      <c r="G2690">
        <v>-2041.34</v>
      </c>
      <c r="H2690">
        <v>32127.89</v>
      </c>
      <c r="I2690">
        <v>8.9809999999999999</v>
      </c>
      <c r="J2690">
        <v>73280.149000000005</v>
      </c>
      <c r="K2690">
        <v>-3821.4580000000001</v>
      </c>
    </row>
    <row r="2691" spans="1:11">
      <c r="A2691" t="str">
        <f t="shared" ref="A2691:A2701" si="42">+CONCATENATE(B2691,D2691,E2691)</f>
        <v>4TH FLUL21.64</v>
      </c>
      <c r="B2691" t="s">
        <v>20</v>
      </c>
      <c r="C2691" t="s">
        <v>64</v>
      </c>
      <c r="D2691" t="s">
        <v>13</v>
      </c>
      <c r="E2691">
        <v>1.64</v>
      </c>
      <c r="F2691">
        <v>-127703.35</v>
      </c>
      <c r="G2691">
        <v>-2041.34</v>
      </c>
      <c r="H2691">
        <v>32127.89</v>
      </c>
      <c r="I2691">
        <v>8.9809999999999999</v>
      </c>
      <c r="J2691">
        <v>17377.710999999999</v>
      </c>
      <c r="K2691">
        <v>-27.64</v>
      </c>
    </row>
    <row r="2692" spans="1:11">
      <c r="A2692" t="str">
        <f t="shared" si="42"/>
        <v>4TH FLUL23.28</v>
      </c>
      <c r="B2692" t="s">
        <v>20</v>
      </c>
      <c r="C2692" t="s">
        <v>64</v>
      </c>
      <c r="D2692" t="s">
        <v>13</v>
      </c>
      <c r="E2692">
        <v>3.28</v>
      </c>
      <c r="F2692">
        <v>-127703.35</v>
      </c>
      <c r="G2692">
        <v>-2041.34</v>
      </c>
      <c r="H2692">
        <v>32127.89</v>
      </c>
      <c r="I2692">
        <v>8.9809999999999999</v>
      </c>
      <c r="J2692">
        <v>-39055.313999999998</v>
      </c>
      <c r="K2692">
        <v>3767.0859999999998</v>
      </c>
    </row>
    <row r="2693" spans="1:11">
      <c r="A2693" t="str">
        <f t="shared" si="42"/>
        <v>4TH FLUL30</v>
      </c>
      <c r="B2693" t="s">
        <v>20</v>
      </c>
      <c r="C2693" t="s">
        <v>64</v>
      </c>
      <c r="D2693" t="s">
        <v>14</v>
      </c>
      <c r="E2693">
        <v>0</v>
      </c>
      <c r="F2693">
        <v>-11408.01</v>
      </c>
      <c r="G2693">
        <v>-611.01</v>
      </c>
      <c r="H2693">
        <v>3418.08</v>
      </c>
      <c r="I2693">
        <v>191.57599999999999</v>
      </c>
      <c r="J2693">
        <v>7691.4549999999999</v>
      </c>
      <c r="K2693">
        <v>-1335.952</v>
      </c>
    </row>
    <row r="2694" spans="1:11">
      <c r="A2694" t="str">
        <f t="shared" si="42"/>
        <v>4TH FLUL31.64</v>
      </c>
      <c r="B2694" t="s">
        <v>20</v>
      </c>
      <c r="C2694" t="s">
        <v>64</v>
      </c>
      <c r="D2694" t="s">
        <v>14</v>
      </c>
      <c r="E2694">
        <v>1.64</v>
      </c>
      <c r="F2694">
        <v>-11408.01</v>
      </c>
      <c r="G2694">
        <v>-611.01</v>
      </c>
      <c r="H2694">
        <v>3418.08</v>
      </c>
      <c r="I2694">
        <v>191.57599999999999</v>
      </c>
      <c r="J2694">
        <v>1739.9760000000001</v>
      </c>
      <c r="K2694">
        <v>-185.501</v>
      </c>
    </row>
    <row r="2695" spans="1:11">
      <c r="A2695" t="str">
        <f t="shared" si="42"/>
        <v>4TH FLUL33.28</v>
      </c>
      <c r="B2695" t="s">
        <v>20</v>
      </c>
      <c r="C2695" t="s">
        <v>64</v>
      </c>
      <c r="D2695" t="s">
        <v>14</v>
      </c>
      <c r="E2695">
        <v>3.28</v>
      </c>
      <c r="F2695">
        <v>-11408.01</v>
      </c>
      <c r="G2695">
        <v>-611.01</v>
      </c>
      <c r="H2695">
        <v>3418.08</v>
      </c>
      <c r="I2695">
        <v>191.57599999999999</v>
      </c>
      <c r="J2695">
        <v>-4264.6350000000002</v>
      </c>
      <c r="K2695">
        <v>970.62199999999996</v>
      </c>
    </row>
    <row r="2696" spans="1:11">
      <c r="A2696" t="str">
        <f t="shared" si="42"/>
        <v>3RD FLUL10</v>
      </c>
      <c r="B2696" t="s">
        <v>22</v>
      </c>
      <c r="C2696" t="s">
        <v>64</v>
      </c>
      <c r="D2696" t="s">
        <v>12</v>
      </c>
      <c r="E2696">
        <v>0</v>
      </c>
      <c r="F2696">
        <v>-13305.13</v>
      </c>
      <c r="G2696">
        <v>26807.200000000001</v>
      </c>
      <c r="H2696">
        <v>-9224.61</v>
      </c>
      <c r="I2696">
        <v>-255.078</v>
      </c>
      <c r="J2696">
        <v>-20364.329000000002</v>
      </c>
      <c r="K2696">
        <v>67195.615999999995</v>
      </c>
    </row>
    <row r="2697" spans="1:11">
      <c r="A2697" t="str">
        <f t="shared" si="42"/>
        <v>3RD FLUL11.64</v>
      </c>
      <c r="B2697" t="s">
        <v>22</v>
      </c>
      <c r="C2697" t="s">
        <v>64</v>
      </c>
      <c r="D2697" t="s">
        <v>12</v>
      </c>
      <c r="E2697">
        <v>1.64</v>
      </c>
      <c r="F2697">
        <v>-13305.13</v>
      </c>
      <c r="G2697">
        <v>26807.200000000001</v>
      </c>
      <c r="H2697">
        <v>-9224.61</v>
      </c>
      <c r="I2697">
        <v>-255.078</v>
      </c>
      <c r="J2697">
        <v>-4376.4870000000001</v>
      </c>
      <c r="K2697">
        <v>15364.383</v>
      </c>
    </row>
    <row r="2698" spans="1:11">
      <c r="A2698" t="str">
        <f t="shared" si="42"/>
        <v>3RD FLUL13.28</v>
      </c>
      <c r="B2698" t="s">
        <v>22</v>
      </c>
      <c r="C2698" t="s">
        <v>64</v>
      </c>
      <c r="D2698" t="s">
        <v>12</v>
      </c>
      <c r="E2698">
        <v>3.28</v>
      </c>
      <c r="F2698">
        <v>-13305.13</v>
      </c>
      <c r="G2698">
        <v>26807.200000000001</v>
      </c>
      <c r="H2698">
        <v>-9224.61</v>
      </c>
      <c r="I2698">
        <v>-255.078</v>
      </c>
      <c r="J2698">
        <v>11760.811</v>
      </c>
      <c r="K2698">
        <v>-36991.447999999997</v>
      </c>
    </row>
    <row r="2699" spans="1:11">
      <c r="A2699" t="str">
        <f t="shared" si="42"/>
        <v>3RD FLUL20</v>
      </c>
      <c r="B2699" t="s">
        <v>22</v>
      </c>
      <c r="C2699" t="s">
        <v>64</v>
      </c>
      <c r="D2699" t="s">
        <v>13</v>
      </c>
      <c r="E2699">
        <v>0</v>
      </c>
      <c r="F2699">
        <v>-137557.85</v>
      </c>
      <c r="G2699">
        <v>-1788.28</v>
      </c>
      <c r="H2699">
        <v>27487.55</v>
      </c>
      <c r="I2699">
        <v>-7.766</v>
      </c>
      <c r="J2699">
        <v>66239.684999999998</v>
      </c>
      <c r="K2699">
        <v>-4822.0309999999999</v>
      </c>
    </row>
    <row r="2700" spans="1:11">
      <c r="A2700" t="str">
        <f t="shared" si="42"/>
        <v>3RD FLUL21.64</v>
      </c>
      <c r="B2700" t="s">
        <v>22</v>
      </c>
      <c r="C2700" t="s">
        <v>64</v>
      </c>
      <c r="D2700" t="s">
        <v>13</v>
      </c>
      <c r="E2700">
        <v>1.64</v>
      </c>
      <c r="F2700">
        <v>-137557.85</v>
      </c>
      <c r="G2700">
        <v>-1788.28</v>
      </c>
      <c r="H2700">
        <v>27487.55</v>
      </c>
      <c r="I2700">
        <v>-7.766</v>
      </c>
      <c r="J2700">
        <v>18184.887999999999</v>
      </c>
      <c r="K2700">
        <v>-1420.008</v>
      </c>
    </row>
    <row r="2701" spans="1:11">
      <c r="A2701" t="str">
        <f t="shared" si="42"/>
        <v>3RD FLUL23.28</v>
      </c>
      <c r="B2701" t="s">
        <v>22</v>
      </c>
      <c r="C2701" t="s">
        <v>64</v>
      </c>
      <c r="D2701" t="s">
        <v>13</v>
      </c>
      <c r="E2701">
        <v>3.28</v>
      </c>
      <c r="F2701">
        <v>-137557.85</v>
      </c>
      <c r="G2701">
        <v>-1788.28</v>
      </c>
      <c r="H2701">
        <v>27487.55</v>
      </c>
      <c r="I2701">
        <v>-7.766</v>
      </c>
      <c r="J2701">
        <v>-30490.519</v>
      </c>
      <c r="K2701">
        <v>2030.47</v>
      </c>
    </row>
    <row r="2702" spans="1:11">
      <c r="A2702" t="str">
        <f t="shared" ref="A2702:A2765" si="43">+CONCATENATE(B2702,D2702,E2702)</f>
        <v>3RD FLUL30</v>
      </c>
      <c r="B2702" t="s">
        <v>22</v>
      </c>
      <c r="C2702" t="s">
        <v>64</v>
      </c>
      <c r="D2702" t="s">
        <v>14</v>
      </c>
      <c r="E2702">
        <v>0</v>
      </c>
      <c r="F2702">
        <v>-12646.15</v>
      </c>
      <c r="G2702">
        <v>-546.94000000000005</v>
      </c>
      <c r="H2702">
        <v>3195.09</v>
      </c>
      <c r="I2702">
        <v>173.17400000000001</v>
      </c>
      <c r="J2702">
        <v>7455.8860000000004</v>
      </c>
      <c r="K2702">
        <v>-1451.509</v>
      </c>
    </row>
    <row r="2703" spans="1:11">
      <c r="A2703" t="str">
        <f t="shared" si="43"/>
        <v>3RD FLUL31.64</v>
      </c>
      <c r="B2703" t="s">
        <v>22</v>
      </c>
      <c r="C2703" t="s">
        <v>64</v>
      </c>
      <c r="D2703" t="s">
        <v>14</v>
      </c>
      <c r="E2703">
        <v>1.64</v>
      </c>
      <c r="F2703">
        <v>-12646.15</v>
      </c>
      <c r="G2703">
        <v>-546.94000000000005</v>
      </c>
      <c r="H2703">
        <v>3195.09</v>
      </c>
      <c r="I2703">
        <v>173.17400000000001</v>
      </c>
      <c r="J2703">
        <v>1873.22</v>
      </c>
      <c r="K2703">
        <v>-397.64100000000002</v>
      </c>
    </row>
    <row r="2704" spans="1:11">
      <c r="A2704" t="str">
        <f t="shared" si="43"/>
        <v>3RD FLUL33.28</v>
      </c>
      <c r="B2704" t="s">
        <v>22</v>
      </c>
      <c r="C2704" t="s">
        <v>64</v>
      </c>
      <c r="D2704" t="s">
        <v>14</v>
      </c>
      <c r="E2704">
        <v>3.28</v>
      </c>
      <c r="F2704">
        <v>-12646.15</v>
      </c>
      <c r="G2704">
        <v>-546.94000000000005</v>
      </c>
      <c r="H2704">
        <v>3195.09</v>
      </c>
      <c r="I2704">
        <v>173.17400000000001</v>
      </c>
      <c r="J2704">
        <v>-3773.3890000000001</v>
      </c>
      <c r="K2704">
        <v>669.798</v>
      </c>
    </row>
    <row r="2705" spans="1:11">
      <c r="A2705" t="str">
        <f t="shared" si="43"/>
        <v>2ND FLUL10</v>
      </c>
      <c r="B2705" t="s">
        <v>23</v>
      </c>
      <c r="C2705" t="s">
        <v>64</v>
      </c>
      <c r="D2705" t="s">
        <v>12</v>
      </c>
      <c r="E2705">
        <v>0</v>
      </c>
      <c r="F2705">
        <v>2414.2800000000002</v>
      </c>
      <c r="G2705">
        <v>30782.91</v>
      </c>
      <c r="H2705">
        <v>-5954.14</v>
      </c>
      <c r="I2705">
        <v>-218.86199999999999</v>
      </c>
      <c r="J2705">
        <v>-13874.654</v>
      </c>
      <c r="K2705">
        <v>90664.354000000007</v>
      </c>
    </row>
    <row r="2706" spans="1:11">
      <c r="A2706" t="str">
        <f t="shared" si="43"/>
        <v>2ND FLUL11.64</v>
      </c>
      <c r="B2706" t="s">
        <v>23</v>
      </c>
      <c r="C2706" t="s">
        <v>64</v>
      </c>
      <c r="D2706" t="s">
        <v>12</v>
      </c>
      <c r="E2706">
        <v>1.64</v>
      </c>
      <c r="F2706">
        <v>2414.2800000000002</v>
      </c>
      <c r="G2706">
        <v>30782.91</v>
      </c>
      <c r="H2706">
        <v>-5954.14</v>
      </c>
      <c r="I2706">
        <v>-218.86199999999999</v>
      </c>
      <c r="J2706">
        <v>-3322.386</v>
      </c>
      <c r="K2706">
        <v>32777.152000000002</v>
      </c>
    </row>
    <row r="2707" spans="1:11">
      <c r="A2707" t="str">
        <f t="shared" si="43"/>
        <v>2ND FLUL13.28</v>
      </c>
      <c r="B2707" t="s">
        <v>23</v>
      </c>
      <c r="C2707" t="s">
        <v>64</v>
      </c>
      <c r="D2707" t="s">
        <v>12</v>
      </c>
      <c r="E2707">
        <v>3.28</v>
      </c>
      <c r="F2707">
        <v>2414.2800000000002</v>
      </c>
      <c r="G2707">
        <v>30782.91</v>
      </c>
      <c r="H2707">
        <v>-5954.14</v>
      </c>
      <c r="I2707">
        <v>-218.86199999999999</v>
      </c>
      <c r="J2707">
        <v>7355.2879999999996</v>
      </c>
      <c r="K2707">
        <v>-26346.005000000001</v>
      </c>
    </row>
    <row r="2708" spans="1:11">
      <c r="A2708" t="str">
        <f t="shared" si="43"/>
        <v>2ND FLUL20</v>
      </c>
      <c r="B2708" t="s">
        <v>23</v>
      </c>
      <c r="C2708" t="s">
        <v>64</v>
      </c>
      <c r="D2708" t="s">
        <v>13</v>
      </c>
      <c r="E2708">
        <v>0</v>
      </c>
      <c r="F2708">
        <v>-145165.9</v>
      </c>
      <c r="G2708">
        <v>-1621.01</v>
      </c>
      <c r="H2708">
        <v>15686.44</v>
      </c>
      <c r="I2708">
        <v>-3.3559999999999999</v>
      </c>
      <c r="J2708">
        <v>36377.156999999999</v>
      </c>
      <c r="K2708">
        <v>-5545.7280000000001</v>
      </c>
    </row>
    <row r="2709" spans="1:11">
      <c r="A2709" t="str">
        <f t="shared" si="43"/>
        <v>2ND FLUL21.64</v>
      </c>
      <c r="B2709" t="s">
        <v>23</v>
      </c>
      <c r="C2709" t="s">
        <v>64</v>
      </c>
      <c r="D2709" t="s">
        <v>13</v>
      </c>
      <c r="E2709">
        <v>1.64</v>
      </c>
      <c r="F2709">
        <v>-145165.9</v>
      </c>
      <c r="G2709">
        <v>-1621.01</v>
      </c>
      <c r="H2709">
        <v>15686.44</v>
      </c>
      <c r="I2709">
        <v>-3.3559999999999999</v>
      </c>
      <c r="J2709">
        <v>7915.085</v>
      </c>
      <c r="K2709">
        <v>-2516.9180000000001</v>
      </c>
    </row>
    <row r="2710" spans="1:11">
      <c r="A2710" t="str">
        <f t="shared" si="43"/>
        <v>2ND FLUL23.28</v>
      </c>
      <c r="B2710" t="s">
        <v>23</v>
      </c>
      <c r="C2710" t="s">
        <v>64</v>
      </c>
      <c r="D2710" t="s">
        <v>13</v>
      </c>
      <c r="E2710">
        <v>3.28</v>
      </c>
      <c r="F2710">
        <v>-145165.9</v>
      </c>
      <c r="G2710">
        <v>-1621.01</v>
      </c>
      <c r="H2710">
        <v>15686.44</v>
      </c>
      <c r="I2710">
        <v>-3.3559999999999999</v>
      </c>
      <c r="J2710">
        <v>-20845.833999999999</v>
      </c>
      <c r="K2710">
        <v>606.76099999999997</v>
      </c>
    </row>
    <row r="2711" spans="1:11">
      <c r="A2711" t="str">
        <f t="shared" si="43"/>
        <v>2ND FLUL30</v>
      </c>
      <c r="B2711" t="s">
        <v>23</v>
      </c>
      <c r="C2711" t="s">
        <v>64</v>
      </c>
      <c r="D2711" t="s">
        <v>14</v>
      </c>
      <c r="E2711">
        <v>0</v>
      </c>
      <c r="F2711">
        <v>-13683.08</v>
      </c>
      <c r="G2711">
        <v>-597.19000000000005</v>
      </c>
      <c r="H2711">
        <v>2113.91</v>
      </c>
      <c r="I2711">
        <v>145.88</v>
      </c>
      <c r="J2711">
        <v>4791.2280000000001</v>
      </c>
      <c r="K2711">
        <v>-1911.9390000000001</v>
      </c>
    </row>
    <row r="2712" spans="1:11">
      <c r="A2712" t="str">
        <f t="shared" si="43"/>
        <v>2ND FLUL31.64</v>
      </c>
      <c r="B2712" t="s">
        <v>23</v>
      </c>
      <c r="C2712" t="s">
        <v>64</v>
      </c>
      <c r="D2712" t="s">
        <v>14</v>
      </c>
      <c r="E2712">
        <v>1.64</v>
      </c>
      <c r="F2712">
        <v>-13683.08</v>
      </c>
      <c r="G2712">
        <v>-597.19000000000005</v>
      </c>
      <c r="H2712">
        <v>2113.91</v>
      </c>
      <c r="I2712">
        <v>145.88</v>
      </c>
      <c r="J2712">
        <v>992.322</v>
      </c>
      <c r="K2712">
        <v>-799.24699999999996</v>
      </c>
    </row>
    <row r="2713" spans="1:11">
      <c r="A2713" t="str">
        <f t="shared" si="43"/>
        <v>2ND FLUL33.28</v>
      </c>
      <c r="B2713" t="s">
        <v>23</v>
      </c>
      <c r="C2713" t="s">
        <v>64</v>
      </c>
      <c r="D2713" t="s">
        <v>14</v>
      </c>
      <c r="E2713">
        <v>3.28</v>
      </c>
      <c r="F2713">
        <v>-13683.08</v>
      </c>
      <c r="G2713">
        <v>-597.19000000000005</v>
      </c>
      <c r="H2713">
        <v>2113.91</v>
      </c>
      <c r="I2713">
        <v>145.88</v>
      </c>
      <c r="J2713">
        <v>-2844.058</v>
      </c>
      <c r="K2713">
        <v>343.57499999999999</v>
      </c>
    </row>
    <row r="2714" spans="1:11">
      <c r="A2714" t="str">
        <f t="shared" si="43"/>
        <v>1ST FLUL10</v>
      </c>
      <c r="B2714" t="s">
        <v>24</v>
      </c>
      <c r="C2714" t="s">
        <v>64</v>
      </c>
      <c r="D2714" t="s">
        <v>12</v>
      </c>
      <c r="E2714">
        <v>0</v>
      </c>
      <c r="F2714">
        <v>13211.56</v>
      </c>
      <c r="G2714">
        <v>32299.55</v>
      </c>
      <c r="H2714">
        <v>-828.52</v>
      </c>
      <c r="I2714">
        <v>-153.946</v>
      </c>
      <c r="J2714">
        <v>-9638.2649999999994</v>
      </c>
      <c r="K2714">
        <v>142481.598</v>
      </c>
    </row>
    <row r="2715" spans="1:11">
      <c r="A2715" t="str">
        <f t="shared" si="43"/>
        <v>1ST FLUL11.79</v>
      </c>
      <c r="B2715" t="s">
        <v>24</v>
      </c>
      <c r="C2715" t="s">
        <v>64</v>
      </c>
      <c r="D2715" t="s">
        <v>12</v>
      </c>
      <c r="E2715">
        <v>1.79</v>
      </c>
      <c r="F2715">
        <v>13211.56</v>
      </c>
      <c r="G2715">
        <v>32299.55</v>
      </c>
      <c r="H2715">
        <v>-828.52</v>
      </c>
      <c r="I2715">
        <v>-153.946</v>
      </c>
      <c r="J2715">
        <v>-7829.8980000000001</v>
      </c>
      <c r="K2715">
        <v>80386.383000000002</v>
      </c>
    </row>
    <row r="2716" spans="1:11">
      <c r="A2716" t="str">
        <f t="shared" si="43"/>
        <v>1ST FLUL13.58</v>
      </c>
      <c r="B2716" t="s">
        <v>24</v>
      </c>
      <c r="C2716" t="s">
        <v>64</v>
      </c>
      <c r="D2716" t="s">
        <v>12</v>
      </c>
      <c r="E2716">
        <v>3.58</v>
      </c>
      <c r="F2716">
        <v>13211.56</v>
      </c>
      <c r="G2716">
        <v>32299.55</v>
      </c>
      <c r="H2716">
        <v>-828.52</v>
      </c>
      <c r="I2716">
        <v>-153.946</v>
      </c>
      <c r="J2716">
        <v>-5794.991</v>
      </c>
      <c r="K2716">
        <v>15965</v>
      </c>
    </row>
    <row r="2717" spans="1:11">
      <c r="A2717" t="str">
        <f t="shared" si="43"/>
        <v>1ST FLUL20</v>
      </c>
      <c r="B2717" t="s">
        <v>24</v>
      </c>
      <c r="C2717" t="s">
        <v>64</v>
      </c>
      <c r="D2717" t="s">
        <v>13</v>
      </c>
      <c r="E2717">
        <v>0</v>
      </c>
      <c r="F2717">
        <v>-145248.32000000001</v>
      </c>
      <c r="G2717">
        <v>-1138.04</v>
      </c>
      <c r="H2717">
        <v>6247.43</v>
      </c>
      <c r="I2717">
        <v>-5.4320000000000004</v>
      </c>
      <c r="J2717">
        <v>37137.989000000001</v>
      </c>
      <c r="K2717">
        <v>-6335.4480000000003</v>
      </c>
    </row>
    <row r="2718" spans="1:11">
      <c r="A2718" t="str">
        <f t="shared" si="43"/>
        <v>1ST FLUL21.79</v>
      </c>
      <c r="B2718" t="s">
        <v>24</v>
      </c>
      <c r="C2718" t="s">
        <v>64</v>
      </c>
      <c r="D2718" t="s">
        <v>13</v>
      </c>
      <c r="E2718">
        <v>1.79</v>
      </c>
      <c r="F2718">
        <v>-145248.32000000001</v>
      </c>
      <c r="G2718">
        <v>-1138.04</v>
      </c>
      <c r="H2718">
        <v>6247.43</v>
      </c>
      <c r="I2718">
        <v>-5.4320000000000004</v>
      </c>
      <c r="J2718">
        <v>24324.420999999998</v>
      </c>
      <c r="K2718">
        <v>-4130.4480000000003</v>
      </c>
    </row>
    <row r="2719" spans="1:11">
      <c r="A2719" t="str">
        <f t="shared" si="43"/>
        <v>1ST FLUL23.58</v>
      </c>
      <c r="B2719" t="s">
        <v>24</v>
      </c>
      <c r="C2719" t="s">
        <v>64</v>
      </c>
      <c r="D2719" t="s">
        <v>13</v>
      </c>
      <c r="E2719">
        <v>3.58</v>
      </c>
      <c r="F2719">
        <v>-145248.32000000001</v>
      </c>
      <c r="G2719">
        <v>-1138.04</v>
      </c>
      <c r="H2719">
        <v>6247.43</v>
      </c>
      <c r="I2719">
        <v>-5.4320000000000004</v>
      </c>
      <c r="J2719">
        <v>10807.021000000001</v>
      </c>
      <c r="K2719">
        <v>-1805.931</v>
      </c>
    </row>
    <row r="2720" spans="1:11">
      <c r="A2720" t="str">
        <f t="shared" si="43"/>
        <v>1ST FLUL30</v>
      </c>
      <c r="B2720" t="s">
        <v>24</v>
      </c>
      <c r="C2720" t="s">
        <v>64</v>
      </c>
      <c r="D2720" t="s">
        <v>14</v>
      </c>
      <c r="E2720">
        <v>0</v>
      </c>
      <c r="F2720">
        <v>-13784.07</v>
      </c>
      <c r="G2720">
        <v>-390.88</v>
      </c>
      <c r="H2720">
        <v>909.42</v>
      </c>
      <c r="I2720">
        <v>137.428</v>
      </c>
      <c r="J2720">
        <v>5413.9070000000002</v>
      </c>
      <c r="K2720">
        <v>-2178.982</v>
      </c>
    </row>
    <row r="2721" spans="1:11">
      <c r="A2721" t="str">
        <f t="shared" si="43"/>
        <v>1ST FLUL31.79</v>
      </c>
      <c r="B2721" t="s">
        <v>24</v>
      </c>
      <c r="C2721" t="s">
        <v>64</v>
      </c>
      <c r="D2721" t="s">
        <v>14</v>
      </c>
      <c r="E2721">
        <v>1.79</v>
      </c>
      <c r="F2721">
        <v>-13784.07</v>
      </c>
      <c r="G2721">
        <v>-390.88</v>
      </c>
      <c r="H2721">
        <v>909.42</v>
      </c>
      <c r="I2721">
        <v>137.428</v>
      </c>
      <c r="J2721">
        <v>3624.29</v>
      </c>
      <c r="K2721">
        <v>-1413.644</v>
      </c>
    </row>
    <row r="2722" spans="1:11">
      <c r="A2722" t="str">
        <f t="shared" si="43"/>
        <v>1ST FLUL33.58</v>
      </c>
      <c r="B2722" t="s">
        <v>24</v>
      </c>
      <c r="C2722" t="s">
        <v>64</v>
      </c>
      <c r="D2722" t="s">
        <v>14</v>
      </c>
      <c r="E2722">
        <v>3.58</v>
      </c>
      <c r="F2722">
        <v>-13784.07</v>
      </c>
      <c r="G2722">
        <v>-390.88</v>
      </c>
      <c r="H2722">
        <v>909.42</v>
      </c>
      <c r="I2722">
        <v>137.428</v>
      </c>
      <c r="J2722">
        <v>1729.8050000000001</v>
      </c>
      <c r="K2722">
        <v>-607.40099999999995</v>
      </c>
    </row>
    <row r="2723" spans="1:11">
      <c r="A2723" t="str">
        <f t="shared" si="43"/>
        <v>GROUND FLUL10</v>
      </c>
      <c r="B2723" t="s">
        <v>10</v>
      </c>
      <c r="C2723" t="s">
        <v>64</v>
      </c>
      <c r="D2723" t="s">
        <v>12</v>
      </c>
      <c r="E2723">
        <v>0</v>
      </c>
      <c r="F2723">
        <v>13176.58</v>
      </c>
      <c r="G2723">
        <v>-51548.95</v>
      </c>
      <c r="H2723">
        <v>3156.66</v>
      </c>
      <c r="I2723">
        <v>-3.2919999999999998</v>
      </c>
      <c r="J2723">
        <v>1321.6469999999999</v>
      </c>
      <c r="K2723">
        <v>-30845.539000000001</v>
      </c>
    </row>
    <row r="2724" spans="1:11">
      <c r="A2724" t="str">
        <f t="shared" si="43"/>
        <v>GROUND FLUL11.615</v>
      </c>
      <c r="B2724" t="s">
        <v>10</v>
      </c>
      <c r="C2724" t="s">
        <v>64</v>
      </c>
      <c r="D2724" t="s">
        <v>12</v>
      </c>
      <c r="E2724">
        <v>1.615</v>
      </c>
      <c r="F2724">
        <v>13176.58</v>
      </c>
      <c r="G2724">
        <v>-51548.95</v>
      </c>
      <c r="H2724">
        <v>3156.66</v>
      </c>
      <c r="I2724">
        <v>-3.2919999999999998</v>
      </c>
      <c r="J2724">
        <v>-3784.67</v>
      </c>
      <c r="K2724">
        <v>52879.991999999998</v>
      </c>
    </row>
    <row r="2725" spans="1:11">
      <c r="A2725" t="str">
        <f t="shared" si="43"/>
        <v>GROUND FLUL13.23</v>
      </c>
      <c r="B2725" t="s">
        <v>10</v>
      </c>
      <c r="C2725" t="s">
        <v>64</v>
      </c>
      <c r="D2725" t="s">
        <v>12</v>
      </c>
      <c r="E2725">
        <v>3.23</v>
      </c>
      <c r="F2725">
        <v>13176.58</v>
      </c>
      <c r="G2725">
        <v>-51548.95</v>
      </c>
      <c r="H2725">
        <v>3156.66</v>
      </c>
      <c r="I2725">
        <v>-3.2919999999999998</v>
      </c>
      <c r="J2725">
        <v>-8794.1669999999995</v>
      </c>
      <c r="K2725">
        <v>135252.73199999999</v>
      </c>
    </row>
    <row r="2726" spans="1:11">
      <c r="A2726" t="str">
        <f t="shared" si="43"/>
        <v>GROUND FLUL20</v>
      </c>
      <c r="B2726" t="s">
        <v>10</v>
      </c>
      <c r="C2726" t="s">
        <v>64</v>
      </c>
      <c r="D2726" t="s">
        <v>13</v>
      </c>
      <c r="E2726">
        <v>0</v>
      </c>
      <c r="F2726">
        <v>-144747.66</v>
      </c>
      <c r="G2726">
        <v>2302.27</v>
      </c>
      <c r="H2726">
        <v>-11084.92</v>
      </c>
      <c r="I2726">
        <v>-5.3179999999999996</v>
      </c>
      <c r="J2726">
        <v>-1271.6510000000001</v>
      </c>
      <c r="K2726">
        <v>1481.32</v>
      </c>
    </row>
    <row r="2727" spans="1:11">
      <c r="A2727" t="str">
        <f t="shared" si="43"/>
        <v>GROUND FLUL21.615</v>
      </c>
      <c r="B2727" t="s">
        <v>10</v>
      </c>
      <c r="C2727" t="s">
        <v>64</v>
      </c>
      <c r="D2727" t="s">
        <v>13</v>
      </c>
      <c r="E2727">
        <v>1.615</v>
      </c>
      <c r="F2727">
        <v>-144747.66</v>
      </c>
      <c r="G2727">
        <v>2302.27</v>
      </c>
      <c r="H2727">
        <v>-11084.92</v>
      </c>
      <c r="I2727">
        <v>-5.3179999999999996</v>
      </c>
      <c r="J2727">
        <v>16317.619000000001</v>
      </c>
      <c r="K2727">
        <v>-2279.4870000000001</v>
      </c>
    </row>
    <row r="2728" spans="1:11">
      <c r="A2728" t="str">
        <f t="shared" si="43"/>
        <v>GROUND FLUL23.23</v>
      </c>
      <c r="B2728" t="s">
        <v>10</v>
      </c>
      <c r="C2728" t="s">
        <v>64</v>
      </c>
      <c r="D2728" t="s">
        <v>13</v>
      </c>
      <c r="E2728">
        <v>3.23</v>
      </c>
      <c r="F2728">
        <v>-144747.66</v>
      </c>
      <c r="G2728">
        <v>2302.27</v>
      </c>
      <c r="H2728">
        <v>-11084.92</v>
      </c>
      <c r="I2728">
        <v>-5.3179999999999996</v>
      </c>
      <c r="J2728">
        <v>33489.446000000004</v>
      </c>
      <c r="K2728">
        <v>-5981.9790000000003</v>
      </c>
    </row>
    <row r="2729" spans="1:11">
      <c r="A2729" t="str">
        <f t="shared" si="43"/>
        <v>GROUND FLUL30</v>
      </c>
      <c r="B2729" t="s">
        <v>10</v>
      </c>
      <c r="C2729" t="s">
        <v>64</v>
      </c>
      <c r="D2729" t="s">
        <v>14</v>
      </c>
      <c r="E2729">
        <v>0</v>
      </c>
      <c r="F2729">
        <v>-13716.51</v>
      </c>
      <c r="G2729">
        <v>795.86</v>
      </c>
      <c r="H2729">
        <v>-1955.49</v>
      </c>
      <c r="I2729">
        <v>3.9849999999999999</v>
      </c>
      <c r="J2729">
        <v>-1180.739</v>
      </c>
      <c r="K2729">
        <v>484.80799999999999</v>
      </c>
    </row>
    <row r="2730" spans="1:11">
      <c r="A2730" t="str">
        <f t="shared" si="43"/>
        <v>GROUND FLUL31.615</v>
      </c>
      <c r="B2730" t="s">
        <v>10</v>
      </c>
      <c r="C2730" t="s">
        <v>64</v>
      </c>
      <c r="D2730" t="s">
        <v>14</v>
      </c>
      <c r="E2730">
        <v>1.615</v>
      </c>
      <c r="F2730">
        <v>-13716.51</v>
      </c>
      <c r="G2730">
        <v>795.86</v>
      </c>
      <c r="H2730">
        <v>-1955.49</v>
      </c>
      <c r="I2730">
        <v>3.9849999999999999</v>
      </c>
      <c r="J2730">
        <v>1997.854</v>
      </c>
      <c r="K2730">
        <v>-808.32799999999997</v>
      </c>
    </row>
    <row r="2731" spans="1:11">
      <c r="A2731" t="str">
        <f t="shared" si="43"/>
        <v>GROUND FLUL33.23</v>
      </c>
      <c r="B2731" t="s">
        <v>10</v>
      </c>
      <c r="C2731" t="s">
        <v>64</v>
      </c>
      <c r="D2731" t="s">
        <v>14</v>
      </c>
      <c r="E2731">
        <v>3.23</v>
      </c>
      <c r="F2731">
        <v>-13716.51</v>
      </c>
      <c r="G2731">
        <v>795.86</v>
      </c>
      <c r="H2731">
        <v>-1955.49</v>
      </c>
      <c r="I2731">
        <v>3.9849999999999999</v>
      </c>
      <c r="J2731">
        <v>5125.3370000000004</v>
      </c>
      <c r="K2731">
        <v>-2080.7860000000001</v>
      </c>
    </row>
    <row r="2732" spans="1:11">
      <c r="A2732" t="str">
        <f t="shared" si="43"/>
        <v>BASE 1 FLUL10</v>
      </c>
      <c r="B2732" t="s">
        <v>15</v>
      </c>
      <c r="C2732" t="s">
        <v>64</v>
      </c>
      <c r="D2732" t="s">
        <v>12</v>
      </c>
      <c r="E2732">
        <v>0</v>
      </c>
      <c r="F2732">
        <v>12407.14</v>
      </c>
      <c r="G2732">
        <v>11861.47</v>
      </c>
      <c r="H2732">
        <v>-755.31</v>
      </c>
      <c r="I2732">
        <v>-1.7070000000000001</v>
      </c>
      <c r="J2732">
        <v>-1049.316</v>
      </c>
      <c r="K2732">
        <v>9076.8809999999994</v>
      </c>
    </row>
    <row r="2733" spans="1:11">
      <c r="A2733" t="str">
        <f t="shared" si="43"/>
        <v>BASE 1 FLUL11.615</v>
      </c>
      <c r="B2733" t="s">
        <v>15</v>
      </c>
      <c r="C2733" t="s">
        <v>64</v>
      </c>
      <c r="D2733" t="s">
        <v>12</v>
      </c>
      <c r="E2733">
        <v>1.615</v>
      </c>
      <c r="F2733">
        <v>12407.14</v>
      </c>
      <c r="G2733">
        <v>11861.47</v>
      </c>
      <c r="H2733">
        <v>-755.31</v>
      </c>
      <c r="I2733">
        <v>-1.7070000000000001</v>
      </c>
      <c r="J2733">
        <v>183.50700000000001</v>
      </c>
      <c r="K2733">
        <v>-10349.712</v>
      </c>
    </row>
    <row r="2734" spans="1:11">
      <c r="A2734" t="str">
        <f t="shared" si="43"/>
        <v>BASE 1 FLUL13.23</v>
      </c>
      <c r="B2734" t="s">
        <v>15</v>
      </c>
      <c r="C2734" t="s">
        <v>64</v>
      </c>
      <c r="D2734" t="s">
        <v>12</v>
      </c>
      <c r="E2734">
        <v>3.23</v>
      </c>
      <c r="F2734">
        <v>12407.14</v>
      </c>
      <c r="G2734">
        <v>11861.47</v>
      </c>
      <c r="H2734">
        <v>-755.31</v>
      </c>
      <c r="I2734">
        <v>-1.7070000000000001</v>
      </c>
      <c r="J2734">
        <v>1411.328</v>
      </c>
      <c r="K2734">
        <v>-29494.167000000001</v>
      </c>
    </row>
    <row r="2735" spans="1:11">
      <c r="A2735" t="str">
        <f t="shared" si="43"/>
        <v>BASE 1 FLUL20</v>
      </c>
      <c r="B2735" t="s">
        <v>15</v>
      </c>
      <c r="C2735" t="s">
        <v>64</v>
      </c>
      <c r="D2735" t="s">
        <v>13</v>
      </c>
      <c r="E2735">
        <v>0</v>
      </c>
      <c r="F2735">
        <v>-144427.57</v>
      </c>
      <c r="G2735">
        <v>-544.99</v>
      </c>
      <c r="H2735">
        <v>1239.4100000000001</v>
      </c>
      <c r="I2735">
        <v>-1.875</v>
      </c>
      <c r="J2735">
        <v>2606.6849999999999</v>
      </c>
      <c r="K2735">
        <v>-231.52099999999999</v>
      </c>
    </row>
    <row r="2736" spans="1:11">
      <c r="A2736" t="str">
        <f t="shared" si="43"/>
        <v>BASE 1 FLUL21.615</v>
      </c>
      <c r="B2736" t="s">
        <v>15</v>
      </c>
      <c r="C2736" t="s">
        <v>64</v>
      </c>
      <c r="D2736" t="s">
        <v>13</v>
      </c>
      <c r="E2736">
        <v>1.615</v>
      </c>
      <c r="F2736">
        <v>-144427.57</v>
      </c>
      <c r="G2736">
        <v>-544.99</v>
      </c>
      <c r="H2736">
        <v>1239.4100000000001</v>
      </c>
      <c r="I2736">
        <v>-1.875</v>
      </c>
      <c r="J2736">
        <v>299.75400000000002</v>
      </c>
      <c r="K2736">
        <v>646.81799999999998</v>
      </c>
    </row>
    <row r="2737" spans="1:11">
      <c r="A2737" t="str">
        <f t="shared" si="43"/>
        <v>BASE 1 FLUL23.23</v>
      </c>
      <c r="B2737" t="s">
        <v>15</v>
      </c>
      <c r="C2737" t="s">
        <v>64</v>
      </c>
      <c r="D2737" t="s">
        <v>13</v>
      </c>
      <c r="E2737">
        <v>3.23</v>
      </c>
      <c r="F2737">
        <v>-144427.57</v>
      </c>
      <c r="G2737">
        <v>-544.99</v>
      </c>
      <c r="H2737">
        <v>1239.4100000000001</v>
      </c>
      <c r="I2737">
        <v>-1.875</v>
      </c>
      <c r="J2737">
        <v>-2015.348</v>
      </c>
      <c r="K2737">
        <v>1507.5250000000001</v>
      </c>
    </row>
    <row r="2738" spans="1:11">
      <c r="A2738" t="str">
        <f t="shared" si="43"/>
        <v>BASE 1 FLUL30</v>
      </c>
      <c r="B2738" t="s">
        <v>15</v>
      </c>
      <c r="C2738" t="s">
        <v>64</v>
      </c>
      <c r="D2738" t="s">
        <v>14</v>
      </c>
      <c r="E2738">
        <v>0</v>
      </c>
      <c r="F2738">
        <v>-13650.8</v>
      </c>
      <c r="G2738">
        <v>-205.93</v>
      </c>
      <c r="H2738">
        <v>474.55</v>
      </c>
      <c r="I2738">
        <v>1.415</v>
      </c>
      <c r="J2738">
        <v>419.14499999999998</v>
      </c>
      <c r="K2738">
        <v>-211.21799999999999</v>
      </c>
    </row>
    <row r="2739" spans="1:11">
      <c r="A2739" t="str">
        <f t="shared" si="43"/>
        <v>BASE 1 FLUL31.615</v>
      </c>
      <c r="B2739" t="s">
        <v>15</v>
      </c>
      <c r="C2739" t="s">
        <v>64</v>
      </c>
      <c r="D2739" t="s">
        <v>14</v>
      </c>
      <c r="E2739">
        <v>1.615</v>
      </c>
      <c r="F2739">
        <v>-13650.8</v>
      </c>
      <c r="G2739">
        <v>-205.93</v>
      </c>
      <c r="H2739">
        <v>474.55</v>
      </c>
      <c r="I2739">
        <v>1.415</v>
      </c>
      <c r="J2739">
        <v>-353.791</v>
      </c>
      <c r="K2739">
        <v>124.02800000000001</v>
      </c>
    </row>
    <row r="2740" spans="1:11">
      <c r="A2740" t="str">
        <f t="shared" si="43"/>
        <v>BASE 1 FLUL33.23</v>
      </c>
      <c r="B2740" t="s">
        <v>15</v>
      </c>
      <c r="C2740" t="s">
        <v>64</v>
      </c>
      <c r="D2740" t="s">
        <v>14</v>
      </c>
      <c r="E2740">
        <v>3.23</v>
      </c>
      <c r="F2740">
        <v>-13650.8</v>
      </c>
      <c r="G2740">
        <v>-205.93</v>
      </c>
      <c r="H2740">
        <v>474.55</v>
      </c>
      <c r="I2740">
        <v>1.415</v>
      </c>
      <c r="J2740">
        <v>-1117.0830000000001</v>
      </c>
      <c r="K2740">
        <v>455.89299999999997</v>
      </c>
    </row>
    <row r="2741" spans="1:11">
      <c r="A2741" t="str">
        <f t="shared" si="43"/>
        <v>BASE 2 FLUL10</v>
      </c>
      <c r="B2741" t="s">
        <v>16</v>
      </c>
      <c r="C2741" t="s">
        <v>64</v>
      </c>
      <c r="D2741" t="s">
        <v>12</v>
      </c>
      <c r="E2741">
        <v>0</v>
      </c>
      <c r="F2741">
        <v>12006.23</v>
      </c>
      <c r="G2741">
        <v>-6312.78</v>
      </c>
      <c r="H2741">
        <v>1060.92</v>
      </c>
      <c r="I2741">
        <v>-2.3580000000000001</v>
      </c>
      <c r="J2741">
        <v>2490.0210000000002</v>
      </c>
      <c r="K2741">
        <v>-11404.804</v>
      </c>
    </row>
    <row r="2742" spans="1:11">
      <c r="A2742" t="str">
        <f t="shared" si="43"/>
        <v>BASE 2 FLUL11.615</v>
      </c>
      <c r="B2742" t="s">
        <v>16</v>
      </c>
      <c r="C2742" t="s">
        <v>64</v>
      </c>
      <c r="D2742" t="s">
        <v>12</v>
      </c>
      <c r="E2742">
        <v>1.615</v>
      </c>
      <c r="F2742">
        <v>12006.23</v>
      </c>
      <c r="G2742">
        <v>-6312.78</v>
      </c>
      <c r="H2742">
        <v>1060.92</v>
      </c>
      <c r="I2742">
        <v>-2.3580000000000001</v>
      </c>
      <c r="J2742">
        <v>794.90499999999997</v>
      </c>
      <c r="K2742">
        <v>-1379.925</v>
      </c>
    </row>
    <row r="2743" spans="1:11">
      <c r="A2743" t="str">
        <f t="shared" si="43"/>
        <v>BASE 2 FLUL13.23</v>
      </c>
      <c r="B2743" t="s">
        <v>16</v>
      </c>
      <c r="C2743" t="s">
        <v>64</v>
      </c>
      <c r="D2743" t="s">
        <v>12</v>
      </c>
      <c r="E2743">
        <v>3.23</v>
      </c>
      <c r="F2743">
        <v>12006.23</v>
      </c>
      <c r="G2743">
        <v>-6312.78</v>
      </c>
      <c r="H2743">
        <v>1060.92</v>
      </c>
      <c r="I2743">
        <v>-2.3580000000000001</v>
      </c>
      <c r="J2743">
        <v>-923.24300000000005</v>
      </c>
      <c r="K2743">
        <v>8684.9349999999995</v>
      </c>
    </row>
    <row r="2744" spans="1:11">
      <c r="A2744" t="str">
        <f t="shared" si="43"/>
        <v>BASE 2 FLUL20</v>
      </c>
      <c r="B2744" t="s">
        <v>16</v>
      </c>
      <c r="C2744" t="s">
        <v>64</v>
      </c>
      <c r="D2744" t="s">
        <v>13</v>
      </c>
      <c r="E2744">
        <v>0</v>
      </c>
      <c r="F2744">
        <v>-144381.94</v>
      </c>
      <c r="G2744">
        <v>-81.23</v>
      </c>
      <c r="H2744">
        <v>-1224.3800000000001</v>
      </c>
      <c r="I2744">
        <v>-0.14899999999999999</v>
      </c>
      <c r="J2744">
        <v>-1502.345</v>
      </c>
      <c r="K2744">
        <v>-330.52699999999999</v>
      </c>
    </row>
    <row r="2745" spans="1:11">
      <c r="A2745" t="str">
        <f t="shared" si="43"/>
        <v>BASE 2 FLUL21.615</v>
      </c>
      <c r="B2745" t="s">
        <v>16</v>
      </c>
      <c r="C2745" t="s">
        <v>64</v>
      </c>
      <c r="D2745" t="s">
        <v>13</v>
      </c>
      <c r="E2745">
        <v>1.615</v>
      </c>
      <c r="F2745">
        <v>-144381.94</v>
      </c>
      <c r="G2745">
        <v>-81.23</v>
      </c>
      <c r="H2745">
        <v>-1224.3800000000001</v>
      </c>
      <c r="I2745">
        <v>-0.14899999999999999</v>
      </c>
      <c r="J2745">
        <v>208.69300000000001</v>
      </c>
      <c r="K2745">
        <v>-209.31200000000001</v>
      </c>
    </row>
    <row r="2746" spans="1:11">
      <c r="A2746" t="str">
        <f t="shared" si="43"/>
        <v>BASE 2 FLUL23.23</v>
      </c>
      <c r="B2746" t="s">
        <v>16</v>
      </c>
      <c r="C2746" t="s">
        <v>64</v>
      </c>
      <c r="D2746" t="s">
        <v>13</v>
      </c>
      <c r="E2746">
        <v>3.23</v>
      </c>
      <c r="F2746">
        <v>-144381.94</v>
      </c>
      <c r="G2746">
        <v>-81.23</v>
      </c>
      <c r="H2746">
        <v>-1224.3800000000001</v>
      </c>
      <c r="I2746">
        <v>-0.14899999999999999</v>
      </c>
      <c r="J2746">
        <v>1913.6849999999999</v>
      </c>
      <c r="K2746">
        <v>-82.031999999999996</v>
      </c>
    </row>
    <row r="2747" spans="1:11">
      <c r="A2747" t="str">
        <f t="shared" si="43"/>
        <v>BASE 2 FLUL30</v>
      </c>
      <c r="B2747" t="s">
        <v>16</v>
      </c>
      <c r="C2747" t="s">
        <v>64</v>
      </c>
      <c r="D2747" t="s">
        <v>14</v>
      </c>
      <c r="E2747">
        <v>0</v>
      </c>
      <c r="F2747">
        <v>-13612.05</v>
      </c>
      <c r="G2747">
        <v>244.99</v>
      </c>
      <c r="H2747">
        <v>-441.52</v>
      </c>
      <c r="I2747">
        <v>2.387</v>
      </c>
      <c r="J2747">
        <v>-1001.796</v>
      </c>
      <c r="K2747">
        <v>573.11199999999997</v>
      </c>
    </row>
    <row r="2748" spans="1:11">
      <c r="A2748" t="str">
        <f t="shared" si="43"/>
        <v>BASE 2 FLUL31.615</v>
      </c>
      <c r="B2748" t="s">
        <v>16</v>
      </c>
      <c r="C2748" t="s">
        <v>64</v>
      </c>
      <c r="D2748" t="s">
        <v>14</v>
      </c>
      <c r="E2748">
        <v>1.615</v>
      </c>
      <c r="F2748">
        <v>-13612.05</v>
      </c>
      <c r="G2748">
        <v>244.99</v>
      </c>
      <c r="H2748">
        <v>-441.52</v>
      </c>
      <c r="I2748">
        <v>2.387</v>
      </c>
      <c r="J2748">
        <v>-297.26600000000002</v>
      </c>
      <c r="K2748">
        <v>181.88300000000001</v>
      </c>
    </row>
    <row r="2749" spans="1:11">
      <c r="A2749" t="str">
        <f t="shared" si="43"/>
        <v>BASE 2 FLUL33.23</v>
      </c>
      <c r="B2749" t="s">
        <v>16</v>
      </c>
      <c r="C2749" t="s">
        <v>64</v>
      </c>
      <c r="D2749" t="s">
        <v>14</v>
      </c>
      <c r="E2749">
        <v>3.23</v>
      </c>
      <c r="F2749">
        <v>-13612.05</v>
      </c>
      <c r="G2749">
        <v>244.99</v>
      </c>
      <c r="H2749">
        <v>-441.52</v>
      </c>
      <c r="I2749">
        <v>2.387</v>
      </c>
      <c r="J2749">
        <v>415.87700000000001</v>
      </c>
      <c r="K2749">
        <v>-214.61600000000001</v>
      </c>
    </row>
    <row r="2750" spans="1:11">
      <c r="A2750" t="str">
        <f t="shared" si="43"/>
        <v>BASE 3 FLUL10</v>
      </c>
      <c r="B2750" t="s">
        <v>17</v>
      </c>
      <c r="C2750" t="s">
        <v>64</v>
      </c>
      <c r="D2750" t="s">
        <v>12</v>
      </c>
      <c r="E2750">
        <v>0</v>
      </c>
      <c r="F2750">
        <v>12029.19</v>
      </c>
      <c r="G2750">
        <v>14917.12</v>
      </c>
      <c r="H2750">
        <v>-3121.49</v>
      </c>
      <c r="I2750">
        <v>-39.46</v>
      </c>
      <c r="J2750">
        <v>-5403.3770000000004</v>
      </c>
      <c r="K2750">
        <v>27204.293000000001</v>
      </c>
    </row>
    <row r="2751" spans="1:11">
      <c r="A2751" t="str">
        <f t="shared" si="43"/>
        <v>BASE 3 FLUL11.105</v>
      </c>
      <c r="B2751" t="s">
        <v>17</v>
      </c>
      <c r="C2751" t="s">
        <v>64</v>
      </c>
      <c r="D2751" t="s">
        <v>12</v>
      </c>
      <c r="E2751">
        <v>1.105</v>
      </c>
      <c r="F2751">
        <v>12029.19</v>
      </c>
      <c r="G2751">
        <v>14917.12</v>
      </c>
      <c r="H2751">
        <v>-3121.49</v>
      </c>
      <c r="I2751">
        <v>-39.46</v>
      </c>
      <c r="J2751">
        <v>-1919.6579999999999</v>
      </c>
      <c r="K2751">
        <v>10546.541999999999</v>
      </c>
    </row>
    <row r="2752" spans="1:11">
      <c r="A2752" t="str">
        <f t="shared" si="43"/>
        <v>BASE 3 FLUL12.21</v>
      </c>
      <c r="B2752" t="s">
        <v>17</v>
      </c>
      <c r="C2752" t="s">
        <v>64</v>
      </c>
      <c r="D2752" t="s">
        <v>12</v>
      </c>
      <c r="E2752">
        <v>2.21</v>
      </c>
      <c r="F2752">
        <v>12029.19</v>
      </c>
      <c r="G2752">
        <v>14917.12</v>
      </c>
      <c r="H2752">
        <v>-3121.49</v>
      </c>
      <c r="I2752">
        <v>-39.46</v>
      </c>
      <c r="J2752">
        <v>1590.5440000000001</v>
      </c>
      <c r="K2752">
        <v>-6256.6989999999996</v>
      </c>
    </row>
    <row r="2753" spans="1:11">
      <c r="A2753" t="str">
        <f t="shared" si="43"/>
        <v>BASE 3 FLUL20</v>
      </c>
      <c r="B2753" t="s">
        <v>17</v>
      </c>
      <c r="C2753" t="s">
        <v>64</v>
      </c>
      <c r="D2753" t="s">
        <v>13</v>
      </c>
      <c r="E2753">
        <v>0</v>
      </c>
      <c r="F2753">
        <v>-144609.91</v>
      </c>
      <c r="G2753">
        <v>171.99</v>
      </c>
      <c r="H2753">
        <v>7242.34</v>
      </c>
      <c r="I2753">
        <v>-6.0069999999999997</v>
      </c>
      <c r="J2753">
        <v>15925.162</v>
      </c>
      <c r="K2753">
        <v>532.11900000000003</v>
      </c>
    </row>
    <row r="2754" spans="1:11">
      <c r="A2754" t="str">
        <f t="shared" si="43"/>
        <v>BASE 3 FLUL21.105</v>
      </c>
      <c r="B2754" t="s">
        <v>17</v>
      </c>
      <c r="C2754" t="s">
        <v>64</v>
      </c>
      <c r="D2754" t="s">
        <v>13</v>
      </c>
      <c r="E2754">
        <v>1.105</v>
      </c>
      <c r="F2754">
        <v>-144609.91</v>
      </c>
      <c r="G2754">
        <v>171.99</v>
      </c>
      <c r="H2754">
        <v>7242.34</v>
      </c>
      <c r="I2754">
        <v>-6.0069999999999997</v>
      </c>
      <c r="J2754">
        <v>7818.8440000000001</v>
      </c>
      <c r="K2754">
        <v>338.54500000000002</v>
      </c>
    </row>
    <row r="2755" spans="1:11">
      <c r="A2755" t="str">
        <f t="shared" si="43"/>
        <v>BASE 3 FLUL22.21</v>
      </c>
      <c r="B2755" t="s">
        <v>17</v>
      </c>
      <c r="C2755" t="s">
        <v>64</v>
      </c>
      <c r="D2755" t="s">
        <v>13</v>
      </c>
      <c r="E2755">
        <v>2.21</v>
      </c>
      <c r="F2755">
        <v>-144609.91</v>
      </c>
      <c r="G2755">
        <v>171.99</v>
      </c>
      <c r="H2755">
        <v>7242.34</v>
      </c>
      <c r="I2755">
        <v>-6.0069999999999997</v>
      </c>
      <c r="J2755">
        <v>-395.32100000000003</v>
      </c>
      <c r="K2755">
        <v>140.30199999999999</v>
      </c>
    </row>
    <row r="2756" spans="1:11">
      <c r="A2756" t="str">
        <f t="shared" si="43"/>
        <v>BASE 3 FLUL30</v>
      </c>
      <c r="B2756" t="s">
        <v>17</v>
      </c>
      <c r="C2756" t="s">
        <v>64</v>
      </c>
      <c r="D2756" t="s">
        <v>14</v>
      </c>
      <c r="E2756">
        <v>0</v>
      </c>
      <c r="F2756">
        <v>-13612.84</v>
      </c>
      <c r="G2756">
        <v>-680.85</v>
      </c>
      <c r="H2756">
        <v>1181.8699999999999</v>
      </c>
      <c r="I2756">
        <v>15.689</v>
      </c>
      <c r="J2756">
        <v>2090.886</v>
      </c>
      <c r="K2756">
        <v>-1194.761</v>
      </c>
    </row>
    <row r="2757" spans="1:11">
      <c r="A2757" t="str">
        <f t="shared" si="43"/>
        <v>BASE 3 FLUL31.105</v>
      </c>
      <c r="B2757" t="s">
        <v>17</v>
      </c>
      <c r="C2757" t="s">
        <v>64</v>
      </c>
      <c r="D2757" t="s">
        <v>14</v>
      </c>
      <c r="E2757">
        <v>1.105</v>
      </c>
      <c r="F2757">
        <v>-13612.84</v>
      </c>
      <c r="G2757">
        <v>-680.85</v>
      </c>
      <c r="H2757">
        <v>1181.8699999999999</v>
      </c>
      <c r="I2757">
        <v>15.689</v>
      </c>
      <c r="J2757">
        <v>771.55200000000002</v>
      </c>
      <c r="K2757">
        <v>-434.79399999999998</v>
      </c>
    </row>
    <row r="2758" spans="1:11">
      <c r="A2758" t="str">
        <f t="shared" si="43"/>
        <v>BASE 3 FLUL32.21</v>
      </c>
      <c r="B2758" t="s">
        <v>17</v>
      </c>
      <c r="C2758" t="s">
        <v>64</v>
      </c>
      <c r="D2758" t="s">
        <v>14</v>
      </c>
      <c r="E2758">
        <v>2.21</v>
      </c>
      <c r="F2758">
        <v>-13612.84</v>
      </c>
      <c r="G2758">
        <v>-680.85</v>
      </c>
      <c r="H2758">
        <v>1181.8699999999999</v>
      </c>
      <c r="I2758">
        <v>15.689</v>
      </c>
      <c r="J2758">
        <v>-558.42499999999995</v>
      </c>
      <c r="K2758">
        <v>331.17099999999999</v>
      </c>
    </row>
    <row r="2759" spans="1:11">
      <c r="A2759" t="str">
        <f t="shared" si="43"/>
        <v>5TH FLUL10</v>
      </c>
      <c r="B2759" t="s">
        <v>33</v>
      </c>
      <c r="C2759" t="s">
        <v>65</v>
      </c>
      <c r="D2759" t="s">
        <v>12</v>
      </c>
      <c r="E2759">
        <v>0</v>
      </c>
      <c r="F2759">
        <v>-40171.35</v>
      </c>
      <c r="G2759">
        <v>24713.7</v>
      </c>
      <c r="H2759">
        <v>-657.56</v>
      </c>
      <c r="I2759">
        <v>-0.49399999999999999</v>
      </c>
      <c r="J2759">
        <v>-802.96600000000001</v>
      </c>
      <c r="K2759">
        <v>44860.2</v>
      </c>
    </row>
    <row r="2760" spans="1:11">
      <c r="A2760" t="str">
        <f t="shared" si="43"/>
        <v>5TH FLUL11.945</v>
      </c>
      <c r="B2760" t="s">
        <v>33</v>
      </c>
      <c r="C2760" t="s">
        <v>65</v>
      </c>
      <c r="D2760" t="s">
        <v>12</v>
      </c>
      <c r="E2760">
        <v>1.9450000000000001</v>
      </c>
      <c r="F2760">
        <v>-40171.35</v>
      </c>
      <c r="G2760">
        <v>24713.7</v>
      </c>
      <c r="H2760">
        <v>-657.56</v>
      </c>
      <c r="I2760">
        <v>-0.49399999999999999</v>
      </c>
      <c r="J2760">
        <v>502.51</v>
      </c>
      <c r="K2760">
        <v>-3732.1030000000001</v>
      </c>
    </row>
    <row r="2761" spans="1:11">
      <c r="A2761" t="str">
        <f t="shared" si="43"/>
        <v>5TH FLUL13.89</v>
      </c>
      <c r="B2761" t="s">
        <v>33</v>
      </c>
      <c r="C2761" t="s">
        <v>65</v>
      </c>
      <c r="D2761" t="s">
        <v>12</v>
      </c>
      <c r="E2761">
        <v>3.89</v>
      </c>
      <c r="F2761">
        <v>-40171.35</v>
      </c>
      <c r="G2761">
        <v>24713.7</v>
      </c>
      <c r="H2761">
        <v>-657.56</v>
      </c>
      <c r="I2761">
        <v>-0.49399999999999999</v>
      </c>
      <c r="J2761">
        <v>1803.3050000000001</v>
      </c>
      <c r="K2761">
        <v>-52289.686999999998</v>
      </c>
    </row>
    <row r="2762" spans="1:11">
      <c r="A2762" t="str">
        <f t="shared" si="43"/>
        <v>5TH FLUL20</v>
      </c>
      <c r="B2762" t="s">
        <v>33</v>
      </c>
      <c r="C2762" t="s">
        <v>65</v>
      </c>
      <c r="D2762" t="s">
        <v>13</v>
      </c>
      <c r="E2762">
        <v>0</v>
      </c>
      <c r="F2762">
        <v>-149.27000000000001</v>
      </c>
      <c r="G2762">
        <v>44.05</v>
      </c>
      <c r="H2762">
        <v>11793.78</v>
      </c>
      <c r="I2762">
        <v>2.31</v>
      </c>
      <c r="J2762">
        <v>25326.672999999999</v>
      </c>
      <c r="K2762">
        <v>208.51599999999999</v>
      </c>
    </row>
    <row r="2763" spans="1:11">
      <c r="A2763" t="str">
        <f t="shared" si="43"/>
        <v>5TH FLUL21.945</v>
      </c>
      <c r="B2763" t="s">
        <v>33</v>
      </c>
      <c r="C2763" t="s">
        <v>65</v>
      </c>
      <c r="D2763" t="s">
        <v>13</v>
      </c>
      <c r="E2763">
        <v>1.9450000000000001</v>
      </c>
      <c r="F2763">
        <v>-149.27000000000001</v>
      </c>
      <c r="G2763">
        <v>44.05</v>
      </c>
      <c r="H2763">
        <v>11793.78</v>
      </c>
      <c r="I2763">
        <v>2.31</v>
      </c>
      <c r="J2763">
        <v>2139.0169999999998</v>
      </c>
      <c r="K2763">
        <v>142.041</v>
      </c>
    </row>
    <row r="2764" spans="1:11">
      <c r="A2764" t="str">
        <f t="shared" si="43"/>
        <v>5TH FLUL23.89</v>
      </c>
      <c r="B2764" t="s">
        <v>33</v>
      </c>
      <c r="C2764" t="s">
        <v>65</v>
      </c>
      <c r="D2764" t="s">
        <v>13</v>
      </c>
      <c r="E2764">
        <v>3.89</v>
      </c>
      <c r="F2764">
        <v>-149.27000000000001</v>
      </c>
      <c r="G2764">
        <v>44.05</v>
      </c>
      <c r="H2764">
        <v>11793.78</v>
      </c>
      <c r="I2764">
        <v>2.31</v>
      </c>
      <c r="J2764">
        <v>-21068.600999999999</v>
      </c>
      <c r="K2764">
        <v>74.242000000000004</v>
      </c>
    </row>
    <row r="2765" spans="1:11">
      <c r="A2765" t="str">
        <f t="shared" si="43"/>
        <v>5TH FLUL30</v>
      </c>
      <c r="B2765" t="s">
        <v>33</v>
      </c>
      <c r="C2765" t="s">
        <v>65</v>
      </c>
      <c r="D2765" t="s">
        <v>14</v>
      </c>
      <c r="E2765">
        <v>0</v>
      </c>
      <c r="F2765">
        <v>492.9</v>
      </c>
      <c r="G2765">
        <v>-296.10000000000002</v>
      </c>
      <c r="H2765">
        <v>1633.19</v>
      </c>
      <c r="I2765">
        <v>53.384</v>
      </c>
      <c r="J2765">
        <v>3503.549</v>
      </c>
      <c r="K2765">
        <v>-511.64499999999998</v>
      </c>
    </row>
    <row r="2766" spans="1:11">
      <c r="A2766" t="str">
        <f t="shared" ref="A2766:A2829" si="44">+CONCATENATE(B2766,D2766,E2766)</f>
        <v>5TH FLUL31.945</v>
      </c>
      <c r="B2766" t="s">
        <v>33</v>
      </c>
      <c r="C2766" t="s">
        <v>65</v>
      </c>
      <c r="D2766" t="s">
        <v>14</v>
      </c>
      <c r="E2766">
        <v>1.9450000000000001</v>
      </c>
      <c r="F2766">
        <v>492.9</v>
      </c>
      <c r="G2766">
        <v>-296.10000000000002</v>
      </c>
      <c r="H2766">
        <v>1633.19</v>
      </c>
      <c r="I2766">
        <v>53.384</v>
      </c>
      <c r="J2766">
        <v>293.654</v>
      </c>
      <c r="K2766">
        <v>73.194000000000003</v>
      </c>
    </row>
    <row r="2767" spans="1:11">
      <c r="A2767" t="str">
        <f t="shared" si="44"/>
        <v>5TH FLUL33.89</v>
      </c>
      <c r="B2767" t="s">
        <v>33</v>
      </c>
      <c r="C2767" t="s">
        <v>65</v>
      </c>
      <c r="D2767" t="s">
        <v>14</v>
      </c>
      <c r="E2767">
        <v>3.89</v>
      </c>
      <c r="F2767">
        <v>492.9</v>
      </c>
      <c r="G2767">
        <v>-296.10000000000002</v>
      </c>
      <c r="H2767">
        <v>1633.19</v>
      </c>
      <c r="I2767">
        <v>53.384</v>
      </c>
      <c r="J2767">
        <v>-2918.9810000000002</v>
      </c>
      <c r="K2767">
        <v>657.351</v>
      </c>
    </row>
    <row r="2768" spans="1:11">
      <c r="A2768" t="str">
        <f t="shared" si="44"/>
        <v>4TH FLUL10</v>
      </c>
      <c r="B2768" t="s">
        <v>20</v>
      </c>
      <c r="C2768" t="s">
        <v>65</v>
      </c>
      <c r="D2768" t="s">
        <v>12</v>
      </c>
      <c r="E2768">
        <v>0</v>
      </c>
      <c r="F2768">
        <v>-72437.09</v>
      </c>
      <c r="G2768">
        <v>13695.22</v>
      </c>
      <c r="H2768">
        <v>-2572.33</v>
      </c>
      <c r="I2768">
        <v>-45.44</v>
      </c>
      <c r="J2768">
        <v>-4659.6189999999997</v>
      </c>
      <c r="K2768">
        <v>31331.510999999999</v>
      </c>
    </row>
    <row r="2769" spans="1:11">
      <c r="A2769" t="str">
        <f t="shared" si="44"/>
        <v>4TH FLUL11.79</v>
      </c>
      <c r="B2769" t="s">
        <v>20</v>
      </c>
      <c r="C2769" t="s">
        <v>65</v>
      </c>
      <c r="D2769" t="s">
        <v>12</v>
      </c>
      <c r="E2769">
        <v>1.79</v>
      </c>
      <c r="F2769">
        <v>-72437.09</v>
      </c>
      <c r="G2769">
        <v>13695.22</v>
      </c>
      <c r="H2769">
        <v>-2572.33</v>
      </c>
      <c r="I2769">
        <v>-45.44</v>
      </c>
      <c r="J2769">
        <v>59.6</v>
      </c>
      <c r="K2769">
        <v>5853.9070000000002</v>
      </c>
    </row>
    <row r="2770" spans="1:11">
      <c r="A2770" t="str">
        <f t="shared" si="44"/>
        <v>4TH FLUL13.58</v>
      </c>
      <c r="B2770" t="s">
        <v>20</v>
      </c>
      <c r="C2770" t="s">
        <v>65</v>
      </c>
      <c r="D2770" t="s">
        <v>12</v>
      </c>
      <c r="E2770">
        <v>3.58</v>
      </c>
      <c r="F2770">
        <v>-72437.09</v>
      </c>
      <c r="G2770">
        <v>13695.22</v>
      </c>
      <c r="H2770">
        <v>-2572.33</v>
      </c>
      <c r="I2770">
        <v>-45.44</v>
      </c>
      <c r="J2770">
        <v>4777.723</v>
      </c>
      <c r="K2770">
        <v>-19733.076000000001</v>
      </c>
    </row>
    <row r="2771" spans="1:11">
      <c r="A2771" t="str">
        <f t="shared" si="44"/>
        <v>4TH FLUL20</v>
      </c>
      <c r="B2771" t="s">
        <v>20</v>
      </c>
      <c r="C2771" t="s">
        <v>65</v>
      </c>
      <c r="D2771" t="s">
        <v>13</v>
      </c>
      <c r="E2771">
        <v>0</v>
      </c>
      <c r="F2771">
        <v>-55.03</v>
      </c>
      <c r="G2771">
        <v>-739.02</v>
      </c>
      <c r="H2771">
        <v>8935.9699999999993</v>
      </c>
      <c r="I2771">
        <v>2.2040000000000002</v>
      </c>
      <c r="J2771">
        <v>20076.142</v>
      </c>
      <c r="K2771">
        <v>-1390.0719999999999</v>
      </c>
    </row>
    <row r="2772" spans="1:11">
      <c r="A2772" t="str">
        <f t="shared" si="44"/>
        <v>4TH FLUL21.79</v>
      </c>
      <c r="B2772" t="s">
        <v>20</v>
      </c>
      <c r="C2772" t="s">
        <v>65</v>
      </c>
      <c r="D2772" t="s">
        <v>13</v>
      </c>
      <c r="E2772">
        <v>1.79</v>
      </c>
      <c r="F2772">
        <v>-55.03</v>
      </c>
      <c r="G2772">
        <v>-739.02</v>
      </c>
      <c r="H2772">
        <v>8935.9699999999993</v>
      </c>
      <c r="I2772">
        <v>2.2040000000000002</v>
      </c>
      <c r="J2772">
        <v>3638.547</v>
      </c>
      <c r="K2772">
        <v>-6.3570000000000002</v>
      </c>
    </row>
    <row r="2773" spans="1:11">
      <c r="A2773" t="str">
        <f t="shared" si="44"/>
        <v>4TH FLUL23.58</v>
      </c>
      <c r="B2773" t="s">
        <v>20</v>
      </c>
      <c r="C2773" t="s">
        <v>65</v>
      </c>
      <c r="D2773" t="s">
        <v>13</v>
      </c>
      <c r="E2773">
        <v>3.58</v>
      </c>
      <c r="F2773">
        <v>-55.03</v>
      </c>
      <c r="G2773">
        <v>-739.02</v>
      </c>
      <c r="H2773">
        <v>8935.9699999999993</v>
      </c>
      <c r="I2773">
        <v>2.2040000000000002</v>
      </c>
      <c r="J2773">
        <v>-12867.036</v>
      </c>
      <c r="K2773">
        <v>1377.482</v>
      </c>
    </row>
    <row r="2774" spans="1:11">
      <c r="A2774" t="str">
        <f t="shared" si="44"/>
        <v>4TH FLUL30</v>
      </c>
      <c r="B2774" t="s">
        <v>20</v>
      </c>
      <c r="C2774" t="s">
        <v>65</v>
      </c>
      <c r="D2774" t="s">
        <v>14</v>
      </c>
      <c r="E2774">
        <v>0</v>
      </c>
      <c r="F2774">
        <v>921.62</v>
      </c>
      <c r="G2774">
        <v>-274.81</v>
      </c>
      <c r="H2774">
        <v>1227.71</v>
      </c>
      <c r="I2774">
        <v>47.018999999999998</v>
      </c>
      <c r="J2774">
        <v>2721.261</v>
      </c>
      <c r="K2774">
        <v>-585.01800000000003</v>
      </c>
    </row>
    <row r="2775" spans="1:11">
      <c r="A2775" t="str">
        <f t="shared" si="44"/>
        <v>4TH FLUL31.79</v>
      </c>
      <c r="B2775" t="s">
        <v>20</v>
      </c>
      <c r="C2775" t="s">
        <v>65</v>
      </c>
      <c r="D2775" t="s">
        <v>14</v>
      </c>
      <c r="E2775">
        <v>1.79</v>
      </c>
      <c r="F2775">
        <v>921.62</v>
      </c>
      <c r="G2775">
        <v>-274.81</v>
      </c>
      <c r="H2775">
        <v>1227.71</v>
      </c>
      <c r="I2775">
        <v>47.018999999999998</v>
      </c>
      <c r="J2775">
        <v>463.7</v>
      </c>
      <c r="K2775">
        <v>-73.031000000000006</v>
      </c>
    </row>
    <row r="2776" spans="1:11">
      <c r="A2776" t="str">
        <f t="shared" si="44"/>
        <v>4TH FLUL33.58</v>
      </c>
      <c r="B2776" t="s">
        <v>20</v>
      </c>
      <c r="C2776" t="s">
        <v>65</v>
      </c>
      <c r="D2776" t="s">
        <v>14</v>
      </c>
      <c r="E2776">
        <v>3.58</v>
      </c>
      <c r="F2776">
        <v>921.62</v>
      </c>
      <c r="G2776">
        <v>-274.81</v>
      </c>
      <c r="H2776">
        <v>1227.71</v>
      </c>
      <c r="I2776">
        <v>47.018999999999998</v>
      </c>
      <c r="J2776">
        <v>-1802.527</v>
      </c>
      <c r="K2776">
        <v>440.322</v>
      </c>
    </row>
    <row r="2777" spans="1:11">
      <c r="A2777" t="str">
        <f t="shared" si="44"/>
        <v>3RD FLUL10</v>
      </c>
      <c r="B2777" t="s">
        <v>22</v>
      </c>
      <c r="C2777" t="s">
        <v>65</v>
      </c>
      <c r="D2777" t="s">
        <v>12</v>
      </c>
      <c r="E2777">
        <v>0</v>
      </c>
      <c r="F2777">
        <v>-102484.98</v>
      </c>
      <c r="G2777">
        <v>16092.93</v>
      </c>
      <c r="H2777">
        <v>-2887</v>
      </c>
      <c r="I2777">
        <v>-62.604999999999997</v>
      </c>
      <c r="J2777">
        <v>-6179.0389999999998</v>
      </c>
      <c r="K2777">
        <v>35069.915000000001</v>
      </c>
    </row>
    <row r="2778" spans="1:11">
      <c r="A2778" t="str">
        <f t="shared" si="44"/>
        <v>3RD FLUL11.79</v>
      </c>
      <c r="B2778" t="s">
        <v>22</v>
      </c>
      <c r="C2778" t="s">
        <v>65</v>
      </c>
      <c r="D2778" t="s">
        <v>12</v>
      </c>
      <c r="E2778">
        <v>1.79</v>
      </c>
      <c r="F2778">
        <v>-102484.98</v>
      </c>
      <c r="G2778">
        <v>16092.93</v>
      </c>
      <c r="H2778">
        <v>-2887</v>
      </c>
      <c r="I2778">
        <v>-62.604999999999997</v>
      </c>
      <c r="J2778">
        <v>-815.56299999999999</v>
      </c>
      <c r="K2778">
        <v>4749.5209999999997</v>
      </c>
    </row>
    <row r="2779" spans="1:11">
      <c r="A2779" t="str">
        <f t="shared" si="44"/>
        <v>3RD FLUL13.58</v>
      </c>
      <c r="B2779" t="s">
        <v>22</v>
      </c>
      <c r="C2779" t="s">
        <v>65</v>
      </c>
      <c r="D2779" t="s">
        <v>12</v>
      </c>
      <c r="E2779">
        <v>3.58</v>
      </c>
      <c r="F2779">
        <v>-102484.98</v>
      </c>
      <c r="G2779">
        <v>16092.93</v>
      </c>
      <c r="H2779">
        <v>-2887</v>
      </c>
      <c r="I2779">
        <v>-62.604999999999997</v>
      </c>
      <c r="J2779">
        <v>4571.8190000000004</v>
      </c>
      <c r="K2779">
        <v>-25710.085999999999</v>
      </c>
    </row>
    <row r="2780" spans="1:11">
      <c r="A2780" t="str">
        <f t="shared" si="44"/>
        <v>3RD FLUL20</v>
      </c>
      <c r="B2780" t="s">
        <v>22</v>
      </c>
      <c r="C2780" t="s">
        <v>65</v>
      </c>
      <c r="D2780" t="s">
        <v>13</v>
      </c>
      <c r="E2780">
        <v>0</v>
      </c>
      <c r="F2780">
        <v>720.7</v>
      </c>
      <c r="G2780">
        <v>-744.9</v>
      </c>
      <c r="H2780">
        <v>7895.64</v>
      </c>
      <c r="I2780">
        <v>-1.9059999999999999</v>
      </c>
      <c r="J2780">
        <v>18118.707999999999</v>
      </c>
      <c r="K2780">
        <v>-1790.46</v>
      </c>
    </row>
    <row r="2781" spans="1:11">
      <c r="A2781" t="str">
        <f t="shared" si="44"/>
        <v>3RD FLUL21.79</v>
      </c>
      <c r="B2781" t="s">
        <v>22</v>
      </c>
      <c r="C2781" t="s">
        <v>65</v>
      </c>
      <c r="D2781" t="s">
        <v>13</v>
      </c>
      <c r="E2781">
        <v>1.79</v>
      </c>
      <c r="F2781">
        <v>720.7</v>
      </c>
      <c r="G2781">
        <v>-744.9</v>
      </c>
      <c r="H2781">
        <v>7895.64</v>
      </c>
      <c r="I2781">
        <v>-1.9059999999999999</v>
      </c>
      <c r="J2781">
        <v>3400.5459999999998</v>
      </c>
      <c r="K2781">
        <v>-366.82299999999998</v>
      </c>
    </row>
    <row r="2782" spans="1:11">
      <c r="A2782" t="str">
        <f t="shared" si="44"/>
        <v>3RD FLUL23.58</v>
      </c>
      <c r="B2782" t="s">
        <v>22</v>
      </c>
      <c r="C2782" t="s">
        <v>65</v>
      </c>
      <c r="D2782" t="s">
        <v>13</v>
      </c>
      <c r="E2782">
        <v>3.58</v>
      </c>
      <c r="F2782">
        <v>720.7</v>
      </c>
      <c r="G2782">
        <v>-744.9</v>
      </c>
      <c r="H2782">
        <v>7895.64</v>
      </c>
      <c r="I2782">
        <v>-1.9059999999999999</v>
      </c>
      <c r="J2782">
        <v>-11417.225</v>
      </c>
      <c r="K2782">
        <v>1067.557</v>
      </c>
    </row>
    <row r="2783" spans="1:11">
      <c r="A2783" t="str">
        <f t="shared" si="44"/>
        <v>3RD FLUL30</v>
      </c>
      <c r="B2783" t="s">
        <v>22</v>
      </c>
      <c r="C2783" t="s">
        <v>65</v>
      </c>
      <c r="D2783" t="s">
        <v>14</v>
      </c>
      <c r="E2783">
        <v>0</v>
      </c>
      <c r="F2783">
        <v>1404.99</v>
      </c>
      <c r="G2783">
        <v>-287.55</v>
      </c>
      <c r="H2783">
        <v>1183.72</v>
      </c>
      <c r="I2783">
        <v>42.503</v>
      </c>
      <c r="J2783">
        <v>2634.1990000000001</v>
      </c>
      <c r="K2783">
        <v>-653.76900000000001</v>
      </c>
    </row>
    <row r="2784" spans="1:11">
      <c r="A2784" t="str">
        <f t="shared" si="44"/>
        <v>3RD FLUL31.79</v>
      </c>
      <c r="B2784" t="s">
        <v>22</v>
      </c>
      <c r="C2784" t="s">
        <v>65</v>
      </c>
      <c r="D2784" t="s">
        <v>14</v>
      </c>
      <c r="E2784">
        <v>1.79</v>
      </c>
      <c r="F2784">
        <v>1404.99</v>
      </c>
      <c r="G2784">
        <v>-287.55</v>
      </c>
      <c r="H2784">
        <v>1183.72</v>
      </c>
      <c r="I2784">
        <v>42.503</v>
      </c>
      <c r="J2784">
        <v>430.19200000000001</v>
      </c>
      <c r="K2784">
        <v>-108.801</v>
      </c>
    </row>
    <row r="2785" spans="1:11">
      <c r="A2785" t="str">
        <f t="shared" si="44"/>
        <v>3RD FLUL33.58</v>
      </c>
      <c r="B2785" t="s">
        <v>22</v>
      </c>
      <c r="C2785" t="s">
        <v>65</v>
      </c>
      <c r="D2785" t="s">
        <v>14</v>
      </c>
      <c r="E2785">
        <v>3.58</v>
      </c>
      <c r="F2785">
        <v>1404.99</v>
      </c>
      <c r="G2785">
        <v>-287.55</v>
      </c>
      <c r="H2785">
        <v>1183.72</v>
      </c>
      <c r="I2785">
        <v>42.503</v>
      </c>
      <c r="J2785">
        <v>-1786.4190000000001</v>
      </c>
      <c r="K2785">
        <v>439.35300000000001</v>
      </c>
    </row>
    <row r="2786" spans="1:11">
      <c r="A2786" t="str">
        <f t="shared" si="44"/>
        <v>2ND FLUL10</v>
      </c>
      <c r="B2786" t="s">
        <v>23</v>
      </c>
      <c r="C2786" t="s">
        <v>65</v>
      </c>
      <c r="D2786" t="s">
        <v>12</v>
      </c>
      <c r="E2786">
        <v>0</v>
      </c>
      <c r="F2786">
        <v>-131964.65</v>
      </c>
      <c r="G2786">
        <v>14756.63</v>
      </c>
      <c r="H2786">
        <v>-2256.9299999999998</v>
      </c>
      <c r="I2786">
        <v>-53.716000000000001</v>
      </c>
      <c r="J2786">
        <v>-5351.1229999999996</v>
      </c>
      <c r="K2786">
        <v>35321.165000000001</v>
      </c>
    </row>
    <row r="2787" spans="1:11">
      <c r="A2787" t="str">
        <f t="shared" si="44"/>
        <v>2ND FLUL11.79</v>
      </c>
      <c r="B2787" t="s">
        <v>23</v>
      </c>
      <c r="C2787" t="s">
        <v>65</v>
      </c>
      <c r="D2787" t="s">
        <v>12</v>
      </c>
      <c r="E2787">
        <v>1.79</v>
      </c>
      <c r="F2787">
        <v>-131964.65</v>
      </c>
      <c r="G2787">
        <v>14756.63</v>
      </c>
      <c r="H2787">
        <v>-2256.9299999999998</v>
      </c>
      <c r="I2787">
        <v>-53.716000000000001</v>
      </c>
      <c r="J2787">
        <v>-1100.57</v>
      </c>
      <c r="K2787">
        <v>7117.6689999999999</v>
      </c>
    </row>
    <row r="2788" spans="1:11">
      <c r="A2788" t="str">
        <f t="shared" si="44"/>
        <v>2ND FLUL13.58</v>
      </c>
      <c r="B2788" t="s">
        <v>23</v>
      </c>
      <c r="C2788" t="s">
        <v>65</v>
      </c>
      <c r="D2788" t="s">
        <v>12</v>
      </c>
      <c r="E2788">
        <v>3.58</v>
      </c>
      <c r="F2788">
        <v>-131964.65</v>
      </c>
      <c r="G2788">
        <v>14756.63</v>
      </c>
      <c r="H2788">
        <v>-2256.9299999999998</v>
      </c>
      <c r="I2788">
        <v>-53.716000000000001</v>
      </c>
      <c r="J2788">
        <v>3193.6109999999999</v>
      </c>
      <c r="K2788">
        <v>-21367.993999999999</v>
      </c>
    </row>
    <row r="2789" spans="1:11">
      <c r="A2789" t="str">
        <f t="shared" si="44"/>
        <v>2ND FLUL20</v>
      </c>
      <c r="B2789" t="s">
        <v>23</v>
      </c>
      <c r="C2789" t="s">
        <v>65</v>
      </c>
      <c r="D2789" t="s">
        <v>13</v>
      </c>
      <c r="E2789">
        <v>0</v>
      </c>
      <c r="F2789">
        <v>1571.92</v>
      </c>
      <c r="G2789">
        <v>-640.22</v>
      </c>
      <c r="H2789">
        <v>5301.09</v>
      </c>
      <c r="I2789">
        <v>-0.82399999999999995</v>
      </c>
      <c r="J2789">
        <v>12326.182000000001</v>
      </c>
      <c r="K2789">
        <v>-1783.569</v>
      </c>
    </row>
    <row r="2790" spans="1:11">
      <c r="A2790" t="str">
        <f t="shared" si="44"/>
        <v>2ND FLUL21.79</v>
      </c>
      <c r="B2790" t="s">
        <v>23</v>
      </c>
      <c r="C2790" t="s">
        <v>65</v>
      </c>
      <c r="D2790" t="s">
        <v>13</v>
      </c>
      <c r="E2790">
        <v>1.79</v>
      </c>
      <c r="F2790">
        <v>1571.92</v>
      </c>
      <c r="G2790">
        <v>-640.22</v>
      </c>
      <c r="H2790">
        <v>5301.09</v>
      </c>
      <c r="I2790">
        <v>-0.82399999999999995</v>
      </c>
      <c r="J2790">
        <v>2201.614</v>
      </c>
      <c r="K2790">
        <v>-547.68600000000004</v>
      </c>
    </row>
    <row r="2791" spans="1:11">
      <c r="A2791" t="str">
        <f t="shared" si="44"/>
        <v>2ND FLUL23.58</v>
      </c>
      <c r="B2791" t="s">
        <v>23</v>
      </c>
      <c r="C2791" t="s">
        <v>65</v>
      </c>
      <c r="D2791" t="s">
        <v>13</v>
      </c>
      <c r="E2791">
        <v>3.58</v>
      </c>
      <c r="F2791">
        <v>1571.92</v>
      </c>
      <c r="G2791">
        <v>-640.22</v>
      </c>
      <c r="H2791">
        <v>5301.09</v>
      </c>
      <c r="I2791">
        <v>-0.82399999999999995</v>
      </c>
      <c r="J2791">
        <v>-8010.2569999999996</v>
      </c>
      <c r="K2791">
        <v>709.89300000000003</v>
      </c>
    </row>
    <row r="2792" spans="1:11">
      <c r="A2792" t="str">
        <f t="shared" si="44"/>
        <v>2ND FLUL30</v>
      </c>
      <c r="B2792" t="s">
        <v>23</v>
      </c>
      <c r="C2792" t="s">
        <v>65</v>
      </c>
      <c r="D2792" t="s">
        <v>14</v>
      </c>
      <c r="E2792">
        <v>0</v>
      </c>
      <c r="F2792">
        <v>1871.06</v>
      </c>
      <c r="G2792">
        <v>-257.20999999999998</v>
      </c>
      <c r="H2792">
        <v>928.55</v>
      </c>
      <c r="I2792">
        <v>35.804000000000002</v>
      </c>
      <c r="J2792">
        <v>2132.172</v>
      </c>
      <c r="K2792">
        <v>-664.44200000000001</v>
      </c>
    </row>
    <row r="2793" spans="1:11">
      <c r="A2793" t="str">
        <f t="shared" si="44"/>
        <v>2ND FLUL31.79</v>
      </c>
      <c r="B2793" t="s">
        <v>23</v>
      </c>
      <c r="C2793" t="s">
        <v>65</v>
      </c>
      <c r="D2793" t="s">
        <v>14</v>
      </c>
      <c r="E2793">
        <v>1.79</v>
      </c>
      <c r="F2793">
        <v>1871.06</v>
      </c>
      <c r="G2793">
        <v>-257.20999999999998</v>
      </c>
      <c r="H2793">
        <v>928.55</v>
      </c>
      <c r="I2793">
        <v>35.804000000000002</v>
      </c>
      <c r="J2793">
        <v>373.20600000000002</v>
      </c>
      <c r="K2793">
        <v>-171.654</v>
      </c>
    </row>
    <row r="2794" spans="1:11">
      <c r="A2794" t="str">
        <f t="shared" si="44"/>
        <v>2ND FLUL33.58</v>
      </c>
      <c r="B2794" t="s">
        <v>23</v>
      </c>
      <c r="C2794" t="s">
        <v>65</v>
      </c>
      <c r="D2794" t="s">
        <v>14</v>
      </c>
      <c r="E2794">
        <v>3.58</v>
      </c>
      <c r="F2794">
        <v>1871.06</v>
      </c>
      <c r="G2794">
        <v>-257.20999999999998</v>
      </c>
      <c r="H2794">
        <v>928.55</v>
      </c>
      <c r="I2794">
        <v>35.804000000000002</v>
      </c>
      <c r="J2794">
        <v>-1400.5609999999999</v>
      </c>
      <c r="K2794">
        <v>327.93700000000001</v>
      </c>
    </row>
    <row r="2795" spans="1:11">
      <c r="A2795" t="str">
        <f t="shared" si="44"/>
        <v>1ST FLUL10</v>
      </c>
      <c r="B2795" t="s">
        <v>24</v>
      </c>
      <c r="C2795" t="s">
        <v>65</v>
      </c>
      <c r="D2795" t="s">
        <v>12</v>
      </c>
      <c r="E2795">
        <v>0</v>
      </c>
      <c r="F2795">
        <v>-155196.67000000001</v>
      </c>
      <c r="G2795">
        <v>15818.1</v>
      </c>
      <c r="H2795">
        <v>-2529.9699999999998</v>
      </c>
      <c r="I2795">
        <v>-45.926000000000002</v>
      </c>
      <c r="J2795">
        <v>-8243.4539999999997</v>
      </c>
      <c r="K2795">
        <v>51838.896000000001</v>
      </c>
    </row>
    <row r="2796" spans="1:11">
      <c r="A2796" t="str">
        <f t="shared" si="44"/>
        <v>1ST FLUL11.79</v>
      </c>
      <c r="B2796" t="s">
        <v>24</v>
      </c>
      <c r="C2796" t="s">
        <v>65</v>
      </c>
      <c r="D2796" t="s">
        <v>12</v>
      </c>
      <c r="E2796">
        <v>1.79</v>
      </c>
      <c r="F2796">
        <v>-155196.67000000001</v>
      </c>
      <c r="G2796">
        <v>15818.1</v>
      </c>
      <c r="H2796">
        <v>-2529.9699999999998</v>
      </c>
      <c r="I2796">
        <v>-45.926000000000002</v>
      </c>
      <c r="J2796">
        <v>-3630.5360000000001</v>
      </c>
      <c r="K2796">
        <v>22408.565999999999</v>
      </c>
    </row>
    <row r="2797" spans="1:11">
      <c r="A2797" t="str">
        <f t="shared" si="44"/>
        <v>1ST FLUL13.58</v>
      </c>
      <c r="B2797" t="s">
        <v>24</v>
      </c>
      <c r="C2797" t="s">
        <v>65</v>
      </c>
      <c r="D2797" t="s">
        <v>12</v>
      </c>
      <c r="E2797">
        <v>3.58</v>
      </c>
      <c r="F2797">
        <v>-155196.67000000001</v>
      </c>
      <c r="G2797">
        <v>15818.1</v>
      </c>
      <c r="H2797">
        <v>-2529.9699999999998</v>
      </c>
      <c r="I2797">
        <v>-45.926000000000002</v>
      </c>
      <c r="J2797">
        <v>1071.0229999999999</v>
      </c>
      <c r="K2797">
        <v>-7568.893</v>
      </c>
    </row>
    <row r="2798" spans="1:11">
      <c r="A2798" t="str">
        <f t="shared" si="44"/>
        <v>1ST FLUL20</v>
      </c>
      <c r="B2798" t="s">
        <v>24</v>
      </c>
      <c r="C2798" t="s">
        <v>65</v>
      </c>
      <c r="D2798" t="s">
        <v>13</v>
      </c>
      <c r="E2798">
        <v>0</v>
      </c>
      <c r="F2798">
        <v>2045.33</v>
      </c>
      <c r="G2798">
        <v>-538.74</v>
      </c>
      <c r="H2798">
        <v>9854.32</v>
      </c>
      <c r="I2798">
        <v>-1.62</v>
      </c>
      <c r="J2798">
        <v>29899.330999999998</v>
      </c>
      <c r="K2798">
        <v>-2214.4940000000001</v>
      </c>
    </row>
    <row r="2799" spans="1:11">
      <c r="A2799" t="str">
        <f t="shared" si="44"/>
        <v>1ST FLUL21.79</v>
      </c>
      <c r="B2799" t="s">
        <v>24</v>
      </c>
      <c r="C2799" t="s">
        <v>65</v>
      </c>
      <c r="D2799" t="s">
        <v>13</v>
      </c>
      <c r="E2799">
        <v>1.79</v>
      </c>
      <c r="F2799">
        <v>2045.33</v>
      </c>
      <c r="G2799">
        <v>-538.74</v>
      </c>
      <c r="H2799">
        <v>9854.32</v>
      </c>
      <c r="I2799">
        <v>-1.62</v>
      </c>
      <c r="J2799">
        <v>11902.554</v>
      </c>
      <c r="K2799">
        <v>-1207.05</v>
      </c>
    </row>
    <row r="2800" spans="1:11">
      <c r="A2800" t="str">
        <f t="shared" si="44"/>
        <v>1ST FLUL23.58</v>
      </c>
      <c r="B2800" t="s">
        <v>24</v>
      </c>
      <c r="C2800" t="s">
        <v>65</v>
      </c>
      <c r="D2800" t="s">
        <v>13</v>
      </c>
      <c r="E2800">
        <v>3.58</v>
      </c>
      <c r="F2800">
        <v>2045.33</v>
      </c>
      <c r="G2800">
        <v>-538.74</v>
      </c>
      <c r="H2800">
        <v>9854.32</v>
      </c>
      <c r="I2800">
        <v>-1.62</v>
      </c>
      <c r="J2800">
        <v>-6384.8509999999997</v>
      </c>
      <c r="K2800">
        <v>-170.13800000000001</v>
      </c>
    </row>
    <row r="2801" spans="1:11">
      <c r="A2801" t="str">
        <f t="shared" si="44"/>
        <v>1ST FLUL30</v>
      </c>
      <c r="B2801" t="s">
        <v>24</v>
      </c>
      <c r="C2801" t="s">
        <v>65</v>
      </c>
      <c r="D2801" t="s">
        <v>14</v>
      </c>
      <c r="E2801">
        <v>0</v>
      </c>
      <c r="F2801">
        <v>2181.41</v>
      </c>
      <c r="G2801">
        <v>-202.22</v>
      </c>
      <c r="H2801">
        <v>1424.41</v>
      </c>
      <c r="I2801">
        <v>40.997999999999998</v>
      </c>
      <c r="J2801">
        <v>4413.4229999999998</v>
      </c>
      <c r="K2801">
        <v>-780.71</v>
      </c>
    </row>
    <row r="2802" spans="1:11">
      <c r="A2802" t="str">
        <f t="shared" si="44"/>
        <v>1ST FLUL31.79</v>
      </c>
      <c r="B2802" t="s">
        <v>24</v>
      </c>
      <c r="C2802" t="s">
        <v>65</v>
      </c>
      <c r="D2802" t="s">
        <v>14</v>
      </c>
      <c r="E2802">
        <v>1.79</v>
      </c>
      <c r="F2802">
        <v>2181.41</v>
      </c>
      <c r="G2802">
        <v>-202.22</v>
      </c>
      <c r="H2802">
        <v>1424.41</v>
      </c>
      <c r="I2802">
        <v>40.997999999999998</v>
      </c>
      <c r="J2802">
        <v>1816.578</v>
      </c>
      <c r="K2802">
        <v>-401.7</v>
      </c>
    </row>
    <row r="2803" spans="1:11">
      <c r="A2803" t="str">
        <f t="shared" si="44"/>
        <v>1ST FLUL33.58</v>
      </c>
      <c r="B2803" t="s">
        <v>24</v>
      </c>
      <c r="C2803" t="s">
        <v>65</v>
      </c>
      <c r="D2803" t="s">
        <v>14</v>
      </c>
      <c r="E2803">
        <v>3.58</v>
      </c>
      <c r="F2803">
        <v>2181.41</v>
      </c>
      <c r="G2803">
        <v>-202.22</v>
      </c>
      <c r="H2803">
        <v>1424.41</v>
      </c>
      <c r="I2803">
        <v>40.997999999999998</v>
      </c>
      <c r="J2803">
        <v>-824.62199999999996</v>
      </c>
      <c r="K2803">
        <v>-12.882</v>
      </c>
    </row>
    <row r="2804" spans="1:11">
      <c r="A2804" t="str">
        <f t="shared" si="44"/>
        <v>GROUND FLUL10</v>
      </c>
      <c r="B2804" t="s">
        <v>10</v>
      </c>
      <c r="C2804" t="s">
        <v>65</v>
      </c>
      <c r="D2804" t="s">
        <v>12</v>
      </c>
      <c r="E2804">
        <v>0</v>
      </c>
      <c r="F2804">
        <v>-66412.7</v>
      </c>
      <c r="G2804">
        <v>-15826.63</v>
      </c>
      <c r="H2804">
        <v>-998.12</v>
      </c>
      <c r="I2804">
        <v>-0.98199999999999998</v>
      </c>
      <c r="J2804">
        <v>-1680.6279999999999</v>
      </c>
      <c r="K2804">
        <v>-10848.728999999999</v>
      </c>
    </row>
    <row r="2805" spans="1:11">
      <c r="A2805" t="str">
        <f t="shared" si="44"/>
        <v>GROUND FLUL11.615</v>
      </c>
      <c r="B2805" t="s">
        <v>10</v>
      </c>
      <c r="C2805" t="s">
        <v>65</v>
      </c>
      <c r="D2805" t="s">
        <v>12</v>
      </c>
      <c r="E2805">
        <v>1.615</v>
      </c>
      <c r="F2805">
        <v>-66412.7</v>
      </c>
      <c r="G2805">
        <v>-15826.63</v>
      </c>
      <c r="H2805">
        <v>-998.12</v>
      </c>
      <c r="I2805">
        <v>-0.98199999999999998</v>
      </c>
      <c r="J2805">
        <v>-64.459999999999994</v>
      </c>
      <c r="K2805">
        <v>14758.269</v>
      </c>
    </row>
    <row r="2806" spans="1:11">
      <c r="A2806" t="str">
        <f t="shared" si="44"/>
        <v>GROUND FLUL13.23</v>
      </c>
      <c r="B2806" t="s">
        <v>10</v>
      </c>
      <c r="C2806" t="s">
        <v>65</v>
      </c>
      <c r="D2806" t="s">
        <v>12</v>
      </c>
      <c r="E2806">
        <v>3.23</v>
      </c>
      <c r="F2806">
        <v>-66412.7</v>
      </c>
      <c r="G2806">
        <v>-15826.63</v>
      </c>
      <c r="H2806">
        <v>-998.12</v>
      </c>
      <c r="I2806">
        <v>-0.98199999999999998</v>
      </c>
      <c r="J2806">
        <v>1552.3109999999999</v>
      </c>
      <c r="K2806">
        <v>40227.237000000001</v>
      </c>
    </row>
    <row r="2807" spans="1:11">
      <c r="A2807" t="str">
        <f t="shared" si="44"/>
        <v>GROUND FLUL20</v>
      </c>
      <c r="B2807" t="s">
        <v>10</v>
      </c>
      <c r="C2807" t="s">
        <v>65</v>
      </c>
      <c r="D2807" t="s">
        <v>13</v>
      </c>
      <c r="E2807">
        <v>0</v>
      </c>
      <c r="F2807">
        <v>-8484.39</v>
      </c>
      <c r="G2807">
        <v>704.71</v>
      </c>
      <c r="H2807">
        <v>6803.29</v>
      </c>
      <c r="I2807">
        <v>-1.587</v>
      </c>
      <c r="J2807">
        <v>11414.652</v>
      </c>
      <c r="K2807">
        <v>519.85799999999995</v>
      </c>
    </row>
    <row r="2808" spans="1:11">
      <c r="A2808" t="str">
        <f t="shared" si="44"/>
        <v>GROUND FLUL21.615</v>
      </c>
      <c r="B2808" t="s">
        <v>10</v>
      </c>
      <c r="C2808" t="s">
        <v>65</v>
      </c>
      <c r="D2808" t="s">
        <v>13</v>
      </c>
      <c r="E2808">
        <v>1.615</v>
      </c>
      <c r="F2808">
        <v>-8484.39</v>
      </c>
      <c r="G2808">
        <v>704.71</v>
      </c>
      <c r="H2808">
        <v>6803.29</v>
      </c>
      <c r="I2808">
        <v>-1.587</v>
      </c>
      <c r="J2808">
        <v>372.58699999999999</v>
      </c>
      <c r="K2808">
        <v>-622.62599999999998</v>
      </c>
    </row>
    <row r="2809" spans="1:11">
      <c r="A2809" t="str">
        <f t="shared" si="44"/>
        <v>GROUND FLUL23.23</v>
      </c>
      <c r="B2809" t="s">
        <v>10</v>
      </c>
      <c r="C2809" t="s">
        <v>65</v>
      </c>
      <c r="D2809" t="s">
        <v>13</v>
      </c>
      <c r="E2809">
        <v>3.23</v>
      </c>
      <c r="F2809">
        <v>-8484.39</v>
      </c>
      <c r="G2809">
        <v>704.71</v>
      </c>
      <c r="H2809">
        <v>6803.29</v>
      </c>
      <c r="I2809">
        <v>-1.587</v>
      </c>
      <c r="J2809">
        <v>-10672.964</v>
      </c>
      <c r="K2809">
        <v>-1759.287</v>
      </c>
    </row>
    <row r="2810" spans="1:11">
      <c r="A2810" t="str">
        <f t="shared" si="44"/>
        <v>GROUND FLUL30</v>
      </c>
      <c r="B2810" t="s">
        <v>10</v>
      </c>
      <c r="C2810" t="s">
        <v>65</v>
      </c>
      <c r="D2810" t="s">
        <v>14</v>
      </c>
      <c r="E2810">
        <v>0</v>
      </c>
      <c r="F2810">
        <v>645.64</v>
      </c>
      <c r="G2810">
        <v>243.6</v>
      </c>
      <c r="H2810">
        <v>44.33</v>
      </c>
      <c r="I2810">
        <v>1.1890000000000001</v>
      </c>
      <c r="J2810">
        <v>112.539</v>
      </c>
      <c r="K2810">
        <v>168.923</v>
      </c>
    </row>
    <row r="2811" spans="1:11">
      <c r="A2811" t="str">
        <f t="shared" si="44"/>
        <v>GROUND FLUL31.615</v>
      </c>
      <c r="B2811" t="s">
        <v>10</v>
      </c>
      <c r="C2811" t="s">
        <v>65</v>
      </c>
      <c r="D2811" t="s">
        <v>14</v>
      </c>
      <c r="E2811">
        <v>1.615</v>
      </c>
      <c r="F2811">
        <v>645.64</v>
      </c>
      <c r="G2811">
        <v>243.6</v>
      </c>
      <c r="H2811">
        <v>44.33</v>
      </c>
      <c r="I2811">
        <v>1.1890000000000001</v>
      </c>
      <c r="J2811">
        <v>40.393999999999998</v>
      </c>
      <c r="K2811">
        <v>-225.262</v>
      </c>
    </row>
    <row r="2812" spans="1:11">
      <c r="A2812" t="str">
        <f t="shared" si="44"/>
        <v>GROUND FLUL33.23</v>
      </c>
      <c r="B2812" t="s">
        <v>10</v>
      </c>
      <c r="C2812" t="s">
        <v>65</v>
      </c>
      <c r="D2812" t="s">
        <v>14</v>
      </c>
      <c r="E2812">
        <v>3.23</v>
      </c>
      <c r="F2812">
        <v>645.64</v>
      </c>
      <c r="G2812">
        <v>243.6</v>
      </c>
      <c r="H2812">
        <v>44.33</v>
      </c>
      <c r="I2812">
        <v>1.1890000000000001</v>
      </c>
      <c r="J2812">
        <v>-32.130000000000003</v>
      </c>
      <c r="K2812">
        <v>-617.34</v>
      </c>
    </row>
    <row r="2813" spans="1:11">
      <c r="A2813" t="str">
        <f t="shared" si="44"/>
        <v>BASE 1 FLUL10</v>
      </c>
      <c r="B2813" t="s">
        <v>15</v>
      </c>
      <c r="C2813" t="s">
        <v>65</v>
      </c>
      <c r="D2813" t="s">
        <v>12</v>
      </c>
      <c r="E2813">
        <v>0</v>
      </c>
      <c r="F2813">
        <v>-52842.18</v>
      </c>
      <c r="G2813">
        <v>3246.99</v>
      </c>
      <c r="H2813">
        <v>-528.32000000000005</v>
      </c>
      <c r="I2813">
        <v>-0.50900000000000001</v>
      </c>
      <c r="J2813">
        <v>-873.69399999999996</v>
      </c>
      <c r="K2813">
        <v>2591.973</v>
      </c>
    </row>
    <row r="2814" spans="1:11">
      <c r="A2814" t="str">
        <f t="shared" si="44"/>
        <v>BASE 1 FLUL11.615</v>
      </c>
      <c r="B2814" t="s">
        <v>15</v>
      </c>
      <c r="C2814" t="s">
        <v>65</v>
      </c>
      <c r="D2814" t="s">
        <v>12</v>
      </c>
      <c r="E2814">
        <v>1.615</v>
      </c>
      <c r="F2814">
        <v>-52842.18</v>
      </c>
      <c r="G2814">
        <v>3246.99</v>
      </c>
      <c r="H2814">
        <v>-528.32000000000005</v>
      </c>
      <c r="I2814">
        <v>-0.50900000000000001</v>
      </c>
      <c r="J2814">
        <v>-19.484999999999999</v>
      </c>
      <c r="K2814">
        <v>-2675.6480000000001</v>
      </c>
    </row>
    <row r="2815" spans="1:11">
      <c r="A2815" t="str">
        <f t="shared" si="44"/>
        <v>BASE 1 FLUL13.23</v>
      </c>
      <c r="B2815" t="s">
        <v>15</v>
      </c>
      <c r="C2815" t="s">
        <v>65</v>
      </c>
      <c r="D2815" t="s">
        <v>12</v>
      </c>
      <c r="E2815">
        <v>3.23</v>
      </c>
      <c r="F2815">
        <v>-52842.18</v>
      </c>
      <c r="G2815">
        <v>3246.99</v>
      </c>
      <c r="H2815">
        <v>-528.32000000000005</v>
      </c>
      <c r="I2815">
        <v>-0.50900000000000001</v>
      </c>
      <c r="J2815">
        <v>834.89200000000005</v>
      </c>
      <c r="K2815">
        <v>-7920.1570000000002</v>
      </c>
    </row>
    <row r="2816" spans="1:11">
      <c r="A2816" t="str">
        <f t="shared" si="44"/>
        <v>BASE 1 FLUL20</v>
      </c>
      <c r="B2816" t="s">
        <v>15</v>
      </c>
      <c r="C2816" t="s">
        <v>65</v>
      </c>
      <c r="D2816" t="s">
        <v>13</v>
      </c>
      <c r="E2816">
        <v>0</v>
      </c>
      <c r="F2816">
        <v>-26224.19</v>
      </c>
      <c r="G2816">
        <v>-132.63</v>
      </c>
      <c r="H2816">
        <v>3122.8</v>
      </c>
      <c r="I2816">
        <v>-0.55900000000000005</v>
      </c>
      <c r="J2816">
        <v>5212.7860000000001</v>
      </c>
      <c r="K2816">
        <v>-39.918999999999997</v>
      </c>
    </row>
    <row r="2817" spans="1:11">
      <c r="A2817" t="str">
        <f t="shared" si="44"/>
        <v>BASE 1 FLUL21.615</v>
      </c>
      <c r="B2817" t="s">
        <v>15</v>
      </c>
      <c r="C2817" t="s">
        <v>65</v>
      </c>
      <c r="D2817" t="s">
        <v>13</v>
      </c>
      <c r="E2817">
        <v>1.615</v>
      </c>
      <c r="F2817">
        <v>-26224.19</v>
      </c>
      <c r="G2817">
        <v>-132.63</v>
      </c>
      <c r="H2817">
        <v>3122.8</v>
      </c>
      <c r="I2817">
        <v>-0.55900000000000005</v>
      </c>
      <c r="J2817">
        <v>141.005</v>
      </c>
      <c r="K2817">
        <v>174.02600000000001</v>
      </c>
    </row>
    <row r="2818" spans="1:11">
      <c r="A2818" t="str">
        <f t="shared" si="44"/>
        <v>BASE 1 FLUL23.23</v>
      </c>
      <c r="B2818" t="s">
        <v>15</v>
      </c>
      <c r="C2818" t="s">
        <v>65</v>
      </c>
      <c r="D2818" t="s">
        <v>13</v>
      </c>
      <c r="E2818">
        <v>3.23</v>
      </c>
      <c r="F2818">
        <v>-26224.19</v>
      </c>
      <c r="G2818">
        <v>-132.63</v>
      </c>
      <c r="H2818">
        <v>3122.8</v>
      </c>
      <c r="I2818">
        <v>-0.55900000000000005</v>
      </c>
      <c r="J2818">
        <v>-4931.9930000000004</v>
      </c>
      <c r="K2818">
        <v>386.46800000000002</v>
      </c>
    </row>
    <row r="2819" spans="1:11">
      <c r="A2819" t="str">
        <f t="shared" si="44"/>
        <v>BASE 1 FLUL30</v>
      </c>
      <c r="B2819" t="s">
        <v>15</v>
      </c>
      <c r="C2819" t="s">
        <v>65</v>
      </c>
      <c r="D2819" t="s">
        <v>14</v>
      </c>
      <c r="E2819">
        <v>0</v>
      </c>
      <c r="F2819">
        <v>11.84</v>
      </c>
      <c r="G2819">
        <v>-54.3</v>
      </c>
      <c r="H2819">
        <v>22.39</v>
      </c>
      <c r="I2819">
        <v>0.42199999999999999</v>
      </c>
      <c r="J2819">
        <v>36.103999999999999</v>
      </c>
      <c r="K2819">
        <v>-55.250999999999998</v>
      </c>
    </row>
    <row r="2820" spans="1:11">
      <c r="A2820" t="str">
        <f t="shared" si="44"/>
        <v>BASE 1 FLUL31.615</v>
      </c>
      <c r="B2820" t="s">
        <v>15</v>
      </c>
      <c r="C2820" t="s">
        <v>65</v>
      </c>
      <c r="D2820" t="s">
        <v>14</v>
      </c>
      <c r="E2820">
        <v>1.615</v>
      </c>
      <c r="F2820">
        <v>11.84</v>
      </c>
      <c r="G2820">
        <v>-54.3</v>
      </c>
      <c r="H2820">
        <v>22.39</v>
      </c>
      <c r="I2820">
        <v>0.42199999999999999</v>
      </c>
      <c r="J2820">
        <v>-0.28499999999999998</v>
      </c>
      <c r="K2820">
        <v>32.671999999999997</v>
      </c>
    </row>
    <row r="2821" spans="1:11">
      <c r="A2821" t="str">
        <f t="shared" si="44"/>
        <v>BASE 1 FLUL33.23</v>
      </c>
      <c r="B2821" t="s">
        <v>15</v>
      </c>
      <c r="C2821" t="s">
        <v>65</v>
      </c>
      <c r="D2821" t="s">
        <v>14</v>
      </c>
      <c r="E2821">
        <v>3.23</v>
      </c>
      <c r="F2821">
        <v>11.84</v>
      </c>
      <c r="G2821">
        <v>-54.3</v>
      </c>
      <c r="H2821">
        <v>22.39</v>
      </c>
      <c r="I2821">
        <v>0.42199999999999999</v>
      </c>
      <c r="J2821">
        <v>-36.670999999999999</v>
      </c>
      <c r="K2821">
        <v>120.312</v>
      </c>
    </row>
    <row r="2822" spans="1:11">
      <c r="A2822" t="str">
        <f t="shared" si="44"/>
        <v>BASE 2 FLUL10</v>
      </c>
      <c r="B2822" t="s">
        <v>16</v>
      </c>
      <c r="C2822" t="s">
        <v>65</v>
      </c>
      <c r="D2822" t="s">
        <v>12</v>
      </c>
      <c r="E2822">
        <v>0</v>
      </c>
      <c r="F2822">
        <v>-80982.13</v>
      </c>
      <c r="G2822">
        <v>-1742.37</v>
      </c>
      <c r="H2822">
        <v>-400.14</v>
      </c>
      <c r="I2822">
        <v>-0.70399999999999996</v>
      </c>
      <c r="J2822">
        <v>-595.46100000000001</v>
      </c>
      <c r="K2822">
        <v>-3156.7130000000002</v>
      </c>
    </row>
    <row r="2823" spans="1:11">
      <c r="A2823" t="str">
        <f t="shared" si="44"/>
        <v>BASE 2 FLUL11.615</v>
      </c>
      <c r="B2823" t="s">
        <v>16</v>
      </c>
      <c r="C2823" t="s">
        <v>65</v>
      </c>
      <c r="D2823" t="s">
        <v>12</v>
      </c>
      <c r="E2823">
        <v>1.615</v>
      </c>
      <c r="F2823">
        <v>-80982.13</v>
      </c>
      <c r="G2823">
        <v>-1742.37</v>
      </c>
      <c r="H2823">
        <v>-400.14</v>
      </c>
      <c r="I2823">
        <v>-0.70399999999999996</v>
      </c>
      <c r="J2823">
        <v>52.305999999999997</v>
      </c>
      <c r="K2823">
        <v>-367.49</v>
      </c>
    </row>
    <row r="2824" spans="1:11">
      <c r="A2824" t="str">
        <f t="shared" si="44"/>
        <v>BASE 2 FLUL13.23</v>
      </c>
      <c r="B2824" t="s">
        <v>16</v>
      </c>
      <c r="C2824" t="s">
        <v>65</v>
      </c>
      <c r="D2824" t="s">
        <v>12</v>
      </c>
      <c r="E2824">
        <v>3.23</v>
      </c>
      <c r="F2824">
        <v>-80982.13</v>
      </c>
      <c r="G2824">
        <v>-1742.37</v>
      </c>
      <c r="H2824">
        <v>-400.14</v>
      </c>
      <c r="I2824">
        <v>-0.70399999999999996</v>
      </c>
      <c r="J2824">
        <v>699.32500000000005</v>
      </c>
      <c r="K2824">
        <v>2426.991</v>
      </c>
    </row>
    <row r="2825" spans="1:11">
      <c r="A2825" t="str">
        <f t="shared" si="44"/>
        <v>BASE 2 FLUL20</v>
      </c>
      <c r="B2825" t="s">
        <v>16</v>
      </c>
      <c r="C2825" t="s">
        <v>65</v>
      </c>
      <c r="D2825" t="s">
        <v>13</v>
      </c>
      <c r="E2825">
        <v>0</v>
      </c>
      <c r="F2825">
        <v>-62129.18</v>
      </c>
      <c r="G2825">
        <v>-63.6</v>
      </c>
      <c r="H2825">
        <v>2343.85</v>
      </c>
      <c r="I2825">
        <v>-4.3999999999999997E-2</v>
      </c>
      <c r="J2825">
        <v>3835.7350000000001</v>
      </c>
      <c r="K2825">
        <v>-190.01599999999999</v>
      </c>
    </row>
    <row r="2826" spans="1:11">
      <c r="A2826" t="str">
        <f t="shared" si="44"/>
        <v>BASE 2 FLUL21.615</v>
      </c>
      <c r="B2826" t="s">
        <v>16</v>
      </c>
      <c r="C2826" t="s">
        <v>65</v>
      </c>
      <c r="D2826" t="s">
        <v>13</v>
      </c>
      <c r="E2826">
        <v>1.615</v>
      </c>
      <c r="F2826">
        <v>-62129.18</v>
      </c>
      <c r="G2826">
        <v>-63.6</v>
      </c>
      <c r="H2826">
        <v>2343.85</v>
      </c>
      <c r="I2826">
        <v>-4.3999999999999997E-2</v>
      </c>
      <c r="J2826">
        <v>10.93</v>
      </c>
      <c r="K2826">
        <v>-88.95</v>
      </c>
    </row>
    <row r="2827" spans="1:11">
      <c r="A2827" t="str">
        <f t="shared" si="44"/>
        <v>BASE 2 FLUL23.23</v>
      </c>
      <c r="B2827" t="s">
        <v>16</v>
      </c>
      <c r="C2827" t="s">
        <v>65</v>
      </c>
      <c r="D2827" t="s">
        <v>13</v>
      </c>
      <c r="E2827">
        <v>3.23</v>
      </c>
      <c r="F2827">
        <v>-62129.18</v>
      </c>
      <c r="G2827">
        <v>-63.6</v>
      </c>
      <c r="H2827">
        <v>2343.85</v>
      </c>
      <c r="I2827">
        <v>-4.3999999999999997E-2</v>
      </c>
      <c r="J2827">
        <v>-3814.0309999999999</v>
      </c>
      <c r="K2827">
        <v>13.388999999999999</v>
      </c>
    </row>
    <row r="2828" spans="1:11">
      <c r="A2828" t="str">
        <f t="shared" si="44"/>
        <v>BASE 2 FLUL30</v>
      </c>
      <c r="B2828" t="s">
        <v>16</v>
      </c>
      <c r="C2828" t="s">
        <v>65</v>
      </c>
      <c r="D2828" t="s">
        <v>14</v>
      </c>
      <c r="E2828">
        <v>0</v>
      </c>
      <c r="F2828">
        <v>-544.9</v>
      </c>
      <c r="G2828">
        <v>69.760000000000005</v>
      </c>
      <c r="H2828">
        <v>54.9</v>
      </c>
      <c r="I2828">
        <v>0.71199999999999997</v>
      </c>
      <c r="J2828">
        <v>79.632999999999996</v>
      </c>
      <c r="K2828">
        <v>159.56399999999999</v>
      </c>
    </row>
    <row r="2829" spans="1:11">
      <c r="A2829" t="str">
        <f t="shared" si="44"/>
        <v>BASE 2 FLUL31.615</v>
      </c>
      <c r="B2829" t="s">
        <v>16</v>
      </c>
      <c r="C2829" t="s">
        <v>65</v>
      </c>
      <c r="D2829" t="s">
        <v>14</v>
      </c>
      <c r="E2829">
        <v>1.615</v>
      </c>
      <c r="F2829">
        <v>-544.9</v>
      </c>
      <c r="G2829">
        <v>69.760000000000005</v>
      </c>
      <c r="H2829">
        <v>54.9</v>
      </c>
      <c r="I2829">
        <v>0.71199999999999997</v>
      </c>
      <c r="J2829">
        <v>-9.89</v>
      </c>
      <c r="K2829">
        <v>47.503</v>
      </c>
    </row>
    <row r="2830" spans="1:11">
      <c r="A2830" t="str">
        <f t="shared" ref="A2830:A2893" si="45">+CONCATENATE(B2830,D2830,E2830)</f>
        <v>BASE 2 FLUL33.23</v>
      </c>
      <c r="B2830" t="s">
        <v>16</v>
      </c>
      <c r="C2830" t="s">
        <v>65</v>
      </c>
      <c r="D2830" t="s">
        <v>14</v>
      </c>
      <c r="E2830">
        <v>3.23</v>
      </c>
      <c r="F2830">
        <v>-544.9</v>
      </c>
      <c r="G2830">
        <v>69.760000000000005</v>
      </c>
      <c r="H2830">
        <v>54.9</v>
      </c>
      <c r="I2830">
        <v>0.71199999999999997</v>
      </c>
      <c r="J2830">
        <v>-99.272000000000006</v>
      </c>
      <c r="K2830">
        <v>-65.238</v>
      </c>
    </row>
    <row r="2831" spans="1:11">
      <c r="A2831" t="str">
        <f t="shared" si="45"/>
        <v>BASE 3 FLUL10</v>
      </c>
      <c r="B2831" t="s">
        <v>17</v>
      </c>
      <c r="C2831" t="s">
        <v>65</v>
      </c>
      <c r="D2831" t="s">
        <v>12</v>
      </c>
      <c r="E2831">
        <v>0</v>
      </c>
      <c r="F2831">
        <v>-203166.31</v>
      </c>
      <c r="G2831">
        <v>4979.95</v>
      </c>
      <c r="H2831">
        <v>-2088.2600000000002</v>
      </c>
      <c r="I2831">
        <v>-11.772</v>
      </c>
      <c r="J2831">
        <v>-2905.288</v>
      </c>
      <c r="K2831">
        <v>8775.9220000000005</v>
      </c>
    </row>
    <row r="2832" spans="1:11">
      <c r="A2832" t="str">
        <f t="shared" si="45"/>
        <v>BASE 3 FLUL11.105</v>
      </c>
      <c r="B2832" t="s">
        <v>17</v>
      </c>
      <c r="C2832" t="s">
        <v>65</v>
      </c>
      <c r="D2832" t="s">
        <v>12</v>
      </c>
      <c r="E2832">
        <v>1.105</v>
      </c>
      <c r="F2832">
        <v>-203166.31</v>
      </c>
      <c r="G2832">
        <v>4979.95</v>
      </c>
      <c r="H2832">
        <v>-2088.2600000000002</v>
      </c>
      <c r="I2832">
        <v>-11.772</v>
      </c>
      <c r="J2832">
        <v>-577.17600000000004</v>
      </c>
      <c r="K2832">
        <v>3208.1030000000001</v>
      </c>
    </row>
    <row r="2833" spans="1:11">
      <c r="A2833" t="str">
        <f t="shared" si="45"/>
        <v>BASE 3 FLUL12.21</v>
      </c>
      <c r="B2833" t="s">
        <v>17</v>
      </c>
      <c r="C2833" t="s">
        <v>65</v>
      </c>
      <c r="D2833" t="s">
        <v>12</v>
      </c>
      <c r="E2833">
        <v>2.21</v>
      </c>
      <c r="F2833">
        <v>-203166.31</v>
      </c>
      <c r="G2833">
        <v>4979.95</v>
      </c>
      <c r="H2833">
        <v>-2088.2600000000002</v>
      </c>
      <c r="I2833">
        <v>-11.772</v>
      </c>
      <c r="J2833">
        <v>1760.7840000000001</v>
      </c>
      <c r="K2833">
        <v>-2414.413</v>
      </c>
    </row>
    <row r="2834" spans="1:11">
      <c r="A2834" t="str">
        <f t="shared" si="45"/>
        <v>BASE 3 FLUL20</v>
      </c>
      <c r="B2834" t="s">
        <v>17</v>
      </c>
      <c r="C2834" t="s">
        <v>65</v>
      </c>
      <c r="D2834" t="s">
        <v>13</v>
      </c>
      <c r="E2834">
        <v>0</v>
      </c>
      <c r="F2834">
        <v>-169161.14</v>
      </c>
      <c r="G2834">
        <v>0.66</v>
      </c>
      <c r="H2834">
        <v>3939.25</v>
      </c>
      <c r="I2834">
        <v>-1.792</v>
      </c>
      <c r="J2834">
        <v>6392.0739999999996</v>
      </c>
      <c r="K2834">
        <v>116.02800000000001</v>
      </c>
    </row>
    <row r="2835" spans="1:11">
      <c r="A2835" t="str">
        <f t="shared" si="45"/>
        <v>BASE 3 FLUL21.105</v>
      </c>
      <c r="B2835" t="s">
        <v>17</v>
      </c>
      <c r="C2835" t="s">
        <v>65</v>
      </c>
      <c r="D2835" t="s">
        <v>13</v>
      </c>
      <c r="E2835">
        <v>1.105</v>
      </c>
      <c r="F2835">
        <v>-169161.14</v>
      </c>
      <c r="G2835">
        <v>0.66</v>
      </c>
      <c r="H2835">
        <v>3939.25</v>
      </c>
      <c r="I2835">
        <v>-1.792</v>
      </c>
      <c r="J2835">
        <v>1992.5350000000001</v>
      </c>
      <c r="K2835">
        <v>114.29900000000001</v>
      </c>
    </row>
    <row r="2836" spans="1:11">
      <c r="A2836" t="str">
        <f t="shared" si="45"/>
        <v>BASE 3 FLUL22.21</v>
      </c>
      <c r="B2836" t="s">
        <v>17</v>
      </c>
      <c r="C2836" t="s">
        <v>65</v>
      </c>
      <c r="D2836" t="s">
        <v>13</v>
      </c>
      <c r="E2836">
        <v>2.21</v>
      </c>
      <c r="F2836">
        <v>-169161.14</v>
      </c>
      <c r="G2836">
        <v>0.66</v>
      </c>
      <c r="H2836">
        <v>3939.25</v>
      </c>
      <c r="I2836">
        <v>-1.792</v>
      </c>
      <c r="J2836">
        <v>-2440.9810000000002</v>
      </c>
      <c r="K2836">
        <v>110.621</v>
      </c>
    </row>
    <row r="2837" spans="1:11">
      <c r="A2837" t="str">
        <f t="shared" si="45"/>
        <v>BASE 3 FLUL30</v>
      </c>
      <c r="B2837" t="s">
        <v>17</v>
      </c>
      <c r="C2837" t="s">
        <v>65</v>
      </c>
      <c r="D2837" t="s">
        <v>14</v>
      </c>
      <c r="E2837">
        <v>0</v>
      </c>
      <c r="F2837">
        <v>-1713.92</v>
      </c>
      <c r="G2837">
        <v>-230.3</v>
      </c>
      <c r="H2837">
        <v>746.08</v>
      </c>
      <c r="I2837">
        <v>4.68</v>
      </c>
      <c r="J2837">
        <v>1078.0940000000001</v>
      </c>
      <c r="K2837">
        <v>-389.20100000000002</v>
      </c>
    </row>
    <row r="2838" spans="1:11">
      <c r="A2838" t="str">
        <f t="shared" si="45"/>
        <v>BASE 3 FLUL31.105</v>
      </c>
      <c r="B2838" t="s">
        <v>17</v>
      </c>
      <c r="C2838" t="s">
        <v>65</v>
      </c>
      <c r="D2838" t="s">
        <v>14</v>
      </c>
      <c r="E2838">
        <v>1.105</v>
      </c>
      <c r="F2838">
        <v>-1713.92</v>
      </c>
      <c r="G2838">
        <v>-230.3</v>
      </c>
      <c r="H2838">
        <v>746.08</v>
      </c>
      <c r="I2838">
        <v>4.68</v>
      </c>
      <c r="J2838">
        <v>245.97499999999999</v>
      </c>
      <c r="K2838">
        <v>-131.85900000000001</v>
      </c>
    </row>
    <row r="2839" spans="1:11">
      <c r="A2839" t="str">
        <f t="shared" si="45"/>
        <v>BASE 3 FLUL32.21</v>
      </c>
      <c r="B2839" t="s">
        <v>17</v>
      </c>
      <c r="C2839" t="s">
        <v>65</v>
      </c>
      <c r="D2839" t="s">
        <v>14</v>
      </c>
      <c r="E2839">
        <v>2.21</v>
      </c>
      <c r="F2839">
        <v>-1713.92</v>
      </c>
      <c r="G2839">
        <v>-230.3</v>
      </c>
      <c r="H2839">
        <v>746.08</v>
      </c>
      <c r="I2839">
        <v>4.68</v>
      </c>
      <c r="J2839">
        <v>-590.34</v>
      </c>
      <c r="K2839">
        <v>127.732</v>
      </c>
    </row>
    <row r="2840" spans="1:11">
      <c r="A2840" t="str">
        <f t="shared" si="45"/>
        <v>5TH FLUL10</v>
      </c>
      <c r="B2840" t="s">
        <v>33</v>
      </c>
      <c r="C2840" t="s">
        <v>66</v>
      </c>
      <c r="D2840" t="s">
        <v>12</v>
      </c>
      <c r="E2840">
        <v>0</v>
      </c>
      <c r="F2840">
        <v>41077.43</v>
      </c>
      <c r="G2840">
        <v>24623.91</v>
      </c>
      <c r="H2840">
        <v>-1210.69</v>
      </c>
      <c r="I2840">
        <v>-0.49399999999999999</v>
      </c>
      <c r="J2840">
        <v>-3393.2710000000002</v>
      </c>
      <c r="K2840">
        <v>43062.995000000003</v>
      </c>
    </row>
    <row r="2841" spans="1:11">
      <c r="A2841" t="str">
        <f t="shared" si="45"/>
        <v>5TH FLUL11.945</v>
      </c>
      <c r="B2841" t="s">
        <v>33</v>
      </c>
      <c r="C2841" t="s">
        <v>66</v>
      </c>
      <c r="D2841" t="s">
        <v>12</v>
      </c>
      <c r="E2841">
        <v>1.9450000000000001</v>
      </c>
      <c r="F2841">
        <v>41077.43</v>
      </c>
      <c r="G2841">
        <v>24623.91</v>
      </c>
      <c r="H2841">
        <v>-1210.69</v>
      </c>
      <c r="I2841">
        <v>-0.49399999999999999</v>
      </c>
      <c r="J2841">
        <v>-1028.8320000000001</v>
      </c>
      <c r="K2841">
        <v>-5132.5870000000004</v>
      </c>
    </row>
    <row r="2842" spans="1:11">
      <c r="A2842" t="str">
        <f t="shared" si="45"/>
        <v>5TH FLUL13.89</v>
      </c>
      <c r="B2842" t="s">
        <v>33</v>
      </c>
      <c r="C2842" t="s">
        <v>66</v>
      </c>
      <c r="D2842" t="s">
        <v>12</v>
      </c>
      <c r="E2842">
        <v>3.89</v>
      </c>
      <c r="F2842">
        <v>41077.43</v>
      </c>
      <c r="G2842">
        <v>24623.91</v>
      </c>
      <c r="H2842">
        <v>-1210.69</v>
      </c>
      <c r="I2842">
        <v>-0.49399999999999999</v>
      </c>
      <c r="J2842">
        <v>1341.047</v>
      </c>
      <c r="K2842">
        <v>-53301.050999999999</v>
      </c>
    </row>
    <row r="2843" spans="1:11">
      <c r="A2843" t="str">
        <f t="shared" si="45"/>
        <v>5TH FLUL20</v>
      </c>
      <c r="B2843" t="s">
        <v>33</v>
      </c>
      <c r="C2843" t="s">
        <v>66</v>
      </c>
      <c r="D2843" t="s">
        <v>13</v>
      </c>
      <c r="E2843">
        <v>0</v>
      </c>
      <c r="F2843">
        <v>-7465.94</v>
      </c>
      <c r="G2843">
        <v>-1449.17</v>
      </c>
      <c r="H2843">
        <v>6896.23</v>
      </c>
      <c r="I2843">
        <v>2.31</v>
      </c>
      <c r="J2843">
        <v>14749.665000000001</v>
      </c>
      <c r="K2843">
        <v>-2196.2060000000001</v>
      </c>
    </row>
    <row r="2844" spans="1:11">
      <c r="A2844" t="str">
        <f t="shared" si="45"/>
        <v>5TH FLUL21.945</v>
      </c>
      <c r="B2844" t="s">
        <v>33</v>
      </c>
      <c r="C2844" t="s">
        <v>66</v>
      </c>
      <c r="D2844" t="s">
        <v>13</v>
      </c>
      <c r="E2844">
        <v>1.9450000000000001</v>
      </c>
      <c r="F2844">
        <v>-7465.94</v>
      </c>
      <c r="G2844">
        <v>-1449.17</v>
      </c>
      <c r="H2844">
        <v>6896.23</v>
      </c>
      <c r="I2844">
        <v>2.31</v>
      </c>
      <c r="J2844">
        <v>1197.8599999999999</v>
      </c>
      <c r="K2844">
        <v>636.59100000000001</v>
      </c>
    </row>
    <row r="2845" spans="1:11">
      <c r="A2845" t="str">
        <f t="shared" si="45"/>
        <v>5TH FLUL23.89</v>
      </c>
      <c r="B2845" t="s">
        <v>33</v>
      </c>
      <c r="C2845" t="s">
        <v>66</v>
      </c>
      <c r="D2845" t="s">
        <v>13</v>
      </c>
      <c r="E2845">
        <v>3.89</v>
      </c>
      <c r="F2845">
        <v>-7465.94</v>
      </c>
      <c r="G2845">
        <v>-1449.17</v>
      </c>
      <c r="H2845">
        <v>6896.23</v>
      </c>
      <c r="I2845">
        <v>2.31</v>
      </c>
      <c r="J2845">
        <v>-12360.282999999999</v>
      </c>
      <c r="K2845">
        <v>3466.0219999999999</v>
      </c>
    </row>
    <row r="2846" spans="1:11">
      <c r="A2846" t="str">
        <f t="shared" si="45"/>
        <v>5TH FLUL30</v>
      </c>
      <c r="B2846" t="s">
        <v>33</v>
      </c>
      <c r="C2846" t="s">
        <v>66</v>
      </c>
      <c r="D2846" t="s">
        <v>14</v>
      </c>
      <c r="E2846">
        <v>0</v>
      </c>
      <c r="F2846">
        <v>-718.09</v>
      </c>
      <c r="G2846">
        <v>-863.89</v>
      </c>
      <c r="H2846">
        <v>-952.31</v>
      </c>
      <c r="I2846">
        <v>53.384</v>
      </c>
      <c r="J2846">
        <v>-2023.0219999999999</v>
      </c>
      <c r="K2846">
        <v>-1523.6590000000001</v>
      </c>
    </row>
    <row r="2847" spans="1:11">
      <c r="A2847" t="str">
        <f t="shared" si="45"/>
        <v>5TH FLUL31.945</v>
      </c>
      <c r="B2847" t="s">
        <v>33</v>
      </c>
      <c r="C2847" t="s">
        <v>66</v>
      </c>
      <c r="D2847" t="s">
        <v>14</v>
      </c>
      <c r="E2847">
        <v>1.9450000000000001</v>
      </c>
      <c r="F2847">
        <v>-718.09</v>
      </c>
      <c r="G2847">
        <v>-863.89</v>
      </c>
      <c r="H2847">
        <v>-952.31</v>
      </c>
      <c r="I2847">
        <v>53.384</v>
      </c>
      <c r="J2847">
        <v>-152.13</v>
      </c>
      <c r="K2847">
        <v>168.16300000000001</v>
      </c>
    </row>
    <row r="2848" spans="1:11">
      <c r="A2848" t="str">
        <f t="shared" si="45"/>
        <v>5TH FLUL33.89</v>
      </c>
      <c r="B2848" t="s">
        <v>33</v>
      </c>
      <c r="C2848" t="s">
        <v>66</v>
      </c>
      <c r="D2848" t="s">
        <v>14</v>
      </c>
      <c r="E2848">
        <v>3.89</v>
      </c>
      <c r="F2848">
        <v>-718.09</v>
      </c>
      <c r="G2848">
        <v>-863.89</v>
      </c>
      <c r="H2848">
        <v>-952.31</v>
      </c>
      <c r="I2848">
        <v>53.384</v>
      </c>
      <c r="J2848">
        <v>1719.568</v>
      </c>
      <c r="K2848">
        <v>1859.097</v>
      </c>
    </row>
    <row r="2849" spans="1:11">
      <c r="A2849" t="str">
        <f t="shared" si="45"/>
        <v>4TH FLUL10</v>
      </c>
      <c r="B2849" t="s">
        <v>20</v>
      </c>
      <c r="C2849" t="s">
        <v>66</v>
      </c>
      <c r="D2849" t="s">
        <v>12</v>
      </c>
      <c r="E2849">
        <v>0</v>
      </c>
      <c r="F2849">
        <v>71482.03</v>
      </c>
      <c r="G2849">
        <v>12895.17</v>
      </c>
      <c r="H2849">
        <v>152.63999999999999</v>
      </c>
      <c r="I2849">
        <v>-45.44</v>
      </c>
      <c r="J2849">
        <v>-607.19100000000003</v>
      </c>
      <c r="K2849">
        <v>29276.745999999999</v>
      </c>
    </row>
    <row r="2850" spans="1:11">
      <c r="A2850" t="str">
        <f t="shared" si="45"/>
        <v>4TH FLUL11.79</v>
      </c>
      <c r="B2850" t="s">
        <v>20</v>
      </c>
      <c r="C2850" t="s">
        <v>66</v>
      </c>
      <c r="D2850" t="s">
        <v>12</v>
      </c>
      <c r="E2850">
        <v>1.79</v>
      </c>
      <c r="F2850">
        <v>71482.03</v>
      </c>
      <c r="G2850">
        <v>12895.17</v>
      </c>
      <c r="H2850">
        <v>152.63999999999999</v>
      </c>
      <c r="I2850">
        <v>-45.44</v>
      </c>
      <c r="J2850">
        <v>-893.18700000000001</v>
      </c>
      <c r="K2850">
        <v>5655.1329999999998</v>
      </c>
    </row>
    <row r="2851" spans="1:11">
      <c r="A2851" t="str">
        <f t="shared" si="45"/>
        <v>4TH FLUL13.58</v>
      </c>
      <c r="B2851" t="s">
        <v>20</v>
      </c>
      <c r="C2851" t="s">
        <v>66</v>
      </c>
      <c r="D2851" t="s">
        <v>12</v>
      </c>
      <c r="E2851">
        <v>3.58</v>
      </c>
      <c r="F2851">
        <v>71482.03</v>
      </c>
      <c r="G2851">
        <v>12895.17</v>
      </c>
      <c r="H2851">
        <v>152.63999999999999</v>
      </c>
      <c r="I2851">
        <v>-45.44</v>
      </c>
      <c r="J2851">
        <v>-1170.009</v>
      </c>
      <c r="K2851">
        <v>-18024.585999999999</v>
      </c>
    </row>
    <row r="2852" spans="1:11">
      <c r="A2852" t="str">
        <f t="shared" si="45"/>
        <v>4TH FLUL20</v>
      </c>
      <c r="B2852" t="s">
        <v>20</v>
      </c>
      <c r="C2852" t="s">
        <v>66</v>
      </c>
      <c r="D2852" t="s">
        <v>13</v>
      </c>
      <c r="E2852">
        <v>0</v>
      </c>
      <c r="F2852">
        <v>-16060.9</v>
      </c>
      <c r="G2852">
        <v>-1154.55</v>
      </c>
      <c r="H2852">
        <v>4410.8999999999996</v>
      </c>
      <c r="I2852">
        <v>2.2040000000000002</v>
      </c>
      <c r="J2852">
        <v>10807.319</v>
      </c>
      <c r="K2852">
        <v>-2314.3890000000001</v>
      </c>
    </row>
    <row r="2853" spans="1:11">
      <c r="A2853" t="str">
        <f t="shared" si="45"/>
        <v>4TH FLUL21.79</v>
      </c>
      <c r="B2853" t="s">
        <v>20</v>
      </c>
      <c r="C2853" t="s">
        <v>66</v>
      </c>
      <c r="D2853" t="s">
        <v>13</v>
      </c>
      <c r="E2853">
        <v>1.79</v>
      </c>
      <c r="F2853">
        <v>-16060.9</v>
      </c>
      <c r="G2853">
        <v>-1154.55</v>
      </c>
      <c r="H2853">
        <v>4410.8999999999996</v>
      </c>
      <c r="I2853">
        <v>2.2040000000000002</v>
      </c>
      <c r="J2853">
        <v>2670.9549999999999</v>
      </c>
      <c r="K2853">
        <v>-214.74700000000001</v>
      </c>
    </row>
    <row r="2854" spans="1:11">
      <c r="A2854" t="str">
        <f t="shared" si="45"/>
        <v>4TH FLUL23.58</v>
      </c>
      <c r="B2854" t="s">
        <v>20</v>
      </c>
      <c r="C2854" t="s">
        <v>66</v>
      </c>
      <c r="D2854" t="s">
        <v>13</v>
      </c>
      <c r="E2854">
        <v>3.58</v>
      </c>
      <c r="F2854">
        <v>-16060.9</v>
      </c>
      <c r="G2854">
        <v>-1154.55</v>
      </c>
      <c r="H2854">
        <v>4410.8999999999996</v>
      </c>
      <c r="I2854">
        <v>2.2040000000000002</v>
      </c>
      <c r="J2854">
        <v>-5492.8490000000002</v>
      </c>
      <c r="K2854">
        <v>1887.1030000000001</v>
      </c>
    </row>
    <row r="2855" spans="1:11">
      <c r="A2855" t="str">
        <f t="shared" si="45"/>
        <v>4TH FLUL30</v>
      </c>
      <c r="B2855" t="s">
        <v>20</v>
      </c>
      <c r="C2855" t="s">
        <v>66</v>
      </c>
      <c r="D2855" t="s">
        <v>14</v>
      </c>
      <c r="E2855">
        <v>0</v>
      </c>
      <c r="F2855">
        <v>-890.29</v>
      </c>
      <c r="G2855">
        <v>-487.84</v>
      </c>
      <c r="H2855">
        <v>-596.09</v>
      </c>
      <c r="I2855">
        <v>47.018999999999998</v>
      </c>
      <c r="J2855">
        <v>-1441.135</v>
      </c>
      <c r="K2855">
        <v>-1120.2550000000001</v>
      </c>
    </row>
    <row r="2856" spans="1:11">
      <c r="A2856" t="str">
        <f t="shared" si="45"/>
        <v>4TH FLUL31.79</v>
      </c>
      <c r="B2856" t="s">
        <v>20</v>
      </c>
      <c r="C2856" t="s">
        <v>66</v>
      </c>
      <c r="D2856" t="s">
        <v>14</v>
      </c>
      <c r="E2856">
        <v>1.79</v>
      </c>
      <c r="F2856">
        <v>-890.29</v>
      </c>
      <c r="G2856">
        <v>-487.84</v>
      </c>
      <c r="H2856">
        <v>-596.09</v>
      </c>
      <c r="I2856">
        <v>47.018999999999998</v>
      </c>
      <c r="J2856">
        <v>-341.505</v>
      </c>
      <c r="K2856">
        <v>-226.21700000000001</v>
      </c>
    </row>
    <row r="2857" spans="1:11">
      <c r="A2857" t="str">
        <f t="shared" si="45"/>
        <v>4TH FLUL33.58</v>
      </c>
      <c r="B2857" t="s">
        <v>20</v>
      </c>
      <c r="C2857" t="s">
        <v>66</v>
      </c>
      <c r="D2857" t="s">
        <v>14</v>
      </c>
      <c r="E2857">
        <v>3.58</v>
      </c>
      <c r="F2857">
        <v>-890.29</v>
      </c>
      <c r="G2857">
        <v>-487.84</v>
      </c>
      <c r="H2857">
        <v>-596.09</v>
      </c>
      <c r="I2857">
        <v>47.018999999999998</v>
      </c>
      <c r="J2857">
        <v>761.63300000000004</v>
      </c>
      <c r="K2857">
        <v>670.14599999999996</v>
      </c>
    </row>
    <row r="2858" spans="1:11">
      <c r="A2858" t="str">
        <f t="shared" si="45"/>
        <v>3RD FLUL10</v>
      </c>
      <c r="B2858" t="s">
        <v>22</v>
      </c>
      <c r="C2858" t="s">
        <v>66</v>
      </c>
      <c r="D2858" t="s">
        <v>12</v>
      </c>
      <c r="E2858">
        <v>0</v>
      </c>
      <c r="F2858">
        <v>99361.69</v>
      </c>
      <c r="G2858">
        <v>15743.04</v>
      </c>
      <c r="H2858">
        <v>289.94</v>
      </c>
      <c r="I2858">
        <v>-62.604999999999997</v>
      </c>
      <c r="J2858">
        <v>443.83300000000003</v>
      </c>
      <c r="K2858">
        <v>33372.883999999998</v>
      </c>
    </row>
    <row r="2859" spans="1:11">
      <c r="A2859" t="str">
        <f t="shared" si="45"/>
        <v>3RD FLUL11.79</v>
      </c>
      <c r="B2859" t="s">
        <v>22</v>
      </c>
      <c r="C2859" t="s">
        <v>66</v>
      </c>
      <c r="D2859" t="s">
        <v>12</v>
      </c>
      <c r="E2859">
        <v>1.79</v>
      </c>
      <c r="F2859">
        <v>99361.69</v>
      </c>
      <c r="G2859">
        <v>15743.04</v>
      </c>
      <c r="H2859">
        <v>289.94</v>
      </c>
      <c r="I2859">
        <v>-62.604999999999997</v>
      </c>
      <c r="J2859">
        <v>-109.081</v>
      </c>
      <c r="K2859">
        <v>4357.3010000000004</v>
      </c>
    </row>
    <row r="2860" spans="1:11">
      <c r="A2860" t="str">
        <f t="shared" si="45"/>
        <v>3RD FLUL13.58</v>
      </c>
      <c r="B2860" t="s">
        <v>22</v>
      </c>
      <c r="C2860" t="s">
        <v>66</v>
      </c>
      <c r="D2860" t="s">
        <v>12</v>
      </c>
      <c r="E2860">
        <v>3.58</v>
      </c>
      <c r="F2860">
        <v>99361.69</v>
      </c>
      <c r="G2860">
        <v>15743.04</v>
      </c>
      <c r="H2860">
        <v>289.94</v>
      </c>
      <c r="I2860">
        <v>-62.604999999999997</v>
      </c>
      <c r="J2860">
        <v>-660.28099999999995</v>
      </c>
      <c r="K2860">
        <v>-24726.861000000001</v>
      </c>
    </row>
    <row r="2861" spans="1:11">
      <c r="A2861" t="str">
        <f t="shared" si="45"/>
        <v>3RD FLUL20</v>
      </c>
      <c r="B2861" t="s">
        <v>22</v>
      </c>
      <c r="C2861" t="s">
        <v>66</v>
      </c>
      <c r="D2861" t="s">
        <v>13</v>
      </c>
      <c r="E2861">
        <v>0</v>
      </c>
      <c r="F2861">
        <v>-23572.26</v>
      </c>
      <c r="G2861">
        <v>-1057.26</v>
      </c>
      <c r="H2861">
        <v>4448.97</v>
      </c>
      <c r="I2861">
        <v>-1.9059999999999999</v>
      </c>
      <c r="J2861">
        <v>10785.192999999999</v>
      </c>
      <c r="K2861">
        <v>-2269.42</v>
      </c>
    </row>
    <row r="2862" spans="1:11">
      <c r="A2862" t="str">
        <f t="shared" si="45"/>
        <v>3RD FLUL21.79</v>
      </c>
      <c r="B2862" t="s">
        <v>22</v>
      </c>
      <c r="C2862" t="s">
        <v>66</v>
      </c>
      <c r="D2862" t="s">
        <v>13</v>
      </c>
      <c r="E2862">
        <v>1.79</v>
      </c>
      <c r="F2862">
        <v>-23572.26</v>
      </c>
      <c r="G2862">
        <v>-1057.26</v>
      </c>
      <c r="H2862">
        <v>4448.97</v>
      </c>
      <c r="I2862">
        <v>-1.9059999999999999</v>
      </c>
      <c r="J2862">
        <v>2500.8589999999999</v>
      </c>
      <c r="K2862">
        <v>-328.34199999999998</v>
      </c>
    </row>
    <row r="2863" spans="1:11">
      <c r="A2863" t="str">
        <f t="shared" si="45"/>
        <v>3RD FLUL23.58</v>
      </c>
      <c r="B2863" t="s">
        <v>22</v>
      </c>
      <c r="C2863" t="s">
        <v>66</v>
      </c>
      <c r="D2863" t="s">
        <v>13</v>
      </c>
      <c r="E2863">
        <v>3.58</v>
      </c>
      <c r="F2863">
        <v>-23572.26</v>
      </c>
      <c r="G2863">
        <v>-1057.26</v>
      </c>
      <c r="H2863">
        <v>4448.97</v>
      </c>
      <c r="I2863">
        <v>-1.9059999999999999</v>
      </c>
      <c r="J2863">
        <v>-5822.8130000000001</v>
      </c>
      <c r="K2863">
        <v>1617.903</v>
      </c>
    </row>
    <row r="2864" spans="1:11">
      <c r="A2864" t="str">
        <f t="shared" si="45"/>
        <v>3RD FLUL30</v>
      </c>
      <c r="B2864" t="s">
        <v>22</v>
      </c>
      <c r="C2864" t="s">
        <v>66</v>
      </c>
      <c r="D2864" t="s">
        <v>14</v>
      </c>
      <c r="E2864">
        <v>0</v>
      </c>
      <c r="F2864">
        <v>-1118.8399999999999</v>
      </c>
      <c r="G2864">
        <v>-557.55999999999995</v>
      </c>
      <c r="H2864">
        <v>-625.03</v>
      </c>
      <c r="I2864">
        <v>42.503</v>
      </c>
      <c r="J2864">
        <v>-1445.299</v>
      </c>
      <c r="K2864">
        <v>-1231.26</v>
      </c>
    </row>
    <row r="2865" spans="1:11">
      <c r="A2865" t="str">
        <f t="shared" si="45"/>
        <v>3RD FLUL31.79</v>
      </c>
      <c r="B2865" t="s">
        <v>22</v>
      </c>
      <c r="C2865" t="s">
        <v>66</v>
      </c>
      <c r="D2865" t="s">
        <v>14</v>
      </c>
      <c r="E2865">
        <v>1.79</v>
      </c>
      <c r="F2865">
        <v>-1118.8399999999999</v>
      </c>
      <c r="G2865">
        <v>-557.55999999999995</v>
      </c>
      <c r="H2865">
        <v>-625.03</v>
      </c>
      <c r="I2865">
        <v>42.503</v>
      </c>
      <c r="J2865">
        <v>-280.81599999999997</v>
      </c>
      <c r="K2865">
        <v>-202.89</v>
      </c>
    </row>
    <row r="2866" spans="1:11">
      <c r="A2866" t="str">
        <f t="shared" si="45"/>
        <v>3RD FLUL33.58</v>
      </c>
      <c r="B2866" t="s">
        <v>22</v>
      </c>
      <c r="C2866" t="s">
        <v>66</v>
      </c>
      <c r="D2866" t="s">
        <v>14</v>
      </c>
      <c r="E2866">
        <v>3.58</v>
      </c>
      <c r="F2866">
        <v>-1118.8399999999999</v>
      </c>
      <c r="G2866">
        <v>-557.55999999999995</v>
      </c>
      <c r="H2866">
        <v>-625.03</v>
      </c>
      <c r="I2866">
        <v>42.503</v>
      </c>
      <c r="J2866">
        <v>888.08500000000004</v>
      </c>
      <c r="K2866">
        <v>828.67200000000003</v>
      </c>
    </row>
    <row r="2867" spans="1:11">
      <c r="A2867" t="str">
        <f t="shared" si="45"/>
        <v>2ND FLUL10</v>
      </c>
      <c r="B2867" t="s">
        <v>23</v>
      </c>
      <c r="C2867" t="s">
        <v>66</v>
      </c>
      <c r="D2867" t="s">
        <v>12</v>
      </c>
      <c r="E2867">
        <v>0</v>
      </c>
      <c r="F2867">
        <v>126356.18</v>
      </c>
      <c r="G2867">
        <v>14571.11</v>
      </c>
      <c r="H2867">
        <v>236.74</v>
      </c>
      <c r="I2867">
        <v>-53.716000000000001</v>
      </c>
      <c r="J2867">
        <v>797.86500000000001</v>
      </c>
      <c r="K2867">
        <v>34380.616000000002</v>
      </c>
    </row>
    <row r="2868" spans="1:11">
      <c r="A2868" t="str">
        <f t="shared" si="45"/>
        <v>2ND FLUL11.79</v>
      </c>
      <c r="B2868" t="s">
        <v>23</v>
      </c>
      <c r="C2868" t="s">
        <v>66</v>
      </c>
      <c r="D2868" t="s">
        <v>12</v>
      </c>
      <c r="E2868">
        <v>1.79</v>
      </c>
      <c r="F2868">
        <v>126356.18</v>
      </c>
      <c r="G2868">
        <v>14571.11</v>
      </c>
      <c r="H2868">
        <v>236.74</v>
      </c>
      <c r="I2868">
        <v>-53.716000000000001</v>
      </c>
      <c r="J2868">
        <v>337.63299999999998</v>
      </c>
      <c r="K2868">
        <v>7329.8389999999999</v>
      </c>
    </row>
    <row r="2869" spans="1:11">
      <c r="A2869" t="str">
        <f t="shared" si="45"/>
        <v>2ND FLUL13.58</v>
      </c>
      <c r="B2869" t="s">
        <v>23</v>
      </c>
      <c r="C2869" t="s">
        <v>66</v>
      </c>
      <c r="D2869" t="s">
        <v>12</v>
      </c>
      <c r="E2869">
        <v>3.58</v>
      </c>
      <c r="F2869">
        <v>126356.18</v>
      </c>
      <c r="G2869">
        <v>14571.11</v>
      </c>
      <c r="H2869">
        <v>236.74</v>
      </c>
      <c r="I2869">
        <v>-53.716000000000001</v>
      </c>
      <c r="J2869">
        <v>-129.71199999999999</v>
      </c>
      <c r="K2869">
        <v>-19875.436000000002</v>
      </c>
    </row>
    <row r="2870" spans="1:11">
      <c r="A2870" t="str">
        <f t="shared" si="45"/>
        <v>2ND FLUL20</v>
      </c>
      <c r="B2870" t="s">
        <v>23</v>
      </c>
      <c r="C2870" t="s">
        <v>66</v>
      </c>
      <c r="D2870" t="s">
        <v>13</v>
      </c>
      <c r="E2870">
        <v>0</v>
      </c>
      <c r="F2870">
        <v>-29712.27</v>
      </c>
      <c r="G2870">
        <v>-783.35</v>
      </c>
      <c r="H2870">
        <v>3055.3</v>
      </c>
      <c r="I2870">
        <v>-0.82399999999999995</v>
      </c>
      <c r="J2870">
        <v>8344.5969999999998</v>
      </c>
      <c r="K2870">
        <v>-1992.172</v>
      </c>
    </row>
    <row r="2871" spans="1:11">
      <c r="A2871" t="str">
        <f t="shared" si="45"/>
        <v>2ND FLUL21.79</v>
      </c>
      <c r="B2871" t="s">
        <v>23</v>
      </c>
      <c r="C2871" t="s">
        <v>66</v>
      </c>
      <c r="D2871" t="s">
        <v>13</v>
      </c>
      <c r="E2871">
        <v>1.79</v>
      </c>
      <c r="F2871">
        <v>-29712.27</v>
      </c>
      <c r="G2871">
        <v>-783.35</v>
      </c>
      <c r="H2871">
        <v>3055.3</v>
      </c>
      <c r="I2871">
        <v>-0.82399999999999995</v>
      </c>
      <c r="J2871">
        <v>2546.3870000000002</v>
      </c>
      <c r="K2871">
        <v>-542.399</v>
      </c>
    </row>
    <row r="2872" spans="1:11">
      <c r="A2872" t="str">
        <f t="shared" si="45"/>
        <v>2ND FLUL23.58</v>
      </c>
      <c r="B2872" t="s">
        <v>23</v>
      </c>
      <c r="C2872" t="s">
        <v>66</v>
      </c>
      <c r="D2872" t="s">
        <v>13</v>
      </c>
      <c r="E2872">
        <v>3.58</v>
      </c>
      <c r="F2872">
        <v>-29712.27</v>
      </c>
      <c r="G2872">
        <v>-783.35</v>
      </c>
      <c r="H2872">
        <v>3055.3</v>
      </c>
      <c r="I2872">
        <v>-0.82399999999999995</v>
      </c>
      <c r="J2872">
        <v>-3305.4780000000001</v>
      </c>
      <c r="K2872">
        <v>918.80499999999995</v>
      </c>
    </row>
    <row r="2873" spans="1:11">
      <c r="A2873" t="str">
        <f t="shared" si="45"/>
        <v>2ND FLUL30</v>
      </c>
      <c r="B2873" t="s">
        <v>23</v>
      </c>
      <c r="C2873" t="s">
        <v>66</v>
      </c>
      <c r="D2873" t="s">
        <v>14</v>
      </c>
      <c r="E2873">
        <v>0</v>
      </c>
      <c r="F2873">
        <v>-1365.01</v>
      </c>
      <c r="G2873">
        <v>-483.14</v>
      </c>
      <c r="H2873">
        <v>-539.01</v>
      </c>
      <c r="I2873">
        <v>35.804000000000002</v>
      </c>
      <c r="J2873">
        <v>-1401.3710000000001</v>
      </c>
      <c r="K2873">
        <v>-1195.7950000000001</v>
      </c>
    </row>
    <row r="2874" spans="1:11">
      <c r="A2874" t="str">
        <f t="shared" si="45"/>
        <v>2ND FLUL31.79</v>
      </c>
      <c r="B2874" t="s">
        <v>23</v>
      </c>
      <c r="C2874" t="s">
        <v>66</v>
      </c>
      <c r="D2874" t="s">
        <v>14</v>
      </c>
      <c r="E2874">
        <v>1.79</v>
      </c>
      <c r="F2874">
        <v>-1365.01</v>
      </c>
      <c r="G2874">
        <v>-483.14</v>
      </c>
      <c r="H2874">
        <v>-539.01</v>
      </c>
      <c r="I2874">
        <v>35.804000000000002</v>
      </c>
      <c r="J2874">
        <v>-386.97300000000001</v>
      </c>
      <c r="K2874">
        <v>-298.48599999999999</v>
      </c>
    </row>
    <row r="2875" spans="1:11">
      <c r="A2875" t="str">
        <f t="shared" si="45"/>
        <v>2ND FLUL33.58</v>
      </c>
      <c r="B2875" t="s">
        <v>23</v>
      </c>
      <c r="C2875" t="s">
        <v>66</v>
      </c>
      <c r="D2875" t="s">
        <v>14</v>
      </c>
      <c r="E2875">
        <v>3.58</v>
      </c>
      <c r="F2875">
        <v>-1365.01</v>
      </c>
      <c r="G2875">
        <v>-483.14</v>
      </c>
      <c r="H2875">
        <v>-539.01</v>
      </c>
      <c r="I2875">
        <v>35.804000000000002</v>
      </c>
      <c r="J2875">
        <v>635.58000000000004</v>
      </c>
      <c r="K2875">
        <v>605.11300000000006</v>
      </c>
    </row>
    <row r="2876" spans="1:11">
      <c r="A2876" t="str">
        <f t="shared" si="45"/>
        <v>1ST FLUL10</v>
      </c>
      <c r="B2876" t="s">
        <v>24</v>
      </c>
      <c r="C2876" t="s">
        <v>66</v>
      </c>
      <c r="D2876" t="s">
        <v>12</v>
      </c>
      <c r="E2876">
        <v>0</v>
      </c>
      <c r="F2876">
        <v>148570.64000000001</v>
      </c>
      <c r="G2876">
        <v>13578.2</v>
      </c>
      <c r="H2876">
        <v>261.8</v>
      </c>
      <c r="I2876">
        <v>-22.148</v>
      </c>
      <c r="J2876">
        <v>1503.2529999999999</v>
      </c>
      <c r="K2876">
        <v>41979.652000000002</v>
      </c>
    </row>
    <row r="2877" spans="1:11">
      <c r="A2877" t="str">
        <f t="shared" si="45"/>
        <v>1ST FLUL11.79</v>
      </c>
      <c r="B2877" t="s">
        <v>24</v>
      </c>
      <c r="C2877" t="s">
        <v>66</v>
      </c>
      <c r="D2877" t="s">
        <v>12</v>
      </c>
      <c r="E2877">
        <v>1.79</v>
      </c>
      <c r="F2877">
        <v>148570.64000000001</v>
      </c>
      <c r="G2877">
        <v>13578.2</v>
      </c>
      <c r="H2877">
        <v>261.8</v>
      </c>
      <c r="I2877">
        <v>-22.148</v>
      </c>
      <c r="J2877">
        <v>1037.818</v>
      </c>
      <c r="K2877">
        <v>17172.343000000001</v>
      </c>
    </row>
    <row r="2878" spans="1:11">
      <c r="A2878" t="str">
        <f t="shared" si="45"/>
        <v>1ST FLUL13.58</v>
      </c>
      <c r="B2878" t="s">
        <v>24</v>
      </c>
      <c r="C2878" t="s">
        <v>66</v>
      </c>
      <c r="D2878" t="s">
        <v>12</v>
      </c>
      <c r="E2878">
        <v>3.58</v>
      </c>
      <c r="F2878">
        <v>148570.64000000001</v>
      </c>
      <c r="G2878">
        <v>13578.2</v>
      </c>
      <c r="H2878">
        <v>261.8</v>
      </c>
      <c r="I2878">
        <v>-22.148</v>
      </c>
      <c r="J2878">
        <v>545.10599999999999</v>
      </c>
      <c r="K2878">
        <v>-8086.4260000000004</v>
      </c>
    </row>
    <row r="2879" spans="1:11">
      <c r="A2879" t="str">
        <f t="shared" si="45"/>
        <v>1ST FLUL20</v>
      </c>
      <c r="B2879" t="s">
        <v>24</v>
      </c>
      <c r="C2879" t="s">
        <v>66</v>
      </c>
      <c r="D2879" t="s">
        <v>13</v>
      </c>
      <c r="E2879">
        <v>0</v>
      </c>
      <c r="F2879">
        <v>-34059.83</v>
      </c>
      <c r="G2879">
        <v>-10.130000000000001</v>
      </c>
      <c r="H2879">
        <v>3928.44</v>
      </c>
      <c r="I2879">
        <v>-0.78100000000000003</v>
      </c>
      <c r="J2879">
        <v>12895.56</v>
      </c>
      <c r="K2879">
        <v>-334.34300000000002</v>
      </c>
    </row>
    <row r="2880" spans="1:11">
      <c r="A2880" t="str">
        <f t="shared" si="45"/>
        <v>1ST FLUL21.79</v>
      </c>
      <c r="B2880" t="s">
        <v>24</v>
      </c>
      <c r="C2880" t="s">
        <v>66</v>
      </c>
      <c r="D2880" t="s">
        <v>13</v>
      </c>
      <c r="E2880">
        <v>1.79</v>
      </c>
      <c r="F2880">
        <v>-34059.83</v>
      </c>
      <c r="G2880">
        <v>-10.130000000000001</v>
      </c>
      <c r="H2880">
        <v>3928.44</v>
      </c>
      <c r="I2880">
        <v>-0.78100000000000003</v>
      </c>
      <c r="J2880">
        <v>5676.1809999999996</v>
      </c>
      <c r="K2880">
        <v>-290.06700000000001</v>
      </c>
    </row>
    <row r="2881" spans="1:11">
      <c r="A2881" t="str">
        <f t="shared" si="45"/>
        <v>1ST FLUL23.58</v>
      </c>
      <c r="B2881" t="s">
        <v>24</v>
      </c>
      <c r="C2881" t="s">
        <v>66</v>
      </c>
      <c r="D2881" t="s">
        <v>13</v>
      </c>
      <c r="E2881">
        <v>3.58</v>
      </c>
      <c r="F2881">
        <v>-34059.83</v>
      </c>
      <c r="G2881">
        <v>-10.130000000000001</v>
      </c>
      <c r="H2881">
        <v>3928.44</v>
      </c>
      <c r="I2881">
        <v>-0.78100000000000003</v>
      </c>
      <c r="J2881">
        <v>-1692.4169999999999</v>
      </c>
      <c r="K2881">
        <v>-238.167</v>
      </c>
    </row>
    <row r="2882" spans="1:11">
      <c r="A2882" t="str">
        <f t="shared" si="45"/>
        <v>1ST FLUL30</v>
      </c>
      <c r="B2882" t="s">
        <v>24</v>
      </c>
      <c r="C2882" t="s">
        <v>66</v>
      </c>
      <c r="D2882" t="s">
        <v>14</v>
      </c>
      <c r="E2882">
        <v>0</v>
      </c>
      <c r="F2882">
        <v>-1521.14</v>
      </c>
      <c r="G2882">
        <v>-391.64</v>
      </c>
      <c r="H2882">
        <v>-574.54999999999995</v>
      </c>
      <c r="I2882">
        <v>19.771999999999998</v>
      </c>
      <c r="J2882">
        <v>-1971.6369999999999</v>
      </c>
      <c r="K2882">
        <v>-1275.7670000000001</v>
      </c>
    </row>
    <row r="2883" spans="1:11">
      <c r="A2883" t="str">
        <f t="shared" si="45"/>
        <v>1ST FLUL31.79</v>
      </c>
      <c r="B2883" t="s">
        <v>24</v>
      </c>
      <c r="C2883" t="s">
        <v>66</v>
      </c>
      <c r="D2883" t="s">
        <v>14</v>
      </c>
      <c r="E2883">
        <v>1.79</v>
      </c>
      <c r="F2883">
        <v>-1521.14</v>
      </c>
      <c r="G2883">
        <v>-391.64</v>
      </c>
      <c r="H2883">
        <v>-574.54999999999995</v>
      </c>
      <c r="I2883">
        <v>19.771999999999998</v>
      </c>
      <c r="J2883">
        <v>-919.96500000000003</v>
      </c>
      <c r="K2883">
        <v>-559.79200000000003</v>
      </c>
    </row>
    <row r="2884" spans="1:11">
      <c r="A2884" t="str">
        <f t="shared" si="45"/>
        <v>1ST FLUL33.58</v>
      </c>
      <c r="B2884" t="s">
        <v>24</v>
      </c>
      <c r="C2884" t="s">
        <v>66</v>
      </c>
      <c r="D2884" t="s">
        <v>14</v>
      </c>
      <c r="E2884">
        <v>3.58</v>
      </c>
      <c r="F2884">
        <v>-1521.14</v>
      </c>
      <c r="G2884">
        <v>-391.64</v>
      </c>
      <c r="H2884">
        <v>-574.54999999999995</v>
      </c>
      <c r="I2884">
        <v>19.771999999999998</v>
      </c>
      <c r="J2884">
        <v>155.89099999999999</v>
      </c>
      <c r="K2884">
        <v>170.899</v>
      </c>
    </row>
    <row r="2885" spans="1:11">
      <c r="A2885" t="str">
        <f t="shared" si="45"/>
        <v>GROUND FLUL10</v>
      </c>
      <c r="B2885" t="s">
        <v>10</v>
      </c>
      <c r="C2885" t="s">
        <v>66</v>
      </c>
      <c r="D2885" t="s">
        <v>12</v>
      </c>
      <c r="E2885">
        <v>0</v>
      </c>
      <c r="F2885">
        <v>77257.34</v>
      </c>
      <c r="G2885">
        <v>-211.33</v>
      </c>
      <c r="H2885">
        <v>709.7</v>
      </c>
      <c r="I2885">
        <v>-0.47399999999999998</v>
      </c>
      <c r="J2885">
        <v>814.54399999999998</v>
      </c>
      <c r="K2885">
        <v>300.137</v>
      </c>
    </row>
    <row r="2886" spans="1:11">
      <c r="A2886" t="str">
        <f t="shared" si="45"/>
        <v>GROUND FLUL11.615</v>
      </c>
      <c r="B2886" t="s">
        <v>10</v>
      </c>
      <c r="C2886" t="s">
        <v>66</v>
      </c>
      <c r="D2886" t="s">
        <v>12</v>
      </c>
      <c r="E2886">
        <v>1.615</v>
      </c>
      <c r="F2886">
        <v>77257.34</v>
      </c>
      <c r="G2886">
        <v>-211.33</v>
      </c>
      <c r="H2886">
        <v>709.7</v>
      </c>
      <c r="I2886">
        <v>-0.47399999999999998</v>
      </c>
      <c r="J2886">
        <v>-331.72</v>
      </c>
      <c r="K2886">
        <v>631.42200000000003</v>
      </c>
    </row>
    <row r="2887" spans="1:11">
      <c r="A2887" t="str">
        <f t="shared" si="45"/>
        <v>GROUND FLUL13.23</v>
      </c>
      <c r="B2887" t="s">
        <v>10</v>
      </c>
      <c r="C2887" t="s">
        <v>66</v>
      </c>
      <c r="D2887" t="s">
        <v>12</v>
      </c>
      <c r="E2887">
        <v>3.23</v>
      </c>
      <c r="F2887">
        <v>77257.34</v>
      </c>
      <c r="G2887">
        <v>-211.33</v>
      </c>
      <c r="H2887">
        <v>709.7</v>
      </c>
      <c r="I2887">
        <v>-0.47399999999999998</v>
      </c>
      <c r="J2887">
        <v>-1473.991</v>
      </c>
      <c r="K2887">
        <v>955.10599999999999</v>
      </c>
    </row>
    <row r="2888" spans="1:11">
      <c r="A2888" t="str">
        <f t="shared" si="45"/>
        <v>GROUND FLUL20</v>
      </c>
      <c r="B2888" t="s">
        <v>10</v>
      </c>
      <c r="C2888" t="s">
        <v>66</v>
      </c>
      <c r="D2888" t="s">
        <v>13</v>
      </c>
      <c r="E2888">
        <v>0</v>
      </c>
      <c r="F2888">
        <v>-50347.4</v>
      </c>
      <c r="G2888">
        <v>1541.29</v>
      </c>
      <c r="H2888">
        <v>2550.08</v>
      </c>
      <c r="I2888">
        <v>-0.76500000000000001</v>
      </c>
      <c r="J2888">
        <v>4494.2330000000002</v>
      </c>
      <c r="K2888">
        <v>2357.348</v>
      </c>
    </row>
    <row r="2889" spans="1:11">
      <c r="A2889" t="str">
        <f t="shared" si="45"/>
        <v>GROUND FLUL21.615</v>
      </c>
      <c r="B2889" t="s">
        <v>10</v>
      </c>
      <c r="C2889" t="s">
        <v>66</v>
      </c>
      <c r="D2889" t="s">
        <v>13</v>
      </c>
      <c r="E2889">
        <v>1.615</v>
      </c>
      <c r="F2889">
        <v>-50347.4</v>
      </c>
      <c r="G2889">
        <v>1541.29</v>
      </c>
      <c r="H2889">
        <v>2550.08</v>
      </c>
      <c r="I2889">
        <v>-0.76500000000000001</v>
      </c>
      <c r="J2889">
        <v>341.38200000000001</v>
      </c>
      <c r="K2889">
        <v>-133.76900000000001</v>
      </c>
    </row>
    <row r="2890" spans="1:11">
      <c r="A2890" t="str">
        <f t="shared" si="45"/>
        <v>GROUND FLUL23.23</v>
      </c>
      <c r="B2890" t="s">
        <v>10</v>
      </c>
      <c r="C2890" t="s">
        <v>66</v>
      </c>
      <c r="D2890" t="s">
        <v>13</v>
      </c>
      <c r="E2890">
        <v>3.23</v>
      </c>
      <c r="F2890">
        <v>-50347.4</v>
      </c>
      <c r="G2890">
        <v>1541.29</v>
      </c>
      <c r="H2890">
        <v>2550.08</v>
      </c>
      <c r="I2890">
        <v>-0.76500000000000001</v>
      </c>
      <c r="J2890">
        <v>-3815.5790000000002</v>
      </c>
      <c r="K2890">
        <v>-2623.2750000000001</v>
      </c>
    </row>
    <row r="2891" spans="1:11">
      <c r="A2891" t="str">
        <f t="shared" si="45"/>
        <v>GROUND FLUL30</v>
      </c>
      <c r="B2891" t="s">
        <v>10</v>
      </c>
      <c r="C2891" t="s">
        <v>66</v>
      </c>
      <c r="D2891" t="s">
        <v>14</v>
      </c>
      <c r="E2891">
        <v>0</v>
      </c>
      <c r="F2891">
        <v>71.3</v>
      </c>
      <c r="G2891">
        <v>-5.73</v>
      </c>
      <c r="H2891">
        <v>-27.35</v>
      </c>
      <c r="I2891">
        <v>0.57299999999999995</v>
      </c>
      <c r="J2891">
        <v>-62.343000000000004</v>
      </c>
      <c r="K2891">
        <v>-22.346</v>
      </c>
    </row>
    <row r="2892" spans="1:11">
      <c r="A2892" t="str">
        <f t="shared" si="45"/>
        <v>GROUND FLUL31.615</v>
      </c>
      <c r="B2892" t="s">
        <v>10</v>
      </c>
      <c r="C2892" t="s">
        <v>66</v>
      </c>
      <c r="D2892" t="s">
        <v>14</v>
      </c>
      <c r="E2892">
        <v>1.615</v>
      </c>
      <c r="F2892">
        <v>71.3</v>
      </c>
      <c r="G2892">
        <v>-5.73</v>
      </c>
      <c r="H2892">
        <v>-27.35</v>
      </c>
      <c r="I2892">
        <v>0.57299999999999995</v>
      </c>
      <c r="J2892">
        <v>-17.652999999999999</v>
      </c>
      <c r="K2892">
        <v>-12.827999999999999</v>
      </c>
    </row>
    <row r="2893" spans="1:11">
      <c r="A2893" t="str">
        <f t="shared" si="45"/>
        <v>GROUND FLUL33.23</v>
      </c>
      <c r="B2893" t="s">
        <v>10</v>
      </c>
      <c r="C2893" t="s">
        <v>66</v>
      </c>
      <c r="D2893" t="s">
        <v>14</v>
      </c>
      <c r="E2893">
        <v>3.23</v>
      </c>
      <c r="F2893">
        <v>71.3</v>
      </c>
      <c r="G2893">
        <v>-5.73</v>
      </c>
      <c r="H2893">
        <v>-27.35</v>
      </c>
      <c r="I2893">
        <v>0.57299999999999995</v>
      </c>
      <c r="J2893">
        <v>27.25</v>
      </c>
      <c r="K2893">
        <v>-3.1560000000000001</v>
      </c>
    </row>
    <row r="2894" spans="1:11">
      <c r="A2894" t="str">
        <f t="shared" ref="A2894:A2957" si="46">+CONCATENATE(B2894,D2894,E2894)</f>
        <v>BASE 1 FLUL10</v>
      </c>
      <c r="B2894" t="s">
        <v>15</v>
      </c>
      <c r="C2894" t="s">
        <v>66</v>
      </c>
      <c r="D2894" t="s">
        <v>12</v>
      </c>
      <c r="E2894">
        <v>0</v>
      </c>
      <c r="F2894">
        <v>56963.199999999997</v>
      </c>
      <c r="G2894">
        <v>67.680000000000007</v>
      </c>
      <c r="H2894">
        <v>322.38</v>
      </c>
      <c r="I2894">
        <v>-0.246</v>
      </c>
      <c r="J2894">
        <v>494.22500000000002</v>
      </c>
      <c r="K2894">
        <v>106.22199999999999</v>
      </c>
    </row>
    <row r="2895" spans="1:11">
      <c r="A2895" t="str">
        <f t="shared" si="46"/>
        <v>BASE 1 FLUL11.615</v>
      </c>
      <c r="B2895" t="s">
        <v>15</v>
      </c>
      <c r="C2895" t="s">
        <v>66</v>
      </c>
      <c r="D2895" t="s">
        <v>12</v>
      </c>
      <c r="E2895">
        <v>1.615</v>
      </c>
      <c r="F2895">
        <v>56963.199999999997</v>
      </c>
      <c r="G2895">
        <v>67.680000000000007</v>
      </c>
      <c r="H2895">
        <v>322.38</v>
      </c>
      <c r="I2895">
        <v>-0.246</v>
      </c>
      <c r="J2895">
        <v>-26.324000000000002</v>
      </c>
      <c r="K2895">
        <v>-12.736000000000001</v>
      </c>
    </row>
    <row r="2896" spans="1:11">
      <c r="A2896" t="str">
        <f t="shared" si="46"/>
        <v>BASE 1 FLUL13.23</v>
      </c>
      <c r="B2896" t="s">
        <v>15</v>
      </c>
      <c r="C2896" t="s">
        <v>66</v>
      </c>
      <c r="D2896" t="s">
        <v>12</v>
      </c>
      <c r="E2896">
        <v>3.23</v>
      </c>
      <c r="F2896">
        <v>56963.199999999997</v>
      </c>
      <c r="G2896">
        <v>67.680000000000007</v>
      </c>
      <c r="H2896">
        <v>322.38</v>
      </c>
      <c r="I2896">
        <v>-0.246</v>
      </c>
      <c r="J2896">
        <v>-546.50599999999997</v>
      </c>
      <c r="K2896">
        <v>-131.51599999999999</v>
      </c>
    </row>
    <row r="2897" spans="1:11">
      <c r="A2897" t="str">
        <f t="shared" si="46"/>
        <v>BASE 1 FLUL20</v>
      </c>
      <c r="B2897" t="s">
        <v>15</v>
      </c>
      <c r="C2897" t="s">
        <v>66</v>
      </c>
      <c r="D2897" t="s">
        <v>13</v>
      </c>
      <c r="E2897">
        <v>0</v>
      </c>
      <c r="F2897">
        <v>-75603.839999999997</v>
      </c>
      <c r="G2897">
        <v>1230.3900000000001</v>
      </c>
      <c r="H2897">
        <v>1073.21</v>
      </c>
      <c r="I2897">
        <v>-0.27</v>
      </c>
      <c r="J2897">
        <v>1934.287</v>
      </c>
      <c r="K2897">
        <v>1975.971</v>
      </c>
    </row>
    <row r="2898" spans="1:11">
      <c r="A2898" t="str">
        <f t="shared" si="46"/>
        <v>BASE 1 FLUL21.615</v>
      </c>
      <c r="B2898" t="s">
        <v>15</v>
      </c>
      <c r="C2898" t="s">
        <v>66</v>
      </c>
      <c r="D2898" t="s">
        <v>13</v>
      </c>
      <c r="E2898">
        <v>1.615</v>
      </c>
      <c r="F2898">
        <v>-75603.839999999997</v>
      </c>
      <c r="G2898">
        <v>1230.3900000000001</v>
      </c>
      <c r="H2898">
        <v>1073.21</v>
      </c>
      <c r="I2898">
        <v>-0.27</v>
      </c>
      <c r="J2898">
        <v>179.083</v>
      </c>
      <c r="K2898">
        <v>-12.071</v>
      </c>
    </row>
    <row r="2899" spans="1:11">
      <c r="A2899" t="str">
        <f t="shared" si="46"/>
        <v>BASE 1 FLUL23.23</v>
      </c>
      <c r="B2899" t="s">
        <v>15</v>
      </c>
      <c r="C2899" t="s">
        <v>66</v>
      </c>
      <c r="D2899" t="s">
        <v>13</v>
      </c>
      <c r="E2899">
        <v>3.23</v>
      </c>
      <c r="F2899">
        <v>-75603.839999999997</v>
      </c>
      <c r="G2899">
        <v>1230.3900000000001</v>
      </c>
      <c r="H2899">
        <v>1073.21</v>
      </c>
      <c r="I2899">
        <v>-0.27</v>
      </c>
      <c r="J2899">
        <v>-1578.616</v>
      </c>
      <c r="K2899">
        <v>-1999.944</v>
      </c>
    </row>
    <row r="2900" spans="1:11">
      <c r="A2900" t="str">
        <f t="shared" si="46"/>
        <v>BASE 1 FLUL30</v>
      </c>
      <c r="B2900" t="s">
        <v>15</v>
      </c>
      <c r="C2900" t="s">
        <v>66</v>
      </c>
      <c r="D2900" t="s">
        <v>14</v>
      </c>
      <c r="E2900">
        <v>0</v>
      </c>
      <c r="F2900">
        <v>833.97</v>
      </c>
      <c r="G2900">
        <v>-3.44</v>
      </c>
      <c r="H2900">
        <v>-5.05</v>
      </c>
      <c r="I2900">
        <v>0.20399999999999999</v>
      </c>
      <c r="J2900">
        <v>-10.638</v>
      </c>
      <c r="K2900">
        <v>-9.4019999999999992</v>
      </c>
    </row>
    <row r="2901" spans="1:11">
      <c r="A2901" t="str">
        <f t="shared" si="46"/>
        <v>BASE 1 FLUL31.615</v>
      </c>
      <c r="B2901" t="s">
        <v>15</v>
      </c>
      <c r="C2901" t="s">
        <v>66</v>
      </c>
      <c r="D2901" t="s">
        <v>14</v>
      </c>
      <c r="E2901">
        <v>1.615</v>
      </c>
      <c r="F2901">
        <v>833.97</v>
      </c>
      <c r="G2901">
        <v>-3.44</v>
      </c>
      <c r="H2901">
        <v>-5.05</v>
      </c>
      <c r="I2901">
        <v>0.20399999999999999</v>
      </c>
      <c r="J2901">
        <v>-2.2189999999999999</v>
      </c>
      <c r="K2901">
        <v>-3.74</v>
      </c>
    </row>
    <row r="2902" spans="1:11">
      <c r="A2902" t="str">
        <f t="shared" si="46"/>
        <v>BASE 1 FLUL33.23</v>
      </c>
      <c r="B2902" t="s">
        <v>15</v>
      </c>
      <c r="C2902" t="s">
        <v>66</v>
      </c>
      <c r="D2902" t="s">
        <v>14</v>
      </c>
      <c r="E2902">
        <v>3.23</v>
      </c>
      <c r="F2902">
        <v>833.97</v>
      </c>
      <c r="G2902">
        <v>-3.44</v>
      </c>
      <c r="H2902">
        <v>-5.05</v>
      </c>
      <c r="I2902">
        <v>0.20399999999999999</v>
      </c>
      <c r="J2902">
        <v>6.2309999999999999</v>
      </c>
      <c r="K2902">
        <v>1.9750000000000001</v>
      </c>
    </row>
    <row r="2903" spans="1:11">
      <c r="A2903" t="str">
        <f t="shared" si="46"/>
        <v>BASE 2 FLUL10</v>
      </c>
      <c r="B2903" t="s">
        <v>16</v>
      </c>
      <c r="C2903" t="s">
        <v>66</v>
      </c>
      <c r="D2903" t="s">
        <v>12</v>
      </c>
      <c r="E2903">
        <v>0</v>
      </c>
      <c r="F2903">
        <v>80921.22</v>
      </c>
      <c r="G2903">
        <v>648.27</v>
      </c>
      <c r="H2903">
        <v>-302.88</v>
      </c>
      <c r="I2903">
        <v>-0.33900000000000002</v>
      </c>
      <c r="J2903">
        <v>-850.702</v>
      </c>
      <c r="K2903">
        <v>1344.153</v>
      </c>
    </row>
    <row r="2904" spans="1:11">
      <c r="A2904" t="str">
        <f t="shared" si="46"/>
        <v>BASE 2 FLUL11.615</v>
      </c>
      <c r="B2904" t="s">
        <v>16</v>
      </c>
      <c r="C2904" t="s">
        <v>66</v>
      </c>
      <c r="D2904" t="s">
        <v>12</v>
      </c>
      <c r="E2904">
        <v>1.615</v>
      </c>
      <c r="F2904">
        <v>80921.22</v>
      </c>
      <c r="G2904">
        <v>648.27</v>
      </c>
      <c r="H2904">
        <v>-302.88</v>
      </c>
      <c r="I2904">
        <v>-0.33900000000000002</v>
      </c>
      <c r="J2904">
        <v>-366.37200000000001</v>
      </c>
      <c r="K2904">
        <v>282.25099999999998</v>
      </c>
    </row>
    <row r="2905" spans="1:11">
      <c r="A2905" t="str">
        <f t="shared" si="46"/>
        <v>BASE 2 FLUL13.23</v>
      </c>
      <c r="B2905" t="s">
        <v>16</v>
      </c>
      <c r="C2905" t="s">
        <v>66</v>
      </c>
      <c r="D2905" t="s">
        <v>12</v>
      </c>
      <c r="E2905">
        <v>3.23</v>
      </c>
      <c r="F2905">
        <v>80921.22</v>
      </c>
      <c r="G2905">
        <v>648.27</v>
      </c>
      <c r="H2905">
        <v>-302.88</v>
      </c>
      <c r="I2905">
        <v>-0.33900000000000002</v>
      </c>
      <c r="J2905">
        <v>126.89700000000001</v>
      </c>
      <c r="K2905">
        <v>-786.53700000000003</v>
      </c>
    </row>
    <row r="2906" spans="1:11">
      <c r="A2906" t="str">
        <f t="shared" si="46"/>
        <v>BASE 2 FLUL20</v>
      </c>
      <c r="B2906" t="s">
        <v>16</v>
      </c>
      <c r="C2906" t="s">
        <v>66</v>
      </c>
      <c r="D2906" t="s">
        <v>13</v>
      </c>
      <c r="E2906">
        <v>0</v>
      </c>
      <c r="F2906">
        <v>-109633.32</v>
      </c>
      <c r="G2906">
        <v>406.53</v>
      </c>
      <c r="H2906">
        <v>1637.25</v>
      </c>
      <c r="I2906">
        <v>-2.1000000000000001E-2</v>
      </c>
      <c r="J2906">
        <v>3148.9749999999999</v>
      </c>
      <c r="K2906">
        <v>231.27600000000001</v>
      </c>
    </row>
    <row r="2907" spans="1:11">
      <c r="A2907" t="str">
        <f t="shared" si="46"/>
        <v>BASE 2 FLUL21.615</v>
      </c>
      <c r="B2907" t="s">
        <v>16</v>
      </c>
      <c r="C2907" t="s">
        <v>66</v>
      </c>
      <c r="D2907" t="s">
        <v>13</v>
      </c>
      <c r="E2907">
        <v>1.615</v>
      </c>
      <c r="F2907">
        <v>-109633.32</v>
      </c>
      <c r="G2907">
        <v>406.53</v>
      </c>
      <c r="H2907">
        <v>1637.25</v>
      </c>
      <c r="I2907">
        <v>-2.1000000000000001E-2</v>
      </c>
      <c r="J2907">
        <v>477.95800000000003</v>
      </c>
      <c r="K2907">
        <v>-431.39</v>
      </c>
    </row>
    <row r="2908" spans="1:11">
      <c r="A2908" t="str">
        <f t="shared" si="46"/>
        <v>BASE 2 FLUL23.23</v>
      </c>
      <c r="B2908" t="s">
        <v>16</v>
      </c>
      <c r="C2908" t="s">
        <v>66</v>
      </c>
      <c r="D2908" t="s">
        <v>13</v>
      </c>
      <c r="E2908">
        <v>3.23</v>
      </c>
      <c r="F2908">
        <v>-109633.32</v>
      </c>
      <c r="G2908">
        <v>406.53</v>
      </c>
      <c r="H2908">
        <v>1637.25</v>
      </c>
      <c r="I2908">
        <v>-2.1000000000000001E-2</v>
      </c>
      <c r="J2908">
        <v>-2204.7220000000002</v>
      </c>
      <c r="K2908">
        <v>-1083.53</v>
      </c>
    </row>
    <row r="2909" spans="1:11">
      <c r="A2909" t="str">
        <f t="shared" si="46"/>
        <v>BASE 2 FLUL30</v>
      </c>
      <c r="B2909" t="s">
        <v>16</v>
      </c>
      <c r="C2909" t="s">
        <v>66</v>
      </c>
      <c r="D2909" t="s">
        <v>14</v>
      </c>
      <c r="E2909">
        <v>0</v>
      </c>
      <c r="F2909">
        <v>1419.71</v>
      </c>
      <c r="G2909">
        <v>-9.4499999999999993</v>
      </c>
      <c r="H2909">
        <v>-25.36</v>
      </c>
      <c r="I2909">
        <v>0.34300000000000003</v>
      </c>
      <c r="J2909">
        <v>-43.262</v>
      </c>
      <c r="K2909">
        <v>-8.4429999999999996</v>
      </c>
    </row>
    <row r="2910" spans="1:11">
      <c r="A2910" t="str">
        <f t="shared" si="46"/>
        <v>BASE 2 FLUL31.615</v>
      </c>
      <c r="B2910" t="s">
        <v>16</v>
      </c>
      <c r="C2910" t="s">
        <v>66</v>
      </c>
      <c r="D2910" t="s">
        <v>14</v>
      </c>
      <c r="E2910">
        <v>1.615</v>
      </c>
      <c r="F2910">
        <v>1419.71</v>
      </c>
      <c r="G2910">
        <v>-9.4499999999999993</v>
      </c>
      <c r="H2910">
        <v>-25.36</v>
      </c>
      <c r="I2910">
        <v>0.34300000000000003</v>
      </c>
      <c r="J2910">
        <v>-1.645</v>
      </c>
      <c r="K2910">
        <v>7.3280000000000003</v>
      </c>
    </row>
    <row r="2911" spans="1:11">
      <c r="A2911" t="str">
        <f t="shared" si="46"/>
        <v>BASE 2 FLUL33.23</v>
      </c>
      <c r="B2911" t="s">
        <v>16</v>
      </c>
      <c r="C2911" t="s">
        <v>66</v>
      </c>
      <c r="D2911" t="s">
        <v>14</v>
      </c>
      <c r="E2911">
        <v>3.23</v>
      </c>
      <c r="F2911">
        <v>1419.71</v>
      </c>
      <c r="G2911">
        <v>-9.4499999999999993</v>
      </c>
      <c r="H2911">
        <v>-25.36</v>
      </c>
      <c r="I2911">
        <v>0.34300000000000003</v>
      </c>
      <c r="J2911">
        <v>40.011000000000003</v>
      </c>
      <c r="K2911">
        <v>22.919</v>
      </c>
    </row>
    <row r="2912" spans="1:11">
      <c r="A2912" t="str">
        <f t="shared" si="46"/>
        <v>BASE 3 FLUL10</v>
      </c>
      <c r="B2912" t="s">
        <v>17</v>
      </c>
      <c r="C2912" t="s">
        <v>66</v>
      </c>
      <c r="D2912" t="s">
        <v>12</v>
      </c>
      <c r="E2912">
        <v>0</v>
      </c>
      <c r="F2912">
        <v>208683.93</v>
      </c>
      <c r="G2912">
        <v>4242.54</v>
      </c>
      <c r="H2912">
        <v>396.53</v>
      </c>
      <c r="I2912">
        <v>-5.6769999999999996</v>
      </c>
      <c r="J2912">
        <v>894.67600000000004</v>
      </c>
      <c r="K2912">
        <v>6121.6390000000001</v>
      </c>
    </row>
    <row r="2913" spans="1:11">
      <c r="A2913" t="str">
        <f t="shared" si="46"/>
        <v>BASE 3 FLUL11.405</v>
      </c>
      <c r="B2913" t="s">
        <v>17</v>
      </c>
      <c r="C2913" t="s">
        <v>66</v>
      </c>
      <c r="D2913" t="s">
        <v>12</v>
      </c>
      <c r="E2913">
        <v>1.405</v>
      </c>
      <c r="F2913">
        <v>208683.93</v>
      </c>
      <c r="G2913">
        <v>4242.54</v>
      </c>
      <c r="H2913">
        <v>396.53</v>
      </c>
      <c r="I2913">
        <v>-5.6769999999999996</v>
      </c>
      <c r="J2913">
        <v>319.77699999999999</v>
      </c>
      <c r="K2913">
        <v>54.18</v>
      </c>
    </row>
    <row r="2914" spans="1:11">
      <c r="A2914" t="str">
        <f t="shared" si="46"/>
        <v>BASE 3 FLUL12.81</v>
      </c>
      <c r="B2914" t="s">
        <v>17</v>
      </c>
      <c r="C2914" t="s">
        <v>66</v>
      </c>
      <c r="D2914" t="s">
        <v>12</v>
      </c>
      <c r="E2914">
        <v>2.81</v>
      </c>
      <c r="F2914">
        <v>208683.93</v>
      </c>
      <c r="G2914">
        <v>4242.54</v>
      </c>
      <c r="H2914">
        <v>396.53</v>
      </c>
      <c r="I2914">
        <v>-5.6769999999999996</v>
      </c>
      <c r="J2914">
        <v>-270.43599999999998</v>
      </c>
      <c r="K2914">
        <v>-6015.8739999999998</v>
      </c>
    </row>
    <row r="2915" spans="1:11">
      <c r="A2915" t="str">
        <f t="shared" si="46"/>
        <v>BASE 3 FLUL20</v>
      </c>
      <c r="B2915" t="s">
        <v>17</v>
      </c>
      <c r="C2915" t="s">
        <v>66</v>
      </c>
      <c r="D2915" t="s">
        <v>13</v>
      </c>
      <c r="E2915">
        <v>0</v>
      </c>
      <c r="F2915">
        <v>-275161.39</v>
      </c>
      <c r="G2915">
        <v>-110.15</v>
      </c>
      <c r="H2915">
        <v>3089.3</v>
      </c>
      <c r="I2915">
        <v>-0.86399999999999999</v>
      </c>
      <c r="J2915">
        <v>4365.5050000000001</v>
      </c>
      <c r="K2915">
        <v>-19.556999999999999</v>
      </c>
    </row>
    <row r="2916" spans="1:11">
      <c r="A2916" t="str">
        <f t="shared" si="46"/>
        <v>BASE 3 FLUL21.405</v>
      </c>
      <c r="B2916" t="s">
        <v>17</v>
      </c>
      <c r="C2916" t="s">
        <v>66</v>
      </c>
      <c r="D2916" t="s">
        <v>13</v>
      </c>
      <c r="E2916">
        <v>1.405</v>
      </c>
      <c r="F2916">
        <v>-275161.39</v>
      </c>
      <c r="G2916">
        <v>-110.15</v>
      </c>
      <c r="H2916">
        <v>3089.3</v>
      </c>
      <c r="I2916">
        <v>-0.86399999999999999</v>
      </c>
      <c r="J2916">
        <v>-50.424999999999997</v>
      </c>
      <c r="K2916">
        <v>134.60599999999999</v>
      </c>
    </row>
    <row r="2917" spans="1:11">
      <c r="A2917" t="str">
        <f t="shared" si="46"/>
        <v>BASE 3 FLUL22.81</v>
      </c>
      <c r="B2917" t="s">
        <v>17</v>
      </c>
      <c r="C2917" t="s">
        <v>66</v>
      </c>
      <c r="D2917" t="s">
        <v>13</v>
      </c>
      <c r="E2917">
        <v>2.81</v>
      </c>
      <c r="F2917">
        <v>-275161.39</v>
      </c>
      <c r="G2917">
        <v>-110.15</v>
      </c>
      <c r="H2917">
        <v>3089.3</v>
      </c>
      <c r="I2917">
        <v>-0.86399999999999999</v>
      </c>
      <c r="J2917">
        <v>-4463.9399999999996</v>
      </c>
      <c r="K2917">
        <v>282.322</v>
      </c>
    </row>
    <row r="2918" spans="1:11">
      <c r="A2918" t="str">
        <f t="shared" si="46"/>
        <v>BASE 3 FLUL30</v>
      </c>
      <c r="B2918" t="s">
        <v>17</v>
      </c>
      <c r="C2918" t="s">
        <v>66</v>
      </c>
      <c r="D2918" t="s">
        <v>14</v>
      </c>
      <c r="E2918">
        <v>0</v>
      </c>
      <c r="F2918">
        <v>3794.96</v>
      </c>
      <c r="G2918">
        <v>-271.89999999999998</v>
      </c>
      <c r="H2918">
        <v>-396.37</v>
      </c>
      <c r="I2918">
        <v>2.2570000000000001</v>
      </c>
      <c r="J2918">
        <v>-573.44100000000003</v>
      </c>
      <c r="K2918">
        <v>-400.01400000000001</v>
      </c>
    </row>
    <row r="2919" spans="1:11">
      <c r="A2919" t="str">
        <f t="shared" si="46"/>
        <v>BASE 3 FLUL31.405</v>
      </c>
      <c r="B2919" t="s">
        <v>17</v>
      </c>
      <c r="C2919" t="s">
        <v>66</v>
      </c>
      <c r="D2919" t="s">
        <v>14</v>
      </c>
      <c r="E2919">
        <v>1.405</v>
      </c>
      <c r="F2919">
        <v>3794.96</v>
      </c>
      <c r="G2919">
        <v>-271.89999999999998</v>
      </c>
      <c r="H2919">
        <v>-396.37</v>
      </c>
      <c r="I2919">
        <v>2.2570000000000001</v>
      </c>
      <c r="J2919">
        <v>-6.5359999999999996</v>
      </c>
      <c r="K2919">
        <v>-10.965999999999999</v>
      </c>
    </row>
    <row r="2920" spans="1:11">
      <c r="A2920" t="str">
        <f t="shared" si="46"/>
        <v>BASE 3 FLUL32.81</v>
      </c>
      <c r="B2920" t="s">
        <v>17</v>
      </c>
      <c r="C2920" t="s">
        <v>66</v>
      </c>
      <c r="D2920" t="s">
        <v>14</v>
      </c>
      <c r="E2920">
        <v>2.81</v>
      </c>
      <c r="F2920">
        <v>3794.96</v>
      </c>
      <c r="G2920">
        <v>-271.89999999999998</v>
      </c>
      <c r="H2920">
        <v>-396.37</v>
      </c>
      <c r="I2920">
        <v>2.2570000000000001</v>
      </c>
      <c r="J2920">
        <v>560.68200000000002</v>
      </c>
      <c r="K2920">
        <v>378.60700000000003</v>
      </c>
    </row>
    <row r="2921" spans="1:11">
      <c r="A2921" t="str">
        <f t="shared" si="46"/>
        <v>14TH FLUL10</v>
      </c>
      <c r="B2921" t="s">
        <v>46</v>
      </c>
      <c r="C2921" t="s">
        <v>67</v>
      </c>
      <c r="D2921" t="s">
        <v>12</v>
      </c>
      <c r="E2921">
        <v>0</v>
      </c>
      <c r="F2921">
        <v>11154.3</v>
      </c>
      <c r="G2921">
        <v>17704.02</v>
      </c>
      <c r="H2921">
        <v>900.44</v>
      </c>
      <c r="I2921">
        <v>9.7720000000000002</v>
      </c>
      <c r="J2921">
        <v>1557.473</v>
      </c>
      <c r="K2921">
        <v>20305.923999999999</v>
      </c>
    </row>
    <row r="2922" spans="1:11">
      <c r="A2922" t="str">
        <f t="shared" si="46"/>
        <v>14TH FLUL11.35</v>
      </c>
      <c r="B2922" t="s">
        <v>46</v>
      </c>
      <c r="C2922" t="s">
        <v>67</v>
      </c>
      <c r="D2922" t="s">
        <v>12</v>
      </c>
      <c r="E2922">
        <v>1.35</v>
      </c>
      <c r="F2922">
        <v>11154.3</v>
      </c>
      <c r="G2922">
        <v>17704.02</v>
      </c>
      <c r="H2922">
        <v>900.44</v>
      </c>
      <c r="I2922">
        <v>9.7720000000000002</v>
      </c>
      <c r="J2922">
        <v>350.63400000000001</v>
      </c>
      <c r="K2922">
        <v>-3913.62</v>
      </c>
    </row>
    <row r="2923" spans="1:11">
      <c r="A2923" t="str">
        <f t="shared" si="46"/>
        <v>14TH FLUL12.7</v>
      </c>
      <c r="B2923" t="s">
        <v>46</v>
      </c>
      <c r="C2923" t="s">
        <v>67</v>
      </c>
      <c r="D2923" t="s">
        <v>12</v>
      </c>
      <c r="E2923">
        <v>2.7</v>
      </c>
      <c r="F2923">
        <v>11154.3</v>
      </c>
      <c r="G2923">
        <v>17704.02</v>
      </c>
      <c r="H2923">
        <v>900.44</v>
      </c>
      <c r="I2923">
        <v>9.7720000000000002</v>
      </c>
      <c r="J2923">
        <v>-857.02</v>
      </c>
      <c r="K2923">
        <v>-28124.071</v>
      </c>
    </row>
    <row r="2924" spans="1:11">
      <c r="A2924" t="str">
        <f t="shared" si="46"/>
        <v>14TH FLUL20</v>
      </c>
      <c r="B2924" t="s">
        <v>46</v>
      </c>
      <c r="C2924" t="s">
        <v>67</v>
      </c>
      <c r="D2924" t="s">
        <v>13</v>
      </c>
      <c r="E2924">
        <v>0</v>
      </c>
      <c r="F2924">
        <v>-11709.67</v>
      </c>
      <c r="G2924">
        <v>771.31</v>
      </c>
      <c r="H2924">
        <v>22261.69</v>
      </c>
      <c r="I2924">
        <v>-6.04</v>
      </c>
      <c r="J2924">
        <v>32059.967000000001</v>
      </c>
      <c r="K2924">
        <v>1224.442</v>
      </c>
    </row>
    <row r="2925" spans="1:11">
      <c r="A2925" t="str">
        <f t="shared" si="46"/>
        <v>14TH FLUL21.35</v>
      </c>
      <c r="B2925" t="s">
        <v>46</v>
      </c>
      <c r="C2925" t="s">
        <v>67</v>
      </c>
      <c r="D2925" t="s">
        <v>13</v>
      </c>
      <c r="E2925">
        <v>1.35</v>
      </c>
      <c r="F2925">
        <v>-11709.67</v>
      </c>
      <c r="G2925">
        <v>771.31</v>
      </c>
      <c r="H2925">
        <v>22261.69</v>
      </c>
      <c r="I2925">
        <v>-6.04</v>
      </c>
      <c r="J2925">
        <v>1813.6289999999999</v>
      </c>
      <c r="K2925">
        <v>187.387</v>
      </c>
    </row>
    <row r="2926" spans="1:11">
      <c r="A2926" t="str">
        <f t="shared" si="46"/>
        <v>14TH FLUL22.7</v>
      </c>
      <c r="B2926" t="s">
        <v>46</v>
      </c>
      <c r="C2926" t="s">
        <v>67</v>
      </c>
      <c r="D2926" t="s">
        <v>13</v>
      </c>
      <c r="E2926">
        <v>2.7</v>
      </c>
      <c r="F2926">
        <v>-11709.67</v>
      </c>
      <c r="G2926">
        <v>771.31</v>
      </c>
      <c r="H2926">
        <v>22261.69</v>
      </c>
      <c r="I2926">
        <v>-6.04</v>
      </c>
      <c r="J2926">
        <v>-28436.925999999999</v>
      </c>
      <c r="K2926">
        <v>-850.10500000000002</v>
      </c>
    </row>
    <row r="2927" spans="1:11">
      <c r="A2927" t="str">
        <f t="shared" si="46"/>
        <v>14TH FLUL30</v>
      </c>
      <c r="B2927" t="s">
        <v>46</v>
      </c>
      <c r="C2927" t="s">
        <v>67</v>
      </c>
      <c r="D2927" t="s">
        <v>14</v>
      </c>
      <c r="E2927">
        <v>0</v>
      </c>
      <c r="F2927">
        <v>508.11</v>
      </c>
      <c r="G2927">
        <v>-752.34</v>
      </c>
      <c r="H2927">
        <v>-1759.67</v>
      </c>
      <c r="I2927">
        <v>82.183000000000007</v>
      </c>
      <c r="J2927">
        <v>-2492.0889999999999</v>
      </c>
      <c r="K2927">
        <v>-955.79700000000003</v>
      </c>
    </row>
    <row r="2928" spans="1:11">
      <c r="A2928" t="str">
        <f t="shared" si="46"/>
        <v>14TH FLUL31.35</v>
      </c>
      <c r="B2928" t="s">
        <v>46</v>
      </c>
      <c r="C2928" t="s">
        <v>67</v>
      </c>
      <c r="D2928" t="s">
        <v>14</v>
      </c>
      <c r="E2928">
        <v>1.35</v>
      </c>
      <c r="F2928">
        <v>508.11</v>
      </c>
      <c r="G2928">
        <v>-752.34</v>
      </c>
      <c r="H2928">
        <v>-1759.67</v>
      </c>
      <c r="I2928">
        <v>82.183000000000007</v>
      </c>
      <c r="J2928">
        <v>-101.688</v>
      </c>
      <c r="K2928">
        <v>70.292000000000002</v>
      </c>
    </row>
    <row r="2929" spans="1:11">
      <c r="A2929" t="str">
        <f t="shared" si="46"/>
        <v>14TH FLUL32.7</v>
      </c>
      <c r="B2929" t="s">
        <v>46</v>
      </c>
      <c r="C2929" t="s">
        <v>67</v>
      </c>
      <c r="D2929" t="s">
        <v>14</v>
      </c>
      <c r="E2929">
        <v>2.7</v>
      </c>
      <c r="F2929">
        <v>508.11</v>
      </c>
      <c r="G2929">
        <v>-752.34</v>
      </c>
      <c r="H2929">
        <v>-1759.67</v>
      </c>
      <c r="I2929">
        <v>82.183000000000007</v>
      </c>
      <c r="J2929">
        <v>2288.9479999999999</v>
      </c>
      <c r="K2929">
        <v>1096.2180000000001</v>
      </c>
    </row>
    <row r="2930" spans="1:11">
      <c r="A2930" t="str">
        <f t="shared" si="46"/>
        <v>13TH FLUL10</v>
      </c>
      <c r="B2930" t="s">
        <v>48</v>
      </c>
      <c r="C2930" t="s">
        <v>67</v>
      </c>
      <c r="D2930" t="s">
        <v>12</v>
      </c>
      <c r="E2930">
        <v>0</v>
      </c>
      <c r="F2930">
        <v>24397.39</v>
      </c>
      <c r="G2930">
        <v>12900.11</v>
      </c>
      <c r="H2930">
        <v>116.76</v>
      </c>
      <c r="I2930">
        <v>17.468</v>
      </c>
      <c r="J2930">
        <v>747.79200000000003</v>
      </c>
      <c r="K2930">
        <v>16953.484</v>
      </c>
    </row>
    <row r="2931" spans="1:11">
      <c r="A2931" t="str">
        <f t="shared" si="46"/>
        <v>13TH FLUL11.35</v>
      </c>
      <c r="B2931" t="s">
        <v>48</v>
      </c>
      <c r="C2931" t="s">
        <v>67</v>
      </c>
      <c r="D2931" t="s">
        <v>12</v>
      </c>
      <c r="E2931">
        <v>1.35</v>
      </c>
      <c r="F2931">
        <v>24397.39</v>
      </c>
      <c r="G2931">
        <v>12900.11</v>
      </c>
      <c r="H2931">
        <v>116.76</v>
      </c>
      <c r="I2931">
        <v>17.468</v>
      </c>
      <c r="J2931">
        <v>616.58100000000002</v>
      </c>
      <c r="K2931">
        <v>-1187.961</v>
      </c>
    </row>
    <row r="2932" spans="1:11">
      <c r="A2932" t="str">
        <f t="shared" si="46"/>
        <v>13TH FLUL12.7</v>
      </c>
      <c r="B2932" t="s">
        <v>48</v>
      </c>
      <c r="C2932" t="s">
        <v>67</v>
      </c>
      <c r="D2932" t="s">
        <v>12</v>
      </c>
      <c r="E2932">
        <v>2.7</v>
      </c>
      <c r="F2932">
        <v>24397.39</v>
      </c>
      <c r="G2932">
        <v>12900.11</v>
      </c>
      <c r="H2932">
        <v>116.76</v>
      </c>
      <c r="I2932">
        <v>17.468</v>
      </c>
      <c r="J2932">
        <v>482.41</v>
      </c>
      <c r="K2932">
        <v>-19323.712</v>
      </c>
    </row>
    <row r="2933" spans="1:11">
      <c r="A2933" t="str">
        <f t="shared" si="46"/>
        <v>13TH FLUL20</v>
      </c>
      <c r="B2933" t="s">
        <v>48</v>
      </c>
      <c r="C2933" t="s">
        <v>67</v>
      </c>
      <c r="D2933" t="s">
        <v>13</v>
      </c>
      <c r="E2933">
        <v>0</v>
      </c>
      <c r="F2933">
        <v>-28322.58</v>
      </c>
      <c r="G2933">
        <v>330</v>
      </c>
      <c r="H2933">
        <v>15907.79</v>
      </c>
      <c r="I2933">
        <v>-4.7389999999999999</v>
      </c>
      <c r="J2933">
        <v>27287.409</v>
      </c>
      <c r="K2933">
        <v>944.596</v>
      </c>
    </row>
    <row r="2934" spans="1:11">
      <c r="A2934" t="str">
        <f t="shared" si="46"/>
        <v>13TH FLUL21.35</v>
      </c>
      <c r="B2934" t="s">
        <v>48</v>
      </c>
      <c r="C2934" t="s">
        <v>67</v>
      </c>
      <c r="D2934" t="s">
        <v>13</v>
      </c>
      <c r="E2934">
        <v>1.35</v>
      </c>
      <c r="F2934">
        <v>-28322.58</v>
      </c>
      <c r="G2934">
        <v>330</v>
      </c>
      <c r="H2934">
        <v>15907.79</v>
      </c>
      <c r="I2934">
        <v>-4.7389999999999999</v>
      </c>
      <c r="J2934">
        <v>5416.1319999999996</v>
      </c>
      <c r="K2934">
        <v>512.947</v>
      </c>
    </row>
    <row r="2935" spans="1:11">
      <c r="A2935" t="str">
        <f t="shared" si="46"/>
        <v>13TH FLUL22.7</v>
      </c>
      <c r="B2935" t="s">
        <v>48</v>
      </c>
      <c r="C2935" t="s">
        <v>67</v>
      </c>
      <c r="D2935" t="s">
        <v>13</v>
      </c>
      <c r="E2935">
        <v>2.7</v>
      </c>
      <c r="F2935">
        <v>-28322.58</v>
      </c>
      <c r="G2935">
        <v>330</v>
      </c>
      <c r="H2935">
        <v>15907.79</v>
      </c>
      <c r="I2935">
        <v>-4.7389999999999999</v>
      </c>
      <c r="J2935">
        <v>-16481.151000000002</v>
      </c>
      <c r="K2935">
        <v>78.837000000000003</v>
      </c>
    </row>
    <row r="2936" spans="1:11">
      <c r="A2936" t="str">
        <f t="shared" si="46"/>
        <v>13TH FLUL30</v>
      </c>
      <c r="B2936" t="s">
        <v>48</v>
      </c>
      <c r="C2936" t="s">
        <v>67</v>
      </c>
      <c r="D2936" t="s">
        <v>14</v>
      </c>
      <c r="E2936">
        <v>0</v>
      </c>
      <c r="F2936">
        <v>1378.69</v>
      </c>
      <c r="G2936">
        <v>-456.7</v>
      </c>
      <c r="H2936">
        <v>-1290.8499999999999</v>
      </c>
      <c r="I2936">
        <v>88.316999999999993</v>
      </c>
      <c r="J2936">
        <v>-2119.7779999999998</v>
      </c>
      <c r="K2936">
        <v>-723.89499999999998</v>
      </c>
    </row>
    <row r="2937" spans="1:11">
      <c r="A2937" t="str">
        <f t="shared" si="46"/>
        <v>13TH FLUL31.35</v>
      </c>
      <c r="B2937" t="s">
        <v>48</v>
      </c>
      <c r="C2937" t="s">
        <v>67</v>
      </c>
      <c r="D2937" t="s">
        <v>14</v>
      </c>
      <c r="E2937">
        <v>1.35</v>
      </c>
      <c r="F2937">
        <v>1378.69</v>
      </c>
      <c r="G2937">
        <v>-456.7</v>
      </c>
      <c r="H2937">
        <v>-1290.8499999999999</v>
      </c>
      <c r="I2937">
        <v>88.316999999999993</v>
      </c>
      <c r="J2937">
        <v>-345.58699999999999</v>
      </c>
      <c r="K2937">
        <v>-85.135000000000005</v>
      </c>
    </row>
    <row r="2938" spans="1:11">
      <c r="A2938" t="str">
        <f t="shared" si="46"/>
        <v>13TH FLUL32.7</v>
      </c>
      <c r="B2938" t="s">
        <v>48</v>
      </c>
      <c r="C2938" t="s">
        <v>67</v>
      </c>
      <c r="D2938" t="s">
        <v>14</v>
      </c>
      <c r="E2938">
        <v>2.7</v>
      </c>
      <c r="F2938">
        <v>1378.69</v>
      </c>
      <c r="G2938">
        <v>-456.7</v>
      </c>
      <c r="H2938">
        <v>-1290.8499999999999</v>
      </c>
      <c r="I2938">
        <v>88.316999999999993</v>
      </c>
      <c r="J2938">
        <v>1430.2639999999999</v>
      </c>
      <c r="K2938">
        <v>554.03399999999999</v>
      </c>
    </row>
    <row r="2939" spans="1:11">
      <c r="A2939" t="str">
        <f t="shared" si="46"/>
        <v>12TH FLUL10</v>
      </c>
      <c r="B2939" t="s">
        <v>49</v>
      </c>
      <c r="C2939" t="s">
        <v>67</v>
      </c>
      <c r="D2939" t="s">
        <v>12</v>
      </c>
      <c r="E2939">
        <v>0</v>
      </c>
      <c r="F2939">
        <v>39954.660000000003</v>
      </c>
      <c r="G2939">
        <v>17015.09</v>
      </c>
      <c r="H2939">
        <v>-332.01</v>
      </c>
      <c r="I2939">
        <v>29.178000000000001</v>
      </c>
      <c r="J2939">
        <v>-32.622</v>
      </c>
      <c r="K2939">
        <v>22969.688999999998</v>
      </c>
    </row>
    <row r="2940" spans="1:11">
      <c r="A2940" t="str">
        <f t="shared" si="46"/>
        <v>12TH FLUL11.35</v>
      </c>
      <c r="B2940" t="s">
        <v>49</v>
      </c>
      <c r="C2940" t="s">
        <v>67</v>
      </c>
      <c r="D2940" t="s">
        <v>12</v>
      </c>
      <c r="E2940">
        <v>1.35</v>
      </c>
      <c r="F2940">
        <v>39954.660000000003</v>
      </c>
      <c r="G2940">
        <v>17015.09</v>
      </c>
      <c r="H2940">
        <v>-332.01</v>
      </c>
      <c r="I2940">
        <v>29.178000000000001</v>
      </c>
      <c r="J2940">
        <v>468.69900000000001</v>
      </c>
      <c r="K2940">
        <v>-1252.3019999999999</v>
      </c>
    </row>
    <row r="2941" spans="1:11">
      <c r="A2941" t="str">
        <f t="shared" si="46"/>
        <v>12TH FLUL12.7</v>
      </c>
      <c r="B2941" t="s">
        <v>49</v>
      </c>
      <c r="C2941" t="s">
        <v>67</v>
      </c>
      <c r="D2941" t="s">
        <v>12</v>
      </c>
      <c r="E2941">
        <v>2.7</v>
      </c>
      <c r="F2941">
        <v>39954.660000000003</v>
      </c>
      <c r="G2941">
        <v>17015.09</v>
      </c>
      <c r="H2941">
        <v>-332.01</v>
      </c>
      <c r="I2941">
        <v>29.178000000000001</v>
      </c>
      <c r="J2941">
        <v>966.62300000000005</v>
      </c>
      <c r="K2941">
        <v>-25465.239000000001</v>
      </c>
    </row>
    <row r="2942" spans="1:11">
      <c r="A2942" t="str">
        <f t="shared" si="46"/>
        <v>12TH FLUL20</v>
      </c>
      <c r="B2942" t="s">
        <v>49</v>
      </c>
      <c r="C2942" t="s">
        <v>67</v>
      </c>
      <c r="D2942" t="s">
        <v>13</v>
      </c>
      <c r="E2942">
        <v>0</v>
      </c>
      <c r="F2942">
        <v>-45182.52</v>
      </c>
      <c r="G2942">
        <v>273.74</v>
      </c>
      <c r="H2942">
        <v>18137.95</v>
      </c>
      <c r="I2942">
        <v>-3.3</v>
      </c>
      <c r="J2942">
        <v>30186.01</v>
      </c>
      <c r="K2942">
        <v>844.55</v>
      </c>
    </row>
    <row r="2943" spans="1:11">
      <c r="A2943" t="str">
        <f t="shared" si="46"/>
        <v>12TH FLUL21.35</v>
      </c>
      <c r="B2943" t="s">
        <v>49</v>
      </c>
      <c r="C2943" t="s">
        <v>67</v>
      </c>
      <c r="D2943" t="s">
        <v>13</v>
      </c>
      <c r="E2943">
        <v>1.35</v>
      </c>
      <c r="F2943">
        <v>-45182.52</v>
      </c>
      <c r="G2943">
        <v>273.74</v>
      </c>
      <c r="H2943">
        <v>18137.95</v>
      </c>
      <c r="I2943">
        <v>-3.3</v>
      </c>
      <c r="J2943">
        <v>5067.4279999999999</v>
      </c>
      <c r="K2943">
        <v>503.79700000000003</v>
      </c>
    </row>
    <row r="2944" spans="1:11">
      <c r="A2944" t="str">
        <f t="shared" si="46"/>
        <v>12TH FLUL22.7</v>
      </c>
      <c r="B2944" t="s">
        <v>49</v>
      </c>
      <c r="C2944" t="s">
        <v>67</v>
      </c>
      <c r="D2944" t="s">
        <v>13</v>
      </c>
      <c r="E2944">
        <v>2.7</v>
      </c>
      <c r="F2944">
        <v>-45182.52</v>
      </c>
      <c r="G2944">
        <v>273.74</v>
      </c>
      <c r="H2944">
        <v>18137.95</v>
      </c>
      <c r="I2944">
        <v>-3.3</v>
      </c>
      <c r="J2944">
        <v>-20087.919999999998</v>
      </c>
      <c r="K2944">
        <v>159.39099999999999</v>
      </c>
    </row>
    <row r="2945" spans="1:11">
      <c r="A2945" t="str">
        <f t="shared" si="46"/>
        <v>12TH FLUL30</v>
      </c>
      <c r="B2945" t="s">
        <v>49</v>
      </c>
      <c r="C2945" t="s">
        <v>67</v>
      </c>
      <c r="D2945" t="s">
        <v>14</v>
      </c>
      <c r="E2945">
        <v>0</v>
      </c>
      <c r="F2945">
        <v>2288.0700000000002</v>
      </c>
      <c r="G2945">
        <v>-582.02</v>
      </c>
      <c r="H2945">
        <v>-1556.13</v>
      </c>
      <c r="I2945">
        <v>97.704999999999998</v>
      </c>
      <c r="J2945">
        <v>-2451.915</v>
      </c>
      <c r="K2945">
        <v>-856.851</v>
      </c>
    </row>
    <row r="2946" spans="1:11">
      <c r="A2946" t="str">
        <f t="shared" si="46"/>
        <v>12TH FLUL31.35</v>
      </c>
      <c r="B2946" t="s">
        <v>49</v>
      </c>
      <c r="C2946" t="s">
        <v>67</v>
      </c>
      <c r="D2946" t="s">
        <v>14</v>
      </c>
      <c r="E2946">
        <v>1.35</v>
      </c>
      <c r="F2946">
        <v>2288.0700000000002</v>
      </c>
      <c r="G2946">
        <v>-582.02</v>
      </c>
      <c r="H2946">
        <v>-1556.13</v>
      </c>
      <c r="I2946">
        <v>97.704999999999998</v>
      </c>
      <c r="J2946">
        <v>-297.827</v>
      </c>
      <c r="K2946">
        <v>-33.939</v>
      </c>
    </row>
    <row r="2947" spans="1:11">
      <c r="A2947" t="str">
        <f t="shared" si="46"/>
        <v>12TH FLUL32.7</v>
      </c>
      <c r="B2947" t="s">
        <v>49</v>
      </c>
      <c r="C2947" t="s">
        <v>67</v>
      </c>
      <c r="D2947" t="s">
        <v>14</v>
      </c>
      <c r="E2947">
        <v>2.7</v>
      </c>
      <c r="F2947">
        <v>2288.0700000000002</v>
      </c>
      <c r="G2947">
        <v>-582.02</v>
      </c>
      <c r="H2947">
        <v>-1556.13</v>
      </c>
      <c r="I2947">
        <v>97.704999999999998</v>
      </c>
      <c r="J2947">
        <v>1858.421</v>
      </c>
      <c r="K2947">
        <v>789.22</v>
      </c>
    </row>
    <row r="2948" spans="1:11">
      <c r="A2948" t="str">
        <f t="shared" si="46"/>
        <v>11TH FLUL10</v>
      </c>
      <c r="B2948" t="s">
        <v>50</v>
      </c>
      <c r="C2948" t="s">
        <v>67</v>
      </c>
      <c r="D2948" t="s">
        <v>12</v>
      </c>
      <c r="E2948">
        <v>0</v>
      </c>
      <c r="F2948">
        <v>57999.43</v>
      </c>
      <c r="G2948">
        <v>19301.18</v>
      </c>
      <c r="H2948">
        <v>-896.09</v>
      </c>
      <c r="I2948">
        <v>38.970999999999997</v>
      </c>
      <c r="J2948">
        <v>-1269.4860000000001</v>
      </c>
      <c r="K2948">
        <v>30924.337</v>
      </c>
    </row>
    <row r="2949" spans="1:11">
      <c r="A2949" t="str">
        <f t="shared" si="46"/>
        <v>11TH FLUL11.35</v>
      </c>
      <c r="B2949" t="s">
        <v>50</v>
      </c>
      <c r="C2949" t="s">
        <v>67</v>
      </c>
      <c r="D2949" t="s">
        <v>12</v>
      </c>
      <c r="E2949">
        <v>1.35</v>
      </c>
      <c r="F2949">
        <v>57999.43</v>
      </c>
      <c r="G2949">
        <v>19301.18</v>
      </c>
      <c r="H2949">
        <v>-896.09</v>
      </c>
      <c r="I2949">
        <v>38.970999999999997</v>
      </c>
      <c r="J2949">
        <v>25.321000000000002</v>
      </c>
      <c r="K2949">
        <v>3052.9209999999998</v>
      </c>
    </row>
    <row r="2950" spans="1:11">
      <c r="A2950" t="str">
        <f t="shared" si="46"/>
        <v>11TH FLUL12.7</v>
      </c>
      <c r="B2950" t="s">
        <v>50</v>
      </c>
      <c r="C2950" t="s">
        <v>67</v>
      </c>
      <c r="D2950" t="s">
        <v>12</v>
      </c>
      <c r="E2950">
        <v>2.7</v>
      </c>
      <c r="F2950">
        <v>57999.43</v>
      </c>
      <c r="G2950">
        <v>19301.18</v>
      </c>
      <c r="H2950">
        <v>-896.09</v>
      </c>
      <c r="I2950">
        <v>38.970999999999997</v>
      </c>
      <c r="J2950">
        <v>1319.885</v>
      </c>
      <c r="K2950">
        <v>-24848.206999999999</v>
      </c>
    </row>
    <row r="2951" spans="1:11">
      <c r="A2951" t="str">
        <f t="shared" si="46"/>
        <v>11TH FLUL20</v>
      </c>
      <c r="B2951" t="s">
        <v>50</v>
      </c>
      <c r="C2951" t="s">
        <v>67</v>
      </c>
      <c r="D2951" t="s">
        <v>13</v>
      </c>
      <c r="E2951">
        <v>0</v>
      </c>
      <c r="F2951">
        <v>-63085.38</v>
      </c>
      <c r="G2951">
        <v>21.03</v>
      </c>
      <c r="H2951">
        <v>18517.82</v>
      </c>
      <c r="I2951">
        <v>-1.8320000000000001</v>
      </c>
      <c r="J2951">
        <v>31750.156999999999</v>
      </c>
      <c r="K2951">
        <v>302.30799999999999</v>
      </c>
    </row>
    <row r="2952" spans="1:11">
      <c r="A2952" t="str">
        <f t="shared" si="46"/>
        <v>11TH FLUL21.35</v>
      </c>
      <c r="B2952" t="s">
        <v>50</v>
      </c>
      <c r="C2952" t="s">
        <v>67</v>
      </c>
      <c r="D2952" t="s">
        <v>13</v>
      </c>
      <c r="E2952">
        <v>1.35</v>
      </c>
      <c r="F2952">
        <v>-63085.38</v>
      </c>
      <c r="G2952">
        <v>21.03</v>
      </c>
      <c r="H2952">
        <v>18517.82</v>
      </c>
      <c r="I2952">
        <v>-1.8320000000000001</v>
      </c>
      <c r="J2952">
        <v>5875.7389999999996</v>
      </c>
      <c r="K2952">
        <v>322.73200000000003</v>
      </c>
    </row>
    <row r="2953" spans="1:11">
      <c r="A2953" t="str">
        <f t="shared" si="46"/>
        <v>11TH FLUL22.7</v>
      </c>
      <c r="B2953" t="s">
        <v>50</v>
      </c>
      <c r="C2953" t="s">
        <v>67</v>
      </c>
      <c r="D2953" t="s">
        <v>13</v>
      </c>
      <c r="E2953">
        <v>2.7</v>
      </c>
      <c r="F2953">
        <v>-63085.38</v>
      </c>
      <c r="G2953">
        <v>21.03</v>
      </c>
      <c r="H2953">
        <v>18517.82</v>
      </c>
      <c r="I2953">
        <v>-1.8320000000000001</v>
      </c>
      <c r="J2953">
        <v>-20055.812000000002</v>
      </c>
      <c r="K2953">
        <v>340.02100000000002</v>
      </c>
    </row>
    <row r="2954" spans="1:11">
      <c r="A2954" t="str">
        <f t="shared" si="46"/>
        <v>11TH FLUL30</v>
      </c>
      <c r="B2954" t="s">
        <v>50</v>
      </c>
      <c r="C2954" t="s">
        <v>67</v>
      </c>
      <c r="D2954" t="s">
        <v>14</v>
      </c>
      <c r="E2954">
        <v>0</v>
      </c>
      <c r="F2954">
        <v>3313.57</v>
      </c>
      <c r="G2954">
        <v>-584.41</v>
      </c>
      <c r="H2954">
        <v>-1701.32</v>
      </c>
      <c r="I2954">
        <v>107.79900000000001</v>
      </c>
      <c r="J2954">
        <v>-2764.5439999999999</v>
      </c>
      <c r="K2954">
        <v>-873.62900000000002</v>
      </c>
    </row>
    <row r="2955" spans="1:11">
      <c r="A2955" t="str">
        <f t="shared" si="46"/>
        <v>11TH FLUL31.35</v>
      </c>
      <c r="B2955" t="s">
        <v>50</v>
      </c>
      <c r="C2955" t="s">
        <v>67</v>
      </c>
      <c r="D2955" t="s">
        <v>14</v>
      </c>
      <c r="E2955">
        <v>1.35</v>
      </c>
      <c r="F2955">
        <v>3313.57</v>
      </c>
      <c r="G2955">
        <v>-584.41</v>
      </c>
      <c r="H2955">
        <v>-1701.32</v>
      </c>
      <c r="I2955">
        <v>107.79900000000001</v>
      </c>
      <c r="J2955">
        <v>-389.46199999999999</v>
      </c>
      <c r="K2955">
        <v>-30.158999999999999</v>
      </c>
    </row>
    <row r="2956" spans="1:11">
      <c r="A2956" t="str">
        <f t="shared" si="46"/>
        <v>11TH FLUL32.7</v>
      </c>
      <c r="B2956" t="s">
        <v>50</v>
      </c>
      <c r="C2956" t="s">
        <v>67</v>
      </c>
      <c r="D2956" t="s">
        <v>14</v>
      </c>
      <c r="E2956">
        <v>2.7</v>
      </c>
      <c r="F2956">
        <v>3313.57</v>
      </c>
      <c r="G2956">
        <v>-584.41</v>
      </c>
      <c r="H2956">
        <v>-1701.32</v>
      </c>
      <c r="I2956">
        <v>107.79900000000001</v>
      </c>
      <c r="J2956">
        <v>1989.4069999999999</v>
      </c>
      <c r="K2956">
        <v>813.60599999999999</v>
      </c>
    </row>
    <row r="2957" spans="1:11">
      <c r="A2957" t="str">
        <f t="shared" si="46"/>
        <v>10TH FLUL10</v>
      </c>
      <c r="B2957" t="s">
        <v>51</v>
      </c>
      <c r="C2957" t="s">
        <v>67</v>
      </c>
      <c r="D2957" t="s">
        <v>12</v>
      </c>
      <c r="E2957">
        <v>0</v>
      </c>
      <c r="F2957">
        <v>77539.06</v>
      </c>
      <c r="G2957">
        <v>17092.12</v>
      </c>
      <c r="H2957">
        <v>-845.98</v>
      </c>
      <c r="I2957">
        <v>38.406999999999996</v>
      </c>
      <c r="J2957">
        <v>-1357.165</v>
      </c>
      <c r="K2957">
        <v>28624.323</v>
      </c>
    </row>
    <row r="2958" spans="1:11">
      <c r="A2958" t="str">
        <f t="shared" ref="A2958:A3021" si="47">+CONCATENATE(B2958,D2958,E2958)</f>
        <v>10TH FLUL11.35</v>
      </c>
      <c r="B2958" t="s">
        <v>51</v>
      </c>
      <c r="C2958" t="s">
        <v>67</v>
      </c>
      <c r="D2958" t="s">
        <v>12</v>
      </c>
      <c r="E2958">
        <v>1.35</v>
      </c>
      <c r="F2958">
        <v>77539.06</v>
      </c>
      <c r="G2958">
        <v>17092.12</v>
      </c>
      <c r="H2958">
        <v>-845.98</v>
      </c>
      <c r="I2958">
        <v>38.406999999999996</v>
      </c>
      <c r="J2958">
        <v>-100.706</v>
      </c>
      <c r="K2958">
        <v>3175.32</v>
      </c>
    </row>
    <row r="2959" spans="1:11">
      <c r="A2959" t="str">
        <f t="shared" si="47"/>
        <v>10TH FLUL12.7</v>
      </c>
      <c r="B2959" t="s">
        <v>51</v>
      </c>
      <c r="C2959" t="s">
        <v>67</v>
      </c>
      <c r="D2959" t="s">
        <v>12</v>
      </c>
      <c r="E2959">
        <v>2.7</v>
      </c>
      <c r="F2959">
        <v>77539.06</v>
      </c>
      <c r="G2959">
        <v>17092.12</v>
      </c>
      <c r="H2959">
        <v>-845.98</v>
      </c>
      <c r="I2959">
        <v>38.406999999999996</v>
      </c>
      <c r="J2959">
        <v>1156.9860000000001</v>
      </c>
      <c r="K2959">
        <v>-22312.48</v>
      </c>
    </row>
    <row r="2960" spans="1:11">
      <c r="A2960" t="str">
        <f t="shared" si="47"/>
        <v>10TH FLUL20</v>
      </c>
      <c r="B2960" t="s">
        <v>51</v>
      </c>
      <c r="C2960" t="s">
        <v>67</v>
      </c>
      <c r="D2960" t="s">
        <v>13</v>
      </c>
      <c r="E2960">
        <v>0</v>
      </c>
      <c r="F2960">
        <v>-81675.66</v>
      </c>
      <c r="G2960">
        <v>62.37</v>
      </c>
      <c r="H2960">
        <v>18815.580000000002</v>
      </c>
      <c r="I2960">
        <v>-0.219</v>
      </c>
      <c r="J2960">
        <v>32957.737000000001</v>
      </c>
      <c r="K2960">
        <v>258.71800000000002</v>
      </c>
    </row>
    <row r="2961" spans="1:11">
      <c r="A2961" t="str">
        <f t="shared" si="47"/>
        <v>10TH FLUL21.35</v>
      </c>
      <c r="B2961" t="s">
        <v>51</v>
      </c>
      <c r="C2961" t="s">
        <v>67</v>
      </c>
      <c r="D2961" t="s">
        <v>13</v>
      </c>
      <c r="E2961">
        <v>1.35</v>
      </c>
      <c r="F2961">
        <v>-81675.66</v>
      </c>
      <c r="G2961">
        <v>62.37</v>
      </c>
      <c r="H2961">
        <v>18815.580000000002</v>
      </c>
      <c r="I2961">
        <v>-0.219</v>
      </c>
      <c r="J2961">
        <v>6436.616</v>
      </c>
      <c r="K2961">
        <v>243.47900000000001</v>
      </c>
    </row>
    <row r="2962" spans="1:11">
      <c r="A2962" t="str">
        <f t="shared" si="47"/>
        <v>10TH FLUL22.7</v>
      </c>
      <c r="B2962" t="s">
        <v>51</v>
      </c>
      <c r="C2962" t="s">
        <v>67</v>
      </c>
      <c r="D2962" t="s">
        <v>13</v>
      </c>
      <c r="E2962">
        <v>2.7</v>
      </c>
      <c r="F2962">
        <v>-81675.66</v>
      </c>
      <c r="G2962">
        <v>62.37</v>
      </c>
      <c r="H2962">
        <v>18815.580000000002</v>
      </c>
      <c r="I2962">
        <v>-0.219</v>
      </c>
      <c r="J2962">
        <v>-20163.075000000001</v>
      </c>
      <c r="K2962">
        <v>225.27199999999999</v>
      </c>
    </row>
    <row r="2963" spans="1:11">
      <c r="A2963" t="str">
        <f t="shared" si="47"/>
        <v>10TH FLUL30</v>
      </c>
      <c r="B2963" t="s">
        <v>51</v>
      </c>
      <c r="C2963" t="s">
        <v>67</v>
      </c>
      <c r="D2963" t="s">
        <v>14</v>
      </c>
      <c r="E2963">
        <v>0</v>
      </c>
      <c r="F2963">
        <v>4432.54</v>
      </c>
      <c r="G2963">
        <v>-678.37</v>
      </c>
      <c r="H2963">
        <v>-1815.64</v>
      </c>
      <c r="I2963">
        <v>116.43899999999999</v>
      </c>
      <c r="J2963">
        <v>-3027.9279999999999</v>
      </c>
      <c r="K2963">
        <v>-1081.5129999999999</v>
      </c>
    </row>
    <row r="2964" spans="1:11">
      <c r="A2964" t="str">
        <f t="shared" si="47"/>
        <v>10TH FLUL31.35</v>
      </c>
      <c r="B2964" t="s">
        <v>51</v>
      </c>
      <c r="C2964" t="s">
        <v>67</v>
      </c>
      <c r="D2964" t="s">
        <v>14</v>
      </c>
      <c r="E2964">
        <v>1.35</v>
      </c>
      <c r="F2964">
        <v>4432.54</v>
      </c>
      <c r="G2964">
        <v>-678.37</v>
      </c>
      <c r="H2964">
        <v>-1815.64</v>
      </c>
      <c r="I2964">
        <v>116.43899999999999</v>
      </c>
      <c r="J2964">
        <v>-471.20400000000001</v>
      </c>
      <c r="K2964">
        <v>-91.081999999999994</v>
      </c>
    </row>
    <row r="2965" spans="1:11">
      <c r="A2965" t="str">
        <f t="shared" si="47"/>
        <v>10TH FLUL32.7</v>
      </c>
      <c r="B2965" t="s">
        <v>51</v>
      </c>
      <c r="C2965" t="s">
        <v>67</v>
      </c>
      <c r="D2965" t="s">
        <v>14</v>
      </c>
      <c r="E2965">
        <v>2.7</v>
      </c>
      <c r="F2965">
        <v>4432.54</v>
      </c>
      <c r="G2965">
        <v>-678.37</v>
      </c>
      <c r="H2965">
        <v>-1815.64</v>
      </c>
      <c r="I2965">
        <v>116.43899999999999</v>
      </c>
      <c r="J2965">
        <v>2091.2739999999999</v>
      </c>
      <c r="K2965">
        <v>900.46299999999997</v>
      </c>
    </row>
    <row r="2966" spans="1:11">
      <c r="A2966" t="str">
        <f t="shared" si="47"/>
        <v>9TH FLUL10</v>
      </c>
      <c r="B2966" t="s">
        <v>52</v>
      </c>
      <c r="C2966" t="s">
        <v>67</v>
      </c>
      <c r="D2966" t="s">
        <v>12</v>
      </c>
      <c r="E2966">
        <v>0</v>
      </c>
      <c r="F2966">
        <v>98298.44</v>
      </c>
      <c r="G2966">
        <v>19387.189999999999</v>
      </c>
      <c r="H2966">
        <v>-1206.77</v>
      </c>
      <c r="I2966">
        <v>44.018000000000001</v>
      </c>
      <c r="J2966">
        <v>-1960.414</v>
      </c>
      <c r="K2966">
        <v>32347.661</v>
      </c>
    </row>
    <row r="2967" spans="1:11">
      <c r="A2967" t="str">
        <f t="shared" si="47"/>
        <v>9TH FLUL11.35</v>
      </c>
      <c r="B2967" t="s">
        <v>52</v>
      </c>
      <c r="C2967" t="s">
        <v>67</v>
      </c>
      <c r="D2967" t="s">
        <v>12</v>
      </c>
      <c r="E2967">
        <v>1.35</v>
      </c>
      <c r="F2967">
        <v>98298.44</v>
      </c>
      <c r="G2967">
        <v>19387.189999999999</v>
      </c>
      <c r="H2967">
        <v>-1206.77</v>
      </c>
      <c r="I2967">
        <v>44.018000000000001</v>
      </c>
      <c r="J2967">
        <v>-179.45599999999999</v>
      </c>
      <c r="K2967">
        <v>3127.3009999999999</v>
      </c>
    </row>
    <row r="2968" spans="1:11">
      <c r="A2968" t="str">
        <f t="shared" si="47"/>
        <v>9TH FLUL12.7</v>
      </c>
      <c r="B2968" t="s">
        <v>52</v>
      </c>
      <c r="C2968" t="s">
        <v>67</v>
      </c>
      <c r="D2968" t="s">
        <v>12</v>
      </c>
      <c r="E2968">
        <v>2.7</v>
      </c>
      <c r="F2968">
        <v>98298.44</v>
      </c>
      <c r="G2968">
        <v>19387.189999999999</v>
      </c>
      <c r="H2968">
        <v>-1206.77</v>
      </c>
      <c r="I2968">
        <v>44.018000000000001</v>
      </c>
      <c r="J2968">
        <v>1604.146</v>
      </c>
      <c r="K2968">
        <v>-26139.117999999999</v>
      </c>
    </row>
    <row r="2969" spans="1:11">
      <c r="A2969" t="str">
        <f t="shared" si="47"/>
        <v>9TH FLUL20</v>
      </c>
      <c r="B2969" t="s">
        <v>52</v>
      </c>
      <c r="C2969" t="s">
        <v>67</v>
      </c>
      <c r="D2969" t="s">
        <v>13</v>
      </c>
      <c r="E2969">
        <v>0</v>
      </c>
      <c r="F2969">
        <v>-100689.01</v>
      </c>
      <c r="G2969">
        <v>-106.85</v>
      </c>
      <c r="H2969">
        <v>18807.740000000002</v>
      </c>
      <c r="I2969">
        <v>0.86499999999999999</v>
      </c>
      <c r="J2969">
        <v>33616.256000000001</v>
      </c>
      <c r="K2969">
        <v>-65.826999999999998</v>
      </c>
    </row>
    <row r="2970" spans="1:11">
      <c r="A2970" t="str">
        <f t="shared" si="47"/>
        <v>9TH FLUL21.35</v>
      </c>
      <c r="B2970" t="s">
        <v>52</v>
      </c>
      <c r="C2970" t="s">
        <v>67</v>
      </c>
      <c r="D2970" t="s">
        <v>13</v>
      </c>
      <c r="E2970">
        <v>1.35</v>
      </c>
      <c r="F2970">
        <v>-100689.01</v>
      </c>
      <c r="G2970">
        <v>-106.85</v>
      </c>
      <c r="H2970">
        <v>18807.740000000002</v>
      </c>
      <c r="I2970">
        <v>0.86499999999999999</v>
      </c>
      <c r="J2970">
        <v>6867.7389999999996</v>
      </c>
      <c r="K2970">
        <v>172.08699999999999</v>
      </c>
    </row>
    <row r="2971" spans="1:11">
      <c r="A2971" t="str">
        <f t="shared" si="47"/>
        <v>9TH FLUL22.7</v>
      </c>
      <c r="B2971" t="s">
        <v>52</v>
      </c>
      <c r="C2971" t="s">
        <v>67</v>
      </c>
      <c r="D2971" t="s">
        <v>13</v>
      </c>
      <c r="E2971">
        <v>2.7</v>
      </c>
      <c r="F2971">
        <v>-100689.01</v>
      </c>
      <c r="G2971">
        <v>-106.85</v>
      </c>
      <c r="H2971">
        <v>18807.740000000002</v>
      </c>
      <c r="I2971">
        <v>0.86499999999999999</v>
      </c>
      <c r="J2971">
        <v>-19981.767</v>
      </c>
      <c r="K2971">
        <v>407.47300000000001</v>
      </c>
    </row>
    <row r="2972" spans="1:11">
      <c r="A2972" t="str">
        <f t="shared" si="47"/>
        <v>9TH FLUL30</v>
      </c>
      <c r="B2972" t="s">
        <v>52</v>
      </c>
      <c r="C2972" t="s">
        <v>67</v>
      </c>
      <c r="D2972" t="s">
        <v>14</v>
      </c>
      <c r="E2972">
        <v>0</v>
      </c>
      <c r="F2972">
        <v>5629.68</v>
      </c>
      <c r="G2972">
        <v>-657.45</v>
      </c>
      <c r="H2972">
        <v>-1908.16</v>
      </c>
      <c r="I2972">
        <v>123.79300000000001</v>
      </c>
      <c r="J2972">
        <v>-3250.558</v>
      </c>
      <c r="K2972">
        <v>-1115.7460000000001</v>
      </c>
    </row>
    <row r="2973" spans="1:11">
      <c r="A2973" t="str">
        <f t="shared" si="47"/>
        <v>9TH FLUL31.35</v>
      </c>
      <c r="B2973" t="s">
        <v>52</v>
      </c>
      <c r="C2973" t="s">
        <v>67</v>
      </c>
      <c r="D2973" t="s">
        <v>14</v>
      </c>
      <c r="E2973">
        <v>1.35</v>
      </c>
      <c r="F2973">
        <v>5629.68</v>
      </c>
      <c r="G2973">
        <v>-657.45</v>
      </c>
      <c r="H2973">
        <v>-1908.16</v>
      </c>
      <c r="I2973">
        <v>123.79300000000001</v>
      </c>
      <c r="J2973">
        <v>-539.76599999999996</v>
      </c>
      <c r="K2973">
        <v>-133.459</v>
      </c>
    </row>
    <row r="2974" spans="1:11">
      <c r="A2974" t="str">
        <f t="shared" si="47"/>
        <v>9TH FLUL32.7</v>
      </c>
      <c r="B2974" t="s">
        <v>52</v>
      </c>
      <c r="C2974" t="s">
        <v>67</v>
      </c>
      <c r="D2974" t="s">
        <v>14</v>
      </c>
      <c r="E2974">
        <v>2.7</v>
      </c>
      <c r="F2974">
        <v>5629.68</v>
      </c>
      <c r="G2974">
        <v>-657.45</v>
      </c>
      <c r="H2974">
        <v>-1908.16</v>
      </c>
      <c r="I2974">
        <v>123.79300000000001</v>
      </c>
      <c r="J2974">
        <v>2178.9650000000001</v>
      </c>
      <c r="K2974">
        <v>850.79300000000001</v>
      </c>
    </row>
    <row r="2975" spans="1:11">
      <c r="A2975" t="str">
        <f t="shared" si="47"/>
        <v>8TH FLUL10</v>
      </c>
      <c r="B2975" t="s">
        <v>53</v>
      </c>
      <c r="C2975" t="s">
        <v>67</v>
      </c>
      <c r="D2975" t="s">
        <v>12</v>
      </c>
      <c r="E2975">
        <v>0</v>
      </c>
      <c r="F2975">
        <v>120605.68</v>
      </c>
      <c r="G2975">
        <v>20920.759999999998</v>
      </c>
      <c r="H2975">
        <v>-1539.63</v>
      </c>
      <c r="I2975">
        <v>49.564999999999998</v>
      </c>
      <c r="J2975">
        <v>-2775.5810000000001</v>
      </c>
      <c r="K2975">
        <v>38566.629000000001</v>
      </c>
    </row>
    <row r="2976" spans="1:11">
      <c r="A2976" t="str">
        <f t="shared" si="47"/>
        <v>8TH FLUL11.35</v>
      </c>
      <c r="B2976" t="s">
        <v>53</v>
      </c>
      <c r="C2976" t="s">
        <v>67</v>
      </c>
      <c r="D2976" t="s">
        <v>12</v>
      </c>
      <c r="E2976">
        <v>1.35</v>
      </c>
      <c r="F2976">
        <v>120605.68</v>
      </c>
      <c r="G2976">
        <v>20920.759999999998</v>
      </c>
      <c r="H2976">
        <v>-1539.63</v>
      </c>
      <c r="I2976">
        <v>49.564999999999998</v>
      </c>
      <c r="J2976">
        <v>-509.74099999999999</v>
      </c>
      <c r="K2976">
        <v>6632.3029999999999</v>
      </c>
    </row>
    <row r="2977" spans="1:11">
      <c r="A2977" t="str">
        <f t="shared" si="47"/>
        <v>8TH FLUL12.7</v>
      </c>
      <c r="B2977" t="s">
        <v>53</v>
      </c>
      <c r="C2977" t="s">
        <v>67</v>
      </c>
      <c r="D2977" t="s">
        <v>12</v>
      </c>
      <c r="E2977">
        <v>2.7</v>
      </c>
      <c r="F2977">
        <v>120605.68</v>
      </c>
      <c r="G2977">
        <v>20920.759999999998</v>
      </c>
      <c r="H2977">
        <v>-1539.63</v>
      </c>
      <c r="I2977">
        <v>49.564999999999998</v>
      </c>
      <c r="J2977">
        <v>1764.877</v>
      </c>
      <c r="K2977">
        <v>-25416.267</v>
      </c>
    </row>
    <row r="2978" spans="1:11">
      <c r="A2978" t="str">
        <f t="shared" si="47"/>
        <v>8TH FLUL20</v>
      </c>
      <c r="B2978" t="s">
        <v>53</v>
      </c>
      <c r="C2978" t="s">
        <v>67</v>
      </c>
      <c r="D2978" t="s">
        <v>13</v>
      </c>
      <c r="E2978">
        <v>0</v>
      </c>
      <c r="F2978">
        <v>-119926.82</v>
      </c>
      <c r="G2978">
        <v>-209.65</v>
      </c>
      <c r="H2978">
        <v>18977.77</v>
      </c>
      <c r="I2978">
        <v>1.68</v>
      </c>
      <c r="J2978">
        <v>35036.769</v>
      </c>
      <c r="K2978">
        <v>-417.44299999999998</v>
      </c>
    </row>
    <row r="2979" spans="1:11">
      <c r="A2979" t="str">
        <f t="shared" si="47"/>
        <v>8TH FLUL21.35</v>
      </c>
      <c r="B2979" t="s">
        <v>53</v>
      </c>
      <c r="C2979" t="s">
        <v>67</v>
      </c>
      <c r="D2979" t="s">
        <v>13</v>
      </c>
      <c r="E2979">
        <v>1.35</v>
      </c>
      <c r="F2979">
        <v>-119926.82</v>
      </c>
      <c r="G2979">
        <v>-209.65</v>
      </c>
      <c r="H2979">
        <v>18977.77</v>
      </c>
      <c r="I2979">
        <v>1.68</v>
      </c>
      <c r="J2979">
        <v>7847.19</v>
      </c>
      <c r="K2979">
        <v>-18.294</v>
      </c>
    </row>
    <row r="2980" spans="1:11">
      <c r="A2980" t="str">
        <f t="shared" si="47"/>
        <v>8TH FLUL22.7</v>
      </c>
      <c r="B2980" t="s">
        <v>53</v>
      </c>
      <c r="C2980" t="s">
        <v>67</v>
      </c>
      <c r="D2980" t="s">
        <v>13</v>
      </c>
      <c r="E2980">
        <v>2.7</v>
      </c>
      <c r="F2980">
        <v>-119926.82</v>
      </c>
      <c r="G2980">
        <v>-209.65</v>
      </c>
      <c r="H2980">
        <v>18977.77</v>
      </c>
      <c r="I2980">
        <v>1.68</v>
      </c>
      <c r="J2980">
        <v>-19477.499</v>
      </c>
      <c r="K2980">
        <v>381.17099999999999</v>
      </c>
    </row>
    <row r="2981" spans="1:11">
      <c r="A2981" t="str">
        <f t="shared" si="47"/>
        <v>8TH FLUL30</v>
      </c>
      <c r="B2981" t="s">
        <v>53</v>
      </c>
      <c r="C2981" t="s">
        <v>67</v>
      </c>
      <c r="D2981" t="s">
        <v>14</v>
      </c>
      <c r="E2981">
        <v>0</v>
      </c>
      <c r="F2981">
        <v>6903.12</v>
      </c>
      <c r="G2981">
        <v>-751.08</v>
      </c>
      <c r="H2981">
        <v>-2035.97</v>
      </c>
      <c r="I2981">
        <v>129.21299999999999</v>
      </c>
      <c r="J2981">
        <v>-3612.7190000000001</v>
      </c>
      <c r="K2981">
        <v>-1414.5530000000001</v>
      </c>
    </row>
    <row r="2982" spans="1:11">
      <c r="A2982" t="str">
        <f t="shared" si="47"/>
        <v>8TH FLUL31.35</v>
      </c>
      <c r="B2982" t="s">
        <v>53</v>
      </c>
      <c r="C2982" t="s">
        <v>67</v>
      </c>
      <c r="D2982" t="s">
        <v>14</v>
      </c>
      <c r="E2982">
        <v>1.35</v>
      </c>
      <c r="F2982">
        <v>6903.12</v>
      </c>
      <c r="G2982">
        <v>-751.08</v>
      </c>
      <c r="H2982">
        <v>-2035.97</v>
      </c>
      <c r="I2982">
        <v>129.21299999999999</v>
      </c>
      <c r="J2982">
        <v>-701.06299999999999</v>
      </c>
      <c r="K2982">
        <v>-287.06400000000002</v>
      </c>
    </row>
    <row r="2983" spans="1:11">
      <c r="A2983" t="str">
        <f t="shared" si="47"/>
        <v>8TH FLUL32.7</v>
      </c>
      <c r="B2983" t="s">
        <v>53</v>
      </c>
      <c r="C2983" t="s">
        <v>67</v>
      </c>
      <c r="D2983" t="s">
        <v>14</v>
      </c>
      <c r="E2983">
        <v>2.7</v>
      </c>
      <c r="F2983">
        <v>6903.12</v>
      </c>
      <c r="G2983">
        <v>-751.08</v>
      </c>
      <c r="H2983">
        <v>-2035.97</v>
      </c>
      <c r="I2983">
        <v>129.21299999999999</v>
      </c>
      <c r="J2983">
        <v>2222.6660000000002</v>
      </c>
      <c r="K2983">
        <v>845.36699999999996</v>
      </c>
    </row>
    <row r="2984" spans="1:11">
      <c r="A2984" t="str">
        <f t="shared" si="47"/>
        <v>7TH FLUL10</v>
      </c>
      <c r="B2984" t="s">
        <v>54</v>
      </c>
      <c r="C2984" t="s">
        <v>67</v>
      </c>
      <c r="D2984" t="s">
        <v>12</v>
      </c>
      <c r="E2984">
        <v>0</v>
      </c>
      <c r="F2984">
        <v>143637.29999999999</v>
      </c>
      <c r="G2984">
        <v>21656.5</v>
      </c>
      <c r="H2984">
        <v>-1376.4</v>
      </c>
      <c r="I2984">
        <v>50.460999999999999</v>
      </c>
      <c r="J2984">
        <v>-2547.5129999999999</v>
      </c>
      <c r="K2984">
        <v>46629.707000000002</v>
      </c>
    </row>
    <row r="2985" spans="1:11">
      <c r="A2985" t="str">
        <f t="shared" si="47"/>
        <v>7TH FLUL11.35</v>
      </c>
      <c r="B2985" t="s">
        <v>54</v>
      </c>
      <c r="C2985" t="s">
        <v>67</v>
      </c>
      <c r="D2985" t="s">
        <v>12</v>
      </c>
      <c r="E2985">
        <v>1.35</v>
      </c>
      <c r="F2985">
        <v>143637.29999999999</v>
      </c>
      <c r="G2985">
        <v>21656.5</v>
      </c>
      <c r="H2985">
        <v>-1376.4</v>
      </c>
      <c r="I2985">
        <v>50.460999999999999</v>
      </c>
      <c r="J2985">
        <v>-472.83100000000002</v>
      </c>
      <c r="K2985">
        <v>13310.021000000001</v>
      </c>
    </row>
    <row r="2986" spans="1:11">
      <c r="A2986" t="str">
        <f t="shared" si="47"/>
        <v>7TH FLUL12.7</v>
      </c>
      <c r="B2986" t="s">
        <v>54</v>
      </c>
      <c r="C2986" t="s">
        <v>67</v>
      </c>
      <c r="D2986" t="s">
        <v>12</v>
      </c>
      <c r="E2986">
        <v>2.7</v>
      </c>
      <c r="F2986">
        <v>143637.29999999999</v>
      </c>
      <c r="G2986">
        <v>21656.5</v>
      </c>
      <c r="H2986">
        <v>-1376.4</v>
      </c>
      <c r="I2986">
        <v>50.460999999999999</v>
      </c>
      <c r="J2986">
        <v>1611.19</v>
      </c>
      <c r="K2986">
        <v>-20272.377</v>
      </c>
    </row>
    <row r="2987" spans="1:11">
      <c r="A2987" t="str">
        <f t="shared" si="47"/>
        <v>7TH FLUL20</v>
      </c>
      <c r="B2987" t="s">
        <v>54</v>
      </c>
      <c r="C2987" t="s">
        <v>67</v>
      </c>
      <c r="D2987" t="s">
        <v>13</v>
      </c>
      <c r="E2987">
        <v>0</v>
      </c>
      <c r="F2987">
        <v>-138688.21</v>
      </c>
      <c r="G2987">
        <v>-288.16000000000003</v>
      </c>
      <c r="H2987">
        <v>16314.91</v>
      </c>
      <c r="I2987">
        <v>2.137</v>
      </c>
      <c r="J2987">
        <v>29649.963</v>
      </c>
      <c r="K2987">
        <v>-811.38300000000004</v>
      </c>
    </row>
    <row r="2988" spans="1:11">
      <c r="A2988" t="str">
        <f t="shared" si="47"/>
        <v>7TH FLUL21.35</v>
      </c>
      <c r="B2988" t="s">
        <v>54</v>
      </c>
      <c r="C2988" t="s">
        <v>67</v>
      </c>
      <c r="D2988" t="s">
        <v>13</v>
      </c>
      <c r="E2988">
        <v>1.35</v>
      </c>
      <c r="F2988">
        <v>-138688.21</v>
      </c>
      <c r="G2988">
        <v>-288.16000000000003</v>
      </c>
      <c r="H2988">
        <v>16314.91</v>
      </c>
      <c r="I2988">
        <v>2.137</v>
      </c>
      <c r="J2988">
        <v>5851.24</v>
      </c>
      <c r="K2988">
        <v>-293.35199999999998</v>
      </c>
    </row>
    <row r="2989" spans="1:11">
      <c r="A2989" t="str">
        <f t="shared" si="47"/>
        <v>7TH FLUL22.7</v>
      </c>
      <c r="B2989" t="s">
        <v>54</v>
      </c>
      <c r="C2989" t="s">
        <v>67</v>
      </c>
      <c r="D2989" t="s">
        <v>13</v>
      </c>
      <c r="E2989">
        <v>2.7</v>
      </c>
      <c r="F2989">
        <v>-138688.21</v>
      </c>
      <c r="G2989">
        <v>-288.16000000000003</v>
      </c>
      <c r="H2989">
        <v>16314.91</v>
      </c>
      <c r="I2989">
        <v>2.137</v>
      </c>
      <c r="J2989">
        <v>-18063.044999999998</v>
      </c>
      <c r="K2989">
        <v>230.46700000000001</v>
      </c>
    </row>
    <row r="2990" spans="1:11">
      <c r="A2990" t="str">
        <f t="shared" si="47"/>
        <v>7TH FLUL30</v>
      </c>
      <c r="B2990" t="s">
        <v>54</v>
      </c>
      <c r="C2990" t="s">
        <v>67</v>
      </c>
      <c r="D2990" t="s">
        <v>14</v>
      </c>
      <c r="E2990">
        <v>0</v>
      </c>
      <c r="F2990">
        <v>8195.92</v>
      </c>
      <c r="G2990">
        <v>-481.57</v>
      </c>
      <c r="H2990">
        <v>-1838.86</v>
      </c>
      <c r="I2990">
        <v>130.071</v>
      </c>
      <c r="J2990">
        <v>-3270.5569999999998</v>
      </c>
      <c r="K2990">
        <v>-838.46199999999999</v>
      </c>
    </row>
    <row r="2991" spans="1:11">
      <c r="A2991" t="str">
        <f t="shared" si="47"/>
        <v>7TH FLUL31.35</v>
      </c>
      <c r="B2991" t="s">
        <v>54</v>
      </c>
      <c r="C2991" t="s">
        <v>67</v>
      </c>
      <c r="D2991" t="s">
        <v>14</v>
      </c>
      <c r="E2991">
        <v>1.35</v>
      </c>
      <c r="F2991">
        <v>8195.92</v>
      </c>
      <c r="G2991">
        <v>-481.57</v>
      </c>
      <c r="H2991">
        <v>-1838.86</v>
      </c>
      <c r="I2991">
        <v>130.071</v>
      </c>
      <c r="J2991">
        <v>-598.92100000000005</v>
      </c>
      <c r="K2991">
        <v>-55.58</v>
      </c>
    </row>
    <row r="2992" spans="1:11">
      <c r="A2992" t="str">
        <f t="shared" si="47"/>
        <v>7TH FLUL32.7</v>
      </c>
      <c r="B2992" t="s">
        <v>54</v>
      </c>
      <c r="C2992" t="s">
        <v>67</v>
      </c>
      <c r="D2992" t="s">
        <v>14</v>
      </c>
      <c r="E2992">
        <v>2.7</v>
      </c>
      <c r="F2992">
        <v>8195.92</v>
      </c>
      <c r="G2992">
        <v>-481.57</v>
      </c>
      <c r="H2992">
        <v>-1838.86</v>
      </c>
      <c r="I2992">
        <v>130.071</v>
      </c>
      <c r="J2992">
        <v>2084.5450000000001</v>
      </c>
      <c r="K2992">
        <v>728.40499999999997</v>
      </c>
    </row>
    <row r="2993" spans="1:11">
      <c r="A2993" t="str">
        <f t="shared" si="47"/>
        <v>6TH FLUL10</v>
      </c>
      <c r="B2993" t="s">
        <v>55</v>
      </c>
      <c r="C2993" t="s">
        <v>67</v>
      </c>
      <c r="D2993" t="s">
        <v>12</v>
      </c>
      <c r="E2993">
        <v>0</v>
      </c>
      <c r="F2993">
        <v>165488.92000000001</v>
      </c>
      <c r="G2993">
        <v>43669.32</v>
      </c>
      <c r="H2993">
        <v>-2470.2800000000002</v>
      </c>
      <c r="I2993">
        <v>90.266999999999996</v>
      </c>
      <c r="J2993">
        <v>-5269.33</v>
      </c>
      <c r="K2993">
        <v>133413.473</v>
      </c>
    </row>
    <row r="2994" spans="1:11">
      <c r="A2994" t="str">
        <f t="shared" si="47"/>
        <v>6TH FLUL11.35</v>
      </c>
      <c r="B2994" t="s">
        <v>55</v>
      </c>
      <c r="C2994" t="s">
        <v>67</v>
      </c>
      <c r="D2994" t="s">
        <v>12</v>
      </c>
      <c r="E2994">
        <v>1.35</v>
      </c>
      <c r="F2994">
        <v>165488.92000000001</v>
      </c>
      <c r="G2994">
        <v>43669.32</v>
      </c>
      <c r="H2994">
        <v>-2470.2800000000002</v>
      </c>
      <c r="I2994">
        <v>90.266999999999996</v>
      </c>
      <c r="J2994">
        <v>-1708.4829999999999</v>
      </c>
      <c r="K2994">
        <v>71149.73</v>
      </c>
    </row>
    <row r="2995" spans="1:11">
      <c r="A2995" t="str">
        <f t="shared" si="47"/>
        <v>6TH FLUL12.7</v>
      </c>
      <c r="B2995" t="s">
        <v>55</v>
      </c>
      <c r="C2995" t="s">
        <v>67</v>
      </c>
      <c r="D2995" t="s">
        <v>12</v>
      </c>
      <c r="E2995">
        <v>2.7</v>
      </c>
      <c r="F2995">
        <v>165488.92000000001</v>
      </c>
      <c r="G2995">
        <v>43669.32</v>
      </c>
      <c r="H2995">
        <v>-2470.2800000000002</v>
      </c>
      <c r="I2995">
        <v>90.266999999999996</v>
      </c>
      <c r="J2995">
        <v>1871.8510000000001</v>
      </c>
      <c r="K2995">
        <v>8074.6809999999996</v>
      </c>
    </row>
    <row r="2996" spans="1:11">
      <c r="A2996" t="str">
        <f t="shared" si="47"/>
        <v>6TH FLUL20</v>
      </c>
      <c r="B2996" t="s">
        <v>55</v>
      </c>
      <c r="C2996" t="s">
        <v>67</v>
      </c>
      <c r="D2996" t="s">
        <v>13</v>
      </c>
      <c r="E2996">
        <v>0</v>
      </c>
      <c r="F2996">
        <v>-158670.14000000001</v>
      </c>
      <c r="G2996">
        <v>-1072.42</v>
      </c>
      <c r="H2996">
        <v>23137.17</v>
      </c>
      <c r="I2996">
        <v>4.0119999999999996</v>
      </c>
      <c r="J2996">
        <v>44857.516000000003</v>
      </c>
      <c r="K2996">
        <v>-3759.873</v>
      </c>
    </row>
    <row r="2997" spans="1:11">
      <c r="A2997" t="str">
        <f t="shared" si="47"/>
        <v>6TH FLUL21.35</v>
      </c>
      <c r="B2997" t="s">
        <v>55</v>
      </c>
      <c r="C2997" t="s">
        <v>67</v>
      </c>
      <c r="D2997" t="s">
        <v>13</v>
      </c>
      <c r="E2997">
        <v>1.35</v>
      </c>
      <c r="F2997">
        <v>-158670.14000000001</v>
      </c>
      <c r="G2997">
        <v>-1072.42</v>
      </c>
      <c r="H2997">
        <v>23137.17</v>
      </c>
      <c r="I2997">
        <v>4.0119999999999996</v>
      </c>
      <c r="J2997">
        <v>11752.763000000001</v>
      </c>
      <c r="K2997">
        <v>-2205.54</v>
      </c>
    </row>
    <row r="2998" spans="1:11">
      <c r="A2998" t="str">
        <f t="shared" si="47"/>
        <v>6TH FLUL22.7</v>
      </c>
      <c r="B2998" t="s">
        <v>55</v>
      </c>
      <c r="C2998" t="s">
        <v>67</v>
      </c>
      <c r="D2998" t="s">
        <v>13</v>
      </c>
      <c r="E2998">
        <v>2.7</v>
      </c>
      <c r="F2998">
        <v>-158670.14000000001</v>
      </c>
      <c r="G2998">
        <v>-1072.42</v>
      </c>
      <c r="H2998">
        <v>23137.17</v>
      </c>
      <c r="I2998">
        <v>4.0119999999999996</v>
      </c>
      <c r="J2998">
        <v>-21486.061000000002</v>
      </c>
      <c r="K2998">
        <v>-626.05799999999999</v>
      </c>
    </row>
    <row r="2999" spans="1:11">
      <c r="A2999" t="str">
        <f t="shared" si="47"/>
        <v>6TH FLUL30</v>
      </c>
      <c r="B2999" t="s">
        <v>55</v>
      </c>
      <c r="C2999" t="s">
        <v>67</v>
      </c>
      <c r="D2999" t="s">
        <v>14</v>
      </c>
      <c r="E2999">
        <v>0</v>
      </c>
      <c r="F2999">
        <v>9632.5300000000007</v>
      </c>
      <c r="G2999">
        <v>-1831.86</v>
      </c>
      <c r="H2999">
        <v>-2547.02</v>
      </c>
      <c r="I2999">
        <v>241.17599999999999</v>
      </c>
      <c r="J2999">
        <v>-4944.6629999999996</v>
      </c>
      <c r="K2999">
        <v>-4783.7929999999997</v>
      </c>
    </row>
    <row r="3000" spans="1:11">
      <c r="A3000" t="str">
        <f t="shared" si="47"/>
        <v>6TH FLUL31.35</v>
      </c>
      <c r="B3000" t="s">
        <v>55</v>
      </c>
      <c r="C3000" t="s">
        <v>67</v>
      </c>
      <c r="D3000" t="s">
        <v>14</v>
      </c>
      <c r="E3000">
        <v>1.35</v>
      </c>
      <c r="F3000">
        <v>9632.5300000000007</v>
      </c>
      <c r="G3000">
        <v>-1831.86</v>
      </c>
      <c r="H3000">
        <v>-2547.02</v>
      </c>
      <c r="I3000">
        <v>241.17599999999999</v>
      </c>
      <c r="J3000">
        <v>-1307.5730000000001</v>
      </c>
      <c r="K3000">
        <v>-2186.6819999999998</v>
      </c>
    </row>
    <row r="3001" spans="1:11">
      <c r="A3001" t="str">
        <f t="shared" si="47"/>
        <v>6TH FLUL32.7</v>
      </c>
      <c r="B3001" t="s">
        <v>55</v>
      </c>
      <c r="C3001" t="s">
        <v>67</v>
      </c>
      <c r="D3001" t="s">
        <v>14</v>
      </c>
      <c r="E3001">
        <v>2.7</v>
      </c>
      <c r="F3001">
        <v>9632.5300000000007</v>
      </c>
      <c r="G3001">
        <v>-1831.86</v>
      </c>
      <c r="H3001">
        <v>-2547.02</v>
      </c>
      <c r="I3001">
        <v>241.17599999999999</v>
      </c>
      <c r="J3001">
        <v>2344.4340000000002</v>
      </c>
      <c r="K3001">
        <v>435.36500000000001</v>
      </c>
    </row>
    <row r="3002" spans="1:11">
      <c r="A3002" t="str">
        <f t="shared" si="47"/>
        <v>5TH FLUL10</v>
      </c>
      <c r="B3002" t="s">
        <v>33</v>
      </c>
      <c r="C3002" t="s">
        <v>67</v>
      </c>
      <c r="D3002" t="s">
        <v>12</v>
      </c>
      <c r="E3002">
        <v>0</v>
      </c>
      <c r="F3002">
        <v>156296.81</v>
      </c>
      <c r="G3002">
        <v>28971.89</v>
      </c>
      <c r="H3002">
        <v>-900.6</v>
      </c>
      <c r="I3002">
        <v>-2.012</v>
      </c>
      <c r="J3002">
        <v>-5415.2809999999999</v>
      </c>
      <c r="K3002">
        <v>62539.838000000003</v>
      </c>
    </row>
    <row r="3003" spans="1:11">
      <c r="A3003" t="str">
        <f t="shared" si="47"/>
        <v>5TH FLUL11.945</v>
      </c>
      <c r="B3003" t="s">
        <v>33</v>
      </c>
      <c r="C3003" t="s">
        <v>67</v>
      </c>
      <c r="D3003" t="s">
        <v>12</v>
      </c>
      <c r="E3003">
        <v>1.9450000000000001</v>
      </c>
      <c r="F3003">
        <v>156296.81</v>
      </c>
      <c r="G3003">
        <v>28971.89</v>
      </c>
      <c r="H3003">
        <v>-900.6</v>
      </c>
      <c r="I3003">
        <v>-2.012</v>
      </c>
      <c r="J3003">
        <v>-3464.5149999999999</v>
      </c>
      <c r="K3003">
        <v>576.76</v>
      </c>
    </row>
    <row r="3004" spans="1:11">
      <c r="A3004" t="str">
        <f t="shared" si="47"/>
        <v>5TH FLUL13.89</v>
      </c>
      <c r="B3004" t="s">
        <v>33</v>
      </c>
      <c r="C3004" t="s">
        <v>67</v>
      </c>
      <c r="D3004" t="s">
        <v>12</v>
      </c>
      <c r="E3004">
        <v>3.89</v>
      </c>
      <c r="F3004">
        <v>156296.81</v>
      </c>
      <c r="G3004">
        <v>28971.89</v>
      </c>
      <c r="H3004">
        <v>-900.6</v>
      </c>
      <c r="I3004">
        <v>-2.012</v>
      </c>
      <c r="J3004">
        <v>-1420.317</v>
      </c>
      <c r="K3004">
        <v>-61402.498</v>
      </c>
    </row>
    <row r="3005" spans="1:11">
      <c r="A3005" t="str">
        <f t="shared" si="47"/>
        <v>5TH FLUL20</v>
      </c>
      <c r="B3005" t="s">
        <v>33</v>
      </c>
      <c r="C3005" t="s">
        <v>67</v>
      </c>
      <c r="D3005" t="s">
        <v>13</v>
      </c>
      <c r="E3005">
        <v>0</v>
      </c>
      <c r="F3005">
        <v>-175756.18</v>
      </c>
      <c r="G3005">
        <v>-806.12</v>
      </c>
      <c r="H3005">
        <v>10966.48</v>
      </c>
      <c r="I3005">
        <v>9.4120000000000008</v>
      </c>
      <c r="J3005">
        <v>34209.642999999996</v>
      </c>
      <c r="K3005">
        <v>-413.57400000000001</v>
      </c>
    </row>
    <row r="3006" spans="1:11">
      <c r="A3006" t="str">
        <f t="shared" si="47"/>
        <v>5TH FLUL21.945</v>
      </c>
      <c r="B3006" t="s">
        <v>33</v>
      </c>
      <c r="C3006" t="s">
        <v>67</v>
      </c>
      <c r="D3006" t="s">
        <v>13</v>
      </c>
      <c r="E3006">
        <v>1.9450000000000001</v>
      </c>
      <c r="F3006">
        <v>-175756.18</v>
      </c>
      <c r="G3006">
        <v>-806.12</v>
      </c>
      <c r="H3006">
        <v>10966.48</v>
      </c>
      <c r="I3006">
        <v>9.4120000000000008</v>
      </c>
      <c r="J3006">
        <v>10147.017</v>
      </c>
      <c r="K3006">
        <v>1406.3009999999999</v>
      </c>
    </row>
    <row r="3007" spans="1:11">
      <c r="A3007" t="str">
        <f t="shared" si="47"/>
        <v>5TH FLUL23.89</v>
      </c>
      <c r="B3007" t="s">
        <v>33</v>
      </c>
      <c r="C3007" t="s">
        <v>67</v>
      </c>
      <c r="D3007" t="s">
        <v>13</v>
      </c>
      <c r="E3007">
        <v>3.89</v>
      </c>
      <c r="F3007">
        <v>-175756.18</v>
      </c>
      <c r="G3007">
        <v>-806.12</v>
      </c>
      <c r="H3007">
        <v>10966.48</v>
      </c>
      <c r="I3007">
        <v>9.4120000000000008</v>
      </c>
      <c r="J3007">
        <v>-14189.442999999999</v>
      </c>
      <c r="K3007">
        <v>3188.277</v>
      </c>
    </row>
    <row r="3008" spans="1:11">
      <c r="A3008" t="str">
        <f t="shared" si="47"/>
        <v>5TH FLUL30</v>
      </c>
      <c r="B3008" t="s">
        <v>33</v>
      </c>
      <c r="C3008" t="s">
        <v>67</v>
      </c>
      <c r="D3008" t="s">
        <v>14</v>
      </c>
      <c r="E3008">
        <v>0</v>
      </c>
      <c r="F3008">
        <v>11925.07</v>
      </c>
      <c r="G3008">
        <v>-1163.02</v>
      </c>
      <c r="H3008">
        <v>-1195.82</v>
      </c>
      <c r="I3008">
        <v>217.50800000000001</v>
      </c>
      <c r="J3008">
        <v>-3719.3539999999998</v>
      </c>
      <c r="K3008">
        <v>-2441.203</v>
      </c>
    </row>
    <row r="3009" spans="1:11">
      <c r="A3009" t="str">
        <f t="shared" si="47"/>
        <v>5TH FLUL31.945</v>
      </c>
      <c r="B3009" t="s">
        <v>33</v>
      </c>
      <c r="C3009" t="s">
        <v>67</v>
      </c>
      <c r="D3009" t="s">
        <v>14</v>
      </c>
      <c r="E3009">
        <v>1.9450000000000001</v>
      </c>
      <c r="F3009">
        <v>11925.07</v>
      </c>
      <c r="G3009">
        <v>-1163.02</v>
      </c>
      <c r="H3009">
        <v>-1195.82</v>
      </c>
      <c r="I3009">
        <v>217.50800000000001</v>
      </c>
      <c r="J3009">
        <v>-1104.6959999999999</v>
      </c>
      <c r="K3009">
        <v>40.381999999999998</v>
      </c>
    </row>
    <row r="3010" spans="1:11">
      <c r="A3010" t="str">
        <f t="shared" si="47"/>
        <v>5TH FLUL33.89</v>
      </c>
      <c r="B3010" t="s">
        <v>33</v>
      </c>
      <c r="C3010" t="s">
        <v>67</v>
      </c>
      <c r="D3010" t="s">
        <v>14</v>
      </c>
      <c r="E3010">
        <v>3.89</v>
      </c>
      <c r="F3010">
        <v>11925.07</v>
      </c>
      <c r="G3010">
        <v>-1163.02</v>
      </c>
      <c r="H3010">
        <v>-1195.82</v>
      </c>
      <c r="I3010">
        <v>217.50800000000001</v>
      </c>
      <c r="J3010">
        <v>1539.7739999999999</v>
      </c>
      <c r="K3010">
        <v>2520.904</v>
      </c>
    </row>
    <row r="3011" spans="1:11">
      <c r="A3011" t="str">
        <f t="shared" si="47"/>
        <v>4TH FLUL10</v>
      </c>
      <c r="B3011" t="s">
        <v>20</v>
      </c>
      <c r="C3011" t="s">
        <v>67</v>
      </c>
      <c r="D3011" t="s">
        <v>12</v>
      </c>
      <c r="E3011">
        <v>0</v>
      </c>
      <c r="F3011">
        <v>140426.29999999999</v>
      </c>
      <c r="G3011">
        <v>24112.35</v>
      </c>
      <c r="H3011">
        <v>1915.48</v>
      </c>
      <c r="I3011">
        <v>-185.143</v>
      </c>
      <c r="J3011">
        <v>747.15700000000004</v>
      </c>
      <c r="K3011">
        <v>56218.065999999999</v>
      </c>
    </row>
    <row r="3012" spans="1:11">
      <c r="A3012" t="str">
        <f t="shared" si="47"/>
        <v>4TH FLUL11.69</v>
      </c>
      <c r="B3012" t="s">
        <v>20</v>
      </c>
      <c r="C3012" t="s">
        <v>67</v>
      </c>
      <c r="D3012" t="s">
        <v>12</v>
      </c>
      <c r="E3012">
        <v>1.69</v>
      </c>
      <c r="F3012">
        <v>140426.29999999999</v>
      </c>
      <c r="G3012">
        <v>24112.35</v>
      </c>
      <c r="H3012">
        <v>1915.48</v>
      </c>
      <c r="I3012">
        <v>-185.143</v>
      </c>
      <c r="J3012">
        <v>-2535.8670000000002</v>
      </c>
      <c r="K3012">
        <v>10143.025</v>
      </c>
    </row>
    <row r="3013" spans="1:11">
      <c r="A3013" t="str">
        <f t="shared" si="47"/>
        <v>4TH FLUL13.38</v>
      </c>
      <c r="B3013" t="s">
        <v>20</v>
      </c>
      <c r="C3013" t="s">
        <v>67</v>
      </c>
      <c r="D3013" t="s">
        <v>12</v>
      </c>
      <c r="E3013">
        <v>3.38</v>
      </c>
      <c r="F3013">
        <v>140426.29999999999</v>
      </c>
      <c r="G3013">
        <v>24112.35</v>
      </c>
      <c r="H3013">
        <v>1915.48</v>
      </c>
      <c r="I3013">
        <v>-185.143</v>
      </c>
      <c r="J3013">
        <v>-5761.2470000000003</v>
      </c>
      <c r="K3013">
        <v>-36163.067999999999</v>
      </c>
    </row>
    <row r="3014" spans="1:11">
      <c r="A3014" t="str">
        <f t="shared" si="47"/>
        <v>4TH FLUL20</v>
      </c>
      <c r="B3014" t="s">
        <v>20</v>
      </c>
      <c r="C3014" t="s">
        <v>67</v>
      </c>
      <c r="D3014" t="s">
        <v>13</v>
      </c>
      <c r="E3014">
        <v>0</v>
      </c>
      <c r="F3014">
        <v>-190709.07</v>
      </c>
      <c r="G3014">
        <v>-2136.79</v>
      </c>
      <c r="H3014">
        <v>12053.33</v>
      </c>
      <c r="I3014">
        <v>8.9809999999999999</v>
      </c>
      <c r="J3014">
        <v>32128.699000000001</v>
      </c>
      <c r="K3014">
        <v>-3853.3209999999999</v>
      </c>
    </row>
    <row r="3015" spans="1:11">
      <c r="A3015" t="str">
        <f t="shared" si="47"/>
        <v>4TH FLUL21.69</v>
      </c>
      <c r="B3015" t="s">
        <v>20</v>
      </c>
      <c r="C3015" t="s">
        <v>67</v>
      </c>
      <c r="D3015" t="s">
        <v>13</v>
      </c>
      <c r="E3015">
        <v>1.69</v>
      </c>
      <c r="F3015">
        <v>-190709.07</v>
      </c>
      <c r="G3015">
        <v>-2136.79</v>
      </c>
      <c r="H3015">
        <v>12053.33</v>
      </c>
      <c r="I3015">
        <v>8.9809999999999999</v>
      </c>
      <c r="J3015">
        <v>9427.4320000000007</v>
      </c>
      <c r="K3015">
        <v>85.400999999999996</v>
      </c>
    </row>
    <row r="3016" spans="1:11">
      <c r="A3016" t="str">
        <f t="shared" si="47"/>
        <v>4TH FLUL23.38</v>
      </c>
      <c r="B3016" t="s">
        <v>20</v>
      </c>
      <c r="C3016" t="s">
        <v>67</v>
      </c>
      <c r="D3016" t="s">
        <v>13</v>
      </c>
      <c r="E3016">
        <v>3.38</v>
      </c>
      <c r="F3016">
        <v>-190709.07</v>
      </c>
      <c r="G3016">
        <v>-2136.79</v>
      </c>
      <c r="H3016">
        <v>12053.33</v>
      </c>
      <c r="I3016">
        <v>8.9809999999999999</v>
      </c>
      <c r="J3016">
        <v>-13488.422</v>
      </c>
      <c r="K3016">
        <v>4022.2139999999999</v>
      </c>
    </row>
    <row r="3017" spans="1:11">
      <c r="A3017" t="str">
        <f t="shared" si="47"/>
        <v>4TH FLUL30</v>
      </c>
      <c r="B3017" t="s">
        <v>20</v>
      </c>
      <c r="C3017" t="s">
        <v>67</v>
      </c>
      <c r="D3017" t="s">
        <v>14</v>
      </c>
      <c r="E3017">
        <v>0</v>
      </c>
      <c r="F3017">
        <v>14223.23</v>
      </c>
      <c r="G3017">
        <v>-967.35</v>
      </c>
      <c r="H3017">
        <v>-1304.02</v>
      </c>
      <c r="I3017">
        <v>191.57599999999999</v>
      </c>
      <c r="J3017">
        <v>-3376.3879999999999</v>
      </c>
      <c r="K3017">
        <v>-2352.0390000000002</v>
      </c>
    </row>
    <row r="3018" spans="1:11">
      <c r="A3018" t="str">
        <f t="shared" si="47"/>
        <v>4TH FLUL31.69</v>
      </c>
      <c r="B3018" t="s">
        <v>20</v>
      </c>
      <c r="C3018" t="s">
        <v>67</v>
      </c>
      <c r="D3018" t="s">
        <v>14</v>
      </c>
      <c r="E3018">
        <v>1.69</v>
      </c>
      <c r="F3018">
        <v>14223.23</v>
      </c>
      <c r="G3018">
        <v>-967.35</v>
      </c>
      <c r="H3018">
        <v>-1304.02</v>
      </c>
      <c r="I3018">
        <v>191.57599999999999</v>
      </c>
      <c r="J3018">
        <v>-923.12400000000002</v>
      </c>
      <c r="K3018">
        <v>-512.96299999999997</v>
      </c>
    </row>
    <row r="3019" spans="1:11">
      <c r="A3019" t="str">
        <f t="shared" si="47"/>
        <v>4TH FLUL33.38</v>
      </c>
      <c r="B3019" t="s">
        <v>20</v>
      </c>
      <c r="C3019" t="s">
        <v>67</v>
      </c>
      <c r="D3019" t="s">
        <v>14</v>
      </c>
      <c r="E3019">
        <v>3.38</v>
      </c>
      <c r="F3019">
        <v>14223.23</v>
      </c>
      <c r="G3019">
        <v>-967.35</v>
      </c>
      <c r="H3019">
        <v>-1304.02</v>
      </c>
      <c r="I3019">
        <v>191.57599999999999</v>
      </c>
      <c r="J3019">
        <v>1551.155</v>
      </c>
      <c r="K3019">
        <v>1337.7940000000001</v>
      </c>
    </row>
    <row r="3020" spans="1:11">
      <c r="A3020" t="str">
        <f t="shared" si="47"/>
        <v>3RD FLUL10</v>
      </c>
      <c r="B3020" t="s">
        <v>22</v>
      </c>
      <c r="C3020" t="s">
        <v>67</v>
      </c>
      <c r="D3020" t="s">
        <v>12</v>
      </c>
      <c r="E3020">
        <v>0</v>
      </c>
      <c r="F3020">
        <v>124991.12</v>
      </c>
      <c r="G3020">
        <v>26711.07</v>
      </c>
      <c r="H3020">
        <v>1847.84</v>
      </c>
      <c r="I3020">
        <v>-255.078</v>
      </c>
      <c r="J3020">
        <v>3054.7640000000001</v>
      </c>
      <c r="K3020">
        <v>65196.841</v>
      </c>
    </row>
    <row r="3021" spans="1:11">
      <c r="A3021" t="str">
        <f t="shared" si="47"/>
        <v>3RD FLUL11.69</v>
      </c>
      <c r="B3021" t="s">
        <v>22</v>
      </c>
      <c r="C3021" t="s">
        <v>67</v>
      </c>
      <c r="D3021" t="s">
        <v>12</v>
      </c>
      <c r="E3021">
        <v>1.69</v>
      </c>
      <c r="F3021">
        <v>124991.12</v>
      </c>
      <c r="G3021">
        <v>26711.07</v>
      </c>
      <c r="H3021">
        <v>1847.84</v>
      </c>
      <c r="I3021">
        <v>-255.078</v>
      </c>
      <c r="J3021">
        <v>-201.67400000000001</v>
      </c>
      <c r="K3021">
        <v>14283.814</v>
      </c>
    </row>
    <row r="3022" spans="1:11">
      <c r="A3022" t="str">
        <f t="shared" ref="A3022:A3085" si="48">+CONCATENATE(B3022,D3022,E3022)</f>
        <v>3RD FLUL13.38</v>
      </c>
      <c r="B3022" t="s">
        <v>22</v>
      </c>
      <c r="C3022" t="s">
        <v>67</v>
      </c>
      <c r="D3022" t="s">
        <v>12</v>
      </c>
      <c r="E3022">
        <v>3.38</v>
      </c>
      <c r="F3022">
        <v>124991.12</v>
      </c>
      <c r="G3022">
        <v>26711.07</v>
      </c>
      <c r="H3022">
        <v>1847.84</v>
      </c>
      <c r="I3022">
        <v>-255.078</v>
      </c>
      <c r="J3022">
        <v>-3453.0709999999999</v>
      </c>
      <c r="K3022">
        <v>-36989.144999999997</v>
      </c>
    </row>
    <row r="3023" spans="1:11">
      <c r="A3023" t="str">
        <f t="shared" si="48"/>
        <v>3RD FLUL20</v>
      </c>
      <c r="B3023" t="s">
        <v>22</v>
      </c>
      <c r="C3023" t="s">
        <v>67</v>
      </c>
      <c r="D3023" t="s">
        <v>13</v>
      </c>
      <c r="E3023">
        <v>0</v>
      </c>
      <c r="F3023">
        <v>-204160.63</v>
      </c>
      <c r="G3023">
        <v>-1489.26</v>
      </c>
      <c r="H3023">
        <v>10767.27</v>
      </c>
      <c r="I3023">
        <v>-7.766</v>
      </c>
      <c r="J3023">
        <v>30700.839</v>
      </c>
      <c r="K3023">
        <v>-4045.4340000000002</v>
      </c>
    </row>
    <row r="3024" spans="1:11">
      <c r="A3024" t="str">
        <f t="shared" si="48"/>
        <v>3RD FLUL21.69</v>
      </c>
      <c r="B3024" t="s">
        <v>22</v>
      </c>
      <c r="C3024" t="s">
        <v>67</v>
      </c>
      <c r="D3024" t="s">
        <v>13</v>
      </c>
      <c r="E3024">
        <v>1.69</v>
      </c>
      <c r="F3024">
        <v>-204160.63</v>
      </c>
      <c r="G3024">
        <v>-1489.26</v>
      </c>
      <c r="H3024">
        <v>10767.27</v>
      </c>
      <c r="I3024">
        <v>-7.766</v>
      </c>
      <c r="J3024">
        <v>10299.478999999999</v>
      </c>
      <c r="K3024">
        <v>-1196.1990000000001</v>
      </c>
    </row>
    <row r="3025" spans="1:11">
      <c r="A3025" t="str">
        <f t="shared" si="48"/>
        <v>3RD FLUL23.38</v>
      </c>
      <c r="B3025" t="s">
        <v>22</v>
      </c>
      <c r="C3025" t="s">
        <v>67</v>
      </c>
      <c r="D3025" t="s">
        <v>13</v>
      </c>
      <c r="E3025">
        <v>3.38</v>
      </c>
      <c r="F3025">
        <v>-204160.63</v>
      </c>
      <c r="G3025">
        <v>-1489.26</v>
      </c>
      <c r="H3025">
        <v>10767.27</v>
      </c>
      <c r="I3025">
        <v>-7.766</v>
      </c>
      <c r="J3025">
        <v>-10361.248</v>
      </c>
      <c r="K3025">
        <v>1683.165</v>
      </c>
    </row>
    <row r="3026" spans="1:11">
      <c r="A3026" t="str">
        <f t="shared" si="48"/>
        <v>3RD FLUL30</v>
      </c>
      <c r="B3026" t="s">
        <v>22</v>
      </c>
      <c r="C3026" t="s">
        <v>67</v>
      </c>
      <c r="D3026" t="s">
        <v>14</v>
      </c>
      <c r="E3026">
        <v>0</v>
      </c>
      <c r="F3026">
        <v>16332.89</v>
      </c>
      <c r="G3026">
        <v>-987.09</v>
      </c>
      <c r="H3026">
        <v>-1206.8900000000001</v>
      </c>
      <c r="I3026">
        <v>173.17400000000001</v>
      </c>
      <c r="J3026">
        <v>-3184.28</v>
      </c>
      <c r="K3026">
        <v>-2594.2040000000002</v>
      </c>
    </row>
    <row r="3027" spans="1:11">
      <c r="A3027" t="str">
        <f t="shared" si="48"/>
        <v>3RD FLUL31.69</v>
      </c>
      <c r="B3027" t="s">
        <v>22</v>
      </c>
      <c r="C3027" t="s">
        <v>67</v>
      </c>
      <c r="D3027" t="s">
        <v>14</v>
      </c>
      <c r="E3027">
        <v>1.69</v>
      </c>
      <c r="F3027">
        <v>16332.89</v>
      </c>
      <c r="G3027">
        <v>-987.09</v>
      </c>
      <c r="H3027">
        <v>-1206.8900000000001</v>
      </c>
      <c r="I3027">
        <v>173.17400000000001</v>
      </c>
      <c r="J3027">
        <v>-895.65800000000002</v>
      </c>
      <c r="K3027">
        <v>-716.60900000000004</v>
      </c>
    </row>
    <row r="3028" spans="1:11">
      <c r="A3028" t="str">
        <f t="shared" si="48"/>
        <v>3RD FLUL33.38</v>
      </c>
      <c r="B3028" t="s">
        <v>22</v>
      </c>
      <c r="C3028" t="s">
        <v>67</v>
      </c>
      <c r="D3028" t="s">
        <v>14</v>
      </c>
      <c r="E3028">
        <v>3.38</v>
      </c>
      <c r="F3028">
        <v>16332.89</v>
      </c>
      <c r="G3028">
        <v>-987.09</v>
      </c>
      <c r="H3028">
        <v>-1206.8900000000001</v>
      </c>
      <c r="I3028">
        <v>173.17400000000001</v>
      </c>
      <c r="J3028">
        <v>1415.5250000000001</v>
      </c>
      <c r="K3028">
        <v>1179.0360000000001</v>
      </c>
    </row>
    <row r="3029" spans="1:11">
      <c r="A3029" t="str">
        <f t="shared" si="48"/>
        <v>2ND FLUL10</v>
      </c>
      <c r="B3029" t="s">
        <v>23</v>
      </c>
      <c r="C3029" t="s">
        <v>67</v>
      </c>
      <c r="D3029" t="s">
        <v>12</v>
      </c>
      <c r="E3029">
        <v>0</v>
      </c>
      <c r="F3029">
        <v>109563.58</v>
      </c>
      <c r="G3029">
        <v>25429.48</v>
      </c>
      <c r="H3029">
        <v>2023.73</v>
      </c>
      <c r="I3029">
        <v>-218.86199999999999</v>
      </c>
      <c r="J3029">
        <v>5297.4840000000004</v>
      </c>
      <c r="K3029">
        <v>72703.994999999995</v>
      </c>
    </row>
    <row r="3030" spans="1:11">
      <c r="A3030" t="str">
        <f t="shared" si="48"/>
        <v>2ND FLUL11.69</v>
      </c>
      <c r="B3030" t="s">
        <v>23</v>
      </c>
      <c r="C3030" t="s">
        <v>67</v>
      </c>
      <c r="D3030" t="s">
        <v>12</v>
      </c>
      <c r="E3030">
        <v>1.69</v>
      </c>
      <c r="F3030">
        <v>109563.58</v>
      </c>
      <c r="G3030">
        <v>25429.48</v>
      </c>
      <c r="H3030">
        <v>2023.73</v>
      </c>
      <c r="I3030">
        <v>-218.86199999999999</v>
      </c>
      <c r="J3030">
        <v>1768.963</v>
      </c>
      <c r="K3030">
        <v>24217.155999999999</v>
      </c>
    </row>
    <row r="3031" spans="1:11">
      <c r="A3031" t="str">
        <f t="shared" si="48"/>
        <v>2ND FLUL13.38</v>
      </c>
      <c r="B3031" t="s">
        <v>23</v>
      </c>
      <c r="C3031" t="s">
        <v>67</v>
      </c>
      <c r="D3031" t="s">
        <v>12</v>
      </c>
      <c r="E3031">
        <v>3.38</v>
      </c>
      <c r="F3031">
        <v>109563.58</v>
      </c>
      <c r="G3031">
        <v>25429.48</v>
      </c>
      <c r="H3031">
        <v>2023.73</v>
      </c>
      <c r="I3031">
        <v>-218.86199999999999</v>
      </c>
      <c r="J3031">
        <v>-1808.4090000000001</v>
      </c>
      <c r="K3031">
        <v>-24938.452000000001</v>
      </c>
    </row>
    <row r="3032" spans="1:11">
      <c r="A3032" t="str">
        <f t="shared" si="48"/>
        <v>2ND FLUL20</v>
      </c>
      <c r="B3032" t="s">
        <v>23</v>
      </c>
      <c r="C3032" t="s">
        <v>67</v>
      </c>
      <c r="D3032" t="s">
        <v>13</v>
      </c>
      <c r="E3032">
        <v>0</v>
      </c>
      <c r="F3032">
        <v>-215536.48</v>
      </c>
      <c r="G3032">
        <v>-1427.93</v>
      </c>
      <c r="H3032">
        <v>8977.52</v>
      </c>
      <c r="I3032">
        <v>-3.3559999999999999</v>
      </c>
      <c r="J3032">
        <v>29557.383000000002</v>
      </c>
      <c r="K3032">
        <v>-4973.201</v>
      </c>
    </row>
    <row r="3033" spans="1:11">
      <c r="A3033" t="str">
        <f t="shared" si="48"/>
        <v>2ND FLUL21.69</v>
      </c>
      <c r="B3033" t="s">
        <v>23</v>
      </c>
      <c r="C3033" t="s">
        <v>67</v>
      </c>
      <c r="D3033" t="s">
        <v>13</v>
      </c>
      <c r="E3033">
        <v>1.69</v>
      </c>
      <c r="F3033">
        <v>-215536.48</v>
      </c>
      <c r="G3033">
        <v>-1427.93</v>
      </c>
      <c r="H3033">
        <v>8977.52</v>
      </c>
      <c r="I3033">
        <v>-3.3559999999999999</v>
      </c>
      <c r="J3033">
        <v>12568.102000000001</v>
      </c>
      <c r="K3033">
        <v>-2297.0140000000001</v>
      </c>
    </row>
    <row r="3034" spans="1:11">
      <c r="A3034" t="str">
        <f t="shared" si="48"/>
        <v>2ND FLUL23.38</v>
      </c>
      <c r="B3034" t="s">
        <v>23</v>
      </c>
      <c r="C3034" t="s">
        <v>67</v>
      </c>
      <c r="D3034" t="s">
        <v>13</v>
      </c>
      <c r="E3034">
        <v>3.38</v>
      </c>
      <c r="F3034">
        <v>-215536.48</v>
      </c>
      <c r="G3034">
        <v>-1427.93</v>
      </c>
      <c r="H3034">
        <v>8977.52</v>
      </c>
      <c r="I3034">
        <v>-3.3559999999999999</v>
      </c>
      <c r="J3034">
        <v>-4768.1540000000005</v>
      </c>
      <c r="K3034">
        <v>442.58300000000003</v>
      </c>
    </row>
    <row r="3035" spans="1:11">
      <c r="A3035" t="str">
        <f t="shared" si="48"/>
        <v>2ND FLUL30</v>
      </c>
      <c r="B3035" t="s">
        <v>23</v>
      </c>
      <c r="C3035" t="s">
        <v>67</v>
      </c>
      <c r="D3035" t="s">
        <v>14</v>
      </c>
      <c r="E3035">
        <v>0</v>
      </c>
      <c r="F3035">
        <v>18253.27</v>
      </c>
      <c r="G3035">
        <v>-904.01</v>
      </c>
      <c r="H3035">
        <v>-1299.1300000000001</v>
      </c>
      <c r="I3035">
        <v>145.88</v>
      </c>
      <c r="J3035">
        <v>-3917.6669999999999</v>
      </c>
      <c r="K3035">
        <v>-2829.5129999999999</v>
      </c>
    </row>
    <row r="3036" spans="1:11">
      <c r="A3036" t="str">
        <f t="shared" si="48"/>
        <v>2ND FLUL31.69</v>
      </c>
      <c r="B3036" t="s">
        <v>23</v>
      </c>
      <c r="C3036" t="s">
        <v>67</v>
      </c>
      <c r="D3036" t="s">
        <v>14</v>
      </c>
      <c r="E3036">
        <v>1.69</v>
      </c>
      <c r="F3036">
        <v>18253.27</v>
      </c>
      <c r="G3036">
        <v>-904.01</v>
      </c>
      <c r="H3036">
        <v>-1299.1300000000001</v>
      </c>
      <c r="I3036">
        <v>145.88</v>
      </c>
      <c r="J3036">
        <v>-1505.65</v>
      </c>
      <c r="K3036">
        <v>-1118.5630000000001</v>
      </c>
    </row>
    <row r="3037" spans="1:11">
      <c r="A3037" t="str">
        <f t="shared" si="48"/>
        <v>2ND FLUL33.38</v>
      </c>
      <c r="B3037" t="s">
        <v>23</v>
      </c>
      <c r="C3037" t="s">
        <v>67</v>
      </c>
      <c r="D3037" t="s">
        <v>14</v>
      </c>
      <c r="E3037">
        <v>3.38</v>
      </c>
      <c r="F3037">
        <v>18253.27</v>
      </c>
      <c r="G3037">
        <v>-904.01</v>
      </c>
      <c r="H3037">
        <v>-1299.1300000000001</v>
      </c>
      <c r="I3037">
        <v>145.88</v>
      </c>
      <c r="J3037">
        <v>947.93899999999996</v>
      </c>
      <c r="K3037">
        <v>623.26900000000001</v>
      </c>
    </row>
    <row r="3038" spans="1:11">
      <c r="A3038" t="str">
        <f t="shared" si="48"/>
        <v>1ST FLUL10</v>
      </c>
      <c r="B3038" t="s">
        <v>24</v>
      </c>
      <c r="C3038" t="s">
        <v>67</v>
      </c>
      <c r="D3038" t="s">
        <v>12</v>
      </c>
      <c r="E3038">
        <v>0</v>
      </c>
      <c r="F3038">
        <v>97350.06</v>
      </c>
      <c r="G3038">
        <v>61441.48</v>
      </c>
      <c r="H3038">
        <v>125.33</v>
      </c>
      <c r="I3038">
        <v>-153.946</v>
      </c>
      <c r="J3038">
        <v>1692.8610000000001</v>
      </c>
      <c r="K3038">
        <v>240825.71</v>
      </c>
    </row>
    <row r="3039" spans="1:11">
      <c r="A3039" t="str">
        <f t="shared" si="48"/>
        <v>1ST FLUL11.69</v>
      </c>
      <c r="B3039" t="s">
        <v>24</v>
      </c>
      <c r="C3039" t="s">
        <v>67</v>
      </c>
      <c r="D3039" t="s">
        <v>12</v>
      </c>
      <c r="E3039">
        <v>1.69</v>
      </c>
      <c r="F3039">
        <v>97350.06</v>
      </c>
      <c r="G3039">
        <v>61441.48</v>
      </c>
      <c r="H3039">
        <v>125.33</v>
      </c>
      <c r="I3039">
        <v>-153.946</v>
      </c>
      <c r="J3039">
        <v>1475.3420000000001</v>
      </c>
      <c r="K3039">
        <v>134770.383</v>
      </c>
    </row>
    <row r="3040" spans="1:11">
      <c r="A3040" t="str">
        <f t="shared" si="48"/>
        <v>1ST FLUL13.38</v>
      </c>
      <c r="B3040" t="s">
        <v>24</v>
      </c>
      <c r="C3040" t="s">
        <v>67</v>
      </c>
      <c r="D3040" t="s">
        <v>12</v>
      </c>
      <c r="E3040">
        <v>3.38</v>
      </c>
      <c r="F3040">
        <v>97350.06</v>
      </c>
      <c r="G3040">
        <v>61441.48</v>
      </c>
      <c r="H3040">
        <v>125.33</v>
      </c>
      <c r="I3040">
        <v>-153.946</v>
      </c>
      <c r="J3040">
        <v>1231.729</v>
      </c>
      <c r="K3040">
        <v>26331.002</v>
      </c>
    </row>
    <row r="3041" spans="1:11">
      <c r="A3041" t="str">
        <f t="shared" si="48"/>
        <v>1ST FLUL20</v>
      </c>
      <c r="B3041" t="s">
        <v>24</v>
      </c>
      <c r="C3041" t="s">
        <v>67</v>
      </c>
      <c r="D3041" t="s">
        <v>13</v>
      </c>
      <c r="E3041">
        <v>0</v>
      </c>
      <c r="F3041">
        <v>-224013.94</v>
      </c>
      <c r="G3041">
        <v>-855.5</v>
      </c>
      <c r="H3041">
        <v>9127.2999999999993</v>
      </c>
      <c r="I3041">
        <v>-5.4320000000000004</v>
      </c>
      <c r="J3041">
        <v>39603.836000000003</v>
      </c>
      <c r="K3041">
        <v>-5817.1409999999996</v>
      </c>
    </row>
    <row r="3042" spans="1:11">
      <c r="A3042" t="str">
        <f t="shared" si="48"/>
        <v>1ST FLUL21.69</v>
      </c>
      <c r="B3042" t="s">
        <v>24</v>
      </c>
      <c r="C3042" t="s">
        <v>67</v>
      </c>
      <c r="D3042" t="s">
        <v>13</v>
      </c>
      <c r="E3042">
        <v>1.69</v>
      </c>
      <c r="F3042">
        <v>-224013.94</v>
      </c>
      <c r="G3042">
        <v>-855.5</v>
      </c>
      <c r="H3042">
        <v>9127.2999999999993</v>
      </c>
      <c r="I3042">
        <v>-5.4320000000000004</v>
      </c>
      <c r="J3042">
        <v>23097.306</v>
      </c>
      <c r="K3042">
        <v>-4268.8559999999998</v>
      </c>
    </row>
    <row r="3043" spans="1:11">
      <c r="A3043" t="str">
        <f t="shared" si="48"/>
        <v>1ST FLUL23.38</v>
      </c>
      <c r="B3043" t="s">
        <v>24</v>
      </c>
      <c r="C3043" t="s">
        <v>67</v>
      </c>
      <c r="D3043" t="s">
        <v>13</v>
      </c>
      <c r="E3043">
        <v>3.38</v>
      </c>
      <c r="F3043">
        <v>-224013.94</v>
      </c>
      <c r="G3043">
        <v>-855.5</v>
      </c>
      <c r="H3043">
        <v>9127.2999999999993</v>
      </c>
      <c r="I3043">
        <v>-5.4320000000000004</v>
      </c>
      <c r="J3043">
        <v>6182.1989999999996</v>
      </c>
      <c r="K3043">
        <v>-2645.0639999999999</v>
      </c>
    </row>
    <row r="3044" spans="1:11">
      <c r="A3044" t="str">
        <f t="shared" si="48"/>
        <v>1ST FLUL30</v>
      </c>
      <c r="B3044" t="s">
        <v>24</v>
      </c>
      <c r="C3044" t="s">
        <v>67</v>
      </c>
      <c r="D3044" t="s">
        <v>14</v>
      </c>
      <c r="E3044">
        <v>0</v>
      </c>
      <c r="F3044">
        <v>19680.23</v>
      </c>
      <c r="G3044">
        <v>-1765.66</v>
      </c>
      <c r="H3044">
        <v>-1272.1199999999999</v>
      </c>
      <c r="I3044">
        <v>137.428</v>
      </c>
      <c r="J3044">
        <v>-5697.7550000000001</v>
      </c>
      <c r="K3044">
        <v>-7353.8519999999999</v>
      </c>
    </row>
    <row r="3045" spans="1:11">
      <c r="A3045" t="str">
        <f t="shared" si="48"/>
        <v>1ST FLUL31.69</v>
      </c>
      <c r="B3045" t="s">
        <v>24</v>
      </c>
      <c r="C3045" t="s">
        <v>67</v>
      </c>
      <c r="D3045" t="s">
        <v>14</v>
      </c>
      <c r="E3045">
        <v>1.69</v>
      </c>
      <c r="F3045">
        <v>19680.23</v>
      </c>
      <c r="G3045">
        <v>-1765.66</v>
      </c>
      <c r="H3045">
        <v>-1272.1199999999999</v>
      </c>
      <c r="I3045">
        <v>137.428</v>
      </c>
      <c r="J3045">
        <v>-3442.2440000000001</v>
      </c>
      <c r="K3045">
        <v>-4303.4970000000003</v>
      </c>
    </row>
    <row r="3046" spans="1:11">
      <c r="A3046" t="str">
        <f t="shared" si="48"/>
        <v>1ST FLUL33.38</v>
      </c>
      <c r="B3046" t="s">
        <v>24</v>
      </c>
      <c r="C3046" t="s">
        <v>67</v>
      </c>
      <c r="D3046" t="s">
        <v>14</v>
      </c>
      <c r="E3046">
        <v>3.38</v>
      </c>
      <c r="F3046">
        <v>19680.23</v>
      </c>
      <c r="G3046">
        <v>-1765.66</v>
      </c>
      <c r="H3046">
        <v>-1272.1199999999999</v>
      </c>
      <c r="I3046">
        <v>137.428</v>
      </c>
      <c r="J3046">
        <v>-1125.8420000000001</v>
      </c>
      <c r="K3046">
        <v>-1177.0160000000001</v>
      </c>
    </row>
    <row r="3047" spans="1:11">
      <c r="A3047" t="str">
        <f t="shared" si="48"/>
        <v>GROUND FLUL10</v>
      </c>
      <c r="B3047" t="s">
        <v>10</v>
      </c>
      <c r="C3047" t="s">
        <v>67</v>
      </c>
      <c r="D3047" t="s">
        <v>12</v>
      </c>
      <c r="E3047">
        <v>0</v>
      </c>
      <c r="F3047">
        <v>71953.179999999993</v>
      </c>
      <c r="G3047">
        <v>-4448.34</v>
      </c>
      <c r="H3047">
        <v>-804.88</v>
      </c>
      <c r="I3047">
        <v>-3.2919999999999998</v>
      </c>
      <c r="J3047">
        <v>-1188.903</v>
      </c>
      <c r="K3047">
        <v>105.13800000000001</v>
      </c>
    </row>
    <row r="3048" spans="1:11">
      <c r="A3048" t="str">
        <f t="shared" si="48"/>
        <v>GROUND FLUL11.615</v>
      </c>
      <c r="B3048" t="s">
        <v>10</v>
      </c>
      <c r="C3048" t="s">
        <v>67</v>
      </c>
      <c r="D3048" t="s">
        <v>12</v>
      </c>
      <c r="E3048">
        <v>1.615</v>
      </c>
      <c r="F3048">
        <v>71953.179999999993</v>
      </c>
      <c r="G3048">
        <v>-4448.34</v>
      </c>
      <c r="H3048">
        <v>-804.88</v>
      </c>
      <c r="I3048">
        <v>-3.2919999999999998</v>
      </c>
      <c r="J3048">
        <v>122.95399999999999</v>
      </c>
      <c r="K3048">
        <v>7246.3360000000002</v>
      </c>
    </row>
    <row r="3049" spans="1:11">
      <c r="A3049" t="str">
        <f t="shared" si="48"/>
        <v>GROUND FLUL13.23</v>
      </c>
      <c r="B3049" t="s">
        <v>10</v>
      </c>
      <c r="C3049" t="s">
        <v>67</v>
      </c>
      <c r="D3049" t="s">
        <v>12</v>
      </c>
      <c r="E3049">
        <v>3.23</v>
      </c>
      <c r="F3049">
        <v>71953.179999999993</v>
      </c>
      <c r="G3049">
        <v>-4448.34</v>
      </c>
      <c r="H3049">
        <v>-804.88</v>
      </c>
      <c r="I3049">
        <v>-3.2919999999999998</v>
      </c>
      <c r="J3049">
        <v>1433.598</v>
      </c>
      <c r="K3049">
        <v>14316.096</v>
      </c>
    </row>
    <row r="3050" spans="1:11">
      <c r="A3050" t="str">
        <f t="shared" si="48"/>
        <v>GROUND FLUL20</v>
      </c>
      <c r="B3050" t="s">
        <v>10</v>
      </c>
      <c r="C3050" t="s">
        <v>67</v>
      </c>
      <c r="D3050" t="s">
        <v>13</v>
      </c>
      <c r="E3050">
        <v>0</v>
      </c>
      <c r="F3050">
        <v>-144763.32999999999</v>
      </c>
      <c r="G3050">
        <v>5734.88</v>
      </c>
      <c r="H3050">
        <v>-11836.89</v>
      </c>
      <c r="I3050">
        <v>-5.3179999999999996</v>
      </c>
      <c r="J3050">
        <v>-2116.9380000000001</v>
      </c>
      <c r="K3050">
        <v>8980.3250000000007</v>
      </c>
    </row>
    <row r="3051" spans="1:11">
      <c r="A3051" t="str">
        <f t="shared" si="48"/>
        <v>GROUND FLUL21.615</v>
      </c>
      <c r="B3051" t="s">
        <v>10</v>
      </c>
      <c r="C3051" t="s">
        <v>67</v>
      </c>
      <c r="D3051" t="s">
        <v>13</v>
      </c>
      <c r="E3051">
        <v>1.615</v>
      </c>
      <c r="F3051">
        <v>-144763.32999999999</v>
      </c>
      <c r="G3051">
        <v>5734.88</v>
      </c>
      <c r="H3051">
        <v>-11836.89</v>
      </c>
      <c r="I3051">
        <v>-5.3179999999999996</v>
      </c>
      <c r="J3051">
        <v>16875.802</v>
      </c>
      <c r="K3051">
        <v>-289.37799999999999</v>
      </c>
    </row>
    <row r="3052" spans="1:11">
      <c r="A3052" t="str">
        <f t="shared" si="48"/>
        <v>GROUND FLUL23.23</v>
      </c>
      <c r="B3052" t="s">
        <v>10</v>
      </c>
      <c r="C3052" t="s">
        <v>67</v>
      </c>
      <c r="D3052" t="s">
        <v>13</v>
      </c>
      <c r="E3052">
        <v>3.23</v>
      </c>
      <c r="F3052">
        <v>-144763.32999999999</v>
      </c>
      <c r="G3052">
        <v>5734.88</v>
      </c>
      <c r="H3052">
        <v>-11836.89</v>
      </c>
      <c r="I3052">
        <v>-5.3179999999999996</v>
      </c>
      <c r="J3052">
        <v>35702.171000000002</v>
      </c>
      <c r="K3052">
        <v>-9556.2289999999994</v>
      </c>
    </row>
    <row r="3053" spans="1:11">
      <c r="A3053" t="str">
        <f t="shared" si="48"/>
        <v>GROUND FLUL30</v>
      </c>
      <c r="B3053" t="s">
        <v>10</v>
      </c>
      <c r="C3053" t="s">
        <v>67</v>
      </c>
      <c r="D3053" t="s">
        <v>14</v>
      </c>
      <c r="E3053">
        <v>0</v>
      </c>
      <c r="F3053">
        <v>10369.49</v>
      </c>
      <c r="G3053">
        <v>50.04</v>
      </c>
      <c r="H3053">
        <v>1971.55</v>
      </c>
      <c r="I3053">
        <v>3.9849999999999999</v>
      </c>
      <c r="J3053">
        <v>1182.3499999999999</v>
      </c>
      <c r="K3053">
        <v>-137.018</v>
      </c>
    </row>
    <row r="3054" spans="1:11">
      <c r="A3054" t="str">
        <f t="shared" si="48"/>
        <v>GROUND FLUL31.615</v>
      </c>
      <c r="B3054" t="s">
        <v>10</v>
      </c>
      <c r="C3054" t="s">
        <v>67</v>
      </c>
      <c r="D3054" t="s">
        <v>14</v>
      </c>
      <c r="E3054">
        <v>1.615</v>
      </c>
      <c r="F3054">
        <v>10369.49</v>
      </c>
      <c r="G3054">
        <v>50.04</v>
      </c>
      <c r="H3054">
        <v>1971.55</v>
      </c>
      <c r="I3054">
        <v>3.9849999999999999</v>
      </c>
      <c r="J3054">
        <v>-2008.663</v>
      </c>
      <c r="K3054">
        <v>-216.983</v>
      </c>
    </row>
    <row r="3055" spans="1:11">
      <c r="A3055" t="str">
        <f t="shared" si="48"/>
        <v>GROUND FLUL33.23</v>
      </c>
      <c r="B3055" t="s">
        <v>10</v>
      </c>
      <c r="C3055" t="s">
        <v>67</v>
      </c>
      <c r="D3055" t="s">
        <v>14</v>
      </c>
      <c r="E3055">
        <v>3.23</v>
      </c>
      <c r="F3055">
        <v>10369.49</v>
      </c>
      <c r="G3055">
        <v>50.04</v>
      </c>
      <c r="H3055">
        <v>1971.55</v>
      </c>
      <c r="I3055">
        <v>3.9849999999999999</v>
      </c>
      <c r="J3055">
        <v>-5179.8729999999996</v>
      </c>
      <c r="K3055">
        <v>-294.80900000000003</v>
      </c>
    </row>
    <row r="3056" spans="1:11">
      <c r="A3056" t="str">
        <f t="shared" si="48"/>
        <v>BASE 1 FLUL10</v>
      </c>
      <c r="B3056" t="s">
        <v>15</v>
      </c>
      <c r="C3056" t="s">
        <v>67</v>
      </c>
      <c r="D3056" t="s">
        <v>12</v>
      </c>
      <c r="E3056">
        <v>0</v>
      </c>
      <c r="F3056">
        <v>94889.43</v>
      </c>
      <c r="G3056">
        <v>2418.48</v>
      </c>
      <c r="H3056">
        <v>592.79999999999995</v>
      </c>
      <c r="I3056">
        <v>-1.7070000000000001</v>
      </c>
      <c r="J3056">
        <v>721.15</v>
      </c>
      <c r="K3056">
        <v>4139.5969999999998</v>
      </c>
    </row>
    <row r="3057" spans="1:11">
      <c r="A3057" t="str">
        <f t="shared" si="48"/>
        <v>BASE 1 FLUL11.615</v>
      </c>
      <c r="B3057" t="s">
        <v>15</v>
      </c>
      <c r="C3057" t="s">
        <v>67</v>
      </c>
      <c r="D3057" t="s">
        <v>12</v>
      </c>
      <c r="E3057">
        <v>1.615</v>
      </c>
      <c r="F3057">
        <v>94889.43</v>
      </c>
      <c r="G3057">
        <v>2418.48</v>
      </c>
      <c r="H3057">
        <v>592.79999999999995</v>
      </c>
      <c r="I3057">
        <v>-1.7070000000000001</v>
      </c>
      <c r="J3057">
        <v>-235.75299999999999</v>
      </c>
      <c r="K3057">
        <v>192.40299999999999</v>
      </c>
    </row>
    <row r="3058" spans="1:11">
      <c r="A3058" t="str">
        <f t="shared" si="48"/>
        <v>BASE 1 FLUL13.23</v>
      </c>
      <c r="B3058" t="s">
        <v>15</v>
      </c>
      <c r="C3058" t="s">
        <v>67</v>
      </c>
      <c r="D3058" t="s">
        <v>12</v>
      </c>
      <c r="E3058">
        <v>3.23</v>
      </c>
      <c r="F3058">
        <v>94889.43</v>
      </c>
      <c r="G3058">
        <v>2418.48</v>
      </c>
      <c r="H3058">
        <v>592.79999999999995</v>
      </c>
      <c r="I3058">
        <v>-1.7070000000000001</v>
      </c>
      <c r="J3058">
        <v>-1190.57</v>
      </c>
      <c r="K3058">
        <v>-3756.4940000000001</v>
      </c>
    </row>
    <row r="3059" spans="1:11">
      <c r="A3059" t="str">
        <f t="shared" si="48"/>
        <v>BASE 1 FLUL20</v>
      </c>
      <c r="B3059" t="s">
        <v>15</v>
      </c>
      <c r="C3059" t="s">
        <v>67</v>
      </c>
      <c r="D3059" t="s">
        <v>13</v>
      </c>
      <c r="E3059">
        <v>0</v>
      </c>
      <c r="F3059">
        <v>-152624.79</v>
      </c>
      <c r="G3059">
        <v>4423.45</v>
      </c>
      <c r="H3059">
        <v>1263.83</v>
      </c>
      <c r="I3059">
        <v>-1.875</v>
      </c>
      <c r="J3059">
        <v>2782.511</v>
      </c>
      <c r="K3059">
        <v>6845.5320000000002</v>
      </c>
    </row>
    <row r="3060" spans="1:11">
      <c r="A3060" t="str">
        <f t="shared" si="48"/>
        <v>BASE 1 FLUL21.615</v>
      </c>
      <c r="B3060" t="s">
        <v>15</v>
      </c>
      <c r="C3060" t="s">
        <v>67</v>
      </c>
      <c r="D3060" t="s">
        <v>13</v>
      </c>
      <c r="E3060">
        <v>1.615</v>
      </c>
      <c r="F3060">
        <v>-152624.79</v>
      </c>
      <c r="G3060">
        <v>4423.45</v>
      </c>
      <c r="H3060">
        <v>1263.83</v>
      </c>
      <c r="I3060">
        <v>-1.875</v>
      </c>
      <c r="J3060">
        <v>642.05499999999995</v>
      </c>
      <c r="K3060">
        <v>-303.52300000000002</v>
      </c>
    </row>
    <row r="3061" spans="1:11">
      <c r="A3061" t="str">
        <f t="shared" si="48"/>
        <v>BASE 1 FLUL23.23</v>
      </c>
      <c r="B3061" t="s">
        <v>15</v>
      </c>
      <c r="C3061" t="s">
        <v>67</v>
      </c>
      <c r="D3061" t="s">
        <v>13</v>
      </c>
      <c r="E3061">
        <v>3.23</v>
      </c>
      <c r="F3061">
        <v>-152624.79</v>
      </c>
      <c r="G3061">
        <v>4423.45</v>
      </c>
      <c r="H3061">
        <v>1263.83</v>
      </c>
      <c r="I3061">
        <v>-1.875</v>
      </c>
      <c r="J3061">
        <v>-1504.085</v>
      </c>
      <c r="K3061">
        <v>-7449.8919999999998</v>
      </c>
    </row>
    <row r="3062" spans="1:11">
      <c r="A3062" t="str">
        <f t="shared" si="48"/>
        <v>BASE 1 FLUL30</v>
      </c>
      <c r="B3062" t="s">
        <v>15</v>
      </c>
      <c r="C3062" t="s">
        <v>67</v>
      </c>
      <c r="D3062" t="s">
        <v>14</v>
      </c>
      <c r="E3062">
        <v>0</v>
      </c>
      <c r="F3062">
        <v>6411.3</v>
      </c>
      <c r="G3062">
        <v>-92.76</v>
      </c>
      <c r="H3062">
        <v>-476.18</v>
      </c>
      <c r="I3062">
        <v>1.415</v>
      </c>
      <c r="J3062">
        <v>-462.029</v>
      </c>
      <c r="K3062">
        <v>-146.047</v>
      </c>
    </row>
    <row r="3063" spans="1:11">
      <c r="A3063" t="str">
        <f t="shared" si="48"/>
        <v>BASE 1 FLUL31.615</v>
      </c>
      <c r="B3063" t="s">
        <v>15</v>
      </c>
      <c r="C3063" t="s">
        <v>67</v>
      </c>
      <c r="D3063" t="s">
        <v>14</v>
      </c>
      <c r="E3063">
        <v>1.615</v>
      </c>
      <c r="F3063">
        <v>6411.3</v>
      </c>
      <c r="G3063">
        <v>-92.76</v>
      </c>
      <c r="H3063">
        <v>-476.18</v>
      </c>
      <c r="I3063">
        <v>1.415</v>
      </c>
      <c r="J3063">
        <v>309.375</v>
      </c>
      <c r="K3063">
        <v>4.3949999999999996</v>
      </c>
    </row>
    <row r="3064" spans="1:11">
      <c r="A3064" t="str">
        <f t="shared" si="48"/>
        <v>BASE 1 FLUL33.23</v>
      </c>
      <c r="B3064" t="s">
        <v>15</v>
      </c>
      <c r="C3064" t="s">
        <v>67</v>
      </c>
      <c r="D3064" t="s">
        <v>14</v>
      </c>
      <c r="E3064">
        <v>3.23</v>
      </c>
      <c r="F3064">
        <v>6411.3</v>
      </c>
      <c r="G3064">
        <v>-92.76</v>
      </c>
      <c r="H3064">
        <v>-476.18</v>
      </c>
      <c r="I3064">
        <v>1.415</v>
      </c>
      <c r="J3064">
        <v>1078.04</v>
      </c>
      <c r="K3064">
        <v>154.798</v>
      </c>
    </row>
    <row r="3065" spans="1:11">
      <c r="A3065" t="str">
        <f t="shared" si="48"/>
        <v>BASE 2 FLUL10</v>
      </c>
      <c r="B3065" t="s">
        <v>16</v>
      </c>
      <c r="C3065" t="s">
        <v>67</v>
      </c>
      <c r="D3065" t="s">
        <v>12</v>
      </c>
      <c r="E3065">
        <v>0</v>
      </c>
      <c r="F3065">
        <v>150277.23000000001</v>
      </c>
      <c r="G3065">
        <v>2231.9</v>
      </c>
      <c r="H3065">
        <v>-1093.75</v>
      </c>
      <c r="I3065">
        <v>-2.3580000000000001</v>
      </c>
      <c r="J3065">
        <v>-2799.922</v>
      </c>
      <c r="K3065">
        <v>2913.4740000000002</v>
      </c>
    </row>
    <row r="3066" spans="1:11">
      <c r="A3066" t="str">
        <f t="shared" si="48"/>
        <v>BASE 2 FLUL11.615</v>
      </c>
      <c r="B3066" t="s">
        <v>16</v>
      </c>
      <c r="C3066" t="s">
        <v>67</v>
      </c>
      <c r="D3066" t="s">
        <v>12</v>
      </c>
      <c r="E3066">
        <v>1.615</v>
      </c>
      <c r="F3066">
        <v>150277.23000000001</v>
      </c>
      <c r="G3066">
        <v>2231.9</v>
      </c>
      <c r="H3066">
        <v>-1093.75</v>
      </c>
      <c r="I3066">
        <v>-2.3580000000000001</v>
      </c>
      <c r="J3066">
        <v>-1040.479</v>
      </c>
      <c r="K3066">
        <v>-758.12400000000002</v>
      </c>
    </row>
    <row r="3067" spans="1:11">
      <c r="A3067" t="str">
        <f t="shared" si="48"/>
        <v>BASE 2 FLUL13.23</v>
      </c>
      <c r="B3067" t="s">
        <v>16</v>
      </c>
      <c r="C3067" t="s">
        <v>67</v>
      </c>
      <c r="D3067" t="s">
        <v>12</v>
      </c>
      <c r="E3067">
        <v>3.23</v>
      </c>
      <c r="F3067">
        <v>150277.23000000001</v>
      </c>
      <c r="G3067">
        <v>2231.9</v>
      </c>
      <c r="H3067">
        <v>-1093.75</v>
      </c>
      <c r="I3067">
        <v>-2.3580000000000001</v>
      </c>
      <c r="J3067">
        <v>731.41099999999994</v>
      </c>
      <c r="K3067">
        <v>-4420.6530000000002</v>
      </c>
    </row>
    <row r="3068" spans="1:11">
      <c r="A3068" t="str">
        <f t="shared" si="48"/>
        <v>BASE 2 FLUL20</v>
      </c>
      <c r="B3068" t="s">
        <v>16</v>
      </c>
      <c r="C3068" t="s">
        <v>67</v>
      </c>
      <c r="D3068" t="s">
        <v>13</v>
      </c>
      <c r="E3068">
        <v>0</v>
      </c>
      <c r="F3068">
        <v>-224324.34</v>
      </c>
      <c r="G3068">
        <v>3191.9</v>
      </c>
      <c r="H3068">
        <v>-1842.93</v>
      </c>
      <c r="I3068">
        <v>-0.14899999999999999</v>
      </c>
      <c r="J3068">
        <v>-3161.0129999999999</v>
      </c>
      <c r="K3068">
        <v>4892.8419999999996</v>
      </c>
    </row>
    <row r="3069" spans="1:11">
      <c r="A3069" t="str">
        <f t="shared" si="48"/>
        <v>BASE 2 FLUL21.615</v>
      </c>
      <c r="B3069" t="s">
        <v>16</v>
      </c>
      <c r="C3069" t="s">
        <v>67</v>
      </c>
      <c r="D3069" t="s">
        <v>13</v>
      </c>
      <c r="E3069">
        <v>1.615</v>
      </c>
      <c r="F3069">
        <v>-224324.34</v>
      </c>
      <c r="G3069">
        <v>3191.9</v>
      </c>
      <c r="H3069">
        <v>-1842.93</v>
      </c>
      <c r="I3069">
        <v>-0.14899999999999999</v>
      </c>
      <c r="J3069">
        <v>-297.589</v>
      </c>
      <c r="K3069">
        <v>-266.56400000000002</v>
      </c>
    </row>
    <row r="3070" spans="1:11">
      <c r="A3070" t="str">
        <f t="shared" si="48"/>
        <v>BASE 2 FLUL23.23</v>
      </c>
      <c r="B3070" t="s">
        <v>16</v>
      </c>
      <c r="C3070" t="s">
        <v>67</v>
      </c>
      <c r="D3070" t="s">
        <v>13</v>
      </c>
      <c r="E3070">
        <v>3.23</v>
      </c>
      <c r="F3070">
        <v>-224324.34</v>
      </c>
      <c r="G3070">
        <v>3191.9</v>
      </c>
      <c r="H3070">
        <v>-1842.93</v>
      </c>
      <c r="I3070">
        <v>-0.14899999999999999</v>
      </c>
      <c r="J3070">
        <v>2569.395</v>
      </c>
      <c r="K3070">
        <v>-5422.7809999999999</v>
      </c>
    </row>
    <row r="3071" spans="1:11">
      <c r="A3071" t="str">
        <f t="shared" si="48"/>
        <v>BASE 2 FLUL30</v>
      </c>
      <c r="B3071" t="s">
        <v>16</v>
      </c>
      <c r="C3071" t="s">
        <v>67</v>
      </c>
      <c r="D3071" t="s">
        <v>14</v>
      </c>
      <c r="E3071">
        <v>0</v>
      </c>
      <c r="F3071">
        <v>6176.42</v>
      </c>
      <c r="G3071">
        <v>-49.94</v>
      </c>
      <c r="H3071">
        <v>489.81</v>
      </c>
      <c r="I3071">
        <v>2.387</v>
      </c>
      <c r="J3071">
        <v>1114.3320000000001</v>
      </c>
      <c r="K3071">
        <v>-11.298999999999999</v>
      </c>
    </row>
    <row r="3072" spans="1:11">
      <c r="A3072" t="str">
        <f t="shared" si="48"/>
        <v>BASE 2 FLUL31.615</v>
      </c>
      <c r="B3072" t="s">
        <v>16</v>
      </c>
      <c r="C3072" t="s">
        <v>67</v>
      </c>
      <c r="D3072" t="s">
        <v>14</v>
      </c>
      <c r="E3072">
        <v>1.615</v>
      </c>
      <c r="F3072">
        <v>6176.42</v>
      </c>
      <c r="G3072">
        <v>-49.94</v>
      </c>
      <c r="H3072">
        <v>489.81</v>
      </c>
      <c r="I3072">
        <v>2.387</v>
      </c>
      <c r="J3072">
        <v>327.06900000000002</v>
      </c>
      <c r="K3072">
        <v>71.216999999999999</v>
      </c>
    </row>
    <row r="3073" spans="1:11">
      <c r="A3073" t="str">
        <f t="shared" si="48"/>
        <v>BASE 2 FLUL33.23</v>
      </c>
      <c r="B3073" t="s">
        <v>16</v>
      </c>
      <c r="C3073" t="s">
        <v>67</v>
      </c>
      <c r="D3073" t="s">
        <v>14</v>
      </c>
      <c r="E3073">
        <v>3.23</v>
      </c>
      <c r="F3073">
        <v>6176.42</v>
      </c>
      <c r="G3073">
        <v>-49.94</v>
      </c>
      <c r="H3073">
        <v>489.81</v>
      </c>
      <c r="I3073">
        <v>2.387</v>
      </c>
      <c r="J3073">
        <v>-464.10700000000003</v>
      </c>
      <c r="K3073">
        <v>152.88200000000001</v>
      </c>
    </row>
    <row r="3074" spans="1:11">
      <c r="A3074" t="str">
        <f t="shared" si="48"/>
        <v>BASE 3 FLUL10</v>
      </c>
      <c r="B3074" t="s">
        <v>17</v>
      </c>
      <c r="C3074" t="s">
        <v>67</v>
      </c>
      <c r="D3074" t="s">
        <v>12</v>
      </c>
      <c r="E3074">
        <v>0</v>
      </c>
      <c r="F3074">
        <v>281972.71000000002</v>
      </c>
      <c r="G3074">
        <v>22893.41</v>
      </c>
      <c r="H3074">
        <v>3346.75</v>
      </c>
      <c r="I3074">
        <v>-39.46</v>
      </c>
      <c r="J3074">
        <v>5765.1450000000004</v>
      </c>
      <c r="K3074">
        <v>35033.525999999998</v>
      </c>
    </row>
    <row r="3075" spans="1:11">
      <c r="A3075" t="str">
        <f t="shared" si="48"/>
        <v>BASE 3 FLUL11.105</v>
      </c>
      <c r="B3075" t="s">
        <v>17</v>
      </c>
      <c r="C3075" t="s">
        <v>67</v>
      </c>
      <c r="D3075" t="s">
        <v>12</v>
      </c>
      <c r="E3075">
        <v>1.105</v>
      </c>
      <c r="F3075">
        <v>281972.71000000002</v>
      </c>
      <c r="G3075">
        <v>22893.41</v>
      </c>
      <c r="H3075">
        <v>3346.75</v>
      </c>
      <c r="I3075">
        <v>-39.46</v>
      </c>
      <c r="J3075">
        <v>2040.0119999999999</v>
      </c>
      <c r="K3075">
        <v>9574.2420000000002</v>
      </c>
    </row>
    <row r="3076" spans="1:11">
      <c r="A3076" t="str">
        <f t="shared" si="48"/>
        <v>BASE 3 FLUL12.21</v>
      </c>
      <c r="B3076" t="s">
        <v>17</v>
      </c>
      <c r="C3076" t="s">
        <v>67</v>
      </c>
      <c r="D3076" t="s">
        <v>12</v>
      </c>
      <c r="E3076">
        <v>2.21</v>
      </c>
      <c r="F3076">
        <v>281972.71000000002</v>
      </c>
      <c r="G3076">
        <v>22893.41</v>
      </c>
      <c r="H3076">
        <v>3346.75</v>
      </c>
      <c r="I3076">
        <v>-39.46</v>
      </c>
      <c r="J3076">
        <v>-1705.7940000000001</v>
      </c>
      <c r="K3076">
        <v>-15982.078</v>
      </c>
    </row>
    <row r="3077" spans="1:11">
      <c r="A3077" t="str">
        <f t="shared" si="48"/>
        <v>BASE 3 FLUL20</v>
      </c>
      <c r="B3077" t="s">
        <v>17</v>
      </c>
      <c r="C3077" t="s">
        <v>67</v>
      </c>
      <c r="D3077" t="s">
        <v>13</v>
      </c>
      <c r="E3077">
        <v>0</v>
      </c>
      <c r="F3077">
        <v>-416388.04</v>
      </c>
      <c r="G3077">
        <v>2481.6799999999998</v>
      </c>
      <c r="H3077">
        <v>7821.07</v>
      </c>
      <c r="I3077">
        <v>-6.0069999999999997</v>
      </c>
      <c r="J3077">
        <v>17257.428</v>
      </c>
      <c r="K3077">
        <v>2657.9180000000001</v>
      </c>
    </row>
    <row r="3078" spans="1:11">
      <c r="A3078" t="str">
        <f t="shared" si="48"/>
        <v>BASE 3 FLUL21.105</v>
      </c>
      <c r="B3078" t="s">
        <v>17</v>
      </c>
      <c r="C3078" t="s">
        <v>67</v>
      </c>
      <c r="D3078" t="s">
        <v>13</v>
      </c>
      <c r="E3078">
        <v>1.105</v>
      </c>
      <c r="F3078">
        <v>-416388.04</v>
      </c>
      <c r="G3078">
        <v>2481.6799999999998</v>
      </c>
      <c r="H3078">
        <v>7821.07</v>
      </c>
      <c r="I3078">
        <v>-6.0069999999999997</v>
      </c>
      <c r="J3078">
        <v>8532.8220000000001</v>
      </c>
      <c r="K3078">
        <v>-96.091999999999999</v>
      </c>
    </row>
    <row r="3079" spans="1:11">
      <c r="A3079" t="str">
        <f t="shared" si="48"/>
        <v>BASE 3 FLUL22.21</v>
      </c>
      <c r="B3079" t="s">
        <v>17</v>
      </c>
      <c r="C3079" t="s">
        <v>67</v>
      </c>
      <c r="D3079" t="s">
        <v>13</v>
      </c>
      <c r="E3079">
        <v>2.21</v>
      </c>
      <c r="F3079">
        <v>-416388.04</v>
      </c>
      <c r="G3079">
        <v>2481.6799999999998</v>
      </c>
      <c r="H3079">
        <v>7821.07</v>
      </c>
      <c r="I3079">
        <v>-6.0069999999999997</v>
      </c>
      <c r="J3079">
        <v>-278.24</v>
      </c>
      <c r="K3079">
        <v>-2849.134</v>
      </c>
    </row>
    <row r="3080" spans="1:11">
      <c r="A3080" t="str">
        <f t="shared" si="48"/>
        <v>BASE 3 FLUL30</v>
      </c>
      <c r="B3080" t="s">
        <v>17</v>
      </c>
      <c r="C3080" t="s">
        <v>67</v>
      </c>
      <c r="D3080" t="s">
        <v>14</v>
      </c>
      <c r="E3080">
        <v>0</v>
      </c>
      <c r="F3080">
        <v>10024.57</v>
      </c>
      <c r="G3080">
        <v>-1698.07</v>
      </c>
      <c r="H3080">
        <v>-1266.4000000000001</v>
      </c>
      <c r="I3080">
        <v>15.689</v>
      </c>
      <c r="J3080">
        <v>-2244.88</v>
      </c>
      <c r="K3080">
        <v>-2493.8879999999999</v>
      </c>
    </row>
    <row r="3081" spans="1:11">
      <c r="A3081" t="str">
        <f t="shared" si="48"/>
        <v>BASE 3 FLUL31.105</v>
      </c>
      <c r="B3081" t="s">
        <v>17</v>
      </c>
      <c r="C3081" t="s">
        <v>67</v>
      </c>
      <c r="D3081" t="s">
        <v>14</v>
      </c>
      <c r="E3081">
        <v>1.105</v>
      </c>
      <c r="F3081">
        <v>10024.57</v>
      </c>
      <c r="G3081">
        <v>-1698.07</v>
      </c>
      <c r="H3081">
        <v>-1266.4000000000001</v>
      </c>
      <c r="I3081">
        <v>15.689</v>
      </c>
      <c r="J3081">
        <v>-834.976</v>
      </c>
      <c r="K3081">
        <v>-606.02700000000004</v>
      </c>
    </row>
    <row r="3082" spans="1:11">
      <c r="A3082" t="str">
        <f t="shared" si="48"/>
        <v>BASE 3 FLUL32.21</v>
      </c>
      <c r="B3082" t="s">
        <v>17</v>
      </c>
      <c r="C3082" t="s">
        <v>67</v>
      </c>
      <c r="D3082" t="s">
        <v>14</v>
      </c>
      <c r="E3082">
        <v>2.21</v>
      </c>
      <c r="F3082">
        <v>10024.57</v>
      </c>
      <c r="G3082">
        <v>-1698.07</v>
      </c>
      <c r="H3082">
        <v>-1266.4000000000001</v>
      </c>
      <c r="I3082">
        <v>15.689</v>
      </c>
      <c r="J3082">
        <v>583.39</v>
      </c>
      <c r="K3082">
        <v>1287.9760000000001</v>
      </c>
    </row>
    <row r="3083" spans="1:11">
      <c r="A3083" t="str">
        <f t="shared" si="48"/>
        <v>15TH FLUL10</v>
      </c>
      <c r="B3083" t="s">
        <v>38</v>
      </c>
      <c r="C3083" t="s">
        <v>68</v>
      </c>
      <c r="D3083" t="s">
        <v>12</v>
      </c>
      <c r="E3083">
        <v>0</v>
      </c>
      <c r="F3083">
        <v>14188.64</v>
      </c>
      <c r="G3083">
        <v>23160.720000000001</v>
      </c>
      <c r="H3083">
        <v>-1469.86</v>
      </c>
      <c r="I3083">
        <v>60.877000000000002</v>
      </c>
      <c r="J3083">
        <v>-2193.5749999999998</v>
      </c>
      <c r="K3083">
        <v>38758.781999999999</v>
      </c>
    </row>
    <row r="3084" spans="1:11">
      <c r="A3084" t="str">
        <f t="shared" si="48"/>
        <v>15TH FLUL11.45</v>
      </c>
      <c r="B3084" t="s">
        <v>38</v>
      </c>
      <c r="C3084" t="s">
        <v>68</v>
      </c>
      <c r="D3084" t="s">
        <v>12</v>
      </c>
      <c r="E3084">
        <v>1.45</v>
      </c>
      <c r="F3084">
        <v>14188.64</v>
      </c>
      <c r="G3084">
        <v>23160.720000000001</v>
      </c>
      <c r="H3084">
        <v>-1469.86</v>
      </c>
      <c r="I3084">
        <v>60.877000000000002</v>
      </c>
      <c r="J3084">
        <v>-55.850999999999999</v>
      </c>
      <c r="K3084">
        <v>5019.5529999999999</v>
      </c>
    </row>
    <row r="3085" spans="1:11">
      <c r="A3085" t="str">
        <f t="shared" si="48"/>
        <v>15TH FLUL12.9</v>
      </c>
      <c r="B3085" t="s">
        <v>38</v>
      </c>
      <c r="C3085" t="s">
        <v>68</v>
      </c>
      <c r="D3085" t="s">
        <v>12</v>
      </c>
      <c r="E3085">
        <v>2.9</v>
      </c>
      <c r="F3085">
        <v>14188.64</v>
      </c>
      <c r="G3085">
        <v>23160.720000000001</v>
      </c>
      <c r="H3085">
        <v>-1469.86</v>
      </c>
      <c r="I3085">
        <v>60.877000000000002</v>
      </c>
      <c r="J3085">
        <v>2081.9499999999998</v>
      </c>
      <c r="K3085">
        <v>-28726.543000000001</v>
      </c>
    </row>
    <row r="3086" spans="1:11">
      <c r="A3086" t="str">
        <f t="shared" ref="A3086:A3149" si="49">+CONCATENATE(B3086,D3086,E3086)</f>
        <v>15TH FLUL20</v>
      </c>
      <c r="B3086" t="s">
        <v>38</v>
      </c>
      <c r="C3086" t="s">
        <v>68</v>
      </c>
      <c r="D3086" t="s">
        <v>13</v>
      </c>
      <c r="E3086">
        <v>0</v>
      </c>
      <c r="F3086">
        <v>-8831.58</v>
      </c>
      <c r="G3086">
        <v>-2527.2199999999998</v>
      </c>
      <c r="H3086">
        <v>9700.81</v>
      </c>
      <c r="I3086">
        <v>-9.2929999999999993</v>
      </c>
      <c r="J3086">
        <v>9230.3040000000001</v>
      </c>
      <c r="K3086">
        <v>-3192.2350000000001</v>
      </c>
    </row>
    <row r="3087" spans="1:11">
      <c r="A3087" t="str">
        <f t="shared" si="49"/>
        <v>15TH FLUL21.45</v>
      </c>
      <c r="B3087" t="s">
        <v>38</v>
      </c>
      <c r="C3087" t="s">
        <v>68</v>
      </c>
      <c r="D3087" t="s">
        <v>13</v>
      </c>
      <c r="E3087">
        <v>1.45</v>
      </c>
      <c r="F3087">
        <v>-8831.58</v>
      </c>
      <c r="G3087">
        <v>-2527.2199999999998</v>
      </c>
      <c r="H3087">
        <v>9700.81</v>
      </c>
      <c r="I3087">
        <v>-9.2929999999999993</v>
      </c>
      <c r="J3087">
        <v>-4942.9679999999998</v>
      </c>
      <c r="K3087">
        <v>475.22399999999999</v>
      </c>
    </row>
    <row r="3088" spans="1:11">
      <c r="A3088" t="str">
        <f t="shared" si="49"/>
        <v>15TH FLUL22.9</v>
      </c>
      <c r="B3088" t="s">
        <v>38</v>
      </c>
      <c r="C3088" t="s">
        <v>68</v>
      </c>
      <c r="D3088" t="s">
        <v>13</v>
      </c>
      <c r="E3088">
        <v>2.9</v>
      </c>
      <c r="F3088">
        <v>-8831.58</v>
      </c>
      <c r="G3088">
        <v>-2527.2199999999998</v>
      </c>
      <c r="H3088">
        <v>9700.81</v>
      </c>
      <c r="I3088">
        <v>-9.2929999999999993</v>
      </c>
      <c r="J3088">
        <v>-19109.478999999999</v>
      </c>
      <c r="K3088">
        <v>4142.0320000000002</v>
      </c>
    </row>
    <row r="3089" spans="1:11">
      <c r="A3089" t="str">
        <f t="shared" si="49"/>
        <v>15TH FLUL30</v>
      </c>
      <c r="B3089" t="s">
        <v>38</v>
      </c>
      <c r="C3089" t="s">
        <v>68</v>
      </c>
      <c r="D3089" t="s">
        <v>14</v>
      </c>
      <c r="E3089">
        <v>0</v>
      </c>
      <c r="F3089">
        <v>-89.99</v>
      </c>
      <c r="G3089">
        <v>-1012.93</v>
      </c>
      <c r="H3089">
        <v>-778.67</v>
      </c>
      <c r="I3089">
        <v>104.57</v>
      </c>
      <c r="J3089">
        <v>-1193.7</v>
      </c>
      <c r="K3089">
        <v>-1922.856</v>
      </c>
    </row>
    <row r="3090" spans="1:11">
      <c r="A3090" t="str">
        <f t="shared" si="49"/>
        <v>15TH FLUL31.45</v>
      </c>
      <c r="B3090" t="s">
        <v>38</v>
      </c>
      <c r="C3090" t="s">
        <v>68</v>
      </c>
      <c r="D3090" t="s">
        <v>14</v>
      </c>
      <c r="E3090">
        <v>1.45</v>
      </c>
      <c r="F3090">
        <v>-89.99</v>
      </c>
      <c r="G3090">
        <v>-1012.93</v>
      </c>
      <c r="H3090">
        <v>-778.67</v>
      </c>
      <c r="I3090">
        <v>104.57</v>
      </c>
      <c r="J3090">
        <v>-58.585000000000001</v>
      </c>
      <c r="K3090">
        <v>-448.23399999999998</v>
      </c>
    </row>
    <row r="3091" spans="1:11">
      <c r="A3091" t="str">
        <f t="shared" si="49"/>
        <v>15TH FLUL32.9</v>
      </c>
      <c r="B3091" t="s">
        <v>38</v>
      </c>
      <c r="C3091" t="s">
        <v>68</v>
      </c>
      <c r="D3091" t="s">
        <v>14</v>
      </c>
      <c r="E3091">
        <v>2.9</v>
      </c>
      <c r="F3091">
        <v>-89.99</v>
      </c>
      <c r="G3091">
        <v>-1012.93</v>
      </c>
      <c r="H3091">
        <v>-778.67</v>
      </c>
      <c r="I3091">
        <v>104.57</v>
      </c>
      <c r="J3091">
        <v>1076.6099999999999</v>
      </c>
      <c r="K3091">
        <v>1027.001</v>
      </c>
    </row>
    <row r="3092" spans="1:11">
      <c r="A3092" t="str">
        <f t="shared" si="49"/>
        <v>14TH FLUL10</v>
      </c>
      <c r="B3092" t="s">
        <v>46</v>
      </c>
      <c r="C3092" t="s">
        <v>68</v>
      </c>
      <c r="D3092" t="s">
        <v>12</v>
      </c>
      <c r="E3092">
        <v>0</v>
      </c>
      <c r="F3092">
        <v>18103.79</v>
      </c>
      <c r="G3092">
        <v>24802.240000000002</v>
      </c>
      <c r="H3092">
        <v>475.32</v>
      </c>
      <c r="I3092">
        <v>9.7720000000000002</v>
      </c>
      <c r="J3092">
        <v>439.726</v>
      </c>
      <c r="K3092">
        <v>38798.578000000001</v>
      </c>
    </row>
    <row r="3093" spans="1:11">
      <c r="A3093" t="str">
        <f t="shared" si="49"/>
        <v>14TH FLUL11.45</v>
      </c>
      <c r="B3093" t="s">
        <v>46</v>
      </c>
      <c r="C3093" t="s">
        <v>68</v>
      </c>
      <c r="D3093" t="s">
        <v>12</v>
      </c>
      <c r="E3093">
        <v>1.45</v>
      </c>
      <c r="F3093">
        <v>18103.79</v>
      </c>
      <c r="G3093">
        <v>24802.240000000002</v>
      </c>
      <c r="H3093">
        <v>475.32</v>
      </c>
      <c r="I3093">
        <v>9.7720000000000002</v>
      </c>
      <c r="J3093">
        <v>-235.053</v>
      </c>
      <c r="K3093">
        <v>2226.904</v>
      </c>
    </row>
    <row r="3094" spans="1:11">
      <c r="A3094" t="str">
        <f t="shared" si="49"/>
        <v>14TH FLUL12.9</v>
      </c>
      <c r="B3094" t="s">
        <v>46</v>
      </c>
      <c r="C3094" t="s">
        <v>68</v>
      </c>
      <c r="D3094" t="s">
        <v>12</v>
      </c>
      <c r="E3094">
        <v>2.9</v>
      </c>
      <c r="F3094">
        <v>18103.79</v>
      </c>
      <c r="G3094">
        <v>24802.240000000002</v>
      </c>
      <c r="H3094">
        <v>475.32</v>
      </c>
      <c r="I3094">
        <v>9.7720000000000002</v>
      </c>
      <c r="J3094">
        <v>-908.67499999999995</v>
      </c>
      <c r="K3094">
        <v>-34355.752</v>
      </c>
    </row>
    <row r="3095" spans="1:11">
      <c r="A3095" t="str">
        <f t="shared" si="49"/>
        <v>14TH FLUL20</v>
      </c>
      <c r="B3095" t="s">
        <v>46</v>
      </c>
      <c r="C3095" t="s">
        <v>68</v>
      </c>
      <c r="D3095" t="s">
        <v>13</v>
      </c>
      <c r="E3095">
        <v>0</v>
      </c>
      <c r="F3095">
        <v>-13759.54</v>
      </c>
      <c r="G3095">
        <v>-971.38</v>
      </c>
      <c r="H3095">
        <v>181.88</v>
      </c>
      <c r="I3095">
        <v>-6.04</v>
      </c>
      <c r="J3095">
        <v>1715.1489999999999</v>
      </c>
      <c r="K3095">
        <v>-1733.1079999999999</v>
      </c>
    </row>
    <row r="3096" spans="1:11">
      <c r="A3096" t="str">
        <f t="shared" si="49"/>
        <v>14TH FLUL21.45</v>
      </c>
      <c r="B3096" t="s">
        <v>46</v>
      </c>
      <c r="C3096" t="s">
        <v>68</v>
      </c>
      <c r="D3096" t="s">
        <v>13</v>
      </c>
      <c r="E3096">
        <v>1.45</v>
      </c>
      <c r="F3096">
        <v>-13759.54</v>
      </c>
      <c r="G3096">
        <v>-971.38</v>
      </c>
      <c r="H3096">
        <v>181.88</v>
      </c>
      <c r="I3096">
        <v>-6.04</v>
      </c>
      <c r="J3096">
        <v>1086.316</v>
      </c>
      <c r="K3096">
        <v>-316.82299999999998</v>
      </c>
    </row>
    <row r="3097" spans="1:11">
      <c r="A3097" t="str">
        <f t="shared" si="49"/>
        <v>14TH FLUL22.9</v>
      </c>
      <c r="B3097" t="s">
        <v>46</v>
      </c>
      <c r="C3097" t="s">
        <v>68</v>
      </c>
      <c r="D3097" t="s">
        <v>13</v>
      </c>
      <c r="E3097">
        <v>2.9</v>
      </c>
      <c r="F3097">
        <v>-13759.54</v>
      </c>
      <c r="G3097">
        <v>-971.38</v>
      </c>
      <c r="H3097">
        <v>181.88</v>
      </c>
      <c r="I3097">
        <v>-6.04</v>
      </c>
      <c r="J3097">
        <v>452.13099999999997</v>
      </c>
      <c r="K3097">
        <v>1101.0239999999999</v>
      </c>
    </row>
    <row r="3098" spans="1:11">
      <c r="A3098" t="str">
        <f t="shared" si="49"/>
        <v>14TH FLUL30</v>
      </c>
      <c r="B3098" t="s">
        <v>46</v>
      </c>
      <c r="C3098" t="s">
        <v>68</v>
      </c>
      <c r="D3098" t="s">
        <v>14</v>
      </c>
      <c r="E3098">
        <v>0</v>
      </c>
      <c r="F3098">
        <v>-15.38</v>
      </c>
      <c r="G3098">
        <v>-729.57</v>
      </c>
      <c r="H3098">
        <v>280.86</v>
      </c>
      <c r="I3098">
        <v>82.183000000000007</v>
      </c>
      <c r="J3098">
        <v>170.02500000000001</v>
      </c>
      <c r="K3098">
        <v>-1314.183</v>
      </c>
    </row>
    <row r="3099" spans="1:11">
      <c r="A3099" t="str">
        <f t="shared" si="49"/>
        <v>14TH FLUL31.45</v>
      </c>
      <c r="B3099" t="s">
        <v>46</v>
      </c>
      <c r="C3099" t="s">
        <v>68</v>
      </c>
      <c r="D3099" t="s">
        <v>14</v>
      </c>
      <c r="E3099">
        <v>1.45</v>
      </c>
      <c r="F3099">
        <v>-15.38</v>
      </c>
      <c r="G3099">
        <v>-729.57</v>
      </c>
      <c r="H3099">
        <v>280.86</v>
      </c>
      <c r="I3099">
        <v>82.183000000000007</v>
      </c>
      <c r="J3099">
        <v>-221.13</v>
      </c>
      <c r="K3099">
        <v>-236.94</v>
      </c>
    </row>
    <row r="3100" spans="1:11">
      <c r="A3100" t="str">
        <f t="shared" si="49"/>
        <v>14TH FLUL32.9</v>
      </c>
      <c r="B3100" t="s">
        <v>46</v>
      </c>
      <c r="C3100" t="s">
        <v>68</v>
      </c>
      <c r="D3100" t="s">
        <v>14</v>
      </c>
      <c r="E3100">
        <v>2.9</v>
      </c>
      <c r="F3100">
        <v>-15.38</v>
      </c>
      <c r="G3100">
        <v>-729.57</v>
      </c>
      <c r="H3100">
        <v>280.86</v>
      </c>
      <c r="I3100">
        <v>82.183000000000007</v>
      </c>
      <c r="J3100">
        <v>-611.19500000000005</v>
      </c>
      <c r="K3100">
        <v>841.47</v>
      </c>
    </row>
    <row r="3101" spans="1:11">
      <c r="A3101" t="str">
        <f t="shared" si="49"/>
        <v>13TH FLUL10</v>
      </c>
      <c r="B3101" t="s">
        <v>48</v>
      </c>
      <c r="C3101" t="s">
        <v>68</v>
      </c>
      <c r="D3101" t="s">
        <v>12</v>
      </c>
      <c r="E3101">
        <v>0</v>
      </c>
      <c r="F3101">
        <v>21393.14</v>
      </c>
      <c r="G3101">
        <v>28944.74</v>
      </c>
      <c r="H3101">
        <v>-438.09</v>
      </c>
      <c r="I3101">
        <v>17.468</v>
      </c>
      <c r="J3101">
        <v>-82.549000000000007</v>
      </c>
      <c r="K3101">
        <v>44117.932000000001</v>
      </c>
    </row>
    <row r="3102" spans="1:11">
      <c r="A3102" t="str">
        <f t="shared" si="49"/>
        <v>13TH FLUL11.45</v>
      </c>
      <c r="B3102" t="s">
        <v>48</v>
      </c>
      <c r="C3102" t="s">
        <v>68</v>
      </c>
      <c r="D3102" t="s">
        <v>12</v>
      </c>
      <c r="E3102">
        <v>1.45</v>
      </c>
      <c r="F3102">
        <v>21393.14</v>
      </c>
      <c r="G3102">
        <v>28944.74</v>
      </c>
      <c r="H3102">
        <v>-438.09</v>
      </c>
      <c r="I3102">
        <v>17.468</v>
      </c>
      <c r="J3102">
        <v>592.30499999999995</v>
      </c>
      <c r="K3102">
        <v>955.77200000000005</v>
      </c>
    </row>
    <row r="3103" spans="1:11">
      <c r="A3103" t="str">
        <f t="shared" si="49"/>
        <v>13TH FLUL12.9</v>
      </c>
      <c r="B3103" t="s">
        <v>48</v>
      </c>
      <c r="C3103" t="s">
        <v>68</v>
      </c>
      <c r="D3103" t="s">
        <v>12</v>
      </c>
      <c r="E3103">
        <v>2.9</v>
      </c>
      <c r="F3103">
        <v>21393.14</v>
      </c>
      <c r="G3103">
        <v>28944.74</v>
      </c>
      <c r="H3103">
        <v>-438.09</v>
      </c>
      <c r="I3103">
        <v>17.468</v>
      </c>
      <c r="J3103">
        <v>1262.1369999999999</v>
      </c>
      <c r="K3103">
        <v>-42214.531999999999</v>
      </c>
    </row>
    <row r="3104" spans="1:11">
      <c r="A3104" t="str">
        <f t="shared" si="49"/>
        <v>13TH FLUL20</v>
      </c>
      <c r="B3104" t="s">
        <v>48</v>
      </c>
      <c r="C3104" t="s">
        <v>68</v>
      </c>
      <c r="D3104" t="s">
        <v>13</v>
      </c>
      <c r="E3104">
        <v>0</v>
      </c>
      <c r="F3104">
        <v>-18668.169999999998</v>
      </c>
      <c r="G3104">
        <v>-1452.58</v>
      </c>
      <c r="H3104">
        <v>2553.0100000000002</v>
      </c>
      <c r="I3104">
        <v>-4.7389999999999999</v>
      </c>
      <c r="J3104">
        <v>3163.4110000000001</v>
      </c>
      <c r="K3104">
        <v>-2129.85</v>
      </c>
    </row>
    <row r="3105" spans="1:11">
      <c r="A3105" t="str">
        <f t="shared" si="49"/>
        <v>13TH FLUL21.45</v>
      </c>
      <c r="B3105" t="s">
        <v>48</v>
      </c>
      <c r="C3105" t="s">
        <v>68</v>
      </c>
      <c r="D3105" t="s">
        <v>13</v>
      </c>
      <c r="E3105">
        <v>1.45</v>
      </c>
      <c r="F3105">
        <v>-18668.169999999998</v>
      </c>
      <c r="G3105">
        <v>-1452.58</v>
      </c>
      <c r="H3105">
        <v>2553.0100000000002</v>
      </c>
      <c r="I3105">
        <v>-4.7389999999999999</v>
      </c>
      <c r="J3105">
        <v>-1208.2239999999999</v>
      </c>
      <c r="K3105">
        <v>-2.0449999999999999</v>
      </c>
    </row>
    <row r="3106" spans="1:11">
      <c r="A3106" t="str">
        <f t="shared" si="49"/>
        <v>13TH FLUL22.9</v>
      </c>
      <c r="B3106" t="s">
        <v>48</v>
      </c>
      <c r="C3106" t="s">
        <v>68</v>
      </c>
      <c r="D3106" t="s">
        <v>13</v>
      </c>
      <c r="E3106">
        <v>2.9</v>
      </c>
      <c r="F3106">
        <v>-18668.169999999998</v>
      </c>
      <c r="G3106">
        <v>-1452.58</v>
      </c>
      <c r="H3106">
        <v>2553.0100000000002</v>
      </c>
      <c r="I3106">
        <v>-4.7389999999999999</v>
      </c>
      <c r="J3106">
        <v>-5569.62</v>
      </c>
      <c r="K3106">
        <v>2125.7800000000002</v>
      </c>
    </row>
    <row r="3107" spans="1:11">
      <c r="A3107" t="str">
        <f t="shared" si="49"/>
        <v>13TH FLUL30</v>
      </c>
      <c r="B3107" t="s">
        <v>48</v>
      </c>
      <c r="C3107" t="s">
        <v>68</v>
      </c>
      <c r="D3107" t="s">
        <v>14</v>
      </c>
      <c r="E3107">
        <v>0</v>
      </c>
      <c r="F3107">
        <v>115.99</v>
      </c>
      <c r="G3107">
        <v>-950.23</v>
      </c>
      <c r="H3107">
        <v>-162.75</v>
      </c>
      <c r="I3107">
        <v>88.316999999999993</v>
      </c>
      <c r="J3107">
        <v>-92.296999999999997</v>
      </c>
      <c r="K3107">
        <v>-1507.249</v>
      </c>
    </row>
    <row r="3108" spans="1:11">
      <c r="A3108" t="str">
        <f t="shared" si="49"/>
        <v>13TH FLUL31.45</v>
      </c>
      <c r="B3108" t="s">
        <v>48</v>
      </c>
      <c r="C3108" t="s">
        <v>68</v>
      </c>
      <c r="D3108" t="s">
        <v>14</v>
      </c>
      <c r="E3108">
        <v>1.45</v>
      </c>
      <c r="F3108">
        <v>115.99</v>
      </c>
      <c r="G3108">
        <v>-950.23</v>
      </c>
      <c r="H3108">
        <v>-162.75</v>
      </c>
      <c r="I3108">
        <v>88.316999999999993</v>
      </c>
      <c r="J3108">
        <v>176.19399999999999</v>
      </c>
      <c r="K3108">
        <v>-92.588999999999999</v>
      </c>
    </row>
    <row r="3109" spans="1:11">
      <c r="A3109" t="str">
        <f t="shared" si="49"/>
        <v>13TH FLUL32.9</v>
      </c>
      <c r="B3109" t="s">
        <v>48</v>
      </c>
      <c r="C3109" t="s">
        <v>68</v>
      </c>
      <c r="D3109" t="s">
        <v>14</v>
      </c>
      <c r="E3109">
        <v>2.9</v>
      </c>
      <c r="F3109">
        <v>115.99</v>
      </c>
      <c r="G3109">
        <v>-950.23</v>
      </c>
      <c r="H3109">
        <v>-162.75</v>
      </c>
      <c r="I3109">
        <v>88.316999999999993</v>
      </c>
      <c r="J3109">
        <v>443.19200000000001</v>
      </c>
      <c r="K3109">
        <v>1322.857</v>
      </c>
    </row>
    <row r="3110" spans="1:11">
      <c r="A3110" t="str">
        <f t="shared" si="49"/>
        <v>12TH FLUL10</v>
      </c>
      <c r="B3110" t="s">
        <v>49</v>
      </c>
      <c r="C3110" t="s">
        <v>68</v>
      </c>
      <c r="D3110" t="s">
        <v>12</v>
      </c>
      <c r="E3110">
        <v>0</v>
      </c>
      <c r="F3110">
        <v>25635.51</v>
      </c>
      <c r="G3110">
        <v>33648.620000000003</v>
      </c>
      <c r="H3110">
        <v>-298.60000000000002</v>
      </c>
      <c r="I3110">
        <v>29.178000000000001</v>
      </c>
      <c r="J3110">
        <v>-38.61</v>
      </c>
      <c r="K3110">
        <v>52955.317999999999</v>
      </c>
    </row>
    <row r="3111" spans="1:11">
      <c r="A3111" t="str">
        <f t="shared" si="49"/>
        <v>12TH FLUL11.45</v>
      </c>
      <c r="B3111" t="s">
        <v>49</v>
      </c>
      <c r="C3111" t="s">
        <v>68</v>
      </c>
      <c r="D3111" t="s">
        <v>12</v>
      </c>
      <c r="E3111">
        <v>1.45</v>
      </c>
      <c r="F3111">
        <v>25635.51</v>
      </c>
      <c r="G3111">
        <v>33648.620000000003</v>
      </c>
      <c r="H3111">
        <v>-298.60000000000002</v>
      </c>
      <c r="I3111">
        <v>29.178000000000001</v>
      </c>
      <c r="J3111">
        <v>466.03199999999998</v>
      </c>
      <c r="K3111">
        <v>2251.6909999999998</v>
      </c>
    </row>
    <row r="3112" spans="1:11">
      <c r="A3112" t="str">
        <f t="shared" si="49"/>
        <v>12TH FLUL12.9</v>
      </c>
      <c r="B3112" t="s">
        <v>49</v>
      </c>
      <c r="C3112" t="s">
        <v>68</v>
      </c>
      <c r="D3112" t="s">
        <v>12</v>
      </c>
      <c r="E3112">
        <v>2.9</v>
      </c>
      <c r="F3112">
        <v>25635.51</v>
      </c>
      <c r="G3112">
        <v>33648.620000000003</v>
      </c>
      <c r="H3112">
        <v>-298.60000000000002</v>
      </c>
      <c r="I3112">
        <v>29.178000000000001</v>
      </c>
      <c r="J3112">
        <v>965.08199999999999</v>
      </c>
      <c r="K3112">
        <v>-48479.05</v>
      </c>
    </row>
    <row r="3113" spans="1:11">
      <c r="A3113" t="str">
        <f t="shared" si="49"/>
        <v>12TH FLUL20</v>
      </c>
      <c r="B3113" t="s">
        <v>49</v>
      </c>
      <c r="C3113" t="s">
        <v>68</v>
      </c>
      <c r="D3113" t="s">
        <v>13</v>
      </c>
      <c r="E3113">
        <v>0</v>
      </c>
      <c r="F3113">
        <v>-23602.49</v>
      </c>
      <c r="G3113">
        <v>-1600.06</v>
      </c>
      <c r="H3113">
        <v>2100</v>
      </c>
      <c r="I3113">
        <v>-3.3</v>
      </c>
      <c r="J3113">
        <v>3324.9259999999999</v>
      </c>
      <c r="K3113">
        <v>-2378.701</v>
      </c>
    </row>
    <row r="3114" spans="1:11">
      <c r="A3114" t="str">
        <f t="shared" si="49"/>
        <v>12TH FLUL21.45</v>
      </c>
      <c r="B3114" t="s">
        <v>49</v>
      </c>
      <c r="C3114" t="s">
        <v>68</v>
      </c>
      <c r="D3114" t="s">
        <v>13</v>
      </c>
      <c r="E3114">
        <v>1.45</v>
      </c>
      <c r="F3114">
        <v>-23602.49</v>
      </c>
      <c r="G3114">
        <v>-1600.06</v>
      </c>
      <c r="H3114">
        <v>2100</v>
      </c>
      <c r="I3114">
        <v>-3.3</v>
      </c>
      <c r="J3114">
        <v>-709.82399999999996</v>
      </c>
      <c r="K3114">
        <v>-15.901999999999999</v>
      </c>
    </row>
    <row r="3115" spans="1:11">
      <c r="A3115" t="str">
        <f t="shared" si="49"/>
        <v>12TH FLUL22.9</v>
      </c>
      <c r="B3115" t="s">
        <v>49</v>
      </c>
      <c r="C3115" t="s">
        <v>68</v>
      </c>
      <c r="D3115" t="s">
        <v>13</v>
      </c>
      <c r="E3115">
        <v>2.9</v>
      </c>
      <c r="F3115">
        <v>-23602.49</v>
      </c>
      <c r="G3115">
        <v>-1600.06</v>
      </c>
      <c r="H3115">
        <v>2100</v>
      </c>
      <c r="I3115">
        <v>-3.3</v>
      </c>
      <c r="J3115">
        <v>-4736.0640000000003</v>
      </c>
      <c r="K3115">
        <v>2347.0920000000001</v>
      </c>
    </row>
    <row r="3116" spans="1:11">
      <c r="A3116" t="str">
        <f t="shared" si="49"/>
        <v>12TH FLUL30</v>
      </c>
      <c r="B3116" t="s">
        <v>49</v>
      </c>
      <c r="C3116" t="s">
        <v>68</v>
      </c>
      <c r="D3116" t="s">
        <v>14</v>
      </c>
      <c r="E3116">
        <v>0</v>
      </c>
      <c r="F3116">
        <v>222.61</v>
      </c>
      <c r="G3116">
        <v>-1012.3</v>
      </c>
      <c r="H3116">
        <v>-70.92</v>
      </c>
      <c r="I3116">
        <v>97.704999999999998</v>
      </c>
      <c r="J3116">
        <v>-27.012</v>
      </c>
      <c r="K3116">
        <v>-1642.8430000000001</v>
      </c>
    </row>
    <row r="3117" spans="1:11">
      <c r="A3117" t="str">
        <f t="shared" si="49"/>
        <v>12TH FLUL31.45</v>
      </c>
      <c r="B3117" t="s">
        <v>49</v>
      </c>
      <c r="C3117" t="s">
        <v>68</v>
      </c>
      <c r="D3117" t="s">
        <v>14</v>
      </c>
      <c r="E3117">
        <v>1.45</v>
      </c>
      <c r="F3117">
        <v>222.61</v>
      </c>
      <c r="G3117">
        <v>-1012.3</v>
      </c>
      <c r="H3117">
        <v>-70.92</v>
      </c>
      <c r="I3117">
        <v>97.704999999999998</v>
      </c>
      <c r="J3117">
        <v>125.941</v>
      </c>
      <c r="K3117">
        <v>-118.124</v>
      </c>
    </row>
    <row r="3118" spans="1:11">
      <c r="A3118" t="str">
        <f t="shared" si="49"/>
        <v>12TH FLUL32.9</v>
      </c>
      <c r="B3118" t="s">
        <v>49</v>
      </c>
      <c r="C3118" t="s">
        <v>68</v>
      </c>
      <c r="D3118" t="s">
        <v>14</v>
      </c>
      <c r="E3118">
        <v>2.9</v>
      </c>
      <c r="F3118">
        <v>222.61</v>
      </c>
      <c r="G3118">
        <v>-1012.3</v>
      </c>
      <c r="H3118">
        <v>-70.92</v>
      </c>
      <c r="I3118">
        <v>97.704999999999998</v>
      </c>
      <c r="J3118">
        <v>277.38299999999998</v>
      </c>
      <c r="K3118">
        <v>1408.0160000000001</v>
      </c>
    </row>
    <row r="3119" spans="1:11">
      <c r="A3119" t="str">
        <f t="shared" si="49"/>
        <v>11TH FLUL10</v>
      </c>
      <c r="B3119" t="s">
        <v>50</v>
      </c>
      <c r="C3119" t="s">
        <v>68</v>
      </c>
      <c r="D3119" t="s">
        <v>12</v>
      </c>
      <c r="E3119">
        <v>0</v>
      </c>
      <c r="F3119">
        <v>30548.71</v>
      </c>
      <c r="G3119">
        <v>37987.86</v>
      </c>
      <c r="H3119">
        <v>-485.11</v>
      </c>
      <c r="I3119">
        <v>38.970999999999997</v>
      </c>
      <c r="J3119">
        <v>-550.005</v>
      </c>
      <c r="K3119">
        <v>63874.508999999998</v>
      </c>
    </row>
    <row r="3120" spans="1:11">
      <c r="A3120" t="str">
        <f t="shared" si="49"/>
        <v>11TH FLUL11.45</v>
      </c>
      <c r="B3120" t="s">
        <v>50</v>
      </c>
      <c r="C3120" t="s">
        <v>68</v>
      </c>
      <c r="D3120" t="s">
        <v>12</v>
      </c>
      <c r="E3120">
        <v>1.45</v>
      </c>
      <c r="F3120">
        <v>30548.71</v>
      </c>
      <c r="G3120">
        <v>37987.86</v>
      </c>
      <c r="H3120">
        <v>-485.11</v>
      </c>
      <c r="I3120">
        <v>38.970999999999997</v>
      </c>
      <c r="J3120">
        <v>264.27999999999997</v>
      </c>
      <c r="K3120">
        <v>6102.9290000000001</v>
      </c>
    </row>
    <row r="3121" spans="1:11">
      <c r="A3121" t="str">
        <f t="shared" si="49"/>
        <v>11TH FLUL12.9</v>
      </c>
      <c r="B3121" t="s">
        <v>50</v>
      </c>
      <c r="C3121" t="s">
        <v>68</v>
      </c>
      <c r="D3121" t="s">
        <v>12</v>
      </c>
      <c r="E3121">
        <v>2.9</v>
      </c>
      <c r="F3121">
        <v>30548.71</v>
      </c>
      <c r="G3121">
        <v>37987.86</v>
      </c>
      <c r="H3121">
        <v>-485.11</v>
      </c>
      <c r="I3121">
        <v>38.970999999999997</v>
      </c>
      <c r="J3121">
        <v>1074.4659999999999</v>
      </c>
      <c r="K3121">
        <v>-51763.574999999997</v>
      </c>
    </row>
    <row r="3122" spans="1:11">
      <c r="A3122" t="str">
        <f t="shared" si="49"/>
        <v>11TH FLUL20</v>
      </c>
      <c r="B3122" t="s">
        <v>50</v>
      </c>
      <c r="C3122" t="s">
        <v>68</v>
      </c>
      <c r="D3122" t="s">
        <v>13</v>
      </c>
      <c r="E3122">
        <v>0</v>
      </c>
      <c r="F3122">
        <v>-28560.16</v>
      </c>
      <c r="G3122">
        <v>-1903.87</v>
      </c>
      <c r="H3122">
        <v>2177.7399999999998</v>
      </c>
      <c r="I3122">
        <v>-1.8320000000000001</v>
      </c>
      <c r="J3122">
        <v>4160.8239999999996</v>
      </c>
      <c r="K3122">
        <v>-3004.895</v>
      </c>
    </row>
    <row r="3123" spans="1:11">
      <c r="A3123" t="str">
        <f t="shared" si="49"/>
        <v>11TH FLUL21.45</v>
      </c>
      <c r="B3123" t="s">
        <v>50</v>
      </c>
      <c r="C3123" t="s">
        <v>68</v>
      </c>
      <c r="D3123" t="s">
        <v>13</v>
      </c>
      <c r="E3123">
        <v>1.45</v>
      </c>
      <c r="F3123">
        <v>-28560.16</v>
      </c>
      <c r="G3123">
        <v>-1903.87</v>
      </c>
      <c r="H3123">
        <v>2177.7399999999998</v>
      </c>
      <c r="I3123">
        <v>-1.8320000000000001</v>
      </c>
      <c r="J3123">
        <v>-323.86599999999999</v>
      </c>
      <c r="K3123">
        <v>-173.577</v>
      </c>
    </row>
    <row r="3124" spans="1:11">
      <c r="A3124" t="str">
        <f t="shared" si="49"/>
        <v>11TH FLUL22.9</v>
      </c>
      <c r="B3124" t="s">
        <v>50</v>
      </c>
      <c r="C3124" t="s">
        <v>68</v>
      </c>
      <c r="D3124" t="s">
        <v>13</v>
      </c>
      <c r="E3124">
        <v>2.9</v>
      </c>
      <c r="F3124">
        <v>-28560.16</v>
      </c>
      <c r="G3124">
        <v>-1903.87</v>
      </c>
      <c r="H3124">
        <v>2177.7399999999998</v>
      </c>
      <c r="I3124">
        <v>-1.8320000000000001</v>
      </c>
      <c r="J3124">
        <v>-4803.5429999999997</v>
      </c>
      <c r="K3124">
        <v>2660.4450000000002</v>
      </c>
    </row>
    <row r="3125" spans="1:11">
      <c r="A3125" t="str">
        <f t="shared" si="49"/>
        <v>11TH FLUL30</v>
      </c>
      <c r="B3125" t="s">
        <v>50</v>
      </c>
      <c r="C3125" t="s">
        <v>68</v>
      </c>
      <c r="D3125" t="s">
        <v>14</v>
      </c>
      <c r="E3125">
        <v>0</v>
      </c>
      <c r="F3125">
        <v>321.5</v>
      </c>
      <c r="G3125">
        <v>-1092.48</v>
      </c>
      <c r="H3125">
        <v>-108.9</v>
      </c>
      <c r="I3125">
        <v>107.79900000000001</v>
      </c>
      <c r="J3125">
        <v>-102.223</v>
      </c>
      <c r="K3125">
        <v>-1779.1279999999999</v>
      </c>
    </row>
    <row r="3126" spans="1:11">
      <c r="A3126" t="str">
        <f t="shared" si="49"/>
        <v>11TH FLUL31.45</v>
      </c>
      <c r="B3126" t="s">
        <v>50</v>
      </c>
      <c r="C3126" t="s">
        <v>68</v>
      </c>
      <c r="D3126" t="s">
        <v>14</v>
      </c>
      <c r="E3126">
        <v>1.45</v>
      </c>
      <c r="F3126">
        <v>321.5</v>
      </c>
      <c r="G3126">
        <v>-1092.48</v>
      </c>
      <c r="H3126">
        <v>-108.9</v>
      </c>
      <c r="I3126">
        <v>107.79900000000001</v>
      </c>
      <c r="J3126">
        <v>127.056</v>
      </c>
      <c r="K3126">
        <v>-114.29900000000001</v>
      </c>
    </row>
    <row r="3127" spans="1:11">
      <c r="A3127" t="str">
        <f t="shared" si="49"/>
        <v>11TH FLUL32.9</v>
      </c>
      <c r="B3127" t="s">
        <v>50</v>
      </c>
      <c r="C3127" t="s">
        <v>68</v>
      </c>
      <c r="D3127" t="s">
        <v>14</v>
      </c>
      <c r="E3127">
        <v>2.9</v>
      </c>
      <c r="F3127">
        <v>321.5</v>
      </c>
      <c r="G3127">
        <v>-1092.48</v>
      </c>
      <c r="H3127">
        <v>-108.9</v>
      </c>
      <c r="I3127">
        <v>107.79900000000001</v>
      </c>
      <c r="J3127">
        <v>354.36399999999998</v>
      </c>
      <c r="K3127">
        <v>1552.31</v>
      </c>
    </row>
    <row r="3128" spans="1:11">
      <c r="A3128" t="str">
        <f t="shared" si="49"/>
        <v>10TH FLUL10</v>
      </c>
      <c r="B3128" t="s">
        <v>51</v>
      </c>
      <c r="C3128" t="s">
        <v>68</v>
      </c>
      <c r="D3128" t="s">
        <v>12</v>
      </c>
      <c r="E3128">
        <v>0</v>
      </c>
      <c r="F3128">
        <v>35950.9</v>
      </c>
      <c r="G3128">
        <v>36634.15</v>
      </c>
      <c r="H3128">
        <v>-324.20999999999998</v>
      </c>
      <c r="I3128">
        <v>38.406999999999996</v>
      </c>
      <c r="J3128">
        <v>-461.76</v>
      </c>
      <c r="K3128">
        <v>63203.39</v>
      </c>
    </row>
    <row r="3129" spans="1:11">
      <c r="A3129" t="str">
        <f t="shared" si="49"/>
        <v>10TH FLUL11.45</v>
      </c>
      <c r="B3129" t="s">
        <v>51</v>
      </c>
      <c r="C3129" t="s">
        <v>68</v>
      </c>
      <c r="D3129" t="s">
        <v>12</v>
      </c>
      <c r="E3129">
        <v>1.45</v>
      </c>
      <c r="F3129">
        <v>35950.9</v>
      </c>
      <c r="G3129">
        <v>36634.15</v>
      </c>
      <c r="H3129">
        <v>-324.20999999999998</v>
      </c>
      <c r="I3129">
        <v>38.406999999999996</v>
      </c>
      <c r="J3129">
        <v>155.92400000000001</v>
      </c>
      <c r="K3129">
        <v>6642.6469999999999</v>
      </c>
    </row>
    <row r="3130" spans="1:11">
      <c r="A3130" t="str">
        <f t="shared" si="49"/>
        <v>10TH FLUL12.9</v>
      </c>
      <c r="B3130" t="s">
        <v>51</v>
      </c>
      <c r="C3130" t="s">
        <v>68</v>
      </c>
      <c r="D3130" t="s">
        <v>12</v>
      </c>
      <c r="E3130">
        <v>2.9</v>
      </c>
      <c r="F3130">
        <v>35950.9</v>
      </c>
      <c r="G3130">
        <v>36634.15</v>
      </c>
      <c r="H3130">
        <v>-324.20999999999998</v>
      </c>
      <c r="I3130">
        <v>38.406999999999996</v>
      </c>
      <c r="J3130">
        <v>770.64</v>
      </c>
      <c r="K3130">
        <v>-50044.951999999997</v>
      </c>
    </row>
    <row r="3131" spans="1:11">
      <c r="A3131" t="str">
        <f t="shared" si="49"/>
        <v>10TH FLUL20</v>
      </c>
      <c r="B3131" t="s">
        <v>51</v>
      </c>
      <c r="C3131" t="s">
        <v>68</v>
      </c>
      <c r="D3131" t="s">
        <v>13</v>
      </c>
      <c r="E3131">
        <v>0</v>
      </c>
      <c r="F3131">
        <v>-33493.949999999997</v>
      </c>
      <c r="G3131">
        <v>-1867.57</v>
      </c>
      <c r="H3131">
        <v>1971.68</v>
      </c>
      <c r="I3131">
        <v>-0.219</v>
      </c>
      <c r="J3131">
        <v>4760.7539999999999</v>
      </c>
      <c r="K3131">
        <v>-3047.0880000000002</v>
      </c>
    </row>
    <row r="3132" spans="1:11">
      <c r="A3132" t="str">
        <f t="shared" si="49"/>
        <v>10TH FLUL21.45</v>
      </c>
      <c r="B3132" t="s">
        <v>51</v>
      </c>
      <c r="C3132" t="s">
        <v>68</v>
      </c>
      <c r="D3132" t="s">
        <v>13</v>
      </c>
      <c r="E3132">
        <v>1.45</v>
      </c>
      <c r="F3132">
        <v>-33493.949999999997</v>
      </c>
      <c r="G3132">
        <v>-1867.57</v>
      </c>
      <c r="H3132">
        <v>1971.68</v>
      </c>
      <c r="I3132">
        <v>-0.219</v>
      </c>
      <c r="J3132">
        <v>241.83500000000001</v>
      </c>
      <c r="K3132">
        <v>-240.821</v>
      </c>
    </row>
    <row r="3133" spans="1:11">
      <c r="A3133" t="str">
        <f t="shared" si="49"/>
        <v>10TH FLUL22.9</v>
      </c>
      <c r="B3133" t="s">
        <v>51</v>
      </c>
      <c r="C3133" t="s">
        <v>68</v>
      </c>
      <c r="D3133" t="s">
        <v>13</v>
      </c>
      <c r="E3133">
        <v>2.9</v>
      </c>
      <c r="F3133">
        <v>-33493.949999999997</v>
      </c>
      <c r="G3133">
        <v>-1867.57</v>
      </c>
      <c r="H3133">
        <v>1971.68</v>
      </c>
      <c r="I3133">
        <v>-0.219</v>
      </c>
      <c r="J3133">
        <v>-4281.7139999999999</v>
      </c>
      <c r="K3133">
        <v>2570.049</v>
      </c>
    </row>
    <row r="3134" spans="1:11">
      <c r="A3134" t="str">
        <f t="shared" si="49"/>
        <v>10TH FLUL30</v>
      </c>
      <c r="B3134" t="s">
        <v>51</v>
      </c>
      <c r="C3134" t="s">
        <v>68</v>
      </c>
      <c r="D3134" t="s">
        <v>14</v>
      </c>
      <c r="E3134">
        <v>0</v>
      </c>
      <c r="F3134">
        <v>405</v>
      </c>
      <c r="G3134">
        <v>-1232.71</v>
      </c>
      <c r="H3134">
        <v>-94.56</v>
      </c>
      <c r="I3134">
        <v>116.43899999999999</v>
      </c>
      <c r="J3134">
        <v>-138.45500000000001</v>
      </c>
      <c r="K3134">
        <v>-2072.7820000000002</v>
      </c>
    </row>
    <row r="3135" spans="1:11">
      <c r="A3135" t="str">
        <f t="shared" si="49"/>
        <v>10TH FLUL31.45</v>
      </c>
      <c r="B3135" t="s">
        <v>51</v>
      </c>
      <c r="C3135" t="s">
        <v>68</v>
      </c>
      <c r="D3135" t="s">
        <v>14</v>
      </c>
      <c r="E3135">
        <v>1.45</v>
      </c>
      <c r="F3135">
        <v>405</v>
      </c>
      <c r="G3135">
        <v>-1232.71</v>
      </c>
      <c r="H3135">
        <v>-94.56</v>
      </c>
      <c r="I3135">
        <v>116.43899999999999</v>
      </c>
      <c r="J3135">
        <v>92.593999999999994</v>
      </c>
      <c r="K3135">
        <v>-177.19399999999999</v>
      </c>
    </row>
    <row r="3136" spans="1:11">
      <c r="A3136" t="str">
        <f t="shared" si="49"/>
        <v>10TH FLUL32.9</v>
      </c>
      <c r="B3136" t="s">
        <v>51</v>
      </c>
      <c r="C3136" t="s">
        <v>68</v>
      </c>
      <c r="D3136" t="s">
        <v>14</v>
      </c>
      <c r="E3136">
        <v>2.9</v>
      </c>
      <c r="F3136">
        <v>405</v>
      </c>
      <c r="G3136">
        <v>-1232.71</v>
      </c>
      <c r="H3136">
        <v>-94.56</v>
      </c>
      <c r="I3136">
        <v>116.43899999999999</v>
      </c>
      <c r="J3136">
        <v>321.87799999999999</v>
      </c>
      <c r="K3136">
        <v>1721.78</v>
      </c>
    </row>
    <row r="3137" spans="1:11">
      <c r="A3137" t="str">
        <f t="shared" si="49"/>
        <v>9TH FLUL10</v>
      </c>
      <c r="B3137" t="s">
        <v>52</v>
      </c>
      <c r="C3137" t="s">
        <v>68</v>
      </c>
      <c r="D3137" t="s">
        <v>12</v>
      </c>
      <c r="E3137">
        <v>0</v>
      </c>
      <c r="F3137">
        <v>41741.5</v>
      </c>
      <c r="G3137">
        <v>40229.410000000003</v>
      </c>
      <c r="H3137">
        <v>-363.97</v>
      </c>
      <c r="I3137">
        <v>44.018000000000001</v>
      </c>
      <c r="J3137">
        <v>-534.30600000000004</v>
      </c>
      <c r="K3137">
        <v>69649.335999999996</v>
      </c>
    </row>
    <row r="3138" spans="1:11">
      <c r="A3138" t="str">
        <f t="shared" si="49"/>
        <v>9TH FLUL11.45</v>
      </c>
      <c r="B3138" t="s">
        <v>52</v>
      </c>
      <c r="C3138" t="s">
        <v>68</v>
      </c>
      <c r="D3138" t="s">
        <v>12</v>
      </c>
      <c r="E3138">
        <v>1.45</v>
      </c>
      <c r="F3138">
        <v>41741.5</v>
      </c>
      <c r="G3138">
        <v>40229.410000000003</v>
      </c>
      <c r="H3138">
        <v>-363.97</v>
      </c>
      <c r="I3138">
        <v>44.018000000000001</v>
      </c>
      <c r="J3138">
        <v>185.518</v>
      </c>
      <c r="K3138">
        <v>6971.4889999999996</v>
      </c>
    </row>
    <row r="3139" spans="1:11">
      <c r="A3139" t="str">
        <f t="shared" si="49"/>
        <v>9TH FLUL12.9</v>
      </c>
      <c r="B3139" t="s">
        <v>52</v>
      </c>
      <c r="C3139" t="s">
        <v>68</v>
      </c>
      <c r="D3139" t="s">
        <v>12</v>
      </c>
      <c r="E3139">
        <v>2.9</v>
      </c>
      <c r="F3139">
        <v>41741.5</v>
      </c>
      <c r="G3139">
        <v>40229.410000000003</v>
      </c>
      <c r="H3139">
        <v>-363.97</v>
      </c>
      <c r="I3139">
        <v>44.018000000000001</v>
      </c>
      <c r="J3139">
        <v>901.15499999999997</v>
      </c>
      <c r="K3139">
        <v>-55864.332000000002</v>
      </c>
    </row>
    <row r="3140" spans="1:11">
      <c r="A3140" t="str">
        <f t="shared" si="49"/>
        <v>9TH FLUL20</v>
      </c>
      <c r="B3140" t="s">
        <v>52</v>
      </c>
      <c r="C3140" t="s">
        <v>68</v>
      </c>
      <c r="D3140" t="s">
        <v>13</v>
      </c>
      <c r="E3140">
        <v>0</v>
      </c>
      <c r="F3140">
        <v>-38326.28</v>
      </c>
      <c r="G3140">
        <v>-2012.64</v>
      </c>
      <c r="H3140">
        <v>1684.85</v>
      </c>
      <c r="I3140">
        <v>0.86499999999999999</v>
      </c>
      <c r="J3140">
        <v>4996.6549999999997</v>
      </c>
      <c r="K3140">
        <v>-3339.364</v>
      </c>
    </row>
    <row r="3141" spans="1:11">
      <c r="A3141" t="str">
        <f t="shared" si="49"/>
        <v>9TH FLUL21.45</v>
      </c>
      <c r="B3141" t="s">
        <v>52</v>
      </c>
      <c r="C3141" t="s">
        <v>68</v>
      </c>
      <c r="D3141" t="s">
        <v>13</v>
      </c>
      <c r="E3141">
        <v>1.45</v>
      </c>
      <c r="F3141">
        <v>-38326.28</v>
      </c>
      <c r="G3141">
        <v>-2012.64</v>
      </c>
      <c r="H3141">
        <v>1684.85</v>
      </c>
      <c r="I3141">
        <v>0.86499999999999999</v>
      </c>
      <c r="J3141">
        <v>570.07299999999998</v>
      </c>
      <c r="K3141">
        <v>-289.10599999999999</v>
      </c>
    </row>
    <row r="3142" spans="1:11">
      <c r="A3142" t="str">
        <f t="shared" si="49"/>
        <v>9TH FLUL22.9</v>
      </c>
      <c r="B3142" t="s">
        <v>52</v>
      </c>
      <c r="C3142" t="s">
        <v>68</v>
      </c>
      <c r="D3142" t="s">
        <v>13</v>
      </c>
      <c r="E3142">
        <v>2.9</v>
      </c>
      <c r="F3142">
        <v>-38326.28</v>
      </c>
      <c r="G3142">
        <v>-2012.64</v>
      </c>
      <c r="H3142">
        <v>1684.85</v>
      </c>
      <c r="I3142">
        <v>0.86499999999999999</v>
      </c>
      <c r="J3142">
        <v>-3869.4229999999998</v>
      </c>
      <c r="K3142">
        <v>2767.7060000000001</v>
      </c>
    </row>
    <row r="3143" spans="1:11">
      <c r="A3143" t="str">
        <f t="shared" si="49"/>
        <v>9TH FLUL30</v>
      </c>
      <c r="B3143" t="s">
        <v>52</v>
      </c>
      <c r="C3143" t="s">
        <v>68</v>
      </c>
      <c r="D3143" t="s">
        <v>14</v>
      </c>
      <c r="E3143">
        <v>0</v>
      </c>
      <c r="F3143">
        <v>472.22</v>
      </c>
      <c r="G3143">
        <v>-1267.42</v>
      </c>
      <c r="H3143">
        <v>-84.01</v>
      </c>
      <c r="I3143">
        <v>123.79300000000001</v>
      </c>
      <c r="J3143">
        <v>-161.51300000000001</v>
      </c>
      <c r="K3143">
        <v>-2213.6390000000001</v>
      </c>
    </row>
    <row r="3144" spans="1:11">
      <c r="A3144" t="str">
        <f t="shared" si="49"/>
        <v>9TH FLUL31.45</v>
      </c>
      <c r="B3144" t="s">
        <v>52</v>
      </c>
      <c r="C3144" t="s">
        <v>68</v>
      </c>
      <c r="D3144" t="s">
        <v>14</v>
      </c>
      <c r="E3144">
        <v>1.45</v>
      </c>
      <c r="F3144">
        <v>472.22</v>
      </c>
      <c r="G3144">
        <v>-1267.42</v>
      </c>
      <c r="H3144">
        <v>-84.01</v>
      </c>
      <c r="I3144">
        <v>123.79300000000001</v>
      </c>
      <c r="J3144">
        <v>78.370999999999995</v>
      </c>
      <c r="K3144">
        <v>-240.774</v>
      </c>
    </row>
    <row r="3145" spans="1:11">
      <c r="A3145" t="str">
        <f t="shared" si="49"/>
        <v>9TH FLUL32.9</v>
      </c>
      <c r="B3145" t="s">
        <v>52</v>
      </c>
      <c r="C3145" t="s">
        <v>68</v>
      </c>
      <c r="D3145" t="s">
        <v>14</v>
      </c>
      <c r="E3145">
        <v>2.9</v>
      </c>
      <c r="F3145">
        <v>472.22</v>
      </c>
      <c r="G3145">
        <v>-1267.42</v>
      </c>
      <c r="H3145">
        <v>-84.01</v>
      </c>
      <c r="I3145">
        <v>123.79300000000001</v>
      </c>
      <c r="J3145">
        <v>316.48500000000001</v>
      </c>
      <c r="K3145">
        <v>1737.5450000000001</v>
      </c>
    </row>
    <row r="3146" spans="1:11">
      <c r="A3146" t="str">
        <f t="shared" si="49"/>
        <v>8TH FLUL10</v>
      </c>
      <c r="B3146" t="s">
        <v>53</v>
      </c>
      <c r="C3146" t="s">
        <v>68</v>
      </c>
      <c r="D3146" t="s">
        <v>12</v>
      </c>
      <c r="E3146">
        <v>0</v>
      </c>
      <c r="F3146">
        <v>48031.28</v>
      </c>
      <c r="G3146">
        <v>42319.55</v>
      </c>
      <c r="H3146">
        <v>-487.38</v>
      </c>
      <c r="I3146">
        <v>49.564999999999998</v>
      </c>
      <c r="J3146">
        <v>-1050.3320000000001</v>
      </c>
      <c r="K3146">
        <v>76285.038</v>
      </c>
    </row>
    <row r="3147" spans="1:11">
      <c r="A3147" t="str">
        <f t="shared" si="49"/>
        <v>8TH FLUL11.45</v>
      </c>
      <c r="B3147" t="s">
        <v>53</v>
      </c>
      <c r="C3147" t="s">
        <v>68</v>
      </c>
      <c r="D3147" t="s">
        <v>12</v>
      </c>
      <c r="E3147">
        <v>1.45</v>
      </c>
      <c r="F3147">
        <v>48031.28</v>
      </c>
      <c r="G3147">
        <v>42319.55</v>
      </c>
      <c r="H3147">
        <v>-487.38</v>
      </c>
      <c r="I3147">
        <v>49.564999999999998</v>
      </c>
      <c r="J3147">
        <v>-111.989</v>
      </c>
      <c r="K3147">
        <v>9701.1190000000006</v>
      </c>
    </row>
    <row r="3148" spans="1:11">
      <c r="A3148" t="str">
        <f t="shared" si="49"/>
        <v>8TH FLUL12.9</v>
      </c>
      <c r="B3148" t="s">
        <v>53</v>
      </c>
      <c r="C3148" t="s">
        <v>68</v>
      </c>
      <c r="D3148" t="s">
        <v>12</v>
      </c>
      <c r="E3148">
        <v>2.9</v>
      </c>
      <c r="F3148">
        <v>48031.28</v>
      </c>
      <c r="G3148">
        <v>42319.55</v>
      </c>
      <c r="H3148">
        <v>-487.38</v>
      </c>
      <c r="I3148">
        <v>49.564999999999998</v>
      </c>
      <c r="J3148">
        <v>829.29100000000005</v>
      </c>
      <c r="K3148">
        <v>-57137.142</v>
      </c>
    </row>
    <row r="3149" spans="1:11">
      <c r="A3149" t="str">
        <f t="shared" si="49"/>
        <v>8TH FLUL20</v>
      </c>
      <c r="B3149" t="s">
        <v>53</v>
      </c>
      <c r="C3149" t="s">
        <v>68</v>
      </c>
      <c r="D3149" t="s">
        <v>13</v>
      </c>
      <c r="E3149">
        <v>0</v>
      </c>
      <c r="F3149">
        <v>-43002.04</v>
      </c>
      <c r="G3149">
        <v>-2047.39</v>
      </c>
      <c r="H3149">
        <v>2053.56</v>
      </c>
      <c r="I3149">
        <v>1.68</v>
      </c>
      <c r="J3149">
        <v>7132.87</v>
      </c>
      <c r="K3149">
        <v>-3556.1660000000002</v>
      </c>
    </row>
    <row r="3150" spans="1:11">
      <c r="A3150" t="str">
        <f t="shared" ref="A3150:A3213" si="50">+CONCATENATE(B3150,D3150,E3150)</f>
        <v>8TH FLUL21.45</v>
      </c>
      <c r="B3150" t="s">
        <v>53</v>
      </c>
      <c r="C3150" t="s">
        <v>68</v>
      </c>
      <c r="D3150" t="s">
        <v>13</v>
      </c>
      <c r="E3150">
        <v>1.45</v>
      </c>
      <c r="F3150">
        <v>-43002.04</v>
      </c>
      <c r="G3150">
        <v>-2047.39</v>
      </c>
      <c r="H3150">
        <v>2053.56</v>
      </c>
      <c r="I3150">
        <v>1.68</v>
      </c>
      <c r="J3150">
        <v>1892.4449999999999</v>
      </c>
      <c r="K3150">
        <v>-424.79599999999999</v>
      </c>
    </row>
    <row r="3151" spans="1:11">
      <c r="A3151" t="str">
        <f t="shared" si="50"/>
        <v>8TH FLUL22.9</v>
      </c>
      <c r="B3151" t="s">
        <v>53</v>
      </c>
      <c r="C3151" t="s">
        <v>68</v>
      </c>
      <c r="D3151" t="s">
        <v>13</v>
      </c>
      <c r="E3151">
        <v>2.9</v>
      </c>
      <c r="F3151">
        <v>-43002.04</v>
      </c>
      <c r="G3151">
        <v>-2047.39</v>
      </c>
      <c r="H3151">
        <v>2053.56</v>
      </c>
      <c r="I3151">
        <v>1.68</v>
      </c>
      <c r="J3151">
        <v>-3397.5259999999998</v>
      </c>
      <c r="K3151">
        <v>2717.7130000000002</v>
      </c>
    </row>
    <row r="3152" spans="1:11">
      <c r="A3152" t="str">
        <f t="shared" si="50"/>
        <v>8TH FLUL30</v>
      </c>
      <c r="B3152" t="s">
        <v>53</v>
      </c>
      <c r="C3152" t="s">
        <v>68</v>
      </c>
      <c r="D3152" t="s">
        <v>14</v>
      </c>
      <c r="E3152">
        <v>0</v>
      </c>
      <c r="F3152">
        <v>524.51</v>
      </c>
      <c r="G3152">
        <v>-1341.03</v>
      </c>
      <c r="H3152">
        <v>-120.89</v>
      </c>
      <c r="I3152">
        <v>129.21299999999999</v>
      </c>
      <c r="J3152">
        <v>-336.15899999999999</v>
      </c>
      <c r="K3152">
        <v>-2433.4839999999999</v>
      </c>
    </row>
    <row r="3153" spans="1:11">
      <c r="A3153" t="str">
        <f t="shared" si="50"/>
        <v>8TH FLUL31.45</v>
      </c>
      <c r="B3153" t="s">
        <v>53</v>
      </c>
      <c r="C3153" t="s">
        <v>68</v>
      </c>
      <c r="D3153" t="s">
        <v>14</v>
      </c>
      <c r="E3153">
        <v>1.45</v>
      </c>
      <c r="F3153">
        <v>524.51</v>
      </c>
      <c r="G3153">
        <v>-1341.03</v>
      </c>
      <c r="H3153">
        <v>-120.89</v>
      </c>
      <c r="I3153">
        <v>129.21299999999999</v>
      </c>
      <c r="J3153">
        <v>-19.952000000000002</v>
      </c>
      <c r="K3153">
        <v>-327.73899999999998</v>
      </c>
    </row>
    <row r="3154" spans="1:11">
      <c r="A3154" t="str">
        <f t="shared" si="50"/>
        <v>8TH FLUL32.9</v>
      </c>
      <c r="B3154" t="s">
        <v>53</v>
      </c>
      <c r="C3154" t="s">
        <v>68</v>
      </c>
      <c r="D3154" t="s">
        <v>14</v>
      </c>
      <c r="E3154">
        <v>2.9</v>
      </c>
      <c r="F3154">
        <v>524.51</v>
      </c>
      <c r="G3154">
        <v>-1341.03</v>
      </c>
      <c r="H3154">
        <v>-120.89</v>
      </c>
      <c r="I3154">
        <v>129.21299999999999</v>
      </c>
      <c r="J3154">
        <v>296.779</v>
      </c>
      <c r="K3154">
        <v>1786.598</v>
      </c>
    </row>
    <row r="3155" spans="1:11">
      <c r="A3155" t="str">
        <f t="shared" si="50"/>
        <v>7TH FLUL10</v>
      </c>
      <c r="B3155" t="s">
        <v>54</v>
      </c>
      <c r="C3155" t="s">
        <v>68</v>
      </c>
      <c r="D3155" t="s">
        <v>12</v>
      </c>
      <c r="E3155">
        <v>0</v>
      </c>
      <c r="F3155">
        <v>54544.67</v>
      </c>
      <c r="G3155">
        <v>45048.74</v>
      </c>
      <c r="H3155">
        <v>-39.18</v>
      </c>
      <c r="I3155">
        <v>50.460999999999999</v>
      </c>
      <c r="J3155">
        <v>-130.69900000000001</v>
      </c>
      <c r="K3155">
        <v>89430.263999999996</v>
      </c>
    </row>
    <row r="3156" spans="1:11">
      <c r="A3156" t="str">
        <f t="shared" si="50"/>
        <v>7TH FLUL11.45</v>
      </c>
      <c r="B3156" t="s">
        <v>54</v>
      </c>
      <c r="C3156" t="s">
        <v>68</v>
      </c>
      <c r="D3156" t="s">
        <v>12</v>
      </c>
      <c r="E3156">
        <v>1.45</v>
      </c>
      <c r="F3156">
        <v>54544.67</v>
      </c>
      <c r="G3156">
        <v>45048.74</v>
      </c>
      <c r="H3156">
        <v>-39.18</v>
      </c>
      <c r="I3156">
        <v>50.460999999999999</v>
      </c>
      <c r="J3156">
        <v>195.75200000000001</v>
      </c>
      <c r="K3156">
        <v>18412.933000000001</v>
      </c>
    </row>
    <row r="3157" spans="1:11">
      <c r="A3157" t="str">
        <f t="shared" si="50"/>
        <v>7TH FLUL12.9</v>
      </c>
      <c r="B3157" t="s">
        <v>54</v>
      </c>
      <c r="C3157" t="s">
        <v>68</v>
      </c>
      <c r="D3157" t="s">
        <v>12</v>
      </c>
      <c r="E3157">
        <v>2.9</v>
      </c>
      <c r="F3157">
        <v>54544.67</v>
      </c>
      <c r="G3157">
        <v>45048.74</v>
      </c>
      <c r="H3157">
        <v>-39.18</v>
      </c>
      <c r="I3157">
        <v>50.460999999999999</v>
      </c>
      <c r="J3157">
        <v>516.38800000000003</v>
      </c>
      <c r="K3157">
        <v>-53152.601000000002</v>
      </c>
    </row>
    <row r="3158" spans="1:11">
      <c r="A3158" t="str">
        <f t="shared" si="50"/>
        <v>7TH FLUL20</v>
      </c>
      <c r="B3158" t="s">
        <v>54</v>
      </c>
      <c r="C3158" t="s">
        <v>68</v>
      </c>
      <c r="D3158" t="s">
        <v>13</v>
      </c>
      <c r="E3158">
        <v>0</v>
      </c>
      <c r="F3158">
        <v>-47385.91</v>
      </c>
      <c r="G3158">
        <v>-2011.63</v>
      </c>
      <c r="H3158">
        <v>-338.1</v>
      </c>
      <c r="I3158">
        <v>2.137</v>
      </c>
      <c r="J3158">
        <v>1993.6320000000001</v>
      </c>
      <c r="K3158">
        <v>-3757.7150000000001</v>
      </c>
    </row>
    <row r="3159" spans="1:11">
      <c r="A3159" t="str">
        <f t="shared" si="50"/>
        <v>7TH FLUL21.45</v>
      </c>
      <c r="B3159" t="s">
        <v>54</v>
      </c>
      <c r="C3159" t="s">
        <v>68</v>
      </c>
      <c r="D3159" t="s">
        <v>13</v>
      </c>
      <c r="E3159">
        <v>1.45</v>
      </c>
      <c r="F3159">
        <v>-47385.91</v>
      </c>
      <c r="G3159">
        <v>-2011.63</v>
      </c>
      <c r="H3159">
        <v>-338.1</v>
      </c>
      <c r="I3159">
        <v>2.137</v>
      </c>
      <c r="J3159">
        <v>-53.853999999999999</v>
      </c>
      <c r="K3159">
        <v>-661.20600000000002</v>
      </c>
    </row>
    <row r="3160" spans="1:11">
      <c r="A3160" t="str">
        <f t="shared" si="50"/>
        <v>7TH FLUL22.9</v>
      </c>
      <c r="B3160" t="s">
        <v>54</v>
      </c>
      <c r="C3160" t="s">
        <v>68</v>
      </c>
      <c r="D3160" t="s">
        <v>13</v>
      </c>
      <c r="E3160">
        <v>2.9</v>
      </c>
      <c r="F3160">
        <v>-47385.91</v>
      </c>
      <c r="G3160">
        <v>-2011.63</v>
      </c>
      <c r="H3160">
        <v>-338.1</v>
      </c>
      <c r="I3160">
        <v>2.137</v>
      </c>
      <c r="J3160">
        <v>-2099.7620000000002</v>
      </c>
      <c r="K3160">
        <v>2454.9960000000001</v>
      </c>
    </row>
    <row r="3161" spans="1:11">
      <c r="A3161" t="str">
        <f t="shared" si="50"/>
        <v>7TH FLUL30</v>
      </c>
      <c r="B3161" t="s">
        <v>54</v>
      </c>
      <c r="C3161" t="s">
        <v>68</v>
      </c>
      <c r="D3161" t="s">
        <v>14</v>
      </c>
      <c r="E3161">
        <v>0</v>
      </c>
      <c r="F3161">
        <v>560.78</v>
      </c>
      <c r="G3161">
        <v>-1261.0999999999999</v>
      </c>
      <c r="H3161">
        <v>6.42</v>
      </c>
      <c r="I3161">
        <v>130.071</v>
      </c>
      <c r="J3161">
        <v>-117.88200000000001</v>
      </c>
      <c r="K3161">
        <v>-2361.6019999999999</v>
      </c>
    </row>
    <row r="3162" spans="1:11">
      <c r="A3162" t="str">
        <f t="shared" si="50"/>
        <v>7TH FLUL31.45</v>
      </c>
      <c r="B3162" t="s">
        <v>54</v>
      </c>
      <c r="C3162" t="s">
        <v>68</v>
      </c>
      <c r="D3162" t="s">
        <v>14</v>
      </c>
      <c r="E3162">
        <v>1.45</v>
      </c>
      <c r="F3162">
        <v>560.78</v>
      </c>
      <c r="G3162">
        <v>-1261.0999999999999</v>
      </c>
      <c r="H3162">
        <v>6.42</v>
      </c>
      <c r="I3162">
        <v>130.071</v>
      </c>
      <c r="J3162">
        <v>34.729999999999997</v>
      </c>
      <c r="K3162">
        <v>-350.35500000000002</v>
      </c>
    </row>
    <row r="3163" spans="1:11">
      <c r="A3163" t="str">
        <f t="shared" si="50"/>
        <v>7TH FLUL32.9</v>
      </c>
      <c r="B3163" t="s">
        <v>54</v>
      </c>
      <c r="C3163" t="s">
        <v>68</v>
      </c>
      <c r="D3163" t="s">
        <v>14</v>
      </c>
      <c r="E3163">
        <v>2.9</v>
      </c>
      <c r="F3163">
        <v>560.78</v>
      </c>
      <c r="G3163">
        <v>-1261.0999999999999</v>
      </c>
      <c r="H3163">
        <v>6.42</v>
      </c>
      <c r="I3163">
        <v>130.071</v>
      </c>
      <c r="J3163">
        <v>186.31100000000001</v>
      </c>
      <c r="K3163">
        <v>1671.3309999999999</v>
      </c>
    </row>
    <row r="3164" spans="1:11">
      <c r="A3164" t="str">
        <f t="shared" si="50"/>
        <v>6TH FLUL10</v>
      </c>
      <c r="B3164" t="s">
        <v>55</v>
      </c>
      <c r="C3164" t="s">
        <v>68</v>
      </c>
      <c r="D3164" t="s">
        <v>12</v>
      </c>
      <c r="E3164">
        <v>0</v>
      </c>
      <c r="F3164">
        <v>60815.66</v>
      </c>
      <c r="G3164">
        <v>42027.43</v>
      </c>
      <c r="H3164">
        <v>-1589.16</v>
      </c>
      <c r="I3164">
        <v>45.94</v>
      </c>
      <c r="J3164">
        <v>-4535.41</v>
      </c>
      <c r="K3164">
        <v>101954.251</v>
      </c>
    </row>
    <row r="3165" spans="1:11">
      <c r="A3165" t="str">
        <f t="shared" si="50"/>
        <v>6TH FLUL11.45</v>
      </c>
      <c r="B3165" t="s">
        <v>55</v>
      </c>
      <c r="C3165" t="s">
        <v>68</v>
      </c>
      <c r="D3165" t="s">
        <v>12</v>
      </c>
      <c r="E3165">
        <v>1.45</v>
      </c>
      <c r="F3165">
        <v>60815.66</v>
      </c>
      <c r="G3165">
        <v>42027.43</v>
      </c>
      <c r="H3165">
        <v>-1589.16</v>
      </c>
      <c r="I3165">
        <v>45.94</v>
      </c>
      <c r="J3165">
        <v>-1984.1679999999999</v>
      </c>
      <c r="K3165">
        <v>36325.949999999997</v>
      </c>
    </row>
    <row r="3166" spans="1:11">
      <c r="A3166" t="str">
        <f t="shared" si="50"/>
        <v>6TH FLUL12.9</v>
      </c>
      <c r="B3166" t="s">
        <v>55</v>
      </c>
      <c r="C3166" t="s">
        <v>68</v>
      </c>
      <c r="D3166" t="s">
        <v>12</v>
      </c>
      <c r="E3166">
        <v>2.9</v>
      </c>
      <c r="F3166">
        <v>60815.66</v>
      </c>
      <c r="G3166">
        <v>42027.43</v>
      </c>
      <c r="H3166">
        <v>-1589.16</v>
      </c>
      <c r="I3166">
        <v>45.94</v>
      </c>
      <c r="J3166">
        <v>633.22500000000002</v>
      </c>
      <c r="K3166">
        <v>-30513.702000000001</v>
      </c>
    </row>
    <row r="3167" spans="1:11">
      <c r="A3167" t="str">
        <f t="shared" si="50"/>
        <v>6TH FLUL20</v>
      </c>
      <c r="B3167" t="s">
        <v>55</v>
      </c>
      <c r="C3167" t="s">
        <v>68</v>
      </c>
      <c r="D3167" t="s">
        <v>13</v>
      </c>
      <c r="E3167">
        <v>0</v>
      </c>
      <c r="F3167">
        <v>-51570.35</v>
      </c>
      <c r="G3167">
        <v>-1936.78</v>
      </c>
      <c r="H3167">
        <v>8846.06</v>
      </c>
      <c r="I3167">
        <v>2.0419999999999998</v>
      </c>
      <c r="J3167">
        <v>28285.824000000001</v>
      </c>
      <c r="K3167">
        <v>-4243.1450000000004</v>
      </c>
    </row>
    <row r="3168" spans="1:11">
      <c r="A3168" t="str">
        <f t="shared" si="50"/>
        <v>6TH FLUL21.45</v>
      </c>
      <c r="B3168" t="s">
        <v>55</v>
      </c>
      <c r="C3168" t="s">
        <v>68</v>
      </c>
      <c r="D3168" t="s">
        <v>13</v>
      </c>
      <c r="E3168">
        <v>1.45</v>
      </c>
      <c r="F3168">
        <v>-51570.35</v>
      </c>
      <c r="G3168">
        <v>-1936.78</v>
      </c>
      <c r="H3168">
        <v>8846.06</v>
      </c>
      <c r="I3168">
        <v>2.0419999999999998</v>
      </c>
      <c r="J3168">
        <v>13035.842000000001</v>
      </c>
      <c r="K3168">
        <v>-1284.3309999999999</v>
      </c>
    </row>
    <row r="3169" spans="1:11">
      <c r="A3169" t="str">
        <f t="shared" si="50"/>
        <v>6TH FLUL22.9</v>
      </c>
      <c r="B3169" t="s">
        <v>55</v>
      </c>
      <c r="C3169" t="s">
        <v>68</v>
      </c>
      <c r="D3169" t="s">
        <v>13</v>
      </c>
      <c r="E3169">
        <v>2.9</v>
      </c>
      <c r="F3169">
        <v>-51570.35</v>
      </c>
      <c r="G3169">
        <v>-1936.78</v>
      </c>
      <c r="H3169">
        <v>8846.06</v>
      </c>
      <c r="I3169">
        <v>2.0419999999999998</v>
      </c>
      <c r="J3169">
        <v>-2648.7220000000002</v>
      </c>
      <c r="K3169">
        <v>1717.32</v>
      </c>
    </row>
    <row r="3170" spans="1:11">
      <c r="A3170" t="str">
        <f t="shared" si="50"/>
        <v>6TH FLUL30</v>
      </c>
      <c r="B3170" t="s">
        <v>55</v>
      </c>
      <c r="C3170" t="s">
        <v>68</v>
      </c>
      <c r="D3170" t="s">
        <v>14</v>
      </c>
      <c r="E3170">
        <v>0</v>
      </c>
      <c r="F3170">
        <v>584.45000000000005</v>
      </c>
      <c r="G3170">
        <v>-1728.91</v>
      </c>
      <c r="H3170">
        <v>-547.79</v>
      </c>
      <c r="I3170">
        <v>122.742</v>
      </c>
      <c r="J3170">
        <v>-1785.8889999999999</v>
      </c>
      <c r="K3170">
        <v>-3800.502</v>
      </c>
    </row>
    <row r="3171" spans="1:11">
      <c r="A3171" t="str">
        <f t="shared" si="50"/>
        <v>6TH FLUL31.45</v>
      </c>
      <c r="B3171" t="s">
        <v>55</v>
      </c>
      <c r="C3171" t="s">
        <v>68</v>
      </c>
      <c r="D3171" t="s">
        <v>14</v>
      </c>
      <c r="E3171">
        <v>1.45</v>
      </c>
      <c r="F3171">
        <v>584.45000000000005</v>
      </c>
      <c r="G3171">
        <v>-1728.91</v>
      </c>
      <c r="H3171">
        <v>-547.79</v>
      </c>
      <c r="I3171">
        <v>122.742</v>
      </c>
      <c r="J3171">
        <v>-837.73</v>
      </c>
      <c r="K3171">
        <v>-1118.1130000000001</v>
      </c>
    </row>
    <row r="3172" spans="1:11">
      <c r="A3172" t="str">
        <f t="shared" si="50"/>
        <v>6TH FLUL32.9</v>
      </c>
      <c r="B3172" t="s">
        <v>55</v>
      </c>
      <c r="C3172" t="s">
        <v>68</v>
      </c>
      <c r="D3172" t="s">
        <v>14</v>
      </c>
      <c r="E3172">
        <v>2.9</v>
      </c>
      <c r="F3172">
        <v>584.45000000000005</v>
      </c>
      <c r="G3172">
        <v>-1728.91</v>
      </c>
      <c r="H3172">
        <v>-547.79</v>
      </c>
      <c r="I3172">
        <v>122.742</v>
      </c>
      <c r="J3172">
        <v>138.357</v>
      </c>
      <c r="K3172">
        <v>1601.57</v>
      </c>
    </row>
    <row r="3173" spans="1:11">
      <c r="A3173" t="str">
        <f t="shared" si="50"/>
        <v>5TH FLUL10</v>
      </c>
      <c r="B3173" t="s">
        <v>33</v>
      </c>
      <c r="C3173" t="s">
        <v>68</v>
      </c>
      <c r="D3173" t="s">
        <v>12</v>
      </c>
      <c r="E3173">
        <v>0</v>
      </c>
      <c r="F3173">
        <v>69478.240000000005</v>
      </c>
      <c r="G3173">
        <v>33421.339999999997</v>
      </c>
      <c r="H3173">
        <v>-2309.34</v>
      </c>
      <c r="I3173">
        <v>-2.012</v>
      </c>
      <c r="J3173">
        <v>-6310.6509999999998</v>
      </c>
      <c r="K3173">
        <v>64484.703000000001</v>
      </c>
    </row>
    <row r="3174" spans="1:11">
      <c r="A3174" t="str">
        <f t="shared" si="50"/>
        <v>5TH FLUL11.945</v>
      </c>
      <c r="B3174" t="s">
        <v>33</v>
      </c>
      <c r="C3174" t="s">
        <v>68</v>
      </c>
      <c r="D3174" t="s">
        <v>12</v>
      </c>
      <c r="E3174">
        <v>1.9450000000000001</v>
      </c>
      <c r="F3174">
        <v>69478.240000000005</v>
      </c>
      <c r="G3174">
        <v>33421.339999999997</v>
      </c>
      <c r="H3174">
        <v>-2309.34</v>
      </c>
      <c r="I3174">
        <v>-2.012</v>
      </c>
      <c r="J3174">
        <v>-1511.3</v>
      </c>
      <c r="K3174">
        <v>-7872.56</v>
      </c>
    </row>
    <row r="3175" spans="1:11">
      <c r="A3175" t="str">
        <f t="shared" si="50"/>
        <v>5TH FLUL13.89</v>
      </c>
      <c r="B3175" t="s">
        <v>33</v>
      </c>
      <c r="C3175" t="s">
        <v>68</v>
      </c>
      <c r="D3175" t="s">
        <v>12</v>
      </c>
      <c r="E3175">
        <v>3.89</v>
      </c>
      <c r="F3175">
        <v>69478.240000000005</v>
      </c>
      <c r="G3175">
        <v>33421.339999999997</v>
      </c>
      <c r="H3175">
        <v>-2309.34</v>
      </c>
      <c r="I3175">
        <v>-2.012</v>
      </c>
      <c r="J3175">
        <v>3339.7959999999998</v>
      </c>
      <c r="K3175">
        <v>-79961.862999999998</v>
      </c>
    </row>
    <row r="3176" spans="1:11">
      <c r="A3176" t="str">
        <f t="shared" si="50"/>
        <v>5TH FLUL20</v>
      </c>
      <c r="B3176" t="s">
        <v>33</v>
      </c>
      <c r="C3176" t="s">
        <v>68</v>
      </c>
      <c r="D3176" t="s">
        <v>13</v>
      </c>
      <c r="E3176">
        <v>0</v>
      </c>
      <c r="F3176">
        <v>-73788.45</v>
      </c>
      <c r="G3176">
        <v>-1364.08</v>
      </c>
      <c r="H3176">
        <v>12176.88</v>
      </c>
      <c r="I3176">
        <v>9.4120000000000008</v>
      </c>
      <c r="J3176">
        <v>28492.559000000001</v>
      </c>
      <c r="K3176">
        <v>-1189.2739999999999</v>
      </c>
    </row>
    <row r="3177" spans="1:11">
      <c r="A3177" t="str">
        <f t="shared" si="50"/>
        <v>5TH FLUL21.945</v>
      </c>
      <c r="B3177" t="s">
        <v>33</v>
      </c>
      <c r="C3177" t="s">
        <v>68</v>
      </c>
      <c r="D3177" t="s">
        <v>13</v>
      </c>
      <c r="E3177">
        <v>1.9450000000000001</v>
      </c>
      <c r="F3177">
        <v>-73788.45</v>
      </c>
      <c r="G3177">
        <v>-1364.08</v>
      </c>
      <c r="H3177">
        <v>12176.88</v>
      </c>
      <c r="I3177">
        <v>9.4120000000000008</v>
      </c>
      <c r="J3177">
        <v>1112.1079999999999</v>
      </c>
      <c r="K3177">
        <v>1796.078</v>
      </c>
    </row>
    <row r="3178" spans="1:11">
      <c r="A3178" t="str">
        <f t="shared" si="50"/>
        <v>5TH FLUL23.89</v>
      </c>
      <c r="B3178" t="s">
        <v>33</v>
      </c>
      <c r="C3178" t="s">
        <v>68</v>
      </c>
      <c r="D3178" t="s">
        <v>13</v>
      </c>
      <c r="E3178">
        <v>3.89</v>
      </c>
      <c r="F3178">
        <v>-73788.45</v>
      </c>
      <c r="G3178">
        <v>-1364.08</v>
      </c>
      <c r="H3178">
        <v>12176.88</v>
      </c>
      <c r="I3178">
        <v>9.4120000000000008</v>
      </c>
      <c r="J3178">
        <v>-26306.81</v>
      </c>
      <c r="K3178">
        <v>4720.076</v>
      </c>
    </row>
    <row r="3179" spans="1:11">
      <c r="A3179" t="str">
        <f t="shared" si="50"/>
        <v>5TH FLUL30</v>
      </c>
      <c r="B3179" t="s">
        <v>33</v>
      </c>
      <c r="C3179" t="s">
        <v>68</v>
      </c>
      <c r="D3179" t="s">
        <v>14</v>
      </c>
      <c r="E3179">
        <v>0</v>
      </c>
      <c r="F3179">
        <v>1719.81</v>
      </c>
      <c r="G3179">
        <v>-1364.34</v>
      </c>
      <c r="H3179">
        <v>-751.99</v>
      </c>
      <c r="I3179">
        <v>217.50800000000001</v>
      </c>
      <c r="J3179">
        <v>-1777.4179999999999</v>
      </c>
      <c r="K3179">
        <v>-2582.9720000000002</v>
      </c>
    </row>
    <row r="3180" spans="1:11">
      <c r="A3180" t="str">
        <f t="shared" si="50"/>
        <v>5TH FLUL31.945</v>
      </c>
      <c r="B3180" t="s">
        <v>33</v>
      </c>
      <c r="C3180" t="s">
        <v>68</v>
      </c>
      <c r="D3180" t="s">
        <v>14</v>
      </c>
      <c r="E3180">
        <v>1.9450000000000001</v>
      </c>
      <c r="F3180">
        <v>1719.81</v>
      </c>
      <c r="G3180">
        <v>-1364.34</v>
      </c>
      <c r="H3180">
        <v>-751.99</v>
      </c>
      <c r="I3180">
        <v>217.50800000000001</v>
      </c>
      <c r="J3180">
        <v>-81.834999999999994</v>
      </c>
      <c r="K3180">
        <v>358.08199999999999</v>
      </c>
    </row>
    <row r="3181" spans="1:11">
      <c r="A3181" t="str">
        <f t="shared" si="50"/>
        <v>5TH FLUL33.89</v>
      </c>
      <c r="B3181" t="s">
        <v>33</v>
      </c>
      <c r="C3181" t="s">
        <v>68</v>
      </c>
      <c r="D3181" t="s">
        <v>14</v>
      </c>
      <c r="E3181">
        <v>3.89</v>
      </c>
      <c r="F3181">
        <v>1719.81</v>
      </c>
      <c r="G3181">
        <v>-1364.34</v>
      </c>
      <c r="H3181">
        <v>-751.99</v>
      </c>
      <c r="I3181">
        <v>217.50800000000001</v>
      </c>
      <c r="J3181">
        <v>1616.5730000000001</v>
      </c>
      <c r="K3181">
        <v>3286.9430000000002</v>
      </c>
    </row>
    <row r="3182" spans="1:11">
      <c r="A3182" t="str">
        <f t="shared" si="50"/>
        <v>4TH FLUL10</v>
      </c>
      <c r="B3182" t="s">
        <v>20</v>
      </c>
      <c r="C3182" t="s">
        <v>68</v>
      </c>
      <c r="D3182" t="s">
        <v>12</v>
      </c>
      <c r="E3182">
        <v>0</v>
      </c>
      <c r="F3182">
        <v>74851.63</v>
      </c>
      <c r="G3182">
        <v>18249.23</v>
      </c>
      <c r="H3182">
        <v>181.6</v>
      </c>
      <c r="I3182">
        <v>-185.143</v>
      </c>
      <c r="J3182">
        <v>-2091.0210000000002</v>
      </c>
      <c r="K3182">
        <v>48829.205999999998</v>
      </c>
    </row>
    <row r="3183" spans="1:11">
      <c r="A3183" t="str">
        <f t="shared" si="50"/>
        <v>4TH FLUL11.79</v>
      </c>
      <c r="B3183" t="s">
        <v>20</v>
      </c>
      <c r="C3183" t="s">
        <v>68</v>
      </c>
      <c r="D3183" t="s">
        <v>12</v>
      </c>
      <c r="E3183">
        <v>1.79</v>
      </c>
      <c r="F3183">
        <v>74851.63</v>
      </c>
      <c r="G3183">
        <v>18249.23</v>
      </c>
      <c r="H3183">
        <v>181.6</v>
      </c>
      <c r="I3183">
        <v>-185.143</v>
      </c>
      <c r="J3183">
        <v>-2328.0149999999999</v>
      </c>
      <c r="K3183">
        <v>9172.0159999999996</v>
      </c>
    </row>
    <row r="3184" spans="1:11">
      <c r="A3184" t="str">
        <f t="shared" si="50"/>
        <v>4TH FLUL13.58</v>
      </c>
      <c r="B3184" t="s">
        <v>20</v>
      </c>
      <c r="C3184" t="s">
        <v>68</v>
      </c>
      <c r="D3184" t="s">
        <v>12</v>
      </c>
      <c r="E3184">
        <v>3.58</v>
      </c>
      <c r="F3184">
        <v>74851.63</v>
      </c>
      <c r="G3184">
        <v>18249.23</v>
      </c>
      <c r="H3184">
        <v>181.6</v>
      </c>
      <c r="I3184">
        <v>-185.143</v>
      </c>
      <c r="J3184">
        <v>-2491.1770000000001</v>
      </c>
      <c r="K3184">
        <v>-30776.487000000001</v>
      </c>
    </row>
    <row r="3185" spans="1:11">
      <c r="A3185" t="str">
        <f t="shared" si="50"/>
        <v>4TH FLUL20</v>
      </c>
      <c r="B3185" t="s">
        <v>20</v>
      </c>
      <c r="C3185" t="s">
        <v>68</v>
      </c>
      <c r="D3185" t="s">
        <v>13</v>
      </c>
      <c r="E3185">
        <v>0</v>
      </c>
      <c r="F3185">
        <v>-84213.83</v>
      </c>
      <c r="G3185">
        <v>-2103.54</v>
      </c>
      <c r="H3185">
        <v>3069.08</v>
      </c>
      <c r="I3185">
        <v>8.9809999999999999</v>
      </c>
      <c r="J3185">
        <v>17455.403999999999</v>
      </c>
      <c r="K3185">
        <v>-4017.6729999999998</v>
      </c>
    </row>
    <row r="3186" spans="1:11">
      <c r="A3186" t="str">
        <f t="shared" si="50"/>
        <v>4TH FLUL21.79</v>
      </c>
      <c r="B3186" t="s">
        <v>20</v>
      </c>
      <c r="C3186" t="s">
        <v>68</v>
      </c>
      <c r="D3186" t="s">
        <v>13</v>
      </c>
      <c r="E3186">
        <v>1.79</v>
      </c>
      <c r="F3186">
        <v>-84213.83</v>
      </c>
      <c r="G3186">
        <v>-2103.54</v>
      </c>
      <c r="H3186">
        <v>3069.08</v>
      </c>
      <c r="I3186">
        <v>8.9809999999999999</v>
      </c>
      <c r="J3186">
        <v>8912.6929999999993</v>
      </c>
      <c r="K3186">
        <v>177.792</v>
      </c>
    </row>
    <row r="3187" spans="1:11">
      <c r="A3187" t="str">
        <f t="shared" si="50"/>
        <v>4TH FLUL23.58</v>
      </c>
      <c r="B3187" t="s">
        <v>20</v>
      </c>
      <c r="C3187" t="s">
        <v>68</v>
      </c>
      <c r="D3187" t="s">
        <v>13</v>
      </c>
      <c r="E3187">
        <v>3.58</v>
      </c>
      <c r="F3187">
        <v>-84213.83</v>
      </c>
      <c r="G3187">
        <v>-2103.54</v>
      </c>
      <c r="H3187">
        <v>3069.08</v>
      </c>
      <c r="I3187">
        <v>8.9809999999999999</v>
      </c>
      <c r="J3187">
        <v>87.221000000000004</v>
      </c>
      <c r="K3187">
        <v>4367.6639999999998</v>
      </c>
    </row>
    <row r="3188" spans="1:11">
      <c r="A3188" t="str">
        <f t="shared" si="50"/>
        <v>4TH FLUL30</v>
      </c>
      <c r="B3188" t="s">
        <v>20</v>
      </c>
      <c r="C3188" t="s">
        <v>68</v>
      </c>
      <c r="D3188" t="s">
        <v>14</v>
      </c>
      <c r="E3188">
        <v>0</v>
      </c>
      <c r="F3188">
        <v>2180.7399999999998</v>
      </c>
      <c r="G3188">
        <v>-767.36</v>
      </c>
      <c r="H3188">
        <v>-158.46</v>
      </c>
      <c r="I3188">
        <v>191.57599999999999</v>
      </c>
      <c r="J3188">
        <v>-974.74900000000002</v>
      </c>
      <c r="K3188">
        <v>-2114.7950000000001</v>
      </c>
    </row>
    <row r="3189" spans="1:11">
      <c r="A3189" t="str">
        <f t="shared" si="50"/>
        <v>4TH FLUL31.79</v>
      </c>
      <c r="B3189" t="s">
        <v>20</v>
      </c>
      <c r="C3189" t="s">
        <v>68</v>
      </c>
      <c r="D3189" t="s">
        <v>14</v>
      </c>
      <c r="E3189">
        <v>1.79</v>
      </c>
      <c r="F3189">
        <v>2180.7399999999998</v>
      </c>
      <c r="G3189">
        <v>-767.36</v>
      </c>
      <c r="H3189">
        <v>-158.46</v>
      </c>
      <c r="I3189">
        <v>191.57599999999999</v>
      </c>
      <c r="J3189">
        <v>-496.42899999999997</v>
      </c>
      <c r="K3189">
        <v>-472.87</v>
      </c>
    </row>
    <row r="3190" spans="1:11">
      <c r="A3190" t="str">
        <f t="shared" si="50"/>
        <v>4TH FLUL33.58</v>
      </c>
      <c r="B3190" t="s">
        <v>20</v>
      </c>
      <c r="C3190" t="s">
        <v>68</v>
      </c>
      <c r="D3190" t="s">
        <v>14</v>
      </c>
      <c r="E3190">
        <v>3.58</v>
      </c>
      <c r="F3190">
        <v>2180.7399999999998</v>
      </c>
      <c r="G3190">
        <v>-767.36</v>
      </c>
      <c r="H3190">
        <v>-158.46</v>
      </c>
      <c r="I3190">
        <v>191.57599999999999</v>
      </c>
      <c r="J3190">
        <v>-2.359</v>
      </c>
      <c r="K3190">
        <v>1184.07</v>
      </c>
    </row>
    <row r="3191" spans="1:11">
      <c r="A3191" t="str">
        <f t="shared" si="50"/>
        <v>3RD FLUL10</v>
      </c>
      <c r="B3191" t="s">
        <v>22</v>
      </c>
      <c r="C3191" t="s">
        <v>68</v>
      </c>
      <c r="D3191" t="s">
        <v>12</v>
      </c>
      <c r="E3191">
        <v>0</v>
      </c>
      <c r="F3191">
        <v>79688.55</v>
      </c>
      <c r="G3191">
        <v>23955.58</v>
      </c>
      <c r="H3191">
        <v>-307.12</v>
      </c>
      <c r="I3191">
        <v>-255.078</v>
      </c>
      <c r="J3191">
        <v>-1333.433</v>
      </c>
      <c r="K3191">
        <v>60392.800000000003</v>
      </c>
    </row>
    <row r="3192" spans="1:11">
      <c r="A3192" t="str">
        <f t="shared" si="50"/>
        <v>3RD FLUL11.79</v>
      </c>
      <c r="B3192" t="s">
        <v>22</v>
      </c>
      <c r="C3192" t="s">
        <v>68</v>
      </c>
      <c r="D3192" t="s">
        <v>12</v>
      </c>
      <c r="E3192">
        <v>1.79</v>
      </c>
      <c r="F3192">
        <v>79688.55</v>
      </c>
      <c r="G3192">
        <v>23955.58</v>
      </c>
      <c r="H3192">
        <v>-307.12</v>
      </c>
      <c r="I3192">
        <v>-255.078</v>
      </c>
      <c r="J3192">
        <v>-758.17100000000005</v>
      </c>
      <c r="K3192">
        <v>9997.5529999999999</v>
      </c>
    </row>
    <row r="3193" spans="1:11">
      <c r="A3193" t="str">
        <f t="shared" si="50"/>
        <v>3RD FLUL13.58</v>
      </c>
      <c r="B3193" t="s">
        <v>22</v>
      </c>
      <c r="C3193" t="s">
        <v>68</v>
      </c>
      <c r="D3193" t="s">
        <v>12</v>
      </c>
      <c r="E3193">
        <v>3.58</v>
      </c>
      <c r="F3193">
        <v>79688.55</v>
      </c>
      <c r="G3193">
        <v>23955.58</v>
      </c>
      <c r="H3193">
        <v>-307.12</v>
      </c>
      <c r="I3193">
        <v>-255.078</v>
      </c>
      <c r="J3193">
        <v>-156.80699999999999</v>
      </c>
      <c r="K3193">
        <v>-40742.427000000003</v>
      </c>
    </row>
    <row r="3194" spans="1:11">
      <c r="A3194" t="str">
        <f t="shared" si="50"/>
        <v>3RD FLUL20</v>
      </c>
      <c r="B3194" t="s">
        <v>22</v>
      </c>
      <c r="C3194" t="s">
        <v>68</v>
      </c>
      <c r="D3194" t="s">
        <v>13</v>
      </c>
      <c r="E3194">
        <v>0</v>
      </c>
      <c r="F3194">
        <v>-92913.46</v>
      </c>
      <c r="G3194">
        <v>-1661.33</v>
      </c>
      <c r="H3194">
        <v>5185.28</v>
      </c>
      <c r="I3194">
        <v>-7.766</v>
      </c>
      <c r="J3194">
        <v>19708.887999999999</v>
      </c>
      <c r="K3194">
        <v>-4498.625</v>
      </c>
    </row>
    <row r="3195" spans="1:11">
      <c r="A3195" t="str">
        <f t="shared" si="50"/>
        <v>3RD FLUL21.79</v>
      </c>
      <c r="B3195" t="s">
        <v>22</v>
      </c>
      <c r="C3195" t="s">
        <v>68</v>
      </c>
      <c r="D3195" t="s">
        <v>13</v>
      </c>
      <c r="E3195">
        <v>1.79</v>
      </c>
      <c r="F3195">
        <v>-92913.46</v>
      </c>
      <c r="G3195">
        <v>-1661.33</v>
      </c>
      <c r="H3195">
        <v>5185.28</v>
      </c>
      <c r="I3195">
        <v>-7.766</v>
      </c>
      <c r="J3195">
        <v>7551.0839999999998</v>
      </c>
      <c r="K3195">
        <v>-1093.5619999999999</v>
      </c>
    </row>
    <row r="3196" spans="1:11">
      <c r="A3196" t="str">
        <f t="shared" si="50"/>
        <v>3RD FLUL23.58</v>
      </c>
      <c r="B3196" t="s">
        <v>22</v>
      </c>
      <c r="C3196" t="s">
        <v>68</v>
      </c>
      <c r="D3196" t="s">
        <v>13</v>
      </c>
      <c r="E3196">
        <v>3.58</v>
      </c>
      <c r="F3196">
        <v>-92913.46</v>
      </c>
      <c r="G3196">
        <v>-1661.33</v>
      </c>
      <c r="H3196">
        <v>5185.28</v>
      </c>
      <c r="I3196">
        <v>-7.766</v>
      </c>
      <c r="J3196">
        <v>-4866.7730000000001</v>
      </c>
      <c r="K3196">
        <v>2349.1819999999998</v>
      </c>
    </row>
    <row r="3197" spans="1:11">
      <c r="A3197" t="str">
        <f t="shared" si="50"/>
        <v>3RD FLUL30</v>
      </c>
      <c r="B3197" t="s">
        <v>22</v>
      </c>
      <c r="C3197" t="s">
        <v>68</v>
      </c>
      <c r="D3197" t="s">
        <v>14</v>
      </c>
      <c r="E3197">
        <v>0</v>
      </c>
      <c r="F3197">
        <v>2549.89</v>
      </c>
      <c r="G3197">
        <v>-901.34</v>
      </c>
      <c r="H3197">
        <v>-315.79000000000002</v>
      </c>
      <c r="I3197">
        <v>173.17400000000001</v>
      </c>
      <c r="J3197">
        <v>-1087.9269999999999</v>
      </c>
      <c r="K3197">
        <v>-2448.0479999999998</v>
      </c>
    </row>
    <row r="3198" spans="1:11">
      <c r="A3198" t="str">
        <f t="shared" si="50"/>
        <v>3RD FLUL31.79</v>
      </c>
      <c r="B3198" t="s">
        <v>22</v>
      </c>
      <c r="C3198" t="s">
        <v>68</v>
      </c>
      <c r="D3198" t="s">
        <v>14</v>
      </c>
      <c r="E3198">
        <v>1.79</v>
      </c>
      <c r="F3198">
        <v>2549.89</v>
      </c>
      <c r="G3198">
        <v>-901.34</v>
      </c>
      <c r="H3198">
        <v>-315.79000000000002</v>
      </c>
      <c r="I3198">
        <v>173.17400000000001</v>
      </c>
      <c r="J3198">
        <v>-327.92</v>
      </c>
      <c r="K3198">
        <v>-561.77</v>
      </c>
    </row>
    <row r="3199" spans="1:11">
      <c r="A3199" t="str">
        <f t="shared" si="50"/>
        <v>3RD FLUL33.58</v>
      </c>
      <c r="B3199" t="s">
        <v>22</v>
      </c>
      <c r="C3199" t="s">
        <v>68</v>
      </c>
      <c r="D3199" t="s">
        <v>14</v>
      </c>
      <c r="E3199">
        <v>3.58</v>
      </c>
      <c r="F3199">
        <v>2549.89</v>
      </c>
      <c r="G3199">
        <v>-901.34</v>
      </c>
      <c r="H3199">
        <v>-315.79000000000002</v>
      </c>
      <c r="I3199">
        <v>173.17400000000001</v>
      </c>
      <c r="J3199">
        <v>443.38299999999998</v>
      </c>
      <c r="K3199">
        <v>1343.867</v>
      </c>
    </row>
    <row r="3200" spans="1:11">
      <c r="A3200" t="str">
        <f t="shared" si="50"/>
        <v>2ND FLUL10</v>
      </c>
      <c r="B3200" t="s">
        <v>23</v>
      </c>
      <c r="C3200" t="s">
        <v>68</v>
      </c>
      <c r="D3200" t="s">
        <v>12</v>
      </c>
      <c r="E3200">
        <v>0</v>
      </c>
      <c r="F3200">
        <v>84230.69</v>
      </c>
      <c r="G3200">
        <v>22242.3</v>
      </c>
      <c r="H3200">
        <v>91.63</v>
      </c>
      <c r="I3200">
        <v>-218.86199999999999</v>
      </c>
      <c r="J3200">
        <v>439.49400000000003</v>
      </c>
      <c r="K3200">
        <v>67966.942999999999</v>
      </c>
    </row>
    <row r="3201" spans="1:11">
      <c r="A3201" t="str">
        <f t="shared" si="50"/>
        <v>2ND FLUL11.79</v>
      </c>
      <c r="B3201" t="s">
        <v>23</v>
      </c>
      <c r="C3201" t="s">
        <v>68</v>
      </c>
      <c r="D3201" t="s">
        <v>12</v>
      </c>
      <c r="E3201">
        <v>1.79</v>
      </c>
      <c r="F3201">
        <v>84230.69</v>
      </c>
      <c r="G3201">
        <v>22242.3</v>
      </c>
      <c r="H3201">
        <v>91.63</v>
      </c>
      <c r="I3201">
        <v>-218.86199999999999</v>
      </c>
      <c r="J3201">
        <v>296.62900000000002</v>
      </c>
      <c r="K3201">
        <v>21105.11</v>
      </c>
    </row>
    <row r="3202" spans="1:11">
      <c r="A3202" t="str">
        <f t="shared" si="50"/>
        <v>2ND FLUL13.58</v>
      </c>
      <c r="B3202" t="s">
        <v>23</v>
      </c>
      <c r="C3202" t="s">
        <v>68</v>
      </c>
      <c r="D3202" t="s">
        <v>12</v>
      </c>
      <c r="E3202">
        <v>3.58</v>
      </c>
      <c r="F3202">
        <v>84230.69</v>
      </c>
      <c r="G3202">
        <v>22242.3</v>
      </c>
      <c r="H3202">
        <v>91.63</v>
      </c>
      <c r="I3202">
        <v>-218.86199999999999</v>
      </c>
      <c r="J3202">
        <v>142.751</v>
      </c>
      <c r="K3202">
        <v>-26540.835999999999</v>
      </c>
    </row>
    <row r="3203" spans="1:11">
      <c r="A3203" t="str">
        <f t="shared" si="50"/>
        <v>2ND FLUL20</v>
      </c>
      <c r="B3203" t="s">
        <v>23</v>
      </c>
      <c r="C3203" t="s">
        <v>68</v>
      </c>
      <c r="D3203" t="s">
        <v>13</v>
      </c>
      <c r="E3203">
        <v>0</v>
      </c>
      <c r="F3203">
        <v>-100159.89</v>
      </c>
      <c r="G3203">
        <v>-1383.71</v>
      </c>
      <c r="H3203">
        <v>4240.2700000000004</v>
      </c>
      <c r="I3203">
        <v>-3.3559999999999999</v>
      </c>
      <c r="J3203">
        <v>21034.37</v>
      </c>
      <c r="K3203">
        <v>-4777.7420000000002</v>
      </c>
    </row>
    <row r="3204" spans="1:11">
      <c r="A3204" t="str">
        <f t="shared" si="50"/>
        <v>2ND FLUL21.79</v>
      </c>
      <c r="B3204" t="s">
        <v>23</v>
      </c>
      <c r="C3204" t="s">
        <v>68</v>
      </c>
      <c r="D3204" t="s">
        <v>13</v>
      </c>
      <c r="E3204">
        <v>1.79</v>
      </c>
      <c r="F3204">
        <v>-100159.89</v>
      </c>
      <c r="G3204">
        <v>-1383.71</v>
      </c>
      <c r="H3204">
        <v>4240.2700000000004</v>
      </c>
      <c r="I3204">
        <v>-3.3559999999999999</v>
      </c>
      <c r="J3204">
        <v>11123.959000000001</v>
      </c>
      <c r="K3204">
        <v>-1958.816</v>
      </c>
    </row>
    <row r="3205" spans="1:11">
      <c r="A3205" t="str">
        <f t="shared" si="50"/>
        <v>2ND FLUL23.58</v>
      </c>
      <c r="B3205" t="s">
        <v>23</v>
      </c>
      <c r="C3205" t="s">
        <v>68</v>
      </c>
      <c r="D3205" t="s">
        <v>13</v>
      </c>
      <c r="E3205">
        <v>3.58</v>
      </c>
      <c r="F3205">
        <v>-100159.89</v>
      </c>
      <c r="G3205">
        <v>-1383.71</v>
      </c>
      <c r="H3205">
        <v>4240.2700000000004</v>
      </c>
      <c r="I3205">
        <v>-3.3559999999999999</v>
      </c>
      <c r="J3205">
        <v>800.476</v>
      </c>
      <c r="K3205">
        <v>932.86199999999997</v>
      </c>
    </row>
    <row r="3206" spans="1:11">
      <c r="A3206" t="str">
        <f t="shared" si="50"/>
        <v>2ND FLUL30</v>
      </c>
      <c r="B3206" t="s">
        <v>23</v>
      </c>
      <c r="C3206" t="s">
        <v>68</v>
      </c>
      <c r="D3206" t="s">
        <v>14</v>
      </c>
      <c r="E3206">
        <v>0</v>
      </c>
      <c r="F3206">
        <v>2874.19</v>
      </c>
      <c r="G3206">
        <v>-804.67</v>
      </c>
      <c r="H3206">
        <v>-405.35</v>
      </c>
      <c r="I3206">
        <v>145.88</v>
      </c>
      <c r="J3206">
        <v>-1671.874</v>
      </c>
      <c r="K3206">
        <v>-2688.7159999999999</v>
      </c>
    </row>
    <row r="3207" spans="1:11">
      <c r="A3207" t="str">
        <f t="shared" si="50"/>
        <v>2ND FLUL31.79</v>
      </c>
      <c r="B3207" t="s">
        <v>23</v>
      </c>
      <c r="C3207" t="s">
        <v>68</v>
      </c>
      <c r="D3207" t="s">
        <v>14</v>
      </c>
      <c r="E3207">
        <v>1.79</v>
      </c>
      <c r="F3207">
        <v>2874.19</v>
      </c>
      <c r="G3207">
        <v>-804.67</v>
      </c>
      <c r="H3207">
        <v>-405.35</v>
      </c>
      <c r="I3207">
        <v>145.88</v>
      </c>
      <c r="J3207">
        <v>-781.10199999999998</v>
      </c>
      <c r="K3207">
        <v>-1013.812</v>
      </c>
    </row>
    <row r="3208" spans="1:11">
      <c r="A3208" t="str">
        <f t="shared" si="50"/>
        <v>2ND FLUL33.58</v>
      </c>
      <c r="B3208" t="s">
        <v>23</v>
      </c>
      <c r="C3208" t="s">
        <v>68</v>
      </c>
      <c r="D3208" t="s">
        <v>14</v>
      </c>
      <c r="E3208">
        <v>3.58</v>
      </c>
      <c r="F3208">
        <v>2874.19</v>
      </c>
      <c r="G3208">
        <v>-804.67</v>
      </c>
      <c r="H3208">
        <v>-405.35</v>
      </c>
      <c r="I3208">
        <v>145.88</v>
      </c>
      <c r="J3208">
        <v>138.678</v>
      </c>
      <c r="K3208">
        <v>698.75</v>
      </c>
    </row>
    <row r="3209" spans="1:11">
      <c r="A3209" t="str">
        <f t="shared" si="50"/>
        <v>1ST FLUL10</v>
      </c>
      <c r="B3209" t="s">
        <v>24</v>
      </c>
      <c r="C3209" t="s">
        <v>68</v>
      </c>
      <c r="D3209" t="s">
        <v>12</v>
      </c>
      <c r="E3209">
        <v>0</v>
      </c>
      <c r="F3209">
        <v>88252.74</v>
      </c>
      <c r="G3209">
        <v>60335.95</v>
      </c>
      <c r="H3209">
        <v>-747.44</v>
      </c>
      <c r="I3209">
        <v>-153.946</v>
      </c>
      <c r="J3209">
        <v>-1383.595</v>
      </c>
      <c r="K3209">
        <v>241111.818</v>
      </c>
    </row>
    <row r="3210" spans="1:11">
      <c r="A3210" t="str">
        <f t="shared" si="50"/>
        <v>1ST FLUL11.79</v>
      </c>
      <c r="B3210" t="s">
        <v>24</v>
      </c>
      <c r="C3210" t="s">
        <v>68</v>
      </c>
      <c r="D3210" t="s">
        <v>12</v>
      </c>
      <c r="E3210">
        <v>1.79</v>
      </c>
      <c r="F3210">
        <v>88252.74</v>
      </c>
      <c r="G3210">
        <v>60335.95</v>
      </c>
      <c r="H3210">
        <v>-747.44</v>
      </c>
      <c r="I3210">
        <v>-153.946</v>
      </c>
      <c r="J3210">
        <v>8.2070000000000007</v>
      </c>
      <c r="K3210">
        <v>130245.65700000001</v>
      </c>
    </row>
    <row r="3211" spans="1:11">
      <c r="A3211" t="str">
        <f t="shared" si="50"/>
        <v>1ST FLUL13.58</v>
      </c>
      <c r="B3211" t="s">
        <v>24</v>
      </c>
      <c r="C3211" t="s">
        <v>68</v>
      </c>
      <c r="D3211" t="s">
        <v>12</v>
      </c>
      <c r="E3211">
        <v>3.58</v>
      </c>
      <c r="F3211">
        <v>88252.74</v>
      </c>
      <c r="G3211">
        <v>60335.95</v>
      </c>
      <c r="H3211">
        <v>-747.44</v>
      </c>
      <c r="I3211">
        <v>-153.946</v>
      </c>
      <c r="J3211">
        <v>1399.825</v>
      </c>
      <c r="K3211">
        <v>16323.037</v>
      </c>
    </row>
    <row r="3212" spans="1:11">
      <c r="A3212" t="str">
        <f t="shared" si="50"/>
        <v>1ST FLUL20</v>
      </c>
      <c r="B3212" t="s">
        <v>24</v>
      </c>
      <c r="C3212" t="s">
        <v>68</v>
      </c>
      <c r="D3212" t="s">
        <v>13</v>
      </c>
      <c r="E3212">
        <v>0</v>
      </c>
      <c r="F3212">
        <v>-105225.5</v>
      </c>
      <c r="G3212">
        <v>-1993.56</v>
      </c>
      <c r="H3212">
        <v>7301.33</v>
      </c>
      <c r="I3212">
        <v>-5.4320000000000004</v>
      </c>
      <c r="J3212">
        <v>39275.267</v>
      </c>
      <c r="K3212">
        <v>-9324.4689999999991</v>
      </c>
    </row>
    <row r="3213" spans="1:11">
      <c r="A3213" t="str">
        <f t="shared" si="50"/>
        <v>1ST FLUL21.79</v>
      </c>
      <c r="B3213" t="s">
        <v>24</v>
      </c>
      <c r="C3213" t="s">
        <v>68</v>
      </c>
      <c r="D3213" t="s">
        <v>13</v>
      </c>
      <c r="E3213">
        <v>1.79</v>
      </c>
      <c r="F3213">
        <v>-105225.5</v>
      </c>
      <c r="G3213">
        <v>-1993.56</v>
      </c>
      <c r="H3213">
        <v>7301.33</v>
      </c>
      <c r="I3213">
        <v>-5.4320000000000004</v>
      </c>
      <c r="J3213">
        <v>24880.079000000002</v>
      </c>
      <c r="K3213">
        <v>-5643.4660000000003</v>
      </c>
    </row>
    <row r="3214" spans="1:11">
      <c r="A3214" t="str">
        <f t="shared" ref="A3214:A3277" si="51">+CONCATENATE(B3214,D3214,E3214)</f>
        <v>1ST FLUL23.58</v>
      </c>
      <c r="B3214" t="s">
        <v>24</v>
      </c>
      <c r="C3214" t="s">
        <v>68</v>
      </c>
      <c r="D3214" t="s">
        <v>13</v>
      </c>
      <c r="E3214">
        <v>3.58</v>
      </c>
      <c r="F3214">
        <v>-105225.5</v>
      </c>
      <c r="G3214">
        <v>-1993.56</v>
      </c>
      <c r="H3214">
        <v>7301.33</v>
      </c>
      <c r="I3214">
        <v>-5.4320000000000004</v>
      </c>
      <c r="J3214">
        <v>9901.0720000000001</v>
      </c>
      <c r="K3214">
        <v>-1830.0340000000001</v>
      </c>
    </row>
    <row r="3215" spans="1:11">
      <c r="A3215" t="str">
        <f t="shared" si="51"/>
        <v>1ST FLUL30</v>
      </c>
      <c r="B3215" t="s">
        <v>24</v>
      </c>
      <c r="C3215" t="s">
        <v>68</v>
      </c>
      <c r="D3215" t="s">
        <v>14</v>
      </c>
      <c r="E3215">
        <v>0</v>
      </c>
      <c r="F3215">
        <v>3088.83</v>
      </c>
      <c r="G3215">
        <v>-1724.41</v>
      </c>
      <c r="H3215">
        <v>-603.92999999999995</v>
      </c>
      <c r="I3215">
        <v>137.428</v>
      </c>
      <c r="J3215">
        <v>-3324.056</v>
      </c>
      <c r="K3215">
        <v>-7334.8490000000002</v>
      </c>
    </row>
    <row r="3216" spans="1:11">
      <c r="A3216" t="str">
        <f t="shared" si="51"/>
        <v>1ST FLUL31.79</v>
      </c>
      <c r="B3216" t="s">
        <v>24</v>
      </c>
      <c r="C3216" t="s">
        <v>68</v>
      </c>
      <c r="D3216" t="s">
        <v>14</v>
      </c>
      <c r="E3216">
        <v>1.79</v>
      </c>
      <c r="F3216">
        <v>3088.83</v>
      </c>
      <c r="G3216">
        <v>-1724.41</v>
      </c>
      <c r="H3216">
        <v>-603.92999999999995</v>
      </c>
      <c r="I3216">
        <v>137.428</v>
      </c>
      <c r="J3216">
        <v>-2165.2849999999999</v>
      </c>
      <c r="K3216">
        <v>-4162.1120000000001</v>
      </c>
    </row>
    <row r="3217" spans="1:11">
      <c r="A3217" t="str">
        <f t="shared" si="51"/>
        <v>1ST FLUL33.58</v>
      </c>
      <c r="B3217" t="s">
        <v>24</v>
      </c>
      <c r="C3217" t="s">
        <v>68</v>
      </c>
      <c r="D3217" t="s">
        <v>14</v>
      </c>
      <c r="E3217">
        <v>3.58</v>
      </c>
      <c r="F3217">
        <v>3088.83</v>
      </c>
      <c r="G3217">
        <v>-1724.41</v>
      </c>
      <c r="H3217">
        <v>-603.92999999999995</v>
      </c>
      <c r="I3217">
        <v>137.428</v>
      </c>
      <c r="J3217">
        <v>-955.70500000000004</v>
      </c>
      <c r="K3217">
        <v>-891.70500000000004</v>
      </c>
    </row>
    <row r="3218" spans="1:11">
      <c r="A3218" t="str">
        <f t="shared" si="51"/>
        <v>GROUND FLUL10</v>
      </c>
      <c r="B3218" t="s">
        <v>10</v>
      </c>
      <c r="C3218" t="s">
        <v>68</v>
      </c>
      <c r="D3218" t="s">
        <v>12</v>
      </c>
      <c r="E3218">
        <v>0</v>
      </c>
      <c r="F3218">
        <v>52477.919999999998</v>
      </c>
      <c r="G3218">
        <v>-1695.31</v>
      </c>
      <c r="H3218">
        <v>-44.62</v>
      </c>
      <c r="I3218">
        <v>-3.2919999999999998</v>
      </c>
      <c r="J3218">
        <v>-845.08100000000002</v>
      </c>
      <c r="K3218">
        <v>4488.9250000000002</v>
      </c>
    </row>
    <row r="3219" spans="1:11">
      <c r="A3219" t="str">
        <f t="shared" si="51"/>
        <v>GROUND FLUL11.365</v>
      </c>
      <c r="B3219" t="s">
        <v>10</v>
      </c>
      <c r="C3219" t="s">
        <v>68</v>
      </c>
      <c r="D3219" t="s">
        <v>12</v>
      </c>
      <c r="E3219">
        <v>1.365</v>
      </c>
      <c r="F3219">
        <v>52477.919999999998</v>
      </c>
      <c r="G3219">
        <v>-1695.31</v>
      </c>
      <c r="H3219">
        <v>-44.62</v>
      </c>
      <c r="I3219">
        <v>-3.2919999999999998</v>
      </c>
      <c r="J3219">
        <v>-776.654</v>
      </c>
      <c r="K3219">
        <v>6765.8680000000004</v>
      </c>
    </row>
    <row r="3220" spans="1:11">
      <c r="A3220" t="str">
        <f t="shared" si="51"/>
        <v>GROUND FLUL12.73</v>
      </c>
      <c r="B3220" t="s">
        <v>10</v>
      </c>
      <c r="C3220" t="s">
        <v>68</v>
      </c>
      <c r="D3220" t="s">
        <v>12</v>
      </c>
      <c r="E3220">
        <v>2.73</v>
      </c>
      <c r="F3220">
        <v>52477.919999999998</v>
      </c>
      <c r="G3220">
        <v>-1695.31</v>
      </c>
      <c r="H3220">
        <v>-44.62</v>
      </c>
      <c r="I3220">
        <v>-3.2919999999999998</v>
      </c>
      <c r="J3220">
        <v>-701.98500000000001</v>
      </c>
      <c r="K3220">
        <v>8988.4439999999995</v>
      </c>
    </row>
    <row r="3221" spans="1:11">
      <c r="A3221" t="str">
        <f t="shared" si="51"/>
        <v>GROUND FLUL20</v>
      </c>
      <c r="B3221" t="s">
        <v>10</v>
      </c>
      <c r="C3221" t="s">
        <v>68</v>
      </c>
      <c r="D3221" t="s">
        <v>13</v>
      </c>
      <c r="E3221">
        <v>0</v>
      </c>
      <c r="F3221">
        <v>-75035.37</v>
      </c>
      <c r="G3221">
        <v>1648.28</v>
      </c>
      <c r="H3221">
        <v>-10130.120000000001</v>
      </c>
      <c r="I3221">
        <v>-5.3179999999999996</v>
      </c>
      <c r="J3221">
        <v>-694.10500000000002</v>
      </c>
      <c r="K3221">
        <v>2419.9050000000002</v>
      </c>
    </row>
    <row r="3222" spans="1:11">
      <c r="A3222" t="str">
        <f t="shared" si="51"/>
        <v>GROUND FLUL21.365</v>
      </c>
      <c r="B3222" t="s">
        <v>10</v>
      </c>
      <c r="C3222" t="s">
        <v>68</v>
      </c>
      <c r="D3222" t="s">
        <v>13</v>
      </c>
      <c r="E3222">
        <v>1.365</v>
      </c>
      <c r="F3222">
        <v>-75035.37</v>
      </c>
      <c r="G3222">
        <v>1648.28</v>
      </c>
      <c r="H3222">
        <v>-10130.120000000001</v>
      </c>
      <c r="I3222">
        <v>-5.3179999999999996</v>
      </c>
      <c r="J3222">
        <v>13015.707</v>
      </c>
      <c r="K3222">
        <v>163.15799999999999</v>
      </c>
    </row>
    <row r="3223" spans="1:11">
      <c r="A3223" t="str">
        <f t="shared" si="51"/>
        <v>GROUND FLUL22.73</v>
      </c>
      <c r="B3223" t="s">
        <v>10</v>
      </c>
      <c r="C3223" t="s">
        <v>68</v>
      </c>
      <c r="D3223" t="s">
        <v>13</v>
      </c>
      <c r="E3223">
        <v>2.73</v>
      </c>
      <c r="F3223">
        <v>-75035.37</v>
      </c>
      <c r="G3223">
        <v>1648.28</v>
      </c>
      <c r="H3223">
        <v>-10130.120000000001</v>
      </c>
      <c r="I3223">
        <v>-5.3179999999999996</v>
      </c>
      <c r="J3223">
        <v>26620.94</v>
      </c>
      <c r="K3223">
        <v>-2094.9029999999998</v>
      </c>
    </row>
    <row r="3224" spans="1:11">
      <c r="A3224" t="str">
        <f t="shared" si="51"/>
        <v>GROUND FLUL30</v>
      </c>
      <c r="B3224" t="s">
        <v>10</v>
      </c>
      <c r="C3224" t="s">
        <v>68</v>
      </c>
      <c r="D3224" t="s">
        <v>14</v>
      </c>
      <c r="E3224">
        <v>0</v>
      </c>
      <c r="F3224">
        <v>2169.11</v>
      </c>
      <c r="G3224">
        <v>-4.51</v>
      </c>
      <c r="H3224">
        <v>1089.3</v>
      </c>
      <c r="I3224">
        <v>3.9849999999999999</v>
      </c>
      <c r="J3224">
        <v>665.62300000000005</v>
      </c>
      <c r="K3224">
        <v>-227.626</v>
      </c>
    </row>
    <row r="3225" spans="1:11">
      <c r="A3225" t="str">
        <f t="shared" si="51"/>
        <v>GROUND FLUL31.365</v>
      </c>
      <c r="B3225" t="s">
        <v>10</v>
      </c>
      <c r="C3225" t="s">
        <v>68</v>
      </c>
      <c r="D3225" t="s">
        <v>14</v>
      </c>
      <c r="E3225">
        <v>1.365</v>
      </c>
      <c r="F3225">
        <v>2169.11</v>
      </c>
      <c r="G3225">
        <v>-4.51</v>
      </c>
      <c r="H3225">
        <v>1089.3</v>
      </c>
      <c r="I3225">
        <v>3.9849999999999999</v>
      </c>
      <c r="J3225">
        <v>-824.89800000000002</v>
      </c>
      <c r="K3225">
        <v>-220.822</v>
      </c>
    </row>
    <row r="3226" spans="1:11">
      <c r="A3226" t="str">
        <f t="shared" si="51"/>
        <v>GROUND FLUL32.73</v>
      </c>
      <c r="B3226" t="s">
        <v>10</v>
      </c>
      <c r="C3226" t="s">
        <v>68</v>
      </c>
      <c r="D3226" t="s">
        <v>14</v>
      </c>
      <c r="E3226">
        <v>2.73</v>
      </c>
      <c r="F3226">
        <v>2169.11</v>
      </c>
      <c r="G3226">
        <v>-4.51</v>
      </c>
      <c r="H3226">
        <v>1089.3</v>
      </c>
      <c r="I3226">
        <v>3.9849999999999999</v>
      </c>
      <c r="J3226">
        <v>-2308.7910000000002</v>
      </c>
      <c r="K3226">
        <v>-212.24299999999999</v>
      </c>
    </row>
    <row r="3227" spans="1:11">
      <c r="A3227" t="str">
        <f t="shared" si="51"/>
        <v>BASE 1 FLUL10</v>
      </c>
      <c r="B3227" t="s">
        <v>15</v>
      </c>
      <c r="C3227" t="s">
        <v>68</v>
      </c>
      <c r="D3227" t="s">
        <v>12</v>
      </c>
      <c r="E3227">
        <v>0</v>
      </c>
      <c r="F3227">
        <v>50749.88</v>
      </c>
      <c r="G3227">
        <v>4535.83</v>
      </c>
      <c r="H3227">
        <v>110.43</v>
      </c>
      <c r="I3227">
        <v>-1.7070000000000001</v>
      </c>
      <c r="J3227">
        <v>19.541</v>
      </c>
      <c r="K3227">
        <v>7238.7889999999998</v>
      </c>
    </row>
    <row r="3228" spans="1:11">
      <c r="A3228" t="str">
        <f t="shared" si="51"/>
        <v>BASE 1 FLUL11.365</v>
      </c>
      <c r="B3228" t="s">
        <v>15</v>
      </c>
      <c r="C3228" t="s">
        <v>68</v>
      </c>
      <c r="D3228" t="s">
        <v>12</v>
      </c>
      <c r="E3228">
        <v>1.365</v>
      </c>
      <c r="F3228">
        <v>50749.88</v>
      </c>
      <c r="G3228">
        <v>4535.83</v>
      </c>
      <c r="H3228">
        <v>110.43</v>
      </c>
      <c r="I3228">
        <v>-1.7070000000000001</v>
      </c>
      <c r="J3228">
        <v>-130.15199999999999</v>
      </c>
      <c r="K3228">
        <v>1009.673</v>
      </c>
    </row>
    <row r="3229" spans="1:11">
      <c r="A3229" t="str">
        <f t="shared" si="51"/>
        <v>BASE 1 FLUL12.73</v>
      </c>
      <c r="B3229" t="s">
        <v>15</v>
      </c>
      <c r="C3229" t="s">
        <v>68</v>
      </c>
      <c r="D3229" t="s">
        <v>12</v>
      </c>
      <c r="E3229">
        <v>2.73</v>
      </c>
      <c r="F3229">
        <v>50749.88</v>
      </c>
      <c r="G3229">
        <v>4535.83</v>
      </c>
      <c r="H3229">
        <v>110.43</v>
      </c>
      <c r="I3229">
        <v>-1.7070000000000001</v>
      </c>
      <c r="J3229">
        <v>-278.94799999999998</v>
      </c>
      <c r="K3229">
        <v>-5226.4040000000005</v>
      </c>
    </row>
    <row r="3230" spans="1:11">
      <c r="A3230" t="str">
        <f t="shared" si="51"/>
        <v>BASE 1 FLUL20</v>
      </c>
      <c r="B3230" t="s">
        <v>15</v>
      </c>
      <c r="C3230" t="s">
        <v>68</v>
      </c>
      <c r="D3230" t="s">
        <v>13</v>
      </c>
      <c r="E3230">
        <v>0</v>
      </c>
      <c r="F3230">
        <v>-93434.33</v>
      </c>
      <c r="G3230">
        <v>1117.06</v>
      </c>
      <c r="H3230">
        <v>1311.21</v>
      </c>
      <c r="I3230">
        <v>-1.875</v>
      </c>
      <c r="J3230">
        <v>3107.473</v>
      </c>
      <c r="K3230">
        <v>1948.1590000000001</v>
      </c>
    </row>
    <row r="3231" spans="1:11">
      <c r="A3231" t="str">
        <f t="shared" si="51"/>
        <v>BASE 1 FLUL21.365</v>
      </c>
      <c r="B3231" t="s">
        <v>15</v>
      </c>
      <c r="C3231" t="s">
        <v>68</v>
      </c>
      <c r="D3231" t="s">
        <v>13</v>
      </c>
      <c r="E3231">
        <v>1.365</v>
      </c>
      <c r="F3231">
        <v>-93434.33</v>
      </c>
      <c r="G3231">
        <v>1117.06</v>
      </c>
      <c r="H3231">
        <v>1311.21</v>
      </c>
      <c r="I3231">
        <v>-1.875</v>
      </c>
      <c r="J3231">
        <v>1228.607</v>
      </c>
      <c r="K3231">
        <v>420.93599999999998</v>
      </c>
    </row>
    <row r="3232" spans="1:11">
      <c r="A3232" t="str">
        <f t="shared" si="51"/>
        <v>BASE 1 FLUL22.73</v>
      </c>
      <c r="B3232" t="s">
        <v>15</v>
      </c>
      <c r="C3232" t="s">
        <v>68</v>
      </c>
      <c r="D3232" t="s">
        <v>13</v>
      </c>
      <c r="E3232">
        <v>2.73</v>
      </c>
      <c r="F3232">
        <v>-93434.33</v>
      </c>
      <c r="G3232">
        <v>1117.06</v>
      </c>
      <c r="H3232">
        <v>1311.21</v>
      </c>
      <c r="I3232">
        <v>-1.875</v>
      </c>
      <c r="J3232">
        <v>-658.72699999999998</v>
      </c>
      <c r="K3232">
        <v>-1109.19</v>
      </c>
    </row>
    <row r="3233" spans="1:11">
      <c r="A3233" t="str">
        <f t="shared" si="51"/>
        <v>BASE 1 FLUL30</v>
      </c>
      <c r="B3233" t="s">
        <v>15</v>
      </c>
      <c r="C3233" t="s">
        <v>68</v>
      </c>
      <c r="D3233" t="s">
        <v>14</v>
      </c>
      <c r="E3233">
        <v>0</v>
      </c>
      <c r="F3233">
        <v>2414.42</v>
      </c>
      <c r="G3233">
        <v>-150.69</v>
      </c>
      <c r="H3233">
        <v>-251.46</v>
      </c>
      <c r="I3233">
        <v>1.415</v>
      </c>
      <c r="J3233">
        <v>-260.50599999999997</v>
      </c>
      <c r="K3233">
        <v>-239.33099999999999</v>
      </c>
    </row>
    <row r="3234" spans="1:11">
      <c r="A3234" t="str">
        <f t="shared" si="51"/>
        <v>BASE 1 FLUL31.365</v>
      </c>
      <c r="B3234" t="s">
        <v>15</v>
      </c>
      <c r="C3234" t="s">
        <v>68</v>
      </c>
      <c r="D3234" t="s">
        <v>14</v>
      </c>
      <c r="E3234">
        <v>1.365</v>
      </c>
      <c r="F3234">
        <v>2414.42</v>
      </c>
      <c r="G3234">
        <v>-150.69</v>
      </c>
      <c r="H3234">
        <v>-251.46</v>
      </c>
      <c r="I3234">
        <v>1.415</v>
      </c>
      <c r="J3234">
        <v>83.97</v>
      </c>
      <c r="K3234">
        <v>-33.106000000000002</v>
      </c>
    </row>
    <row r="3235" spans="1:11">
      <c r="A3235" t="str">
        <f t="shared" si="51"/>
        <v>BASE 1 FLUL32.73</v>
      </c>
      <c r="B3235" t="s">
        <v>15</v>
      </c>
      <c r="C3235" t="s">
        <v>68</v>
      </c>
      <c r="D3235" t="s">
        <v>14</v>
      </c>
      <c r="E3235">
        <v>2.73</v>
      </c>
      <c r="F3235">
        <v>2414.42</v>
      </c>
      <c r="G3235">
        <v>-150.69</v>
      </c>
      <c r="H3235">
        <v>-251.46</v>
      </c>
      <c r="I3235">
        <v>1.415</v>
      </c>
      <c r="J3235">
        <v>427.86799999999999</v>
      </c>
      <c r="K3235">
        <v>173.34800000000001</v>
      </c>
    </row>
    <row r="3236" spans="1:11">
      <c r="A3236" t="str">
        <f t="shared" si="51"/>
        <v>BASE 2 FLUL10</v>
      </c>
      <c r="B3236" t="s">
        <v>16</v>
      </c>
      <c r="C3236" t="s">
        <v>68</v>
      </c>
      <c r="D3236" t="s">
        <v>12</v>
      </c>
      <c r="E3236">
        <v>0</v>
      </c>
      <c r="F3236">
        <v>72362.509999999995</v>
      </c>
      <c r="G3236">
        <v>3649.15</v>
      </c>
      <c r="H3236">
        <v>-1013.44</v>
      </c>
      <c r="I3236">
        <v>-2.3580000000000001</v>
      </c>
      <c r="J3236">
        <v>-2386.1889999999999</v>
      </c>
      <c r="K3236">
        <v>5099.9219999999996</v>
      </c>
    </row>
    <row r="3237" spans="1:11">
      <c r="A3237" t="str">
        <f t="shared" si="51"/>
        <v>BASE 2 FLUL11.365</v>
      </c>
      <c r="B3237" t="s">
        <v>16</v>
      </c>
      <c r="C3237" t="s">
        <v>68</v>
      </c>
      <c r="D3237" t="s">
        <v>12</v>
      </c>
      <c r="E3237">
        <v>1.365</v>
      </c>
      <c r="F3237">
        <v>72362.509999999995</v>
      </c>
      <c r="G3237">
        <v>3649.15</v>
      </c>
      <c r="H3237">
        <v>-1013.44</v>
      </c>
      <c r="I3237">
        <v>-2.3580000000000001</v>
      </c>
      <c r="J3237">
        <v>-1008.093</v>
      </c>
      <c r="K3237">
        <v>58.999000000000002</v>
      </c>
    </row>
    <row r="3238" spans="1:11">
      <c r="A3238" t="str">
        <f t="shared" si="51"/>
        <v>BASE 2 FLUL12.73</v>
      </c>
      <c r="B3238" t="s">
        <v>16</v>
      </c>
      <c r="C3238" t="s">
        <v>68</v>
      </c>
      <c r="D3238" t="s">
        <v>12</v>
      </c>
      <c r="E3238">
        <v>2.73</v>
      </c>
      <c r="F3238">
        <v>72362.509999999995</v>
      </c>
      <c r="G3238">
        <v>3649.15</v>
      </c>
      <c r="H3238">
        <v>-1013.44</v>
      </c>
      <c r="I3238">
        <v>-2.3580000000000001</v>
      </c>
      <c r="J3238">
        <v>379.18900000000002</v>
      </c>
      <c r="K3238">
        <v>-4982.4669999999996</v>
      </c>
    </row>
    <row r="3239" spans="1:11">
      <c r="A3239" t="str">
        <f t="shared" si="51"/>
        <v>BASE 2 FLUL20</v>
      </c>
      <c r="B3239" t="s">
        <v>16</v>
      </c>
      <c r="C3239" t="s">
        <v>68</v>
      </c>
      <c r="D3239" t="s">
        <v>13</v>
      </c>
      <c r="E3239">
        <v>0</v>
      </c>
      <c r="F3239">
        <v>-148656.47</v>
      </c>
      <c r="G3239">
        <v>1004.14</v>
      </c>
      <c r="H3239">
        <v>-1421.99</v>
      </c>
      <c r="I3239">
        <v>-0.14899999999999999</v>
      </c>
      <c r="J3239">
        <v>-2527.0360000000001</v>
      </c>
      <c r="K3239">
        <v>1606.2840000000001</v>
      </c>
    </row>
    <row r="3240" spans="1:11">
      <c r="A3240" t="str">
        <f t="shared" si="51"/>
        <v>BASE 2 FLUL21.365</v>
      </c>
      <c r="B3240" t="s">
        <v>16</v>
      </c>
      <c r="C3240" t="s">
        <v>68</v>
      </c>
      <c r="D3240" t="s">
        <v>13</v>
      </c>
      <c r="E3240">
        <v>1.365</v>
      </c>
      <c r="F3240">
        <v>-148656.47</v>
      </c>
      <c r="G3240">
        <v>1004.14</v>
      </c>
      <c r="H3240">
        <v>-1421.99</v>
      </c>
      <c r="I3240">
        <v>-0.14899999999999999</v>
      </c>
      <c r="J3240">
        <v>-688.99199999999996</v>
      </c>
      <c r="K3240">
        <v>233.42599999999999</v>
      </c>
    </row>
    <row r="3241" spans="1:11">
      <c r="A3241" t="str">
        <f t="shared" si="51"/>
        <v>BASE 2 FLUL22.73</v>
      </c>
      <c r="B3241" t="s">
        <v>16</v>
      </c>
      <c r="C3241" t="s">
        <v>68</v>
      </c>
      <c r="D3241" t="s">
        <v>13</v>
      </c>
      <c r="E3241">
        <v>2.73</v>
      </c>
      <c r="F3241">
        <v>-148656.47</v>
      </c>
      <c r="G3241">
        <v>1004.14</v>
      </c>
      <c r="H3241">
        <v>-1421.99</v>
      </c>
      <c r="I3241">
        <v>-0.14899999999999999</v>
      </c>
      <c r="J3241">
        <v>1155.3320000000001</v>
      </c>
      <c r="K3241">
        <v>-1141.5609999999999</v>
      </c>
    </row>
    <row r="3242" spans="1:11">
      <c r="A3242" t="str">
        <f t="shared" si="51"/>
        <v>BASE 2 FLUL30</v>
      </c>
      <c r="B3242" t="s">
        <v>16</v>
      </c>
      <c r="C3242" t="s">
        <v>68</v>
      </c>
      <c r="D3242" t="s">
        <v>14</v>
      </c>
      <c r="E3242">
        <v>0</v>
      </c>
      <c r="F3242">
        <v>3630.17</v>
      </c>
      <c r="G3242">
        <v>-109.27</v>
      </c>
      <c r="H3242">
        <v>296.60000000000002</v>
      </c>
      <c r="I3242">
        <v>2.387</v>
      </c>
      <c r="J3242">
        <v>683.14</v>
      </c>
      <c r="K3242">
        <v>-108.435</v>
      </c>
    </row>
    <row r="3243" spans="1:11">
      <c r="A3243" t="str">
        <f t="shared" si="51"/>
        <v>BASE 2 FLUL31.365</v>
      </c>
      <c r="B3243" t="s">
        <v>16</v>
      </c>
      <c r="C3243" t="s">
        <v>68</v>
      </c>
      <c r="D3243" t="s">
        <v>14</v>
      </c>
      <c r="E3243">
        <v>1.365</v>
      </c>
      <c r="F3243">
        <v>3630.17</v>
      </c>
      <c r="G3243">
        <v>-109.27</v>
      </c>
      <c r="H3243">
        <v>296.60000000000002</v>
      </c>
      <c r="I3243">
        <v>2.387</v>
      </c>
      <c r="J3243">
        <v>280.73</v>
      </c>
      <c r="K3243">
        <v>42.386000000000003</v>
      </c>
    </row>
    <row r="3244" spans="1:11">
      <c r="A3244" t="str">
        <f t="shared" si="51"/>
        <v>BASE 2 FLUL32.73</v>
      </c>
      <c r="B3244" t="s">
        <v>16</v>
      </c>
      <c r="C3244" t="s">
        <v>68</v>
      </c>
      <c r="D3244" t="s">
        <v>14</v>
      </c>
      <c r="E3244">
        <v>2.73</v>
      </c>
      <c r="F3244">
        <v>3630.17</v>
      </c>
      <c r="G3244">
        <v>-109.27</v>
      </c>
      <c r="H3244">
        <v>296.60000000000002</v>
      </c>
      <c r="I3244">
        <v>2.387</v>
      </c>
      <c r="J3244">
        <v>-124.238</v>
      </c>
      <c r="K3244">
        <v>192.821</v>
      </c>
    </row>
    <row r="3245" spans="1:11">
      <c r="A3245" t="str">
        <f t="shared" si="51"/>
        <v>BASE 3 FLUL10</v>
      </c>
      <c r="B3245" t="s">
        <v>17</v>
      </c>
      <c r="C3245" t="s">
        <v>68</v>
      </c>
      <c r="D3245" t="s">
        <v>12</v>
      </c>
      <c r="E3245">
        <v>0</v>
      </c>
      <c r="F3245">
        <v>135612.29999999999</v>
      </c>
      <c r="G3245">
        <v>23670.2</v>
      </c>
      <c r="H3245">
        <v>1744.44</v>
      </c>
      <c r="I3245">
        <v>-39.46</v>
      </c>
      <c r="J3245">
        <v>3271.9769999999999</v>
      </c>
      <c r="K3245">
        <v>35701.218999999997</v>
      </c>
    </row>
    <row r="3246" spans="1:11">
      <c r="A3246" t="str">
        <f t="shared" si="51"/>
        <v>BASE 3 FLUL11.105</v>
      </c>
      <c r="B3246" t="s">
        <v>17</v>
      </c>
      <c r="C3246" t="s">
        <v>68</v>
      </c>
      <c r="D3246" t="s">
        <v>12</v>
      </c>
      <c r="E3246">
        <v>1.105</v>
      </c>
      <c r="F3246">
        <v>135612.29999999999</v>
      </c>
      <c r="G3246">
        <v>23670.2</v>
      </c>
      <c r="H3246">
        <v>1744.44</v>
      </c>
      <c r="I3246">
        <v>-39.46</v>
      </c>
      <c r="J3246">
        <v>1327.893</v>
      </c>
      <c r="K3246">
        <v>9369.4549999999999</v>
      </c>
    </row>
    <row r="3247" spans="1:11">
      <c r="A3247" t="str">
        <f t="shared" si="51"/>
        <v>BASE 3 FLUL12.21</v>
      </c>
      <c r="B3247" t="s">
        <v>17</v>
      </c>
      <c r="C3247" t="s">
        <v>68</v>
      </c>
      <c r="D3247" t="s">
        <v>12</v>
      </c>
      <c r="E3247">
        <v>2.21</v>
      </c>
      <c r="F3247">
        <v>135612.29999999999</v>
      </c>
      <c r="G3247">
        <v>23670.2</v>
      </c>
      <c r="H3247">
        <v>1744.44</v>
      </c>
      <c r="I3247">
        <v>-39.46</v>
      </c>
      <c r="J3247">
        <v>-630.56399999999996</v>
      </c>
      <c r="K3247">
        <v>-17063.75</v>
      </c>
    </row>
    <row r="3248" spans="1:11">
      <c r="A3248" t="str">
        <f t="shared" si="51"/>
        <v>BASE 3 FLUL20</v>
      </c>
      <c r="B3248" t="s">
        <v>17</v>
      </c>
      <c r="C3248" t="s">
        <v>68</v>
      </c>
      <c r="D3248" t="s">
        <v>13</v>
      </c>
      <c r="E3248">
        <v>0</v>
      </c>
      <c r="F3248">
        <v>-281066.01</v>
      </c>
      <c r="G3248">
        <v>1347.47</v>
      </c>
      <c r="H3248">
        <v>7725.87</v>
      </c>
      <c r="I3248">
        <v>-6.0069999999999997</v>
      </c>
      <c r="J3248">
        <v>17008.43</v>
      </c>
      <c r="K3248">
        <v>1696.3869999999999</v>
      </c>
    </row>
    <row r="3249" spans="1:11">
      <c r="A3249" t="str">
        <f t="shared" si="51"/>
        <v>BASE 3 FLUL21.105</v>
      </c>
      <c r="B3249" t="s">
        <v>17</v>
      </c>
      <c r="C3249" t="s">
        <v>68</v>
      </c>
      <c r="D3249" t="s">
        <v>13</v>
      </c>
      <c r="E3249">
        <v>1.105</v>
      </c>
      <c r="F3249">
        <v>-281066.01</v>
      </c>
      <c r="G3249">
        <v>1347.47</v>
      </c>
      <c r="H3249">
        <v>7725.87</v>
      </c>
      <c r="I3249">
        <v>-6.0069999999999997</v>
      </c>
      <c r="J3249">
        <v>8384.67</v>
      </c>
      <c r="K3249">
        <v>199.23099999999999</v>
      </c>
    </row>
    <row r="3250" spans="1:11">
      <c r="A3250" t="str">
        <f t="shared" si="51"/>
        <v>BASE 3 FLUL22.21</v>
      </c>
      <c r="B3250" t="s">
        <v>17</v>
      </c>
      <c r="C3250" t="s">
        <v>68</v>
      </c>
      <c r="D3250" t="s">
        <v>13</v>
      </c>
      <c r="E3250">
        <v>2.21</v>
      </c>
      <c r="F3250">
        <v>-281066.01</v>
      </c>
      <c r="G3250">
        <v>1347.47</v>
      </c>
      <c r="H3250">
        <v>7725.87</v>
      </c>
      <c r="I3250">
        <v>-6.0069999999999997</v>
      </c>
      <c r="J3250">
        <v>-329.83800000000002</v>
      </c>
      <c r="K3250">
        <v>-1300.085</v>
      </c>
    </row>
    <row r="3251" spans="1:11">
      <c r="A3251" t="str">
        <f t="shared" si="51"/>
        <v>BASE 3 FLUL30</v>
      </c>
      <c r="B3251" t="s">
        <v>17</v>
      </c>
      <c r="C3251" t="s">
        <v>68</v>
      </c>
      <c r="D3251" t="s">
        <v>14</v>
      </c>
      <c r="E3251">
        <v>0</v>
      </c>
      <c r="F3251">
        <v>6640.06</v>
      </c>
      <c r="G3251">
        <v>-1736.05</v>
      </c>
      <c r="H3251">
        <v>-775.35</v>
      </c>
      <c r="I3251">
        <v>15.689</v>
      </c>
      <c r="J3251">
        <v>-1377.4659999999999</v>
      </c>
      <c r="K3251">
        <v>-2526.7170000000001</v>
      </c>
    </row>
    <row r="3252" spans="1:11">
      <c r="A3252" t="str">
        <f t="shared" si="51"/>
        <v>BASE 3 FLUL31.105</v>
      </c>
      <c r="B3252" t="s">
        <v>17</v>
      </c>
      <c r="C3252" t="s">
        <v>68</v>
      </c>
      <c r="D3252" t="s">
        <v>14</v>
      </c>
      <c r="E3252">
        <v>1.105</v>
      </c>
      <c r="F3252">
        <v>6640.06</v>
      </c>
      <c r="G3252">
        <v>-1736.05</v>
      </c>
      <c r="H3252">
        <v>-775.35</v>
      </c>
      <c r="I3252">
        <v>15.689</v>
      </c>
      <c r="J3252">
        <v>-513.79899999999998</v>
      </c>
      <c r="K3252">
        <v>-595.96100000000001</v>
      </c>
    </row>
    <row r="3253" spans="1:11">
      <c r="A3253" t="str">
        <f t="shared" si="51"/>
        <v>BASE 3 FLUL32.21</v>
      </c>
      <c r="B3253" t="s">
        <v>17</v>
      </c>
      <c r="C3253" t="s">
        <v>68</v>
      </c>
      <c r="D3253" t="s">
        <v>14</v>
      </c>
      <c r="E3253">
        <v>2.21</v>
      </c>
      <c r="F3253">
        <v>6640.06</v>
      </c>
      <c r="G3253">
        <v>-1736.05</v>
      </c>
      <c r="H3253">
        <v>-775.35</v>
      </c>
      <c r="I3253">
        <v>15.689</v>
      </c>
      <c r="J3253">
        <v>355.43</v>
      </c>
      <c r="K3253">
        <v>1341.249</v>
      </c>
    </row>
    <row r="3254" spans="1:11">
      <c r="A3254" t="str">
        <f t="shared" si="51"/>
        <v>15TH FLUL10</v>
      </c>
      <c r="B3254" t="s">
        <v>38</v>
      </c>
      <c r="C3254" t="s">
        <v>69</v>
      </c>
      <c r="D3254" t="s">
        <v>12</v>
      </c>
      <c r="E3254">
        <v>0</v>
      </c>
      <c r="F3254">
        <v>-5671.37</v>
      </c>
      <c r="G3254">
        <v>18911.73</v>
      </c>
      <c r="H3254">
        <v>-12139.03</v>
      </c>
      <c r="I3254">
        <v>60.877000000000002</v>
      </c>
      <c r="J3254">
        <v>-17519.777999999998</v>
      </c>
      <c r="K3254">
        <v>24492.448</v>
      </c>
    </row>
    <row r="3255" spans="1:11">
      <c r="A3255" t="str">
        <f t="shared" si="51"/>
        <v>15TH FLUL11.35</v>
      </c>
      <c r="B3255" t="s">
        <v>38</v>
      </c>
      <c r="C3255" t="s">
        <v>69</v>
      </c>
      <c r="D3255" t="s">
        <v>12</v>
      </c>
      <c r="E3255">
        <v>1.35</v>
      </c>
      <c r="F3255">
        <v>-5671.37</v>
      </c>
      <c r="G3255">
        <v>18911.73</v>
      </c>
      <c r="H3255">
        <v>-12139.03</v>
      </c>
      <c r="I3255">
        <v>60.877000000000002</v>
      </c>
      <c r="J3255">
        <v>-1126.2919999999999</v>
      </c>
      <c r="K3255">
        <v>-1196.6379999999999</v>
      </c>
    </row>
    <row r="3256" spans="1:11">
      <c r="A3256" t="str">
        <f t="shared" si="51"/>
        <v>15TH FLUL12.7</v>
      </c>
      <c r="B3256" t="s">
        <v>38</v>
      </c>
      <c r="C3256" t="s">
        <v>69</v>
      </c>
      <c r="D3256" t="s">
        <v>12</v>
      </c>
      <c r="E3256">
        <v>2.7</v>
      </c>
      <c r="F3256">
        <v>-5671.37</v>
      </c>
      <c r="G3256">
        <v>18911.73</v>
      </c>
      <c r="H3256">
        <v>-12139.03</v>
      </c>
      <c r="I3256">
        <v>60.877000000000002</v>
      </c>
      <c r="J3256">
        <v>15268.589</v>
      </c>
      <c r="K3256">
        <v>-26884.242999999999</v>
      </c>
    </row>
    <row r="3257" spans="1:11">
      <c r="A3257" t="str">
        <f t="shared" si="51"/>
        <v>15TH FLUL20</v>
      </c>
      <c r="B3257" t="s">
        <v>38</v>
      </c>
      <c r="C3257" t="s">
        <v>69</v>
      </c>
      <c r="D3257" t="s">
        <v>13</v>
      </c>
      <c r="E3257">
        <v>0</v>
      </c>
      <c r="F3257">
        <v>-19326.599999999999</v>
      </c>
      <c r="G3257">
        <v>-2523.3200000000002</v>
      </c>
      <c r="H3257">
        <v>31769.15</v>
      </c>
      <c r="I3257">
        <v>-9.2929999999999993</v>
      </c>
      <c r="J3257">
        <v>45115.406000000003</v>
      </c>
      <c r="K3257">
        <v>-3564.5369999999998</v>
      </c>
    </row>
    <row r="3258" spans="1:11">
      <c r="A3258" t="str">
        <f t="shared" si="51"/>
        <v>15TH FLUL21.35</v>
      </c>
      <c r="B3258" t="s">
        <v>38</v>
      </c>
      <c r="C3258" t="s">
        <v>69</v>
      </c>
      <c r="D3258" t="s">
        <v>13</v>
      </c>
      <c r="E3258">
        <v>1.35</v>
      </c>
      <c r="F3258">
        <v>-19326.599999999999</v>
      </c>
      <c r="G3258">
        <v>-2523.3200000000002</v>
      </c>
      <c r="H3258">
        <v>31769.15</v>
      </c>
      <c r="I3258">
        <v>-9.2929999999999993</v>
      </c>
      <c r="J3258">
        <v>2124.04</v>
      </c>
      <c r="K3258">
        <v>-155.553</v>
      </c>
    </row>
    <row r="3259" spans="1:11">
      <c r="A3259" t="str">
        <f t="shared" si="51"/>
        <v>15TH FLUL22.7</v>
      </c>
      <c r="B3259" t="s">
        <v>38</v>
      </c>
      <c r="C3259" t="s">
        <v>69</v>
      </c>
      <c r="D3259" t="s">
        <v>13</v>
      </c>
      <c r="E3259">
        <v>2.7</v>
      </c>
      <c r="F3259">
        <v>-19326.599999999999</v>
      </c>
      <c r="G3259">
        <v>-2523.3200000000002</v>
      </c>
      <c r="H3259">
        <v>31769.15</v>
      </c>
      <c r="I3259">
        <v>-9.2929999999999993</v>
      </c>
      <c r="J3259">
        <v>-40869.957999999999</v>
      </c>
      <c r="K3259">
        <v>3253.6219999999998</v>
      </c>
    </row>
    <row r="3260" spans="1:11">
      <c r="A3260" t="str">
        <f t="shared" si="51"/>
        <v>15TH FLUL30</v>
      </c>
      <c r="B3260" t="s">
        <v>38</v>
      </c>
      <c r="C3260" t="s">
        <v>69</v>
      </c>
      <c r="D3260" t="s">
        <v>14</v>
      </c>
      <c r="E3260">
        <v>0</v>
      </c>
      <c r="F3260">
        <v>1035.49</v>
      </c>
      <c r="G3260">
        <v>-838.66</v>
      </c>
      <c r="H3260">
        <v>-819.51</v>
      </c>
      <c r="I3260">
        <v>104.57</v>
      </c>
      <c r="J3260">
        <v>-1271.7070000000001</v>
      </c>
      <c r="K3260">
        <v>-1333.6949999999999</v>
      </c>
    </row>
    <row r="3261" spans="1:11">
      <c r="A3261" t="str">
        <f t="shared" si="51"/>
        <v>15TH FLUL31.35</v>
      </c>
      <c r="B3261" t="s">
        <v>38</v>
      </c>
      <c r="C3261" t="s">
        <v>69</v>
      </c>
      <c r="D3261" t="s">
        <v>14</v>
      </c>
      <c r="E3261">
        <v>1.35</v>
      </c>
      <c r="F3261">
        <v>1035.49</v>
      </c>
      <c r="G3261">
        <v>-838.66</v>
      </c>
      <c r="H3261">
        <v>-819.51</v>
      </c>
      <c r="I3261">
        <v>104.57</v>
      </c>
      <c r="J3261">
        <v>-162.76900000000001</v>
      </c>
      <c r="K3261">
        <v>-195.52699999999999</v>
      </c>
    </row>
    <row r="3262" spans="1:11">
      <c r="A3262" t="str">
        <f t="shared" si="51"/>
        <v>15TH FLUL32.7</v>
      </c>
      <c r="B3262" t="s">
        <v>38</v>
      </c>
      <c r="C3262" t="s">
        <v>69</v>
      </c>
      <c r="D3262" t="s">
        <v>14</v>
      </c>
      <c r="E3262">
        <v>2.7</v>
      </c>
      <c r="F3262">
        <v>1035.49</v>
      </c>
      <c r="G3262">
        <v>-838.66</v>
      </c>
      <c r="H3262">
        <v>-819.51</v>
      </c>
      <c r="I3262">
        <v>104.57</v>
      </c>
      <c r="J3262">
        <v>946.37099999999998</v>
      </c>
      <c r="K3262">
        <v>942.88400000000001</v>
      </c>
    </row>
    <row r="3263" spans="1:11">
      <c r="A3263" t="str">
        <f t="shared" si="51"/>
        <v>14TH FLUL10</v>
      </c>
      <c r="B3263" t="s">
        <v>46</v>
      </c>
      <c r="C3263" t="s">
        <v>69</v>
      </c>
      <c r="D3263" t="s">
        <v>12</v>
      </c>
      <c r="E3263">
        <v>0</v>
      </c>
      <c r="F3263">
        <v>-11826.76</v>
      </c>
      <c r="G3263">
        <v>10842.79</v>
      </c>
      <c r="H3263">
        <v>-7672.38</v>
      </c>
      <c r="I3263">
        <v>9.7720000000000002</v>
      </c>
      <c r="J3263">
        <v>-13663.804</v>
      </c>
      <c r="K3263">
        <v>15835.95</v>
      </c>
    </row>
    <row r="3264" spans="1:11">
      <c r="A3264" t="str">
        <f t="shared" si="51"/>
        <v>14TH FLUL11.35</v>
      </c>
      <c r="B3264" t="s">
        <v>46</v>
      </c>
      <c r="C3264" t="s">
        <v>69</v>
      </c>
      <c r="D3264" t="s">
        <v>12</v>
      </c>
      <c r="E3264">
        <v>1.35</v>
      </c>
      <c r="F3264">
        <v>-11826.76</v>
      </c>
      <c r="G3264">
        <v>10842.79</v>
      </c>
      <c r="H3264">
        <v>-7672.38</v>
      </c>
      <c r="I3264">
        <v>9.7720000000000002</v>
      </c>
      <c r="J3264">
        <v>-3300.8249999999998</v>
      </c>
      <c r="K3264">
        <v>845.54</v>
      </c>
    </row>
    <row r="3265" spans="1:11">
      <c r="A3265" t="str">
        <f t="shared" si="51"/>
        <v>14TH FLUL12.7</v>
      </c>
      <c r="B3265" t="s">
        <v>46</v>
      </c>
      <c r="C3265" t="s">
        <v>69</v>
      </c>
      <c r="D3265" t="s">
        <v>12</v>
      </c>
      <c r="E3265">
        <v>2.7</v>
      </c>
      <c r="F3265">
        <v>-11826.76</v>
      </c>
      <c r="G3265">
        <v>10842.79</v>
      </c>
      <c r="H3265">
        <v>-7672.38</v>
      </c>
      <c r="I3265">
        <v>9.7720000000000002</v>
      </c>
      <c r="J3265">
        <v>7070.9409999999998</v>
      </c>
      <c r="K3265">
        <v>-14147.121999999999</v>
      </c>
    </row>
    <row r="3266" spans="1:11">
      <c r="A3266" t="str">
        <f t="shared" si="51"/>
        <v>14TH FLUL20</v>
      </c>
      <c r="B3266" t="s">
        <v>46</v>
      </c>
      <c r="C3266" t="s">
        <v>69</v>
      </c>
      <c r="D3266" t="s">
        <v>13</v>
      </c>
      <c r="E3266">
        <v>0</v>
      </c>
      <c r="F3266">
        <v>-41776.949999999997</v>
      </c>
      <c r="G3266">
        <v>-1470.75</v>
      </c>
      <c r="H3266">
        <v>20176.52</v>
      </c>
      <c r="I3266">
        <v>-6.04</v>
      </c>
      <c r="J3266">
        <v>35794.161</v>
      </c>
      <c r="K3266">
        <v>-2504.623</v>
      </c>
    </row>
    <row r="3267" spans="1:11">
      <c r="A3267" t="str">
        <f t="shared" si="51"/>
        <v>14TH FLUL21.35</v>
      </c>
      <c r="B3267" t="s">
        <v>46</v>
      </c>
      <c r="C3267" t="s">
        <v>69</v>
      </c>
      <c r="D3267" t="s">
        <v>13</v>
      </c>
      <c r="E3267">
        <v>1.35</v>
      </c>
      <c r="F3267">
        <v>-41776.949999999997</v>
      </c>
      <c r="G3267">
        <v>-1470.75</v>
      </c>
      <c r="H3267">
        <v>20176.52</v>
      </c>
      <c r="I3267">
        <v>-6.04</v>
      </c>
      <c r="J3267">
        <v>8349.8160000000007</v>
      </c>
      <c r="K3267">
        <v>-514.64</v>
      </c>
    </row>
    <row r="3268" spans="1:11">
      <c r="A3268" t="str">
        <f t="shared" si="51"/>
        <v>14TH FLUL22.7</v>
      </c>
      <c r="B3268" t="s">
        <v>46</v>
      </c>
      <c r="C3268" t="s">
        <v>69</v>
      </c>
      <c r="D3268" t="s">
        <v>13</v>
      </c>
      <c r="E3268">
        <v>2.7</v>
      </c>
      <c r="F3268">
        <v>-41776.949999999997</v>
      </c>
      <c r="G3268">
        <v>-1470.75</v>
      </c>
      <c r="H3268">
        <v>20176.52</v>
      </c>
      <c r="I3268">
        <v>-6.04</v>
      </c>
      <c r="J3268">
        <v>-19116.756000000001</v>
      </c>
      <c r="K3268">
        <v>1476.713</v>
      </c>
    </row>
    <row r="3269" spans="1:11">
      <c r="A3269" t="str">
        <f t="shared" si="51"/>
        <v>14TH FLUL30</v>
      </c>
      <c r="B3269" t="s">
        <v>46</v>
      </c>
      <c r="C3269" t="s">
        <v>69</v>
      </c>
      <c r="D3269" t="s">
        <v>14</v>
      </c>
      <c r="E3269">
        <v>0</v>
      </c>
      <c r="F3269">
        <v>2039.78</v>
      </c>
      <c r="G3269">
        <v>-183.96</v>
      </c>
      <c r="H3269">
        <v>-216.48</v>
      </c>
      <c r="I3269">
        <v>82.183000000000007</v>
      </c>
      <c r="J3269">
        <v>-479.358</v>
      </c>
      <c r="K3269">
        <v>-441.75299999999999</v>
      </c>
    </row>
    <row r="3270" spans="1:11">
      <c r="A3270" t="str">
        <f t="shared" si="51"/>
        <v>14TH FLUL31.35</v>
      </c>
      <c r="B3270" t="s">
        <v>46</v>
      </c>
      <c r="C3270" t="s">
        <v>69</v>
      </c>
      <c r="D3270" t="s">
        <v>14</v>
      </c>
      <c r="E3270">
        <v>1.35</v>
      </c>
      <c r="F3270">
        <v>2039.78</v>
      </c>
      <c r="G3270">
        <v>-183.96</v>
      </c>
      <c r="H3270">
        <v>-216.48</v>
      </c>
      <c r="I3270">
        <v>82.183000000000007</v>
      </c>
      <c r="J3270">
        <v>-183.006</v>
      </c>
      <c r="K3270">
        <v>-182.233</v>
      </c>
    </row>
    <row r="3271" spans="1:11">
      <c r="A3271" t="str">
        <f t="shared" si="51"/>
        <v>14TH FLUL32.7</v>
      </c>
      <c r="B3271" t="s">
        <v>46</v>
      </c>
      <c r="C3271" t="s">
        <v>69</v>
      </c>
      <c r="D3271" t="s">
        <v>14</v>
      </c>
      <c r="E3271">
        <v>2.7</v>
      </c>
      <c r="F3271">
        <v>2039.78</v>
      </c>
      <c r="G3271">
        <v>-183.96</v>
      </c>
      <c r="H3271">
        <v>-216.48</v>
      </c>
      <c r="I3271">
        <v>82.183000000000007</v>
      </c>
      <c r="J3271">
        <v>113.834</v>
      </c>
      <c r="K3271">
        <v>77.771000000000001</v>
      </c>
    </row>
    <row r="3272" spans="1:11">
      <c r="A3272" t="str">
        <f t="shared" si="51"/>
        <v>13TH FLUL10</v>
      </c>
      <c r="B3272" t="s">
        <v>48</v>
      </c>
      <c r="C3272" t="s">
        <v>69</v>
      </c>
      <c r="D3272" t="s">
        <v>12</v>
      </c>
      <c r="E3272">
        <v>0</v>
      </c>
      <c r="F3272">
        <v>-19338.55</v>
      </c>
      <c r="G3272">
        <v>15387.82</v>
      </c>
      <c r="H3272">
        <v>-9148.94</v>
      </c>
      <c r="I3272">
        <v>17.468</v>
      </c>
      <c r="J3272">
        <v>-15099.924999999999</v>
      </c>
      <c r="K3272">
        <v>19534.526999999998</v>
      </c>
    </row>
    <row r="3273" spans="1:11">
      <c r="A3273" t="str">
        <f t="shared" si="51"/>
        <v>13TH FLUL11.35</v>
      </c>
      <c r="B3273" t="s">
        <v>48</v>
      </c>
      <c r="C3273" t="s">
        <v>69</v>
      </c>
      <c r="D3273" t="s">
        <v>12</v>
      </c>
      <c r="E3273">
        <v>1.35</v>
      </c>
      <c r="F3273">
        <v>-19338.55</v>
      </c>
      <c r="G3273">
        <v>15387.82</v>
      </c>
      <c r="H3273">
        <v>-9148.94</v>
      </c>
      <c r="I3273">
        <v>17.468</v>
      </c>
      <c r="J3273">
        <v>-2733.9110000000001</v>
      </c>
      <c r="K3273">
        <v>-1863.3679999999999</v>
      </c>
    </row>
    <row r="3274" spans="1:11">
      <c r="A3274" t="str">
        <f t="shared" si="51"/>
        <v>13TH FLUL12.7</v>
      </c>
      <c r="B3274" t="s">
        <v>48</v>
      </c>
      <c r="C3274" t="s">
        <v>69</v>
      </c>
      <c r="D3274" t="s">
        <v>12</v>
      </c>
      <c r="E3274">
        <v>2.7</v>
      </c>
      <c r="F3274">
        <v>-19338.55</v>
      </c>
      <c r="G3274">
        <v>15387.82</v>
      </c>
      <c r="H3274">
        <v>-9148.94</v>
      </c>
      <c r="I3274">
        <v>17.468</v>
      </c>
      <c r="J3274">
        <v>9643.3189999999995</v>
      </c>
      <c r="K3274">
        <v>-23253.627</v>
      </c>
    </row>
    <row r="3275" spans="1:11">
      <c r="A3275" t="str">
        <f t="shared" si="51"/>
        <v>13TH FLUL20</v>
      </c>
      <c r="B3275" t="s">
        <v>48</v>
      </c>
      <c r="C3275" t="s">
        <v>69</v>
      </c>
      <c r="D3275" t="s">
        <v>13</v>
      </c>
      <c r="E3275">
        <v>0</v>
      </c>
      <c r="F3275">
        <v>-64511.03</v>
      </c>
      <c r="G3275">
        <v>-1793.46</v>
      </c>
      <c r="H3275">
        <v>23879.72</v>
      </c>
      <c r="I3275">
        <v>-4.7389999999999999</v>
      </c>
      <c r="J3275">
        <v>39542.982000000004</v>
      </c>
      <c r="K3275">
        <v>-2673.0749999999998</v>
      </c>
    </row>
    <row r="3276" spans="1:11">
      <c r="A3276" t="str">
        <f t="shared" si="51"/>
        <v>13TH FLUL21.35</v>
      </c>
      <c r="B3276" t="s">
        <v>48</v>
      </c>
      <c r="C3276" t="s">
        <v>69</v>
      </c>
      <c r="D3276" t="s">
        <v>13</v>
      </c>
      <c r="E3276">
        <v>1.35</v>
      </c>
      <c r="F3276">
        <v>-64511.03</v>
      </c>
      <c r="G3276">
        <v>-1793.46</v>
      </c>
      <c r="H3276">
        <v>23879.72</v>
      </c>
      <c r="I3276">
        <v>-4.7389999999999999</v>
      </c>
      <c r="J3276">
        <v>6967.3850000000002</v>
      </c>
      <c r="K3276">
        <v>-240.86699999999999</v>
      </c>
    </row>
    <row r="3277" spans="1:11">
      <c r="A3277" t="str">
        <f t="shared" si="51"/>
        <v>13TH FLUL22.7</v>
      </c>
      <c r="B3277" t="s">
        <v>48</v>
      </c>
      <c r="C3277" t="s">
        <v>69</v>
      </c>
      <c r="D3277" t="s">
        <v>13</v>
      </c>
      <c r="E3277">
        <v>2.7</v>
      </c>
      <c r="F3277">
        <v>-64511.03</v>
      </c>
      <c r="G3277">
        <v>-1793.46</v>
      </c>
      <c r="H3277">
        <v>23879.72</v>
      </c>
      <c r="I3277">
        <v>-4.7389999999999999</v>
      </c>
      <c r="J3277">
        <v>-25636.794999999998</v>
      </c>
      <c r="K3277">
        <v>2192.3290000000002</v>
      </c>
    </row>
    <row r="3278" spans="1:11">
      <c r="A3278" t="str">
        <f t="shared" ref="A3278:A3341" si="52">+CONCATENATE(B3278,D3278,E3278)</f>
        <v>13TH FLUL30</v>
      </c>
      <c r="B3278" t="s">
        <v>48</v>
      </c>
      <c r="C3278" t="s">
        <v>69</v>
      </c>
      <c r="D3278" t="s">
        <v>14</v>
      </c>
      <c r="E3278">
        <v>0</v>
      </c>
      <c r="F3278">
        <v>2935.94</v>
      </c>
      <c r="G3278">
        <v>-469.1</v>
      </c>
      <c r="H3278">
        <v>-420.9</v>
      </c>
      <c r="I3278">
        <v>88.316999999999993</v>
      </c>
      <c r="J3278">
        <v>-656.17499999999995</v>
      </c>
      <c r="K3278">
        <v>-641.82100000000003</v>
      </c>
    </row>
    <row r="3279" spans="1:11">
      <c r="A3279" t="str">
        <f t="shared" si="52"/>
        <v>13TH FLUL31.35</v>
      </c>
      <c r="B3279" t="s">
        <v>48</v>
      </c>
      <c r="C3279" t="s">
        <v>69</v>
      </c>
      <c r="D3279" t="s">
        <v>14</v>
      </c>
      <c r="E3279">
        <v>1.35</v>
      </c>
      <c r="F3279">
        <v>2935.94</v>
      </c>
      <c r="G3279">
        <v>-469.1</v>
      </c>
      <c r="H3279">
        <v>-420.9</v>
      </c>
      <c r="I3279">
        <v>88.316999999999993</v>
      </c>
      <c r="J3279">
        <v>-80.7</v>
      </c>
      <c r="K3279">
        <v>10.752000000000001</v>
      </c>
    </row>
    <row r="3280" spans="1:11">
      <c r="A3280" t="str">
        <f t="shared" si="52"/>
        <v>13TH FLUL32.7</v>
      </c>
      <c r="B3280" t="s">
        <v>48</v>
      </c>
      <c r="C3280" t="s">
        <v>69</v>
      </c>
      <c r="D3280" t="s">
        <v>14</v>
      </c>
      <c r="E3280">
        <v>2.7</v>
      </c>
      <c r="F3280">
        <v>2935.94</v>
      </c>
      <c r="G3280">
        <v>-469.1</v>
      </c>
      <c r="H3280">
        <v>-420.9</v>
      </c>
      <c r="I3280">
        <v>88.316999999999993</v>
      </c>
      <c r="J3280">
        <v>495.108</v>
      </c>
      <c r="K3280">
        <v>663.28200000000004</v>
      </c>
    </row>
    <row r="3281" spans="1:11">
      <c r="A3281" t="str">
        <f t="shared" si="52"/>
        <v>12TH FLUL10</v>
      </c>
      <c r="B3281" t="s">
        <v>49</v>
      </c>
      <c r="C3281" t="s">
        <v>69</v>
      </c>
      <c r="D3281" t="s">
        <v>12</v>
      </c>
      <c r="E3281">
        <v>0</v>
      </c>
      <c r="F3281">
        <v>-29094.17</v>
      </c>
      <c r="G3281">
        <v>17870.169999999998</v>
      </c>
      <c r="H3281">
        <v>-9389.7800000000007</v>
      </c>
      <c r="I3281">
        <v>29.178000000000001</v>
      </c>
      <c r="J3281">
        <v>-15675.047</v>
      </c>
      <c r="K3281">
        <v>24488.002</v>
      </c>
    </row>
    <row r="3282" spans="1:11">
      <c r="A3282" t="str">
        <f t="shared" si="52"/>
        <v>12TH FLUL11.35</v>
      </c>
      <c r="B3282" t="s">
        <v>49</v>
      </c>
      <c r="C3282" t="s">
        <v>69</v>
      </c>
      <c r="D3282" t="s">
        <v>12</v>
      </c>
      <c r="E3282">
        <v>1.35</v>
      </c>
      <c r="F3282">
        <v>-29094.17</v>
      </c>
      <c r="G3282">
        <v>17870.169999999998</v>
      </c>
      <c r="H3282">
        <v>-9389.7800000000007</v>
      </c>
      <c r="I3282">
        <v>29.178000000000001</v>
      </c>
      <c r="J3282">
        <v>-2972.79</v>
      </c>
      <c r="K3282">
        <v>-588.65700000000004</v>
      </c>
    </row>
    <row r="3283" spans="1:11">
      <c r="A3283" t="str">
        <f t="shared" si="52"/>
        <v>12TH FLUL12.7</v>
      </c>
      <c r="B3283" t="s">
        <v>49</v>
      </c>
      <c r="C3283" t="s">
        <v>69</v>
      </c>
      <c r="D3283" t="s">
        <v>12</v>
      </c>
      <c r="E3283">
        <v>2.7</v>
      </c>
      <c r="F3283">
        <v>-29094.17</v>
      </c>
      <c r="G3283">
        <v>17870.169999999998</v>
      </c>
      <c r="H3283">
        <v>-9389.7800000000007</v>
      </c>
      <c r="I3283">
        <v>29.178000000000001</v>
      </c>
      <c r="J3283">
        <v>9745.9120000000003</v>
      </c>
      <c r="K3283">
        <v>-25662.077000000001</v>
      </c>
    </row>
    <row r="3284" spans="1:11">
      <c r="A3284" t="str">
        <f t="shared" si="52"/>
        <v>12TH FLUL20</v>
      </c>
      <c r="B3284" t="s">
        <v>49</v>
      </c>
      <c r="C3284" t="s">
        <v>69</v>
      </c>
      <c r="D3284" t="s">
        <v>13</v>
      </c>
      <c r="E3284">
        <v>0</v>
      </c>
      <c r="F3284">
        <v>-88777.76</v>
      </c>
      <c r="G3284">
        <v>-1833.34</v>
      </c>
      <c r="H3284">
        <v>24968.91</v>
      </c>
      <c r="I3284">
        <v>-3.3</v>
      </c>
      <c r="J3284">
        <v>42028.279000000002</v>
      </c>
      <c r="K3284">
        <v>-2707.27</v>
      </c>
    </row>
    <row r="3285" spans="1:11">
      <c r="A3285" t="str">
        <f t="shared" si="52"/>
        <v>12TH FLUL21.35</v>
      </c>
      <c r="B3285" t="s">
        <v>49</v>
      </c>
      <c r="C3285" t="s">
        <v>69</v>
      </c>
      <c r="D3285" t="s">
        <v>13</v>
      </c>
      <c r="E3285">
        <v>1.35</v>
      </c>
      <c r="F3285">
        <v>-88777.76</v>
      </c>
      <c r="G3285">
        <v>-1833.34</v>
      </c>
      <c r="H3285">
        <v>24968.91</v>
      </c>
      <c r="I3285">
        <v>-3.3</v>
      </c>
      <c r="J3285">
        <v>7844.3010000000004</v>
      </c>
      <c r="K3285">
        <v>-211.25299999999999</v>
      </c>
    </row>
    <row r="3286" spans="1:11">
      <c r="A3286" t="str">
        <f t="shared" si="52"/>
        <v>12TH FLUL22.7</v>
      </c>
      <c r="B3286" t="s">
        <v>49</v>
      </c>
      <c r="C3286" t="s">
        <v>69</v>
      </c>
      <c r="D3286" t="s">
        <v>13</v>
      </c>
      <c r="E3286">
        <v>2.7</v>
      </c>
      <c r="F3286">
        <v>-88777.76</v>
      </c>
      <c r="G3286">
        <v>-1833.34</v>
      </c>
      <c r="H3286">
        <v>24968.91</v>
      </c>
      <c r="I3286">
        <v>-3.3</v>
      </c>
      <c r="J3286">
        <v>-26383.069</v>
      </c>
      <c r="K3286">
        <v>2285.9340000000002</v>
      </c>
    </row>
    <row r="3287" spans="1:11">
      <c r="A3287" t="str">
        <f t="shared" si="52"/>
        <v>12TH FLUL30</v>
      </c>
      <c r="B3287" t="s">
        <v>49</v>
      </c>
      <c r="C3287" t="s">
        <v>69</v>
      </c>
      <c r="D3287" t="s">
        <v>14</v>
      </c>
      <c r="E3287">
        <v>0</v>
      </c>
      <c r="F3287">
        <v>3965.92</v>
      </c>
      <c r="G3287">
        <v>-477.51</v>
      </c>
      <c r="H3287">
        <v>-452.5</v>
      </c>
      <c r="I3287">
        <v>97.704999999999998</v>
      </c>
      <c r="J3287">
        <v>-733.32899999999995</v>
      </c>
      <c r="K3287">
        <v>-693.51400000000001</v>
      </c>
    </row>
    <row r="3288" spans="1:11">
      <c r="A3288" t="str">
        <f t="shared" si="52"/>
        <v>12TH FLUL31.35</v>
      </c>
      <c r="B3288" t="s">
        <v>49</v>
      </c>
      <c r="C3288" t="s">
        <v>69</v>
      </c>
      <c r="D3288" t="s">
        <v>14</v>
      </c>
      <c r="E3288">
        <v>1.35</v>
      </c>
      <c r="F3288">
        <v>3965.92</v>
      </c>
      <c r="G3288">
        <v>-477.51</v>
      </c>
      <c r="H3288">
        <v>-452.5</v>
      </c>
      <c r="I3288">
        <v>97.704999999999998</v>
      </c>
      <c r="J3288">
        <v>-111.782</v>
      </c>
      <c r="K3288">
        <v>-20.588999999999999</v>
      </c>
    </row>
    <row r="3289" spans="1:11">
      <c r="A3289" t="str">
        <f t="shared" si="52"/>
        <v>12TH FLUL32.7</v>
      </c>
      <c r="B3289" t="s">
        <v>49</v>
      </c>
      <c r="C3289" t="s">
        <v>69</v>
      </c>
      <c r="D3289" t="s">
        <v>14</v>
      </c>
      <c r="E3289">
        <v>2.7</v>
      </c>
      <c r="F3289">
        <v>3965.92</v>
      </c>
      <c r="G3289">
        <v>-477.51</v>
      </c>
      <c r="H3289">
        <v>-452.5</v>
      </c>
      <c r="I3289">
        <v>97.704999999999998</v>
      </c>
      <c r="J3289">
        <v>510.38400000000001</v>
      </c>
      <c r="K3289">
        <v>652.44899999999996</v>
      </c>
    </row>
    <row r="3290" spans="1:11">
      <c r="A3290" t="str">
        <f t="shared" si="52"/>
        <v>11TH FLUL10</v>
      </c>
      <c r="B3290" t="s">
        <v>50</v>
      </c>
      <c r="C3290" t="s">
        <v>69</v>
      </c>
      <c r="D3290" t="s">
        <v>12</v>
      </c>
      <c r="E3290">
        <v>0</v>
      </c>
      <c r="F3290">
        <v>-41136.589999999997</v>
      </c>
      <c r="G3290">
        <v>20971.54</v>
      </c>
      <c r="H3290">
        <v>-9836.2999999999993</v>
      </c>
      <c r="I3290">
        <v>38.970999999999997</v>
      </c>
      <c r="J3290">
        <v>-16493.93</v>
      </c>
      <c r="K3290">
        <v>33071.749000000003</v>
      </c>
    </row>
    <row r="3291" spans="1:11">
      <c r="A3291" t="str">
        <f t="shared" si="52"/>
        <v>11TH FLUL11.35</v>
      </c>
      <c r="B3291" t="s">
        <v>50</v>
      </c>
      <c r="C3291" t="s">
        <v>69</v>
      </c>
      <c r="D3291" t="s">
        <v>12</v>
      </c>
      <c r="E3291">
        <v>1.35</v>
      </c>
      <c r="F3291">
        <v>-41136.589999999997</v>
      </c>
      <c r="G3291">
        <v>20971.54</v>
      </c>
      <c r="H3291">
        <v>-9836.2999999999993</v>
      </c>
      <c r="I3291">
        <v>38.970999999999997</v>
      </c>
      <c r="J3291">
        <v>-3174.78</v>
      </c>
      <c r="K3291">
        <v>3460.634</v>
      </c>
    </row>
    <row r="3292" spans="1:11">
      <c r="A3292" t="str">
        <f t="shared" si="52"/>
        <v>11TH FLUL12.7</v>
      </c>
      <c r="B3292" t="s">
        <v>50</v>
      </c>
      <c r="C3292" t="s">
        <v>69</v>
      </c>
      <c r="D3292" t="s">
        <v>12</v>
      </c>
      <c r="E3292">
        <v>2.7</v>
      </c>
      <c r="F3292">
        <v>-41136.589999999997</v>
      </c>
      <c r="G3292">
        <v>20971.54</v>
      </c>
      <c r="H3292">
        <v>-9836.2999999999993</v>
      </c>
      <c r="I3292">
        <v>38.970999999999997</v>
      </c>
      <c r="J3292">
        <v>10166.493</v>
      </c>
      <c r="K3292">
        <v>-26174.61</v>
      </c>
    </row>
    <row r="3293" spans="1:11">
      <c r="A3293" t="str">
        <f t="shared" si="52"/>
        <v>11TH FLUL20</v>
      </c>
      <c r="B3293" t="s">
        <v>50</v>
      </c>
      <c r="C3293" t="s">
        <v>69</v>
      </c>
      <c r="D3293" t="s">
        <v>13</v>
      </c>
      <c r="E3293">
        <v>0</v>
      </c>
      <c r="F3293">
        <v>-114509.93</v>
      </c>
      <c r="G3293">
        <v>-2011.79</v>
      </c>
      <c r="H3293">
        <v>26431.39</v>
      </c>
      <c r="I3293">
        <v>-1.8320000000000001</v>
      </c>
      <c r="J3293">
        <v>45010.712</v>
      </c>
      <c r="K3293">
        <v>-3110.3229999999999</v>
      </c>
    </row>
    <row r="3294" spans="1:11">
      <c r="A3294" t="str">
        <f t="shared" si="52"/>
        <v>11TH FLUL21.35</v>
      </c>
      <c r="B3294" t="s">
        <v>50</v>
      </c>
      <c r="C3294" t="s">
        <v>69</v>
      </c>
      <c r="D3294" t="s">
        <v>13</v>
      </c>
      <c r="E3294">
        <v>1.35</v>
      </c>
      <c r="F3294">
        <v>-114509.93</v>
      </c>
      <c r="G3294">
        <v>-2011.79</v>
      </c>
      <c r="H3294">
        <v>26431.39</v>
      </c>
      <c r="I3294">
        <v>-1.8320000000000001</v>
      </c>
      <c r="J3294">
        <v>8707.3790000000008</v>
      </c>
      <c r="K3294">
        <v>-360.54899999999998</v>
      </c>
    </row>
    <row r="3295" spans="1:11">
      <c r="A3295" t="str">
        <f t="shared" si="52"/>
        <v>11TH FLUL22.7</v>
      </c>
      <c r="B3295" t="s">
        <v>50</v>
      </c>
      <c r="C3295" t="s">
        <v>69</v>
      </c>
      <c r="D3295" t="s">
        <v>13</v>
      </c>
      <c r="E3295">
        <v>2.7</v>
      </c>
      <c r="F3295">
        <v>-114509.93</v>
      </c>
      <c r="G3295">
        <v>-2011.79</v>
      </c>
      <c r="H3295">
        <v>26431.39</v>
      </c>
      <c r="I3295">
        <v>-1.8320000000000001</v>
      </c>
      <c r="J3295">
        <v>-27656.629000000001</v>
      </c>
      <c r="K3295">
        <v>2391.739</v>
      </c>
    </row>
    <row r="3296" spans="1:11">
      <c r="A3296" t="str">
        <f t="shared" si="52"/>
        <v>11TH FLUL30</v>
      </c>
      <c r="B3296" t="s">
        <v>50</v>
      </c>
      <c r="C3296" t="s">
        <v>69</v>
      </c>
      <c r="D3296" t="s">
        <v>14</v>
      </c>
      <c r="E3296">
        <v>0</v>
      </c>
      <c r="F3296">
        <v>5128.6499999999996</v>
      </c>
      <c r="G3296">
        <v>-524.11</v>
      </c>
      <c r="H3296">
        <v>-533.94000000000005</v>
      </c>
      <c r="I3296">
        <v>107.79900000000001</v>
      </c>
      <c r="J3296">
        <v>-878.17100000000005</v>
      </c>
      <c r="K3296">
        <v>-750.11</v>
      </c>
    </row>
    <row r="3297" spans="1:11">
      <c r="A3297" t="str">
        <f t="shared" si="52"/>
        <v>11TH FLUL31.35</v>
      </c>
      <c r="B3297" t="s">
        <v>50</v>
      </c>
      <c r="C3297" t="s">
        <v>69</v>
      </c>
      <c r="D3297" t="s">
        <v>14</v>
      </c>
      <c r="E3297">
        <v>1.35</v>
      </c>
      <c r="F3297">
        <v>5128.6499999999996</v>
      </c>
      <c r="G3297">
        <v>-524.11</v>
      </c>
      <c r="H3297">
        <v>-533.94000000000005</v>
      </c>
      <c r="I3297">
        <v>107.79900000000001</v>
      </c>
      <c r="J3297">
        <v>-142.65600000000001</v>
      </c>
      <c r="K3297">
        <v>-3.452</v>
      </c>
    </row>
    <row r="3298" spans="1:11">
      <c r="A3298" t="str">
        <f t="shared" si="52"/>
        <v>11TH FLUL32.7</v>
      </c>
      <c r="B3298" t="s">
        <v>50</v>
      </c>
      <c r="C3298" t="s">
        <v>69</v>
      </c>
      <c r="D3298" t="s">
        <v>14</v>
      </c>
      <c r="E3298">
        <v>2.7</v>
      </c>
      <c r="F3298">
        <v>5128.6499999999996</v>
      </c>
      <c r="G3298">
        <v>-524.11</v>
      </c>
      <c r="H3298">
        <v>-533.94000000000005</v>
      </c>
      <c r="I3298">
        <v>107.79900000000001</v>
      </c>
      <c r="J3298">
        <v>593.85299999999995</v>
      </c>
      <c r="K3298">
        <v>743.23</v>
      </c>
    </row>
    <row r="3299" spans="1:11">
      <c r="A3299" t="str">
        <f t="shared" si="52"/>
        <v>10TH FLUL10</v>
      </c>
      <c r="B3299" t="s">
        <v>51</v>
      </c>
      <c r="C3299" t="s">
        <v>69</v>
      </c>
      <c r="D3299" t="s">
        <v>12</v>
      </c>
      <c r="E3299">
        <v>0</v>
      </c>
      <c r="F3299">
        <v>-54522.74</v>
      </c>
      <c r="G3299">
        <v>18969.759999999998</v>
      </c>
      <c r="H3299">
        <v>-9934.7999999999993</v>
      </c>
      <c r="I3299">
        <v>38.406999999999996</v>
      </c>
      <c r="J3299">
        <v>-16725.896000000001</v>
      </c>
      <c r="K3299">
        <v>30950.435000000001</v>
      </c>
    </row>
    <row r="3300" spans="1:11">
      <c r="A3300" t="str">
        <f t="shared" si="52"/>
        <v>10TH FLUL11.35</v>
      </c>
      <c r="B3300" t="s">
        <v>51</v>
      </c>
      <c r="C3300" t="s">
        <v>69</v>
      </c>
      <c r="D3300" t="s">
        <v>12</v>
      </c>
      <c r="E3300">
        <v>1.35</v>
      </c>
      <c r="F3300">
        <v>-54522.74</v>
      </c>
      <c r="G3300">
        <v>18969.759999999998</v>
      </c>
      <c r="H3300">
        <v>-9934.7999999999993</v>
      </c>
      <c r="I3300">
        <v>38.406999999999996</v>
      </c>
      <c r="J3300">
        <v>-3259.4940000000001</v>
      </c>
      <c r="K3300">
        <v>3706.78</v>
      </c>
    </row>
    <row r="3301" spans="1:11">
      <c r="A3301" t="str">
        <f t="shared" si="52"/>
        <v>10TH FLUL12.7</v>
      </c>
      <c r="B3301" t="s">
        <v>51</v>
      </c>
      <c r="C3301" t="s">
        <v>69</v>
      </c>
      <c r="D3301" t="s">
        <v>12</v>
      </c>
      <c r="E3301">
        <v>2.7</v>
      </c>
      <c r="F3301">
        <v>-54522.74</v>
      </c>
      <c r="G3301">
        <v>18969.759999999998</v>
      </c>
      <c r="H3301">
        <v>-9934.7999999999993</v>
      </c>
      <c r="I3301">
        <v>38.406999999999996</v>
      </c>
      <c r="J3301">
        <v>10234.334000000001</v>
      </c>
      <c r="K3301">
        <v>-23568.080999999998</v>
      </c>
    </row>
    <row r="3302" spans="1:11">
      <c r="A3302" t="str">
        <f t="shared" si="52"/>
        <v>10TH FLUL20</v>
      </c>
      <c r="B3302" t="s">
        <v>51</v>
      </c>
      <c r="C3302" t="s">
        <v>69</v>
      </c>
      <c r="D3302" t="s">
        <v>13</v>
      </c>
      <c r="E3302">
        <v>0</v>
      </c>
      <c r="F3302">
        <v>-141607.51</v>
      </c>
      <c r="G3302">
        <v>-1877.55</v>
      </c>
      <c r="H3302">
        <v>27277.279999999999</v>
      </c>
      <c r="I3302">
        <v>-0.219</v>
      </c>
      <c r="J3302">
        <v>46986.567999999999</v>
      </c>
      <c r="K3302">
        <v>-2979.009</v>
      </c>
    </row>
    <row r="3303" spans="1:11">
      <c r="A3303" t="str">
        <f t="shared" si="52"/>
        <v>10TH FLUL21.35</v>
      </c>
      <c r="B3303" t="s">
        <v>51</v>
      </c>
      <c r="C3303" t="s">
        <v>69</v>
      </c>
      <c r="D3303" t="s">
        <v>13</v>
      </c>
      <c r="E3303">
        <v>1.35</v>
      </c>
      <c r="F3303">
        <v>-141607.51</v>
      </c>
      <c r="G3303">
        <v>-1877.55</v>
      </c>
      <c r="H3303">
        <v>27277.279999999999</v>
      </c>
      <c r="I3303">
        <v>-0.219</v>
      </c>
      <c r="J3303">
        <v>9397.4120000000003</v>
      </c>
      <c r="K3303">
        <v>-398.029</v>
      </c>
    </row>
    <row r="3304" spans="1:11">
      <c r="A3304" t="str">
        <f t="shared" si="52"/>
        <v>10TH FLUL22.7</v>
      </c>
      <c r="B3304" t="s">
        <v>51</v>
      </c>
      <c r="C3304" t="s">
        <v>69</v>
      </c>
      <c r="D3304" t="s">
        <v>13</v>
      </c>
      <c r="E3304">
        <v>2.7</v>
      </c>
      <c r="F3304">
        <v>-141607.51</v>
      </c>
      <c r="G3304">
        <v>-1877.55</v>
      </c>
      <c r="H3304">
        <v>27277.279999999999</v>
      </c>
      <c r="I3304">
        <v>-0.219</v>
      </c>
      <c r="J3304">
        <v>-28270.812000000002</v>
      </c>
      <c r="K3304">
        <v>2186.3009999999999</v>
      </c>
    </row>
    <row r="3305" spans="1:11">
      <c r="A3305" t="str">
        <f t="shared" si="52"/>
        <v>10TH FLUL30</v>
      </c>
      <c r="B3305" t="s">
        <v>51</v>
      </c>
      <c r="C3305" t="s">
        <v>69</v>
      </c>
      <c r="D3305" t="s">
        <v>14</v>
      </c>
      <c r="E3305">
        <v>0</v>
      </c>
      <c r="F3305">
        <v>6446.54</v>
      </c>
      <c r="G3305">
        <v>-628.94000000000005</v>
      </c>
      <c r="H3305">
        <v>-592.16</v>
      </c>
      <c r="I3305">
        <v>116.43899999999999</v>
      </c>
      <c r="J3305">
        <v>-989.78200000000004</v>
      </c>
      <c r="K3305">
        <v>-972.81100000000004</v>
      </c>
    </row>
    <row r="3306" spans="1:11">
      <c r="A3306" t="str">
        <f t="shared" si="52"/>
        <v>10TH FLUL31.35</v>
      </c>
      <c r="B3306" t="s">
        <v>51</v>
      </c>
      <c r="C3306" t="s">
        <v>69</v>
      </c>
      <c r="D3306" t="s">
        <v>14</v>
      </c>
      <c r="E3306">
        <v>1.35</v>
      </c>
      <c r="F3306">
        <v>6446.54</v>
      </c>
      <c r="G3306">
        <v>-628.94000000000005</v>
      </c>
      <c r="H3306">
        <v>-592.16</v>
      </c>
      <c r="I3306">
        <v>116.43899999999999</v>
      </c>
      <c r="J3306">
        <v>-171.363</v>
      </c>
      <c r="K3306">
        <v>-72.305000000000007</v>
      </c>
    </row>
    <row r="3307" spans="1:11">
      <c r="A3307" t="str">
        <f t="shared" si="52"/>
        <v>10TH FLUL32.7</v>
      </c>
      <c r="B3307" t="s">
        <v>51</v>
      </c>
      <c r="C3307" t="s">
        <v>69</v>
      </c>
      <c r="D3307" t="s">
        <v>14</v>
      </c>
      <c r="E3307">
        <v>2.7</v>
      </c>
      <c r="F3307">
        <v>6446.54</v>
      </c>
      <c r="G3307">
        <v>-628.94000000000005</v>
      </c>
      <c r="H3307">
        <v>-592.16</v>
      </c>
      <c r="I3307">
        <v>116.43899999999999</v>
      </c>
      <c r="J3307">
        <v>648.49800000000005</v>
      </c>
      <c r="K3307">
        <v>828.81</v>
      </c>
    </row>
    <row r="3308" spans="1:11">
      <c r="A3308" t="str">
        <f t="shared" si="52"/>
        <v>9TH FLUL10</v>
      </c>
      <c r="B3308" t="s">
        <v>52</v>
      </c>
      <c r="C3308" t="s">
        <v>69</v>
      </c>
      <c r="D3308" t="s">
        <v>12</v>
      </c>
      <c r="E3308">
        <v>0</v>
      </c>
      <c r="F3308">
        <v>-69188.87</v>
      </c>
      <c r="G3308">
        <v>21595.42</v>
      </c>
      <c r="H3308">
        <v>-9942.7999999999993</v>
      </c>
      <c r="I3308">
        <v>44.018000000000001</v>
      </c>
      <c r="J3308">
        <v>-16754.111000000001</v>
      </c>
      <c r="K3308">
        <v>34851.881000000001</v>
      </c>
    </row>
    <row r="3309" spans="1:11">
      <c r="A3309" t="str">
        <f t="shared" si="52"/>
        <v>9TH FLUL11.35</v>
      </c>
      <c r="B3309" t="s">
        <v>52</v>
      </c>
      <c r="C3309" t="s">
        <v>69</v>
      </c>
      <c r="D3309" t="s">
        <v>12</v>
      </c>
      <c r="E3309">
        <v>1.35</v>
      </c>
      <c r="F3309">
        <v>-69188.87</v>
      </c>
      <c r="G3309">
        <v>21595.42</v>
      </c>
      <c r="H3309">
        <v>-9942.7999999999993</v>
      </c>
      <c r="I3309">
        <v>44.018000000000001</v>
      </c>
      <c r="J3309">
        <v>-3261.183</v>
      </c>
      <c r="K3309">
        <v>3654.2139999999999</v>
      </c>
    </row>
    <row r="3310" spans="1:11">
      <c r="A3310" t="str">
        <f t="shared" si="52"/>
        <v>9TH FLUL12.7</v>
      </c>
      <c r="B3310" t="s">
        <v>52</v>
      </c>
      <c r="C3310" t="s">
        <v>69</v>
      </c>
      <c r="D3310" t="s">
        <v>12</v>
      </c>
      <c r="E3310">
        <v>2.7</v>
      </c>
      <c r="F3310">
        <v>-69188.87</v>
      </c>
      <c r="G3310">
        <v>21595.42</v>
      </c>
      <c r="H3310">
        <v>-9942.7999999999993</v>
      </c>
      <c r="I3310">
        <v>44.018000000000001</v>
      </c>
      <c r="J3310">
        <v>10263.954</v>
      </c>
      <c r="K3310">
        <v>-27579.573</v>
      </c>
    </row>
    <row r="3311" spans="1:11">
      <c r="A3311" t="str">
        <f t="shared" si="52"/>
        <v>9TH FLUL20</v>
      </c>
      <c r="B3311" t="s">
        <v>52</v>
      </c>
      <c r="C3311" t="s">
        <v>69</v>
      </c>
      <c r="D3311" t="s">
        <v>13</v>
      </c>
      <c r="E3311">
        <v>0</v>
      </c>
      <c r="F3311">
        <v>-169557.68</v>
      </c>
      <c r="G3311">
        <v>-1915.03</v>
      </c>
      <c r="H3311">
        <v>27751.09</v>
      </c>
      <c r="I3311">
        <v>0.86499999999999999</v>
      </c>
      <c r="J3311">
        <v>48356.527999999998</v>
      </c>
      <c r="K3311">
        <v>-3050.8879999999999</v>
      </c>
    </row>
    <row r="3312" spans="1:11">
      <c r="A3312" t="str">
        <f t="shared" si="52"/>
        <v>9TH FLUL21.35</v>
      </c>
      <c r="B3312" t="s">
        <v>52</v>
      </c>
      <c r="C3312" t="s">
        <v>69</v>
      </c>
      <c r="D3312" t="s">
        <v>13</v>
      </c>
      <c r="E3312">
        <v>1.35</v>
      </c>
      <c r="F3312">
        <v>-169557.68</v>
      </c>
      <c r="G3312">
        <v>-1915.03</v>
      </c>
      <c r="H3312">
        <v>27751.09</v>
      </c>
      <c r="I3312">
        <v>0.86499999999999999</v>
      </c>
      <c r="J3312">
        <v>9989.0709999999999</v>
      </c>
      <c r="K3312">
        <v>-403.91899999999998</v>
      </c>
    </row>
    <row r="3313" spans="1:11">
      <c r="A3313" t="str">
        <f t="shared" si="52"/>
        <v>9TH FLUL22.7</v>
      </c>
      <c r="B3313" t="s">
        <v>52</v>
      </c>
      <c r="C3313" t="s">
        <v>69</v>
      </c>
      <c r="D3313" t="s">
        <v>13</v>
      </c>
      <c r="E3313">
        <v>2.7</v>
      </c>
      <c r="F3313">
        <v>-169557.68</v>
      </c>
      <c r="G3313">
        <v>-1915.03</v>
      </c>
      <c r="H3313">
        <v>27751.09</v>
      </c>
      <c r="I3313">
        <v>0.86499999999999999</v>
      </c>
      <c r="J3313">
        <v>-28477.034</v>
      </c>
      <c r="K3313">
        <v>2247.0410000000002</v>
      </c>
    </row>
    <row r="3314" spans="1:11">
      <c r="A3314" t="str">
        <f t="shared" si="52"/>
        <v>9TH FLUL30</v>
      </c>
      <c r="B3314" t="s">
        <v>52</v>
      </c>
      <c r="C3314" t="s">
        <v>69</v>
      </c>
      <c r="D3314" t="s">
        <v>14</v>
      </c>
      <c r="E3314">
        <v>0</v>
      </c>
      <c r="F3314">
        <v>7895.96</v>
      </c>
      <c r="G3314">
        <v>-629.79999999999995</v>
      </c>
      <c r="H3314">
        <v>-646.22</v>
      </c>
      <c r="I3314">
        <v>123.79300000000001</v>
      </c>
      <c r="J3314">
        <v>-1096.4880000000001</v>
      </c>
      <c r="K3314">
        <v>-1034.3150000000001</v>
      </c>
    </row>
    <row r="3315" spans="1:11">
      <c r="A3315" t="str">
        <f t="shared" si="52"/>
        <v>9TH FLUL31.35</v>
      </c>
      <c r="B3315" t="s">
        <v>52</v>
      </c>
      <c r="C3315" t="s">
        <v>69</v>
      </c>
      <c r="D3315" t="s">
        <v>14</v>
      </c>
      <c r="E3315">
        <v>1.35</v>
      </c>
      <c r="F3315">
        <v>7895.96</v>
      </c>
      <c r="G3315">
        <v>-629.79999999999995</v>
      </c>
      <c r="H3315">
        <v>-646.22</v>
      </c>
      <c r="I3315">
        <v>123.79300000000001</v>
      </c>
      <c r="J3315">
        <v>-200.55199999999999</v>
      </c>
      <c r="K3315">
        <v>-120.503</v>
      </c>
    </row>
    <row r="3316" spans="1:11">
      <c r="A3316" t="str">
        <f t="shared" si="52"/>
        <v>9TH FLUL32.7</v>
      </c>
      <c r="B3316" t="s">
        <v>52</v>
      </c>
      <c r="C3316" t="s">
        <v>69</v>
      </c>
      <c r="D3316" t="s">
        <v>14</v>
      </c>
      <c r="E3316">
        <v>2.7</v>
      </c>
      <c r="F3316">
        <v>7895.96</v>
      </c>
      <c r="G3316">
        <v>-629.79999999999995</v>
      </c>
      <c r="H3316">
        <v>-646.22</v>
      </c>
      <c r="I3316">
        <v>123.79300000000001</v>
      </c>
      <c r="J3316">
        <v>697.36599999999999</v>
      </c>
      <c r="K3316">
        <v>794.50099999999998</v>
      </c>
    </row>
    <row r="3317" spans="1:11">
      <c r="A3317" t="str">
        <f t="shared" si="52"/>
        <v>8TH FLUL10</v>
      </c>
      <c r="B3317" t="s">
        <v>53</v>
      </c>
      <c r="C3317" t="s">
        <v>69</v>
      </c>
      <c r="D3317" t="s">
        <v>12</v>
      </c>
      <c r="E3317">
        <v>0</v>
      </c>
      <c r="F3317">
        <v>-85701.3</v>
      </c>
      <c r="G3317">
        <v>23729.279999999999</v>
      </c>
      <c r="H3317">
        <v>-9769.07</v>
      </c>
      <c r="I3317">
        <v>49.564999999999998</v>
      </c>
      <c r="J3317">
        <v>-16533.572</v>
      </c>
      <c r="K3317">
        <v>41972.561000000002</v>
      </c>
    </row>
    <row r="3318" spans="1:11">
      <c r="A3318" t="str">
        <f t="shared" si="52"/>
        <v>8TH FLUL11.35</v>
      </c>
      <c r="B3318" t="s">
        <v>53</v>
      </c>
      <c r="C3318" t="s">
        <v>69</v>
      </c>
      <c r="D3318" t="s">
        <v>12</v>
      </c>
      <c r="E3318">
        <v>1.35</v>
      </c>
      <c r="F3318">
        <v>-85701.3</v>
      </c>
      <c r="G3318">
        <v>23729.279999999999</v>
      </c>
      <c r="H3318">
        <v>-9769.07</v>
      </c>
      <c r="I3318">
        <v>49.564999999999998</v>
      </c>
      <c r="J3318">
        <v>-3259.998</v>
      </c>
      <c r="K3318">
        <v>7508.4970000000003</v>
      </c>
    </row>
    <row r="3319" spans="1:11">
      <c r="A3319" t="str">
        <f t="shared" si="52"/>
        <v>8TH FLUL12.7</v>
      </c>
      <c r="B3319" t="s">
        <v>53</v>
      </c>
      <c r="C3319" t="s">
        <v>69</v>
      </c>
      <c r="D3319" t="s">
        <v>12</v>
      </c>
      <c r="E3319">
        <v>2.7</v>
      </c>
      <c r="F3319">
        <v>-85701.3</v>
      </c>
      <c r="G3319">
        <v>23729.279999999999</v>
      </c>
      <c r="H3319">
        <v>-9769.07</v>
      </c>
      <c r="I3319">
        <v>49.564999999999998</v>
      </c>
      <c r="J3319">
        <v>10050.617</v>
      </c>
      <c r="K3319">
        <v>-27040.894</v>
      </c>
    </row>
    <row r="3320" spans="1:11">
      <c r="A3320" t="str">
        <f t="shared" si="52"/>
        <v>8TH FLUL20</v>
      </c>
      <c r="B3320" t="s">
        <v>53</v>
      </c>
      <c r="C3320" t="s">
        <v>69</v>
      </c>
      <c r="D3320" t="s">
        <v>13</v>
      </c>
      <c r="E3320">
        <v>0</v>
      </c>
      <c r="F3320">
        <v>-197932.74</v>
      </c>
      <c r="G3320">
        <v>-1914.26</v>
      </c>
      <c r="H3320">
        <v>27843</v>
      </c>
      <c r="I3320">
        <v>1.68</v>
      </c>
      <c r="J3320">
        <v>49186.286</v>
      </c>
      <c r="K3320">
        <v>-3249.0259999999998</v>
      </c>
    </row>
    <row r="3321" spans="1:11">
      <c r="A3321" t="str">
        <f t="shared" si="52"/>
        <v>8TH FLUL21.35</v>
      </c>
      <c r="B3321" t="s">
        <v>53</v>
      </c>
      <c r="C3321" t="s">
        <v>69</v>
      </c>
      <c r="D3321" t="s">
        <v>13</v>
      </c>
      <c r="E3321">
        <v>1.35</v>
      </c>
      <c r="F3321">
        <v>-197932.74</v>
      </c>
      <c r="G3321">
        <v>-1914.26</v>
      </c>
      <c r="H3321">
        <v>27843</v>
      </c>
      <c r="I3321">
        <v>1.68</v>
      </c>
      <c r="J3321">
        <v>10568.964</v>
      </c>
      <c r="K3321">
        <v>-589.774</v>
      </c>
    </row>
    <row r="3322" spans="1:11">
      <c r="A3322" t="str">
        <f t="shared" si="52"/>
        <v>8TH FLUL22.7</v>
      </c>
      <c r="B3322" t="s">
        <v>53</v>
      </c>
      <c r="C3322" t="s">
        <v>69</v>
      </c>
      <c r="D3322" t="s">
        <v>13</v>
      </c>
      <c r="E3322">
        <v>2.7</v>
      </c>
      <c r="F3322">
        <v>-197932.74</v>
      </c>
      <c r="G3322">
        <v>-1914.26</v>
      </c>
      <c r="H3322">
        <v>27843</v>
      </c>
      <c r="I3322">
        <v>1.68</v>
      </c>
      <c r="J3322">
        <v>-28168.437000000002</v>
      </c>
      <c r="K3322">
        <v>2076.1799999999998</v>
      </c>
    </row>
    <row r="3323" spans="1:11">
      <c r="A3323" t="str">
        <f t="shared" si="52"/>
        <v>8TH FLUL30</v>
      </c>
      <c r="B3323" t="s">
        <v>53</v>
      </c>
      <c r="C3323" t="s">
        <v>69</v>
      </c>
      <c r="D3323" t="s">
        <v>14</v>
      </c>
      <c r="E3323">
        <v>0</v>
      </c>
      <c r="F3323">
        <v>9453.14</v>
      </c>
      <c r="G3323">
        <v>-734.41</v>
      </c>
      <c r="H3323">
        <v>-695.04</v>
      </c>
      <c r="I3323">
        <v>129.21299999999999</v>
      </c>
      <c r="J3323">
        <v>-1203.0650000000001</v>
      </c>
      <c r="K3323">
        <v>-1334.971</v>
      </c>
    </row>
    <row r="3324" spans="1:11">
      <c r="A3324" t="str">
        <f t="shared" si="52"/>
        <v>8TH FLUL31.35</v>
      </c>
      <c r="B3324" t="s">
        <v>53</v>
      </c>
      <c r="C3324" t="s">
        <v>69</v>
      </c>
      <c r="D3324" t="s">
        <v>14</v>
      </c>
      <c r="E3324">
        <v>1.35</v>
      </c>
      <c r="F3324">
        <v>9453.14</v>
      </c>
      <c r="G3324">
        <v>-734.41</v>
      </c>
      <c r="H3324">
        <v>-695.04</v>
      </c>
      <c r="I3324">
        <v>129.21299999999999</v>
      </c>
      <c r="J3324">
        <v>-236.74600000000001</v>
      </c>
      <c r="K3324">
        <v>-268.60500000000002</v>
      </c>
    </row>
    <row r="3325" spans="1:11">
      <c r="A3325" t="str">
        <f t="shared" si="52"/>
        <v>8TH FLUL32.7</v>
      </c>
      <c r="B3325" t="s">
        <v>53</v>
      </c>
      <c r="C3325" t="s">
        <v>69</v>
      </c>
      <c r="D3325" t="s">
        <v>14</v>
      </c>
      <c r="E3325">
        <v>2.7</v>
      </c>
      <c r="F3325">
        <v>9453.14</v>
      </c>
      <c r="G3325">
        <v>-734.41</v>
      </c>
      <c r="H3325">
        <v>-695.04</v>
      </c>
      <c r="I3325">
        <v>129.21299999999999</v>
      </c>
      <c r="J3325">
        <v>732.26300000000003</v>
      </c>
      <c r="K3325">
        <v>800.81200000000001</v>
      </c>
    </row>
    <row r="3326" spans="1:11">
      <c r="A3326" t="str">
        <f t="shared" si="52"/>
        <v>7TH FLUL10</v>
      </c>
      <c r="B3326" t="s">
        <v>54</v>
      </c>
      <c r="C3326" t="s">
        <v>69</v>
      </c>
      <c r="D3326" t="s">
        <v>12</v>
      </c>
      <c r="E3326">
        <v>0</v>
      </c>
      <c r="F3326">
        <v>-103359.79</v>
      </c>
      <c r="G3326">
        <v>23624.09</v>
      </c>
      <c r="H3326">
        <v>-9313.57</v>
      </c>
      <c r="I3326">
        <v>50.460999999999999</v>
      </c>
      <c r="J3326">
        <v>-15866.605</v>
      </c>
      <c r="K3326">
        <v>47325.133999999998</v>
      </c>
    </row>
    <row r="3327" spans="1:11">
      <c r="A3327" t="str">
        <f t="shared" si="52"/>
        <v>7TH FLUL11.35</v>
      </c>
      <c r="B3327" t="s">
        <v>54</v>
      </c>
      <c r="C3327" t="s">
        <v>69</v>
      </c>
      <c r="D3327" t="s">
        <v>12</v>
      </c>
      <c r="E3327">
        <v>1.35</v>
      </c>
      <c r="F3327">
        <v>-103359.79</v>
      </c>
      <c r="G3327">
        <v>23624.09</v>
      </c>
      <c r="H3327">
        <v>-9313.57</v>
      </c>
      <c r="I3327">
        <v>50.460999999999999</v>
      </c>
      <c r="J3327">
        <v>-3196.4989999999998</v>
      </c>
      <c r="K3327">
        <v>12763.794</v>
      </c>
    </row>
    <row r="3328" spans="1:11">
      <c r="A3328" t="str">
        <f t="shared" si="52"/>
        <v>7TH FLUL12.7</v>
      </c>
      <c r="B3328" t="s">
        <v>54</v>
      </c>
      <c r="C3328" t="s">
        <v>69</v>
      </c>
      <c r="D3328" t="s">
        <v>12</v>
      </c>
      <c r="E3328">
        <v>2.7</v>
      </c>
      <c r="F3328">
        <v>-103359.79</v>
      </c>
      <c r="G3328">
        <v>23624.09</v>
      </c>
      <c r="H3328">
        <v>-9313.57</v>
      </c>
      <c r="I3328">
        <v>50.460999999999999</v>
      </c>
      <c r="J3328">
        <v>9514.7990000000009</v>
      </c>
      <c r="K3328">
        <v>-21961.972000000002</v>
      </c>
    </row>
    <row r="3329" spans="1:11">
      <c r="A3329" t="str">
        <f t="shared" si="52"/>
        <v>7TH FLUL20</v>
      </c>
      <c r="B3329" t="s">
        <v>54</v>
      </c>
      <c r="C3329" t="s">
        <v>69</v>
      </c>
      <c r="D3329" t="s">
        <v>13</v>
      </c>
      <c r="E3329">
        <v>0</v>
      </c>
      <c r="F3329">
        <v>-226248.58</v>
      </c>
      <c r="G3329">
        <v>-1615.34</v>
      </c>
      <c r="H3329">
        <v>27257.35</v>
      </c>
      <c r="I3329">
        <v>2.137</v>
      </c>
      <c r="J3329">
        <v>48901.837</v>
      </c>
      <c r="K3329">
        <v>-2795.2350000000001</v>
      </c>
    </row>
    <row r="3330" spans="1:11">
      <c r="A3330" t="str">
        <f t="shared" si="52"/>
        <v>7TH FLUL21.35</v>
      </c>
      <c r="B3330" t="s">
        <v>54</v>
      </c>
      <c r="C3330" t="s">
        <v>69</v>
      </c>
      <c r="D3330" t="s">
        <v>13</v>
      </c>
      <c r="E3330">
        <v>1.35</v>
      </c>
      <c r="F3330">
        <v>-226248.58</v>
      </c>
      <c r="G3330">
        <v>-1615.34</v>
      </c>
      <c r="H3330">
        <v>27257.35</v>
      </c>
      <c r="I3330">
        <v>2.137</v>
      </c>
      <c r="J3330">
        <v>10973.031000000001</v>
      </c>
      <c r="K3330">
        <v>-529.78700000000003</v>
      </c>
    </row>
    <row r="3331" spans="1:11">
      <c r="A3331" t="str">
        <f t="shared" si="52"/>
        <v>7TH FLUL22.7</v>
      </c>
      <c r="B3331" t="s">
        <v>54</v>
      </c>
      <c r="C3331" t="s">
        <v>69</v>
      </c>
      <c r="D3331" t="s">
        <v>13</v>
      </c>
      <c r="E3331">
        <v>2.7</v>
      </c>
      <c r="F3331">
        <v>-226248.58</v>
      </c>
      <c r="G3331">
        <v>-1615.34</v>
      </c>
      <c r="H3331">
        <v>27257.35</v>
      </c>
      <c r="I3331">
        <v>2.137</v>
      </c>
      <c r="J3331">
        <v>-27097.157999999999</v>
      </c>
      <c r="K3331">
        <v>1742.489</v>
      </c>
    </row>
    <row r="3332" spans="1:11">
      <c r="A3332" t="str">
        <f t="shared" si="52"/>
        <v>7TH FLUL30</v>
      </c>
      <c r="B3332" t="s">
        <v>54</v>
      </c>
      <c r="C3332" t="s">
        <v>69</v>
      </c>
      <c r="D3332" t="s">
        <v>14</v>
      </c>
      <c r="E3332">
        <v>0</v>
      </c>
      <c r="F3332">
        <v>11066.33</v>
      </c>
      <c r="G3332">
        <v>-513.34</v>
      </c>
      <c r="H3332">
        <v>-718.89</v>
      </c>
      <c r="I3332">
        <v>130.071</v>
      </c>
      <c r="J3332">
        <v>-1284.9549999999999</v>
      </c>
      <c r="K3332">
        <v>-862.62800000000004</v>
      </c>
    </row>
    <row r="3333" spans="1:11">
      <c r="A3333" t="str">
        <f t="shared" si="52"/>
        <v>7TH FLUL31.35</v>
      </c>
      <c r="B3333" t="s">
        <v>54</v>
      </c>
      <c r="C3333" t="s">
        <v>69</v>
      </c>
      <c r="D3333" t="s">
        <v>14</v>
      </c>
      <c r="E3333">
        <v>1.35</v>
      </c>
      <c r="F3333">
        <v>11066.33</v>
      </c>
      <c r="G3333">
        <v>-513.34</v>
      </c>
      <c r="H3333">
        <v>-718.89</v>
      </c>
      <c r="I3333">
        <v>130.071</v>
      </c>
      <c r="J3333">
        <v>-282.911</v>
      </c>
      <c r="K3333">
        <v>-83.353999999999999</v>
      </c>
    </row>
    <row r="3334" spans="1:11">
      <c r="A3334" t="str">
        <f t="shared" si="52"/>
        <v>7TH FLUL32.7</v>
      </c>
      <c r="B3334" t="s">
        <v>54</v>
      </c>
      <c r="C3334" t="s">
        <v>69</v>
      </c>
      <c r="D3334" t="s">
        <v>14</v>
      </c>
      <c r="E3334">
        <v>2.7</v>
      </c>
      <c r="F3334">
        <v>11066.33</v>
      </c>
      <c r="G3334">
        <v>-513.34</v>
      </c>
      <c r="H3334">
        <v>-718.89</v>
      </c>
      <c r="I3334">
        <v>130.071</v>
      </c>
      <c r="J3334">
        <v>722.77800000000002</v>
      </c>
      <c r="K3334">
        <v>696.995</v>
      </c>
    </row>
    <row r="3335" spans="1:11">
      <c r="A3335" t="str">
        <f t="shared" si="52"/>
        <v>6TH FLUL10</v>
      </c>
      <c r="B3335" t="s">
        <v>55</v>
      </c>
      <c r="C3335" t="s">
        <v>69</v>
      </c>
      <c r="D3335" t="s">
        <v>12</v>
      </c>
      <c r="E3335">
        <v>0</v>
      </c>
      <c r="F3335">
        <v>-119939.59</v>
      </c>
      <c r="G3335">
        <v>37808.54</v>
      </c>
      <c r="H3335">
        <v>-8476.4</v>
      </c>
      <c r="I3335">
        <v>45.94</v>
      </c>
      <c r="J3335">
        <v>-14380.933999999999</v>
      </c>
      <c r="K3335">
        <v>104614.481</v>
      </c>
    </row>
    <row r="3336" spans="1:11">
      <c r="A3336" t="str">
        <f t="shared" si="52"/>
        <v>6TH FLUL11.35</v>
      </c>
      <c r="B3336" t="s">
        <v>55</v>
      </c>
      <c r="C3336" t="s">
        <v>69</v>
      </c>
      <c r="D3336" t="s">
        <v>12</v>
      </c>
      <c r="E3336">
        <v>1.35</v>
      </c>
      <c r="F3336">
        <v>-119939.59</v>
      </c>
      <c r="G3336">
        <v>37808.54</v>
      </c>
      <c r="H3336">
        <v>-8476.4</v>
      </c>
      <c r="I3336">
        <v>45.94</v>
      </c>
      <c r="J3336">
        <v>-2831.462</v>
      </c>
      <c r="K3336">
        <v>51564.281999999999</v>
      </c>
    </row>
    <row r="3337" spans="1:11">
      <c r="A3337" t="str">
        <f t="shared" si="52"/>
        <v>6TH FLUL12.7</v>
      </c>
      <c r="B3337" t="s">
        <v>55</v>
      </c>
      <c r="C3337" t="s">
        <v>69</v>
      </c>
      <c r="D3337" t="s">
        <v>12</v>
      </c>
      <c r="E3337">
        <v>2.7</v>
      </c>
      <c r="F3337">
        <v>-119939.59</v>
      </c>
      <c r="G3337">
        <v>37808.54</v>
      </c>
      <c r="H3337">
        <v>-8476.4</v>
      </c>
      <c r="I3337">
        <v>45.94</v>
      </c>
      <c r="J3337">
        <v>8758.9539999999997</v>
      </c>
      <c r="K3337">
        <v>-2230.9009999999998</v>
      </c>
    </row>
    <row r="3338" spans="1:11">
      <c r="A3338" t="str">
        <f t="shared" si="52"/>
        <v>6TH FLUL20</v>
      </c>
      <c r="B3338" t="s">
        <v>55</v>
      </c>
      <c r="C3338" t="s">
        <v>69</v>
      </c>
      <c r="D3338" t="s">
        <v>13</v>
      </c>
      <c r="E3338">
        <v>0</v>
      </c>
      <c r="F3338">
        <v>-253782.2</v>
      </c>
      <c r="G3338">
        <v>-2520.34</v>
      </c>
      <c r="H3338">
        <v>26489.31</v>
      </c>
      <c r="I3338">
        <v>2.0419999999999998</v>
      </c>
      <c r="J3338">
        <v>49241.667000000001</v>
      </c>
      <c r="K3338">
        <v>-5916.143</v>
      </c>
    </row>
    <row r="3339" spans="1:11">
      <c r="A3339" t="str">
        <f t="shared" si="52"/>
        <v>6TH FLUL21.35</v>
      </c>
      <c r="B3339" t="s">
        <v>55</v>
      </c>
      <c r="C3339" t="s">
        <v>69</v>
      </c>
      <c r="D3339" t="s">
        <v>13</v>
      </c>
      <c r="E3339">
        <v>1.35</v>
      </c>
      <c r="F3339">
        <v>-253782.2</v>
      </c>
      <c r="G3339">
        <v>-2520.34</v>
      </c>
      <c r="H3339">
        <v>26489.31</v>
      </c>
      <c r="I3339">
        <v>2.0419999999999998</v>
      </c>
      <c r="J3339">
        <v>12304.222</v>
      </c>
      <c r="K3339">
        <v>-2454.4189999999999</v>
      </c>
    </row>
    <row r="3340" spans="1:11">
      <c r="A3340" t="str">
        <f t="shared" si="52"/>
        <v>6TH FLUL22.7</v>
      </c>
      <c r="B3340" t="s">
        <v>55</v>
      </c>
      <c r="C3340" t="s">
        <v>69</v>
      </c>
      <c r="D3340" t="s">
        <v>13</v>
      </c>
      <c r="E3340">
        <v>2.7</v>
      </c>
      <c r="F3340">
        <v>-253782.2</v>
      </c>
      <c r="G3340">
        <v>-2520.34</v>
      </c>
      <c r="H3340">
        <v>26489.31</v>
      </c>
      <c r="I3340">
        <v>2.0419999999999998</v>
      </c>
      <c r="J3340">
        <v>-24811.092000000001</v>
      </c>
      <c r="K3340">
        <v>1042.77</v>
      </c>
    </row>
    <row r="3341" spans="1:11">
      <c r="A3341" t="str">
        <f t="shared" si="52"/>
        <v>6TH FLUL30</v>
      </c>
      <c r="B3341" t="s">
        <v>55</v>
      </c>
      <c r="C3341" t="s">
        <v>69</v>
      </c>
      <c r="D3341" t="s">
        <v>14</v>
      </c>
      <c r="E3341">
        <v>0</v>
      </c>
      <c r="F3341">
        <v>12708.72</v>
      </c>
      <c r="G3341">
        <v>-1593.86</v>
      </c>
      <c r="H3341">
        <v>-694.15</v>
      </c>
      <c r="I3341">
        <v>122.742</v>
      </c>
      <c r="J3341">
        <v>-1303.6769999999999</v>
      </c>
      <c r="K3341">
        <v>-3949.2570000000001</v>
      </c>
    </row>
    <row r="3342" spans="1:11">
      <c r="A3342" t="str">
        <f t="shared" ref="A3342:A3405" si="53">+CONCATENATE(B3342,D3342,E3342)</f>
        <v>6TH FLUL31.35</v>
      </c>
      <c r="B3342" t="s">
        <v>55</v>
      </c>
      <c r="C3342" t="s">
        <v>69</v>
      </c>
      <c r="D3342" t="s">
        <v>14</v>
      </c>
      <c r="E3342">
        <v>1.35</v>
      </c>
      <c r="F3342">
        <v>12708.72</v>
      </c>
      <c r="G3342">
        <v>-1593.86</v>
      </c>
      <c r="H3342">
        <v>-694.15</v>
      </c>
      <c r="I3342">
        <v>122.742</v>
      </c>
      <c r="J3342">
        <v>-333.923</v>
      </c>
      <c r="K3342">
        <v>-1722.4110000000001</v>
      </c>
    </row>
    <row r="3343" spans="1:11">
      <c r="A3343" t="str">
        <f t="shared" si="53"/>
        <v>6TH FLUL32.7</v>
      </c>
      <c r="B3343" t="s">
        <v>55</v>
      </c>
      <c r="C3343" t="s">
        <v>69</v>
      </c>
      <c r="D3343" t="s">
        <v>14</v>
      </c>
      <c r="E3343">
        <v>2.7</v>
      </c>
      <c r="F3343">
        <v>12708.72</v>
      </c>
      <c r="G3343">
        <v>-1593.86</v>
      </c>
      <c r="H3343">
        <v>-694.15</v>
      </c>
      <c r="I3343">
        <v>122.742</v>
      </c>
      <c r="J3343">
        <v>640.65700000000004</v>
      </c>
      <c r="K3343">
        <v>529.32299999999998</v>
      </c>
    </row>
    <row r="3344" spans="1:11">
      <c r="A3344" t="str">
        <f t="shared" si="53"/>
        <v>5TH FLUL10</v>
      </c>
      <c r="B3344" t="s">
        <v>33</v>
      </c>
      <c r="C3344" t="s">
        <v>69</v>
      </c>
      <c r="D3344" t="s">
        <v>12</v>
      </c>
      <c r="E3344">
        <v>0</v>
      </c>
      <c r="F3344">
        <v>-110614.56</v>
      </c>
      <c r="G3344">
        <v>60118.99</v>
      </c>
      <c r="H3344">
        <v>-4812.46</v>
      </c>
      <c r="I3344">
        <v>-2.012</v>
      </c>
      <c r="J3344">
        <v>-8986.59</v>
      </c>
      <c r="K3344">
        <v>129000.32399999999</v>
      </c>
    </row>
    <row r="3345" spans="1:11">
      <c r="A3345" t="str">
        <f t="shared" si="53"/>
        <v>5TH FLUL11.895</v>
      </c>
      <c r="B3345" t="s">
        <v>33</v>
      </c>
      <c r="C3345" t="s">
        <v>69</v>
      </c>
      <c r="D3345" t="s">
        <v>12</v>
      </c>
      <c r="E3345">
        <v>1.895</v>
      </c>
      <c r="F3345">
        <v>-110614.56</v>
      </c>
      <c r="G3345">
        <v>60118.99</v>
      </c>
      <c r="H3345">
        <v>-4812.46</v>
      </c>
      <c r="I3345">
        <v>-2.012</v>
      </c>
      <c r="J3345">
        <v>337.47500000000002</v>
      </c>
      <c r="K3345">
        <v>11149.611000000001</v>
      </c>
    </row>
    <row r="3346" spans="1:11">
      <c r="A3346" t="str">
        <f t="shared" si="53"/>
        <v>5TH FLUL13.79</v>
      </c>
      <c r="B3346" t="s">
        <v>33</v>
      </c>
      <c r="C3346" t="s">
        <v>69</v>
      </c>
      <c r="D3346" t="s">
        <v>12</v>
      </c>
      <c r="E3346">
        <v>3.79</v>
      </c>
      <c r="F3346">
        <v>-110614.56</v>
      </c>
      <c r="G3346">
        <v>60118.99</v>
      </c>
      <c r="H3346">
        <v>-4812.46</v>
      </c>
      <c r="I3346">
        <v>-2.012</v>
      </c>
      <c r="J3346">
        <v>9655.3559999999998</v>
      </c>
      <c r="K3346">
        <v>-106907.81299999999</v>
      </c>
    </row>
    <row r="3347" spans="1:11">
      <c r="A3347" t="str">
        <f t="shared" si="53"/>
        <v>5TH FLUL20</v>
      </c>
      <c r="B3347" t="s">
        <v>33</v>
      </c>
      <c r="C3347" t="s">
        <v>69</v>
      </c>
      <c r="D3347" t="s">
        <v>13</v>
      </c>
      <c r="E3347">
        <v>0</v>
      </c>
      <c r="F3347">
        <v>-281785.88</v>
      </c>
      <c r="G3347">
        <v>-3494.16</v>
      </c>
      <c r="H3347">
        <v>16419.09</v>
      </c>
      <c r="I3347">
        <v>9.4120000000000008</v>
      </c>
      <c r="J3347">
        <v>35277.402000000002</v>
      </c>
      <c r="K3347">
        <v>-5987.4059999999999</v>
      </c>
    </row>
    <row r="3348" spans="1:11">
      <c r="A3348" t="str">
        <f t="shared" si="53"/>
        <v>5TH FLUL21.895</v>
      </c>
      <c r="B3348" t="s">
        <v>33</v>
      </c>
      <c r="C3348" t="s">
        <v>69</v>
      </c>
      <c r="D3348" t="s">
        <v>13</v>
      </c>
      <c r="E3348">
        <v>1.895</v>
      </c>
      <c r="F3348">
        <v>-281785.88</v>
      </c>
      <c r="G3348">
        <v>-3494.16</v>
      </c>
      <c r="H3348">
        <v>16419.09</v>
      </c>
      <c r="I3348">
        <v>9.4120000000000008</v>
      </c>
      <c r="J3348">
        <v>2110.3679999999999</v>
      </c>
      <c r="K3348">
        <v>813.36900000000003</v>
      </c>
    </row>
    <row r="3349" spans="1:11">
      <c r="A3349" t="str">
        <f t="shared" si="53"/>
        <v>5TH FLUL23.79</v>
      </c>
      <c r="B3349" t="s">
        <v>33</v>
      </c>
      <c r="C3349" t="s">
        <v>69</v>
      </c>
      <c r="D3349" t="s">
        <v>13</v>
      </c>
      <c r="E3349">
        <v>3.79</v>
      </c>
      <c r="F3349">
        <v>-281785.88</v>
      </c>
      <c r="G3349">
        <v>-3494.16</v>
      </c>
      <c r="H3349">
        <v>16419.09</v>
      </c>
      <c r="I3349">
        <v>9.4120000000000008</v>
      </c>
      <c r="J3349">
        <v>-31095.852999999999</v>
      </c>
      <c r="K3349">
        <v>7599.152</v>
      </c>
    </row>
    <row r="3350" spans="1:11">
      <c r="A3350" t="str">
        <f t="shared" si="53"/>
        <v>5TH FLUL30</v>
      </c>
      <c r="B3350" t="s">
        <v>33</v>
      </c>
      <c r="C3350" t="s">
        <v>69</v>
      </c>
      <c r="D3350" t="s">
        <v>14</v>
      </c>
      <c r="E3350">
        <v>0</v>
      </c>
      <c r="F3350">
        <v>13308.91</v>
      </c>
      <c r="G3350">
        <v>-2454.09</v>
      </c>
      <c r="H3350">
        <v>-424.79</v>
      </c>
      <c r="I3350">
        <v>217.50800000000001</v>
      </c>
      <c r="J3350">
        <v>-937.17100000000005</v>
      </c>
      <c r="K3350">
        <v>-5235.433</v>
      </c>
    </row>
    <row r="3351" spans="1:11">
      <c r="A3351" t="str">
        <f t="shared" si="53"/>
        <v>5TH FLUL31.895</v>
      </c>
      <c r="B3351" t="s">
        <v>33</v>
      </c>
      <c r="C3351" t="s">
        <v>69</v>
      </c>
      <c r="D3351" t="s">
        <v>14</v>
      </c>
      <c r="E3351">
        <v>1.895</v>
      </c>
      <c r="F3351">
        <v>13308.91</v>
      </c>
      <c r="G3351">
        <v>-2454.09</v>
      </c>
      <c r="H3351">
        <v>-424.79</v>
      </c>
      <c r="I3351">
        <v>217.50800000000001</v>
      </c>
      <c r="J3351">
        <v>-76.180999999999997</v>
      </c>
      <c r="K3351">
        <v>-431.892</v>
      </c>
    </row>
    <row r="3352" spans="1:11">
      <c r="A3352" t="str">
        <f t="shared" si="53"/>
        <v>5TH FLUL33.79</v>
      </c>
      <c r="B3352" t="s">
        <v>33</v>
      </c>
      <c r="C3352" t="s">
        <v>69</v>
      </c>
      <c r="D3352" t="s">
        <v>14</v>
      </c>
      <c r="E3352">
        <v>3.79</v>
      </c>
      <c r="F3352">
        <v>13308.91</v>
      </c>
      <c r="G3352">
        <v>-2454.09</v>
      </c>
      <c r="H3352">
        <v>-424.79</v>
      </c>
      <c r="I3352">
        <v>217.50800000000001</v>
      </c>
      <c r="J3352">
        <v>786.22199999999998</v>
      </c>
      <c r="K3352">
        <v>4379.6580000000004</v>
      </c>
    </row>
    <row r="3353" spans="1:11">
      <c r="A3353" t="str">
        <f t="shared" si="53"/>
        <v>4TH FLUL10</v>
      </c>
      <c r="B3353" t="s">
        <v>20</v>
      </c>
      <c r="C3353" t="s">
        <v>69</v>
      </c>
      <c r="D3353" t="s">
        <v>12</v>
      </c>
      <c r="E3353">
        <v>0</v>
      </c>
      <c r="F3353">
        <v>-81446.710000000006</v>
      </c>
      <c r="G3353">
        <v>57720.77</v>
      </c>
      <c r="H3353">
        <v>-1393.43</v>
      </c>
      <c r="I3353">
        <v>-185.143</v>
      </c>
      <c r="J3353">
        <v>-4564.6499999999996</v>
      </c>
      <c r="K3353">
        <v>123373.322</v>
      </c>
    </row>
    <row r="3354" spans="1:11">
      <c r="A3354" t="str">
        <f t="shared" si="53"/>
        <v>4TH FLUL11.64</v>
      </c>
      <c r="B3354" t="s">
        <v>20</v>
      </c>
      <c r="C3354" t="s">
        <v>69</v>
      </c>
      <c r="D3354" t="s">
        <v>12</v>
      </c>
      <c r="E3354">
        <v>1.64</v>
      </c>
      <c r="F3354">
        <v>-81446.710000000006</v>
      </c>
      <c r="G3354">
        <v>57720.77</v>
      </c>
      <c r="H3354">
        <v>-1393.43</v>
      </c>
      <c r="I3354">
        <v>-185.143</v>
      </c>
      <c r="J3354">
        <v>-2158.8249999999998</v>
      </c>
      <c r="K3354">
        <v>24717.606</v>
      </c>
    </row>
    <row r="3355" spans="1:11">
      <c r="A3355" t="str">
        <f t="shared" si="53"/>
        <v>4TH FLUL13.28</v>
      </c>
      <c r="B3355" t="s">
        <v>20</v>
      </c>
      <c r="C3355" t="s">
        <v>69</v>
      </c>
      <c r="D3355" t="s">
        <v>12</v>
      </c>
      <c r="E3355">
        <v>3.28</v>
      </c>
      <c r="F3355">
        <v>-81446.710000000006</v>
      </c>
      <c r="G3355">
        <v>57720.77</v>
      </c>
      <c r="H3355">
        <v>-1393.43</v>
      </c>
      <c r="I3355">
        <v>-185.143</v>
      </c>
      <c r="J3355">
        <v>283.34100000000001</v>
      </c>
      <c r="K3355">
        <v>-74354.565000000002</v>
      </c>
    </row>
    <row r="3356" spans="1:11">
      <c r="A3356" t="str">
        <f t="shared" si="53"/>
        <v>4TH FLUL20</v>
      </c>
      <c r="B3356" t="s">
        <v>20</v>
      </c>
      <c r="C3356" t="s">
        <v>69</v>
      </c>
      <c r="D3356" t="s">
        <v>13</v>
      </c>
      <c r="E3356">
        <v>0</v>
      </c>
      <c r="F3356">
        <v>-295706.59000000003</v>
      </c>
      <c r="G3356">
        <v>-4952.59</v>
      </c>
      <c r="H3356">
        <v>6535.88</v>
      </c>
      <c r="I3356">
        <v>8.9809999999999999</v>
      </c>
      <c r="J3356">
        <v>23369.356</v>
      </c>
      <c r="K3356">
        <v>-9703.0429999999997</v>
      </c>
    </row>
    <row r="3357" spans="1:11">
      <c r="A3357" t="str">
        <f t="shared" si="53"/>
        <v>4TH FLUL21.64</v>
      </c>
      <c r="B3357" t="s">
        <v>20</v>
      </c>
      <c r="C3357" t="s">
        <v>69</v>
      </c>
      <c r="D3357" t="s">
        <v>13</v>
      </c>
      <c r="E3357">
        <v>1.64</v>
      </c>
      <c r="F3357">
        <v>-295706.59000000003</v>
      </c>
      <c r="G3357">
        <v>-4952.59</v>
      </c>
      <c r="H3357">
        <v>6535.88</v>
      </c>
      <c r="I3357">
        <v>8.9809999999999999</v>
      </c>
      <c r="J3357">
        <v>10902.419</v>
      </c>
      <c r="K3357">
        <v>-1338.7360000000001</v>
      </c>
    </row>
    <row r="3358" spans="1:11">
      <c r="A3358" t="str">
        <f t="shared" si="53"/>
        <v>4TH FLUL23.28</v>
      </c>
      <c r="B3358" t="s">
        <v>20</v>
      </c>
      <c r="C3358" t="s">
        <v>69</v>
      </c>
      <c r="D3358" t="s">
        <v>13</v>
      </c>
      <c r="E3358">
        <v>3.28</v>
      </c>
      <c r="F3358">
        <v>-295706.59000000003</v>
      </c>
      <c r="G3358">
        <v>-4952.59</v>
      </c>
      <c r="H3358">
        <v>6535.88</v>
      </c>
      <c r="I3358">
        <v>8.9809999999999999</v>
      </c>
      <c r="J3358">
        <v>-1748.0440000000001</v>
      </c>
      <c r="K3358">
        <v>7048.143</v>
      </c>
    </row>
    <row r="3359" spans="1:11">
      <c r="A3359" t="str">
        <f t="shared" si="53"/>
        <v>4TH FLUL30</v>
      </c>
      <c r="B3359" t="s">
        <v>20</v>
      </c>
      <c r="C3359" t="s">
        <v>69</v>
      </c>
      <c r="D3359" t="s">
        <v>14</v>
      </c>
      <c r="E3359">
        <v>0</v>
      </c>
      <c r="F3359">
        <v>12540.09</v>
      </c>
      <c r="G3359">
        <v>-2368.46</v>
      </c>
      <c r="H3359">
        <v>-157.86000000000001</v>
      </c>
      <c r="I3359">
        <v>191.57599999999999</v>
      </c>
      <c r="J3359">
        <v>-567.03099999999995</v>
      </c>
      <c r="K3359">
        <v>-5122.1859999999997</v>
      </c>
    </row>
    <row r="3360" spans="1:11">
      <c r="A3360" t="str">
        <f t="shared" si="53"/>
        <v>4TH FLUL31.64</v>
      </c>
      <c r="B3360" t="s">
        <v>20</v>
      </c>
      <c r="C3360" t="s">
        <v>69</v>
      </c>
      <c r="D3360" t="s">
        <v>14</v>
      </c>
      <c r="E3360">
        <v>1.64</v>
      </c>
      <c r="F3360">
        <v>12540.09</v>
      </c>
      <c r="G3360">
        <v>-2368.46</v>
      </c>
      <c r="H3360">
        <v>-157.86000000000001</v>
      </c>
      <c r="I3360">
        <v>191.57599999999999</v>
      </c>
      <c r="J3360">
        <v>-259.59800000000001</v>
      </c>
      <c r="K3360">
        <v>-1084.5170000000001</v>
      </c>
    </row>
    <row r="3361" spans="1:11">
      <c r="A3361" t="str">
        <f t="shared" si="53"/>
        <v>4TH FLUL33.28</v>
      </c>
      <c r="B3361" t="s">
        <v>20</v>
      </c>
      <c r="C3361" t="s">
        <v>69</v>
      </c>
      <c r="D3361" t="s">
        <v>14</v>
      </c>
      <c r="E3361">
        <v>3.28</v>
      </c>
      <c r="F3361">
        <v>12540.09</v>
      </c>
      <c r="G3361">
        <v>-2368.46</v>
      </c>
      <c r="H3361">
        <v>-157.86000000000001</v>
      </c>
      <c r="I3361">
        <v>191.57599999999999</v>
      </c>
      <c r="J3361">
        <v>52.204000000000001</v>
      </c>
      <c r="K3361">
        <v>2971.4229999999998</v>
      </c>
    </row>
    <row r="3362" spans="1:11">
      <c r="A3362" t="str">
        <f t="shared" si="53"/>
        <v>3RD FLUL10</v>
      </c>
      <c r="B3362" t="s">
        <v>22</v>
      </c>
      <c r="C3362" t="s">
        <v>69</v>
      </c>
      <c r="D3362" t="s">
        <v>12</v>
      </c>
      <c r="E3362">
        <v>0</v>
      </c>
      <c r="F3362">
        <v>-53243.24</v>
      </c>
      <c r="G3362">
        <v>59859.23</v>
      </c>
      <c r="H3362">
        <v>-1901.87</v>
      </c>
      <c r="I3362">
        <v>-255.078</v>
      </c>
      <c r="J3362">
        <v>-4379.8950000000004</v>
      </c>
      <c r="K3362">
        <v>131390.48699999999</v>
      </c>
    </row>
    <row r="3363" spans="1:11">
      <c r="A3363" t="str">
        <f t="shared" si="53"/>
        <v>3RD FLUL11.64</v>
      </c>
      <c r="B3363" t="s">
        <v>22</v>
      </c>
      <c r="C3363" t="s">
        <v>69</v>
      </c>
      <c r="D3363" t="s">
        <v>12</v>
      </c>
      <c r="E3363">
        <v>1.64</v>
      </c>
      <c r="F3363">
        <v>-53243.24</v>
      </c>
      <c r="G3363">
        <v>59859.23</v>
      </c>
      <c r="H3363">
        <v>-1901.87</v>
      </c>
      <c r="I3363">
        <v>-255.078</v>
      </c>
      <c r="J3363">
        <v>-1140.1120000000001</v>
      </c>
      <c r="K3363">
        <v>28628.603999999999</v>
      </c>
    </row>
    <row r="3364" spans="1:11">
      <c r="A3364" t="str">
        <f t="shared" si="53"/>
        <v>3RD FLUL13.28</v>
      </c>
      <c r="B3364" t="s">
        <v>22</v>
      </c>
      <c r="C3364" t="s">
        <v>69</v>
      </c>
      <c r="D3364" t="s">
        <v>12</v>
      </c>
      <c r="E3364">
        <v>3.28</v>
      </c>
      <c r="F3364">
        <v>-53243.24</v>
      </c>
      <c r="G3364">
        <v>59859.23</v>
      </c>
      <c r="H3364">
        <v>-1901.87</v>
      </c>
      <c r="I3364">
        <v>-255.078</v>
      </c>
      <c r="J3364">
        <v>2122.2130000000002</v>
      </c>
      <c r="K3364">
        <v>-74699.437000000005</v>
      </c>
    </row>
    <row r="3365" spans="1:11">
      <c r="A3365" t="str">
        <f t="shared" si="53"/>
        <v>3RD FLUL20</v>
      </c>
      <c r="B3365" t="s">
        <v>22</v>
      </c>
      <c r="C3365" t="s">
        <v>69</v>
      </c>
      <c r="D3365" t="s">
        <v>13</v>
      </c>
      <c r="E3365">
        <v>0</v>
      </c>
      <c r="F3365">
        <v>-308172.67</v>
      </c>
      <c r="G3365">
        <v>-4409.55</v>
      </c>
      <c r="H3365">
        <v>8182.34</v>
      </c>
      <c r="I3365">
        <v>-7.766</v>
      </c>
      <c r="J3365">
        <v>24623.564999999999</v>
      </c>
      <c r="K3365">
        <v>-9824.8700000000008</v>
      </c>
    </row>
    <row r="3366" spans="1:11">
      <c r="A3366" t="str">
        <f t="shared" si="53"/>
        <v>3RD FLUL21.64</v>
      </c>
      <c r="B3366" t="s">
        <v>22</v>
      </c>
      <c r="C3366" t="s">
        <v>69</v>
      </c>
      <c r="D3366" t="s">
        <v>13</v>
      </c>
      <c r="E3366">
        <v>1.64</v>
      </c>
      <c r="F3366">
        <v>-308172.67</v>
      </c>
      <c r="G3366">
        <v>-4409.55</v>
      </c>
      <c r="H3366">
        <v>8182.34</v>
      </c>
      <c r="I3366">
        <v>-7.766</v>
      </c>
      <c r="J3366">
        <v>9424.8960000000006</v>
      </c>
      <c r="K3366">
        <v>-2329.386</v>
      </c>
    </row>
    <row r="3367" spans="1:11">
      <c r="A3367" t="str">
        <f t="shared" si="53"/>
        <v>3RD FLUL23.28</v>
      </c>
      <c r="B3367" t="s">
        <v>22</v>
      </c>
      <c r="C3367" t="s">
        <v>69</v>
      </c>
      <c r="D3367" t="s">
        <v>13</v>
      </c>
      <c r="E3367">
        <v>3.28</v>
      </c>
      <c r="F3367">
        <v>-308172.67</v>
      </c>
      <c r="G3367">
        <v>-4409.55</v>
      </c>
      <c r="H3367">
        <v>8182.34</v>
      </c>
      <c r="I3367">
        <v>-7.766</v>
      </c>
      <c r="J3367">
        <v>-5960.0219999999999</v>
      </c>
      <c r="K3367">
        <v>5212.1580000000004</v>
      </c>
    </row>
    <row r="3368" spans="1:11">
      <c r="A3368" t="str">
        <f t="shared" si="53"/>
        <v>3RD FLUL30</v>
      </c>
      <c r="B3368" t="s">
        <v>22</v>
      </c>
      <c r="C3368" t="s">
        <v>69</v>
      </c>
      <c r="D3368" t="s">
        <v>14</v>
      </c>
      <c r="E3368">
        <v>0</v>
      </c>
      <c r="F3368">
        <v>11793.77</v>
      </c>
      <c r="G3368">
        <v>-2280.34</v>
      </c>
      <c r="H3368">
        <v>-227.85</v>
      </c>
      <c r="I3368">
        <v>173.17400000000001</v>
      </c>
      <c r="J3368">
        <v>-627.22199999999998</v>
      </c>
      <c r="K3368">
        <v>-5149.4369999999999</v>
      </c>
    </row>
    <row r="3369" spans="1:11">
      <c r="A3369" t="str">
        <f t="shared" si="53"/>
        <v>3RD FLUL31.64</v>
      </c>
      <c r="B3369" t="s">
        <v>22</v>
      </c>
      <c r="C3369" t="s">
        <v>69</v>
      </c>
      <c r="D3369" t="s">
        <v>14</v>
      </c>
      <c r="E3369">
        <v>1.64</v>
      </c>
      <c r="F3369">
        <v>11793.77</v>
      </c>
      <c r="G3369">
        <v>-2280.34</v>
      </c>
      <c r="H3369">
        <v>-227.85</v>
      </c>
      <c r="I3369">
        <v>173.17400000000001</v>
      </c>
      <c r="J3369">
        <v>-200.96899999999999</v>
      </c>
      <c r="K3369">
        <v>-1242.81</v>
      </c>
    </row>
    <row r="3370" spans="1:11">
      <c r="A3370" t="str">
        <f t="shared" si="53"/>
        <v>3RD FLUL33.28</v>
      </c>
      <c r="B3370" t="s">
        <v>22</v>
      </c>
      <c r="C3370" t="s">
        <v>69</v>
      </c>
      <c r="D3370" t="s">
        <v>14</v>
      </c>
      <c r="E3370">
        <v>3.28</v>
      </c>
      <c r="F3370">
        <v>11793.77</v>
      </c>
      <c r="G3370">
        <v>-2280.34</v>
      </c>
      <c r="H3370">
        <v>-227.85</v>
      </c>
      <c r="I3370">
        <v>173.17400000000001</v>
      </c>
      <c r="J3370">
        <v>229.255</v>
      </c>
      <c r="K3370">
        <v>2688.39</v>
      </c>
    </row>
    <row r="3371" spans="1:11">
      <c r="A3371" t="str">
        <f t="shared" si="53"/>
        <v>2ND FLUL10</v>
      </c>
      <c r="B3371" t="s">
        <v>23</v>
      </c>
      <c r="C3371" t="s">
        <v>69</v>
      </c>
      <c r="D3371" t="s">
        <v>12</v>
      </c>
      <c r="E3371">
        <v>0</v>
      </c>
      <c r="F3371">
        <v>-27177.45</v>
      </c>
      <c r="G3371">
        <v>53750.12</v>
      </c>
      <c r="H3371">
        <v>-1348.23</v>
      </c>
      <c r="I3371">
        <v>-218.86199999999999</v>
      </c>
      <c r="J3371">
        <v>-3427.3009999999999</v>
      </c>
      <c r="K3371">
        <v>126461.75599999999</v>
      </c>
    </row>
    <row r="3372" spans="1:11">
      <c r="A3372" t="str">
        <f t="shared" si="53"/>
        <v>2ND FLUL11.64</v>
      </c>
      <c r="B3372" t="s">
        <v>23</v>
      </c>
      <c r="C3372" t="s">
        <v>69</v>
      </c>
      <c r="D3372" t="s">
        <v>12</v>
      </c>
      <c r="E3372">
        <v>1.64</v>
      </c>
      <c r="F3372">
        <v>-27177.45</v>
      </c>
      <c r="G3372">
        <v>53750.12</v>
      </c>
      <c r="H3372">
        <v>-1348.23</v>
      </c>
      <c r="I3372">
        <v>-218.86199999999999</v>
      </c>
      <c r="J3372">
        <v>-1116.53</v>
      </c>
      <c r="K3372">
        <v>33676.841</v>
      </c>
    </row>
    <row r="3373" spans="1:11">
      <c r="A3373" t="str">
        <f t="shared" si="53"/>
        <v>2ND FLUL13.28</v>
      </c>
      <c r="B3373" t="s">
        <v>23</v>
      </c>
      <c r="C3373" t="s">
        <v>69</v>
      </c>
      <c r="D3373" t="s">
        <v>12</v>
      </c>
      <c r="E3373">
        <v>3.28</v>
      </c>
      <c r="F3373">
        <v>-27177.45</v>
      </c>
      <c r="G3373">
        <v>53750.12</v>
      </c>
      <c r="H3373">
        <v>-1348.23</v>
      </c>
      <c r="I3373">
        <v>-218.86199999999999</v>
      </c>
      <c r="J3373">
        <v>1219.556</v>
      </c>
      <c r="K3373">
        <v>-59871.866999999998</v>
      </c>
    </row>
    <row r="3374" spans="1:11">
      <c r="A3374" t="str">
        <f t="shared" si="53"/>
        <v>2ND FLUL20</v>
      </c>
      <c r="B3374" t="s">
        <v>23</v>
      </c>
      <c r="C3374" t="s">
        <v>69</v>
      </c>
      <c r="D3374" t="s">
        <v>13</v>
      </c>
      <c r="E3374">
        <v>0</v>
      </c>
      <c r="F3374">
        <v>-318770.52</v>
      </c>
      <c r="G3374">
        <v>-3365.22</v>
      </c>
      <c r="H3374">
        <v>6636.38</v>
      </c>
      <c r="I3374">
        <v>-3.3559999999999999</v>
      </c>
      <c r="J3374">
        <v>24889.486000000001</v>
      </c>
      <c r="K3374">
        <v>-8290.5540000000001</v>
      </c>
    </row>
    <row r="3375" spans="1:11">
      <c r="A3375" t="str">
        <f t="shared" si="53"/>
        <v>2ND FLUL21.64</v>
      </c>
      <c r="B3375" t="s">
        <v>23</v>
      </c>
      <c r="C3375" t="s">
        <v>69</v>
      </c>
      <c r="D3375" t="s">
        <v>13</v>
      </c>
      <c r="E3375">
        <v>1.64</v>
      </c>
      <c r="F3375">
        <v>-318770.52</v>
      </c>
      <c r="G3375">
        <v>-3365.22</v>
      </c>
      <c r="H3375">
        <v>6636.38</v>
      </c>
      <c r="I3375">
        <v>-3.3559999999999999</v>
      </c>
      <c r="J3375">
        <v>12480.947</v>
      </c>
      <c r="K3375">
        <v>-2544.62</v>
      </c>
    </row>
    <row r="3376" spans="1:11">
      <c r="A3376" t="str">
        <f t="shared" si="53"/>
        <v>2ND FLUL23.28</v>
      </c>
      <c r="B3376" t="s">
        <v>23</v>
      </c>
      <c r="C3376" t="s">
        <v>69</v>
      </c>
      <c r="D3376" t="s">
        <v>13</v>
      </c>
      <c r="E3376">
        <v>3.28</v>
      </c>
      <c r="F3376">
        <v>-318770.52</v>
      </c>
      <c r="G3376">
        <v>-3365.22</v>
      </c>
      <c r="H3376">
        <v>6636.38</v>
      </c>
      <c r="I3376">
        <v>-3.3559999999999999</v>
      </c>
      <c r="J3376">
        <v>-210.44900000000001</v>
      </c>
      <c r="K3376">
        <v>3259.0140000000001</v>
      </c>
    </row>
    <row r="3377" spans="1:11">
      <c r="A3377" t="str">
        <f t="shared" si="53"/>
        <v>2ND FLUL30</v>
      </c>
      <c r="B3377" t="s">
        <v>23</v>
      </c>
      <c r="C3377" t="s">
        <v>69</v>
      </c>
      <c r="D3377" t="s">
        <v>14</v>
      </c>
      <c r="E3377">
        <v>0</v>
      </c>
      <c r="F3377">
        <v>11155.29</v>
      </c>
      <c r="G3377">
        <v>-1912.45</v>
      </c>
      <c r="H3377">
        <v>-239.72</v>
      </c>
      <c r="I3377">
        <v>145.88</v>
      </c>
      <c r="J3377">
        <v>-821.13900000000001</v>
      </c>
      <c r="K3377">
        <v>-4695.9740000000002</v>
      </c>
    </row>
    <row r="3378" spans="1:11">
      <c r="A3378" t="str">
        <f t="shared" si="53"/>
        <v>2ND FLUL31.64</v>
      </c>
      <c r="B3378" t="s">
        <v>23</v>
      </c>
      <c r="C3378" t="s">
        <v>69</v>
      </c>
      <c r="D3378" t="s">
        <v>14</v>
      </c>
      <c r="E3378">
        <v>1.64</v>
      </c>
      <c r="F3378">
        <v>11155.29</v>
      </c>
      <c r="G3378">
        <v>-1912.45</v>
      </c>
      <c r="H3378">
        <v>-239.72</v>
      </c>
      <c r="I3378">
        <v>145.88</v>
      </c>
      <c r="J3378">
        <v>-380.76400000000001</v>
      </c>
      <c r="K3378">
        <v>-1404.81</v>
      </c>
    </row>
    <row r="3379" spans="1:11">
      <c r="A3379" t="str">
        <f t="shared" si="53"/>
        <v>2ND FLUL33.28</v>
      </c>
      <c r="B3379" t="s">
        <v>23</v>
      </c>
      <c r="C3379" t="s">
        <v>69</v>
      </c>
      <c r="D3379" t="s">
        <v>14</v>
      </c>
      <c r="E3379">
        <v>3.28</v>
      </c>
      <c r="F3379">
        <v>11155.29</v>
      </c>
      <c r="G3379">
        <v>-1912.45</v>
      </c>
      <c r="H3379">
        <v>-239.72</v>
      </c>
      <c r="I3379">
        <v>145.88</v>
      </c>
      <c r="J3379">
        <v>68.242000000000004</v>
      </c>
      <c r="K3379">
        <v>1918.2090000000001</v>
      </c>
    </row>
    <row r="3380" spans="1:11">
      <c r="A3380" t="str">
        <f t="shared" si="53"/>
        <v>1ST FLUL10</v>
      </c>
      <c r="B3380" t="s">
        <v>24</v>
      </c>
      <c r="C3380" t="s">
        <v>69</v>
      </c>
      <c r="D3380" t="s">
        <v>12</v>
      </c>
      <c r="E3380">
        <v>0</v>
      </c>
      <c r="F3380">
        <v>-5207.09</v>
      </c>
      <c r="G3380">
        <v>81796.06</v>
      </c>
      <c r="H3380">
        <v>-916.17</v>
      </c>
      <c r="I3380">
        <v>-153.946</v>
      </c>
      <c r="J3380">
        <v>-2276.692</v>
      </c>
      <c r="K3380">
        <v>267809.29499999998</v>
      </c>
    </row>
    <row r="3381" spans="1:11">
      <c r="A3381" t="str">
        <f t="shared" si="53"/>
        <v>1ST FLUL11.64</v>
      </c>
      <c r="B3381" t="s">
        <v>24</v>
      </c>
      <c r="C3381" t="s">
        <v>69</v>
      </c>
      <c r="D3381" t="s">
        <v>12</v>
      </c>
      <c r="E3381">
        <v>1.64</v>
      </c>
      <c r="F3381">
        <v>-5207.09</v>
      </c>
      <c r="G3381">
        <v>81796.06</v>
      </c>
      <c r="H3381">
        <v>-916.17</v>
      </c>
      <c r="I3381">
        <v>-153.946</v>
      </c>
      <c r="J3381">
        <v>-695.06200000000001</v>
      </c>
      <c r="K3381">
        <v>131628.77299999999</v>
      </c>
    </row>
    <row r="3382" spans="1:11">
      <c r="A3382" t="str">
        <f t="shared" si="53"/>
        <v>1ST FLUL13.28</v>
      </c>
      <c r="B3382" t="s">
        <v>24</v>
      </c>
      <c r="C3382" t="s">
        <v>69</v>
      </c>
      <c r="D3382" t="s">
        <v>12</v>
      </c>
      <c r="E3382">
        <v>3.28</v>
      </c>
      <c r="F3382">
        <v>-5207.09</v>
      </c>
      <c r="G3382">
        <v>81796.06</v>
      </c>
      <c r="H3382">
        <v>-916.17</v>
      </c>
      <c r="I3382">
        <v>-153.946</v>
      </c>
      <c r="J3382">
        <v>897.02800000000002</v>
      </c>
      <c r="K3382">
        <v>-6532.1260000000002</v>
      </c>
    </row>
    <row r="3383" spans="1:11">
      <c r="A3383" t="str">
        <f t="shared" si="53"/>
        <v>1ST FLUL20</v>
      </c>
      <c r="B3383" t="s">
        <v>24</v>
      </c>
      <c r="C3383" t="s">
        <v>69</v>
      </c>
      <c r="D3383" t="s">
        <v>13</v>
      </c>
      <c r="E3383">
        <v>0</v>
      </c>
      <c r="F3383">
        <v>-326343.93</v>
      </c>
      <c r="G3383">
        <v>-3335.55</v>
      </c>
      <c r="H3383">
        <v>8154.68</v>
      </c>
      <c r="I3383">
        <v>-5.4320000000000004</v>
      </c>
      <c r="J3383">
        <v>39070.546999999999</v>
      </c>
      <c r="K3383">
        <v>-11333.914000000001</v>
      </c>
    </row>
    <row r="3384" spans="1:11">
      <c r="A3384" t="str">
        <f t="shared" si="53"/>
        <v>1ST FLUL21.64</v>
      </c>
      <c r="B3384" t="s">
        <v>24</v>
      </c>
      <c r="C3384" t="s">
        <v>69</v>
      </c>
      <c r="D3384" t="s">
        <v>13</v>
      </c>
      <c r="E3384">
        <v>1.64</v>
      </c>
      <c r="F3384">
        <v>-326343.93</v>
      </c>
      <c r="G3384">
        <v>-3335.55</v>
      </c>
      <c r="H3384">
        <v>8154.68</v>
      </c>
      <c r="I3384">
        <v>-5.4320000000000004</v>
      </c>
      <c r="J3384">
        <v>24776.431</v>
      </c>
      <c r="K3384">
        <v>-5783.9920000000002</v>
      </c>
    </row>
    <row r="3385" spans="1:11">
      <c r="A3385" t="str">
        <f t="shared" si="53"/>
        <v>1ST FLUL23.28</v>
      </c>
      <c r="B3385" t="s">
        <v>24</v>
      </c>
      <c r="C3385" t="s">
        <v>69</v>
      </c>
      <c r="D3385" t="s">
        <v>13</v>
      </c>
      <c r="E3385">
        <v>3.28</v>
      </c>
      <c r="F3385">
        <v>-326343.93</v>
      </c>
      <c r="G3385">
        <v>-3335.55</v>
      </c>
      <c r="H3385">
        <v>8154.68</v>
      </c>
      <c r="I3385">
        <v>-5.4320000000000004</v>
      </c>
      <c r="J3385">
        <v>10109.594999999999</v>
      </c>
      <c r="K3385">
        <v>-147.05099999999999</v>
      </c>
    </row>
    <row r="3386" spans="1:11">
      <c r="A3386" t="str">
        <f t="shared" si="53"/>
        <v>1ST FLUL30</v>
      </c>
      <c r="B3386" t="s">
        <v>24</v>
      </c>
      <c r="C3386" t="s">
        <v>69</v>
      </c>
      <c r="D3386" t="s">
        <v>14</v>
      </c>
      <c r="E3386">
        <v>0</v>
      </c>
      <c r="F3386">
        <v>10659.64</v>
      </c>
      <c r="G3386">
        <v>-2419.2199999999998</v>
      </c>
      <c r="H3386">
        <v>-305.02999999999997</v>
      </c>
      <c r="I3386">
        <v>137.428</v>
      </c>
      <c r="J3386">
        <v>-1489.2650000000001</v>
      </c>
      <c r="K3386">
        <v>-8203.3119999999999</v>
      </c>
    </row>
    <row r="3387" spans="1:11">
      <c r="A3387" t="str">
        <f t="shared" si="53"/>
        <v>1ST FLUL31.64</v>
      </c>
      <c r="B3387" t="s">
        <v>24</v>
      </c>
      <c r="C3387" t="s">
        <v>69</v>
      </c>
      <c r="D3387" t="s">
        <v>14</v>
      </c>
      <c r="E3387">
        <v>1.64</v>
      </c>
      <c r="F3387">
        <v>10659.64</v>
      </c>
      <c r="G3387">
        <v>-2419.2199999999998</v>
      </c>
      <c r="H3387">
        <v>-305.02999999999997</v>
      </c>
      <c r="I3387">
        <v>137.428</v>
      </c>
      <c r="J3387">
        <v>-965.65499999999997</v>
      </c>
      <c r="K3387">
        <v>-4174.4790000000003</v>
      </c>
    </row>
    <row r="3388" spans="1:11">
      <c r="A3388" t="str">
        <f t="shared" si="53"/>
        <v>1ST FLUL33.28</v>
      </c>
      <c r="B3388" t="s">
        <v>24</v>
      </c>
      <c r="C3388" t="s">
        <v>69</v>
      </c>
      <c r="D3388" t="s">
        <v>14</v>
      </c>
      <c r="E3388">
        <v>3.28</v>
      </c>
      <c r="F3388">
        <v>10659.64</v>
      </c>
      <c r="G3388">
        <v>-2419.2199999999998</v>
      </c>
      <c r="H3388">
        <v>-305.02999999999997</v>
      </c>
      <c r="I3388">
        <v>137.428</v>
      </c>
      <c r="J3388">
        <v>-427.51799999999997</v>
      </c>
      <c r="K3388">
        <v>-82.840999999999994</v>
      </c>
    </row>
    <row r="3389" spans="1:11">
      <c r="A3389" t="str">
        <f t="shared" si="53"/>
        <v>GROUND FLUL10</v>
      </c>
      <c r="B3389" t="s">
        <v>10</v>
      </c>
      <c r="C3389" t="s">
        <v>69</v>
      </c>
      <c r="D3389" t="s">
        <v>12</v>
      </c>
      <c r="E3389">
        <v>0</v>
      </c>
      <c r="F3389">
        <v>3770.5</v>
      </c>
      <c r="G3389">
        <v>357.25</v>
      </c>
      <c r="H3389">
        <v>3277.51</v>
      </c>
      <c r="I3389">
        <v>-2.6040000000000001</v>
      </c>
      <c r="J3389">
        <v>1246.876</v>
      </c>
      <c r="K3389">
        <v>4692.16</v>
      </c>
    </row>
    <row r="3390" spans="1:11">
      <c r="A3390" t="str">
        <f t="shared" si="53"/>
        <v>GROUND FLUL10.903</v>
      </c>
      <c r="B3390" t="s">
        <v>10</v>
      </c>
      <c r="C3390" t="s">
        <v>69</v>
      </c>
      <c r="D3390" t="s">
        <v>12</v>
      </c>
      <c r="E3390">
        <v>0.90300000000000002</v>
      </c>
      <c r="F3390">
        <v>3770.5</v>
      </c>
      <c r="G3390">
        <v>357.25</v>
      </c>
      <c r="H3390">
        <v>3277.51</v>
      </c>
      <c r="I3390">
        <v>-2.6040000000000001</v>
      </c>
      <c r="J3390">
        <v>-1715.9069999999999</v>
      </c>
      <c r="K3390">
        <v>4353.0320000000002</v>
      </c>
    </row>
    <row r="3391" spans="1:11">
      <c r="A3391" t="str">
        <f t="shared" si="53"/>
        <v>GROUND FLUL10.903</v>
      </c>
      <c r="B3391" t="s">
        <v>10</v>
      </c>
      <c r="C3391" t="s">
        <v>69</v>
      </c>
      <c r="D3391" t="s">
        <v>12</v>
      </c>
      <c r="E3391">
        <v>0.90300000000000002</v>
      </c>
      <c r="F3391">
        <v>313.68</v>
      </c>
      <c r="G3391">
        <v>-2971.63</v>
      </c>
      <c r="H3391">
        <v>-676.99</v>
      </c>
      <c r="I3391">
        <v>-3.5590000000000002</v>
      </c>
      <c r="J3391">
        <v>-4162.5510000000004</v>
      </c>
      <c r="K3391">
        <v>5287.1610000000001</v>
      </c>
    </row>
    <row r="3392" spans="1:11">
      <c r="A3392" t="str">
        <f t="shared" si="53"/>
        <v>GROUND FLUL11.615</v>
      </c>
      <c r="B3392" t="s">
        <v>10</v>
      </c>
      <c r="C3392" t="s">
        <v>69</v>
      </c>
      <c r="D3392" t="s">
        <v>12</v>
      </c>
      <c r="E3392">
        <v>1.615</v>
      </c>
      <c r="F3392">
        <v>313.68</v>
      </c>
      <c r="G3392">
        <v>-2971.63</v>
      </c>
      <c r="H3392">
        <v>-676.99</v>
      </c>
      <c r="I3392">
        <v>-3.5590000000000002</v>
      </c>
      <c r="J3392">
        <v>-3678.4830000000002</v>
      </c>
      <c r="K3392">
        <v>7382.6639999999998</v>
      </c>
    </row>
    <row r="3393" spans="1:11">
      <c r="A3393" t="str">
        <f t="shared" si="53"/>
        <v>GROUND FLUL13.23</v>
      </c>
      <c r="B3393" t="s">
        <v>10</v>
      </c>
      <c r="C3393" t="s">
        <v>69</v>
      </c>
      <c r="D3393" t="s">
        <v>12</v>
      </c>
      <c r="E3393">
        <v>3.23</v>
      </c>
      <c r="F3393">
        <v>313.68</v>
      </c>
      <c r="G3393">
        <v>-2971.63</v>
      </c>
      <c r="H3393">
        <v>-676.99</v>
      </c>
      <c r="I3393">
        <v>-3.5590000000000002</v>
      </c>
      <c r="J3393">
        <v>-2559.3249999999998</v>
      </c>
      <c r="K3393">
        <v>12080.261</v>
      </c>
    </row>
    <row r="3394" spans="1:11">
      <c r="A3394" t="str">
        <f t="shared" si="53"/>
        <v>GROUND FLUL20</v>
      </c>
      <c r="B3394" t="s">
        <v>10</v>
      </c>
      <c r="C3394" t="s">
        <v>69</v>
      </c>
      <c r="D3394" t="s">
        <v>13</v>
      </c>
      <c r="E3394">
        <v>0</v>
      </c>
      <c r="F3394">
        <v>-179345.51</v>
      </c>
      <c r="G3394">
        <v>356.33</v>
      </c>
      <c r="H3394">
        <v>-4028.32</v>
      </c>
      <c r="I3394">
        <v>-5.78</v>
      </c>
      <c r="J3394">
        <v>-594.19299999999998</v>
      </c>
      <c r="K3394">
        <v>1047.3219999999999</v>
      </c>
    </row>
    <row r="3395" spans="1:11">
      <c r="A3395" t="str">
        <f t="shared" si="53"/>
        <v>GROUND FLUL20.903</v>
      </c>
      <c r="B3395" t="s">
        <v>10</v>
      </c>
      <c r="C3395" t="s">
        <v>69</v>
      </c>
      <c r="D3395" t="s">
        <v>13</v>
      </c>
      <c r="E3395">
        <v>0.90300000000000002</v>
      </c>
      <c r="F3395">
        <v>-179345.51</v>
      </c>
      <c r="G3395">
        <v>356.33</v>
      </c>
      <c r="H3395">
        <v>-4028.32</v>
      </c>
      <c r="I3395">
        <v>-5.78</v>
      </c>
      <c r="J3395">
        <v>2979.0230000000001</v>
      </c>
      <c r="K3395">
        <v>722.22500000000002</v>
      </c>
    </row>
    <row r="3396" spans="1:11">
      <c r="A3396" t="str">
        <f t="shared" si="53"/>
        <v>GROUND FLUL20.903</v>
      </c>
      <c r="B3396" t="s">
        <v>10</v>
      </c>
      <c r="C3396" t="s">
        <v>69</v>
      </c>
      <c r="D3396" t="s">
        <v>13</v>
      </c>
      <c r="E3396">
        <v>0.90300000000000002</v>
      </c>
      <c r="F3396">
        <v>-180004.17</v>
      </c>
      <c r="G3396">
        <v>877.51</v>
      </c>
      <c r="H3396">
        <v>-12730.3</v>
      </c>
      <c r="I3396">
        <v>-5.1390000000000002</v>
      </c>
      <c r="J3396">
        <v>6509.7470000000003</v>
      </c>
      <c r="K3396">
        <v>222.18</v>
      </c>
    </row>
    <row r="3397" spans="1:11">
      <c r="A3397" t="str">
        <f t="shared" si="53"/>
        <v>GROUND FLUL21.615</v>
      </c>
      <c r="B3397" t="s">
        <v>10</v>
      </c>
      <c r="C3397" t="s">
        <v>69</v>
      </c>
      <c r="D3397" t="s">
        <v>13</v>
      </c>
      <c r="E3397">
        <v>1.615</v>
      </c>
      <c r="F3397">
        <v>-180004.17</v>
      </c>
      <c r="G3397">
        <v>877.51</v>
      </c>
      <c r="H3397">
        <v>-12730.3</v>
      </c>
      <c r="I3397">
        <v>-5.1390000000000002</v>
      </c>
      <c r="J3397">
        <v>15524.733</v>
      </c>
      <c r="K3397">
        <v>-406.80799999999999</v>
      </c>
    </row>
    <row r="3398" spans="1:11">
      <c r="A3398" t="str">
        <f t="shared" si="53"/>
        <v>GROUND FLUL23.23</v>
      </c>
      <c r="B3398" t="s">
        <v>10</v>
      </c>
      <c r="C3398" t="s">
        <v>69</v>
      </c>
      <c r="D3398" t="s">
        <v>13</v>
      </c>
      <c r="E3398">
        <v>3.23</v>
      </c>
      <c r="F3398">
        <v>-180004.17</v>
      </c>
      <c r="G3398">
        <v>877.51</v>
      </c>
      <c r="H3398">
        <v>-12730.3</v>
      </c>
      <c r="I3398">
        <v>-5.1390000000000002</v>
      </c>
      <c r="J3398">
        <v>35836.620000000003</v>
      </c>
      <c r="K3398">
        <v>-1828.268</v>
      </c>
    </row>
    <row r="3399" spans="1:11">
      <c r="A3399" t="str">
        <f t="shared" si="53"/>
        <v>GROUND FLUL30</v>
      </c>
      <c r="B3399" t="s">
        <v>10</v>
      </c>
      <c r="C3399" t="s">
        <v>69</v>
      </c>
      <c r="D3399" t="s">
        <v>14</v>
      </c>
      <c r="E3399">
        <v>0</v>
      </c>
      <c r="F3399">
        <v>5413.43</v>
      </c>
      <c r="G3399">
        <v>-47.26</v>
      </c>
      <c r="H3399">
        <v>132.41</v>
      </c>
      <c r="I3399">
        <v>3.887</v>
      </c>
      <c r="J3399">
        <v>189.26</v>
      </c>
      <c r="K3399">
        <v>-232.346</v>
      </c>
    </row>
    <row r="3400" spans="1:11">
      <c r="A3400" t="str">
        <f t="shared" si="53"/>
        <v>GROUND FLUL30.903</v>
      </c>
      <c r="B3400" t="s">
        <v>10</v>
      </c>
      <c r="C3400" t="s">
        <v>69</v>
      </c>
      <c r="D3400" t="s">
        <v>14</v>
      </c>
      <c r="E3400">
        <v>0.90300000000000002</v>
      </c>
      <c r="F3400">
        <v>5413.43</v>
      </c>
      <c r="G3400">
        <v>-47.26</v>
      </c>
      <c r="H3400">
        <v>132.41</v>
      </c>
      <c r="I3400">
        <v>3.887</v>
      </c>
      <c r="J3400">
        <v>69.438000000000002</v>
      </c>
      <c r="K3400">
        <v>-189.46100000000001</v>
      </c>
    </row>
    <row r="3401" spans="1:11">
      <c r="A3401" t="str">
        <f t="shared" si="53"/>
        <v>GROUND FLUL30.903</v>
      </c>
      <c r="B3401" t="s">
        <v>10</v>
      </c>
      <c r="C3401" t="s">
        <v>69</v>
      </c>
      <c r="D3401" t="s">
        <v>14</v>
      </c>
      <c r="E3401">
        <v>0.90300000000000002</v>
      </c>
      <c r="F3401">
        <v>5578.21</v>
      </c>
      <c r="G3401">
        <v>45.66</v>
      </c>
      <c r="H3401">
        <v>588.92999999999995</v>
      </c>
      <c r="I3401">
        <v>4.0229999999999997</v>
      </c>
      <c r="J3401">
        <v>18.866</v>
      </c>
      <c r="K3401">
        <v>-181.92699999999999</v>
      </c>
    </row>
    <row r="3402" spans="1:11">
      <c r="A3402" t="str">
        <f t="shared" si="53"/>
        <v>GROUND FLUL31.615</v>
      </c>
      <c r="B3402" t="s">
        <v>10</v>
      </c>
      <c r="C3402" t="s">
        <v>69</v>
      </c>
      <c r="D3402" t="s">
        <v>14</v>
      </c>
      <c r="E3402">
        <v>1.615</v>
      </c>
      <c r="F3402">
        <v>5578.21</v>
      </c>
      <c r="G3402">
        <v>45.66</v>
      </c>
      <c r="H3402">
        <v>588.92999999999995</v>
      </c>
      <c r="I3402">
        <v>4.0229999999999997</v>
      </c>
      <c r="J3402">
        <v>-401.14800000000002</v>
      </c>
      <c r="K3402">
        <v>-213.922</v>
      </c>
    </row>
    <row r="3403" spans="1:11">
      <c r="A3403" t="str">
        <f t="shared" si="53"/>
        <v>GROUND FLUL33.23</v>
      </c>
      <c r="B3403" t="s">
        <v>10</v>
      </c>
      <c r="C3403" t="s">
        <v>69</v>
      </c>
      <c r="D3403" t="s">
        <v>14</v>
      </c>
      <c r="E3403">
        <v>3.23</v>
      </c>
      <c r="F3403">
        <v>5578.21</v>
      </c>
      <c r="G3403">
        <v>45.66</v>
      </c>
      <c r="H3403">
        <v>588.92999999999995</v>
      </c>
      <c r="I3403">
        <v>4.0229999999999997</v>
      </c>
      <c r="J3403">
        <v>-1349.527</v>
      </c>
      <c r="K3403">
        <v>-285.00599999999997</v>
      </c>
    </row>
    <row r="3404" spans="1:11">
      <c r="A3404" t="str">
        <f t="shared" si="53"/>
        <v>BASE 1 FLUL10</v>
      </c>
      <c r="B3404" t="s">
        <v>15</v>
      </c>
      <c r="C3404" t="s">
        <v>69</v>
      </c>
      <c r="D3404" t="s">
        <v>12</v>
      </c>
      <c r="E3404">
        <v>0</v>
      </c>
      <c r="F3404">
        <v>12875.38</v>
      </c>
      <c r="G3404">
        <v>2061.34</v>
      </c>
      <c r="H3404">
        <v>371.37</v>
      </c>
      <c r="I3404">
        <v>-1.4379999999999999</v>
      </c>
      <c r="J3404">
        <v>267.47899999999998</v>
      </c>
      <c r="K3404">
        <v>7109.3969999999999</v>
      </c>
    </row>
    <row r="3405" spans="1:11">
      <c r="A3405" t="str">
        <f t="shared" si="53"/>
        <v>BASE 1 FLUL10.903</v>
      </c>
      <c r="B3405" t="s">
        <v>15</v>
      </c>
      <c r="C3405" t="s">
        <v>69</v>
      </c>
      <c r="D3405" t="s">
        <v>12</v>
      </c>
      <c r="E3405">
        <v>0.90300000000000002</v>
      </c>
      <c r="F3405">
        <v>12875.38</v>
      </c>
      <c r="G3405">
        <v>2061.34</v>
      </c>
      <c r="H3405">
        <v>371.37</v>
      </c>
      <c r="I3405">
        <v>-1.4379999999999999</v>
      </c>
      <c r="J3405">
        <v>-67.05</v>
      </c>
      <c r="K3405">
        <v>5230.9219999999996</v>
      </c>
    </row>
    <row r="3406" spans="1:11">
      <c r="A3406" t="str">
        <f t="shared" ref="A3406:A3469" si="54">+CONCATENATE(B3406,D3406,E3406)</f>
        <v>BASE 1 FLUL10.903</v>
      </c>
      <c r="B3406" t="s">
        <v>15</v>
      </c>
      <c r="C3406" t="s">
        <v>69</v>
      </c>
      <c r="D3406" t="s">
        <v>12</v>
      </c>
      <c r="E3406">
        <v>0.90300000000000002</v>
      </c>
      <c r="F3406">
        <v>12316.12</v>
      </c>
      <c r="G3406">
        <v>4291.8900000000003</v>
      </c>
      <c r="H3406">
        <v>-1486.49</v>
      </c>
      <c r="I3406">
        <v>-1.8109999999999999</v>
      </c>
      <c r="J3406">
        <v>-1195.8599999999999</v>
      </c>
      <c r="K3406">
        <v>2810.0169999999998</v>
      </c>
    </row>
    <row r="3407" spans="1:11">
      <c r="A3407" t="str">
        <f t="shared" si="54"/>
        <v>BASE 1 FLUL11.615</v>
      </c>
      <c r="B3407" t="s">
        <v>15</v>
      </c>
      <c r="C3407" t="s">
        <v>69</v>
      </c>
      <c r="D3407" t="s">
        <v>12</v>
      </c>
      <c r="E3407">
        <v>1.615</v>
      </c>
      <c r="F3407">
        <v>12316.12</v>
      </c>
      <c r="G3407">
        <v>4291.8900000000003</v>
      </c>
      <c r="H3407">
        <v>-1486.49</v>
      </c>
      <c r="I3407">
        <v>-1.8109999999999999</v>
      </c>
      <c r="J3407">
        <v>-135.065</v>
      </c>
      <c r="K3407">
        <v>-269.95800000000003</v>
      </c>
    </row>
    <row r="3408" spans="1:11">
      <c r="A3408" t="str">
        <f t="shared" si="54"/>
        <v>BASE 1 FLUL13.23</v>
      </c>
      <c r="B3408" t="s">
        <v>15</v>
      </c>
      <c r="C3408" t="s">
        <v>69</v>
      </c>
      <c r="D3408" t="s">
        <v>12</v>
      </c>
      <c r="E3408">
        <v>3.23</v>
      </c>
      <c r="F3408">
        <v>12316.12</v>
      </c>
      <c r="G3408">
        <v>4291.8900000000003</v>
      </c>
      <c r="H3408">
        <v>-1486.49</v>
      </c>
      <c r="I3408">
        <v>-1.8109999999999999</v>
      </c>
      <c r="J3408">
        <v>2267.5129999999999</v>
      </c>
      <c r="K3408">
        <v>-7241.7460000000001</v>
      </c>
    </row>
    <row r="3409" spans="1:11">
      <c r="A3409" t="str">
        <f t="shared" si="54"/>
        <v>BASE 1 FLUL20</v>
      </c>
      <c r="B3409" t="s">
        <v>15</v>
      </c>
      <c r="C3409" t="s">
        <v>69</v>
      </c>
      <c r="D3409" t="s">
        <v>13</v>
      </c>
      <c r="E3409">
        <v>0</v>
      </c>
      <c r="F3409">
        <v>-135545.79</v>
      </c>
      <c r="G3409">
        <v>-153.66</v>
      </c>
      <c r="H3409">
        <v>600.61</v>
      </c>
      <c r="I3409">
        <v>-2.63</v>
      </c>
      <c r="J3409">
        <v>1323.0319999999999</v>
      </c>
      <c r="K3409">
        <v>-179.33099999999999</v>
      </c>
    </row>
    <row r="3410" spans="1:11">
      <c r="A3410" t="str">
        <f t="shared" si="54"/>
        <v>BASE 1 FLUL20.903</v>
      </c>
      <c r="B3410" t="s">
        <v>15</v>
      </c>
      <c r="C3410" t="s">
        <v>69</v>
      </c>
      <c r="D3410" t="s">
        <v>13</v>
      </c>
      <c r="E3410">
        <v>0.90300000000000002</v>
      </c>
      <c r="F3410">
        <v>-135545.79</v>
      </c>
      <c r="G3410">
        <v>-153.66</v>
      </c>
      <c r="H3410">
        <v>600.61</v>
      </c>
      <c r="I3410">
        <v>-2.63</v>
      </c>
      <c r="J3410">
        <v>729.81</v>
      </c>
      <c r="K3410">
        <v>-42.796999999999997</v>
      </c>
    </row>
    <row r="3411" spans="1:11">
      <c r="A3411" t="str">
        <f t="shared" si="54"/>
        <v>BASE 1 FLUL20.903</v>
      </c>
      <c r="B3411" t="s">
        <v>15</v>
      </c>
      <c r="C3411" t="s">
        <v>69</v>
      </c>
      <c r="D3411" t="s">
        <v>13</v>
      </c>
      <c r="E3411">
        <v>0.90300000000000002</v>
      </c>
      <c r="F3411">
        <v>-135117.59</v>
      </c>
      <c r="G3411">
        <v>34.54</v>
      </c>
      <c r="H3411">
        <v>351.73</v>
      </c>
      <c r="I3411">
        <v>-1.583</v>
      </c>
      <c r="J3411">
        <v>1708.1569999999999</v>
      </c>
      <c r="K3411">
        <v>26.292999999999999</v>
      </c>
    </row>
    <row r="3412" spans="1:11">
      <c r="A3412" t="str">
        <f t="shared" si="54"/>
        <v>BASE 1 FLUL21.615</v>
      </c>
      <c r="B3412" t="s">
        <v>15</v>
      </c>
      <c r="C3412" t="s">
        <v>69</v>
      </c>
      <c r="D3412" t="s">
        <v>13</v>
      </c>
      <c r="E3412">
        <v>1.615</v>
      </c>
      <c r="F3412">
        <v>-135117.59</v>
      </c>
      <c r="G3412">
        <v>34.54</v>
      </c>
      <c r="H3412">
        <v>351.73</v>
      </c>
      <c r="I3412">
        <v>-1.583</v>
      </c>
      <c r="J3412">
        <v>1416.287</v>
      </c>
      <c r="K3412">
        <v>6.9000000000000006E-2</v>
      </c>
    </row>
    <row r="3413" spans="1:11">
      <c r="A3413" t="str">
        <f t="shared" si="54"/>
        <v>BASE 1 FLUL23.23</v>
      </c>
      <c r="B3413" t="s">
        <v>15</v>
      </c>
      <c r="C3413" t="s">
        <v>69</v>
      </c>
      <c r="D3413" t="s">
        <v>13</v>
      </c>
      <c r="E3413">
        <v>3.23</v>
      </c>
      <c r="F3413">
        <v>-135117.59</v>
      </c>
      <c r="G3413">
        <v>34.54</v>
      </c>
      <c r="H3413">
        <v>351.73</v>
      </c>
      <c r="I3413">
        <v>-1.583</v>
      </c>
      <c r="J3413">
        <v>746.90800000000002</v>
      </c>
      <c r="K3413">
        <v>-59.305999999999997</v>
      </c>
    </row>
    <row r="3414" spans="1:11">
      <c r="A3414" t="str">
        <f t="shared" si="54"/>
        <v>BASE 1 FLUL30</v>
      </c>
      <c r="B3414" t="s">
        <v>15</v>
      </c>
      <c r="C3414" t="s">
        <v>69</v>
      </c>
      <c r="D3414" t="s">
        <v>14</v>
      </c>
      <c r="E3414">
        <v>0</v>
      </c>
      <c r="F3414">
        <v>3198.27</v>
      </c>
      <c r="G3414">
        <v>-66.33</v>
      </c>
      <c r="H3414">
        <v>-47.71</v>
      </c>
      <c r="I3414">
        <v>1.41</v>
      </c>
      <c r="J3414">
        <v>-71.465000000000003</v>
      </c>
      <c r="K3414">
        <v>-213.33199999999999</v>
      </c>
    </row>
    <row r="3415" spans="1:11">
      <c r="A3415" t="str">
        <f t="shared" si="54"/>
        <v>BASE 1 FLUL30.903</v>
      </c>
      <c r="B3415" t="s">
        <v>15</v>
      </c>
      <c r="C3415" t="s">
        <v>69</v>
      </c>
      <c r="D3415" t="s">
        <v>14</v>
      </c>
      <c r="E3415">
        <v>0.90300000000000002</v>
      </c>
      <c r="F3415">
        <v>3198.27</v>
      </c>
      <c r="G3415">
        <v>-66.33</v>
      </c>
      <c r="H3415">
        <v>-47.71</v>
      </c>
      <c r="I3415">
        <v>1.41</v>
      </c>
      <c r="J3415">
        <v>-28.13</v>
      </c>
      <c r="K3415">
        <v>-153.25899999999999</v>
      </c>
    </row>
    <row r="3416" spans="1:11">
      <c r="A3416" t="str">
        <f t="shared" si="54"/>
        <v>BASE 1 FLUL30.903</v>
      </c>
      <c r="B3416" t="s">
        <v>15</v>
      </c>
      <c r="C3416" t="s">
        <v>69</v>
      </c>
      <c r="D3416" t="s">
        <v>14</v>
      </c>
      <c r="E3416">
        <v>0.90300000000000002</v>
      </c>
      <c r="F3416">
        <v>3226.69</v>
      </c>
      <c r="G3416">
        <v>-128.87</v>
      </c>
      <c r="H3416">
        <v>-51.7</v>
      </c>
      <c r="I3416">
        <v>1.417</v>
      </c>
      <c r="J3416">
        <v>-7.2430000000000003</v>
      </c>
      <c r="K3416">
        <v>-77.765000000000001</v>
      </c>
    </row>
    <row r="3417" spans="1:11">
      <c r="A3417" t="str">
        <f t="shared" si="54"/>
        <v>BASE 1 FLUL31.615</v>
      </c>
      <c r="B3417" t="s">
        <v>15</v>
      </c>
      <c r="C3417" t="s">
        <v>69</v>
      </c>
      <c r="D3417" t="s">
        <v>14</v>
      </c>
      <c r="E3417">
        <v>1.615</v>
      </c>
      <c r="F3417">
        <v>3226.69</v>
      </c>
      <c r="G3417">
        <v>-128.87</v>
      </c>
      <c r="H3417">
        <v>-51.7</v>
      </c>
      <c r="I3417">
        <v>1.417</v>
      </c>
      <c r="J3417">
        <v>29.844000000000001</v>
      </c>
      <c r="K3417">
        <v>14.449</v>
      </c>
    </row>
    <row r="3418" spans="1:11">
      <c r="A3418" t="str">
        <f t="shared" si="54"/>
        <v>BASE 1 FLUL33.23</v>
      </c>
      <c r="B3418" t="s">
        <v>15</v>
      </c>
      <c r="C3418" t="s">
        <v>69</v>
      </c>
      <c r="D3418" t="s">
        <v>14</v>
      </c>
      <c r="E3418">
        <v>3.23</v>
      </c>
      <c r="F3418">
        <v>3226.69</v>
      </c>
      <c r="G3418">
        <v>-128.87</v>
      </c>
      <c r="H3418">
        <v>-51.7</v>
      </c>
      <c r="I3418">
        <v>1.417</v>
      </c>
      <c r="J3418">
        <v>113.634</v>
      </c>
      <c r="K3418">
        <v>223.14500000000001</v>
      </c>
    </row>
    <row r="3419" spans="1:11">
      <c r="A3419" t="str">
        <f t="shared" si="54"/>
        <v>BASE 2 FLUL10</v>
      </c>
      <c r="B3419" t="s">
        <v>16</v>
      </c>
      <c r="C3419" t="s">
        <v>69</v>
      </c>
      <c r="D3419" t="s">
        <v>12</v>
      </c>
      <c r="E3419">
        <v>0</v>
      </c>
      <c r="F3419">
        <v>27763.58</v>
      </c>
      <c r="G3419">
        <v>1591.78</v>
      </c>
      <c r="H3419">
        <v>-559.47</v>
      </c>
      <c r="I3419">
        <v>-2.383</v>
      </c>
      <c r="J3419">
        <v>-1211.6279999999999</v>
      </c>
      <c r="K3419">
        <v>5493.5050000000001</v>
      </c>
    </row>
    <row r="3420" spans="1:11">
      <c r="A3420" t="str">
        <f t="shared" si="54"/>
        <v>BASE 2 FLUL10.903</v>
      </c>
      <c r="B3420" t="s">
        <v>16</v>
      </c>
      <c r="C3420" t="s">
        <v>69</v>
      </c>
      <c r="D3420" t="s">
        <v>12</v>
      </c>
      <c r="E3420">
        <v>0.90300000000000002</v>
      </c>
      <c r="F3420">
        <v>27763.58</v>
      </c>
      <c r="G3420">
        <v>1591.78</v>
      </c>
      <c r="H3420">
        <v>-559.47</v>
      </c>
      <c r="I3420">
        <v>-2.383</v>
      </c>
      <c r="J3420">
        <v>-709.75900000000001</v>
      </c>
      <c r="K3420">
        <v>4022.9859999999999</v>
      </c>
    </row>
    <row r="3421" spans="1:11">
      <c r="A3421" t="str">
        <f t="shared" si="54"/>
        <v>BASE 2 FLUL10.903</v>
      </c>
      <c r="B3421" t="s">
        <v>16</v>
      </c>
      <c r="C3421" t="s">
        <v>69</v>
      </c>
      <c r="D3421" t="s">
        <v>12</v>
      </c>
      <c r="E3421">
        <v>0.90300000000000002</v>
      </c>
      <c r="F3421">
        <v>27767.360000000001</v>
      </c>
      <c r="G3421">
        <v>4193.66</v>
      </c>
      <c r="H3421">
        <v>-684.4</v>
      </c>
      <c r="I3421">
        <v>-2.3490000000000002</v>
      </c>
      <c r="J3421">
        <v>-1099.8820000000001</v>
      </c>
      <c r="K3421">
        <v>2026.165</v>
      </c>
    </row>
    <row r="3422" spans="1:11">
      <c r="A3422" t="str">
        <f t="shared" si="54"/>
        <v>BASE 2 FLUL11.615</v>
      </c>
      <c r="B3422" t="s">
        <v>16</v>
      </c>
      <c r="C3422" t="s">
        <v>69</v>
      </c>
      <c r="D3422" t="s">
        <v>12</v>
      </c>
      <c r="E3422">
        <v>1.615</v>
      </c>
      <c r="F3422">
        <v>27767.360000000001</v>
      </c>
      <c r="G3422">
        <v>4193.66</v>
      </c>
      <c r="H3422">
        <v>-684.4</v>
      </c>
      <c r="I3422">
        <v>-2.3490000000000002</v>
      </c>
      <c r="J3422">
        <v>-612.08699999999999</v>
      </c>
      <c r="K3422">
        <v>-996.87</v>
      </c>
    </row>
    <row r="3423" spans="1:11">
      <c r="A3423" t="str">
        <f t="shared" si="54"/>
        <v>BASE 2 FLUL13.23</v>
      </c>
      <c r="B3423" t="s">
        <v>16</v>
      </c>
      <c r="C3423" t="s">
        <v>69</v>
      </c>
      <c r="D3423" t="s">
        <v>12</v>
      </c>
      <c r="E3423">
        <v>3.23</v>
      </c>
      <c r="F3423">
        <v>27767.360000000001</v>
      </c>
      <c r="G3423">
        <v>4193.66</v>
      </c>
      <c r="H3423">
        <v>-684.4</v>
      </c>
      <c r="I3423">
        <v>-2.3490000000000002</v>
      </c>
      <c r="J3423">
        <v>497.14499999999998</v>
      </c>
      <c r="K3423">
        <v>-7829.1109999999999</v>
      </c>
    </row>
    <row r="3424" spans="1:11">
      <c r="A3424" t="str">
        <f t="shared" si="54"/>
        <v>BASE 2 FLUL20</v>
      </c>
      <c r="B3424" t="s">
        <v>16</v>
      </c>
      <c r="C3424" t="s">
        <v>69</v>
      </c>
      <c r="D3424" t="s">
        <v>13</v>
      </c>
      <c r="E3424">
        <v>0</v>
      </c>
      <c r="F3424">
        <v>-165738.89000000001</v>
      </c>
      <c r="G3424">
        <v>-433.11</v>
      </c>
      <c r="H3424">
        <v>-1673.02</v>
      </c>
      <c r="I3424">
        <v>-0.93300000000000005</v>
      </c>
      <c r="J3424">
        <v>-2796.6819999999998</v>
      </c>
      <c r="K3424">
        <v>-479.07400000000001</v>
      </c>
    </row>
    <row r="3425" spans="1:11">
      <c r="A3425" t="str">
        <f t="shared" si="54"/>
        <v>BASE 2 FLUL20.903</v>
      </c>
      <c r="B3425" t="s">
        <v>16</v>
      </c>
      <c r="C3425" t="s">
        <v>69</v>
      </c>
      <c r="D3425" t="s">
        <v>13</v>
      </c>
      <c r="E3425">
        <v>0.90300000000000002</v>
      </c>
      <c r="F3425">
        <v>-165738.89000000001</v>
      </c>
      <c r="G3425">
        <v>-433.11</v>
      </c>
      <c r="H3425">
        <v>-1673.02</v>
      </c>
      <c r="I3425">
        <v>-0.93300000000000005</v>
      </c>
      <c r="J3425">
        <v>-1351.9159999999999</v>
      </c>
      <c r="K3425">
        <v>-89.207999999999998</v>
      </c>
    </row>
    <row r="3426" spans="1:11">
      <c r="A3426" t="str">
        <f t="shared" si="54"/>
        <v>BASE 2 FLUL20.903</v>
      </c>
      <c r="B3426" t="s">
        <v>16</v>
      </c>
      <c r="C3426" t="s">
        <v>69</v>
      </c>
      <c r="D3426" t="s">
        <v>13</v>
      </c>
      <c r="E3426">
        <v>0.90300000000000002</v>
      </c>
      <c r="F3426">
        <v>-163697.43</v>
      </c>
      <c r="G3426">
        <v>-70.180000000000007</v>
      </c>
      <c r="H3426">
        <v>-773.69</v>
      </c>
      <c r="I3426">
        <v>0.156</v>
      </c>
      <c r="J3426">
        <v>97.221999999999994</v>
      </c>
      <c r="K3426">
        <v>179.95699999999999</v>
      </c>
    </row>
    <row r="3427" spans="1:11">
      <c r="A3427" t="str">
        <f t="shared" si="54"/>
        <v>BASE 2 FLUL21.615</v>
      </c>
      <c r="B3427" t="s">
        <v>16</v>
      </c>
      <c r="C3427" t="s">
        <v>69</v>
      </c>
      <c r="D3427" t="s">
        <v>13</v>
      </c>
      <c r="E3427">
        <v>1.615</v>
      </c>
      <c r="F3427">
        <v>-163697.43</v>
      </c>
      <c r="G3427">
        <v>-70.180000000000007</v>
      </c>
      <c r="H3427">
        <v>-773.69</v>
      </c>
      <c r="I3427">
        <v>0.156</v>
      </c>
      <c r="J3427">
        <v>600.73800000000006</v>
      </c>
      <c r="K3427">
        <v>229.12200000000001</v>
      </c>
    </row>
    <row r="3428" spans="1:11">
      <c r="A3428" t="str">
        <f t="shared" si="54"/>
        <v>BASE 2 FLUL23.23</v>
      </c>
      <c r="B3428" t="s">
        <v>16</v>
      </c>
      <c r="C3428" t="s">
        <v>69</v>
      </c>
      <c r="D3428" t="s">
        <v>13</v>
      </c>
      <c r="E3428">
        <v>3.23</v>
      </c>
      <c r="F3428">
        <v>-163697.43</v>
      </c>
      <c r="G3428">
        <v>-70.180000000000007</v>
      </c>
      <c r="H3428">
        <v>-773.69</v>
      </c>
      <c r="I3428">
        <v>0.156</v>
      </c>
      <c r="J3428">
        <v>1734.896</v>
      </c>
      <c r="K3428">
        <v>338.36900000000003</v>
      </c>
    </row>
    <row r="3429" spans="1:11">
      <c r="A3429" t="str">
        <f t="shared" si="54"/>
        <v>BASE 2 FLUL30</v>
      </c>
      <c r="B3429" t="s">
        <v>16</v>
      </c>
      <c r="C3429" t="s">
        <v>69</v>
      </c>
      <c r="D3429" t="s">
        <v>14</v>
      </c>
      <c r="E3429">
        <v>0</v>
      </c>
      <c r="F3429">
        <v>2786.64</v>
      </c>
      <c r="G3429">
        <v>-26.96</v>
      </c>
      <c r="H3429">
        <v>173.9</v>
      </c>
      <c r="I3429">
        <v>2.4020000000000001</v>
      </c>
      <c r="J3429">
        <v>330.93700000000001</v>
      </c>
      <c r="K3429">
        <v>-101.57899999999999</v>
      </c>
    </row>
    <row r="3430" spans="1:11">
      <c r="A3430" t="str">
        <f t="shared" si="54"/>
        <v>BASE 2 FLUL30.903</v>
      </c>
      <c r="B3430" t="s">
        <v>16</v>
      </c>
      <c r="C3430" t="s">
        <v>69</v>
      </c>
      <c r="D3430" t="s">
        <v>14</v>
      </c>
      <c r="E3430">
        <v>0.90300000000000002</v>
      </c>
      <c r="F3430">
        <v>2786.64</v>
      </c>
      <c r="G3430">
        <v>-26.96</v>
      </c>
      <c r="H3430">
        <v>173.9</v>
      </c>
      <c r="I3430">
        <v>2.4020000000000001</v>
      </c>
      <c r="J3430">
        <v>174.78200000000001</v>
      </c>
      <c r="K3430">
        <v>-76.325000000000003</v>
      </c>
    </row>
    <row r="3431" spans="1:11">
      <c r="A3431" t="str">
        <f t="shared" si="54"/>
        <v>BASE 2 FLUL30.903</v>
      </c>
      <c r="B3431" t="s">
        <v>16</v>
      </c>
      <c r="C3431" t="s">
        <v>69</v>
      </c>
      <c r="D3431" t="s">
        <v>14</v>
      </c>
      <c r="E3431">
        <v>0.90300000000000002</v>
      </c>
      <c r="F3431">
        <v>2731.02</v>
      </c>
      <c r="G3431">
        <v>-128.63</v>
      </c>
      <c r="H3431">
        <v>93.84</v>
      </c>
      <c r="I3431">
        <v>2.3809999999999998</v>
      </c>
      <c r="J3431">
        <v>126.285</v>
      </c>
      <c r="K3431">
        <v>-33.953000000000003</v>
      </c>
    </row>
    <row r="3432" spans="1:11">
      <c r="A3432" t="str">
        <f t="shared" si="54"/>
        <v>BASE 2 FLUL31.615</v>
      </c>
      <c r="B3432" t="s">
        <v>16</v>
      </c>
      <c r="C3432" t="s">
        <v>69</v>
      </c>
      <c r="D3432" t="s">
        <v>14</v>
      </c>
      <c r="E3432">
        <v>1.615</v>
      </c>
      <c r="F3432">
        <v>2731.02</v>
      </c>
      <c r="G3432">
        <v>-128.63</v>
      </c>
      <c r="H3432">
        <v>93.84</v>
      </c>
      <c r="I3432">
        <v>2.3809999999999998</v>
      </c>
      <c r="J3432">
        <v>59.597999999999999</v>
      </c>
      <c r="K3432">
        <v>58.576000000000001</v>
      </c>
    </row>
    <row r="3433" spans="1:11">
      <c r="A3433" t="str">
        <f t="shared" si="54"/>
        <v>BASE 2 FLUL33.23</v>
      </c>
      <c r="B3433" t="s">
        <v>16</v>
      </c>
      <c r="C3433" t="s">
        <v>69</v>
      </c>
      <c r="D3433" t="s">
        <v>14</v>
      </c>
      <c r="E3433">
        <v>3.23</v>
      </c>
      <c r="F3433">
        <v>2731.02</v>
      </c>
      <c r="G3433">
        <v>-128.63</v>
      </c>
      <c r="H3433">
        <v>93.84</v>
      </c>
      <c r="I3433">
        <v>2.3809999999999998</v>
      </c>
      <c r="J3433">
        <v>-91.834999999999994</v>
      </c>
      <c r="K3433">
        <v>267.45</v>
      </c>
    </row>
    <row r="3434" spans="1:11">
      <c r="A3434" t="str">
        <f t="shared" si="54"/>
        <v>BASE 3 FLUL10</v>
      </c>
      <c r="B3434" t="s">
        <v>17</v>
      </c>
      <c r="C3434" t="s">
        <v>69</v>
      </c>
      <c r="D3434" t="s">
        <v>12</v>
      </c>
      <c r="E3434">
        <v>0</v>
      </c>
      <c r="F3434">
        <v>57793.38</v>
      </c>
      <c r="G3434">
        <v>24192.97</v>
      </c>
      <c r="H3434">
        <v>693.91</v>
      </c>
      <c r="I3434">
        <v>-39.46</v>
      </c>
      <c r="J3434">
        <v>1429.1389999999999</v>
      </c>
      <c r="K3434">
        <v>36146.264999999999</v>
      </c>
    </row>
    <row r="3435" spans="1:11">
      <c r="A3435" t="str">
        <f t="shared" si="54"/>
        <v>BASE 3 FLUL11.105</v>
      </c>
      <c r="B3435" t="s">
        <v>17</v>
      </c>
      <c r="C3435" t="s">
        <v>69</v>
      </c>
      <c r="D3435" t="s">
        <v>12</v>
      </c>
      <c r="E3435">
        <v>1.105</v>
      </c>
      <c r="F3435">
        <v>57793.38</v>
      </c>
      <c r="G3435">
        <v>24192.97</v>
      </c>
      <c r="H3435">
        <v>693.91</v>
      </c>
      <c r="I3435">
        <v>-39.46</v>
      </c>
      <c r="J3435">
        <v>655.03700000000003</v>
      </c>
      <c r="K3435">
        <v>9232.8040000000001</v>
      </c>
    </row>
    <row r="3436" spans="1:11">
      <c r="A3436" t="str">
        <f t="shared" si="54"/>
        <v>BASE 3 FLUL12.21</v>
      </c>
      <c r="B3436" t="s">
        <v>17</v>
      </c>
      <c r="C3436" t="s">
        <v>69</v>
      </c>
      <c r="D3436" t="s">
        <v>12</v>
      </c>
      <c r="E3436">
        <v>2.21</v>
      </c>
      <c r="F3436">
        <v>57793.38</v>
      </c>
      <c r="G3436">
        <v>24192.97</v>
      </c>
      <c r="H3436">
        <v>693.91</v>
      </c>
      <c r="I3436">
        <v>-39.46</v>
      </c>
      <c r="J3436">
        <v>-126.23399999999999</v>
      </c>
      <c r="K3436">
        <v>-17781.753000000001</v>
      </c>
    </row>
    <row r="3437" spans="1:11">
      <c r="A3437" t="str">
        <f t="shared" si="54"/>
        <v>BASE 3 FLUL20</v>
      </c>
      <c r="B3437" t="s">
        <v>17</v>
      </c>
      <c r="C3437" t="s">
        <v>69</v>
      </c>
      <c r="D3437" t="s">
        <v>13</v>
      </c>
      <c r="E3437">
        <v>0</v>
      </c>
      <c r="F3437">
        <v>-294296.55</v>
      </c>
      <c r="G3437">
        <v>693.35</v>
      </c>
      <c r="H3437">
        <v>7909.92</v>
      </c>
      <c r="I3437">
        <v>-6.0069999999999997</v>
      </c>
      <c r="J3437">
        <v>17020.489000000001</v>
      </c>
      <c r="K3437">
        <v>1141.556</v>
      </c>
    </row>
    <row r="3438" spans="1:11">
      <c r="A3438" t="str">
        <f t="shared" si="54"/>
        <v>BASE 3 FLUL21.105</v>
      </c>
      <c r="B3438" t="s">
        <v>17</v>
      </c>
      <c r="C3438" t="s">
        <v>69</v>
      </c>
      <c r="D3438" t="s">
        <v>13</v>
      </c>
      <c r="E3438">
        <v>1.105</v>
      </c>
      <c r="F3438">
        <v>-294296.55</v>
      </c>
      <c r="G3438">
        <v>693.35</v>
      </c>
      <c r="H3438">
        <v>7909.92</v>
      </c>
      <c r="I3438">
        <v>-6.0069999999999997</v>
      </c>
      <c r="J3438">
        <v>8192.4369999999999</v>
      </c>
      <c r="K3438">
        <v>369.65499999999997</v>
      </c>
    </row>
    <row r="3439" spans="1:11">
      <c r="A3439" t="str">
        <f t="shared" si="54"/>
        <v>BASE 3 FLUL22.21</v>
      </c>
      <c r="B3439" t="s">
        <v>17</v>
      </c>
      <c r="C3439" t="s">
        <v>69</v>
      </c>
      <c r="D3439" t="s">
        <v>13</v>
      </c>
      <c r="E3439">
        <v>2.21</v>
      </c>
      <c r="F3439">
        <v>-294296.55</v>
      </c>
      <c r="G3439">
        <v>693.35</v>
      </c>
      <c r="H3439">
        <v>7909.92</v>
      </c>
      <c r="I3439">
        <v>-6.0069999999999997</v>
      </c>
      <c r="J3439">
        <v>-725.28599999999994</v>
      </c>
      <c r="K3439">
        <v>-406.29399999999998</v>
      </c>
    </row>
    <row r="3440" spans="1:11">
      <c r="A3440" t="str">
        <f t="shared" si="54"/>
        <v>BASE 3 FLUL30</v>
      </c>
      <c r="B3440" t="s">
        <v>17</v>
      </c>
      <c r="C3440" t="s">
        <v>69</v>
      </c>
      <c r="D3440" t="s">
        <v>14</v>
      </c>
      <c r="E3440">
        <v>0</v>
      </c>
      <c r="F3440">
        <v>4222.17</v>
      </c>
      <c r="G3440">
        <v>-1754.57</v>
      </c>
      <c r="H3440">
        <v>-393</v>
      </c>
      <c r="I3440">
        <v>15.689</v>
      </c>
      <c r="J3440">
        <v>-674.74599999999998</v>
      </c>
      <c r="K3440">
        <v>-2542.538</v>
      </c>
    </row>
    <row r="3441" spans="1:11">
      <c r="A3441" t="str">
        <f t="shared" si="54"/>
        <v>BASE 3 FLUL31.105</v>
      </c>
      <c r="B3441" t="s">
        <v>17</v>
      </c>
      <c r="C3441" t="s">
        <v>69</v>
      </c>
      <c r="D3441" t="s">
        <v>14</v>
      </c>
      <c r="E3441">
        <v>1.105</v>
      </c>
      <c r="F3441">
        <v>4222.17</v>
      </c>
      <c r="G3441">
        <v>-1754.57</v>
      </c>
      <c r="H3441">
        <v>-393</v>
      </c>
      <c r="I3441">
        <v>15.689</v>
      </c>
      <c r="J3441">
        <v>-237.066</v>
      </c>
      <c r="K3441">
        <v>-591.10400000000004</v>
      </c>
    </row>
    <row r="3442" spans="1:11">
      <c r="A3442" t="str">
        <f t="shared" si="54"/>
        <v>BASE 3 FLUL32.21</v>
      </c>
      <c r="B3442" t="s">
        <v>17</v>
      </c>
      <c r="C3442" t="s">
        <v>69</v>
      </c>
      <c r="D3442" t="s">
        <v>14</v>
      </c>
      <c r="E3442">
        <v>2.21</v>
      </c>
      <c r="F3442">
        <v>4222.17</v>
      </c>
      <c r="G3442">
        <v>-1754.57</v>
      </c>
      <c r="H3442">
        <v>-393</v>
      </c>
      <c r="I3442">
        <v>15.689</v>
      </c>
      <c r="J3442">
        <v>203.21</v>
      </c>
      <c r="K3442">
        <v>1366.8030000000001</v>
      </c>
    </row>
    <row r="3443" spans="1:11">
      <c r="A3443" t="str">
        <f t="shared" si="54"/>
        <v>15TH FLUL10</v>
      </c>
      <c r="B3443" t="s">
        <v>38</v>
      </c>
      <c r="C3443" t="s">
        <v>70</v>
      </c>
      <c r="D3443" t="s">
        <v>12</v>
      </c>
      <c r="E3443">
        <v>0</v>
      </c>
      <c r="F3443">
        <v>9004.27</v>
      </c>
      <c r="G3443">
        <v>18338.28</v>
      </c>
      <c r="H3443">
        <v>6598.62</v>
      </c>
      <c r="I3443">
        <v>60.877000000000002</v>
      </c>
      <c r="J3443">
        <v>9889.4509999999991</v>
      </c>
      <c r="K3443">
        <v>23671.142</v>
      </c>
    </row>
    <row r="3444" spans="1:11">
      <c r="A3444" t="str">
        <f t="shared" si="54"/>
        <v>15TH FLUL11.35</v>
      </c>
      <c r="B3444" t="s">
        <v>38</v>
      </c>
      <c r="C3444" t="s">
        <v>70</v>
      </c>
      <c r="D3444" t="s">
        <v>12</v>
      </c>
      <c r="E3444">
        <v>1.35</v>
      </c>
      <c r="F3444">
        <v>9004.27</v>
      </c>
      <c r="G3444">
        <v>18338.28</v>
      </c>
      <c r="H3444">
        <v>6598.62</v>
      </c>
      <c r="I3444">
        <v>60.877000000000002</v>
      </c>
      <c r="J3444">
        <v>982.08500000000004</v>
      </c>
      <c r="K3444">
        <v>-1260.97</v>
      </c>
    </row>
    <row r="3445" spans="1:11">
      <c r="A3445" t="str">
        <f t="shared" si="54"/>
        <v>15TH FLUL12.7</v>
      </c>
      <c r="B3445" t="s">
        <v>38</v>
      </c>
      <c r="C3445" t="s">
        <v>70</v>
      </c>
      <c r="D3445" t="s">
        <v>12</v>
      </c>
      <c r="E3445">
        <v>2.7</v>
      </c>
      <c r="F3445">
        <v>9004.27</v>
      </c>
      <c r="G3445">
        <v>18338.28</v>
      </c>
      <c r="H3445">
        <v>6598.62</v>
      </c>
      <c r="I3445">
        <v>60.877000000000002</v>
      </c>
      <c r="J3445">
        <v>-7926.63</v>
      </c>
      <c r="K3445">
        <v>-26191.350999999999</v>
      </c>
    </row>
    <row r="3446" spans="1:11">
      <c r="A3446" t="str">
        <f t="shared" si="54"/>
        <v>15TH FLUL20</v>
      </c>
      <c r="B3446" t="s">
        <v>38</v>
      </c>
      <c r="C3446" t="s">
        <v>70</v>
      </c>
      <c r="D3446" t="s">
        <v>13</v>
      </c>
      <c r="E3446">
        <v>0</v>
      </c>
      <c r="F3446">
        <v>-19968.32</v>
      </c>
      <c r="G3446">
        <v>2082.6</v>
      </c>
      <c r="H3446">
        <v>32196.04</v>
      </c>
      <c r="I3446">
        <v>-9.2929999999999993</v>
      </c>
      <c r="J3446">
        <v>45710.212</v>
      </c>
      <c r="K3446">
        <v>2948.616</v>
      </c>
    </row>
    <row r="3447" spans="1:11">
      <c r="A3447" t="str">
        <f t="shared" si="54"/>
        <v>15TH FLUL21.35</v>
      </c>
      <c r="B3447" t="s">
        <v>38</v>
      </c>
      <c r="C3447" t="s">
        <v>70</v>
      </c>
      <c r="D3447" t="s">
        <v>13</v>
      </c>
      <c r="E3447">
        <v>1.35</v>
      </c>
      <c r="F3447">
        <v>-19968.32</v>
      </c>
      <c r="G3447">
        <v>2082.6</v>
      </c>
      <c r="H3447">
        <v>32196.04</v>
      </c>
      <c r="I3447">
        <v>-9.2929999999999993</v>
      </c>
      <c r="J3447">
        <v>2131.7240000000002</v>
      </c>
      <c r="K3447">
        <v>139.07900000000001</v>
      </c>
    </row>
    <row r="3448" spans="1:11">
      <c r="A3448" t="str">
        <f t="shared" si="54"/>
        <v>15TH FLUL22.7</v>
      </c>
      <c r="B3448" t="s">
        <v>38</v>
      </c>
      <c r="C3448" t="s">
        <v>70</v>
      </c>
      <c r="D3448" t="s">
        <v>13</v>
      </c>
      <c r="E3448">
        <v>2.7</v>
      </c>
      <c r="F3448">
        <v>-19968.32</v>
      </c>
      <c r="G3448">
        <v>2082.6</v>
      </c>
      <c r="H3448">
        <v>32196.04</v>
      </c>
      <c r="I3448">
        <v>-9.2929999999999993</v>
      </c>
      <c r="J3448">
        <v>-41449.695</v>
      </c>
      <c r="K3448">
        <v>-2670.65</v>
      </c>
    </row>
    <row r="3449" spans="1:11">
      <c r="A3449" t="str">
        <f t="shared" si="54"/>
        <v>15TH FLUL30</v>
      </c>
      <c r="B3449" t="s">
        <v>38</v>
      </c>
      <c r="C3449" t="s">
        <v>70</v>
      </c>
      <c r="D3449" t="s">
        <v>14</v>
      </c>
      <c r="E3449">
        <v>0</v>
      </c>
      <c r="F3449">
        <v>-1043.79</v>
      </c>
      <c r="G3449">
        <v>-837.3</v>
      </c>
      <c r="H3449">
        <v>839.46</v>
      </c>
      <c r="I3449">
        <v>104.57</v>
      </c>
      <c r="J3449">
        <v>1303.337</v>
      </c>
      <c r="K3449">
        <v>-1331.673</v>
      </c>
    </row>
    <row r="3450" spans="1:11">
      <c r="A3450" t="str">
        <f t="shared" si="54"/>
        <v>15TH FLUL31.35</v>
      </c>
      <c r="B3450" t="s">
        <v>38</v>
      </c>
      <c r="C3450" t="s">
        <v>70</v>
      </c>
      <c r="D3450" t="s">
        <v>14</v>
      </c>
      <c r="E3450">
        <v>1.35</v>
      </c>
      <c r="F3450">
        <v>-1043.79</v>
      </c>
      <c r="G3450">
        <v>-837.3</v>
      </c>
      <c r="H3450">
        <v>839.46</v>
      </c>
      <c r="I3450">
        <v>104.57</v>
      </c>
      <c r="J3450">
        <v>167.233</v>
      </c>
      <c r="K3450">
        <v>-194.69499999999999</v>
      </c>
    </row>
    <row r="3451" spans="1:11">
      <c r="A3451" t="str">
        <f t="shared" si="54"/>
        <v>15TH FLUL32.7</v>
      </c>
      <c r="B3451" t="s">
        <v>38</v>
      </c>
      <c r="C3451" t="s">
        <v>70</v>
      </c>
      <c r="D3451" t="s">
        <v>14</v>
      </c>
      <c r="E3451">
        <v>2.7</v>
      </c>
      <c r="F3451">
        <v>-1043.79</v>
      </c>
      <c r="G3451">
        <v>-837.3</v>
      </c>
      <c r="H3451">
        <v>839.46</v>
      </c>
      <c r="I3451">
        <v>104.57</v>
      </c>
      <c r="J3451">
        <v>-969.1</v>
      </c>
      <c r="K3451">
        <v>942.55100000000004</v>
      </c>
    </row>
    <row r="3452" spans="1:11">
      <c r="A3452" t="str">
        <f t="shared" si="54"/>
        <v>14TH FLUL10</v>
      </c>
      <c r="B3452" t="s">
        <v>46</v>
      </c>
      <c r="C3452" t="s">
        <v>70</v>
      </c>
      <c r="D3452" t="s">
        <v>12</v>
      </c>
      <c r="E3452">
        <v>0</v>
      </c>
      <c r="F3452">
        <v>19390.96</v>
      </c>
      <c r="G3452">
        <v>10444.780000000001</v>
      </c>
      <c r="H3452">
        <v>3297.77</v>
      </c>
      <c r="I3452">
        <v>9.7720000000000002</v>
      </c>
      <c r="J3452">
        <v>6304.5439999999999</v>
      </c>
      <c r="K3452">
        <v>15198.661</v>
      </c>
    </row>
    <row r="3453" spans="1:11">
      <c r="A3453" t="str">
        <f t="shared" si="54"/>
        <v>14TH FLUL11.35</v>
      </c>
      <c r="B3453" t="s">
        <v>46</v>
      </c>
      <c r="C3453" t="s">
        <v>70</v>
      </c>
      <c r="D3453" t="s">
        <v>12</v>
      </c>
      <c r="E3453">
        <v>1.35</v>
      </c>
      <c r="F3453">
        <v>19390.96</v>
      </c>
      <c r="G3453">
        <v>10444.780000000001</v>
      </c>
      <c r="H3453">
        <v>3297.77</v>
      </c>
      <c r="I3453">
        <v>9.7720000000000002</v>
      </c>
      <c r="J3453">
        <v>1863.192</v>
      </c>
      <c r="K3453">
        <v>703.19500000000005</v>
      </c>
    </row>
    <row r="3454" spans="1:11">
      <c r="A3454" t="str">
        <f t="shared" si="54"/>
        <v>14TH FLUL12.7</v>
      </c>
      <c r="B3454" t="s">
        <v>46</v>
      </c>
      <c r="C3454" t="s">
        <v>70</v>
      </c>
      <c r="D3454" t="s">
        <v>12</v>
      </c>
      <c r="E3454">
        <v>2.7</v>
      </c>
      <c r="F3454">
        <v>19390.96</v>
      </c>
      <c r="G3454">
        <v>10444.780000000001</v>
      </c>
      <c r="H3454">
        <v>3297.77</v>
      </c>
      <c r="I3454">
        <v>9.7720000000000002</v>
      </c>
      <c r="J3454">
        <v>-2583.7130000000002</v>
      </c>
      <c r="K3454">
        <v>-13794.37</v>
      </c>
    </row>
    <row r="3455" spans="1:11">
      <c r="A3455" t="str">
        <f t="shared" si="54"/>
        <v>14TH FLUL20</v>
      </c>
      <c r="B3455" t="s">
        <v>46</v>
      </c>
      <c r="C3455" t="s">
        <v>70</v>
      </c>
      <c r="D3455" t="s">
        <v>13</v>
      </c>
      <c r="E3455">
        <v>0</v>
      </c>
      <c r="F3455">
        <v>-43174.03</v>
      </c>
      <c r="G3455">
        <v>1400.47</v>
      </c>
      <c r="H3455">
        <v>20518.88</v>
      </c>
      <c r="I3455">
        <v>-6.04</v>
      </c>
      <c r="J3455">
        <v>36405.110999999997</v>
      </c>
      <c r="K3455">
        <v>2636.3339999999998</v>
      </c>
    </row>
    <row r="3456" spans="1:11">
      <c r="A3456" t="str">
        <f t="shared" si="54"/>
        <v>14TH FLUL21.35</v>
      </c>
      <c r="B3456" t="s">
        <v>46</v>
      </c>
      <c r="C3456" t="s">
        <v>70</v>
      </c>
      <c r="D3456" t="s">
        <v>13</v>
      </c>
      <c r="E3456">
        <v>1.35</v>
      </c>
      <c r="F3456">
        <v>-43174.03</v>
      </c>
      <c r="G3456">
        <v>1400.47</v>
      </c>
      <c r="H3456">
        <v>20518.88</v>
      </c>
      <c r="I3456">
        <v>-6.04</v>
      </c>
      <c r="J3456">
        <v>8474.7019999999993</v>
      </c>
      <c r="K3456">
        <v>752.05499999999995</v>
      </c>
    </row>
    <row r="3457" spans="1:11">
      <c r="A3457" t="str">
        <f t="shared" si="54"/>
        <v>14TH FLUL22.7</v>
      </c>
      <c r="B3457" t="s">
        <v>46</v>
      </c>
      <c r="C3457" t="s">
        <v>70</v>
      </c>
      <c r="D3457" t="s">
        <v>13</v>
      </c>
      <c r="E3457">
        <v>2.7</v>
      </c>
      <c r="F3457">
        <v>-43174.03</v>
      </c>
      <c r="G3457">
        <v>1400.47</v>
      </c>
      <c r="H3457">
        <v>20518.88</v>
      </c>
      <c r="I3457">
        <v>-6.04</v>
      </c>
      <c r="J3457">
        <v>-19480.969000000001</v>
      </c>
      <c r="K3457">
        <v>-1134.4649999999999</v>
      </c>
    </row>
    <row r="3458" spans="1:11">
      <c r="A3458" t="str">
        <f t="shared" si="54"/>
        <v>14TH FLUL30</v>
      </c>
      <c r="B3458" t="s">
        <v>46</v>
      </c>
      <c r="C3458" t="s">
        <v>70</v>
      </c>
      <c r="D3458" t="s">
        <v>14</v>
      </c>
      <c r="E3458">
        <v>0</v>
      </c>
      <c r="F3458">
        <v>-2057.66</v>
      </c>
      <c r="G3458">
        <v>-181.81</v>
      </c>
      <c r="H3458">
        <v>222.63</v>
      </c>
      <c r="I3458">
        <v>82.183000000000007</v>
      </c>
      <c r="J3458">
        <v>490.49799999999999</v>
      </c>
      <c r="K3458">
        <v>-440.18200000000002</v>
      </c>
    </row>
    <row r="3459" spans="1:11">
      <c r="A3459" t="str">
        <f t="shared" si="54"/>
        <v>14TH FLUL31.35</v>
      </c>
      <c r="B3459" t="s">
        <v>46</v>
      </c>
      <c r="C3459" t="s">
        <v>70</v>
      </c>
      <c r="D3459" t="s">
        <v>14</v>
      </c>
      <c r="E3459">
        <v>1.35</v>
      </c>
      <c r="F3459">
        <v>-2057.66</v>
      </c>
      <c r="G3459">
        <v>-181.81</v>
      </c>
      <c r="H3459">
        <v>222.63</v>
      </c>
      <c r="I3459">
        <v>82.183000000000007</v>
      </c>
      <c r="J3459">
        <v>185.477</v>
      </c>
      <c r="K3459">
        <v>-182.22499999999999</v>
      </c>
    </row>
    <row r="3460" spans="1:11">
      <c r="A3460" t="str">
        <f t="shared" si="54"/>
        <v>14TH FLUL32.7</v>
      </c>
      <c r="B3460" t="s">
        <v>46</v>
      </c>
      <c r="C3460" t="s">
        <v>70</v>
      </c>
      <c r="D3460" t="s">
        <v>14</v>
      </c>
      <c r="E3460">
        <v>2.7</v>
      </c>
      <c r="F3460">
        <v>-2057.66</v>
      </c>
      <c r="G3460">
        <v>-181.81</v>
      </c>
      <c r="H3460">
        <v>222.63</v>
      </c>
      <c r="I3460">
        <v>82.183000000000007</v>
      </c>
      <c r="J3460">
        <v>-120.096</v>
      </c>
      <c r="K3460">
        <v>76.275000000000006</v>
      </c>
    </row>
    <row r="3461" spans="1:11">
      <c r="A3461" t="str">
        <f t="shared" si="54"/>
        <v>13TH FLUL10</v>
      </c>
      <c r="B3461" t="s">
        <v>48</v>
      </c>
      <c r="C3461" t="s">
        <v>70</v>
      </c>
      <c r="D3461" t="s">
        <v>12</v>
      </c>
      <c r="E3461">
        <v>0</v>
      </c>
      <c r="F3461">
        <v>31855.78</v>
      </c>
      <c r="G3461">
        <v>14949.95</v>
      </c>
      <c r="H3461">
        <v>3689.58</v>
      </c>
      <c r="I3461">
        <v>17.468</v>
      </c>
      <c r="J3461">
        <v>6305.52</v>
      </c>
      <c r="K3461">
        <v>18896.384999999998</v>
      </c>
    </row>
    <row r="3462" spans="1:11">
      <c r="A3462" t="str">
        <f t="shared" si="54"/>
        <v>13TH FLUL11.35</v>
      </c>
      <c r="B3462" t="s">
        <v>48</v>
      </c>
      <c r="C3462" t="s">
        <v>70</v>
      </c>
      <c r="D3462" t="s">
        <v>12</v>
      </c>
      <c r="E3462">
        <v>1.35</v>
      </c>
      <c r="F3462">
        <v>31855.78</v>
      </c>
      <c r="G3462">
        <v>14949.95</v>
      </c>
      <c r="H3462">
        <v>3689.58</v>
      </c>
      <c r="I3462">
        <v>17.468</v>
      </c>
      <c r="J3462">
        <v>1342.0440000000001</v>
      </c>
      <c r="K3462">
        <v>-1990.6279999999999</v>
      </c>
    </row>
    <row r="3463" spans="1:11">
      <c r="A3463" t="str">
        <f t="shared" si="54"/>
        <v>13TH FLUL12.7</v>
      </c>
      <c r="B3463" t="s">
        <v>48</v>
      </c>
      <c r="C3463" t="s">
        <v>70</v>
      </c>
      <c r="D3463" t="s">
        <v>12</v>
      </c>
      <c r="E3463">
        <v>2.7</v>
      </c>
      <c r="F3463">
        <v>31855.78</v>
      </c>
      <c r="G3463">
        <v>14949.95</v>
      </c>
      <c r="H3463">
        <v>3689.58</v>
      </c>
      <c r="I3463">
        <v>17.468</v>
      </c>
      <c r="J3463">
        <v>-3627.643</v>
      </c>
      <c r="K3463">
        <v>-22868.44</v>
      </c>
    </row>
    <row r="3464" spans="1:11">
      <c r="A3464" t="str">
        <f t="shared" si="54"/>
        <v>13TH FLUL20</v>
      </c>
      <c r="B3464" t="s">
        <v>48</v>
      </c>
      <c r="C3464" t="s">
        <v>70</v>
      </c>
      <c r="D3464" t="s">
        <v>13</v>
      </c>
      <c r="E3464">
        <v>0</v>
      </c>
      <c r="F3464">
        <v>-66804.479999999996</v>
      </c>
      <c r="G3464">
        <v>1375.4</v>
      </c>
      <c r="H3464">
        <v>24244.639999999999</v>
      </c>
      <c r="I3464">
        <v>-4.7389999999999999</v>
      </c>
      <c r="J3464">
        <v>40201.730000000003</v>
      </c>
      <c r="K3464">
        <v>2632.616</v>
      </c>
    </row>
    <row r="3465" spans="1:11">
      <c r="A3465" t="str">
        <f t="shared" si="54"/>
        <v>13TH FLUL21.35</v>
      </c>
      <c r="B3465" t="s">
        <v>48</v>
      </c>
      <c r="C3465" t="s">
        <v>70</v>
      </c>
      <c r="D3465" t="s">
        <v>13</v>
      </c>
      <c r="E3465">
        <v>1.35</v>
      </c>
      <c r="F3465">
        <v>-66804.479999999996</v>
      </c>
      <c r="G3465">
        <v>1375.4</v>
      </c>
      <c r="H3465">
        <v>24244.639999999999</v>
      </c>
      <c r="I3465">
        <v>-4.7389999999999999</v>
      </c>
      <c r="J3465">
        <v>7091.1030000000001</v>
      </c>
      <c r="K3465">
        <v>789.30100000000004</v>
      </c>
    </row>
    <row r="3466" spans="1:11">
      <c r="A3466" t="str">
        <f t="shared" si="54"/>
        <v>13TH FLUL22.7</v>
      </c>
      <c r="B3466" t="s">
        <v>48</v>
      </c>
      <c r="C3466" t="s">
        <v>70</v>
      </c>
      <c r="D3466" t="s">
        <v>13</v>
      </c>
      <c r="E3466">
        <v>2.7</v>
      </c>
      <c r="F3466">
        <v>-66804.479999999996</v>
      </c>
      <c r="G3466">
        <v>1375.4</v>
      </c>
      <c r="H3466">
        <v>24244.639999999999</v>
      </c>
      <c r="I3466">
        <v>-4.7389999999999999</v>
      </c>
      <c r="J3466">
        <v>-26052.345000000001</v>
      </c>
      <c r="K3466">
        <v>-1057.6659999999999</v>
      </c>
    </row>
    <row r="3467" spans="1:11">
      <c r="A3467" t="str">
        <f t="shared" si="54"/>
        <v>13TH FLUL30</v>
      </c>
      <c r="B3467" t="s">
        <v>48</v>
      </c>
      <c r="C3467" t="s">
        <v>70</v>
      </c>
      <c r="D3467" t="s">
        <v>14</v>
      </c>
      <c r="E3467">
        <v>0</v>
      </c>
      <c r="F3467">
        <v>-2967.63</v>
      </c>
      <c r="G3467">
        <v>-466.52</v>
      </c>
      <c r="H3467">
        <v>441.29</v>
      </c>
      <c r="I3467">
        <v>88.316999999999993</v>
      </c>
      <c r="J3467">
        <v>685.27300000000002</v>
      </c>
      <c r="K3467">
        <v>-640.38499999999999</v>
      </c>
    </row>
    <row r="3468" spans="1:11">
      <c r="A3468" t="str">
        <f t="shared" si="54"/>
        <v>13TH FLUL31.35</v>
      </c>
      <c r="B3468" t="s">
        <v>48</v>
      </c>
      <c r="C3468" t="s">
        <v>70</v>
      </c>
      <c r="D3468" t="s">
        <v>14</v>
      </c>
      <c r="E3468">
        <v>1.35</v>
      </c>
      <c r="F3468">
        <v>-2967.63</v>
      </c>
      <c r="G3468">
        <v>-466.52</v>
      </c>
      <c r="H3468">
        <v>441.29</v>
      </c>
      <c r="I3468">
        <v>88.316999999999993</v>
      </c>
      <c r="J3468">
        <v>81.438000000000002</v>
      </c>
      <c r="K3468">
        <v>11.178000000000001</v>
      </c>
    </row>
    <row r="3469" spans="1:11">
      <c r="A3469" t="str">
        <f t="shared" si="54"/>
        <v>13TH FLUL32.7</v>
      </c>
      <c r="B3469" t="s">
        <v>48</v>
      </c>
      <c r="C3469" t="s">
        <v>70</v>
      </c>
      <c r="D3469" t="s">
        <v>14</v>
      </c>
      <c r="E3469">
        <v>2.7</v>
      </c>
      <c r="F3469">
        <v>-2967.63</v>
      </c>
      <c r="G3469">
        <v>-466.52</v>
      </c>
      <c r="H3469">
        <v>441.29</v>
      </c>
      <c r="I3469">
        <v>88.316999999999993</v>
      </c>
      <c r="J3469">
        <v>-522.774</v>
      </c>
      <c r="K3469">
        <v>662.69</v>
      </c>
    </row>
    <row r="3470" spans="1:11">
      <c r="A3470" t="str">
        <f t="shared" ref="A3470:A3533" si="55">+CONCATENATE(B3470,D3470,E3470)</f>
        <v>12TH FLUL10</v>
      </c>
      <c r="B3470" t="s">
        <v>49</v>
      </c>
      <c r="C3470" t="s">
        <v>70</v>
      </c>
      <c r="D3470" t="s">
        <v>12</v>
      </c>
      <c r="E3470">
        <v>0</v>
      </c>
      <c r="F3470">
        <v>47449.52</v>
      </c>
      <c r="G3470">
        <v>17423.46</v>
      </c>
      <c r="H3470">
        <v>3115.86</v>
      </c>
      <c r="I3470">
        <v>29.178000000000001</v>
      </c>
      <c r="J3470">
        <v>5443.8710000000001</v>
      </c>
      <c r="K3470">
        <v>23894.170999999998</v>
      </c>
    </row>
    <row r="3471" spans="1:11">
      <c r="A3471" t="str">
        <f t="shared" si="55"/>
        <v>12TH FLUL11.35</v>
      </c>
      <c r="B3471" t="s">
        <v>49</v>
      </c>
      <c r="C3471" t="s">
        <v>70</v>
      </c>
      <c r="D3471" t="s">
        <v>12</v>
      </c>
      <c r="E3471">
        <v>1.35</v>
      </c>
      <c r="F3471">
        <v>47449.52</v>
      </c>
      <c r="G3471">
        <v>17423.46</v>
      </c>
      <c r="H3471">
        <v>3115.86</v>
      </c>
      <c r="I3471">
        <v>29.178000000000001</v>
      </c>
      <c r="J3471">
        <v>1265.9770000000001</v>
      </c>
      <c r="K3471">
        <v>-704.63099999999997</v>
      </c>
    </row>
    <row r="3472" spans="1:11">
      <c r="A3472" t="str">
        <f t="shared" si="55"/>
        <v>12TH FLUL12.7</v>
      </c>
      <c r="B3472" t="s">
        <v>49</v>
      </c>
      <c r="C3472" t="s">
        <v>70</v>
      </c>
      <c r="D3472" t="s">
        <v>12</v>
      </c>
      <c r="E3472">
        <v>2.7</v>
      </c>
      <c r="F3472">
        <v>47449.52</v>
      </c>
      <c r="G3472">
        <v>17423.46</v>
      </c>
      <c r="H3472">
        <v>3115.86</v>
      </c>
      <c r="I3472">
        <v>29.178000000000001</v>
      </c>
      <c r="J3472">
        <v>-2919.8380000000002</v>
      </c>
      <c r="K3472">
        <v>-25299.044000000002</v>
      </c>
    </row>
    <row r="3473" spans="1:11">
      <c r="A3473" t="str">
        <f t="shared" si="55"/>
        <v>12TH FLUL20</v>
      </c>
      <c r="B3473" t="s">
        <v>49</v>
      </c>
      <c r="C3473" t="s">
        <v>70</v>
      </c>
      <c r="D3473" t="s">
        <v>13</v>
      </c>
      <c r="E3473">
        <v>0</v>
      </c>
      <c r="F3473">
        <v>-92256.57</v>
      </c>
      <c r="G3473">
        <v>1170.96</v>
      </c>
      <c r="H3473">
        <v>25344.1</v>
      </c>
      <c r="I3473">
        <v>-3.3</v>
      </c>
      <c r="J3473">
        <v>42732.281999999999</v>
      </c>
      <c r="K3473">
        <v>2375.799</v>
      </c>
    </row>
    <row r="3474" spans="1:11">
      <c r="A3474" t="str">
        <f t="shared" si="55"/>
        <v>12TH FLUL21.35</v>
      </c>
      <c r="B3474" t="s">
        <v>49</v>
      </c>
      <c r="C3474" t="s">
        <v>70</v>
      </c>
      <c r="D3474" t="s">
        <v>13</v>
      </c>
      <c r="E3474">
        <v>1.35</v>
      </c>
      <c r="F3474">
        <v>-92256.57</v>
      </c>
      <c r="G3474">
        <v>1170.96</v>
      </c>
      <c r="H3474">
        <v>25344.1</v>
      </c>
      <c r="I3474">
        <v>-3.3</v>
      </c>
      <c r="J3474">
        <v>7980.2659999999996</v>
      </c>
      <c r="K3474">
        <v>820.34100000000001</v>
      </c>
    </row>
    <row r="3475" spans="1:11">
      <c r="A3475" t="str">
        <f t="shared" si="55"/>
        <v>12TH FLUL22.7</v>
      </c>
      <c r="B3475" t="s">
        <v>49</v>
      </c>
      <c r="C3475" t="s">
        <v>70</v>
      </c>
      <c r="D3475" t="s">
        <v>13</v>
      </c>
      <c r="E3475">
        <v>2.7</v>
      </c>
      <c r="F3475">
        <v>-92256.57</v>
      </c>
      <c r="G3475">
        <v>1170.96</v>
      </c>
      <c r="H3475">
        <v>25344.1</v>
      </c>
      <c r="I3475">
        <v>-3.3</v>
      </c>
      <c r="J3475">
        <v>-26821.687000000002</v>
      </c>
      <c r="K3475">
        <v>-740.24900000000002</v>
      </c>
    </row>
    <row r="3476" spans="1:11">
      <c r="A3476" t="str">
        <f t="shared" si="55"/>
        <v>12TH FLUL30</v>
      </c>
      <c r="B3476" t="s">
        <v>49</v>
      </c>
      <c r="C3476" t="s">
        <v>70</v>
      </c>
      <c r="D3476" t="s">
        <v>14</v>
      </c>
      <c r="E3476">
        <v>0</v>
      </c>
      <c r="F3476">
        <v>-4019.71</v>
      </c>
      <c r="G3476">
        <v>-473.97</v>
      </c>
      <c r="H3476">
        <v>479.28</v>
      </c>
      <c r="I3476">
        <v>97.704999999999998</v>
      </c>
      <c r="J3476">
        <v>775.23199999999997</v>
      </c>
      <c r="K3476">
        <v>-692.29300000000001</v>
      </c>
    </row>
    <row r="3477" spans="1:11">
      <c r="A3477" t="str">
        <f t="shared" si="55"/>
        <v>12TH FLUL31.35</v>
      </c>
      <c r="B3477" t="s">
        <v>49</v>
      </c>
      <c r="C3477" t="s">
        <v>70</v>
      </c>
      <c r="D3477" t="s">
        <v>14</v>
      </c>
      <c r="E3477">
        <v>1.35</v>
      </c>
      <c r="F3477">
        <v>-4019.71</v>
      </c>
      <c r="G3477">
        <v>-473.97</v>
      </c>
      <c r="H3477">
        <v>479.28</v>
      </c>
      <c r="I3477">
        <v>97.704999999999998</v>
      </c>
      <c r="J3477">
        <v>116.15600000000001</v>
      </c>
      <c r="K3477">
        <v>-20.436</v>
      </c>
    </row>
    <row r="3478" spans="1:11">
      <c r="A3478" t="str">
        <f t="shared" si="55"/>
        <v>12TH FLUL32.7</v>
      </c>
      <c r="B3478" t="s">
        <v>49</v>
      </c>
      <c r="C3478" t="s">
        <v>70</v>
      </c>
      <c r="D3478" t="s">
        <v>14</v>
      </c>
      <c r="E3478">
        <v>2.7</v>
      </c>
      <c r="F3478">
        <v>-4019.71</v>
      </c>
      <c r="G3478">
        <v>-473.97</v>
      </c>
      <c r="H3478">
        <v>479.28</v>
      </c>
      <c r="I3478">
        <v>97.704999999999998</v>
      </c>
      <c r="J3478">
        <v>-543.64700000000005</v>
      </c>
      <c r="K3478">
        <v>651.54999999999995</v>
      </c>
    </row>
    <row r="3479" spans="1:11">
      <c r="A3479" t="str">
        <f t="shared" si="55"/>
        <v>11TH FLUL10</v>
      </c>
      <c r="B3479" t="s">
        <v>50</v>
      </c>
      <c r="C3479" t="s">
        <v>70</v>
      </c>
      <c r="D3479" t="s">
        <v>12</v>
      </c>
      <c r="E3479">
        <v>0</v>
      </c>
      <c r="F3479">
        <v>66237.320000000007</v>
      </c>
      <c r="G3479">
        <v>20491.349999999999</v>
      </c>
      <c r="H3479">
        <v>2716.44</v>
      </c>
      <c r="I3479">
        <v>38.970999999999997</v>
      </c>
      <c r="J3479">
        <v>4723.509</v>
      </c>
      <c r="K3479">
        <v>32466.505000000001</v>
      </c>
    </row>
    <row r="3480" spans="1:11">
      <c r="A3480" t="str">
        <f t="shared" si="55"/>
        <v>11TH FLUL11.35</v>
      </c>
      <c r="B3480" t="s">
        <v>50</v>
      </c>
      <c r="C3480" t="s">
        <v>70</v>
      </c>
      <c r="D3480" t="s">
        <v>12</v>
      </c>
      <c r="E3480">
        <v>1.35</v>
      </c>
      <c r="F3480">
        <v>66237.320000000007</v>
      </c>
      <c r="G3480">
        <v>20491.349999999999</v>
      </c>
      <c r="H3480">
        <v>2716.44</v>
      </c>
      <c r="I3480">
        <v>38.970999999999997</v>
      </c>
      <c r="J3480">
        <v>1097.663</v>
      </c>
      <c r="K3480">
        <v>3330.873</v>
      </c>
    </row>
    <row r="3481" spans="1:11">
      <c r="A3481" t="str">
        <f t="shared" si="55"/>
        <v>11TH FLUL12.7</v>
      </c>
      <c r="B3481" t="s">
        <v>50</v>
      </c>
      <c r="C3481" t="s">
        <v>70</v>
      </c>
      <c r="D3481" t="s">
        <v>12</v>
      </c>
      <c r="E3481">
        <v>2.7</v>
      </c>
      <c r="F3481">
        <v>66237.320000000007</v>
      </c>
      <c r="G3481">
        <v>20491.349999999999</v>
      </c>
      <c r="H3481">
        <v>2716.44</v>
      </c>
      <c r="I3481">
        <v>38.970999999999997</v>
      </c>
      <c r="J3481">
        <v>-2536.8440000000001</v>
      </c>
      <c r="K3481">
        <v>-25831.065999999999</v>
      </c>
    </row>
    <row r="3482" spans="1:11">
      <c r="A3482" t="str">
        <f t="shared" si="55"/>
        <v>11TH FLUL20</v>
      </c>
      <c r="B3482" t="s">
        <v>50</v>
      </c>
      <c r="C3482" t="s">
        <v>70</v>
      </c>
      <c r="D3482" t="s">
        <v>13</v>
      </c>
      <c r="E3482">
        <v>0</v>
      </c>
      <c r="F3482">
        <v>-119521.45</v>
      </c>
      <c r="G3482">
        <v>879.7</v>
      </c>
      <c r="H3482">
        <v>26808.19</v>
      </c>
      <c r="I3482">
        <v>-1.8320000000000001</v>
      </c>
      <c r="J3482">
        <v>45735.044999999998</v>
      </c>
      <c r="K3482">
        <v>1751.1990000000001</v>
      </c>
    </row>
    <row r="3483" spans="1:11">
      <c r="A3483" t="str">
        <f t="shared" si="55"/>
        <v>11TH FLUL21.35</v>
      </c>
      <c r="B3483" t="s">
        <v>50</v>
      </c>
      <c r="C3483" t="s">
        <v>70</v>
      </c>
      <c r="D3483" t="s">
        <v>13</v>
      </c>
      <c r="E3483">
        <v>1.35</v>
      </c>
      <c r="F3483">
        <v>-119521.45</v>
      </c>
      <c r="G3483">
        <v>879.7</v>
      </c>
      <c r="H3483">
        <v>26808.19</v>
      </c>
      <c r="I3483">
        <v>-1.8320000000000001</v>
      </c>
      <c r="J3483">
        <v>8841.3700000000008</v>
      </c>
      <c r="K3483">
        <v>603.69100000000003</v>
      </c>
    </row>
    <row r="3484" spans="1:11">
      <c r="A3484" t="str">
        <f t="shared" si="55"/>
        <v>11TH FLUL22.7</v>
      </c>
      <c r="B3484" t="s">
        <v>50</v>
      </c>
      <c r="C3484" t="s">
        <v>70</v>
      </c>
      <c r="D3484" t="s">
        <v>13</v>
      </c>
      <c r="E3484">
        <v>2.7</v>
      </c>
      <c r="F3484">
        <v>-119521.45</v>
      </c>
      <c r="G3484">
        <v>879.7</v>
      </c>
      <c r="H3484">
        <v>26808.19</v>
      </c>
      <c r="I3484">
        <v>-1.8320000000000001</v>
      </c>
      <c r="J3484">
        <v>-28122.081999999999</v>
      </c>
      <c r="K3484">
        <v>-548.57899999999995</v>
      </c>
    </row>
    <row r="3485" spans="1:11">
      <c r="A3485" t="str">
        <f t="shared" si="55"/>
        <v>11TH FLUL30</v>
      </c>
      <c r="B3485" t="s">
        <v>50</v>
      </c>
      <c r="C3485" t="s">
        <v>70</v>
      </c>
      <c r="D3485" t="s">
        <v>14</v>
      </c>
      <c r="E3485">
        <v>0</v>
      </c>
      <c r="F3485">
        <v>-5214.1899999999996</v>
      </c>
      <c r="G3485">
        <v>-519.05999999999995</v>
      </c>
      <c r="H3485">
        <v>570.4</v>
      </c>
      <c r="I3485">
        <v>107.79900000000001</v>
      </c>
      <c r="J3485">
        <v>936.96699999999998</v>
      </c>
      <c r="K3485">
        <v>-747.66700000000003</v>
      </c>
    </row>
    <row r="3486" spans="1:11">
      <c r="A3486" t="str">
        <f t="shared" si="55"/>
        <v>11TH FLUL31.35</v>
      </c>
      <c r="B3486" t="s">
        <v>50</v>
      </c>
      <c r="C3486" t="s">
        <v>70</v>
      </c>
      <c r="D3486" t="s">
        <v>14</v>
      </c>
      <c r="E3486">
        <v>1.35</v>
      </c>
      <c r="F3486">
        <v>-5214.1899999999996</v>
      </c>
      <c r="G3486">
        <v>-519.05999999999995</v>
      </c>
      <c r="H3486">
        <v>570.4</v>
      </c>
      <c r="I3486">
        <v>107.79900000000001</v>
      </c>
      <c r="J3486">
        <v>150.143</v>
      </c>
      <c r="K3486">
        <v>-2.6259999999999999</v>
      </c>
    </row>
    <row r="3487" spans="1:11">
      <c r="A3487" t="str">
        <f t="shared" si="55"/>
        <v>11TH FLUL32.7</v>
      </c>
      <c r="B3487" t="s">
        <v>50</v>
      </c>
      <c r="C3487" t="s">
        <v>70</v>
      </c>
      <c r="D3487" t="s">
        <v>14</v>
      </c>
      <c r="E3487">
        <v>2.7</v>
      </c>
      <c r="F3487">
        <v>-5214.1899999999996</v>
      </c>
      <c r="G3487">
        <v>-519.05999999999995</v>
      </c>
      <c r="H3487">
        <v>570.4</v>
      </c>
      <c r="I3487">
        <v>107.79900000000001</v>
      </c>
      <c r="J3487">
        <v>-637.86599999999999</v>
      </c>
      <c r="K3487">
        <v>742.43799999999999</v>
      </c>
    </row>
    <row r="3488" spans="1:11">
      <c r="A3488" t="str">
        <f t="shared" si="55"/>
        <v>10TH FLUL10</v>
      </c>
      <c r="B3488" t="s">
        <v>51</v>
      </c>
      <c r="C3488" t="s">
        <v>70</v>
      </c>
      <c r="D3488" t="s">
        <v>12</v>
      </c>
      <c r="E3488">
        <v>0</v>
      </c>
      <c r="F3488">
        <v>87230.91</v>
      </c>
      <c r="G3488">
        <v>18443.490000000002</v>
      </c>
      <c r="H3488">
        <v>2173.33</v>
      </c>
      <c r="I3488">
        <v>38.406999999999996</v>
      </c>
      <c r="J3488">
        <v>3744.8180000000002</v>
      </c>
      <c r="K3488">
        <v>30330.052</v>
      </c>
    </row>
    <row r="3489" spans="1:11">
      <c r="A3489" t="str">
        <f t="shared" si="55"/>
        <v>10TH FLUL11.35</v>
      </c>
      <c r="B3489" t="s">
        <v>51</v>
      </c>
      <c r="C3489" t="s">
        <v>70</v>
      </c>
      <c r="D3489" t="s">
        <v>12</v>
      </c>
      <c r="E3489">
        <v>1.35</v>
      </c>
      <c r="F3489">
        <v>87230.91</v>
      </c>
      <c r="G3489">
        <v>18443.490000000002</v>
      </c>
      <c r="H3489">
        <v>2173.33</v>
      </c>
      <c r="I3489">
        <v>38.406999999999996</v>
      </c>
      <c r="J3489">
        <v>867.39</v>
      </c>
      <c r="K3489">
        <v>3578.9090000000001</v>
      </c>
    </row>
    <row r="3490" spans="1:11">
      <c r="A3490" t="str">
        <f t="shared" si="55"/>
        <v>10TH FLUL12.7</v>
      </c>
      <c r="B3490" t="s">
        <v>51</v>
      </c>
      <c r="C3490" t="s">
        <v>70</v>
      </c>
      <c r="D3490" t="s">
        <v>12</v>
      </c>
      <c r="E3490">
        <v>2.7</v>
      </c>
      <c r="F3490">
        <v>87230.91</v>
      </c>
      <c r="G3490">
        <v>18443.490000000002</v>
      </c>
      <c r="H3490">
        <v>2173.33</v>
      </c>
      <c r="I3490">
        <v>38.406999999999996</v>
      </c>
      <c r="J3490">
        <v>-2018.307</v>
      </c>
      <c r="K3490">
        <v>-23206.371999999999</v>
      </c>
    </row>
    <row r="3491" spans="1:11">
      <c r="A3491" t="str">
        <f t="shared" si="55"/>
        <v>10TH FLUL20</v>
      </c>
      <c r="B3491" t="s">
        <v>51</v>
      </c>
      <c r="C3491" t="s">
        <v>70</v>
      </c>
      <c r="D3491" t="s">
        <v>13</v>
      </c>
      <c r="E3491">
        <v>0</v>
      </c>
      <c r="F3491">
        <v>-148413.79</v>
      </c>
      <c r="G3491">
        <v>849.82</v>
      </c>
      <c r="H3491">
        <v>27663.63</v>
      </c>
      <c r="I3491">
        <v>-0.219</v>
      </c>
      <c r="J3491">
        <v>47761.807000000001</v>
      </c>
      <c r="K3491">
        <v>1597.848</v>
      </c>
    </row>
    <row r="3492" spans="1:11">
      <c r="A3492" t="str">
        <f t="shared" si="55"/>
        <v>10TH FLUL21.35</v>
      </c>
      <c r="B3492" t="s">
        <v>51</v>
      </c>
      <c r="C3492" t="s">
        <v>70</v>
      </c>
      <c r="D3492" t="s">
        <v>13</v>
      </c>
      <c r="E3492">
        <v>1.35</v>
      </c>
      <c r="F3492">
        <v>-148413.79</v>
      </c>
      <c r="G3492">
        <v>849.82</v>
      </c>
      <c r="H3492">
        <v>27663.63</v>
      </c>
      <c r="I3492">
        <v>-0.219</v>
      </c>
      <c r="J3492">
        <v>9549.6180000000004</v>
      </c>
      <c r="K3492">
        <v>504.96699999999998</v>
      </c>
    </row>
    <row r="3493" spans="1:11">
      <c r="A3493" t="str">
        <f t="shared" si="55"/>
        <v>10TH FLUL22.7</v>
      </c>
      <c r="B3493" t="s">
        <v>51</v>
      </c>
      <c r="C3493" t="s">
        <v>70</v>
      </c>
      <c r="D3493" t="s">
        <v>13</v>
      </c>
      <c r="E3493">
        <v>2.7</v>
      </c>
      <c r="F3493">
        <v>-148413.79</v>
      </c>
      <c r="G3493">
        <v>849.82</v>
      </c>
      <c r="H3493">
        <v>27663.63</v>
      </c>
      <c r="I3493">
        <v>-0.219</v>
      </c>
      <c r="J3493">
        <v>-28753.603999999999</v>
      </c>
      <c r="K3493">
        <v>-592.726</v>
      </c>
    </row>
    <row r="3494" spans="1:11">
      <c r="A3494" t="str">
        <f t="shared" si="55"/>
        <v>10TH FLUL30</v>
      </c>
      <c r="B3494" t="s">
        <v>51</v>
      </c>
      <c r="C3494" t="s">
        <v>70</v>
      </c>
      <c r="D3494" t="s">
        <v>14</v>
      </c>
      <c r="E3494">
        <v>0</v>
      </c>
      <c r="F3494">
        <v>-6573.74</v>
      </c>
      <c r="G3494">
        <v>-621.66999999999996</v>
      </c>
      <c r="H3494">
        <v>636.84</v>
      </c>
      <c r="I3494">
        <v>116.43899999999999</v>
      </c>
      <c r="J3494">
        <v>1064.2329999999999</v>
      </c>
      <c r="K3494">
        <v>-968.88400000000001</v>
      </c>
    </row>
    <row r="3495" spans="1:11">
      <c r="A3495" t="str">
        <f t="shared" si="55"/>
        <v>10TH FLUL31.35</v>
      </c>
      <c r="B3495" t="s">
        <v>51</v>
      </c>
      <c r="C3495" t="s">
        <v>70</v>
      </c>
      <c r="D3495" t="s">
        <v>14</v>
      </c>
      <c r="E3495">
        <v>1.35</v>
      </c>
      <c r="F3495">
        <v>-6573.74</v>
      </c>
      <c r="G3495">
        <v>-621.66999999999996</v>
      </c>
      <c r="H3495">
        <v>636.84</v>
      </c>
      <c r="I3495">
        <v>116.43899999999999</v>
      </c>
      <c r="J3495">
        <v>182.60900000000001</v>
      </c>
      <c r="K3495">
        <v>-71.340999999999994</v>
      </c>
    </row>
    <row r="3496" spans="1:11">
      <c r="A3496" t="str">
        <f t="shared" si="55"/>
        <v>10TH FLUL32.7</v>
      </c>
      <c r="B3496" t="s">
        <v>51</v>
      </c>
      <c r="C3496" t="s">
        <v>70</v>
      </c>
      <c r="D3496" t="s">
        <v>14</v>
      </c>
      <c r="E3496">
        <v>2.7</v>
      </c>
      <c r="F3496">
        <v>-6573.74</v>
      </c>
      <c r="G3496">
        <v>-621.66999999999996</v>
      </c>
      <c r="H3496">
        <v>636.84</v>
      </c>
      <c r="I3496">
        <v>116.43899999999999</v>
      </c>
      <c r="J3496">
        <v>-700.75699999999995</v>
      </c>
      <c r="K3496">
        <v>826.88300000000004</v>
      </c>
    </row>
    <row r="3497" spans="1:11">
      <c r="A3497" t="str">
        <f t="shared" si="55"/>
        <v>9TH FLUL10</v>
      </c>
      <c r="B3497" t="s">
        <v>52</v>
      </c>
      <c r="C3497" t="s">
        <v>70</v>
      </c>
      <c r="D3497" t="s">
        <v>12</v>
      </c>
      <c r="E3497">
        <v>0</v>
      </c>
      <c r="F3497">
        <v>110081.36</v>
      </c>
      <c r="G3497">
        <v>21035.86</v>
      </c>
      <c r="H3497">
        <v>1825.6</v>
      </c>
      <c r="I3497">
        <v>44.018000000000001</v>
      </c>
      <c r="J3497">
        <v>3006.2510000000002</v>
      </c>
      <c r="K3497">
        <v>34248.663999999997</v>
      </c>
    </row>
    <row r="3498" spans="1:11">
      <c r="A3498" t="str">
        <f t="shared" si="55"/>
        <v>9TH FLUL11.35</v>
      </c>
      <c r="B3498" t="s">
        <v>52</v>
      </c>
      <c r="C3498" t="s">
        <v>70</v>
      </c>
      <c r="D3498" t="s">
        <v>12</v>
      </c>
      <c r="E3498">
        <v>1.35</v>
      </c>
      <c r="F3498">
        <v>110081.36</v>
      </c>
      <c r="G3498">
        <v>21035.86</v>
      </c>
      <c r="H3498">
        <v>1825.6</v>
      </c>
      <c r="I3498">
        <v>44.018000000000001</v>
      </c>
      <c r="J3498">
        <v>611.20699999999999</v>
      </c>
      <c r="K3498">
        <v>3534.2890000000002</v>
      </c>
    </row>
    <row r="3499" spans="1:11">
      <c r="A3499" t="str">
        <f t="shared" si="55"/>
        <v>9TH FLUL12.7</v>
      </c>
      <c r="B3499" t="s">
        <v>52</v>
      </c>
      <c r="C3499" t="s">
        <v>70</v>
      </c>
      <c r="D3499" t="s">
        <v>12</v>
      </c>
      <c r="E3499">
        <v>2.7</v>
      </c>
      <c r="F3499">
        <v>110081.36</v>
      </c>
      <c r="G3499">
        <v>21035.86</v>
      </c>
      <c r="H3499">
        <v>1825.6</v>
      </c>
      <c r="I3499">
        <v>44.018000000000001</v>
      </c>
      <c r="J3499">
        <v>-1790.675</v>
      </c>
      <c r="K3499">
        <v>-27219.665000000001</v>
      </c>
    </row>
    <row r="3500" spans="1:11">
      <c r="A3500" t="str">
        <f t="shared" si="55"/>
        <v>9TH FLUL20</v>
      </c>
      <c r="B3500" t="s">
        <v>52</v>
      </c>
      <c r="C3500" t="s">
        <v>70</v>
      </c>
      <c r="D3500" t="s">
        <v>13</v>
      </c>
      <c r="E3500">
        <v>0</v>
      </c>
      <c r="F3500">
        <v>-178377</v>
      </c>
      <c r="G3500">
        <v>598.69000000000005</v>
      </c>
      <c r="H3500">
        <v>28138.69</v>
      </c>
      <c r="I3500">
        <v>0.86499999999999999</v>
      </c>
      <c r="J3500">
        <v>49160.639999999999</v>
      </c>
      <c r="K3500">
        <v>1133.588</v>
      </c>
    </row>
    <row r="3501" spans="1:11">
      <c r="A3501" t="str">
        <f t="shared" si="55"/>
        <v>9TH FLUL21.35</v>
      </c>
      <c r="B3501" t="s">
        <v>52</v>
      </c>
      <c r="C3501" t="s">
        <v>70</v>
      </c>
      <c r="D3501" t="s">
        <v>13</v>
      </c>
      <c r="E3501">
        <v>1.35</v>
      </c>
      <c r="F3501">
        <v>-178377</v>
      </c>
      <c r="G3501">
        <v>598.69000000000005</v>
      </c>
      <c r="H3501">
        <v>28138.69</v>
      </c>
      <c r="I3501">
        <v>0.86499999999999999</v>
      </c>
      <c r="J3501">
        <v>10149.764999999999</v>
      </c>
      <c r="K3501">
        <v>397.05399999999997</v>
      </c>
    </row>
    <row r="3502" spans="1:11">
      <c r="A3502" t="str">
        <f t="shared" si="55"/>
        <v>9TH FLUL22.7</v>
      </c>
      <c r="B3502" t="s">
        <v>52</v>
      </c>
      <c r="C3502" t="s">
        <v>70</v>
      </c>
      <c r="D3502" t="s">
        <v>13</v>
      </c>
      <c r="E3502">
        <v>2.7</v>
      </c>
      <c r="F3502">
        <v>-178377</v>
      </c>
      <c r="G3502">
        <v>598.69000000000005</v>
      </c>
      <c r="H3502">
        <v>28138.69</v>
      </c>
      <c r="I3502">
        <v>0.86499999999999999</v>
      </c>
      <c r="J3502">
        <v>-28974.651000000002</v>
      </c>
      <c r="K3502">
        <v>-343.91899999999998</v>
      </c>
    </row>
    <row r="3503" spans="1:11">
      <c r="A3503" t="str">
        <f t="shared" si="55"/>
        <v>9TH FLUL30</v>
      </c>
      <c r="B3503" t="s">
        <v>52</v>
      </c>
      <c r="C3503" t="s">
        <v>70</v>
      </c>
      <c r="D3503" t="s">
        <v>14</v>
      </c>
      <c r="E3503">
        <v>0</v>
      </c>
      <c r="F3503">
        <v>-8072.52</v>
      </c>
      <c r="G3503">
        <v>-620.9</v>
      </c>
      <c r="H3503">
        <v>696.11</v>
      </c>
      <c r="I3503">
        <v>123.79300000000001</v>
      </c>
      <c r="J3503">
        <v>1181.942</v>
      </c>
      <c r="K3503">
        <v>-1029.817</v>
      </c>
    </row>
    <row r="3504" spans="1:11">
      <c r="A3504" t="str">
        <f t="shared" si="55"/>
        <v>9TH FLUL31.35</v>
      </c>
      <c r="B3504" t="s">
        <v>52</v>
      </c>
      <c r="C3504" t="s">
        <v>70</v>
      </c>
      <c r="D3504" t="s">
        <v>14</v>
      </c>
      <c r="E3504">
        <v>1.35</v>
      </c>
      <c r="F3504">
        <v>-8072.52</v>
      </c>
      <c r="G3504">
        <v>-620.9</v>
      </c>
      <c r="H3504">
        <v>696.11</v>
      </c>
      <c r="I3504">
        <v>123.79300000000001</v>
      </c>
      <c r="J3504">
        <v>214.93100000000001</v>
      </c>
      <c r="K3504">
        <v>-119.56399999999999</v>
      </c>
    </row>
    <row r="3505" spans="1:11">
      <c r="A3505" t="str">
        <f t="shared" si="55"/>
        <v>9TH FLUL32.7</v>
      </c>
      <c r="B3505" t="s">
        <v>52</v>
      </c>
      <c r="C3505" t="s">
        <v>70</v>
      </c>
      <c r="D3505" t="s">
        <v>14</v>
      </c>
      <c r="E3505">
        <v>2.7</v>
      </c>
      <c r="F3505">
        <v>-8072.52</v>
      </c>
      <c r="G3505">
        <v>-620.9</v>
      </c>
      <c r="H3505">
        <v>696.11</v>
      </c>
      <c r="I3505">
        <v>123.79300000000001</v>
      </c>
      <c r="J3505">
        <v>-754.48500000000001</v>
      </c>
      <c r="K3505">
        <v>792.029</v>
      </c>
    </row>
    <row r="3506" spans="1:11">
      <c r="A3506" t="str">
        <f t="shared" si="55"/>
        <v>8TH FLUL10</v>
      </c>
      <c r="B3506" t="s">
        <v>53</v>
      </c>
      <c r="C3506" t="s">
        <v>70</v>
      </c>
      <c r="D3506" t="s">
        <v>12</v>
      </c>
      <c r="E3506">
        <v>0</v>
      </c>
      <c r="F3506">
        <v>135147.29999999999</v>
      </c>
      <c r="G3506">
        <v>23178.14</v>
      </c>
      <c r="H3506">
        <v>1416.72</v>
      </c>
      <c r="I3506">
        <v>49.564999999999998</v>
      </c>
      <c r="J3506">
        <v>2232.6379999999999</v>
      </c>
      <c r="K3506">
        <v>41467.218999999997</v>
      </c>
    </row>
    <row r="3507" spans="1:11">
      <c r="A3507" t="str">
        <f t="shared" si="55"/>
        <v>8TH FLUL11.35</v>
      </c>
      <c r="B3507" t="s">
        <v>53</v>
      </c>
      <c r="C3507" t="s">
        <v>70</v>
      </c>
      <c r="D3507" t="s">
        <v>12</v>
      </c>
      <c r="E3507">
        <v>1.35</v>
      </c>
      <c r="F3507">
        <v>135147.29999999999</v>
      </c>
      <c r="G3507">
        <v>23178.14</v>
      </c>
      <c r="H3507">
        <v>1416.72</v>
      </c>
      <c r="I3507">
        <v>49.564999999999998</v>
      </c>
      <c r="J3507">
        <v>401.64800000000002</v>
      </c>
      <c r="K3507">
        <v>7426.25</v>
      </c>
    </row>
    <row r="3508" spans="1:11">
      <c r="A3508" t="str">
        <f t="shared" si="55"/>
        <v>8TH FLUL12.7</v>
      </c>
      <c r="B3508" t="s">
        <v>53</v>
      </c>
      <c r="C3508" t="s">
        <v>70</v>
      </c>
      <c r="D3508" t="s">
        <v>12</v>
      </c>
      <c r="E3508">
        <v>2.7</v>
      </c>
      <c r="F3508">
        <v>135147.29999999999</v>
      </c>
      <c r="G3508">
        <v>23178.14</v>
      </c>
      <c r="H3508">
        <v>1416.72</v>
      </c>
      <c r="I3508">
        <v>49.564999999999998</v>
      </c>
      <c r="J3508">
        <v>-1434.5070000000001</v>
      </c>
      <c r="K3508">
        <v>-26710.235000000001</v>
      </c>
    </row>
    <row r="3509" spans="1:11">
      <c r="A3509" t="str">
        <f t="shared" si="55"/>
        <v>8TH FLUL20</v>
      </c>
      <c r="B3509" t="s">
        <v>53</v>
      </c>
      <c r="C3509" t="s">
        <v>70</v>
      </c>
      <c r="D3509" t="s">
        <v>13</v>
      </c>
      <c r="E3509">
        <v>0</v>
      </c>
      <c r="F3509">
        <v>-208965.99</v>
      </c>
      <c r="G3509">
        <v>431.74</v>
      </c>
      <c r="H3509">
        <v>28222.74</v>
      </c>
      <c r="I3509">
        <v>1.68</v>
      </c>
      <c r="J3509">
        <v>49998.014000000003</v>
      </c>
      <c r="K3509">
        <v>702.548</v>
      </c>
    </row>
    <row r="3510" spans="1:11">
      <c r="A3510" t="str">
        <f t="shared" si="55"/>
        <v>8TH FLUL21.35</v>
      </c>
      <c r="B3510" t="s">
        <v>53</v>
      </c>
      <c r="C3510" t="s">
        <v>70</v>
      </c>
      <c r="D3510" t="s">
        <v>13</v>
      </c>
      <c r="E3510">
        <v>1.35</v>
      </c>
      <c r="F3510">
        <v>-208965.99</v>
      </c>
      <c r="G3510">
        <v>431.74</v>
      </c>
      <c r="H3510">
        <v>28222.74</v>
      </c>
      <c r="I3510">
        <v>1.68</v>
      </c>
      <c r="J3510">
        <v>10731.728999999999</v>
      </c>
      <c r="K3510">
        <v>207.047</v>
      </c>
    </row>
    <row r="3511" spans="1:11">
      <c r="A3511" t="str">
        <f t="shared" si="55"/>
        <v>8TH FLUL22.7</v>
      </c>
      <c r="B3511" t="s">
        <v>53</v>
      </c>
      <c r="C3511" t="s">
        <v>70</v>
      </c>
      <c r="D3511" t="s">
        <v>13</v>
      </c>
      <c r="E3511">
        <v>2.7</v>
      </c>
      <c r="F3511">
        <v>-208965.99</v>
      </c>
      <c r="G3511">
        <v>431.74</v>
      </c>
      <c r="H3511">
        <v>28222.74</v>
      </c>
      <c r="I3511">
        <v>1.68</v>
      </c>
      <c r="J3511">
        <v>-28672.552</v>
      </c>
      <c r="K3511">
        <v>-291.11700000000002</v>
      </c>
    </row>
    <row r="3512" spans="1:11">
      <c r="A3512" t="str">
        <f t="shared" si="55"/>
        <v>8TH FLUL30</v>
      </c>
      <c r="B3512" t="s">
        <v>53</v>
      </c>
      <c r="C3512" t="s">
        <v>70</v>
      </c>
      <c r="D3512" t="s">
        <v>14</v>
      </c>
      <c r="E3512">
        <v>0</v>
      </c>
      <c r="F3512">
        <v>-9685.85</v>
      </c>
      <c r="G3512">
        <v>-724.7</v>
      </c>
      <c r="H3512">
        <v>750.61</v>
      </c>
      <c r="I3512">
        <v>129.21299999999999</v>
      </c>
      <c r="J3512">
        <v>1299.537</v>
      </c>
      <c r="K3512">
        <v>-1331.3109999999999</v>
      </c>
    </row>
    <row r="3513" spans="1:11">
      <c r="A3513" t="str">
        <f t="shared" si="55"/>
        <v>8TH FLUL31.35</v>
      </c>
      <c r="B3513" t="s">
        <v>53</v>
      </c>
      <c r="C3513" t="s">
        <v>70</v>
      </c>
      <c r="D3513" t="s">
        <v>14</v>
      </c>
      <c r="E3513">
        <v>1.35</v>
      </c>
      <c r="F3513">
        <v>-9685.85</v>
      </c>
      <c r="G3513">
        <v>-724.7</v>
      </c>
      <c r="H3513">
        <v>750.61</v>
      </c>
      <c r="I3513">
        <v>129.21299999999999</v>
      </c>
      <c r="J3513">
        <v>253.63499999999999</v>
      </c>
      <c r="K3513">
        <v>-268.17099999999999</v>
      </c>
    </row>
    <row r="3514" spans="1:11">
      <c r="A3514" t="str">
        <f t="shared" si="55"/>
        <v>8TH FLUL32.7</v>
      </c>
      <c r="B3514" t="s">
        <v>53</v>
      </c>
      <c r="C3514" t="s">
        <v>70</v>
      </c>
      <c r="D3514" t="s">
        <v>14</v>
      </c>
      <c r="E3514">
        <v>2.7</v>
      </c>
      <c r="F3514">
        <v>-9685.85</v>
      </c>
      <c r="G3514">
        <v>-724.7</v>
      </c>
      <c r="H3514">
        <v>750.61</v>
      </c>
      <c r="I3514">
        <v>129.21299999999999</v>
      </c>
      <c r="J3514">
        <v>-795.529</v>
      </c>
      <c r="K3514">
        <v>798.41800000000001</v>
      </c>
    </row>
    <row r="3515" spans="1:11">
      <c r="A3515" t="str">
        <f t="shared" si="55"/>
        <v>7TH FLUL10</v>
      </c>
      <c r="B3515" t="s">
        <v>54</v>
      </c>
      <c r="C3515" t="s">
        <v>70</v>
      </c>
      <c r="D3515" t="s">
        <v>12</v>
      </c>
      <c r="E3515">
        <v>0</v>
      </c>
      <c r="F3515">
        <v>161485.23000000001</v>
      </c>
      <c r="G3515">
        <v>22982.78</v>
      </c>
      <c r="H3515">
        <v>1008.6</v>
      </c>
      <c r="I3515">
        <v>50.460999999999999</v>
      </c>
      <c r="J3515">
        <v>1417.19</v>
      </c>
      <c r="K3515">
        <v>46614.98</v>
      </c>
    </row>
    <row r="3516" spans="1:11">
      <c r="A3516" t="str">
        <f t="shared" si="55"/>
        <v>7TH FLUL11.35</v>
      </c>
      <c r="B3516" t="s">
        <v>54</v>
      </c>
      <c r="C3516" t="s">
        <v>70</v>
      </c>
      <c r="D3516" t="s">
        <v>12</v>
      </c>
      <c r="E3516">
        <v>1.35</v>
      </c>
      <c r="F3516">
        <v>161485.23000000001</v>
      </c>
      <c r="G3516">
        <v>22982.78</v>
      </c>
      <c r="H3516">
        <v>1008.6</v>
      </c>
      <c r="I3516">
        <v>50.460999999999999</v>
      </c>
      <c r="J3516">
        <v>146.10599999999999</v>
      </c>
      <c r="K3516">
        <v>12571.584999999999</v>
      </c>
    </row>
    <row r="3517" spans="1:11">
      <c r="A3517" t="str">
        <f t="shared" si="55"/>
        <v>7TH FLUL12.7</v>
      </c>
      <c r="B3517" t="s">
        <v>54</v>
      </c>
      <c r="C3517" t="s">
        <v>70</v>
      </c>
      <c r="D3517" t="s">
        <v>12</v>
      </c>
      <c r="E3517">
        <v>2.7</v>
      </c>
      <c r="F3517">
        <v>161485.23000000001</v>
      </c>
      <c r="G3517">
        <v>22982.78</v>
      </c>
      <c r="H3517">
        <v>1008.6</v>
      </c>
      <c r="I3517">
        <v>50.460999999999999</v>
      </c>
      <c r="J3517">
        <v>-1127.107</v>
      </c>
      <c r="K3517">
        <v>-21654.739000000001</v>
      </c>
    </row>
    <row r="3518" spans="1:11">
      <c r="A3518" t="str">
        <f t="shared" si="55"/>
        <v>7TH FLUL20</v>
      </c>
      <c r="B3518" t="s">
        <v>54</v>
      </c>
      <c r="C3518" t="s">
        <v>70</v>
      </c>
      <c r="D3518" t="s">
        <v>13</v>
      </c>
      <c r="E3518">
        <v>0</v>
      </c>
      <c r="F3518">
        <v>-239584.16</v>
      </c>
      <c r="G3518">
        <v>148.25</v>
      </c>
      <c r="H3518">
        <v>27637.87</v>
      </c>
      <c r="I3518">
        <v>2.137</v>
      </c>
      <c r="J3518">
        <v>49744.771999999997</v>
      </c>
      <c r="K3518">
        <v>-140.13999999999999</v>
      </c>
    </row>
    <row r="3519" spans="1:11">
      <c r="A3519" t="str">
        <f t="shared" si="55"/>
        <v>7TH FLUL21.35</v>
      </c>
      <c r="B3519" t="s">
        <v>54</v>
      </c>
      <c r="C3519" t="s">
        <v>70</v>
      </c>
      <c r="D3519" t="s">
        <v>13</v>
      </c>
      <c r="E3519">
        <v>1.35</v>
      </c>
      <c r="F3519">
        <v>-239584.16</v>
      </c>
      <c r="G3519">
        <v>148.25</v>
      </c>
      <c r="H3519">
        <v>27637.87</v>
      </c>
      <c r="I3519">
        <v>2.137</v>
      </c>
      <c r="J3519">
        <v>11154.762000000001</v>
      </c>
      <c r="K3519">
        <v>-245.92599999999999</v>
      </c>
    </row>
    <row r="3520" spans="1:11">
      <c r="A3520" t="str">
        <f t="shared" si="55"/>
        <v>7TH FLUL22.7</v>
      </c>
      <c r="B3520" t="s">
        <v>54</v>
      </c>
      <c r="C3520" t="s">
        <v>70</v>
      </c>
      <c r="D3520" t="s">
        <v>13</v>
      </c>
      <c r="E3520">
        <v>2.7</v>
      </c>
      <c r="F3520">
        <v>-239584.16</v>
      </c>
      <c r="G3520">
        <v>148.25</v>
      </c>
      <c r="H3520">
        <v>27637.87</v>
      </c>
      <c r="I3520">
        <v>2.137</v>
      </c>
      <c r="J3520">
        <v>-27597.596000000001</v>
      </c>
      <c r="K3520">
        <v>-348.13799999999998</v>
      </c>
    </row>
    <row r="3521" spans="1:11">
      <c r="A3521" t="str">
        <f t="shared" si="55"/>
        <v>7TH FLUL30</v>
      </c>
      <c r="B3521" t="s">
        <v>54</v>
      </c>
      <c r="C3521" t="s">
        <v>70</v>
      </c>
      <c r="D3521" t="s">
        <v>14</v>
      </c>
      <c r="E3521">
        <v>0</v>
      </c>
      <c r="F3521">
        <v>-11360.76</v>
      </c>
      <c r="G3521">
        <v>-501.4</v>
      </c>
      <c r="H3521">
        <v>779</v>
      </c>
      <c r="I3521">
        <v>130.071</v>
      </c>
      <c r="J3521">
        <v>1392.2909999999999</v>
      </c>
      <c r="K3521">
        <v>-855.33100000000002</v>
      </c>
    </row>
    <row r="3522" spans="1:11">
      <c r="A3522" t="str">
        <f t="shared" si="55"/>
        <v>7TH FLUL31.35</v>
      </c>
      <c r="B3522" t="s">
        <v>54</v>
      </c>
      <c r="C3522" t="s">
        <v>70</v>
      </c>
      <c r="D3522" t="s">
        <v>14</v>
      </c>
      <c r="E3522">
        <v>1.35</v>
      </c>
      <c r="F3522">
        <v>-11360.76</v>
      </c>
      <c r="G3522">
        <v>-501.4</v>
      </c>
      <c r="H3522">
        <v>779</v>
      </c>
      <c r="I3522">
        <v>130.071</v>
      </c>
      <c r="J3522">
        <v>303.90899999999999</v>
      </c>
      <c r="K3522">
        <v>-80.962999999999994</v>
      </c>
    </row>
    <row r="3523" spans="1:11">
      <c r="A3523" t="str">
        <f t="shared" si="55"/>
        <v>7TH FLUL32.7</v>
      </c>
      <c r="B3523" t="s">
        <v>54</v>
      </c>
      <c r="C3523" t="s">
        <v>70</v>
      </c>
      <c r="D3523" t="s">
        <v>14</v>
      </c>
      <c r="E3523">
        <v>2.7</v>
      </c>
      <c r="F3523">
        <v>-11360.76</v>
      </c>
      <c r="G3523">
        <v>-501.4</v>
      </c>
      <c r="H3523">
        <v>779</v>
      </c>
      <c r="I3523">
        <v>130.071</v>
      </c>
      <c r="J3523">
        <v>-788.89700000000005</v>
      </c>
      <c r="K3523">
        <v>694.58500000000004</v>
      </c>
    </row>
    <row r="3524" spans="1:11">
      <c r="A3524" t="str">
        <f t="shared" si="55"/>
        <v>6TH FLUL10</v>
      </c>
      <c r="B3524" t="s">
        <v>55</v>
      </c>
      <c r="C3524" t="s">
        <v>70</v>
      </c>
      <c r="D3524" t="s">
        <v>12</v>
      </c>
      <c r="E3524">
        <v>0</v>
      </c>
      <c r="F3524">
        <v>186544.19</v>
      </c>
      <c r="G3524">
        <v>37566.75</v>
      </c>
      <c r="H3524">
        <v>912.44</v>
      </c>
      <c r="I3524">
        <v>45.94</v>
      </c>
      <c r="J3524">
        <v>1458.4829999999999</v>
      </c>
      <c r="K3524">
        <v>104847.58900000001</v>
      </c>
    </row>
    <row r="3525" spans="1:11">
      <c r="A3525" t="str">
        <f t="shared" si="55"/>
        <v>6TH FLUL11.35</v>
      </c>
      <c r="B3525" t="s">
        <v>55</v>
      </c>
      <c r="C3525" t="s">
        <v>70</v>
      </c>
      <c r="D3525" t="s">
        <v>12</v>
      </c>
      <c r="E3525">
        <v>1.35</v>
      </c>
      <c r="F3525">
        <v>186544.19</v>
      </c>
      <c r="G3525">
        <v>37566.75</v>
      </c>
      <c r="H3525">
        <v>912.44</v>
      </c>
      <c r="I3525">
        <v>45.94</v>
      </c>
      <c r="J3525">
        <v>328.72199999999998</v>
      </c>
      <c r="K3525">
        <v>51874.063999999998</v>
      </c>
    </row>
    <row r="3526" spans="1:11">
      <c r="A3526" t="str">
        <f t="shared" si="55"/>
        <v>6TH FLUL12.7</v>
      </c>
      <c r="B3526" t="s">
        <v>55</v>
      </c>
      <c r="C3526" t="s">
        <v>70</v>
      </c>
      <c r="D3526" t="s">
        <v>12</v>
      </c>
      <c r="E3526">
        <v>2.7</v>
      </c>
      <c r="F3526">
        <v>186544.19</v>
      </c>
      <c r="G3526">
        <v>37566.75</v>
      </c>
      <c r="H3526">
        <v>912.44</v>
      </c>
      <c r="I3526">
        <v>45.94</v>
      </c>
      <c r="J3526">
        <v>-806.38900000000001</v>
      </c>
      <c r="K3526">
        <v>-1943.12</v>
      </c>
    </row>
    <row r="3527" spans="1:11">
      <c r="A3527" t="str">
        <f t="shared" si="55"/>
        <v>6TH FLUL20</v>
      </c>
      <c r="B3527" t="s">
        <v>55</v>
      </c>
      <c r="C3527" t="s">
        <v>70</v>
      </c>
      <c r="D3527" t="s">
        <v>13</v>
      </c>
      <c r="E3527">
        <v>0</v>
      </c>
      <c r="F3527">
        <v>-269311.06</v>
      </c>
      <c r="G3527">
        <v>296.52</v>
      </c>
      <c r="H3527">
        <v>26794.23</v>
      </c>
      <c r="I3527">
        <v>2.0419999999999998</v>
      </c>
      <c r="J3527">
        <v>49912.205999999998</v>
      </c>
      <c r="K3527">
        <v>-172.529</v>
      </c>
    </row>
    <row r="3528" spans="1:11">
      <c r="A3528" t="str">
        <f t="shared" si="55"/>
        <v>6TH FLUL21.35</v>
      </c>
      <c r="B3528" t="s">
        <v>55</v>
      </c>
      <c r="C3528" t="s">
        <v>70</v>
      </c>
      <c r="D3528" t="s">
        <v>13</v>
      </c>
      <c r="E3528">
        <v>1.35</v>
      </c>
      <c r="F3528">
        <v>-269311.06</v>
      </c>
      <c r="G3528">
        <v>296.52</v>
      </c>
      <c r="H3528">
        <v>26794.23</v>
      </c>
      <c r="I3528">
        <v>2.0419999999999998</v>
      </c>
      <c r="J3528">
        <v>12413.433999999999</v>
      </c>
      <c r="K3528">
        <v>-489.947</v>
      </c>
    </row>
    <row r="3529" spans="1:11">
      <c r="A3529" t="str">
        <f t="shared" si="55"/>
        <v>6TH FLUL22.7</v>
      </c>
      <c r="B3529" t="s">
        <v>55</v>
      </c>
      <c r="C3529" t="s">
        <v>70</v>
      </c>
      <c r="D3529" t="s">
        <v>13</v>
      </c>
      <c r="E3529">
        <v>2.7</v>
      </c>
      <c r="F3529">
        <v>-269311.06</v>
      </c>
      <c r="G3529">
        <v>296.52</v>
      </c>
      <c r="H3529">
        <v>26794.23</v>
      </c>
      <c r="I3529">
        <v>2.0419999999999998</v>
      </c>
      <c r="J3529">
        <v>-25287.353999999999</v>
      </c>
      <c r="K3529">
        <v>-799.40099999999995</v>
      </c>
    </row>
    <row r="3530" spans="1:11">
      <c r="A3530" t="str">
        <f t="shared" si="55"/>
        <v>6TH FLUL30</v>
      </c>
      <c r="B3530" t="s">
        <v>55</v>
      </c>
      <c r="C3530" t="s">
        <v>70</v>
      </c>
      <c r="D3530" t="s">
        <v>14</v>
      </c>
      <c r="E3530">
        <v>0</v>
      </c>
      <c r="F3530">
        <v>-13067.36</v>
      </c>
      <c r="G3530">
        <v>-1585.71</v>
      </c>
      <c r="H3530">
        <v>749.87</v>
      </c>
      <c r="I3530">
        <v>122.742</v>
      </c>
      <c r="J3530">
        <v>1400.3879999999999</v>
      </c>
      <c r="K3530">
        <v>-3952.18</v>
      </c>
    </row>
    <row r="3531" spans="1:11">
      <c r="A3531" t="str">
        <f t="shared" si="55"/>
        <v>6TH FLUL31.35</v>
      </c>
      <c r="B3531" t="s">
        <v>55</v>
      </c>
      <c r="C3531" t="s">
        <v>70</v>
      </c>
      <c r="D3531" t="s">
        <v>14</v>
      </c>
      <c r="E3531">
        <v>1.35</v>
      </c>
      <c r="F3531">
        <v>-13067.36</v>
      </c>
      <c r="G3531">
        <v>-1585.71</v>
      </c>
      <c r="H3531">
        <v>749.87</v>
      </c>
      <c r="I3531">
        <v>122.742</v>
      </c>
      <c r="J3531">
        <v>349.93299999999999</v>
      </c>
      <c r="K3531">
        <v>-1726.9059999999999</v>
      </c>
    </row>
    <row r="3532" spans="1:11">
      <c r="A3532" t="str">
        <f t="shared" si="55"/>
        <v>6TH FLUL32.7</v>
      </c>
      <c r="B3532" t="s">
        <v>55</v>
      </c>
      <c r="C3532" t="s">
        <v>70</v>
      </c>
      <c r="D3532" t="s">
        <v>14</v>
      </c>
      <c r="E3532">
        <v>2.7</v>
      </c>
      <c r="F3532">
        <v>-13067.36</v>
      </c>
      <c r="G3532">
        <v>-1585.71</v>
      </c>
      <c r="H3532">
        <v>749.87</v>
      </c>
      <c r="I3532">
        <v>122.742</v>
      </c>
      <c r="J3532">
        <v>-706.21699999999998</v>
      </c>
      <c r="K3532">
        <v>526.45500000000004</v>
      </c>
    </row>
    <row r="3533" spans="1:11">
      <c r="A3533" t="str">
        <f t="shared" si="55"/>
        <v>5TH FLUL10</v>
      </c>
      <c r="B3533" t="s">
        <v>33</v>
      </c>
      <c r="C3533" t="s">
        <v>70</v>
      </c>
      <c r="D3533" t="s">
        <v>12</v>
      </c>
      <c r="E3533">
        <v>0</v>
      </c>
      <c r="F3533">
        <v>184921.66</v>
      </c>
      <c r="G3533">
        <v>60338.27</v>
      </c>
      <c r="H3533">
        <v>534.17999999999995</v>
      </c>
      <c r="I3533">
        <v>-2.012</v>
      </c>
      <c r="J3533">
        <v>1596.5050000000001</v>
      </c>
      <c r="K3533">
        <v>129899.474</v>
      </c>
    </row>
    <row r="3534" spans="1:11">
      <c r="A3534" t="str">
        <f t="shared" ref="A3534:A3597" si="56">+CONCATENATE(B3534,D3534,E3534)</f>
        <v>5TH FLUL11.895</v>
      </c>
      <c r="B3534" t="s">
        <v>33</v>
      </c>
      <c r="C3534" t="s">
        <v>70</v>
      </c>
      <c r="D3534" t="s">
        <v>12</v>
      </c>
      <c r="E3534">
        <v>1.895</v>
      </c>
      <c r="F3534">
        <v>184921.66</v>
      </c>
      <c r="G3534">
        <v>60338.27</v>
      </c>
      <c r="H3534">
        <v>534.17999999999995</v>
      </c>
      <c r="I3534">
        <v>-2.012</v>
      </c>
      <c r="J3534">
        <v>795.81299999999999</v>
      </c>
      <c r="K3534">
        <v>11249.766</v>
      </c>
    </row>
    <row r="3535" spans="1:11">
      <c r="A3535" t="str">
        <f t="shared" si="56"/>
        <v>5TH FLUL13.79</v>
      </c>
      <c r="B3535" t="s">
        <v>33</v>
      </c>
      <c r="C3535" t="s">
        <v>70</v>
      </c>
      <c r="D3535" t="s">
        <v>12</v>
      </c>
      <c r="E3535">
        <v>3.79</v>
      </c>
      <c r="F3535">
        <v>184921.66</v>
      </c>
      <c r="G3535">
        <v>60338.27</v>
      </c>
      <c r="H3535">
        <v>534.17999999999995</v>
      </c>
      <c r="I3535">
        <v>-2.012</v>
      </c>
      <c r="J3535">
        <v>-21.02</v>
      </c>
      <c r="K3535">
        <v>-107628.851</v>
      </c>
    </row>
    <row r="3536" spans="1:11">
      <c r="A3536" t="str">
        <f t="shared" si="56"/>
        <v>5TH FLUL20</v>
      </c>
      <c r="B3536" t="s">
        <v>33</v>
      </c>
      <c r="C3536" t="s">
        <v>70</v>
      </c>
      <c r="D3536" t="s">
        <v>13</v>
      </c>
      <c r="E3536">
        <v>0</v>
      </c>
      <c r="F3536">
        <v>-297695.74</v>
      </c>
      <c r="G3536">
        <v>-482.52</v>
      </c>
      <c r="H3536">
        <v>16610.259999999998</v>
      </c>
      <c r="I3536">
        <v>9.4120000000000008</v>
      </c>
      <c r="J3536">
        <v>35771.726000000002</v>
      </c>
      <c r="K3536">
        <v>-563.55999999999995</v>
      </c>
    </row>
    <row r="3537" spans="1:11">
      <c r="A3537" t="str">
        <f t="shared" si="56"/>
        <v>5TH FLUL21.895</v>
      </c>
      <c r="B3537" t="s">
        <v>33</v>
      </c>
      <c r="C3537" t="s">
        <v>70</v>
      </c>
      <c r="D3537" t="s">
        <v>13</v>
      </c>
      <c r="E3537">
        <v>1.895</v>
      </c>
      <c r="F3537">
        <v>-297695.74</v>
      </c>
      <c r="G3537">
        <v>-482.52</v>
      </c>
      <c r="H3537">
        <v>16610.259999999998</v>
      </c>
      <c r="I3537">
        <v>9.4120000000000008</v>
      </c>
      <c r="J3537">
        <v>2034.348</v>
      </c>
      <c r="K3537">
        <v>532.01099999999997</v>
      </c>
    </row>
    <row r="3538" spans="1:11">
      <c r="A3538" t="str">
        <f t="shared" si="56"/>
        <v>5TH FLUL23.79</v>
      </c>
      <c r="B3538" t="s">
        <v>33</v>
      </c>
      <c r="C3538" t="s">
        <v>70</v>
      </c>
      <c r="D3538" t="s">
        <v>13</v>
      </c>
      <c r="E3538">
        <v>3.79</v>
      </c>
      <c r="F3538">
        <v>-297695.74</v>
      </c>
      <c r="G3538">
        <v>-482.52</v>
      </c>
      <c r="H3538">
        <v>16610.259999999998</v>
      </c>
      <c r="I3538">
        <v>9.4120000000000008</v>
      </c>
      <c r="J3538">
        <v>-31744.508000000002</v>
      </c>
      <c r="K3538">
        <v>1616.8030000000001</v>
      </c>
    </row>
    <row r="3539" spans="1:11">
      <c r="A3539" t="str">
        <f t="shared" si="56"/>
        <v>5TH FLUL30</v>
      </c>
      <c r="B3539" t="s">
        <v>33</v>
      </c>
      <c r="C3539" t="s">
        <v>70</v>
      </c>
      <c r="D3539" t="s">
        <v>14</v>
      </c>
      <c r="E3539">
        <v>0</v>
      </c>
      <c r="F3539">
        <v>-13733.68</v>
      </c>
      <c r="G3539">
        <v>-2450.86</v>
      </c>
      <c r="H3539">
        <v>462.24</v>
      </c>
      <c r="I3539">
        <v>217.50800000000001</v>
      </c>
      <c r="J3539">
        <v>1004.115</v>
      </c>
      <c r="K3539">
        <v>-5244.4560000000001</v>
      </c>
    </row>
    <row r="3540" spans="1:11">
      <c r="A3540" t="str">
        <f t="shared" si="56"/>
        <v>5TH FLUL31.895</v>
      </c>
      <c r="B3540" t="s">
        <v>33</v>
      </c>
      <c r="C3540" t="s">
        <v>70</v>
      </c>
      <c r="D3540" t="s">
        <v>14</v>
      </c>
      <c r="E3540">
        <v>1.895</v>
      </c>
      <c r="F3540">
        <v>-13733.68</v>
      </c>
      <c r="G3540">
        <v>-2450.86</v>
      </c>
      <c r="H3540">
        <v>462.24</v>
      </c>
      <c r="I3540">
        <v>217.50800000000001</v>
      </c>
      <c r="J3540">
        <v>63.491999999999997</v>
      </c>
      <c r="K3540">
        <v>-432.077</v>
      </c>
    </row>
    <row r="3541" spans="1:11">
      <c r="A3541" t="str">
        <f t="shared" si="56"/>
        <v>5TH FLUL33.79</v>
      </c>
      <c r="B3541" t="s">
        <v>33</v>
      </c>
      <c r="C3541" t="s">
        <v>70</v>
      </c>
      <c r="D3541" t="s">
        <v>14</v>
      </c>
      <c r="E3541">
        <v>3.79</v>
      </c>
      <c r="F3541">
        <v>-13733.68</v>
      </c>
      <c r="G3541">
        <v>-2450.86</v>
      </c>
      <c r="H3541">
        <v>462.24</v>
      </c>
      <c r="I3541">
        <v>217.50800000000001</v>
      </c>
      <c r="J3541">
        <v>-878.42600000000004</v>
      </c>
      <c r="K3541">
        <v>4389.0950000000003</v>
      </c>
    </row>
    <row r="3542" spans="1:11">
      <c r="A3542" t="str">
        <f t="shared" si="56"/>
        <v>4TH FLUL10</v>
      </c>
      <c r="B3542" t="s">
        <v>20</v>
      </c>
      <c r="C3542" t="s">
        <v>70</v>
      </c>
      <c r="D3542" t="s">
        <v>12</v>
      </c>
      <c r="E3542">
        <v>0</v>
      </c>
      <c r="F3542">
        <v>158985.59</v>
      </c>
      <c r="G3542">
        <v>57916.23</v>
      </c>
      <c r="H3542">
        <v>-671.28</v>
      </c>
      <c r="I3542">
        <v>-185.143</v>
      </c>
      <c r="J3542">
        <v>-977.79</v>
      </c>
      <c r="K3542">
        <v>124166.533</v>
      </c>
    </row>
    <row r="3543" spans="1:11">
      <c r="A3543" t="str">
        <f t="shared" si="56"/>
        <v>4TH FLUL11.64</v>
      </c>
      <c r="B3543" t="s">
        <v>20</v>
      </c>
      <c r="C3543" t="s">
        <v>70</v>
      </c>
      <c r="D3543" t="s">
        <v>12</v>
      </c>
      <c r="E3543">
        <v>1.64</v>
      </c>
      <c r="F3543">
        <v>158985.59</v>
      </c>
      <c r="G3543">
        <v>57916.23</v>
      </c>
      <c r="H3543">
        <v>-671.28</v>
      </c>
      <c r="I3543">
        <v>-185.143</v>
      </c>
      <c r="J3543">
        <v>395.24599999999998</v>
      </c>
      <c r="K3543">
        <v>24870.996999999999</v>
      </c>
    </row>
    <row r="3544" spans="1:11">
      <c r="A3544" t="str">
        <f t="shared" si="56"/>
        <v>4TH FLUL13.28</v>
      </c>
      <c r="B3544" t="s">
        <v>20</v>
      </c>
      <c r="C3544" t="s">
        <v>70</v>
      </c>
      <c r="D3544" t="s">
        <v>12</v>
      </c>
      <c r="E3544">
        <v>3.28</v>
      </c>
      <c r="F3544">
        <v>158985.59</v>
      </c>
      <c r="G3544">
        <v>57916.23</v>
      </c>
      <c r="H3544">
        <v>-671.28</v>
      </c>
      <c r="I3544">
        <v>-185.143</v>
      </c>
      <c r="J3544">
        <v>1761.1079999999999</v>
      </c>
      <c r="K3544">
        <v>-74877.043999999994</v>
      </c>
    </row>
    <row r="3545" spans="1:11">
      <c r="A3545" t="str">
        <f t="shared" si="56"/>
        <v>4TH FLUL20</v>
      </c>
      <c r="B3545" t="s">
        <v>20</v>
      </c>
      <c r="C3545" t="s">
        <v>70</v>
      </c>
      <c r="D3545" t="s">
        <v>13</v>
      </c>
      <c r="E3545">
        <v>0</v>
      </c>
      <c r="F3545">
        <v>-309317.28999999998</v>
      </c>
      <c r="G3545">
        <v>-3324.99</v>
      </c>
      <c r="H3545">
        <v>6710.61</v>
      </c>
      <c r="I3545">
        <v>8.9809999999999999</v>
      </c>
      <c r="J3545">
        <v>24065.177</v>
      </c>
      <c r="K3545">
        <v>-6296.8289999999997</v>
      </c>
    </row>
    <row r="3546" spans="1:11">
      <c r="A3546" t="str">
        <f t="shared" si="56"/>
        <v>4TH FLUL21.64</v>
      </c>
      <c r="B3546" t="s">
        <v>20</v>
      </c>
      <c r="C3546" t="s">
        <v>70</v>
      </c>
      <c r="D3546" t="s">
        <v>13</v>
      </c>
      <c r="E3546">
        <v>1.64</v>
      </c>
      <c r="F3546">
        <v>-309317.28999999998</v>
      </c>
      <c r="G3546">
        <v>-3324.99</v>
      </c>
      <c r="H3546">
        <v>6710.61</v>
      </c>
      <c r="I3546">
        <v>8.9809999999999999</v>
      </c>
      <c r="J3546">
        <v>11168.944</v>
      </c>
      <c r="K3546">
        <v>-577.95799999999997</v>
      </c>
    </row>
    <row r="3547" spans="1:11">
      <c r="A3547" t="str">
        <f t="shared" si="56"/>
        <v>4TH FLUL23.28</v>
      </c>
      <c r="B3547" t="s">
        <v>20</v>
      </c>
      <c r="C3547" t="s">
        <v>70</v>
      </c>
      <c r="D3547" t="s">
        <v>13</v>
      </c>
      <c r="E3547">
        <v>3.28</v>
      </c>
      <c r="F3547">
        <v>-309317.28999999998</v>
      </c>
      <c r="G3547">
        <v>-3324.99</v>
      </c>
      <c r="H3547">
        <v>6710.61</v>
      </c>
      <c r="I3547">
        <v>8.9809999999999999</v>
      </c>
      <c r="J3547">
        <v>-1930.3009999999999</v>
      </c>
      <c r="K3547">
        <v>5151.45</v>
      </c>
    </row>
    <row r="3548" spans="1:11">
      <c r="A3548" t="str">
        <f t="shared" si="56"/>
        <v>4TH FLUL30</v>
      </c>
      <c r="B3548" t="s">
        <v>20</v>
      </c>
      <c r="C3548" t="s">
        <v>70</v>
      </c>
      <c r="D3548" t="s">
        <v>14</v>
      </c>
      <c r="E3548">
        <v>0</v>
      </c>
      <c r="F3548">
        <v>-12995.85</v>
      </c>
      <c r="G3548">
        <v>-2364</v>
      </c>
      <c r="H3548">
        <v>182.48</v>
      </c>
      <c r="I3548">
        <v>191.57599999999999</v>
      </c>
      <c r="J3548">
        <v>640.12599999999998</v>
      </c>
      <c r="K3548">
        <v>-5129.0169999999998</v>
      </c>
    </row>
    <row r="3549" spans="1:11">
      <c r="A3549" t="str">
        <f t="shared" si="56"/>
        <v>4TH FLUL31.64</v>
      </c>
      <c r="B3549" t="s">
        <v>20</v>
      </c>
      <c r="C3549" t="s">
        <v>70</v>
      </c>
      <c r="D3549" t="s">
        <v>14</v>
      </c>
      <c r="E3549">
        <v>1.64</v>
      </c>
      <c r="F3549">
        <v>-12995.85</v>
      </c>
      <c r="G3549">
        <v>-2364</v>
      </c>
      <c r="H3549">
        <v>182.48</v>
      </c>
      <c r="I3549">
        <v>191.57599999999999</v>
      </c>
      <c r="J3549">
        <v>285.69299999999998</v>
      </c>
      <c r="K3549">
        <v>-1086.395</v>
      </c>
    </row>
    <row r="3550" spans="1:11">
      <c r="A3550" t="str">
        <f t="shared" si="56"/>
        <v>4TH FLUL33.28</v>
      </c>
      <c r="B3550" t="s">
        <v>20</v>
      </c>
      <c r="C3550" t="s">
        <v>70</v>
      </c>
      <c r="D3550" t="s">
        <v>14</v>
      </c>
      <c r="E3550">
        <v>3.28</v>
      </c>
      <c r="F3550">
        <v>-12995.85</v>
      </c>
      <c r="G3550">
        <v>-2364</v>
      </c>
      <c r="H3550">
        <v>182.48</v>
      </c>
      <c r="I3550">
        <v>191.57599999999999</v>
      </c>
      <c r="J3550">
        <v>-73.933999999999997</v>
      </c>
      <c r="K3550">
        <v>2975.991</v>
      </c>
    </row>
    <row r="3551" spans="1:11">
      <c r="A3551" t="str">
        <f t="shared" si="56"/>
        <v>3RD FLUL10</v>
      </c>
      <c r="B3551" t="s">
        <v>22</v>
      </c>
      <c r="C3551" t="s">
        <v>70</v>
      </c>
      <c r="D3551" t="s">
        <v>12</v>
      </c>
      <c r="E3551">
        <v>0</v>
      </c>
      <c r="F3551">
        <v>133901.99</v>
      </c>
      <c r="G3551">
        <v>60044.26</v>
      </c>
      <c r="H3551">
        <v>-754.26</v>
      </c>
      <c r="I3551">
        <v>-255.078</v>
      </c>
      <c r="J3551">
        <v>-2444.0210000000002</v>
      </c>
      <c r="K3551">
        <v>132196.245</v>
      </c>
    </row>
    <row r="3552" spans="1:11">
      <c r="A3552" t="str">
        <f t="shared" si="56"/>
        <v>3RD FLUL11.64</v>
      </c>
      <c r="B3552" t="s">
        <v>22</v>
      </c>
      <c r="C3552" t="s">
        <v>70</v>
      </c>
      <c r="D3552" t="s">
        <v>12</v>
      </c>
      <c r="E3552">
        <v>1.64</v>
      </c>
      <c r="F3552">
        <v>133901.99</v>
      </c>
      <c r="G3552">
        <v>60044.26</v>
      </c>
      <c r="H3552">
        <v>-754.26</v>
      </c>
      <c r="I3552">
        <v>-255.078</v>
      </c>
      <c r="J3552">
        <v>-902.41300000000001</v>
      </c>
      <c r="K3552">
        <v>28806.59</v>
      </c>
    </row>
    <row r="3553" spans="1:11">
      <c r="A3553" t="str">
        <f t="shared" si="56"/>
        <v>3RD FLUL13.28</v>
      </c>
      <c r="B3553" t="s">
        <v>22</v>
      </c>
      <c r="C3553" t="s">
        <v>70</v>
      </c>
      <c r="D3553" t="s">
        <v>12</v>
      </c>
      <c r="E3553">
        <v>3.28</v>
      </c>
      <c r="F3553">
        <v>133901.99</v>
      </c>
      <c r="G3553">
        <v>60044.26</v>
      </c>
      <c r="H3553">
        <v>-754.26</v>
      </c>
      <c r="I3553">
        <v>-255.078</v>
      </c>
      <c r="J3553">
        <v>658.28800000000001</v>
      </c>
      <c r="K3553">
        <v>-75192.957999999999</v>
      </c>
    </row>
    <row r="3554" spans="1:11">
      <c r="A3554" t="str">
        <f t="shared" si="56"/>
        <v>3RD FLUL20</v>
      </c>
      <c r="B3554" t="s">
        <v>22</v>
      </c>
      <c r="C3554" t="s">
        <v>70</v>
      </c>
      <c r="D3554" t="s">
        <v>13</v>
      </c>
      <c r="E3554">
        <v>0</v>
      </c>
      <c r="F3554">
        <v>-318954.09000000003</v>
      </c>
      <c r="G3554">
        <v>-2861.59</v>
      </c>
      <c r="H3554">
        <v>8156.98</v>
      </c>
      <c r="I3554">
        <v>-7.766</v>
      </c>
      <c r="J3554">
        <v>24850.793000000001</v>
      </c>
      <c r="K3554">
        <v>-6858.9669999999996</v>
      </c>
    </row>
    <row r="3555" spans="1:11">
      <c r="A3555" t="str">
        <f t="shared" si="56"/>
        <v>3RD FLUL21.64</v>
      </c>
      <c r="B3555" t="s">
        <v>22</v>
      </c>
      <c r="C3555" t="s">
        <v>70</v>
      </c>
      <c r="D3555" t="s">
        <v>13</v>
      </c>
      <c r="E3555">
        <v>1.64</v>
      </c>
      <c r="F3555">
        <v>-318954.09000000003</v>
      </c>
      <c r="G3555">
        <v>-2861.59</v>
      </c>
      <c r="H3555">
        <v>8156.98</v>
      </c>
      <c r="I3555">
        <v>-7.766</v>
      </c>
      <c r="J3555">
        <v>9575.0959999999995</v>
      </c>
      <c r="K3555">
        <v>-1882.8869999999999</v>
      </c>
    </row>
    <row r="3556" spans="1:11">
      <c r="A3556" t="str">
        <f t="shared" si="56"/>
        <v>3RD FLUL23.28</v>
      </c>
      <c r="B3556" t="s">
        <v>22</v>
      </c>
      <c r="C3556" t="s">
        <v>70</v>
      </c>
      <c r="D3556" t="s">
        <v>13</v>
      </c>
      <c r="E3556">
        <v>3.28</v>
      </c>
      <c r="F3556">
        <v>-318954.09000000003</v>
      </c>
      <c r="G3556">
        <v>-2861.59</v>
      </c>
      <c r="H3556">
        <v>8156.98</v>
      </c>
      <c r="I3556">
        <v>-7.766</v>
      </c>
      <c r="J3556">
        <v>-5903.165</v>
      </c>
      <c r="K3556">
        <v>3133.0430000000001</v>
      </c>
    </row>
    <row r="3557" spans="1:11">
      <c r="A3557" t="str">
        <f t="shared" si="56"/>
        <v>3RD FLUL30</v>
      </c>
      <c r="B3557" t="s">
        <v>22</v>
      </c>
      <c r="C3557" t="s">
        <v>70</v>
      </c>
      <c r="D3557" t="s">
        <v>14</v>
      </c>
      <c r="E3557">
        <v>0</v>
      </c>
      <c r="F3557">
        <v>-12276.97</v>
      </c>
      <c r="G3557">
        <v>-2277.06</v>
      </c>
      <c r="H3557">
        <v>237.97</v>
      </c>
      <c r="I3557">
        <v>173.17400000000001</v>
      </c>
      <c r="J3557">
        <v>659.30100000000004</v>
      </c>
      <c r="K3557">
        <v>-5158.5739999999996</v>
      </c>
    </row>
    <row r="3558" spans="1:11">
      <c r="A3558" t="str">
        <f t="shared" si="56"/>
        <v>3RD FLUL31.64</v>
      </c>
      <c r="B3558" t="s">
        <v>22</v>
      </c>
      <c r="C3558" t="s">
        <v>70</v>
      </c>
      <c r="D3558" t="s">
        <v>14</v>
      </c>
      <c r="E3558">
        <v>1.64</v>
      </c>
      <c r="F3558">
        <v>-12276.97</v>
      </c>
      <c r="G3558">
        <v>-2277.06</v>
      </c>
      <c r="H3558">
        <v>237.97</v>
      </c>
      <c r="I3558">
        <v>173.17400000000001</v>
      </c>
      <c r="J3558">
        <v>210.07900000000001</v>
      </c>
      <c r="K3558">
        <v>-1245.5250000000001</v>
      </c>
    </row>
    <row r="3559" spans="1:11">
      <c r="A3559" t="str">
        <f t="shared" si="56"/>
        <v>3RD FLUL33.28</v>
      </c>
      <c r="B3559" t="s">
        <v>22</v>
      </c>
      <c r="C3559" t="s">
        <v>70</v>
      </c>
      <c r="D3559" t="s">
        <v>14</v>
      </c>
      <c r="E3559">
        <v>3.28</v>
      </c>
      <c r="F3559">
        <v>-12276.97</v>
      </c>
      <c r="G3559">
        <v>-2277.06</v>
      </c>
      <c r="H3559">
        <v>237.97</v>
      </c>
      <c r="I3559">
        <v>173.17400000000001</v>
      </c>
      <c r="J3559">
        <v>-243.589</v>
      </c>
      <c r="K3559">
        <v>2693.89</v>
      </c>
    </row>
    <row r="3560" spans="1:11">
      <c r="A3560" t="str">
        <f t="shared" si="56"/>
        <v>2ND FLUL10</v>
      </c>
      <c r="B3560" t="s">
        <v>23</v>
      </c>
      <c r="C3560" t="s">
        <v>70</v>
      </c>
      <c r="D3560" t="s">
        <v>12</v>
      </c>
      <c r="E3560">
        <v>0</v>
      </c>
      <c r="F3560">
        <v>110611.56</v>
      </c>
      <c r="G3560">
        <v>53734.59</v>
      </c>
      <c r="H3560">
        <v>-809.41</v>
      </c>
      <c r="I3560">
        <v>-218.86199999999999</v>
      </c>
      <c r="J3560">
        <v>-3745.4839999999999</v>
      </c>
      <c r="K3560">
        <v>126652.69</v>
      </c>
    </row>
    <row r="3561" spans="1:11">
      <c r="A3561" t="str">
        <f t="shared" si="56"/>
        <v>2ND FLUL11.64</v>
      </c>
      <c r="B3561" t="s">
        <v>23</v>
      </c>
      <c r="C3561" t="s">
        <v>70</v>
      </c>
      <c r="D3561" t="s">
        <v>12</v>
      </c>
      <c r="E3561">
        <v>1.64</v>
      </c>
      <c r="F3561">
        <v>110611.56</v>
      </c>
      <c r="G3561">
        <v>53734.59</v>
      </c>
      <c r="H3561">
        <v>-809.41</v>
      </c>
      <c r="I3561">
        <v>-218.86199999999999</v>
      </c>
      <c r="J3561">
        <v>-2160.5309999999999</v>
      </c>
      <c r="K3561">
        <v>33593.055</v>
      </c>
    </row>
    <row r="3562" spans="1:11">
      <c r="A3562" t="str">
        <f t="shared" si="56"/>
        <v>2ND FLUL13.28</v>
      </c>
      <c r="B3562" t="s">
        <v>23</v>
      </c>
      <c r="C3562" t="s">
        <v>70</v>
      </c>
      <c r="D3562" t="s">
        <v>12</v>
      </c>
      <c r="E3562">
        <v>3.28</v>
      </c>
      <c r="F3562">
        <v>110611.56</v>
      </c>
      <c r="G3562">
        <v>53734.59</v>
      </c>
      <c r="H3562">
        <v>-809.41</v>
      </c>
      <c r="I3562">
        <v>-218.86199999999999</v>
      </c>
      <c r="J3562">
        <v>-523.49199999999996</v>
      </c>
      <c r="K3562">
        <v>-60277.199000000001</v>
      </c>
    </row>
    <row r="3563" spans="1:11">
      <c r="A3563" t="str">
        <f t="shared" si="56"/>
        <v>2ND FLUL20</v>
      </c>
      <c r="B3563" t="s">
        <v>23</v>
      </c>
      <c r="C3563" t="s">
        <v>70</v>
      </c>
      <c r="D3563" t="s">
        <v>13</v>
      </c>
      <c r="E3563">
        <v>0</v>
      </c>
      <c r="F3563">
        <v>-327064.53000000003</v>
      </c>
      <c r="G3563">
        <v>-2360.63</v>
      </c>
      <c r="H3563">
        <v>6528.25</v>
      </c>
      <c r="I3563">
        <v>-3.3559999999999999</v>
      </c>
      <c r="J3563">
        <v>24487.82</v>
      </c>
      <c r="K3563">
        <v>-6482.9</v>
      </c>
    </row>
    <row r="3564" spans="1:11">
      <c r="A3564" t="str">
        <f t="shared" si="56"/>
        <v>2ND FLUL21.64</v>
      </c>
      <c r="B3564" t="s">
        <v>23</v>
      </c>
      <c r="C3564" t="s">
        <v>70</v>
      </c>
      <c r="D3564" t="s">
        <v>13</v>
      </c>
      <c r="E3564">
        <v>1.64</v>
      </c>
      <c r="F3564">
        <v>-327064.53000000003</v>
      </c>
      <c r="G3564">
        <v>-2360.63</v>
      </c>
      <c r="H3564">
        <v>6528.25</v>
      </c>
      <c r="I3564">
        <v>-3.3559999999999999</v>
      </c>
      <c r="J3564">
        <v>12155.64</v>
      </c>
      <c r="K3564">
        <v>-2371.5700000000002</v>
      </c>
    </row>
    <row r="3565" spans="1:11">
      <c r="A3565" t="str">
        <f t="shared" si="56"/>
        <v>2ND FLUL23.28</v>
      </c>
      <c r="B3565" t="s">
        <v>23</v>
      </c>
      <c r="C3565" t="s">
        <v>70</v>
      </c>
      <c r="D3565" t="s">
        <v>13</v>
      </c>
      <c r="E3565">
        <v>3.28</v>
      </c>
      <c r="F3565">
        <v>-327064.53000000003</v>
      </c>
      <c r="G3565">
        <v>-2360.63</v>
      </c>
      <c r="H3565">
        <v>6528.25</v>
      </c>
      <c r="I3565">
        <v>-3.3559999999999999</v>
      </c>
      <c r="J3565">
        <v>-469.62900000000002</v>
      </c>
      <c r="K3565">
        <v>1796.961</v>
      </c>
    </row>
    <row r="3566" spans="1:11">
      <c r="A3566" t="str">
        <f t="shared" si="56"/>
        <v>2ND FLUL30</v>
      </c>
      <c r="B3566" t="s">
        <v>23</v>
      </c>
      <c r="C3566" t="s">
        <v>70</v>
      </c>
      <c r="D3566" t="s">
        <v>14</v>
      </c>
      <c r="E3566">
        <v>0</v>
      </c>
      <c r="F3566">
        <v>-11662.96</v>
      </c>
      <c r="G3566">
        <v>-1905.21</v>
      </c>
      <c r="H3566">
        <v>265.85000000000002</v>
      </c>
      <c r="I3566">
        <v>145.88</v>
      </c>
      <c r="J3566">
        <v>887.46</v>
      </c>
      <c r="K3566">
        <v>-4690.1580000000004</v>
      </c>
    </row>
    <row r="3567" spans="1:11">
      <c r="A3567" t="str">
        <f t="shared" si="56"/>
        <v>2ND FLUL31.64</v>
      </c>
      <c r="B3567" t="s">
        <v>23</v>
      </c>
      <c r="C3567" t="s">
        <v>70</v>
      </c>
      <c r="D3567" t="s">
        <v>14</v>
      </c>
      <c r="E3567">
        <v>1.64</v>
      </c>
      <c r="F3567">
        <v>-11662.96</v>
      </c>
      <c r="G3567">
        <v>-1905.21</v>
      </c>
      <c r="H3567">
        <v>265.85000000000002</v>
      </c>
      <c r="I3567">
        <v>145.88</v>
      </c>
      <c r="J3567">
        <v>398.15800000000002</v>
      </c>
      <c r="K3567">
        <v>-1400.8579999999999</v>
      </c>
    </row>
    <row r="3568" spans="1:11">
      <c r="A3568" t="str">
        <f t="shared" si="56"/>
        <v>2ND FLUL33.28</v>
      </c>
      <c r="B3568" t="s">
        <v>23</v>
      </c>
      <c r="C3568" t="s">
        <v>70</v>
      </c>
      <c r="D3568" t="s">
        <v>14</v>
      </c>
      <c r="E3568">
        <v>3.28</v>
      </c>
      <c r="F3568">
        <v>-11662.96</v>
      </c>
      <c r="G3568">
        <v>-1905.21</v>
      </c>
      <c r="H3568">
        <v>265.85000000000002</v>
      </c>
      <c r="I3568">
        <v>145.88</v>
      </c>
      <c r="J3568">
        <v>-100.745</v>
      </c>
      <c r="K3568">
        <v>1922.239</v>
      </c>
    </row>
    <row r="3569" spans="1:11">
      <c r="A3569" t="str">
        <f t="shared" si="56"/>
        <v>1ST FLUL10</v>
      </c>
      <c r="B3569" t="s">
        <v>24</v>
      </c>
      <c r="C3569" t="s">
        <v>70</v>
      </c>
      <c r="D3569" t="s">
        <v>12</v>
      </c>
      <c r="E3569">
        <v>0</v>
      </c>
      <c r="F3569">
        <v>90639.26</v>
      </c>
      <c r="G3569">
        <v>82528.800000000003</v>
      </c>
      <c r="H3569">
        <v>-1168.3699999999999</v>
      </c>
      <c r="I3569">
        <v>-153.946</v>
      </c>
      <c r="J3569">
        <v>-7284.7759999999998</v>
      </c>
      <c r="K3569">
        <v>270179.587</v>
      </c>
    </row>
    <row r="3570" spans="1:11">
      <c r="A3570" t="str">
        <f t="shared" si="56"/>
        <v>1ST FLUL11.64</v>
      </c>
      <c r="B3570" t="s">
        <v>24</v>
      </c>
      <c r="C3570" t="s">
        <v>70</v>
      </c>
      <c r="D3570" t="s">
        <v>12</v>
      </c>
      <c r="E3570">
        <v>1.64</v>
      </c>
      <c r="F3570">
        <v>90639.26</v>
      </c>
      <c r="G3570">
        <v>82528.800000000003</v>
      </c>
      <c r="H3570">
        <v>-1168.3699999999999</v>
      </c>
      <c r="I3570">
        <v>-153.946</v>
      </c>
      <c r="J3570">
        <v>-5258.1329999999998</v>
      </c>
      <c r="K3570">
        <v>132687.95000000001</v>
      </c>
    </row>
    <row r="3571" spans="1:11">
      <c r="A3571" t="str">
        <f t="shared" si="56"/>
        <v>1ST FLUL13.28</v>
      </c>
      <c r="B3571" t="s">
        <v>24</v>
      </c>
      <c r="C3571" t="s">
        <v>70</v>
      </c>
      <c r="D3571" t="s">
        <v>12</v>
      </c>
      <c r="E3571">
        <v>3.28</v>
      </c>
      <c r="F3571">
        <v>90639.26</v>
      </c>
      <c r="G3571">
        <v>82528.800000000003</v>
      </c>
      <c r="H3571">
        <v>-1168.3699999999999</v>
      </c>
      <c r="I3571">
        <v>-153.946</v>
      </c>
      <c r="J3571">
        <v>-3147.7869999999998</v>
      </c>
      <c r="K3571">
        <v>-6916.3050000000003</v>
      </c>
    </row>
    <row r="3572" spans="1:11">
      <c r="A3572" t="str">
        <f t="shared" si="56"/>
        <v>1ST FLUL20</v>
      </c>
      <c r="B3572" t="s">
        <v>24</v>
      </c>
      <c r="C3572" t="s">
        <v>70</v>
      </c>
      <c r="D3572" t="s">
        <v>13</v>
      </c>
      <c r="E3572">
        <v>0</v>
      </c>
      <c r="F3572">
        <v>-332924.73</v>
      </c>
      <c r="G3572">
        <v>-2687.89</v>
      </c>
      <c r="H3572">
        <v>9203.41</v>
      </c>
      <c r="I3572">
        <v>-5.4320000000000004</v>
      </c>
      <c r="J3572">
        <v>42655.353000000003</v>
      </c>
      <c r="K3572">
        <v>-10393.016</v>
      </c>
    </row>
    <row r="3573" spans="1:11">
      <c r="A3573" t="str">
        <f t="shared" si="56"/>
        <v>1ST FLUL21.64</v>
      </c>
      <c r="B3573" t="s">
        <v>24</v>
      </c>
      <c r="C3573" t="s">
        <v>70</v>
      </c>
      <c r="D3573" t="s">
        <v>13</v>
      </c>
      <c r="E3573">
        <v>1.64</v>
      </c>
      <c r="F3573">
        <v>-332924.73</v>
      </c>
      <c r="G3573">
        <v>-2687.89</v>
      </c>
      <c r="H3573">
        <v>9203.41</v>
      </c>
      <c r="I3573">
        <v>-5.4320000000000004</v>
      </c>
      <c r="J3573">
        <v>26608.525000000001</v>
      </c>
      <c r="K3573">
        <v>-5904.0349999999999</v>
      </c>
    </row>
    <row r="3574" spans="1:11">
      <c r="A3574" t="str">
        <f t="shared" si="56"/>
        <v>1ST FLUL23.28</v>
      </c>
      <c r="B3574" t="s">
        <v>24</v>
      </c>
      <c r="C3574" t="s">
        <v>70</v>
      </c>
      <c r="D3574" t="s">
        <v>13</v>
      </c>
      <c r="E3574">
        <v>3.28</v>
      </c>
      <c r="F3574">
        <v>-332924.73</v>
      </c>
      <c r="G3574">
        <v>-2687.89</v>
      </c>
      <c r="H3574">
        <v>9203.41</v>
      </c>
      <c r="I3574">
        <v>-5.4320000000000004</v>
      </c>
      <c r="J3574">
        <v>10138.096</v>
      </c>
      <c r="K3574">
        <v>-1321.059</v>
      </c>
    </row>
    <row r="3575" spans="1:11">
      <c r="A3575" t="str">
        <f t="shared" si="56"/>
        <v>1ST FLUL30</v>
      </c>
      <c r="B3575" t="s">
        <v>24</v>
      </c>
      <c r="C3575" t="s">
        <v>70</v>
      </c>
      <c r="D3575" t="s">
        <v>14</v>
      </c>
      <c r="E3575">
        <v>0</v>
      </c>
      <c r="F3575">
        <v>-11185.03</v>
      </c>
      <c r="G3575">
        <v>-2435.9499999999998</v>
      </c>
      <c r="H3575">
        <v>367.06</v>
      </c>
      <c r="I3575">
        <v>137.428</v>
      </c>
      <c r="J3575">
        <v>1750</v>
      </c>
      <c r="K3575">
        <v>-8265.9279999999999</v>
      </c>
    </row>
    <row r="3576" spans="1:11">
      <c r="A3576" t="str">
        <f t="shared" si="56"/>
        <v>1ST FLUL31.64</v>
      </c>
      <c r="B3576" t="s">
        <v>24</v>
      </c>
      <c r="C3576" t="s">
        <v>70</v>
      </c>
      <c r="D3576" t="s">
        <v>14</v>
      </c>
      <c r="E3576">
        <v>1.64</v>
      </c>
      <c r="F3576">
        <v>-11185.03</v>
      </c>
      <c r="G3576">
        <v>-2435.9499999999998</v>
      </c>
      <c r="H3576">
        <v>367.06</v>
      </c>
      <c r="I3576">
        <v>137.428</v>
      </c>
      <c r="J3576">
        <v>1123.95</v>
      </c>
      <c r="K3576">
        <v>-4206.3720000000003</v>
      </c>
    </row>
    <row r="3577" spans="1:11">
      <c r="A3577" t="str">
        <f t="shared" si="56"/>
        <v>1ST FLUL33.28</v>
      </c>
      <c r="B3577" t="s">
        <v>24</v>
      </c>
      <c r="C3577" t="s">
        <v>70</v>
      </c>
      <c r="D3577" t="s">
        <v>14</v>
      </c>
      <c r="E3577">
        <v>3.28</v>
      </c>
      <c r="F3577">
        <v>-11185.03</v>
      </c>
      <c r="G3577">
        <v>-2435.9499999999998</v>
      </c>
      <c r="H3577">
        <v>367.06</v>
      </c>
      <c r="I3577">
        <v>137.428</v>
      </c>
      <c r="J3577">
        <v>480.00799999999998</v>
      </c>
      <c r="K3577">
        <v>-79.846000000000004</v>
      </c>
    </row>
    <row r="3578" spans="1:11">
      <c r="A3578" t="str">
        <f t="shared" si="56"/>
        <v>GROUND FLUL10</v>
      </c>
      <c r="B3578" t="s">
        <v>10</v>
      </c>
      <c r="C3578" t="s">
        <v>70</v>
      </c>
      <c r="D3578" t="s">
        <v>12</v>
      </c>
      <c r="E3578">
        <v>0</v>
      </c>
      <c r="F3578">
        <v>45005.1</v>
      </c>
      <c r="G3578">
        <v>351.91</v>
      </c>
      <c r="H3578">
        <v>174.41</v>
      </c>
      <c r="I3578">
        <v>-2.7749999999999999</v>
      </c>
      <c r="J3578">
        <v>-536.78300000000002</v>
      </c>
      <c r="K3578">
        <v>5964.7939999999999</v>
      </c>
    </row>
    <row r="3579" spans="1:11">
      <c r="A3579" t="str">
        <f t="shared" si="56"/>
        <v>GROUND FLUL11.615</v>
      </c>
      <c r="B3579" t="s">
        <v>10</v>
      </c>
      <c r="C3579" t="s">
        <v>70</v>
      </c>
      <c r="D3579" t="s">
        <v>12</v>
      </c>
      <c r="E3579">
        <v>1.615</v>
      </c>
      <c r="F3579">
        <v>45005.1</v>
      </c>
      <c r="G3579">
        <v>351.91</v>
      </c>
      <c r="H3579">
        <v>174.41</v>
      </c>
      <c r="I3579">
        <v>-2.7749999999999999</v>
      </c>
      <c r="J3579">
        <v>-809.28899999999999</v>
      </c>
      <c r="K3579">
        <v>5348.7569999999996</v>
      </c>
    </row>
    <row r="3580" spans="1:11">
      <c r="A3580" t="str">
        <f t="shared" si="56"/>
        <v>GROUND FLUL12.328</v>
      </c>
      <c r="B3580" t="s">
        <v>10</v>
      </c>
      <c r="C3580" t="s">
        <v>70</v>
      </c>
      <c r="D3580" t="s">
        <v>12</v>
      </c>
      <c r="E3580">
        <v>2.3279999999999998</v>
      </c>
      <c r="F3580">
        <v>45005.1</v>
      </c>
      <c r="G3580">
        <v>351.91</v>
      </c>
      <c r="H3580">
        <v>174.41</v>
      </c>
      <c r="I3580">
        <v>-2.7749999999999999</v>
      </c>
      <c r="J3580">
        <v>-927.23400000000004</v>
      </c>
      <c r="K3580">
        <v>5060.5630000000001</v>
      </c>
    </row>
    <row r="3581" spans="1:11">
      <c r="A3581" t="str">
        <f t="shared" si="56"/>
        <v>GROUND FLUL12.328</v>
      </c>
      <c r="B3581" t="s">
        <v>10</v>
      </c>
      <c r="C3581" t="s">
        <v>70</v>
      </c>
      <c r="D3581" t="s">
        <v>12</v>
      </c>
      <c r="E3581">
        <v>2.3279999999999998</v>
      </c>
      <c r="F3581">
        <v>40476.339999999997</v>
      </c>
      <c r="G3581">
        <v>-3279.66</v>
      </c>
      <c r="H3581">
        <v>4363.1000000000004</v>
      </c>
      <c r="I3581">
        <v>-4.6239999999999997</v>
      </c>
      <c r="J3581">
        <v>-1314.37</v>
      </c>
      <c r="K3581">
        <v>8042.1289999999999</v>
      </c>
    </row>
    <row r="3582" spans="1:11">
      <c r="A3582" t="str">
        <f t="shared" si="56"/>
        <v>GROUND FLUL13.23</v>
      </c>
      <c r="B3582" t="s">
        <v>10</v>
      </c>
      <c r="C3582" t="s">
        <v>70</v>
      </c>
      <c r="D3582" t="s">
        <v>12</v>
      </c>
      <c r="E3582">
        <v>3.23</v>
      </c>
      <c r="F3582">
        <v>40476.339999999997</v>
      </c>
      <c r="G3582">
        <v>-3279.66</v>
      </c>
      <c r="H3582">
        <v>4363.1000000000004</v>
      </c>
      <c r="I3582">
        <v>-4.6239999999999997</v>
      </c>
      <c r="J3582">
        <v>-5241.1540000000005</v>
      </c>
      <c r="K3582">
        <v>10938.203</v>
      </c>
    </row>
    <row r="3583" spans="1:11">
      <c r="A3583" t="str">
        <f t="shared" si="56"/>
        <v>GROUND FLUL20</v>
      </c>
      <c r="B3583" t="s">
        <v>10</v>
      </c>
      <c r="C3583" t="s">
        <v>70</v>
      </c>
      <c r="D3583" t="s">
        <v>13</v>
      </c>
      <c r="E3583">
        <v>0</v>
      </c>
      <c r="F3583">
        <v>-182977.73</v>
      </c>
      <c r="G3583">
        <v>1117.95</v>
      </c>
      <c r="H3583">
        <v>-6594.41</v>
      </c>
      <c r="I3583">
        <v>-5.6820000000000004</v>
      </c>
      <c r="J3583">
        <v>432.47199999999998</v>
      </c>
      <c r="K3583">
        <v>1791.9290000000001</v>
      </c>
    </row>
    <row r="3584" spans="1:11">
      <c r="A3584" t="str">
        <f t="shared" si="56"/>
        <v>GROUND FLUL21.615</v>
      </c>
      <c r="B3584" t="s">
        <v>10</v>
      </c>
      <c r="C3584" t="s">
        <v>70</v>
      </c>
      <c r="D3584" t="s">
        <v>13</v>
      </c>
      <c r="E3584">
        <v>1.615</v>
      </c>
      <c r="F3584">
        <v>-182977.73</v>
      </c>
      <c r="G3584">
        <v>1117.95</v>
      </c>
      <c r="H3584">
        <v>-6594.41</v>
      </c>
      <c r="I3584">
        <v>-5.6820000000000004</v>
      </c>
      <c r="J3584">
        <v>10945.328</v>
      </c>
      <c r="K3584">
        <v>-20.474</v>
      </c>
    </row>
    <row r="3585" spans="1:11">
      <c r="A3585" t="str">
        <f t="shared" si="56"/>
        <v>GROUND FLUL22.328</v>
      </c>
      <c r="B3585" t="s">
        <v>10</v>
      </c>
      <c r="C3585" t="s">
        <v>70</v>
      </c>
      <c r="D3585" t="s">
        <v>13</v>
      </c>
      <c r="E3585">
        <v>2.3279999999999998</v>
      </c>
      <c r="F3585">
        <v>-182977.73</v>
      </c>
      <c r="G3585">
        <v>1117.95</v>
      </c>
      <c r="H3585">
        <v>-6594.41</v>
      </c>
      <c r="I3585">
        <v>-5.6820000000000004</v>
      </c>
      <c r="J3585">
        <v>15556.359</v>
      </c>
      <c r="K3585">
        <v>-821.01700000000005</v>
      </c>
    </row>
    <row r="3586" spans="1:11">
      <c r="A3586" t="str">
        <f t="shared" si="56"/>
        <v>GROUND FLUL22.328</v>
      </c>
      <c r="B3586" t="s">
        <v>10</v>
      </c>
      <c r="C3586" t="s">
        <v>70</v>
      </c>
      <c r="D3586" t="s">
        <v>13</v>
      </c>
      <c r="E3586">
        <v>2.3279999999999998</v>
      </c>
      <c r="F3586">
        <v>-183381.02</v>
      </c>
      <c r="G3586">
        <v>765.97</v>
      </c>
      <c r="H3586">
        <v>-14178.94</v>
      </c>
      <c r="I3586">
        <v>-4.38</v>
      </c>
      <c r="J3586">
        <v>22683.761999999999</v>
      </c>
      <c r="K3586">
        <v>-1687.133</v>
      </c>
    </row>
    <row r="3587" spans="1:11">
      <c r="A3587" t="str">
        <f t="shared" si="56"/>
        <v>GROUND FLUL23.23</v>
      </c>
      <c r="B3587" t="s">
        <v>10</v>
      </c>
      <c r="C3587" t="s">
        <v>70</v>
      </c>
      <c r="D3587" t="s">
        <v>13</v>
      </c>
      <c r="E3587">
        <v>3.23</v>
      </c>
      <c r="F3587">
        <v>-183381.02</v>
      </c>
      <c r="G3587">
        <v>765.97</v>
      </c>
      <c r="H3587">
        <v>-14178.94</v>
      </c>
      <c r="I3587">
        <v>-4.38</v>
      </c>
      <c r="J3587">
        <v>35320.142999999996</v>
      </c>
      <c r="K3587">
        <v>-2379.8339999999998</v>
      </c>
    </row>
    <row r="3588" spans="1:11">
      <c r="A3588" t="str">
        <f t="shared" si="56"/>
        <v>GROUND FLUL30</v>
      </c>
      <c r="B3588" t="s">
        <v>10</v>
      </c>
      <c r="C3588" t="s">
        <v>70</v>
      </c>
      <c r="D3588" t="s">
        <v>14</v>
      </c>
      <c r="E3588">
        <v>0</v>
      </c>
      <c r="F3588">
        <v>-5713.49</v>
      </c>
      <c r="G3588">
        <v>-61.9</v>
      </c>
      <c r="H3588">
        <v>-326.14</v>
      </c>
      <c r="I3588">
        <v>3.96</v>
      </c>
      <c r="J3588">
        <v>-239.64699999999999</v>
      </c>
      <c r="K3588">
        <v>-273.17599999999999</v>
      </c>
    </row>
    <row r="3589" spans="1:11">
      <c r="A3589" t="str">
        <f t="shared" si="56"/>
        <v>GROUND FLUL31.615</v>
      </c>
      <c r="B3589" t="s">
        <v>10</v>
      </c>
      <c r="C3589" t="s">
        <v>70</v>
      </c>
      <c r="D3589" t="s">
        <v>14</v>
      </c>
      <c r="E3589">
        <v>1.615</v>
      </c>
      <c r="F3589">
        <v>-5713.49</v>
      </c>
      <c r="G3589">
        <v>-61.9</v>
      </c>
      <c r="H3589">
        <v>-326.14</v>
      </c>
      <c r="I3589">
        <v>3.96</v>
      </c>
      <c r="J3589">
        <v>288.46100000000001</v>
      </c>
      <c r="K3589">
        <v>-172.22499999999999</v>
      </c>
    </row>
    <row r="3590" spans="1:11">
      <c r="A3590" t="str">
        <f t="shared" si="56"/>
        <v>GROUND FLUL32.328</v>
      </c>
      <c r="B3590" t="s">
        <v>10</v>
      </c>
      <c r="C3590" t="s">
        <v>70</v>
      </c>
      <c r="D3590" t="s">
        <v>14</v>
      </c>
      <c r="E3590">
        <v>2.3279999999999998</v>
      </c>
      <c r="F3590">
        <v>-5713.49</v>
      </c>
      <c r="G3590">
        <v>-61.9</v>
      </c>
      <c r="H3590">
        <v>-326.14</v>
      </c>
      <c r="I3590">
        <v>3.96</v>
      </c>
      <c r="J3590">
        <v>520.87900000000002</v>
      </c>
      <c r="K3590">
        <v>-127.113</v>
      </c>
    </row>
    <row r="3591" spans="1:11">
      <c r="A3591" t="str">
        <f t="shared" si="56"/>
        <v>GROUND FLUL32.328</v>
      </c>
      <c r="B3591" t="s">
        <v>10</v>
      </c>
      <c r="C3591" t="s">
        <v>70</v>
      </c>
      <c r="D3591" t="s">
        <v>14</v>
      </c>
      <c r="E3591">
        <v>2.3279999999999998</v>
      </c>
      <c r="F3591">
        <v>-5621.84</v>
      </c>
      <c r="G3591">
        <v>68.14</v>
      </c>
      <c r="H3591">
        <v>-733.66</v>
      </c>
      <c r="I3591">
        <v>4.0490000000000004</v>
      </c>
      <c r="J3591">
        <v>744.447</v>
      </c>
      <c r="K3591">
        <v>-185.69800000000001</v>
      </c>
    </row>
    <row r="3592" spans="1:11">
      <c r="A3592" t="str">
        <f t="shared" si="56"/>
        <v>GROUND FLUL33.23</v>
      </c>
      <c r="B3592" t="s">
        <v>10</v>
      </c>
      <c r="C3592" t="s">
        <v>70</v>
      </c>
      <c r="D3592" t="s">
        <v>14</v>
      </c>
      <c r="E3592">
        <v>3.23</v>
      </c>
      <c r="F3592">
        <v>-5621.84</v>
      </c>
      <c r="G3592">
        <v>68.14</v>
      </c>
      <c r="H3592">
        <v>-733.66</v>
      </c>
      <c r="I3592">
        <v>4.0490000000000004</v>
      </c>
      <c r="J3592">
        <v>1404.8989999999999</v>
      </c>
      <c r="K3592">
        <v>-245.542</v>
      </c>
    </row>
    <row r="3593" spans="1:11">
      <c r="A3593" t="str">
        <f t="shared" si="56"/>
        <v>BASE 1 FLUL10</v>
      </c>
      <c r="B3593" t="s">
        <v>15</v>
      </c>
      <c r="C3593" t="s">
        <v>70</v>
      </c>
      <c r="D3593" t="s">
        <v>12</v>
      </c>
      <c r="E3593">
        <v>0</v>
      </c>
      <c r="F3593">
        <v>19475.45</v>
      </c>
      <c r="G3593">
        <v>4098.57</v>
      </c>
      <c r="H3593">
        <v>129.61000000000001</v>
      </c>
      <c r="I3593">
        <v>-1.8740000000000001</v>
      </c>
      <c r="J3593">
        <v>-132.77600000000001</v>
      </c>
      <c r="K3593">
        <v>7192.8819999999996</v>
      </c>
    </row>
    <row r="3594" spans="1:11">
      <c r="A3594" t="str">
        <f t="shared" si="56"/>
        <v>BASE 1 FLUL11.615</v>
      </c>
      <c r="B3594" t="s">
        <v>15</v>
      </c>
      <c r="C3594" t="s">
        <v>70</v>
      </c>
      <c r="D3594" t="s">
        <v>12</v>
      </c>
      <c r="E3594">
        <v>1.615</v>
      </c>
      <c r="F3594">
        <v>19475.45</v>
      </c>
      <c r="G3594">
        <v>4098.57</v>
      </c>
      <c r="H3594">
        <v>129.61000000000001</v>
      </c>
      <c r="I3594">
        <v>-1.8740000000000001</v>
      </c>
      <c r="J3594">
        <v>-340.577</v>
      </c>
      <c r="K3594">
        <v>531.84199999999998</v>
      </c>
    </row>
    <row r="3595" spans="1:11">
      <c r="A3595" t="str">
        <f t="shared" si="56"/>
        <v>BASE 1 FLUL12.328</v>
      </c>
      <c r="B3595" t="s">
        <v>15</v>
      </c>
      <c r="C3595" t="s">
        <v>70</v>
      </c>
      <c r="D3595" t="s">
        <v>12</v>
      </c>
      <c r="E3595">
        <v>2.3279999999999998</v>
      </c>
      <c r="F3595">
        <v>19475.45</v>
      </c>
      <c r="G3595">
        <v>4098.57</v>
      </c>
      <c r="H3595">
        <v>129.61000000000001</v>
      </c>
      <c r="I3595">
        <v>-1.8740000000000001</v>
      </c>
      <c r="J3595">
        <v>-431.39499999999998</v>
      </c>
      <c r="K3595">
        <v>-2411.8969999999999</v>
      </c>
    </row>
    <row r="3596" spans="1:11">
      <c r="A3596" t="str">
        <f t="shared" si="56"/>
        <v>BASE 1 FLUL12.328</v>
      </c>
      <c r="B3596" t="s">
        <v>15</v>
      </c>
      <c r="C3596" t="s">
        <v>70</v>
      </c>
      <c r="D3596" t="s">
        <v>12</v>
      </c>
      <c r="E3596">
        <v>2.3279999999999998</v>
      </c>
      <c r="F3596">
        <v>20106.87</v>
      </c>
      <c r="G3596">
        <v>2034.35</v>
      </c>
      <c r="H3596">
        <v>775.89</v>
      </c>
      <c r="I3596">
        <v>-1.2769999999999999</v>
      </c>
      <c r="J3596">
        <v>20.841000000000001</v>
      </c>
      <c r="K3596">
        <v>-4755.0190000000002</v>
      </c>
    </row>
    <row r="3597" spans="1:11">
      <c r="A3597" t="str">
        <f t="shared" si="56"/>
        <v>BASE 1 FLUL13.23</v>
      </c>
      <c r="B3597" t="s">
        <v>15</v>
      </c>
      <c r="C3597" t="s">
        <v>70</v>
      </c>
      <c r="D3597" t="s">
        <v>12</v>
      </c>
      <c r="E3597">
        <v>3.23</v>
      </c>
      <c r="F3597">
        <v>20106.87</v>
      </c>
      <c r="G3597">
        <v>2034.35</v>
      </c>
      <c r="H3597">
        <v>775.89</v>
      </c>
      <c r="I3597">
        <v>-1.2769999999999999</v>
      </c>
      <c r="J3597">
        <v>-677.06299999999999</v>
      </c>
      <c r="K3597">
        <v>-6610.24</v>
      </c>
    </row>
    <row r="3598" spans="1:11">
      <c r="A3598" t="str">
        <f t="shared" ref="A3598:A3661" si="57">+CONCATENATE(B3598,D3598,E3598)</f>
        <v>BASE 1 FLUL20</v>
      </c>
      <c r="B3598" t="s">
        <v>15</v>
      </c>
      <c r="C3598" t="s">
        <v>70</v>
      </c>
      <c r="D3598" t="s">
        <v>13</v>
      </c>
      <c r="E3598">
        <v>0</v>
      </c>
      <c r="F3598">
        <v>-138864.23000000001</v>
      </c>
      <c r="G3598">
        <v>665.01</v>
      </c>
      <c r="H3598">
        <v>-116.38</v>
      </c>
      <c r="I3598">
        <v>-2.161</v>
      </c>
      <c r="J3598">
        <v>1138.0150000000001</v>
      </c>
      <c r="K3598">
        <v>1302.96</v>
      </c>
    </row>
    <row r="3599" spans="1:11">
      <c r="A3599" t="str">
        <f t="shared" si="57"/>
        <v>BASE 1 FLUL21.615</v>
      </c>
      <c r="B3599" t="s">
        <v>15</v>
      </c>
      <c r="C3599" t="s">
        <v>70</v>
      </c>
      <c r="D3599" t="s">
        <v>13</v>
      </c>
      <c r="E3599">
        <v>1.615</v>
      </c>
      <c r="F3599">
        <v>-138864.23000000001</v>
      </c>
      <c r="G3599">
        <v>665.01</v>
      </c>
      <c r="H3599">
        <v>-116.38</v>
      </c>
      <c r="I3599">
        <v>-2.161</v>
      </c>
      <c r="J3599">
        <v>1230.498</v>
      </c>
      <c r="K3599">
        <v>225.74799999999999</v>
      </c>
    </row>
    <row r="3600" spans="1:11">
      <c r="A3600" t="str">
        <f t="shared" si="57"/>
        <v>BASE 1 FLUL22.328</v>
      </c>
      <c r="B3600" t="s">
        <v>15</v>
      </c>
      <c r="C3600" t="s">
        <v>70</v>
      </c>
      <c r="D3600" t="s">
        <v>13</v>
      </c>
      <c r="E3600">
        <v>2.3279999999999998</v>
      </c>
      <c r="F3600">
        <v>-138864.23000000001</v>
      </c>
      <c r="G3600">
        <v>665.01</v>
      </c>
      <c r="H3600">
        <v>-116.38</v>
      </c>
      <c r="I3600">
        <v>-2.161</v>
      </c>
      <c r="J3600">
        <v>1267.848</v>
      </c>
      <c r="K3600">
        <v>-250.70699999999999</v>
      </c>
    </row>
    <row r="3601" spans="1:11">
      <c r="A3601" t="str">
        <f t="shared" si="57"/>
        <v>BASE 1 FLUL22.328</v>
      </c>
      <c r="B3601" t="s">
        <v>15</v>
      </c>
      <c r="C3601" t="s">
        <v>70</v>
      </c>
      <c r="D3601" t="s">
        <v>13</v>
      </c>
      <c r="E3601">
        <v>2.3279999999999998</v>
      </c>
      <c r="F3601">
        <v>-138431.91</v>
      </c>
      <c r="G3601">
        <v>475.54</v>
      </c>
      <c r="H3601">
        <v>764.46</v>
      </c>
      <c r="I3601">
        <v>-1.139</v>
      </c>
      <c r="J3601">
        <v>2576.5479999999998</v>
      </c>
      <c r="K3601">
        <v>-764.11500000000001</v>
      </c>
    </row>
    <row r="3602" spans="1:11">
      <c r="A3602" t="str">
        <f t="shared" si="57"/>
        <v>BASE 1 FLUL23.23</v>
      </c>
      <c r="B3602" t="s">
        <v>15</v>
      </c>
      <c r="C3602" t="s">
        <v>70</v>
      </c>
      <c r="D3602" t="s">
        <v>13</v>
      </c>
      <c r="E3602">
        <v>3.23</v>
      </c>
      <c r="F3602">
        <v>-138431.91</v>
      </c>
      <c r="G3602">
        <v>475.54</v>
      </c>
      <c r="H3602">
        <v>764.46</v>
      </c>
      <c r="I3602">
        <v>-1.139</v>
      </c>
      <c r="J3602">
        <v>1825.951</v>
      </c>
      <c r="K3602">
        <v>-1195.1220000000001</v>
      </c>
    </row>
    <row r="3603" spans="1:11">
      <c r="A3603" t="str">
        <f t="shared" si="57"/>
        <v>BASE 1 FLUL30</v>
      </c>
      <c r="B3603" t="s">
        <v>15</v>
      </c>
      <c r="C3603" t="s">
        <v>70</v>
      </c>
      <c r="D3603" t="s">
        <v>14</v>
      </c>
      <c r="E3603">
        <v>0</v>
      </c>
      <c r="F3603">
        <v>-3375.1</v>
      </c>
      <c r="G3603">
        <v>-132.76</v>
      </c>
      <c r="H3603">
        <v>34.340000000000003</v>
      </c>
      <c r="I3603">
        <v>1.4239999999999999</v>
      </c>
      <c r="J3603">
        <v>16.379000000000001</v>
      </c>
      <c r="K3603">
        <v>-226.58500000000001</v>
      </c>
    </row>
    <row r="3604" spans="1:11">
      <c r="A3604" t="str">
        <f t="shared" si="57"/>
        <v>BASE 1 FLUL31.615</v>
      </c>
      <c r="B3604" t="s">
        <v>15</v>
      </c>
      <c r="C3604" t="s">
        <v>70</v>
      </c>
      <c r="D3604" t="s">
        <v>14</v>
      </c>
      <c r="E3604">
        <v>1.615</v>
      </c>
      <c r="F3604">
        <v>-3375.1</v>
      </c>
      <c r="G3604">
        <v>-132.76</v>
      </c>
      <c r="H3604">
        <v>34.340000000000003</v>
      </c>
      <c r="I3604">
        <v>1.4239999999999999</v>
      </c>
      <c r="J3604">
        <v>-39.249000000000002</v>
      </c>
      <c r="K3604">
        <v>-11.545</v>
      </c>
    </row>
    <row r="3605" spans="1:11">
      <c r="A3605" t="str">
        <f t="shared" si="57"/>
        <v>BASE 1 FLUL32.328</v>
      </c>
      <c r="B3605" t="s">
        <v>15</v>
      </c>
      <c r="C3605" t="s">
        <v>70</v>
      </c>
      <c r="D3605" t="s">
        <v>14</v>
      </c>
      <c r="E3605">
        <v>2.3279999999999998</v>
      </c>
      <c r="F3605">
        <v>-3375.1</v>
      </c>
      <c r="G3605">
        <v>-132.76</v>
      </c>
      <c r="H3605">
        <v>34.340000000000003</v>
      </c>
      <c r="I3605">
        <v>1.4239999999999999</v>
      </c>
      <c r="J3605">
        <v>-63.709000000000003</v>
      </c>
      <c r="K3605">
        <v>83.472999999999999</v>
      </c>
    </row>
    <row r="3606" spans="1:11">
      <c r="A3606" t="str">
        <f t="shared" si="57"/>
        <v>BASE 1 FLUL32.328</v>
      </c>
      <c r="B3606" t="s">
        <v>15</v>
      </c>
      <c r="C3606" t="s">
        <v>70</v>
      </c>
      <c r="D3606" t="s">
        <v>14</v>
      </c>
      <c r="E3606">
        <v>2.3279999999999998</v>
      </c>
      <c r="F3606">
        <v>-3405.97</v>
      </c>
      <c r="G3606">
        <v>-68.290000000000006</v>
      </c>
      <c r="H3606">
        <v>84.16</v>
      </c>
      <c r="I3606">
        <v>1.3919999999999999</v>
      </c>
      <c r="J3606">
        <v>-92.484999999999999</v>
      </c>
      <c r="K3606">
        <v>159.547</v>
      </c>
    </row>
    <row r="3607" spans="1:11">
      <c r="A3607" t="str">
        <f t="shared" si="57"/>
        <v>BASE 1 FLUL33.23</v>
      </c>
      <c r="B3607" t="s">
        <v>15</v>
      </c>
      <c r="C3607" t="s">
        <v>70</v>
      </c>
      <c r="D3607" t="s">
        <v>14</v>
      </c>
      <c r="E3607">
        <v>3.23</v>
      </c>
      <c r="F3607">
        <v>-3405.97</v>
      </c>
      <c r="G3607">
        <v>-68.290000000000006</v>
      </c>
      <c r="H3607">
        <v>84.16</v>
      </c>
      <c r="I3607">
        <v>1.3919999999999999</v>
      </c>
      <c r="J3607">
        <v>-168.23599999999999</v>
      </c>
      <c r="K3607">
        <v>221.37200000000001</v>
      </c>
    </row>
    <row r="3608" spans="1:11">
      <c r="A3608" t="str">
        <f t="shared" si="57"/>
        <v>BASE 2 FLUL10</v>
      </c>
      <c r="B3608" t="s">
        <v>16</v>
      </c>
      <c r="C3608" t="s">
        <v>70</v>
      </c>
      <c r="D3608" t="s">
        <v>12</v>
      </c>
      <c r="E3608">
        <v>0</v>
      </c>
      <c r="F3608">
        <v>5341.38</v>
      </c>
      <c r="G3608">
        <v>3599.85</v>
      </c>
      <c r="H3608">
        <v>383.22</v>
      </c>
      <c r="I3608">
        <v>-2.5640000000000001</v>
      </c>
      <c r="J3608">
        <v>725.01700000000005</v>
      </c>
      <c r="K3608">
        <v>5415.9960000000001</v>
      </c>
    </row>
    <row r="3609" spans="1:11">
      <c r="A3609" t="str">
        <f t="shared" si="57"/>
        <v>BASE 2 FLUL11.615</v>
      </c>
      <c r="B3609" t="s">
        <v>16</v>
      </c>
      <c r="C3609" t="s">
        <v>70</v>
      </c>
      <c r="D3609" t="s">
        <v>12</v>
      </c>
      <c r="E3609">
        <v>1.615</v>
      </c>
      <c r="F3609">
        <v>5341.38</v>
      </c>
      <c r="G3609">
        <v>3599.85</v>
      </c>
      <c r="H3609">
        <v>383.22</v>
      </c>
      <c r="I3609">
        <v>-2.5640000000000001</v>
      </c>
      <c r="J3609">
        <v>108.72</v>
      </c>
      <c r="K3609">
        <v>-469.53199999999998</v>
      </c>
    </row>
    <row r="3610" spans="1:11">
      <c r="A3610" t="str">
        <f t="shared" si="57"/>
        <v>BASE 2 FLUL12.328</v>
      </c>
      <c r="B3610" t="s">
        <v>16</v>
      </c>
      <c r="C3610" t="s">
        <v>70</v>
      </c>
      <c r="D3610" t="s">
        <v>12</v>
      </c>
      <c r="E3610">
        <v>2.3279999999999998</v>
      </c>
      <c r="F3610">
        <v>5341.38</v>
      </c>
      <c r="G3610">
        <v>3599.85</v>
      </c>
      <c r="H3610">
        <v>383.22</v>
      </c>
      <c r="I3610">
        <v>-2.5640000000000001</v>
      </c>
      <c r="J3610">
        <v>-164.083</v>
      </c>
      <c r="K3610">
        <v>-3068.636</v>
      </c>
    </row>
    <row r="3611" spans="1:11">
      <c r="A3611" t="str">
        <f t="shared" si="57"/>
        <v>BASE 2 FLUL12.328</v>
      </c>
      <c r="B3611" t="s">
        <v>16</v>
      </c>
      <c r="C3611" t="s">
        <v>70</v>
      </c>
      <c r="D3611" t="s">
        <v>12</v>
      </c>
      <c r="E3611">
        <v>2.3279999999999998</v>
      </c>
      <c r="F3611">
        <v>6160.13</v>
      </c>
      <c r="G3611">
        <v>1988.18</v>
      </c>
      <c r="H3611">
        <v>316.98</v>
      </c>
      <c r="I3611">
        <v>-1.8280000000000001</v>
      </c>
      <c r="J3611">
        <v>161.99600000000001</v>
      </c>
      <c r="K3611">
        <v>-5238.8019999999997</v>
      </c>
    </row>
    <row r="3612" spans="1:11">
      <c r="A3612" t="str">
        <f t="shared" si="57"/>
        <v>BASE 2 FLUL13.23</v>
      </c>
      <c r="B3612" t="s">
        <v>16</v>
      </c>
      <c r="C3612" t="s">
        <v>70</v>
      </c>
      <c r="D3612" t="s">
        <v>12</v>
      </c>
      <c r="E3612">
        <v>3.23</v>
      </c>
      <c r="F3612">
        <v>6160.13</v>
      </c>
      <c r="G3612">
        <v>1988.18</v>
      </c>
      <c r="H3612">
        <v>316.98</v>
      </c>
      <c r="I3612">
        <v>-1.8280000000000001</v>
      </c>
      <c r="J3612">
        <v>-123.761</v>
      </c>
      <c r="K3612">
        <v>-7059.634</v>
      </c>
    </row>
    <row r="3613" spans="1:11">
      <c r="A3613" t="str">
        <f t="shared" si="57"/>
        <v>BASE 2 FLUL20</v>
      </c>
      <c r="B3613" t="s">
        <v>16</v>
      </c>
      <c r="C3613" t="s">
        <v>70</v>
      </c>
      <c r="D3613" t="s">
        <v>13</v>
      </c>
      <c r="E3613">
        <v>0</v>
      </c>
      <c r="F3613">
        <v>-168469.1</v>
      </c>
      <c r="G3613">
        <v>524.53</v>
      </c>
      <c r="H3613">
        <v>-1598.87</v>
      </c>
      <c r="I3613">
        <v>-0.38800000000000001</v>
      </c>
      <c r="J3613">
        <v>-2594.2190000000001</v>
      </c>
      <c r="K3613">
        <v>1077.0889999999999</v>
      </c>
    </row>
    <row r="3614" spans="1:11">
      <c r="A3614" t="str">
        <f t="shared" si="57"/>
        <v>BASE 2 FLUL21.615</v>
      </c>
      <c r="B3614" t="s">
        <v>16</v>
      </c>
      <c r="C3614" t="s">
        <v>70</v>
      </c>
      <c r="D3614" t="s">
        <v>13</v>
      </c>
      <c r="E3614">
        <v>1.615</v>
      </c>
      <c r="F3614">
        <v>-168469.1</v>
      </c>
      <c r="G3614">
        <v>524.53</v>
      </c>
      <c r="H3614">
        <v>-1598.87</v>
      </c>
      <c r="I3614">
        <v>-0.38800000000000001</v>
      </c>
      <c r="J3614">
        <v>-130.07300000000001</v>
      </c>
      <c r="K3614">
        <v>227.756</v>
      </c>
    </row>
    <row r="3615" spans="1:11">
      <c r="A3615" t="str">
        <f t="shared" si="57"/>
        <v>BASE 2 FLUL22.328</v>
      </c>
      <c r="B3615" t="s">
        <v>16</v>
      </c>
      <c r="C3615" t="s">
        <v>70</v>
      </c>
      <c r="D3615" t="s">
        <v>13</v>
      </c>
      <c r="E3615">
        <v>2.3279999999999998</v>
      </c>
      <c r="F3615">
        <v>-168469.1</v>
      </c>
      <c r="G3615">
        <v>524.53</v>
      </c>
      <c r="H3615">
        <v>-1598.87</v>
      </c>
      <c r="I3615">
        <v>-0.38800000000000001</v>
      </c>
      <c r="J3615">
        <v>959.44299999999998</v>
      </c>
      <c r="K3615">
        <v>-148.517</v>
      </c>
    </row>
    <row r="3616" spans="1:11">
      <c r="A3616" t="str">
        <f t="shared" si="57"/>
        <v>BASE 2 FLUL22.328</v>
      </c>
      <c r="B3616" t="s">
        <v>16</v>
      </c>
      <c r="C3616" t="s">
        <v>70</v>
      </c>
      <c r="D3616" t="s">
        <v>13</v>
      </c>
      <c r="E3616">
        <v>2.3279999999999998</v>
      </c>
      <c r="F3616">
        <v>-166868.63</v>
      </c>
      <c r="G3616">
        <v>636.02</v>
      </c>
      <c r="H3616">
        <v>384.5</v>
      </c>
      <c r="I3616">
        <v>0.47</v>
      </c>
      <c r="J3616">
        <v>2024.7429999999999</v>
      </c>
      <c r="K3616">
        <v>-731.33</v>
      </c>
    </row>
    <row r="3617" spans="1:11">
      <c r="A3617" t="str">
        <f t="shared" si="57"/>
        <v>BASE 2 FLUL23.23</v>
      </c>
      <c r="B3617" t="s">
        <v>16</v>
      </c>
      <c r="C3617" t="s">
        <v>70</v>
      </c>
      <c r="D3617" t="s">
        <v>13</v>
      </c>
      <c r="E3617">
        <v>3.23</v>
      </c>
      <c r="F3617">
        <v>-166868.63</v>
      </c>
      <c r="G3617">
        <v>636.02</v>
      </c>
      <c r="H3617">
        <v>384.5</v>
      </c>
      <c r="I3617">
        <v>0.47</v>
      </c>
      <c r="J3617">
        <v>1610.9770000000001</v>
      </c>
      <c r="K3617">
        <v>-1306.7070000000001</v>
      </c>
    </row>
    <row r="3618" spans="1:11">
      <c r="A3618" t="str">
        <f t="shared" si="57"/>
        <v>BASE 2 FLUL30</v>
      </c>
      <c r="B3618" t="s">
        <v>16</v>
      </c>
      <c r="C3618" t="s">
        <v>70</v>
      </c>
      <c r="D3618" t="s">
        <v>14</v>
      </c>
      <c r="E3618">
        <v>0</v>
      </c>
      <c r="F3618">
        <v>-2822.6</v>
      </c>
      <c r="G3618">
        <v>-95.58</v>
      </c>
      <c r="H3618">
        <v>-115.09</v>
      </c>
      <c r="I3618">
        <v>2.3980000000000001</v>
      </c>
      <c r="J3618">
        <v>-250.078</v>
      </c>
      <c r="K3618">
        <v>-99.316000000000003</v>
      </c>
    </row>
    <row r="3619" spans="1:11">
      <c r="A3619" t="str">
        <f t="shared" si="57"/>
        <v>BASE 2 FLUL31.615</v>
      </c>
      <c r="B3619" t="s">
        <v>16</v>
      </c>
      <c r="C3619" t="s">
        <v>70</v>
      </c>
      <c r="D3619" t="s">
        <v>14</v>
      </c>
      <c r="E3619">
        <v>1.615</v>
      </c>
      <c r="F3619">
        <v>-2822.6</v>
      </c>
      <c r="G3619">
        <v>-95.58</v>
      </c>
      <c r="H3619">
        <v>-115.09</v>
      </c>
      <c r="I3619">
        <v>2.3980000000000001</v>
      </c>
      <c r="J3619">
        <v>-65.066999999999993</v>
      </c>
      <c r="K3619">
        <v>56.99</v>
      </c>
    </row>
    <row r="3620" spans="1:11">
      <c r="A3620" t="str">
        <f t="shared" si="57"/>
        <v>BASE 2 FLUL32.328</v>
      </c>
      <c r="B3620" t="s">
        <v>16</v>
      </c>
      <c r="C3620" t="s">
        <v>70</v>
      </c>
      <c r="D3620" t="s">
        <v>14</v>
      </c>
      <c r="E3620">
        <v>2.3279999999999998</v>
      </c>
      <c r="F3620">
        <v>-2822.6</v>
      </c>
      <c r="G3620">
        <v>-95.58</v>
      </c>
      <c r="H3620">
        <v>-115.09</v>
      </c>
      <c r="I3620">
        <v>2.3980000000000001</v>
      </c>
      <c r="J3620">
        <v>16.959</v>
      </c>
      <c r="K3620">
        <v>125.83499999999999</v>
      </c>
    </row>
    <row r="3621" spans="1:11">
      <c r="A3621" t="str">
        <f t="shared" si="57"/>
        <v>BASE 2 FLUL32.328</v>
      </c>
      <c r="B3621" t="s">
        <v>16</v>
      </c>
      <c r="C3621" t="s">
        <v>70</v>
      </c>
      <c r="D3621" t="s">
        <v>14</v>
      </c>
      <c r="E3621">
        <v>2.3279999999999998</v>
      </c>
      <c r="F3621">
        <v>-2855.77</v>
      </c>
      <c r="G3621">
        <v>-62.3</v>
      </c>
      <c r="H3621">
        <v>-12.39</v>
      </c>
      <c r="I3621">
        <v>2.3580000000000001</v>
      </c>
      <c r="J3621">
        <v>21.57</v>
      </c>
      <c r="K3621">
        <v>186.42</v>
      </c>
    </row>
    <row r="3622" spans="1:11">
      <c r="A3622" t="str">
        <f t="shared" si="57"/>
        <v>BASE 2 FLUL33.23</v>
      </c>
      <c r="B3622" t="s">
        <v>16</v>
      </c>
      <c r="C3622" t="s">
        <v>70</v>
      </c>
      <c r="D3622" t="s">
        <v>14</v>
      </c>
      <c r="E3622">
        <v>3.23</v>
      </c>
      <c r="F3622">
        <v>-2855.77</v>
      </c>
      <c r="G3622">
        <v>-62.3</v>
      </c>
      <c r="H3622">
        <v>-12.39</v>
      </c>
      <c r="I3622">
        <v>2.3580000000000001</v>
      </c>
      <c r="J3622">
        <v>32.695</v>
      </c>
      <c r="K3622">
        <v>242.98599999999999</v>
      </c>
    </row>
    <row r="3623" spans="1:11">
      <c r="A3623" t="str">
        <f t="shared" si="57"/>
        <v>BASE 3 FLUL10</v>
      </c>
      <c r="B3623" t="s">
        <v>17</v>
      </c>
      <c r="C3623" t="s">
        <v>70</v>
      </c>
      <c r="D3623" t="s">
        <v>12</v>
      </c>
      <c r="E3623">
        <v>0</v>
      </c>
      <c r="F3623">
        <v>986.56</v>
      </c>
      <c r="G3623">
        <v>23872.15</v>
      </c>
      <c r="H3623">
        <v>-661.82</v>
      </c>
      <c r="I3623">
        <v>-39.46</v>
      </c>
      <c r="J3623">
        <v>-1223.778</v>
      </c>
      <c r="K3623">
        <v>35873.553999999996</v>
      </c>
    </row>
    <row r="3624" spans="1:11">
      <c r="A3624" t="str">
        <f t="shared" si="57"/>
        <v>BASE 3 FLUL11.105</v>
      </c>
      <c r="B3624" t="s">
        <v>17</v>
      </c>
      <c r="C3624" t="s">
        <v>70</v>
      </c>
      <c r="D3624" t="s">
        <v>12</v>
      </c>
      <c r="E3624">
        <v>1.105</v>
      </c>
      <c r="F3624">
        <v>986.56</v>
      </c>
      <c r="G3624">
        <v>23872.15</v>
      </c>
      <c r="H3624">
        <v>-661.82</v>
      </c>
      <c r="I3624">
        <v>-39.46</v>
      </c>
      <c r="J3624">
        <v>-486.267</v>
      </c>
      <c r="K3624">
        <v>9316.5529999999999</v>
      </c>
    </row>
    <row r="3625" spans="1:11">
      <c r="A3625" t="str">
        <f t="shared" si="57"/>
        <v>BASE 3 FLUL12.21</v>
      </c>
      <c r="B3625" t="s">
        <v>17</v>
      </c>
      <c r="C3625" t="s">
        <v>70</v>
      </c>
      <c r="D3625" t="s">
        <v>12</v>
      </c>
      <c r="E3625">
        <v>2.21</v>
      </c>
      <c r="F3625">
        <v>986.56</v>
      </c>
      <c r="G3625">
        <v>23872.15</v>
      </c>
      <c r="H3625">
        <v>-661.82</v>
      </c>
      <c r="I3625">
        <v>-39.46</v>
      </c>
      <c r="J3625">
        <v>256.54500000000002</v>
      </c>
      <c r="K3625">
        <v>-17342.060000000001</v>
      </c>
    </row>
    <row r="3626" spans="1:11">
      <c r="A3626" t="str">
        <f t="shared" si="57"/>
        <v>BASE 3 FLUL20</v>
      </c>
      <c r="B3626" t="s">
        <v>17</v>
      </c>
      <c r="C3626" t="s">
        <v>70</v>
      </c>
      <c r="D3626" t="s">
        <v>13</v>
      </c>
      <c r="E3626">
        <v>0</v>
      </c>
      <c r="F3626">
        <v>-295596.25</v>
      </c>
      <c r="G3626">
        <v>1248.8599999999999</v>
      </c>
      <c r="H3626">
        <v>7270.08</v>
      </c>
      <c r="I3626">
        <v>-6.0069999999999997</v>
      </c>
      <c r="J3626">
        <v>16248.665000000001</v>
      </c>
      <c r="K3626">
        <v>1612.7829999999999</v>
      </c>
    </row>
    <row r="3627" spans="1:11">
      <c r="A3627" t="str">
        <f t="shared" si="57"/>
        <v>BASE 3 FLUL21.105</v>
      </c>
      <c r="B3627" t="s">
        <v>17</v>
      </c>
      <c r="C3627" t="s">
        <v>70</v>
      </c>
      <c r="D3627" t="s">
        <v>13</v>
      </c>
      <c r="E3627">
        <v>1.105</v>
      </c>
      <c r="F3627">
        <v>-295596.25</v>
      </c>
      <c r="G3627">
        <v>1248.8599999999999</v>
      </c>
      <c r="H3627">
        <v>7270.08</v>
      </c>
      <c r="I3627">
        <v>-6.0069999999999997</v>
      </c>
      <c r="J3627">
        <v>8131.7209999999995</v>
      </c>
      <c r="K3627">
        <v>224.911</v>
      </c>
    </row>
    <row r="3628" spans="1:11">
      <c r="A3628" t="str">
        <f t="shared" si="57"/>
        <v>BASE 3 FLUL22.21</v>
      </c>
      <c r="B3628" t="s">
        <v>17</v>
      </c>
      <c r="C3628" t="s">
        <v>70</v>
      </c>
      <c r="D3628" t="s">
        <v>13</v>
      </c>
      <c r="E3628">
        <v>2.21</v>
      </c>
      <c r="F3628">
        <v>-295596.25</v>
      </c>
      <c r="G3628">
        <v>1248.8599999999999</v>
      </c>
      <c r="H3628">
        <v>7270.08</v>
      </c>
      <c r="I3628">
        <v>-6.0069999999999997</v>
      </c>
      <c r="J3628">
        <v>-73.881</v>
      </c>
      <c r="K3628">
        <v>-1165.4159999999999</v>
      </c>
    </row>
    <row r="3629" spans="1:11">
      <c r="A3629" t="str">
        <f t="shared" si="57"/>
        <v>BASE 3 FLUL30</v>
      </c>
      <c r="B3629" t="s">
        <v>17</v>
      </c>
      <c r="C3629" t="s">
        <v>70</v>
      </c>
      <c r="D3629" t="s">
        <v>14</v>
      </c>
      <c r="E3629">
        <v>0</v>
      </c>
      <c r="F3629">
        <v>-4315.6400000000003</v>
      </c>
      <c r="G3629">
        <v>-1735.8</v>
      </c>
      <c r="H3629">
        <v>276.52</v>
      </c>
      <c r="I3629">
        <v>15.689</v>
      </c>
      <c r="J3629">
        <v>490.74099999999999</v>
      </c>
      <c r="K3629">
        <v>-2526.578</v>
      </c>
    </row>
    <row r="3630" spans="1:11">
      <c r="A3630" t="str">
        <f t="shared" si="57"/>
        <v>BASE 3 FLUL31.105</v>
      </c>
      <c r="B3630" t="s">
        <v>17</v>
      </c>
      <c r="C3630" t="s">
        <v>70</v>
      </c>
      <c r="D3630" t="s">
        <v>14</v>
      </c>
      <c r="E3630">
        <v>1.105</v>
      </c>
      <c r="F3630">
        <v>-4315.6400000000003</v>
      </c>
      <c r="G3630">
        <v>-1735.8</v>
      </c>
      <c r="H3630">
        <v>276.52</v>
      </c>
      <c r="I3630">
        <v>15.689</v>
      </c>
      <c r="J3630">
        <v>182.70699999999999</v>
      </c>
      <c r="K3630">
        <v>-596.00599999999997</v>
      </c>
    </row>
    <row r="3631" spans="1:11">
      <c r="A3631" t="str">
        <f t="shared" si="57"/>
        <v>BASE 3 FLUL32.21</v>
      </c>
      <c r="B3631" t="s">
        <v>17</v>
      </c>
      <c r="C3631" t="s">
        <v>70</v>
      </c>
      <c r="D3631" t="s">
        <v>14</v>
      </c>
      <c r="E3631">
        <v>2.21</v>
      </c>
      <c r="F3631">
        <v>-4315.6400000000003</v>
      </c>
      <c r="G3631">
        <v>-1735.8</v>
      </c>
      <c r="H3631">
        <v>276.52</v>
      </c>
      <c r="I3631">
        <v>15.689</v>
      </c>
      <c r="J3631">
        <v>-127.318</v>
      </c>
      <c r="K3631">
        <v>1341.068</v>
      </c>
    </row>
    <row r="3632" spans="1:11">
      <c r="A3632" t="str">
        <f t="shared" si="57"/>
        <v>15TH FLUL10</v>
      </c>
      <c r="B3632" t="s">
        <v>38</v>
      </c>
      <c r="C3632" t="s">
        <v>71</v>
      </c>
      <c r="D3632" t="s">
        <v>12</v>
      </c>
      <c r="E3632">
        <v>0</v>
      </c>
      <c r="F3632">
        <v>-13040.7</v>
      </c>
      <c r="G3632">
        <v>22401.03</v>
      </c>
      <c r="H3632">
        <v>637.37</v>
      </c>
      <c r="I3632">
        <v>60.877000000000002</v>
      </c>
      <c r="J3632">
        <v>1863.8019999999999</v>
      </c>
      <c r="K3632">
        <v>37753.165000000001</v>
      </c>
    </row>
    <row r="3633" spans="1:11">
      <c r="A3633" t="str">
        <f t="shared" si="57"/>
        <v>15TH FLUL11.45</v>
      </c>
      <c r="B3633" t="s">
        <v>38</v>
      </c>
      <c r="C3633" t="s">
        <v>71</v>
      </c>
      <c r="D3633" t="s">
        <v>12</v>
      </c>
      <c r="E3633">
        <v>1.45</v>
      </c>
      <c r="F3633">
        <v>-13040.7</v>
      </c>
      <c r="G3633">
        <v>22401.03</v>
      </c>
      <c r="H3633">
        <v>637.37</v>
      </c>
      <c r="I3633">
        <v>60.877000000000002</v>
      </c>
      <c r="J3633">
        <v>939.68799999999999</v>
      </c>
      <c r="K3633">
        <v>5127.5479999999998</v>
      </c>
    </row>
    <row r="3634" spans="1:11">
      <c r="A3634" t="str">
        <f t="shared" si="57"/>
        <v>15TH FLUL12.9</v>
      </c>
      <c r="B3634" t="s">
        <v>38</v>
      </c>
      <c r="C3634" t="s">
        <v>71</v>
      </c>
      <c r="D3634" t="s">
        <v>12</v>
      </c>
      <c r="E3634">
        <v>2.9</v>
      </c>
      <c r="F3634">
        <v>-13040.7</v>
      </c>
      <c r="G3634">
        <v>22401.03</v>
      </c>
      <c r="H3634">
        <v>637.37</v>
      </c>
      <c r="I3634">
        <v>60.877000000000002</v>
      </c>
      <c r="J3634">
        <v>14.387</v>
      </c>
      <c r="K3634">
        <v>-27504.55</v>
      </c>
    </row>
    <row r="3635" spans="1:11">
      <c r="A3635" t="str">
        <f t="shared" si="57"/>
        <v>15TH FLUL20</v>
      </c>
      <c r="B3635" t="s">
        <v>38</v>
      </c>
      <c r="C3635" t="s">
        <v>71</v>
      </c>
      <c r="D3635" t="s">
        <v>13</v>
      </c>
      <c r="E3635">
        <v>0</v>
      </c>
      <c r="F3635">
        <v>-8442.26</v>
      </c>
      <c r="G3635">
        <v>1990.21</v>
      </c>
      <c r="H3635">
        <v>9569.1299999999992</v>
      </c>
      <c r="I3635">
        <v>-9.2929999999999993</v>
      </c>
      <c r="J3635">
        <v>8983.4230000000007</v>
      </c>
      <c r="K3635">
        <v>2238.3530000000001</v>
      </c>
    </row>
    <row r="3636" spans="1:11">
      <c r="A3636" t="str">
        <f t="shared" si="57"/>
        <v>15TH FLUL21.45</v>
      </c>
      <c r="B3636" t="s">
        <v>38</v>
      </c>
      <c r="C3636" t="s">
        <v>71</v>
      </c>
      <c r="D3636" t="s">
        <v>13</v>
      </c>
      <c r="E3636">
        <v>1.45</v>
      </c>
      <c r="F3636">
        <v>-8442.26</v>
      </c>
      <c r="G3636">
        <v>1990.21</v>
      </c>
      <c r="H3636">
        <v>9569.1299999999992</v>
      </c>
      <c r="I3636">
        <v>-9.2929999999999993</v>
      </c>
      <c r="J3636">
        <v>-4989.835</v>
      </c>
      <c r="K3636">
        <v>-646.29100000000005</v>
      </c>
    </row>
    <row r="3637" spans="1:11">
      <c r="A3637" t="str">
        <f t="shared" si="57"/>
        <v>15TH FLUL22.9</v>
      </c>
      <c r="B3637" t="s">
        <v>38</v>
      </c>
      <c r="C3637" t="s">
        <v>71</v>
      </c>
      <c r="D3637" t="s">
        <v>13</v>
      </c>
      <c r="E3637">
        <v>2.9</v>
      </c>
      <c r="F3637">
        <v>-8442.26</v>
      </c>
      <c r="G3637">
        <v>1990.21</v>
      </c>
      <c r="H3637">
        <v>9569.1299999999992</v>
      </c>
      <c r="I3637">
        <v>-9.2929999999999993</v>
      </c>
      <c r="J3637">
        <v>-18956.786</v>
      </c>
      <c r="K3637">
        <v>-3530.1179999999999</v>
      </c>
    </row>
    <row r="3638" spans="1:11">
      <c r="A3638" t="str">
        <f t="shared" si="57"/>
        <v>15TH FLUL30</v>
      </c>
      <c r="B3638" t="s">
        <v>38</v>
      </c>
      <c r="C3638" t="s">
        <v>71</v>
      </c>
      <c r="D3638" t="s">
        <v>14</v>
      </c>
      <c r="E3638">
        <v>0</v>
      </c>
      <c r="F3638">
        <v>79.849999999999994</v>
      </c>
      <c r="G3638">
        <v>-1004.99</v>
      </c>
      <c r="H3638">
        <v>787.27</v>
      </c>
      <c r="I3638">
        <v>104.57</v>
      </c>
      <c r="J3638">
        <v>1206.8800000000001</v>
      </c>
      <c r="K3638">
        <v>-1911.8530000000001</v>
      </c>
    </row>
    <row r="3639" spans="1:11">
      <c r="A3639" t="str">
        <f t="shared" si="57"/>
        <v>15TH FLUL31.45</v>
      </c>
      <c r="B3639" t="s">
        <v>38</v>
      </c>
      <c r="C3639" t="s">
        <v>71</v>
      </c>
      <c r="D3639" t="s">
        <v>14</v>
      </c>
      <c r="E3639">
        <v>1.45</v>
      </c>
      <c r="F3639">
        <v>79.849999999999994</v>
      </c>
      <c r="G3639">
        <v>-1004.99</v>
      </c>
      <c r="H3639">
        <v>787.27</v>
      </c>
      <c r="I3639">
        <v>104.57</v>
      </c>
      <c r="J3639">
        <v>59.8</v>
      </c>
      <c r="K3639">
        <v>-449.17899999999997</v>
      </c>
    </row>
    <row r="3640" spans="1:11">
      <c r="A3640" t="str">
        <f t="shared" si="57"/>
        <v>15TH FLUL32.9</v>
      </c>
      <c r="B3640" t="s">
        <v>38</v>
      </c>
      <c r="C3640" t="s">
        <v>71</v>
      </c>
      <c r="D3640" t="s">
        <v>14</v>
      </c>
      <c r="E3640">
        <v>2.9</v>
      </c>
      <c r="F3640">
        <v>79.849999999999994</v>
      </c>
      <c r="G3640">
        <v>-1004.99</v>
      </c>
      <c r="H3640">
        <v>787.27</v>
      </c>
      <c r="I3640">
        <v>104.57</v>
      </c>
      <c r="J3640">
        <v>-1087.355</v>
      </c>
      <c r="K3640">
        <v>1014.062</v>
      </c>
    </row>
    <row r="3641" spans="1:11">
      <c r="A3641" t="str">
        <f t="shared" si="57"/>
        <v>14TH FLUL10</v>
      </c>
      <c r="B3641" t="s">
        <v>46</v>
      </c>
      <c r="C3641" t="s">
        <v>71</v>
      </c>
      <c r="D3641" t="s">
        <v>12</v>
      </c>
      <c r="E3641">
        <v>0</v>
      </c>
      <c r="F3641">
        <v>-15994.68</v>
      </c>
      <c r="G3641">
        <v>24425.31</v>
      </c>
      <c r="H3641">
        <v>-709.62</v>
      </c>
      <c r="I3641">
        <v>9.7720000000000002</v>
      </c>
      <c r="J3641">
        <v>-417.26799999999997</v>
      </c>
      <c r="K3641">
        <v>38073.855000000003</v>
      </c>
    </row>
    <row r="3642" spans="1:11">
      <c r="A3642" t="str">
        <f t="shared" si="57"/>
        <v>14TH FLUL11.45</v>
      </c>
      <c r="B3642" t="s">
        <v>46</v>
      </c>
      <c r="C3642" t="s">
        <v>71</v>
      </c>
      <c r="D3642" t="s">
        <v>12</v>
      </c>
      <c r="E3642">
        <v>1.45</v>
      </c>
      <c r="F3642">
        <v>-15994.68</v>
      </c>
      <c r="G3642">
        <v>24425.31</v>
      </c>
      <c r="H3642">
        <v>-709.62</v>
      </c>
      <c r="I3642">
        <v>9.7720000000000002</v>
      </c>
      <c r="J3642">
        <v>625.28300000000002</v>
      </c>
      <c r="K3642">
        <v>2062.288</v>
      </c>
    </row>
    <row r="3643" spans="1:11">
      <c r="A3643" t="str">
        <f t="shared" si="57"/>
        <v>14TH FLUL12.9</v>
      </c>
      <c r="B3643" t="s">
        <v>46</v>
      </c>
      <c r="C3643" t="s">
        <v>71</v>
      </c>
      <c r="D3643" t="s">
        <v>12</v>
      </c>
      <c r="E3643">
        <v>2.9</v>
      </c>
      <c r="F3643">
        <v>-15994.68</v>
      </c>
      <c r="G3643">
        <v>24425.31</v>
      </c>
      <c r="H3643">
        <v>-709.62</v>
      </c>
      <c r="I3643">
        <v>9.7720000000000002</v>
      </c>
      <c r="J3643">
        <v>1664.825</v>
      </c>
      <c r="K3643">
        <v>-33959.216999999997</v>
      </c>
    </row>
    <row r="3644" spans="1:11">
      <c r="A3644" t="str">
        <f t="shared" si="57"/>
        <v>14TH FLUL20</v>
      </c>
      <c r="B3644" t="s">
        <v>46</v>
      </c>
      <c r="C3644" t="s">
        <v>71</v>
      </c>
      <c r="D3644" t="s">
        <v>13</v>
      </c>
      <c r="E3644">
        <v>0</v>
      </c>
      <c r="F3644">
        <v>-13326.66</v>
      </c>
      <c r="G3644">
        <v>538.95000000000005</v>
      </c>
      <c r="H3644">
        <v>238.81</v>
      </c>
      <c r="I3644">
        <v>-6.04</v>
      </c>
      <c r="J3644">
        <v>1695.0909999999999</v>
      </c>
      <c r="K3644">
        <v>1253.0229999999999</v>
      </c>
    </row>
    <row r="3645" spans="1:11">
      <c r="A3645" t="str">
        <f t="shared" si="57"/>
        <v>14TH FLUL21.45</v>
      </c>
      <c r="B3645" t="s">
        <v>46</v>
      </c>
      <c r="C3645" t="s">
        <v>71</v>
      </c>
      <c r="D3645" t="s">
        <v>13</v>
      </c>
      <c r="E3645">
        <v>1.45</v>
      </c>
      <c r="F3645">
        <v>-13326.66</v>
      </c>
      <c r="G3645">
        <v>538.95000000000005</v>
      </c>
      <c r="H3645">
        <v>238.81</v>
      </c>
      <c r="I3645">
        <v>-6.04</v>
      </c>
      <c r="J3645">
        <v>994.13800000000003</v>
      </c>
      <c r="K3645">
        <v>480.93299999999999</v>
      </c>
    </row>
    <row r="3646" spans="1:11">
      <c r="A3646" t="str">
        <f t="shared" si="57"/>
        <v>14TH FLUL22.9</v>
      </c>
      <c r="B3646" t="s">
        <v>46</v>
      </c>
      <c r="C3646" t="s">
        <v>71</v>
      </c>
      <c r="D3646" t="s">
        <v>13</v>
      </c>
      <c r="E3646">
        <v>2.9</v>
      </c>
      <c r="F3646">
        <v>-13326.66</v>
      </c>
      <c r="G3646">
        <v>538.95000000000005</v>
      </c>
      <c r="H3646">
        <v>238.81</v>
      </c>
      <c r="I3646">
        <v>-6.04</v>
      </c>
      <c r="J3646">
        <v>288.39999999999998</v>
      </c>
      <c r="K3646">
        <v>-293.47300000000001</v>
      </c>
    </row>
    <row r="3647" spans="1:11">
      <c r="A3647" t="str">
        <f t="shared" si="57"/>
        <v>14TH FLUL30</v>
      </c>
      <c r="B3647" t="s">
        <v>46</v>
      </c>
      <c r="C3647" t="s">
        <v>71</v>
      </c>
      <c r="D3647" t="s">
        <v>14</v>
      </c>
      <c r="E3647">
        <v>0</v>
      </c>
      <c r="F3647">
        <v>-3.42</v>
      </c>
      <c r="G3647">
        <v>-725.43</v>
      </c>
      <c r="H3647">
        <v>-284.79000000000002</v>
      </c>
      <c r="I3647">
        <v>82.183000000000007</v>
      </c>
      <c r="J3647">
        <v>-178.25200000000001</v>
      </c>
      <c r="K3647">
        <v>-1305.9349999999999</v>
      </c>
    </row>
    <row r="3648" spans="1:11">
      <c r="A3648" t="str">
        <f t="shared" si="57"/>
        <v>14TH FLUL31.45</v>
      </c>
      <c r="B3648" t="s">
        <v>46</v>
      </c>
      <c r="C3648" t="s">
        <v>71</v>
      </c>
      <c r="D3648" t="s">
        <v>14</v>
      </c>
      <c r="E3648">
        <v>1.45</v>
      </c>
      <c r="F3648">
        <v>-3.42</v>
      </c>
      <c r="G3648">
        <v>-725.43</v>
      </c>
      <c r="H3648">
        <v>-284.79000000000002</v>
      </c>
      <c r="I3648">
        <v>82.183000000000007</v>
      </c>
      <c r="J3648">
        <v>219.167</v>
      </c>
      <c r="K3648">
        <v>-235.12299999999999</v>
      </c>
    </row>
    <row r="3649" spans="1:11">
      <c r="A3649" t="str">
        <f t="shared" si="57"/>
        <v>14TH FLUL32.9</v>
      </c>
      <c r="B3649" t="s">
        <v>46</v>
      </c>
      <c r="C3649" t="s">
        <v>71</v>
      </c>
      <c r="D3649" t="s">
        <v>14</v>
      </c>
      <c r="E3649">
        <v>2.9</v>
      </c>
      <c r="F3649">
        <v>-3.42</v>
      </c>
      <c r="G3649">
        <v>-725.43</v>
      </c>
      <c r="H3649">
        <v>-284.79000000000002</v>
      </c>
      <c r="I3649">
        <v>82.183000000000007</v>
      </c>
      <c r="J3649">
        <v>615.53099999999995</v>
      </c>
      <c r="K3649">
        <v>836.82100000000003</v>
      </c>
    </row>
    <row r="3650" spans="1:11">
      <c r="A3650" t="str">
        <f t="shared" si="57"/>
        <v>13TH FLUL10</v>
      </c>
      <c r="B3650" t="s">
        <v>48</v>
      </c>
      <c r="C3650" t="s">
        <v>71</v>
      </c>
      <c r="D3650" t="s">
        <v>12</v>
      </c>
      <c r="E3650">
        <v>0</v>
      </c>
      <c r="F3650">
        <v>-18240.330000000002</v>
      </c>
      <c r="G3650">
        <v>28478.06</v>
      </c>
      <c r="H3650">
        <v>44.35</v>
      </c>
      <c r="I3650">
        <v>17.468</v>
      </c>
      <c r="J3650">
        <v>73.210999999999999</v>
      </c>
      <c r="K3650">
        <v>43316.201000000001</v>
      </c>
    </row>
    <row r="3651" spans="1:11">
      <c r="A3651" t="str">
        <f t="shared" si="57"/>
        <v>13TH FLUL11.45</v>
      </c>
      <c r="B3651" t="s">
        <v>48</v>
      </c>
      <c r="C3651" t="s">
        <v>71</v>
      </c>
      <c r="D3651" t="s">
        <v>12</v>
      </c>
      <c r="E3651">
        <v>1.45</v>
      </c>
      <c r="F3651">
        <v>-18240.330000000002</v>
      </c>
      <c r="G3651">
        <v>28478.06</v>
      </c>
      <c r="H3651">
        <v>44.35</v>
      </c>
      <c r="I3651">
        <v>17.468</v>
      </c>
      <c r="J3651">
        <v>32.168999999999997</v>
      </c>
      <c r="K3651">
        <v>847.66600000000005</v>
      </c>
    </row>
    <row r="3652" spans="1:11">
      <c r="A3652" t="str">
        <f t="shared" si="57"/>
        <v>13TH FLUL12.9</v>
      </c>
      <c r="B3652" t="s">
        <v>48</v>
      </c>
      <c r="C3652" t="s">
        <v>71</v>
      </c>
      <c r="D3652" t="s">
        <v>12</v>
      </c>
      <c r="E3652">
        <v>2.9</v>
      </c>
      <c r="F3652">
        <v>-18240.330000000002</v>
      </c>
      <c r="G3652">
        <v>28478.06</v>
      </c>
      <c r="H3652">
        <v>44.35</v>
      </c>
      <c r="I3652">
        <v>17.468</v>
      </c>
      <c r="J3652">
        <v>-9.1419999999999995</v>
      </c>
      <c r="K3652">
        <v>-41627.991999999998</v>
      </c>
    </row>
    <row r="3653" spans="1:11">
      <c r="A3653" t="str">
        <f t="shared" si="57"/>
        <v>13TH FLUL20</v>
      </c>
      <c r="B3653" t="s">
        <v>48</v>
      </c>
      <c r="C3653" t="s">
        <v>71</v>
      </c>
      <c r="D3653" t="s">
        <v>13</v>
      </c>
      <c r="E3653">
        <v>0</v>
      </c>
      <c r="F3653">
        <v>-18200.89</v>
      </c>
      <c r="G3653">
        <v>586.87</v>
      </c>
      <c r="H3653">
        <v>2536.3200000000002</v>
      </c>
      <c r="I3653">
        <v>-4.7389999999999999</v>
      </c>
      <c r="J3653">
        <v>3086.4560000000001</v>
      </c>
      <c r="K3653">
        <v>1241.462</v>
      </c>
    </row>
    <row r="3654" spans="1:11">
      <c r="A3654" t="str">
        <f t="shared" si="57"/>
        <v>13TH FLUL21.45</v>
      </c>
      <c r="B3654" t="s">
        <v>48</v>
      </c>
      <c r="C3654" t="s">
        <v>71</v>
      </c>
      <c r="D3654" t="s">
        <v>13</v>
      </c>
      <c r="E3654">
        <v>1.45</v>
      </c>
      <c r="F3654">
        <v>-18200.89</v>
      </c>
      <c r="G3654">
        <v>586.87</v>
      </c>
      <c r="H3654">
        <v>2536.3200000000002</v>
      </c>
      <c r="I3654">
        <v>-4.7389999999999999</v>
      </c>
      <c r="J3654">
        <v>-1248.278</v>
      </c>
      <c r="K3654">
        <v>412.166</v>
      </c>
    </row>
    <row r="3655" spans="1:11">
      <c r="A3655" t="str">
        <f t="shared" si="57"/>
        <v>13TH FLUL22.9</v>
      </c>
      <c r="B3655" t="s">
        <v>48</v>
      </c>
      <c r="C3655" t="s">
        <v>71</v>
      </c>
      <c r="D3655" t="s">
        <v>13</v>
      </c>
      <c r="E3655">
        <v>2.9</v>
      </c>
      <c r="F3655">
        <v>-18200.89</v>
      </c>
      <c r="G3655">
        <v>586.87</v>
      </c>
      <c r="H3655">
        <v>2536.3200000000002</v>
      </c>
      <c r="I3655">
        <v>-4.7389999999999999</v>
      </c>
      <c r="J3655">
        <v>-5572.5839999999998</v>
      </c>
      <c r="K3655">
        <v>-420.57499999999999</v>
      </c>
    </row>
    <row r="3656" spans="1:11">
      <c r="A3656" t="str">
        <f t="shared" si="57"/>
        <v>13TH FLUL30</v>
      </c>
      <c r="B3656" t="s">
        <v>48</v>
      </c>
      <c r="C3656" t="s">
        <v>71</v>
      </c>
      <c r="D3656" t="s">
        <v>14</v>
      </c>
      <c r="E3656">
        <v>0</v>
      </c>
      <c r="F3656">
        <v>-143.85</v>
      </c>
      <c r="G3656">
        <v>-945.19</v>
      </c>
      <c r="H3656">
        <v>167.43</v>
      </c>
      <c r="I3656">
        <v>88.316999999999993</v>
      </c>
      <c r="J3656">
        <v>90.313999999999993</v>
      </c>
      <c r="K3656">
        <v>-1498.155</v>
      </c>
    </row>
    <row r="3657" spans="1:11">
      <c r="A3657" t="str">
        <f t="shared" si="57"/>
        <v>13TH FLUL31.45</v>
      </c>
      <c r="B3657" t="s">
        <v>48</v>
      </c>
      <c r="C3657" t="s">
        <v>71</v>
      </c>
      <c r="D3657" t="s">
        <v>14</v>
      </c>
      <c r="E3657">
        <v>1.45</v>
      </c>
      <c r="F3657">
        <v>-143.85</v>
      </c>
      <c r="G3657">
        <v>-945.19</v>
      </c>
      <c r="H3657">
        <v>167.43</v>
      </c>
      <c r="I3657">
        <v>88.316999999999993</v>
      </c>
      <c r="J3657">
        <v>-184.34800000000001</v>
      </c>
      <c r="K3657">
        <v>-91.34</v>
      </c>
    </row>
    <row r="3658" spans="1:11">
      <c r="A3658" t="str">
        <f t="shared" si="57"/>
        <v>13TH FLUL32.9</v>
      </c>
      <c r="B3658" t="s">
        <v>48</v>
      </c>
      <c r="C3658" t="s">
        <v>71</v>
      </c>
      <c r="D3658" t="s">
        <v>14</v>
      </c>
      <c r="E3658">
        <v>2.9</v>
      </c>
      <c r="F3658">
        <v>-143.85</v>
      </c>
      <c r="G3658">
        <v>-945.19</v>
      </c>
      <c r="H3658">
        <v>167.43</v>
      </c>
      <c r="I3658">
        <v>88.316999999999993</v>
      </c>
      <c r="J3658">
        <v>-457.47</v>
      </c>
      <c r="K3658">
        <v>1316.239</v>
      </c>
    </row>
    <row r="3659" spans="1:11">
      <c r="A3659" t="str">
        <f t="shared" si="57"/>
        <v>12TH FLUL10</v>
      </c>
      <c r="B3659" t="s">
        <v>49</v>
      </c>
      <c r="C3659" t="s">
        <v>71</v>
      </c>
      <c r="D3659" t="s">
        <v>12</v>
      </c>
      <c r="E3659">
        <v>0</v>
      </c>
      <c r="F3659">
        <v>-21398.9</v>
      </c>
      <c r="G3659">
        <v>33193.019999999997</v>
      </c>
      <c r="H3659">
        <v>-169.96</v>
      </c>
      <c r="I3659">
        <v>29.178000000000001</v>
      </c>
      <c r="J3659">
        <v>-141.226</v>
      </c>
      <c r="K3659">
        <v>52149.593999999997</v>
      </c>
    </row>
    <row r="3660" spans="1:11">
      <c r="A3660" t="str">
        <f t="shared" si="57"/>
        <v>12TH FLUL11.45</v>
      </c>
      <c r="B3660" t="s">
        <v>49</v>
      </c>
      <c r="C3660" t="s">
        <v>71</v>
      </c>
      <c r="D3660" t="s">
        <v>12</v>
      </c>
      <c r="E3660">
        <v>1.45</v>
      </c>
      <c r="F3660">
        <v>-21398.9</v>
      </c>
      <c r="G3660">
        <v>33193.019999999997</v>
      </c>
      <c r="H3660">
        <v>-169.96</v>
      </c>
      <c r="I3660">
        <v>29.178000000000001</v>
      </c>
      <c r="J3660">
        <v>144.43299999999999</v>
      </c>
      <c r="K3660">
        <v>2127.143</v>
      </c>
    </row>
    <row r="3661" spans="1:11">
      <c r="A3661" t="str">
        <f t="shared" si="57"/>
        <v>12TH FLUL12.9</v>
      </c>
      <c r="B3661" t="s">
        <v>49</v>
      </c>
      <c r="C3661" t="s">
        <v>71</v>
      </c>
      <c r="D3661" t="s">
        <v>12</v>
      </c>
      <c r="E3661">
        <v>2.9</v>
      </c>
      <c r="F3661">
        <v>-21398.9</v>
      </c>
      <c r="G3661">
        <v>33193.019999999997</v>
      </c>
      <c r="H3661">
        <v>-169.96</v>
      </c>
      <c r="I3661">
        <v>29.178000000000001</v>
      </c>
      <c r="J3661">
        <v>428.37900000000002</v>
      </c>
      <c r="K3661">
        <v>-47920.646000000001</v>
      </c>
    </row>
    <row r="3662" spans="1:11">
      <c r="A3662" t="str">
        <f t="shared" ref="A3662:A3725" si="58">+CONCATENATE(B3662,D3662,E3662)</f>
        <v>12TH FLUL20</v>
      </c>
      <c r="B3662" t="s">
        <v>49</v>
      </c>
      <c r="C3662" t="s">
        <v>71</v>
      </c>
      <c r="D3662" t="s">
        <v>13</v>
      </c>
      <c r="E3662">
        <v>0</v>
      </c>
      <c r="F3662">
        <v>-23030.55</v>
      </c>
      <c r="G3662">
        <v>270.13</v>
      </c>
      <c r="H3662">
        <v>2108.85</v>
      </c>
      <c r="I3662">
        <v>-3.3</v>
      </c>
      <c r="J3662">
        <v>3270.248</v>
      </c>
      <c r="K3662">
        <v>794.952</v>
      </c>
    </row>
    <row r="3663" spans="1:11">
      <c r="A3663" t="str">
        <f t="shared" si="58"/>
        <v>12TH FLUL21.45</v>
      </c>
      <c r="B3663" t="s">
        <v>49</v>
      </c>
      <c r="C3663" t="s">
        <v>71</v>
      </c>
      <c r="D3663" t="s">
        <v>13</v>
      </c>
      <c r="E3663">
        <v>1.45</v>
      </c>
      <c r="F3663">
        <v>-23030.55</v>
      </c>
      <c r="G3663">
        <v>270.13</v>
      </c>
      <c r="H3663">
        <v>2108.85</v>
      </c>
      <c r="I3663">
        <v>-3.3</v>
      </c>
      <c r="J3663">
        <v>-763.67700000000002</v>
      </c>
      <c r="K3663">
        <v>446.69900000000001</v>
      </c>
    </row>
    <row r="3664" spans="1:11">
      <c r="A3664" t="str">
        <f t="shared" si="58"/>
        <v>12TH FLUL22.9</v>
      </c>
      <c r="B3664" t="s">
        <v>49</v>
      </c>
      <c r="C3664" t="s">
        <v>71</v>
      </c>
      <c r="D3664" t="s">
        <v>13</v>
      </c>
      <c r="E3664">
        <v>2.9</v>
      </c>
      <c r="F3664">
        <v>-23030.55</v>
      </c>
      <c r="G3664">
        <v>270.13</v>
      </c>
      <c r="H3664">
        <v>2108.85</v>
      </c>
      <c r="I3664">
        <v>-3.3</v>
      </c>
      <c r="J3664">
        <v>-4788.5450000000001</v>
      </c>
      <c r="K3664">
        <v>93.144000000000005</v>
      </c>
    </row>
    <row r="3665" spans="1:11">
      <c r="A3665" t="str">
        <f t="shared" si="58"/>
        <v>12TH FLUL30</v>
      </c>
      <c r="B3665" t="s">
        <v>49</v>
      </c>
      <c r="C3665" t="s">
        <v>71</v>
      </c>
      <c r="D3665" t="s">
        <v>14</v>
      </c>
      <c r="E3665">
        <v>0</v>
      </c>
      <c r="F3665">
        <v>-260.44</v>
      </c>
      <c r="G3665">
        <v>-1007.25</v>
      </c>
      <c r="H3665">
        <v>74.25</v>
      </c>
      <c r="I3665">
        <v>97.704999999999998</v>
      </c>
      <c r="J3665">
        <v>24.234999999999999</v>
      </c>
      <c r="K3665">
        <v>-1633.385</v>
      </c>
    </row>
    <row r="3666" spans="1:11">
      <c r="A3666" t="str">
        <f t="shared" si="58"/>
        <v>12TH FLUL31.45</v>
      </c>
      <c r="B3666" t="s">
        <v>49</v>
      </c>
      <c r="C3666" t="s">
        <v>71</v>
      </c>
      <c r="D3666" t="s">
        <v>14</v>
      </c>
      <c r="E3666">
        <v>1.45</v>
      </c>
      <c r="F3666">
        <v>-260.44</v>
      </c>
      <c r="G3666">
        <v>-1007.25</v>
      </c>
      <c r="H3666">
        <v>74.25</v>
      </c>
      <c r="I3666">
        <v>97.704999999999998</v>
      </c>
      <c r="J3666">
        <v>-132.98699999999999</v>
      </c>
      <c r="K3666">
        <v>-116.599</v>
      </c>
    </row>
    <row r="3667" spans="1:11">
      <c r="A3667" t="str">
        <f t="shared" si="58"/>
        <v>12TH FLUL32.9</v>
      </c>
      <c r="B3667" t="s">
        <v>49</v>
      </c>
      <c r="C3667" t="s">
        <v>71</v>
      </c>
      <c r="D3667" t="s">
        <v>14</v>
      </c>
      <c r="E3667">
        <v>2.9</v>
      </c>
      <c r="F3667">
        <v>-260.44</v>
      </c>
      <c r="G3667">
        <v>-1007.25</v>
      </c>
      <c r="H3667">
        <v>74.25</v>
      </c>
      <c r="I3667">
        <v>97.704999999999998</v>
      </c>
      <c r="J3667">
        <v>-288.63200000000001</v>
      </c>
      <c r="K3667">
        <v>1401.5740000000001</v>
      </c>
    </row>
    <row r="3668" spans="1:11">
      <c r="A3668" t="str">
        <f t="shared" si="58"/>
        <v>11TH FLUL10</v>
      </c>
      <c r="B3668" t="s">
        <v>50</v>
      </c>
      <c r="C3668" t="s">
        <v>71</v>
      </c>
      <c r="D3668" t="s">
        <v>12</v>
      </c>
      <c r="E3668">
        <v>0</v>
      </c>
      <c r="F3668">
        <v>-25170.73</v>
      </c>
      <c r="G3668">
        <v>37541.64</v>
      </c>
      <c r="H3668">
        <v>-33.58</v>
      </c>
      <c r="I3668">
        <v>38.970999999999997</v>
      </c>
      <c r="J3668">
        <v>147.047</v>
      </c>
      <c r="K3668">
        <v>63097.697</v>
      </c>
    </row>
    <row r="3669" spans="1:11">
      <c r="A3669" t="str">
        <f t="shared" si="58"/>
        <v>11TH FLUL11.45</v>
      </c>
      <c r="B3669" t="s">
        <v>50</v>
      </c>
      <c r="C3669" t="s">
        <v>71</v>
      </c>
      <c r="D3669" t="s">
        <v>12</v>
      </c>
      <c r="E3669">
        <v>1.45</v>
      </c>
      <c r="F3669">
        <v>-25170.73</v>
      </c>
      <c r="G3669">
        <v>37541.64</v>
      </c>
      <c r="H3669">
        <v>-33.58</v>
      </c>
      <c r="I3669">
        <v>38.970999999999997</v>
      </c>
      <c r="J3669">
        <v>254.58</v>
      </c>
      <c r="K3669">
        <v>5997.2849999999999</v>
      </c>
    </row>
    <row r="3670" spans="1:11">
      <c r="A3670" t="str">
        <f t="shared" si="58"/>
        <v>11TH FLUL12.9</v>
      </c>
      <c r="B3670" t="s">
        <v>50</v>
      </c>
      <c r="C3670" t="s">
        <v>71</v>
      </c>
      <c r="D3670" t="s">
        <v>12</v>
      </c>
      <c r="E3670">
        <v>2.9</v>
      </c>
      <c r="F3670">
        <v>-25170.73</v>
      </c>
      <c r="G3670">
        <v>37541.64</v>
      </c>
      <c r="H3670">
        <v>-33.58</v>
      </c>
      <c r="I3670">
        <v>38.970999999999997</v>
      </c>
      <c r="J3670">
        <v>358.19799999999998</v>
      </c>
      <c r="K3670">
        <v>-51195.563000000002</v>
      </c>
    </row>
    <row r="3671" spans="1:11">
      <c r="A3671" t="str">
        <f t="shared" si="58"/>
        <v>11TH FLUL20</v>
      </c>
      <c r="B3671" t="s">
        <v>50</v>
      </c>
      <c r="C3671" t="s">
        <v>71</v>
      </c>
      <c r="D3671" t="s">
        <v>13</v>
      </c>
      <c r="E3671">
        <v>0</v>
      </c>
      <c r="F3671">
        <v>-27808.66</v>
      </c>
      <c r="G3671">
        <v>-91.48</v>
      </c>
      <c r="H3671">
        <v>2179.27</v>
      </c>
      <c r="I3671">
        <v>-1.8320000000000001</v>
      </c>
      <c r="J3671">
        <v>4091.7060000000001</v>
      </c>
      <c r="K3671">
        <v>48.545000000000002</v>
      </c>
    </row>
    <row r="3672" spans="1:11">
      <c r="A3672" t="str">
        <f t="shared" si="58"/>
        <v>11TH FLUL21.45</v>
      </c>
      <c r="B3672" t="s">
        <v>50</v>
      </c>
      <c r="C3672" t="s">
        <v>71</v>
      </c>
      <c r="D3672" t="s">
        <v>13</v>
      </c>
      <c r="E3672">
        <v>1.45</v>
      </c>
      <c r="F3672">
        <v>-27808.66</v>
      </c>
      <c r="G3672">
        <v>-91.48</v>
      </c>
      <c r="H3672">
        <v>2179.27</v>
      </c>
      <c r="I3672">
        <v>-1.8320000000000001</v>
      </c>
      <c r="J3672">
        <v>-381.38400000000001</v>
      </c>
      <c r="K3672">
        <v>252.53700000000001</v>
      </c>
    </row>
    <row r="3673" spans="1:11">
      <c r="A3673" t="str">
        <f t="shared" si="58"/>
        <v>11TH FLUL22.9</v>
      </c>
      <c r="B3673" t="s">
        <v>50</v>
      </c>
      <c r="C3673" t="s">
        <v>71</v>
      </c>
      <c r="D3673" t="s">
        <v>13</v>
      </c>
      <c r="E3673">
        <v>2.9</v>
      </c>
      <c r="F3673">
        <v>-27808.66</v>
      </c>
      <c r="G3673">
        <v>-91.48</v>
      </c>
      <c r="H3673">
        <v>2179.27</v>
      </c>
      <c r="I3673">
        <v>-1.8320000000000001</v>
      </c>
      <c r="J3673">
        <v>-4848.6210000000001</v>
      </c>
      <c r="K3673">
        <v>452.64499999999998</v>
      </c>
    </row>
    <row r="3674" spans="1:11">
      <c r="A3674" t="str">
        <f t="shared" si="58"/>
        <v>11TH FLUL30</v>
      </c>
      <c r="B3674" t="s">
        <v>50</v>
      </c>
      <c r="C3674" t="s">
        <v>71</v>
      </c>
      <c r="D3674" t="s">
        <v>14</v>
      </c>
      <c r="E3674">
        <v>0</v>
      </c>
      <c r="F3674">
        <v>-370.36</v>
      </c>
      <c r="G3674">
        <v>-1087.56</v>
      </c>
      <c r="H3674">
        <v>113.5</v>
      </c>
      <c r="I3674">
        <v>107.79900000000001</v>
      </c>
      <c r="J3674">
        <v>100.752</v>
      </c>
      <c r="K3674">
        <v>-1770.0930000000001</v>
      </c>
    </row>
    <row r="3675" spans="1:11">
      <c r="A3675" t="str">
        <f t="shared" si="58"/>
        <v>11TH FLUL31.45</v>
      </c>
      <c r="B3675" t="s">
        <v>50</v>
      </c>
      <c r="C3675" t="s">
        <v>71</v>
      </c>
      <c r="D3675" t="s">
        <v>14</v>
      </c>
      <c r="E3675">
        <v>1.45</v>
      </c>
      <c r="F3675">
        <v>-370.36</v>
      </c>
      <c r="G3675">
        <v>-1087.56</v>
      </c>
      <c r="H3675">
        <v>113.5</v>
      </c>
      <c r="I3675">
        <v>107.79900000000001</v>
      </c>
      <c r="J3675">
        <v>-134.86699999999999</v>
      </c>
      <c r="K3675">
        <v>-113.119</v>
      </c>
    </row>
    <row r="3676" spans="1:11">
      <c r="A3676" t="str">
        <f t="shared" si="58"/>
        <v>11TH FLUL32.9</v>
      </c>
      <c r="B3676" t="s">
        <v>50</v>
      </c>
      <c r="C3676" t="s">
        <v>71</v>
      </c>
      <c r="D3676" t="s">
        <v>14</v>
      </c>
      <c r="E3676">
        <v>2.9</v>
      </c>
      <c r="F3676">
        <v>-370.36</v>
      </c>
      <c r="G3676">
        <v>-1087.56</v>
      </c>
      <c r="H3676">
        <v>113.5</v>
      </c>
      <c r="I3676">
        <v>107.79900000000001</v>
      </c>
      <c r="J3676">
        <v>-368.411</v>
      </c>
      <c r="K3676">
        <v>1545.6010000000001</v>
      </c>
    </row>
    <row r="3677" spans="1:11">
      <c r="A3677" t="str">
        <f t="shared" si="58"/>
        <v>10TH FLUL10</v>
      </c>
      <c r="B3677" t="s">
        <v>51</v>
      </c>
      <c r="C3677" t="s">
        <v>71</v>
      </c>
      <c r="D3677" t="s">
        <v>12</v>
      </c>
      <c r="E3677">
        <v>0</v>
      </c>
      <c r="F3677">
        <v>-29449.55</v>
      </c>
      <c r="G3677">
        <v>36222.57</v>
      </c>
      <c r="H3677">
        <v>-209.05</v>
      </c>
      <c r="I3677">
        <v>38.406999999999996</v>
      </c>
      <c r="J3677">
        <v>-222.31800000000001</v>
      </c>
      <c r="K3677">
        <v>62480.14</v>
      </c>
    </row>
    <row r="3678" spans="1:11">
      <c r="A3678" t="str">
        <f t="shared" si="58"/>
        <v>10TH FLUL11.45</v>
      </c>
      <c r="B3678" t="s">
        <v>51</v>
      </c>
      <c r="C3678" t="s">
        <v>71</v>
      </c>
      <c r="D3678" t="s">
        <v>12</v>
      </c>
      <c r="E3678">
        <v>1.45</v>
      </c>
      <c r="F3678">
        <v>-29449.55</v>
      </c>
      <c r="G3678">
        <v>36222.57</v>
      </c>
      <c r="H3678">
        <v>-209.05</v>
      </c>
      <c r="I3678">
        <v>38.406999999999996</v>
      </c>
      <c r="J3678">
        <v>166.321</v>
      </c>
      <c r="K3678">
        <v>6543.37</v>
      </c>
    </row>
    <row r="3679" spans="1:11">
      <c r="A3679" t="str">
        <f t="shared" si="58"/>
        <v>10TH FLUL12.9</v>
      </c>
      <c r="B3679" t="s">
        <v>51</v>
      </c>
      <c r="C3679" t="s">
        <v>71</v>
      </c>
      <c r="D3679" t="s">
        <v>12</v>
      </c>
      <c r="E3679">
        <v>2.9</v>
      </c>
      <c r="F3679">
        <v>-29449.55</v>
      </c>
      <c r="G3679">
        <v>36222.57</v>
      </c>
      <c r="H3679">
        <v>-209.05</v>
      </c>
      <c r="I3679">
        <v>38.406999999999996</v>
      </c>
      <c r="J3679">
        <v>551.81700000000001</v>
      </c>
      <c r="K3679">
        <v>-49517.362000000001</v>
      </c>
    </row>
    <row r="3680" spans="1:11">
      <c r="A3680" t="str">
        <f t="shared" si="58"/>
        <v>10TH FLUL20</v>
      </c>
      <c r="B3680" t="s">
        <v>51</v>
      </c>
      <c r="C3680" t="s">
        <v>71</v>
      </c>
      <c r="D3680" t="s">
        <v>13</v>
      </c>
      <c r="E3680">
        <v>0</v>
      </c>
      <c r="F3680">
        <v>-32500.34</v>
      </c>
      <c r="G3680">
        <v>-156.84</v>
      </c>
      <c r="H3680">
        <v>1989.24</v>
      </c>
      <c r="I3680">
        <v>-0.219</v>
      </c>
      <c r="J3680">
        <v>4725.8519999999999</v>
      </c>
      <c r="K3680">
        <v>-170.66800000000001</v>
      </c>
    </row>
    <row r="3681" spans="1:11">
      <c r="A3681" t="str">
        <f t="shared" si="58"/>
        <v>10TH FLUL21.45</v>
      </c>
      <c r="B3681" t="s">
        <v>51</v>
      </c>
      <c r="C3681" t="s">
        <v>71</v>
      </c>
      <c r="D3681" t="s">
        <v>13</v>
      </c>
      <c r="E3681">
        <v>1.45</v>
      </c>
      <c r="F3681">
        <v>-32500.34</v>
      </c>
      <c r="G3681">
        <v>-156.84</v>
      </c>
      <c r="H3681">
        <v>1989.24</v>
      </c>
      <c r="I3681">
        <v>-0.219</v>
      </c>
      <c r="J3681">
        <v>194.48</v>
      </c>
      <c r="K3681">
        <v>155.655</v>
      </c>
    </row>
    <row r="3682" spans="1:11">
      <c r="A3682" t="str">
        <f t="shared" si="58"/>
        <v>10TH FLUL22.9</v>
      </c>
      <c r="B3682" t="s">
        <v>51</v>
      </c>
      <c r="C3682" t="s">
        <v>71</v>
      </c>
      <c r="D3682" t="s">
        <v>13</v>
      </c>
      <c r="E3682">
        <v>2.9</v>
      </c>
      <c r="F3682">
        <v>-32500.34</v>
      </c>
      <c r="G3682">
        <v>-156.84</v>
      </c>
      <c r="H3682">
        <v>1989.24</v>
      </c>
      <c r="I3682">
        <v>-0.219</v>
      </c>
      <c r="J3682">
        <v>-4340.59</v>
      </c>
      <c r="K3682">
        <v>479.03699999999998</v>
      </c>
    </row>
    <row r="3683" spans="1:11">
      <c r="A3683" t="str">
        <f t="shared" si="58"/>
        <v>10TH FLUL30</v>
      </c>
      <c r="B3683" t="s">
        <v>51</v>
      </c>
      <c r="C3683" t="s">
        <v>71</v>
      </c>
      <c r="D3683" t="s">
        <v>14</v>
      </c>
      <c r="E3683">
        <v>0</v>
      </c>
      <c r="F3683">
        <v>-464.59</v>
      </c>
      <c r="G3683">
        <v>-1228.3499999999999</v>
      </c>
      <c r="H3683">
        <v>99.62</v>
      </c>
      <c r="I3683">
        <v>116.43899999999999</v>
      </c>
      <c r="J3683">
        <v>139.79900000000001</v>
      </c>
      <c r="K3683">
        <v>-2064.4540000000002</v>
      </c>
    </row>
    <row r="3684" spans="1:11">
      <c r="A3684" t="str">
        <f t="shared" si="58"/>
        <v>10TH FLUL31.45</v>
      </c>
      <c r="B3684" t="s">
        <v>51</v>
      </c>
      <c r="C3684" t="s">
        <v>71</v>
      </c>
      <c r="D3684" t="s">
        <v>14</v>
      </c>
      <c r="E3684">
        <v>1.45</v>
      </c>
      <c r="F3684">
        <v>-464.59</v>
      </c>
      <c r="G3684">
        <v>-1228.3499999999999</v>
      </c>
      <c r="H3684">
        <v>99.62</v>
      </c>
      <c r="I3684">
        <v>116.43899999999999</v>
      </c>
      <c r="J3684">
        <v>-98.572000000000003</v>
      </c>
      <c r="K3684">
        <v>-176.04400000000001</v>
      </c>
    </row>
    <row r="3685" spans="1:11">
      <c r="A3685" t="str">
        <f t="shared" si="58"/>
        <v>10TH FLUL32.9</v>
      </c>
      <c r="B3685" t="s">
        <v>51</v>
      </c>
      <c r="C3685" t="s">
        <v>71</v>
      </c>
      <c r="D3685" t="s">
        <v>14</v>
      </c>
      <c r="E3685">
        <v>2.9</v>
      </c>
      <c r="F3685">
        <v>-464.59</v>
      </c>
      <c r="G3685">
        <v>-1228.3499999999999</v>
      </c>
      <c r="H3685">
        <v>99.62</v>
      </c>
      <c r="I3685">
        <v>116.43899999999999</v>
      </c>
      <c r="J3685">
        <v>-335.08</v>
      </c>
      <c r="K3685">
        <v>1715.703</v>
      </c>
    </row>
    <row r="3686" spans="1:11">
      <c r="A3686" t="str">
        <f t="shared" si="58"/>
        <v>9TH FLUL10</v>
      </c>
      <c r="B3686" t="s">
        <v>52</v>
      </c>
      <c r="C3686" t="s">
        <v>71</v>
      </c>
      <c r="D3686" t="s">
        <v>12</v>
      </c>
      <c r="E3686">
        <v>0</v>
      </c>
      <c r="F3686">
        <v>-34151.760000000002</v>
      </c>
      <c r="G3686">
        <v>39846.79</v>
      </c>
      <c r="H3686">
        <v>-91.54</v>
      </c>
      <c r="I3686">
        <v>44.018000000000001</v>
      </c>
      <c r="J3686">
        <v>-233.98099999999999</v>
      </c>
      <c r="K3686">
        <v>68967.95</v>
      </c>
    </row>
    <row r="3687" spans="1:11">
      <c r="A3687" t="str">
        <f t="shared" si="58"/>
        <v>9TH FLUL11.45</v>
      </c>
      <c r="B3687" t="s">
        <v>52</v>
      </c>
      <c r="C3687" t="s">
        <v>71</v>
      </c>
      <c r="D3687" t="s">
        <v>12</v>
      </c>
      <c r="E3687">
        <v>1.45</v>
      </c>
      <c r="F3687">
        <v>-34151.760000000002</v>
      </c>
      <c r="G3687">
        <v>39846.79</v>
      </c>
      <c r="H3687">
        <v>-91.54</v>
      </c>
      <c r="I3687">
        <v>44.018000000000001</v>
      </c>
      <c r="J3687">
        <v>3.2320000000000002</v>
      </c>
      <c r="K3687">
        <v>6876.3180000000002</v>
      </c>
    </row>
    <row r="3688" spans="1:11">
      <c r="A3688" t="str">
        <f t="shared" si="58"/>
        <v>9TH FLUL12.9</v>
      </c>
      <c r="B3688" t="s">
        <v>52</v>
      </c>
      <c r="C3688" t="s">
        <v>71</v>
      </c>
      <c r="D3688" t="s">
        <v>12</v>
      </c>
      <c r="E3688">
        <v>2.9</v>
      </c>
      <c r="F3688">
        <v>-34151.760000000002</v>
      </c>
      <c r="G3688">
        <v>39846.79</v>
      </c>
      <c r="H3688">
        <v>-91.54</v>
      </c>
      <c r="I3688">
        <v>44.018000000000001</v>
      </c>
      <c r="J3688">
        <v>240.374</v>
      </c>
      <c r="K3688">
        <v>-55369.991999999998</v>
      </c>
    </row>
    <row r="3689" spans="1:11">
      <c r="A3689" t="str">
        <f t="shared" si="58"/>
        <v>9TH FLUL20</v>
      </c>
      <c r="B3689" t="s">
        <v>52</v>
      </c>
      <c r="C3689" t="s">
        <v>71</v>
      </c>
      <c r="D3689" t="s">
        <v>13</v>
      </c>
      <c r="E3689">
        <v>0</v>
      </c>
      <c r="F3689">
        <v>-37040.79</v>
      </c>
      <c r="G3689">
        <v>-427.12</v>
      </c>
      <c r="H3689">
        <v>1696.73</v>
      </c>
      <c r="I3689">
        <v>0.86499999999999999</v>
      </c>
      <c r="J3689">
        <v>4971.0020000000004</v>
      </c>
      <c r="K3689">
        <v>-685.36</v>
      </c>
    </row>
    <row r="3690" spans="1:11">
      <c r="A3690" t="str">
        <f t="shared" si="58"/>
        <v>9TH FLUL21.45</v>
      </c>
      <c r="B3690" t="s">
        <v>52</v>
      </c>
      <c r="C3690" t="s">
        <v>71</v>
      </c>
      <c r="D3690" t="s">
        <v>13</v>
      </c>
      <c r="E3690">
        <v>1.45</v>
      </c>
      <c r="F3690">
        <v>-37040.79</v>
      </c>
      <c r="G3690">
        <v>-427.12</v>
      </c>
      <c r="H3690">
        <v>1696.73</v>
      </c>
      <c r="I3690">
        <v>0.86499999999999999</v>
      </c>
      <c r="J3690">
        <v>539.63699999999994</v>
      </c>
      <c r="K3690">
        <v>66.283000000000001</v>
      </c>
    </row>
    <row r="3691" spans="1:11">
      <c r="A3691" t="str">
        <f t="shared" si="58"/>
        <v>9TH FLUL22.9</v>
      </c>
      <c r="B3691" t="s">
        <v>52</v>
      </c>
      <c r="C3691" t="s">
        <v>71</v>
      </c>
      <c r="D3691" t="s">
        <v>13</v>
      </c>
      <c r="E3691">
        <v>2.9</v>
      </c>
      <c r="F3691">
        <v>-37040.79</v>
      </c>
      <c r="G3691">
        <v>-427.12</v>
      </c>
      <c r="H3691">
        <v>1696.73</v>
      </c>
      <c r="I3691">
        <v>0.86499999999999999</v>
      </c>
      <c r="J3691">
        <v>-3903.8629999999998</v>
      </c>
      <c r="K3691">
        <v>816.44399999999996</v>
      </c>
    </row>
    <row r="3692" spans="1:11">
      <c r="A3692" t="str">
        <f t="shared" si="58"/>
        <v>9TH FLUL30</v>
      </c>
      <c r="B3692" t="s">
        <v>52</v>
      </c>
      <c r="C3692" t="s">
        <v>71</v>
      </c>
      <c r="D3692" t="s">
        <v>14</v>
      </c>
      <c r="E3692">
        <v>0</v>
      </c>
      <c r="F3692">
        <v>-542.35</v>
      </c>
      <c r="G3692">
        <v>-1263.31</v>
      </c>
      <c r="H3692">
        <v>88.21</v>
      </c>
      <c r="I3692">
        <v>123.79300000000001</v>
      </c>
      <c r="J3692">
        <v>162.85</v>
      </c>
      <c r="K3692">
        <v>-2205.473</v>
      </c>
    </row>
    <row r="3693" spans="1:11">
      <c r="A3693" t="str">
        <f t="shared" si="58"/>
        <v>9TH FLUL31.45</v>
      </c>
      <c r="B3693" t="s">
        <v>52</v>
      </c>
      <c r="C3693" t="s">
        <v>71</v>
      </c>
      <c r="D3693" t="s">
        <v>14</v>
      </c>
      <c r="E3693">
        <v>1.45</v>
      </c>
      <c r="F3693">
        <v>-542.35</v>
      </c>
      <c r="G3693">
        <v>-1263.31</v>
      </c>
      <c r="H3693">
        <v>88.21</v>
      </c>
      <c r="I3693">
        <v>123.79300000000001</v>
      </c>
      <c r="J3693">
        <v>-83.456000000000003</v>
      </c>
      <c r="K3693">
        <v>-239.554</v>
      </c>
    </row>
    <row r="3694" spans="1:11">
      <c r="A3694" t="str">
        <f t="shared" si="58"/>
        <v>9TH FLUL32.9</v>
      </c>
      <c r="B3694" t="s">
        <v>52</v>
      </c>
      <c r="C3694" t="s">
        <v>71</v>
      </c>
      <c r="D3694" t="s">
        <v>14</v>
      </c>
      <c r="E3694">
        <v>2.9</v>
      </c>
      <c r="F3694">
        <v>-542.35</v>
      </c>
      <c r="G3694">
        <v>-1263.31</v>
      </c>
      <c r="H3694">
        <v>88.21</v>
      </c>
      <c r="I3694">
        <v>123.79300000000001</v>
      </c>
      <c r="J3694">
        <v>-327.89</v>
      </c>
      <c r="K3694">
        <v>1731.7529999999999</v>
      </c>
    </row>
    <row r="3695" spans="1:11">
      <c r="A3695" t="str">
        <f t="shared" si="58"/>
        <v>8TH FLUL10</v>
      </c>
      <c r="B3695" t="s">
        <v>53</v>
      </c>
      <c r="C3695" t="s">
        <v>71</v>
      </c>
      <c r="D3695" t="s">
        <v>12</v>
      </c>
      <c r="E3695">
        <v>0</v>
      </c>
      <c r="F3695">
        <v>-39365.050000000003</v>
      </c>
      <c r="G3695">
        <v>41950.23</v>
      </c>
      <c r="H3695">
        <v>-111.43</v>
      </c>
      <c r="I3695">
        <v>49.564999999999998</v>
      </c>
      <c r="J3695">
        <v>-338.27499999999998</v>
      </c>
      <c r="K3695">
        <v>75614.260999999999</v>
      </c>
    </row>
    <row r="3696" spans="1:11">
      <c r="A3696" t="str">
        <f t="shared" si="58"/>
        <v>8TH FLUL11.45</v>
      </c>
      <c r="B3696" t="s">
        <v>53</v>
      </c>
      <c r="C3696" t="s">
        <v>71</v>
      </c>
      <c r="D3696" t="s">
        <v>12</v>
      </c>
      <c r="E3696">
        <v>1.45</v>
      </c>
      <c r="F3696">
        <v>-39365.050000000003</v>
      </c>
      <c r="G3696">
        <v>41950.23</v>
      </c>
      <c r="H3696">
        <v>-111.43</v>
      </c>
      <c r="I3696">
        <v>49.564999999999998</v>
      </c>
      <c r="J3696">
        <v>-54.761000000000003</v>
      </c>
      <c r="K3696">
        <v>9601.0769999999993</v>
      </c>
    </row>
    <row r="3697" spans="1:11">
      <c r="A3697" t="str">
        <f t="shared" si="58"/>
        <v>8TH FLUL12.9</v>
      </c>
      <c r="B3697" t="s">
        <v>53</v>
      </c>
      <c r="C3697" t="s">
        <v>71</v>
      </c>
      <c r="D3697" t="s">
        <v>12</v>
      </c>
      <c r="E3697">
        <v>2.9</v>
      </c>
      <c r="F3697">
        <v>-39365.050000000003</v>
      </c>
      <c r="G3697">
        <v>41950.23</v>
      </c>
      <c r="H3697">
        <v>-111.43</v>
      </c>
      <c r="I3697">
        <v>49.564999999999998</v>
      </c>
      <c r="J3697">
        <v>230.178</v>
      </c>
      <c r="K3697">
        <v>-56662.103999999999</v>
      </c>
    </row>
    <row r="3698" spans="1:11">
      <c r="A3698" t="str">
        <f t="shared" si="58"/>
        <v>8TH FLUL20</v>
      </c>
      <c r="B3698" t="s">
        <v>53</v>
      </c>
      <c r="C3698" t="s">
        <v>71</v>
      </c>
      <c r="D3698" t="s">
        <v>13</v>
      </c>
      <c r="E3698">
        <v>0</v>
      </c>
      <c r="F3698">
        <v>-41375.410000000003</v>
      </c>
      <c r="G3698">
        <v>-595.54</v>
      </c>
      <c r="H3698">
        <v>2065.67</v>
      </c>
      <c r="I3698">
        <v>1.68</v>
      </c>
      <c r="J3698">
        <v>7113.4350000000004</v>
      </c>
      <c r="K3698">
        <v>-1124.4880000000001</v>
      </c>
    </row>
    <row r="3699" spans="1:11">
      <c r="A3699" t="str">
        <f t="shared" si="58"/>
        <v>8TH FLUL21.45</v>
      </c>
      <c r="B3699" t="s">
        <v>53</v>
      </c>
      <c r="C3699" t="s">
        <v>71</v>
      </c>
      <c r="D3699" t="s">
        <v>13</v>
      </c>
      <c r="E3699">
        <v>1.45</v>
      </c>
      <c r="F3699">
        <v>-41375.410000000003</v>
      </c>
      <c r="G3699">
        <v>-595.54</v>
      </c>
      <c r="H3699">
        <v>2065.67</v>
      </c>
      <c r="I3699">
        <v>1.68</v>
      </c>
      <c r="J3699">
        <v>1866.855</v>
      </c>
      <c r="K3699">
        <v>-97.959000000000003</v>
      </c>
    </row>
    <row r="3700" spans="1:11">
      <c r="A3700" t="str">
        <f t="shared" si="58"/>
        <v>8TH FLUL22.9</v>
      </c>
      <c r="B3700" t="s">
        <v>53</v>
      </c>
      <c r="C3700" t="s">
        <v>71</v>
      </c>
      <c r="D3700" t="s">
        <v>13</v>
      </c>
      <c r="E3700">
        <v>2.9</v>
      </c>
      <c r="F3700">
        <v>-41375.410000000003</v>
      </c>
      <c r="G3700">
        <v>-595.54</v>
      </c>
      <c r="H3700">
        <v>2065.67</v>
      </c>
      <c r="I3700">
        <v>1.68</v>
      </c>
      <c r="J3700">
        <v>-3428.268</v>
      </c>
      <c r="K3700">
        <v>931.12400000000002</v>
      </c>
    </row>
    <row r="3701" spans="1:11">
      <c r="A3701" t="str">
        <f t="shared" si="58"/>
        <v>8TH FLUL30</v>
      </c>
      <c r="B3701" t="s">
        <v>53</v>
      </c>
      <c r="C3701" t="s">
        <v>71</v>
      </c>
      <c r="D3701" t="s">
        <v>14</v>
      </c>
      <c r="E3701">
        <v>0</v>
      </c>
      <c r="F3701">
        <v>-605.70000000000005</v>
      </c>
      <c r="G3701">
        <v>-1336.95</v>
      </c>
      <c r="H3701">
        <v>126.66</v>
      </c>
      <c r="I3701">
        <v>129.21299999999999</v>
      </c>
      <c r="J3701">
        <v>342.173</v>
      </c>
      <c r="K3701">
        <v>-2425.1930000000002</v>
      </c>
    </row>
    <row r="3702" spans="1:11">
      <c r="A3702" t="str">
        <f t="shared" si="58"/>
        <v>8TH FLUL31.45</v>
      </c>
      <c r="B3702" t="s">
        <v>53</v>
      </c>
      <c r="C3702" t="s">
        <v>71</v>
      </c>
      <c r="D3702" t="s">
        <v>14</v>
      </c>
      <c r="E3702">
        <v>1.45</v>
      </c>
      <c r="F3702">
        <v>-605.70000000000005</v>
      </c>
      <c r="G3702">
        <v>-1336.95</v>
      </c>
      <c r="H3702">
        <v>126.66</v>
      </c>
      <c r="I3702">
        <v>129.21299999999999</v>
      </c>
      <c r="J3702">
        <v>16.827999999999999</v>
      </c>
      <c r="K3702">
        <v>-326.471</v>
      </c>
    </row>
    <row r="3703" spans="1:11">
      <c r="A3703" t="str">
        <f t="shared" si="58"/>
        <v>8TH FLUL32.9</v>
      </c>
      <c r="B3703" t="s">
        <v>53</v>
      </c>
      <c r="C3703" t="s">
        <v>71</v>
      </c>
      <c r="D3703" t="s">
        <v>14</v>
      </c>
      <c r="E3703">
        <v>2.9</v>
      </c>
      <c r="F3703">
        <v>-605.70000000000005</v>
      </c>
      <c r="G3703">
        <v>-1336.95</v>
      </c>
      <c r="H3703">
        <v>126.66</v>
      </c>
      <c r="I3703">
        <v>129.21299999999999</v>
      </c>
      <c r="J3703">
        <v>-308.95699999999999</v>
      </c>
      <c r="K3703">
        <v>1780.751</v>
      </c>
    </row>
    <row r="3704" spans="1:11">
      <c r="A3704" t="str">
        <f t="shared" si="58"/>
        <v>7TH FLUL10</v>
      </c>
      <c r="B3704" t="s">
        <v>54</v>
      </c>
      <c r="C3704" t="s">
        <v>71</v>
      </c>
      <c r="D3704" t="s">
        <v>12</v>
      </c>
      <c r="E3704">
        <v>0</v>
      </c>
      <c r="F3704">
        <v>-44852.91</v>
      </c>
      <c r="G3704">
        <v>44773.17</v>
      </c>
      <c r="H3704">
        <v>-12.67</v>
      </c>
      <c r="I3704">
        <v>50.460999999999999</v>
      </c>
      <c r="J3704">
        <v>-147.934</v>
      </c>
      <c r="K3704">
        <v>88973.597999999998</v>
      </c>
    </row>
    <row r="3705" spans="1:11">
      <c r="A3705" t="str">
        <f t="shared" si="58"/>
        <v>7TH FLUL11.45</v>
      </c>
      <c r="B3705" t="s">
        <v>54</v>
      </c>
      <c r="C3705" t="s">
        <v>71</v>
      </c>
      <c r="D3705" t="s">
        <v>12</v>
      </c>
      <c r="E3705">
        <v>1.45</v>
      </c>
      <c r="F3705">
        <v>-44852.91</v>
      </c>
      <c r="G3705">
        <v>44773.17</v>
      </c>
      <c r="H3705">
        <v>-12.67</v>
      </c>
      <c r="I3705">
        <v>50.460999999999999</v>
      </c>
      <c r="J3705">
        <v>9.3819999999999997</v>
      </c>
      <c r="K3705">
        <v>18393.287</v>
      </c>
    </row>
    <row r="3706" spans="1:11">
      <c r="A3706" t="str">
        <f t="shared" si="58"/>
        <v>7TH FLUL12.9</v>
      </c>
      <c r="B3706" t="s">
        <v>54</v>
      </c>
      <c r="C3706" t="s">
        <v>71</v>
      </c>
      <c r="D3706" t="s">
        <v>12</v>
      </c>
      <c r="E3706">
        <v>2.9</v>
      </c>
      <c r="F3706">
        <v>-44852.91</v>
      </c>
      <c r="G3706">
        <v>44773.17</v>
      </c>
      <c r="H3706">
        <v>-12.67</v>
      </c>
      <c r="I3706">
        <v>50.460999999999999</v>
      </c>
      <c r="J3706">
        <v>166.422</v>
      </c>
      <c r="K3706">
        <v>-52731.114999999998</v>
      </c>
    </row>
    <row r="3707" spans="1:11">
      <c r="A3707" t="str">
        <f t="shared" si="58"/>
        <v>7TH FLUL20</v>
      </c>
      <c r="B3707" t="s">
        <v>54</v>
      </c>
      <c r="C3707" t="s">
        <v>71</v>
      </c>
      <c r="D3707" t="s">
        <v>13</v>
      </c>
      <c r="E3707">
        <v>0</v>
      </c>
      <c r="F3707">
        <v>-45393.82</v>
      </c>
      <c r="G3707">
        <v>-805.74</v>
      </c>
      <c r="H3707">
        <v>-308.72000000000003</v>
      </c>
      <c r="I3707">
        <v>2.137</v>
      </c>
      <c r="J3707">
        <v>2035.335</v>
      </c>
      <c r="K3707">
        <v>-1816.4010000000001</v>
      </c>
    </row>
    <row r="3708" spans="1:11">
      <c r="A3708" t="str">
        <f t="shared" si="58"/>
        <v>7TH FLUL21.45</v>
      </c>
      <c r="B3708" t="s">
        <v>54</v>
      </c>
      <c r="C3708" t="s">
        <v>71</v>
      </c>
      <c r="D3708" t="s">
        <v>13</v>
      </c>
      <c r="E3708">
        <v>1.45</v>
      </c>
      <c r="F3708">
        <v>-45393.82</v>
      </c>
      <c r="G3708">
        <v>-805.74</v>
      </c>
      <c r="H3708">
        <v>-308.72000000000003</v>
      </c>
      <c r="I3708">
        <v>2.137</v>
      </c>
      <c r="J3708">
        <v>-43.493000000000002</v>
      </c>
      <c r="K3708">
        <v>-469.80900000000003</v>
      </c>
    </row>
    <row r="3709" spans="1:11">
      <c r="A3709" t="str">
        <f t="shared" si="58"/>
        <v>7TH FLUL22.9</v>
      </c>
      <c r="B3709" t="s">
        <v>54</v>
      </c>
      <c r="C3709" t="s">
        <v>71</v>
      </c>
      <c r="D3709" t="s">
        <v>13</v>
      </c>
      <c r="E3709">
        <v>2.9</v>
      </c>
      <c r="F3709">
        <v>-45393.82</v>
      </c>
      <c r="G3709">
        <v>-805.74</v>
      </c>
      <c r="H3709">
        <v>-308.72000000000003</v>
      </c>
      <c r="I3709">
        <v>2.137</v>
      </c>
      <c r="J3709">
        <v>-2121.0610000000001</v>
      </c>
      <c r="K3709">
        <v>890.67600000000004</v>
      </c>
    </row>
    <row r="3710" spans="1:11">
      <c r="A3710" t="str">
        <f t="shared" si="58"/>
        <v>7TH FLUL30</v>
      </c>
      <c r="B3710" t="s">
        <v>54</v>
      </c>
      <c r="C3710" t="s">
        <v>71</v>
      </c>
      <c r="D3710" t="s">
        <v>14</v>
      </c>
      <c r="E3710">
        <v>0</v>
      </c>
      <c r="F3710">
        <v>-653.12</v>
      </c>
      <c r="G3710">
        <v>-1257.77</v>
      </c>
      <c r="H3710">
        <v>-3.69</v>
      </c>
      <c r="I3710">
        <v>130.071</v>
      </c>
      <c r="J3710">
        <v>118.285</v>
      </c>
      <c r="K3710">
        <v>-2354.9949999999999</v>
      </c>
    </row>
    <row r="3711" spans="1:11">
      <c r="A3711" t="str">
        <f t="shared" si="58"/>
        <v>7TH FLUL31.45</v>
      </c>
      <c r="B3711" t="s">
        <v>54</v>
      </c>
      <c r="C3711" t="s">
        <v>71</v>
      </c>
      <c r="D3711" t="s">
        <v>14</v>
      </c>
      <c r="E3711">
        <v>1.45</v>
      </c>
      <c r="F3711">
        <v>-653.12</v>
      </c>
      <c r="G3711">
        <v>-1257.77</v>
      </c>
      <c r="H3711">
        <v>-3.69</v>
      </c>
      <c r="I3711">
        <v>130.071</v>
      </c>
      <c r="J3711">
        <v>-39.536999999999999</v>
      </c>
      <c r="K3711">
        <v>-349.75799999999998</v>
      </c>
    </row>
    <row r="3712" spans="1:11">
      <c r="A3712" t="str">
        <f t="shared" si="58"/>
        <v>7TH FLUL32.9</v>
      </c>
      <c r="B3712" t="s">
        <v>54</v>
      </c>
      <c r="C3712" t="s">
        <v>71</v>
      </c>
      <c r="D3712" t="s">
        <v>14</v>
      </c>
      <c r="E3712">
        <v>2.9</v>
      </c>
      <c r="F3712">
        <v>-653.12</v>
      </c>
      <c r="G3712">
        <v>-1257.77</v>
      </c>
      <c r="H3712">
        <v>-3.69</v>
      </c>
      <c r="I3712">
        <v>130.071</v>
      </c>
      <c r="J3712">
        <v>-196.19300000000001</v>
      </c>
      <c r="K3712">
        <v>1665.8330000000001</v>
      </c>
    </row>
    <row r="3713" spans="1:11">
      <c r="A3713" t="str">
        <f t="shared" si="58"/>
        <v>6TH FLUL10</v>
      </c>
      <c r="B3713" t="s">
        <v>55</v>
      </c>
      <c r="C3713" t="s">
        <v>71</v>
      </c>
      <c r="D3713" t="s">
        <v>12</v>
      </c>
      <c r="E3713">
        <v>0</v>
      </c>
      <c r="F3713">
        <v>-50191.21</v>
      </c>
      <c r="G3713">
        <v>41580.75</v>
      </c>
      <c r="H3713">
        <v>-246.51</v>
      </c>
      <c r="I3713">
        <v>45.94</v>
      </c>
      <c r="J3713">
        <v>-782.23400000000004</v>
      </c>
      <c r="K3713">
        <v>101002.409</v>
      </c>
    </row>
    <row r="3714" spans="1:11">
      <c r="A3714" t="str">
        <f t="shared" si="58"/>
        <v>6TH FLUL11.45</v>
      </c>
      <c r="B3714" t="s">
        <v>55</v>
      </c>
      <c r="C3714" t="s">
        <v>71</v>
      </c>
      <c r="D3714" t="s">
        <v>12</v>
      </c>
      <c r="E3714">
        <v>1.45</v>
      </c>
      <c r="F3714">
        <v>-50191.21</v>
      </c>
      <c r="G3714">
        <v>41580.75</v>
      </c>
      <c r="H3714">
        <v>-246.51</v>
      </c>
      <c r="I3714">
        <v>45.94</v>
      </c>
      <c r="J3714">
        <v>-274.17700000000002</v>
      </c>
      <c r="K3714">
        <v>36046.042000000001</v>
      </c>
    </row>
    <row r="3715" spans="1:11">
      <c r="A3715" t="str">
        <f t="shared" si="58"/>
        <v>6TH FLUL12.9</v>
      </c>
      <c r="B3715" t="s">
        <v>55</v>
      </c>
      <c r="C3715" t="s">
        <v>71</v>
      </c>
      <c r="D3715" t="s">
        <v>12</v>
      </c>
      <c r="E3715">
        <v>2.9</v>
      </c>
      <c r="F3715">
        <v>-50191.21</v>
      </c>
      <c r="G3715">
        <v>41580.75</v>
      </c>
      <c r="H3715">
        <v>-246.51</v>
      </c>
      <c r="I3715">
        <v>45.94</v>
      </c>
      <c r="J3715">
        <v>242.96799999999999</v>
      </c>
      <c r="K3715">
        <v>-30105.031999999999</v>
      </c>
    </row>
    <row r="3716" spans="1:11">
      <c r="A3716" t="str">
        <f t="shared" si="58"/>
        <v>6TH FLUL20</v>
      </c>
      <c r="B3716" t="s">
        <v>55</v>
      </c>
      <c r="C3716" t="s">
        <v>71</v>
      </c>
      <c r="D3716" t="s">
        <v>13</v>
      </c>
      <c r="E3716">
        <v>0</v>
      </c>
      <c r="F3716">
        <v>-49228.13</v>
      </c>
      <c r="G3716">
        <v>-556.22</v>
      </c>
      <c r="H3716">
        <v>8822.43</v>
      </c>
      <c r="I3716">
        <v>2.0419999999999998</v>
      </c>
      <c r="J3716">
        <v>28204.11</v>
      </c>
      <c r="K3716">
        <v>-1679.9110000000001</v>
      </c>
    </row>
    <row r="3717" spans="1:11">
      <c r="A3717" t="str">
        <f t="shared" si="58"/>
        <v>6TH FLUL21.45</v>
      </c>
      <c r="B3717" t="s">
        <v>55</v>
      </c>
      <c r="C3717" t="s">
        <v>71</v>
      </c>
      <c r="D3717" t="s">
        <v>13</v>
      </c>
      <c r="E3717">
        <v>1.45</v>
      </c>
      <c r="F3717">
        <v>-49228.13</v>
      </c>
      <c r="G3717">
        <v>-556.22</v>
      </c>
      <c r="H3717">
        <v>8822.43</v>
      </c>
      <c r="I3717">
        <v>2.0419999999999998</v>
      </c>
      <c r="J3717">
        <v>12996.815000000001</v>
      </c>
      <c r="K3717">
        <v>-716.34100000000001</v>
      </c>
    </row>
    <row r="3718" spans="1:11">
      <c r="A3718" t="str">
        <f t="shared" si="58"/>
        <v>6TH FLUL22.9</v>
      </c>
      <c r="B3718" t="s">
        <v>55</v>
      </c>
      <c r="C3718" t="s">
        <v>71</v>
      </c>
      <c r="D3718" t="s">
        <v>13</v>
      </c>
      <c r="E3718">
        <v>2.9</v>
      </c>
      <c r="F3718">
        <v>-49228.13</v>
      </c>
      <c r="G3718">
        <v>-556.22</v>
      </c>
      <c r="H3718">
        <v>8822.43</v>
      </c>
      <c r="I3718">
        <v>2.0419999999999998</v>
      </c>
      <c r="J3718">
        <v>-2641.1280000000002</v>
      </c>
      <c r="K3718">
        <v>270.96600000000001</v>
      </c>
    </row>
    <row r="3719" spans="1:11">
      <c r="A3719" t="str">
        <f t="shared" si="58"/>
        <v>6TH FLUL30</v>
      </c>
      <c r="B3719" t="s">
        <v>55</v>
      </c>
      <c r="C3719" t="s">
        <v>71</v>
      </c>
      <c r="D3719" t="s">
        <v>14</v>
      </c>
      <c r="E3719">
        <v>0</v>
      </c>
      <c r="F3719">
        <v>-687.56</v>
      </c>
      <c r="G3719">
        <v>-1724.01</v>
      </c>
      <c r="H3719">
        <v>562.32000000000005</v>
      </c>
      <c r="I3719">
        <v>122.742</v>
      </c>
      <c r="J3719">
        <v>1821.107</v>
      </c>
      <c r="K3719">
        <v>-3789.451</v>
      </c>
    </row>
    <row r="3720" spans="1:11">
      <c r="A3720" t="str">
        <f t="shared" si="58"/>
        <v>6TH FLUL31.45</v>
      </c>
      <c r="B3720" t="s">
        <v>55</v>
      </c>
      <c r="C3720" t="s">
        <v>71</v>
      </c>
      <c r="D3720" t="s">
        <v>14</v>
      </c>
      <c r="E3720">
        <v>1.45</v>
      </c>
      <c r="F3720">
        <v>-687.56</v>
      </c>
      <c r="G3720">
        <v>-1724.01</v>
      </c>
      <c r="H3720">
        <v>562.32000000000005</v>
      </c>
      <c r="I3720">
        <v>122.742</v>
      </c>
      <c r="J3720">
        <v>850.41700000000003</v>
      </c>
      <c r="K3720">
        <v>-1115.194</v>
      </c>
    </row>
    <row r="3721" spans="1:11">
      <c r="A3721" t="str">
        <f t="shared" si="58"/>
        <v>6TH FLUL32.9</v>
      </c>
      <c r="B3721" t="s">
        <v>55</v>
      </c>
      <c r="C3721" t="s">
        <v>71</v>
      </c>
      <c r="D3721" t="s">
        <v>14</v>
      </c>
      <c r="E3721">
        <v>2.9</v>
      </c>
      <c r="F3721">
        <v>-687.56</v>
      </c>
      <c r="G3721">
        <v>-1724.01</v>
      </c>
      <c r="H3721">
        <v>562.32000000000005</v>
      </c>
      <c r="I3721">
        <v>122.742</v>
      </c>
      <c r="J3721">
        <v>-148.45099999999999</v>
      </c>
      <c r="K3721">
        <v>1596.0340000000001</v>
      </c>
    </row>
    <row r="3722" spans="1:11">
      <c r="A3722" t="str">
        <f t="shared" si="58"/>
        <v>5TH FLUL10</v>
      </c>
      <c r="B3722" t="s">
        <v>33</v>
      </c>
      <c r="C3722" t="s">
        <v>71</v>
      </c>
      <c r="D3722" t="s">
        <v>12</v>
      </c>
      <c r="E3722">
        <v>0</v>
      </c>
      <c r="F3722">
        <v>-53642.41</v>
      </c>
      <c r="G3722">
        <v>32952.519999999997</v>
      </c>
      <c r="H3722">
        <v>-351.09</v>
      </c>
      <c r="I3722">
        <v>-2.012</v>
      </c>
      <c r="J3722">
        <v>1344.7729999999999</v>
      </c>
      <c r="K3722">
        <v>63630.402999999998</v>
      </c>
    </row>
    <row r="3723" spans="1:11">
      <c r="A3723" t="str">
        <f t="shared" si="58"/>
        <v>5TH FLUL11.945</v>
      </c>
      <c r="B3723" t="s">
        <v>33</v>
      </c>
      <c r="C3723" t="s">
        <v>71</v>
      </c>
      <c r="D3723" t="s">
        <v>12</v>
      </c>
      <c r="E3723">
        <v>1.9450000000000001</v>
      </c>
      <c r="F3723">
        <v>-53642.41</v>
      </c>
      <c r="G3723">
        <v>32952.519999999997</v>
      </c>
      <c r="H3723">
        <v>-351.09</v>
      </c>
      <c r="I3723">
        <v>-2.012</v>
      </c>
      <c r="J3723">
        <v>2418.8339999999998</v>
      </c>
      <c r="K3723">
        <v>-7782.5230000000001</v>
      </c>
    </row>
    <row r="3724" spans="1:11">
      <c r="A3724" t="str">
        <f t="shared" si="58"/>
        <v>5TH FLUL13.89</v>
      </c>
      <c r="B3724" t="s">
        <v>33</v>
      </c>
      <c r="C3724" t="s">
        <v>71</v>
      </c>
      <c r="D3724" t="s">
        <v>12</v>
      </c>
      <c r="E3724">
        <v>3.89</v>
      </c>
      <c r="F3724">
        <v>-53642.41</v>
      </c>
      <c r="G3724">
        <v>32952.519999999997</v>
      </c>
      <c r="H3724">
        <v>-351.09</v>
      </c>
      <c r="I3724">
        <v>-2.012</v>
      </c>
      <c r="J3724">
        <v>3410.53</v>
      </c>
      <c r="K3724">
        <v>-78931.539999999994</v>
      </c>
    </row>
    <row r="3725" spans="1:11">
      <c r="A3725" t="str">
        <f t="shared" si="58"/>
        <v>5TH FLUL20</v>
      </c>
      <c r="B3725" t="s">
        <v>33</v>
      </c>
      <c r="C3725" t="s">
        <v>71</v>
      </c>
      <c r="D3725" t="s">
        <v>13</v>
      </c>
      <c r="E3725">
        <v>0</v>
      </c>
      <c r="F3725">
        <v>-71128.289999999994</v>
      </c>
      <c r="G3725">
        <v>-265.39999999999998</v>
      </c>
      <c r="H3725">
        <v>12249.73</v>
      </c>
      <c r="I3725">
        <v>9.4120000000000008</v>
      </c>
      <c r="J3725">
        <v>28518.816999999999</v>
      </c>
      <c r="K3725">
        <v>688.702</v>
      </c>
    </row>
    <row r="3726" spans="1:11">
      <c r="A3726" t="str">
        <f t="shared" ref="A3726:A3789" si="59">+CONCATENATE(B3726,D3726,E3726)</f>
        <v>5TH FLUL21.945</v>
      </c>
      <c r="B3726" t="s">
        <v>33</v>
      </c>
      <c r="C3726" t="s">
        <v>71</v>
      </c>
      <c r="D3726" t="s">
        <v>13</v>
      </c>
      <c r="E3726">
        <v>1.9450000000000001</v>
      </c>
      <c r="F3726">
        <v>-71128.289999999994</v>
      </c>
      <c r="G3726">
        <v>-265.39999999999998</v>
      </c>
      <c r="H3726">
        <v>12249.73</v>
      </c>
      <c r="I3726">
        <v>9.4120000000000008</v>
      </c>
      <c r="J3726">
        <v>987.28200000000004</v>
      </c>
      <c r="K3726">
        <v>1523.5719999999999</v>
      </c>
    </row>
    <row r="3727" spans="1:11">
      <c r="A3727" t="str">
        <f t="shared" si="59"/>
        <v>5TH FLUL23.89</v>
      </c>
      <c r="B3727" t="s">
        <v>33</v>
      </c>
      <c r="C3727" t="s">
        <v>71</v>
      </c>
      <c r="D3727" t="s">
        <v>13</v>
      </c>
      <c r="E3727">
        <v>3.89</v>
      </c>
      <c r="F3727">
        <v>-71128.289999999994</v>
      </c>
      <c r="G3727">
        <v>-265.39999999999998</v>
      </c>
      <c r="H3727">
        <v>12249.73</v>
      </c>
      <c r="I3727">
        <v>9.4120000000000008</v>
      </c>
      <c r="J3727">
        <v>-26578.327000000001</v>
      </c>
      <c r="K3727">
        <v>2306.5630000000001</v>
      </c>
    </row>
    <row r="3728" spans="1:11">
      <c r="A3728" t="str">
        <f t="shared" si="59"/>
        <v>5TH FLUL30</v>
      </c>
      <c r="B3728" t="s">
        <v>33</v>
      </c>
      <c r="C3728" t="s">
        <v>71</v>
      </c>
      <c r="D3728" t="s">
        <v>14</v>
      </c>
      <c r="E3728">
        <v>0</v>
      </c>
      <c r="F3728">
        <v>-1865.81</v>
      </c>
      <c r="G3728">
        <v>-1359.04</v>
      </c>
      <c r="H3728">
        <v>777.59</v>
      </c>
      <c r="I3728">
        <v>217.50800000000001</v>
      </c>
      <c r="J3728">
        <v>1819.2449999999999</v>
      </c>
      <c r="K3728">
        <v>-2571.9459999999999</v>
      </c>
    </row>
    <row r="3729" spans="1:11">
      <c r="A3729" t="str">
        <f t="shared" si="59"/>
        <v>5TH FLUL31.945</v>
      </c>
      <c r="B3729" t="s">
        <v>33</v>
      </c>
      <c r="C3729" t="s">
        <v>71</v>
      </c>
      <c r="D3729" t="s">
        <v>14</v>
      </c>
      <c r="E3729">
        <v>1.9450000000000001</v>
      </c>
      <c r="F3729">
        <v>-1865.81</v>
      </c>
      <c r="G3729">
        <v>-1359.04</v>
      </c>
      <c r="H3729">
        <v>777.59</v>
      </c>
      <c r="I3729">
        <v>217.50800000000001</v>
      </c>
      <c r="J3729">
        <v>69.632000000000005</v>
      </c>
      <c r="K3729">
        <v>357.67</v>
      </c>
    </row>
    <row r="3730" spans="1:11">
      <c r="A3730" t="str">
        <f t="shared" si="59"/>
        <v>5TH FLUL33.89</v>
      </c>
      <c r="B3730" t="s">
        <v>33</v>
      </c>
      <c r="C3730" t="s">
        <v>71</v>
      </c>
      <c r="D3730" t="s">
        <v>14</v>
      </c>
      <c r="E3730">
        <v>3.89</v>
      </c>
      <c r="F3730">
        <v>-1865.81</v>
      </c>
      <c r="G3730">
        <v>-1359.04</v>
      </c>
      <c r="H3730">
        <v>777.59</v>
      </c>
      <c r="I3730">
        <v>217.50800000000001</v>
      </c>
      <c r="J3730">
        <v>-1682.3810000000001</v>
      </c>
      <c r="K3730">
        <v>3275.152</v>
      </c>
    </row>
    <row r="3731" spans="1:11">
      <c r="A3731" t="str">
        <f t="shared" si="59"/>
        <v>4TH FLUL10</v>
      </c>
      <c r="B3731" t="s">
        <v>20</v>
      </c>
      <c r="C3731" t="s">
        <v>71</v>
      </c>
      <c r="D3731" t="s">
        <v>12</v>
      </c>
      <c r="E3731">
        <v>0</v>
      </c>
      <c r="F3731">
        <v>-56235.78</v>
      </c>
      <c r="G3731">
        <v>18004.7</v>
      </c>
      <c r="H3731">
        <v>-1448.76</v>
      </c>
      <c r="I3731">
        <v>-185.143</v>
      </c>
      <c r="J3731">
        <v>-1843.03</v>
      </c>
      <c r="K3731">
        <v>48270.250999999997</v>
      </c>
    </row>
    <row r="3732" spans="1:11">
      <c r="A3732" t="str">
        <f t="shared" si="59"/>
        <v>4TH FLUL11.79</v>
      </c>
      <c r="B3732" t="s">
        <v>20</v>
      </c>
      <c r="C3732" t="s">
        <v>71</v>
      </c>
      <c r="D3732" t="s">
        <v>12</v>
      </c>
      <c r="E3732">
        <v>1.79</v>
      </c>
      <c r="F3732">
        <v>-56235.78</v>
      </c>
      <c r="G3732">
        <v>18004.7</v>
      </c>
      <c r="H3732">
        <v>-1448.76</v>
      </c>
      <c r="I3732">
        <v>-185.143</v>
      </c>
      <c r="J3732">
        <v>1315.48</v>
      </c>
      <c r="K3732">
        <v>9069.8349999999991</v>
      </c>
    </row>
    <row r="3733" spans="1:11">
      <c r="A3733" t="str">
        <f t="shared" si="59"/>
        <v>4TH FLUL13.58</v>
      </c>
      <c r="B3733" t="s">
        <v>20</v>
      </c>
      <c r="C3733" t="s">
        <v>71</v>
      </c>
      <c r="D3733" t="s">
        <v>12</v>
      </c>
      <c r="E3733">
        <v>3.58</v>
      </c>
      <c r="F3733">
        <v>-56235.78</v>
      </c>
      <c r="G3733">
        <v>18004.7</v>
      </c>
      <c r="H3733">
        <v>-1448.76</v>
      </c>
      <c r="I3733">
        <v>-185.143</v>
      </c>
      <c r="J3733">
        <v>4432.4219999999996</v>
      </c>
      <c r="K3733">
        <v>-30417.819</v>
      </c>
    </row>
    <row r="3734" spans="1:11">
      <c r="A3734" t="str">
        <f t="shared" si="59"/>
        <v>4TH FLUL20</v>
      </c>
      <c r="B3734" t="s">
        <v>20</v>
      </c>
      <c r="C3734" t="s">
        <v>71</v>
      </c>
      <c r="D3734" t="s">
        <v>13</v>
      </c>
      <c r="E3734">
        <v>0</v>
      </c>
      <c r="F3734">
        <v>-81227.539999999994</v>
      </c>
      <c r="G3734">
        <v>-1648.62</v>
      </c>
      <c r="H3734">
        <v>3347.35</v>
      </c>
      <c r="I3734">
        <v>8.9809999999999999</v>
      </c>
      <c r="J3734">
        <v>18362.95</v>
      </c>
      <c r="K3734">
        <v>-3021.201</v>
      </c>
    </row>
    <row r="3735" spans="1:11">
      <c r="A3735" t="str">
        <f t="shared" si="59"/>
        <v>4TH FLUL21.79</v>
      </c>
      <c r="B3735" t="s">
        <v>20</v>
      </c>
      <c r="C3735" t="s">
        <v>71</v>
      </c>
      <c r="D3735" t="s">
        <v>13</v>
      </c>
      <c r="E3735">
        <v>1.79</v>
      </c>
      <c r="F3735">
        <v>-81227.539999999994</v>
      </c>
      <c r="G3735">
        <v>-1648.62</v>
      </c>
      <c r="H3735">
        <v>3347.35</v>
      </c>
      <c r="I3735">
        <v>8.9809999999999999</v>
      </c>
      <c r="J3735">
        <v>9318.9599999999991</v>
      </c>
      <c r="K3735">
        <v>360.86</v>
      </c>
    </row>
    <row r="3736" spans="1:11">
      <c r="A3736" t="str">
        <f t="shared" si="59"/>
        <v>4TH FLUL23.58</v>
      </c>
      <c r="B3736" t="s">
        <v>20</v>
      </c>
      <c r="C3736" t="s">
        <v>71</v>
      </c>
      <c r="D3736" t="s">
        <v>13</v>
      </c>
      <c r="E3736">
        <v>3.58</v>
      </c>
      <c r="F3736">
        <v>-81227.539999999994</v>
      </c>
      <c r="G3736">
        <v>-1648.62</v>
      </c>
      <c r="H3736">
        <v>3347.35</v>
      </c>
      <c r="I3736">
        <v>8.9809999999999999</v>
      </c>
      <c r="J3736">
        <v>-19.829000000000001</v>
      </c>
      <c r="K3736">
        <v>3731.5450000000001</v>
      </c>
    </row>
    <row r="3737" spans="1:11">
      <c r="A3737" t="str">
        <f t="shared" si="59"/>
        <v>4TH FLUL30</v>
      </c>
      <c r="B3737" t="s">
        <v>20</v>
      </c>
      <c r="C3737" t="s">
        <v>71</v>
      </c>
      <c r="D3737" t="s">
        <v>14</v>
      </c>
      <c r="E3737">
        <v>0</v>
      </c>
      <c r="F3737">
        <v>-2354.34</v>
      </c>
      <c r="G3737">
        <v>-763.79</v>
      </c>
      <c r="H3737">
        <v>177.44</v>
      </c>
      <c r="I3737">
        <v>191.57599999999999</v>
      </c>
      <c r="J3737">
        <v>1031.2739999999999</v>
      </c>
      <c r="K3737">
        <v>-2106.2620000000002</v>
      </c>
    </row>
    <row r="3738" spans="1:11">
      <c r="A3738" t="str">
        <f t="shared" si="59"/>
        <v>4TH FLUL31.79</v>
      </c>
      <c r="B3738" t="s">
        <v>20</v>
      </c>
      <c r="C3738" t="s">
        <v>71</v>
      </c>
      <c r="D3738" t="s">
        <v>14</v>
      </c>
      <c r="E3738">
        <v>1.79</v>
      </c>
      <c r="F3738">
        <v>-2354.34</v>
      </c>
      <c r="G3738">
        <v>-763.79</v>
      </c>
      <c r="H3738">
        <v>177.44</v>
      </c>
      <c r="I3738">
        <v>191.57599999999999</v>
      </c>
      <c r="J3738">
        <v>515.06700000000001</v>
      </c>
      <c r="K3738">
        <v>-471.49299999999999</v>
      </c>
    </row>
    <row r="3739" spans="1:11">
      <c r="A3739" t="str">
        <f t="shared" si="59"/>
        <v>4TH FLUL33.58</v>
      </c>
      <c r="B3739" t="s">
        <v>20</v>
      </c>
      <c r="C3739" t="s">
        <v>71</v>
      </c>
      <c r="D3739" t="s">
        <v>14</v>
      </c>
      <c r="E3739">
        <v>3.58</v>
      </c>
      <c r="F3739">
        <v>-2354.34</v>
      </c>
      <c r="G3739">
        <v>-763.79</v>
      </c>
      <c r="H3739">
        <v>177.44</v>
      </c>
      <c r="I3739">
        <v>191.57599999999999</v>
      </c>
      <c r="J3739">
        <v>-17.434000000000001</v>
      </c>
      <c r="K3739">
        <v>1178.204</v>
      </c>
    </row>
    <row r="3740" spans="1:11">
      <c r="A3740" t="str">
        <f t="shared" si="59"/>
        <v>3RD FLUL10</v>
      </c>
      <c r="B3740" t="s">
        <v>22</v>
      </c>
      <c r="C3740" t="s">
        <v>71</v>
      </c>
      <c r="D3740" t="s">
        <v>12</v>
      </c>
      <c r="E3740">
        <v>0</v>
      </c>
      <c r="F3740">
        <v>-58547.15</v>
      </c>
      <c r="G3740">
        <v>23698.89</v>
      </c>
      <c r="H3740">
        <v>-1332.69</v>
      </c>
      <c r="I3740">
        <v>-255.078</v>
      </c>
      <c r="J3740">
        <v>-3694.1579999999999</v>
      </c>
      <c r="K3740">
        <v>59882.190999999999</v>
      </c>
    </row>
    <row r="3741" spans="1:11">
      <c r="A3741" t="str">
        <f t="shared" si="59"/>
        <v>3RD FLUL11.79</v>
      </c>
      <c r="B3741" t="s">
        <v>22</v>
      </c>
      <c r="C3741" t="s">
        <v>71</v>
      </c>
      <c r="D3741" t="s">
        <v>12</v>
      </c>
      <c r="E3741">
        <v>1.79</v>
      </c>
      <c r="F3741">
        <v>-58547.15</v>
      </c>
      <c r="G3741">
        <v>23698.89</v>
      </c>
      <c r="H3741">
        <v>-1332.69</v>
      </c>
      <c r="I3741">
        <v>-255.078</v>
      </c>
      <c r="J3741">
        <v>-681.37</v>
      </c>
      <c r="K3741">
        <v>9961.4879999999994</v>
      </c>
    </row>
    <row r="3742" spans="1:11">
      <c r="A3742" t="str">
        <f t="shared" si="59"/>
        <v>3RD FLUL13.58</v>
      </c>
      <c r="B3742" t="s">
        <v>22</v>
      </c>
      <c r="C3742" t="s">
        <v>71</v>
      </c>
      <c r="D3742" t="s">
        <v>12</v>
      </c>
      <c r="E3742">
        <v>3.58</v>
      </c>
      <c r="F3742">
        <v>-58547.15</v>
      </c>
      <c r="G3742">
        <v>23698.89</v>
      </c>
      <c r="H3742">
        <v>-1332.69</v>
      </c>
      <c r="I3742">
        <v>-255.078</v>
      </c>
      <c r="J3742">
        <v>2354.8620000000001</v>
      </c>
      <c r="K3742">
        <v>-40302.023999999998</v>
      </c>
    </row>
    <row r="3743" spans="1:11">
      <c r="A3743" t="str">
        <f t="shared" si="59"/>
        <v>3RD FLUL20</v>
      </c>
      <c r="B3743" t="s">
        <v>22</v>
      </c>
      <c r="C3743" t="s">
        <v>71</v>
      </c>
      <c r="D3743" t="s">
        <v>13</v>
      </c>
      <c r="E3743">
        <v>0</v>
      </c>
      <c r="F3743">
        <v>-89430.25</v>
      </c>
      <c r="G3743">
        <v>-1232.1199999999999</v>
      </c>
      <c r="H3743">
        <v>4872.54</v>
      </c>
      <c r="I3743">
        <v>-7.766</v>
      </c>
      <c r="J3743">
        <v>19253.235000000001</v>
      </c>
      <c r="K3743">
        <v>-3707.5430000000001</v>
      </c>
    </row>
    <row r="3744" spans="1:11">
      <c r="A3744" t="str">
        <f t="shared" si="59"/>
        <v>3RD FLUL21.79</v>
      </c>
      <c r="B3744" t="s">
        <v>22</v>
      </c>
      <c r="C3744" t="s">
        <v>71</v>
      </c>
      <c r="D3744" t="s">
        <v>13</v>
      </c>
      <c r="E3744">
        <v>1.79</v>
      </c>
      <c r="F3744">
        <v>-89430.25</v>
      </c>
      <c r="G3744">
        <v>-1232.1199999999999</v>
      </c>
      <c r="H3744">
        <v>4872.54</v>
      </c>
      <c r="I3744">
        <v>-7.766</v>
      </c>
      <c r="J3744">
        <v>7683.1459999999997</v>
      </c>
      <c r="K3744">
        <v>-1072.7370000000001</v>
      </c>
    </row>
    <row r="3745" spans="1:11">
      <c r="A3745" t="str">
        <f t="shared" si="59"/>
        <v>3RD FLUL23.58</v>
      </c>
      <c r="B3745" t="s">
        <v>22</v>
      </c>
      <c r="C3745" t="s">
        <v>71</v>
      </c>
      <c r="D3745" t="s">
        <v>13</v>
      </c>
      <c r="E3745">
        <v>3.58</v>
      </c>
      <c r="F3745">
        <v>-89430.25</v>
      </c>
      <c r="G3745">
        <v>-1232.1199999999999</v>
      </c>
      <c r="H3745">
        <v>4872.54</v>
      </c>
      <c r="I3745">
        <v>-7.766</v>
      </c>
      <c r="J3745">
        <v>-4151.0129999999999</v>
      </c>
      <c r="K3745">
        <v>1598.952</v>
      </c>
    </row>
    <row r="3746" spans="1:11">
      <c r="A3746" t="str">
        <f t="shared" si="59"/>
        <v>3RD FLUL30</v>
      </c>
      <c r="B3746" t="s">
        <v>22</v>
      </c>
      <c r="C3746" t="s">
        <v>71</v>
      </c>
      <c r="D3746" t="s">
        <v>14</v>
      </c>
      <c r="E3746">
        <v>0</v>
      </c>
      <c r="F3746">
        <v>-2747.11</v>
      </c>
      <c r="G3746">
        <v>-897.48</v>
      </c>
      <c r="H3746">
        <v>316.8</v>
      </c>
      <c r="I3746">
        <v>173.17400000000001</v>
      </c>
      <c r="J3746">
        <v>1096.058</v>
      </c>
      <c r="K3746">
        <v>-2439.779</v>
      </c>
    </row>
    <row r="3747" spans="1:11">
      <c r="A3747" t="str">
        <f t="shared" si="59"/>
        <v>3RD FLUL31.79</v>
      </c>
      <c r="B3747" t="s">
        <v>22</v>
      </c>
      <c r="C3747" t="s">
        <v>71</v>
      </c>
      <c r="D3747" t="s">
        <v>14</v>
      </c>
      <c r="E3747">
        <v>1.79</v>
      </c>
      <c r="F3747">
        <v>-2747.11</v>
      </c>
      <c r="G3747">
        <v>-897.48</v>
      </c>
      <c r="H3747">
        <v>316.8</v>
      </c>
      <c r="I3747">
        <v>173.17400000000001</v>
      </c>
      <c r="J3747">
        <v>330.61900000000003</v>
      </c>
      <c r="K3747">
        <v>-560.952</v>
      </c>
    </row>
    <row r="3748" spans="1:11">
      <c r="A3748" t="str">
        <f t="shared" si="59"/>
        <v>3RD FLUL33.58</v>
      </c>
      <c r="B3748" t="s">
        <v>22</v>
      </c>
      <c r="C3748" t="s">
        <v>71</v>
      </c>
      <c r="D3748" t="s">
        <v>14</v>
      </c>
      <c r="E3748">
        <v>3.58</v>
      </c>
      <c r="F3748">
        <v>-2747.11</v>
      </c>
      <c r="G3748">
        <v>-897.48</v>
      </c>
      <c r="H3748">
        <v>316.8</v>
      </c>
      <c r="I3748">
        <v>173.17400000000001</v>
      </c>
      <c r="J3748">
        <v>-446.18599999999998</v>
      </c>
      <c r="K3748">
        <v>1337.1669999999999</v>
      </c>
    </row>
    <row r="3749" spans="1:11">
      <c r="A3749" t="str">
        <f t="shared" si="59"/>
        <v>2ND FLUL10</v>
      </c>
      <c r="B3749" t="s">
        <v>23</v>
      </c>
      <c r="C3749" t="s">
        <v>71</v>
      </c>
      <c r="D3749" t="s">
        <v>12</v>
      </c>
      <c r="E3749">
        <v>0</v>
      </c>
      <c r="F3749">
        <v>-60915.87</v>
      </c>
      <c r="G3749">
        <v>22044.82</v>
      </c>
      <c r="H3749">
        <v>-1536.91</v>
      </c>
      <c r="I3749">
        <v>-218.86199999999999</v>
      </c>
      <c r="J3749">
        <v>-6444.39</v>
      </c>
      <c r="K3749">
        <v>67568.535000000003</v>
      </c>
    </row>
    <row r="3750" spans="1:11">
      <c r="A3750" t="str">
        <f t="shared" si="59"/>
        <v>2ND FLUL11.79</v>
      </c>
      <c r="B3750" t="s">
        <v>23</v>
      </c>
      <c r="C3750" t="s">
        <v>71</v>
      </c>
      <c r="D3750" t="s">
        <v>12</v>
      </c>
      <c r="E3750">
        <v>1.79</v>
      </c>
      <c r="F3750">
        <v>-60915.87</v>
      </c>
      <c r="G3750">
        <v>22044.82</v>
      </c>
      <c r="H3750">
        <v>-1536.91</v>
      </c>
      <c r="I3750">
        <v>-218.86199999999999</v>
      </c>
      <c r="J3750">
        <v>-3195.9079999999999</v>
      </c>
      <c r="K3750">
        <v>21068.931</v>
      </c>
    </row>
    <row r="3751" spans="1:11">
      <c r="A3751" t="str">
        <f t="shared" si="59"/>
        <v>2ND FLUL13.58</v>
      </c>
      <c r="B3751" t="s">
        <v>23</v>
      </c>
      <c r="C3751" t="s">
        <v>71</v>
      </c>
      <c r="D3751" t="s">
        <v>12</v>
      </c>
      <c r="E3751">
        <v>3.58</v>
      </c>
      <c r="F3751">
        <v>-60915.87</v>
      </c>
      <c r="G3751">
        <v>22044.82</v>
      </c>
      <c r="H3751">
        <v>-1536.91</v>
      </c>
      <c r="I3751">
        <v>-218.86199999999999</v>
      </c>
      <c r="J3751">
        <v>171.108</v>
      </c>
      <c r="K3751">
        <v>-26212.468000000001</v>
      </c>
    </row>
    <row r="3752" spans="1:11">
      <c r="A3752" t="str">
        <f t="shared" si="59"/>
        <v>2ND FLUL20</v>
      </c>
      <c r="B3752" t="s">
        <v>23</v>
      </c>
      <c r="C3752" t="s">
        <v>71</v>
      </c>
      <c r="D3752" t="s">
        <v>13</v>
      </c>
      <c r="E3752">
        <v>0</v>
      </c>
      <c r="F3752">
        <v>-96183.72</v>
      </c>
      <c r="G3752">
        <v>-1150.96</v>
      </c>
      <c r="H3752">
        <v>4317.05</v>
      </c>
      <c r="I3752">
        <v>-3.3559999999999999</v>
      </c>
      <c r="J3752">
        <v>20996.629000000001</v>
      </c>
      <c r="K3752">
        <v>-4358.2740000000003</v>
      </c>
    </row>
    <row r="3753" spans="1:11">
      <c r="A3753" t="str">
        <f t="shared" si="59"/>
        <v>2ND FLUL21.79</v>
      </c>
      <c r="B3753" t="s">
        <v>23</v>
      </c>
      <c r="C3753" t="s">
        <v>71</v>
      </c>
      <c r="D3753" t="s">
        <v>13</v>
      </c>
      <c r="E3753">
        <v>1.79</v>
      </c>
      <c r="F3753">
        <v>-96183.72</v>
      </c>
      <c r="G3753">
        <v>-1150.96</v>
      </c>
      <c r="H3753">
        <v>4317.05</v>
      </c>
      <c r="I3753">
        <v>-3.3559999999999999</v>
      </c>
      <c r="J3753">
        <v>10955.867</v>
      </c>
      <c r="K3753">
        <v>-1957.288</v>
      </c>
    </row>
    <row r="3754" spans="1:11">
      <c r="A3754" t="str">
        <f t="shared" si="59"/>
        <v>2ND FLUL23.58</v>
      </c>
      <c r="B3754" t="s">
        <v>23</v>
      </c>
      <c r="C3754" t="s">
        <v>71</v>
      </c>
      <c r="D3754" t="s">
        <v>13</v>
      </c>
      <c r="E3754">
        <v>3.58</v>
      </c>
      <c r="F3754">
        <v>-96183.72</v>
      </c>
      <c r="G3754">
        <v>-1150.96</v>
      </c>
      <c r="H3754">
        <v>4317.05</v>
      </c>
      <c r="I3754">
        <v>-3.3559999999999999</v>
      </c>
      <c r="J3754">
        <v>508.77499999999998</v>
      </c>
      <c r="K3754">
        <v>516.29700000000003</v>
      </c>
    </row>
    <row r="3755" spans="1:11">
      <c r="A3755" t="str">
        <f t="shared" si="59"/>
        <v>2ND FLUL30</v>
      </c>
      <c r="B3755" t="s">
        <v>23</v>
      </c>
      <c r="C3755" t="s">
        <v>71</v>
      </c>
      <c r="D3755" t="s">
        <v>14</v>
      </c>
      <c r="E3755">
        <v>0</v>
      </c>
      <c r="F3755">
        <v>-3092.42</v>
      </c>
      <c r="G3755">
        <v>-801.45</v>
      </c>
      <c r="H3755">
        <v>432.92</v>
      </c>
      <c r="I3755">
        <v>145.88</v>
      </c>
      <c r="J3755">
        <v>1747.316</v>
      </c>
      <c r="K3755">
        <v>-2682.1080000000002</v>
      </c>
    </row>
    <row r="3756" spans="1:11">
      <c r="A3756" t="str">
        <f t="shared" si="59"/>
        <v>2ND FLUL31.79</v>
      </c>
      <c r="B3756" t="s">
        <v>23</v>
      </c>
      <c r="C3756" t="s">
        <v>71</v>
      </c>
      <c r="D3756" t="s">
        <v>14</v>
      </c>
      <c r="E3756">
        <v>1.79</v>
      </c>
      <c r="F3756">
        <v>-3092.42</v>
      </c>
      <c r="G3756">
        <v>-801.45</v>
      </c>
      <c r="H3756">
        <v>432.92</v>
      </c>
      <c r="I3756">
        <v>145.88</v>
      </c>
      <c r="J3756">
        <v>803.27200000000005</v>
      </c>
      <c r="K3756">
        <v>-1013.271</v>
      </c>
    </row>
    <row r="3757" spans="1:11">
      <c r="A3757" t="str">
        <f t="shared" si="59"/>
        <v>2ND FLUL33.58</v>
      </c>
      <c r="B3757" t="s">
        <v>23</v>
      </c>
      <c r="C3757" t="s">
        <v>71</v>
      </c>
      <c r="D3757" t="s">
        <v>14</v>
      </c>
      <c r="E3757">
        <v>3.58</v>
      </c>
      <c r="F3757">
        <v>-3092.42</v>
      </c>
      <c r="G3757">
        <v>-801.45</v>
      </c>
      <c r="H3757">
        <v>432.92</v>
      </c>
      <c r="I3757">
        <v>145.88</v>
      </c>
      <c r="J3757">
        <v>-170.56800000000001</v>
      </c>
      <c r="K3757">
        <v>693.15599999999995</v>
      </c>
    </row>
    <row r="3758" spans="1:11">
      <c r="A3758" t="str">
        <f t="shared" si="59"/>
        <v>1ST FLUL10</v>
      </c>
      <c r="B3758" t="s">
        <v>24</v>
      </c>
      <c r="C3758" t="s">
        <v>71</v>
      </c>
      <c r="D3758" t="s">
        <v>12</v>
      </c>
      <c r="E3758">
        <v>0</v>
      </c>
      <c r="F3758">
        <v>-63470.55</v>
      </c>
      <c r="G3758">
        <v>60292.92</v>
      </c>
      <c r="H3758">
        <v>-727.71</v>
      </c>
      <c r="I3758">
        <v>-153.946</v>
      </c>
      <c r="J3758">
        <v>-7136.9520000000002</v>
      </c>
      <c r="K3758">
        <v>241212.44099999999</v>
      </c>
    </row>
    <row r="3759" spans="1:11">
      <c r="A3759" t="str">
        <f t="shared" si="59"/>
        <v>1ST FLUL11.79</v>
      </c>
      <c r="B3759" t="s">
        <v>24</v>
      </c>
      <c r="C3759" t="s">
        <v>71</v>
      </c>
      <c r="D3759" t="s">
        <v>12</v>
      </c>
      <c r="E3759">
        <v>1.79</v>
      </c>
      <c r="F3759">
        <v>-63470.55</v>
      </c>
      <c r="G3759">
        <v>60292.92</v>
      </c>
      <c r="H3759">
        <v>-727.71</v>
      </c>
      <c r="I3759">
        <v>-153.946</v>
      </c>
      <c r="J3759">
        <v>-5620.0469999999996</v>
      </c>
      <c r="K3759">
        <v>130428.31600000001</v>
      </c>
    </row>
    <row r="3760" spans="1:11">
      <c r="A3760" t="str">
        <f t="shared" si="59"/>
        <v>1ST FLUL13.58</v>
      </c>
      <c r="B3760" t="s">
        <v>24</v>
      </c>
      <c r="C3760" t="s">
        <v>71</v>
      </c>
      <c r="D3760" t="s">
        <v>12</v>
      </c>
      <c r="E3760">
        <v>3.58</v>
      </c>
      <c r="F3760">
        <v>-63470.55</v>
      </c>
      <c r="G3760">
        <v>60292.92</v>
      </c>
      <c r="H3760">
        <v>-727.71</v>
      </c>
      <c r="I3760">
        <v>-153.946</v>
      </c>
      <c r="J3760">
        <v>-3971.3739999999998</v>
      </c>
      <c r="K3760">
        <v>16585.739000000001</v>
      </c>
    </row>
    <row r="3761" spans="1:11">
      <c r="A3761" t="str">
        <f t="shared" si="59"/>
        <v>1ST FLUL20</v>
      </c>
      <c r="B3761" t="s">
        <v>24</v>
      </c>
      <c r="C3761" t="s">
        <v>71</v>
      </c>
      <c r="D3761" t="s">
        <v>13</v>
      </c>
      <c r="E3761">
        <v>0</v>
      </c>
      <c r="F3761">
        <v>-100919.4</v>
      </c>
      <c r="G3761">
        <v>-2047.7</v>
      </c>
      <c r="H3761">
        <v>7487.23</v>
      </c>
      <c r="I3761">
        <v>-5.4320000000000004</v>
      </c>
      <c r="J3761">
        <v>39983.599000000002</v>
      </c>
      <c r="K3761">
        <v>-9666.0730000000003</v>
      </c>
    </row>
    <row r="3762" spans="1:11">
      <c r="A3762" t="str">
        <f t="shared" si="59"/>
        <v>1ST FLUL21.79</v>
      </c>
      <c r="B3762" t="s">
        <v>24</v>
      </c>
      <c r="C3762" t="s">
        <v>71</v>
      </c>
      <c r="D3762" t="s">
        <v>13</v>
      </c>
      <c r="E3762">
        <v>1.79</v>
      </c>
      <c r="F3762">
        <v>-100919.4</v>
      </c>
      <c r="G3762">
        <v>-2047.7</v>
      </c>
      <c r="H3762">
        <v>7487.23</v>
      </c>
      <c r="I3762">
        <v>-5.4320000000000004</v>
      </c>
      <c r="J3762">
        <v>25270.682000000001</v>
      </c>
      <c r="K3762">
        <v>-5891.8320000000003</v>
      </c>
    </row>
    <row r="3763" spans="1:11">
      <c r="A3763" t="str">
        <f t="shared" si="59"/>
        <v>1ST FLUL23.58</v>
      </c>
      <c r="B3763" t="s">
        <v>24</v>
      </c>
      <c r="C3763" t="s">
        <v>71</v>
      </c>
      <c r="D3763" t="s">
        <v>13</v>
      </c>
      <c r="E3763">
        <v>3.58</v>
      </c>
      <c r="F3763">
        <v>-100919.4</v>
      </c>
      <c r="G3763">
        <v>-2047.7</v>
      </c>
      <c r="H3763">
        <v>7487.23</v>
      </c>
      <c r="I3763">
        <v>-5.4320000000000004</v>
      </c>
      <c r="J3763">
        <v>9965.223</v>
      </c>
      <c r="K3763">
        <v>-1979.4390000000001</v>
      </c>
    </row>
    <row r="3764" spans="1:11">
      <c r="A3764" t="str">
        <f t="shared" si="59"/>
        <v>1ST FLUL30</v>
      </c>
      <c r="B3764" t="s">
        <v>24</v>
      </c>
      <c r="C3764" t="s">
        <v>71</v>
      </c>
      <c r="D3764" t="s">
        <v>14</v>
      </c>
      <c r="E3764">
        <v>0</v>
      </c>
      <c r="F3764">
        <v>-3321.68</v>
      </c>
      <c r="G3764">
        <v>-1723.65</v>
      </c>
      <c r="H3764">
        <v>629.32000000000005</v>
      </c>
      <c r="I3764">
        <v>137.428</v>
      </c>
      <c r="J3764">
        <v>3464.518</v>
      </c>
      <c r="K3764">
        <v>-7336.2349999999997</v>
      </c>
    </row>
    <row r="3765" spans="1:11">
      <c r="A3765" t="str">
        <f t="shared" si="59"/>
        <v>1ST FLUL31.79</v>
      </c>
      <c r="B3765" t="s">
        <v>24</v>
      </c>
      <c r="C3765" t="s">
        <v>71</v>
      </c>
      <c r="D3765" t="s">
        <v>14</v>
      </c>
      <c r="E3765">
        <v>1.79</v>
      </c>
      <c r="F3765">
        <v>-3321.68</v>
      </c>
      <c r="G3765">
        <v>-1723.65</v>
      </c>
      <c r="H3765">
        <v>629.32000000000005</v>
      </c>
      <c r="I3765">
        <v>137.428</v>
      </c>
      <c r="J3765">
        <v>2260.357</v>
      </c>
      <c r="K3765">
        <v>-4164.9780000000001</v>
      </c>
    </row>
    <row r="3766" spans="1:11">
      <c r="A3766" t="str">
        <f t="shared" si="59"/>
        <v>1ST FLUL33.58</v>
      </c>
      <c r="B3766" t="s">
        <v>24</v>
      </c>
      <c r="C3766" t="s">
        <v>71</v>
      </c>
      <c r="D3766" t="s">
        <v>14</v>
      </c>
      <c r="E3766">
        <v>3.58</v>
      </c>
      <c r="F3766">
        <v>-3321.68</v>
      </c>
      <c r="G3766">
        <v>-1723.65</v>
      </c>
      <c r="H3766">
        <v>629.32000000000005</v>
      </c>
      <c r="I3766">
        <v>137.428</v>
      </c>
      <c r="J3766">
        <v>1003.196</v>
      </c>
      <c r="K3766">
        <v>-896.05799999999999</v>
      </c>
    </row>
    <row r="3767" spans="1:11">
      <c r="A3767" t="str">
        <f t="shared" si="59"/>
        <v>GROUND FLUL10</v>
      </c>
      <c r="B3767" t="s">
        <v>10</v>
      </c>
      <c r="C3767" t="s">
        <v>71</v>
      </c>
      <c r="D3767" t="s">
        <v>12</v>
      </c>
      <c r="E3767">
        <v>0</v>
      </c>
      <c r="F3767">
        <v>-40457.449999999997</v>
      </c>
      <c r="G3767">
        <v>-1635.42</v>
      </c>
      <c r="H3767">
        <v>2774.44</v>
      </c>
      <c r="I3767">
        <v>-3.2919999999999998</v>
      </c>
      <c r="J3767">
        <v>1342.297</v>
      </c>
      <c r="K3767">
        <v>4422.598</v>
      </c>
    </row>
    <row r="3768" spans="1:11">
      <c r="A3768" t="str">
        <f t="shared" si="59"/>
        <v>GROUND FLUL11.365</v>
      </c>
      <c r="B3768" t="s">
        <v>10</v>
      </c>
      <c r="C3768" t="s">
        <v>71</v>
      </c>
      <c r="D3768" t="s">
        <v>12</v>
      </c>
      <c r="E3768">
        <v>1.365</v>
      </c>
      <c r="F3768">
        <v>-40457.449999999997</v>
      </c>
      <c r="G3768">
        <v>-1635.42</v>
      </c>
      <c r="H3768">
        <v>2774.44</v>
      </c>
      <c r="I3768">
        <v>-3.2919999999999998</v>
      </c>
      <c r="J3768">
        <v>-2446.7249999999999</v>
      </c>
      <c r="K3768">
        <v>6616.3819999999996</v>
      </c>
    </row>
    <row r="3769" spans="1:11">
      <c r="A3769" t="str">
        <f t="shared" si="59"/>
        <v>GROUND FLUL12.73</v>
      </c>
      <c r="B3769" t="s">
        <v>10</v>
      </c>
      <c r="C3769" t="s">
        <v>71</v>
      </c>
      <c r="D3769" t="s">
        <v>12</v>
      </c>
      <c r="E3769">
        <v>2.73</v>
      </c>
      <c r="F3769">
        <v>-40457.449999999997</v>
      </c>
      <c r="G3769">
        <v>-1635.42</v>
      </c>
      <c r="H3769">
        <v>2774.44</v>
      </c>
      <c r="I3769">
        <v>-3.2919999999999998</v>
      </c>
      <c r="J3769">
        <v>-6215.8090000000002</v>
      </c>
      <c r="K3769">
        <v>8756.241</v>
      </c>
    </row>
    <row r="3770" spans="1:11">
      <c r="A3770" t="str">
        <f t="shared" si="59"/>
        <v>GROUND FLUL20</v>
      </c>
      <c r="B3770" t="s">
        <v>10</v>
      </c>
      <c r="C3770" t="s">
        <v>71</v>
      </c>
      <c r="D3770" t="s">
        <v>13</v>
      </c>
      <c r="E3770">
        <v>0</v>
      </c>
      <c r="F3770">
        <v>-75874.350000000006</v>
      </c>
      <c r="G3770">
        <v>953.85</v>
      </c>
      <c r="H3770">
        <v>-9783.5400000000009</v>
      </c>
      <c r="I3770">
        <v>-5.3179999999999996</v>
      </c>
      <c r="J3770">
        <v>-533.346</v>
      </c>
      <c r="K3770">
        <v>1215.6980000000001</v>
      </c>
    </row>
    <row r="3771" spans="1:11">
      <c r="A3771" t="str">
        <f t="shared" si="59"/>
        <v>GROUND FLUL21.365</v>
      </c>
      <c r="B3771" t="s">
        <v>10</v>
      </c>
      <c r="C3771" t="s">
        <v>71</v>
      </c>
      <c r="D3771" t="s">
        <v>13</v>
      </c>
      <c r="E3771">
        <v>1.365</v>
      </c>
      <c r="F3771">
        <v>-75874.350000000006</v>
      </c>
      <c r="G3771">
        <v>953.85</v>
      </c>
      <c r="H3771">
        <v>-9783.5400000000009</v>
      </c>
      <c r="I3771">
        <v>-5.3179999999999996</v>
      </c>
      <c r="J3771">
        <v>12703.471</v>
      </c>
      <c r="K3771">
        <v>-94.037999999999997</v>
      </c>
    </row>
    <row r="3772" spans="1:11">
      <c r="A3772" t="str">
        <f t="shared" si="59"/>
        <v>GROUND FLUL22.73</v>
      </c>
      <c r="B3772" t="s">
        <v>10</v>
      </c>
      <c r="C3772" t="s">
        <v>71</v>
      </c>
      <c r="D3772" t="s">
        <v>13</v>
      </c>
      <c r="E3772">
        <v>2.73</v>
      </c>
      <c r="F3772">
        <v>-75874.350000000006</v>
      </c>
      <c r="G3772">
        <v>953.85</v>
      </c>
      <c r="H3772">
        <v>-9783.5400000000009</v>
      </c>
      <c r="I3772">
        <v>-5.3179999999999996</v>
      </c>
      <c r="J3772">
        <v>25836.760999999999</v>
      </c>
      <c r="K3772">
        <v>-1403.009</v>
      </c>
    </row>
    <row r="3773" spans="1:11">
      <c r="A3773" t="str">
        <f t="shared" si="59"/>
        <v>GROUND FLUL30</v>
      </c>
      <c r="B3773" t="s">
        <v>10</v>
      </c>
      <c r="C3773" t="s">
        <v>71</v>
      </c>
      <c r="D3773" t="s">
        <v>14</v>
      </c>
      <c r="E3773">
        <v>0</v>
      </c>
      <c r="F3773">
        <v>-2191.35</v>
      </c>
      <c r="G3773">
        <v>-1.78</v>
      </c>
      <c r="H3773">
        <v>-1120.47</v>
      </c>
      <c r="I3773">
        <v>3.9849999999999999</v>
      </c>
      <c r="J3773">
        <v>-707.51700000000005</v>
      </c>
      <c r="K3773">
        <v>-218.46199999999999</v>
      </c>
    </row>
    <row r="3774" spans="1:11">
      <c r="A3774" t="str">
        <f t="shared" si="59"/>
        <v>GROUND FLUL31.365</v>
      </c>
      <c r="B3774" t="s">
        <v>10</v>
      </c>
      <c r="C3774" t="s">
        <v>71</v>
      </c>
      <c r="D3774" t="s">
        <v>14</v>
      </c>
      <c r="E3774">
        <v>1.365</v>
      </c>
      <c r="F3774">
        <v>-2191.35</v>
      </c>
      <c r="G3774">
        <v>-1.78</v>
      </c>
      <c r="H3774">
        <v>-1120.47</v>
      </c>
      <c r="I3774">
        <v>3.9849999999999999</v>
      </c>
      <c r="J3774">
        <v>826.61900000000003</v>
      </c>
      <c r="K3774">
        <v>-215.35499999999999</v>
      </c>
    </row>
    <row r="3775" spans="1:11">
      <c r="A3775" t="str">
        <f t="shared" si="59"/>
        <v>GROUND FLUL32.73</v>
      </c>
      <c r="B3775" t="s">
        <v>10</v>
      </c>
      <c r="C3775" t="s">
        <v>71</v>
      </c>
      <c r="D3775" t="s">
        <v>14</v>
      </c>
      <c r="E3775">
        <v>2.73</v>
      </c>
      <c r="F3775">
        <v>-2191.35</v>
      </c>
      <c r="G3775">
        <v>-1.78</v>
      </c>
      <c r="H3775">
        <v>-1120.47</v>
      </c>
      <c r="I3775">
        <v>3.9849999999999999</v>
      </c>
      <c r="J3775">
        <v>2354.0189999999998</v>
      </c>
      <c r="K3775">
        <v>-210.49299999999999</v>
      </c>
    </row>
    <row r="3776" spans="1:11">
      <c r="A3776" t="str">
        <f t="shared" si="59"/>
        <v>BASE 1 FLUL10</v>
      </c>
      <c r="B3776" t="s">
        <v>15</v>
      </c>
      <c r="C3776" t="s">
        <v>71</v>
      </c>
      <c r="D3776" t="s">
        <v>12</v>
      </c>
      <c r="E3776">
        <v>0</v>
      </c>
      <c r="F3776">
        <v>-36289.410000000003</v>
      </c>
      <c r="G3776">
        <v>4393.0200000000004</v>
      </c>
      <c r="H3776">
        <v>-263.95</v>
      </c>
      <c r="I3776">
        <v>-1.7070000000000001</v>
      </c>
      <c r="J3776">
        <v>-307.154</v>
      </c>
      <c r="K3776">
        <v>7048.0379999999996</v>
      </c>
    </row>
    <row r="3777" spans="1:11">
      <c r="A3777" t="str">
        <f t="shared" si="59"/>
        <v>BASE 1 FLUL11.365</v>
      </c>
      <c r="B3777" t="s">
        <v>15</v>
      </c>
      <c r="C3777" t="s">
        <v>71</v>
      </c>
      <c r="D3777" t="s">
        <v>12</v>
      </c>
      <c r="E3777">
        <v>1.365</v>
      </c>
      <c r="F3777">
        <v>-36289.410000000003</v>
      </c>
      <c r="G3777">
        <v>4393.0200000000004</v>
      </c>
      <c r="H3777">
        <v>-263.95</v>
      </c>
      <c r="I3777">
        <v>-1.7070000000000001</v>
      </c>
      <c r="J3777">
        <v>56.456000000000003</v>
      </c>
      <c r="K3777">
        <v>1013.304</v>
      </c>
    </row>
    <row r="3778" spans="1:11">
      <c r="A3778" t="str">
        <f t="shared" si="59"/>
        <v>BASE 1 FLUL12.73</v>
      </c>
      <c r="B3778" t="s">
        <v>15</v>
      </c>
      <c r="C3778" t="s">
        <v>71</v>
      </c>
      <c r="D3778" t="s">
        <v>12</v>
      </c>
      <c r="E3778">
        <v>2.73</v>
      </c>
      <c r="F3778">
        <v>-36289.410000000003</v>
      </c>
      <c r="G3778">
        <v>4393.0200000000004</v>
      </c>
      <c r="H3778">
        <v>-263.95</v>
      </c>
      <c r="I3778">
        <v>-1.7070000000000001</v>
      </c>
      <c r="J3778">
        <v>419.67</v>
      </c>
      <c r="K3778">
        <v>-5028.5439999999999</v>
      </c>
    </row>
    <row r="3779" spans="1:11">
      <c r="A3779" t="str">
        <f t="shared" si="59"/>
        <v>BASE 1 FLUL20</v>
      </c>
      <c r="B3779" t="s">
        <v>15</v>
      </c>
      <c r="C3779" t="s">
        <v>71</v>
      </c>
      <c r="D3779" t="s">
        <v>13</v>
      </c>
      <c r="E3779">
        <v>0</v>
      </c>
      <c r="F3779">
        <v>-95575.17</v>
      </c>
      <c r="G3779">
        <v>-46.2</v>
      </c>
      <c r="H3779">
        <v>1260.03</v>
      </c>
      <c r="I3779">
        <v>-1.875</v>
      </c>
      <c r="J3779">
        <v>2921.8229999999999</v>
      </c>
      <c r="K3779">
        <v>-136.297</v>
      </c>
    </row>
    <row r="3780" spans="1:11">
      <c r="A3780" t="str">
        <f t="shared" si="59"/>
        <v>BASE 1 FLUL21.365</v>
      </c>
      <c r="B3780" t="s">
        <v>15</v>
      </c>
      <c r="C3780" t="s">
        <v>71</v>
      </c>
      <c r="D3780" t="s">
        <v>13</v>
      </c>
      <c r="E3780">
        <v>1.365</v>
      </c>
      <c r="F3780">
        <v>-95575.17</v>
      </c>
      <c r="G3780">
        <v>-46.2</v>
      </c>
      <c r="H3780">
        <v>1260.03</v>
      </c>
      <c r="I3780">
        <v>-1.875</v>
      </c>
      <c r="J3780">
        <v>1111.83</v>
      </c>
      <c r="K3780">
        <v>-77.177999999999997</v>
      </c>
    </row>
    <row r="3781" spans="1:11">
      <c r="A3781" t="str">
        <f t="shared" si="59"/>
        <v>BASE 1 FLUL22.73</v>
      </c>
      <c r="B3781" t="s">
        <v>15</v>
      </c>
      <c r="C3781" t="s">
        <v>71</v>
      </c>
      <c r="D3781" t="s">
        <v>13</v>
      </c>
      <c r="E3781">
        <v>2.73</v>
      </c>
      <c r="F3781">
        <v>-95575.17</v>
      </c>
      <c r="G3781">
        <v>-46.2</v>
      </c>
      <c r="H3781">
        <v>1260.03</v>
      </c>
      <c r="I3781">
        <v>-1.875</v>
      </c>
      <c r="J3781">
        <v>-705.96400000000006</v>
      </c>
      <c r="K3781">
        <v>-17.516999999999999</v>
      </c>
    </row>
    <row r="3782" spans="1:11">
      <c r="A3782" t="str">
        <f t="shared" si="59"/>
        <v>BASE 1 FLUL30</v>
      </c>
      <c r="B3782" t="s">
        <v>15</v>
      </c>
      <c r="C3782" t="s">
        <v>71</v>
      </c>
      <c r="D3782" t="s">
        <v>14</v>
      </c>
      <c r="E3782">
        <v>0</v>
      </c>
      <c r="F3782">
        <v>-2377.4299999999998</v>
      </c>
      <c r="G3782">
        <v>-141.63</v>
      </c>
      <c r="H3782">
        <v>250.14</v>
      </c>
      <c r="I3782">
        <v>1.415</v>
      </c>
      <c r="J3782">
        <v>217.81100000000001</v>
      </c>
      <c r="K3782">
        <v>-225.57900000000001</v>
      </c>
    </row>
    <row r="3783" spans="1:11">
      <c r="A3783" t="str">
        <f t="shared" si="59"/>
        <v>BASE 1 FLUL31.365</v>
      </c>
      <c r="B3783" t="s">
        <v>15</v>
      </c>
      <c r="C3783" t="s">
        <v>71</v>
      </c>
      <c r="D3783" t="s">
        <v>14</v>
      </c>
      <c r="E3783">
        <v>1.365</v>
      </c>
      <c r="F3783">
        <v>-2377.4299999999998</v>
      </c>
      <c r="G3783">
        <v>-141.63</v>
      </c>
      <c r="H3783">
        <v>250.14</v>
      </c>
      <c r="I3783">
        <v>1.415</v>
      </c>
      <c r="J3783">
        <v>-124.652</v>
      </c>
      <c r="K3783">
        <v>-31.710999999999999</v>
      </c>
    </row>
    <row r="3784" spans="1:11">
      <c r="A3784" t="str">
        <f t="shared" si="59"/>
        <v>BASE 1 FLUL32.73</v>
      </c>
      <c r="B3784" t="s">
        <v>15</v>
      </c>
      <c r="C3784" t="s">
        <v>71</v>
      </c>
      <c r="D3784" t="s">
        <v>14</v>
      </c>
      <c r="E3784">
        <v>2.73</v>
      </c>
      <c r="F3784">
        <v>-2377.4299999999998</v>
      </c>
      <c r="G3784">
        <v>-141.63</v>
      </c>
      <c r="H3784">
        <v>250.14</v>
      </c>
      <c r="I3784">
        <v>1.415</v>
      </c>
      <c r="J3784">
        <v>-466.24099999999999</v>
      </c>
      <c r="K3784">
        <v>162.38</v>
      </c>
    </row>
    <row r="3785" spans="1:11">
      <c r="A3785" t="str">
        <f t="shared" si="59"/>
        <v>BASE 2 FLUL10</v>
      </c>
      <c r="B3785" t="s">
        <v>16</v>
      </c>
      <c r="C3785" t="s">
        <v>71</v>
      </c>
      <c r="D3785" t="s">
        <v>12</v>
      </c>
      <c r="E3785">
        <v>0</v>
      </c>
      <c r="F3785">
        <v>-48890.81</v>
      </c>
      <c r="G3785">
        <v>3505.03</v>
      </c>
      <c r="H3785">
        <v>793.27</v>
      </c>
      <c r="I3785">
        <v>-2.3580000000000001</v>
      </c>
      <c r="J3785">
        <v>1640.809</v>
      </c>
      <c r="K3785">
        <v>4827.9799999999996</v>
      </c>
    </row>
    <row r="3786" spans="1:11">
      <c r="A3786" t="str">
        <f t="shared" si="59"/>
        <v>BASE 2 FLUL11.365</v>
      </c>
      <c r="B3786" t="s">
        <v>16</v>
      </c>
      <c r="C3786" t="s">
        <v>71</v>
      </c>
      <c r="D3786" t="s">
        <v>12</v>
      </c>
      <c r="E3786">
        <v>1.365</v>
      </c>
      <c r="F3786">
        <v>-48890.81</v>
      </c>
      <c r="G3786">
        <v>3505.03</v>
      </c>
      <c r="H3786">
        <v>793.27</v>
      </c>
      <c r="I3786">
        <v>-2.3580000000000001</v>
      </c>
      <c r="J3786">
        <v>562.58399999999995</v>
      </c>
      <c r="K3786">
        <v>-17.152000000000001</v>
      </c>
    </row>
    <row r="3787" spans="1:11">
      <c r="A3787" t="str">
        <f t="shared" si="59"/>
        <v>BASE 2 FLUL12.73</v>
      </c>
      <c r="B3787" t="s">
        <v>16</v>
      </c>
      <c r="C3787" t="s">
        <v>71</v>
      </c>
      <c r="D3787" t="s">
        <v>12</v>
      </c>
      <c r="E3787">
        <v>2.73</v>
      </c>
      <c r="F3787">
        <v>-48890.81</v>
      </c>
      <c r="G3787">
        <v>3505.03</v>
      </c>
      <c r="H3787">
        <v>793.27</v>
      </c>
      <c r="I3787">
        <v>-2.3580000000000001</v>
      </c>
      <c r="J3787">
        <v>-520.82000000000005</v>
      </c>
      <c r="K3787">
        <v>-4862.1310000000003</v>
      </c>
    </row>
    <row r="3788" spans="1:11">
      <c r="A3788" t="str">
        <f t="shared" si="59"/>
        <v>BASE 2 FLUL20</v>
      </c>
      <c r="B3788" t="s">
        <v>16</v>
      </c>
      <c r="C3788" t="s">
        <v>71</v>
      </c>
      <c r="D3788" t="s">
        <v>13</v>
      </c>
      <c r="E3788">
        <v>0</v>
      </c>
      <c r="F3788">
        <v>-151769.75</v>
      </c>
      <c r="G3788">
        <v>-551.03</v>
      </c>
      <c r="H3788">
        <v>-1293.32</v>
      </c>
      <c r="I3788">
        <v>-0.14899999999999999</v>
      </c>
      <c r="J3788">
        <v>-2232.364</v>
      </c>
      <c r="K3788">
        <v>-940.96299999999997</v>
      </c>
    </row>
    <row r="3789" spans="1:11">
      <c r="A3789" t="str">
        <f t="shared" si="59"/>
        <v>BASE 2 FLUL21.365</v>
      </c>
      <c r="B3789" t="s">
        <v>16</v>
      </c>
      <c r="C3789" t="s">
        <v>71</v>
      </c>
      <c r="D3789" t="s">
        <v>13</v>
      </c>
      <c r="E3789">
        <v>1.365</v>
      </c>
      <c r="F3789">
        <v>-151769.75</v>
      </c>
      <c r="G3789">
        <v>-551.03</v>
      </c>
      <c r="H3789">
        <v>-1293.32</v>
      </c>
      <c r="I3789">
        <v>-0.14899999999999999</v>
      </c>
      <c r="J3789">
        <v>-570.26099999999997</v>
      </c>
      <c r="K3789">
        <v>-192.07599999999999</v>
      </c>
    </row>
    <row r="3790" spans="1:11">
      <c r="A3790" t="str">
        <f t="shared" ref="A3790:A3853" si="60">+CONCATENATE(B3790,D3790,E3790)</f>
        <v>BASE 2 FLUL22.73</v>
      </c>
      <c r="B3790" t="s">
        <v>16</v>
      </c>
      <c r="C3790" t="s">
        <v>71</v>
      </c>
      <c r="D3790" t="s">
        <v>13</v>
      </c>
      <c r="E3790">
        <v>2.73</v>
      </c>
      <c r="F3790">
        <v>-151769.75</v>
      </c>
      <c r="G3790">
        <v>-551.03</v>
      </c>
      <c r="H3790">
        <v>-1293.32</v>
      </c>
      <c r="I3790">
        <v>-0.14899999999999999</v>
      </c>
      <c r="J3790">
        <v>1097.0909999999999</v>
      </c>
      <c r="K3790">
        <v>558.57899999999995</v>
      </c>
    </row>
    <row r="3791" spans="1:11">
      <c r="A3791" t="str">
        <f t="shared" si="60"/>
        <v>BASE 2 FLUL30</v>
      </c>
      <c r="B3791" t="s">
        <v>16</v>
      </c>
      <c r="C3791" t="s">
        <v>71</v>
      </c>
      <c r="D3791" t="s">
        <v>14</v>
      </c>
      <c r="E3791">
        <v>0</v>
      </c>
      <c r="F3791">
        <v>-3528.69</v>
      </c>
      <c r="G3791">
        <v>-99.18</v>
      </c>
      <c r="H3791">
        <v>-258.18</v>
      </c>
      <c r="I3791">
        <v>2.387</v>
      </c>
      <c r="J3791">
        <v>-599.93299999999999</v>
      </c>
      <c r="K3791">
        <v>-90.665999999999997</v>
      </c>
    </row>
    <row r="3792" spans="1:11">
      <c r="A3792" t="str">
        <f t="shared" si="60"/>
        <v>BASE 2 FLUL31.365</v>
      </c>
      <c r="B3792" t="s">
        <v>16</v>
      </c>
      <c r="C3792" t="s">
        <v>71</v>
      </c>
      <c r="D3792" t="s">
        <v>14</v>
      </c>
      <c r="E3792">
        <v>1.365</v>
      </c>
      <c r="F3792">
        <v>-3528.69</v>
      </c>
      <c r="G3792">
        <v>-99.18</v>
      </c>
      <c r="H3792">
        <v>-258.18</v>
      </c>
      <c r="I3792">
        <v>2.387</v>
      </c>
      <c r="J3792">
        <v>-249.74700000000001</v>
      </c>
      <c r="K3792">
        <v>46.418999999999997</v>
      </c>
    </row>
    <row r="3793" spans="1:11">
      <c r="A3793" t="str">
        <f t="shared" si="60"/>
        <v>BASE 2 FLUL32.73</v>
      </c>
      <c r="B3793" t="s">
        <v>16</v>
      </c>
      <c r="C3793" t="s">
        <v>71</v>
      </c>
      <c r="D3793" t="s">
        <v>14</v>
      </c>
      <c r="E3793">
        <v>2.73</v>
      </c>
      <c r="F3793">
        <v>-3528.69</v>
      </c>
      <c r="G3793">
        <v>-99.18</v>
      </c>
      <c r="H3793">
        <v>-258.18</v>
      </c>
      <c r="I3793">
        <v>2.387</v>
      </c>
      <c r="J3793">
        <v>102.738</v>
      </c>
      <c r="K3793">
        <v>183.07599999999999</v>
      </c>
    </row>
    <row r="3794" spans="1:11">
      <c r="A3794" t="str">
        <f t="shared" si="60"/>
        <v>BASE 3 FLUL10</v>
      </c>
      <c r="B3794" t="s">
        <v>17</v>
      </c>
      <c r="C3794" t="s">
        <v>71</v>
      </c>
      <c r="D3794" t="s">
        <v>12</v>
      </c>
      <c r="E3794">
        <v>0</v>
      </c>
      <c r="F3794">
        <v>-87820.01</v>
      </c>
      <c r="G3794">
        <v>23539.27</v>
      </c>
      <c r="H3794">
        <v>-1795.77</v>
      </c>
      <c r="I3794">
        <v>-39.46</v>
      </c>
      <c r="J3794">
        <v>-3137.33</v>
      </c>
      <c r="K3794">
        <v>35589.302000000003</v>
      </c>
    </row>
    <row r="3795" spans="1:11">
      <c r="A3795" t="str">
        <f t="shared" si="60"/>
        <v>BASE 3 FLUL11.105</v>
      </c>
      <c r="B3795" t="s">
        <v>17</v>
      </c>
      <c r="C3795" t="s">
        <v>71</v>
      </c>
      <c r="D3795" t="s">
        <v>12</v>
      </c>
      <c r="E3795">
        <v>1.105</v>
      </c>
      <c r="F3795">
        <v>-87820.01</v>
      </c>
      <c r="G3795">
        <v>23539.27</v>
      </c>
      <c r="H3795">
        <v>-1795.77</v>
      </c>
      <c r="I3795">
        <v>-39.46</v>
      </c>
      <c r="J3795">
        <v>-1137.4010000000001</v>
      </c>
      <c r="K3795">
        <v>9403.8040000000001</v>
      </c>
    </row>
    <row r="3796" spans="1:11">
      <c r="A3796" t="str">
        <f t="shared" si="60"/>
        <v>BASE 3 FLUL12.21</v>
      </c>
      <c r="B3796" t="s">
        <v>17</v>
      </c>
      <c r="C3796" t="s">
        <v>71</v>
      </c>
      <c r="D3796" t="s">
        <v>12</v>
      </c>
      <c r="E3796">
        <v>2.21</v>
      </c>
      <c r="F3796">
        <v>-87820.01</v>
      </c>
      <c r="G3796">
        <v>23539.27</v>
      </c>
      <c r="H3796">
        <v>-1795.77</v>
      </c>
      <c r="I3796">
        <v>-39.46</v>
      </c>
      <c r="J3796">
        <v>874.76400000000001</v>
      </c>
      <c r="K3796">
        <v>-16882.883000000002</v>
      </c>
    </row>
    <row r="3797" spans="1:11">
      <c r="A3797" t="str">
        <f t="shared" si="60"/>
        <v>BASE 3 FLUL20</v>
      </c>
      <c r="B3797" t="s">
        <v>17</v>
      </c>
      <c r="C3797" t="s">
        <v>71</v>
      </c>
      <c r="D3797" t="s">
        <v>13</v>
      </c>
      <c r="E3797">
        <v>0</v>
      </c>
      <c r="F3797">
        <v>-284234.96999999997</v>
      </c>
      <c r="G3797">
        <v>324.26</v>
      </c>
      <c r="H3797">
        <v>6993.42</v>
      </c>
      <c r="I3797">
        <v>-6.0069999999999997</v>
      </c>
      <c r="J3797">
        <v>15868.191000000001</v>
      </c>
      <c r="K3797">
        <v>828.39</v>
      </c>
    </row>
    <row r="3798" spans="1:11">
      <c r="A3798" t="str">
        <f t="shared" si="60"/>
        <v>BASE 3 FLUL21.105</v>
      </c>
      <c r="B3798" t="s">
        <v>17</v>
      </c>
      <c r="C3798" t="s">
        <v>71</v>
      </c>
      <c r="D3798" t="s">
        <v>13</v>
      </c>
      <c r="E3798">
        <v>1.105</v>
      </c>
      <c r="F3798">
        <v>-284234.96999999997</v>
      </c>
      <c r="G3798">
        <v>324.26</v>
      </c>
      <c r="H3798">
        <v>6993.42</v>
      </c>
      <c r="I3798">
        <v>-6.0069999999999997</v>
      </c>
      <c r="J3798">
        <v>8059.93</v>
      </c>
      <c r="K3798">
        <v>465.84199999999998</v>
      </c>
    </row>
    <row r="3799" spans="1:11">
      <c r="A3799" t="str">
        <f t="shared" si="60"/>
        <v>BASE 3 FLUL22.21</v>
      </c>
      <c r="B3799" t="s">
        <v>17</v>
      </c>
      <c r="C3799" t="s">
        <v>71</v>
      </c>
      <c r="D3799" t="s">
        <v>13</v>
      </c>
      <c r="E3799">
        <v>2.21</v>
      </c>
      <c r="F3799">
        <v>-284234.96999999997</v>
      </c>
      <c r="G3799">
        <v>324.26</v>
      </c>
      <c r="H3799">
        <v>6993.42</v>
      </c>
      <c r="I3799">
        <v>-6.0069999999999997</v>
      </c>
      <c r="J3799">
        <v>164.97200000000001</v>
      </c>
      <c r="K3799">
        <v>98.284000000000006</v>
      </c>
    </row>
    <row r="3800" spans="1:11">
      <c r="A3800" t="str">
        <f t="shared" si="60"/>
        <v>BASE 3 FLUL30</v>
      </c>
      <c r="B3800" t="s">
        <v>17</v>
      </c>
      <c r="C3800" t="s">
        <v>71</v>
      </c>
      <c r="D3800" t="s">
        <v>14</v>
      </c>
      <c r="E3800">
        <v>0</v>
      </c>
      <c r="F3800">
        <v>-6495.35</v>
      </c>
      <c r="G3800">
        <v>-1728.2</v>
      </c>
      <c r="H3800">
        <v>679.47</v>
      </c>
      <c r="I3800">
        <v>15.689</v>
      </c>
      <c r="J3800">
        <v>1210.922</v>
      </c>
      <c r="K3800">
        <v>-2520.0030000000002</v>
      </c>
    </row>
    <row r="3801" spans="1:11">
      <c r="A3801" t="str">
        <f t="shared" si="60"/>
        <v>BASE 3 FLUL31.105</v>
      </c>
      <c r="B3801" t="s">
        <v>17</v>
      </c>
      <c r="C3801" t="s">
        <v>71</v>
      </c>
      <c r="D3801" t="s">
        <v>14</v>
      </c>
      <c r="E3801">
        <v>1.105</v>
      </c>
      <c r="F3801">
        <v>-6495.35</v>
      </c>
      <c r="G3801">
        <v>-1728.2</v>
      </c>
      <c r="H3801">
        <v>679.47</v>
      </c>
      <c r="I3801">
        <v>15.689</v>
      </c>
      <c r="J3801">
        <v>454.07600000000002</v>
      </c>
      <c r="K3801">
        <v>-598.02200000000005</v>
      </c>
    </row>
    <row r="3802" spans="1:11">
      <c r="A3802" t="str">
        <f t="shared" si="60"/>
        <v>BASE 3 FLUL32.21</v>
      </c>
      <c r="B3802" t="s">
        <v>17</v>
      </c>
      <c r="C3802" t="s">
        <v>71</v>
      </c>
      <c r="D3802" t="s">
        <v>14</v>
      </c>
      <c r="E3802">
        <v>2.21</v>
      </c>
      <c r="F3802">
        <v>-6495.35</v>
      </c>
      <c r="G3802">
        <v>-1728.2</v>
      </c>
      <c r="H3802">
        <v>679.47</v>
      </c>
      <c r="I3802">
        <v>15.689</v>
      </c>
      <c r="J3802">
        <v>-307.654</v>
      </c>
      <c r="K3802">
        <v>1330.395</v>
      </c>
    </row>
    <row r="3803" spans="1:11">
      <c r="A3803" t="str">
        <f t="shared" si="60"/>
        <v>14TH FLUL10</v>
      </c>
      <c r="B3803" t="s">
        <v>46</v>
      </c>
      <c r="C3803" t="s">
        <v>72</v>
      </c>
      <c r="D3803" t="s">
        <v>12</v>
      </c>
      <c r="E3803">
        <v>0</v>
      </c>
      <c r="F3803">
        <v>-10426.67</v>
      </c>
      <c r="G3803">
        <v>17809.349999999999</v>
      </c>
      <c r="H3803">
        <v>-2280.61</v>
      </c>
      <c r="I3803">
        <v>9.7720000000000002</v>
      </c>
      <c r="J3803">
        <v>-3224.3850000000002</v>
      </c>
      <c r="K3803">
        <v>20453.672999999999</v>
      </c>
    </row>
    <row r="3804" spans="1:11">
      <c r="A3804" t="str">
        <f t="shared" si="60"/>
        <v>14TH FLUL11.35</v>
      </c>
      <c r="B3804" t="s">
        <v>46</v>
      </c>
      <c r="C3804" t="s">
        <v>72</v>
      </c>
      <c r="D3804" t="s">
        <v>12</v>
      </c>
      <c r="E3804">
        <v>1.35</v>
      </c>
      <c r="F3804">
        <v>-10426.67</v>
      </c>
      <c r="G3804">
        <v>17809.349999999999</v>
      </c>
      <c r="H3804">
        <v>-2280.61</v>
      </c>
      <c r="I3804">
        <v>9.7720000000000002</v>
      </c>
      <c r="J3804">
        <v>-139.80199999999999</v>
      </c>
      <c r="K3804">
        <v>-3904.7150000000001</v>
      </c>
    </row>
    <row r="3805" spans="1:11">
      <c r="A3805" t="str">
        <f t="shared" si="60"/>
        <v>14TH FLUL12.7</v>
      </c>
      <c r="B3805" t="s">
        <v>46</v>
      </c>
      <c r="C3805" t="s">
        <v>72</v>
      </c>
      <c r="D3805" t="s">
        <v>12</v>
      </c>
      <c r="E3805">
        <v>2.7</v>
      </c>
      <c r="F3805">
        <v>-10426.67</v>
      </c>
      <c r="G3805">
        <v>17809.349999999999</v>
      </c>
      <c r="H3805">
        <v>-2280.61</v>
      </c>
      <c r="I3805">
        <v>9.7720000000000002</v>
      </c>
      <c r="J3805">
        <v>2945.1019999999999</v>
      </c>
      <c r="K3805">
        <v>-28254.127</v>
      </c>
    </row>
    <row r="3806" spans="1:11">
      <c r="A3806" t="str">
        <f t="shared" si="60"/>
        <v>14TH FLUL20</v>
      </c>
      <c r="B3806" t="s">
        <v>46</v>
      </c>
      <c r="C3806" t="s">
        <v>72</v>
      </c>
      <c r="D3806" t="s">
        <v>13</v>
      </c>
      <c r="E3806">
        <v>0</v>
      </c>
      <c r="F3806">
        <v>-11289.17</v>
      </c>
      <c r="G3806">
        <v>-1116.99</v>
      </c>
      <c r="H3806">
        <v>22038.45</v>
      </c>
      <c r="I3806">
        <v>-6.04</v>
      </c>
      <c r="J3806">
        <v>31681.688999999998</v>
      </c>
      <c r="K3806">
        <v>-1343.8230000000001</v>
      </c>
    </row>
    <row r="3807" spans="1:11">
      <c r="A3807" t="str">
        <f t="shared" si="60"/>
        <v>14TH FLUL21.35</v>
      </c>
      <c r="B3807" t="s">
        <v>46</v>
      </c>
      <c r="C3807" t="s">
        <v>72</v>
      </c>
      <c r="D3807" t="s">
        <v>13</v>
      </c>
      <c r="E3807">
        <v>1.35</v>
      </c>
      <c r="F3807">
        <v>-11289.17</v>
      </c>
      <c r="G3807">
        <v>-1116.99</v>
      </c>
      <c r="H3807">
        <v>22038.45</v>
      </c>
      <c r="I3807">
        <v>-6.04</v>
      </c>
      <c r="J3807">
        <v>1740.797</v>
      </c>
      <c r="K3807">
        <v>169.01900000000001</v>
      </c>
    </row>
    <row r="3808" spans="1:11">
      <c r="A3808" t="str">
        <f t="shared" si="60"/>
        <v>14TH FLUL22.7</v>
      </c>
      <c r="B3808" t="s">
        <v>46</v>
      </c>
      <c r="C3808" t="s">
        <v>72</v>
      </c>
      <c r="D3808" t="s">
        <v>13</v>
      </c>
      <c r="E3808">
        <v>2.7</v>
      </c>
      <c r="F3808">
        <v>-11289.17</v>
      </c>
      <c r="G3808">
        <v>-1116.99</v>
      </c>
      <c r="H3808">
        <v>22038.45</v>
      </c>
      <c r="I3808">
        <v>-6.04</v>
      </c>
      <c r="J3808">
        <v>-28204.101999999999</v>
      </c>
      <c r="K3808">
        <v>1681.473</v>
      </c>
    </row>
    <row r="3809" spans="1:11">
      <c r="A3809" t="str">
        <f t="shared" si="60"/>
        <v>14TH FLUL30</v>
      </c>
      <c r="B3809" t="s">
        <v>46</v>
      </c>
      <c r="C3809" t="s">
        <v>72</v>
      </c>
      <c r="D3809" t="s">
        <v>14</v>
      </c>
      <c r="E3809">
        <v>0</v>
      </c>
      <c r="F3809">
        <v>-500.73</v>
      </c>
      <c r="G3809">
        <v>-751.27</v>
      </c>
      <c r="H3809">
        <v>1744.52</v>
      </c>
      <c r="I3809">
        <v>82.183000000000007</v>
      </c>
      <c r="J3809">
        <v>2465.1680000000001</v>
      </c>
      <c r="K3809">
        <v>-954.31299999999999</v>
      </c>
    </row>
    <row r="3810" spans="1:11">
      <c r="A3810" t="str">
        <f t="shared" si="60"/>
        <v>14TH FLUL31.35</v>
      </c>
      <c r="B3810" t="s">
        <v>46</v>
      </c>
      <c r="C3810" t="s">
        <v>72</v>
      </c>
      <c r="D3810" t="s">
        <v>14</v>
      </c>
      <c r="E3810">
        <v>1.35</v>
      </c>
      <c r="F3810">
        <v>-500.73</v>
      </c>
      <c r="G3810">
        <v>-751.27</v>
      </c>
      <c r="H3810">
        <v>1744.52</v>
      </c>
      <c r="I3810">
        <v>82.183000000000007</v>
      </c>
      <c r="J3810">
        <v>95.486000000000004</v>
      </c>
      <c r="K3810">
        <v>70.225999999999999</v>
      </c>
    </row>
    <row r="3811" spans="1:11">
      <c r="A3811" t="str">
        <f t="shared" si="60"/>
        <v>14TH FLUL32.7</v>
      </c>
      <c r="B3811" t="s">
        <v>46</v>
      </c>
      <c r="C3811" t="s">
        <v>72</v>
      </c>
      <c r="D3811" t="s">
        <v>14</v>
      </c>
      <c r="E3811">
        <v>2.7</v>
      </c>
      <c r="F3811">
        <v>-500.73</v>
      </c>
      <c r="G3811">
        <v>-751.27</v>
      </c>
      <c r="H3811">
        <v>1744.52</v>
      </c>
      <c r="I3811">
        <v>82.183000000000007</v>
      </c>
      <c r="J3811">
        <v>-2274.4169999999999</v>
      </c>
      <c r="K3811">
        <v>1094.604</v>
      </c>
    </row>
    <row r="3812" spans="1:11">
      <c r="A3812" t="str">
        <f t="shared" si="60"/>
        <v>13TH FLUL10</v>
      </c>
      <c r="B3812" t="s">
        <v>48</v>
      </c>
      <c r="C3812" t="s">
        <v>72</v>
      </c>
      <c r="D3812" t="s">
        <v>12</v>
      </c>
      <c r="E3812">
        <v>0</v>
      </c>
      <c r="F3812">
        <v>-22480.15</v>
      </c>
      <c r="G3812">
        <v>12974.08</v>
      </c>
      <c r="H3812">
        <v>-1542.61</v>
      </c>
      <c r="I3812">
        <v>17.468</v>
      </c>
      <c r="J3812">
        <v>-2658.1060000000002</v>
      </c>
      <c r="K3812">
        <v>17080.510999999999</v>
      </c>
    </row>
    <row r="3813" spans="1:11">
      <c r="A3813" t="str">
        <f t="shared" si="60"/>
        <v>13TH FLUL11.35</v>
      </c>
      <c r="B3813" t="s">
        <v>48</v>
      </c>
      <c r="C3813" t="s">
        <v>72</v>
      </c>
      <c r="D3813" t="s">
        <v>12</v>
      </c>
      <c r="E3813">
        <v>1.35</v>
      </c>
      <c r="F3813">
        <v>-22480.15</v>
      </c>
      <c r="G3813">
        <v>12974.08</v>
      </c>
      <c r="H3813">
        <v>-1542.61</v>
      </c>
      <c r="I3813">
        <v>17.468</v>
      </c>
      <c r="J3813">
        <v>-564.64800000000002</v>
      </c>
      <c r="K3813">
        <v>-1155.886</v>
      </c>
    </row>
    <row r="3814" spans="1:11">
      <c r="A3814" t="str">
        <f t="shared" si="60"/>
        <v>13TH FLUL12.7</v>
      </c>
      <c r="B3814" t="s">
        <v>48</v>
      </c>
      <c r="C3814" t="s">
        <v>72</v>
      </c>
      <c r="D3814" t="s">
        <v>12</v>
      </c>
      <c r="E3814">
        <v>2.7</v>
      </c>
      <c r="F3814">
        <v>-22480.15</v>
      </c>
      <c r="G3814">
        <v>12974.08</v>
      </c>
      <c r="H3814">
        <v>-1542.61</v>
      </c>
      <c r="I3814">
        <v>17.468</v>
      </c>
      <c r="J3814">
        <v>1531.5029999999999</v>
      </c>
      <c r="K3814">
        <v>-19386.780999999999</v>
      </c>
    </row>
    <row r="3815" spans="1:11">
      <c r="A3815" t="str">
        <f t="shared" si="60"/>
        <v>13TH FLUL20</v>
      </c>
      <c r="B3815" t="s">
        <v>48</v>
      </c>
      <c r="C3815" t="s">
        <v>72</v>
      </c>
      <c r="D3815" t="s">
        <v>13</v>
      </c>
      <c r="E3815">
        <v>0</v>
      </c>
      <c r="F3815">
        <v>-27345.22</v>
      </c>
      <c r="G3815">
        <v>-734.73</v>
      </c>
      <c r="H3815">
        <v>15817.43</v>
      </c>
      <c r="I3815">
        <v>-4.7389999999999999</v>
      </c>
      <c r="J3815">
        <v>27046.035</v>
      </c>
      <c r="K3815">
        <v>-1006.015</v>
      </c>
    </row>
    <row r="3816" spans="1:11">
      <c r="A3816" t="str">
        <f t="shared" si="60"/>
        <v>13TH FLUL21.35</v>
      </c>
      <c r="B3816" t="s">
        <v>48</v>
      </c>
      <c r="C3816" t="s">
        <v>72</v>
      </c>
      <c r="D3816" t="s">
        <v>13</v>
      </c>
      <c r="E3816">
        <v>1.35</v>
      </c>
      <c r="F3816">
        <v>-27345.22</v>
      </c>
      <c r="G3816">
        <v>-734.73</v>
      </c>
      <c r="H3816">
        <v>15817.43</v>
      </c>
      <c r="I3816">
        <v>-4.7389999999999999</v>
      </c>
      <c r="J3816">
        <v>5302.4260000000004</v>
      </c>
      <c r="K3816">
        <v>-1.327</v>
      </c>
    </row>
    <row r="3817" spans="1:11">
      <c r="A3817" t="str">
        <f t="shared" si="60"/>
        <v>13TH FLUL22.7</v>
      </c>
      <c r="B3817" t="s">
        <v>48</v>
      </c>
      <c r="C3817" t="s">
        <v>72</v>
      </c>
      <c r="D3817" t="s">
        <v>13</v>
      </c>
      <c r="E3817">
        <v>2.7</v>
      </c>
      <c r="F3817">
        <v>-27345.22</v>
      </c>
      <c r="G3817">
        <v>-734.73</v>
      </c>
      <c r="H3817">
        <v>15817.43</v>
      </c>
      <c r="I3817">
        <v>-4.7389999999999999</v>
      </c>
      <c r="J3817">
        <v>-16466.472000000002</v>
      </c>
      <c r="K3817">
        <v>1003.367</v>
      </c>
    </row>
    <row r="3818" spans="1:11">
      <c r="A3818" t="str">
        <f t="shared" si="60"/>
        <v>13TH FLUL30</v>
      </c>
      <c r="B3818" t="s">
        <v>48</v>
      </c>
      <c r="C3818" t="s">
        <v>72</v>
      </c>
      <c r="D3818" t="s">
        <v>14</v>
      </c>
      <c r="E3818">
        <v>0</v>
      </c>
      <c r="F3818">
        <v>-1363.1</v>
      </c>
      <c r="G3818">
        <v>-456.29</v>
      </c>
      <c r="H3818">
        <v>1287.31</v>
      </c>
      <c r="I3818">
        <v>88.316999999999993</v>
      </c>
      <c r="J3818">
        <v>2105.9319999999998</v>
      </c>
      <c r="K3818">
        <v>-722.93299999999999</v>
      </c>
    </row>
    <row r="3819" spans="1:11">
      <c r="A3819" t="str">
        <f t="shared" si="60"/>
        <v>13TH FLUL31.35</v>
      </c>
      <c r="B3819" t="s">
        <v>48</v>
      </c>
      <c r="C3819" t="s">
        <v>72</v>
      </c>
      <c r="D3819" t="s">
        <v>14</v>
      </c>
      <c r="E3819">
        <v>1.35</v>
      </c>
      <c r="F3819">
        <v>-1363.1</v>
      </c>
      <c r="G3819">
        <v>-456.29</v>
      </c>
      <c r="H3819">
        <v>1287.31</v>
      </c>
      <c r="I3819">
        <v>88.316999999999993</v>
      </c>
      <c r="J3819">
        <v>336.82299999999998</v>
      </c>
      <c r="K3819">
        <v>-84.87</v>
      </c>
    </row>
    <row r="3820" spans="1:11">
      <c r="A3820" t="str">
        <f t="shared" si="60"/>
        <v>13TH FLUL32.7</v>
      </c>
      <c r="B3820" t="s">
        <v>48</v>
      </c>
      <c r="C3820" t="s">
        <v>72</v>
      </c>
      <c r="D3820" t="s">
        <v>14</v>
      </c>
      <c r="E3820">
        <v>2.7</v>
      </c>
      <c r="F3820">
        <v>-1363.1</v>
      </c>
      <c r="G3820">
        <v>-456.29</v>
      </c>
      <c r="H3820">
        <v>1287.31</v>
      </c>
      <c r="I3820">
        <v>88.316999999999993</v>
      </c>
      <c r="J3820">
        <v>-1433.8920000000001</v>
      </c>
      <c r="K3820">
        <v>553.59799999999996</v>
      </c>
    </row>
    <row r="3821" spans="1:11">
      <c r="A3821" t="str">
        <f t="shared" si="60"/>
        <v>12TH FLUL10</v>
      </c>
      <c r="B3821" t="s">
        <v>49</v>
      </c>
      <c r="C3821" t="s">
        <v>72</v>
      </c>
      <c r="D3821" t="s">
        <v>12</v>
      </c>
      <c r="E3821">
        <v>0</v>
      </c>
      <c r="F3821">
        <v>-36492.9</v>
      </c>
      <c r="G3821">
        <v>17104.28</v>
      </c>
      <c r="H3821">
        <v>-1606.54</v>
      </c>
      <c r="I3821">
        <v>29.178000000000001</v>
      </c>
      <c r="J3821">
        <v>-2697.8870000000002</v>
      </c>
      <c r="K3821">
        <v>23112.762999999999</v>
      </c>
    </row>
    <row r="3822" spans="1:11">
      <c r="A3822" t="str">
        <f t="shared" si="60"/>
        <v>12TH FLUL11.35</v>
      </c>
      <c r="B3822" t="s">
        <v>49</v>
      </c>
      <c r="C3822" t="s">
        <v>72</v>
      </c>
      <c r="D3822" t="s">
        <v>12</v>
      </c>
      <c r="E3822">
        <v>1.35</v>
      </c>
      <c r="F3822">
        <v>-36492.9</v>
      </c>
      <c r="G3822">
        <v>17104.28</v>
      </c>
      <c r="H3822">
        <v>-1606.54</v>
      </c>
      <c r="I3822">
        <v>29.178000000000001</v>
      </c>
      <c r="J3822">
        <v>-511.42599999999999</v>
      </c>
      <c r="K3822">
        <v>-1222.144</v>
      </c>
    </row>
    <row r="3823" spans="1:11">
      <c r="A3823" t="str">
        <f t="shared" si="60"/>
        <v>12TH FLUL12.7</v>
      </c>
      <c r="B3823" t="s">
        <v>49</v>
      </c>
      <c r="C3823" t="s">
        <v>72</v>
      </c>
      <c r="D3823" t="s">
        <v>12</v>
      </c>
      <c r="E3823">
        <v>2.7</v>
      </c>
      <c r="F3823">
        <v>-36492.9</v>
      </c>
      <c r="G3823">
        <v>17104.28</v>
      </c>
      <c r="H3823">
        <v>-1606.54</v>
      </c>
      <c r="I3823">
        <v>29.178000000000001</v>
      </c>
      <c r="J3823">
        <v>1678.723</v>
      </c>
      <c r="K3823">
        <v>-25548.268</v>
      </c>
    </row>
    <row r="3824" spans="1:11">
      <c r="A3824" t="str">
        <f t="shared" si="60"/>
        <v>12TH FLUL20</v>
      </c>
      <c r="B3824" t="s">
        <v>49</v>
      </c>
      <c r="C3824" t="s">
        <v>72</v>
      </c>
      <c r="D3824" t="s">
        <v>13</v>
      </c>
      <c r="E3824">
        <v>0</v>
      </c>
      <c r="F3824">
        <v>-43515.22</v>
      </c>
      <c r="G3824">
        <v>-952.18</v>
      </c>
      <c r="H3824">
        <v>18080.150000000001</v>
      </c>
      <c r="I3824">
        <v>-3.3</v>
      </c>
      <c r="J3824">
        <v>30007.958999999999</v>
      </c>
      <c r="K3824">
        <v>-1196.7909999999999</v>
      </c>
    </row>
    <row r="3825" spans="1:11">
      <c r="A3825" t="str">
        <f t="shared" si="60"/>
        <v>12TH FLUL21.35</v>
      </c>
      <c r="B3825" t="s">
        <v>49</v>
      </c>
      <c r="C3825" t="s">
        <v>72</v>
      </c>
      <c r="D3825" t="s">
        <v>13</v>
      </c>
      <c r="E3825">
        <v>1.35</v>
      </c>
      <c r="F3825">
        <v>-43515.22</v>
      </c>
      <c r="G3825">
        <v>-952.18</v>
      </c>
      <c r="H3825">
        <v>18080.150000000001</v>
      </c>
      <c r="I3825">
        <v>-3.3</v>
      </c>
      <c r="J3825">
        <v>4974.2809999999999</v>
      </c>
      <c r="K3825">
        <v>116.72199999999999</v>
      </c>
    </row>
    <row r="3826" spans="1:11">
      <c r="A3826" t="str">
        <f t="shared" si="60"/>
        <v>12TH FLUL22.7</v>
      </c>
      <c r="B3826" t="s">
        <v>49</v>
      </c>
      <c r="C3826" t="s">
        <v>72</v>
      </c>
      <c r="D3826" t="s">
        <v>13</v>
      </c>
      <c r="E3826">
        <v>2.7</v>
      </c>
      <c r="F3826">
        <v>-43515.22</v>
      </c>
      <c r="G3826">
        <v>-952.18</v>
      </c>
      <c r="H3826">
        <v>18080.150000000001</v>
      </c>
      <c r="I3826">
        <v>-3.3</v>
      </c>
      <c r="J3826">
        <v>-20095.275000000001</v>
      </c>
      <c r="K3826">
        <v>1429.395</v>
      </c>
    </row>
    <row r="3827" spans="1:11">
      <c r="A3827" t="str">
        <f t="shared" si="60"/>
        <v>12TH FLUL30</v>
      </c>
      <c r="B3827" t="s">
        <v>49</v>
      </c>
      <c r="C3827" t="s">
        <v>72</v>
      </c>
      <c r="D3827" t="s">
        <v>14</v>
      </c>
      <c r="E3827">
        <v>0</v>
      </c>
      <c r="F3827">
        <v>-2269.5700000000002</v>
      </c>
      <c r="G3827">
        <v>-581.65</v>
      </c>
      <c r="H3827">
        <v>1555.59</v>
      </c>
      <c r="I3827">
        <v>97.704999999999998</v>
      </c>
      <c r="J3827">
        <v>2443.654</v>
      </c>
      <c r="K3827">
        <v>-856.005</v>
      </c>
    </row>
    <row r="3828" spans="1:11">
      <c r="A3828" t="str">
        <f t="shared" si="60"/>
        <v>12TH FLUL31.35</v>
      </c>
      <c r="B3828" t="s">
        <v>49</v>
      </c>
      <c r="C3828" t="s">
        <v>72</v>
      </c>
      <c r="D3828" t="s">
        <v>14</v>
      </c>
      <c r="E3828">
        <v>1.35</v>
      </c>
      <c r="F3828">
        <v>-2269.5700000000002</v>
      </c>
      <c r="G3828">
        <v>-581.65</v>
      </c>
      <c r="H3828">
        <v>1555.59</v>
      </c>
      <c r="I3828">
        <v>97.704999999999998</v>
      </c>
      <c r="J3828">
        <v>290.61500000000001</v>
      </c>
      <c r="K3828">
        <v>-33.820999999999998</v>
      </c>
    </row>
    <row r="3829" spans="1:11">
      <c r="A3829" t="str">
        <f t="shared" si="60"/>
        <v>12TH FLUL32.7</v>
      </c>
      <c r="B3829" t="s">
        <v>49</v>
      </c>
      <c r="C3829" t="s">
        <v>72</v>
      </c>
      <c r="D3829" t="s">
        <v>14</v>
      </c>
      <c r="E3829">
        <v>2.7</v>
      </c>
      <c r="F3829">
        <v>-2269.5700000000002</v>
      </c>
      <c r="G3829">
        <v>-581.65</v>
      </c>
      <c r="H3829">
        <v>1555.59</v>
      </c>
      <c r="I3829">
        <v>97.704999999999998</v>
      </c>
      <c r="J3829">
        <v>-1864.521</v>
      </c>
      <c r="K3829">
        <v>788.60699999999997</v>
      </c>
    </row>
    <row r="3830" spans="1:11">
      <c r="A3830" t="str">
        <f t="shared" si="60"/>
        <v>11TH FLUL10</v>
      </c>
      <c r="B3830" t="s">
        <v>50</v>
      </c>
      <c r="C3830" t="s">
        <v>72</v>
      </c>
      <c r="D3830" t="s">
        <v>12</v>
      </c>
      <c r="E3830">
        <v>0</v>
      </c>
      <c r="F3830">
        <v>-52591.03</v>
      </c>
      <c r="G3830">
        <v>19391.04</v>
      </c>
      <c r="H3830">
        <v>-1430.25</v>
      </c>
      <c r="I3830">
        <v>38.970999999999997</v>
      </c>
      <c r="J3830">
        <v>-2261.2860000000001</v>
      </c>
      <c r="K3830">
        <v>31062.776999999998</v>
      </c>
    </row>
    <row r="3831" spans="1:11">
      <c r="A3831" t="str">
        <f t="shared" si="60"/>
        <v>11TH FLUL11.35</v>
      </c>
      <c r="B3831" t="s">
        <v>50</v>
      </c>
      <c r="C3831" t="s">
        <v>72</v>
      </c>
      <c r="D3831" t="s">
        <v>12</v>
      </c>
      <c r="E3831">
        <v>1.35</v>
      </c>
      <c r="F3831">
        <v>-52591.03</v>
      </c>
      <c r="G3831">
        <v>19391.04</v>
      </c>
      <c r="H3831">
        <v>-1430.25</v>
      </c>
      <c r="I3831">
        <v>38.970999999999997</v>
      </c>
      <c r="J3831">
        <v>-303.63600000000002</v>
      </c>
      <c r="K3831">
        <v>3080.192</v>
      </c>
    </row>
    <row r="3832" spans="1:11">
      <c r="A3832" t="str">
        <f t="shared" si="60"/>
        <v>11TH FLUL12.7</v>
      </c>
      <c r="B3832" t="s">
        <v>50</v>
      </c>
      <c r="C3832" t="s">
        <v>72</v>
      </c>
      <c r="D3832" t="s">
        <v>12</v>
      </c>
      <c r="E3832">
        <v>2.7</v>
      </c>
      <c r="F3832">
        <v>-52591.03</v>
      </c>
      <c r="G3832">
        <v>19391.04</v>
      </c>
      <c r="H3832">
        <v>-1430.25</v>
      </c>
      <c r="I3832">
        <v>38.970999999999997</v>
      </c>
      <c r="J3832">
        <v>1656.952</v>
      </c>
      <c r="K3832">
        <v>-24932.204000000002</v>
      </c>
    </row>
    <row r="3833" spans="1:11">
      <c r="A3833" t="str">
        <f t="shared" si="60"/>
        <v>11TH FLUL20</v>
      </c>
      <c r="B3833" t="s">
        <v>50</v>
      </c>
      <c r="C3833" t="s">
        <v>72</v>
      </c>
      <c r="D3833" t="s">
        <v>13</v>
      </c>
      <c r="E3833">
        <v>0</v>
      </c>
      <c r="F3833">
        <v>-60526.07</v>
      </c>
      <c r="G3833">
        <v>-1122.8699999999999</v>
      </c>
      <c r="H3833">
        <v>18497.87</v>
      </c>
      <c r="I3833">
        <v>-1.8320000000000001</v>
      </c>
      <c r="J3833">
        <v>31627.225999999999</v>
      </c>
      <c r="K3833">
        <v>-1634.8219999999999</v>
      </c>
    </row>
    <row r="3834" spans="1:11">
      <c r="A3834" t="str">
        <f t="shared" si="60"/>
        <v>11TH FLUL21.35</v>
      </c>
      <c r="B3834" t="s">
        <v>50</v>
      </c>
      <c r="C3834" t="s">
        <v>72</v>
      </c>
      <c r="D3834" t="s">
        <v>13</v>
      </c>
      <c r="E3834">
        <v>1.35</v>
      </c>
      <c r="F3834">
        <v>-60526.07</v>
      </c>
      <c r="G3834">
        <v>-1122.8699999999999</v>
      </c>
      <c r="H3834">
        <v>18497.87</v>
      </c>
      <c r="I3834">
        <v>-1.8320000000000001</v>
      </c>
      <c r="J3834">
        <v>5786.634</v>
      </c>
      <c r="K3834">
        <v>-71.340999999999994</v>
      </c>
    </row>
    <row r="3835" spans="1:11">
      <c r="A3835" t="str">
        <f t="shared" si="60"/>
        <v>11TH FLUL22.7</v>
      </c>
      <c r="B3835" t="s">
        <v>50</v>
      </c>
      <c r="C3835" t="s">
        <v>72</v>
      </c>
      <c r="D3835" t="s">
        <v>13</v>
      </c>
      <c r="E3835">
        <v>2.7</v>
      </c>
      <c r="F3835">
        <v>-60526.07</v>
      </c>
      <c r="G3835">
        <v>-1122.8699999999999</v>
      </c>
      <c r="H3835">
        <v>18497.87</v>
      </c>
      <c r="I3835">
        <v>-1.8320000000000001</v>
      </c>
      <c r="J3835">
        <v>-20109.912</v>
      </c>
      <c r="K3835">
        <v>1492.8320000000001</v>
      </c>
    </row>
    <row r="3836" spans="1:11">
      <c r="A3836" t="str">
        <f t="shared" si="60"/>
        <v>11TH FLUL30</v>
      </c>
      <c r="B3836" t="s">
        <v>50</v>
      </c>
      <c r="C3836" t="s">
        <v>72</v>
      </c>
      <c r="D3836" t="s">
        <v>14</v>
      </c>
      <c r="E3836">
        <v>0</v>
      </c>
      <c r="F3836">
        <v>-3296.33</v>
      </c>
      <c r="G3836">
        <v>-584.15</v>
      </c>
      <c r="H3836">
        <v>1706.1</v>
      </c>
      <c r="I3836">
        <v>107.79900000000001</v>
      </c>
      <c r="J3836">
        <v>2765.0509999999999</v>
      </c>
      <c r="K3836">
        <v>-872.78399999999999</v>
      </c>
    </row>
    <row r="3837" spans="1:11">
      <c r="A3837" t="str">
        <f t="shared" si="60"/>
        <v>11TH FLUL31.35</v>
      </c>
      <c r="B3837" t="s">
        <v>50</v>
      </c>
      <c r="C3837" t="s">
        <v>72</v>
      </c>
      <c r="D3837" t="s">
        <v>14</v>
      </c>
      <c r="E3837">
        <v>1.35</v>
      </c>
      <c r="F3837">
        <v>-3296.33</v>
      </c>
      <c r="G3837">
        <v>-584.15</v>
      </c>
      <c r="H3837">
        <v>1706.1</v>
      </c>
      <c r="I3837">
        <v>107.79900000000001</v>
      </c>
      <c r="J3837">
        <v>383.74700000000001</v>
      </c>
      <c r="K3837">
        <v>-29.957999999999998</v>
      </c>
    </row>
    <row r="3838" spans="1:11">
      <c r="A3838" t="str">
        <f t="shared" si="60"/>
        <v>11TH FLUL32.7</v>
      </c>
      <c r="B3838" t="s">
        <v>50</v>
      </c>
      <c r="C3838" t="s">
        <v>72</v>
      </c>
      <c r="D3838" t="s">
        <v>14</v>
      </c>
      <c r="E3838">
        <v>2.7</v>
      </c>
      <c r="F3838">
        <v>-3296.33</v>
      </c>
      <c r="G3838">
        <v>-584.15</v>
      </c>
      <c r="H3838">
        <v>1706.1</v>
      </c>
      <c r="I3838">
        <v>107.79900000000001</v>
      </c>
      <c r="J3838">
        <v>-2001.268</v>
      </c>
      <c r="K3838">
        <v>813.15899999999999</v>
      </c>
    </row>
    <row r="3839" spans="1:11">
      <c r="A3839" t="str">
        <f t="shared" si="60"/>
        <v>10TH FLUL10</v>
      </c>
      <c r="B3839" t="s">
        <v>51</v>
      </c>
      <c r="C3839" t="s">
        <v>72</v>
      </c>
      <c r="D3839" t="s">
        <v>12</v>
      </c>
      <c r="E3839">
        <v>0</v>
      </c>
      <c r="F3839">
        <v>-69819.009999999995</v>
      </c>
      <c r="G3839">
        <v>17179.93</v>
      </c>
      <c r="H3839">
        <v>-1804.25</v>
      </c>
      <c r="I3839">
        <v>38.406999999999996</v>
      </c>
      <c r="J3839">
        <v>-2927.377</v>
      </c>
      <c r="K3839">
        <v>28755.088</v>
      </c>
    </row>
    <row r="3840" spans="1:11">
      <c r="A3840" t="str">
        <f t="shared" si="60"/>
        <v>10TH FLUL11.35</v>
      </c>
      <c r="B3840" t="s">
        <v>51</v>
      </c>
      <c r="C3840" t="s">
        <v>72</v>
      </c>
      <c r="D3840" t="s">
        <v>12</v>
      </c>
      <c r="E3840">
        <v>1.35</v>
      </c>
      <c r="F3840">
        <v>-69819.009999999995</v>
      </c>
      <c r="G3840">
        <v>17179.93</v>
      </c>
      <c r="H3840">
        <v>-1804.25</v>
      </c>
      <c r="I3840">
        <v>38.406999999999996</v>
      </c>
      <c r="J3840">
        <v>-448.74599999999998</v>
      </c>
      <c r="K3840">
        <v>3201.279</v>
      </c>
    </row>
    <row r="3841" spans="1:11">
      <c r="A3841" t="str">
        <f t="shared" si="60"/>
        <v>10TH FLUL12.7</v>
      </c>
      <c r="B3841" t="s">
        <v>51</v>
      </c>
      <c r="C3841" t="s">
        <v>72</v>
      </c>
      <c r="D3841" t="s">
        <v>12</v>
      </c>
      <c r="E3841">
        <v>2.7</v>
      </c>
      <c r="F3841">
        <v>-69819.009999999995</v>
      </c>
      <c r="G3841">
        <v>17179.93</v>
      </c>
      <c r="H3841">
        <v>-1804.25</v>
      </c>
      <c r="I3841">
        <v>38.406999999999996</v>
      </c>
      <c r="J3841">
        <v>2035.3330000000001</v>
      </c>
      <c r="K3841">
        <v>-22391.419000000002</v>
      </c>
    </row>
    <row r="3842" spans="1:11">
      <c r="A3842" t="str">
        <f t="shared" si="60"/>
        <v>10TH FLUL20</v>
      </c>
      <c r="B3842" t="s">
        <v>51</v>
      </c>
      <c r="C3842" t="s">
        <v>72</v>
      </c>
      <c r="D3842" t="s">
        <v>13</v>
      </c>
      <c r="E3842">
        <v>0</v>
      </c>
      <c r="F3842">
        <v>-78085.509999999995</v>
      </c>
      <c r="G3842">
        <v>-1035.46</v>
      </c>
      <c r="H3842">
        <v>18862.59</v>
      </c>
      <c r="I3842">
        <v>-0.219</v>
      </c>
      <c r="J3842">
        <v>32959.446000000004</v>
      </c>
      <c r="K3842">
        <v>-1586.47</v>
      </c>
    </row>
    <row r="3843" spans="1:11">
      <c r="A3843" t="str">
        <f t="shared" si="60"/>
        <v>10TH FLUL21.35</v>
      </c>
      <c r="B3843" t="s">
        <v>51</v>
      </c>
      <c r="C3843" t="s">
        <v>72</v>
      </c>
      <c r="D3843" t="s">
        <v>13</v>
      </c>
      <c r="E3843">
        <v>1.35</v>
      </c>
      <c r="F3843">
        <v>-78085.509999999995</v>
      </c>
      <c r="G3843">
        <v>-1035.46</v>
      </c>
      <c r="H3843">
        <v>18862.59</v>
      </c>
      <c r="I3843">
        <v>-0.219</v>
      </c>
      <c r="J3843">
        <v>6381.0950000000003</v>
      </c>
      <c r="K3843">
        <v>-121.01600000000001</v>
      </c>
    </row>
    <row r="3844" spans="1:11">
      <c r="A3844" t="str">
        <f t="shared" si="60"/>
        <v>10TH FLUL22.7</v>
      </c>
      <c r="B3844" t="s">
        <v>51</v>
      </c>
      <c r="C3844" t="s">
        <v>72</v>
      </c>
      <c r="D3844" t="s">
        <v>13</v>
      </c>
      <c r="E3844">
        <v>2.7</v>
      </c>
      <c r="F3844">
        <v>-78085.509999999995</v>
      </c>
      <c r="G3844">
        <v>-1035.46</v>
      </c>
      <c r="H3844">
        <v>18862.59</v>
      </c>
      <c r="I3844">
        <v>-0.219</v>
      </c>
      <c r="J3844">
        <v>-20274.702000000001</v>
      </c>
      <c r="K3844">
        <v>1345.9090000000001</v>
      </c>
    </row>
    <row r="3845" spans="1:11">
      <c r="A3845" t="str">
        <f t="shared" si="60"/>
        <v>10TH FLUL30</v>
      </c>
      <c r="B3845" t="s">
        <v>51</v>
      </c>
      <c r="C3845" t="s">
        <v>72</v>
      </c>
      <c r="D3845" t="s">
        <v>14</v>
      </c>
      <c r="E3845">
        <v>0</v>
      </c>
      <c r="F3845">
        <v>-4421.2700000000004</v>
      </c>
      <c r="G3845">
        <v>-678.15</v>
      </c>
      <c r="H3845">
        <v>1825.37</v>
      </c>
      <c r="I3845">
        <v>116.43899999999999</v>
      </c>
      <c r="J3845">
        <v>3038.1950000000002</v>
      </c>
      <c r="K3845">
        <v>-1080.5909999999999</v>
      </c>
    </row>
    <row r="3846" spans="1:11">
      <c r="A3846" t="str">
        <f t="shared" si="60"/>
        <v>10TH FLUL31.35</v>
      </c>
      <c r="B3846" t="s">
        <v>51</v>
      </c>
      <c r="C3846" t="s">
        <v>72</v>
      </c>
      <c r="D3846" t="s">
        <v>14</v>
      </c>
      <c r="E3846">
        <v>1.35</v>
      </c>
      <c r="F3846">
        <v>-4421.2700000000004</v>
      </c>
      <c r="G3846">
        <v>-678.15</v>
      </c>
      <c r="H3846">
        <v>1825.37</v>
      </c>
      <c r="I3846">
        <v>116.43899999999999</v>
      </c>
      <c r="J3846">
        <v>468.43799999999999</v>
      </c>
      <c r="K3846">
        <v>-90.885999999999996</v>
      </c>
    </row>
    <row r="3847" spans="1:11">
      <c r="A3847" t="str">
        <f t="shared" si="60"/>
        <v>10TH FLUL32.7</v>
      </c>
      <c r="B3847" t="s">
        <v>51</v>
      </c>
      <c r="C3847" t="s">
        <v>72</v>
      </c>
      <c r="D3847" t="s">
        <v>14</v>
      </c>
      <c r="E3847">
        <v>2.7</v>
      </c>
      <c r="F3847">
        <v>-4421.2700000000004</v>
      </c>
      <c r="G3847">
        <v>-678.15</v>
      </c>
      <c r="H3847">
        <v>1825.37</v>
      </c>
      <c r="I3847">
        <v>116.43899999999999</v>
      </c>
      <c r="J3847">
        <v>-2107.0059999999999</v>
      </c>
      <c r="K3847">
        <v>899.923</v>
      </c>
    </row>
    <row r="3848" spans="1:11">
      <c r="A3848" t="str">
        <f t="shared" si="60"/>
        <v>9TH FLUL10</v>
      </c>
      <c r="B3848" t="s">
        <v>52</v>
      </c>
      <c r="C3848" t="s">
        <v>72</v>
      </c>
      <c r="D3848" t="s">
        <v>12</v>
      </c>
      <c r="E3848">
        <v>0</v>
      </c>
      <c r="F3848">
        <v>-87992.3</v>
      </c>
      <c r="G3848">
        <v>19475.7</v>
      </c>
      <c r="H3848">
        <v>-1596.55</v>
      </c>
      <c r="I3848">
        <v>44.018000000000001</v>
      </c>
      <c r="J3848">
        <v>-2774.279</v>
      </c>
      <c r="K3848">
        <v>32473.266</v>
      </c>
    </row>
    <row r="3849" spans="1:11">
      <c r="A3849" t="str">
        <f t="shared" si="60"/>
        <v>9TH FLUL11.35</v>
      </c>
      <c r="B3849" t="s">
        <v>52</v>
      </c>
      <c r="C3849" t="s">
        <v>72</v>
      </c>
      <c r="D3849" t="s">
        <v>12</v>
      </c>
      <c r="E3849">
        <v>1.35</v>
      </c>
      <c r="F3849">
        <v>-87992.3</v>
      </c>
      <c r="G3849">
        <v>19475.7</v>
      </c>
      <c r="H3849">
        <v>-1596.55</v>
      </c>
      <c r="I3849">
        <v>44.018000000000001</v>
      </c>
      <c r="J3849">
        <v>-567.61699999999996</v>
      </c>
      <c r="K3849">
        <v>3152.6109999999999</v>
      </c>
    </row>
    <row r="3850" spans="1:11">
      <c r="A3850" t="str">
        <f t="shared" si="60"/>
        <v>9TH FLUL12.7</v>
      </c>
      <c r="B3850" t="s">
        <v>52</v>
      </c>
      <c r="C3850" t="s">
        <v>72</v>
      </c>
      <c r="D3850" t="s">
        <v>12</v>
      </c>
      <c r="E3850">
        <v>2.7</v>
      </c>
      <c r="F3850">
        <v>-87992.3</v>
      </c>
      <c r="G3850">
        <v>19475.7</v>
      </c>
      <c r="H3850">
        <v>-1596.55</v>
      </c>
      <c r="I3850">
        <v>44.018000000000001</v>
      </c>
      <c r="J3850">
        <v>1647.3409999999999</v>
      </c>
      <c r="K3850">
        <v>-26214.184000000001</v>
      </c>
    </row>
    <row r="3851" spans="1:11">
      <c r="A3851" t="str">
        <f t="shared" si="60"/>
        <v>9TH FLUL20</v>
      </c>
      <c r="B3851" t="s">
        <v>52</v>
      </c>
      <c r="C3851" t="s">
        <v>72</v>
      </c>
      <c r="D3851" t="s">
        <v>13</v>
      </c>
      <c r="E3851">
        <v>0</v>
      </c>
      <c r="F3851">
        <v>-95966.16</v>
      </c>
      <c r="G3851">
        <v>-1125.81</v>
      </c>
      <c r="H3851">
        <v>18873.7</v>
      </c>
      <c r="I3851">
        <v>0.86499999999999999</v>
      </c>
      <c r="J3851">
        <v>33673.337</v>
      </c>
      <c r="K3851">
        <v>-1770.2940000000001</v>
      </c>
    </row>
    <row r="3852" spans="1:11">
      <c r="A3852" t="str">
        <f t="shared" si="60"/>
        <v>9TH FLUL21.35</v>
      </c>
      <c r="B3852" t="s">
        <v>52</v>
      </c>
      <c r="C3852" t="s">
        <v>72</v>
      </c>
      <c r="D3852" t="s">
        <v>13</v>
      </c>
      <c r="E3852">
        <v>1.35</v>
      </c>
      <c r="F3852">
        <v>-95966.16</v>
      </c>
      <c r="G3852">
        <v>-1125.81</v>
      </c>
      <c r="H3852">
        <v>18873.7</v>
      </c>
      <c r="I3852">
        <v>0.86499999999999999</v>
      </c>
      <c r="J3852">
        <v>6841.9579999999996</v>
      </c>
      <c r="K3852">
        <v>-158.387</v>
      </c>
    </row>
    <row r="3853" spans="1:11">
      <c r="A3853" t="str">
        <f t="shared" si="60"/>
        <v>9TH FLUL22.7</v>
      </c>
      <c r="B3853" t="s">
        <v>52</v>
      </c>
      <c r="C3853" t="s">
        <v>72</v>
      </c>
      <c r="D3853" t="s">
        <v>13</v>
      </c>
      <c r="E3853">
        <v>2.7</v>
      </c>
      <c r="F3853">
        <v>-95966.16</v>
      </c>
      <c r="G3853">
        <v>-1125.81</v>
      </c>
      <c r="H3853">
        <v>18873.7</v>
      </c>
      <c r="I3853">
        <v>0.86499999999999999</v>
      </c>
      <c r="J3853">
        <v>-20089.403999999999</v>
      </c>
      <c r="K3853">
        <v>1455.838</v>
      </c>
    </row>
    <row r="3854" spans="1:11">
      <c r="A3854" t="str">
        <f t="shared" ref="A3854:A3917" si="61">+CONCATENATE(B3854,D3854,E3854)</f>
        <v>9TH FLUL30</v>
      </c>
      <c r="B3854" t="s">
        <v>52</v>
      </c>
      <c r="C3854" t="s">
        <v>72</v>
      </c>
      <c r="D3854" t="s">
        <v>14</v>
      </c>
      <c r="E3854">
        <v>0</v>
      </c>
      <c r="F3854">
        <v>-5628.28</v>
      </c>
      <c r="G3854">
        <v>-657.41</v>
      </c>
      <c r="H3854">
        <v>1920.51</v>
      </c>
      <c r="I3854">
        <v>123.79300000000001</v>
      </c>
      <c r="J3854">
        <v>3266.2660000000001</v>
      </c>
      <c r="K3854">
        <v>-1114.962</v>
      </c>
    </row>
    <row r="3855" spans="1:11">
      <c r="A3855" t="str">
        <f t="shared" si="61"/>
        <v>9TH FLUL31.35</v>
      </c>
      <c r="B3855" t="s">
        <v>52</v>
      </c>
      <c r="C3855" t="s">
        <v>72</v>
      </c>
      <c r="D3855" t="s">
        <v>14</v>
      </c>
      <c r="E3855">
        <v>1.35</v>
      </c>
      <c r="F3855">
        <v>-5628.28</v>
      </c>
      <c r="G3855">
        <v>-657.41</v>
      </c>
      <c r="H3855">
        <v>1920.51</v>
      </c>
      <c r="I3855">
        <v>123.79300000000001</v>
      </c>
      <c r="J3855">
        <v>538.822</v>
      </c>
      <c r="K3855">
        <v>-133.32499999999999</v>
      </c>
    </row>
    <row r="3856" spans="1:11">
      <c r="A3856" t="str">
        <f t="shared" si="61"/>
        <v>9TH FLUL32.7</v>
      </c>
      <c r="B3856" t="s">
        <v>52</v>
      </c>
      <c r="C3856" t="s">
        <v>72</v>
      </c>
      <c r="D3856" t="s">
        <v>14</v>
      </c>
      <c r="E3856">
        <v>2.7</v>
      </c>
      <c r="F3856">
        <v>-5628.28</v>
      </c>
      <c r="G3856">
        <v>-657.41</v>
      </c>
      <c r="H3856">
        <v>1920.51</v>
      </c>
      <c r="I3856">
        <v>123.79300000000001</v>
      </c>
      <c r="J3856">
        <v>-2196.498</v>
      </c>
      <c r="K3856">
        <v>850.26099999999997</v>
      </c>
    </row>
    <row r="3857" spans="1:11">
      <c r="A3857" t="str">
        <f t="shared" si="61"/>
        <v>8TH FLUL10</v>
      </c>
      <c r="B3857" t="s">
        <v>53</v>
      </c>
      <c r="C3857" t="s">
        <v>72</v>
      </c>
      <c r="D3857" t="s">
        <v>12</v>
      </c>
      <c r="E3857">
        <v>0</v>
      </c>
      <c r="F3857">
        <v>-107522.63</v>
      </c>
      <c r="G3857">
        <v>21014.47</v>
      </c>
      <c r="H3857">
        <v>-1481.93</v>
      </c>
      <c r="I3857">
        <v>49.564999999999998</v>
      </c>
      <c r="J3857">
        <v>-2609.5880000000002</v>
      </c>
      <c r="K3857">
        <v>38695.332000000002</v>
      </c>
    </row>
    <row r="3858" spans="1:11">
      <c r="A3858" t="str">
        <f t="shared" si="61"/>
        <v>8TH FLUL11.35</v>
      </c>
      <c r="B3858" t="s">
        <v>53</v>
      </c>
      <c r="C3858" t="s">
        <v>72</v>
      </c>
      <c r="D3858" t="s">
        <v>12</v>
      </c>
      <c r="E3858">
        <v>1.35</v>
      </c>
      <c r="F3858">
        <v>-107522.63</v>
      </c>
      <c r="G3858">
        <v>21014.47</v>
      </c>
      <c r="H3858">
        <v>-1481.93</v>
      </c>
      <c r="I3858">
        <v>49.564999999999998</v>
      </c>
      <c r="J3858">
        <v>-550.57299999999998</v>
      </c>
      <c r="K3858">
        <v>6659.6369999999997</v>
      </c>
    </row>
    <row r="3859" spans="1:11">
      <c r="A3859" t="str">
        <f t="shared" si="61"/>
        <v>8TH FLUL12.7</v>
      </c>
      <c r="B3859" t="s">
        <v>53</v>
      </c>
      <c r="C3859" t="s">
        <v>72</v>
      </c>
      <c r="D3859" t="s">
        <v>12</v>
      </c>
      <c r="E3859">
        <v>2.7</v>
      </c>
      <c r="F3859">
        <v>-107522.63</v>
      </c>
      <c r="G3859">
        <v>21014.47</v>
      </c>
      <c r="H3859">
        <v>-1481.93</v>
      </c>
      <c r="I3859">
        <v>49.564999999999998</v>
      </c>
      <c r="J3859">
        <v>1517.8589999999999</v>
      </c>
      <c r="K3859">
        <v>-25489.998</v>
      </c>
    </row>
    <row r="3860" spans="1:11">
      <c r="A3860" t="str">
        <f t="shared" si="61"/>
        <v>8TH FLUL20</v>
      </c>
      <c r="B3860" t="s">
        <v>53</v>
      </c>
      <c r="C3860" t="s">
        <v>72</v>
      </c>
      <c r="D3860" t="s">
        <v>13</v>
      </c>
      <c r="E3860">
        <v>0</v>
      </c>
      <c r="F3860">
        <v>-113956.82</v>
      </c>
      <c r="G3860">
        <v>-1149.6600000000001</v>
      </c>
      <c r="H3860">
        <v>19062.5</v>
      </c>
      <c r="I3860">
        <v>1.68</v>
      </c>
      <c r="J3860">
        <v>35134.824000000001</v>
      </c>
      <c r="K3860">
        <v>-1993.8109999999999</v>
      </c>
    </row>
    <row r="3861" spans="1:11">
      <c r="A3861" t="str">
        <f t="shared" si="61"/>
        <v>8TH FLUL21.35</v>
      </c>
      <c r="B3861" t="s">
        <v>53</v>
      </c>
      <c r="C3861" t="s">
        <v>72</v>
      </c>
      <c r="D3861" t="s">
        <v>13</v>
      </c>
      <c r="E3861">
        <v>1.35</v>
      </c>
      <c r="F3861">
        <v>-113956.82</v>
      </c>
      <c r="G3861">
        <v>-1149.6600000000001</v>
      </c>
      <c r="H3861">
        <v>19062.5</v>
      </c>
      <c r="I3861">
        <v>1.68</v>
      </c>
      <c r="J3861">
        <v>7836.8239999999996</v>
      </c>
      <c r="K3861">
        <v>-327.58800000000002</v>
      </c>
    </row>
    <row r="3862" spans="1:11">
      <c r="A3862" t="str">
        <f t="shared" si="61"/>
        <v>8TH FLUL22.7</v>
      </c>
      <c r="B3862" t="s">
        <v>53</v>
      </c>
      <c r="C3862" t="s">
        <v>72</v>
      </c>
      <c r="D3862" t="s">
        <v>13</v>
      </c>
      <c r="E3862">
        <v>2.7</v>
      </c>
      <c r="F3862">
        <v>-113956.82</v>
      </c>
      <c r="G3862">
        <v>-1149.6600000000001</v>
      </c>
      <c r="H3862">
        <v>19062.5</v>
      </c>
      <c r="I3862">
        <v>1.68</v>
      </c>
      <c r="J3862">
        <v>-19595.197</v>
      </c>
      <c r="K3862">
        <v>1344.242</v>
      </c>
    </row>
    <row r="3863" spans="1:11">
      <c r="A3863" t="str">
        <f t="shared" si="61"/>
        <v>8TH FLUL30</v>
      </c>
      <c r="B3863" t="s">
        <v>53</v>
      </c>
      <c r="C3863" t="s">
        <v>72</v>
      </c>
      <c r="D3863" t="s">
        <v>14</v>
      </c>
      <c r="E3863">
        <v>0</v>
      </c>
      <c r="F3863">
        <v>-6914.8</v>
      </c>
      <c r="G3863">
        <v>-751.18</v>
      </c>
      <c r="H3863">
        <v>2052.27</v>
      </c>
      <c r="I3863">
        <v>129.21299999999999</v>
      </c>
      <c r="J3863">
        <v>3636.2489999999998</v>
      </c>
      <c r="K3863">
        <v>-1413.7170000000001</v>
      </c>
    </row>
    <row r="3864" spans="1:11">
      <c r="A3864" t="str">
        <f t="shared" si="61"/>
        <v>8TH FLUL31.35</v>
      </c>
      <c r="B3864" t="s">
        <v>53</v>
      </c>
      <c r="C3864" t="s">
        <v>72</v>
      </c>
      <c r="D3864" t="s">
        <v>14</v>
      </c>
      <c r="E3864">
        <v>1.35</v>
      </c>
      <c r="F3864">
        <v>-6914.8</v>
      </c>
      <c r="G3864">
        <v>-751.18</v>
      </c>
      <c r="H3864">
        <v>2052.27</v>
      </c>
      <c r="I3864">
        <v>129.21299999999999</v>
      </c>
      <c r="J3864">
        <v>702.49</v>
      </c>
      <c r="K3864">
        <v>-286.85500000000002</v>
      </c>
    </row>
    <row r="3865" spans="1:11">
      <c r="A3865" t="str">
        <f t="shared" si="61"/>
        <v>8TH FLUL32.7</v>
      </c>
      <c r="B3865" t="s">
        <v>53</v>
      </c>
      <c r="C3865" t="s">
        <v>72</v>
      </c>
      <c r="D3865" t="s">
        <v>14</v>
      </c>
      <c r="E3865">
        <v>2.7</v>
      </c>
      <c r="F3865">
        <v>-6914.8</v>
      </c>
      <c r="G3865">
        <v>-751.18</v>
      </c>
      <c r="H3865">
        <v>2052.27</v>
      </c>
      <c r="I3865">
        <v>129.21299999999999</v>
      </c>
      <c r="J3865">
        <v>-2243.2849999999999</v>
      </c>
      <c r="K3865">
        <v>844.91300000000001</v>
      </c>
    </row>
    <row r="3866" spans="1:11">
      <c r="A3866" t="str">
        <f t="shared" si="61"/>
        <v>7TH FLUL10</v>
      </c>
      <c r="B3866" t="s">
        <v>54</v>
      </c>
      <c r="C3866" t="s">
        <v>72</v>
      </c>
      <c r="D3866" t="s">
        <v>12</v>
      </c>
      <c r="E3866">
        <v>0</v>
      </c>
      <c r="F3866">
        <v>-127747.58</v>
      </c>
      <c r="G3866">
        <v>21738.61</v>
      </c>
      <c r="H3866">
        <v>-1234.46</v>
      </c>
      <c r="I3866">
        <v>50.460999999999999</v>
      </c>
      <c r="J3866">
        <v>-2069.2730000000001</v>
      </c>
      <c r="K3866">
        <v>46720.84</v>
      </c>
    </row>
    <row r="3867" spans="1:11">
      <c r="A3867" t="str">
        <f t="shared" si="61"/>
        <v>7TH FLUL11.35</v>
      </c>
      <c r="B3867" t="s">
        <v>54</v>
      </c>
      <c r="C3867" t="s">
        <v>72</v>
      </c>
      <c r="D3867" t="s">
        <v>12</v>
      </c>
      <c r="E3867">
        <v>1.35</v>
      </c>
      <c r="F3867">
        <v>-127747.58</v>
      </c>
      <c r="G3867">
        <v>21738.61</v>
      </c>
      <c r="H3867">
        <v>-1234.46</v>
      </c>
      <c r="I3867">
        <v>50.460999999999999</v>
      </c>
      <c r="J3867">
        <v>-334.476</v>
      </c>
      <c r="K3867">
        <v>13319.834000000001</v>
      </c>
    </row>
    <row r="3868" spans="1:11">
      <c r="A3868" t="str">
        <f t="shared" si="61"/>
        <v>7TH FLUL12.7</v>
      </c>
      <c r="B3868" t="s">
        <v>54</v>
      </c>
      <c r="C3868" t="s">
        <v>72</v>
      </c>
      <c r="D3868" t="s">
        <v>12</v>
      </c>
      <c r="E3868">
        <v>2.7</v>
      </c>
      <c r="F3868">
        <v>-127747.58</v>
      </c>
      <c r="G3868">
        <v>21738.61</v>
      </c>
      <c r="H3868">
        <v>-1234.46</v>
      </c>
      <c r="I3868">
        <v>50.460999999999999</v>
      </c>
      <c r="J3868">
        <v>1406.8810000000001</v>
      </c>
      <c r="K3868">
        <v>-20342.18</v>
      </c>
    </row>
    <row r="3869" spans="1:11">
      <c r="A3869" t="str">
        <f t="shared" si="61"/>
        <v>7TH FLUL20</v>
      </c>
      <c r="B3869" t="s">
        <v>54</v>
      </c>
      <c r="C3869" t="s">
        <v>72</v>
      </c>
      <c r="D3869" t="s">
        <v>13</v>
      </c>
      <c r="E3869">
        <v>0</v>
      </c>
      <c r="F3869">
        <v>-131425.5</v>
      </c>
      <c r="G3869">
        <v>-1081.72</v>
      </c>
      <c r="H3869">
        <v>16429.669999999998</v>
      </c>
      <c r="I3869">
        <v>2.137</v>
      </c>
      <c r="J3869">
        <v>29838.727999999999</v>
      </c>
      <c r="K3869">
        <v>-2091.5120000000002</v>
      </c>
    </row>
    <row r="3870" spans="1:11">
      <c r="A3870" t="str">
        <f t="shared" si="61"/>
        <v>7TH FLUL21.35</v>
      </c>
      <c r="B3870" t="s">
        <v>54</v>
      </c>
      <c r="C3870" t="s">
        <v>72</v>
      </c>
      <c r="D3870" t="s">
        <v>13</v>
      </c>
      <c r="E3870">
        <v>1.35</v>
      </c>
      <c r="F3870">
        <v>-131425.5</v>
      </c>
      <c r="G3870">
        <v>-1081.72</v>
      </c>
      <c r="H3870">
        <v>16429.669999999998</v>
      </c>
      <c r="I3870">
        <v>2.137</v>
      </c>
      <c r="J3870">
        <v>5891.8919999999998</v>
      </c>
      <c r="K3870">
        <v>-503.46699999999998</v>
      </c>
    </row>
    <row r="3871" spans="1:11">
      <c r="A3871" t="str">
        <f t="shared" si="61"/>
        <v>7TH FLUL22.7</v>
      </c>
      <c r="B3871" t="s">
        <v>54</v>
      </c>
      <c r="C3871" t="s">
        <v>72</v>
      </c>
      <c r="D3871" t="s">
        <v>13</v>
      </c>
      <c r="E3871">
        <v>2.7</v>
      </c>
      <c r="F3871">
        <v>-131425.5</v>
      </c>
      <c r="G3871">
        <v>-1081.72</v>
      </c>
      <c r="H3871">
        <v>16429.669999999998</v>
      </c>
      <c r="I3871">
        <v>2.137</v>
      </c>
      <c r="J3871">
        <v>-18170.467000000001</v>
      </c>
      <c r="K3871">
        <v>1094.4459999999999</v>
      </c>
    </row>
    <row r="3872" spans="1:11">
      <c r="A3872" t="str">
        <f t="shared" si="61"/>
        <v>7TH FLUL30</v>
      </c>
      <c r="B3872" t="s">
        <v>54</v>
      </c>
      <c r="C3872" t="s">
        <v>72</v>
      </c>
      <c r="D3872" t="s">
        <v>14</v>
      </c>
      <c r="E3872">
        <v>0</v>
      </c>
      <c r="F3872">
        <v>-8222.99</v>
      </c>
      <c r="G3872">
        <v>-482.1</v>
      </c>
      <c r="H3872">
        <v>1855.66</v>
      </c>
      <c r="I3872">
        <v>130.071</v>
      </c>
      <c r="J3872">
        <v>3295.3589999999999</v>
      </c>
      <c r="K3872">
        <v>-838.35599999999999</v>
      </c>
    </row>
    <row r="3873" spans="1:11">
      <c r="A3873" t="str">
        <f t="shared" si="61"/>
        <v>7TH FLUL31.35</v>
      </c>
      <c r="B3873" t="s">
        <v>54</v>
      </c>
      <c r="C3873" t="s">
        <v>72</v>
      </c>
      <c r="D3873" t="s">
        <v>14</v>
      </c>
      <c r="E3873">
        <v>1.35</v>
      </c>
      <c r="F3873">
        <v>-8222.99</v>
      </c>
      <c r="G3873">
        <v>-482.1</v>
      </c>
      <c r="H3873">
        <v>1855.66</v>
      </c>
      <c r="I3873">
        <v>130.071</v>
      </c>
      <c r="J3873">
        <v>600.81600000000003</v>
      </c>
      <c r="K3873">
        <v>-55.728000000000002</v>
      </c>
    </row>
    <row r="3874" spans="1:11">
      <c r="A3874" t="str">
        <f t="shared" si="61"/>
        <v>7TH FLUL32.7</v>
      </c>
      <c r="B3874" t="s">
        <v>54</v>
      </c>
      <c r="C3874" t="s">
        <v>72</v>
      </c>
      <c r="D3874" t="s">
        <v>14</v>
      </c>
      <c r="E3874">
        <v>2.7</v>
      </c>
      <c r="F3874">
        <v>-8222.99</v>
      </c>
      <c r="G3874">
        <v>-482.1</v>
      </c>
      <c r="H3874">
        <v>1855.66</v>
      </c>
      <c r="I3874">
        <v>130.071</v>
      </c>
      <c r="J3874">
        <v>-2105.509</v>
      </c>
      <c r="K3874">
        <v>727.99599999999998</v>
      </c>
    </row>
    <row r="3875" spans="1:11">
      <c r="A3875" t="str">
        <f t="shared" si="61"/>
        <v>6TH FLUL10</v>
      </c>
      <c r="B3875" t="s">
        <v>55</v>
      </c>
      <c r="C3875" t="s">
        <v>72</v>
      </c>
      <c r="D3875" t="s">
        <v>12</v>
      </c>
      <c r="E3875">
        <v>0</v>
      </c>
      <c r="F3875">
        <v>-146487.47</v>
      </c>
      <c r="G3875">
        <v>43736.79</v>
      </c>
      <c r="H3875">
        <v>-1128.01</v>
      </c>
      <c r="I3875">
        <v>90.266999999999996</v>
      </c>
      <c r="J3875">
        <v>-1240.5340000000001</v>
      </c>
      <c r="K3875">
        <v>133474.93400000001</v>
      </c>
    </row>
    <row r="3876" spans="1:11">
      <c r="A3876" t="str">
        <f t="shared" si="61"/>
        <v>6TH FLUL11.35</v>
      </c>
      <c r="B3876" t="s">
        <v>55</v>
      </c>
      <c r="C3876" t="s">
        <v>72</v>
      </c>
      <c r="D3876" t="s">
        <v>12</v>
      </c>
      <c r="E3876">
        <v>1.35</v>
      </c>
      <c r="F3876">
        <v>-146487.47</v>
      </c>
      <c r="G3876">
        <v>43736.79</v>
      </c>
      <c r="H3876">
        <v>-1128.01</v>
      </c>
      <c r="I3876">
        <v>90.266999999999996</v>
      </c>
      <c r="J3876">
        <v>368.88600000000002</v>
      </c>
      <c r="K3876">
        <v>71143.820000000007</v>
      </c>
    </row>
    <row r="3877" spans="1:11">
      <c r="A3877" t="str">
        <f t="shared" si="61"/>
        <v>6TH FLUL12.7</v>
      </c>
      <c r="B3877" t="s">
        <v>55</v>
      </c>
      <c r="C3877" t="s">
        <v>72</v>
      </c>
      <c r="D3877" t="s">
        <v>12</v>
      </c>
      <c r="E3877">
        <v>2.7</v>
      </c>
      <c r="F3877">
        <v>-146487.47</v>
      </c>
      <c r="G3877">
        <v>43736.79</v>
      </c>
      <c r="H3877">
        <v>-1128.01</v>
      </c>
      <c r="I3877">
        <v>90.266999999999996</v>
      </c>
      <c r="J3877">
        <v>1974.134</v>
      </c>
      <c r="K3877">
        <v>8007.2969999999996</v>
      </c>
    </row>
    <row r="3878" spans="1:11">
      <c r="A3878" t="str">
        <f t="shared" si="61"/>
        <v>6TH FLUL20</v>
      </c>
      <c r="B3878" t="s">
        <v>55</v>
      </c>
      <c r="C3878" t="s">
        <v>72</v>
      </c>
      <c r="D3878" t="s">
        <v>13</v>
      </c>
      <c r="E3878">
        <v>0</v>
      </c>
      <c r="F3878">
        <v>-150202.19</v>
      </c>
      <c r="G3878">
        <v>-1494.84</v>
      </c>
      <c r="H3878">
        <v>23120.400000000001</v>
      </c>
      <c r="I3878">
        <v>4.0119999999999996</v>
      </c>
      <c r="J3878">
        <v>44693.534</v>
      </c>
      <c r="K3878">
        <v>-3927.7489999999998</v>
      </c>
    </row>
    <row r="3879" spans="1:11">
      <c r="A3879" t="str">
        <f t="shared" si="61"/>
        <v>6TH FLUL21.35</v>
      </c>
      <c r="B3879" t="s">
        <v>55</v>
      </c>
      <c r="C3879" t="s">
        <v>72</v>
      </c>
      <c r="D3879" t="s">
        <v>13</v>
      </c>
      <c r="E3879">
        <v>1.35</v>
      </c>
      <c r="F3879">
        <v>-150202.19</v>
      </c>
      <c r="G3879">
        <v>-1494.84</v>
      </c>
      <c r="H3879">
        <v>23120.400000000001</v>
      </c>
      <c r="I3879">
        <v>4.0119999999999996</v>
      </c>
      <c r="J3879">
        <v>11616.983</v>
      </c>
      <c r="K3879">
        <v>-1799.5709999999999</v>
      </c>
    </row>
    <row r="3880" spans="1:11">
      <c r="A3880" t="str">
        <f t="shared" si="61"/>
        <v>6TH FLUL22.7</v>
      </c>
      <c r="B3880" t="s">
        <v>55</v>
      </c>
      <c r="C3880" t="s">
        <v>72</v>
      </c>
      <c r="D3880" t="s">
        <v>13</v>
      </c>
      <c r="E3880">
        <v>2.7</v>
      </c>
      <c r="F3880">
        <v>-150202.19</v>
      </c>
      <c r="G3880">
        <v>-1494.84</v>
      </c>
      <c r="H3880">
        <v>23120.400000000001</v>
      </c>
      <c r="I3880">
        <v>4.0119999999999996</v>
      </c>
      <c r="J3880">
        <v>-21591.138999999999</v>
      </c>
      <c r="K3880">
        <v>348.98200000000003</v>
      </c>
    </row>
    <row r="3881" spans="1:11">
      <c r="A3881" t="str">
        <f t="shared" si="61"/>
        <v>6TH FLUL30</v>
      </c>
      <c r="B3881" t="s">
        <v>55</v>
      </c>
      <c r="C3881" t="s">
        <v>72</v>
      </c>
      <c r="D3881" t="s">
        <v>14</v>
      </c>
      <c r="E3881">
        <v>0</v>
      </c>
      <c r="F3881">
        <v>-9679.14</v>
      </c>
      <c r="G3881">
        <v>-1830.98</v>
      </c>
      <c r="H3881">
        <v>2567.62</v>
      </c>
      <c r="I3881">
        <v>241.17599999999999</v>
      </c>
      <c r="J3881">
        <v>4972.4579999999996</v>
      </c>
      <c r="K3881">
        <v>-4779.8990000000003</v>
      </c>
    </row>
    <row r="3882" spans="1:11">
      <c r="A3882" t="str">
        <f t="shared" si="61"/>
        <v>6TH FLUL31.35</v>
      </c>
      <c r="B3882" t="s">
        <v>55</v>
      </c>
      <c r="C3882" t="s">
        <v>72</v>
      </c>
      <c r="D3882" t="s">
        <v>14</v>
      </c>
      <c r="E3882">
        <v>1.35</v>
      </c>
      <c r="F3882">
        <v>-9679.14</v>
      </c>
      <c r="G3882">
        <v>-1830.98</v>
      </c>
      <c r="H3882">
        <v>2567.62</v>
      </c>
      <c r="I3882">
        <v>241.17599999999999</v>
      </c>
      <c r="J3882">
        <v>1307.06</v>
      </c>
      <c r="K3882">
        <v>-2184.8519999999999</v>
      </c>
    </row>
    <row r="3883" spans="1:11">
      <c r="A3883" t="str">
        <f t="shared" si="61"/>
        <v>6TH FLUL32.7</v>
      </c>
      <c r="B3883" t="s">
        <v>55</v>
      </c>
      <c r="C3883" t="s">
        <v>72</v>
      </c>
      <c r="D3883" t="s">
        <v>14</v>
      </c>
      <c r="E3883">
        <v>2.7</v>
      </c>
      <c r="F3883">
        <v>-9679.14</v>
      </c>
      <c r="G3883">
        <v>-1830.98</v>
      </c>
      <c r="H3883">
        <v>2567.62</v>
      </c>
      <c r="I3883">
        <v>241.17599999999999</v>
      </c>
      <c r="J3883">
        <v>-2373.1410000000001</v>
      </c>
      <c r="K3883">
        <v>434.93</v>
      </c>
    </row>
    <row r="3884" spans="1:11">
      <c r="A3884" t="str">
        <f t="shared" si="61"/>
        <v>5TH FLUL10</v>
      </c>
      <c r="B3884" t="s">
        <v>33</v>
      </c>
      <c r="C3884" t="s">
        <v>72</v>
      </c>
      <c r="D3884" t="s">
        <v>12</v>
      </c>
      <c r="E3884">
        <v>0</v>
      </c>
      <c r="F3884">
        <v>-134308.23000000001</v>
      </c>
      <c r="G3884">
        <v>28988.79</v>
      </c>
      <c r="H3884">
        <v>-1067.6400000000001</v>
      </c>
      <c r="I3884">
        <v>-2.012</v>
      </c>
      <c r="J3884">
        <v>239.422</v>
      </c>
      <c r="K3884">
        <v>62560.216999999997</v>
      </c>
    </row>
    <row r="3885" spans="1:11">
      <c r="A3885" t="str">
        <f t="shared" si="61"/>
        <v>5TH FLUL11.945</v>
      </c>
      <c r="B3885" t="s">
        <v>33</v>
      </c>
      <c r="C3885" t="s">
        <v>72</v>
      </c>
      <c r="D3885" t="s">
        <v>12</v>
      </c>
      <c r="E3885">
        <v>1.9450000000000001</v>
      </c>
      <c r="F3885">
        <v>-134308.23000000001</v>
      </c>
      <c r="G3885">
        <v>28988.79</v>
      </c>
      <c r="H3885">
        <v>-1067.6400000000001</v>
      </c>
      <c r="I3885">
        <v>-2.012</v>
      </c>
      <c r="J3885">
        <v>2632.2950000000001</v>
      </c>
      <c r="K3885">
        <v>580.61599999999999</v>
      </c>
    </row>
    <row r="3886" spans="1:11">
      <c r="A3886" t="str">
        <f t="shared" si="61"/>
        <v>5TH FLUL13.89</v>
      </c>
      <c r="B3886" t="s">
        <v>33</v>
      </c>
      <c r="C3886" t="s">
        <v>72</v>
      </c>
      <c r="D3886" t="s">
        <v>12</v>
      </c>
      <c r="E3886">
        <v>3.89</v>
      </c>
      <c r="F3886">
        <v>-134308.23000000001</v>
      </c>
      <c r="G3886">
        <v>28988.79</v>
      </c>
      <c r="H3886">
        <v>-1067.6400000000001</v>
      </c>
      <c r="I3886">
        <v>-2.012</v>
      </c>
      <c r="J3886">
        <v>4954.424</v>
      </c>
      <c r="K3886">
        <v>-61415.22</v>
      </c>
    </row>
    <row r="3887" spans="1:11">
      <c r="A3887" t="str">
        <f t="shared" si="61"/>
        <v>5TH FLUL20</v>
      </c>
      <c r="B3887" t="s">
        <v>33</v>
      </c>
      <c r="C3887" t="s">
        <v>72</v>
      </c>
      <c r="D3887" t="s">
        <v>13</v>
      </c>
      <c r="E3887">
        <v>0</v>
      </c>
      <c r="F3887">
        <v>-168183.5</v>
      </c>
      <c r="G3887">
        <v>-668.41</v>
      </c>
      <c r="H3887">
        <v>11176.92</v>
      </c>
      <c r="I3887">
        <v>9.4120000000000008</v>
      </c>
      <c r="J3887">
        <v>34525.557999999997</v>
      </c>
      <c r="K3887">
        <v>-197.65600000000001</v>
      </c>
    </row>
    <row r="3888" spans="1:11">
      <c r="A3888" t="str">
        <f t="shared" si="61"/>
        <v>5TH FLUL21.945</v>
      </c>
      <c r="B3888" t="s">
        <v>33</v>
      </c>
      <c r="C3888" t="s">
        <v>72</v>
      </c>
      <c r="D3888" t="s">
        <v>13</v>
      </c>
      <c r="E3888">
        <v>1.9450000000000001</v>
      </c>
      <c r="F3888">
        <v>-168183.5</v>
      </c>
      <c r="G3888">
        <v>-668.41</v>
      </c>
      <c r="H3888">
        <v>11176.92</v>
      </c>
      <c r="I3888">
        <v>9.4120000000000008</v>
      </c>
      <c r="J3888">
        <v>10032.213</v>
      </c>
      <c r="K3888">
        <v>1352.047</v>
      </c>
    </row>
    <row r="3889" spans="1:11">
      <c r="A3889" t="str">
        <f t="shared" si="61"/>
        <v>5TH FLUL23.89</v>
      </c>
      <c r="B3889" t="s">
        <v>33</v>
      </c>
      <c r="C3889" t="s">
        <v>72</v>
      </c>
      <c r="D3889" t="s">
        <v>13</v>
      </c>
      <c r="E3889">
        <v>3.89</v>
      </c>
      <c r="F3889">
        <v>-168183.5</v>
      </c>
      <c r="G3889">
        <v>-668.41</v>
      </c>
      <c r="H3889">
        <v>11176.92</v>
      </c>
      <c r="I3889">
        <v>9.4120000000000008</v>
      </c>
      <c r="J3889">
        <v>-14731.09</v>
      </c>
      <c r="K3889">
        <v>2865.4160000000002</v>
      </c>
    </row>
    <row r="3890" spans="1:11">
      <c r="A3890" t="str">
        <f t="shared" si="61"/>
        <v>5TH FLUL30</v>
      </c>
      <c r="B3890" t="s">
        <v>33</v>
      </c>
      <c r="C3890" t="s">
        <v>72</v>
      </c>
      <c r="D3890" t="s">
        <v>14</v>
      </c>
      <c r="E3890">
        <v>0</v>
      </c>
      <c r="F3890">
        <v>-11993.58</v>
      </c>
      <c r="G3890">
        <v>-1162.1500000000001</v>
      </c>
      <c r="H3890">
        <v>1215.1500000000001</v>
      </c>
      <c r="I3890">
        <v>217.50800000000001</v>
      </c>
      <c r="J3890">
        <v>3762.538</v>
      </c>
      <c r="K3890">
        <v>-2439.13</v>
      </c>
    </row>
    <row r="3891" spans="1:11">
      <c r="A3891" t="str">
        <f t="shared" si="61"/>
        <v>5TH FLUL31.945</v>
      </c>
      <c r="B3891" t="s">
        <v>33</v>
      </c>
      <c r="C3891" t="s">
        <v>72</v>
      </c>
      <c r="D3891" t="s">
        <v>14</v>
      </c>
      <c r="E3891">
        <v>1.9450000000000001</v>
      </c>
      <c r="F3891">
        <v>-11993.58</v>
      </c>
      <c r="G3891">
        <v>-1162.1500000000001</v>
      </c>
      <c r="H3891">
        <v>1215.1500000000001</v>
      </c>
      <c r="I3891">
        <v>217.50800000000001</v>
      </c>
      <c r="J3891">
        <v>1107.3900000000001</v>
      </c>
      <c r="K3891">
        <v>40.112000000000002</v>
      </c>
    </row>
    <row r="3892" spans="1:11">
      <c r="A3892" t="str">
        <f t="shared" si="61"/>
        <v>5TH FLUL33.89</v>
      </c>
      <c r="B3892" t="s">
        <v>33</v>
      </c>
      <c r="C3892" t="s">
        <v>72</v>
      </c>
      <c r="D3892" t="s">
        <v>14</v>
      </c>
      <c r="E3892">
        <v>3.89</v>
      </c>
      <c r="F3892">
        <v>-11993.58</v>
      </c>
      <c r="G3892">
        <v>-1162.1500000000001</v>
      </c>
      <c r="H3892">
        <v>1215.1500000000001</v>
      </c>
      <c r="I3892">
        <v>217.50800000000001</v>
      </c>
      <c r="J3892">
        <v>-1577.557</v>
      </c>
      <c r="K3892">
        <v>2518.3000000000002</v>
      </c>
    </row>
    <row r="3893" spans="1:11">
      <c r="A3893" t="str">
        <f t="shared" si="61"/>
        <v>4TH FLUL10</v>
      </c>
      <c r="B3893" t="s">
        <v>20</v>
      </c>
      <c r="C3893" t="s">
        <v>72</v>
      </c>
      <c r="D3893" t="s">
        <v>12</v>
      </c>
      <c r="E3893">
        <v>0</v>
      </c>
      <c r="F3893">
        <v>-115329.21</v>
      </c>
      <c r="G3893">
        <v>24136.15</v>
      </c>
      <c r="H3893">
        <v>-4662.57</v>
      </c>
      <c r="I3893">
        <v>-185.143</v>
      </c>
      <c r="J3893">
        <v>-7035.6970000000001</v>
      </c>
      <c r="K3893">
        <v>56253.495999999999</v>
      </c>
    </row>
    <row r="3894" spans="1:11">
      <c r="A3894" t="str">
        <f t="shared" si="61"/>
        <v>4TH FLUL11.69</v>
      </c>
      <c r="B3894" t="s">
        <v>20</v>
      </c>
      <c r="C3894" t="s">
        <v>72</v>
      </c>
      <c r="D3894" t="s">
        <v>12</v>
      </c>
      <c r="E3894">
        <v>1.69</v>
      </c>
      <c r="F3894">
        <v>-115329.21</v>
      </c>
      <c r="G3894">
        <v>24136.15</v>
      </c>
      <c r="H3894">
        <v>-4662.57</v>
      </c>
      <c r="I3894">
        <v>-185.143</v>
      </c>
      <c r="J3894">
        <v>1389.646</v>
      </c>
      <c r="K3894">
        <v>10151.423000000001</v>
      </c>
    </row>
    <row r="3895" spans="1:11">
      <c r="A3895" t="str">
        <f t="shared" si="61"/>
        <v>4TH FLUL13.38</v>
      </c>
      <c r="B3895" t="s">
        <v>20</v>
      </c>
      <c r="C3895" t="s">
        <v>72</v>
      </c>
      <c r="D3895" t="s">
        <v>12</v>
      </c>
      <c r="E3895">
        <v>3.38</v>
      </c>
      <c r="F3895">
        <v>-115329.21</v>
      </c>
      <c r="G3895">
        <v>24136.15</v>
      </c>
      <c r="H3895">
        <v>-4662.57</v>
      </c>
      <c r="I3895">
        <v>-185.143</v>
      </c>
      <c r="J3895">
        <v>9783.5310000000009</v>
      </c>
      <c r="K3895">
        <v>-36181.324999999997</v>
      </c>
    </row>
    <row r="3896" spans="1:11">
      <c r="A3896" t="str">
        <f t="shared" si="61"/>
        <v>4TH FLUL20</v>
      </c>
      <c r="B3896" t="s">
        <v>20</v>
      </c>
      <c r="C3896" t="s">
        <v>72</v>
      </c>
      <c r="D3896" t="s">
        <v>13</v>
      </c>
      <c r="E3896">
        <v>0</v>
      </c>
      <c r="F3896">
        <v>-184897.54</v>
      </c>
      <c r="G3896">
        <v>-2196.23</v>
      </c>
      <c r="H3896">
        <v>12553.79</v>
      </c>
      <c r="I3896">
        <v>8.9809999999999999</v>
      </c>
      <c r="J3896">
        <v>33597.447999999997</v>
      </c>
      <c r="K3896">
        <v>-4026.75</v>
      </c>
    </row>
    <row r="3897" spans="1:11">
      <c r="A3897" t="str">
        <f t="shared" si="61"/>
        <v>4TH FLUL21.69</v>
      </c>
      <c r="B3897" t="s">
        <v>20</v>
      </c>
      <c r="C3897" t="s">
        <v>72</v>
      </c>
      <c r="D3897" t="s">
        <v>13</v>
      </c>
      <c r="E3897">
        <v>1.69</v>
      </c>
      <c r="F3897">
        <v>-184897.54</v>
      </c>
      <c r="G3897">
        <v>-2196.23</v>
      </c>
      <c r="H3897">
        <v>12553.79</v>
      </c>
      <c r="I3897">
        <v>8.9809999999999999</v>
      </c>
      <c r="J3897">
        <v>10039.672</v>
      </c>
      <c r="K3897">
        <v>10.641999999999999</v>
      </c>
    </row>
    <row r="3898" spans="1:11">
      <c r="A3898" t="str">
        <f t="shared" si="61"/>
        <v>4TH FLUL23.38</v>
      </c>
      <c r="B3898" t="s">
        <v>20</v>
      </c>
      <c r="C3898" t="s">
        <v>72</v>
      </c>
      <c r="D3898" t="s">
        <v>13</v>
      </c>
      <c r="E3898">
        <v>3.38</v>
      </c>
      <c r="F3898">
        <v>-184897.54</v>
      </c>
      <c r="G3898">
        <v>-2196.23</v>
      </c>
      <c r="H3898">
        <v>12553.79</v>
      </c>
      <c r="I3898">
        <v>8.9809999999999999</v>
      </c>
      <c r="J3898">
        <v>-13746.06</v>
      </c>
      <c r="K3898">
        <v>4047.8270000000002</v>
      </c>
    </row>
    <row r="3899" spans="1:11">
      <c r="A3899" t="str">
        <f t="shared" si="61"/>
        <v>4TH FLUL30</v>
      </c>
      <c r="B3899" t="s">
        <v>20</v>
      </c>
      <c r="C3899" t="s">
        <v>72</v>
      </c>
      <c r="D3899" t="s">
        <v>14</v>
      </c>
      <c r="E3899">
        <v>0</v>
      </c>
      <c r="F3899">
        <v>-14314.81</v>
      </c>
      <c r="G3899">
        <v>-966.97</v>
      </c>
      <c r="H3899">
        <v>1322.02</v>
      </c>
      <c r="I3899">
        <v>191.57599999999999</v>
      </c>
      <c r="J3899">
        <v>3415.6379999999999</v>
      </c>
      <c r="K3899">
        <v>-2350.4780000000001</v>
      </c>
    </row>
    <row r="3900" spans="1:11">
      <c r="A3900" t="str">
        <f t="shared" si="61"/>
        <v>4TH FLUL31.69</v>
      </c>
      <c r="B3900" t="s">
        <v>20</v>
      </c>
      <c r="C3900" t="s">
        <v>72</v>
      </c>
      <c r="D3900" t="s">
        <v>14</v>
      </c>
      <c r="E3900">
        <v>1.69</v>
      </c>
      <c r="F3900">
        <v>-14314.81</v>
      </c>
      <c r="G3900">
        <v>-966.97</v>
      </c>
      <c r="H3900">
        <v>1322.02</v>
      </c>
      <c r="I3900">
        <v>191.57599999999999</v>
      </c>
      <c r="J3900">
        <v>928.971</v>
      </c>
      <c r="K3900">
        <v>-512.53700000000003</v>
      </c>
    </row>
    <row r="3901" spans="1:11">
      <c r="A3901" t="str">
        <f t="shared" si="61"/>
        <v>4TH FLUL33.38</v>
      </c>
      <c r="B3901" t="s">
        <v>20</v>
      </c>
      <c r="C3901" t="s">
        <v>72</v>
      </c>
      <c r="D3901" t="s">
        <v>14</v>
      </c>
      <c r="E3901">
        <v>3.38</v>
      </c>
      <c r="F3901">
        <v>-14314.81</v>
      </c>
      <c r="G3901">
        <v>-966.97</v>
      </c>
      <c r="H3901">
        <v>1322.02</v>
      </c>
      <c r="I3901">
        <v>191.57599999999999</v>
      </c>
      <c r="J3901">
        <v>-1578.7919999999999</v>
      </c>
      <c r="K3901">
        <v>1337.047</v>
      </c>
    </row>
    <row r="3902" spans="1:11">
      <c r="A3902" t="str">
        <f t="shared" si="61"/>
        <v>3RD FLUL10</v>
      </c>
      <c r="B3902" t="s">
        <v>22</v>
      </c>
      <c r="C3902" t="s">
        <v>72</v>
      </c>
      <c r="D3902" t="s">
        <v>12</v>
      </c>
      <c r="E3902">
        <v>0</v>
      </c>
      <c r="F3902">
        <v>-96735.19</v>
      </c>
      <c r="G3902">
        <v>26779.85</v>
      </c>
      <c r="H3902">
        <v>-4552.58</v>
      </c>
      <c r="I3902">
        <v>-255.078</v>
      </c>
      <c r="J3902">
        <v>-10334.852000000001</v>
      </c>
      <c r="K3902">
        <v>65331.847999999998</v>
      </c>
    </row>
    <row r="3903" spans="1:11">
      <c r="A3903" t="str">
        <f t="shared" si="61"/>
        <v>3RD FLUL11.69</v>
      </c>
      <c r="B3903" t="s">
        <v>22</v>
      </c>
      <c r="C3903" t="s">
        <v>72</v>
      </c>
      <c r="D3903" t="s">
        <v>12</v>
      </c>
      <c r="E3903">
        <v>1.69</v>
      </c>
      <c r="F3903">
        <v>-96735.19</v>
      </c>
      <c r="G3903">
        <v>26779.85</v>
      </c>
      <c r="H3903">
        <v>-4552.58</v>
      </c>
      <c r="I3903">
        <v>-255.078</v>
      </c>
      <c r="J3903">
        <v>-2012.509</v>
      </c>
      <c r="K3903">
        <v>14327.446</v>
      </c>
    </row>
    <row r="3904" spans="1:11">
      <c r="A3904" t="str">
        <f t="shared" si="61"/>
        <v>3RD FLUL13.38</v>
      </c>
      <c r="B3904" t="s">
        <v>22</v>
      </c>
      <c r="C3904" t="s">
        <v>72</v>
      </c>
      <c r="D3904" t="s">
        <v>12</v>
      </c>
      <c r="E3904">
        <v>3.38</v>
      </c>
      <c r="F3904">
        <v>-96735.19</v>
      </c>
      <c r="G3904">
        <v>26779.85</v>
      </c>
      <c r="H3904">
        <v>-4552.58</v>
      </c>
      <c r="I3904">
        <v>-255.078</v>
      </c>
      <c r="J3904">
        <v>6360.3450000000003</v>
      </c>
      <c r="K3904">
        <v>-37036.472999999998</v>
      </c>
    </row>
    <row r="3905" spans="1:11">
      <c r="A3905" t="str">
        <f t="shared" si="61"/>
        <v>3RD FLUL20</v>
      </c>
      <c r="B3905" t="s">
        <v>22</v>
      </c>
      <c r="C3905" t="s">
        <v>72</v>
      </c>
      <c r="D3905" t="s">
        <v>13</v>
      </c>
      <c r="E3905">
        <v>0</v>
      </c>
      <c r="F3905">
        <v>-200173.72</v>
      </c>
      <c r="G3905">
        <v>-1819.2</v>
      </c>
      <c r="H3905">
        <v>10587.17</v>
      </c>
      <c r="I3905">
        <v>-7.766</v>
      </c>
      <c r="J3905">
        <v>30987.606</v>
      </c>
      <c r="K3905">
        <v>-4858.3940000000002</v>
      </c>
    </row>
    <row r="3906" spans="1:11">
      <c r="A3906" t="str">
        <f t="shared" si="61"/>
        <v>3RD FLUL21.69</v>
      </c>
      <c r="B3906" t="s">
        <v>22</v>
      </c>
      <c r="C3906" t="s">
        <v>72</v>
      </c>
      <c r="D3906" t="s">
        <v>13</v>
      </c>
      <c r="E3906">
        <v>1.69</v>
      </c>
      <c r="F3906">
        <v>-200173.72</v>
      </c>
      <c r="G3906">
        <v>-1819.2</v>
      </c>
      <c r="H3906">
        <v>10587.17</v>
      </c>
      <c r="I3906">
        <v>-7.766</v>
      </c>
      <c r="J3906">
        <v>10935.31</v>
      </c>
      <c r="K3906">
        <v>-1456.1980000000001</v>
      </c>
    </row>
    <row r="3907" spans="1:11">
      <c r="A3907" t="str">
        <f t="shared" si="61"/>
        <v>3RD FLUL23.38</v>
      </c>
      <c r="B3907" t="s">
        <v>22</v>
      </c>
      <c r="C3907" t="s">
        <v>72</v>
      </c>
      <c r="D3907" t="s">
        <v>13</v>
      </c>
      <c r="E3907">
        <v>3.38</v>
      </c>
      <c r="F3907">
        <v>-200173.72</v>
      </c>
      <c r="G3907">
        <v>-1819.2</v>
      </c>
      <c r="H3907">
        <v>10587.17</v>
      </c>
      <c r="I3907">
        <v>-7.766</v>
      </c>
      <c r="J3907">
        <v>-9391.1949999999997</v>
      </c>
      <c r="K3907">
        <v>1982.52</v>
      </c>
    </row>
    <row r="3908" spans="1:11">
      <c r="A3908" t="str">
        <f t="shared" si="61"/>
        <v>3RD FLUL30</v>
      </c>
      <c r="B3908" t="s">
        <v>22</v>
      </c>
      <c r="C3908" t="s">
        <v>72</v>
      </c>
      <c r="D3908" t="s">
        <v>14</v>
      </c>
      <c r="E3908">
        <v>0</v>
      </c>
      <c r="F3908">
        <v>-16450.22</v>
      </c>
      <c r="G3908">
        <v>-987.31</v>
      </c>
      <c r="H3908">
        <v>1255.7</v>
      </c>
      <c r="I3908">
        <v>173.17400000000001</v>
      </c>
      <c r="J3908">
        <v>3337.33</v>
      </c>
      <c r="K3908">
        <v>-2593.991</v>
      </c>
    </row>
    <row r="3909" spans="1:11">
      <c r="A3909" t="str">
        <f t="shared" si="61"/>
        <v>3RD FLUL31.69</v>
      </c>
      <c r="B3909" t="s">
        <v>22</v>
      </c>
      <c r="C3909" t="s">
        <v>72</v>
      </c>
      <c r="D3909" t="s">
        <v>14</v>
      </c>
      <c r="E3909">
        <v>1.69</v>
      </c>
      <c r="F3909">
        <v>-16450.22</v>
      </c>
      <c r="G3909">
        <v>-987.31</v>
      </c>
      <c r="H3909">
        <v>1255.7</v>
      </c>
      <c r="I3909">
        <v>173.17400000000001</v>
      </c>
      <c r="J3909">
        <v>965.15200000000004</v>
      </c>
      <c r="K3909">
        <v>-716.91600000000005</v>
      </c>
    </row>
    <row r="3910" spans="1:11">
      <c r="A3910" t="str">
        <f t="shared" si="61"/>
        <v>3RD FLUL33.38</v>
      </c>
      <c r="B3910" t="s">
        <v>22</v>
      </c>
      <c r="C3910" t="s">
        <v>72</v>
      </c>
      <c r="D3910" t="s">
        <v>14</v>
      </c>
      <c r="E3910">
        <v>3.38</v>
      </c>
      <c r="F3910">
        <v>-16450.22</v>
      </c>
      <c r="G3910">
        <v>-987.31</v>
      </c>
      <c r="H3910">
        <v>1255.7</v>
      </c>
      <c r="I3910">
        <v>173.17400000000001</v>
      </c>
      <c r="J3910">
        <v>-1431.2349999999999</v>
      </c>
      <c r="K3910">
        <v>1178.1420000000001</v>
      </c>
    </row>
    <row r="3911" spans="1:11">
      <c r="A3911" t="str">
        <f t="shared" si="61"/>
        <v>2ND FLUL10</v>
      </c>
      <c r="B3911" t="s">
        <v>23</v>
      </c>
      <c r="C3911" t="s">
        <v>72</v>
      </c>
      <c r="D3911" t="s">
        <v>12</v>
      </c>
      <c r="E3911">
        <v>0</v>
      </c>
      <c r="F3911">
        <v>-78622.84</v>
      </c>
      <c r="G3911">
        <v>25395.17</v>
      </c>
      <c r="H3911">
        <v>-3659.24</v>
      </c>
      <c r="I3911">
        <v>-218.86199999999999</v>
      </c>
      <c r="J3911">
        <v>-10744.142</v>
      </c>
      <c r="K3911">
        <v>72492.293999999994</v>
      </c>
    </row>
    <row r="3912" spans="1:11">
      <c r="A3912" t="str">
        <f t="shared" si="61"/>
        <v>2ND FLUL11.69</v>
      </c>
      <c r="B3912" t="s">
        <v>23</v>
      </c>
      <c r="C3912" t="s">
        <v>72</v>
      </c>
      <c r="D3912" t="s">
        <v>12</v>
      </c>
      <c r="E3912">
        <v>1.69</v>
      </c>
      <c r="F3912">
        <v>-78622.84</v>
      </c>
      <c r="G3912">
        <v>25395.17</v>
      </c>
      <c r="H3912">
        <v>-3659.24</v>
      </c>
      <c r="I3912">
        <v>-218.86199999999999</v>
      </c>
      <c r="J3912">
        <v>-4033.43</v>
      </c>
      <c r="K3912">
        <v>24092.764999999999</v>
      </c>
    </row>
    <row r="3913" spans="1:11">
      <c r="A3913" t="str">
        <f t="shared" si="61"/>
        <v>2ND FLUL13.38</v>
      </c>
      <c r="B3913" t="s">
        <v>23</v>
      </c>
      <c r="C3913" t="s">
        <v>72</v>
      </c>
      <c r="D3913" t="s">
        <v>12</v>
      </c>
      <c r="E3913">
        <v>3.38</v>
      </c>
      <c r="F3913">
        <v>-78622.84</v>
      </c>
      <c r="G3913">
        <v>25395.17</v>
      </c>
      <c r="H3913">
        <v>-3659.24</v>
      </c>
      <c r="I3913">
        <v>-218.86199999999999</v>
      </c>
      <c r="J3913">
        <v>2788.0169999999998</v>
      </c>
      <c r="K3913">
        <v>-24968.317999999999</v>
      </c>
    </row>
    <row r="3914" spans="1:11">
      <c r="A3914" t="str">
        <f t="shared" si="61"/>
        <v>2ND FLUL20</v>
      </c>
      <c r="B3914" t="s">
        <v>23</v>
      </c>
      <c r="C3914" t="s">
        <v>72</v>
      </c>
      <c r="D3914" t="s">
        <v>13</v>
      </c>
      <c r="E3914">
        <v>0</v>
      </c>
      <c r="F3914">
        <v>-212750.85</v>
      </c>
      <c r="G3914">
        <v>-1426.74</v>
      </c>
      <c r="H3914">
        <v>7304.38</v>
      </c>
      <c r="I3914">
        <v>-3.3559999999999999</v>
      </c>
      <c r="J3914">
        <v>23924.853999999999</v>
      </c>
      <c r="K3914">
        <v>-4588.8829999999998</v>
      </c>
    </row>
    <row r="3915" spans="1:11">
      <c r="A3915" t="str">
        <f t="shared" si="61"/>
        <v>2ND FLUL21.69</v>
      </c>
      <c r="B3915" t="s">
        <v>23</v>
      </c>
      <c r="C3915" t="s">
        <v>72</v>
      </c>
      <c r="D3915" t="s">
        <v>13</v>
      </c>
      <c r="E3915">
        <v>1.69</v>
      </c>
      <c r="F3915">
        <v>-212750.85</v>
      </c>
      <c r="G3915">
        <v>-1426.74</v>
      </c>
      <c r="H3915">
        <v>7304.38</v>
      </c>
      <c r="I3915">
        <v>-3.3559999999999999</v>
      </c>
      <c r="J3915">
        <v>9737.3670000000002</v>
      </c>
      <c r="K3915">
        <v>-1908.69</v>
      </c>
    </row>
    <row r="3916" spans="1:11">
      <c r="A3916" t="str">
        <f t="shared" si="61"/>
        <v>2ND FLUL23.38</v>
      </c>
      <c r="B3916" t="s">
        <v>23</v>
      </c>
      <c r="C3916" t="s">
        <v>72</v>
      </c>
      <c r="D3916" t="s">
        <v>13</v>
      </c>
      <c r="E3916">
        <v>3.38</v>
      </c>
      <c r="F3916">
        <v>-212750.85</v>
      </c>
      <c r="G3916">
        <v>-1426.74</v>
      </c>
      <c r="H3916">
        <v>7304.38</v>
      </c>
      <c r="I3916">
        <v>-3.3559999999999999</v>
      </c>
      <c r="J3916">
        <v>-4717.4290000000001</v>
      </c>
      <c r="K3916">
        <v>823.899</v>
      </c>
    </row>
    <row r="3917" spans="1:11">
      <c r="A3917" t="str">
        <f t="shared" si="61"/>
        <v>2ND FLUL30</v>
      </c>
      <c r="B3917" t="s">
        <v>23</v>
      </c>
      <c r="C3917" t="s">
        <v>72</v>
      </c>
      <c r="D3917" t="s">
        <v>14</v>
      </c>
      <c r="E3917">
        <v>0</v>
      </c>
      <c r="F3917">
        <v>-18358.740000000002</v>
      </c>
      <c r="G3917">
        <v>-902.33</v>
      </c>
      <c r="H3917">
        <v>1100.3699999999999</v>
      </c>
      <c r="I3917">
        <v>145.88</v>
      </c>
      <c r="J3917">
        <v>3282.569</v>
      </c>
      <c r="K3917">
        <v>-2822.864</v>
      </c>
    </row>
    <row r="3918" spans="1:11">
      <c r="A3918" t="str">
        <f t="shared" ref="A3918:A3981" si="62">+CONCATENATE(B3918,D3918,E3918)</f>
        <v>2ND FLUL31.69</v>
      </c>
      <c r="B3918" t="s">
        <v>23</v>
      </c>
      <c r="C3918" t="s">
        <v>72</v>
      </c>
      <c r="D3918" t="s">
        <v>14</v>
      </c>
      <c r="E3918">
        <v>1.69</v>
      </c>
      <c r="F3918">
        <v>-18358.740000000002</v>
      </c>
      <c r="G3918">
        <v>-902.33</v>
      </c>
      <c r="H3918">
        <v>1100.3699999999999</v>
      </c>
      <c r="I3918">
        <v>145.88</v>
      </c>
      <c r="J3918">
        <v>1199.107</v>
      </c>
      <c r="K3918">
        <v>-1115.758</v>
      </c>
    </row>
    <row r="3919" spans="1:11">
      <c r="A3919" t="str">
        <f t="shared" si="62"/>
        <v>2ND FLUL33.38</v>
      </c>
      <c r="B3919" t="s">
        <v>23</v>
      </c>
      <c r="C3919" t="s">
        <v>72</v>
      </c>
      <c r="D3919" t="s">
        <v>14</v>
      </c>
      <c r="E3919">
        <v>3.38</v>
      </c>
      <c r="F3919">
        <v>-18358.740000000002</v>
      </c>
      <c r="G3919">
        <v>-902.33</v>
      </c>
      <c r="H3919">
        <v>1100.3699999999999</v>
      </c>
      <c r="I3919">
        <v>145.88</v>
      </c>
      <c r="J3919">
        <v>-917.27599999999995</v>
      </c>
      <c r="K3919">
        <v>621.97900000000004</v>
      </c>
    </row>
    <row r="3920" spans="1:11">
      <c r="A3920" t="str">
        <f t="shared" si="62"/>
        <v>1ST FLUL10</v>
      </c>
      <c r="B3920" t="s">
        <v>24</v>
      </c>
      <c r="C3920" t="s">
        <v>72</v>
      </c>
      <c r="D3920" t="s">
        <v>12</v>
      </c>
      <c r="E3920">
        <v>0</v>
      </c>
      <c r="F3920">
        <v>-65940.039999999994</v>
      </c>
      <c r="G3920">
        <v>61451.57</v>
      </c>
      <c r="H3920">
        <v>-1044.5</v>
      </c>
      <c r="I3920">
        <v>-153.946</v>
      </c>
      <c r="J3920">
        <v>-9862.2420000000002</v>
      </c>
      <c r="K3920">
        <v>241038.58300000001</v>
      </c>
    </row>
    <row r="3921" spans="1:11">
      <c r="A3921" t="str">
        <f t="shared" si="62"/>
        <v>1ST FLUL11.79</v>
      </c>
      <c r="B3921" t="s">
        <v>24</v>
      </c>
      <c r="C3921" t="s">
        <v>72</v>
      </c>
      <c r="D3921" t="s">
        <v>12</v>
      </c>
      <c r="E3921">
        <v>1.79</v>
      </c>
      <c r="F3921">
        <v>-65940.039999999994</v>
      </c>
      <c r="G3921">
        <v>61451.57</v>
      </c>
      <c r="H3921">
        <v>-1044.5</v>
      </c>
      <c r="I3921">
        <v>-153.946</v>
      </c>
      <c r="J3921">
        <v>-7771.6130000000003</v>
      </c>
      <c r="K3921">
        <v>128626.337</v>
      </c>
    </row>
    <row r="3922" spans="1:11">
      <c r="A3922" t="str">
        <f t="shared" si="62"/>
        <v>1ST FLUL13.58</v>
      </c>
      <c r="B3922" t="s">
        <v>24</v>
      </c>
      <c r="C3922" t="s">
        <v>72</v>
      </c>
      <c r="D3922" t="s">
        <v>12</v>
      </c>
      <c r="E3922">
        <v>3.58</v>
      </c>
      <c r="F3922">
        <v>-65940.039999999994</v>
      </c>
      <c r="G3922">
        <v>61451.57</v>
      </c>
      <c r="H3922">
        <v>-1044.5</v>
      </c>
      <c r="I3922">
        <v>-153.946</v>
      </c>
      <c r="J3922">
        <v>-5528.5159999999996</v>
      </c>
      <c r="K3922">
        <v>13690.334999999999</v>
      </c>
    </row>
    <row r="3923" spans="1:11">
      <c r="A3923" t="str">
        <f t="shared" si="62"/>
        <v>1ST FLUL20</v>
      </c>
      <c r="B3923" t="s">
        <v>24</v>
      </c>
      <c r="C3923" t="s">
        <v>72</v>
      </c>
      <c r="D3923" t="s">
        <v>13</v>
      </c>
      <c r="E3923">
        <v>0</v>
      </c>
      <c r="F3923">
        <v>-217873.22</v>
      </c>
      <c r="G3923">
        <v>-3423.28</v>
      </c>
      <c r="H3923">
        <v>6054.42</v>
      </c>
      <c r="I3923">
        <v>-5.4320000000000004</v>
      </c>
      <c r="J3923">
        <v>36840.053999999996</v>
      </c>
      <c r="K3923">
        <v>-13601.013999999999</v>
      </c>
    </row>
    <row r="3924" spans="1:11">
      <c r="A3924" t="str">
        <f t="shared" si="62"/>
        <v>1ST FLUL21.79</v>
      </c>
      <c r="B3924" t="s">
        <v>24</v>
      </c>
      <c r="C3924" t="s">
        <v>72</v>
      </c>
      <c r="D3924" t="s">
        <v>13</v>
      </c>
      <c r="E3924">
        <v>1.79</v>
      </c>
      <c r="F3924">
        <v>-217873.22</v>
      </c>
      <c r="G3924">
        <v>-3423.28</v>
      </c>
      <c r="H3924">
        <v>6054.42</v>
      </c>
      <c r="I3924">
        <v>-5.4320000000000004</v>
      </c>
      <c r="J3924">
        <v>24908.138999999999</v>
      </c>
      <c r="K3924">
        <v>-7398.4459999999999</v>
      </c>
    </row>
    <row r="3925" spans="1:11">
      <c r="A3925" t="str">
        <f t="shared" si="62"/>
        <v>1ST FLUL23.58</v>
      </c>
      <c r="B3925" t="s">
        <v>24</v>
      </c>
      <c r="C3925" t="s">
        <v>72</v>
      </c>
      <c r="D3925" t="s">
        <v>13</v>
      </c>
      <c r="E3925">
        <v>3.58</v>
      </c>
      <c r="F3925">
        <v>-217873.22</v>
      </c>
      <c r="G3925">
        <v>-3423.28</v>
      </c>
      <c r="H3925">
        <v>6054.42</v>
      </c>
      <c r="I3925">
        <v>-5.4320000000000004</v>
      </c>
      <c r="J3925">
        <v>12487.544</v>
      </c>
      <c r="K3925">
        <v>-1050.7159999999999</v>
      </c>
    </row>
    <row r="3926" spans="1:11">
      <c r="A3926" t="str">
        <f t="shared" si="62"/>
        <v>1ST FLUL30</v>
      </c>
      <c r="B3926" t="s">
        <v>24</v>
      </c>
      <c r="C3926" t="s">
        <v>72</v>
      </c>
      <c r="D3926" t="s">
        <v>14</v>
      </c>
      <c r="E3926">
        <v>0</v>
      </c>
      <c r="F3926">
        <v>-19248.919999999998</v>
      </c>
      <c r="G3926">
        <v>-1756.2</v>
      </c>
      <c r="H3926">
        <v>910.31</v>
      </c>
      <c r="I3926">
        <v>137.428</v>
      </c>
      <c r="J3926">
        <v>5463.9560000000001</v>
      </c>
      <c r="K3926">
        <v>-7331.9849999999997</v>
      </c>
    </row>
    <row r="3927" spans="1:11">
      <c r="A3927" t="str">
        <f t="shared" si="62"/>
        <v>1ST FLUL31.79</v>
      </c>
      <c r="B3927" t="s">
        <v>24</v>
      </c>
      <c r="C3927" t="s">
        <v>72</v>
      </c>
      <c r="D3927" t="s">
        <v>14</v>
      </c>
      <c r="E3927">
        <v>1.79</v>
      </c>
      <c r="F3927">
        <v>-19248.919999999998</v>
      </c>
      <c r="G3927">
        <v>-1756.2</v>
      </c>
      <c r="H3927">
        <v>910.31</v>
      </c>
      <c r="I3927">
        <v>137.428</v>
      </c>
      <c r="J3927">
        <v>3726.4720000000002</v>
      </c>
      <c r="K3927">
        <v>-4115.9279999999999</v>
      </c>
    </row>
    <row r="3928" spans="1:11">
      <c r="A3928" t="str">
        <f t="shared" si="62"/>
        <v>1ST FLUL33.58</v>
      </c>
      <c r="B3928" t="s">
        <v>24</v>
      </c>
      <c r="C3928" t="s">
        <v>72</v>
      </c>
      <c r="D3928" t="s">
        <v>14</v>
      </c>
      <c r="E3928">
        <v>3.58</v>
      </c>
      <c r="F3928">
        <v>-19248.919999999998</v>
      </c>
      <c r="G3928">
        <v>-1756.2</v>
      </c>
      <c r="H3928">
        <v>910.31</v>
      </c>
      <c r="I3928">
        <v>137.428</v>
      </c>
      <c r="J3928">
        <v>1915.877</v>
      </c>
      <c r="K3928">
        <v>-819.11400000000003</v>
      </c>
    </row>
    <row r="3929" spans="1:11">
      <c r="A3929" t="str">
        <f t="shared" si="62"/>
        <v>GROUND FLUL10</v>
      </c>
      <c r="B3929" t="s">
        <v>10</v>
      </c>
      <c r="C3929" t="s">
        <v>72</v>
      </c>
      <c r="D3929" t="s">
        <v>12</v>
      </c>
      <c r="E3929">
        <v>0</v>
      </c>
      <c r="F3929">
        <v>-51919.78</v>
      </c>
      <c r="G3929">
        <v>-4019.49</v>
      </c>
      <c r="H3929">
        <v>3182.78</v>
      </c>
      <c r="I3929">
        <v>-3.2919999999999998</v>
      </c>
      <c r="J3929">
        <v>1419.5150000000001</v>
      </c>
      <c r="K3929">
        <v>781.34900000000005</v>
      </c>
    </row>
    <row r="3930" spans="1:11">
      <c r="A3930" t="str">
        <f t="shared" si="62"/>
        <v>GROUND FLUL11.615</v>
      </c>
      <c r="B3930" t="s">
        <v>10</v>
      </c>
      <c r="C3930" t="s">
        <v>72</v>
      </c>
      <c r="D3930" t="s">
        <v>12</v>
      </c>
      <c r="E3930">
        <v>1.615</v>
      </c>
      <c r="F3930">
        <v>-51919.78</v>
      </c>
      <c r="G3930">
        <v>-4019.49</v>
      </c>
      <c r="H3930">
        <v>3182.78</v>
      </c>
      <c r="I3930">
        <v>-3.2919999999999998</v>
      </c>
      <c r="J3930">
        <v>-3723.5819999999999</v>
      </c>
      <c r="K3930">
        <v>7230.4459999999999</v>
      </c>
    </row>
    <row r="3931" spans="1:11">
      <c r="A3931" t="str">
        <f t="shared" si="62"/>
        <v>GROUND FLUL13.23</v>
      </c>
      <c r="B3931" t="s">
        <v>10</v>
      </c>
      <c r="C3931" t="s">
        <v>72</v>
      </c>
      <c r="D3931" t="s">
        <v>12</v>
      </c>
      <c r="E3931">
        <v>3.23</v>
      </c>
      <c r="F3931">
        <v>-51919.78</v>
      </c>
      <c r="G3931">
        <v>-4019.49</v>
      </c>
      <c r="H3931">
        <v>3182.78</v>
      </c>
      <c r="I3931">
        <v>-3.2919999999999998</v>
      </c>
      <c r="J3931">
        <v>-8830.4529999999995</v>
      </c>
      <c r="K3931">
        <v>13609.198</v>
      </c>
    </row>
    <row r="3932" spans="1:11">
      <c r="A3932" t="str">
        <f t="shared" si="62"/>
        <v>GROUND FLUL20</v>
      </c>
      <c r="B3932" t="s">
        <v>10</v>
      </c>
      <c r="C3932" t="s">
        <v>72</v>
      </c>
      <c r="D3932" t="s">
        <v>13</v>
      </c>
      <c r="E3932">
        <v>0</v>
      </c>
      <c r="F3932">
        <v>-142136.25</v>
      </c>
      <c r="G3932">
        <v>-3351.85</v>
      </c>
      <c r="H3932">
        <v>-10943.87</v>
      </c>
      <c r="I3932">
        <v>-5.3179999999999996</v>
      </c>
      <c r="J3932">
        <v>-1746.51</v>
      </c>
      <c r="K3932">
        <v>-5652.8850000000002</v>
      </c>
    </row>
    <row r="3933" spans="1:11">
      <c r="A3933" t="str">
        <f t="shared" si="62"/>
        <v>GROUND FLUL21.615</v>
      </c>
      <c r="B3933" t="s">
        <v>10</v>
      </c>
      <c r="C3933" t="s">
        <v>72</v>
      </c>
      <c r="D3933" t="s">
        <v>13</v>
      </c>
      <c r="E3933">
        <v>1.615</v>
      </c>
      <c r="F3933">
        <v>-142136.25</v>
      </c>
      <c r="G3933">
        <v>-3351.85</v>
      </c>
      <c r="H3933">
        <v>-10943.87</v>
      </c>
      <c r="I3933">
        <v>-5.3179999999999996</v>
      </c>
      <c r="J3933">
        <v>15806.897000000001</v>
      </c>
      <c r="K3933">
        <v>-247.21700000000001</v>
      </c>
    </row>
    <row r="3934" spans="1:11">
      <c r="A3934" t="str">
        <f t="shared" si="62"/>
        <v>GROUND FLUL23.23</v>
      </c>
      <c r="B3934" t="s">
        <v>10</v>
      </c>
      <c r="C3934" t="s">
        <v>72</v>
      </c>
      <c r="D3934" t="s">
        <v>13</v>
      </c>
      <c r="E3934">
        <v>3.23</v>
      </c>
      <c r="F3934">
        <v>-142136.25</v>
      </c>
      <c r="G3934">
        <v>-3351.85</v>
      </c>
      <c r="H3934">
        <v>-10943.87</v>
      </c>
      <c r="I3934">
        <v>-5.3179999999999996</v>
      </c>
      <c r="J3934">
        <v>33206.519999999997</v>
      </c>
      <c r="K3934">
        <v>5160.8549999999996</v>
      </c>
    </row>
    <row r="3935" spans="1:11">
      <c r="A3935" t="str">
        <f t="shared" si="62"/>
        <v>GROUND FLUL30</v>
      </c>
      <c r="B3935" t="s">
        <v>10</v>
      </c>
      <c r="C3935" t="s">
        <v>72</v>
      </c>
      <c r="D3935" t="s">
        <v>14</v>
      </c>
      <c r="E3935">
        <v>0</v>
      </c>
      <c r="F3935">
        <v>-10068.11</v>
      </c>
      <c r="G3935">
        <v>68.319999999999993</v>
      </c>
      <c r="H3935">
        <v>-1897.88</v>
      </c>
      <c r="I3935">
        <v>3.9849999999999999</v>
      </c>
      <c r="J3935">
        <v>-1156.308</v>
      </c>
      <c r="K3935">
        <v>-107.563</v>
      </c>
    </row>
    <row r="3936" spans="1:11">
      <c r="A3936" t="str">
        <f t="shared" si="62"/>
        <v>GROUND FLUL31.615</v>
      </c>
      <c r="B3936" t="s">
        <v>10</v>
      </c>
      <c r="C3936" t="s">
        <v>72</v>
      </c>
      <c r="D3936" t="s">
        <v>14</v>
      </c>
      <c r="E3936">
        <v>1.615</v>
      </c>
      <c r="F3936">
        <v>-10068.11</v>
      </c>
      <c r="G3936">
        <v>68.319999999999993</v>
      </c>
      <c r="H3936">
        <v>-1897.88</v>
      </c>
      <c r="I3936">
        <v>3.9849999999999999</v>
      </c>
      <c r="J3936">
        <v>1916.1579999999999</v>
      </c>
      <c r="K3936">
        <v>-217.05799999999999</v>
      </c>
    </row>
    <row r="3937" spans="1:11">
      <c r="A3937" t="str">
        <f t="shared" si="62"/>
        <v>GROUND FLUL33.23</v>
      </c>
      <c r="B3937" t="s">
        <v>10</v>
      </c>
      <c r="C3937" t="s">
        <v>72</v>
      </c>
      <c r="D3937" t="s">
        <v>14</v>
      </c>
      <c r="E3937">
        <v>3.23</v>
      </c>
      <c r="F3937">
        <v>-10068.11</v>
      </c>
      <c r="G3937">
        <v>68.319999999999993</v>
      </c>
      <c r="H3937">
        <v>-1897.88</v>
      </c>
      <c r="I3937">
        <v>3.9849999999999999</v>
      </c>
      <c r="J3937">
        <v>4969.9809999999998</v>
      </c>
      <c r="K3937">
        <v>-324.44099999999997</v>
      </c>
    </row>
    <row r="3938" spans="1:11">
      <c r="A3938" t="str">
        <f t="shared" si="62"/>
        <v>BASE 1 FLUL10</v>
      </c>
      <c r="B3938" t="s">
        <v>15</v>
      </c>
      <c r="C3938" t="s">
        <v>72</v>
      </c>
      <c r="D3938" t="s">
        <v>12</v>
      </c>
      <c r="E3938">
        <v>0</v>
      </c>
      <c r="F3938">
        <v>-74421.45</v>
      </c>
      <c r="G3938">
        <v>2742.73</v>
      </c>
      <c r="H3938">
        <v>-696.1</v>
      </c>
      <c r="I3938">
        <v>-1.7070000000000001</v>
      </c>
      <c r="J3938">
        <v>-980.31700000000001</v>
      </c>
      <c r="K3938">
        <v>4613.7550000000001</v>
      </c>
    </row>
    <row r="3939" spans="1:11">
      <c r="A3939" t="str">
        <f t="shared" si="62"/>
        <v>BASE 1 FLUL11.615</v>
      </c>
      <c r="B3939" t="s">
        <v>15</v>
      </c>
      <c r="C3939" t="s">
        <v>72</v>
      </c>
      <c r="D3939" t="s">
        <v>12</v>
      </c>
      <c r="E3939">
        <v>1.615</v>
      </c>
      <c r="F3939">
        <v>-74421.45</v>
      </c>
      <c r="G3939">
        <v>2742.73</v>
      </c>
      <c r="H3939">
        <v>-696.1</v>
      </c>
      <c r="I3939">
        <v>-1.7070000000000001</v>
      </c>
      <c r="J3939">
        <v>147.86600000000001</v>
      </c>
      <c r="K3939">
        <v>143.44999999999999</v>
      </c>
    </row>
    <row r="3940" spans="1:11">
      <c r="A3940" t="str">
        <f t="shared" si="62"/>
        <v>BASE 1 FLUL13.23</v>
      </c>
      <c r="B3940" t="s">
        <v>15</v>
      </c>
      <c r="C3940" t="s">
        <v>72</v>
      </c>
      <c r="D3940" t="s">
        <v>12</v>
      </c>
      <c r="E3940">
        <v>3.23</v>
      </c>
      <c r="F3940">
        <v>-74421.45</v>
      </c>
      <c r="G3940">
        <v>2742.73</v>
      </c>
      <c r="H3940">
        <v>-696.1</v>
      </c>
      <c r="I3940">
        <v>-1.7070000000000001</v>
      </c>
      <c r="J3940">
        <v>1274.7639999999999</v>
      </c>
      <c r="K3940">
        <v>-4328.1009999999997</v>
      </c>
    </row>
    <row r="3941" spans="1:11">
      <c r="A3941" t="str">
        <f t="shared" si="62"/>
        <v>BASE 1 FLUL20</v>
      </c>
      <c r="B3941" t="s">
        <v>15</v>
      </c>
      <c r="C3941" t="s">
        <v>72</v>
      </c>
      <c r="D3941" t="s">
        <v>13</v>
      </c>
      <c r="E3941">
        <v>0</v>
      </c>
      <c r="F3941">
        <v>-152387.73000000001</v>
      </c>
      <c r="G3941">
        <v>-3494.22</v>
      </c>
      <c r="H3941">
        <v>1033.21</v>
      </c>
      <c r="I3941">
        <v>-1.875</v>
      </c>
      <c r="J3941">
        <v>2351.8119999999999</v>
      </c>
      <c r="K3941">
        <v>-5262.9269999999997</v>
      </c>
    </row>
    <row r="3942" spans="1:11">
      <c r="A3942" t="str">
        <f t="shared" si="62"/>
        <v>BASE 1 FLUL21.615</v>
      </c>
      <c r="B3942" t="s">
        <v>15</v>
      </c>
      <c r="C3942" t="s">
        <v>72</v>
      </c>
      <c r="D3942" t="s">
        <v>13</v>
      </c>
      <c r="E3942">
        <v>1.615</v>
      </c>
      <c r="F3942">
        <v>-152387.73000000001</v>
      </c>
      <c r="G3942">
        <v>-3494.22</v>
      </c>
      <c r="H3942">
        <v>1033.21</v>
      </c>
      <c r="I3942">
        <v>-1.875</v>
      </c>
      <c r="J3942">
        <v>587.43700000000001</v>
      </c>
      <c r="K3942">
        <v>378.1</v>
      </c>
    </row>
    <row r="3943" spans="1:11">
      <c r="A3943" t="str">
        <f t="shared" si="62"/>
        <v>BASE 1 FLUL23.23</v>
      </c>
      <c r="B3943" t="s">
        <v>15</v>
      </c>
      <c r="C3943" t="s">
        <v>72</v>
      </c>
      <c r="D3943" t="s">
        <v>13</v>
      </c>
      <c r="E3943">
        <v>3.23</v>
      </c>
      <c r="F3943">
        <v>-152387.73000000001</v>
      </c>
      <c r="G3943">
        <v>-3494.22</v>
      </c>
      <c r="H3943">
        <v>1033.21</v>
      </c>
      <c r="I3943">
        <v>-1.875</v>
      </c>
      <c r="J3943">
        <v>-1182.0409999999999</v>
      </c>
      <c r="K3943">
        <v>6015.8419999999996</v>
      </c>
    </row>
    <row r="3944" spans="1:11">
      <c r="A3944" t="str">
        <f t="shared" si="62"/>
        <v>BASE 1 FLUL30</v>
      </c>
      <c r="B3944" t="s">
        <v>15</v>
      </c>
      <c r="C3944" t="s">
        <v>72</v>
      </c>
      <c r="D3944" t="s">
        <v>14</v>
      </c>
      <c r="E3944">
        <v>0</v>
      </c>
      <c r="F3944">
        <v>-6071.3</v>
      </c>
      <c r="G3944">
        <v>-77.150000000000006</v>
      </c>
      <c r="H3944">
        <v>452.15</v>
      </c>
      <c r="I3944">
        <v>1.415</v>
      </c>
      <c r="J3944">
        <v>405.69499999999999</v>
      </c>
      <c r="K3944">
        <v>-122.41</v>
      </c>
    </row>
    <row r="3945" spans="1:11">
      <c r="A3945" t="str">
        <f t="shared" si="62"/>
        <v>BASE 1 FLUL31.615</v>
      </c>
      <c r="B3945" t="s">
        <v>15</v>
      </c>
      <c r="C3945" t="s">
        <v>72</v>
      </c>
      <c r="D3945" t="s">
        <v>14</v>
      </c>
      <c r="E3945">
        <v>1.615</v>
      </c>
      <c r="F3945">
        <v>-6071.3</v>
      </c>
      <c r="G3945">
        <v>-77.150000000000006</v>
      </c>
      <c r="H3945">
        <v>452.15</v>
      </c>
      <c r="I3945">
        <v>1.415</v>
      </c>
      <c r="J3945">
        <v>-326.49400000000003</v>
      </c>
      <c r="K3945">
        <v>2.8140000000000001</v>
      </c>
    </row>
    <row r="3946" spans="1:11">
      <c r="A3946" t="str">
        <f t="shared" si="62"/>
        <v>BASE 1 FLUL33.23</v>
      </c>
      <c r="B3946" t="s">
        <v>15</v>
      </c>
      <c r="C3946" t="s">
        <v>72</v>
      </c>
      <c r="D3946" t="s">
        <v>14</v>
      </c>
      <c r="E3946">
        <v>3.23</v>
      </c>
      <c r="F3946">
        <v>-6071.3</v>
      </c>
      <c r="G3946">
        <v>-77.150000000000006</v>
      </c>
      <c r="H3946">
        <v>452.15</v>
      </c>
      <c r="I3946">
        <v>1.415</v>
      </c>
      <c r="J3946">
        <v>-1055.846</v>
      </c>
      <c r="K3946">
        <v>128.01400000000001</v>
      </c>
    </row>
    <row r="3947" spans="1:11">
      <c r="A3947" t="str">
        <f t="shared" si="62"/>
        <v>BASE 2 FLUL10</v>
      </c>
      <c r="B3947" t="s">
        <v>16</v>
      </c>
      <c r="C3947" t="s">
        <v>72</v>
      </c>
      <c r="D3947" t="s">
        <v>12</v>
      </c>
      <c r="E3947">
        <v>0</v>
      </c>
      <c r="F3947">
        <v>-121395.88</v>
      </c>
      <c r="G3947">
        <v>2427.96</v>
      </c>
      <c r="H3947">
        <v>1091.5899999999999</v>
      </c>
      <c r="I3947">
        <v>-2.3580000000000001</v>
      </c>
      <c r="J3947">
        <v>2563.143</v>
      </c>
      <c r="K3947">
        <v>3198.2379999999998</v>
      </c>
    </row>
    <row r="3948" spans="1:11">
      <c r="A3948" t="str">
        <f t="shared" si="62"/>
        <v>BASE 2 FLUL11.615</v>
      </c>
      <c r="B3948" t="s">
        <v>16</v>
      </c>
      <c r="C3948" t="s">
        <v>72</v>
      </c>
      <c r="D3948" t="s">
        <v>12</v>
      </c>
      <c r="E3948">
        <v>1.615</v>
      </c>
      <c r="F3948">
        <v>-121395.88</v>
      </c>
      <c r="G3948">
        <v>2427.96</v>
      </c>
      <c r="H3948">
        <v>1091.5899999999999</v>
      </c>
      <c r="I3948">
        <v>-2.3580000000000001</v>
      </c>
      <c r="J3948">
        <v>807.66499999999996</v>
      </c>
      <c r="K3948">
        <v>-788.697</v>
      </c>
    </row>
    <row r="3949" spans="1:11">
      <c r="A3949" t="str">
        <f t="shared" si="62"/>
        <v>BASE 2 FLUL13.23</v>
      </c>
      <c r="B3949" t="s">
        <v>16</v>
      </c>
      <c r="C3949" t="s">
        <v>72</v>
      </c>
      <c r="D3949" t="s">
        <v>12</v>
      </c>
      <c r="E3949">
        <v>3.23</v>
      </c>
      <c r="F3949">
        <v>-121395.88</v>
      </c>
      <c r="G3949">
        <v>2427.96</v>
      </c>
      <c r="H3949">
        <v>1091.5899999999999</v>
      </c>
      <c r="I3949">
        <v>-2.3580000000000001</v>
      </c>
      <c r="J3949">
        <v>-957.26099999999997</v>
      </c>
      <c r="K3949">
        <v>-4766.4059999999999</v>
      </c>
    </row>
    <row r="3950" spans="1:11">
      <c r="A3950" t="str">
        <f t="shared" si="62"/>
        <v>BASE 2 FLUL20</v>
      </c>
      <c r="B3950" t="s">
        <v>16</v>
      </c>
      <c r="C3950" t="s">
        <v>72</v>
      </c>
      <c r="D3950" t="s">
        <v>13</v>
      </c>
      <c r="E3950">
        <v>0</v>
      </c>
      <c r="F3950">
        <v>-226600.86</v>
      </c>
      <c r="G3950">
        <v>-2833.29</v>
      </c>
      <c r="H3950">
        <v>-1418.39</v>
      </c>
      <c r="I3950">
        <v>-0.14899999999999999</v>
      </c>
      <c r="J3950">
        <v>-2234.2559999999999</v>
      </c>
      <c r="K3950">
        <v>-4351.7560000000003</v>
      </c>
    </row>
    <row r="3951" spans="1:11">
      <c r="A3951" t="str">
        <f t="shared" si="62"/>
        <v>BASE 2 FLUL21.615</v>
      </c>
      <c r="B3951" t="s">
        <v>16</v>
      </c>
      <c r="C3951" t="s">
        <v>72</v>
      </c>
      <c r="D3951" t="s">
        <v>13</v>
      </c>
      <c r="E3951">
        <v>1.615</v>
      </c>
      <c r="F3951">
        <v>-226600.86</v>
      </c>
      <c r="G3951">
        <v>-2833.29</v>
      </c>
      <c r="H3951">
        <v>-1418.39</v>
      </c>
      <c r="I3951">
        <v>-0.14899999999999999</v>
      </c>
      <c r="J3951">
        <v>-52.298000000000002</v>
      </c>
      <c r="K3951">
        <v>222.48099999999999</v>
      </c>
    </row>
    <row r="3952" spans="1:11">
      <c r="A3952" t="str">
        <f t="shared" si="62"/>
        <v>BASE 2 FLUL23.23</v>
      </c>
      <c r="B3952" t="s">
        <v>16</v>
      </c>
      <c r="C3952" t="s">
        <v>72</v>
      </c>
      <c r="D3952" t="s">
        <v>13</v>
      </c>
      <c r="E3952">
        <v>3.23</v>
      </c>
      <c r="F3952">
        <v>-226600.86</v>
      </c>
      <c r="G3952">
        <v>-2833.29</v>
      </c>
      <c r="H3952">
        <v>-1418.39</v>
      </c>
      <c r="I3952">
        <v>-0.14899999999999999</v>
      </c>
      <c r="J3952">
        <v>2130.2710000000002</v>
      </c>
      <c r="K3952">
        <v>4794.1149999999998</v>
      </c>
    </row>
    <row r="3953" spans="1:11">
      <c r="A3953" t="str">
        <f t="shared" si="62"/>
        <v>BASE 2 FLUL30</v>
      </c>
      <c r="B3953" t="s">
        <v>16</v>
      </c>
      <c r="C3953" t="s">
        <v>72</v>
      </c>
      <c r="D3953" t="s">
        <v>14</v>
      </c>
      <c r="E3953">
        <v>0</v>
      </c>
      <c r="F3953">
        <v>-5687.58</v>
      </c>
      <c r="G3953">
        <v>-38.65</v>
      </c>
      <c r="H3953">
        <v>-444.14</v>
      </c>
      <c r="I3953">
        <v>2.387</v>
      </c>
      <c r="J3953">
        <v>-1024.0709999999999</v>
      </c>
      <c r="K3953">
        <v>5.9029999999999996</v>
      </c>
    </row>
    <row r="3954" spans="1:11">
      <c r="A3954" t="str">
        <f t="shared" si="62"/>
        <v>BASE 2 FLUL31.615</v>
      </c>
      <c r="B3954" t="s">
        <v>16</v>
      </c>
      <c r="C3954" t="s">
        <v>72</v>
      </c>
      <c r="D3954" t="s">
        <v>14</v>
      </c>
      <c r="E3954">
        <v>1.615</v>
      </c>
      <c r="F3954">
        <v>-5687.58</v>
      </c>
      <c r="G3954">
        <v>-38.65</v>
      </c>
      <c r="H3954">
        <v>-444.14</v>
      </c>
      <c r="I3954">
        <v>2.387</v>
      </c>
      <c r="J3954">
        <v>-310.29899999999998</v>
      </c>
      <c r="K3954">
        <v>70.135000000000005</v>
      </c>
    </row>
    <row r="3955" spans="1:11">
      <c r="A3955" t="str">
        <f t="shared" si="62"/>
        <v>BASE 2 FLUL33.23</v>
      </c>
      <c r="B3955" t="s">
        <v>16</v>
      </c>
      <c r="C3955" t="s">
        <v>72</v>
      </c>
      <c r="D3955" t="s">
        <v>14</v>
      </c>
      <c r="E3955">
        <v>3.23</v>
      </c>
      <c r="F3955">
        <v>-5687.58</v>
      </c>
      <c r="G3955">
        <v>-38.65</v>
      </c>
      <c r="H3955">
        <v>-444.14</v>
      </c>
      <c r="I3955">
        <v>2.387</v>
      </c>
      <c r="J3955">
        <v>407.10199999999998</v>
      </c>
      <c r="K3955">
        <v>133.547</v>
      </c>
    </row>
    <row r="3956" spans="1:11">
      <c r="A3956" t="str">
        <f t="shared" si="62"/>
        <v>BASE 3 FLUL10</v>
      </c>
      <c r="B3956" t="s">
        <v>17</v>
      </c>
      <c r="C3956" t="s">
        <v>72</v>
      </c>
      <c r="D3956" t="s">
        <v>12</v>
      </c>
      <c r="E3956">
        <v>0</v>
      </c>
      <c r="F3956">
        <v>-229426.47</v>
      </c>
      <c r="G3956">
        <v>22990.69</v>
      </c>
      <c r="H3956">
        <v>-3099.18</v>
      </c>
      <c r="I3956">
        <v>-39.46</v>
      </c>
      <c r="J3956">
        <v>-5376.643</v>
      </c>
      <c r="K3956">
        <v>35112.980000000003</v>
      </c>
    </row>
    <row r="3957" spans="1:11">
      <c r="A3957" t="str">
        <f t="shared" si="62"/>
        <v>BASE 3 FLUL11.105</v>
      </c>
      <c r="B3957" t="s">
        <v>17</v>
      </c>
      <c r="C3957" t="s">
        <v>72</v>
      </c>
      <c r="D3957" t="s">
        <v>12</v>
      </c>
      <c r="E3957">
        <v>1.105</v>
      </c>
      <c r="F3957">
        <v>-229426.47</v>
      </c>
      <c r="G3957">
        <v>22990.69</v>
      </c>
      <c r="H3957">
        <v>-3099.18</v>
      </c>
      <c r="I3957">
        <v>-39.46</v>
      </c>
      <c r="J3957">
        <v>-1927.4770000000001</v>
      </c>
      <c r="K3957">
        <v>9549.7350000000006</v>
      </c>
    </row>
    <row r="3958" spans="1:11">
      <c r="A3958" t="str">
        <f t="shared" si="62"/>
        <v>BASE 3 FLUL12.21</v>
      </c>
      <c r="B3958" t="s">
        <v>17</v>
      </c>
      <c r="C3958" t="s">
        <v>72</v>
      </c>
      <c r="D3958" t="s">
        <v>12</v>
      </c>
      <c r="E3958">
        <v>2.21</v>
      </c>
      <c r="F3958">
        <v>-229426.47</v>
      </c>
      <c r="G3958">
        <v>22990.69</v>
      </c>
      <c r="H3958">
        <v>-3099.18</v>
      </c>
      <c r="I3958">
        <v>-39.46</v>
      </c>
      <c r="J3958">
        <v>1540.7560000000001</v>
      </c>
      <c r="K3958">
        <v>-16107.999</v>
      </c>
    </row>
    <row r="3959" spans="1:11">
      <c r="A3959" t="str">
        <f t="shared" si="62"/>
        <v>BASE 3 FLUL20</v>
      </c>
      <c r="B3959" t="s">
        <v>17</v>
      </c>
      <c r="C3959" t="s">
        <v>72</v>
      </c>
      <c r="D3959" t="s">
        <v>13</v>
      </c>
      <c r="E3959">
        <v>0</v>
      </c>
      <c r="F3959">
        <v>-422226.46</v>
      </c>
      <c r="G3959">
        <v>-839.23</v>
      </c>
      <c r="H3959">
        <v>6836.47</v>
      </c>
      <c r="I3959">
        <v>-6.0069999999999997</v>
      </c>
      <c r="J3959">
        <v>15557.01</v>
      </c>
      <c r="K3959">
        <v>-158.59299999999999</v>
      </c>
    </row>
    <row r="3960" spans="1:11">
      <c r="A3960" t="str">
        <f t="shared" si="62"/>
        <v>BASE 3 FLUL21.105</v>
      </c>
      <c r="B3960" t="s">
        <v>17</v>
      </c>
      <c r="C3960" t="s">
        <v>72</v>
      </c>
      <c r="D3960" t="s">
        <v>13</v>
      </c>
      <c r="E3960">
        <v>1.105</v>
      </c>
      <c r="F3960">
        <v>-422226.46</v>
      </c>
      <c r="G3960">
        <v>-839.23</v>
      </c>
      <c r="H3960">
        <v>6836.47</v>
      </c>
      <c r="I3960">
        <v>-6.0069999999999997</v>
      </c>
      <c r="J3960">
        <v>7930.125</v>
      </c>
      <c r="K3960">
        <v>768.95</v>
      </c>
    </row>
    <row r="3961" spans="1:11">
      <c r="A3961" t="str">
        <f t="shared" si="62"/>
        <v>BASE 3 FLUL22.21</v>
      </c>
      <c r="B3961" t="s">
        <v>17</v>
      </c>
      <c r="C3961" t="s">
        <v>72</v>
      </c>
      <c r="D3961" t="s">
        <v>13</v>
      </c>
      <c r="E3961">
        <v>2.21</v>
      </c>
      <c r="F3961">
        <v>-422226.46</v>
      </c>
      <c r="G3961">
        <v>-839.23</v>
      </c>
      <c r="H3961">
        <v>6836.47</v>
      </c>
      <c r="I3961">
        <v>-6.0069999999999997</v>
      </c>
      <c r="J3961">
        <v>224.8</v>
      </c>
      <c r="K3961">
        <v>1688.8910000000001</v>
      </c>
    </row>
    <row r="3962" spans="1:11">
      <c r="A3962" t="str">
        <f t="shared" si="62"/>
        <v>BASE 3 FLUL30</v>
      </c>
      <c r="B3962" t="s">
        <v>17</v>
      </c>
      <c r="C3962" t="s">
        <v>72</v>
      </c>
      <c r="D3962" t="s">
        <v>14</v>
      </c>
      <c r="E3962">
        <v>0</v>
      </c>
      <c r="F3962">
        <v>-9131.24</v>
      </c>
      <c r="G3962">
        <v>-1692.33</v>
      </c>
      <c r="H3962">
        <v>1170.58</v>
      </c>
      <c r="I3962">
        <v>15.689</v>
      </c>
      <c r="J3962">
        <v>2078.27</v>
      </c>
      <c r="K3962">
        <v>-2488.8029999999999</v>
      </c>
    </row>
    <row r="3963" spans="1:11">
      <c r="A3963" t="str">
        <f t="shared" si="62"/>
        <v>BASE 3 FLUL31.105</v>
      </c>
      <c r="B3963" t="s">
        <v>17</v>
      </c>
      <c r="C3963" t="s">
        <v>72</v>
      </c>
      <c r="D3963" t="s">
        <v>14</v>
      </c>
      <c r="E3963">
        <v>1.105</v>
      </c>
      <c r="F3963">
        <v>-9131.24</v>
      </c>
      <c r="G3963">
        <v>-1692.33</v>
      </c>
      <c r="H3963">
        <v>1170.58</v>
      </c>
      <c r="I3963">
        <v>15.689</v>
      </c>
      <c r="J3963">
        <v>775.26700000000005</v>
      </c>
      <c r="K3963">
        <v>-607.58299999999997</v>
      </c>
    </row>
    <row r="3964" spans="1:11">
      <c r="A3964" t="str">
        <f t="shared" si="62"/>
        <v>BASE 3 FLUL32.21</v>
      </c>
      <c r="B3964" t="s">
        <v>17</v>
      </c>
      <c r="C3964" t="s">
        <v>72</v>
      </c>
      <c r="D3964" t="s">
        <v>14</v>
      </c>
      <c r="E3964">
        <v>2.21</v>
      </c>
      <c r="F3964">
        <v>-9131.24</v>
      </c>
      <c r="G3964">
        <v>-1692.33</v>
      </c>
      <c r="H3964">
        <v>1170.58</v>
      </c>
      <c r="I3964">
        <v>15.689</v>
      </c>
      <c r="J3964">
        <v>-535.40599999999995</v>
      </c>
      <c r="K3964">
        <v>1279.6500000000001</v>
      </c>
    </row>
    <row r="3965" spans="1:11">
      <c r="A3965" t="str">
        <f t="shared" si="62"/>
        <v>5TH FLUL10</v>
      </c>
      <c r="B3965" t="s">
        <v>33</v>
      </c>
      <c r="C3965" t="s">
        <v>73</v>
      </c>
      <c r="D3965" t="s">
        <v>12</v>
      </c>
      <c r="E3965">
        <v>0</v>
      </c>
      <c r="F3965">
        <v>-40037.99</v>
      </c>
      <c r="G3965">
        <v>24553.26</v>
      </c>
      <c r="H3965">
        <v>25.58</v>
      </c>
      <c r="I3965">
        <v>-0.49399999999999999</v>
      </c>
      <c r="J3965">
        <v>1017.853</v>
      </c>
      <c r="K3965">
        <v>42927.866999999998</v>
      </c>
    </row>
    <row r="3966" spans="1:11">
      <c r="A3966" t="str">
        <f t="shared" si="62"/>
        <v>5TH FLUL11.945</v>
      </c>
      <c r="B3966" t="s">
        <v>33</v>
      </c>
      <c r="C3966" t="s">
        <v>73</v>
      </c>
      <c r="D3966" t="s">
        <v>12</v>
      </c>
      <c r="E3966">
        <v>1.9450000000000001</v>
      </c>
      <c r="F3966">
        <v>-40037.99</v>
      </c>
      <c r="G3966">
        <v>24553.26</v>
      </c>
      <c r="H3966">
        <v>25.58</v>
      </c>
      <c r="I3966">
        <v>-0.49399999999999999</v>
      </c>
      <c r="J3966">
        <v>982.73900000000003</v>
      </c>
      <c r="K3966">
        <v>-5101.2870000000003</v>
      </c>
    </row>
    <row r="3967" spans="1:11">
      <c r="A3967" t="str">
        <f t="shared" si="62"/>
        <v>5TH FLUL13.89</v>
      </c>
      <c r="B3967" t="s">
        <v>33</v>
      </c>
      <c r="C3967" t="s">
        <v>73</v>
      </c>
      <c r="D3967" t="s">
        <v>12</v>
      </c>
      <c r="E3967">
        <v>3.89</v>
      </c>
      <c r="F3967">
        <v>-40037.99</v>
      </c>
      <c r="G3967">
        <v>24553.26</v>
      </c>
      <c r="H3967">
        <v>25.58</v>
      </c>
      <c r="I3967">
        <v>-0.49399999999999999</v>
      </c>
      <c r="J3967">
        <v>942.92399999999998</v>
      </c>
      <c r="K3967">
        <v>-53106.059000000001</v>
      </c>
    </row>
    <row r="3968" spans="1:11">
      <c r="A3968" t="str">
        <f t="shared" si="62"/>
        <v>5TH FLUL20</v>
      </c>
      <c r="B3968" t="s">
        <v>33</v>
      </c>
      <c r="C3968" t="s">
        <v>73</v>
      </c>
      <c r="D3968" t="s">
        <v>13</v>
      </c>
      <c r="E3968">
        <v>0</v>
      </c>
      <c r="F3968">
        <v>-4690.8</v>
      </c>
      <c r="G3968">
        <v>-153.07</v>
      </c>
      <c r="H3968">
        <v>6949.49</v>
      </c>
      <c r="I3968">
        <v>2.31</v>
      </c>
      <c r="J3968">
        <v>14795.578</v>
      </c>
      <c r="K3968">
        <v>-112.196</v>
      </c>
    </row>
    <row r="3969" spans="1:11">
      <c r="A3969" t="str">
        <f t="shared" si="62"/>
        <v>5TH FLUL21.945</v>
      </c>
      <c r="B3969" t="s">
        <v>33</v>
      </c>
      <c r="C3969" t="s">
        <v>73</v>
      </c>
      <c r="D3969" t="s">
        <v>13</v>
      </c>
      <c r="E3969">
        <v>1.9450000000000001</v>
      </c>
      <c r="F3969">
        <v>-4690.8</v>
      </c>
      <c r="G3969">
        <v>-153.07</v>
      </c>
      <c r="H3969">
        <v>6949.49</v>
      </c>
      <c r="I3969">
        <v>2.31</v>
      </c>
      <c r="J3969">
        <v>1151.7909999999999</v>
      </c>
      <c r="K3969">
        <v>195.91900000000001</v>
      </c>
    </row>
    <row r="3970" spans="1:11">
      <c r="A3970" t="str">
        <f t="shared" si="62"/>
        <v>5TH FLUL23.89</v>
      </c>
      <c r="B3970" t="s">
        <v>33</v>
      </c>
      <c r="C3970" t="s">
        <v>73</v>
      </c>
      <c r="D3970" t="s">
        <v>13</v>
      </c>
      <c r="E3970">
        <v>3.89</v>
      </c>
      <c r="F3970">
        <v>-4690.8</v>
      </c>
      <c r="G3970">
        <v>-153.07</v>
      </c>
      <c r="H3970">
        <v>6949.49</v>
      </c>
      <c r="I3970">
        <v>2.31</v>
      </c>
      <c r="J3970">
        <v>-12497.511</v>
      </c>
      <c r="K3970">
        <v>503.096</v>
      </c>
    </row>
    <row r="3971" spans="1:11">
      <c r="A3971" t="str">
        <f t="shared" si="62"/>
        <v>5TH FLUL30</v>
      </c>
      <c r="B3971" t="s">
        <v>33</v>
      </c>
      <c r="C3971" t="s">
        <v>73</v>
      </c>
      <c r="D3971" t="s">
        <v>14</v>
      </c>
      <c r="E3971">
        <v>0</v>
      </c>
      <c r="F3971">
        <v>709.08</v>
      </c>
      <c r="G3971">
        <v>-863.44</v>
      </c>
      <c r="H3971">
        <v>962.78</v>
      </c>
      <c r="I3971">
        <v>53.384</v>
      </c>
      <c r="J3971">
        <v>2041.732</v>
      </c>
      <c r="K3971">
        <v>-1521.944</v>
      </c>
    </row>
    <row r="3972" spans="1:11">
      <c r="A3972" t="str">
        <f t="shared" si="62"/>
        <v>5TH FLUL31.945</v>
      </c>
      <c r="B3972" t="s">
        <v>33</v>
      </c>
      <c r="C3972" t="s">
        <v>73</v>
      </c>
      <c r="D3972" t="s">
        <v>14</v>
      </c>
      <c r="E3972">
        <v>1.9450000000000001</v>
      </c>
      <c r="F3972">
        <v>709.08</v>
      </c>
      <c r="G3972">
        <v>-863.44</v>
      </c>
      <c r="H3972">
        <v>962.78</v>
      </c>
      <c r="I3972">
        <v>53.384</v>
      </c>
      <c r="J3972">
        <v>152.089</v>
      </c>
      <c r="K3972">
        <v>167.89500000000001</v>
      </c>
    </row>
    <row r="3973" spans="1:11">
      <c r="A3973" t="str">
        <f t="shared" si="62"/>
        <v>5TH FLUL33.89</v>
      </c>
      <c r="B3973" t="s">
        <v>33</v>
      </c>
      <c r="C3973" t="s">
        <v>73</v>
      </c>
      <c r="D3973" t="s">
        <v>14</v>
      </c>
      <c r="E3973">
        <v>3.89</v>
      </c>
      <c r="F3973">
        <v>709.08</v>
      </c>
      <c r="G3973">
        <v>-863.44</v>
      </c>
      <c r="H3973">
        <v>962.78</v>
      </c>
      <c r="I3973">
        <v>53.384</v>
      </c>
      <c r="J3973">
        <v>-1738.2819999999999</v>
      </c>
      <c r="K3973">
        <v>1856.932</v>
      </c>
    </row>
    <row r="3974" spans="1:11">
      <c r="A3974" t="str">
        <f t="shared" si="62"/>
        <v>4TH FLUL10</v>
      </c>
      <c r="B3974" t="s">
        <v>20</v>
      </c>
      <c r="C3974" t="s">
        <v>73</v>
      </c>
      <c r="D3974" t="s">
        <v>12</v>
      </c>
      <c r="E3974">
        <v>0</v>
      </c>
      <c r="F3974">
        <v>-69070.62</v>
      </c>
      <c r="G3974">
        <v>12885.51</v>
      </c>
      <c r="H3974">
        <v>-1184.74</v>
      </c>
      <c r="I3974">
        <v>-45.44</v>
      </c>
      <c r="J3974">
        <v>-1648.3040000000001</v>
      </c>
      <c r="K3974">
        <v>29232.716</v>
      </c>
    </row>
    <row r="3975" spans="1:11">
      <c r="A3975" t="str">
        <f t="shared" si="62"/>
        <v>4TH FLUL11.79</v>
      </c>
      <c r="B3975" t="s">
        <v>20</v>
      </c>
      <c r="C3975" t="s">
        <v>73</v>
      </c>
      <c r="D3975" t="s">
        <v>12</v>
      </c>
      <c r="E3975">
        <v>1.79</v>
      </c>
      <c r="F3975">
        <v>-69070.62</v>
      </c>
      <c r="G3975">
        <v>12885.51</v>
      </c>
      <c r="H3975">
        <v>-1184.74</v>
      </c>
      <c r="I3975">
        <v>-45.44</v>
      </c>
      <c r="J3975">
        <v>535.101</v>
      </c>
      <c r="K3975">
        <v>5644.0510000000004</v>
      </c>
    </row>
    <row r="3976" spans="1:11">
      <c r="A3976" t="str">
        <f t="shared" si="62"/>
        <v>4TH FLUL13.58</v>
      </c>
      <c r="B3976" t="s">
        <v>20</v>
      </c>
      <c r="C3976" t="s">
        <v>73</v>
      </c>
      <c r="D3976" t="s">
        <v>12</v>
      </c>
      <c r="E3976">
        <v>3.58</v>
      </c>
      <c r="F3976">
        <v>-69070.62</v>
      </c>
      <c r="G3976">
        <v>12885.51</v>
      </c>
      <c r="H3976">
        <v>-1184.74</v>
      </c>
      <c r="I3976">
        <v>-45.44</v>
      </c>
      <c r="J3976">
        <v>2713.1729999999998</v>
      </c>
      <c r="K3976">
        <v>-18000.920999999998</v>
      </c>
    </row>
    <row r="3977" spans="1:11">
      <c r="A3977" t="str">
        <f t="shared" si="62"/>
        <v>4TH FLUL20</v>
      </c>
      <c r="B3977" t="s">
        <v>20</v>
      </c>
      <c r="C3977" t="s">
        <v>73</v>
      </c>
      <c r="D3977" t="s">
        <v>13</v>
      </c>
      <c r="E3977">
        <v>0</v>
      </c>
      <c r="F3977">
        <v>-10371.07</v>
      </c>
      <c r="G3977">
        <v>-854.85</v>
      </c>
      <c r="H3977">
        <v>4557.8599999999997</v>
      </c>
      <c r="I3977">
        <v>2.2040000000000002</v>
      </c>
      <c r="J3977">
        <v>11245.571</v>
      </c>
      <c r="K3977">
        <v>-1632.9580000000001</v>
      </c>
    </row>
    <row r="3978" spans="1:11">
      <c r="A3978" t="str">
        <f t="shared" si="62"/>
        <v>4TH FLUL21.79</v>
      </c>
      <c r="B3978" t="s">
        <v>20</v>
      </c>
      <c r="C3978" t="s">
        <v>73</v>
      </c>
      <c r="D3978" t="s">
        <v>13</v>
      </c>
      <c r="E3978">
        <v>1.79</v>
      </c>
      <c r="F3978">
        <v>-10371.07</v>
      </c>
      <c r="G3978">
        <v>-854.85</v>
      </c>
      <c r="H3978">
        <v>4557.8599999999997</v>
      </c>
      <c r="I3978">
        <v>2.2040000000000002</v>
      </c>
      <c r="J3978">
        <v>2851.029</v>
      </c>
      <c r="K3978">
        <v>-70.146000000000001</v>
      </c>
    </row>
    <row r="3979" spans="1:11">
      <c r="A3979" t="str">
        <f t="shared" si="62"/>
        <v>4TH FLUL23.58</v>
      </c>
      <c r="B3979" t="s">
        <v>20</v>
      </c>
      <c r="C3979" t="s">
        <v>73</v>
      </c>
      <c r="D3979" t="s">
        <v>13</v>
      </c>
      <c r="E3979">
        <v>3.58</v>
      </c>
      <c r="F3979">
        <v>-10371.07</v>
      </c>
      <c r="G3979">
        <v>-854.85</v>
      </c>
      <c r="H3979">
        <v>4557.8599999999997</v>
      </c>
      <c r="I3979">
        <v>2.2040000000000002</v>
      </c>
      <c r="J3979">
        <v>-5571.951</v>
      </c>
      <c r="K3979">
        <v>1493.367</v>
      </c>
    </row>
    <row r="3980" spans="1:11">
      <c r="A3980" t="str">
        <f t="shared" si="62"/>
        <v>4TH FLUL30</v>
      </c>
      <c r="B3980" t="s">
        <v>20</v>
      </c>
      <c r="C3980" t="s">
        <v>73</v>
      </c>
      <c r="D3980" t="s">
        <v>14</v>
      </c>
      <c r="E3980">
        <v>0</v>
      </c>
      <c r="F3980">
        <v>868.57</v>
      </c>
      <c r="G3980">
        <v>-487.74</v>
      </c>
      <c r="H3980">
        <v>607.16</v>
      </c>
      <c r="I3980">
        <v>47.018999999999998</v>
      </c>
      <c r="J3980">
        <v>1465.4749999999999</v>
      </c>
      <c r="K3980">
        <v>-1119.24</v>
      </c>
    </row>
    <row r="3981" spans="1:11">
      <c r="A3981" t="str">
        <f t="shared" si="62"/>
        <v>4TH FLUL31.79</v>
      </c>
      <c r="B3981" t="s">
        <v>20</v>
      </c>
      <c r="C3981" t="s">
        <v>73</v>
      </c>
      <c r="D3981" t="s">
        <v>14</v>
      </c>
      <c r="E3981">
        <v>1.79</v>
      </c>
      <c r="F3981">
        <v>868.57</v>
      </c>
      <c r="G3981">
        <v>-487.74</v>
      </c>
      <c r="H3981">
        <v>607.16</v>
      </c>
      <c r="I3981">
        <v>47.018999999999998</v>
      </c>
      <c r="J3981">
        <v>346.62099999999998</v>
      </c>
      <c r="K3981">
        <v>-225.983</v>
      </c>
    </row>
    <row r="3982" spans="1:11">
      <c r="A3982" t="str">
        <f t="shared" ref="A3982:A4045" si="63">+CONCATENATE(B3982,D3982,E3982)</f>
        <v>4TH FLUL33.58</v>
      </c>
      <c r="B3982" t="s">
        <v>20</v>
      </c>
      <c r="C3982" t="s">
        <v>73</v>
      </c>
      <c r="D3982" t="s">
        <v>14</v>
      </c>
      <c r="E3982">
        <v>3.58</v>
      </c>
      <c r="F3982">
        <v>868.57</v>
      </c>
      <c r="G3982">
        <v>-487.74</v>
      </c>
      <c r="H3982">
        <v>607.16</v>
      </c>
      <c r="I3982">
        <v>47.018999999999998</v>
      </c>
      <c r="J3982">
        <v>-775.69</v>
      </c>
      <c r="K3982">
        <v>669.529</v>
      </c>
    </row>
    <row r="3983" spans="1:11">
      <c r="A3983" t="str">
        <f t="shared" si="63"/>
        <v>3RD FLUL10</v>
      </c>
      <c r="B3983" t="s">
        <v>22</v>
      </c>
      <c r="C3983" t="s">
        <v>73</v>
      </c>
      <c r="D3983" t="s">
        <v>12</v>
      </c>
      <c r="E3983">
        <v>0</v>
      </c>
      <c r="F3983">
        <v>-95674.85</v>
      </c>
      <c r="G3983">
        <v>15728.11</v>
      </c>
      <c r="H3983">
        <v>-1332.4</v>
      </c>
      <c r="I3983">
        <v>-62.604999999999997</v>
      </c>
      <c r="J3983">
        <v>-2887.2730000000001</v>
      </c>
      <c r="K3983">
        <v>33362.656000000003</v>
      </c>
    </row>
    <row r="3984" spans="1:11">
      <c r="A3984" t="str">
        <f t="shared" si="63"/>
        <v>3RD FLUL11.79</v>
      </c>
      <c r="B3984" t="s">
        <v>22</v>
      </c>
      <c r="C3984" t="s">
        <v>73</v>
      </c>
      <c r="D3984" t="s">
        <v>12</v>
      </c>
      <c r="E3984">
        <v>1.79</v>
      </c>
      <c r="F3984">
        <v>-95674.85</v>
      </c>
      <c r="G3984">
        <v>15728.11</v>
      </c>
      <c r="H3984">
        <v>-1332.4</v>
      </c>
      <c r="I3984">
        <v>-62.604999999999997</v>
      </c>
      <c r="J3984">
        <v>-394.95100000000002</v>
      </c>
      <c r="K3984">
        <v>4366.7259999999997</v>
      </c>
    </row>
    <row r="3985" spans="1:11">
      <c r="A3985" t="str">
        <f t="shared" si="63"/>
        <v>3RD FLUL13.58</v>
      </c>
      <c r="B3985" t="s">
        <v>22</v>
      </c>
      <c r="C3985" t="s">
        <v>73</v>
      </c>
      <c r="D3985" t="s">
        <v>12</v>
      </c>
      <c r="E3985">
        <v>3.58</v>
      </c>
      <c r="F3985">
        <v>-95674.85</v>
      </c>
      <c r="G3985">
        <v>15728.11</v>
      </c>
      <c r="H3985">
        <v>-1332.4</v>
      </c>
      <c r="I3985">
        <v>-62.604999999999997</v>
      </c>
      <c r="J3985">
        <v>2103.6410000000001</v>
      </c>
      <c r="K3985">
        <v>-24698.52</v>
      </c>
    </row>
    <row r="3986" spans="1:11">
      <c r="A3986" t="str">
        <f t="shared" si="63"/>
        <v>3RD FLUL20</v>
      </c>
      <c r="B3986" t="s">
        <v>22</v>
      </c>
      <c r="C3986" t="s">
        <v>73</v>
      </c>
      <c r="D3986" t="s">
        <v>13</v>
      </c>
      <c r="E3986">
        <v>0</v>
      </c>
      <c r="F3986">
        <v>-14371.85</v>
      </c>
      <c r="G3986">
        <v>-855.95</v>
      </c>
      <c r="H3986">
        <v>4197.32</v>
      </c>
      <c r="I3986">
        <v>-1.9059999999999999</v>
      </c>
      <c r="J3986">
        <v>10358.558999999999</v>
      </c>
      <c r="K3986">
        <v>-1997.4010000000001</v>
      </c>
    </row>
    <row r="3987" spans="1:11">
      <c r="A3987" t="str">
        <f t="shared" si="63"/>
        <v>3RD FLUL21.79</v>
      </c>
      <c r="B3987" t="s">
        <v>22</v>
      </c>
      <c r="C3987" t="s">
        <v>73</v>
      </c>
      <c r="D3987" t="s">
        <v>13</v>
      </c>
      <c r="E3987">
        <v>1.79</v>
      </c>
      <c r="F3987">
        <v>-14371.85</v>
      </c>
      <c r="G3987">
        <v>-855.95</v>
      </c>
      <c r="H3987">
        <v>4197.32</v>
      </c>
      <c r="I3987">
        <v>-1.9059999999999999</v>
      </c>
      <c r="J3987">
        <v>2526.9169999999999</v>
      </c>
      <c r="K3987">
        <v>-417.48599999999999</v>
      </c>
    </row>
    <row r="3988" spans="1:11">
      <c r="A3988" t="str">
        <f t="shared" si="63"/>
        <v>3RD FLUL23.58</v>
      </c>
      <c r="B3988" t="s">
        <v>22</v>
      </c>
      <c r="C3988" t="s">
        <v>73</v>
      </c>
      <c r="D3988" t="s">
        <v>13</v>
      </c>
      <c r="E3988">
        <v>3.58</v>
      </c>
      <c r="F3988">
        <v>-14371.85</v>
      </c>
      <c r="G3988">
        <v>-855.95</v>
      </c>
      <c r="H3988">
        <v>4197.32</v>
      </c>
      <c r="I3988">
        <v>-1.9059999999999999</v>
      </c>
      <c r="J3988">
        <v>-5344.8130000000001</v>
      </c>
      <c r="K3988">
        <v>1169.0530000000001</v>
      </c>
    </row>
    <row r="3989" spans="1:11">
      <c r="A3989" t="str">
        <f t="shared" si="63"/>
        <v>3RD FLUL30</v>
      </c>
      <c r="B3989" t="s">
        <v>22</v>
      </c>
      <c r="C3989" t="s">
        <v>73</v>
      </c>
      <c r="D3989" t="s">
        <v>14</v>
      </c>
      <c r="E3989">
        <v>0</v>
      </c>
      <c r="F3989">
        <v>1085.8399999999999</v>
      </c>
      <c r="G3989">
        <v>-556.98</v>
      </c>
      <c r="H3989">
        <v>628.96</v>
      </c>
      <c r="I3989">
        <v>42.503</v>
      </c>
      <c r="J3989">
        <v>1454.4069999999999</v>
      </c>
      <c r="K3989">
        <v>-1230.5239999999999</v>
      </c>
    </row>
    <row r="3990" spans="1:11">
      <c r="A3990" t="str">
        <f t="shared" si="63"/>
        <v>3RD FLUL31.79</v>
      </c>
      <c r="B3990" t="s">
        <v>22</v>
      </c>
      <c r="C3990" t="s">
        <v>73</v>
      </c>
      <c r="D3990" t="s">
        <v>14</v>
      </c>
      <c r="E3990">
        <v>1.79</v>
      </c>
      <c r="F3990">
        <v>1085.8399999999999</v>
      </c>
      <c r="G3990">
        <v>-556.98</v>
      </c>
      <c r="H3990">
        <v>628.96</v>
      </c>
      <c r="I3990">
        <v>42.503</v>
      </c>
      <c r="J3990">
        <v>282.03800000000001</v>
      </c>
      <c r="K3990">
        <v>-202.928</v>
      </c>
    </row>
    <row r="3991" spans="1:11">
      <c r="A3991" t="str">
        <f t="shared" si="63"/>
        <v>3RD FLUL33.58</v>
      </c>
      <c r="B3991" t="s">
        <v>22</v>
      </c>
      <c r="C3991" t="s">
        <v>73</v>
      </c>
      <c r="D3991" t="s">
        <v>14</v>
      </c>
      <c r="E3991">
        <v>3.58</v>
      </c>
      <c r="F3991">
        <v>1085.8399999999999</v>
      </c>
      <c r="G3991">
        <v>-556.98</v>
      </c>
      <c r="H3991">
        <v>628.96</v>
      </c>
      <c r="I3991">
        <v>42.503</v>
      </c>
      <c r="J3991">
        <v>-894.80600000000004</v>
      </c>
      <c r="K3991">
        <v>827.89</v>
      </c>
    </row>
    <row r="3992" spans="1:11">
      <c r="A3992" t="str">
        <f t="shared" si="63"/>
        <v>2ND FLUL10</v>
      </c>
      <c r="B3992" t="s">
        <v>23</v>
      </c>
      <c r="C3992" t="s">
        <v>73</v>
      </c>
      <c r="D3992" t="s">
        <v>12</v>
      </c>
      <c r="E3992">
        <v>0</v>
      </c>
      <c r="F3992">
        <v>-121585.72</v>
      </c>
      <c r="G3992">
        <v>14534.51</v>
      </c>
      <c r="H3992">
        <v>-1012.96</v>
      </c>
      <c r="I3992">
        <v>-53.716000000000001</v>
      </c>
      <c r="J3992">
        <v>-2925.893</v>
      </c>
      <c r="K3992">
        <v>34318.222999999998</v>
      </c>
    </row>
    <row r="3993" spans="1:11">
      <c r="A3993" t="str">
        <f t="shared" si="63"/>
        <v>2ND FLUL11.79</v>
      </c>
      <c r="B3993" t="s">
        <v>23</v>
      </c>
      <c r="C3993" t="s">
        <v>73</v>
      </c>
      <c r="D3993" t="s">
        <v>12</v>
      </c>
      <c r="E3993">
        <v>1.79</v>
      </c>
      <c r="F3993">
        <v>-121585.72</v>
      </c>
      <c r="G3993">
        <v>14534.51</v>
      </c>
      <c r="H3993">
        <v>-1012.96</v>
      </c>
      <c r="I3993">
        <v>-53.716000000000001</v>
      </c>
      <c r="J3993">
        <v>-999.67700000000002</v>
      </c>
      <c r="K3993">
        <v>7306.5510000000004</v>
      </c>
    </row>
    <row r="3994" spans="1:11">
      <c r="A3994" t="str">
        <f t="shared" si="63"/>
        <v>2ND FLUL13.58</v>
      </c>
      <c r="B3994" t="s">
        <v>23</v>
      </c>
      <c r="C3994" t="s">
        <v>73</v>
      </c>
      <c r="D3994" t="s">
        <v>12</v>
      </c>
      <c r="E3994">
        <v>3.58</v>
      </c>
      <c r="F3994">
        <v>-121585.72</v>
      </c>
      <c r="G3994">
        <v>14534.51</v>
      </c>
      <c r="H3994">
        <v>-1012.96</v>
      </c>
      <c r="I3994">
        <v>-53.716000000000001</v>
      </c>
      <c r="J3994">
        <v>948.16700000000003</v>
      </c>
      <c r="K3994">
        <v>-19863.267</v>
      </c>
    </row>
    <row r="3995" spans="1:11">
      <c r="A3995" t="str">
        <f t="shared" si="63"/>
        <v>2ND FLUL20</v>
      </c>
      <c r="B3995" t="s">
        <v>23</v>
      </c>
      <c r="C3995" t="s">
        <v>73</v>
      </c>
      <c r="D3995" t="s">
        <v>13</v>
      </c>
      <c r="E3995">
        <v>0</v>
      </c>
      <c r="F3995">
        <v>-17341.29</v>
      </c>
      <c r="G3995">
        <v>-729.45</v>
      </c>
      <c r="H3995">
        <v>3060.34</v>
      </c>
      <c r="I3995">
        <v>-0.82399999999999995</v>
      </c>
      <c r="J3995">
        <v>8323.3430000000008</v>
      </c>
      <c r="K3995">
        <v>-1849.3520000000001</v>
      </c>
    </row>
    <row r="3996" spans="1:11">
      <c r="A3996" t="str">
        <f t="shared" si="63"/>
        <v>2ND FLUL21.79</v>
      </c>
      <c r="B3996" t="s">
        <v>23</v>
      </c>
      <c r="C3996" t="s">
        <v>73</v>
      </c>
      <c r="D3996" t="s">
        <v>13</v>
      </c>
      <c r="E3996">
        <v>1.79</v>
      </c>
      <c r="F3996">
        <v>-17341.29</v>
      </c>
      <c r="G3996">
        <v>-729.45</v>
      </c>
      <c r="H3996">
        <v>3060.34</v>
      </c>
      <c r="I3996">
        <v>-0.82399999999999995</v>
      </c>
      <c r="J3996">
        <v>2509.2440000000001</v>
      </c>
      <c r="K3996">
        <v>-494.23599999999999</v>
      </c>
    </row>
    <row r="3997" spans="1:11">
      <c r="A3997" t="str">
        <f t="shared" si="63"/>
        <v>2ND FLUL23.58</v>
      </c>
      <c r="B3997" t="s">
        <v>23</v>
      </c>
      <c r="C3997" t="s">
        <v>73</v>
      </c>
      <c r="D3997" t="s">
        <v>13</v>
      </c>
      <c r="E3997">
        <v>3.58</v>
      </c>
      <c r="F3997">
        <v>-17341.29</v>
      </c>
      <c r="G3997">
        <v>-729.45</v>
      </c>
      <c r="H3997">
        <v>3060.34</v>
      </c>
      <c r="I3997">
        <v>-0.82399999999999995</v>
      </c>
      <c r="J3997">
        <v>-3359.1489999999999</v>
      </c>
      <c r="K3997">
        <v>871.57500000000005</v>
      </c>
    </row>
    <row r="3998" spans="1:11">
      <c r="A3998" t="str">
        <f t="shared" si="63"/>
        <v>2ND FLUL30</v>
      </c>
      <c r="B3998" t="s">
        <v>23</v>
      </c>
      <c r="C3998" t="s">
        <v>73</v>
      </c>
      <c r="D3998" t="s">
        <v>14</v>
      </c>
      <c r="E3998">
        <v>0</v>
      </c>
      <c r="F3998">
        <v>1322.08</v>
      </c>
      <c r="G3998">
        <v>-481.71</v>
      </c>
      <c r="H3998">
        <v>550.38</v>
      </c>
      <c r="I3998">
        <v>35.804000000000002</v>
      </c>
      <c r="J3998">
        <v>1431.7080000000001</v>
      </c>
      <c r="K3998">
        <v>-1193.443</v>
      </c>
    </row>
    <row r="3999" spans="1:11">
      <c r="A3999" t="str">
        <f t="shared" si="63"/>
        <v>2ND FLUL31.79</v>
      </c>
      <c r="B3999" t="s">
        <v>23</v>
      </c>
      <c r="C3999" t="s">
        <v>73</v>
      </c>
      <c r="D3999" t="s">
        <v>14</v>
      </c>
      <c r="E3999">
        <v>1.79</v>
      </c>
      <c r="F3999">
        <v>1322.08</v>
      </c>
      <c r="G3999">
        <v>-481.71</v>
      </c>
      <c r="H3999">
        <v>550.38</v>
      </c>
      <c r="I3999">
        <v>35.804000000000002</v>
      </c>
      <c r="J3999">
        <v>395.04500000000002</v>
      </c>
      <c r="K3999">
        <v>-297.827</v>
      </c>
    </row>
    <row r="4000" spans="1:11">
      <c r="A4000" t="str">
        <f t="shared" si="63"/>
        <v>2ND FLUL33.58</v>
      </c>
      <c r="B4000" t="s">
        <v>23</v>
      </c>
      <c r="C4000" t="s">
        <v>73</v>
      </c>
      <c r="D4000" t="s">
        <v>14</v>
      </c>
      <c r="E4000">
        <v>3.58</v>
      </c>
      <c r="F4000">
        <v>1322.08</v>
      </c>
      <c r="G4000">
        <v>-481.71</v>
      </c>
      <c r="H4000">
        <v>550.38</v>
      </c>
      <c r="I4000">
        <v>35.804000000000002</v>
      </c>
      <c r="J4000">
        <v>-650.16700000000003</v>
      </c>
      <c r="K4000">
        <v>604.23299999999995</v>
      </c>
    </row>
    <row r="4001" spans="1:11">
      <c r="A4001" t="str">
        <f t="shared" si="63"/>
        <v>1ST FLUL10</v>
      </c>
      <c r="B4001" t="s">
        <v>24</v>
      </c>
      <c r="C4001" t="s">
        <v>73</v>
      </c>
      <c r="D4001" t="s">
        <v>12</v>
      </c>
      <c r="E4001">
        <v>0</v>
      </c>
      <c r="F4001">
        <v>-142929.47</v>
      </c>
      <c r="G4001">
        <v>13608.68</v>
      </c>
      <c r="H4001">
        <v>-1092.1400000000001</v>
      </c>
      <c r="I4001">
        <v>-22.148</v>
      </c>
      <c r="J4001">
        <v>-4305.4970000000003</v>
      </c>
      <c r="K4001">
        <v>42129.373</v>
      </c>
    </row>
    <row r="4002" spans="1:11">
      <c r="A4002" t="str">
        <f t="shared" si="63"/>
        <v>1ST FLUL11.79</v>
      </c>
      <c r="B4002" t="s">
        <v>24</v>
      </c>
      <c r="C4002" t="s">
        <v>73</v>
      </c>
      <c r="D4002" t="s">
        <v>12</v>
      </c>
      <c r="E4002">
        <v>1.79</v>
      </c>
      <c r="F4002">
        <v>-142929.47</v>
      </c>
      <c r="G4002">
        <v>13608.68</v>
      </c>
      <c r="H4002">
        <v>-1092.1400000000001</v>
      </c>
      <c r="I4002">
        <v>-22.148</v>
      </c>
      <c r="J4002">
        <v>-2315.4920000000002</v>
      </c>
      <c r="K4002">
        <v>17252.127</v>
      </c>
    </row>
    <row r="4003" spans="1:11">
      <c r="A4003" t="str">
        <f t="shared" si="63"/>
        <v>1ST FLUL13.58</v>
      </c>
      <c r="B4003" t="s">
        <v>24</v>
      </c>
      <c r="C4003" t="s">
        <v>73</v>
      </c>
      <c r="D4003" t="s">
        <v>12</v>
      </c>
      <c r="E4003">
        <v>3.58</v>
      </c>
      <c r="F4003">
        <v>-142929.47</v>
      </c>
      <c r="G4003">
        <v>13608.68</v>
      </c>
      <c r="H4003">
        <v>-1092.1400000000001</v>
      </c>
      <c r="I4003">
        <v>-22.148</v>
      </c>
      <c r="J4003">
        <v>-262.62299999999999</v>
      </c>
      <c r="K4003">
        <v>-8093.5730000000003</v>
      </c>
    </row>
    <row r="4004" spans="1:11">
      <c r="A4004" t="str">
        <f t="shared" si="63"/>
        <v>1ST FLUL20</v>
      </c>
      <c r="B4004" t="s">
        <v>24</v>
      </c>
      <c r="C4004" t="s">
        <v>73</v>
      </c>
      <c r="D4004" t="s">
        <v>13</v>
      </c>
      <c r="E4004">
        <v>0</v>
      </c>
      <c r="F4004">
        <v>-19592.23</v>
      </c>
      <c r="G4004">
        <v>-968.86</v>
      </c>
      <c r="H4004">
        <v>3874.35</v>
      </c>
      <c r="I4004">
        <v>-0.78100000000000003</v>
      </c>
      <c r="J4004">
        <v>12782.49</v>
      </c>
      <c r="K4004">
        <v>-3031.922</v>
      </c>
    </row>
    <row r="4005" spans="1:11">
      <c r="A4005" t="str">
        <f t="shared" si="63"/>
        <v>1ST FLUL21.79</v>
      </c>
      <c r="B4005" t="s">
        <v>24</v>
      </c>
      <c r="C4005" t="s">
        <v>73</v>
      </c>
      <c r="D4005" t="s">
        <v>13</v>
      </c>
      <c r="E4005">
        <v>1.79</v>
      </c>
      <c r="F4005">
        <v>-19592.23</v>
      </c>
      <c r="G4005">
        <v>-968.86</v>
      </c>
      <c r="H4005">
        <v>3874.35</v>
      </c>
      <c r="I4005">
        <v>-0.78100000000000003</v>
      </c>
      <c r="J4005">
        <v>5656.5609999999997</v>
      </c>
      <c r="K4005">
        <v>-1285.1420000000001</v>
      </c>
    </row>
    <row r="4006" spans="1:11">
      <c r="A4006" t="str">
        <f t="shared" si="63"/>
        <v>1ST FLUL23.58</v>
      </c>
      <c r="B4006" t="s">
        <v>24</v>
      </c>
      <c r="C4006" t="s">
        <v>73</v>
      </c>
      <c r="D4006" t="s">
        <v>13</v>
      </c>
      <c r="E4006">
        <v>3.58</v>
      </c>
      <c r="F4006">
        <v>-19592.23</v>
      </c>
      <c r="G4006">
        <v>-968.86</v>
      </c>
      <c r="H4006">
        <v>3874.35</v>
      </c>
      <c r="I4006">
        <v>-0.78100000000000003</v>
      </c>
      <c r="J4006">
        <v>-1622.954</v>
      </c>
      <c r="K4006">
        <v>496.53300000000002</v>
      </c>
    </row>
    <row r="4007" spans="1:11">
      <c r="A4007" t="str">
        <f t="shared" si="63"/>
        <v>1ST FLUL30</v>
      </c>
      <c r="B4007" t="s">
        <v>24</v>
      </c>
      <c r="C4007" t="s">
        <v>73</v>
      </c>
      <c r="D4007" t="s">
        <v>14</v>
      </c>
      <c r="E4007">
        <v>0</v>
      </c>
      <c r="F4007">
        <v>1464.51</v>
      </c>
      <c r="G4007">
        <v>-388.48</v>
      </c>
      <c r="H4007">
        <v>579.42999999999995</v>
      </c>
      <c r="I4007">
        <v>19.771999999999998</v>
      </c>
      <c r="J4007">
        <v>1991.9929999999999</v>
      </c>
      <c r="K4007">
        <v>-1269.22</v>
      </c>
    </row>
    <row r="4008" spans="1:11">
      <c r="A4008" t="str">
        <f t="shared" si="63"/>
        <v>1ST FLUL31.79</v>
      </c>
      <c r="B4008" t="s">
        <v>24</v>
      </c>
      <c r="C4008" t="s">
        <v>73</v>
      </c>
      <c r="D4008" t="s">
        <v>14</v>
      </c>
      <c r="E4008">
        <v>1.79</v>
      </c>
      <c r="F4008">
        <v>1464.51</v>
      </c>
      <c r="G4008">
        <v>-388.48</v>
      </c>
      <c r="H4008">
        <v>579.42999999999995</v>
      </c>
      <c r="I4008">
        <v>19.771999999999998</v>
      </c>
      <c r="J4008">
        <v>930.75300000000004</v>
      </c>
      <c r="K4008">
        <v>-558.38400000000001</v>
      </c>
    </row>
    <row r="4009" spans="1:11">
      <c r="A4009" t="str">
        <f t="shared" si="63"/>
        <v>1ST FLUL33.58</v>
      </c>
      <c r="B4009" t="s">
        <v>24</v>
      </c>
      <c r="C4009" t="s">
        <v>73</v>
      </c>
      <c r="D4009" t="s">
        <v>14</v>
      </c>
      <c r="E4009">
        <v>3.58</v>
      </c>
      <c r="F4009">
        <v>1464.51</v>
      </c>
      <c r="G4009">
        <v>-388.48</v>
      </c>
      <c r="H4009">
        <v>579.42999999999995</v>
      </c>
      <c r="I4009">
        <v>19.771999999999998</v>
      </c>
      <c r="J4009">
        <v>-155.75800000000001</v>
      </c>
      <c r="K4009">
        <v>167.613</v>
      </c>
    </row>
    <row r="4010" spans="1:11">
      <c r="A4010" t="str">
        <f t="shared" si="63"/>
        <v>GROUND FLUL10</v>
      </c>
      <c r="B4010" t="s">
        <v>10</v>
      </c>
      <c r="C4010" t="s">
        <v>73</v>
      </c>
      <c r="D4010" t="s">
        <v>12</v>
      </c>
      <c r="E4010">
        <v>0</v>
      </c>
      <c r="F4010">
        <v>-67889.81</v>
      </c>
      <c r="G4010">
        <v>-44.28</v>
      </c>
      <c r="H4010">
        <v>-1069.1400000000001</v>
      </c>
      <c r="I4010">
        <v>-0.47399999999999998</v>
      </c>
      <c r="J4010">
        <v>-1470.412</v>
      </c>
      <c r="K4010">
        <v>542.60799999999995</v>
      </c>
    </row>
    <row r="4011" spans="1:11">
      <c r="A4011" t="str">
        <f t="shared" si="63"/>
        <v>GROUND FLUL11.615</v>
      </c>
      <c r="B4011" t="s">
        <v>10</v>
      </c>
      <c r="C4011" t="s">
        <v>73</v>
      </c>
      <c r="D4011" t="s">
        <v>12</v>
      </c>
      <c r="E4011">
        <v>1.615</v>
      </c>
      <c r="F4011">
        <v>-67889.81</v>
      </c>
      <c r="G4011">
        <v>-44.28</v>
      </c>
      <c r="H4011">
        <v>-1069.1400000000001</v>
      </c>
      <c r="I4011">
        <v>-0.47399999999999998</v>
      </c>
      <c r="J4011">
        <v>260.67200000000003</v>
      </c>
      <c r="K4011">
        <v>603.83199999999999</v>
      </c>
    </row>
    <row r="4012" spans="1:11">
      <c r="A4012" t="str">
        <f t="shared" si="63"/>
        <v>GROUND FLUL13.23</v>
      </c>
      <c r="B4012" t="s">
        <v>10</v>
      </c>
      <c r="C4012" t="s">
        <v>73</v>
      </c>
      <c r="D4012" t="s">
        <v>12</v>
      </c>
      <c r="E4012">
        <v>3.23</v>
      </c>
      <c r="F4012">
        <v>-67889.81</v>
      </c>
      <c r="G4012">
        <v>-44.28</v>
      </c>
      <c r="H4012">
        <v>-1069.1400000000001</v>
      </c>
      <c r="I4012">
        <v>-0.47399999999999998</v>
      </c>
      <c r="J4012">
        <v>1988.5820000000001</v>
      </c>
      <c r="K4012">
        <v>657.70600000000002</v>
      </c>
    </row>
    <row r="4013" spans="1:11">
      <c r="A4013" t="str">
        <f t="shared" si="63"/>
        <v>GROUND FLUL20</v>
      </c>
      <c r="B4013" t="s">
        <v>10</v>
      </c>
      <c r="C4013" t="s">
        <v>73</v>
      </c>
      <c r="D4013" t="s">
        <v>13</v>
      </c>
      <c r="E4013">
        <v>0</v>
      </c>
      <c r="F4013">
        <v>-44874.31</v>
      </c>
      <c r="G4013">
        <v>-1238.3399999999999</v>
      </c>
      <c r="H4013">
        <v>2400.6799999999998</v>
      </c>
      <c r="I4013">
        <v>-0.76500000000000001</v>
      </c>
      <c r="J4013">
        <v>4218.8729999999996</v>
      </c>
      <c r="K4013">
        <v>-1913.79</v>
      </c>
    </row>
    <row r="4014" spans="1:11">
      <c r="A4014" t="str">
        <f t="shared" si="63"/>
        <v>GROUND FLUL21.615</v>
      </c>
      <c r="B4014" t="s">
        <v>10</v>
      </c>
      <c r="C4014" t="s">
        <v>73</v>
      </c>
      <c r="D4014" t="s">
        <v>13</v>
      </c>
      <c r="E4014">
        <v>1.615</v>
      </c>
      <c r="F4014">
        <v>-44874.31</v>
      </c>
      <c r="G4014">
        <v>-1238.3399999999999</v>
      </c>
      <c r="H4014">
        <v>2400.6799999999998</v>
      </c>
      <c r="I4014">
        <v>-0.76500000000000001</v>
      </c>
      <c r="J4014">
        <v>308.18900000000002</v>
      </c>
      <c r="K4014">
        <v>85.51</v>
      </c>
    </row>
    <row r="4015" spans="1:11">
      <c r="A4015" t="str">
        <f t="shared" si="63"/>
        <v>GROUND FLUL23.23</v>
      </c>
      <c r="B4015" t="s">
        <v>10</v>
      </c>
      <c r="C4015" t="s">
        <v>73</v>
      </c>
      <c r="D4015" t="s">
        <v>13</v>
      </c>
      <c r="E4015">
        <v>3.23</v>
      </c>
      <c r="F4015">
        <v>-44874.31</v>
      </c>
      <c r="G4015">
        <v>-1238.3399999999999</v>
      </c>
      <c r="H4015">
        <v>2400.6799999999998</v>
      </c>
      <c r="I4015">
        <v>-0.76500000000000001</v>
      </c>
      <c r="J4015">
        <v>-3606.2469999999998</v>
      </c>
      <c r="K4015">
        <v>2083.7689999999998</v>
      </c>
    </row>
    <row r="4016" spans="1:11">
      <c r="A4016" t="str">
        <f t="shared" si="63"/>
        <v>GROUND FLUL30</v>
      </c>
      <c r="B4016" t="s">
        <v>10</v>
      </c>
      <c r="C4016" t="s">
        <v>73</v>
      </c>
      <c r="D4016" t="s">
        <v>14</v>
      </c>
      <c r="E4016">
        <v>0</v>
      </c>
      <c r="F4016">
        <v>80.66</v>
      </c>
      <c r="G4016">
        <v>-0.12</v>
      </c>
      <c r="H4016">
        <v>14.1</v>
      </c>
      <c r="I4016">
        <v>0.57299999999999995</v>
      </c>
      <c r="J4016">
        <v>40.268999999999998</v>
      </c>
      <c r="K4016">
        <v>-13.539</v>
      </c>
    </row>
    <row r="4017" spans="1:11">
      <c r="A4017" t="str">
        <f t="shared" si="63"/>
        <v>GROUND FLUL31.615</v>
      </c>
      <c r="B4017" t="s">
        <v>10</v>
      </c>
      <c r="C4017" t="s">
        <v>73</v>
      </c>
      <c r="D4017" t="s">
        <v>14</v>
      </c>
      <c r="E4017">
        <v>1.615</v>
      </c>
      <c r="F4017">
        <v>80.66</v>
      </c>
      <c r="G4017">
        <v>-0.12</v>
      </c>
      <c r="H4017">
        <v>14.1</v>
      </c>
      <c r="I4017">
        <v>0.57299999999999995</v>
      </c>
      <c r="J4017">
        <v>17.146000000000001</v>
      </c>
      <c r="K4017">
        <v>-13.077</v>
      </c>
    </row>
    <row r="4018" spans="1:11">
      <c r="A4018" t="str">
        <f t="shared" si="63"/>
        <v>GROUND FLUL33.23</v>
      </c>
      <c r="B4018" t="s">
        <v>10</v>
      </c>
      <c r="C4018" t="s">
        <v>73</v>
      </c>
      <c r="D4018" t="s">
        <v>14</v>
      </c>
      <c r="E4018">
        <v>3.23</v>
      </c>
      <c r="F4018">
        <v>80.66</v>
      </c>
      <c r="G4018">
        <v>-0.12</v>
      </c>
      <c r="H4018">
        <v>14.1</v>
      </c>
      <c r="I4018">
        <v>0.57299999999999995</v>
      </c>
      <c r="J4018">
        <v>-6.1849999999999996</v>
      </c>
      <c r="K4018">
        <v>-12.455</v>
      </c>
    </row>
    <row r="4019" spans="1:11">
      <c r="A4019" t="str">
        <f t="shared" si="63"/>
        <v>BASE 1 FLUL10</v>
      </c>
      <c r="B4019" t="s">
        <v>15</v>
      </c>
      <c r="C4019" t="s">
        <v>73</v>
      </c>
      <c r="D4019" t="s">
        <v>12</v>
      </c>
      <c r="E4019">
        <v>0</v>
      </c>
      <c r="F4019">
        <v>-44326.67</v>
      </c>
      <c r="G4019">
        <v>165.67</v>
      </c>
      <c r="H4019">
        <v>-330.38</v>
      </c>
      <c r="I4019">
        <v>-0.246</v>
      </c>
      <c r="J4019">
        <v>-546.03599999999994</v>
      </c>
      <c r="K4019">
        <v>252.38300000000001</v>
      </c>
    </row>
    <row r="4020" spans="1:11">
      <c r="A4020" t="str">
        <f t="shared" si="63"/>
        <v>BASE 1 FLUL11.615</v>
      </c>
      <c r="B4020" t="s">
        <v>15</v>
      </c>
      <c r="C4020" t="s">
        <v>73</v>
      </c>
      <c r="D4020" t="s">
        <v>12</v>
      </c>
      <c r="E4020">
        <v>1.615</v>
      </c>
      <c r="F4020">
        <v>-44326.67</v>
      </c>
      <c r="G4020">
        <v>165.67</v>
      </c>
      <c r="H4020">
        <v>-330.38</v>
      </c>
      <c r="I4020">
        <v>-0.246</v>
      </c>
      <c r="J4020">
        <v>-11.747</v>
      </c>
      <c r="K4020">
        <v>-24.684999999999999</v>
      </c>
    </row>
    <row r="4021" spans="1:11">
      <c r="A4021" t="str">
        <f t="shared" si="63"/>
        <v>BASE 1 FLUL13.23</v>
      </c>
      <c r="B4021" t="s">
        <v>15</v>
      </c>
      <c r="C4021" t="s">
        <v>73</v>
      </c>
      <c r="D4021" t="s">
        <v>12</v>
      </c>
      <c r="E4021">
        <v>3.23</v>
      </c>
      <c r="F4021">
        <v>-44326.67</v>
      </c>
      <c r="G4021">
        <v>165.67</v>
      </c>
      <c r="H4021">
        <v>-330.38</v>
      </c>
      <c r="I4021">
        <v>-0.246</v>
      </c>
      <c r="J4021">
        <v>522.702</v>
      </c>
      <c r="K4021">
        <v>-301.41800000000001</v>
      </c>
    </row>
    <row r="4022" spans="1:11">
      <c r="A4022" t="str">
        <f t="shared" si="63"/>
        <v>BASE 1 FLUL20</v>
      </c>
      <c r="B4022" t="s">
        <v>15</v>
      </c>
      <c r="C4022" t="s">
        <v>73</v>
      </c>
      <c r="D4022" t="s">
        <v>13</v>
      </c>
      <c r="E4022">
        <v>0</v>
      </c>
      <c r="F4022">
        <v>-74704.490000000005</v>
      </c>
      <c r="G4022">
        <v>-1110.71</v>
      </c>
      <c r="H4022">
        <v>994.52</v>
      </c>
      <c r="I4022">
        <v>-0.27</v>
      </c>
      <c r="J4022">
        <v>1801.444</v>
      </c>
      <c r="K4022">
        <v>-1774.2339999999999</v>
      </c>
    </row>
    <row r="4023" spans="1:11">
      <c r="A4023" t="str">
        <f t="shared" si="63"/>
        <v>BASE 1 FLUL21.615</v>
      </c>
      <c r="B4023" t="s">
        <v>15</v>
      </c>
      <c r="C4023" t="s">
        <v>73</v>
      </c>
      <c r="D4023" t="s">
        <v>13</v>
      </c>
      <c r="E4023">
        <v>1.615</v>
      </c>
      <c r="F4023">
        <v>-74704.490000000005</v>
      </c>
      <c r="G4023">
        <v>-1110.71</v>
      </c>
      <c r="H4023">
        <v>994.52</v>
      </c>
      <c r="I4023">
        <v>-0.27</v>
      </c>
      <c r="J4023">
        <v>174.38499999999999</v>
      </c>
      <c r="K4023">
        <v>18.847999999999999</v>
      </c>
    </row>
    <row r="4024" spans="1:11">
      <c r="A4024" t="str">
        <f t="shared" si="63"/>
        <v>BASE 1 FLUL23.23</v>
      </c>
      <c r="B4024" t="s">
        <v>15</v>
      </c>
      <c r="C4024" t="s">
        <v>73</v>
      </c>
      <c r="D4024" t="s">
        <v>13</v>
      </c>
      <c r="E4024">
        <v>3.23</v>
      </c>
      <c r="F4024">
        <v>-74704.490000000005</v>
      </c>
      <c r="G4024">
        <v>-1110.71</v>
      </c>
      <c r="H4024">
        <v>994.52</v>
      </c>
      <c r="I4024">
        <v>-0.27</v>
      </c>
      <c r="J4024">
        <v>-1455.047</v>
      </c>
      <c r="K4024">
        <v>1811.674</v>
      </c>
    </row>
    <row r="4025" spans="1:11">
      <c r="A4025" t="str">
        <f t="shared" si="63"/>
        <v>BASE 1 FLUL30</v>
      </c>
      <c r="B4025" t="s">
        <v>15</v>
      </c>
      <c r="C4025" t="s">
        <v>73</v>
      </c>
      <c r="D4025" t="s">
        <v>14</v>
      </c>
      <c r="E4025">
        <v>0</v>
      </c>
      <c r="F4025">
        <v>-470.48</v>
      </c>
      <c r="G4025">
        <v>0.49</v>
      </c>
      <c r="H4025">
        <v>0.64</v>
      </c>
      <c r="I4025">
        <v>0.20399999999999999</v>
      </c>
      <c r="J4025">
        <v>1.895</v>
      </c>
      <c r="K4025">
        <v>-3.754</v>
      </c>
    </row>
    <row r="4026" spans="1:11">
      <c r="A4026" t="str">
        <f t="shared" si="63"/>
        <v>BASE 1 FLUL31.615</v>
      </c>
      <c r="B4026" t="s">
        <v>15</v>
      </c>
      <c r="C4026" t="s">
        <v>73</v>
      </c>
      <c r="D4026" t="s">
        <v>14</v>
      </c>
      <c r="E4026">
        <v>1.615</v>
      </c>
      <c r="F4026">
        <v>-470.48</v>
      </c>
      <c r="G4026">
        <v>0.49</v>
      </c>
      <c r="H4026">
        <v>0.64</v>
      </c>
      <c r="I4026">
        <v>0.20399999999999999</v>
      </c>
      <c r="J4026">
        <v>0.69499999999999995</v>
      </c>
      <c r="K4026">
        <v>-4.4470000000000001</v>
      </c>
    </row>
    <row r="4027" spans="1:11">
      <c r="A4027" t="str">
        <f t="shared" si="63"/>
        <v>BASE 1 FLUL33.23</v>
      </c>
      <c r="B4027" t="s">
        <v>15</v>
      </c>
      <c r="C4027" t="s">
        <v>73</v>
      </c>
      <c r="D4027" t="s">
        <v>14</v>
      </c>
      <c r="E4027">
        <v>3.23</v>
      </c>
      <c r="F4027">
        <v>-470.48</v>
      </c>
      <c r="G4027">
        <v>0.49</v>
      </c>
      <c r="H4027">
        <v>0.64</v>
      </c>
      <c r="I4027">
        <v>0.20399999999999999</v>
      </c>
      <c r="J4027">
        <v>-0.51500000000000001</v>
      </c>
      <c r="K4027">
        <v>-5.0780000000000003</v>
      </c>
    </row>
    <row r="4028" spans="1:11">
      <c r="A4028" t="str">
        <f t="shared" si="63"/>
        <v>BASE 2 FLUL10</v>
      </c>
      <c r="B4028" t="s">
        <v>16</v>
      </c>
      <c r="C4028" t="s">
        <v>73</v>
      </c>
      <c r="D4028" t="s">
        <v>12</v>
      </c>
      <c r="E4028">
        <v>0</v>
      </c>
      <c r="F4028">
        <v>-68141.34</v>
      </c>
      <c r="G4028">
        <v>647.17999999999995</v>
      </c>
      <c r="H4028">
        <v>228.31</v>
      </c>
      <c r="I4028">
        <v>-0.33900000000000002</v>
      </c>
      <c r="J4028">
        <v>675.29</v>
      </c>
      <c r="K4028">
        <v>1297.144</v>
      </c>
    </row>
    <row r="4029" spans="1:11">
      <c r="A4029" t="str">
        <f t="shared" si="63"/>
        <v>BASE 2 FLUL11.615</v>
      </c>
      <c r="B4029" t="s">
        <v>16</v>
      </c>
      <c r="C4029" t="s">
        <v>73</v>
      </c>
      <c r="D4029" t="s">
        <v>12</v>
      </c>
      <c r="E4029">
        <v>1.615</v>
      </c>
      <c r="F4029">
        <v>-68141.34</v>
      </c>
      <c r="G4029">
        <v>647.17999999999995</v>
      </c>
      <c r="H4029">
        <v>228.31</v>
      </c>
      <c r="I4029">
        <v>-0.33900000000000002</v>
      </c>
      <c r="J4029">
        <v>311.08499999999998</v>
      </c>
      <c r="K4029">
        <v>237.21799999999999</v>
      </c>
    </row>
    <row r="4030" spans="1:11">
      <c r="A4030" t="str">
        <f t="shared" si="63"/>
        <v>BASE 2 FLUL13.23</v>
      </c>
      <c r="B4030" t="s">
        <v>16</v>
      </c>
      <c r="C4030" t="s">
        <v>73</v>
      </c>
      <c r="D4030" t="s">
        <v>12</v>
      </c>
      <c r="E4030">
        <v>3.23</v>
      </c>
      <c r="F4030">
        <v>-68141.34</v>
      </c>
      <c r="G4030">
        <v>647.17999999999995</v>
      </c>
      <c r="H4030">
        <v>228.31</v>
      </c>
      <c r="I4030">
        <v>-0.33900000000000002</v>
      </c>
      <c r="J4030">
        <v>-60.334000000000003</v>
      </c>
      <c r="K4030">
        <v>-828.20799999999997</v>
      </c>
    </row>
    <row r="4031" spans="1:11">
      <c r="A4031" t="str">
        <f t="shared" si="63"/>
        <v>BASE 2 FLUL20</v>
      </c>
      <c r="B4031" t="s">
        <v>16</v>
      </c>
      <c r="C4031" t="s">
        <v>73</v>
      </c>
      <c r="D4031" t="s">
        <v>13</v>
      </c>
      <c r="E4031">
        <v>0</v>
      </c>
      <c r="F4031">
        <v>-111981.59</v>
      </c>
      <c r="G4031">
        <v>-350.18</v>
      </c>
      <c r="H4031">
        <v>1648.17</v>
      </c>
      <c r="I4031">
        <v>-2.1000000000000001E-2</v>
      </c>
      <c r="J4031">
        <v>3181.306</v>
      </c>
      <c r="K4031">
        <v>-126.157</v>
      </c>
    </row>
    <row r="4032" spans="1:11">
      <c r="A4032" t="str">
        <f t="shared" si="63"/>
        <v>BASE 2 FLUL21.615</v>
      </c>
      <c r="B4032" t="s">
        <v>16</v>
      </c>
      <c r="C4032" t="s">
        <v>73</v>
      </c>
      <c r="D4032" t="s">
        <v>13</v>
      </c>
      <c r="E4032">
        <v>1.615</v>
      </c>
      <c r="F4032">
        <v>-111981.59</v>
      </c>
      <c r="G4032">
        <v>-350.18</v>
      </c>
      <c r="H4032">
        <v>1648.17</v>
      </c>
      <c r="I4032">
        <v>-2.1000000000000001E-2</v>
      </c>
      <c r="J4032">
        <v>494.26100000000002</v>
      </c>
      <c r="K4032">
        <v>443.71899999999999</v>
      </c>
    </row>
    <row r="4033" spans="1:11">
      <c r="A4033" t="str">
        <f t="shared" si="63"/>
        <v>BASE 2 FLUL23.23</v>
      </c>
      <c r="B4033" t="s">
        <v>16</v>
      </c>
      <c r="C4033" t="s">
        <v>73</v>
      </c>
      <c r="D4033" t="s">
        <v>13</v>
      </c>
      <c r="E4033">
        <v>3.23</v>
      </c>
      <c r="F4033">
        <v>-111981.59</v>
      </c>
      <c r="G4033">
        <v>-350.18</v>
      </c>
      <c r="H4033">
        <v>1648.17</v>
      </c>
      <c r="I4033">
        <v>-2.1000000000000001E-2</v>
      </c>
      <c r="J4033">
        <v>-2204.2449999999999</v>
      </c>
      <c r="K4033">
        <v>1003.3049999999999</v>
      </c>
    </row>
    <row r="4034" spans="1:11">
      <c r="A4034" t="str">
        <f t="shared" si="63"/>
        <v>BASE 2 FLUL30</v>
      </c>
      <c r="B4034" t="s">
        <v>16</v>
      </c>
      <c r="C4034" t="s">
        <v>73</v>
      </c>
      <c r="D4034" t="s">
        <v>14</v>
      </c>
      <c r="E4034">
        <v>0</v>
      </c>
      <c r="F4034">
        <v>-1077.79</v>
      </c>
      <c r="G4034">
        <v>-8.9600000000000009</v>
      </c>
      <c r="H4034">
        <v>26.82</v>
      </c>
      <c r="I4034">
        <v>0.34300000000000003</v>
      </c>
      <c r="J4034">
        <v>44.186</v>
      </c>
      <c r="K4034">
        <v>-8.8659999999999997</v>
      </c>
    </row>
    <row r="4035" spans="1:11">
      <c r="A4035" t="str">
        <f t="shared" si="63"/>
        <v>BASE 2 FLUL31.615</v>
      </c>
      <c r="B4035" t="s">
        <v>16</v>
      </c>
      <c r="C4035" t="s">
        <v>73</v>
      </c>
      <c r="D4035" t="s">
        <v>14</v>
      </c>
      <c r="E4035">
        <v>1.615</v>
      </c>
      <c r="F4035">
        <v>-1077.79</v>
      </c>
      <c r="G4035">
        <v>-8.9600000000000009</v>
      </c>
      <c r="H4035">
        <v>26.82</v>
      </c>
      <c r="I4035">
        <v>0.34300000000000003</v>
      </c>
      <c r="J4035">
        <v>0.251</v>
      </c>
      <c r="K4035">
        <v>6.0739999999999998</v>
      </c>
    </row>
    <row r="4036" spans="1:11">
      <c r="A4036" t="str">
        <f t="shared" si="63"/>
        <v>BASE 2 FLUL33.23</v>
      </c>
      <c r="B4036" t="s">
        <v>16</v>
      </c>
      <c r="C4036" t="s">
        <v>73</v>
      </c>
      <c r="D4036" t="s">
        <v>14</v>
      </c>
      <c r="E4036">
        <v>3.23</v>
      </c>
      <c r="F4036">
        <v>-1077.79</v>
      </c>
      <c r="G4036">
        <v>-8.9600000000000009</v>
      </c>
      <c r="H4036">
        <v>26.82</v>
      </c>
      <c r="I4036">
        <v>0.34300000000000003</v>
      </c>
      <c r="J4036">
        <v>-43.689</v>
      </c>
      <c r="K4036">
        <v>20.872</v>
      </c>
    </row>
    <row r="4037" spans="1:11">
      <c r="A4037" t="str">
        <f t="shared" si="63"/>
        <v>BASE 3 FLUL10</v>
      </c>
      <c r="B4037" t="s">
        <v>17</v>
      </c>
      <c r="C4037" t="s">
        <v>73</v>
      </c>
      <c r="D4037" t="s">
        <v>12</v>
      </c>
      <c r="E4037">
        <v>0</v>
      </c>
      <c r="F4037">
        <v>-180348.3</v>
      </c>
      <c r="G4037">
        <v>4195.62</v>
      </c>
      <c r="H4037">
        <v>-431.32</v>
      </c>
      <c r="I4037">
        <v>-5.6769999999999996</v>
      </c>
      <c r="J4037">
        <v>-899.76400000000001</v>
      </c>
      <c r="K4037">
        <v>6075.4970000000003</v>
      </c>
    </row>
    <row r="4038" spans="1:11">
      <c r="A4038" t="str">
        <f t="shared" si="63"/>
        <v>BASE 3 FLUL11.405</v>
      </c>
      <c r="B4038" t="s">
        <v>17</v>
      </c>
      <c r="C4038" t="s">
        <v>73</v>
      </c>
      <c r="D4038" t="s">
        <v>12</v>
      </c>
      <c r="E4038">
        <v>1.405</v>
      </c>
      <c r="F4038">
        <v>-180348.3</v>
      </c>
      <c r="G4038">
        <v>4195.62</v>
      </c>
      <c r="H4038">
        <v>-431.32</v>
      </c>
      <c r="I4038">
        <v>-5.6769999999999996</v>
      </c>
      <c r="J4038">
        <v>-277.20400000000001</v>
      </c>
      <c r="K4038">
        <v>80.662000000000006</v>
      </c>
    </row>
    <row r="4039" spans="1:11">
      <c r="A4039" t="str">
        <f t="shared" si="63"/>
        <v>BASE 3 FLUL12.81</v>
      </c>
      <c r="B4039" t="s">
        <v>17</v>
      </c>
      <c r="C4039" t="s">
        <v>73</v>
      </c>
      <c r="D4039" t="s">
        <v>12</v>
      </c>
      <c r="E4039">
        <v>2.81</v>
      </c>
      <c r="F4039">
        <v>-180348.3</v>
      </c>
      <c r="G4039">
        <v>4195.62</v>
      </c>
      <c r="H4039">
        <v>-431.32</v>
      </c>
      <c r="I4039">
        <v>-5.6769999999999996</v>
      </c>
      <c r="J4039">
        <v>357.87900000000002</v>
      </c>
      <c r="K4039">
        <v>-5917.817</v>
      </c>
    </row>
    <row r="4040" spans="1:11">
      <c r="A4040" t="str">
        <f t="shared" si="63"/>
        <v>BASE 3 FLUL20</v>
      </c>
      <c r="B4040" t="s">
        <v>17</v>
      </c>
      <c r="C4040" t="s">
        <v>73</v>
      </c>
      <c r="D4040" t="s">
        <v>13</v>
      </c>
      <c r="E4040">
        <v>0</v>
      </c>
      <c r="F4040">
        <v>-282989.28000000003</v>
      </c>
      <c r="G4040">
        <v>390.61</v>
      </c>
      <c r="H4040">
        <v>2816.98</v>
      </c>
      <c r="I4040">
        <v>-0.86399999999999999</v>
      </c>
      <c r="J4040">
        <v>3957.1759999999999</v>
      </c>
      <c r="K4040">
        <v>434.76499999999999</v>
      </c>
    </row>
    <row r="4041" spans="1:11">
      <c r="A4041" t="str">
        <f t="shared" si="63"/>
        <v>BASE 3 FLUL21.405</v>
      </c>
      <c r="B4041" t="s">
        <v>17</v>
      </c>
      <c r="C4041" t="s">
        <v>73</v>
      </c>
      <c r="D4041" t="s">
        <v>13</v>
      </c>
      <c r="E4041">
        <v>1.405</v>
      </c>
      <c r="F4041">
        <v>-282989.28000000003</v>
      </c>
      <c r="G4041">
        <v>390.61</v>
      </c>
      <c r="H4041">
        <v>2816.98</v>
      </c>
      <c r="I4041">
        <v>-0.86399999999999999</v>
      </c>
      <c r="J4041">
        <v>-65.025999999999996</v>
      </c>
      <c r="K4041">
        <v>-120.36199999999999</v>
      </c>
    </row>
    <row r="4042" spans="1:11">
      <c r="A4042" t="str">
        <f t="shared" si="63"/>
        <v>BASE 3 FLUL22.81</v>
      </c>
      <c r="B4042" t="s">
        <v>17</v>
      </c>
      <c r="C4042" t="s">
        <v>73</v>
      </c>
      <c r="D4042" t="s">
        <v>13</v>
      </c>
      <c r="E4042">
        <v>2.81</v>
      </c>
      <c r="F4042">
        <v>-282989.28000000003</v>
      </c>
      <c r="G4042">
        <v>390.61</v>
      </c>
      <c r="H4042">
        <v>2816.98</v>
      </c>
      <c r="I4042">
        <v>-0.86399999999999999</v>
      </c>
      <c r="J4042">
        <v>-4084.29</v>
      </c>
      <c r="K4042">
        <v>-670.05200000000002</v>
      </c>
    </row>
    <row r="4043" spans="1:11">
      <c r="A4043" t="str">
        <f t="shared" si="63"/>
        <v>BASE 3 FLUL30</v>
      </c>
      <c r="B4043" t="s">
        <v>17</v>
      </c>
      <c r="C4043" t="s">
        <v>73</v>
      </c>
      <c r="D4043" t="s">
        <v>14</v>
      </c>
      <c r="E4043">
        <v>0</v>
      </c>
      <c r="F4043">
        <v>-3208.6</v>
      </c>
      <c r="G4043">
        <v>-273.33999999999997</v>
      </c>
      <c r="H4043">
        <v>373.76</v>
      </c>
      <c r="I4043">
        <v>2.2570000000000001</v>
      </c>
      <c r="J4043">
        <v>540.22</v>
      </c>
      <c r="K4043">
        <v>-401.08199999999999</v>
      </c>
    </row>
    <row r="4044" spans="1:11">
      <c r="A4044" t="str">
        <f t="shared" si="63"/>
        <v>BASE 3 FLUL31.405</v>
      </c>
      <c r="B4044" t="s">
        <v>17</v>
      </c>
      <c r="C4044" t="s">
        <v>73</v>
      </c>
      <c r="D4044" t="s">
        <v>14</v>
      </c>
      <c r="E4044">
        <v>1.405</v>
      </c>
      <c r="F4044">
        <v>-3208.6</v>
      </c>
      <c r="G4044">
        <v>-273.33999999999997</v>
      </c>
      <c r="H4044">
        <v>373.76</v>
      </c>
      <c r="I4044">
        <v>2.2570000000000001</v>
      </c>
      <c r="J4044">
        <v>6.2050000000000001</v>
      </c>
      <c r="K4044">
        <v>-10.404999999999999</v>
      </c>
    </row>
    <row r="4045" spans="1:11">
      <c r="A4045" t="str">
        <f t="shared" si="63"/>
        <v>BASE 3 FLUL32.81</v>
      </c>
      <c r="B4045" t="s">
        <v>17</v>
      </c>
      <c r="C4045" t="s">
        <v>73</v>
      </c>
      <c r="D4045" t="s">
        <v>14</v>
      </c>
      <c r="E4045">
        <v>2.81</v>
      </c>
      <c r="F4045">
        <v>-3208.6</v>
      </c>
      <c r="G4045">
        <v>-273.33999999999997</v>
      </c>
      <c r="H4045">
        <v>373.76</v>
      </c>
      <c r="I4045">
        <v>2.2570000000000001</v>
      </c>
      <c r="J4045">
        <v>-528.09100000000001</v>
      </c>
      <c r="K4045">
        <v>380.74299999999999</v>
      </c>
    </row>
  </sheetData>
  <autoFilter ref="A1:K2701" xr:uid="{00000000-0009-0000-0000-00000000000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8"/>
  <sheetViews>
    <sheetView topLeftCell="A91" workbookViewId="0">
      <selection activeCell="A128" sqref="A128:XFD146"/>
    </sheetView>
  </sheetViews>
  <sheetFormatPr defaultColWidth="9" defaultRowHeight="15"/>
  <cols>
    <col min="1" max="1" width="24.140625" customWidth="1"/>
  </cols>
  <sheetData>
    <row r="1" spans="1:11">
      <c r="B1" t="s">
        <v>0</v>
      </c>
      <c r="C1" t="s">
        <v>74</v>
      </c>
      <c r="D1" t="s">
        <v>2</v>
      </c>
      <c r="E1" t="s">
        <v>3</v>
      </c>
      <c r="F1" t="s">
        <v>4</v>
      </c>
      <c r="G1" t="s">
        <v>5</v>
      </c>
      <c r="H1" t="s">
        <v>6</v>
      </c>
      <c r="I1" t="s">
        <v>7</v>
      </c>
      <c r="J1" t="s">
        <v>8</v>
      </c>
      <c r="K1" t="s">
        <v>9</v>
      </c>
    </row>
    <row r="2" spans="1:11">
      <c r="A2" t="str">
        <f t="shared" ref="A2:A65" si="0">+CONCATENATE(B2,D2,E2)</f>
        <v>ROOF FLUL1Top</v>
      </c>
      <c r="B2" t="s">
        <v>35</v>
      </c>
      <c r="C2" t="s">
        <v>75</v>
      </c>
      <c r="D2" t="s">
        <v>12</v>
      </c>
      <c r="E2" t="s">
        <v>76</v>
      </c>
      <c r="F2">
        <v>-19406.259999999998</v>
      </c>
      <c r="G2">
        <v>-2178.14</v>
      </c>
      <c r="H2">
        <v>-29129.58</v>
      </c>
      <c r="I2">
        <v>-156395.96</v>
      </c>
      <c r="J2">
        <v>338849.28200000001</v>
      </c>
      <c r="K2">
        <v>-22472.16</v>
      </c>
    </row>
    <row r="3" spans="1:11">
      <c r="A3" t="str">
        <f t="shared" si="0"/>
        <v>ROOF FLUL1Bottom</v>
      </c>
      <c r="B3" t="s">
        <v>35</v>
      </c>
      <c r="C3" t="s">
        <v>75</v>
      </c>
      <c r="D3" t="s">
        <v>12</v>
      </c>
      <c r="E3" t="s">
        <v>77</v>
      </c>
      <c r="F3">
        <v>-19406.259999999998</v>
      </c>
      <c r="G3">
        <v>-2178.14</v>
      </c>
      <c r="H3">
        <v>-29129.58</v>
      </c>
      <c r="I3">
        <v>-155497.095</v>
      </c>
      <c r="J3">
        <v>199798.83900000001</v>
      </c>
      <c r="K3">
        <v>-32434.245999999999</v>
      </c>
    </row>
    <row r="4" spans="1:11">
      <c r="A4" t="str">
        <f t="shared" si="0"/>
        <v>ROOF FLUL2Top</v>
      </c>
      <c r="B4" t="s">
        <v>35</v>
      </c>
      <c r="C4" t="s">
        <v>75</v>
      </c>
      <c r="D4" t="s">
        <v>13</v>
      </c>
      <c r="E4" t="s">
        <v>76</v>
      </c>
      <c r="F4">
        <v>-50460.92</v>
      </c>
      <c r="G4">
        <v>-38403.99</v>
      </c>
      <c r="H4">
        <v>903.78</v>
      </c>
      <c r="I4">
        <v>2937.5650000000001</v>
      </c>
      <c r="J4">
        <v>6059.5119999999997</v>
      </c>
      <c r="K4">
        <v>-481116.424</v>
      </c>
    </row>
    <row r="5" spans="1:11">
      <c r="A5" t="str">
        <f t="shared" si="0"/>
        <v>ROOF FLUL2Bottom</v>
      </c>
      <c r="B5" t="s">
        <v>35</v>
      </c>
      <c r="C5" t="s">
        <v>75</v>
      </c>
      <c r="D5" t="s">
        <v>13</v>
      </c>
      <c r="E5" t="s">
        <v>77</v>
      </c>
      <c r="F5">
        <v>-50460.92</v>
      </c>
      <c r="G5">
        <v>-38403.99</v>
      </c>
      <c r="H5">
        <v>903.78</v>
      </c>
      <c r="I5">
        <v>2931.3229999999999</v>
      </c>
      <c r="J5">
        <v>10151.799000000001</v>
      </c>
      <c r="K5">
        <v>-645661.62399999995</v>
      </c>
    </row>
    <row r="6" spans="1:11">
      <c r="A6" t="str">
        <f t="shared" si="0"/>
        <v>ROOF FLUL3Top</v>
      </c>
      <c r="B6" t="s">
        <v>35</v>
      </c>
      <c r="C6" t="s">
        <v>75</v>
      </c>
      <c r="D6" t="s">
        <v>14</v>
      </c>
      <c r="E6" t="s">
        <v>76</v>
      </c>
      <c r="F6">
        <v>125.18</v>
      </c>
      <c r="G6">
        <v>61.75</v>
      </c>
      <c r="H6">
        <v>1094.06</v>
      </c>
      <c r="I6">
        <v>10589.218999999999</v>
      </c>
      <c r="J6">
        <v>-11610.484</v>
      </c>
      <c r="K6">
        <v>241.946</v>
      </c>
    </row>
    <row r="7" spans="1:11">
      <c r="A7" t="str">
        <f t="shared" si="0"/>
        <v>ROOF FLUL3Bottom</v>
      </c>
      <c r="B7" t="s">
        <v>35</v>
      </c>
      <c r="C7" t="s">
        <v>75</v>
      </c>
      <c r="D7" t="s">
        <v>14</v>
      </c>
      <c r="E7" t="s">
        <v>77</v>
      </c>
      <c r="F7">
        <v>125.18</v>
      </c>
      <c r="G7">
        <v>61.75</v>
      </c>
      <c r="H7">
        <v>1094.06</v>
      </c>
      <c r="I7">
        <v>10726.403</v>
      </c>
      <c r="J7">
        <v>-6891.3109999999997</v>
      </c>
      <c r="K7">
        <v>516.48800000000006</v>
      </c>
    </row>
    <row r="8" spans="1:11">
      <c r="A8" t="str">
        <f t="shared" si="0"/>
        <v>TERRACE FLUL1Top</v>
      </c>
      <c r="B8" t="s">
        <v>37</v>
      </c>
      <c r="C8" t="s">
        <v>75</v>
      </c>
      <c r="D8" t="s">
        <v>12</v>
      </c>
      <c r="E8" t="s">
        <v>76</v>
      </c>
      <c r="F8">
        <v>-36564.910000000003</v>
      </c>
      <c r="G8">
        <v>13206.06</v>
      </c>
      <c r="H8">
        <v>-95094.7</v>
      </c>
      <c r="I8">
        <v>-390640.53899999999</v>
      </c>
      <c r="J8">
        <v>637174.39099999995</v>
      </c>
      <c r="K8">
        <v>-64986.038999999997</v>
      </c>
    </row>
    <row r="9" spans="1:11">
      <c r="A9" t="str">
        <f t="shared" si="0"/>
        <v>TERRACE FLUL1Bottom</v>
      </c>
      <c r="B9" t="s">
        <v>37</v>
      </c>
      <c r="C9" t="s">
        <v>75</v>
      </c>
      <c r="D9" t="s">
        <v>12</v>
      </c>
      <c r="E9" t="s">
        <v>77</v>
      </c>
      <c r="F9">
        <v>35933</v>
      </c>
      <c r="G9">
        <v>125663.69</v>
      </c>
      <c r="H9">
        <v>-107829.18</v>
      </c>
      <c r="I9">
        <v>-425585.66</v>
      </c>
      <c r="J9">
        <v>322971.14600000001</v>
      </c>
      <c r="K9">
        <v>67284.286999999997</v>
      </c>
    </row>
    <row r="10" spans="1:11">
      <c r="A10" t="str">
        <f t="shared" si="0"/>
        <v>TERRACE FLUL2Top</v>
      </c>
      <c r="B10" t="s">
        <v>37</v>
      </c>
      <c r="C10" t="s">
        <v>75</v>
      </c>
      <c r="D10" t="s">
        <v>13</v>
      </c>
      <c r="E10" t="s">
        <v>76</v>
      </c>
      <c r="F10">
        <v>-69751.47</v>
      </c>
      <c r="G10">
        <v>71582.17</v>
      </c>
      <c r="H10">
        <v>5684.97</v>
      </c>
      <c r="I10">
        <v>13205.412</v>
      </c>
      <c r="J10">
        <v>7655.8739999999998</v>
      </c>
      <c r="K10">
        <v>-825821.59299999999</v>
      </c>
    </row>
    <row r="11" spans="1:11">
      <c r="A11" t="str">
        <f t="shared" si="0"/>
        <v>TERRACE FLUL2Bottom</v>
      </c>
      <c r="B11" t="s">
        <v>37</v>
      </c>
      <c r="C11" t="s">
        <v>75</v>
      </c>
      <c r="D11" t="s">
        <v>13</v>
      </c>
      <c r="E11" t="s">
        <v>77</v>
      </c>
      <c r="F11">
        <v>-69759.53</v>
      </c>
      <c r="G11">
        <v>73217.460000000006</v>
      </c>
      <c r="H11">
        <v>8684.4599999999991</v>
      </c>
      <c r="I11">
        <v>9495.8979999999992</v>
      </c>
      <c r="J11">
        <v>18138.133000000002</v>
      </c>
      <c r="K11">
        <v>-568835.446</v>
      </c>
    </row>
    <row r="12" spans="1:11">
      <c r="A12" t="str">
        <f t="shared" si="0"/>
        <v>TERRACE FLUL3Top</v>
      </c>
      <c r="B12" t="s">
        <v>37</v>
      </c>
      <c r="C12" t="s">
        <v>75</v>
      </c>
      <c r="D12" t="s">
        <v>14</v>
      </c>
      <c r="E12" t="s">
        <v>76</v>
      </c>
      <c r="F12">
        <v>652.86</v>
      </c>
      <c r="G12">
        <v>-593.34</v>
      </c>
      <c r="H12">
        <v>1815.62</v>
      </c>
      <c r="I12">
        <v>82544.976999999999</v>
      </c>
      <c r="J12">
        <v>-17003.645</v>
      </c>
      <c r="K12">
        <v>906.57799999999997</v>
      </c>
    </row>
    <row r="13" spans="1:11">
      <c r="A13" t="str">
        <f t="shared" si="0"/>
        <v>TERRACE FLUL3Bottom</v>
      </c>
      <c r="B13" t="s">
        <v>37</v>
      </c>
      <c r="C13" t="s">
        <v>75</v>
      </c>
      <c r="D13" t="s">
        <v>14</v>
      </c>
      <c r="E13" t="s">
        <v>77</v>
      </c>
      <c r="F13">
        <v>-346.7</v>
      </c>
      <c r="G13">
        <v>-1297.24</v>
      </c>
      <c r="H13">
        <v>2792.09</v>
      </c>
      <c r="I13">
        <v>81225.812000000005</v>
      </c>
      <c r="J13">
        <v>-7877.8329999999996</v>
      </c>
      <c r="K13">
        <v>-979.495</v>
      </c>
    </row>
    <row r="14" spans="1:11">
      <c r="A14" t="str">
        <f t="shared" si="0"/>
        <v>15TH FLUL1Top</v>
      </c>
      <c r="B14" t="s">
        <v>38</v>
      </c>
      <c r="C14" t="s">
        <v>75</v>
      </c>
      <c r="D14" t="s">
        <v>12</v>
      </c>
      <c r="E14" t="s">
        <v>76</v>
      </c>
      <c r="F14">
        <v>-44756.77</v>
      </c>
      <c r="G14">
        <v>3796.9</v>
      </c>
      <c r="H14">
        <v>-125430.76</v>
      </c>
      <c r="I14">
        <v>807947.98400000005</v>
      </c>
      <c r="J14">
        <v>898569.147</v>
      </c>
      <c r="K14">
        <v>-29079.929</v>
      </c>
    </row>
    <row r="15" spans="1:11">
      <c r="A15" t="str">
        <f t="shared" si="0"/>
        <v>15TH FLUL1Bottom</v>
      </c>
      <c r="B15" t="s">
        <v>38</v>
      </c>
      <c r="C15" t="s">
        <v>75</v>
      </c>
      <c r="D15" t="s">
        <v>12</v>
      </c>
      <c r="E15" t="s">
        <v>77</v>
      </c>
      <c r="F15">
        <v>1811.53</v>
      </c>
      <c r="G15">
        <v>104490.37</v>
      </c>
      <c r="H15">
        <v>-123654.64</v>
      </c>
      <c r="I15">
        <v>756120.97699999996</v>
      </c>
      <c r="J15">
        <v>480053.68400000001</v>
      </c>
      <c r="K15">
        <v>78645.217000000004</v>
      </c>
    </row>
    <row r="16" spans="1:11">
      <c r="A16" t="str">
        <f t="shared" si="0"/>
        <v>15TH FLUL2Top</v>
      </c>
      <c r="B16" t="s">
        <v>38</v>
      </c>
      <c r="C16" t="s">
        <v>75</v>
      </c>
      <c r="D16" t="s">
        <v>13</v>
      </c>
      <c r="E16" t="s">
        <v>76</v>
      </c>
      <c r="F16">
        <v>-42321.33</v>
      </c>
      <c r="G16">
        <v>152577.64000000001</v>
      </c>
      <c r="H16">
        <v>6165.53</v>
      </c>
      <c r="I16">
        <v>-9392.8829999999998</v>
      </c>
      <c r="J16">
        <v>-1907.258</v>
      </c>
      <c r="K16">
        <v>-976813.34400000004</v>
      </c>
    </row>
    <row r="17" spans="1:11">
      <c r="A17" t="str">
        <f t="shared" si="0"/>
        <v>15TH FLUL2Bottom</v>
      </c>
      <c r="B17" t="s">
        <v>38</v>
      </c>
      <c r="C17" t="s">
        <v>75</v>
      </c>
      <c r="D17" t="s">
        <v>13</v>
      </c>
      <c r="E17" t="s">
        <v>77</v>
      </c>
      <c r="F17">
        <v>-45057.52</v>
      </c>
      <c r="G17">
        <v>140015.75</v>
      </c>
      <c r="H17">
        <v>6292.26</v>
      </c>
      <c r="I17">
        <v>8697.5450000000001</v>
      </c>
      <c r="J17">
        <v>2016.7249999999999</v>
      </c>
      <c r="K17">
        <v>-458006.59899999999</v>
      </c>
    </row>
    <row r="18" spans="1:11">
      <c r="A18" t="str">
        <f t="shared" si="0"/>
        <v>15TH FLUL3Top</v>
      </c>
      <c r="B18" t="s">
        <v>38</v>
      </c>
      <c r="C18" t="s">
        <v>75</v>
      </c>
      <c r="D18" t="s">
        <v>14</v>
      </c>
      <c r="E18" t="s">
        <v>76</v>
      </c>
      <c r="F18">
        <v>886.43</v>
      </c>
      <c r="G18">
        <v>-917.07</v>
      </c>
      <c r="H18">
        <v>-120.6</v>
      </c>
      <c r="I18">
        <v>157075.55900000001</v>
      </c>
      <c r="J18">
        <v>-13045.276</v>
      </c>
      <c r="K18">
        <v>-115.102</v>
      </c>
    </row>
    <row r="19" spans="1:11">
      <c r="A19" t="str">
        <f t="shared" si="0"/>
        <v>15TH FLUL3Bottom</v>
      </c>
      <c r="B19" t="s">
        <v>38</v>
      </c>
      <c r="C19" t="s">
        <v>75</v>
      </c>
      <c r="D19" t="s">
        <v>14</v>
      </c>
      <c r="E19" t="s">
        <v>77</v>
      </c>
      <c r="F19">
        <v>-169.03</v>
      </c>
      <c r="G19">
        <v>-1336.5</v>
      </c>
      <c r="H19">
        <v>322.92</v>
      </c>
      <c r="I19">
        <v>154473.60699999999</v>
      </c>
      <c r="J19">
        <v>-12594.893</v>
      </c>
      <c r="K19">
        <v>-2496.636</v>
      </c>
    </row>
    <row r="20" spans="1:11">
      <c r="A20" t="str">
        <f t="shared" si="0"/>
        <v>14TH FLUL1Top</v>
      </c>
      <c r="B20" t="s">
        <v>46</v>
      </c>
      <c r="C20" t="s">
        <v>75</v>
      </c>
      <c r="D20" t="s">
        <v>12</v>
      </c>
      <c r="E20" t="s">
        <v>76</v>
      </c>
      <c r="F20">
        <v>-65035.34</v>
      </c>
      <c r="G20">
        <v>33978.160000000003</v>
      </c>
      <c r="H20">
        <v>-236405.73</v>
      </c>
      <c r="I20">
        <v>196753.34899999999</v>
      </c>
      <c r="J20">
        <v>171403.448</v>
      </c>
      <c r="K20">
        <v>464192.245</v>
      </c>
    </row>
    <row r="21" spans="1:11">
      <c r="A21" t="str">
        <f t="shared" si="0"/>
        <v>14TH FLUL1Bottom</v>
      </c>
      <c r="B21" t="s">
        <v>46</v>
      </c>
      <c r="C21" t="s">
        <v>75</v>
      </c>
      <c r="D21" t="s">
        <v>12</v>
      </c>
      <c r="E21" t="s">
        <v>77</v>
      </c>
      <c r="F21">
        <v>-18110.8</v>
      </c>
      <c r="G21">
        <v>99050.29</v>
      </c>
      <c r="H21">
        <v>-242448</v>
      </c>
      <c r="I21">
        <v>192098.85500000001</v>
      </c>
      <c r="J21">
        <v>-744341.88</v>
      </c>
      <c r="K21">
        <v>303688.397</v>
      </c>
    </row>
    <row r="22" spans="1:11">
      <c r="A22" t="str">
        <f t="shared" si="0"/>
        <v>14TH FLUL2Top</v>
      </c>
      <c r="B22" t="s">
        <v>46</v>
      </c>
      <c r="C22" t="s">
        <v>75</v>
      </c>
      <c r="D22" t="s">
        <v>13</v>
      </c>
      <c r="E22" t="s">
        <v>76</v>
      </c>
      <c r="F22">
        <v>189591.85</v>
      </c>
      <c r="G22">
        <v>57106.44</v>
      </c>
      <c r="H22">
        <v>9586.16</v>
      </c>
      <c r="I22">
        <v>12965.16</v>
      </c>
      <c r="J22">
        <v>55071.322999999997</v>
      </c>
      <c r="K22">
        <v>94929.914000000004</v>
      </c>
    </row>
    <row r="23" spans="1:11">
      <c r="A23" t="str">
        <f t="shared" si="0"/>
        <v>14TH FLUL2Bottom</v>
      </c>
      <c r="B23" t="s">
        <v>46</v>
      </c>
      <c r="C23" t="s">
        <v>75</v>
      </c>
      <c r="D23" t="s">
        <v>13</v>
      </c>
      <c r="E23" t="s">
        <v>77</v>
      </c>
      <c r="F23">
        <v>187109.63</v>
      </c>
      <c r="G23">
        <v>44797.74</v>
      </c>
      <c r="H23">
        <v>10055.459999999999</v>
      </c>
      <c r="I23">
        <v>31049.988000000001</v>
      </c>
      <c r="J23">
        <v>69911.717000000004</v>
      </c>
      <c r="K23">
        <v>329268.30099999998</v>
      </c>
    </row>
    <row r="24" spans="1:11">
      <c r="A24" t="str">
        <f t="shared" si="0"/>
        <v>14TH FLUL3Top</v>
      </c>
      <c r="B24" t="s">
        <v>46</v>
      </c>
      <c r="C24" t="s">
        <v>75</v>
      </c>
      <c r="D24" t="s">
        <v>14</v>
      </c>
      <c r="E24" t="s">
        <v>76</v>
      </c>
      <c r="F24">
        <v>916.43</v>
      </c>
      <c r="G24">
        <v>-318.58999999999997</v>
      </c>
      <c r="H24">
        <v>-3756.84</v>
      </c>
      <c r="I24">
        <v>-12748.495999999999</v>
      </c>
      <c r="J24">
        <v>70914.903999999995</v>
      </c>
      <c r="K24">
        <v>-5898.3590000000004</v>
      </c>
    </row>
    <row r="25" spans="1:11">
      <c r="A25" t="str">
        <f t="shared" si="0"/>
        <v>14TH FLUL3Bottom</v>
      </c>
      <c r="B25" t="s">
        <v>46</v>
      </c>
      <c r="C25" t="s">
        <v>75</v>
      </c>
      <c r="D25" t="s">
        <v>14</v>
      </c>
      <c r="E25" t="s">
        <v>77</v>
      </c>
      <c r="F25">
        <v>181.79</v>
      </c>
      <c r="G25">
        <v>-982.73</v>
      </c>
      <c r="H25">
        <v>-3522.93</v>
      </c>
      <c r="I25">
        <v>-12172.447</v>
      </c>
      <c r="J25">
        <v>58229.478999999999</v>
      </c>
      <c r="K25">
        <v>-2428.7689999999998</v>
      </c>
    </row>
    <row r="26" spans="1:11">
      <c r="A26" t="str">
        <f t="shared" si="0"/>
        <v>13TH FLUL1Top</v>
      </c>
      <c r="B26" t="s">
        <v>48</v>
      </c>
      <c r="C26" t="s">
        <v>75</v>
      </c>
      <c r="D26" t="s">
        <v>12</v>
      </c>
      <c r="E26" t="s">
        <v>76</v>
      </c>
      <c r="F26">
        <v>-88617.279999999999</v>
      </c>
      <c r="G26">
        <v>45634.61</v>
      </c>
      <c r="H26">
        <v>-256756.99</v>
      </c>
      <c r="I26">
        <v>227288.63200000001</v>
      </c>
      <c r="J26">
        <v>-430790.87699999998</v>
      </c>
      <c r="K26">
        <v>655885.03200000001</v>
      </c>
    </row>
    <row r="27" spans="1:11">
      <c r="A27" t="str">
        <f t="shared" si="0"/>
        <v>13TH FLUL1Bottom</v>
      </c>
      <c r="B27" t="s">
        <v>48</v>
      </c>
      <c r="C27" t="s">
        <v>75</v>
      </c>
      <c r="D27" t="s">
        <v>12</v>
      </c>
      <c r="E27" t="s">
        <v>77</v>
      </c>
      <c r="F27">
        <v>-64855.06</v>
      </c>
      <c r="G27">
        <v>57226.93</v>
      </c>
      <c r="H27">
        <v>-246203.87</v>
      </c>
      <c r="I27">
        <v>430286.26299999998</v>
      </c>
      <c r="J27">
        <v>-1468145.5889999999</v>
      </c>
      <c r="K27">
        <v>617179.38800000004</v>
      </c>
    </row>
    <row r="28" spans="1:11">
      <c r="A28" t="str">
        <f t="shared" si="0"/>
        <v>13TH FLUL2Top</v>
      </c>
      <c r="B28" t="s">
        <v>48</v>
      </c>
      <c r="C28" t="s">
        <v>75</v>
      </c>
      <c r="D28" t="s">
        <v>13</v>
      </c>
      <c r="E28" t="s">
        <v>76</v>
      </c>
      <c r="F28">
        <v>330084.92</v>
      </c>
      <c r="G28">
        <v>161667.62</v>
      </c>
      <c r="H28">
        <v>10059.92</v>
      </c>
      <c r="I28">
        <v>12594.683999999999</v>
      </c>
      <c r="J28">
        <v>96452.269</v>
      </c>
      <c r="K28">
        <v>-250036.53</v>
      </c>
    </row>
    <row r="29" spans="1:11">
      <c r="A29" t="str">
        <f t="shared" si="0"/>
        <v>13TH FLUL2Bottom</v>
      </c>
      <c r="B29" t="s">
        <v>48</v>
      </c>
      <c r="C29" t="s">
        <v>75</v>
      </c>
      <c r="D29" t="s">
        <v>13</v>
      </c>
      <c r="E29" t="s">
        <v>77</v>
      </c>
      <c r="F29">
        <v>324992.42</v>
      </c>
      <c r="G29">
        <v>145627.87</v>
      </c>
      <c r="H29">
        <v>11118</v>
      </c>
      <c r="I29">
        <v>37281.993999999999</v>
      </c>
      <c r="J29">
        <v>113714.681</v>
      </c>
      <c r="K29">
        <v>367056.31900000002</v>
      </c>
    </row>
    <row r="30" spans="1:11">
      <c r="A30" t="str">
        <f t="shared" si="0"/>
        <v>13TH FLUL3Top</v>
      </c>
      <c r="B30" t="s">
        <v>48</v>
      </c>
      <c r="C30" t="s">
        <v>75</v>
      </c>
      <c r="D30" t="s">
        <v>14</v>
      </c>
      <c r="E30" t="s">
        <v>76</v>
      </c>
      <c r="F30">
        <v>1156.18</v>
      </c>
      <c r="G30">
        <v>-524.76</v>
      </c>
      <c r="H30">
        <v>-3766.18</v>
      </c>
      <c r="I30">
        <v>105577.99099999999</v>
      </c>
      <c r="J30">
        <v>143165.17000000001</v>
      </c>
      <c r="K30">
        <v>-7024.2430000000004</v>
      </c>
    </row>
    <row r="31" spans="1:11">
      <c r="A31" t="str">
        <f t="shared" si="0"/>
        <v>13TH FLUL3Bottom</v>
      </c>
      <c r="B31" t="s">
        <v>48</v>
      </c>
      <c r="C31" t="s">
        <v>75</v>
      </c>
      <c r="D31" t="s">
        <v>14</v>
      </c>
      <c r="E31" t="s">
        <v>77</v>
      </c>
      <c r="F31">
        <v>396.95</v>
      </c>
      <c r="G31">
        <v>-990.55</v>
      </c>
      <c r="H31">
        <v>-3314.25</v>
      </c>
      <c r="I31">
        <v>107300.80899999999</v>
      </c>
      <c r="J31">
        <v>130700.06600000001</v>
      </c>
      <c r="K31">
        <v>-3647.0070000000001</v>
      </c>
    </row>
    <row r="32" spans="1:11">
      <c r="A32" t="str">
        <f t="shared" si="0"/>
        <v>12TH FLUL1Top</v>
      </c>
      <c r="B32" t="s">
        <v>49</v>
      </c>
      <c r="C32" t="s">
        <v>75</v>
      </c>
      <c r="D32" t="s">
        <v>12</v>
      </c>
      <c r="E32" t="s">
        <v>76</v>
      </c>
      <c r="F32">
        <v>-122357.93</v>
      </c>
      <c r="G32">
        <v>72881.679999999993</v>
      </c>
      <c r="H32">
        <v>-315897.8</v>
      </c>
      <c r="I32">
        <v>307900.86099999998</v>
      </c>
      <c r="J32">
        <v>-1196666.878</v>
      </c>
      <c r="K32">
        <v>919029.58200000005</v>
      </c>
    </row>
    <row r="33" spans="1:11">
      <c r="A33" t="str">
        <f t="shared" si="0"/>
        <v>12TH FLUL1Bottom</v>
      </c>
      <c r="B33" t="s">
        <v>49</v>
      </c>
      <c r="C33" t="s">
        <v>75</v>
      </c>
      <c r="D33" t="s">
        <v>12</v>
      </c>
      <c r="E33" t="s">
        <v>77</v>
      </c>
      <c r="F33">
        <v>-109341.45</v>
      </c>
      <c r="G33">
        <v>18133.919999999998</v>
      </c>
      <c r="H33">
        <v>-308560.53000000003</v>
      </c>
      <c r="I33">
        <v>636961.41200000001</v>
      </c>
      <c r="J33">
        <v>-2591322.6549999998</v>
      </c>
      <c r="K33">
        <v>938813.08799999999</v>
      </c>
    </row>
    <row r="34" spans="1:11">
      <c r="A34" t="str">
        <f t="shared" si="0"/>
        <v>12TH FLUL2Top</v>
      </c>
      <c r="B34" t="s">
        <v>49</v>
      </c>
      <c r="C34" t="s">
        <v>75</v>
      </c>
      <c r="D34" t="s">
        <v>13</v>
      </c>
      <c r="E34" t="s">
        <v>76</v>
      </c>
      <c r="F34">
        <v>432004.13</v>
      </c>
      <c r="G34">
        <v>318010.2</v>
      </c>
      <c r="H34">
        <v>11809.26</v>
      </c>
      <c r="I34">
        <v>6084.8050000000003</v>
      </c>
      <c r="J34">
        <v>132932.06200000001</v>
      </c>
      <c r="K34">
        <v>-303768.36800000002</v>
      </c>
    </row>
    <row r="35" spans="1:11">
      <c r="A35" t="str">
        <f t="shared" si="0"/>
        <v>12TH FLUL2Bottom</v>
      </c>
      <c r="B35" t="s">
        <v>49</v>
      </c>
      <c r="C35" t="s">
        <v>75</v>
      </c>
      <c r="D35" t="s">
        <v>13</v>
      </c>
      <c r="E35" t="s">
        <v>77</v>
      </c>
      <c r="F35">
        <v>423570.05</v>
      </c>
      <c r="G35">
        <v>294893.40999999997</v>
      </c>
      <c r="H35">
        <v>14450.69</v>
      </c>
      <c r="I35">
        <v>52355.516000000003</v>
      </c>
      <c r="J35">
        <v>156293.71400000001</v>
      </c>
      <c r="K35">
        <v>873087.71499999997</v>
      </c>
    </row>
    <row r="36" spans="1:11">
      <c r="A36" t="str">
        <f t="shared" si="0"/>
        <v>12TH FLUL3Top</v>
      </c>
      <c r="B36" t="s">
        <v>49</v>
      </c>
      <c r="C36" t="s">
        <v>75</v>
      </c>
      <c r="D36" t="s">
        <v>14</v>
      </c>
      <c r="E36" t="s">
        <v>76</v>
      </c>
      <c r="F36">
        <v>1344.7</v>
      </c>
      <c r="G36">
        <v>-606.29</v>
      </c>
      <c r="H36">
        <v>-4533.82</v>
      </c>
      <c r="I36">
        <v>186097.98199999999</v>
      </c>
      <c r="J36">
        <v>203013.49400000001</v>
      </c>
      <c r="K36">
        <v>-8121.2860000000001</v>
      </c>
    </row>
    <row r="37" spans="1:11">
      <c r="A37" t="str">
        <f t="shared" si="0"/>
        <v>12TH FLUL3Bottom</v>
      </c>
      <c r="B37" t="s">
        <v>49</v>
      </c>
      <c r="C37" t="s">
        <v>75</v>
      </c>
      <c r="D37" t="s">
        <v>14</v>
      </c>
      <c r="E37" t="s">
        <v>77</v>
      </c>
      <c r="F37">
        <v>663.26</v>
      </c>
      <c r="G37">
        <v>-932.72</v>
      </c>
      <c r="H37">
        <v>-4025.29</v>
      </c>
      <c r="I37">
        <v>187780.60800000001</v>
      </c>
      <c r="J37">
        <v>187629.93400000001</v>
      </c>
      <c r="K37">
        <v>-5293.25</v>
      </c>
    </row>
    <row r="38" spans="1:11">
      <c r="A38" t="str">
        <f t="shared" si="0"/>
        <v>11TH FLUL1Top</v>
      </c>
      <c r="B38" t="s">
        <v>50</v>
      </c>
      <c r="C38" t="s">
        <v>75</v>
      </c>
      <c r="D38" t="s">
        <v>12</v>
      </c>
      <c r="E38" t="s">
        <v>76</v>
      </c>
      <c r="F38">
        <v>-158481.60000000001</v>
      </c>
      <c r="G38">
        <v>103052.35</v>
      </c>
      <c r="H38">
        <v>-312485.03999999998</v>
      </c>
      <c r="I38">
        <v>567404.16799999995</v>
      </c>
      <c r="J38">
        <v>-2363896.8319999999</v>
      </c>
      <c r="K38">
        <v>1204084.8740000001</v>
      </c>
    </row>
    <row r="39" spans="1:11">
      <c r="A39" t="str">
        <f t="shared" si="0"/>
        <v>11TH FLUL1Bottom</v>
      </c>
      <c r="B39" t="s">
        <v>50</v>
      </c>
      <c r="C39" t="s">
        <v>75</v>
      </c>
      <c r="D39" t="s">
        <v>12</v>
      </c>
      <c r="E39" t="s">
        <v>77</v>
      </c>
      <c r="F39">
        <v>-145325.63</v>
      </c>
      <c r="G39">
        <v>-2042.69</v>
      </c>
      <c r="H39">
        <v>-298447.28000000003</v>
      </c>
      <c r="I39">
        <v>1052021.4620000001</v>
      </c>
      <c r="J39">
        <v>-3921040.73</v>
      </c>
      <c r="K39">
        <v>1236458.9369999999</v>
      </c>
    </row>
    <row r="40" spans="1:11">
      <c r="A40" t="str">
        <f t="shared" si="0"/>
        <v>11TH FLUL2Top</v>
      </c>
      <c r="B40" t="s">
        <v>50</v>
      </c>
      <c r="C40" t="s">
        <v>75</v>
      </c>
      <c r="D40" t="s">
        <v>13</v>
      </c>
      <c r="E40" t="s">
        <v>76</v>
      </c>
      <c r="F40">
        <v>538610.44999999995</v>
      </c>
      <c r="G40">
        <v>390218.76</v>
      </c>
      <c r="H40">
        <v>12451.84</v>
      </c>
      <c r="I40">
        <v>-22025.84</v>
      </c>
      <c r="J40">
        <v>172762.20499999999</v>
      </c>
      <c r="K40">
        <v>153381.65299999999</v>
      </c>
    </row>
    <row r="41" spans="1:11">
      <c r="A41" t="str">
        <f t="shared" si="0"/>
        <v>11TH FLUL2Bottom</v>
      </c>
      <c r="B41" t="s">
        <v>50</v>
      </c>
      <c r="C41" t="s">
        <v>75</v>
      </c>
      <c r="D41" t="s">
        <v>13</v>
      </c>
      <c r="E41" t="s">
        <v>77</v>
      </c>
      <c r="F41">
        <v>528305.93999999994</v>
      </c>
      <c r="G41">
        <v>358292.57</v>
      </c>
      <c r="H41">
        <v>14267.19</v>
      </c>
      <c r="I41">
        <v>36601.417999999998</v>
      </c>
      <c r="J41">
        <v>189472.99600000001</v>
      </c>
      <c r="K41">
        <v>1590986.7450000001</v>
      </c>
    </row>
    <row r="42" spans="1:11">
      <c r="A42" t="str">
        <f t="shared" si="0"/>
        <v>11TH FLUL3Top</v>
      </c>
      <c r="B42" t="s">
        <v>50</v>
      </c>
      <c r="C42" t="s">
        <v>75</v>
      </c>
      <c r="D42" t="s">
        <v>14</v>
      </c>
      <c r="E42" t="s">
        <v>76</v>
      </c>
      <c r="F42">
        <v>1626.28</v>
      </c>
      <c r="G42">
        <v>-760.25</v>
      </c>
      <c r="H42">
        <v>-4467.7</v>
      </c>
      <c r="I42">
        <v>233946.62400000001</v>
      </c>
      <c r="J42">
        <v>269285.02399999998</v>
      </c>
      <c r="K42">
        <v>-9880.5990000000002</v>
      </c>
    </row>
    <row r="43" spans="1:11">
      <c r="A43" t="str">
        <f t="shared" si="0"/>
        <v>11TH FLUL3Bottom</v>
      </c>
      <c r="B43" t="s">
        <v>50</v>
      </c>
      <c r="C43" t="s">
        <v>75</v>
      </c>
      <c r="D43" t="s">
        <v>14</v>
      </c>
      <c r="E43" t="s">
        <v>77</v>
      </c>
      <c r="F43">
        <v>1065.27</v>
      </c>
      <c r="G43">
        <v>-728.66</v>
      </c>
      <c r="H43">
        <v>-4084.18</v>
      </c>
      <c r="I43">
        <v>234068.14300000001</v>
      </c>
      <c r="J43">
        <v>253705.644</v>
      </c>
      <c r="K43">
        <v>-7817.0389999999998</v>
      </c>
    </row>
    <row r="44" spans="1:11">
      <c r="A44" t="str">
        <f t="shared" si="0"/>
        <v>10TH FLUL1Top</v>
      </c>
      <c r="B44" t="s">
        <v>51</v>
      </c>
      <c r="C44" t="s">
        <v>75</v>
      </c>
      <c r="D44" t="s">
        <v>12</v>
      </c>
      <c r="E44" t="s">
        <v>76</v>
      </c>
      <c r="F44">
        <v>-191046.89</v>
      </c>
      <c r="G44">
        <v>124389.98</v>
      </c>
      <c r="H44">
        <v>-433087.26</v>
      </c>
      <c r="I44">
        <v>66939.645999999993</v>
      </c>
      <c r="J44">
        <v>-3722195.6</v>
      </c>
      <c r="K44">
        <v>1447175.0160000001</v>
      </c>
    </row>
    <row r="45" spans="1:11">
      <c r="A45" t="str">
        <f t="shared" si="0"/>
        <v>10TH FLUL1Bottom</v>
      </c>
      <c r="B45" t="s">
        <v>51</v>
      </c>
      <c r="C45" t="s">
        <v>75</v>
      </c>
      <c r="D45" t="s">
        <v>12</v>
      </c>
      <c r="E45" t="s">
        <v>77</v>
      </c>
      <c r="F45">
        <v>-183689.93</v>
      </c>
      <c r="G45">
        <v>-26378.03</v>
      </c>
      <c r="H45">
        <v>-427625.84</v>
      </c>
      <c r="I45">
        <v>599658.69200000004</v>
      </c>
      <c r="J45">
        <v>-5802933.5800000001</v>
      </c>
      <c r="K45">
        <v>1517626.6850000001</v>
      </c>
    </row>
    <row r="46" spans="1:11">
      <c r="A46" t="str">
        <f t="shared" si="0"/>
        <v>10TH FLUL2Top</v>
      </c>
      <c r="B46" t="s">
        <v>51</v>
      </c>
      <c r="C46" t="s">
        <v>75</v>
      </c>
      <c r="D46" t="s">
        <v>13</v>
      </c>
      <c r="E46" t="s">
        <v>76</v>
      </c>
      <c r="F46">
        <v>650000.05000000005</v>
      </c>
      <c r="G46">
        <v>492001.2</v>
      </c>
      <c r="H46">
        <v>17752.39</v>
      </c>
      <c r="I46">
        <v>-11220.696</v>
      </c>
      <c r="J46">
        <v>207454.14</v>
      </c>
      <c r="K46">
        <v>964720.79299999995</v>
      </c>
    </row>
    <row r="47" spans="1:11">
      <c r="A47" t="str">
        <f t="shared" si="0"/>
        <v>10TH FLUL2Bottom</v>
      </c>
      <c r="B47" t="s">
        <v>51</v>
      </c>
      <c r="C47" t="s">
        <v>75</v>
      </c>
      <c r="D47" t="s">
        <v>13</v>
      </c>
      <c r="E47" t="s">
        <v>77</v>
      </c>
      <c r="F47">
        <v>637904.68999999994</v>
      </c>
      <c r="G47">
        <v>450999.55</v>
      </c>
      <c r="H47">
        <v>20709.47</v>
      </c>
      <c r="I47">
        <v>72086.176000000007</v>
      </c>
      <c r="J47">
        <v>234002.427</v>
      </c>
      <c r="K47">
        <v>2759641.28</v>
      </c>
    </row>
    <row r="48" spans="1:11">
      <c r="A48" t="str">
        <f t="shared" si="0"/>
        <v>10TH FLUL3Top</v>
      </c>
      <c r="B48" t="s">
        <v>51</v>
      </c>
      <c r="C48" t="s">
        <v>75</v>
      </c>
      <c r="D48" t="s">
        <v>14</v>
      </c>
      <c r="E48" t="s">
        <v>76</v>
      </c>
      <c r="F48">
        <v>2015.97</v>
      </c>
      <c r="G48">
        <v>-1056.77</v>
      </c>
      <c r="H48">
        <v>-6347.53</v>
      </c>
      <c r="I48">
        <v>290254.29399999999</v>
      </c>
      <c r="J48">
        <v>344314.63799999998</v>
      </c>
      <c r="K48">
        <v>-11902.011</v>
      </c>
    </row>
    <row r="49" spans="1:11">
      <c r="A49" t="str">
        <f t="shared" si="0"/>
        <v>10TH FLUL3Bottom</v>
      </c>
      <c r="B49" t="s">
        <v>51</v>
      </c>
      <c r="C49" t="s">
        <v>75</v>
      </c>
      <c r="D49" t="s">
        <v>14</v>
      </c>
      <c r="E49" t="s">
        <v>77</v>
      </c>
      <c r="F49">
        <v>1483</v>
      </c>
      <c r="G49">
        <v>-515.79999999999995</v>
      </c>
      <c r="H49">
        <v>-5918.67</v>
      </c>
      <c r="I49">
        <v>289180.859</v>
      </c>
      <c r="J49">
        <v>322972.85700000002</v>
      </c>
      <c r="K49">
        <v>-10251.114</v>
      </c>
    </row>
    <row r="50" spans="1:11">
      <c r="A50" t="str">
        <f t="shared" si="0"/>
        <v>9TH FLUL1Top</v>
      </c>
      <c r="B50" t="s">
        <v>52</v>
      </c>
      <c r="C50" t="s">
        <v>75</v>
      </c>
      <c r="D50" t="s">
        <v>12</v>
      </c>
      <c r="E50" t="s">
        <v>76</v>
      </c>
      <c r="F50">
        <v>-223697.43</v>
      </c>
      <c r="G50">
        <v>142997.18</v>
      </c>
      <c r="H50">
        <v>-451734.33</v>
      </c>
      <c r="I50">
        <v>264458.45899999997</v>
      </c>
      <c r="J50">
        <v>-5647145.2199999997</v>
      </c>
      <c r="K50">
        <v>1733228.6640000001</v>
      </c>
    </row>
    <row r="51" spans="1:11">
      <c r="A51" t="str">
        <f t="shared" si="0"/>
        <v>9TH FLUL1Bottom</v>
      </c>
      <c r="B51" t="s">
        <v>52</v>
      </c>
      <c r="C51" t="s">
        <v>75</v>
      </c>
      <c r="D51" t="s">
        <v>12</v>
      </c>
      <c r="E51" t="s">
        <v>77</v>
      </c>
      <c r="F51">
        <v>-230604.93</v>
      </c>
      <c r="G51">
        <v>-65174.45</v>
      </c>
      <c r="H51">
        <v>-443261.75</v>
      </c>
      <c r="I51">
        <v>932572.29299999995</v>
      </c>
      <c r="J51">
        <v>-7916794.4800000004</v>
      </c>
      <c r="K51">
        <v>1873692.79</v>
      </c>
    </row>
    <row r="52" spans="1:11">
      <c r="A52" t="str">
        <f t="shared" si="0"/>
        <v>9TH FLUL2Top</v>
      </c>
      <c r="B52" t="s">
        <v>52</v>
      </c>
      <c r="C52" t="s">
        <v>75</v>
      </c>
      <c r="D52" t="s">
        <v>13</v>
      </c>
      <c r="E52" t="s">
        <v>76</v>
      </c>
      <c r="F52">
        <v>764315.09</v>
      </c>
      <c r="G52">
        <v>594127.11</v>
      </c>
      <c r="H52">
        <v>18132.29</v>
      </c>
      <c r="I52">
        <v>-34652.732000000004</v>
      </c>
      <c r="J52">
        <v>250767.753</v>
      </c>
      <c r="K52">
        <v>1992942.098</v>
      </c>
    </row>
    <row r="53" spans="1:11">
      <c r="A53" t="str">
        <f t="shared" si="0"/>
        <v>9TH FLUL2Bottom</v>
      </c>
      <c r="B53" t="s">
        <v>52</v>
      </c>
      <c r="C53" t="s">
        <v>75</v>
      </c>
      <c r="D53" t="s">
        <v>13</v>
      </c>
      <c r="E53" t="s">
        <v>77</v>
      </c>
      <c r="F53">
        <v>751527.48</v>
      </c>
      <c r="G53">
        <v>545462.31999999995</v>
      </c>
      <c r="H53">
        <v>21184.85</v>
      </c>
      <c r="I53">
        <v>67157.286999999997</v>
      </c>
      <c r="J53">
        <v>271106.511</v>
      </c>
      <c r="K53">
        <v>4141954.6880000001</v>
      </c>
    </row>
    <row r="54" spans="1:11">
      <c r="A54" t="str">
        <f t="shared" si="0"/>
        <v>9TH FLUL3Top</v>
      </c>
      <c r="B54" t="s">
        <v>52</v>
      </c>
      <c r="C54" t="s">
        <v>75</v>
      </c>
      <c r="D54" t="s">
        <v>14</v>
      </c>
      <c r="E54" t="s">
        <v>76</v>
      </c>
      <c r="F54">
        <v>2453.52</v>
      </c>
      <c r="G54">
        <v>-1396.53</v>
      </c>
      <c r="H54">
        <v>-6226.35</v>
      </c>
      <c r="I54">
        <v>365898.73599999998</v>
      </c>
      <c r="J54">
        <v>420921.59899999999</v>
      </c>
      <c r="K54">
        <v>-14645.669</v>
      </c>
    </row>
    <row r="55" spans="1:11">
      <c r="A55" t="str">
        <f t="shared" si="0"/>
        <v>9TH FLUL3Bottom</v>
      </c>
      <c r="B55" t="s">
        <v>52</v>
      </c>
      <c r="C55" t="s">
        <v>75</v>
      </c>
      <c r="D55" t="s">
        <v>14</v>
      </c>
      <c r="E55" t="s">
        <v>77</v>
      </c>
      <c r="F55">
        <v>1830.4</v>
      </c>
      <c r="G55">
        <v>-389.1</v>
      </c>
      <c r="H55">
        <v>-5654.93</v>
      </c>
      <c r="I55">
        <v>364352.17499999999</v>
      </c>
      <c r="J55">
        <v>400520.75400000002</v>
      </c>
      <c r="K55">
        <v>-12642.369000000001</v>
      </c>
    </row>
    <row r="56" spans="1:11">
      <c r="A56" t="str">
        <f t="shared" si="0"/>
        <v>8TH FLUL1Top</v>
      </c>
      <c r="B56" t="s">
        <v>53</v>
      </c>
      <c r="C56" t="s">
        <v>75</v>
      </c>
      <c r="D56" t="s">
        <v>12</v>
      </c>
      <c r="E56" t="s">
        <v>76</v>
      </c>
      <c r="F56">
        <v>-260376.77</v>
      </c>
      <c r="G56">
        <v>167290.68</v>
      </c>
      <c r="H56">
        <v>-488118.16</v>
      </c>
      <c r="I56">
        <v>324539.201</v>
      </c>
      <c r="J56">
        <v>-7810449.29</v>
      </c>
      <c r="K56">
        <v>2042940.7120000001</v>
      </c>
    </row>
    <row r="57" spans="1:11">
      <c r="A57" t="str">
        <f t="shared" si="0"/>
        <v>8TH FLUL1Bottom</v>
      </c>
      <c r="B57" t="s">
        <v>53</v>
      </c>
      <c r="C57" t="s">
        <v>75</v>
      </c>
      <c r="D57" t="s">
        <v>12</v>
      </c>
      <c r="E57" t="s">
        <v>77</v>
      </c>
      <c r="F57">
        <v>-270994.64</v>
      </c>
      <c r="G57">
        <v>-91620.53</v>
      </c>
      <c r="H57">
        <v>-486925.4</v>
      </c>
      <c r="I57">
        <v>1060232.9509999999</v>
      </c>
      <c r="J57">
        <v>-10358500.42</v>
      </c>
      <c r="K57">
        <v>2206208.3569999998</v>
      </c>
    </row>
    <row r="58" spans="1:11">
      <c r="A58" t="str">
        <f t="shared" si="0"/>
        <v>8TH FLUL2Top</v>
      </c>
      <c r="B58" t="s">
        <v>53</v>
      </c>
      <c r="C58" t="s">
        <v>75</v>
      </c>
      <c r="D58" t="s">
        <v>13</v>
      </c>
      <c r="E58" t="s">
        <v>76</v>
      </c>
      <c r="F58">
        <v>879835.43</v>
      </c>
      <c r="G58">
        <v>691239.58</v>
      </c>
      <c r="H58">
        <v>19665.48</v>
      </c>
      <c r="I58">
        <v>-48817.048000000003</v>
      </c>
      <c r="J58">
        <v>290043.10399999999</v>
      </c>
      <c r="K58">
        <v>3362134.827</v>
      </c>
    </row>
    <row r="59" spans="1:11">
      <c r="A59" t="str">
        <f t="shared" si="0"/>
        <v>8TH FLUL2Bottom</v>
      </c>
      <c r="B59" t="s">
        <v>53</v>
      </c>
      <c r="C59" t="s">
        <v>75</v>
      </c>
      <c r="D59" t="s">
        <v>13</v>
      </c>
      <c r="E59" t="s">
        <v>77</v>
      </c>
      <c r="F59">
        <v>866980.08</v>
      </c>
      <c r="G59">
        <v>636392.44999999995</v>
      </c>
      <c r="H59">
        <v>22017.85</v>
      </c>
      <c r="I59">
        <v>66578.84</v>
      </c>
      <c r="J59">
        <v>307088.70699999999</v>
      </c>
      <c r="K59">
        <v>5843553.9479999999</v>
      </c>
    </row>
    <row r="60" spans="1:11">
      <c r="A60" t="str">
        <f t="shared" si="0"/>
        <v>8TH FLUL3Top</v>
      </c>
      <c r="B60" t="s">
        <v>53</v>
      </c>
      <c r="C60" t="s">
        <v>75</v>
      </c>
      <c r="D60" t="s">
        <v>14</v>
      </c>
      <c r="E60" t="s">
        <v>76</v>
      </c>
      <c r="F60">
        <v>2835.86</v>
      </c>
      <c r="G60">
        <v>-1644.8</v>
      </c>
      <c r="H60">
        <v>-7129.05</v>
      </c>
      <c r="I60">
        <v>424103.30200000003</v>
      </c>
      <c r="J60">
        <v>504455.15600000002</v>
      </c>
      <c r="K60">
        <v>-17220.994999999999</v>
      </c>
    </row>
    <row r="61" spans="1:11">
      <c r="A61" t="str">
        <f t="shared" si="0"/>
        <v>8TH FLUL3Bottom</v>
      </c>
      <c r="B61" t="s">
        <v>53</v>
      </c>
      <c r="C61" t="s">
        <v>75</v>
      </c>
      <c r="D61" t="s">
        <v>14</v>
      </c>
      <c r="E61" t="s">
        <v>77</v>
      </c>
      <c r="F61">
        <v>2136.9</v>
      </c>
      <c r="G61">
        <v>-361.68</v>
      </c>
      <c r="H61">
        <v>-6542.07</v>
      </c>
      <c r="I61">
        <v>421812.799</v>
      </c>
      <c r="J61">
        <v>481113.72</v>
      </c>
      <c r="K61">
        <v>-14986.258</v>
      </c>
    </row>
    <row r="62" spans="1:11">
      <c r="A62" t="str">
        <f t="shared" si="0"/>
        <v>7TH FLUL1Top</v>
      </c>
      <c r="B62" t="s">
        <v>54</v>
      </c>
      <c r="C62" t="s">
        <v>75</v>
      </c>
      <c r="D62" t="s">
        <v>12</v>
      </c>
      <c r="E62" t="s">
        <v>76</v>
      </c>
      <c r="F62">
        <v>-294788.05</v>
      </c>
      <c r="G62">
        <v>181421.22</v>
      </c>
      <c r="H62">
        <v>-545682.07999999996</v>
      </c>
      <c r="I62">
        <v>287932.65000000002</v>
      </c>
      <c r="J62">
        <v>-10287213.710000001</v>
      </c>
      <c r="K62">
        <v>2347702.5150000001</v>
      </c>
    </row>
    <row r="63" spans="1:11">
      <c r="A63" t="str">
        <f t="shared" si="0"/>
        <v>7TH FLUL1Bottom</v>
      </c>
      <c r="B63" t="s">
        <v>54</v>
      </c>
      <c r="C63" t="s">
        <v>75</v>
      </c>
      <c r="D63" t="s">
        <v>12</v>
      </c>
      <c r="E63" t="s">
        <v>77</v>
      </c>
      <c r="F63">
        <v>-267779.62</v>
      </c>
      <c r="G63">
        <v>-58947.38</v>
      </c>
      <c r="H63">
        <v>-599873.81999999995</v>
      </c>
      <c r="I63">
        <v>676728.67299999995</v>
      </c>
      <c r="J63">
        <v>-13226214.34</v>
      </c>
      <c r="K63">
        <v>2315662.0830000001</v>
      </c>
    </row>
    <row r="64" spans="1:11">
      <c r="A64" t="str">
        <f t="shared" si="0"/>
        <v>7TH FLUL2Top</v>
      </c>
      <c r="B64" t="s">
        <v>54</v>
      </c>
      <c r="C64" t="s">
        <v>75</v>
      </c>
      <c r="D64" t="s">
        <v>13</v>
      </c>
      <c r="E64" t="s">
        <v>76</v>
      </c>
      <c r="F64">
        <v>994192.56</v>
      </c>
      <c r="G64">
        <v>846488.33</v>
      </c>
      <c r="H64">
        <v>21499.48</v>
      </c>
      <c r="I64">
        <v>-53954.534</v>
      </c>
      <c r="J64">
        <v>330968.451</v>
      </c>
      <c r="K64">
        <v>5068880.5779999997</v>
      </c>
    </row>
    <row r="65" spans="1:11">
      <c r="A65" t="str">
        <f t="shared" si="0"/>
        <v>7TH FLUL2Bottom</v>
      </c>
      <c r="B65" t="s">
        <v>54</v>
      </c>
      <c r="C65" t="s">
        <v>75</v>
      </c>
      <c r="D65" t="s">
        <v>13</v>
      </c>
      <c r="E65" t="s">
        <v>77</v>
      </c>
      <c r="F65">
        <v>979851.26</v>
      </c>
      <c r="G65">
        <v>781863.13</v>
      </c>
      <c r="H65">
        <v>25025.97</v>
      </c>
      <c r="I65">
        <v>92813.603000000003</v>
      </c>
      <c r="J65">
        <v>346094.859</v>
      </c>
      <c r="K65">
        <v>8082107.1239999998</v>
      </c>
    </row>
    <row r="66" spans="1:11">
      <c r="A66" t="str">
        <f t="shared" ref="A66:A127" si="1">+CONCATENATE(B66,D66,E66)</f>
        <v>7TH FLUL3Top</v>
      </c>
      <c r="B66" t="s">
        <v>54</v>
      </c>
      <c r="C66" t="s">
        <v>75</v>
      </c>
      <c r="D66" t="s">
        <v>14</v>
      </c>
      <c r="E66" t="s">
        <v>76</v>
      </c>
      <c r="F66">
        <v>3218.72</v>
      </c>
      <c r="G66">
        <v>-1835.32</v>
      </c>
      <c r="H66">
        <v>-5675.15</v>
      </c>
      <c r="I66">
        <v>582529.04599999997</v>
      </c>
      <c r="J66">
        <v>588625.47900000005</v>
      </c>
      <c r="K66">
        <v>-19926.592000000001</v>
      </c>
    </row>
    <row r="67" spans="1:11">
      <c r="A67" t="str">
        <f t="shared" si="1"/>
        <v>7TH FLUL3Bottom</v>
      </c>
      <c r="B67" t="s">
        <v>54</v>
      </c>
      <c r="C67" t="s">
        <v>75</v>
      </c>
      <c r="D67" t="s">
        <v>14</v>
      </c>
      <c r="E67" t="s">
        <v>77</v>
      </c>
      <c r="F67">
        <v>2381.88</v>
      </c>
      <c r="G67">
        <v>-420.07</v>
      </c>
      <c r="H67">
        <v>-4904.32</v>
      </c>
      <c r="I67">
        <v>580585.755</v>
      </c>
      <c r="J67">
        <v>570303.28399999999</v>
      </c>
      <c r="K67">
        <v>-17040.955000000002</v>
      </c>
    </row>
    <row r="68" spans="1:11">
      <c r="A68" t="str">
        <f t="shared" si="1"/>
        <v>6TH FLUL1Top</v>
      </c>
      <c r="B68" t="s">
        <v>55</v>
      </c>
      <c r="C68" t="s">
        <v>75</v>
      </c>
      <c r="D68" t="s">
        <v>12</v>
      </c>
      <c r="E68" t="s">
        <v>76</v>
      </c>
      <c r="F68">
        <v>-307923.67</v>
      </c>
      <c r="G68">
        <v>181644.09</v>
      </c>
      <c r="H68">
        <v>-445215.14</v>
      </c>
      <c r="I68">
        <v>1869094.1310000001</v>
      </c>
      <c r="J68">
        <v>-13094035.279999999</v>
      </c>
      <c r="K68">
        <v>2533115.7949999999</v>
      </c>
    </row>
    <row r="69" spans="1:11">
      <c r="A69" t="str">
        <f t="shared" si="1"/>
        <v>6TH FLUL1Bottom</v>
      </c>
      <c r="B69" t="s">
        <v>55</v>
      </c>
      <c r="C69" t="s">
        <v>75</v>
      </c>
      <c r="D69" t="s">
        <v>12</v>
      </c>
      <c r="E69" t="s">
        <v>77</v>
      </c>
      <c r="F69">
        <v>-226732.9</v>
      </c>
      <c r="G69">
        <v>50260.43</v>
      </c>
      <c r="H69">
        <v>-525167.03</v>
      </c>
      <c r="I69">
        <v>1906021.432</v>
      </c>
      <c r="J69">
        <v>-15638386.76</v>
      </c>
      <c r="K69">
        <v>2289717.051</v>
      </c>
    </row>
    <row r="70" spans="1:11">
      <c r="A70" t="str">
        <f t="shared" si="1"/>
        <v>6TH FLUL2Top</v>
      </c>
      <c r="B70" t="s">
        <v>55</v>
      </c>
      <c r="C70" t="s">
        <v>75</v>
      </c>
      <c r="D70" t="s">
        <v>13</v>
      </c>
      <c r="E70" t="s">
        <v>76</v>
      </c>
      <c r="F70">
        <v>1104374.74</v>
      </c>
      <c r="G70">
        <v>781111.5</v>
      </c>
      <c r="H70">
        <v>17747.439999999999</v>
      </c>
      <c r="I70">
        <v>-122020.52499999999</v>
      </c>
      <c r="J70">
        <v>370173.55800000002</v>
      </c>
      <c r="K70">
        <v>7323368.8760000002</v>
      </c>
    </row>
    <row r="71" spans="1:11">
      <c r="A71" t="str">
        <f t="shared" si="1"/>
        <v>6TH FLUL2Bottom</v>
      </c>
      <c r="B71" t="s">
        <v>55</v>
      </c>
      <c r="C71" t="s">
        <v>75</v>
      </c>
      <c r="D71" t="s">
        <v>13</v>
      </c>
      <c r="E71" t="s">
        <v>77</v>
      </c>
      <c r="F71">
        <v>1097536.8500000001</v>
      </c>
      <c r="G71">
        <v>724586.45</v>
      </c>
      <c r="H71">
        <v>21946.400000000001</v>
      </c>
      <c r="I71">
        <v>34354.360999999997</v>
      </c>
      <c r="J71">
        <v>356223.114</v>
      </c>
      <c r="K71">
        <v>10073087.208000001</v>
      </c>
    </row>
    <row r="72" spans="1:11">
      <c r="A72" t="str">
        <f t="shared" si="1"/>
        <v>6TH FLUL3Top</v>
      </c>
      <c r="B72" t="s">
        <v>55</v>
      </c>
      <c r="C72" t="s">
        <v>75</v>
      </c>
      <c r="D72" t="s">
        <v>14</v>
      </c>
      <c r="E72" t="s">
        <v>76</v>
      </c>
      <c r="F72">
        <v>3549.54</v>
      </c>
      <c r="G72">
        <v>-1996.46</v>
      </c>
      <c r="H72">
        <v>-13207.59</v>
      </c>
      <c r="I72">
        <v>405422.06099999999</v>
      </c>
      <c r="J72">
        <v>674762.53700000001</v>
      </c>
      <c r="K72">
        <v>-22381.27</v>
      </c>
    </row>
    <row r="73" spans="1:11">
      <c r="A73" t="str">
        <f t="shared" si="1"/>
        <v>6TH FLUL3Bottom</v>
      </c>
      <c r="B73" t="s">
        <v>55</v>
      </c>
      <c r="C73" t="s">
        <v>75</v>
      </c>
      <c r="D73" t="s">
        <v>14</v>
      </c>
      <c r="E73" t="s">
        <v>77</v>
      </c>
      <c r="F73">
        <v>2369.8000000000002</v>
      </c>
      <c r="G73">
        <v>-985.48</v>
      </c>
      <c r="H73">
        <v>-12287.9</v>
      </c>
      <c r="I73">
        <v>404903.16399999999</v>
      </c>
      <c r="J73">
        <v>631250.18900000001</v>
      </c>
      <c r="K73">
        <v>-18193.444</v>
      </c>
    </row>
    <row r="74" spans="1:11">
      <c r="A74" t="str">
        <f t="shared" si="1"/>
        <v>5TH FLUL1Top</v>
      </c>
      <c r="B74" t="s">
        <v>33</v>
      </c>
      <c r="C74" t="s">
        <v>75</v>
      </c>
      <c r="D74" t="s">
        <v>12</v>
      </c>
      <c r="E74" t="s">
        <v>76</v>
      </c>
      <c r="F74">
        <v>-308631.11</v>
      </c>
      <c r="G74">
        <v>94599.31</v>
      </c>
      <c r="H74">
        <v>-402505.08</v>
      </c>
      <c r="I74">
        <v>2694290.4890000001</v>
      </c>
      <c r="J74">
        <v>-12768833.310000001</v>
      </c>
      <c r="K74">
        <v>2660084.3319999999</v>
      </c>
    </row>
    <row r="75" spans="1:11">
      <c r="A75" t="str">
        <f t="shared" si="1"/>
        <v>5TH FLUL1Bottom</v>
      </c>
      <c r="B75" t="s">
        <v>33</v>
      </c>
      <c r="C75" t="s">
        <v>75</v>
      </c>
      <c r="D75" t="s">
        <v>12</v>
      </c>
      <c r="E75" t="s">
        <v>77</v>
      </c>
      <c r="F75">
        <v>-329550.56</v>
      </c>
      <c r="G75">
        <v>-4966.42</v>
      </c>
      <c r="H75">
        <v>-435408.37</v>
      </c>
      <c r="I75">
        <v>2778961.0109999999</v>
      </c>
      <c r="J75">
        <v>-15436704.720000001</v>
      </c>
      <c r="K75">
        <v>2920286.6529999999</v>
      </c>
    </row>
    <row r="76" spans="1:11">
      <c r="A76" t="str">
        <f t="shared" si="1"/>
        <v>5TH FLUL2Top</v>
      </c>
      <c r="B76" t="s">
        <v>33</v>
      </c>
      <c r="C76" t="s">
        <v>75</v>
      </c>
      <c r="D76" t="s">
        <v>13</v>
      </c>
      <c r="E76" t="s">
        <v>76</v>
      </c>
      <c r="F76">
        <v>1257327.3700000001</v>
      </c>
      <c r="G76">
        <v>936888.45</v>
      </c>
      <c r="H76">
        <v>20242.990000000002</v>
      </c>
      <c r="I76">
        <v>-137098.38800000001</v>
      </c>
      <c r="J76">
        <v>364163.94099999999</v>
      </c>
      <c r="K76">
        <v>9422082.9210000001</v>
      </c>
    </row>
    <row r="77" spans="1:11">
      <c r="A77" t="str">
        <f t="shared" si="1"/>
        <v>5TH FLUL2Bottom</v>
      </c>
      <c r="B77" t="s">
        <v>33</v>
      </c>
      <c r="C77" t="s">
        <v>75</v>
      </c>
      <c r="D77" t="s">
        <v>13</v>
      </c>
      <c r="E77" t="s">
        <v>77</v>
      </c>
      <c r="F77">
        <v>1244676.56</v>
      </c>
      <c r="G77">
        <v>887055.39</v>
      </c>
      <c r="H77">
        <v>5060.16</v>
      </c>
      <c r="I77">
        <v>-106434.66099999999</v>
      </c>
      <c r="J77">
        <v>329814.69900000002</v>
      </c>
      <c r="K77">
        <v>13861490.714</v>
      </c>
    </row>
    <row r="78" spans="1:11">
      <c r="A78" t="str">
        <f t="shared" si="1"/>
        <v>5TH FLUL3Top</v>
      </c>
      <c r="B78" t="s">
        <v>33</v>
      </c>
      <c r="C78" t="s">
        <v>75</v>
      </c>
      <c r="D78" t="s">
        <v>14</v>
      </c>
      <c r="E78" t="s">
        <v>76</v>
      </c>
      <c r="F78">
        <v>3985.02</v>
      </c>
      <c r="G78">
        <v>-1479.41</v>
      </c>
      <c r="H78">
        <v>-12039.69</v>
      </c>
      <c r="I78">
        <v>501159.24900000001</v>
      </c>
      <c r="J78">
        <v>807193.72</v>
      </c>
      <c r="K78">
        <v>-24412.974999999999</v>
      </c>
    </row>
    <row r="79" spans="1:11">
      <c r="A79" t="str">
        <f t="shared" si="1"/>
        <v>5TH FLUL3Bottom</v>
      </c>
      <c r="B79" t="s">
        <v>33</v>
      </c>
      <c r="C79" t="s">
        <v>75</v>
      </c>
      <c r="D79" t="s">
        <v>14</v>
      </c>
      <c r="E79" t="s">
        <v>77</v>
      </c>
      <c r="F79">
        <v>4531.3900000000003</v>
      </c>
      <c r="G79">
        <v>510.27</v>
      </c>
      <c r="H79">
        <v>-12412.84</v>
      </c>
      <c r="I79">
        <v>492654.64</v>
      </c>
      <c r="J79">
        <v>747778.44400000002</v>
      </c>
      <c r="K79">
        <v>-28767.38</v>
      </c>
    </row>
    <row r="80" spans="1:11">
      <c r="A80" t="str">
        <f t="shared" si="1"/>
        <v>4TH FLUL1Top</v>
      </c>
      <c r="B80" t="s">
        <v>20</v>
      </c>
      <c r="C80" t="s">
        <v>75</v>
      </c>
      <c r="D80" t="s">
        <v>12</v>
      </c>
      <c r="E80" t="s">
        <v>76</v>
      </c>
      <c r="F80">
        <v>-440972.16</v>
      </c>
      <c r="G80">
        <v>57417.17</v>
      </c>
      <c r="H80">
        <v>-300133.42</v>
      </c>
      <c r="I80">
        <v>-2406385.5469999998</v>
      </c>
      <c r="J80">
        <v>-13689445.73</v>
      </c>
      <c r="K80">
        <v>2969630.892</v>
      </c>
    </row>
    <row r="81" spans="1:11">
      <c r="A81" t="str">
        <f t="shared" si="1"/>
        <v>4TH FLUL1Bottom</v>
      </c>
      <c r="B81" t="s">
        <v>20</v>
      </c>
      <c r="C81" t="s">
        <v>75</v>
      </c>
      <c r="D81" t="s">
        <v>12</v>
      </c>
      <c r="E81" t="s">
        <v>77</v>
      </c>
      <c r="F81">
        <v>-446643.26</v>
      </c>
      <c r="G81">
        <v>-123518.68</v>
      </c>
      <c r="H81">
        <v>-345755.75</v>
      </c>
      <c r="I81">
        <v>-2277089.3139999998</v>
      </c>
      <c r="J81">
        <v>-15870132.77</v>
      </c>
      <c r="K81">
        <v>2784427.878</v>
      </c>
    </row>
    <row r="82" spans="1:11">
      <c r="A82" t="str">
        <f t="shared" si="1"/>
        <v>4TH FLUL2Top</v>
      </c>
      <c r="B82" t="s">
        <v>20</v>
      </c>
      <c r="C82" t="s">
        <v>75</v>
      </c>
      <c r="D82" t="s">
        <v>13</v>
      </c>
      <c r="E82" t="s">
        <v>76</v>
      </c>
      <c r="F82">
        <v>1111717.27</v>
      </c>
      <c r="G82">
        <v>784907.62</v>
      </c>
      <c r="H82">
        <v>40757.089999999997</v>
      </c>
      <c r="I82">
        <v>-1067930.6669999999</v>
      </c>
      <c r="J82">
        <v>487294.01199999999</v>
      </c>
      <c r="K82">
        <v>10071695.825999999</v>
      </c>
    </row>
    <row r="83" spans="1:11">
      <c r="A83" t="str">
        <f t="shared" si="1"/>
        <v>4TH FLUL2Bottom</v>
      </c>
      <c r="B83" t="s">
        <v>20</v>
      </c>
      <c r="C83" t="s">
        <v>75</v>
      </c>
      <c r="D83" t="s">
        <v>13</v>
      </c>
      <c r="E83" t="s">
        <v>77</v>
      </c>
      <c r="F83">
        <v>1112304.2</v>
      </c>
      <c r="G83">
        <v>738811.77</v>
      </c>
      <c r="H83">
        <v>29444.58</v>
      </c>
      <c r="I83">
        <v>-1044184.7389999999</v>
      </c>
      <c r="J83">
        <v>561755.85800000001</v>
      </c>
      <c r="K83">
        <v>13318928.243000001</v>
      </c>
    </row>
    <row r="84" spans="1:11">
      <c r="A84" t="str">
        <f t="shared" si="1"/>
        <v>4TH FLUL3Top</v>
      </c>
      <c r="B84" t="s">
        <v>20</v>
      </c>
      <c r="C84" t="s">
        <v>75</v>
      </c>
      <c r="D84" t="s">
        <v>14</v>
      </c>
      <c r="E84" t="s">
        <v>76</v>
      </c>
      <c r="F84">
        <v>299.54000000000002</v>
      </c>
      <c r="G84">
        <v>-9516.89</v>
      </c>
      <c r="H84">
        <v>1332.34</v>
      </c>
      <c r="I84">
        <v>328515.05800000002</v>
      </c>
      <c r="J84">
        <v>674399.88</v>
      </c>
      <c r="K84">
        <v>-68408.801000000007</v>
      </c>
    </row>
    <row r="85" spans="1:11">
      <c r="A85" t="str">
        <f t="shared" si="1"/>
        <v>4TH FLUL3Bottom</v>
      </c>
      <c r="B85" t="s">
        <v>20</v>
      </c>
      <c r="C85" t="s">
        <v>75</v>
      </c>
      <c r="D85" t="s">
        <v>14</v>
      </c>
      <c r="E85" t="s">
        <v>77</v>
      </c>
      <c r="F85">
        <v>1064.33</v>
      </c>
      <c r="G85">
        <v>-5476.85</v>
      </c>
      <c r="H85">
        <v>1706.49</v>
      </c>
      <c r="I85">
        <v>321486.86200000002</v>
      </c>
      <c r="J85">
        <v>685553.80900000001</v>
      </c>
      <c r="K85">
        <v>-103247.871</v>
      </c>
    </row>
    <row r="86" spans="1:11">
      <c r="A86" t="str">
        <f t="shared" si="1"/>
        <v>3RD FLUL1Top</v>
      </c>
      <c r="B86" t="s">
        <v>22</v>
      </c>
      <c r="C86" t="s">
        <v>75</v>
      </c>
      <c r="D86" t="s">
        <v>12</v>
      </c>
      <c r="E86" t="s">
        <v>76</v>
      </c>
      <c r="F86">
        <v>-636963.53</v>
      </c>
      <c r="G86">
        <v>60005.33</v>
      </c>
      <c r="H86">
        <v>-340132.76</v>
      </c>
      <c r="I86">
        <v>-1280823.3640000001</v>
      </c>
      <c r="J86">
        <v>-14562042.23</v>
      </c>
      <c r="K86">
        <v>1730216.8370000001</v>
      </c>
    </row>
    <row r="87" spans="1:11">
      <c r="A87" t="str">
        <f t="shared" si="1"/>
        <v>3RD FLUL1Bottom</v>
      </c>
      <c r="B87" t="s">
        <v>22</v>
      </c>
      <c r="C87" t="s">
        <v>75</v>
      </c>
      <c r="D87" t="s">
        <v>12</v>
      </c>
      <c r="E87" t="s">
        <v>77</v>
      </c>
      <c r="F87">
        <v>-662994.16</v>
      </c>
      <c r="G87">
        <v>-151768.91</v>
      </c>
      <c r="H87">
        <v>-387178.59</v>
      </c>
      <c r="I87">
        <v>-1133276.219</v>
      </c>
      <c r="J87">
        <v>-16970312.039999999</v>
      </c>
      <c r="K87">
        <v>1653920.213</v>
      </c>
    </row>
    <row r="88" spans="1:11">
      <c r="A88" t="str">
        <f t="shared" si="1"/>
        <v>3RD FLUL2Top</v>
      </c>
      <c r="B88" t="s">
        <v>22</v>
      </c>
      <c r="C88" t="s">
        <v>75</v>
      </c>
      <c r="D88" t="s">
        <v>13</v>
      </c>
      <c r="E88" t="s">
        <v>76</v>
      </c>
      <c r="F88">
        <v>904248.33</v>
      </c>
      <c r="G88">
        <v>1074449.17</v>
      </c>
      <c r="H88">
        <v>34007.599999999999</v>
      </c>
      <c r="I88">
        <v>-695754.80200000003</v>
      </c>
      <c r="J88">
        <v>75089.225000000006</v>
      </c>
      <c r="K88">
        <v>10428846.43</v>
      </c>
    </row>
    <row r="89" spans="1:11">
      <c r="A89" t="str">
        <f t="shared" si="1"/>
        <v>3RD FLUL2Bottom</v>
      </c>
      <c r="B89" t="s">
        <v>22</v>
      </c>
      <c r="C89" t="s">
        <v>75</v>
      </c>
      <c r="D89" t="s">
        <v>13</v>
      </c>
      <c r="E89" t="s">
        <v>77</v>
      </c>
      <c r="F89">
        <v>900854.06</v>
      </c>
      <c r="G89">
        <v>1037387.05</v>
      </c>
      <c r="H89">
        <v>31005.439999999999</v>
      </c>
      <c r="I89">
        <v>-632618.88800000004</v>
      </c>
      <c r="J89">
        <v>174183.94</v>
      </c>
      <c r="K89">
        <v>14896084.324999999</v>
      </c>
    </row>
    <row r="90" spans="1:11">
      <c r="A90" t="str">
        <f t="shared" si="1"/>
        <v>3RD FLUL3Top</v>
      </c>
      <c r="B90" t="s">
        <v>22</v>
      </c>
      <c r="C90" t="s">
        <v>75</v>
      </c>
      <c r="D90" t="s">
        <v>14</v>
      </c>
      <c r="E90" t="s">
        <v>76</v>
      </c>
      <c r="F90">
        <v>-7706.05</v>
      </c>
      <c r="G90">
        <v>-8871.66</v>
      </c>
      <c r="H90">
        <v>-2798.43</v>
      </c>
      <c r="I90">
        <v>538085.25399999996</v>
      </c>
      <c r="J90">
        <v>542042.58100000001</v>
      </c>
      <c r="K90">
        <v>-167401.31200000001</v>
      </c>
    </row>
    <row r="91" spans="1:11">
      <c r="A91" t="str">
        <f t="shared" si="1"/>
        <v>3RD FLUL3Bottom</v>
      </c>
      <c r="B91" t="s">
        <v>22</v>
      </c>
      <c r="C91" t="s">
        <v>75</v>
      </c>
      <c r="D91" t="s">
        <v>14</v>
      </c>
      <c r="E91" t="s">
        <v>77</v>
      </c>
      <c r="F91">
        <v>-7472.35</v>
      </c>
      <c r="G91">
        <v>-3923.67</v>
      </c>
      <c r="H91">
        <v>-1518.42</v>
      </c>
      <c r="I91">
        <v>535096.24699999997</v>
      </c>
      <c r="J91">
        <v>542542.853</v>
      </c>
      <c r="K91">
        <v>-193026.31899999999</v>
      </c>
    </row>
    <row r="92" spans="1:11">
      <c r="A92" t="str">
        <f t="shared" si="1"/>
        <v>2ND FLUL1Top</v>
      </c>
      <c r="B92" t="s">
        <v>23</v>
      </c>
      <c r="C92" t="s">
        <v>75</v>
      </c>
      <c r="D92" t="s">
        <v>12</v>
      </c>
      <c r="E92" t="s">
        <v>76</v>
      </c>
      <c r="F92">
        <v>-837552.38</v>
      </c>
      <c r="G92">
        <v>88757.98</v>
      </c>
      <c r="H92">
        <v>-409469.84</v>
      </c>
      <c r="I92">
        <v>-1710978.7439999999</v>
      </c>
      <c r="J92">
        <v>-15743741.140000001</v>
      </c>
      <c r="K92">
        <v>538439.98199999996</v>
      </c>
    </row>
    <row r="93" spans="1:11">
      <c r="A93" t="str">
        <f t="shared" si="1"/>
        <v>2ND FLUL1Bottom</v>
      </c>
      <c r="B93" t="s">
        <v>23</v>
      </c>
      <c r="C93" t="s">
        <v>75</v>
      </c>
      <c r="D93" t="s">
        <v>12</v>
      </c>
      <c r="E93" t="s">
        <v>77</v>
      </c>
      <c r="F93">
        <v>-826236.67</v>
      </c>
      <c r="G93">
        <v>-114394.98</v>
      </c>
      <c r="H93">
        <v>-503781.75</v>
      </c>
      <c r="I93">
        <v>-1882416.66</v>
      </c>
      <c r="J93">
        <v>-18577256.57</v>
      </c>
      <c r="K93">
        <v>301096.25599999999</v>
      </c>
    </row>
    <row r="94" spans="1:11">
      <c r="A94" t="str">
        <f t="shared" si="1"/>
        <v>2ND FLUL2Top</v>
      </c>
      <c r="B94" t="s">
        <v>23</v>
      </c>
      <c r="C94" t="s">
        <v>75</v>
      </c>
      <c r="D94" t="s">
        <v>13</v>
      </c>
      <c r="E94" t="s">
        <v>76</v>
      </c>
      <c r="F94">
        <v>734068.67</v>
      </c>
      <c r="G94">
        <v>1255025.01</v>
      </c>
      <c r="H94">
        <v>24283.77</v>
      </c>
      <c r="I94">
        <v>-227392.52299999999</v>
      </c>
      <c r="J94">
        <v>-161937.31299999999</v>
      </c>
      <c r="K94">
        <v>12559340.759</v>
      </c>
    </row>
    <row r="95" spans="1:11">
      <c r="A95" t="str">
        <f t="shared" si="1"/>
        <v>2ND FLUL2Bottom</v>
      </c>
      <c r="B95" t="s">
        <v>23</v>
      </c>
      <c r="C95" t="s">
        <v>75</v>
      </c>
      <c r="D95" t="s">
        <v>13</v>
      </c>
      <c r="E95" t="s">
        <v>77</v>
      </c>
      <c r="F95">
        <v>729360.15</v>
      </c>
      <c r="G95">
        <v>1213798.54</v>
      </c>
      <c r="H95">
        <v>24483.69</v>
      </c>
      <c r="I95">
        <v>-126565.011</v>
      </c>
      <c r="J95">
        <v>-96445.971000000005</v>
      </c>
      <c r="K95">
        <v>17737522.715999998</v>
      </c>
    </row>
    <row r="96" spans="1:11">
      <c r="A96" t="str">
        <f t="shared" si="1"/>
        <v>2ND FLUL3Top</v>
      </c>
      <c r="B96" t="s">
        <v>23</v>
      </c>
      <c r="C96" t="s">
        <v>75</v>
      </c>
      <c r="D96" t="s">
        <v>14</v>
      </c>
      <c r="E96" t="s">
        <v>76</v>
      </c>
      <c r="F96">
        <v>-14797.91</v>
      </c>
      <c r="G96">
        <v>-7225.94</v>
      </c>
      <c r="H96">
        <v>-3215.41</v>
      </c>
      <c r="I96">
        <v>768064.10400000005</v>
      </c>
      <c r="J96">
        <v>422094.67499999999</v>
      </c>
      <c r="K96">
        <v>-248218.58199999999</v>
      </c>
    </row>
    <row r="97" spans="1:11">
      <c r="A97" t="str">
        <f t="shared" si="1"/>
        <v>2ND FLUL3Bottom</v>
      </c>
      <c r="B97" t="s">
        <v>23</v>
      </c>
      <c r="C97" t="s">
        <v>75</v>
      </c>
      <c r="D97" t="s">
        <v>14</v>
      </c>
      <c r="E97" t="s">
        <v>77</v>
      </c>
      <c r="F97">
        <v>-15523.7</v>
      </c>
      <c r="G97">
        <v>-2798.24</v>
      </c>
      <c r="H97">
        <v>-1258.1099999999999</v>
      </c>
      <c r="I97">
        <v>769578.00100000005</v>
      </c>
      <c r="J97">
        <v>423180.77600000001</v>
      </c>
      <c r="K97">
        <v>-260412.56299999999</v>
      </c>
    </row>
    <row r="98" spans="1:11">
      <c r="A98" t="str">
        <f t="shared" si="1"/>
        <v>1ST FLUL1Top</v>
      </c>
      <c r="B98" t="s">
        <v>24</v>
      </c>
      <c r="C98" t="s">
        <v>75</v>
      </c>
      <c r="D98" t="s">
        <v>12</v>
      </c>
      <c r="E98" t="s">
        <v>76</v>
      </c>
      <c r="F98">
        <v>-918911.57</v>
      </c>
      <c r="G98">
        <v>61240.26</v>
      </c>
      <c r="H98">
        <v>-291720.32000000001</v>
      </c>
      <c r="I98">
        <v>1383011.8130000001</v>
      </c>
      <c r="J98">
        <v>-16380315.85</v>
      </c>
      <c r="K98">
        <v>-158326.27499999999</v>
      </c>
    </row>
    <row r="99" spans="1:11">
      <c r="A99" t="str">
        <f t="shared" si="1"/>
        <v>1ST FLUL1Bottom</v>
      </c>
      <c r="B99" t="s">
        <v>24</v>
      </c>
      <c r="C99" t="s">
        <v>75</v>
      </c>
      <c r="D99" t="s">
        <v>12</v>
      </c>
      <c r="E99" t="s">
        <v>77</v>
      </c>
      <c r="F99">
        <v>-780731.67</v>
      </c>
      <c r="G99">
        <v>5667.62</v>
      </c>
      <c r="H99">
        <v>-451563.63</v>
      </c>
      <c r="I99">
        <v>579623.853</v>
      </c>
      <c r="J99">
        <v>-18613130.960000001</v>
      </c>
      <c r="K99">
        <v>-1185785.0759999999</v>
      </c>
    </row>
    <row r="100" spans="1:11">
      <c r="A100" t="str">
        <f t="shared" si="1"/>
        <v>1ST FLUL2Top</v>
      </c>
      <c r="B100" t="s">
        <v>24</v>
      </c>
      <c r="C100" t="s">
        <v>75</v>
      </c>
      <c r="D100" t="s">
        <v>13</v>
      </c>
      <c r="E100" t="s">
        <v>76</v>
      </c>
      <c r="F100">
        <v>604739.17000000004</v>
      </c>
      <c r="G100">
        <v>1171864.83</v>
      </c>
      <c r="H100">
        <v>8184.94</v>
      </c>
      <c r="I100">
        <v>-1284968.25</v>
      </c>
      <c r="J100">
        <v>-224070.55499999999</v>
      </c>
      <c r="K100">
        <v>16083892.232999999</v>
      </c>
    </row>
    <row r="101" spans="1:11">
      <c r="A101" t="str">
        <f t="shared" si="1"/>
        <v>1ST FLUL2Bottom</v>
      </c>
      <c r="B101" t="s">
        <v>24</v>
      </c>
      <c r="C101" t="s">
        <v>75</v>
      </c>
      <c r="D101" t="s">
        <v>13</v>
      </c>
      <c r="E101" t="s">
        <v>77</v>
      </c>
      <c r="F101">
        <v>604806.67000000004</v>
      </c>
      <c r="G101">
        <v>1127862.6200000001</v>
      </c>
      <c r="H101">
        <v>4352.01</v>
      </c>
      <c r="I101">
        <v>-1192684.091</v>
      </c>
      <c r="J101">
        <v>-251184.66399999999</v>
      </c>
      <c r="K101">
        <v>20830965.776999999</v>
      </c>
    </row>
    <row r="102" spans="1:11">
      <c r="A102" t="str">
        <f t="shared" si="1"/>
        <v>1ST FLUL3Top</v>
      </c>
      <c r="B102" t="s">
        <v>24</v>
      </c>
      <c r="C102" t="s">
        <v>75</v>
      </c>
      <c r="D102" t="s">
        <v>14</v>
      </c>
      <c r="E102" t="s">
        <v>76</v>
      </c>
      <c r="F102">
        <v>-18402.39</v>
      </c>
      <c r="G102">
        <v>-14418.33</v>
      </c>
      <c r="H102">
        <v>-5430.26</v>
      </c>
      <c r="I102">
        <v>731083.02399999998</v>
      </c>
      <c r="J102">
        <v>358723.53</v>
      </c>
      <c r="K102">
        <v>-287364.00699999998</v>
      </c>
    </row>
    <row r="103" spans="1:11">
      <c r="A103" t="str">
        <f t="shared" si="1"/>
        <v>1ST FLUL3Bottom</v>
      </c>
      <c r="B103" t="s">
        <v>24</v>
      </c>
      <c r="C103" t="s">
        <v>75</v>
      </c>
      <c r="D103" t="s">
        <v>14</v>
      </c>
      <c r="E103" t="s">
        <v>77</v>
      </c>
      <c r="F103">
        <v>-20437.349999999999</v>
      </c>
      <c r="G103">
        <v>-12148.78</v>
      </c>
      <c r="H103">
        <v>-3244.93</v>
      </c>
      <c r="I103">
        <v>737338.35499999998</v>
      </c>
      <c r="J103">
        <v>348886.82299999997</v>
      </c>
      <c r="K103">
        <v>-323640.63099999999</v>
      </c>
    </row>
    <row r="104" spans="1:11">
      <c r="A104" t="str">
        <f t="shared" si="1"/>
        <v>GROUND FLUL1Top</v>
      </c>
      <c r="B104" t="s">
        <v>10</v>
      </c>
      <c r="C104" t="s">
        <v>75</v>
      </c>
      <c r="D104" t="s">
        <v>12</v>
      </c>
      <c r="E104" t="s">
        <v>76</v>
      </c>
      <c r="F104">
        <v>-803853.5</v>
      </c>
      <c r="G104">
        <v>380307.05</v>
      </c>
      <c r="H104">
        <v>725580.52</v>
      </c>
      <c r="I104">
        <v>2788729.926</v>
      </c>
      <c r="J104">
        <v>-18049495.59</v>
      </c>
      <c r="K104">
        <v>-307538.68699999998</v>
      </c>
    </row>
    <row r="105" spans="1:11">
      <c r="A105" t="str">
        <f t="shared" si="1"/>
        <v>GROUND FLUL1Bottom</v>
      </c>
      <c r="B105" t="s">
        <v>10</v>
      </c>
      <c r="C105" t="s">
        <v>75</v>
      </c>
      <c r="D105" t="s">
        <v>12</v>
      </c>
      <c r="E105" t="s">
        <v>77</v>
      </c>
      <c r="F105">
        <v>-702008.35</v>
      </c>
      <c r="G105">
        <v>508056.13</v>
      </c>
      <c r="H105">
        <v>526092.1</v>
      </c>
      <c r="I105">
        <v>718196.65899999999</v>
      </c>
      <c r="J105">
        <v>-15920158.789999999</v>
      </c>
      <c r="K105">
        <v>217562.22500000001</v>
      </c>
    </row>
    <row r="106" spans="1:11">
      <c r="A106" t="str">
        <f t="shared" si="1"/>
        <v>GROUND FLUL2Top</v>
      </c>
      <c r="B106" t="s">
        <v>10</v>
      </c>
      <c r="C106" t="s">
        <v>75</v>
      </c>
      <c r="D106" t="s">
        <v>13</v>
      </c>
      <c r="E106" t="s">
        <v>76</v>
      </c>
      <c r="F106">
        <v>14748.64</v>
      </c>
      <c r="G106">
        <v>-3830526.24</v>
      </c>
      <c r="H106">
        <v>18135.169999999998</v>
      </c>
      <c r="I106">
        <v>197208.00200000001</v>
      </c>
      <c r="J106">
        <v>2317625.5490000001</v>
      </c>
      <c r="K106">
        <v>13859712.577</v>
      </c>
    </row>
    <row r="107" spans="1:11">
      <c r="A107" t="str">
        <f t="shared" si="1"/>
        <v>GROUND FLUL2Bottom</v>
      </c>
      <c r="B107" t="s">
        <v>10</v>
      </c>
      <c r="C107" t="s">
        <v>75</v>
      </c>
      <c r="D107" t="s">
        <v>13</v>
      </c>
      <c r="E107" t="s">
        <v>77</v>
      </c>
      <c r="F107">
        <v>56415.16</v>
      </c>
      <c r="G107">
        <v>-3810141.61</v>
      </c>
      <c r="H107">
        <v>-83546.990000000005</v>
      </c>
      <c r="I107">
        <v>-667845.39800000004</v>
      </c>
      <c r="J107">
        <v>2179718.6159999999</v>
      </c>
      <c r="K107">
        <v>1163439.713</v>
      </c>
    </row>
    <row r="108" spans="1:11">
      <c r="A108" t="str">
        <f t="shared" si="1"/>
        <v>GROUND FLUL3Top</v>
      </c>
      <c r="B108" t="s">
        <v>10</v>
      </c>
      <c r="C108" t="s">
        <v>75</v>
      </c>
      <c r="D108" t="s">
        <v>14</v>
      </c>
      <c r="E108" t="s">
        <v>76</v>
      </c>
      <c r="F108">
        <v>-2132.2800000000002</v>
      </c>
      <c r="G108">
        <v>8778.64</v>
      </c>
      <c r="H108">
        <v>3543.34</v>
      </c>
      <c r="I108">
        <v>-1942565.1159999999</v>
      </c>
      <c r="J108">
        <v>288162.41600000003</v>
      </c>
      <c r="K108">
        <v>-130403.04700000001</v>
      </c>
    </row>
    <row r="109" spans="1:11">
      <c r="A109" t="str">
        <f t="shared" si="1"/>
        <v>GROUND FLUL3Bottom</v>
      </c>
      <c r="B109" t="s">
        <v>10</v>
      </c>
      <c r="C109" t="s">
        <v>75</v>
      </c>
      <c r="D109" t="s">
        <v>14</v>
      </c>
      <c r="E109" t="s">
        <v>77</v>
      </c>
      <c r="F109">
        <v>-3786.66</v>
      </c>
      <c r="G109">
        <v>8250.4</v>
      </c>
      <c r="H109">
        <v>6945.79</v>
      </c>
      <c r="I109">
        <v>-1903650.902</v>
      </c>
      <c r="J109">
        <v>305681.76299999998</v>
      </c>
      <c r="K109">
        <v>-87680.27</v>
      </c>
    </row>
    <row r="110" spans="1:11">
      <c r="A110" t="str">
        <f t="shared" si="1"/>
        <v>BASE 1 FLUL1Top</v>
      </c>
      <c r="B110" t="s">
        <v>15</v>
      </c>
      <c r="C110" t="s">
        <v>75</v>
      </c>
      <c r="D110" t="s">
        <v>12</v>
      </c>
      <c r="E110" t="s">
        <v>76</v>
      </c>
      <c r="F110">
        <v>-712505.56</v>
      </c>
      <c r="G110">
        <v>1771.02</v>
      </c>
      <c r="H110">
        <v>-106077.22</v>
      </c>
      <c r="I110">
        <v>350265.076</v>
      </c>
      <c r="J110">
        <v>-15593996.539999999</v>
      </c>
      <c r="K110">
        <v>911417.728</v>
      </c>
    </row>
    <row r="111" spans="1:11">
      <c r="A111" t="str">
        <f t="shared" si="1"/>
        <v>BASE 1 FLUL1Bottom</v>
      </c>
      <c r="B111" t="s">
        <v>15</v>
      </c>
      <c r="C111" t="s">
        <v>75</v>
      </c>
      <c r="D111" t="s">
        <v>12</v>
      </c>
      <c r="E111" t="s">
        <v>77</v>
      </c>
      <c r="F111">
        <v>-697660.24</v>
      </c>
      <c r="G111">
        <v>110599.58</v>
      </c>
      <c r="H111">
        <v>-89102.8</v>
      </c>
      <c r="I111">
        <v>283333.48499999999</v>
      </c>
      <c r="J111">
        <v>-15737194.1</v>
      </c>
      <c r="K111">
        <v>963670.696</v>
      </c>
    </row>
    <row r="112" spans="1:11">
      <c r="A112" t="str">
        <f t="shared" si="1"/>
        <v>BASE 1 FLUL2Top</v>
      </c>
      <c r="B112" t="s">
        <v>15</v>
      </c>
      <c r="C112" t="s">
        <v>75</v>
      </c>
      <c r="D112" t="s">
        <v>13</v>
      </c>
      <c r="E112" t="s">
        <v>76</v>
      </c>
      <c r="F112">
        <v>115643.11</v>
      </c>
      <c r="G112">
        <v>-728877.71</v>
      </c>
      <c r="H112">
        <v>44021.96</v>
      </c>
      <c r="I112">
        <v>653629.30200000003</v>
      </c>
      <c r="J112">
        <v>2076212.672</v>
      </c>
      <c r="K112">
        <v>2108199.821</v>
      </c>
    </row>
    <row r="113" spans="1:11">
      <c r="A113" t="str">
        <f t="shared" si="1"/>
        <v>BASE 1 FLUL2Bottom</v>
      </c>
      <c r="B113" t="s">
        <v>15</v>
      </c>
      <c r="C113" t="s">
        <v>75</v>
      </c>
      <c r="D113" t="s">
        <v>13</v>
      </c>
      <c r="E113" t="s">
        <v>77</v>
      </c>
      <c r="F113">
        <v>136090.76</v>
      </c>
      <c r="G113">
        <v>-713702.65</v>
      </c>
      <c r="H113">
        <v>-14913.05</v>
      </c>
      <c r="I113">
        <v>99022.11</v>
      </c>
      <c r="J113">
        <v>2126496.6770000001</v>
      </c>
      <c r="K113">
        <v>-398910.12099999998</v>
      </c>
    </row>
    <row r="114" spans="1:11">
      <c r="A114" t="str">
        <f t="shared" si="1"/>
        <v>BASE 1 FLUL3Top</v>
      </c>
      <c r="B114" t="s">
        <v>15</v>
      </c>
      <c r="C114" t="s">
        <v>75</v>
      </c>
      <c r="D114" t="s">
        <v>14</v>
      </c>
      <c r="E114" t="s">
        <v>76</v>
      </c>
      <c r="F114">
        <v>-3257.69</v>
      </c>
      <c r="G114">
        <v>2938.56</v>
      </c>
      <c r="H114">
        <v>-1856.53</v>
      </c>
      <c r="I114">
        <v>390238.57</v>
      </c>
      <c r="J114">
        <v>313685.54599999997</v>
      </c>
      <c r="K114">
        <v>-99942.686000000002</v>
      </c>
    </row>
    <row r="115" spans="1:11">
      <c r="A115" t="str">
        <f t="shared" si="1"/>
        <v>BASE 1 FLUL3Bottom</v>
      </c>
      <c r="B115" t="s">
        <v>15</v>
      </c>
      <c r="C115" t="s">
        <v>75</v>
      </c>
      <c r="D115" t="s">
        <v>14</v>
      </c>
      <c r="E115" t="s">
        <v>77</v>
      </c>
      <c r="F115">
        <v>-3615.91</v>
      </c>
      <c r="G115">
        <v>2078.6799999999998</v>
      </c>
      <c r="H115">
        <v>-1716.26</v>
      </c>
      <c r="I115">
        <v>394811.196</v>
      </c>
      <c r="J115">
        <v>306428.29200000002</v>
      </c>
      <c r="K115">
        <v>-88707.142000000007</v>
      </c>
    </row>
    <row r="116" spans="1:11">
      <c r="A116" t="str">
        <f t="shared" si="1"/>
        <v>BASE 2 FLUL1Top</v>
      </c>
      <c r="B116" t="s">
        <v>16</v>
      </c>
      <c r="C116" t="s">
        <v>75</v>
      </c>
      <c r="D116" t="s">
        <v>12</v>
      </c>
      <c r="E116" t="s">
        <v>76</v>
      </c>
      <c r="F116">
        <v>-705147.3</v>
      </c>
      <c r="G116">
        <v>27947.23</v>
      </c>
      <c r="H116">
        <v>61054.82</v>
      </c>
      <c r="I116">
        <v>706672.90800000005</v>
      </c>
      <c r="J116">
        <v>-15448099.210000001</v>
      </c>
      <c r="K116">
        <v>1391486.537</v>
      </c>
    </row>
    <row r="117" spans="1:11">
      <c r="A117" t="str">
        <f t="shared" si="1"/>
        <v>BASE 2 FLUL1Bottom</v>
      </c>
      <c r="B117" t="s">
        <v>16</v>
      </c>
      <c r="C117" t="s">
        <v>75</v>
      </c>
      <c r="D117" t="s">
        <v>12</v>
      </c>
      <c r="E117" t="s">
        <v>77</v>
      </c>
      <c r="F117">
        <v>-706877.18</v>
      </c>
      <c r="G117">
        <v>65477.07</v>
      </c>
      <c r="H117">
        <v>92914.65</v>
      </c>
      <c r="I117">
        <v>881271.23300000001</v>
      </c>
      <c r="J117">
        <v>-15117385.359999999</v>
      </c>
      <c r="K117">
        <v>1566071.7849999999</v>
      </c>
    </row>
    <row r="118" spans="1:11">
      <c r="A118" t="str">
        <f t="shared" si="1"/>
        <v>BASE 2 FLUL2Top</v>
      </c>
      <c r="B118" t="s">
        <v>16</v>
      </c>
      <c r="C118" t="s">
        <v>75</v>
      </c>
      <c r="D118" t="s">
        <v>13</v>
      </c>
      <c r="E118" t="s">
        <v>76</v>
      </c>
      <c r="F118">
        <v>191445.82</v>
      </c>
      <c r="G118">
        <v>-226504.27</v>
      </c>
      <c r="H118">
        <v>15721.12</v>
      </c>
      <c r="I118">
        <v>-485470.842</v>
      </c>
      <c r="J118">
        <v>2027612.04</v>
      </c>
      <c r="K118">
        <v>423426.136</v>
      </c>
    </row>
    <row r="119" spans="1:11">
      <c r="A119" t="str">
        <f t="shared" si="1"/>
        <v>BASE 2 FLUL2Bottom</v>
      </c>
      <c r="B119" t="s">
        <v>16</v>
      </c>
      <c r="C119" t="s">
        <v>75</v>
      </c>
      <c r="D119" t="s">
        <v>13</v>
      </c>
      <c r="E119" t="s">
        <v>77</v>
      </c>
      <c r="F119">
        <v>199554.56</v>
      </c>
      <c r="G119">
        <v>-217070.48</v>
      </c>
      <c r="H119">
        <v>-15393.34</v>
      </c>
      <c r="I119">
        <v>-768006.75</v>
      </c>
      <c r="J119">
        <v>2033207.801</v>
      </c>
      <c r="K119">
        <v>-361756.65299999999</v>
      </c>
    </row>
    <row r="120" spans="1:11">
      <c r="A120" t="str">
        <f t="shared" si="1"/>
        <v>BASE 2 FLUL3Top</v>
      </c>
      <c r="B120" t="s">
        <v>16</v>
      </c>
      <c r="C120" t="s">
        <v>75</v>
      </c>
      <c r="D120" t="s">
        <v>14</v>
      </c>
      <c r="E120" t="s">
        <v>76</v>
      </c>
      <c r="F120">
        <v>-3330.82</v>
      </c>
      <c r="G120">
        <v>-2933.84</v>
      </c>
      <c r="H120">
        <v>799.53</v>
      </c>
      <c r="I120">
        <v>-399575.01299999998</v>
      </c>
      <c r="J120">
        <v>305688.34600000002</v>
      </c>
      <c r="K120">
        <v>-95957.1</v>
      </c>
    </row>
    <row r="121" spans="1:11">
      <c r="A121" t="str">
        <f t="shared" si="1"/>
        <v>BASE 2 FLUL3Bottom</v>
      </c>
      <c r="B121" t="s">
        <v>16</v>
      </c>
      <c r="C121" t="s">
        <v>75</v>
      </c>
      <c r="D121" t="s">
        <v>14</v>
      </c>
      <c r="E121" t="s">
        <v>77</v>
      </c>
      <c r="F121">
        <v>-3248.27</v>
      </c>
      <c r="G121">
        <v>-3150.97</v>
      </c>
      <c r="H121">
        <v>15.62</v>
      </c>
      <c r="I121">
        <v>-405218.64199999999</v>
      </c>
      <c r="J121">
        <v>306129.049</v>
      </c>
      <c r="K121">
        <v>-106709.344</v>
      </c>
    </row>
    <row r="122" spans="1:11">
      <c r="A122" t="str">
        <f t="shared" si="1"/>
        <v>BASE 3 FLUL1Top</v>
      </c>
      <c r="B122" t="s">
        <v>17</v>
      </c>
      <c r="C122" t="s">
        <v>75</v>
      </c>
      <c r="D122" t="s">
        <v>12</v>
      </c>
      <c r="E122" t="s">
        <v>76</v>
      </c>
      <c r="F122">
        <v>55908.3</v>
      </c>
      <c r="G122">
        <v>16140.63</v>
      </c>
      <c r="H122">
        <v>-141685.95000000001</v>
      </c>
      <c r="I122">
        <v>-1726605.108</v>
      </c>
      <c r="J122">
        <v>-14627683.220000001</v>
      </c>
      <c r="K122">
        <v>-3535598.34</v>
      </c>
    </row>
    <row r="123" spans="1:11">
      <c r="A123" t="str">
        <f t="shared" si="1"/>
        <v>BASE 3 FLUL1Bottom</v>
      </c>
      <c r="B123" t="s">
        <v>17</v>
      </c>
      <c r="C123" t="s">
        <v>75</v>
      </c>
      <c r="D123" t="s">
        <v>12</v>
      </c>
      <c r="E123" t="s">
        <v>77</v>
      </c>
      <c r="F123">
        <v>250329.83</v>
      </c>
      <c r="G123">
        <v>15841.12</v>
      </c>
      <c r="H123">
        <v>-148795.97</v>
      </c>
      <c r="I123">
        <v>-1786134.925</v>
      </c>
      <c r="J123">
        <v>-15124296.09</v>
      </c>
      <c r="K123">
        <v>-5125024.43</v>
      </c>
    </row>
    <row r="124" spans="1:11">
      <c r="A124" t="str">
        <f t="shared" si="1"/>
        <v>BASE 3 FLUL2Top</v>
      </c>
      <c r="B124" t="s">
        <v>17</v>
      </c>
      <c r="C124" t="s">
        <v>75</v>
      </c>
      <c r="D124" t="s">
        <v>13</v>
      </c>
      <c r="E124" t="s">
        <v>76</v>
      </c>
      <c r="F124">
        <v>380884.15</v>
      </c>
      <c r="G124">
        <v>1716728.45</v>
      </c>
      <c r="H124">
        <v>3764.5</v>
      </c>
      <c r="I124">
        <v>1592048.7390000001</v>
      </c>
      <c r="J124">
        <v>2655297.5040000002</v>
      </c>
      <c r="K124">
        <v>-2405562.2009999999</v>
      </c>
    </row>
    <row r="125" spans="1:11">
      <c r="A125" t="str">
        <f t="shared" si="1"/>
        <v>BASE 3 FLUL2Bottom</v>
      </c>
      <c r="B125" t="s">
        <v>17</v>
      </c>
      <c r="C125" t="s">
        <v>75</v>
      </c>
      <c r="D125" t="s">
        <v>13</v>
      </c>
      <c r="E125" t="s">
        <v>77</v>
      </c>
      <c r="F125">
        <v>412798.67</v>
      </c>
      <c r="G125">
        <v>1690341.22</v>
      </c>
      <c r="H125">
        <v>2580.85</v>
      </c>
      <c r="I125">
        <v>1592802.621</v>
      </c>
      <c r="J125">
        <v>2650887.5180000002</v>
      </c>
      <c r="K125">
        <v>1825792.4140000001</v>
      </c>
    </row>
    <row r="126" spans="1:11">
      <c r="A126" t="str">
        <f t="shared" si="1"/>
        <v>BASE 3 FLUL3Top</v>
      </c>
      <c r="B126" t="s">
        <v>17</v>
      </c>
      <c r="C126" t="s">
        <v>75</v>
      </c>
      <c r="D126" t="s">
        <v>14</v>
      </c>
      <c r="E126" t="s">
        <v>76</v>
      </c>
      <c r="F126">
        <v>-451.77</v>
      </c>
      <c r="G126">
        <v>811.27</v>
      </c>
      <c r="H126">
        <v>-1084.0899999999999</v>
      </c>
      <c r="I126">
        <v>777338.32200000004</v>
      </c>
      <c r="J126">
        <v>288853.65600000002</v>
      </c>
      <c r="K126">
        <v>4116.6440000000002</v>
      </c>
    </row>
    <row r="127" spans="1:11">
      <c r="A127" t="str">
        <f t="shared" si="1"/>
        <v>BASE 3 FLUL3Bottom</v>
      </c>
      <c r="B127" t="s">
        <v>17</v>
      </c>
      <c r="C127" t="s">
        <v>75</v>
      </c>
      <c r="D127" t="s">
        <v>14</v>
      </c>
      <c r="E127" t="s">
        <v>77</v>
      </c>
      <c r="F127">
        <v>-3490.7</v>
      </c>
      <c r="G127">
        <v>1118.75</v>
      </c>
      <c r="H127">
        <v>-976.77</v>
      </c>
      <c r="I127">
        <v>778049.38899999997</v>
      </c>
      <c r="J127">
        <v>287176.44799999997</v>
      </c>
      <c r="K127">
        <v>36009.919000000002</v>
      </c>
    </row>
    <row r="128" spans="1:11">
      <c r="A128" t="s">
        <v>78</v>
      </c>
    </row>
  </sheetData>
  <autoFilter ref="A1:K145" xr:uid="{00000000-0009-0000-0000-000001000000}"/>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2:J3977"/>
  <sheetViews>
    <sheetView workbookViewId="0">
      <pane ySplit="2" topLeftCell="A3952" activePane="bottomLeft" state="frozen"/>
      <selection pane="bottomLeft" activeCell="A3978" sqref="A3978:XFD4128"/>
    </sheetView>
  </sheetViews>
  <sheetFormatPr defaultColWidth="9" defaultRowHeight="15"/>
  <cols>
    <col min="1" max="1" width="3.7109375" style="403" customWidth="1"/>
    <col min="2" max="3" width="9" style="403"/>
    <col min="4" max="4" width="15.42578125" style="403" customWidth="1"/>
    <col min="5" max="5" width="12.85546875" style="403"/>
    <col min="6" max="6" width="11.7109375" style="403"/>
    <col min="7" max="7" width="10.5703125" style="403" customWidth="1"/>
    <col min="8" max="9" width="12.85546875" style="403"/>
    <col min="10" max="10" width="14" style="403"/>
    <col min="11" max="11" width="12.28515625" style="403" customWidth="1"/>
    <col min="12" max="16384" width="9" style="403"/>
  </cols>
  <sheetData>
    <row r="2" spans="2:10" ht="24" customHeight="1">
      <c r="B2" s="414" t="s">
        <v>0</v>
      </c>
      <c r="C2" s="414" t="s">
        <v>79</v>
      </c>
      <c r="D2" s="414" t="s">
        <v>2</v>
      </c>
      <c r="E2" s="414" t="s">
        <v>80</v>
      </c>
      <c r="F2" s="414" t="s">
        <v>81</v>
      </c>
      <c r="G2" s="414" t="s">
        <v>82</v>
      </c>
      <c r="H2" s="414" t="s">
        <v>83</v>
      </c>
      <c r="I2" s="414" t="s">
        <v>84</v>
      </c>
      <c r="J2" s="414" t="s">
        <v>85</v>
      </c>
    </row>
    <row r="3" spans="2:10">
      <c r="B3" s="240" t="s">
        <v>86</v>
      </c>
      <c r="C3" s="415">
        <v>6</v>
      </c>
      <c r="D3" s="240" t="s">
        <v>87</v>
      </c>
      <c r="E3" s="240">
        <v>-1.17</v>
      </c>
      <c r="F3" s="240">
        <v>-0.25</v>
      </c>
      <c r="G3" s="240">
        <v>-217.31</v>
      </c>
      <c r="H3" s="240">
        <v>0.40500000000000003</v>
      </c>
      <c r="I3" s="240">
        <v>-1.867</v>
      </c>
      <c r="J3" s="240">
        <v>3.0000000000000001E-3</v>
      </c>
    </row>
    <row r="4" spans="2:10">
      <c r="B4" s="240" t="s">
        <v>86</v>
      </c>
      <c r="C4" s="415">
        <v>6</v>
      </c>
      <c r="D4" s="240" t="s">
        <v>88</v>
      </c>
      <c r="E4" s="240">
        <v>0.03</v>
      </c>
      <c r="F4" s="240">
        <v>-1.06</v>
      </c>
      <c r="G4" s="240">
        <v>-107.71</v>
      </c>
      <c r="H4" s="240">
        <v>1.7789999999999999</v>
      </c>
      <c r="I4" s="240">
        <v>0.111</v>
      </c>
      <c r="J4" s="240">
        <v>1E-3</v>
      </c>
    </row>
    <row r="5" spans="2:10">
      <c r="B5" s="240" t="s">
        <v>86</v>
      </c>
      <c r="C5" s="415">
        <v>6</v>
      </c>
      <c r="D5" s="240" t="s">
        <v>89</v>
      </c>
      <c r="E5" s="240">
        <v>-1.85</v>
      </c>
      <c r="F5" s="240">
        <v>0.13</v>
      </c>
      <c r="G5" s="240">
        <v>-256.60000000000002</v>
      </c>
      <c r="H5" s="240">
        <v>-0.24199999999999999</v>
      </c>
      <c r="I5" s="240">
        <v>-2.9489999999999998</v>
      </c>
      <c r="J5" s="240">
        <v>-3.0000000000000001E-3</v>
      </c>
    </row>
    <row r="6" spans="2:10">
      <c r="B6" s="240" t="s">
        <v>86</v>
      </c>
      <c r="C6" s="415">
        <v>6</v>
      </c>
      <c r="D6" s="240" t="s">
        <v>90</v>
      </c>
      <c r="E6" s="240">
        <v>0.41</v>
      </c>
      <c r="F6" s="240">
        <v>-1.28</v>
      </c>
      <c r="G6" s="240">
        <v>-85.65</v>
      </c>
      <c r="H6" s="240">
        <v>2.1440000000000001</v>
      </c>
      <c r="I6" s="240">
        <v>0.72199999999999998</v>
      </c>
      <c r="J6" s="240">
        <v>5.0000000000000001E-3</v>
      </c>
    </row>
    <row r="7" spans="2:10">
      <c r="B7" s="240" t="s">
        <v>86</v>
      </c>
      <c r="C7" s="415">
        <v>6</v>
      </c>
      <c r="D7" s="240" t="s">
        <v>12</v>
      </c>
      <c r="E7" s="240">
        <v>-962.96</v>
      </c>
      <c r="F7" s="240">
        <v>-81.7</v>
      </c>
      <c r="G7" s="240">
        <v>-140083.51999999999</v>
      </c>
      <c r="H7" s="240">
        <v>118.595</v>
      </c>
      <c r="I7" s="240">
        <v>-1543.1110000000001</v>
      </c>
      <c r="J7" s="240">
        <v>0.58199999999999996</v>
      </c>
    </row>
    <row r="8" spans="2:10">
      <c r="B8" s="240" t="s">
        <v>86</v>
      </c>
      <c r="C8" s="415">
        <v>6</v>
      </c>
      <c r="D8" s="240" t="s">
        <v>13</v>
      </c>
      <c r="E8" s="240">
        <v>10.52</v>
      </c>
      <c r="F8" s="240">
        <v>-747.04</v>
      </c>
      <c r="G8" s="240">
        <v>-64257.24</v>
      </c>
      <c r="H8" s="240">
        <v>1241.374</v>
      </c>
      <c r="I8" s="240">
        <v>50.344000000000001</v>
      </c>
      <c r="J8" s="240">
        <v>0.77400000000000002</v>
      </c>
    </row>
    <row r="9" spans="2:10">
      <c r="B9" s="240" t="s">
        <v>86</v>
      </c>
      <c r="C9" s="415">
        <v>6</v>
      </c>
      <c r="D9" s="240" t="s">
        <v>14</v>
      </c>
      <c r="E9" s="240">
        <v>-134.44</v>
      </c>
      <c r="F9" s="240">
        <v>75.78</v>
      </c>
      <c r="G9" s="240">
        <v>-6837.48</v>
      </c>
      <c r="H9" s="240">
        <v>-129.12799999999999</v>
      </c>
      <c r="I9" s="240">
        <v>-214.98699999999999</v>
      </c>
      <c r="J9" s="240">
        <v>-1.113</v>
      </c>
    </row>
    <row r="10" spans="2:10">
      <c r="B10" s="240" t="s">
        <v>86</v>
      </c>
      <c r="C10" s="415">
        <v>6</v>
      </c>
      <c r="D10" s="240" t="s">
        <v>91</v>
      </c>
      <c r="E10" s="240">
        <v>1.73</v>
      </c>
      <c r="F10" s="240">
        <v>0.43</v>
      </c>
      <c r="G10" s="240">
        <v>212.19</v>
      </c>
      <c r="H10" s="240">
        <v>0.71099999999999997</v>
      </c>
      <c r="I10" s="240">
        <v>2.7690000000000001</v>
      </c>
      <c r="J10" s="240">
        <v>6.0000000000000001E-3</v>
      </c>
    </row>
    <row r="11" spans="2:10">
      <c r="B11" s="240" t="s">
        <v>86</v>
      </c>
      <c r="C11" s="415">
        <v>6</v>
      </c>
      <c r="D11" s="240" t="s">
        <v>92</v>
      </c>
      <c r="E11" s="240">
        <v>0.84</v>
      </c>
      <c r="F11" s="240">
        <v>1.36</v>
      </c>
      <c r="G11" s="240">
        <v>69.38</v>
      </c>
      <c r="H11" s="240">
        <v>2.2559999999999998</v>
      </c>
      <c r="I11" s="240">
        <v>1.375</v>
      </c>
      <c r="J11" s="240">
        <v>7.0000000000000001E-3</v>
      </c>
    </row>
    <row r="12" spans="2:10">
      <c r="B12" s="240" t="s">
        <v>86</v>
      </c>
      <c r="C12" s="415">
        <v>6</v>
      </c>
      <c r="D12" s="240" t="s">
        <v>93</v>
      </c>
      <c r="E12" s="240">
        <v>4.24</v>
      </c>
      <c r="F12" s="240">
        <v>1.1100000000000001</v>
      </c>
      <c r="G12" s="240">
        <v>499.61</v>
      </c>
      <c r="H12" s="240">
        <v>1.8520000000000001</v>
      </c>
      <c r="I12" s="240">
        <v>6.8120000000000003</v>
      </c>
      <c r="J12" s="240">
        <v>1.4999999999999999E-2</v>
      </c>
    </row>
    <row r="13" spans="2:10">
      <c r="B13" s="240" t="s">
        <v>86</v>
      </c>
      <c r="C13" s="415">
        <v>6</v>
      </c>
      <c r="D13" s="240" t="s">
        <v>94</v>
      </c>
      <c r="E13" s="240">
        <v>2.06</v>
      </c>
      <c r="F13" s="240">
        <v>3.21</v>
      </c>
      <c r="G13" s="240">
        <v>155.38999999999999</v>
      </c>
      <c r="H13" s="240">
        <v>5.3280000000000003</v>
      </c>
      <c r="I13" s="240">
        <v>3.3450000000000002</v>
      </c>
      <c r="J13" s="240">
        <v>1.7999999999999999E-2</v>
      </c>
    </row>
    <row r="14" spans="2:10">
      <c r="B14" s="240" t="s">
        <v>86</v>
      </c>
      <c r="C14" s="415">
        <v>6</v>
      </c>
      <c r="D14" s="240" t="s">
        <v>95</v>
      </c>
      <c r="E14" s="240">
        <v>1.36</v>
      </c>
      <c r="F14" s="240">
        <v>0.05</v>
      </c>
      <c r="G14" s="240">
        <v>830.47</v>
      </c>
      <c r="H14" s="240">
        <v>-3.5999999999999997E-2</v>
      </c>
      <c r="I14" s="240">
        <v>1.722</v>
      </c>
      <c r="J14" s="240">
        <v>4.0000000000000001E-3</v>
      </c>
    </row>
    <row r="15" spans="2:10">
      <c r="B15" s="240" t="s">
        <v>86</v>
      </c>
      <c r="C15" s="415">
        <v>6</v>
      </c>
      <c r="D15" s="240" t="s">
        <v>96</v>
      </c>
      <c r="E15" s="240">
        <v>1.36</v>
      </c>
      <c r="F15" s="240">
        <v>0.05</v>
      </c>
      <c r="G15" s="240">
        <v>830.47</v>
      </c>
      <c r="H15" s="240">
        <v>-3.5999999999999997E-2</v>
      </c>
      <c r="I15" s="240">
        <v>1.722</v>
      </c>
      <c r="J15" s="240">
        <v>4.0000000000000001E-3</v>
      </c>
    </row>
    <row r="16" spans="2:10">
      <c r="B16" s="240" t="s">
        <v>86</v>
      </c>
      <c r="C16" s="415">
        <v>6</v>
      </c>
      <c r="D16" s="240" t="s">
        <v>97</v>
      </c>
      <c r="E16" s="240">
        <v>-0.38</v>
      </c>
      <c r="F16" s="240">
        <v>-0.02</v>
      </c>
      <c r="G16" s="240">
        <v>-49.01</v>
      </c>
      <c r="H16" s="240">
        <v>2.4E-2</v>
      </c>
      <c r="I16" s="240">
        <v>-0.58399999999999996</v>
      </c>
      <c r="J16" s="240">
        <v>0</v>
      </c>
    </row>
    <row r="17" spans="2:10">
      <c r="B17" s="240" t="s">
        <v>86</v>
      </c>
      <c r="C17" s="415">
        <v>6</v>
      </c>
      <c r="D17" s="240" t="s">
        <v>98</v>
      </c>
      <c r="E17" s="240">
        <v>7.0000000000000007E-2</v>
      </c>
      <c r="F17" s="240">
        <v>-0.32</v>
      </c>
      <c r="G17" s="240">
        <v>-19.02</v>
      </c>
      <c r="H17" s="240">
        <v>0.51200000000000001</v>
      </c>
      <c r="I17" s="240">
        <v>0.12</v>
      </c>
      <c r="J17" s="240">
        <v>1E-3</v>
      </c>
    </row>
    <row r="18" spans="2:10">
      <c r="B18" s="240" t="s">
        <v>86</v>
      </c>
      <c r="C18" s="415">
        <v>6</v>
      </c>
      <c r="D18" s="240" t="s">
        <v>99</v>
      </c>
      <c r="E18" s="240">
        <v>-0.17</v>
      </c>
      <c r="F18" s="240">
        <v>-0.54</v>
      </c>
      <c r="G18" s="240">
        <v>531.84</v>
      </c>
      <c r="H18" s="240">
        <v>0.92600000000000005</v>
      </c>
      <c r="I18" s="240">
        <v>-0.69499999999999995</v>
      </c>
      <c r="J18" s="240">
        <v>8.0000000000000002E-3</v>
      </c>
    </row>
    <row r="19" spans="2:10">
      <c r="B19" s="240" t="s">
        <v>86</v>
      </c>
      <c r="C19" s="415">
        <v>6</v>
      </c>
      <c r="D19" s="240" t="s">
        <v>100</v>
      </c>
      <c r="E19" s="240">
        <v>-0.19</v>
      </c>
      <c r="F19" s="240">
        <v>0.1</v>
      </c>
      <c r="G19" s="240">
        <v>596.46</v>
      </c>
      <c r="H19" s="240">
        <v>-0.14099999999999999</v>
      </c>
      <c r="I19" s="240">
        <v>-0.76200000000000001</v>
      </c>
      <c r="J19" s="240">
        <v>7.0000000000000001E-3</v>
      </c>
    </row>
    <row r="20" spans="2:10">
      <c r="B20" s="240" t="s">
        <v>86</v>
      </c>
      <c r="C20" s="415">
        <v>6</v>
      </c>
      <c r="D20" s="240" t="s">
        <v>101</v>
      </c>
      <c r="E20" s="240">
        <v>-0.06</v>
      </c>
      <c r="F20" s="240">
        <v>-0.61</v>
      </c>
      <c r="G20" s="240">
        <v>538.46</v>
      </c>
      <c r="H20" s="240">
        <v>1.036</v>
      </c>
      <c r="I20" s="240">
        <v>-0.51200000000000001</v>
      </c>
      <c r="J20" s="240">
        <v>8.9999999999999993E-3</v>
      </c>
    </row>
    <row r="21" spans="2:10">
      <c r="B21" s="240" t="s">
        <v>86</v>
      </c>
      <c r="C21" s="415">
        <v>6</v>
      </c>
      <c r="D21" s="240" t="s">
        <v>102</v>
      </c>
      <c r="E21" s="240">
        <v>-0.31</v>
      </c>
      <c r="F21" s="240">
        <v>0.16</v>
      </c>
      <c r="G21" s="240">
        <v>589.84</v>
      </c>
      <c r="H21" s="240">
        <v>-0.25</v>
      </c>
      <c r="I21" s="240">
        <v>-0.94499999999999995</v>
      </c>
      <c r="J21" s="240">
        <v>6.0000000000000001E-3</v>
      </c>
    </row>
    <row r="22" spans="2:10">
      <c r="B22" s="240" t="s">
        <v>86</v>
      </c>
      <c r="C22" s="415">
        <v>6</v>
      </c>
      <c r="D22" s="240" t="s">
        <v>103</v>
      </c>
      <c r="E22" s="240">
        <v>-0.85</v>
      </c>
      <c r="F22" s="240">
        <v>-0.16</v>
      </c>
      <c r="G22" s="240">
        <v>492.54</v>
      </c>
      <c r="H22" s="240">
        <v>0.27900000000000003</v>
      </c>
      <c r="I22" s="240">
        <v>-1.7769999999999999</v>
      </c>
      <c r="J22" s="240">
        <v>2E-3</v>
      </c>
    </row>
    <row r="23" spans="2:10">
      <c r="B23" s="240" t="s">
        <v>86</v>
      </c>
      <c r="C23" s="415">
        <v>6</v>
      </c>
      <c r="D23" s="240" t="s">
        <v>104</v>
      </c>
      <c r="E23" s="240">
        <v>-0.87</v>
      </c>
      <c r="F23" s="240">
        <v>0.48</v>
      </c>
      <c r="G23" s="240">
        <v>557.16999999999996</v>
      </c>
      <c r="H23" s="240">
        <v>-0.78800000000000003</v>
      </c>
      <c r="I23" s="240">
        <v>-1.8440000000000001</v>
      </c>
      <c r="J23" s="240">
        <v>1E-3</v>
      </c>
    </row>
    <row r="24" spans="2:10">
      <c r="B24" s="240" t="s">
        <v>86</v>
      </c>
      <c r="C24" s="415">
        <v>6</v>
      </c>
      <c r="D24" s="240" t="s">
        <v>105</v>
      </c>
      <c r="E24" s="240">
        <v>-0.74</v>
      </c>
      <c r="F24" s="240">
        <v>-0.23</v>
      </c>
      <c r="G24" s="240">
        <v>499.16</v>
      </c>
      <c r="H24" s="240">
        <v>0.38900000000000001</v>
      </c>
      <c r="I24" s="240">
        <v>-1.5940000000000001</v>
      </c>
      <c r="J24" s="240">
        <v>3.0000000000000001E-3</v>
      </c>
    </row>
    <row r="25" spans="2:10">
      <c r="B25" s="240" t="s">
        <v>86</v>
      </c>
      <c r="C25" s="415">
        <v>6</v>
      </c>
      <c r="D25" s="240" t="s">
        <v>106</v>
      </c>
      <c r="E25" s="240">
        <v>-0.98</v>
      </c>
      <c r="F25" s="240">
        <v>0.54</v>
      </c>
      <c r="G25" s="240">
        <v>550.54999999999995</v>
      </c>
      <c r="H25" s="240">
        <v>-0.89800000000000002</v>
      </c>
      <c r="I25" s="240">
        <v>-2.0270000000000001</v>
      </c>
      <c r="J25" s="240">
        <v>0</v>
      </c>
    </row>
    <row r="26" spans="2:10">
      <c r="B26" s="240" t="s">
        <v>86</v>
      </c>
      <c r="C26" s="415">
        <v>6</v>
      </c>
      <c r="D26" s="240" t="s">
        <v>107</v>
      </c>
      <c r="E26" s="240">
        <v>2.91</v>
      </c>
      <c r="F26" s="240">
        <v>0</v>
      </c>
      <c r="G26" s="240">
        <v>1064.48</v>
      </c>
      <c r="H26" s="240">
        <v>6.8000000000000005E-2</v>
      </c>
      <c r="I26" s="240">
        <v>4.2060000000000004</v>
      </c>
      <c r="J26" s="240">
        <v>2E-3</v>
      </c>
    </row>
    <row r="27" spans="2:10">
      <c r="B27" s="240" t="s">
        <v>86</v>
      </c>
      <c r="C27" s="415">
        <v>6</v>
      </c>
      <c r="D27" s="240" t="s">
        <v>108</v>
      </c>
      <c r="E27" s="240">
        <v>2.9</v>
      </c>
      <c r="F27" s="240">
        <v>0.64</v>
      </c>
      <c r="G27" s="240">
        <v>1129.1099999999999</v>
      </c>
      <c r="H27" s="240">
        <v>-0.999</v>
      </c>
      <c r="I27" s="240">
        <v>4.1390000000000002</v>
      </c>
      <c r="J27" s="240">
        <v>1E-3</v>
      </c>
    </row>
    <row r="28" spans="2:10">
      <c r="B28" s="240" t="s">
        <v>86</v>
      </c>
      <c r="C28" s="415">
        <v>6</v>
      </c>
      <c r="D28" s="240" t="s">
        <v>109</v>
      </c>
      <c r="E28" s="240">
        <v>3.03</v>
      </c>
      <c r="F28" s="240">
        <v>-0.06</v>
      </c>
      <c r="G28" s="240">
        <v>1071.0999999999999</v>
      </c>
      <c r="H28" s="240">
        <v>0.17799999999999999</v>
      </c>
      <c r="I28" s="240">
        <v>4.3890000000000002</v>
      </c>
      <c r="J28" s="240">
        <v>3.0000000000000001E-3</v>
      </c>
    </row>
    <row r="29" spans="2:10">
      <c r="B29" s="240" t="s">
        <v>86</v>
      </c>
      <c r="C29" s="415">
        <v>6</v>
      </c>
      <c r="D29" s="240" t="s">
        <v>110</v>
      </c>
      <c r="E29" s="240">
        <v>2.78</v>
      </c>
      <c r="F29" s="240">
        <v>0.7</v>
      </c>
      <c r="G29" s="240">
        <v>1122.49</v>
      </c>
      <c r="H29" s="240">
        <v>-1.109</v>
      </c>
      <c r="I29" s="240">
        <v>3.956</v>
      </c>
      <c r="J29" s="240">
        <v>0</v>
      </c>
    </row>
    <row r="30" spans="2:10">
      <c r="B30" s="240" t="s">
        <v>86</v>
      </c>
      <c r="C30" s="415">
        <v>6</v>
      </c>
      <c r="D30" s="240" t="s">
        <v>111</v>
      </c>
      <c r="E30" s="240">
        <v>3.59</v>
      </c>
      <c r="F30" s="240">
        <v>-0.38</v>
      </c>
      <c r="G30" s="240">
        <v>1103.78</v>
      </c>
      <c r="H30" s="240">
        <v>0.71499999999999997</v>
      </c>
      <c r="I30" s="240">
        <v>5.2889999999999997</v>
      </c>
      <c r="J30" s="240">
        <v>7.0000000000000001E-3</v>
      </c>
    </row>
    <row r="31" spans="2:10">
      <c r="B31" s="240" t="s">
        <v>86</v>
      </c>
      <c r="C31" s="415">
        <v>6</v>
      </c>
      <c r="D31" s="240" t="s">
        <v>112</v>
      </c>
      <c r="E31" s="240">
        <v>3.57</v>
      </c>
      <c r="F31" s="240">
        <v>0.26</v>
      </c>
      <c r="G31" s="240">
        <v>1168.4000000000001</v>
      </c>
      <c r="H31" s="240">
        <v>-0.35199999999999998</v>
      </c>
      <c r="I31" s="240">
        <v>5.2220000000000004</v>
      </c>
      <c r="J31" s="240">
        <v>7.0000000000000001E-3</v>
      </c>
    </row>
    <row r="32" spans="2:10">
      <c r="B32" s="240" t="s">
        <v>86</v>
      </c>
      <c r="C32" s="415">
        <v>6</v>
      </c>
      <c r="D32" s="240" t="s">
        <v>113</v>
      </c>
      <c r="E32" s="240">
        <v>3.71</v>
      </c>
      <c r="F32" s="240">
        <v>-0.44</v>
      </c>
      <c r="G32" s="240">
        <v>1110.4000000000001</v>
      </c>
      <c r="H32" s="240">
        <v>0.82499999999999996</v>
      </c>
      <c r="I32" s="240">
        <v>5.4720000000000004</v>
      </c>
      <c r="J32" s="240">
        <v>8.0000000000000002E-3</v>
      </c>
    </row>
    <row r="33" spans="2:10">
      <c r="B33" s="240" t="s">
        <v>86</v>
      </c>
      <c r="C33" s="415">
        <v>6</v>
      </c>
      <c r="D33" s="240" t="s">
        <v>114</v>
      </c>
      <c r="E33" s="240">
        <v>3.46</v>
      </c>
      <c r="F33" s="240">
        <v>0.32</v>
      </c>
      <c r="G33" s="240">
        <v>1161.78</v>
      </c>
      <c r="H33" s="240">
        <v>-0.46100000000000002</v>
      </c>
      <c r="I33" s="240">
        <v>5.0380000000000003</v>
      </c>
      <c r="J33" s="240">
        <v>6.0000000000000001E-3</v>
      </c>
    </row>
    <row r="34" spans="2:10">
      <c r="B34" s="240" t="s">
        <v>86</v>
      </c>
      <c r="C34" s="240">
        <v>6</v>
      </c>
      <c r="D34" s="240" t="s">
        <v>115</v>
      </c>
      <c r="E34" s="240">
        <v>1.1100000000000001</v>
      </c>
      <c r="F34" s="240">
        <v>-1.41</v>
      </c>
      <c r="G34" s="240">
        <v>638.54999999999995</v>
      </c>
      <c r="H34" s="240">
        <v>2.3759999999999999</v>
      </c>
      <c r="I34" s="240">
        <v>1.3939999999999999</v>
      </c>
      <c r="J34" s="240">
        <v>8.0000000000000002E-3</v>
      </c>
    </row>
    <row r="35" spans="2:10">
      <c r="B35" s="240" t="s">
        <v>86</v>
      </c>
      <c r="C35" s="240">
        <v>6</v>
      </c>
      <c r="D35" s="240" t="s">
        <v>116</v>
      </c>
      <c r="E35" s="240">
        <v>1.81</v>
      </c>
      <c r="F35" s="240">
        <v>-1.26</v>
      </c>
      <c r="G35" s="240">
        <v>768.93</v>
      </c>
      <c r="H35" s="240">
        <v>2.133</v>
      </c>
      <c r="I35" s="240">
        <v>2.5139999999999998</v>
      </c>
      <c r="J35" s="240">
        <v>6.0000000000000001E-3</v>
      </c>
    </row>
    <row r="36" spans="2:10">
      <c r="B36" s="240" t="s">
        <v>86</v>
      </c>
      <c r="C36" s="240">
        <v>6</v>
      </c>
      <c r="D36" s="240" t="s">
        <v>117</v>
      </c>
      <c r="E36" s="240">
        <v>0.91</v>
      </c>
      <c r="F36" s="240">
        <v>-1.3</v>
      </c>
      <c r="G36" s="240">
        <v>626.76</v>
      </c>
      <c r="H36" s="240">
        <v>2.1819999999999999</v>
      </c>
      <c r="I36" s="240">
        <v>1.069</v>
      </c>
      <c r="J36" s="240">
        <v>6.0000000000000001E-3</v>
      </c>
    </row>
    <row r="37" spans="2:10">
      <c r="B37" s="240" t="s">
        <v>86</v>
      </c>
      <c r="C37" s="240">
        <v>6</v>
      </c>
      <c r="D37" s="240" t="s">
        <v>118</v>
      </c>
      <c r="E37" s="240">
        <v>2.02</v>
      </c>
      <c r="F37" s="240">
        <v>-1.37</v>
      </c>
      <c r="G37" s="240">
        <v>780.72</v>
      </c>
      <c r="H37" s="240">
        <v>2.327</v>
      </c>
      <c r="I37" s="240">
        <v>2.839</v>
      </c>
      <c r="J37" s="240">
        <v>7.0000000000000001E-3</v>
      </c>
    </row>
    <row r="38" spans="2:10">
      <c r="B38" s="240" t="s">
        <v>86</v>
      </c>
      <c r="C38" s="240">
        <v>6</v>
      </c>
      <c r="D38" s="240" t="s">
        <v>119</v>
      </c>
      <c r="E38" s="240">
        <v>1.49</v>
      </c>
      <c r="F38" s="240">
        <v>-1.62</v>
      </c>
      <c r="G38" s="240">
        <v>660.61</v>
      </c>
      <c r="H38" s="240">
        <v>2.7410000000000001</v>
      </c>
      <c r="I38" s="240">
        <v>2.004</v>
      </c>
      <c r="J38" s="240">
        <v>1.0999999999999999E-2</v>
      </c>
    </row>
    <row r="39" spans="2:10">
      <c r="B39" s="240" t="s">
        <v>86</v>
      </c>
      <c r="C39" s="240">
        <v>6</v>
      </c>
      <c r="D39" s="240" t="s">
        <v>120</v>
      </c>
      <c r="E39" s="240">
        <v>2.19</v>
      </c>
      <c r="F39" s="240">
        <v>-1.47</v>
      </c>
      <c r="G39" s="240">
        <v>791</v>
      </c>
      <c r="H39" s="240">
        <v>2.4980000000000002</v>
      </c>
      <c r="I39" s="240">
        <v>3.1240000000000001</v>
      </c>
      <c r="J39" s="240">
        <v>8.9999999999999993E-3</v>
      </c>
    </row>
    <row r="40" spans="2:10">
      <c r="B40" s="240" t="s">
        <v>86</v>
      </c>
      <c r="C40" s="240">
        <v>6</v>
      </c>
      <c r="D40" s="240" t="s">
        <v>121</v>
      </c>
      <c r="E40" s="240">
        <v>1.29</v>
      </c>
      <c r="F40" s="240">
        <v>-1.51</v>
      </c>
      <c r="G40" s="240">
        <v>648.82000000000005</v>
      </c>
      <c r="H40" s="240">
        <v>2.5470000000000002</v>
      </c>
      <c r="I40" s="240">
        <v>1.679</v>
      </c>
      <c r="J40" s="240">
        <v>8.9999999999999993E-3</v>
      </c>
    </row>
    <row r="41" spans="2:10">
      <c r="B41" s="240" t="s">
        <v>86</v>
      </c>
      <c r="C41" s="240">
        <v>6</v>
      </c>
      <c r="D41" s="240" t="s">
        <v>122</v>
      </c>
      <c r="E41" s="240">
        <v>2.4</v>
      </c>
      <c r="F41" s="240">
        <v>-1.59</v>
      </c>
      <c r="G41" s="240">
        <v>802.78</v>
      </c>
      <c r="H41" s="240">
        <v>2.6920000000000002</v>
      </c>
      <c r="I41" s="240">
        <v>3.4489999999999998</v>
      </c>
      <c r="J41" s="240">
        <v>1.0999999999999999E-2</v>
      </c>
    </row>
    <row r="42" spans="2:10">
      <c r="B42" s="240" t="s">
        <v>86</v>
      </c>
      <c r="C42" s="240">
        <v>6</v>
      </c>
      <c r="D42" s="240" t="s">
        <v>123</v>
      </c>
      <c r="E42" s="240">
        <v>0.91</v>
      </c>
      <c r="F42" s="240">
        <v>1.35</v>
      </c>
      <c r="G42" s="240">
        <v>892.01</v>
      </c>
      <c r="H42" s="240">
        <v>-2.2050000000000001</v>
      </c>
      <c r="I42" s="240">
        <v>0.93100000000000005</v>
      </c>
      <c r="J42" s="240">
        <v>3.0000000000000001E-3</v>
      </c>
    </row>
    <row r="43" spans="2:10">
      <c r="B43" s="240" t="s">
        <v>86</v>
      </c>
      <c r="C43" s="240">
        <v>6</v>
      </c>
      <c r="D43" s="240" t="s">
        <v>124</v>
      </c>
      <c r="E43" s="240">
        <v>1.61</v>
      </c>
      <c r="F43" s="240">
        <v>1.51</v>
      </c>
      <c r="G43" s="240">
        <v>1022.4</v>
      </c>
      <c r="H43" s="240">
        <v>-2.448</v>
      </c>
      <c r="I43" s="240">
        <v>2.0510000000000002</v>
      </c>
      <c r="J43" s="240">
        <v>1E-3</v>
      </c>
    </row>
    <row r="44" spans="2:10">
      <c r="B44" s="240" t="s">
        <v>86</v>
      </c>
      <c r="C44" s="240">
        <v>6</v>
      </c>
      <c r="D44" s="240" t="s">
        <v>125</v>
      </c>
      <c r="E44" s="240">
        <v>0.71</v>
      </c>
      <c r="F44" s="240">
        <v>1.47</v>
      </c>
      <c r="G44" s="416">
        <v>880.22</v>
      </c>
      <c r="H44" s="240">
        <v>-2.399</v>
      </c>
      <c r="I44" s="240">
        <v>0.60599999999999998</v>
      </c>
      <c r="J44" s="240">
        <v>1E-3</v>
      </c>
    </row>
    <row r="45" spans="2:10">
      <c r="B45" s="240" t="s">
        <v>86</v>
      </c>
      <c r="C45" s="240">
        <v>6</v>
      </c>
      <c r="D45" s="240" t="s">
        <v>126</v>
      </c>
      <c r="E45" s="240">
        <v>1.82</v>
      </c>
      <c r="F45" s="240">
        <v>1.39</v>
      </c>
      <c r="G45" s="240">
        <v>1034.19</v>
      </c>
      <c r="H45" s="240">
        <v>-2.254</v>
      </c>
      <c r="I45" s="240">
        <v>2.375</v>
      </c>
      <c r="J45" s="240">
        <v>3.0000000000000001E-3</v>
      </c>
    </row>
    <row r="46" spans="2:10">
      <c r="B46" s="240" t="s">
        <v>86</v>
      </c>
      <c r="C46" s="240">
        <v>6</v>
      </c>
      <c r="D46" s="240" t="s">
        <v>127</v>
      </c>
      <c r="E46" s="240">
        <v>0.53</v>
      </c>
      <c r="F46" s="240">
        <v>1.57</v>
      </c>
      <c r="G46" s="240">
        <v>869.95</v>
      </c>
      <c r="H46" s="240">
        <v>-2.57</v>
      </c>
      <c r="I46" s="240">
        <v>0.32</v>
      </c>
      <c r="J46" s="240">
        <v>0</v>
      </c>
    </row>
    <row r="47" spans="2:10">
      <c r="B47" s="240" t="s">
        <v>86</v>
      </c>
      <c r="C47" s="240">
        <v>6</v>
      </c>
      <c r="D47" s="240" t="s">
        <v>128</v>
      </c>
      <c r="E47" s="240">
        <v>1.23</v>
      </c>
      <c r="F47" s="240">
        <v>1.72</v>
      </c>
      <c r="G47" s="240">
        <v>1000.33</v>
      </c>
      <c r="H47" s="240">
        <v>-2.8130000000000002</v>
      </c>
      <c r="I47" s="240">
        <v>1.44</v>
      </c>
      <c r="J47" s="240">
        <v>-2E-3</v>
      </c>
    </row>
    <row r="48" spans="2:10">
      <c r="B48" s="240" t="s">
        <v>86</v>
      </c>
      <c r="C48" s="240">
        <v>6</v>
      </c>
      <c r="D48" s="240" t="s">
        <v>129</v>
      </c>
      <c r="E48" s="240">
        <v>0.33</v>
      </c>
      <c r="F48" s="240">
        <v>1.68</v>
      </c>
      <c r="G48" s="240">
        <v>858.16</v>
      </c>
      <c r="H48" s="240">
        <v>-2.7639999999999998</v>
      </c>
      <c r="I48" s="240">
        <v>-5.0000000000000001E-3</v>
      </c>
      <c r="J48" s="240">
        <v>-2E-3</v>
      </c>
    </row>
    <row r="49" spans="2:10">
      <c r="B49" s="240" t="s">
        <v>86</v>
      </c>
      <c r="C49" s="240">
        <v>6</v>
      </c>
      <c r="D49" s="240" t="s">
        <v>130</v>
      </c>
      <c r="E49" s="240">
        <v>1.43</v>
      </c>
      <c r="F49" s="240">
        <v>1.61</v>
      </c>
      <c r="G49" s="240">
        <v>1012.12</v>
      </c>
      <c r="H49" s="240">
        <v>-2.6190000000000002</v>
      </c>
      <c r="I49" s="240">
        <v>1.7649999999999999</v>
      </c>
      <c r="J49" s="240">
        <v>0</v>
      </c>
    </row>
    <row r="50" spans="2:10">
      <c r="B50" s="240" t="s">
        <v>86</v>
      </c>
      <c r="C50" s="240">
        <v>6</v>
      </c>
      <c r="D50" s="240" t="s">
        <v>131</v>
      </c>
      <c r="E50" s="240">
        <v>0.2</v>
      </c>
      <c r="F50" s="240">
        <v>-0.52</v>
      </c>
      <c r="G50" s="240">
        <v>580.85</v>
      </c>
      <c r="H50" s="240">
        <v>0.90300000000000002</v>
      </c>
      <c r="I50" s="240">
        <v>-0.111</v>
      </c>
      <c r="J50" s="240">
        <v>8.0000000000000002E-3</v>
      </c>
    </row>
    <row r="51" spans="2:10">
      <c r="B51" s="240" t="s">
        <v>86</v>
      </c>
      <c r="C51" s="240">
        <v>6</v>
      </c>
      <c r="D51" s="240" t="s">
        <v>132</v>
      </c>
      <c r="E51" s="240">
        <v>0.18</v>
      </c>
      <c r="F51" s="240">
        <v>0.11</v>
      </c>
      <c r="G51" s="240">
        <v>645.48</v>
      </c>
      <c r="H51" s="240">
        <v>-0.16500000000000001</v>
      </c>
      <c r="I51" s="240">
        <v>-0.17799999999999999</v>
      </c>
      <c r="J51" s="240">
        <v>7.0000000000000001E-3</v>
      </c>
    </row>
    <row r="52" spans="2:10">
      <c r="B52" s="240" t="s">
        <v>86</v>
      </c>
      <c r="C52" s="240">
        <v>6</v>
      </c>
      <c r="D52" s="240" t="s">
        <v>133</v>
      </c>
      <c r="E52" s="240">
        <v>0.32</v>
      </c>
      <c r="F52" s="240">
        <v>-0.59</v>
      </c>
      <c r="G52" s="240">
        <v>587.47</v>
      </c>
      <c r="H52" s="240">
        <v>1.012</v>
      </c>
      <c r="I52" s="240">
        <v>7.1999999999999995E-2</v>
      </c>
      <c r="J52" s="240">
        <v>8.9999999999999993E-3</v>
      </c>
    </row>
    <row r="53" spans="2:10">
      <c r="B53" s="240" t="s">
        <v>86</v>
      </c>
      <c r="C53" s="240">
        <v>6</v>
      </c>
      <c r="D53" s="240" t="s">
        <v>134</v>
      </c>
      <c r="E53" s="240">
        <v>7.0000000000000007E-2</v>
      </c>
      <c r="F53" s="240">
        <v>0.18</v>
      </c>
      <c r="G53" s="240">
        <v>638.86</v>
      </c>
      <c r="H53" s="240">
        <v>-0.27400000000000002</v>
      </c>
      <c r="I53" s="240">
        <v>-0.36099999999999999</v>
      </c>
      <c r="J53" s="240">
        <v>6.0000000000000001E-3</v>
      </c>
    </row>
    <row r="54" spans="2:10">
      <c r="B54" s="240" t="s">
        <v>86</v>
      </c>
      <c r="C54" s="240">
        <v>6</v>
      </c>
      <c r="D54" s="240" t="s">
        <v>135</v>
      </c>
      <c r="E54" s="240">
        <v>-0.47</v>
      </c>
      <c r="F54" s="240">
        <v>-0.14000000000000001</v>
      </c>
      <c r="G54" s="240">
        <v>541.55999999999995</v>
      </c>
      <c r="H54" s="240">
        <v>0.255</v>
      </c>
      <c r="I54" s="240">
        <v>-1.194</v>
      </c>
      <c r="J54" s="240">
        <v>2E-3</v>
      </c>
    </row>
    <row r="55" spans="2:10">
      <c r="B55" s="240" t="s">
        <v>86</v>
      </c>
      <c r="C55" s="240">
        <v>6</v>
      </c>
      <c r="D55" s="240" t="s">
        <v>136</v>
      </c>
      <c r="E55" s="240">
        <v>-0.49</v>
      </c>
      <c r="F55" s="240">
        <v>0.49</v>
      </c>
      <c r="G55" s="240">
        <v>606.17999999999995</v>
      </c>
      <c r="H55" s="240">
        <v>-0.81200000000000006</v>
      </c>
      <c r="I55" s="240">
        <v>-1.2609999999999999</v>
      </c>
      <c r="J55" s="240">
        <v>1E-3</v>
      </c>
    </row>
    <row r="56" spans="2:10">
      <c r="B56" s="240" t="s">
        <v>86</v>
      </c>
      <c r="C56" s="240">
        <v>6</v>
      </c>
      <c r="D56" s="240" t="s">
        <v>137</v>
      </c>
      <c r="E56" s="240">
        <v>-0.36</v>
      </c>
      <c r="F56" s="240">
        <v>-0.21</v>
      </c>
      <c r="G56" s="240">
        <v>548.16999999999996</v>
      </c>
      <c r="H56" s="240">
        <v>0.36499999999999999</v>
      </c>
      <c r="I56" s="240">
        <v>-1.0109999999999999</v>
      </c>
      <c r="J56" s="240">
        <v>3.0000000000000001E-3</v>
      </c>
    </row>
    <row r="57" spans="2:10">
      <c r="B57" s="240" t="s">
        <v>86</v>
      </c>
      <c r="C57" s="240">
        <v>6</v>
      </c>
      <c r="D57" s="240" t="s">
        <v>138</v>
      </c>
      <c r="E57" s="240">
        <v>-0.61</v>
      </c>
      <c r="F57" s="240">
        <v>0.56000000000000005</v>
      </c>
      <c r="G57" s="240">
        <v>599.55999999999995</v>
      </c>
      <c r="H57" s="240">
        <v>-0.92100000000000004</v>
      </c>
      <c r="I57" s="240">
        <v>-1.444</v>
      </c>
      <c r="J57" s="240">
        <v>0</v>
      </c>
    </row>
    <row r="58" spans="2:10">
      <c r="B58" s="240" t="s">
        <v>86</v>
      </c>
      <c r="C58" s="240">
        <v>6</v>
      </c>
      <c r="D58" s="240" t="s">
        <v>139</v>
      </c>
      <c r="E58" s="240">
        <v>1.04</v>
      </c>
      <c r="F58" s="240">
        <v>-1.0900000000000001</v>
      </c>
      <c r="G58" s="240">
        <v>657.57</v>
      </c>
      <c r="H58" s="240">
        <v>1.8640000000000001</v>
      </c>
      <c r="I58" s="240">
        <v>1.274</v>
      </c>
      <c r="J58" s="240">
        <v>7.0000000000000001E-3</v>
      </c>
    </row>
    <row r="59" spans="2:10">
      <c r="B59" s="240" t="s">
        <v>86</v>
      </c>
      <c r="C59" s="240">
        <v>6</v>
      </c>
      <c r="D59" s="240" t="s">
        <v>140</v>
      </c>
      <c r="E59" s="240">
        <v>1.74</v>
      </c>
      <c r="F59" s="240">
        <v>-0.94</v>
      </c>
      <c r="G59" s="240">
        <v>787.95</v>
      </c>
      <c r="H59" s="240">
        <v>1.621</v>
      </c>
      <c r="I59" s="240">
        <v>2.3940000000000001</v>
      </c>
      <c r="J59" s="240">
        <v>5.0000000000000001E-3</v>
      </c>
    </row>
    <row r="60" spans="2:10">
      <c r="B60" s="240" t="s">
        <v>86</v>
      </c>
      <c r="C60" s="240">
        <v>6</v>
      </c>
      <c r="D60" s="240" t="s">
        <v>141</v>
      </c>
      <c r="E60" s="240">
        <v>0.84</v>
      </c>
      <c r="F60" s="240">
        <v>-0.98</v>
      </c>
      <c r="G60" s="240">
        <v>645.78</v>
      </c>
      <c r="H60" s="240">
        <v>1.67</v>
      </c>
      <c r="I60" s="240">
        <v>0.94899999999999995</v>
      </c>
      <c r="J60" s="240">
        <v>5.0000000000000001E-3</v>
      </c>
    </row>
    <row r="61" spans="2:10">
      <c r="B61" s="240" t="s">
        <v>86</v>
      </c>
      <c r="C61" s="240">
        <v>6</v>
      </c>
      <c r="D61" s="240" t="s">
        <v>142</v>
      </c>
      <c r="E61" s="240">
        <v>1.95</v>
      </c>
      <c r="F61" s="240">
        <v>-1.05</v>
      </c>
      <c r="G61" s="240">
        <v>799.74</v>
      </c>
      <c r="H61" s="240">
        <v>1.8149999999999999</v>
      </c>
      <c r="I61" s="240">
        <v>2.718</v>
      </c>
      <c r="J61" s="240">
        <v>7.0000000000000001E-3</v>
      </c>
    </row>
    <row r="62" spans="2:10">
      <c r="B62" s="240" t="s">
        <v>86</v>
      </c>
      <c r="C62" s="240">
        <v>6</v>
      </c>
      <c r="D62" s="240" t="s">
        <v>143</v>
      </c>
      <c r="E62" s="240">
        <v>1.42</v>
      </c>
      <c r="F62" s="240">
        <v>-1.3</v>
      </c>
      <c r="G62" s="240">
        <v>679.63</v>
      </c>
      <c r="H62" s="240">
        <v>2.2290000000000001</v>
      </c>
      <c r="I62" s="240">
        <v>1.8839999999999999</v>
      </c>
      <c r="J62" s="240">
        <v>0.01</v>
      </c>
    </row>
    <row r="63" spans="2:10">
      <c r="B63" s="240" t="s">
        <v>86</v>
      </c>
      <c r="C63" s="240">
        <v>6</v>
      </c>
      <c r="D63" s="240" t="s">
        <v>144</v>
      </c>
      <c r="E63" s="240">
        <v>2.13</v>
      </c>
      <c r="F63" s="240">
        <v>-1.1499999999999999</v>
      </c>
      <c r="G63" s="240">
        <v>810.02</v>
      </c>
      <c r="H63" s="240">
        <v>1.986</v>
      </c>
      <c r="I63" s="240">
        <v>3.004</v>
      </c>
      <c r="J63" s="240">
        <v>8.0000000000000002E-3</v>
      </c>
    </row>
    <row r="64" spans="2:10">
      <c r="B64" s="240" t="s">
        <v>86</v>
      </c>
      <c r="C64" s="240">
        <v>6</v>
      </c>
      <c r="D64" s="240" t="s">
        <v>145</v>
      </c>
      <c r="E64" s="240">
        <v>1.22</v>
      </c>
      <c r="F64" s="240">
        <v>-1.19</v>
      </c>
      <c r="G64" s="240">
        <v>667.84</v>
      </c>
      <c r="H64" s="240">
        <v>2.0350000000000001</v>
      </c>
      <c r="I64" s="240">
        <v>1.5589999999999999</v>
      </c>
      <c r="J64" s="240">
        <v>8.0000000000000002E-3</v>
      </c>
    </row>
    <row r="65" spans="2:10">
      <c r="B65" s="240" t="s">
        <v>86</v>
      </c>
      <c r="C65" s="240">
        <v>6</v>
      </c>
      <c r="D65" s="240" t="s">
        <v>146</v>
      </c>
      <c r="E65" s="240">
        <v>2.33</v>
      </c>
      <c r="F65" s="240">
        <v>-1.27</v>
      </c>
      <c r="G65" s="240">
        <v>821.81</v>
      </c>
      <c r="H65" s="240">
        <v>2.1800000000000002</v>
      </c>
      <c r="I65" s="240">
        <v>3.3290000000000002</v>
      </c>
      <c r="J65" s="240">
        <v>0.01</v>
      </c>
    </row>
    <row r="66" spans="2:10">
      <c r="B66" s="240" t="s">
        <v>86</v>
      </c>
      <c r="C66" s="240">
        <v>6</v>
      </c>
      <c r="D66" s="240" t="s">
        <v>147</v>
      </c>
      <c r="E66" s="240">
        <v>1.48</v>
      </c>
      <c r="F66" s="240">
        <v>0.01</v>
      </c>
      <c r="G66" s="240">
        <v>1176.6300000000001</v>
      </c>
      <c r="H66" s="240">
        <v>3.5000000000000003E-2</v>
      </c>
      <c r="I66" s="240">
        <v>1.6970000000000001</v>
      </c>
      <c r="J66" s="240">
        <v>7.0000000000000001E-3</v>
      </c>
    </row>
    <row r="67" spans="2:10">
      <c r="B67" s="240" t="s">
        <v>86</v>
      </c>
      <c r="C67" s="240">
        <v>6</v>
      </c>
      <c r="D67" s="240" t="s">
        <v>148</v>
      </c>
      <c r="E67" s="240">
        <v>2.62</v>
      </c>
      <c r="F67" s="240">
        <v>7.0000000000000007E-2</v>
      </c>
      <c r="G67" s="240">
        <v>1327.28</v>
      </c>
      <c r="H67" s="240">
        <v>-3.5000000000000003E-2</v>
      </c>
      <c r="I67" s="240">
        <v>3.4849999999999999</v>
      </c>
      <c r="J67" s="240">
        <v>7.0000000000000001E-3</v>
      </c>
    </row>
    <row r="68" spans="2:10">
      <c r="B68" s="240" t="s">
        <v>86</v>
      </c>
      <c r="C68" s="240">
        <v>6</v>
      </c>
      <c r="D68" s="240" t="s">
        <v>149</v>
      </c>
      <c r="E68" s="240">
        <v>2.15</v>
      </c>
      <c r="F68" s="240">
        <v>-0.44</v>
      </c>
      <c r="G68" s="240">
        <v>1222.73</v>
      </c>
      <c r="H68" s="240">
        <v>0.78100000000000003</v>
      </c>
      <c r="I68" s="240">
        <v>2.7749999999999999</v>
      </c>
      <c r="J68" s="240">
        <v>8.0000000000000002E-3</v>
      </c>
    </row>
    <row r="69" spans="2:10">
      <c r="B69" s="240" t="s">
        <v>86</v>
      </c>
      <c r="C69" s="240">
        <v>6</v>
      </c>
      <c r="D69" s="240" t="s">
        <v>150</v>
      </c>
      <c r="E69" s="240">
        <v>1.95</v>
      </c>
      <c r="F69" s="240">
        <v>0.53</v>
      </c>
      <c r="G69" s="240">
        <v>1281.18</v>
      </c>
      <c r="H69" s="240">
        <v>-0.78100000000000003</v>
      </c>
      <c r="I69" s="240">
        <v>2.407</v>
      </c>
      <c r="J69" s="240">
        <v>5.0000000000000001E-3</v>
      </c>
    </row>
    <row r="70" spans="2:10">
      <c r="B70" s="240" t="s">
        <v>86</v>
      </c>
      <c r="C70" s="240">
        <v>6</v>
      </c>
      <c r="D70" s="240" t="s">
        <v>151</v>
      </c>
      <c r="E70" s="240">
        <v>3.72</v>
      </c>
      <c r="F70" s="240">
        <v>0.9</v>
      </c>
      <c r="G70" s="240">
        <v>1112.49</v>
      </c>
      <c r="H70" s="240">
        <v>1.3759999999999999</v>
      </c>
      <c r="I70" s="240">
        <v>5.4870000000000001</v>
      </c>
      <c r="J70" s="240">
        <v>1.2999999999999999E-2</v>
      </c>
    </row>
    <row r="71" spans="2:10">
      <c r="B71" s="240" t="s">
        <v>86</v>
      </c>
      <c r="C71" s="240">
        <v>6</v>
      </c>
      <c r="D71" s="240" t="s">
        <v>152</v>
      </c>
      <c r="E71" s="240">
        <v>-0.99</v>
      </c>
      <c r="F71" s="240">
        <v>-0.8</v>
      </c>
      <c r="G71" s="240">
        <v>548.45000000000005</v>
      </c>
      <c r="H71" s="240">
        <v>-1.448</v>
      </c>
      <c r="I71" s="240">
        <v>-2.0419999999999998</v>
      </c>
      <c r="J71" s="240">
        <v>-4.0000000000000001E-3</v>
      </c>
    </row>
    <row r="72" spans="2:10">
      <c r="B72" s="240" t="s">
        <v>86</v>
      </c>
      <c r="C72" s="240">
        <v>6</v>
      </c>
      <c r="D72" s="240" t="s">
        <v>153</v>
      </c>
      <c r="E72" s="240">
        <v>3.1</v>
      </c>
      <c r="F72" s="240">
        <v>1.55</v>
      </c>
      <c r="G72" s="240">
        <v>1012.53</v>
      </c>
      <c r="H72" s="240">
        <v>2.4569999999999999</v>
      </c>
      <c r="I72" s="240">
        <v>4.5110000000000001</v>
      </c>
      <c r="J72" s="240">
        <v>1.4E-2</v>
      </c>
    </row>
    <row r="73" spans="2:10">
      <c r="B73" s="240" t="s">
        <v>86</v>
      </c>
      <c r="C73" s="240">
        <v>6</v>
      </c>
      <c r="D73" s="240" t="s">
        <v>154</v>
      </c>
      <c r="E73" s="240">
        <v>-0.38</v>
      </c>
      <c r="F73" s="240">
        <v>-1.45</v>
      </c>
      <c r="G73" s="240">
        <v>648.41999999999996</v>
      </c>
      <c r="H73" s="240">
        <v>-2.5299999999999998</v>
      </c>
      <c r="I73" s="240">
        <v>-1.0669999999999999</v>
      </c>
      <c r="J73" s="240">
        <v>-5.0000000000000001E-3</v>
      </c>
    </row>
    <row r="74" spans="2:10">
      <c r="B74" s="240" t="s">
        <v>86</v>
      </c>
      <c r="C74" s="240">
        <v>6</v>
      </c>
      <c r="D74" s="240" t="s">
        <v>155</v>
      </c>
      <c r="E74" s="240">
        <v>6.22</v>
      </c>
      <c r="F74" s="240">
        <v>2.12</v>
      </c>
      <c r="G74" s="240">
        <v>1376.7</v>
      </c>
      <c r="H74" s="240">
        <v>3.4140000000000001</v>
      </c>
      <c r="I74" s="240">
        <v>9.5380000000000003</v>
      </c>
      <c r="J74" s="240">
        <v>2.5000000000000001E-2</v>
      </c>
    </row>
    <row r="75" spans="2:10">
      <c r="B75" s="240" t="s">
        <v>86</v>
      </c>
      <c r="C75" s="240">
        <v>6</v>
      </c>
      <c r="D75" s="240" t="s">
        <v>156</v>
      </c>
      <c r="E75" s="240">
        <v>-3.5</v>
      </c>
      <c r="F75" s="240">
        <v>-2.0299999999999998</v>
      </c>
      <c r="G75" s="240">
        <v>284.24</v>
      </c>
      <c r="H75" s="240">
        <v>-3.4860000000000002</v>
      </c>
      <c r="I75" s="240">
        <v>-6.0940000000000003</v>
      </c>
      <c r="J75" s="240">
        <v>-1.6E-2</v>
      </c>
    </row>
    <row r="76" spans="2:10">
      <c r="B76" s="240" t="s">
        <v>86</v>
      </c>
      <c r="C76" s="240">
        <v>6</v>
      </c>
      <c r="D76" s="240" t="s">
        <v>157</v>
      </c>
      <c r="E76" s="240">
        <v>4.7</v>
      </c>
      <c r="F76" s="240">
        <v>3.59</v>
      </c>
      <c r="G76" s="240">
        <v>1135.75</v>
      </c>
      <c r="H76" s="240">
        <v>5.8470000000000004</v>
      </c>
      <c r="I76" s="240">
        <v>7.1109999999999998</v>
      </c>
      <c r="J76" s="240">
        <v>2.7E-2</v>
      </c>
    </row>
    <row r="77" spans="2:10">
      <c r="B77" s="240" t="s">
        <v>86</v>
      </c>
      <c r="C77" s="240">
        <v>6</v>
      </c>
      <c r="D77" s="240" t="s">
        <v>158</v>
      </c>
      <c r="E77" s="240">
        <v>-1.97</v>
      </c>
      <c r="F77" s="240">
        <v>-3.5</v>
      </c>
      <c r="G77" s="240">
        <v>525.19000000000005</v>
      </c>
      <c r="H77" s="240">
        <v>-5.92</v>
      </c>
      <c r="I77" s="240">
        <v>-3.6669999999999998</v>
      </c>
      <c r="J77" s="240">
        <v>-1.7999999999999999E-2</v>
      </c>
    </row>
    <row r="78" spans="2:10">
      <c r="B78" s="240" t="s">
        <v>86</v>
      </c>
      <c r="C78" s="240">
        <v>11</v>
      </c>
      <c r="D78" s="240" t="s">
        <v>87</v>
      </c>
      <c r="E78" s="240">
        <v>-0.95</v>
      </c>
      <c r="F78" s="240">
        <v>-0.09</v>
      </c>
      <c r="G78" s="240">
        <v>-78.489999999999995</v>
      </c>
      <c r="H78" s="240">
        <v>0.16800000000000001</v>
      </c>
      <c r="I78" s="240">
        <v>-1.653</v>
      </c>
      <c r="J78" s="240">
        <v>3.0000000000000001E-3</v>
      </c>
    </row>
    <row r="79" spans="2:10">
      <c r="B79" s="240" t="s">
        <v>86</v>
      </c>
      <c r="C79" s="240">
        <v>11</v>
      </c>
      <c r="D79" s="240" t="s">
        <v>88</v>
      </c>
      <c r="E79" s="240">
        <v>0.12</v>
      </c>
      <c r="F79" s="240">
        <v>-0.86</v>
      </c>
      <c r="G79" s="240">
        <v>-120.87</v>
      </c>
      <c r="H79" s="240">
        <v>1.544</v>
      </c>
      <c r="I79" s="240">
        <v>0.20499999999999999</v>
      </c>
      <c r="J79" s="240">
        <v>1E-3</v>
      </c>
    </row>
    <row r="80" spans="2:10">
      <c r="B80" s="240" t="s">
        <v>86</v>
      </c>
      <c r="C80" s="240">
        <v>11</v>
      </c>
      <c r="D80" s="240" t="s">
        <v>89</v>
      </c>
      <c r="E80" s="240">
        <v>-1.6</v>
      </c>
      <c r="F80" s="240">
        <v>0.09</v>
      </c>
      <c r="G80" s="240">
        <v>-89.83</v>
      </c>
      <c r="H80" s="240">
        <v>-0.14099999999999999</v>
      </c>
      <c r="I80" s="240">
        <v>-2.7040000000000002</v>
      </c>
      <c r="J80" s="240">
        <v>-3.0000000000000001E-3</v>
      </c>
    </row>
    <row r="81" spans="2:10">
      <c r="B81" s="240" t="s">
        <v>86</v>
      </c>
      <c r="C81" s="240">
        <v>11</v>
      </c>
      <c r="D81" s="240" t="s">
        <v>90</v>
      </c>
      <c r="E81" s="240">
        <v>0.49</v>
      </c>
      <c r="F81" s="240">
        <v>-0.97</v>
      </c>
      <c r="G81" s="240">
        <v>-114.5</v>
      </c>
      <c r="H81" s="240">
        <v>1.718</v>
      </c>
      <c r="I81" s="240">
        <v>0.79800000000000004</v>
      </c>
      <c r="J81" s="240">
        <v>5.0000000000000001E-3</v>
      </c>
    </row>
    <row r="82" spans="2:10">
      <c r="B82" s="240" t="s">
        <v>86</v>
      </c>
      <c r="C82" s="240">
        <v>11</v>
      </c>
      <c r="D82" s="240" t="s">
        <v>12</v>
      </c>
      <c r="E82" s="240">
        <v>-838.65</v>
      </c>
      <c r="F82" s="240">
        <v>-16.55</v>
      </c>
      <c r="G82" s="240">
        <v>-49903.51</v>
      </c>
      <c r="H82" s="240">
        <v>38.357999999999997</v>
      </c>
      <c r="I82" s="240">
        <v>-1419.027</v>
      </c>
      <c r="J82" s="240">
        <v>0.58199999999999996</v>
      </c>
    </row>
    <row r="83" spans="2:10">
      <c r="B83" s="240" t="s">
        <v>86</v>
      </c>
      <c r="C83" s="240">
        <v>11</v>
      </c>
      <c r="D83" s="240" t="s">
        <v>13</v>
      </c>
      <c r="E83" s="240">
        <v>64.209999999999994</v>
      </c>
      <c r="F83" s="240">
        <v>-608.32000000000005</v>
      </c>
      <c r="G83" s="240">
        <v>-69320.679999999993</v>
      </c>
      <c r="H83" s="240">
        <v>1083.1500000000001</v>
      </c>
      <c r="I83" s="240">
        <v>104.65300000000001</v>
      </c>
      <c r="J83" s="240">
        <v>0.77400000000000002</v>
      </c>
    </row>
    <row r="84" spans="2:10">
      <c r="B84" s="240" t="s">
        <v>86</v>
      </c>
      <c r="C84" s="240">
        <v>11</v>
      </c>
      <c r="D84" s="240" t="s">
        <v>14</v>
      </c>
      <c r="E84" s="240">
        <v>-129.82</v>
      </c>
      <c r="F84" s="240">
        <v>35.9</v>
      </c>
      <c r="G84" s="240">
        <v>-1988.85</v>
      </c>
      <c r="H84" s="240">
        <v>-61.186</v>
      </c>
      <c r="I84" s="240">
        <v>-210.52799999999999</v>
      </c>
      <c r="J84" s="240">
        <v>-1.113</v>
      </c>
    </row>
    <row r="85" spans="2:10">
      <c r="B85" s="240" t="s">
        <v>86</v>
      </c>
      <c r="C85" s="240">
        <v>11</v>
      </c>
      <c r="D85" s="240" t="s">
        <v>91</v>
      </c>
      <c r="E85" s="240">
        <v>1.58</v>
      </c>
      <c r="F85" s="240">
        <v>0.21</v>
      </c>
      <c r="G85" s="240">
        <v>79.64</v>
      </c>
      <c r="H85" s="240">
        <v>0.35599999999999998</v>
      </c>
      <c r="I85" s="240">
        <v>2.621</v>
      </c>
      <c r="J85" s="240">
        <v>6.0000000000000001E-3</v>
      </c>
    </row>
    <row r="86" spans="2:10">
      <c r="B86" s="240" t="s">
        <v>86</v>
      </c>
      <c r="C86" s="240">
        <v>11</v>
      </c>
      <c r="D86" s="240" t="s">
        <v>92</v>
      </c>
      <c r="E86" s="240">
        <v>0.87</v>
      </c>
      <c r="F86" s="240">
        <v>0.99</v>
      </c>
      <c r="G86" s="240">
        <v>84.26</v>
      </c>
      <c r="H86" s="240">
        <v>1.756</v>
      </c>
      <c r="I86" s="240">
        <v>1.4</v>
      </c>
      <c r="J86" s="240">
        <v>7.0000000000000001E-3</v>
      </c>
    </row>
    <row r="87" spans="2:10">
      <c r="B87" s="240" t="s">
        <v>86</v>
      </c>
      <c r="C87" s="240">
        <v>11</v>
      </c>
      <c r="D87" s="240" t="s">
        <v>93</v>
      </c>
      <c r="E87" s="240">
        <v>3.92</v>
      </c>
      <c r="F87" s="240">
        <v>0.53</v>
      </c>
      <c r="G87" s="240">
        <v>187.61</v>
      </c>
      <c r="H87" s="240">
        <v>0.92300000000000004</v>
      </c>
      <c r="I87" s="240">
        <v>6.4939999999999998</v>
      </c>
      <c r="J87" s="240">
        <v>1.4999999999999999E-2</v>
      </c>
    </row>
    <row r="88" spans="2:10">
      <c r="B88" s="240" t="s">
        <v>86</v>
      </c>
      <c r="C88" s="240">
        <v>11</v>
      </c>
      <c r="D88" s="240" t="s">
        <v>94</v>
      </c>
      <c r="E88" s="240">
        <v>2.11</v>
      </c>
      <c r="F88" s="240">
        <v>2.3199999999999998</v>
      </c>
      <c r="G88" s="240">
        <v>175.25</v>
      </c>
      <c r="H88" s="240">
        <v>4.1079999999999997</v>
      </c>
      <c r="I88" s="240">
        <v>3.4009999999999998</v>
      </c>
      <c r="J88" s="240">
        <v>1.7999999999999999E-2</v>
      </c>
    </row>
    <row r="89" spans="2:10">
      <c r="B89" s="240" t="s">
        <v>86</v>
      </c>
      <c r="C89" s="240">
        <v>11</v>
      </c>
      <c r="D89" s="240" t="s">
        <v>95</v>
      </c>
      <c r="E89" s="240">
        <v>0.52</v>
      </c>
      <c r="F89" s="240">
        <v>-0.76</v>
      </c>
      <c r="G89" s="240">
        <v>855.05</v>
      </c>
      <c r="H89" s="240">
        <v>0.66700000000000004</v>
      </c>
      <c r="I89" s="240">
        <v>0.878</v>
      </c>
      <c r="J89" s="240">
        <v>4.0000000000000001E-3</v>
      </c>
    </row>
    <row r="90" spans="2:10">
      <c r="B90" s="240" t="s">
        <v>86</v>
      </c>
      <c r="C90" s="240">
        <v>11</v>
      </c>
      <c r="D90" s="240" t="s">
        <v>96</v>
      </c>
      <c r="E90" s="240">
        <v>0.52</v>
      </c>
      <c r="F90" s="240">
        <v>-0.76</v>
      </c>
      <c r="G90" s="240">
        <v>855.05</v>
      </c>
      <c r="H90" s="240">
        <v>0.66700000000000004</v>
      </c>
      <c r="I90" s="240">
        <v>0.878</v>
      </c>
      <c r="J90" s="240">
        <v>4.0000000000000001E-3</v>
      </c>
    </row>
    <row r="91" spans="2:10">
      <c r="B91" s="240" t="s">
        <v>86</v>
      </c>
      <c r="C91" s="240">
        <v>11</v>
      </c>
      <c r="D91" s="240" t="s">
        <v>97</v>
      </c>
      <c r="E91" s="240">
        <v>-0.33</v>
      </c>
      <c r="F91" s="240">
        <v>0</v>
      </c>
      <c r="G91" s="240">
        <v>-17.38</v>
      </c>
      <c r="H91" s="240">
        <v>5.0000000000000001E-3</v>
      </c>
      <c r="I91" s="240">
        <v>-0.54200000000000004</v>
      </c>
      <c r="J91" s="240">
        <v>0</v>
      </c>
    </row>
    <row r="92" spans="2:10">
      <c r="B92" s="240" t="s">
        <v>86</v>
      </c>
      <c r="C92" s="240">
        <v>11</v>
      </c>
      <c r="D92" s="240" t="s">
        <v>98</v>
      </c>
      <c r="E92" s="240">
        <v>0.08</v>
      </c>
      <c r="F92" s="240">
        <v>-0.25</v>
      </c>
      <c r="G92" s="240">
        <v>-22.2</v>
      </c>
      <c r="H92" s="240">
        <v>0.42199999999999999</v>
      </c>
      <c r="I92" s="240">
        <v>0.13700000000000001</v>
      </c>
      <c r="J92" s="240">
        <v>1E-3</v>
      </c>
    </row>
    <row r="93" spans="2:10">
      <c r="B93" s="240" t="s">
        <v>86</v>
      </c>
      <c r="C93" s="240">
        <v>11</v>
      </c>
      <c r="D93" s="240" t="s">
        <v>99</v>
      </c>
      <c r="E93" s="240">
        <v>-0.73</v>
      </c>
      <c r="F93" s="240">
        <v>-1.1100000000000001</v>
      </c>
      <c r="G93" s="240">
        <v>722.91</v>
      </c>
      <c r="H93" s="240">
        <v>1.3029999999999999</v>
      </c>
      <c r="I93" s="240">
        <v>-1.256</v>
      </c>
      <c r="J93" s="240">
        <v>8.0000000000000002E-3</v>
      </c>
    </row>
    <row r="94" spans="2:10">
      <c r="B94" s="240" t="s">
        <v>86</v>
      </c>
      <c r="C94" s="240">
        <v>11</v>
      </c>
      <c r="D94" s="240" t="s">
        <v>100</v>
      </c>
      <c r="E94" s="240">
        <v>-0.8</v>
      </c>
      <c r="F94" s="240">
        <v>-0.59</v>
      </c>
      <c r="G94" s="240">
        <v>795.43</v>
      </c>
      <c r="H94" s="240">
        <v>0.377</v>
      </c>
      <c r="I94" s="240">
        <v>-1.379</v>
      </c>
      <c r="J94" s="240">
        <v>7.0000000000000001E-3</v>
      </c>
    </row>
    <row r="95" spans="2:10">
      <c r="B95" s="240" t="s">
        <v>86</v>
      </c>
      <c r="C95" s="240">
        <v>11</v>
      </c>
      <c r="D95" s="240" t="s">
        <v>101</v>
      </c>
      <c r="E95" s="240">
        <v>-0.62</v>
      </c>
      <c r="F95" s="240">
        <v>-1.1399999999999999</v>
      </c>
      <c r="G95" s="240">
        <v>724.82</v>
      </c>
      <c r="H95" s="240">
        <v>1.3560000000000001</v>
      </c>
      <c r="I95" s="240">
        <v>-1.0780000000000001</v>
      </c>
      <c r="J95" s="240">
        <v>8.9999999999999993E-3</v>
      </c>
    </row>
    <row r="96" spans="2:10">
      <c r="B96" s="240" t="s">
        <v>86</v>
      </c>
      <c r="C96" s="240">
        <v>11</v>
      </c>
      <c r="D96" s="240" t="s">
        <v>102</v>
      </c>
      <c r="E96" s="240">
        <v>-0.91</v>
      </c>
      <c r="F96" s="240">
        <v>-0.56000000000000005</v>
      </c>
      <c r="G96" s="240">
        <v>793.52</v>
      </c>
      <c r="H96" s="240">
        <v>0.32500000000000001</v>
      </c>
      <c r="I96" s="240">
        <v>-1.5569999999999999</v>
      </c>
      <c r="J96" s="240">
        <v>6.0000000000000001E-3</v>
      </c>
    </row>
    <row r="97" spans="2:10">
      <c r="B97" s="240" t="s">
        <v>86</v>
      </c>
      <c r="C97" s="240">
        <v>11</v>
      </c>
      <c r="D97" s="240" t="s">
        <v>103</v>
      </c>
      <c r="E97" s="240">
        <v>-1.37</v>
      </c>
      <c r="F97" s="240">
        <v>-0.93</v>
      </c>
      <c r="G97" s="240">
        <v>711.58</v>
      </c>
      <c r="H97" s="240">
        <v>0.995</v>
      </c>
      <c r="I97" s="240">
        <v>-2.306</v>
      </c>
      <c r="J97" s="240">
        <v>2E-3</v>
      </c>
    </row>
    <row r="98" spans="2:10">
      <c r="B98" s="240" t="s">
        <v>86</v>
      </c>
      <c r="C98" s="240">
        <v>11</v>
      </c>
      <c r="D98" s="240" t="s">
        <v>104</v>
      </c>
      <c r="E98" s="240">
        <v>-1.45</v>
      </c>
      <c r="F98" s="240">
        <v>-0.41</v>
      </c>
      <c r="G98" s="240">
        <v>784.1</v>
      </c>
      <c r="H98" s="240">
        <v>6.8000000000000005E-2</v>
      </c>
      <c r="I98" s="240">
        <v>-2.4289999999999998</v>
      </c>
      <c r="J98" s="240">
        <v>1E-3</v>
      </c>
    </row>
    <row r="99" spans="2:10">
      <c r="B99" s="240" t="s">
        <v>86</v>
      </c>
      <c r="C99" s="240">
        <v>11</v>
      </c>
      <c r="D99" s="240" t="s">
        <v>105</v>
      </c>
      <c r="E99" s="240">
        <v>-1.26</v>
      </c>
      <c r="F99" s="240">
        <v>-0.96</v>
      </c>
      <c r="G99" s="240">
        <v>713.49</v>
      </c>
      <c r="H99" s="240">
        <v>1.0469999999999999</v>
      </c>
      <c r="I99" s="240">
        <v>-2.1280000000000001</v>
      </c>
      <c r="J99" s="240">
        <v>3.0000000000000001E-3</v>
      </c>
    </row>
    <row r="100" spans="2:10">
      <c r="B100" s="240" t="s">
        <v>86</v>
      </c>
      <c r="C100" s="240">
        <v>11</v>
      </c>
      <c r="D100" s="240" t="s">
        <v>106</v>
      </c>
      <c r="E100" s="240">
        <v>-1.56</v>
      </c>
      <c r="F100" s="240">
        <v>-0.38</v>
      </c>
      <c r="G100" s="240">
        <v>782.19</v>
      </c>
      <c r="H100" s="240">
        <v>1.6E-2</v>
      </c>
      <c r="I100" s="240">
        <v>-2.6070000000000002</v>
      </c>
      <c r="J100" s="240">
        <v>0</v>
      </c>
    </row>
    <row r="101" spans="2:10">
      <c r="B101" s="240" t="s">
        <v>86</v>
      </c>
      <c r="C101" s="240">
        <v>11</v>
      </c>
      <c r="D101" s="240" t="s">
        <v>107</v>
      </c>
      <c r="E101" s="240">
        <v>1.85</v>
      </c>
      <c r="F101" s="240">
        <v>-0.93</v>
      </c>
      <c r="G101" s="240">
        <v>914.67</v>
      </c>
      <c r="H101" s="240">
        <v>0.95699999999999996</v>
      </c>
      <c r="I101" s="240">
        <v>3.1349999999999998</v>
      </c>
      <c r="J101" s="240">
        <v>2E-3</v>
      </c>
    </row>
    <row r="102" spans="2:10">
      <c r="B102" s="240" t="s">
        <v>86</v>
      </c>
      <c r="C102" s="240">
        <v>11</v>
      </c>
      <c r="D102" s="240" t="s">
        <v>108</v>
      </c>
      <c r="E102" s="240">
        <v>1.78</v>
      </c>
      <c r="F102" s="240">
        <v>-0.41</v>
      </c>
      <c r="G102" s="240">
        <v>987.19</v>
      </c>
      <c r="H102" s="240">
        <v>0.03</v>
      </c>
      <c r="I102" s="240">
        <v>3.0110000000000001</v>
      </c>
      <c r="J102" s="240">
        <v>1E-3</v>
      </c>
    </row>
    <row r="103" spans="2:10">
      <c r="B103" s="240" t="s">
        <v>86</v>
      </c>
      <c r="C103" s="240">
        <v>11</v>
      </c>
      <c r="D103" s="240" t="s">
        <v>109</v>
      </c>
      <c r="E103" s="240">
        <v>1.96</v>
      </c>
      <c r="F103" s="240">
        <v>-0.96</v>
      </c>
      <c r="G103" s="240">
        <v>916.58</v>
      </c>
      <c r="H103" s="240">
        <v>1.0089999999999999</v>
      </c>
      <c r="I103" s="240">
        <v>3.3119999999999998</v>
      </c>
      <c r="J103" s="240">
        <v>3.0000000000000001E-3</v>
      </c>
    </row>
    <row r="104" spans="2:10">
      <c r="B104" s="240" t="s">
        <v>86</v>
      </c>
      <c r="C104" s="240">
        <v>11</v>
      </c>
      <c r="D104" s="240" t="s">
        <v>110</v>
      </c>
      <c r="E104" s="240">
        <v>1.67</v>
      </c>
      <c r="F104" s="240">
        <v>-0.38</v>
      </c>
      <c r="G104" s="240">
        <v>985.28</v>
      </c>
      <c r="H104" s="240">
        <v>-2.1999999999999999E-2</v>
      </c>
      <c r="I104" s="240">
        <v>2.8340000000000001</v>
      </c>
      <c r="J104" s="240">
        <v>0</v>
      </c>
    </row>
    <row r="105" spans="2:10">
      <c r="B105" s="240" t="s">
        <v>86</v>
      </c>
      <c r="C105" s="240">
        <v>11</v>
      </c>
      <c r="D105" s="240" t="s">
        <v>111</v>
      </c>
      <c r="E105" s="240">
        <v>2.5</v>
      </c>
      <c r="F105" s="240">
        <v>-1.1100000000000001</v>
      </c>
      <c r="G105" s="240">
        <v>926</v>
      </c>
      <c r="H105" s="240">
        <v>1.266</v>
      </c>
      <c r="I105" s="240">
        <v>4.1849999999999996</v>
      </c>
      <c r="J105" s="240">
        <v>7.0000000000000001E-3</v>
      </c>
    </row>
    <row r="106" spans="2:10">
      <c r="B106" s="240" t="s">
        <v>86</v>
      </c>
      <c r="C106" s="240">
        <v>11</v>
      </c>
      <c r="D106" s="240" t="s">
        <v>112</v>
      </c>
      <c r="E106" s="240">
        <v>2.42</v>
      </c>
      <c r="F106" s="240">
        <v>-0.59</v>
      </c>
      <c r="G106" s="240">
        <v>998.52</v>
      </c>
      <c r="H106" s="240">
        <v>0.33900000000000002</v>
      </c>
      <c r="I106" s="240">
        <v>4.0620000000000003</v>
      </c>
      <c r="J106" s="240">
        <v>7.0000000000000001E-3</v>
      </c>
    </row>
    <row r="107" spans="2:10">
      <c r="B107" s="240" t="s">
        <v>86</v>
      </c>
      <c r="C107" s="240">
        <v>11</v>
      </c>
      <c r="D107" s="240" t="s">
        <v>113</v>
      </c>
      <c r="E107" s="240">
        <v>2.6</v>
      </c>
      <c r="F107" s="240">
        <v>-1.1399999999999999</v>
      </c>
      <c r="G107" s="240">
        <v>927.91</v>
      </c>
      <c r="H107" s="240">
        <v>1.3180000000000001</v>
      </c>
      <c r="I107" s="240">
        <v>4.3630000000000004</v>
      </c>
      <c r="J107" s="240">
        <v>8.0000000000000002E-3</v>
      </c>
    </row>
    <row r="108" spans="2:10">
      <c r="B108" s="240" t="s">
        <v>86</v>
      </c>
      <c r="C108" s="240">
        <v>11</v>
      </c>
      <c r="D108" s="240" t="s">
        <v>114</v>
      </c>
      <c r="E108" s="240">
        <v>2.31</v>
      </c>
      <c r="F108" s="240">
        <v>-0.56000000000000005</v>
      </c>
      <c r="G108" s="240">
        <v>996.61</v>
      </c>
      <c r="H108" s="240">
        <v>0.28699999999999998</v>
      </c>
      <c r="I108" s="240">
        <v>3.8839999999999999</v>
      </c>
      <c r="J108" s="240">
        <v>6.0000000000000001E-3</v>
      </c>
    </row>
    <row r="109" spans="2:10">
      <c r="B109" s="240" t="s">
        <v>86</v>
      </c>
      <c r="C109" s="240">
        <v>11</v>
      </c>
      <c r="D109" s="240" t="s">
        <v>115</v>
      </c>
      <c r="E109" s="240">
        <v>0.45</v>
      </c>
      <c r="F109" s="240">
        <v>-1.9</v>
      </c>
      <c r="G109" s="240">
        <v>688.43</v>
      </c>
      <c r="H109" s="240">
        <v>2.6840000000000002</v>
      </c>
      <c r="I109" s="240">
        <v>0.72399999999999998</v>
      </c>
      <c r="J109" s="240">
        <v>8.0000000000000002E-3</v>
      </c>
    </row>
    <row r="110" spans="2:10">
      <c r="B110" s="240" t="s">
        <v>86</v>
      </c>
      <c r="C110" s="240">
        <v>11</v>
      </c>
      <c r="D110" s="240" t="s">
        <v>116</v>
      </c>
      <c r="E110" s="240">
        <v>1.02</v>
      </c>
      <c r="F110" s="240">
        <v>-1.84</v>
      </c>
      <c r="G110" s="240">
        <v>735.53</v>
      </c>
      <c r="H110" s="240">
        <v>2.5830000000000002</v>
      </c>
      <c r="I110" s="240">
        <v>1.716</v>
      </c>
      <c r="J110" s="240">
        <v>6.0000000000000001E-3</v>
      </c>
    </row>
    <row r="111" spans="2:10">
      <c r="B111" s="240" t="s">
        <v>86</v>
      </c>
      <c r="C111" s="240">
        <v>11</v>
      </c>
      <c r="D111" s="240" t="s">
        <v>117</v>
      </c>
      <c r="E111" s="240">
        <v>0.25</v>
      </c>
      <c r="F111" s="240">
        <v>-1.84</v>
      </c>
      <c r="G111" s="240">
        <v>685.03</v>
      </c>
      <c r="H111" s="240">
        <v>2.5910000000000002</v>
      </c>
      <c r="I111" s="240">
        <v>0.40899999999999997</v>
      </c>
      <c r="J111" s="240">
        <v>6.0000000000000001E-3</v>
      </c>
    </row>
    <row r="112" spans="2:10">
      <c r="B112" s="240" t="s">
        <v>86</v>
      </c>
      <c r="C112" s="240">
        <v>11</v>
      </c>
      <c r="D112" s="240" t="s">
        <v>118</v>
      </c>
      <c r="E112" s="240">
        <v>1.21</v>
      </c>
      <c r="F112" s="240">
        <v>-1.9</v>
      </c>
      <c r="G112" s="240">
        <v>738.93</v>
      </c>
      <c r="H112" s="240">
        <v>2.6749999999999998</v>
      </c>
      <c r="I112" s="240">
        <v>2.0310000000000001</v>
      </c>
      <c r="J112" s="240">
        <v>7.0000000000000001E-3</v>
      </c>
    </row>
    <row r="113" spans="2:10">
      <c r="B113" s="240" t="s">
        <v>86</v>
      </c>
      <c r="C113" s="240">
        <v>11</v>
      </c>
      <c r="D113" s="240" t="s">
        <v>119</v>
      </c>
      <c r="E113" s="240">
        <v>0.81</v>
      </c>
      <c r="F113" s="240">
        <v>-2</v>
      </c>
      <c r="G113" s="240">
        <v>694.8</v>
      </c>
      <c r="H113" s="240">
        <v>2.8580000000000001</v>
      </c>
      <c r="I113" s="240">
        <v>1.3169999999999999</v>
      </c>
      <c r="J113" s="240">
        <v>1.0999999999999999E-2</v>
      </c>
    </row>
    <row r="114" spans="2:10">
      <c r="B114" s="240" t="s">
        <v>86</v>
      </c>
      <c r="C114" s="240">
        <v>11</v>
      </c>
      <c r="D114" s="240" t="s">
        <v>120</v>
      </c>
      <c r="E114" s="240">
        <v>1.38</v>
      </c>
      <c r="F114" s="240">
        <v>-1.95</v>
      </c>
      <c r="G114" s="240">
        <v>741.9</v>
      </c>
      <c r="H114" s="240">
        <v>2.7570000000000001</v>
      </c>
      <c r="I114" s="240">
        <v>2.3090000000000002</v>
      </c>
      <c r="J114" s="240">
        <v>8.9999999999999993E-3</v>
      </c>
    </row>
    <row r="115" spans="2:10">
      <c r="B115" s="240" t="s">
        <v>86</v>
      </c>
      <c r="C115" s="240">
        <v>11</v>
      </c>
      <c r="D115" s="240" t="s">
        <v>121</v>
      </c>
      <c r="E115" s="240">
        <v>0.62</v>
      </c>
      <c r="F115" s="240">
        <v>-1.95</v>
      </c>
      <c r="G115" s="240">
        <v>691.4</v>
      </c>
      <c r="H115" s="240">
        <v>2.7650000000000001</v>
      </c>
      <c r="I115" s="240">
        <v>1.002</v>
      </c>
      <c r="J115" s="240">
        <v>8.9999999999999993E-3</v>
      </c>
    </row>
    <row r="116" spans="2:10">
      <c r="B116" s="240" t="s">
        <v>86</v>
      </c>
      <c r="C116" s="240">
        <v>11</v>
      </c>
      <c r="D116" s="240" t="s">
        <v>122</v>
      </c>
      <c r="E116" s="240">
        <v>1.58</v>
      </c>
      <c r="F116" s="240">
        <v>-2</v>
      </c>
      <c r="G116" s="240">
        <v>745.3</v>
      </c>
      <c r="H116" s="240">
        <v>2.85</v>
      </c>
      <c r="I116" s="240">
        <v>2.6240000000000001</v>
      </c>
      <c r="J116" s="240">
        <v>1.0999999999999999E-2</v>
      </c>
    </row>
    <row r="117" spans="2:10">
      <c r="B117" s="240" t="s">
        <v>86</v>
      </c>
      <c r="C117" s="240">
        <v>11</v>
      </c>
      <c r="D117" s="240" t="s">
        <v>123</v>
      </c>
      <c r="E117" s="240">
        <v>0.03</v>
      </c>
      <c r="F117" s="240">
        <v>0.33</v>
      </c>
      <c r="G117" s="240">
        <v>974.57</v>
      </c>
      <c r="H117" s="240">
        <v>-1.2490000000000001</v>
      </c>
      <c r="I117" s="240">
        <v>3.9E-2</v>
      </c>
      <c r="J117" s="240">
        <v>3.0000000000000001E-3</v>
      </c>
    </row>
    <row r="118" spans="2:10">
      <c r="B118" s="240" t="s">
        <v>86</v>
      </c>
      <c r="C118" s="240">
        <v>11</v>
      </c>
      <c r="D118" s="240" t="s">
        <v>124</v>
      </c>
      <c r="E118" s="240">
        <v>0.6</v>
      </c>
      <c r="F118" s="240">
        <v>0.38</v>
      </c>
      <c r="G118" s="240">
        <v>1021.66</v>
      </c>
      <c r="H118" s="240">
        <v>-1.35</v>
      </c>
      <c r="I118" s="240">
        <v>1.0309999999999999</v>
      </c>
      <c r="J118" s="240">
        <v>1E-3</v>
      </c>
    </row>
    <row r="119" spans="2:10">
      <c r="B119" s="240" t="s">
        <v>86</v>
      </c>
      <c r="C119" s="240">
        <v>11</v>
      </c>
      <c r="D119" s="240" t="s">
        <v>125</v>
      </c>
      <c r="E119" s="240">
        <v>-0.16</v>
      </c>
      <c r="F119" s="240">
        <v>0.38</v>
      </c>
      <c r="G119" s="240">
        <v>971.17</v>
      </c>
      <c r="H119" s="240">
        <v>-1.3420000000000001</v>
      </c>
      <c r="I119" s="240">
        <v>-0.27600000000000002</v>
      </c>
      <c r="J119" s="240">
        <v>1E-3</v>
      </c>
    </row>
    <row r="120" spans="2:10">
      <c r="B120" s="240" t="s">
        <v>86</v>
      </c>
      <c r="C120" s="240">
        <v>11</v>
      </c>
      <c r="D120" s="240" t="s">
        <v>126</v>
      </c>
      <c r="E120" s="240">
        <v>0.79</v>
      </c>
      <c r="F120" s="240">
        <v>0.33</v>
      </c>
      <c r="G120" s="240">
        <v>1025.06</v>
      </c>
      <c r="H120" s="240">
        <v>-1.2569999999999999</v>
      </c>
      <c r="I120" s="240">
        <v>1.3460000000000001</v>
      </c>
      <c r="J120" s="240">
        <v>3.0000000000000001E-3</v>
      </c>
    </row>
    <row r="121" spans="2:10">
      <c r="B121" s="240" t="s">
        <v>86</v>
      </c>
      <c r="C121" s="240">
        <v>11</v>
      </c>
      <c r="D121" s="240" t="s">
        <v>127</v>
      </c>
      <c r="E121" s="240">
        <v>-0.34</v>
      </c>
      <c r="F121" s="240">
        <v>0.43</v>
      </c>
      <c r="G121" s="240">
        <v>968.2</v>
      </c>
      <c r="H121" s="240">
        <v>-1.423</v>
      </c>
      <c r="I121" s="240">
        <v>-0.55300000000000005</v>
      </c>
      <c r="J121" s="240">
        <v>0</v>
      </c>
    </row>
    <row r="122" spans="2:10">
      <c r="B122" s="240" t="s">
        <v>86</v>
      </c>
      <c r="C122" s="240">
        <v>11</v>
      </c>
      <c r="D122" s="240" t="s">
        <v>128</v>
      </c>
      <c r="E122" s="240">
        <v>0.24</v>
      </c>
      <c r="F122" s="240">
        <v>0.49</v>
      </c>
      <c r="G122" s="240">
        <v>1015.3</v>
      </c>
      <c r="H122" s="240">
        <v>-1.524</v>
      </c>
      <c r="I122" s="240">
        <v>0.439</v>
      </c>
      <c r="J122" s="240">
        <v>-2E-3</v>
      </c>
    </row>
    <row r="123" spans="2:10">
      <c r="B123" s="240" t="s">
        <v>86</v>
      </c>
      <c r="C123" s="240">
        <v>11</v>
      </c>
      <c r="D123" s="240" t="s">
        <v>129</v>
      </c>
      <c r="E123" s="240">
        <v>-0.53</v>
      </c>
      <c r="F123" s="240">
        <v>0.49</v>
      </c>
      <c r="G123" s="240">
        <v>964.8</v>
      </c>
      <c r="H123" s="240">
        <v>-1.516</v>
      </c>
      <c r="I123" s="240">
        <v>-0.86799999999999999</v>
      </c>
      <c r="J123" s="240">
        <v>-2E-3</v>
      </c>
    </row>
    <row r="124" spans="2:10">
      <c r="B124" s="240" t="s">
        <v>86</v>
      </c>
      <c r="C124" s="240">
        <v>11</v>
      </c>
      <c r="D124" s="240" t="s">
        <v>130</v>
      </c>
      <c r="E124" s="240">
        <v>0.43</v>
      </c>
      <c r="F124" s="240">
        <v>0.43</v>
      </c>
      <c r="G124" s="240">
        <v>1018.7</v>
      </c>
      <c r="H124" s="240">
        <v>-1.431</v>
      </c>
      <c r="I124" s="240">
        <v>0.754</v>
      </c>
      <c r="J124" s="240">
        <v>0</v>
      </c>
    </row>
    <row r="125" spans="2:10">
      <c r="B125" s="240" t="s">
        <v>86</v>
      </c>
      <c r="C125" s="240">
        <v>11</v>
      </c>
      <c r="D125" s="240" t="s">
        <v>131</v>
      </c>
      <c r="E125" s="240">
        <v>-0.39</v>
      </c>
      <c r="F125" s="240">
        <v>-1.1100000000000001</v>
      </c>
      <c r="G125" s="240">
        <v>740.3</v>
      </c>
      <c r="H125" s="240">
        <v>1.298</v>
      </c>
      <c r="I125" s="240">
        <v>-0.71399999999999997</v>
      </c>
      <c r="J125" s="240">
        <v>8.0000000000000002E-3</v>
      </c>
    </row>
    <row r="126" spans="2:10">
      <c r="B126" s="240" t="s">
        <v>86</v>
      </c>
      <c r="C126" s="240">
        <v>11</v>
      </c>
      <c r="D126" s="240" t="s">
        <v>132</v>
      </c>
      <c r="E126" s="240">
        <v>-0.47</v>
      </c>
      <c r="F126" s="240">
        <v>-0.59</v>
      </c>
      <c r="G126" s="240">
        <v>812.82</v>
      </c>
      <c r="H126" s="240">
        <v>0.372</v>
      </c>
      <c r="I126" s="240">
        <v>-0.83699999999999997</v>
      </c>
      <c r="J126" s="240">
        <v>7.0000000000000001E-3</v>
      </c>
    </row>
    <row r="127" spans="2:10">
      <c r="B127" s="240" t="s">
        <v>86</v>
      </c>
      <c r="C127" s="240">
        <v>11</v>
      </c>
      <c r="D127" s="240" t="s">
        <v>133</v>
      </c>
      <c r="E127" s="240">
        <v>-0.28000000000000003</v>
      </c>
      <c r="F127" s="240">
        <v>-1.1399999999999999</v>
      </c>
      <c r="G127" s="240">
        <v>742.21</v>
      </c>
      <c r="H127" s="240">
        <v>1.351</v>
      </c>
      <c r="I127" s="240">
        <v>-0.53600000000000003</v>
      </c>
      <c r="J127" s="240">
        <v>8.9999999999999993E-3</v>
      </c>
    </row>
    <row r="128" spans="2:10">
      <c r="B128" s="240" t="s">
        <v>86</v>
      </c>
      <c r="C128" s="240">
        <v>11</v>
      </c>
      <c r="D128" s="240" t="s">
        <v>134</v>
      </c>
      <c r="E128" s="240">
        <v>-0.57999999999999996</v>
      </c>
      <c r="F128" s="240">
        <v>-0.56000000000000005</v>
      </c>
      <c r="G128" s="240">
        <v>810.91</v>
      </c>
      <c r="H128" s="240">
        <v>0.32</v>
      </c>
      <c r="I128" s="240">
        <v>-1.0149999999999999</v>
      </c>
      <c r="J128" s="240">
        <v>6.0000000000000001E-3</v>
      </c>
    </row>
    <row r="129" spans="2:10">
      <c r="B129" s="240" t="s">
        <v>86</v>
      </c>
      <c r="C129" s="240">
        <v>11</v>
      </c>
      <c r="D129" s="240" t="s">
        <v>135</v>
      </c>
      <c r="E129" s="240">
        <v>-1.04</v>
      </c>
      <c r="F129" s="240">
        <v>-0.92</v>
      </c>
      <c r="G129" s="240">
        <v>728.96</v>
      </c>
      <c r="H129" s="240">
        <v>0.99</v>
      </c>
      <c r="I129" s="240">
        <v>-1.764</v>
      </c>
      <c r="J129" s="240">
        <v>2E-3</v>
      </c>
    </row>
    <row r="130" spans="2:10">
      <c r="B130" s="240" t="s">
        <v>86</v>
      </c>
      <c r="C130" s="240">
        <v>11</v>
      </c>
      <c r="D130" s="240" t="s">
        <v>136</v>
      </c>
      <c r="E130" s="240">
        <v>-1.1100000000000001</v>
      </c>
      <c r="F130" s="240">
        <v>-0.41</v>
      </c>
      <c r="G130" s="240">
        <v>801.48</v>
      </c>
      <c r="H130" s="240">
        <v>6.3E-2</v>
      </c>
      <c r="I130" s="240">
        <v>-1.887</v>
      </c>
      <c r="J130" s="240">
        <v>1E-3</v>
      </c>
    </row>
    <row r="131" spans="2:10">
      <c r="B131" s="240" t="s">
        <v>86</v>
      </c>
      <c r="C131" s="240">
        <v>11</v>
      </c>
      <c r="D131" s="240" t="s">
        <v>137</v>
      </c>
      <c r="E131" s="240">
        <v>-0.93</v>
      </c>
      <c r="F131" s="240">
        <v>-0.95</v>
      </c>
      <c r="G131" s="240">
        <v>730.87</v>
      </c>
      <c r="H131" s="240">
        <v>1.042</v>
      </c>
      <c r="I131" s="240">
        <v>-1.5860000000000001</v>
      </c>
      <c r="J131" s="240">
        <v>3.0000000000000001E-3</v>
      </c>
    </row>
    <row r="132" spans="2:10">
      <c r="B132" s="240" t="s">
        <v>86</v>
      </c>
      <c r="C132" s="240">
        <v>11</v>
      </c>
      <c r="D132" s="240" t="s">
        <v>138</v>
      </c>
      <c r="E132" s="240">
        <v>-1.22</v>
      </c>
      <c r="F132" s="240">
        <v>-0.37</v>
      </c>
      <c r="G132" s="240">
        <v>799.57</v>
      </c>
      <c r="H132" s="240">
        <v>1.0999999999999999E-2</v>
      </c>
      <c r="I132" s="240">
        <v>-2.0649999999999999</v>
      </c>
      <c r="J132" s="240">
        <v>0</v>
      </c>
    </row>
    <row r="133" spans="2:10">
      <c r="B133" s="240" t="s">
        <v>86</v>
      </c>
      <c r="C133" s="240">
        <v>11</v>
      </c>
      <c r="D133" s="240" t="s">
        <v>139</v>
      </c>
      <c r="E133" s="240">
        <v>0.36</v>
      </c>
      <c r="F133" s="240">
        <v>-1.65</v>
      </c>
      <c r="G133" s="240">
        <v>710.63</v>
      </c>
      <c r="H133" s="240">
        <v>2.2610000000000001</v>
      </c>
      <c r="I133" s="240">
        <v>0.58699999999999997</v>
      </c>
      <c r="J133" s="240">
        <v>7.0000000000000001E-3</v>
      </c>
    </row>
    <row r="134" spans="2:10">
      <c r="B134" s="240" t="s">
        <v>86</v>
      </c>
      <c r="C134" s="240">
        <v>11</v>
      </c>
      <c r="D134" s="240" t="s">
        <v>140</v>
      </c>
      <c r="E134" s="240">
        <v>0.94</v>
      </c>
      <c r="F134" s="240">
        <v>-1.6</v>
      </c>
      <c r="G134" s="240">
        <v>757.73</v>
      </c>
      <c r="H134" s="240">
        <v>2.161</v>
      </c>
      <c r="I134" s="240">
        <v>1.579</v>
      </c>
      <c r="J134" s="240">
        <v>5.0000000000000001E-3</v>
      </c>
    </row>
    <row r="135" spans="2:10">
      <c r="B135" s="240" t="s">
        <v>86</v>
      </c>
      <c r="C135" s="240">
        <v>11</v>
      </c>
      <c r="D135" s="240" t="s">
        <v>141</v>
      </c>
      <c r="E135" s="240">
        <v>0.17</v>
      </c>
      <c r="F135" s="240">
        <v>-1.59</v>
      </c>
      <c r="G135" s="240">
        <v>707.23</v>
      </c>
      <c r="H135" s="240">
        <v>2.169</v>
      </c>
      <c r="I135" s="240">
        <v>0.27200000000000002</v>
      </c>
      <c r="J135" s="240">
        <v>5.0000000000000001E-3</v>
      </c>
    </row>
    <row r="136" spans="2:10">
      <c r="B136" s="240" t="s">
        <v>86</v>
      </c>
      <c r="C136" s="240">
        <v>11</v>
      </c>
      <c r="D136" s="240" t="s">
        <v>142</v>
      </c>
      <c r="E136" s="240">
        <v>1.1299999999999999</v>
      </c>
      <c r="F136" s="240">
        <v>-1.65</v>
      </c>
      <c r="G136" s="240">
        <v>761.13</v>
      </c>
      <c r="H136" s="240">
        <v>2.2530000000000001</v>
      </c>
      <c r="I136" s="240">
        <v>1.8939999999999999</v>
      </c>
      <c r="J136" s="240">
        <v>7.0000000000000001E-3</v>
      </c>
    </row>
    <row r="137" spans="2:10">
      <c r="B137" s="240" t="s">
        <v>86</v>
      </c>
      <c r="C137" s="240">
        <v>11</v>
      </c>
      <c r="D137" s="240" t="s">
        <v>143</v>
      </c>
      <c r="E137" s="240">
        <v>0.73</v>
      </c>
      <c r="F137" s="240">
        <v>-1.75</v>
      </c>
      <c r="G137" s="240">
        <v>717</v>
      </c>
      <c r="H137" s="240">
        <v>2.4359999999999999</v>
      </c>
      <c r="I137" s="240">
        <v>1.18</v>
      </c>
      <c r="J137" s="240">
        <v>0.01</v>
      </c>
    </row>
    <row r="138" spans="2:10">
      <c r="B138" s="240" t="s">
        <v>86</v>
      </c>
      <c r="C138" s="240">
        <v>11</v>
      </c>
      <c r="D138" s="240" t="s">
        <v>144</v>
      </c>
      <c r="E138" s="240">
        <v>1.3</v>
      </c>
      <c r="F138" s="240">
        <v>-1.7</v>
      </c>
      <c r="G138" s="240">
        <v>764.1</v>
      </c>
      <c r="H138" s="240">
        <v>2.335</v>
      </c>
      <c r="I138" s="240">
        <v>2.1720000000000002</v>
      </c>
      <c r="J138" s="240">
        <v>8.0000000000000002E-3</v>
      </c>
    </row>
    <row r="139" spans="2:10">
      <c r="B139" s="240" t="s">
        <v>86</v>
      </c>
      <c r="C139" s="240">
        <v>11</v>
      </c>
      <c r="D139" s="240" t="s">
        <v>145</v>
      </c>
      <c r="E139" s="240">
        <v>0.53</v>
      </c>
      <c r="F139" s="240">
        <v>-1.7</v>
      </c>
      <c r="G139" s="240">
        <v>713.6</v>
      </c>
      <c r="H139" s="240">
        <v>2.343</v>
      </c>
      <c r="I139" s="240">
        <v>0.86499999999999999</v>
      </c>
      <c r="J139" s="240">
        <v>8.0000000000000002E-3</v>
      </c>
    </row>
    <row r="140" spans="2:10">
      <c r="B140" s="240" t="s">
        <v>86</v>
      </c>
      <c r="C140" s="240">
        <v>11</v>
      </c>
      <c r="D140" s="240" t="s">
        <v>146</v>
      </c>
      <c r="E140" s="240">
        <v>1.49</v>
      </c>
      <c r="F140" s="240">
        <v>-1.75</v>
      </c>
      <c r="G140" s="240">
        <v>767.5</v>
      </c>
      <c r="H140" s="240">
        <v>2.427</v>
      </c>
      <c r="I140" s="240">
        <v>2.4870000000000001</v>
      </c>
      <c r="J140" s="240">
        <v>0.01</v>
      </c>
    </row>
    <row r="141" spans="2:10">
      <c r="B141" s="240" t="s">
        <v>86</v>
      </c>
      <c r="C141" s="240">
        <v>11</v>
      </c>
      <c r="D141" s="240" t="s">
        <v>147</v>
      </c>
      <c r="E141" s="240">
        <v>0.28999999999999998</v>
      </c>
      <c r="F141" s="240">
        <v>-1.27</v>
      </c>
      <c r="G141" s="240">
        <v>1265.29</v>
      </c>
      <c r="H141" s="240">
        <v>1.163</v>
      </c>
      <c r="I141" s="240">
        <v>0.498</v>
      </c>
      <c r="J141" s="240">
        <v>7.0000000000000001E-3</v>
      </c>
    </row>
    <row r="142" spans="2:10">
      <c r="B142" s="240" t="s">
        <v>86</v>
      </c>
      <c r="C142" s="240">
        <v>11</v>
      </c>
      <c r="D142" s="240" t="s">
        <v>148</v>
      </c>
      <c r="E142" s="240">
        <v>1.31</v>
      </c>
      <c r="F142" s="240">
        <v>-1.27</v>
      </c>
      <c r="G142" s="240">
        <v>1318.73</v>
      </c>
      <c r="H142" s="240">
        <v>1.149</v>
      </c>
      <c r="I142" s="240">
        <v>2.157</v>
      </c>
      <c r="J142" s="240">
        <v>7.0000000000000001E-3</v>
      </c>
    </row>
    <row r="143" spans="2:10">
      <c r="B143" s="240" t="s">
        <v>86</v>
      </c>
      <c r="C143" s="240">
        <v>11</v>
      </c>
      <c r="D143" s="240" t="s">
        <v>149</v>
      </c>
      <c r="E143" s="240">
        <v>0.93</v>
      </c>
      <c r="F143" s="240">
        <v>-1.65</v>
      </c>
      <c r="G143" s="240">
        <v>1257.8699999999999</v>
      </c>
      <c r="H143" s="240">
        <v>1.8</v>
      </c>
      <c r="I143" s="240">
        <v>1.538</v>
      </c>
      <c r="J143" s="240">
        <v>8.0000000000000002E-3</v>
      </c>
    </row>
    <row r="144" spans="2:10">
      <c r="B144" s="240" t="s">
        <v>86</v>
      </c>
      <c r="C144" s="240">
        <v>11</v>
      </c>
      <c r="D144" s="240" t="s">
        <v>150</v>
      </c>
      <c r="E144" s="240">
        <v>0.67</v>
      </c>
      <c r="F144" s="240">
        <v>-0.89</v>
      </c>
      <c r="G144" s="240">
        <v>1326.15</v>
      </c>
      <c r="H144" s="240">
        <v>0.51200000000000001</v>
      </c>
      <c r="I144" s="240">
        <v>1.1180000000000001</v>
      </c>
      <c r="J144" s="240">
        <v>5.0000000000000001E-3</v>
      </c>
    </row>
    <row r="145" spans="2:10">
      <c r="B145" s="240" t="s">
        <v>86</v>
      </c>
      <c r="C145" s="240">
        <v>11</v>
      </c>
      <c r="D145" s="240" t="s">
        <v>151</v>
      </c>
      <c r="E145" s="240">
        <v>2.7</v>
      </c>
      <c r="F145" s="240">
        <v>-0.25</v>
      </c>
      <c r="G145" s="240">
        <v>977.35</v>
      </c>
      <c r="H145" s="240">
        <v>1.554</v>
      </c>
      <c r="I145" s="240">
        <v>4.4610000000000003</v>
      </c>
      <c r="J145" s="240">
        <v>1.2999999999999999E-2</v>
      </c>
    </row>
    <row r="146" spans="2:10">
      <c r="B146" s="240" t="s">
        <v>86</v>
      </c>
      <c r="C146" s="240">
        <v>11</v>
      </c>
      <c r="D146" s="240" t="s">
        <v>152</v>
      </c>
      <c r="E146" s="240">
        <v>-1.65</v>
      </c>
      <c r="F146" s="240">
        <v>-1.26</v>
      </c>
      <c r="G146" s="240">
        <v>732.75</v>
      </c>
      <c r="H146" s="240">
        <v>-0.221</v>
      </c>
      <c r="I146" s="240">
        <v>-2.7050000000000001</v>
      </c>
      <c r="J146" s="240">
        <v>-4.0000000000000001E-3</v>
      </c>
    </row>
    <row r="147" spans="2:10">
      <c r="B147" s="240" t="s">
        <v>86</v>
      </c>
      <c r="C147" s="240">
        <v>11</v>
      </c>
      <c r="D147" s="240" t="s">
        <v>153</v>
      </c>
      <c r="E147" s="240">
        <v>2.2000000000000002</v>
      </c>
      <c r="F147" s="240">
        <v>0.3</v>
      </c>
      <c r="G147" s="240">
        <v>980.59</v>
      </c>
      <c r="H147" s="240">
        <v>2.5339999999999998</v>
      </c>
      <c r="I147" s="240">
        <v>3.6059999999999999</v>
      </c>
      <c r="J147" s="240">
        <v>1.4E-2</v>
      </c>
    </row>
    <row r="148" spans="2:10">
      <c r="B148" s="240" t="s">
        <v>86</v>
      </c>
      <c r="C148" s="240">
        <v>11</v>
      </c>
      <c r="D148" s="240" t="s">
        <v>154</v>
      </c>
      <c r="E148" s="240">
        <v>-1.1499999999999999</v>
      </c>
      <c r="F148" s="240">
        <v>-1.81</v>
      </c>
      <c r="G148" s="240">
        <v>729.51</v>
      </c>
      <c r="H148" s="240">
        <v>-1.2</v>
      </c>
      <c r="I148" s="240">
        <v>-1.85</v>
      </c>
      <c r="J148" s="240">
        <v>-5.0000000000000001E-3</v>
      </c>
    </row>
    <row r="149" spans="2:10">
      <c r="B149" s="240" t="s">
        <v>86</v>
      </c>
      <c r="C149" s="240">
        <v>11</v>
      </c>
      <c r="D149" s="240" t="s">
        <v>155</v>
      </c>
      <c r="E149" s="240">
        <v>5.08</v>
      </c>
      <c r="F149" s="240">
        <v>0.47</v>
      </c>
      <c r="G149" s="240">
        <v>1095.23</v>
      </c>
      <c r="H149" s="240">
        <v>2.8220000000000001</v>
      </c>
      <c r="I149" s="240">
        <v>8.3919999999999995</v>
      </c>
      <c r="J149" s="240">
        <v>2.5000000000000001E-2</v>
      </c>
    </row>
    <row r="150" spans="2:10">
      <c r="B150" s="240" t="s">
        <v>86</v>
      </c>
      <c r="C150" s="240">
        <v>11</v>
      </c>
      <c r="D150" s="240" t="s">
        <v>156</v>
      </c>
      <c r="E150" s="240">
        <v>-4.03</v>
      </c>
      <c r="F150" s="240">
        <v>-1.98</v>
      </c>
      <c r="G150" s="240">
        <v>614.87</v>
      </c>
      <c r="H150" s="240">
        <v>-1.488</v>
      </c>
      <c r="I150" s="240">
        <v>-6.6360000000000001</v>
      </c>
      <c r="J150" s="240">
        <v>-1.6E-2</v>
      </c>
    </row>
    <row r="151" spans="2:10">
      <c r="B151" s="240" t="s">
        <v>86</v>
      </c>
      <c r="C151" s="240">
        <v>11</v>
      </c>
      <c r="D151" s="240" t="s">
        <v>157</v>
      </c>
      <c r="E151" s="240">
        <v>3.82</v>
      </c>
      <c r="F151" s="240">
        <v>1.72</v>
      </c>
      <c r="G151" s="240">
        <v>1086.58</v>
      </c>
      <c r="H151" s="240">
        <v>5.0519999999999996</v>
      </c>
      <c r="I151" s="240">
        <v>6.2270000000000003</v>
      </c>
      <c r="J151" s="240">
        <v>2.7E-2</v>
      </c>
    </row>
    <row r="152" spans="2:10">
      <c r="B152" s="240" t="s">
        <v>86</v>
      </c>
      <c r="C152" s="240">
        <v>11</v>
      </c>
      <c r="D152" s="240" t="s">
        <v>158</v>
      </c>
      <c r="E152" s="240">
        <v>-2.77</v>
      </c>
      <c r="F152" s="240">
        <v>-3.24</v>
      </c>
      <c r="G152" s="240">
        <v>623.52</v>
      </c>
      <c r="H152" s="240">
        <v>-3.718</v>
      </c>
      <c r="I152" s="240">
        <v>-4.4710000000000001</v>
      </c>
      <c r="J152" s="240">
        <v>-1.7999999999999999E-2</v>
      </c>
    </row>
    <row r="153" spans="2:10">
      <c r="B153" s="240" t="s">
        <v>86</v>
      </c>
      <c r="C153" s="240">
        <v>14</v>
      </c>
      <c r="D153" s="240" t="s">
        <v>87</v>
      </c>
      <c r="E153" s="240">
        <v>-0.99</v>
      </c>
      <c r="F153" s="240">
        <v>-0.04</v>
      </c>
      <c r="G153" s="240">
        <v>12.33</v>
      </c>
      <c r="H153" s="240">
        <v>7.6999999999999999E-2</v>
      </c>
      <c r="I153" s="240">
        <v>-1.6919999999999999</v>
      </c>
      <c r="J153" s="240">
        <v>3.0000000000000001E-3</v>
      </c>
    </row>
    <row r="154" spans="2:10">
      <c r="B154" s="240" t="s">
        <v>86</v>
      </c>
      <c r="C154" s="240">
        <v>14</v>
      </c>
      <c r="D154" s="240" t="s">
        <v>88</v>
      </c>
      <c r="E154" s="240">
        <v>0.12</v>
      </c>
      <c r="F154" s="240">
        <v>-0.8</v>
      </c>
      <c r="G154" s="240">
        <v>-148.44</v>
      </c>
      <c r="H154" s="240">
        <v>1.464</v>
      </c>
      <c r="I154" s="240">
        <v>0.19800000000000001</v>
      </c>
      <c r="J154" s="240">
        <v>1E-3</v>
      </c>
    </row>
    <row r="155" spans="2:10">
      <c r="B155" s="240" t="s">
        <v>86</v>
      </c>
      <c r="C155" s="240">
        <v>14</v>
      </c>
      <c r="D155" s="240" t="s">
        <v>89</v>
      </c>
      <c r="E155" s="240">
        <v>-1.65</v>
      </c>
      <c r="F155" s="240">
        <v>0.04</v>
      </c>
      <c r="G155" s="240">
        <v>19.829999999999998</v>
      </c>
      <c r="H155" s="240">
        <v>-4.3999999999999997E-2</v>
      </c>
      <c r="I155" s="240">
        <v>-2.7559999999999998</v>
      </c>
      <c r="J155" s="240">
        <v>-3.0000000000000001E-3</v>
      </c>
    </row>
    <row r="156" spans="2:10">
      <c r="B156" s="240" t="s">
        <v>86</v>
      </c>
      <c r="C156" s="240">
        <v>14</v>
      </c>
      <c r="D156" s="240" t="s">
        <v>90</v>
      </c>
      <c r="E156" s="240">
        <v>0.49</v>
      </c>
      <c r="F156" s="240">
        <v>-0.85</v>
      </c>
      <c r="G156" s="240">
        <v>-152.63</v>
      </c>
      <c r="H156" s="240">
        <v>1.532</v>
      </c>
      <c r="I156" s="240">
        <v>0.79800000000000004</v>
      </c>
      <c r="J156" s="240">
        <v>5.0000000000000001E-3</v>
      </c>
    </row>
    <row r="157" spans="2:10">
      <c r="B157" s="240" t="s">
        <v>86</v>
      </c>
      <c r="C157" s="240">
        <v>14</v>
      </c>
      <c r="D157" s="240" t="s">
        <v>12</v>
      </c>
      <c r="E157" s="240">
        <v>-860.39</v>
      </c>
      <c r="F157" s="240">
        <v>-8.41</v>
      </c>
      <c r="G157" s="240">
        <v>7142.56</v>
      </c>
      <c r="H157" s="240">
        <v>21.71</v>
      </c>
      <c r="I157" s="240">
        <v>-1443.6780000000001</v>
      </c>
      <c r="J157" s="240">
        <v>0.58199999999999996</v>
      </c>
    </row>
    <row r="158" spans="2:10">
      <c r="B158" s="240" t="s">
        <v>86</v>
      </c>
      <c r="C158" s="240">
        <v>14</v>
      </c>
      <c r="D158" s="240" t="s">
        <v>13</v>
      </c>
      <c r="E158" s="240">
        <v>58.02</v>
      </c>
      <c r="F158" s="240">
        <v>-597.98</v>
      </c>
      <c r="G158" s="240">
        <v>-83760.59</v>
      </c>
      <c r="H158" s="240">
        <v>1063.491</v>
      </c>
      <c r="I158" s="240">
        <v>98.585999999999999</v>
      </c>
      <c r="J158" s="240">
        <v>0.77400000000000002</v>
      </c>
    </row>
    <row r="159" spans="2:10">
      <c r="B159" s="240" t="s">
        <v>86</v>
      </c>
      <c r="C159" s="240">
        <v>14</v>
      </c>
      <c r="D159" s="240" t="s">
        <v>14</v>
      </c>
      <c r="E159" s="240">
        <v>-131.57</v>
      </c>
      <c r="F159" s="240">
        <v>15.28</v>
      </c>
      <c r="G159" s="240">
        <v>1091.02</v>
      </c>
      <c r="H159" s="240">
        <v>-24.195</v>
      </c>
      <c r="I159" s="240">
        <v>-212.67699999999999</v>
      </c>
      <c r="J159" s="240">
        <v>-1.113</v>
      </c>
    </row>
    <row r="160" spans="2:10">
      <c r="B160" s="240" t="s">
        <v>86</v>
      </c>
      <c r="C160" s="240">
        <v>14</v>
      </c>
      <c r="D160" s="240" t="s">
        <v>91</v>
      </c>
      <c r="E160" s="240">
        <v>1.61</v>
      </c>
      <c r="F160" s="240">
        <v>0.14000000000000001</v>
      </c>
      <c r="G160" s="240">
        <v>12.98</v>
      </c>
      <c r="H160" s="240">
        <v>0.23200000000000001</v>
      </c>
      <c r="I160" s="240">
        <v>2.6539999999999999</v>
      </c>
      <c r="J160" s="240">
        <v>6.0000000000000001E-3</v>
      </c>
    </row>
    <row r="161" spans="2:10">
      <c r="B161" s="240" t="s">
        <v>86</v>
      </c>
      <c r="C161" s="240">
        <v>14</v>
      </c>
      <c r="D161" s="240" t="s">
        <v>92</v>
      </c>
      <c r="E161" s="240">
        <v>0.87</v>
      </c>
      <c r="F161" s="240">
        <v>0.97</v>
      </c>
      <c r="G161" s="240">
        <v>115.68</v>
      </c>
      <c r="H161" s="240">
        <v>1.665</v>
      </c>
      <c r="I161" s="240">
        <v>1.403</v>
      </c>
      <c r="J161" s="240">
        <v>7.0000000000000001E-3</v>
      </c>
    </row>
    <row r="162" spans="2:10">
      <c r="B162" s="240" t="s">
        <v>86</v>
      </c>
      <c r="C162" s="240">
        <v>14</v>
      </c>
      <c r="D162" s="240" t="s">
        <v>93</v>
      </c>
      <c r="E162" s="240">
        <v>3.98</v>
      </c>
      <c r="F162" s="240">
        <v>0.35</v>
      </c>
      <c r="G162" s="240">
        <v>28.8</v>
      </c>
      <c r="H162" s="240">
        <v>0.59499999999999997</v>
      </c>
      <c r="I162" s="240">
        <v>6.5659999999999998</v>
      </c>
      <c r="J162" s="240">
        <v>1.4999999999999999E-2</v>
      </c>
    </row>
    <row r="163" spans="2:10">
      <c r="B163" s="240" t="s">
        <v>86</v>
      </c>
      <c r="C163" s="240">
        <v>14</v>
      </c>
      <c r="D163" s="240" t="s">
        <v>94</v>
      </c>
      <c r="E163" s="240">
        <v>2.11</v>
      </c>
      <c r="F163" s="240">
        <v>2.31</v>
      </c>
      <c r="G163" s="240">
        <v>234.63</v>
      </c>
      <c r="H163" s="240">
        <v>3.9319999999999999</v>
      </c>
      <c r="I163" s="240">
        <v>3.403</v>
      </c>
      <c r="J163" s="240">
        <v>1.7999999999999999E-2</v>
      </c>
    </row>
    <row r="164" spans="2:10">
      <c r="B164" s="240" t="s">
        <v>86</v>
      </c>
      <c r="C164" s="240">
        <v>14</v>
      </c>
      <c r="D164" s="240" t="s">
        <v>95</v>
      </c>
      <c r="E164" s="240">
        <v>0.73</v>
      </c>
      <c r="F164" s="240">
        <v>-1.21</v>
      </c>
      <c r="G164" s="240">
        <v>898.63</v>
      </c>
      <c r="H164" s="240">
        <v>1.0589999999999999</v>
      </c>
      <c r="I164" s="240">
        <v>1.091</v>
      </c>
      <c r="J164" s="240">
        <v>4.0000000000000001E-3</v>
      </c>
    </row>
    <row r="165" spans="2:10">
      <c r="B165" s="240" t="s">
        <v>86</v>
      </c>
      <c r="C165" s="240">
        <v>14</v>
      </c>
      <c r="D165" s="240" t="s">
        <v>96</v>
      </c>
      <c r="E165" s="240">
        <v>0.73</v>
      </c>
      <c r="F165" s="240">
        <v>-1.21</v>
      </c>
      <c r="G165" s="240">
        <v>898.63</v>
      </c>
      <c r="H165" s="240">
        <v>1.0589999999999999</v>
      </c>
      <c r="I165" s="240">
        <v>1.091</v>
      </c>
      <c r="J165" s="240">
        <v>4.0000000000000001E-3</v>
      </c>
    </row>
    <row r="166" spans="2:10">
      <c r="B166" s="240" t="s">
        <v>86</v>
      </c>
      <c r="C166" s="240">
        <v>14</v>
      </c>
      <c r="D166" s="240" t="s">
        <v>97</v>
      </c>
      <c r="E166" s="240">
        <v>-0.34</v>
      </c>
      <c r="F166" s="240">
        <v>0</v>
      </c>
      <c r="G166" s="240">
        <v>2.35</v>
      </c>
      <c r="H166" s="240">
        <v>4.0000000000000001E-3</v>
      </c>
      <c r="I166" s="240">
        <v>-0.55100000000000005</v>
      </c>
      <c r="J166" s="240">
        <v>0</v>
      </c>
    </row>
    <row r="167" spans="2:10">
      <c r="B167" s="240" t="s">
        <v>86</v>
      </c>
      <c r="C167" s="240">
        <v>14</v>
      </c>
      <c r="D167" s="240" t="s">
        <v>98</v>
      </c>
      <c r="E167" s="240">
        <v>0.08</v>
      </c>
      <c r="F167" s="240">
        <v>-0.24</v>
      </c>
      <c r="G167" s="240">
        <v>-27.85</v>
      </c>
      <c r="H167" s="240">
        <v>0.40100000000000002</v>
      </c>
      <c r="I167" s="240">
        <v>0.13600000000000001</v>
      </c>
      <c r="J167" s="240">
        <v>1E-3</v>
      </c>
    </row>
    <row r="168" spans="2:10">
      <c r="B168" s="240" t="s">
        <v>86</v>
      </c>
      <c r="C168" s="240">
        <v>14</v>
      </c>
      <c r="D168" s="240" t="s">
        <v>99</v>
      </c>
      <c r="E168" s="240">
        <v>-0.56000000000000005</v>
      </c>
      <c r="F168" s="240">
        <v>-1.49</v>
      </c>
      <c r="G168" s="240">
        <v>868.77</v>
      </c>
      <c r="H168" s="240">
        <v>1.579</v>
      </c>
      <c r="I168" s="240">
        <v>-1.0920000000000001</v>
      </c>
      <c r="J168" s="240">
        <v>8.0000000000000002E-3</v>
      </c>
    </row>
    <row r="169" spans="2:10">
      <c r="B169" s="240" t="s">
        <v>86</v>
      </c>
      <c r="C169" s="240">
        <v>14</v>
      </c>
      <c r="D169" s="240" t="s">
        <v>100</v>
      </c>
      <c r="E169" s="240">
        <v>-0.63</v>
      </c>
      <c r="F169" s="240">
        <v>-1.01</v>
      </c>
      <c r="G169" s="240">
        <v>957.83</v>
      </c>
      <c r="H169" s="240">
        <v>0.70099999999999996</v>
      </c>
      <c r="I169" s="240">
        <v>-1.2110000000000001</v>
      </c>
      <c r="J169" s="240">
        <v>7.0000000000000001E-3</v>
      </c>
    </row>
    <row r="170" spans="2:10">
      <c r="B170" s="240" t="s">
        <v>86</v>
      </c>
      <c r="C170" s="240">
        <v>14</v>
      </c>
      <c r="D170" s="240" t="s">
        <v>101</v>
      </c>
      <c r="E170" s="240">
        <v>-0.45</v>
      </c>
      <c r="F170" s="240">
        <v>-1.5</v>
      </c>
      <c r="G170" s="240">
        <v>867.51</v>
      </c>
      <c r="H170" s="240">
        <v>1.6</v>
      </c>
      <c r="I170" s="240">
        <v>-0.91200000000000003</v>
      </c>
      <c r="J170" s="240">
        <v>8.9999999999999993E-3</v>
      </c>
    </row>
    <row r="171" spans="2:10">
      <c r="B171" s="240" t="s">
        <v>86</v>
      </c>
      <c r="C171" s="240">
        <v>14</v>
      </c>
      <c r="D171" s="240" t="s">
        <v>102</v>
      </c>
      <c r="E171" s="240">
        <v>-0.74</v>
      </c>
      <c r="F171" s="240">
        <v>-1</v>
      </c>
      <c r="G171" s="240">
        <v>959.09</v>
      </c>
      <c r="H171" s="240">
        <v>0.68</v>
      </c>
      <c r="I171" s="240">
        <v>-1.391</v>
      </c>
      <c r="J171" s="240">
        <v>6.0000000000000001E-3</v>
      </c>
    </row>
    <row r="172" spans="2:10">
      <c r="B172" s="240" t="s">
        <v>86</v>
      </c>
      <c r="C172" s="240">
        <v>14</v>
      </c>
      <c r="D172" s="240" t="s">
        <v>103</v>
      </c>
      <c r="E172" s="240">
        <v>-1.22</v>
      </c>
      <c r="F172" s="240">
        <v>-1.41</v>
      </c>
      <c r="G172" s="240">
        <v>876.27</v>
      </c>
      <c r="H172" s="240">
        <v>1.458</v>
      </c>
      <c r="I172" s="240">
        <v>-2.1560000000000001</v>
      </c>
      <c r="J172" s="240">
        <v>2E-3</v>
      </c>
    </row>
    <row r="173" spans="2:10">
      <c r="B173" s="240" t="s">
        <v>86</v>
      </c>
      <c r="C173" s="240">
        <v>14</v>
      </c>
      <c r="D173" s="240" t="s">
        <v>104</v>
      </c>
      <c r="E173" s="240">
        <v>-1.29</v>
      </c>
      <c r="F173" s="240">
        <v>-0.93</v>
      </c>
      <c r="G173" s="240">
        <v>965.34</v>
      </c>
      <c r="H173" s="240">
        <v>0.57899999999999996</v>
      </c>
      <c r="I173" s="240">
        <v>-2.2749999999999999</v>
      </c>
      <c r="J173" s="240">
        <v>1E-3</v>
      </c>
    </row>
    <row r="174" spans="2:10">
      <c r="B174" s="240" t="s">
        <v>86</v>
      </c>
      <c r="C174" s="240">
        <v>14</v>
      </c>
      <c r="D174" s="240" t="s">
        <v>105</v>
      </c>
      <c r="E174" s="240">
        <v>-1.1100000000000001</v>
      </c>
      <c r="F174" s="240">
        <v>-1.43</v>
      </c>
      <c r="G174" s="240">
        <v>875.02</v>
      </c>
      <c r="H174" s="240">
        <v>1.478</v>
      </c>
      <c r="I174" s="240">
        <v>-1.976</v>
      </c>
      <c r="J174" s="240">
        <v>3.0000000000000001E-3</v>
      </c>
    </row>
    <row r="175" spans="2:10">
      <c r="B175" s="240" t="s">
        <v>86</v>
      </c>
      <c r="C175" s="240">
        <v>14</v>
      </c>
      <c r="D175" s="240" t="s">
        <v>106</v>
      </c>
      <c r="E175" s="240">
        <v>-1.4</v>
      </c>
      <c r="F175" s="240">
        <v>-0.92</v>
      </c>
      <c r="G175" s="240">
        <v>966.59</v>
      </c>
      <c r="H175" s="240">
        <v>0.55900000000000005</v>
      </c>
      <c r="I175" s="240">
        <v>-2.4550000000000001</v>
      </c>
      <c r="J175" s="240">
        <v>0</v>
      </c>
    </row>
    <row r="176" spans="2:10">
      <c r="B176" s="240" t="s">
        <v>86</v>
      </c>
      <c r="C176" s="240">
        <v>14</v>
      </c>
      <c r="D176" s="240" t="s">
        <v>107</v>
      </c>
      <c r="E176" s="240">
        <v>2.1</v>
      </c>
      <c r="F176" s="240">
        <v>-1.41</v>
      </c>
      <c r="G176" s="240">
        <v>839.42</v>
      </c>
      <c r="H176" s="240">
        <v>1.4159999999999999</v>
      </c>
      <c r="I176" s="240">
        <v>3.3929999999999998</v>
      </c>
      <c r="J176" s="240">
        <v>2E-3</v>
      </c>
    </row>
    <row r="177" spans="2:10">
      <c r="B177" s="240" t="s">
        <v>86</v>
      </c>
      <c r="C177" s="240">
        <v>14</v>
      </c>
      <c r="D177" s="240" t="s">
        <v>108</v>
      </c>
      <c r="E177" s="240">
        <v>2.0299999999999998</v>
      </c>
      <c r="F177" s="240">
        <v>-0.93</v>
      </c>
      <c r="G177" s="240">
        <v>928.48</v>
      </c>
      <c r="H177" s="240">
        <v>0.53800000000000003</v>
      </c>
      <c r="I177" s="240">
        <v>3.274</v>
      </c>
      <c r="J177" s="240">
        <v>1E-3</v>
      </c>
    </row>
    <row r="178" spans="2:10">
      <c r="B178" s="240" t="s">
        <v>86</v>
      </c>
      <c r="C178" s="240">
        <v>14</v>
      </c>
      <c r="D178" s="240" t="s">
        <v>109</v>
      </c>
      <c r="E178" s="240">
        <v>2.21</v>
      </c>
      <c r="F178" s="240">
        <v>-1.42</v>
      </c>
      <c r="G178" s="240">
        <v>838.16</v>
      </c>
      <c r="H178" s="240">
        <v>1.4370000000000001</v>
      </c>
      <c r="I178" s="240">
        <v>3.573</v>
      </c>
      <c r="J178" s="240">
        <v>3.0000000000000001E-3</v>
      </c>
    </row>
    <row r="179" spans="2:10">
      <c r="B179" s="240" t="s">
        <v>86</v>
      </c>
      <c r="C179" s="240">
        <v>14</v>
      </c>
      <c r="D179" s="240" t="s">
        <v>110</v>
      </c>
      <c r="E179" s="240">
        <v>1.92</v>
      </c>
      <c r="F179" s="240">
        <v>-0.91</v>
      </c>
      <c r="G179" s="240">
        <v>929.74</v>
      </c>
      <c r="H179" s="240">
        <v>0.51700000000000002</v>
      </c>
      <c r="I179" s="240">
        <v>3.0939999999999999</v>
      </c>
      <c r="J179" s="240">
        <v>0</v>
      </c>
    </row>
    <row r="180" spans="2:10">
      <c r="B180" s="240" t="s">
        <v>86</v>
      </c>
      <c r="C180" s="240">
        <v>14</v>
      </c>
      <c r="D180" s="240" t="s">
        <v>111</v>
      </c>
      <c r="E180" s="240">
        <v>2.76</v>
      </c>
      <c r="F180" s="240">
        <v>-1.48</v>
      </c>
      <c r="G180" s="240">
        <v>831.92</v>
      </c>
      <c r="H180" s="240">
        <v>1.538</v>
      </c>
      <c r="I180" s="240">
        <v>4.4569999999999999</v>
      </c>
      <c r="J180" s="240">
        <v>7.0000000000000001E-3</v>
      </c>
    </row>
    <row r="181" spans="2:10">
      <c r="B181" s="240" t="s">
        <v>86</v>
      </c>
      <c r="C181" s="240">
        <v>14</v>
      </c>
      <c r="D181" s="240" t="s">
        <v>112</v>
      </c>
      <c r="E181" s="240">
        <v>2.69</v>
      </c>
      <c r="F181" s="240">
        <v>-1</v>
      </c>
      <c r="G181" s="240">
        <v>920.98</v>
      </c>
      <c r="H181" s="240">
        <v>0.65900000000000003</v>
      </c>
      <c r="I181" s="240">
        <v>4.3380000000000001</v>
      </c>
      <c r="J181" s="240">
        <v>7.0000000000000001E-3</v>
      </c>
    </row>
    <row r="182" spans="2:10">
      <c r="B182" s="240" t="s">
        <v>86</v>
      </c>
      <c r="C182" s="240">
        <v>14</v>
      </c>
      <c r="D182" s="240" t="s">
        <v>113</v>
      </c>
      <c r="E182" s="240">
        <v>2.87</v>
      </c>
      <c r="F182" s="240">
        <v>-1.5</v>
      </c>
      <c r="G182" s="240">
        <v>830.66</v>
      </c>
      <c r="H182" s="240">
        <v>1.5580000000000001</v>
      </c>
      <c r="I182" s="240">
        <v>4.6369999999999996</v>
      </c>
      <c r="J182" s="240">
        <v>8.0000000000000002E-3</v>
      </c>
    </row>
    <row r="183" spans="2:10">
      <c r="B183" s="240" t="s">
        <v>86</v>
      </c>
      <c r="C183" s="240">
        <v>14</v>
      </c>
      <c r="D183" s="240" t="s">
        <v>114</v>
      </c>
      <c r="E183" s="240">
        <v>2.58</v>
      </c>
      <c r="F183" s="240">
        <v>-0.99</v>
      </c>
      <c r="G183" s="240">
        <v>922.24</v>
      </c>
      <c r="H183" s="240">
        <v>0.63900000000000001</v>
      </c>
      <c r="I183" s="240">
        <v>4.1580000000000004</v>
      </c>
      <c r="J183" s="240">
        <v>6.0000000000000001E-3</v>
      </c>
    </row>
    <row r="184" spans="2:10">
      <c r="B184" s="240" t="s">
        <v>86</v>
      </c>
      <c r="C184" s="240">
        <v>14</v>
      </c>
      <c r="D184" s="240" t="s">
        <v>115</v>
      </c>
      <c r="E184" s="240">
        <v>0.64</v>
      </c>
      <c r="F184" s="240">
        <v>-2.2599999999999998</v>
      </c>
      <c r="G184" s="240">
        <v>726.04</v>
      </c>
      <c r="H184" s="240">
        <v>2.9470000000000001</v>
      </c>
      <c r="I184" s="240">
        <v>0.91800000000000004</v>
      </c>
      <c r="J184" s="240">
        <v>8.0000000000000002E-3</v>
      </c>
    </row>
    <row r="185" spans="2:10">
      <c r="B185" s="240" t="s">
        <v>86</v>
      </c>
      <c r="C185" s="240">
        <v>14</v>
      </c>
      <c r="D185" s="240" t="s">
        <v>116</v>
      </c>
      <c r="E185" s="240">
        <v>1.23</v>
      </c>
      <c r="F185" s="240">
        <v>-2.2400000000000002</v>
      </c>
      <c r="G185" s="240">
        <v>718.64</v>
      </c>
      <c r="H185" s="240">
        <v>2.9009999999999998</v>
      </c>
      <c r="I185" s="240">
        <v>1.9330000000000001</v>
      </c>
      <c r="J185" s="240">
        <v>6.0000000000000001E-3</v>
      </c>
    </row>
    <row r="186" spans="2:10">
      <c r="B186" s="240" t="s">
        <v>86</v>
      </c>
      <c r="C186" s="240">
        <v>14</v>
      </c>
      <c r="D186" s="240" t="s">
        <v>117</v>
      </c>
      <c r="E186" s="240">
        <v>0.44</v>
      </c>
      <c r="F186" s="240">
        <v>-2.2400000000000002</v>
      </c>
      <c r="G186" s="240">
        <v>728.29</v>
      </c>
      <c r="H186" s="240">
        <v>2.911</v>
      </c>
      <c r="I186" s="240">
        <v>0.59799999999999998</v>
      </c>
      <c r="J186" s="240">
        <v>6.0000000000000001E-3</v>
      </c>
    </row>
    <row r="187" spans="2:10">
      <c r="B187" s="240" t="s">
        <v>86</v>
      </c>
      <c r="C187" s="240">
        <v>14</v>
      </c>
      <c r="D187" s="240" t="s">
        <v>118</v>
      </c>
      <c r="E187" s="240">
        <v>1.43</v>
      </c>
      <c r="F187" s="240">
        <v>-2.2599999999999998</v>
      </c>
      <c r="G187" s="240">
        <v>716.39</v>
      </c>
      <c r="H187" s="240">
        <v>2.9369999999999998</v>
      </c>
      <c r="I187" s="240">
        <v>2.2519999999999998</v>
      </c>
      <c r="J187" s="240">
        <v>7.0000000000000001E-3</v>
      </c>
    </row>
    <row r="188" spans="2:10">
      <c r="B188" s="240" t="s">
        <v>86</v>
      </c>
      <c r="C188" s="240">
        <v>14</v>
      </c>
      <c r="D188" s="240" t="s">
        <v>119</v>
      </c>
      <c r="E188" s="240">
        <v>1.01</v>
      </c>
      <c r="F188" s="240">
        <v>-2.31</v>
      </c>
      <c r="G188" s="240">
        <v>721.85</v>
      </c>
      <c r="H188" s="240">
        <v>3.016</v>
      </c>
      <c r="I188" s="240">
        <v>1.5169999999999999</v>
      </c>
      <c r="J188" s="240">
        <v>1.0999999999999999E-2</v>
      </c>
    </row>
    <row r="189" spans="2:10">
      <c r="B189" s="240" t="s">
        <v>86</v>
      </c>
      <c r="C189" s="240">
        <v>14</v>
      </c>
      <c r="D189" s="240" t="s">
        <v>120</v>
      </c>
      <c r="E189" s="240">
        <v>1.6</v>
      </c>
      <c r="F189" s="240">
        <v>-2.2799999999999998</v>
      </c>
      <c r="G189" s="240">
        <v>714.45</v>
      </c>
      <c r="H189" s="240">
        <v>2.9689999999999999</v>
      </c>
      <c r="I189" s="240">
        <v>2.5329999999999999</v>
      </c>
      <c r="J189" s="240">
        <v>8.9999999999999993E-3</v>
      </c>
    </row>
    <row r="190" spans="2:10">
      <c r="B190" s="240" t="s">
        <v>86</v>
      </c>
      <c r="C190" s="240">
        <v>14</v>
      </c>
      <c r="D190" s="240" t="s">
        <v>121</v>
      </c>
      <c r="E190" s="240">
        <v>0.81</v>
      </c>
      <c r="F190" s="240">
        <v>-2.2799999999999998</v>
      </c>
      <c r="G190" s="240">
        <v>724.1</v>
      </c>
      <c r="H190" s="240">
        <v>2.9790000000000001</v>
      </c>
      <c r="I190" s="240">
        <v>1.198</v>
      </c>
      <c r="J190" s="240">
        <v>8.9999999999999993E-3</v>
      </c>
    </row>
    <row r="191" spans="2:10">
      <c r="B191" s="240" t="s">
        <v>86</v>
      </c>
      <c r="C191" s="240">
        <v>14</v>
      </c>
      <c r="D191" s="240" t="s">
        <v>122</v>
      </c>
      <c r="E191" s="240">
        <v>1.8</v>
      </c>
      <c r="F191" s="240">
        <v>-2.2999999999999998</v>
      </c>
      <c r="G191" s="240">
        <v>712.2</v>
      </c>
      <c r="H191" s="240">
        <v>3.0059999999999998</v>
      </c>
      <c r="I191" s="240">
        <v>2.8519999999999999</v>
      </c>
      <c r="J191" s="240">
        <v>1.0999999999999999E-2</v>
      </c>
    </row>
    <row r="192" spans="2:10">
      <c r="B192" s="240" t="s">
        <v>86</v>
      </c>
      <c r="C192" s="240">
        <v>14</v>
      </c>
      <c r="D192" s="240" t="s">
        <v>123</v>
      </c>
      <c r="E192" s="240">
        <v>0.24</v>
      </c>
      <c r="F192" s="240">
        <v>-0.18</v>
      </c>
      <c r="G192" s="240">
        <v>1078.6099999999999</v>
      </c>
      <c r="H192" s="240">
        <v>-0.78300000000000003</v>
      </c>
      <c r="I192" s="240">
        <v>0.25</v>
      </c>
      <c r="J192" s="240">
        <v>3.0000000000000001E-3</v>
      </c>
    </row>
    <row r="193" spans="2:10">
      <c r="B193" s="240" t="s">
        <v>86</v>
      </c>
      <c r="C193" s="240">
        <v>14</v>
      </c>
      <c r="D193" s="240" t="s">
        <v>124</v>
      </c>
      <c r="E193" s="240">
        <v>0.83</v>
      </c>
      <c r="F193" s="240">
        <v>-0.15</v>
      </c>
      <c r="G193" s="240">
        <v>1071.22</v>
      </c>
      <c r="H193" s="240">
        <v>-0.83</v>
      </c>
      <c r="I193" s="240">
        <v>1.2649999999999999</v>
      </c>
      <c r="J193" s="240">
        <v>1E-3</v>
      </c>
    </row>
    <row r="194" spans="2:10">
      <c r="B194" s="240" t="s">
        <v>86</v>
      </c>
      <c r="C194" s="240">
        <v>14</v>
      </c>
      <c r="D194" s="240" t="s">
        <v>125</v>
      </c>
      <c r="E194" s="240">
        <v>0.04</v>
      </c>
      <c r="F194" s="240">
        <v>-0.15</v>
      </c>
      <c r="G194" s="240">
        <v>1080.8599999999999</v>
      </c>
      <c r="H194" s="240">
        <v>-0.82</v>
      </c>
      <c r="I194" s="240">
        <v>-6.9000000000000006E-2</v>
      </c>
      <c r="J194" s="240">
        <v>1E-3</v>
      </c>
    </row>
    <row r="195" spans="2:10">
      <c r="B195" s="240" t="s">
        <v>86</v>
      </c>
      <c r="C195" s="240">
        <v>14</v>
      </c>
      <c r="D195" s="240" t="s">
        <v>126</v>
      </c>
      <c r="E195" s="240">
        <v>1.03</v>
      </c>
      <c r="F195" s="240">
        <v>-0.18</v>
      </c>
      <c r="G195" s="240">
        <v>1068.97</v>
      </c>
      <c r="H195" s="240">
        <v>-0.79300000000000004</v>
      </c>
      <c r="I195" s="240">
        <v>1.5840000000000001</v>
      </c>
      <c r="J195" s="240">
        <v>3.0000000000000001E-3</v>
      </c>
    </row>
    <row r="196" spans="2:10">
      <c r="B196" s="240" t="s">
        <v>86</v>
      </c>
      <c r="C196" s="240">
        <v>14</v>
      </c>
      <c r="D196" s="240" t="s">
        <v>127</v>
      </c>
      <c r="E196" s="240">
        <v>-0.13</v>
      </c>
      <c r="F196" s="240">
        <v>-0.13</v>
      </c>
      <c r="G196" s="240">
        <v>1082.8</v>
      </c>
      <c r="H196" s="240">
        <v>-0.85199999999999998</v>
      </c>
      <c r="I196" s="240">
        <v>-0.35</v>
      </c>
      <c r="J196" s="240">
        <v>0</v>
      </c>
    </row>
    <row r="197" spans="2:10">
      <c r="B197" s="240" t="s">
        <v>86</v>
      </c>
      <c r="C197" s="240">
        <v>14</v>
      </c>
      <c r="D197" s="240" t="s">
        <v>128</v>
      </c>
      <c r="E197" s="240">
        <v>0.46</v>
      </c>
      <c r="F197" s="240">
        <v>-0.11</v>
      </c>
      <c r="G197" s="240">
        <v>1075.4100000000001</v>
      </c>
      <c r="H197" s="240">
        <v>-0.89800000000000002</v>
      </c>
      <c r="I197" s="240">
        <v>0.66500000000000004</v>
      </c>
      <c r="J197" s="240">
        <v>-2E-3</v>
      </c>
    </row>
    <row r="198" spans="2:10">
      <c r="B198" s="240" t="s">
        <v>86</v>
      </c>
      <c r="C198" s="240">
        <v>14</v>
      </c>
      <c r="D198" s="240" t="s">
        <v>129</v>
      </c>
      <c r="E198" s="240">
        <v>-0.33</v>
      </c>
      <c r="F198" s="240">
        <v>-0.11</v>
      </c>
      <c r="G198" s="240">
        <v>1085.05</v>
      </c>
      <c r="H198" s="240">
        <v>-0.88800000000000001</v>
      </c>
      <c r="I198" s="240">
        <v>-0.66900000000000004</v>
      </c>
      <c r="J198" s="240">
        <v>-2E-3</v>
      </c>
    </row>
    <row r="199" spans="2:10">
      <c r="B199" s="240" t="s">
        <v>86</v>
      </c>
      <c r="C199" s="240">
        <v>14</v>
      </c>
      <c r="D199" s="240" t="s">
        <v>130</v>
      </c>
      <c r="E199" s="240">
        <v>0.66</v>
      </c>
      <c r="F199" s="240">
        <v>-0.13</v>
      </c>
      <c r="G199" s="240">
        <v>1073.1600000000001</v>
      </c>
      <c r="H199" s="240">
        <v>-0.86199999999999999</v>
      </c>
      <c r="I199" s="240">
        <v>0.98399999999999999</v>
      </c>
      <c r="J199" s="240">
        <v>0</v>
      </c>
    </row>
    <row r="200" spans="2:10">
      <c r="B200" s="240" t="s">
        <v>86</v>
      </c>
      <c r="C200" s="240">
        <v>14</v>
      </c>
      <c r="D200" s="240" t="s">
        <v>131</v>
      </c>
      <c r="E200" s="240">
        <v>-0.22</v>
      </c>
      <c r="F200" s="240">
        <v>-1.49</v>
      </c>
      <c r="G200" s="240">
        <v>866.42</v>
      </c>
      <c r="H200" s="240">
        <v>1.575</v>
      </c>
      <c r="I200" s="240">
        <v>-0.54100000000000004</v>
      </c>
      <c r="J200" s="240">
        <v>8.0000000000000002E-3</v>
      </c>
    </row>
    <row r="201" spans="2:10">
      <c r="B201" s="240" t="s">
        <v>86</v>
      </c>
      <c r="C201" s="240">
        <v>14</v>
      </c>
      <c r="D201" s="240" t="s">
        <v>132</v>
      </c>
      <c r="E201" s="240">
        <v>-0.28999999999999998</v>
      </c>
      <c r="F201" s="240">
        <v>-1.01</v>
      </c>
      <c r="G201" s="240">
        <v>955.48</v>
      </c>
      <c r="H201" s="240">
        <v>0.69699999999999995</v>
      </c>
      <c r="I201" s="240">
        <v>-0.66</v>
      </c>
      <c r="J201" s="240">
        <v>7.0000000000000001E-3</v>
      </c>
    </row>
    <row r="202" spans="2:10">
      <c r="B202" s="240" t="s">
        <v>86</v>
      </c>
      <c r="C202" s="240">
        <v>14</v>
      </c>
      <c r="D202" s="240" t="s">
        <v>133</v>
      </c>
      <c r="E202" s="240">
        <v>-0.11</v>
      </c>
      <c r="F202" s="240">
        <v>-1.5</v>
      </c>
      <c r="G202" s="240">
        <v>865.16</v>
      </c>
      <c r="H202" s="240">
        <v>1.5960000000000001</v>
      </c>
      <c r="I202" s="240">
        <v>-0.36099999999999999</v>
      </c>
      <c r="J202" s="240">
        <v>8.9999999999999993E-3</v>
      </c>
    </row>
    <row r="203" spans="2:10">
      <c r="B203" s="240" t="s">
        <v>86</v>
      </c>
      <c r="C203" s="240">
        <v>14</v>
      </c>
      <c r="D203" s="240" t="s">
        <v>134</v>
      </c>
      <c r="E203" s="240">
        <v>-0.4</v>
      </c>
      <c r="F203" s="240">
        <v>-0.99</v>
      </c>
      <c r="G203" s="240">
        <v>956.74</v>
      </c>
      <c r="H203" s="240">
        <v>0.67600000000000005</v>
      </c>
      <c r="I203" s="240">
        <v>-0.84</v>
      </c>
      <c r="J203" s="240">
        <v>6.0000000000000001E-3</v>
      </c>
    </row>
    <row r="204" spans="2:10">
      <c r="B204" s="240" t="s">
        <v>86</v>
      </c>
      <c r="C204" s="240">
        <v>14</v>
      </c>
      <c r="D204" s="240" t="s">
        <v>135</v>
      </c>
      <c r="E204" s="240">
        <v>-0.88</v>
      </c>
      <c r="F204" s="240">
        <v>-1.41</v>
      </c>
      <c r="G204" s="240">
        <v>873.92</v>
      </c>
      <c r="H204" s="240">
        <v>1.454</v>
      </c>
      <c r="I204" s="240">
        <v>-1.605</v>
      </c>
      <c r="J204" s="240">
        <v>2E-3</v>
      </c>
    </row>
    <row r="205" spans="2:10">
      <c r="B205" s="240" t="s">
        <v>86</v>
      </c>
      <c r="C205" s="240">
        <v>14</v>
      </c>
      <c r="D205" s="240" t="s">
        <v>136</v>
      </c>
      <c r="E205" s="240">
        <v>-0.95</v>
      </c>
      <c r="F205" s="240">
        <v>-0.93</v>
      </c>
      <c r="G205" s="240">
        <v>962.99</v>
      </c>
      <c r="H205" s="240">
        <v>0.57499999999999996</v>
      </c>
      <c r="I205" s="240">
        <v>-1.724</v>
      </c>
      <c r="J205" s="240">
        <v>1E-3</v>
      </c>
    </row>
    <row r="206" spans="2:10">
      <c r="B206" s="240" t="s">
        <v>86</v>
      </c>
      <c r="C206" s="240">
        <v>14</v>
      </c>
      <c r="D206" s="240" t="s">
        <v>137</v>
      </c>
      <c r="E206" s="240">
        <v>-0.77</v>
      </c>
      <c r="F206" s="240">
        <v>-1.43</v>
      </c>
      <c r="G206" s="240">
        <v>872.67</v>
      </c>
      <c r="H206" s="240">
        <v>1.474</v>
      </c>
      <c r="I206" s="240">
        <v>-1.425</v>
      </c>
      <c r="J206" s="240">
        <v>3.0000000000000001E-3</v>
      </c>
    </row>
    <row r="207" spans="2:10">
      <c r="B207" s="240" t="s">
        <v>86</v>
      </c>
      <c r="C207" s="240">
        <v>14</v>
      </c>
      <c r="D207" s="240" t="s">
        <v>138</v>
      </c>
      <c r="E207" s="240">
        <v>-1.06</v>
      </c>
      <c r="F207" s="240">
        <v>-0.92</v>
      </c>
      <c r="G207" s="240">
        <v>964.24</v>
      </c>
      <c r="H207" s="240">
        <v>0.55500000000000005</v>
      </c>
      <c r="I207" s="240">
        <v>-1.9039999999999999</v>
      </c>
      <c r="J207" s="240">
        <v>0</v>
      </c>
    </row>
    <row r="208" spans="2:10">
      <c r="B208" s="240" t="s">
        <v>86</v>
      </c>
      <c r="C208" s="240">
        <v>14</v>
      </c>
      <c r="D208" s="240" t="s">
        <v>139</v>
      </c>
      <c r="E208" s="240">
        <v>0.55000000000000004</v>
      </c>
      <c r="F208" s="240">
        <v>-2.02</v>
      </c>
      <c r="G208" s="240">
        <v>753.89</v>
      </c>
      <c r="H208" s="240">
        <v>2.5459999999999998</v>
      </c>
      <c r="I208" s="240">
        <v>0.78200000000000003</v>
      </c>
      <c r="J208" s="240">
        <v>7.0000000000000001E-3</v>
      </c>
    </row>
    <row r="209" spans="2:10">
      <c r="B209" s="240" t="s">
        <v>86</v>
      </c>
      <c r="C209" s="240">
        <v>14</v>
      </c>
      <c r="D209" s="240" t="s">
        <v>140</v>
      </c>
      <c r="E209" s="240">
        <v>1.1499999999999999</v>
      </c>
      <c r="F209" s="240">
        <v>-2</v>
      </c>
      <c r="G209" s="240">
        <v>746.49</v>
      </c>
      <c r="H209" s="240">
        <v>2.4990000000000001</v>
      </c>
      <c r="I209" s="240">
        <v>1.7969999999999999</v>
      </c>
      <c r="J209" s="240">
        <v>5.0000000000000001E-3</v>
      </c>
    </row>
    <row r="210" spans="2:10">
      <c r="B210" s="240" t="s">
        <v>86</v>
      </c>
      <c r="C210" s="240">
        <v>14</v>
      </c>
      <c r="D210" s="240" t="s">
        <v>141</v>
      </c>
      <c r="E210" s="240">
        <v>0.36</v>
      </c>
      <c r="F210" s="240">
        <v>-2</v>
      </c>
      <c r="G210" s="240">
        <v>756.14</v>
      </c>
      <c r="H210" s="240">
        <v>2.5089999999999999</v>
      </c>
      <c r="I210" s="240">
        <v>0.46300000000000002</v>
      </c>
      <c r="J210" s="240">
        <v>5.0000000000000001E-3</v>
      </c>
    </row>
    <row r="211" spans="2:10">
      <c r="B211" s="240" t="s">
        <v>86</v>
      </c>
      <c r="C211" s="240">
        <v>14</v>
      </c>
      <c r="D211" s="240" t="s">
        <v>142</v>
      </c>
      <c r="E211" s="240">
        <v>1.34</v>
      </c>
      <c r="F211" s="240">
        <v>-2.02</v>
      </c>
      <c r="G211" s="240">
        <v>744.24</v>
      </c>
      <c r="H211" s="240">
        <v>2.536</v>
      </c>
      <c r="I211" s="240">
        <v>2.1160000000000001</v>
      </c>
      <c r="J211" s="240">
        <v>7.0000000000000001E-3</v>
      </c>
    </row>
    <row r="212" spans="2:10">
      <c r="B212" s="240" t="s">
        <v>86</v>
      </c>
      <c r="C212" s="240">
        <v>14</v>
      </c>
      <c r="D212" s="240" t="s">
        <v>143</v>
      </c>
      <c r="E212" s="240">
        <v>0.92</v>
      </c>
      <c r="F212" s="240">
        <v>-2.0699999999999998</v>
      </c>
      <c r="G212" s="240">
        <v>749.7</v>
      </c>
      <c r="H212" s="240">
        <v>2.6139999999999999</v>
      </c>
      <c r="I212" s="240">
        <v>1.3819999999999999</v>
      </c>
      <c r="J212" s="240">
        <v>0.01</v>
      </c>
    </row>
    <row r="213" spans="2:10">
      <c r="B213" s="240" t="s">
        <v>86</v>
      </c>
      <c r="C213" s="240">
        <v>14</v>
      </c>
      <c r="D213" s="240" t="s">
        <v>144</v>
      </c>
      <c r="E213" s="240">
        <v>1.52</v>
      </c>
      <c r="F213" s="240">
        <v>-2.04</v>
      </c>
      <c r="G213" s="240">
        <v>742.3</v>
      </c>
      <c r="H213" s="240">
        <v>2.5680000000000001</v>
      </c>
      <c r="I213" s="240">
        <v>2.3969999999999998</v>
      </c>
      <c r="J213" s="240">
        <v>8.0000000000000002E-3</v>
      </c>
    </row>
    <row r="214" spans="2:10">
      <c r="B214" s="240" t="s">
        <v>86</v>
      </c>
      <c r="C214" s="240">
        <v>14</v>
      </c>
      <c r="D214" s="240" t="s">
        <v>145</v>
      </c>
      <c r="E214" s="240">
        <v>0.73</v>
      </c>
      <c r="F214" s="240">
        <v>-2.04</v>
      </c>
      <c r="G214" s="240">
        <v>751.95</v>
      </c>
      <c r="H214" s="240">
        <v>2.5779999999999998</v>
      </c>
      <c r="I214" s="240">
        <v>1.0629999999999999</v>
      </c>
      <c r="J214" s="240">
        <v>8.0000000000000002E-3</v>
      </c>
    </row>
    <row r="215" spans="2:10">
      <c r="B215" s="240" t="s">
        <v>86</v>
      </c>
      <c r="C215" s="240">
        <v>14</v>
      </c>
      <c r="D215" s="240" t="s">
        <v>146</v>
      </c>
      <c r="E215" s="240">
        <v>1.71</v>
      </c>
      <c r="F215" s="240">
        <v>-2.06</v>
      </c>
      <c r="G215" s="240">
        <v>740.05</v>
      </c>
      <c r="H215" s="240">
        <v>2.6040000000000001</v>
      </c>
      <c r="I215" s="240">
        <v>2.7160000000000002</v>
      </c>
      <c r="J215" s="240">
        <v>0.01</v>
      </c>
    </row>
    <row r="216" spans="2:10">
      <c r="B216" s="240" t="s">
        <v>86</v>
      </c>
      <c r="C216" s="240">
        <v>14</v>
      </c>
      <c r="D216" s="240" t="s">
        <v>147</v>
      </c>
      <c r="E216" s="240">
        <v>0.59</v>
      </c>
      <c r="F216" s="240">
        <v>-1.87</v>
      </c>
      <c r="G216" s="240">
        <v>1369</v>
      </c>
      <c r="H216" s="240">
        <v>1.671</v>
      </c>
      <c r="I216" s="240">
        <v>0.80400000000000005</v>
      </c>
      <c r="J216" s="240">
        <v>7.0000000000000001E-3</v>
      </c>
    </row>
    <row r="217" spans="2:10">
      <c r="B217" s="240" t="s">
        <v>86</v>
      </c>
      <c r="C217" s="240">
        <v>14</v>
      </c>
      <c r="D217" s="240" t="s">
        <v>148</v>
      </c>
      <c r="E217" s="240">
        <v>1.63</v>
      </c>
      <c r="F217" s="240">
        <v>-1.87</v>
      </c>
      <c r="G217" s="240">
        <v>1361.72</v>
      </c>
      <c r="H217" s="240">
        <v>1.659</v>
      </c>
      <c r="I217" s="240">
        <v>2.4900000000000002</v>
      </c>
      <c r="J217" s="240">
        <v>7.0000000000000001E-3</v>
      </c>
    </row>
    <row r="218" spans="2:10">
      <c r="B218" s="240" t="s">
        <v>86</v>
      </c>
      <c r="C218" s="240">
        <v>14</v>
      </c>
      <c r="D218" s="240" t="s">
        <v>149</v>
      </c>
      <c r="E218" s="240">
        <v>1.24</v>
      </c>
      <c r="F218" s="240">
        <v>-2.23</v>
      </c>
      <c r="G218" s="240">
        <v>1322.52</v>
      </c>
      <c r="H218" s="240">
        <v>2.2770000000000001</v>
      </c>
      <c r="I218" s="240">
        <v>1.8540000000000001</v>
      </c>
      <c r="J218" s="240">
        <v>8.0000000000000002E-3</v>
      </c>
    </row>
    <row r="219" spans="2:10">
      <c r="B219" s="240" t="s">
        <v>86</v>
      </c>
      <c r="C219" s="240">
        <v>14</v>
      </c>
      <c r="D219" s="240" t="s">
        <v>150</v>
      </c>
      <c r="E219" s="240">
        <v>0.98</v>
      </c>
      <c r="F219" s="240">
        <v>-1.5</v>
      </c>
      <c r="G219" s="240">
        <v>1408.2</v>
      </c>
      <c r="H219" s="240">
        <v>1.054</v>
      </c>
      <c r="I219" s="240">
        <v>1.44</v>
      </c>
      <c r="J219" s="240">
        <v>5.0000000000000001E-3</v>
      </c>
    </row>
    <row r="220" spans="2:10">
      <c r="B220" s="240" t="s">
        <v>86</v>
      </c>
      <c r="C220" s="240">
        <v>14</v>
      </c>
      <c r="D220" s="240" t="s">
        <v>151</v>
      </c>
      <c r="E220" s="240">
        <v>2.94</v>
      </c>
      <c r="F220" s="240">
        <v>-0.78</v>
      </c>
      <c r="G220" s="240">
        <v>948.66</v>
      </c>
      <c r="H220" s="240">
        <v>1.7949999999999999</v>
      </c>
      <c r="I220" s="240">
        <v>4.7169999999999996</v>
      </c>
      <c r="J220" s="240">
        <v>1.2999999999999999E-2</v>
      </c>
    </row>
    <row r="221" spans="2:10">
      <c r="B221" s="240" t="s">
        <v>86</v>
      </c>
      <c r="C221" s="240">
        <v>14</v>
      </c>
      <c r="D221" s="240" t="s">
        <v>152</v>
      </c>
      <c r="E221" s="240">
        <v>-1.47</v>
      </c>
      <c r="F221" s="240">
        <v>-1.64</v>
      </c>
      <c r="G221" s="240">
        <v>848.59</v>
      </c>
      <c r="H221" s="240">
        <v>0.32300000000000001</v>
      </c>
      <c r="I221" s="240">
        <v>-2.5339999999999998</v>
      </c>
      <c r="J221" s="240">
        <v>-4.0000000000000001E-3</v>
      </c>
    </row>
    <row r="222" spans="2:10">
      <c r="B222" s="240" t="s">
        <v>86</v>
      </c>
      <c r="C222" s="240">
        <v>14</v>
      </c>
      <c r="D222" s="240" t="s">
        <v>153</v>
      </c>
      <c r="E222" s="240">
        <v>2.42</v>
      </c>
      <c r="F222" s="240">
        <v>-0.2</v>
      </c>
      <c r="G222" s="240">
        <v>1020.55</v>
      </c>
      <c r="H222" s="240">
        <v>2.798</v>
      </c>
      <c r="I222" s="240">
        <v>3.8410000000000002</v>
      </c>
      <c r="J222" s="240">
        <v>1.4E-2</v>
      </c>
    </row>
    <row r="223" spans="2:10">
      <c r="B223" s="240" t="s">
        <v>86</v>
      </c>
      <c r="C223" s="240">
        <v>14</v>
      </c>
      <c r="D223" s="240" t="s">
        <v>154</v>
      </c>
      <c r="E223" s="240">
        <v>-0.96</v>
      </c>
      <c r="F223" s="240">
        <v>-2.2200000000000002</v>
      </c>
      <c r="G223" s="240">
        <v>776.71</v>
      </c>
      <c r="H223" s="240">
        <v>-0.68100000000000005</v>
      </c>
      <c r="I223" s="240">
        <v>-1.659</v>
      </c>
      <c r="J223" s="240">
        <v>-5.0000000000000001E-3</v>
      </c>
    </row>
    <row r="224" spans="2:10">
      <c r="B224" s="240" t="s">
        <v>86</v>
      </c>
      <c r="C224" s="240">
        <v>14</v>
      </c>
      <c r="D224" s="240" t="s">
        <v>155</v>
      </c>
      <c r="E224" s="240">
        <v>5.35</v>
      </c>
      <c r="F224" s="240">
        <v>-0.16</v>
      </c>
      <c r="G224" s="240">
        <v>997.82</v>
      </c>
      <c r="H224" s="240">
        <v>2.8330000000000002</v>
      </c>
      <c r="I224" s="240">
        <v>8.6780000000000008</v>
      </c>
      <c r="J224" s="240">
        <v>2.5000000000000001E-2</v>
      </c>
    </row>
    <row r="225" spans="2:10">
      <c r="B225" s="240" t="s">
        <v>86</v>
      </c>
      <c r="C225" s="240">
        <v>14</v>
      </c>
      <c r="D225" s="240" t="s">
        <v>156</v>
      </c>
      <c r="E225" s="240">
        <v>-3.88</v>
      </c>
      <c r="F225" s="240">
        <v>-2.25</v>
      </c>
      <c r="G225" s="240">
        <v>799.43</v>
      </c>
      <c r="H225" s="240">
        <v>-0.71599999999999997</v>
      </c>
      <c r="I225" s="240">
        <v>-6.4960000000000004</v>
      </c>
      <c r="J225" s="240">
        <v>-1.6E-2</v>
      </c>
    </row>
    <row r="226" spans="2:10">
      <c r="B226" s="240" t="s">
        <v>86</v>
      </c>
      <c r="C226" s="240">
        <v>14</v>
      </c>
      <c r="D226" s="240" t="s">
        <v>157</v>
      </c>
      <c r="E226" s="240">
        <v>4.04</v>
      </c>
      <c r="F226" s="240">
        <v>1.2</v>
      </c>
      <c r="G226" s="240">
        <v>1141.9000000000001</v>
      </c>
      <c r="H226" s="240">
        <v>5.1689999999999996</v>
      </c>
      <c r="I226" s="240">
        <v>6.4640000000000004</v>
      </c>
      <c r="J226" s="240">
        <v>2.7E-2</v>
      </c>
    </row>
    <row r="227" spans="2:10">
      <c r="B227" s="240" t="s">
        <v>86</v>
      </c>
      <c r="C227" s="240">
        <v>14</v>
      </c>
      <c r="D227" s="240" t="s">
        <v>158</v>
      </c>
      <c r="E227" s="240">
        <v>-2.57</v>
      </c>
      <c r="F227" s="240">
        <v>-3.62</v>
      </c>
      <c r="G227" s="240">
        <v>655.35</v>
      </c>
      <c r="H227" s="240">
        <v>-3.052</v>
      </c>
      <c r="I227" s="240">
        <v>-4.282</v>
      </c>
      <c r="J227" s="240">
        <v>-1.7999999999999999E-2</v>
      </c>
    </row>
    <row r="228" spans="2:10">
      <c r="B228" s="240" t="s">
        <v>86</v>
      </c>
      <c r="C228" s="240">
        <v>21</v>
      </c>
      <c r="D228" s="240" t="s">
        <v>87</v>
      </c>
      <c r="E228" s="240">
        <v>-1.21</v>
      </c>
      <c r="F228" s="240">
        <v>-0.08</v>
      </c>
      <c r="G228" s="240">
        <v>139.87</v>
      </c>
      <c r="H228" s="240">
        <v>1.4999999999999999E-2</v>
      </c>
      <c r="I228" s="240">
        <v>-1.907</v>
      </c>
      <c r="J228" s="240">
        <v>3.0000000000000001E-3</v>
      </c>
    </row>
    <row r="229" spans="2:10">
      <c r="B229" s="240" t="s">
        <v>86</v>
      </c>
      <c r="C229" s="240">
        <v>21</v>
      </c>
      <c r="D229" s="240" t="s">
        <v>88</v>
      </c>
      <c r="E229" s="240">
        <v>0.27</v>
      </c>
      <c r="F229" s="240">
        <v>-0.82</v>
      </c>
      <c r="G229" s="240">
        <v>-109.23</v>
      </c>
      <c r="H229" s="240">
        <v>1.429</v>
      </c>
      <c r="I229" s="240">
        <v>0.35</v>
      </c>
      <c r="J229" s="240">
        <v>1E-3</v>
      </c>
    </row>
    <row r="230" spans="2:10">
      <c r="B230" s="240" t="s">
        <v>86</v>
      </c>
      <c r="C230" s="240">
        <v>21</v>
      </c>
      <c r="D230" s="240" t="s">
        <v>89</v>
      </c>
      <c r="E230" s="240">
        <v>-1.91</v>
      </c>
      <c r="F230" s="240">
        <v>-0.35</v>
      </c>
      <c r="G230" s="240">
        <v>157.72999999999999</v>
      </c>
      <c r="H230" s="240">
        <v>0.437</v>
      </c>
      <c r="I230" s="240">
        <v>-3.012</v>
      </c>
      <c r="J230" s="240">
        <v>-3.0000000000000001E-3</v>
      </c>
    </row>
    <row r="231" spans="2:10">
      <c r="B231" s="240" t="s">
        <v>86</v>
      </c>
      <c r="C231" s="240">
        <v>21</v>
      </c>
      <c r="D231" s="240" t="s">
        <v>90</v>
      </c>
      <c r="E231" s="240">
        <v>0.66</v>
      </c>
      <c r="F231" s="240">
        <v>-0.67</v>
      </c>
      <c r="G231" s="240">
        <v>-119.24</v>
      </c>
      <c r="H231" s="240">
        <v>1.1910000000000001</v>
      </c>
      <c r="I231" s="240">
        <v>0.97299999999999998</v>
      </c>
      <c r="J231" s="240">
        <v>5.0000000000000001E-3</v>
      </c>
    </row>
    <row r="232" spans="2:10">
      <c r="B232" s="240" t="s">
        <v>86</v>
      </c>
      <c r="C232" s="240">
        <v>21</v>
      </c>
      <c r="D232" s="240" t="s">
        <v>12</v>
      </c>
      <c r="E232" s="240">
        <v>-996.34</v>
      </c>
      <c r="F232" s="240">
        <v>-109.75</v>
      </c>
      <c r="G232" s="240">
        <v>87035.28</v>
      </c>
      <c r="H232" s="240">
        <v>103.834</v>
      </c>
      <c r="I232" s="240">
        <v>-1575.8050000000001</v>
      </c>
      <c r="J232" s="240">
        <v>0.58199999999999996</v>
      </c>
    </row>
    <row r="233" spans="2:10">
      <c r="B233" s="240" t="s">
        <v>86</v>
      </c>
      <c r="C233" s="240">
        <v>21</v>
      </c>
      <c r="D233" s="240" t="s">
        <v>13</v>
      </c>
      <c r="E233" s="240">
        <v>139.12</v>
      </c>
      <c r="F233" s="240">
        <v>-614.86</v>
      </c>
      <c r="G233" s="240">
        <v>-63643.71</v>
      </c>
      <c r="H233" s="240">
        <v>1050.0350000000001</v>
      </c>
      <c r="I233" s="240">
        <v>180.07300000000001</v>
      </c>
      <c r="J233" s="240">
        <v>0.77400000000000002</v>
      </c>
    </row>
    <row r="234" spans="2:10">
      <c r="B234" s="240" t="s">
        <v>86</v>
      </c>
      <c r="C234" s="240">
        <v>21</v>
      </c>
      <c r="D234" s="240" t="s">
        <v>14</v>
      </c>
      <c r="E234" s="240">
        <v>-138.94999999999999</v>
      </c>
      <c r="F234" s="240">
        <v>-53.47</v>
      </c>
      <c r="G234" s="240">
        <v>2871.79</v>
      </c>
      <c r="H234" s="240">
        <v>83.597999999999999</v>
      </c>
      <c r="I234" s="240">
        <v>-219.40299999999999</v>
      </c>
      <c r="J234" s="240">
        <v>-1.113</v>
      </c>
    </row>
    <row r="235" spans="2:10">
      <c r="B235" s="240" t="s">
        <v>86</v>
      </c>
      <c r="C235" s="240">
        <v>21</v>
      </c>
      <c r="D235" s="240" t="s">
        <v>91</v>
      </c>
      <c r="E235" s="240">
        <v>1.77</v>
      </c>
      <c r="F235" s="240">
        <v>0.42</v>
      </c>
      <c r="G235" s="240">
        <v>119.04</v>
      </c>
      <c r="H235" s="240">
        <v>0.60599999999999998</v>
      </c>
      <c r="I235" s="240">
        <v>2.8140000000000001</v>
      </c>
      <c r="J235" s="240">
        <v>6.0000000000000001E-3</v>
      </c>
    </row>
    <row r="236" spans="2:10">
      <c r="B236" s="240" t="s">
        <v>86</v>
      </c>
      <c r="C236" s="240">
        <v>21</v>
      </c>
      <c r="D236" s="240" t="s">
        <v>92</v>
      </c>
      <c r="E236" s="240">
        <v>0.97</v>
      </c>
      <c r="F236" s="240">
        <v>0.85</v>
      </c>
      <c r="G236" s="240">
        <v>96.08</v>
      </c>
      <c r="H236" s="240">
        <v>1.427</v>
      </c>
      <c r="I236" s="240">
        <v>1.498</v>
      </c>
      <c r="J236" s="240">
        <v>7.0000000000000001E-3</v>
      </c>
    </row>
    <row r="237" spans="2:10">
      <c r="B237" s="240" t="s">
        <v>86</v>
      </c>
      <c r="C237" s="240">
        <v>21</v>
      </c>
      <c r="D237" s="240" t="s">
        <v>93</v>
      </c>
      <c r="E237" s="240">
        <v>4.3600000000000003</v>
      </c>
      <c r="F237" s="240">
        <v>1.01</v>
      </c>
      <c r="G237" s="240">
        <v>279.99</v>
      </c>
      <c r="H237" s="240">
        <v>1.4750000000000001</v>
      </c>
      <c r="I237" s="240">
        <v>6.9260000000000002</v>
      </c>
      <c r="J237" s="240">
        <v>1.4999999999999999E-2</v>
      </c>
    </row>
    <row r="238" spans="2:10">
      <c r="B238" s="240" t="s">
        <v>86</v>
      </c>
      <c r="C238" s="240">
        <v>21</v>
      </c>
      <c r="D238" s="240" t="s">
        <v>94</v>
      </c>
      <c r="E238" s="240">
        <v>2.29</v>
      </c>
      <c r="F238" s="240">
        <v>2</v>
      </c>
      <c r="G238" s="240">
        <v>196.59</v>
      </c>
      <c r="H238" s="240">
        <v>3.3479999999999999</v>
      </c>
      <c r="I238" s="240">
        <v>3.5670000000000002</v>
      </c>
      <c r="J238" s="240">
        <v>1.7999999999999999E-2</v>
      </c>
    </row>
    <row r="239" spans="2:10">
      <c r="B239" s="240" t="s">
        <v>86</v>
      </c>
      <c r="C239" s="240">
        <v>21</v>
      </c>
      <c r="D239" s="240" t="s">
        <v>95</v>
      </c>
      <c r="E239" s="240">
        <v>-0.47</v>
      </c>
      <c r="F239" s="240">
        <v>-0.13</v>
      </c>
      <c r="G239" s="240">
        <v>812.26</v>
      </c>
      <c r="H239" s="240">
        <v>-0.18099999999999999</v>
      </c>
      <c r="I239" s="240">
        <v>-0.129</v>
      </c>
      <c r="J239" s="240">
        <v>4.0000000000000001E-3</v>
      </c>
    </row>
    <row r="240" spans="2:10">
      <c r="B240" s="240" t="s">
        <v>86</v>
      </c>
      <c r="C240" s="240">
        <v>21</v>
      </c>
      <c r="D240" s="240" t="s">
        <v>96</v>
      </c>
      <c r="E240" s="240">
        <v>-0.47</v>
      </c>
      <c r="F240" s="240">
        <v>-0.13</v>
      </c>
      <c r="G240" s="240">
        <v>812.26</v>
      </c>
      <c r="H240" s="240">
        <v>-0.18099999999999999</v>
      </c>
      <c r="I240" s="240">
        <v>-0.129</v>
      </c>
      <c r="J240" s="240">
        <v>4.0000000000000001E-3</v>
      </c>
    </row>
    <row r="241" spans="2:10">
      <c r="B241" s="240" t="s">
        <v>86</v>
      </c>
      <c r="C241" s="240">
        <v>21</v>
      </c>
      <c r="D241" s="240" t="s">
        <v>97</v>
      </c>
      <c r="E241" s="240">
        <v>-0.39</v>
      </c>
      <c r="F241" s="240">
        <v>-0.05</v>
      </c>
      <c r="G241" s="240">
        <v>30.18</v>
      </c>
      <c r="H241" s="240">
        <v>4.8000000000000001E-2</v>
      </c>
      <c r="I241" s="240">
        <v>-0.59599999999999997</v>
      </c>
      <c r="J241" s="240">
        <v>0</v>
      </c>
    </row>
    <row r="242" spans="2:10">
      <c r="B242" s="240" t="s">
        <v>86</v>
      </c>
      <c r="C242" s="240">
        <v>21</v>
      </c>
      <c r="D242" s="240" t="s">
        <v>98</v>
      </c>
      <c r="E242" s="240">
        <v>0.11</v>
      </c>
      <c r="F242" s="240">
        <v>-0.21</v>
      </c>
      <c r="G242" s="240">
        <v>-22.35</v>
      </c>
      <c r="H242" s="240">
        <v>0.34499999999999997</v>
      </c>
      <c r="I242" s="240">
        <v>0.16400000000000001</v>
      </c>
      <c r="J242" s="240">
        <v>1E-3</v>
      </c>
    </row>
    <row r="243" spans="2:10">
      <c r="B243" s="240" t="s">
        <v>86</v>
      </c>
      <c r="C243" s="240">
        <v>21</v>
      </c>
      <c r="D243" s="240" t="s">
        <v>99</v>
      </c>
      <c r="E243" s="240">
        <v>-1.99</v>
      </c>
      <c r="F243" s="240">
        <v>-0.5</v>
      </c>
      <c r="G243" s="240">
        <v>949.55</v>
      </c>
      <c r="H243" s="240">
        <v>0.31</v>
      </c>
      <c r="I243" s="240">
        <v>-2.5259999999999998</v>
      </c>
      <c r="J243" s="240">
        <v>8.0000000000000002E-3</v>
      </c>
    </row>
    <row r="244" spans="2:10">
      <c r="B244" s="240" t="s">
        <v>86</v>
      </c>
      <c r="C244" s="240">
        <v>21</v>
      </c>
      <c r="D244" s="240" t="s">
        <v>100</v>
      </c>
      <c r="E244" s="240">
        <v>-2.15</v>
      </c>
      <c r="F244" s="240">
        <v>-0.01</v>
      </c>
      <c r="G244" s="240">
        <v>1015.09</v>
      </c>
      <c r="H244" s="240">
        <v>-0.54700000000000004</v>
      </c>
      <c r="I244" s="240">
        <v>-2.7360000000000002</v>
      </c>
      <c r="J244" s="240">
        <v>7.0000000000000001E-3</v>
      </c>
    </row>
    <row r="245" spans="2:10">
      <c r="B245" s="240" t="s">
        <v>86</v>
      </c>
      <c r="C245" s="240">
        <v>21</v>
      </c>
      <c r="D245" s="240" t="s">
        <v>101</v>
      </c>
      <c r="E245" s="240">
        <v>-1.87</v>
      </c>
      <c r="F245" s="240">
        <v>-0.46</v>
      </c>
      <c r="G245" s="240">
        <v>946.54</v>
      </c>
      <c r="H245" s="240">
        <v>0.23899999999999999</v>
      </c>
      <c r="I245" s="240">
        <v>-2.339</v>
      </c>
      <c r="J245" s="240">
        <v>8.9999999999999993E-3</v>
      </c>
    </row>
    <row r="246" spans="2:10">
      <c r="B246" s="240" t="s">
        <v>86</v>
      </c>
      <c r="C246" s="240">
        <v>21</v>
      </c>
      <c r="D246" s="240" t="s">
        <v>102</v>
      </c>
      <c r="E246" s="240">
        <v>-2.27</v>
      </c>
      <c r="F246" s="240">
        <v>-0.06</v>
      </c>
      <c r="G246" s="240">
        <v>1018.09</v>
      </c>
      <c r="H246" s="240">
        <v>-0.47599999999999998</v>
      </c>
      <c r="I246" s="240">
        <v>-2.923</v>
      </c>
      <c r="J246" s="240">
        <v>6.0000000000000001E-3</v>
      </c>
    </row>
    <row r="247" spans="2:10">
      <c r="B247" s="240" t="s">
        <v>86</v>
      </c>
      <c r="C247" s="240">
        <v>21</v>
      </c>
      <c r="D247" s="240" t="s">
        <v>103</v>
      </c>
      <c r="E247" s="240">
        <v>-2.69</v>
      </c>
      <c r="F247" s="240">
        <v>-0.77</v>
      </c>
      <c r="G247" s="240">
        <v>967.4</v>
      </c>
      <c r="H247" s="240">
        <v>0.73299999999999998</v>
      </c>
      <c r="I247" s="240">
        <v>-3.6309999999999998</v>
      </c>
      <c r="J247" s="240">
        <v>2E-3</v>
      </c>
    </row>
    <row r="248" spans="2:10">
      <c r="B248" s="240" t="s">
        <v>86</v>
      </c>
      <c r="C248" s="240">
        <v>21</v>
      </c>
      <c r="D248" s="240" t="s">
        <v>104</v>
      </c>
      <c r="E248" s="240">
        <v>-2.85</v>
      </c>
      <c r="F248" s="240">
        <v>-0.28000000000000003</v>
      </c>
      <c r="G248" s="240">
        <v>1032.94</v>
      </c>
      <c r="H248" s="240">
        <v>-0.125</v>
      </c>
      <c r="I248" s="240">
        <v>-3.8410000000000002</v>
      </c>
      <c r="J248" s="240">
        <v>1E-3</v>
      </c>
    </row>
    <row r="249" spans="2:10">
      <c r="B249" s="240" t="s">
        <v>86</v>
      </c>
      <c r="C249" s="240">
        <v>21</v>
      </c>
      <c r="D249" s="240" t="s">
        <v>105</v>
      </c>
      <c r="E249" s="240">
        <v>-2.57</v>
      </c>
      <c r="F249" s="240">
        <v>-0.73</v>
      </c>
      <c r="G249" s="240">
        <v>964.4</v>
      </c>
      <c r="H249" s="240">
        <v>0.66200000000000003</v>
      </c>
      <c r="I249" s="240">
        <v>-3.444</v>
      </c>
      <c r="J249" s="240">
        <v>3.0000000000000001E-3</v>
      </c>
    </row>
    <row r="250" spans="2:10">
      <c r="B250" s="240" t="s">
        <v>86</v>
      </c>
      <c r="C250" s="240">
        <v>21</v>
      </c>
      <c r="D250" s="240" t="s">
        <v>106</v>
      </c>
      <c r="E250" s="240">
        <v>-2.97</v>
      </c>
      <c r="F250" s="240">
        <v>-0.33</v>
      </c>
      <c r="G250" s="240">
        <v>1035.94</v>
      </c>
      <c r="H250" s="240">
        <v>-5.2999999999999999E-2</v>
      </c>
      <c r="I250" s="240">
        <v>-4.0279999999999996</v>
      </c>
      <c r="J250" s="240">
        <v>0</v>
      </c>
    </row>
    <row r="251" spans="2:10">
      <c r="B251" s="240" t="s">
        <v>86</v>
      </c>
      <c r="C251" s="240">
        <v>21</v>
      </c>
      <c r="D251" s="240" t="s">
        <v>107</v>
      </c>
      <c r="E251" s="240">
        <v>1.21</v>
      </c>
      <c r="F251" s="240">
        <v>-0.25</v>
      </c>
      <c r="G251" s="240">
        <v>609.44000000000005</v>
      </c>
      <c r="H251" s="240">
        <v>0.185</v>
      </c>
      <c r="I251" s="240">
        <v>2.4790000000000001</v>
      </c>
      <c r="J251" s="240">
        <v>2E-3</v>
      </c>
    </row>
    <row r="252" spans="2:10">
      <c r="B252" s="240" t="s">
        <v>86</v>
      </c>
      <c r="C252" s="240">
        <v>21</v>
      </c>
      <c r="D252" s="240" t="s">
        <v>108</v>
      </c>
      <c r="E252" s="240">
        <v>1.04</v>
      </c>
      <c r="F252" s="240">
        <v>0.24</v>
      </c>
      <c r="G252" s="240">
        <v>674.98</v>
      </c>
      <c r="H252" s="240">
        <v>-0.67200000000000004</v>
      </c>
      <c r="I252" s="240">
        <v>2.2690000000000001</v>
      </c>
      <c r="J252" s="240">
        <v>1E-3</v>
      </c>
    </row>
    <row r="253" spans="2:10">
      <c r="B253" s="240" t="s">
        <v>86</v>
      </c>
      <c r="C253" s="240">
        <v>21</v>
      </c>
      <c r="D253" s="240" t="s">
        <v>109</v>
      </c>
      <c r="E253" s="240">
        <v>1.32</v>
      </c>
      <c r="F253" s="240">
        <v>-0.21</v>
      </c>
      <c r="G253" s="240">
        <v>606.44000000000005</v>
      </c>
      <c r="H253" s="240">
        <v>0.114</v>
      </c>
      <c r="I253" s="240">
        <v>2.6659999999999999</v>
      </c>
      <c r="J253" s="240">
        <v>3.0000000000000001E-3</v>
      </c>
    </row>
    <row r="254" spans="2:10">
      <c r="B254" s="240" t="s">
        <v>86</v>
      </c>
      <c r="C254" s="240">
        <v>21</v>
      </c>
      <c r="D254" s="240" t="s">
        <v>110</v>
      </c>
      <c r="E254" s="240">
        <v>0.93</v>
      </c>
      <c r="F254" s="240">
        <v>0.19</v>
      </c>
      <c r="G254" s="240">
        <v>677.98</v>
      </c>
      <c r="H254" s="240">
        <v>-0.60099999999999998</v>
      </c>
      <c r="I254" s="240">
        <v>2.0819999999999999</v>
      </c>
      <c r="J254" s="240">
        <v>0</v>
      </c>
    </row>
    <row r="255" spans="2:10">
      <c r="B255" s="240" t="s">
        <v>86</v>
      </c>
      <c r="C255" s="240">
        <v>21</v>
      </c>
      <c r="D255" s="240" t="s">
        <v>111</v>
      </c>
      <c r="E255" s="240">
        <v>1.91</v>
      </c>
      <c r="F255" s="240">
        <v>0.02</v>
      </c>
      <c r="G255" s="240">
        <v>591.59</v>
      </c>
      <c r="H255" s="240">
        <v>-0.23699999999999999</v>
      </c>
      <c r="I255" s="240">
        <v>3.5840000000000001</v>
      </c>
      <c r="J255" s="240">
        <v>7.0000000000000001E-3</v>
      </c>
    </row>
    <row r="256" spans="2:10">
      <c r="B256" s="240" t="s">
        <v>86</v>
      </c>
      <c r="C256" s="240">
        <v>21</v>
      </c>
      <c r="D256" s="240" t="s">
        <v>112</v>
      </c>
      <c r="E256" s="240">
        <v>1.75</v>
      </c>
      <c r="F256" s="240">
        <v>0.51</v>
      </c>
      <c r="G256" s="240">
        <v>657.13</v>
      </c>
      <c r="H256" s="240">
        <v>-1.095</v>
      </c>
      <c r="I256" s="240">
        <v>3.3740000000000001</v>
      </c>
      <c r="J256" s="240">
        <v>7.0000000000000001E-3</v>
      </c>
    </row>
    <row r="257" spans="2:10">
      <c r="B257" s="240" t="s">
        <v>86</v>
      </c>
      <c r="C257" s="240">
        <v>21</v>
      </c>
      <c r="D257" s="240" t="s">
        <v>113</v>
      </c>
      <c r="E257" s="240">
        <v>2.0299999999999998</v>
      </c>
      <c r="F257" s="240">
        <v>0.06</v>
      </c>
      <c r="G257" s="240">
        <v>588.59</v>
      </c>
      <c r="H257" s="240">
        <v>-0.309</v>
      </c>
      <c r="I257" s="240">
        <v>3.7709999999999999</v>
      </c>
      <c r="J257" s="240">
        <v>8.0000000000000002E-3</v>
      </c>
    </row>
    <row r="258" spans="2:10">
      <c r="B258" s="240" t="s">
        <v>86</v>
      </c>
      <c r="C258" s="240">
        <v>21</v>
      </c>
      <c r="D258" s="240" t="s">
        <v>114</v>
      </c>
      <c r="E258" s="240">
        <v>1.63</v>
      </c>
      <c r="F258" s="240">
        <v>0.46</v>
      </c>
      <c r="G258" s="240">
        <v>660.13</v>
      </c>
      <c r="H258" s="240">
        <v>-1.0229999999999999</v>
      </c>
      <c r="I258" s="240">
        <v>3.1869999999999998</v>
      </c>
      <c r="J258" s="240">
        <v>6.0000000000000001E-3</v>
      </c>
    </row>
    <row r="259" spans="2:10">
      <c r="B259" s="240" t="s">
        <v>86</v>
      </c>
      <c r="C259" s="240">
        <v>21</v>
      </c>
      <c r="D259" s="240" t="s">
        <v>115</v>
      </c>
      <c r="E259" s="240">
        <v>-0.45</v>
      </c>
      <c r="F259" s="240">
        <v>-1.19</v>
      </c>
      <c r="G259" s="240">
        <v>722.64</v>
      </c>
      <c r="H259" s="240">
        <v>1.5980000000000001</v>
      </c>
      <c r="I259" s="240">
        <v>-0.187</v>
      </c>
      <c r="J259" s="240">
        <v>8.0000000000000002E-3</v>
      </c>
    </row>
    <row r="260" spans="2:10">
      <c r="B260" s="240" t="s">
        <v>86</v>
      </c>
      <c r="C260" s="240">
        <v>21</v>
      </c>
      <c r="D260" s="240" t="s">
        <v>116</v>
      </c>
      <c r="E260" s="240">
        <v>0.27</v>
      </c>
      <c r="F260" s="240">
        <v>-1.1499999999999999</v>
      </c>
      <c r="G260" s="240">
        <v>638.71</v>
      </c>
      <c r="H260" s="240">
        <v>1.589</v>
      </c>
      <c r="I260" s="240">
        <v>0.95699999999999996</v>
      </c>
      <c r="J260" s="240">
        <v>6.0000000000000001E-3</v>
      </c>
    </row>
    <row r="261" spans="2:10">
      <c r="B261" s="240" t="s">
        <v>86</v>
      </c>
      <c r="C261" s="240">
        <v>21</v>
      </c>
      <c r="D261" s="240" t="s">
        <v>117</v>
      </c>
      <c r="E261" s="240">
        <v>-0.66</v>
      </c>
      <c r="F261" s="240">
        <v>-1.27</v>
      </c>
      <c r="G261" s="240">
        <v>727.99</v>
      </c>
      <c r="H261" s="240">
        <v>1.7250000000000001</v>
      </c>
      <c r="I261" s="240">
        <v>-0.51800000000000002</v>
      </c>
      <c r="J261" s="240">
        <v>6.0000000000000001E-3</v>
      </c>
    </row>
    <row r="262" spans="2:10">
      <c r="B262" s="240" t="s">
        <v>86</v>
      </c>
      <c r="C262" s="240">
        <v>21</v>
      </c>
      <c r="D262" s="240" t="s">
        <v>118</v>
      </c>
      <c r="E262" s="240">
        <v>0.48</v>
      </c>
      <c r="F262" s="240">
        <v>-1.06</v>
      </c>
      <c r="G262" s="240">
        <v>633.36</v>
      </c>
      <c r="H262" s="240">
        <v>1.4630000000000001</v>
      </c>
      <c r="I262" s="240">
        <v>1.2889999999999999</v>
      </c>
      <c r="J262" s="240">
        <v>7.0000000000000001E-3</v>
      </c>
    </row>
    <row r="263" spans="2:10">
      <c r="B263" s="240" t="s">
        <v>86</v>
      </c>
      <c r="C263" s="240">
        <v>21</v>
      </c>
      <c r="D263" s="240" t="s">
        <v>119</v>
      </c>
      <c r="E263" s="240">
        <v>-0.06</v>
      </c>
      <c r="F263" s="240">
        <v>-1.04</v>
      </c>
      <c r="G263" s="240">
        <v>712.63</v>
      </c>
      <c r="H263" s="240">
        <v>1.36</v>
      </c>
      <c r="I263" s="240">
        <v>0.436</v>
      </c>
      <c r="J263" s="240">
        <v>1.0999999999999999E-2</v>
      </c>
    </row>
    <row r="264" spans="2:10">
      <c r="B264" s="240" t="s">
        <v>86</v>
      </c>
      <c r="C264" s="240">
        <v>21</v>
      </c>
      <c r="D264" s="240" t="s">
        <v>120</v>
      </c>
      <c r="E264" s="240">
        <v>0.67</v>
      </c>
      <c r="F264" s="240">
        <v>-0.99</v>
      </c>
      <c r="G264" s="240">
        <v>628.71</v>
      </c>
      <c r="H264" s="240">
        <v>1.351</v>
      </c>
      <c r="I264" s="240">
        <v>1.58</v>
      </c>
      <c r="J264" s="240">
        <v>8.9999999999999993E-3</v>
      </c>
    </row>
    <row r="265" spans="2:10">
      <c r="B265" s="240" t="s">
        <v>86</v>
      </c>
      <c r="C265" s="240">
        <v>21</v>
      </c>
      <c r="D265" s="240" t="s">
        <v>121</v>
      </c>
      <c r="E265" s="240">
        <v>-0.27</v>
      </c>
      <c r="F265" s="240">
        <v>-1.1200000000000001</v>
      </c>
      <c r="G265" s="240">
        <v>717.99</v>
      </c>
      <c r="H265" s="240">
        <v>1.4870000000000001</v>
      </c>
      <c r="I265" s="240">
        <v>0.105</v>
      </c>
      <c r="J265" s="240">
        <v>8.9999999999999993E-3</v>
      </c>
    </row>
    <row r="266" spans="2:10">
      <c r="B266" s="240" t="s">
        <v>86</v>
      </c>
      <c r="C266" s="240">
        <v>21</v>
      </c>
      <c r="D266" s="240" t="s">
        <v>122</v>
      </c>
      <c r="E266" s="240">
        <v>0.88</v>
      </c>
      <c r="F266" s="240">
        <v>-0.91</v>
      </c>
      <c r="G266" s="240">
        <v>623.35</v>
      </c>
      <c r="H266" s="240">
        <v>1.224</v>
      </c>
      <c r="I266" s="240">
        <v>1.9119999999999999</v>
      </c>
      <c r="J266" s="240">
        <v>1.0999999999999999E-2</v>
      </c>
    </row>
    <row r="267" spans="2:10">
      <c r="B267" s="240" t="s">
        <v>86</v>
      </c>
      <c r="C267" s="240">
        <v>21</v>
      </c>
      <c r="D267" s="240" t="s">
        <v>123</v>
      </c>
      <c r="E267" s="240">
        <v>-1.21</v>
      </c>
      <c r="F267" s="240">
        <v>0.88</v>
      </c>
      <c r="G267" s="240">
        <v>985.81</v>
      </c>
      <c r="H267" s="240">
        <v>-1.9510000000000001</v>
      </c>
      <c r="I267" s="240">
        <v>-1.214</v>
      </c>
      <c r="J267" s="240">
        <v>3.0000000000000001E-3</v>
      </c>
    </row>
    <row r="268" spans="2:10">
      <c r="B268" s="240" t="s">
        <v>86</v>
      </c>
      <c r="C268" s="240">
        <v>21</v>
      </c>
      <c r="D268" s="240" t="s">
        <v>124</v>
      </c>
      <c r="E268" s="240">
        <v>-0.49</v>
      </c>
      <c r="F268" s="240">
        <v>0.93</v>
      </c>
      <c r="G268" s="240">
        <v>901.89</v>
      </c>
      <c r="H268" s="240">
        <v>-1.96</v>
      </c>
      <c r="I268" s="240">
        <v>-7.0000000000000007E-2</v>
      </c>
      <c r="J268" s="240">
        <v>1E-3</v>
      </c>
    </row>
    <row r="269" spans="2:10">
      <c r="B269" s="240" t="s">
        <v>86</v>
      </c>
      <c r="C269" s="240">
        <v>21</v>
      </c>
      <c r="D269" s="240" t="s">
        <v>125</v>
      </c>
      <c r="E269" s="240">
        <v>-1.42</v>
      </c>
      <c r="F269" s="240">
        <v>0.8</v>
      </c>
      <c r="G269" s="240">
        <v>991.17</v>
      </c>
      <c r="H269" s="240">
        <v>-1.8240000000000001</v>
      </c>
      <c r="I269" s="240">
        <v>-1.546</v>
      </c>
      <c r="J269" s="240">
        <v>1E-3</v>
      </c>
    </row>
    <row r="270" spans="2:10">
      <c r="B270" s="240" t="s">
        <v>86</v>
      </c>
      <c r="C270" s="240">
        <v>21</v>
      </c>
      <c r="D270" s="240" t="s">
        <v>126</v>
      </c>
      <c r="E270" s="240">
        <v>-0.28000000000000003</v>
      </c>
      <c r="F270" s="240">
        <v>1.01</v>
      </c>
      <c r="G270" s="240">
        <v>896.53</v>
      </c>
      <c r="H270" s="240">
        <v>-2.0870000000000002</v>
      </c>
      <c r="I270" s="240">
        <v>0.26100000000000001</v>
      </c>
      <c r="J270" s="240">
        <v>3.0000000000000001E-3</v>
      </c>
    </row>
    <row r="271" spans="2:10">
      <c r="B271" s="240" t="s">
        <v>86</v>
      </c>
      <c r="C271" s="240">
        <v>21</v>
      </c>
      <c r="D271" s="240" t="s">
        <v>127</v>
      </c>
      <c r="E271" s="240">
        <v>-1.61</v>
      </c>
      <c r="F271" s="240">
        <v>0.73</v>
      </c>
      <c r="G271" s="240">
        <v>995.82</v>
      </c>
      <c r="H271" s="240">
        <v>-1.7130000000000001</v>
      </c>
      <c r="I271" s="240">
        <v>-1.837</v>
      </c>
      <c r="J271" s="240">
        <v>0</v>
      </c>
    </row>
    <row r="272" spans="2:10">
      <c r="B272" s="240" t="s">
        <v>86</v>
      </c>
      <c r="C272" s="240">
        <v>21</v>
      </c>
      <c r="D272" s="240" t="s">
        <v>128</v>
      </c>
      <c r="E272" s="240">
        <v>-0.88</v>
      </c>
      <c r="F272" s="240">
        <v>0.78</v>
      </c>
      <c r="G272" s="240">
        <v>911.89</v>
      </c>
      <c r="H272" s="240">
        <v>-1.722</v>
      </c>
      <c r="I272" s="240">
        <v>-0.69299999999999995</v>
      </c>
      <c r="J272" s="240">
        <v>-2E-3</v>
      </c>
    </row>
    <row r="273" spans="2:10">
      <c r="B273" s="240" t="s">
        <v>86</v>
      </c>
      <c r="C273" s="240">
        <v>21</v>
      </c>
      <c r="D273" s="240" t="s">
        <v>129</v>
      </c>
      <c r="E273" s="240">
        <v>-1.82</v>
      </c>
      <c r="F273" s="240">
        <v>0.65</v>
      </c>
      <c r="G273" s="240">
        <v>1001.17</v>
      </c>
      <c r="H273" s="240">
        <v>-1.5860000000000001</v>
      </c>
      <c r="I273" s="240">
        <v>-2.169</v>
      </c>
      <c r="J273" s="240">
        <v>-2E-3</v>
      </c>
    </row>
    <row r="274" spans="2:10">
      <c r="B274" s="240" t="s">
        <v>86</v>
      </c>
      <c r="C274" s="240">
        <v>21</v>
      </c>
      <c r="D274" s="240" t="s">
        <v>130</v>
      </c>
      <c r="E274" s="240">
        <v>-0.67</v>
      </c>
      <c r="F274" s="240">
        <v>0.86</v>
      </c>
      <c r="G274" s="240">
        <v>906.54</v>
      </c>
      <c r="H274" s="240">
        <v>-1.849</v>
      </c>
      <c r="I274" s="240">
        <v>-0.36199999999999999</v>
      </c>
      <c r="J274" s="240">
        <v>0</v>
      </c>
    </row>
    <row r="275" spans="2:10">
      <c r="B275" s="240" t="s">
        <v>86</v>
      </c>
      <c r="C275" s="240">
        <v>21</v>
      </c>
      <c r="D275" s="240" t="s">
        <v>131</v>
      </c>
      <c r="E275" s="240">
        <v>-1.6</v>
      </c>
      <c r="F275" s="240">
        <v>-0.46</v>
      </c>
      <c r="G275" s="240">
        <v>919.37</v>
      </c>
      <c r="H275" s="240">
        <v>0.26300000000000001</v>
      </c>
      <c r="I275" s="240">
        <v>-1.93</v>
      </c>
      <c r="J275" s="240">
        <v>8.0000000000000002E-3</v>
      </c>
    </row>
    <row r="276" spans="2:10">
      <c r="B276" s="240" t="s">
        <v>86</v>
      </c>
      <c r="C276" s="240">
        <v>21</v>
      </c>
      <c r="D276" s="240" t="s">
        <v>132</v>
      </c>
      <c r="E276" s="240">
        <v>-1.76</v>
      </c>
      <c r="F276" s="240">
        <v>0.04</v>
      </c>
      <c r="G276" s="240">
        <v>984.91</v>
      </c>
      <c r="H276" s="240">
        <v>-0.59499999999999997</v>
      </c>
      <c r="I276" s="240">
        <v>-2.14</v>
      </c>
      <c r="J276" s="240">
        <v>7.0000000000000001E-3</v>
      </c>
    </row>
    <row r="277" spans="2:10">
      <c r="B277" s="240" t="s">
        <v>86</v>
      </c>
      <c r="C277" s="240">
        <v>21</v>
      </c>
      <c r="D277" s="240" t="s">
        <v>133</v>
      </c>
      <c r="E277" s="240">
        <v>-1.48</v>
      </c>
      <c r="F277" s="240">
        <v>-0.41</v>
      </c>
      <c r="G277" s="240">
        <v>916.36</v>
      </c>
      <c r="H277" s="240">
        <v>0.191</v>
      </c>
      <c r="I277" s="240">
        <v>-1.7430000000000001</v>
      </c>
      <c r="J277" s="240">
        <v>8.9999999999999993E-3</v>
      </c>
    </row>
    <row r="278" spans="2:10">
      <c r="B278" s="240" t="s">
        <v>86</v>
      </c>
      <c r="C278" s="240">
        <v>21</v>
      </c>
      <c r="D278" s="240" t="s">
        <v>134</v>
      </c>
      <c r="E278" s="240">
        <v>-1.88</v>
      </c>
      <c r="F278" s="240">
        <v>-0.01</v>
      </c>
      <c r="G278" s="240">
        <v>987.91</v>
      </c>
      <c r="H278" s="240">
        <v>-0.52400000000000002</v>
      </c>
      <c r="I278" s="240">
        <v>-2.327</v>
      </c>
      <c r="J278" s="240">
        <v>6.0000000000000001E-3</v>
      </c>
    </row>
    <row r="279" spans="2:10">
      <c r="B279" s="240" t="s">
        <v>86</v>
      </c>
      <c r="C279" s="240">
        <v>21</v>
      </c>
      <c r="D279" s="240" t="s">
        <v>135</v>
      </c>
      <c r="E279" s="240">
        <v>-2.2999999999999998</v>
      </c>
      <c r="F279" s="240">
        <v>-0.73</v>
      </c>
      <c r="G279" s="240">
        <v>937.22</v>
      </c>
      <c r="H279" s="240">
        <v>0.68500000000000005</v>
      </c>
      <c r="I279" s="240">
        <v>-3.036</v>
      </c>
      <c r="J279" s="240">
        <v>2E-3</v>
      </c>
    </row>
    <row r="280" spans="2:10">
      <c r="B280" s="240" t="s">
        <v>86</v>
      </c>
      <c r="C280" s="240">
        <v>21</v>
      </c>
      <c r="D280" s="240" t="s">
        <v>136</v>
      </c>
      <c r="E280" s="240">
        <v>-2.46</v>
      </c>
      <c r="F280" s="240">
        <v>-0.23</v>
      </c>
      <c r="G280" s="240">
        <v>1002.76</v>
      </c>
      <c r="H280" s="240">
        <v>-0.17199999999999999</v>
      </c>
      <c r="I280" s="240">
        <v>-3.2450000000000001</v>
      </c>
      <c r="J280" s="240">
        <v>1E-3</v>
      </c>
    </row>
    <row r="281" spans="2:10">
      <c r="B281" s="240" t="s">
        <v>86</v>
      </c>
      <c r="C281" s="240">
        <v>21</v>
      </c>
      <c r="D281" s="240" t="s">
        <v>137</v>
      </c>
      <c r="E281" s="240">
        <v>-2.1800000000000002</v>
      </c>
      <c r="F281" s="240">
        <v>-0.68</v>
      </c>
      <c r="G281" s="240">
        <v>934.22</v>
      </c>
      <c r="H281" s="240">
        <v>0.61399999999999999</v>
      </c>
      <c r="I281" s="240">
        <v>-2.8490000000000002</v>
      </c>
      <c r="J281" s="240">
        <v>3.0000000000000001E-3</v>
      </c>
    </row>
    <row r="282" spans="2:10">
      <c r="B282" s="240" t="s">
        <v>86</v>
      </c>
      <c r="C282" s="240">
        <v>21</v>
      </c>
      <c r="D282" s="240" t="s">
        <v>138</v>
      </c>
      <c r="E282" s="240">
        <v>-2.58</v>
      </c>
      <c r="F282" s="240">
        <v>-0.28000000000000003</v>
      </c>
      <c r="G282" s="240">
        <v>1005.76</v>
      </c>
      <c r="H282" s="240">
        <v>-0.10100000000000001</v>
      </c>
      <c r="I282" s="240">
        <v>-3.4319999999999999</v>
      </c>
      <c r="J282" s="240">
        <v>0</v>
      </c>
    </row>
    <row r="283" spans="2:10">
      <c r="B283" s="240" t="s">
        <v>86</v>
      </c>
      <c r="C283" s="240">
        <v>21</v>
      </c>
      <c r="D283" s="240" t="s">
        <v>139</v>
      </c>
      <c r="E283" s="240">
        <v>-0.56999999999999995</v>
      </c>
      <c r="F283" s="240">
        <v>-0.98</v>
      </c>
      <c r="G283" s="240">
        <v>744.99</v>
      </c>
      <c r="H283" s="240">
        <v>1.2529999999999999</v>
      </c>
      <c r="I283" s="240">
        <v>-0.35099999999999998</v>
      </c>
      <c r="J283" s="240">
        <v>7.0000000000000001E-3</v>
      </c>
    </row>
    <row r="284" spans="2:10">
      <c r="B284" s="240" t="s">
        <v>86</v>
      </c>
      <c r="C284" s="240">
        <v>21</v>
      </c>
      <c r="D284" s="240" t="s">
        <v>140</v>
      </c>
      <c r="E284" s="240">
        <v>0.16</v>
      </c>
      <c r="F284" s="240">
        <v>-0.93</v>
      </c>
      <c r="G284" s="240">
        <v>661.07</v>
      </c>
      <c r="H284" s="240">
        <v>1.244</v>
      </c>
      <c r="I284" s="240">
        <v>0.79300000000000004</v>
      </c>
      <c r="J284" s="240">
        <v>5.0000000000000001E-3</v>
      </c>
    </row>
    <row r="285" spans="2:10">
      <c r="B285" s="240" t="s">
        <v>86</v>
      </c>
      <c r="C285" s="240">
        <v>21</v>
      </c>
      <c r="D285" s="240" t="s">
        <v>141</v>
      </c>
      <c r="E285" s="240">
        <v>-0.78</v>
      </c>
      <c r="F285" s="240">
        <v>-1.06</v>
      </c>
      <c r="G285" s="240">
        <v>750.35</v>
      </c>
      <c r="H285" s="240">
        <v>1.38</v>
      </c>
      <c r="I285" s="240">
        <v>-0.68200000000000005</v>
      </c>
      <c r="J285" s="240">
        <v>5.0000000000000001E-3</v>
      </c>
    </row>
    <row r="286" spans="2:10">
      <c r="B286" s="240" t="s">
        <v>86</v>
      </c>
      <c r="C286" s="240">
        <v>21</v>
      </c>
      <c r="D286" s="240" t="s">
        <v>142</v>
      </c>
      <c r="E286" s="240">
        <v>0.37</v>
      </c>
      <c r="F286" s="240">
        <v>-0.85</v>
      </c>
      <c r="G286" s="240">
        <v>655.71</v>
      </c>
      <c r="H286" s="240">
        <v>1.117</v>
      </c>
      <c r="I286" s="240">
        <v>1.125</v>
      </c>
      <c r="J286" s="240">
        <v>7.0000000000000001E-3</v>
      </c>
    </row>
    <row r="287" spans="2:10">
      <c r="B287" s="240" t="s">
        <v>86</v>
      </c>
      <c r="C287" s="240">
        <v>21</v>
      </c>
      <c r="D287" s="240" t="s">
        <v>143</v>
      </c>
      <c r="E287" s="240">
        <v>-0.17</v>
      </c>
      <c r="F287" s="240">
        <v>-0.83</v>
      </c>
      <c r="G287" s="240">
        <v>734.99</v>
      </c>
      <c r="H287" s="240">
        <v>1.0149999999999999</v>
      </c>
      <c r="I287" s="240">
        <v>0.27200000000000002</v>
      </c>
      <c r="J287" s="240">
        <v>0.01</v>
      </c>
    </row>
    <row r="288" spans="2:10">
      <c r="B288" s="240" t="s">
        <v>86</v>
      </c>
      <c r="C288" s="240">
        <v>21</v>
      </c>
      <c r="D288" s="240" t="s">
        <v>144</v>
      </c>
      <c r="E288" s="240">
        <v>0.55000000000000004</v>
      </c>
      <c r="F288" s="240">
        <v>-0.78</v>
      </c>
      <c r="G288" s="240">
        <v>651.05999999999995</v>
      </c>
      <c r="H288" s="240">
        <v>1.006</v>
      </c>
      <c r="I288" s="240">
        <v>1.4159999999999999</v>
      </c>
      <c r="J288" s="240">
        <v>8.0000000000000002E-3</v>
      </c>
    </row>
    <row r="289" spans="2:10">
      <c r="B289" s="240" t="s">
        <v>86</v>
      </c>
      <c r="C289" s="240">
        <v>21</v>
      </c>
      <c r="D289" s="240" t="s">
        <v>145</v>
      </c>
      <c r="E289" s="240">
        <v>-0.38</v>
      </c>
      <c r="F289" s="240">
        <v>-0.91</v>
      </c>
      <c r="G289" s="240">
        <v>740.34</v>
      </c>
      <c r="H289" s="240">
        <v>1.141</v>
      </c>
      <c r="I289" s="240">
        <v>-5.8999999999999997E-2</v>
      </c>
      <c r="J289" s="240">
        <v>8.0000000000000002E-3</v>
      </c>
    </row>
    <row r="290" spans="2:10">
      <c r="B290" s="240" t="s">
        <v>86</v>
      </c>
      <c r="C290" s="240">
        <v>21</v>
      </c>
      <c r="D290" s="240" t="s">
        <v>146</v>
      </c>
      <c r="E290" s="240">
        <v>0.76</v>
      </c>
      <c r="F290" s="240">
        <v>-0.7</v>
      </c>
      <c r="G290" s="240">
        <v>645.71</v>
      </c>
      <c r="H290" s="240">
        <v>0.879</v>
      </c>
      <c r="I290" s="240">
        <v>1.748</v>
      </c>
      <c r="J290" s="240">
        <v>0.01</v>
      </c>
    </row>
    <row r="291" spans="2:10">
      <c r="B291" s="240" t="s">
        <v>86</v>
      </c>
      <c r="C291" s="240">
        <v>21</v>
      </c>
      <c r="D291" s="240" t="s">
        <v>147</v>
      </c>
      <c r="E291" s="240">
        <v>-1.32</v>
      </c>
      <c r="F291" s="240">
        <v>-0.31</v>
      </c>
      <c r="G291" s="240">
        <v>1281.04</v>
      </c>
      <c r="H291" s="240">
        <v>-0.13200000000000001</v>
      </c>
      <c r="I291" s="240">
        <v>-1.121</v>
      </c>
      <c r="J291" s="240">
        <v>7.0000000000000001E-3</v>
      </c>
    </row>
    <row r="292" spans="2:10">
      <c r="B292" s="240" t="s">
        <v>86</v>
      </c>
      <c r="C292" s="240">
        <v>21</v>
      </c>
      <c r="D292" s="240" t="s">
        <v>148</v>
      </c>
      <c r="E292" s="240">
        <v>-0.13</v>
      </c>
      <c r="F292" s="240">
        <v>-0.17</v>
      </c>
      <c r="G292" s="240">
        <v>1188.24</v>
      </c>
      <c r="H292" s="240">
        <v>-0.28100000000000003</v>
      </c>
      <c r="I292" s="240">
        <v>0.70299999999999996</v>
      </c>
      <c r="J292" s="240">
        <v>7.0000000000000001E-3</v>
      </c>
    </row>
    <row r="293" spans="2:10">
      <c r="B293" s="240" t="s">
        <v>86</v>
      </c>
      <c r="C293" s="240">
        <v>21</v>
      </c>
      <c r="D293" s="240" t="s">
        <v>149</v>
      </c>
      <c r="E293" s="240">
        <v>-0.55000000000000004</v>
      </c>
      <c r="F293" s="240">
        <v>-0.56999999999999995</v>
      </c>
      <c r="G293" s="240">
        <v>1200.27</v>
      </c>
      <c r="H293" s="240">
        <v>0.31900000000000001</v>
      </c>
      <c r="I293" s="240">
        <v>4.2000000000000003E-2</v>
      </c>
      <c r="J293" s="240">
        <v>8.0000000000000002E-3</v>
      </c>
    </row>
    <row r="294" spans="2:10">
      <c r="B294" s="240" t="s">
        <v>86</v>
      </c>
      <c r="C294" s="240">
        <v>21</v>
      </c>
      <c r="D294" s="240" t="s">
        <v>150</v>
      </c>
      <c r="E294" s="240">
        <v>-0.9</v>
      </c>
      <c r="F294" s="240">
        <v>0.08</v>
      </c>
      <c r="G294" s="240">
        <v>1269.01</v>
      </c>
      <c r="H294" s="240">
        <v>-0.73199999999999998</v>
      </c>
      <c r="I294" s="240">
        <v>-0.46</v>
      </c>
      <c r="J294" s="240">
        <v>5.0000000000000001E-3</v>
      </c>
    </row>
    <row r="295" spans="2:10">
      <c r="B295" s="240" t="s">
        <v>86</v>
      </c>
      <c r="C295" s="240">
        <v>21</v>
      </c>
      <c r="D295" s="240" t="s">
        <v>151</v>
      </c>
      <c r="E295" s="240">
        <v>1.98</v>
      </c>
      <c r="F295" s="240">
        <v>0.59</v>
      </c>
      <c r="G295" s="240">
        <v>990.3</v>
      </c>
      <c r="H295" s="240">
        <v>0.90100000000000002</v>
      </c>
      <c r="I295" s="240">
        <v>3.7309999999999999</v>
      </c>
      <c r="J295" s="240">
        <v>1.2999999999999999E-2</v>
      </c>
    </row>
    <row r="296" spans="2:10">
      <c r="B296" s="240" t="s">
        <v>86</v>
      </c>
      <c r="C296" s="240">
        <v>21</v>
      </c>
      <c r="D296" s="240" t="s">
        <v>152</v>
      </c>
      <c r="E296" s="240">
        <v>-2.92</v>
      </c>
      <c r="F296" s="240">
        <v>-0.85</v>
      </c>
      <c r="G296" s="240">
        <v>634.22</v>
      </c>
      <c r="H296" s="240">
        <v>-1.2629999999999999</v>
      </c>
      <c r="I296" s="240">
        <v>-3.988</v>
      </c>
      <c r="J296" s="240">
        <v>-4.0000000000000001E-3</v>
      </c>
    </row>
    <row r="297" spans="2:10">
      <c r="B297" s="240" t="s">
        <v>86</v>
      </c>
      <c r="C297" s="240">
        <v>21</v>
      </c>
      <c r="D297" s="240" t="s">
        <v>153</v>
      </c>
      <c r="E297" s="240">
        <v>1.42</v>
      </c>
      <c r="F297" s="240">
        <v>0.89</v>
      </c>
      <c r="G297" s="240">
        <v>974.23</v>
      </c>
      <c r="H297" s="240">
        <v>1.476</v>
      </c>
      <c r="I297" s="240">
        <v>2.81</v>
      </c>
      <c r="J297" s="240">
        <v>1.4E-2</v>
      </c>
    </row>
    <row r="298" spans="2:10">
      <c r="B298" s="240" t="s">
        <v>86</v>
      </c>
      <c r="C298" s="240">
        <v>21</v>
      </c>
      <c r="D298" s="240" t="s">
        <v>154</v>
      </c>
      <c r="E298" s="240">
        <v>-2.36</v>
      </c>
      <c r="F298" s="240">
        <v>-1.1499999999999999</v>
      </c>
      <c r="G298" s="240">
        <v>650.29999999999995</v>
      </c>
      <c r="H298" s="240">
        <v>-1.8380000000000001</v>
      </c>
      <c r="I298" s="240">
        <v>-3.0670000000000002</v>
      </c>
      <c r="J298" s="240">
        <v>-5.0000000000000001E-3</v>
      </c>
    </row>
    <row r="299" spans="2:10">
      <c r="B299" s="240" t="s">
        <v>86</v>
      </c>
      <c r="C299" s="240">
        <v>21</v>
      </c>
      <c r="D299" s="240" t="s">
        <v>155</v>
      </c>
      <c r="E299" s="240">
        <v>4.57</v>
      </c>
      <c r="F299" s="240">
        <v>1.48</v>
      </c>
      <c r="G299" s="240">
        <v>1151.23</v>
      </c>
      <c r="H299" s="240">
        <v>2.298</v>
      </c>
      <c r="I299" s="240">
        <v>7.8680000000000003</v>
      </c>
      <c r="J299" s="240">
        <v>2.5000000000000001E-2</v>
      </c>
    </row>
    <row r="300" spans="2:10">
      <c r="B300" s="240" t="s">
        <v>86</v>
      </c>
      <c r="C300" s="240">
        <v>21</v>
      </c>
      <c r="D300" s="240" t="s">
        <v>156</v>
      </c>
      <c r="E300" s="240">
        <v>-5.52</v>
      </c>
      <c r="F300" s="240">
        <v>-1.74</v>
      </c>
      <c r="G300" s="240">
        <v>473.3</v>
      </c>
      <c r="H300" s="240">
        <v>-2.66</v>
      </c>
      <c r="I300" s="240">
        <v>-8.125</v>
      </c>
      <c r="J300" s="240">
        <v>-1.6E-2</v>
      </c>
    </row>
    <row r="301" spans="2:10">
      <c r="B301" s="240" t="s">
        <v>86</v>
      </c>
      <c r="C301" s="240">
        <v>21</v>
      </c>
      <c r="D301" s="240" t="s">
        <v>157</v>
      </c>
      <c r="E301" s="240">
        <v>3.12</v>
      </c>
      <c r="F301" s="240">
        <v>2.17</v>
      </c>
      <c r="G301" s="240">
        <v>1092.8499999999999</v>
      </c>
      <c r="H301" s="240">
        <v>3.609</v>
      </c>
      <c r="I301" s="240">
        <v>5.5170000000000003</v>
      </c>
      <c r="J301" s="240">
        <v>2.7E-2</v>
      </c>
    </row>
    <row r="302" spans="2:10">
      <c r="B302" s="240" t="s">
        <v>86</v>
      </c>
      <c r="C302" s="240">
        <v>21</v>
      </c>
      <c r="D302" s="240" t="s">
        <v>158</v>
      </c>
      <c r="E302" s="240">
        <v>-4.07</v>
      </c>
      <c r="F302" s="240">
        <v>-2.44</v>
      </c>
      <c r="G302" s="240">
        <v>531.66999999999996</v>
      </c>
      <c r="H302" s="240">
        <v>-3.9710000000000001</v>
      </c>
      <c r="I302" s="240">
        <v>-5.774</v>
      </c>
      <c r="J302" s="240">
        <v>-1.7999999999999999E-2</v>
      </c>
    </row>
    <row r="303" spans="2:10">
      <c r="B303" s="240" t="s">
        <v>86</v>
      </c>
      <c r="C303" s="240">
        <v>37</v>
      </c>
      <c r="D303" s="240" t="s">
        <v>87</v>
      </c>
      <c r="E303" s="240">
        <v>-24.61</v>
      </c>
      <c r="F303" s="240">
        <v>-1.05</v>
      </c>
      <c r="G303" s="240">
        <v>-350.26</v>
      </c>
      <c r="H303" s="240">
        <v>1.476</v>
      </c>
      <c r="I303" s="240">
        <v>-20.16</v>
      </c>
      <c r="J303" s="240">
        <v>0.38500000000000001</v>
      </c>
    </row>
    <row r="304" spans="2:10">
      <c r="B304" s="240" t="s">
        <v>86</v>
      </c>
      <c r="C304" s="240">
        <v>37</v>
      </c>
      <c r="D304" s="240" t="s">
        <v>88</v>
      </c>
      <c r="E304" s="240">
        <v>18.87</v>
      </c>
      <c r="F304" s="240">
        <v>-3.99</v>
      </c>
      <c r="G304" s="240">
        <v>-47.58</v>
      </c>
      <c r="H304" s="240">
        <v>6.54</v>
      </c>
      <c r="I304" s="240">
        <v>7.1689999999999996</v>
      </c>
      <c r="J304" s="240">
        <v>0.93400000000000005</v>
      </c>
    </row>
    <row r="305" spans="2:10">
      <c r="B305" s="240" t="s">
        <v>86</v>
      </c>
      <c r="C305" s="240">
        <v>37</v>
      </c>
      <c r="D305" s="240" t="s">
        <v>89</v>
      </c>
      <c r="E305" s="240">
        <v>-51.4</v>
      </c>
      <c r="F305" s="240">
        <v>0.81</v>
      </c>
      <c r="G305" s="240">
        <v>-505.06</v>
      </c>
      <c r="H305" s="240">
        <v>-1.034</v>
      </c>
      <c r="I305" s="240">
        <v>-35.951999999999998</v>
      </c>
      <c r="J305" s="240">
        <v>-0.13400000000000001</v>
      </c>
    </row>
    <row r="306" spans="2:10">
      <c r="B306" s="240" t="s">
        <v>86</v>
      </c>
      <c r="C306" s="240">
        <v>37</v>
      </c>
      <c r="D306" s="240" t="s">
        <v>90</v>
      </c>
      <c r="E306" s="240">
        <v>33.99</v>
      </c>
      <c r="F306" s="240">
        <v>-5.05</v>
      </c>
      <c r="G306" s="240">
        <v>39.630000000000003</v>
      </c>
      <c r="H306" s="240">
        <v>7.9560000000000004</v>
      </c>
      <c r="I306" s="240">
        <v>16.079000000000001</v>
      </c>
      <c r="J306" s="240">
        <v>1.228</v>
      </c>
    </row>
    <row r="307" spans="2:10">
      <c r="B307" s="240" t="s">
        <v>86</v>
      </c>
      <c r="C307" s="240">
        <v>37</v>
      </c>
      <c r="D307" s="240" t="s">
        <v>12</v>
      </c>
      <c r="E307" s="240">
        <v>-26471.38</v>
      </c>
      <c r="F307" s="240">
        <v>-238.19</v>
      </c>
      <c r="G307" s="240">
        <v>-266708.42</v>
      </c>
      <c r="H307" s="240">
        <v>367.58499999999998</v>
      </c>
      <c r="I307" s="240">
        <v>-18837.664000000001</v>
      </c>
      <c r="J307" s="240">
        <v>133.33199999999999</v>
      </c>
    </row>
    <row r="308" spans="2:10">
      <c r="B308" s="240" t="s">
        <v>86</v>
      </c>
      <c r="C308" s="240">
        <v>37</v>
      </c>
      <c r="D308" s="240" t="s">
        <v>13</v>
      </c>
      <c r="E308" s="240">
        <v>10735.6</v>
      </c>
      <c r="F308" s="240">
        <v>-2737.35</v>
      </c>
      <c r="G308" s="240">
        <v>-30025.34</v>
      </c>
      <c r="H308" s="240">
        <v>4549.0529999999999</v>
      </c>
      <c r="I308" s="240">
        <v>3969.5349999999999</v>
      </c>
      <c r="J308" s="240">
        <v>764.58</v>
      </c>
    </row>
    <row r="309" spans="2:10">
      <c r="B309" s="240" t="s">
        <v>86</v>
      </c>
      <c r="C309" s="240">
        <v>37</v>
      </c>
      <c r="D309" s="240" t="s">
        <v>14</v>
      </c>
      <c r="E309" s="240">
        <v>-5427.02</v>
      </c>
      <c r="F309" s="240">
        <v>372.32</v>
      </c>
      <c r="G309" s="240">
        <v>-30087.96</v>
      </c>
      <c r="H309" s="240">
        <v>-500.86599999999999</v>
      </c>
      <c r="I309" s="240">
        <v>-3204.6390000000001</v>
      </c>
      <c r="J309" s="240">
        <v>-105.977</v>
      </c>
    </row>
    <row r="310" spans="2:10">
      <c r="B310" s="240" t="s">
        <v>86</v>
      </c>
      <c r="C310" s="240">
        <v>37</v>
      </c>
      <c r="D310" s="240" t="s">
        <v>91</v>
      </c>
      <c r="E310" s="240">
        <v>57.25</v>
      </c>
      <c r="F310" s="240">
        <v>2</v>
      </c>
      <c r="G310" s="240">
        <v>448.23</v>
      </c>
      <c r="H310" s="240">
        <v>2.7130000000000001</v>
      </c>
      <c r="I310" s="240">
        <v>36.72</v>
      </c>
      <c r="J310" s="240">
        <v>0.58499999999999996</v>
      </c>
    </row>
    <row r="311" spans="2:10">
      <c r="B311" s="240" t="s">
        <v>86</v>
      </c>
      <c r="C311" s="240">
        <v>37</v>
      </c>
      <c r="D311" s="240" t="s">
        <v>92</v>
      </c>
      <c r="E311" s="240">
        <v>42.93</v>
      </c>
      <c r="F311" s="240">
        <v>5.4</v>
      </c>
      <c r="G311" s="240">
        <v>168.64</v>
      </c>
      <c r="H311" s="240">
        <v>8.4030000000000005</v>
      </c>
      <c r="I311" s="240">
        <v>23.385999999999999</v>
      </c>
      <c r="J311" s="240">
        <v>1.5009999999999999</v>
      </c>
    </row>
    <row r="312" spans="2:10">
      <c r="B312" s="240" t="s">
        <v>86</v>
      </c>
      <c r="C312" s="240">
        <v>37</v>
      </c>
      <c r="D312" s="240" t="s">
        <v>93</v>
      </c>
      <c r="E312" s="240">
        <v>144.94</v>
      </c>
      <c r="F312" s="240">
        <v>5.19</v>
      </c>
      <c r="G312" s="240">
        <v>1084.93</v>
      </c>
      <c r="H312" s="240">
        <v>7.0439999999999996</v>
      </c>
      <c r="I312" s="240">
        <v>91.885000000000005</v>
      </c>
      <c r="J312" s="240">
        <v>1.528</v>
      </c>
    </row>
    <row r="313" spans="2:10">
      <c r="B313" s="240" t="s">
        <v>86</v>
      </c>
      <c r="C313" s="240">
        <v>37</v>
      </c>
      <c r="D313" s="240" t="s">
        <v>94</v>
      </c>
      <c r="E313" s="240">
        <v>101.64</v>
      </c>
      <c r="F313" s="240">
        <v>12.79</v>
      </c>
      <c r="G313" s="240">
        <v>416.7</v>
      </c>
      <c r="H313" s="240">
        <v>19.843</v>
      </c>
      <c r="I313" s="240">
        <v>56.195</v>
      </c>
      <c r="J313" s="240">
        <v>3.637</v>
      </c>
    </row>
    <row r="314" spans="2:10">
      <c r="B314" s="240" t="s">
        <v>86</v>
      </c>
      <c r="C314" s="240">
        <v>37</v>
      </c>
      <c r="D314" s="240" t="s">
        <v>95</v>
      </c>
      <c r="E314" s="240">
        <v>-72.239999999999995</v>
      </c>
      <c r="F314" s="240">
        <v>1.02</v>
      </c>
      <c r="G314" s="240">
        <v>886.45</v>
      </c>
      <c r="H314" s="240">
        <v>-0.17899999999999999</v>
      </c>
      <c r="I314" s="240">
        <v>-12.917999999999999</v>
      </c>
      <c r="J314" s="240">
        <v>2.1120000000000001</v>
      </c>
    </row>
    <row r="315" spans="2:10">
      <c r="B315" s="240" t="s">
        <v>86</v>
      </c>
      <c r="C315" s="240">
        <v>37</v>
      </c>
      <c r="D315" s="240" t="s">
        <v>96</v>
      </c>
      <c r="E315" s="240">
        <v>-72.239999999999995</v>
      </c>
      <c r="F315" s="240">
        <v>1.02</v>
      </c>
      <c r="G315" s="240">
        <v>886.45</v>
      </c>
      <c r="H315" s="240">
        <v>-0.17899999999999999</v>
      </c>
      <c r="I315" s="240">
        <v>-12.917999999999999</v>
      </c>
      <c r="J315" s="240">
        <v>2.1120000000000001</v>
      </c>
    </row>
    <row r="316" spans="2:10">
      <c r="B316" s="240" t="s">
        <v>86</v>
      </c>
      <c r="C316" s="240">
        <v>37</v>
      </c>
      <c r="D316" s="240" t="s">
        <v>97</v>
      </c>
      <c r="E316" s="240">
        <v>-10.49</v>
      </c>
      <c r="F316" s="240">
        <v>-0.03</v>
      </c>
      <c r="G316" s="240">
        <v>-97.26</v>
      </c>
      <c r="H316" s="240">
        <v>5.8999999999999997E-2</v>
      </c>
      <c r="I316" s="240">
        <v>-7.1740000000000004</v>
      </c>
      <c r="J316" s="240">
        <v>3.4000000000000002E-2</v>
      </c>
    </row>
    <row r="317" spans="2:10">
      <c r="B317" s="240" t="s">
        <v>86</v>
      </c>
      <c r="C317" s="240">
        <v>37</v>
      </c>
      <c r="D317" s="240" t="s">
        <v>98</v>
      </c>
      <c r="E317" s="240">
        <v>6.29</v>
      </c>
      <c r="F317" s="240">
        <v>-1.21</v>
      </c>
      <c r="G317" s="240">
        <v>3.98</v>
      </c>
      <c r="H317" s="240">
        <v>1.8640000000000001</v>
      </c>
      <c r="I317" s="240">
        <v>2.9119999999999999</v>
      </c>
      <c r="J317" s="240">
        <v>0.27400000000000002</v>
      </c>
    </row>
    <row r="318" spans="2:10">
      <c r="B318" s="240" t="s">
        <v>86</v>
      </c>
      <c r="C318" s="240">
        <v>37</v>
      </c>
      <c r="D318" s="240" t="s">
        <v>99</v>
      </c>
      <c r="E318" s="240">
        <v>-101.68</v>
      </c>
      <c r="F318" s="240">
        <v>-1.26</v>
      </c>
      <c r="G318" s="240">
        <v>424.66</v>
      </c>
      <c r="H318" s="240">
        <v>3.319</v>
      </c>
      <c r="I318" s="240">
        <v>-38.100999999999999</v>
      </c>
      <c r="J318" s="240">
        <v>2.8109999999999999</v>
      </c>
    </row>
    <row r="319" spans="2:10">
      <c r="B319" s="240" t="s">
        <v>86</v>
      </c>
      <c r="C319" s="240">
        <v>37</v>
      </c>
      <c r="D319" s="240" t="s">
        <v>100</v>
      </c>
      <c r="E319" s="240">
        <v>-113</v>
      </c>
      <c r="F319" s="240">
        <v>1.1399999999999999</v>
      </c>
      <c r="G319" s="240">
        <v>453.2</v>
      </c>
      <c r="H319" s="240">
        <v>-0.60499999999999998</v>
      </c>
      <c r="I319" s="240">
        <v>-42.402999999999999</v>
      </c>
      <c r="J319" s="240">
        <v>2.25</v>
      </c>
    </row>
    <row r="320" spans="2:10">
      <c r="B320" s="240" t="s">
        <v>86</v>
      </c>
      <c r="C320" s="240">
        <v>37</v>
      </c>
      <c r="D320" s="240" t="s">
        <v>101</v>
      </c>
      <c r="E320" s="240">
        <v>-97.14</v>
      </c>
      <c r="F320" s="240">
        <v>-1.57</v>
      </c>
      <c r="G320" s="240">
        <v>450.82</v>
      </c>
      <c r="H320" s="240">
        <v>3.7429999999999999</v>
      </c>
      <c r="I320" s="240">
        <v>-35.427999999999997</v>
      </c>
      <c r="J320" s="240">
        <v>2.899</v>
      </c>
    </row>
    <row r="321" spans="2:10">
      <c r="B321" s="240" t="s">
        <v>86</v>
      </c>
      <c r="C321" s="240">
        <v>37</v>
      </c>
      <c r="D321" s="240" t="s">
        <v>102</v>
      </c>
      <c r="E321" s="240">
        <v>-117.54</v>
      </c>
      <c r="F321" s="240">
        <v>1.45</v>
      </c>
      <c r="G321" s="240">
        <v>427.04</v>
      </c>
      <c r="H321" s="240">
        <v>-1.03</v>
      </c>
      <c r="I321" s="240">
        <v>-45.076000000000001</v>
      </c>
      <c r="J321" s="240">
        <v>2.1619999999999999</v>
      </c>
    </row>
    <row r="322" spans="2:10">
      <c r="B322" s="240" t="s">
        <v>86</v>
      </c>
      <c r="C322" s="240">
        <v>37</v>
      </c>
      <c r="D322" s="240" t="s">
        <v>103</v>
      </c>
      <c r="E322" s="240">
        <v>-128.47</v>
      </c>
      <c r="F322" s="240">
        <v>0.61</v>
      </c>
      <c r="G322" s="240">
        <v>269.86</v>
      </c>
      <c r="H322" s="240">
        <v>0.80800000000000005</v>
      </c>
      <c r="I322" s="240">
        <v>-53.893000000000001</v>
      </c>
      <c r="J322" s="240">
        <v>2.2919999999999998</v>
      </c>
    </row>
    <row r="323" spans="2:10">
      <c r="B323" s="240" t="s">
        <v>86</v>
      </c>
      <c r="C323" s="240">
        <v>37</v>
      </c>
      <c r="D323" s="240" t="s">
        <v>104</v>
      </c>
      <c r="E323" s="240">
        <v>-139.79</v>
      </c>
      <c r="F323" s="240">
        <v>3</v>
      </c>
      <c r="G323" s="240">
        <v>298.41000000000003</v>
      </c>
      <c r="H323" s="240">
        <v>-3.1160000000000001</v>
      </c>
      <c r="I323" s="240">
        <v>-58.195</v>
      </c>
      <c r="J323" s="240">
        <v>1.7310000000000001</v>
      </c>
    </row>
    <row r="324" spans="2:10">
      <c r="B324" s="240" t="s">
        <v>86</v>
      </c>
      <c r="C324" s="240">
        <v>37</v>
      </c>
      <c r="D324" s="240" t="s">
        <v>105</v>
      </c>
      <c r="E324" s="240">
        <v>-123.93</v>
      </c>
      <c r="F324" s="240">
        <v>0.28999999999999998</v>
      </c>
      <c r="G324" s="240">
        <v>296.02999999999997</v>
      </c>
      <c r="H324" s="240">
        <v>1.2330000000000001</v>
      </c>
      <c r="I324" s="240">
        <v>-51.22</v>
      </c>
      <c r="J324" s="240">
        <v>2.38</v>
      </c>
    </row>
    <row r="325" spans="2:10">
      <c r="B325" s="240" t="s">
        <v>86</v>
      </c>
      <c r="C325" s="240">
        <v>37</v>
      </c>
      <c r="D325" s="240" t="s">
        <v>106</v>
      </c>
      <c r="E325" s="240">
        <v>-144.33000000000001</v>
      </c>
      <c r="F325" s="240">
        <v>3.32</v>
      </c>
      <c r="G325" s="240">
        <v>272.25</v>
      </c>
      <c r="H325" s="240">
        <v>-3.54</v>
      </c>
      <c r="I325" s="240">
        <v>-60.868000000000002</v>
      </c>
      <c r="J325" s="240">
        <v>1.643</v>
      </c>
    </row>
    <row r="326" spans="2:10">
      <c r="B326" s="240" t="s">
        <v>86</v>
      </c>
      <c r="C326" s="240">
        <v>37</v>
      </c>
      <c r="D326" s="240" t="s">
        <v>107</v>
      </c>
      <c r="E326" s="240">
        <v>-31.49</v>
      </c>
      <c r="F326" s="240">
        <v>0.91</v>
      </c>
      <c r="G326" s="240">
        <v>1319.7</v>
      </c>
      <c r="H326" s="240">
        <v>0.248</v>
      </c>
      <c r="I326" s="240">
        <v>16.567</v>
      </c>
      <c r="J326" s="240">
        <v>1.9730000000000001</v>
      </c>
    </row>
    <row r="327" spans="2:10">
      <c r="B327" s="240" t="s">
        <v>86</v>
      </c>
      <c r="C327" s="240">
        <v>37</v>
      </c>
      <c r="D327" s="240" t="s">
        <v>108</v>
      </c>
      <c r="E327" s="240">
        <v>-42.81</v>
      </c>
      <c r="F327" s="240">
        <v>3.31</v>
      </c>
      <c r="G327" s="240">
        <v>1348.24</v>
      </c>
      <c r="H327" s="240">
        <v>-3.6760000000000002</v>
      </c>
      <c r="I327" s="240">
        <v>12.265000000000001</v>
      </c>
      <c r="J327" s="240">
        <v>1.413</v>
      </c>
    </row>
    <row r="328" spans="2:10">
      <c r="B328" s="240" t="s">
        <v>86</v>
      </c>
      <c r="C328" s="240">
        <v>37</v>
      </c>
      <c r="D328" s="240" t="s">
        <v>109</v>
      </c>
      <c r="E328" s="240">
        <v>-26.95</v>
      </c>
      <c r="F328" s="240">
        <v>0.59</v>
      </c>
      <c r="G328" s="240">
        <v>1345.86</v>
      </c>
      <c r="H328" s="240">
        <v>0.67300000000000004</v>
      </c>
      <c r="I328" s="240">
        <v>19.239999999999998</v>
      </c>
      <c r="J328" s="240">
        <v>2.0609999999999999</v>
      </c>
    </row>
    <row r="329" spans="2:10">
      <c r="B329" s="240" t="s">
        <v>86</v>
      </c>
      <c r="C329" s="240">
        <v>37</v>
      </c>
      <c r="D329" s="240" t="s">
        <v>110</v>
      </c>
      <c r="E329" s="240">
        <v>-47.35</v>
      </c>
      <c r="F329" s="240">
        <v>3.62</v>
      </c>
      <c r="G329" s="240">
        <v>1322.08</v>
      </c>
      <c r="H329" s="240">
        <v>-4.0999999999999996</v>
      </c>
      <c r="I329" s="240">
        <v>9.5920000000000005</v>
      </c>
      <c r="J329" s="240">
        <v>1.325</v>
      </c>
    </row>
    <row r="330" spans="2:10">
      <c r="B330" s="240" t="s">
        <v>86</v>
      </c>
      <c r="C330" s="240">
        <v>37</v>
      </c>
      <c r="D330" s="240" t="s">
        <v>111</v>
      </c>
      <c r="E330" s="240">
        <v>-4.6900000000000004</v>
      </c>
      <c r="F330" s="240">
        <v>-0.95</v>
      </c>
      <c r="G330" s="240">
        <v>1474.49</v>
      </c>
      <c r="H330" s="240">
        <v>2.7589999999999999</v>
      </c>
      <c r="I330" s="240">
        <v>32.359000000000002</v>
      </c>
      <c r="J330" s="240">
        <v>2.4929999999999999</v>
      </c>
    </row>
    <row r="331" spans="2:10">
      <c r="B331" s="240" t="s">
        <v>86</v>
      </c>
      <c r="C331" s="240">
        <v>37</v>
      </c>
      <c r="D331" s="240" t="s">
        <v>112</v>
      </c>
      <c r="E331" s="240">
        <v>-16.02</v>
      </c>
      <c r="F331" s="240">
        <v>1.44</v>
      </c>
      <c r="G331" s="240">
        <v>1503.04</v>
      </c>
      <c r="H331" s="240">
        <v>-1.165</v>
      </c>
      <c r="I331" s="240">
        <v>28.056999999999999</v>
      </c>
      <c r="J331" s="240">
        <v>1.9319999999999999</v>
      </c>
    </row>
    <row r="332" spans="2:10">
      <c r="B332" s="240" t="s">
        <v>86</v>
      </c>
      <c r="C332" s="240">
        <v>37</v>
      </c>
      <c r="D332" s="240" t="s">
        <v>113</v>
      </c>
      <c r="E332" s="240">
        <v>-0.16</v>
      </c>
      <c r="F332" s="240">
        <v>-1.27</v>
      </c>
      <c r="G332" s="240">
        <v>1500.65</v>
      </c>
      <c r="H332" s="240">
        <v>3.1829999999999998</v>
      </c>
      <c r="I332" s="240">
        <v>35.031999999999996</v>
      </c>
      <c r="J332" s="240">
        <v>2.58</v>
      </c>
    </row>
    <row r="333" spans="2:10">
      <c r="B333" s="240" t="s">
        <v>86</v>
      </c>
      <c r="C333" s="240">
        <v>37</v>
      </c>
      <c r="D333" s="240" t="s">
        <v>114</v>
      </c>
      <c r="E333" s="240">
        <v>-20.55</v>
      </c>
      <c r="F333" s="240">
        <v>1.76</v>
      </c>
      <c r="G333" s="240">
        <v>1476.87</v>
      </c>
      <c r="H333" s="240">
        <v>-1.59</v>
      </c>
      <c r="I333" s="240">
        <v>25.384</v>
      </c>
      <c r="J333" s="240">
        <v>1.8440000000000001</v>
      </c>
    </row>
    <row r="334" spans="2:10">
      <c r="B334" s="240" t="s">
        <v>86</v>
      </c>
      <c r="C334" s="240">
        <v>37</v>
      </c>
      <c r="D334" s="240" t="s">
        <v>115</v>
      </c>
      <c r="E334" s="240">
        <v>-54.46</v>
      </c>
      <c r="F334" s="240">
        <v>-4.49</v>
      </c>
      <c r="G334" s="240">
        <v>737.77</v>
      </c>
      <c r="H334" s="240">
        <v>8.6690000000000005</v>
      </c>
      <c r="I334" s="240">
        <v>-8.8840000000000003</v>
      </c>
      <c r="J334" s="240">
        <v>3.4359999999999999</v>
      </c>
    </row>
    <row r="335" spans="2:10">
      <c r="B335" s="240" t="s">
        <v>86</v>
      </c>
      <c r="C335" s="240">
        <v>37</v>
      </c>
      <c r="D335" s="240" t="s">
        <v>116</v>
      </c>
      <c r="E335" s="240">
        <v>-39.700000000000003</v>
      </c>
      <c r="F335" s="240">
        <v>-3.86</v>
      </c>
      <c r="G335" s="240">
        <v>947.93</v>
      </c>
      <c r="H335" s="240">
        <v>7.7830000000000004</v>
      </c>
      <c r="I335" s="240">
        <v>3.2109999999999999</v>
      </c>
      <c r="J335" s="240">
        <v>3.2050000000000001</v>
      </c>
    </row>
    <row r="336" spans="2:10">
      <c r="B336" s="240" t="s">
        <v>86</v>
      </c>
      <c r="C336" s="240">
        <v>37</v>
      </c>
      <c r="D336" s="240" t="s">
        <v>117</v>
      </c>
      <c r="E336" s="240">
        <v>-62.5</v>
      </c>
      <c r="F336" s="240">
        <v>-3.93</v>
      </c>
      <c r="G336" s="240">
        <v>691.33</v>
      </c>
      <c r="H336" s="240">
        <v>7.9160000000000004</v>
      </c>
      <c r="I336" s="240">
        <v>-13.622</v>
      </c>
      <c r="J336" s="240">
        <v>3.28</v>
      </c>
    </row>
    <row r="337" spans="2:10">
      <c r="B337" s="240" t="s">
        <v>86</v>
      </c>
      <c r="C337" s="240">
        <v>37</v>
      </c>
      <c r="D337" s="240" t="s">
        <v>118</v>
      </c>
      <c r="E337" s="240">
        <v>-31.66</v>
      </c>
      <c r="F337" s="240">
        <v>-4.42</v>
      </c>
      <c r="G337" s="240">
        <v>994.37</v>
      </c>
      <c r="H337" s="240">
        <v>8.5359999999999996</v>
      </c>
      <c r="I337" s="240">
        <v>7.9489999999999998</v>
      </c>
      <c r="J337" s="240">
        <v>3.3610000000000002</v>
      </c>
    </row>
    <row r="338" spans="2:10">
      <c r="B338" s="240" t="s">
        <v>86</v>
      </c>
      <c r="C338" s="240">
        <v>37</v>
      </c>
      <c r="D338" s="240" t="s">
        <v>119</v>
      </c>
      <c r="E338" s="240">
        <v>-39.35</v>
      </c>
      <c r="F338" s="240">
        <v>-5.54</v>
      </c>
      <c r="G338" s="240">
        <v>824.98</v>
      </c>
      <c r="H338" s="240">
        <v>10.084</v>
      </c>
      <c r="I338" s="240">
        <v>2.5999999999999999E-2</v>
      </c>
      <c r="J338" s="240">
        <v>3.7290000000000001</v>
      </c>
    </row>
    <row r="339" spans="2:10">
      <c r="B339" s="240" t="s">
        <v>86</v>
      </c>
      <c r="C339" s="240">
        <v>37</v>
      </c>
      <c r="D339" s="240" t="s">
        <v>120</v>
      </c>
      <c r="E339" s="240">
        <v>-24.58</v>
      </c>
      <c r="F339" s="240">
        <v>-4.91</v>
      </c>
      <c r="G339" s="240">
        <v>1035.1400000000001</v>
      </c>
      <c r="H339" s="240">
        <v>9.1980000000000004</v>
      </c>
      <c r="I339" s="240">
        <v>12.121</v>
      </c>
      <c r="J339" s="240">
        <v>3.4980000000000002</v>
      </c>
    </row>
    <row r="340" spans="2:10">
      <c r="B340" s="240" t="s">
        <v>86</v>
      </c>
      <c r="C340" s="240">
        <v>37</v>
      </c>
      <c r="D340" s="240" t="s">
        <v>121</v>
      </c>
      <c r="E340" s="240">
        <v>-47.38</v>
      </c>
      <c r="F340" s="240">
        <v>-4.9800000000000004</v>
      </c>
      <c r="G340" s="240">
        <v>778.54</v>
      </c>
      <c r="H340" s="240">
        <v>9.3309999999999995</v>
      </c>
      <c r="I340" s="240">
        <v>-4.7119999999999997</v>
      </c>
      <c r="J340" s="240">
        <v>3.573</v>
      </c>
    </row>
    <row r="341" spans="2:10">
      <c r="B341" s="240" t="s">
        <v>86</v>
      </c>
      <c r="C341" s="240">
        <v>37</v>
      </c>
      <c r="D341" s="240" t="s">
        <v>122</v>
      </c>
      <c r="E341" s="240">
        <v>-16.54</v>
      </c>
      <c r="F341" s="240">
        <v>-5.47</v>
      </c>
      <c r="G341" s="240">
        <v>1081.58</v>
      </c>
      <c r="H341" s="240">
        <v>9.952</v>
      </c>
      <c r="I341" s="240">
        <v>16.859000000000002</v>
      </c>
      <c r="J341" s="240">
        <v>3.6539999999999999</v>
      </c>
    </row>
    <row r="342" spans="2:10">
      <c r="B342" s="240" t="s">
        <v>86</v>
      </c>
      <c r="C342" s="240">
        <v>37</v>
      </c>
      <c r="D342" s="240" t="s">
        <v>123</v>
      </c>
      <c r="E342" s="240">
        <v>-104.79</v>
      </c>
      <c r="F342" s="240">
        <v>5.91</v>
      </c>
      <c r="G342" s="240">
        <v>824.97</v>
      </c>
      <c r="H342" s="240">
        <v>-8.14</v>
      </c>
      <c r="I342" s="240">
        <v>-29.047000000000001</v>
      </c>
      <c r="J342" s="240">
        <v>1.018</v>
      </c>
    </row>
    <row r="343" spans="2:10">
      <c r="B343" s="240" t="s">
        <v>86</v>
      </c>
      <c r="C343" s="240">
        <v>37</v>
      </c>
      <c r="D343" s="240" t="s">
        <v>124</v>
      </c>
      <c r="E343" s="240">
        <v>-90.03</v>
      </c>
      <c r="F343" s="240">
        <v>6.54</v>
      </c>
      <c r="G343" s="240">
        <v>1035.1300000000001</v>
      </c>
      <c r="H343" s="240">
        <v>-9.0259999999999998</v>
      </c>
      <c r="I343" s="240">
        <v>-16.951000000000001</v>
      </c>
      <c r="J343" s="240">
        <v>0.78700000000000003</v>
      </c>
    </row>
    <row r="344" spans="2:10">
      <c r="B344" s="240" t="s">
        <v>86</v>
      </c>
      <c r="C344" s="240">
        <v>37</v>
      </c>
      <c r="D344" s="240" t="s">
        <v>125</v>
      </c>
      <c r="E344" s="240">
        <v>-112.83</v>
      </c>
      <c r="F344" s="240">
        <v>6.47</v>
      </c>
      <c r="G344" s="240">
        <v>778.53</v>
      </c>
      <c r="H344" s="240">
        <v>-8.8930000000000007</v>
      </c>
      <c r="I344" s="240">
        <v>-33.784999999999997</v>
      </c>
      <c r="J344" s="240">
        <v>0.86299999999999999</v>
      </c>
    </row>
    <row r="345" spans="2:10">
      <c r="B345" s="240" t="s">
        <v>86</v>
      </c>
      <c r="C345" s="240">
        <v>37</v>
      </c>
      <c r="D345" s="240" t="s">
        <v>126</v>
      </c>
      <c r="E345" s="240">
        <v>-81.99</v>
      </c>
      <c r="F345" s="240">
        <v>5.98</v>
      </c>
      <c r="G345" s="240">
        <v>1081.57</v>
      </c>
      <c r="H345" s="240">
        <v>-8.2729999999999997</v>
      </c>
      <c r="I345" s="240">
        <v>-12.214</v>
      </c>
      <c r="J345" s="240">
        <v>0.94299999999999995</v>
      </c>
    </row>
    <row r="346" spans="2:10">
      <c r="B346" s="240" t="s">
        <v>86</v>
      </c>
      <c r="C346" s="240">
        <v>37</v>
      </c>
      <c r="D346" s="240" t="s">
        <v>127</v>
      </c>
      <c r="E346" s="240">
        <v>-119.91</v>
      </c>
      <c r="F346" s="240">
        <v>6.96</v>
      </c>
      <c r="G346" s="240">
        <v>737.76</v>
      </c>
      <c r="H346" s="240">
        <v>-9.5549999999999997</v>
      </c>
      <c r="I346" s="240">
        <v>-37.957000000000001</v>
      </c>
      <c r="J346" s="240">
        <v>0.72499999999999998</v>
      </c>
    </row>
    <row r="347" spans="2:10">
      <c r="B347" s="240" t="s">
        <v>86</v>
      </c>
      <c r="C347" s="240">
        <v>37</v>
      </c>
      <c r="D347" s="240" t="s">
        <v>128</v>
      </c>
      <c r="E347" s="240">
        <v>-105.14</v>
      </c>
      <c r="F347" s="240">
        <v>7.59</v>
      </c>
      <c r="G347" s="240">
        <v>947.92</v>
      </c>
      <c r="H347" s="240">
        <v>-10.441000000000001</v>
      </c>
      <c r="I347" s="240">
        <v>-25.861000000000001</v>
      </c>
      <c r="J347" s="240">
        <v>0.49399999999999999</v>
      </c>
    </row>
    <row r="348" spans="2:10">
      <c r="B348" s="240" t="s">
        <v>86</v>
      </c>
      <c r="C348" s="240">
        <v>37</v>
      </c>
      <c r="D348" s="240" t="s">
        <v>129</v>
      </c>
      <c r="E348" s="240">
        <v>-127.94</v>
      </c>
      <c r="F348" s="240">
        <v>7.52</v>
      </c>
      <c r="G348" s="240">
        <v>691.32</v>
      </c>
      <c r="H348" s="240">
        <v>-10.308999999999999</v>
      </c>
      <c r="I348" s="240">
        <v>-42.695</v>
      </c>
      <c r="J348" s="240">
        <v>0.56999999999999995</v>
      </c>
    </row>
    <row r="349" spans="2:10">
      <c r="B349" s="240" t="s">
        <v>86</v>
      </c>
      <c r="C349" s="240">
        <v>37</v>
      </c>
      <c r="D349" s="240" t="s">
        <v>130</v>
      </c>
      <c r="E349" s="240">
        <v>-97.1</v>
      </c>
      <c r="F349" s="240">
        <v>7.03</v>
      </c>
      <c r="G349" s="240">
        <v>994.36</v>
      </c>
      <c r="H349" s="240">
        <v>-9.6880000000000006</v>
      </c>
      <c r="I349" s="240">
        <v>-21.123999999999999</v>
      </c>
      <c r="J349" s="240">
        <v>0.65</v>
      </c>
    </row>
    <row r="350" spans="2:10">
      <c r="B350" s="240" t="s">
        <v>86</v>
      </c>
      <c r="C350" s="240">
        <v>37</v>
      </c>
      <c r="D350" s="240" t="s">
        <v>131</v>
      </c>
      <c r="E350" s="240">
        <v>-91.19</v>
      </c>
      <c r="F350" s="240">
        <v>-1.23</v>
      </c>
      <c r="G350" s="240">
        <v>521.91</v>
      </c>
      <c r="H350" s="240">
        <v>3.26</v>
      </c>
      <c r="I350" s="240">
        <v>-30.927</v>
      </c>
      <c r="J350" s="240">
        <v>2.7770000000000001</v>
      </c>
    </row>
    <row r="351" spans="2:10">
      <c r="B351" s="240" t="s">
        <v>86</v>
      </c>
      <c r="C351" s="240">
        <v>37</v>
      </c>
      <c r="D351" s="240" t="s">
        <v>132</v>
      </c>
      <c r="E351" s="240">
        <v>-102.51</v>
      </c>
      <c r="F351" s="240">
        <v>1.17</v>
      </c>
      <c r="G351" s="240">
        <v>550.46</v>
      </c>
      <c r="H351" s="240">
        <v>-0.66400000000000003</v>
      </c>
      <c r="I351" s="240">
        <v>-35.228000000000002</v>
      </c>
      <c r="J351" s="240">
        <v>2.2170000000000001</v>
      </c>
    </row>
    <row r="352" spans="2:10">
      <c r="B352" s="240" t="s">
        <v>86</v>
      </c>
      <c r="C352" s="240">
        <v>37</v>
      </c>
      <c r="D352" s="240" t="s">
        <v>133</v>
      </c>
      <c r="E352" s="240">
        <v>-86.66</v>
      </c>
      <c r="F352" s="240">
        <v>-1.54</v>
      </c>
      <c r="G352" s="240">
        <v>548.08000000000004</v>
      </c>
      <c r="H352" s="240">
        <v>3.6850000000000001</v>
      </c>
      <c r="I352" s="240">
        <v>-28.254000000000001</v>
      </c>
      <c r="J352" s="240">
        <v>2.8650000000000002</v>
      </c>
    </row>
    <row r="353" spans="2:10">
      <c r="B353" s="240" t="s">
        <v>86</v>
      </c>
      <c r="C353" s="240">
        <v>37</v>
      </c>
      <c r="D353" s="240" t="s">
        <v>134</v>
      </c>
      <c r="E353" s="240">
        <v>-107.05</v>
      </c>
      <c r="F353" s="240">
        <v>1.48</v>
      </c>
      <c r="G353" s="240">
        <v>524.29999999999995</v>
      </c>
      <c r="H353" s="240">
        <v>-1.089</v>
      </c>
      <c r="I353" s="240">
        <v>-37.901000000000003</v>
      </c>
      <c r="J353" s="240">
        <v>2.129</v>
      </c>
    </row>
    <row r="354" spans="2:10">
      <c r="B354" s="240" t="s">
        <v>86</v>
      </c>
      <c r="C354" s="240">
        <v>37</v>
      </c>
      <c r="D354" s="240" t="s">
        <v>135</v>
      </c>
      <c r="E354" s="240">
        <v>-117.98</v>
      </c>
      <c r="F354" s="240">
        <v>0.64</v>
      </c>
      <c r="G354" s="240">
        <v>367.12</v>
      </c>
      <c r="H354" s="240">
        <v>0.75</v>
      </c>
      <c r="I354" s="240">
        <v>-46.719000000000001</v>
      </c>
      <c r="J354" s="240">
        <v>2.258</v>
      </c>
    </row>
    <row r="355" spans="2:10">
      <c r="B355" s="240" t="s">
        <v>86</v>
      </c>
      <c r="C355" s="240">
        <v>37</v>
      </c>
      <c r="D355" s="240" t="s">
        <v>136</v>
      </c>
      <c r="E355" s="240">
        <v>-129.31</v>
      </c>
      <c r="F355" s="240">
        <v>3.03</v>
      </c>
      <c r="G355" s="240">
        <v>395.67</v>
      </c>
      <c r="H355" s="240">
        <v>-3.1739999999999999</v>
      </c>
      <c r="I355" s="240">
        <v>-51.02</v>
      </c>
      <c r="J355" s="240">
        <v>1.6970000000000001</v>
      </c>
    </row>
    <row r="356" spans="2:10">
      <c r="B356" s="240" t="s">
        <v>86</v>
      </c>
      <c r="C356" s="240">
        <v>37</v>
      </c>
      <c r="D356" s="240" t="s">
        <v>137</v>
      </c>
      <c r="E356" s="240">
        <v>-113.45</v>
      </c>
      <c r="F356" s="240">
        <v>0.32</v>
      </c>
      <c r="G356" s="240">
        <v>393.28</v>
      </c>
      <c r="H356" s="240">
        <v>1.1739999999999999</v>
      </c>
      <c r="I356" s="240">
        <v>-44.045999999999999</v>
      </c>
      <c r="J356" s="240">
        <v>2.3460000000000001</v>
      </c>
    </row>
    <row r="357" spans="2:10">
      <c r="B357" s="240" t="s">
        <v>86</v>
      </c>
      <c r="C357" s="240">
        <v>37</v>
      </c>
      <c r="D357" s="240" t="s">
        <v>138</v>
      </c>
      <c r="E357" s="240">
        <v>-133.84</v>
      </c>
      <c r="F357" s="240">
        <v>3.35</v>
      </c>
      <c r="G357" s="240">
        <v>369.5</v>
      </c>
      <c r="H357" s="240">
        <v>-3.5990000000000002</v>
      </c>
      <c r="I357" s="240">
        <v>-53.692999999999998</v>
      </c>
      <c r="J357" s="240">
        <v>1.609</v>
      </c>
    </row>
    <row r="358" spans="2:10">
      <c r="B358" s="240" t="s">
        <v>86</v>
      </c>
      <c r="C358" s="240">
        <v>37</v>
      </c>
      <c r="D358" s="240" t="s">
        <v>139</v>
      </c>
      <c r="E358" s="240">
        <v>-60.75</v>
      </c>
      <c r="F358" s="240">
        <v>-3.29</v>
      </c>
      <c r="G358" s="240">
        <v>733.79</v>
      </c>
      <c r="H358" s="240">
        <v>6.8040000000000003</v>
      </c>
      <c r="I358" s="240">
        <v>-11.795999999999999</v>
      </c>
      <c r="J358" s="240">
        <v>3.1619999999999999</v>
      </c>
    </row>
    <row r="359" spans="2:10">
      <c r="B359" s="240" t="s">
        <v>86</v>
      </c>
      <c r="C359" s="240">
        <v>37</v>
      </c>
      <c r="D359" s="240" t="s">
        <v>140</v>
      </c>
      <c r="E359" s="240">
        <v>-45.99</v>
      </c>
      <c r="F359" s="240">
        <v>-2.65</v>
      </c>
      <c r="G359" s="240">
        <v>943.95</v>
      </c>
      <c r="H359" s="240">
        <v>5.9189999999999996</v>
      </c>
      <c r="I359" s="240">
        <v>0.29899999999999999</v>
      </c>
      <c r="J359" s="240">
        <v>2.931</v>
      </c>
    </row>
    <row r="360" spans="2:10">
      <c r="B360" s="240" t="s">
        <v>86</v>
      </c>
      <c r="C360" s="240">
        <v>37</v>
      </c>
      <c r="D360" s="240" t="s">
        <v>141</v>
      </c>
      <c r="E360" s="240">
        <v>-68.790000000000006</v>
      </c>
      <c r="F360" s="240">
        <v>-2.73</v>
      </c>
      <c r="G360" s="240">
        <v>687.36</v>
      </c>
      <c r="H360" s="240">
        <v>6.0510000000000002</v>
      </c>
      <c r="I360" s="240">
        <v>-16.533999999999999</v>
      </c>
      <c r="J360" s="240">
        <v>3.0059999999999998</v>
      </c>
    </row>
    <row r="361" spans="2:10">
      <c r="B361" s="240" t="s">
        <v>86</v>
      </c>
      <c r="C361" s="240">
        <v>37</v>
      </c>
      <c r="D361" s="240" t="s">
        <v>142</v>
      </c>
      <c r="E361" s="240">
        <v>-37.950000000000003</v>
      </c>
      <c r="F361" s="240">
        <v>-3.21</v>
      </c>
      <c r="G361" s="240">
        <v>990.39</v>
      </c>
      <c r="H361" s="240">
        <v>6.6719999999999997</v>
      </c>
      <c r="I361" s="240">
        <v>5.0369999999999999</v>
      </c>
      <c r="J361" s="240">
        <v>3.0870000000000002</v>
      </c>
    </row>
    <row r="362" spans="2:10">
      <c r="B362" s="240" t="s">
        <v>86</v>
      </c>
      <c r="C362" s="240">
        <v>37</v>
      </c>
      <c r="D362" s="240" t="s">
        <v>143</v>
      </c>
      <c r="E362" s="240">
        <v>-45.64</v>
      </c>
      <c r="F362" s="240">
        <v>-4.34</v>
      </c>
      <c r="G362" s="240">
        <v>821</v>
      </c>
      <c r="H362" s="240">
        <v>8.2200000000000006</v>
      </c>
      <c r="I362" s="240">
        <v>-2.8860000000000001</v>
      </c>
      <c r="J362" s="240">
        <v>3.4550000000000001</v>
      </c>
    </row>
    <row r="363" spans="2:10">
      <c r="B363" s="240" t="s">
        <v>86</v>
      </c>
      <c r="C363" s="240">
        <v>37</v>
      </c>
      <c r="D363" s="240" t="s">
        <v>144</v>
      </c>
      <c r="E363" s="240">
        <v>-30.87</v>
      </c>
      <c r="F363" s="240">
        <v>-3.7</v>
      </c>
      <c r="G363" s="240">
        <v>1031.1600000000001</v>
      </c>
      <c r="H363" s="240">
        <v>7.3339999999999996</v>
      </c>
      <c r="I363" s="240">
        <v>9.2089999999999996</v>
      </c>
      <c r="J363" s="240">
        <v>3.2240000000000002</v>
      </c>
    </row>
    <row r="364" spans="2:10">
      <c r="B364" s="240" t="s">
        <v>86</v>
      </c>
      <c r="C364" s="240">
        <v>37</v>
      </c>
      <c r="D364" s="240" t="s">
        <v>145</v>
      </c>
      <c r="E364" s="240">
        <v>-53.68</v>
      </c>
      <c r="F364" s="240">
        <v>-3.78</v>
      </c>
      <c r="G364" s="240">
        <v>774.57</v>
      </c>
      <c r="H364" s="240">
        <v>7.4669999999999996</v>
      </c>
      <c r="I364" s="240">
        <v>-7.6239999999999997</v>
      </c>
      <c r="J364" s="240">
        <v>3.2989999999999999</v>
      </c>
    </row>
    <row r="365" spans="2:10">
      <c r="B365" s="240" t="s">
        <v>86</v>
      </c>
      <c r="C365" s="240">
        <v>37</v>
      </c>
      <c r="D365" s="240" t="s">
        <v>146</v>
      </c>
      <c r="E365" s="240">
        <v>-22.83</v>
      </c>
      <c r="F365" s="240">
        <v>-4.26</v>
      </c>
      <c r="G365" s="240">
        <v>1077.5999999999999</v>
      </c>
      <c r="H365" s="240">
        <v>8.0869999999999997</v>
      </c>
      <c r="I365" s="240">
        <v>13.946999999999999</v>
      </c>
      <c r="J365" s="240">
        <v>3.38</v>
      </c>
    </row>
    <row r="366" spans="2:10">
      <c r="B366" s="240" t="s">
        <v>86</v>
      </c>
      <c r="C366" s="240">
        <v>37</v>
      </c>
      <c r="D366" s="240" t="s">
        <v>147</v>
      </c>
      <c r="E366" s="240">
        <v>-125.03</v>
      </c>
      <c r="F366" s="240">
        <v>1.41</v>
      </c>
      <c r="G366" s="240">
        <v>1186.96</v>
      </c>
      <c r="H366" s="240">
        <v>7.3999999999999996E-2</v>
      </c>
      <c r="I366" s="240">
        <v>-30.626000000000001</v>
      </c>
      <c r="J366" s="240">
        <v>3.5059999999999998</v>
      </c>
    </row>
    <row r="367" spans="2:10">
      <c r="B367" s="240" t="s">
        <v>86</v>
      </c>
      <c r="C367" s="240">
        <v>37</v>
      </c>
      <c r="D367" s="240" t="s">
        <v>148</v>
      </c>
      <c r="E367" s="240">
        <v>-92.95</v>
      </c>
      <c r="F367" s="240">
        <v>1.49</v>
      </c>
      <c r="G367" s="240">
        <v>1485.45</v>
      </c>
      <c r="H367" s="240">
        <v>-9.5000000000000001E-2</v>
      </c>
      <c r="I367" s="240">
        <v>-8.6419999999999995</v>
      </c>
      <c r="J367" s="240">
        <v>3.4039999999999999</v>
      </c>
    </row>
    <row r="368" spans="2:10">
      <c r="B368" s="240" t="s">
        <v>86</v>
      </c>
      <c r="C368" s="240">
        <v>37</v>
      </c>
      <c r="D368" s="240" t="s">
        <v>149</v>
      </c>
      <c r="E368" s="240">
        <v>-99.35</v>
      </c>
      <c r="F368" s="240">
        <v>-0.39</v>
      </c>
      <c r="G368" s="240">
        <v>1342.2</v>
      </c>
      <c r="H368" s="240">
        <v>2.8370000000000002</v>
      </c>
      <c r="I368" s="240">
        <v>-15.175000000000001</v>
      </c>
      <c r="J368" s="240">
        <v>3.8820000000000001</v>
      </c>
    </row>
    <row r="369" spans="2:10">
      <c r="B369" s="240" t="s">
        <v>86</v>
      </c>
      <c r="C369" s="240">
        <v>37</v>
      </c>
      <c r="D369" s="240" t="s">
        <v>150</v>
      </c>
      <c r="E369" s="240">
        <v>-118.63</v>
      </c>
      <c r="F369" s="240">
        <v>3.28</v>
      </c>
      <c r="G369" s="240">
        <v>1330.21</v>
      </c>
      <c r="H369" s="240">
        <v>-2.859</v>
      </c>
      <c r="I369" s="240">
        <v>-24.093</v>
      </c>
      <c r="J369" s="240">
        <v>3.028</v>
      </c>
    </row>
    <row r="370" spans="2:10">
      <c r="B370" s="240" t="s">
        <v>86</v>
      </c>
      <c r="C370" s="240">
        <v>37</v>
      </c>
      <c r="D370" s="240" t="s">
        <v>151</v>
      </c>
      <c r="E370" s="240">
        <v>8.3800000000000008</v>
      </c>
      <c r="F370" s="240">
        <v>4.68</v>
      </c>
      <c r="G370" s="240">
        <v>1482.52</v>
      </c>
      <c r="H370" s="240">
        <v>5.1139999999999999</v>
      </c>
      <c r="I370" s="240">
        <v>37.991999999999997</v>
      </c>
      <c r="J370" s="240">
        <v>3.181</v>
      </c>
    </row>
    <row r="371" spans="2:10">
      <c r="B371" s="240" t="s">
        <v>86</v>
      </c>
      <c r="C371" s="240">
        <v>37</v>
      </c>
      <c r="D371" s="240" t="s">
        <v>152</v>
      </c>
      <c r="E371" s="240">
        <v>-152.86000000000001</v>
      </c>
      <c r="F371" s="240">
        <v>-2.63</v>
      </c>
      <c r="G371" s="240">
        <v>290.38</v>
      </c>
      <c r="H371" s="240">
        <v>-5.4710000000000001</v>
      </c>
      <c r="I371" s="240">
        <v>-63.828000000000003</v>
      </c>
      <c r="J371" s="240">
        <v>1.042</v>
      </c>
    </row>
    <row r="372" spans="2:10">
      <c r="B372" s="240" t="s">
        <v>86</v>
      </c>
      <c r="C372" s="240">
        <v>37</v>
      </c>
      <c r="D372" s="240" t="s">
        <v>153</v>
      </c>
      <c r="E372" s="240">
        <v>-1.65</v>
      </c>
      <c r="F372" s="240">
        <v>7.06</v>
      </c>
      <c r="G372" s="240">
        <v>1286.81</v>
      </c>
      <c r="H372" s="240">
        <v>9.0969999999999995</v>
      </c>
      <c r="I372" s="240">
        <v>28.658999999999999</v>
      </c>
      <c r="J372" s="240">
        <v>3.8220000000000001</v>
      </c>
    </row>
    <row r="373" spans="2:10">
      <c r="B373" s="240" t="s">
        <v>86</v>
      </c>
      <c r="C373" s="240">
        <v>37</v>
      </c>
      <c r="D373" s="240" t="s">
        <v>154</v>
      </c>
      <c r="E373" s="240">
        <v>-142.84</v>
      </c>
      <c r="F373" s="240">
        <v>-5.01</v>
      </c>
      <c r="G373" s="240">
        <v>486.09</v>
      </c>
      <c r="H373" s="240">
        <v>-9.4540000000000006</v>
      </c>
      <c r="I373" s="240">
        <v>-54.494</v>
      </c>
      <c r="J373" s="240">
        <v>0.40100000000000002</v>
      </c>
    </row>
    <row r="374" spans="2:10">
      <c r="B374" s="240" t="s">
        <v>86</v>
      </c>
      <c r="C374" s="240">
        <v>37</v>
      </c>
      <c r="D374" s="240" t="s">
        <v>155</v>
      </c>
      <c r="E374" s="240">
        <v>103.19</v>
      </c>
      <c r="F374" s="240">
        <v>10.050000000000001</v>
      </c>
      <c r="G374" s="240">
        <v>2096.39</v>
      </c>
      <c r="H374" s="240">
        <v>12.819000000000001</v>
      </c>
      <c r="I374" s="240">
        <v>95.825000000000003</v>
      </c>
      <c r="J374" s="240">
        <v>4.7309999999999999</v>
      </c>
    </row>
    <row r="375" spans="2:10">
      <c r="B375" s="240" t="s">
        <v>86</v>
      </c>
      <c r="C375" s="240">
        <v>37</v>
      </c>
      <c r="D375" s="240" t="s">
        <v>156</v>
      </c>
      <c r="E375" s="240">
        <v>-247.68</v>
      </c>
      <c r="F375" s="240">
        <v>-8</v>
      </c>
      <c r="G375" s="240">
        <v>-323.49</v>
      </c>
      <c r="H375" s="240">
        <v>-13.176</v>
      </c>
      <c r="I375" s="240">
        <v>-121.661</v>
      </c>
      <c r="J375" s="240">
        <v>-0.50800000000000001</v>
      </c>
    </row>
    <row r="376" spans="2:10">
      <c r="B376" s="240" t="s">
        <v>86</v>
      </c>
      <c r="C376" s="240">
        <v>37</v>
      </c>
      <c r="D376" s="240" t="s">
        <v>157</v>
      </c>
      <c r="E376" s="240">
        <v>72.88</v>
      </c>
      <c r="F376" s="240">
        <v>15.38</v>
      </c>
      <c r="G376" s="240">
        <v>1628.63</v>
      </c>
      <c r="H376" s="240">
        <v>21.777999999999999</v>
      </c>
      <c r="I376" s="240">
        <v>70.843000000000004</v>
      </c>
      <c r="J376" s="240">
        <v>6.2080000000000002</v>
      </c>
    </row>
    <row r="377" spans="2:10">
      <c r="B377" s="240" t="s">
        <v>86</v>
      </c>
      <c r="C377" s="240">
        <v>37</v>
      </c>
      <c r="D377" s="240" t="s">
        <v>158</v>
      </c>
      <c r="E377" s="240">
        <v>-217.36</v>
      </c>
      <c r="F377" s="240">
        <v>-13.33</v>
      </c>
      <c r="G377" s="240">
        <v>144.27000000000001</v>
      </c>
      <c r="H377" s="240">
        <v>-22.135000000000002</v>
      </c>
      <c r="I377" s="240">
        <v>-96.677999999999997</v>
      </c>
      <c r="J377" s="240">
        <v>-1.984</v>
      </c>
    </row>
    <row r="378" spans="2:10">
      <c r="B378" s="240" t="s">
        <v>86</v>
      </c>
      <c r="C378" s="240">
        <v>38</v>
      </c>
      <c r="D378" s="240" t="s">
        <v>87</v>
      </c>
      <c r="E378" s="240">
        <v>-159.21</v>
      </c>
      <c r="F378" s="240">
        <v>-1.6</v>
      </c>
      <c r="G378" s="240">
        <v>-198.33</v>
      </c>
      <c r="H378" s="240">
        <v>2.2120000000000002</v>
      </c>
      <c r="I378" s="240">
        <v>-32.89</v>
      </c>
      <c r="J378" s="240">
        <v>1.4E-2</v>
      </c>
    </row>
    <row r="379" spans="2:10">
      <c r="B379" s="240" t="s">
        <v>86</v>
      </c>
      <c r="C379" s="240">
        <v>38</v>
      </c>
      <c r="D379" s="240" t="s">
        <v>88</v>
      </c>
      <c r="E379" s="240">
        <v>46.68</v>
      </c>
      <c r="F379" s="240">
        <v>-6.04</v>
      </c>
      <c r="G379" s="240">
        <v>-180.65</v>
      </c>
      <c r="H379" s="240">
        <v>10.859</v>
      </c>
      <c r="I379" s="240">
        <v>10.984</v>
      </c>
      <c r="J379" s="240">
        <v>3.4000000000000002E-2</v>
      </c>
    </row>
    <row r="380" spans="2:10">
      <c r="B380" s="240" t="s">
        <v>86</v>
      </c>
      <c r="C380" s="240">
        <v>38</v>
      </c>
      <c r="D380" s="240" t="s">
        <v>89</v>
      </c>
      <c r="E380" s="240">
        <v>-276.57</v>
      </c>
      <c r="F380" s="240">
        <v>0.93</v>
      </c>
      <c r="G380" s="240">
        <v>-201.86</v>
      </c>
      <c r="H380" s="240">
        <v>-1.6519999999999999</v>
      </c>
      <c r="I380" s="240">
        <v>-58.145000000000003</v>
      </c>
      <c r="J380" s="240">
        <v>-5.0000000000000001E-3</v>
      </c>
    </row>
    <row r="381" spans="2:10">
      <c r="B381" s="240" t="s">
        <v>86</v>
      </c>
      <c r="C381" s="240">
        <v>38</v>
      </c>
      <c r="D381" s="240" t="s">
        <v>90</v>
      </c>
      <c r="E381" s="240">
        <v>112.9</v>
      </c>
      <c r="F381" s="240">
        <v>-7.47</v>
      </c>
      <c r="G381" s="240">
        <v>-178.84</v>
      </c>
      <c r="H381" s="240">
        <v>13.038</v>
      </c>
      <c r="I381" s="240">
        <v>25.233000000000001</v>
      </c>
      <c r="J381" s="240">
        <v>4.4999999999999998E-2</v>
      </c>
    </row>
    <row r="382" spans="2:10">
      <c r="B382" s="240" t="s">
        <v>86</v>
      </c>
      <c r="C382" s="240">
        <v>38</v>
      </c>
      <c r="D382" s="240" t="s">
        <v>12</v>
      </c>
      <c r="E382" s="240">
        <v>-145353.43</v>
      </c>
      <c r="F382" s="240">
        <v>-452.22</v>
      </c>
      <c r="G382" s="240">
        <v>-105513.14</v>
      </c>
      <c r="H382" s="240">
        <v>527.58199999999999</v>
      </c>
      <c r="I382" s="240">
        <v>-30523.788</v>
      </c>
      <c r="J382" s="240">
        <v>5.0339999999999998</v>
      </c>
    </row>
    <row r="383" spans="2:10">
      <c r="B383" s="240" t="s">
        <v>86</v>
      </c>
      <c r="C383" s="240">
        <v>38</v>
      </c>
      <c r="D383" s="240" t="s">
        <v>13</v>
      </c>
      <c r="E383" s="240">
        <v>25583.87</v>
      </c>
      <c r="F383" s="240">
        <v>-4352.97</v>
      </c>
      <c r="G383" s="240">
        <v>-105267.75</v>
      </c>
      <c r="H383" s="240">
        <v>7527.7359999999999</v>
      </c>
      <c r="I383" s="240">
        <v>6066.0280000000002</v>
      </c>
      <c r="J383" s="240">
        <v>28.207000000000001</v>
      </c>
    </row>
    <row r="384" spans="2:10">
      <c r="B384" s="240" t="s">
        <v>86</v>
      </c>
      <c r="C384" s="240">
        <v>38</v>
      </c>
      <c r="D384" s="240" t="s">
        <v>14</v>
      </c>
      <c r="E384" s="240">
        <v>-23805.49</v>
      </c>
      <c r="F384" s="240">
        <v>508.23</v>
      </c>
      <c r="G384" s="240">
        <v>1075.08</v>
      </c>
      <c r="H384" s="240">
        <v>-769.87900000000002</v>
      </c>
      <c r="I384" s="240">
        <v>-5124.9309999999996</v>
      </c>
      <c r="J384" s="240">
        <v>-3.8460000000000001</v>
      </c>
    </row>
    <row r="385" spans="2:10">
      <c r="B385" s="240" t="s">
        <v>86</v>
      </c>
      <c r="C385" s="240">
        <v>38</v>
      </c>
      <c r="D385" s="240" t="s">
        <v>91</v>
      </c>
      <c r="E385" s="240">
        <v>278.37</v>
      </c>
      <c r="F385" s="240">
        <v>2.79</v>
      </c>
      <c r="G385" s="240">
        <v>170.2</v>
      </c>
      <c r="H385" s="240">
        <v>4.1980000000000004</v>
      </c>
      <c r="I385" s="240">
        <v>59.235999999999997</v>
      </c>
      <c r="J385" s="240">
        <v>2.1000000000000001E-2</v>
      </c>
    </row>
    <row r="386" spans="2:10">
      <c r="B386" s="240" t="s">
        <v>86</v>
      </c>
      <c r="C386" s="240">
        <v>38</v>
      </c>
      <c r="D386" s="240" t="s">
        <v>92</v>
      </c>
      <c r="E386" s="240">
        <v>170.65</v>
      </c>
      <c r="F386" s="240">
        <v>8.26</v>
      </c>
      <c r="G386" s="240">
        <v>139.79</v>
      </c>
      <c r="H386" s="240">
        <v>13.709</v>
      </c>
      <c r="I386" s="240">
        <v>37.216999999999999</v>
      </c>
      <c r="J386" s="240">
        <v>5.5E-2</v>
      </c>
    </row>
    <row r="387" spans="2:10">
      <c r="B387" s="240" t="s">
        <v>86</v>
      </c>
      <c r="C387" s="240">
        <v>38</v>
      </c>
      <c r="D387" s="240" t="s">
        <v>93</v>
      </c>
      <c r="E387" s="240">
        <v>694.86</v>
      </c>
      <c r="F387" s="240">
        <v>7.27</v>
      </c>
      <c r="G387" s="240">
        <v>389.49</v>
      </c>
      <c r="H387" s="240">
        <v>10.9</v>
      </c>
      <c r="I387" s="240">
        <v>148.143</v>
      </c>
      <c r="J387" s="240">
        <v>5.6000000000000001E-2</v>
      </c>
    </row>
    <row r="388" spans="2:10">
      <c r="B388" s="240" t="s">
        <v>86</v>
      </c>
      <c r="C388" s="240">
        <v>38</v>
      </c>
      <c r="D388" s="240" t="s">
        <v>94</v>
      </c>
      <c r="E388" s="240">
        <v>411.38</v>
      </c>
      <c r="F388" s="240">
        <v>19.670000000000002</v>
      </c>
      <c r="G388" s="240">
        <v>307.60000000000002</v>
      </c>
      <c r="H388" s="240">
        <v>32.33</v>
      </c>
      <c r="I388" s="240">
        <v>89.555999999999997</v>
      </c>
      <c r="J388" s="240">
        <v>0.13500000000000001</v>
      </c>
    </row>
    <row r="389" spans="2:10">
      <c r="B389" s="240" t="s">
        <v>86</v>
      </c>
      <c r="C389" s="240">
        <v>38</v>
      </c>
      <c r="D389" s="240" t="s">
        <v>95</v>
      </c>
      <c r="E389" s="240">
        <v>-42.51</v>
      </c>
      <c r="F389" s="240">
        <v>-2.58</v>
      </c>
      <c r="G389" s="240">
        <v>1650.48</v>
      </c>
      <c r="H389" s="240">
        <v>-1.2290000000000001</v>
      </c>
      <c r="I389" s="240">
        <v>-15.397</v>
      </c>
      <c r="J389" s="240">
        <v>8.5999999999999993E-2</v>
      </c>
    </row>
    <row r="390" spans="2:10">
      <c r="B390" s="240" t="s">
        <v>86</v>
      </c>
      <c r="C390" s="240">
        <v>38</v>
      </c>
      <c r="D390" s="240" t="s">
        <v>96</v>
      </c>
      <c r="E390" s="240">
        <v>-42.51</v>
      </c>
      <c r="F390" s="240">
        <v>-2.58</v>
      </c>
      <c r="G390" s="240">
        <v>1650.48</v>
      </c>
      <c r="H390" s="240">
        <v>-1.2290000000000001</v>
      </c>
      <c r="I390" s="240">
        <v>-15.397</v>
      </c>
      <c r="J390" s="240">
        <v>8.5999999999999993E-2</v>
      </c>
    </row>
    <row r="391" spans="2:10">
      <c r="B391" s="240" t="s">
        <v>86</v>
      </c>
      <c r="C391" s="240">
        <v>38</v>
      </c>
      <c r="D391" s="240" t="s">
        <v>97</v>
      </c>
      <c r="E391" s="240">
        <v>-55.15</v>
      </c>
      <c r="F391" s="240">
        <v>-0.09</v>
      </c>
      <c r="G391" s="240">
        <v>-34.130000000000003</v>
      </c>
      <c r="H391" s="240">
        <v>7.6999999999999999E-2</v>
      </c>
      <c r="I391" s="240">
        <v>-11.615</v>
      </c>
      <c r="J391" s="240">
        <v>1E-3</v>
      </c>
    </row>
    <row r="392" spans="2:10">
      <c r="B392" s="240" t="s">
        <v>86</v>
      </c>
      <c r="C392" s="240">
        <v>38</v>
      </c>
      <c r="D392" s="240" t="s">
        <v>98</v>
      </c>
      <c r="E392" s="240">
        <v>20.3</v>
      </c>
      <c r="F392" s="240">
        <v>-1.84</v>
      </c>
      <c r="G392" s="240">
        <v>-36.82</v>
      </c>
      <c r="H392" s="240">
        <v>3.09</v>
      </c>
      <c r="I392" s="240">
        <v>4.5629999999999997</v>
      </c>
      <c r="J392" s="240">
        <v>0.01</v>
      </c>
    </row>
    <row r="393" spans="2:10">
      <c r="B393" s="240" t="s">
        <v>86</v>
      </c>
      <c r="C393" s="240">
        <v>38</v>
      </c>
      <c r="D393" s="240" t="s">
        <v>99</v>
      </c>
      <c r="E393" s="240">
        <v>-242.86</v>
      </c>
      <c r="F393" s="240">
        <v>-6.08</v>
      </c>
      <c r="G393" s="240">
        <v>1363.83</v>
      </c>
      <c r="H393" s="240">
        <v>4.3170000000000002</v>
      </c>
      <c r="I393" s="240">
        <v>-56.606000000000002</v>
      </c>
      <c r="J393" s="240">
        <v>0.112</v>
      </c>
    </row>
    <row r="394" spans="2:10">
      <c r="B394" s="240" t="s">
        <v>86</v>
      </c>
      <c r="C394" s="240">
        <v>38</v>
      </c>
      <c r="D394" s="240" t="s">
        <v>100</v>
      </c>
      <c r="E394" s="240">
        <v>-270.87</v>
      </c>
      <c r="F394" s="240">
        <v>-2.46</v>
      </c>
      <c r="G394" s="240">
        <v>1472.22</v>
      </c>
      <c r="H394" s="240">
        <v>-2.198</v>
      </c>
      <c r="I394" s="240">
        <v>-63.197000000000003</v>
      </c>
      <c r="J394" s="240">
        <v>9.0999999999999998E-2</v>
      </c>
    </row>
    <row r="395" spans="2:10">
      <c r="B395" s="240" t="s">
        <v>86</v>
      </c>
      <c r="C395" s="240">
        <v>38</v>
      </c>
      <c r="D395" s="240" t="s">
        <v>101</v>
      </c>
      <c r="E395" s="240">
        <v>-222.99</v>
      </c>
      <c r="F395" s="240">
        <v>-6.51</v>
      </c>
      <c r="G395" s="240">
        <v>1364.37</v>
      </c>
      <c r="H395" s="240">
        <v>4.9710000000000001</v>
      </c>
      <c r="I395" s="240">
        <v>-52.332000000000001</v>
      </c>
      <c r="J395" s="240">
        <v>0.115</v>
      </c>
    </row>
    <row r="396" spans="2:10">
      <c r="B396" s="240" t="s">
        <v>86</v>
      </c>
      <c r="C396" s="240">
        <v>38</v>
      </c>
      <c r="D396" s="240" t="s">
        <v>102</v>
      </c>
      <c r="E396" s="240">
        <v>-290.73</v>
      </c>
      <c r="F396" s="240">
        <v>-2.0299999999999998</v>
      </c>
      <c r="G396" s="240">
        <v>1471.67</v>
      </c>
      <c r="H396" s="240">
        <v>-2.8519999999999999</v>
      </c>
      <c r="I396" s="240">
        <v>-67.471000000000004</v>
      </c>
      <c r="J396" s="240">
        <v>8.7999999999999995E-2</v>
      </c>
    </row>
    <row r="397" spans="2:10">
      <c r="B397" s="240" t="s">
        <v>86</v>
      </c>
      <c r="C397" s="240">
        <v>38</v>
      </c>
      <c r="D397" s="240" t="s">
        <v>103</v>
      </c>
      <c r="E397" s="240">
        <v>-360.22</v>
      </c>
      <c r="F397" s="240">
        <v>-3.55</v>
      </c>
      <c r="G397" s="240">
        <v>1360.29</v>
      </c>
      <c r="H397" s="240">
        <v>0.45400000000000001</v>
      </c>
      <c r="I397" s="240">
        <v>-81.861000000000004</v>
      </c>
      <c r="J397" s="240">
        <v>9.2999999999999999E-2</v>
      </c>
    </row>
    <row r="398" spans="2:10">
      <c r="B398" s="240" t="s">
        <v>86</v>
      </c>
      <c r="C398" s="240">
        <v>38</v>
      </c>
      <c r="D398" s="240" t="s">
        <v>104</v>
      </c>
      <c r="E398" s="240">
        <v>-388.23</v>
      </c>
      <c r="F398" s="240">
        <v>7.0000000000000007E-2</v>
      </c>
      <c r="G398" s="240">
        <v>1468.68</v>
      </c>
      <c r="H398" s="240">
        <v>-6.0620000000000003</v>
      </c>
      <c r="I398" s="240">
        <v>-88.451999999999998</v>
      </c>
      <c r="J398" s="240">
        <v>7.2999999999999995E-2</v>
      </c>
    </row>
    <row r="399" spans="2:10">
      <c r="B399" s="240" t="s">
        <v>86</v>
      </c>
      <c r="C399" s="240">
        <v>38</v>
      </c>
      <c r="D399" s="240" t="s">
        <v>105</v>
      </c>
      <c r="E399" s="240">
        <v>-340.36</v>
      </c>
      <c r="F399" s="240">
        <v>-3.98</v>
      </c>
      <c r="G399" s="240">
        <v>1360.83</v>
      </c>
      <c r="H399" s="240">
        <v>1.107</v>
      </c>
      <c r="I399" s="240">
        <v>-77.587000000000003</v>
      </c>
      <c r="J399" s="240">
        <v>9.6000000000000002E-2</v>
      </c>
    </row>
    <row r="400" spans="2:10">
      <c r="B400" s="240" t="s">
        <v>86</v>
      </c>
      <c r="C400" s="240">
        <v>38</v>
      </c>
      <c r="D400" s="240" t="s">
        <v>106</v>
      </c>
      <c r="E400" s="240">
        <v>-408.1</v>
      </c>
      <c r="F400" s="240">
        <v>0.5</v>
      </c>
      <c r="G400" s="240">
        <v>1468.14</v>
      </c>
      <c r="H400" s="240">
        <v>-6.7149999999999999</v>
      </c>
      <c r="I400" s="240">
        <v>-92.725999999999999</v>
      </c>
      <c r="J400" s="240">
        <v>6.9000000000000006E-2</v>
      </c>
    </row>
    <row r="401" spans="2:10">
      <c r="B401" s="240" t="s">
        <v>86</v>
      </c>
      <c r="C401" s="240">
        <v>38</v>
      </c>
      <c r="D401" s="240" t="s">
        <v>107</v>
      </c>
      <c r="E401" s="240">
        <v>185.85</v>
      </c>
      <c r="F401" s="240">
        <v>-2.7</v>
      </c>
      <c r="G401" s="240">
        <v>1828.75</v>
      </c>
      <c r="H401" s="240">
        <v>-0.26100000000000001</v>
      </c>
      <c r="I401" s="240">
        <v>32.402999999999999</v>
      </c>
      <c r="J401" s="240">
        <v>8.1000000000000003E-2</v>
      </c>
    </row>
    <row r="402" spans="2:10">
      <c r="B402" s="240" t="s">
        <v>86</v>
      </c>
      <c r="C402" s="240">
        <v>38</v>
      </c>
      <c r="D402" s="240" t="s">
        <v>108</v>
      </c>
      <c r="E402" s="240">
        <v>157.84</v>
      </c>
      <c r="F402" s="240">
        <v>0.93</v>
      </c>
      <c r="G402" s="240">
        <v>1937.14</v>
      </c>
      <c r="H402" s="240">
        <v>-6.7759999999999998</v>
      </c>
      <c r="I402" s="240">
        <v>25.812999999999999</v>
      </c>
      <c r="J402" s="240">
        <v>0.06</v>
      </c>
    </row>
    <row r="403" spans="2:10">
      <c r="B403" s="240" t="s">
        <v>86</v>
      </c>
      <c r="C403" s="240">
        <v>38</v>
      </c>
      <c r="D403" s="240" t="s">
        <v>109</v>
      </c>
      <c r="E403" s="240">
        <v>205.72</v>
      </c>
      <c r="F403" s="240">
        <v>-3.13</v>
      </c>
      <c r="G403" s="240">
        <v>1829.29</v>
      </c>
      <c r="H403" s="240">
        <v>0.39300000000000002</v>
      </c>
      <c r="I403" s="240">
        <v>36.677999999999997</v>
      </c>
      <c r="J403" s="240">
        <v>8.4000000000000005E-2</v>
      </c>
    </row>
    <row r="404" spans="2:10">
      <c r="B404" s="240" t="s">
        <v>86</v>
      </c>
      <c r="C404" s="240">
        <v>38</v>
      </c>
      <c r="D404" s="240" t="s">
        <v>110</v>
      </c>
      <c r="E404" s="240">
        <v>137.97999999999999</v>
      </c>
      <c r="F404" s="240">
        <v>1.35</v>
      </c>
      <c r="G404" s="240">
        <v>1936.6</v>
      </c>
      <c r="H404" s="240">
        <v>-7.43</v>
      </c>
      <c r="I404" s="240">
        <v>21.538</v>
      </c>
      <c r="J404" s="240">
        <v>5.7000000000000002E-2</v>
      </c>
    </row>
    <row r="405" spans="2:10">
      <c r="B405" s="240" t="s">
        <v>86</v>
      </c>
      <c r="C405" s="240">
        <v>38</v>
      </c>
      <c r="D405" s="240" t="s">
        <v>111</v>
      </c>
      <c r="E405" s="240">
        <v>303.20999999999998</v>
      </c>
      <c r="F405" s="240">
        <v>-5.23</v>
      </c>
      <c r="G405" s="240">
        <v>1832.29</v>
      </c>
      <c r="H405" s="240">
        <v>3.6030000000000002</v>
      </c>
      <c r="I405" s="240">
        <v>57.658000000000001</v>
      </c>
      <c r="J405" s="240">
        <v>0.1</v>
      </c>
    </row>
    <row r="406" spans="2:10">
      <c r="B406" s="240" t="s">
        <v>86</v>
      </c>
      <c r="C406" s="240">
        <v>38</v>
      </c>
      <c r="D406" s="240" t="s">
        <v>112</v>
      </c>
      <c r="E406" s="240">
        <v>275.2</v>
      </c>
      <c r="F406" s="240">
        <v>-1.61</v>
      </c>
      <c r="G406" s="240">
        <v>1940.68</v>
      </c>
      <c r="H406" s="240">
        <v>-2.9119999999999999</v>
      </c>
      <c r="I406" s="240">
        <v>51.067999999999998</v>
      </c>
      <c r="J406" s="240">
        <v>7.9000000000000001E-2</v>
      </c>
    </row>
    <row r="407" spans="2:10">
      <c r="B407" s="240" t="s">
        <v>86</v>
      </c>
      <c r="C407" s="240">
        <v>38</v>
      </c>
      <c r="D407" s="240" t="s">
        <v>113</v>
      </c>
      <c r="E407" s="240">
        <v>323.08</v>
      </c>
      <c r="F407" s="240">
        <v>-5.66</v>
      </c>
      <c r="G407" s="240">
        <v>1832.83</v>
      </c>
      <c r="H407" s="240">
        <v>4.2569999999999997</v>
      </c>
      <c r="I407" s="240">
        <v>61.933</v>
      </c>
      <c r="J407" s="240">
        <v>0.10299999999999999</v>
      </c>
    </row>
    <row r="408" spans="2:10">
      <c r="B408" s="240" t="s">
        <v>86</v>
      </c>
      <c r="C408" s="240">
        <v>38</v>
      </c>
      <c r="D408" s="240" t="s">
        <v>114</v>
      </c>
      <c r="E408" s="240">
        <v>255.34</v>
      </c>
      <c r="F408" s="240">
        <v>-1.18</v>
      </c>
      <c r="G408" s="240">
        <v>1940.13</v>
      </c>
      <c r="H408" s="240">
        <v>-3.5659999999999998</v>
      </c>
      <c r="I408" s="240">
        <v>46.792999999999999</v>
      </c>
      <c r="J408" s="240">
        <v>7.5999999999999998E-2</v>
      </c>
    </row>
    <row r="409" spans="2:10">
      <c r="B409" s="240" t="s">
        <v>86</v>
      </c>
      <c r="C409" s="240">
        <v>38</v>
      </c>
      <c r="D409" s="240" t="s">
        <v>115</v>
      </c>
      <c r="E409" s="240">
        <v>-23.29</v>
      </c>
      <c r="F409" s="240">
        <v>-10.94</v>
      </c>
      <c r="G409" s="240">
        <v>1373.51</v>
      </c>
      <c r="H409" s="240">
        <v>13.382999999999999</v>
      </c>
      <c r="I409" s="240">
        <v>-9.7170000000000005</v>
      </c>
      <c r="J409" s="240">
        <v>0.13500000000000001</v>
      </c>
    </row>
    <row r="410" spans="2:10">
      <c r="B410" s="240" t="s">
        <v>86</v>
      </c>
      <c r="C410" s="240">
        <v>38</v>
      </c>
      <c r="D410" s="240" t="s">
        <v>116</v>
      </c>
      <c r="E410" s="240">
        <v>72.239999999999995</v>
      </c>
      <c r="F410" s="240">
        <v>-9.98</v>
      </c>
      <c r="G410" s="240">
        <v>1492.5</v>
      </c>
      <c r="H410" s="240">
        <v>12.055999999999999</v>
      </c>
      <c r="I410" s="240">
        <v>10.016999999999999</v>
      </c>
      <c r="J410" s="240">
        <v>0.126</v>
      </c>
    </row>
    <row r="411" spans="2:10">
      <c r="B411" s="240" t="s">
        <v>86</v>
      </c>
      <c r="C411" s="240">
        <v>38</v>
      </c>
      <c r="D411" s="240" t="s">
        <v>117</v>
      </c>
      <c r="E411" s="240">
        <v>-58.49</v>
      </c>
      <c r="F411" s="240">
        <v>-10.18</v>
      </c>
      <c r="G411" s="240">
        <v>1372.45</v>
      </c>
      <c r="H411" s="240">
        <v>12.224</v>
      </c>
      <c r="I411" s="240">
        <v>-17.292999999999999</v>
      </c>
      <c r="J411" s="240">
        <v>0.129</v>
      </c>
    </row>
    <row r="412" spans="2:10">
      <c r="B412" s="240" t="s">
        <v>86</v>
      </c>
      <c r="C412" s="240">
        <v>38</v>
      </c>
      <c r="D412" s="240" t="s">
        <v>118</v>
      </c>
      <c r="E412" s="240">
        <v>107.45</v>
      </c>
      <c r="F412" s="240">
        <v>-10.74</v>
      </c>
      <c r="G412" s="240">
        <v>1493.57</v>
      </c>
      <c r="H412" s="240">
        <v>13.215</v>
      </c>
      <c r="I412" s="240">
        <v>17.593</v>
      </c>
      <c r="J412" s="240">
        <v>0.13200000000000001</v>
      </c>
    </row>
    <row r="413" spans="2:10">
      <c r="B413" s="240" t="s">
        <v>86</v>
      </c>
      <c r="C413" s="240">
        <v>38</v>
      </c>
      <c r="D413" s="240" t="s">
        <v>119</v>
      </c>
      <c r="E413" s="240">
        <v>42.93</v>
      </c>
      <c r="F413" s="240">
        <v>-12.37</v>
      </c>
      <c r="G413" s="240">
        <v>1375.33</v>
      </c>
      <c r="H413" s="240">
        <v>15.561999999999999</v>
      </c>
      <c r="I413" s="240">
        <v>4.532</v>
      </c>
      <c r="J413" s="240">
        <v>0.14499999999999999</v>
      </c>
    </row>
    <row r="414" spans="2:10">
      <c r="B414" s="240" t="s">
        <v>86</v>
      </c>
      <c r="C414" s="240">
        <v>38</v>
      </c>
      <c r="D414" s="240" t="s">
        <v>120</v>
      </c>
      <c r="E414" s="240">
        <v>138.44999999999999</v>
      </c>
      <c r="F414" s="240">
        <v>-11.41</v>
      </c>
      <c r="G414" s="240">
        <v>1494.32</v>
      </c>
      <c r="H414" s="240">
        <v>14.234999999999999</v>
      </c>
      <c r="I414" s="240">
        <v>24.265999999999998</v>
      </c>
      <c r="J414" s="240">
        <v>0.13700000000000001</v>
      </c>
    </row>
    <row r="415" spans="2:10">
      <c r="B415" s="240" t="s">
        <v>86</v>
      </c>
      <c r="C415" s="240">
        <v>38</v>
      </c>
      <c r="D415" s="240" t="s">
        <v>121</v>
      </c>
      <c r="E415" s="240">
        <v>7.72</v>
      </c>
      <c r="F415" s="240">
        <v>-11.61</v>
      </c>
      <c r="G415" s="240">
        <v>1374.27</v>
      </c>
      <c r="H415" s="240">
        <v>14.403</v>
      </c>
      <c r="I415" s="240">
        <v>-3.044</v>
      </c>
      <c r="J415" s="240">
        <v>0.14000000000000001</v>
      </c>
    </row>
    <row r="416" spans="2:10">
      <c r="B416" s="240" t="s">
        <v>86</v>
      </c>
      <c r="C416" s="240">
        <v>38</v>
      </c>
      <c r="D416" s="240" t="s">
        <v>122</v>
      </c>
      <c r="E416" s="240">
        <v>173.66</v>
      </c>
      <c r="F416" s="240">
        <v>-12.17</v>
      </c>
      <c r="G416" s="240">
        <v>1495.38</v>
      </c>
      <c r="H416" s="240">
        <v>15.394</v>
      </c>
      <c r="I416" s="240">
        <v>31.843</v>
      </c>
      <c r="J416" s="240">
        <v>0.14199999999999999</v>
      </c>
    </row>
    <row r="417" spans="2:10">
      <c r="B417" s="240" t="s">
        <v>86</v>
      </c>
      <c r="C417" s="240">
        <v>38</v>
      </c>
      <c r="D417" s="240" t="s">
        <v>123</v>
      </c>
      <c r="E417" s="240">
        <v>-157.26</v>
      </c>
      <c r="F417" s="240">
        <v>4.82</v>
      </c>
      <c r="G417" s="240">
        <v>1808.46</v>
      </c>
      <c r="H417" s="240">
        <v>-14.513999999999999</v>
      </c>
      <c r="I417" s="240">
        <v>-40.811</v>
      </c>
      <c r="J417" s="240">
        <v>4.5999999999999999E-2</v>
      </c>
    </row>
    <row r="418" spans="2:10">
      <c r="B418" s="240" t="s">
        <v>86</v>
      </c>
      <c r="C418" s="240">
        <v>38</v>
      </c>
      <c r="D418" s="240" t="s">
        <v>124</v>
      </c>
      <c r="E418" s="240">
        <v>-61.73</v>
      </c>
      <c r="F418" s="240">
        <v>5.78</v>
      </c>
      <c r="G418" s="240">
        <v>1927.46</v>
      </c>
      <c r="H418" s="240">
        <v>-15.842000000000001</v>
      </c>
      <c r="I418" s="240">
        <v>-21.077000000000002</v>
      </c>
      <c r="J418" s="240">
        <v>3.7999999999999999E-2</v>
      </c>
    </row>
    <row r="419" spans="2:10">
      <c r="B419" s="240" t="s">
        <v>86</v>
      </c>
      <c r="C419" s="240">
        <v>38</v>
      </c>
      <c r="D419" s="240" t="s">
        <v>125</v>
      </c>
      <c r="E419" s="240">
        <v>-192.46</v>
      </c>
      <c r="F419" s="240">
        <v>5.58</v>
      </c>
      <c r="G419" s="240">
        <v>1807.4</v>
      </c>
      <c r="H419" s="240">
        <v>-15.673999999999999</v>
      </c>
      <c r="I419" s="240">
        <v>-48.387</v>
      </c>
      <c r="J419" s="240">
        <v>0.04</v>
      </c>
    </row>
    <row r="420" spans="2:10">
      <c r="B420" s="240" t="s">
        <v>86</v>
      </c>
      <c r="C420" s="240">
        <v>38</v>
      </c>
      <c r="D420" s="240" t="s">
        <v>126</v>
      </c>
      <c r="E420" s="240">
        <v>-26.52</v>
      </c>
      <c r="F420" s="240">
        <v>5.0199999999999996</v>
      </c>
      <c r="G420" s="240">
        <v>1928.52</v>
      </c>
      <c r="H420" s="240">
        <v>-14.683</v>
      </c>
      <c r="I420" s="240">
        <v>-13.5</v>
      </c>
      <c r="J420" s="240">
        <v>4.2999999999999997E-2</v>
      </c>
    </row>
    <row r="421" spans="2:10">
      <c r="B421" s="240" t="s">
        <v>86</v>
      </c>
      <c r="C421" s="240">
        <v>38</v>
      </c>
      <c r="D421" s="240" t="s">
        <v>127</v>
      </c>
      <c r="E421" s="240">
        <v>-223.47</v>
      </c>
      <c r="F421" s="240">
        <v>6.25</v>
      </c>
      <c r="G421" s="240">
        <v>1806.65</v>
      </c>
      <c r="H421" s="240">
        <v>-16.693000000000001</v>
      </c>
      <c r="I421" s="240">
        <v>-55.06</v>
      </c>
      <c r="J421" s="240">
        <v>3.5000000000000003E-2</v>
      </c>
    </row>
    <row r="422" spans="2:10">
      <c r="B422" s="240" t="s">
        <v>86</v>
      </c>
      <c r="C422" s="240">
        <v>38</v>
      </c>
      <c r="D422" s="240" t="s">
        <v>128</v>
      </c>
      <c r="E422" s="240">
        <v>-127.95</v>
      </c>
      <c r="F422" s="240">
        <v>7.21</v>
      </c>
      <c r="G422" s="240">
        <v>1925.64</v>
      </c>
      <c r="H422" s="240">
        <v>-18.02</v>
      </c>
      <c r="I422" s="240">
        <v>-35.326000000000001</v>
      </c>
      <c r="J422" s="240">
        <v>2.7E-2</v>
      </c>
    </row>
    <row r="423" spans="2:10">
      <c r="B423" s="240" t="s">
        <v>86</v>
      </c>
      <c r="C423" s="240">
        <v>38</v>
      </c>
      <c r="D423" s="240" t="s">
        <v>129</v>
      </c>
      <c r="E423" s="240">
        <v>-258.68</v>
      </c>
      <c r="F423" s="240">
        <v>7.01</v>
      </c>
      <c r="G423" s="240">
        <v>1805.58</v>
      </c>
      <c r="H423" s="240">
        <v>-17.852</v>
      </c>
      <c r="I423" s="240">
        <v>-62.636000000000003</v>
      </c>
      <c r="J423" s="240">
        <v>0.03</v>
      </c>
    </row>
    <row r="424" spans="2:10">
      <c r="B424" s="240" t="s">
        <v>86</v>
      </c>
      <c r="C424" s="240">
        <v>38</v>
      </c>
      <c r="D424" s="240" t="s">
        <v>130</v>
      </c>
      <c r="E424" s="240">
        <v>-92.74</v>
      </c>
      <c r="F424" s="240">
        <v>6.45</v>
      </c>
      <c r="G424" s="240">
        <v>1926.7</v>
      </c>
      <c r="H424" s="240">
        <v>-16.861000000000001</v>
      </c>
      <c r="I424" s="240">
        <v>-27.748999999999999</v>
      </c>
      <c r="J424" s="240">
        <v>3.3000000000000002E-2</v>
      </c>
    </row>
    <row r="425" spans="2:10">
      <c r="B425" s="240" t="s">
        <v>86</v>
      </c>
      <c r="C425" s="240">
        <v>38</v>
      </c>
      <c r="D425" s="240" t="s">
        <v>131</v>
      </c>
      <c r="E425" s="240">
        <v>-187.71</v>
      </c>
      <c r="F425" s="240">
        <v>-5.99</v>
      </c>
      <c r="G425" s="240">
        <v>1397.96</v>
      </c>
      <c r="H425" s="240">
        <v>4.2409999999999997</v>
      </c>
      <c r="I425" s="240">
        <v>-44.991</v>
      </c>
      <c r="J425" s="240">
        <v>0.111</v>
      </c>
    </row>
    <row r="426" spans="2:10">
      <c r="B426" s="240" t="s">
        <v>86</v>
      </c>
      <c r="C426" s="240">
        <v>38</v>
      </c>
      <c r="D426" s="240" t="s">
        <v>132</v>
      </c>
      <c r="E426" s="240">
        <v>-215.72</v>
      </c>
      <c r="F426" s="240">
        <v>-2.37</v>
      </c>
      <c r="G426" s="240">
        <v>1506.35</v>
      </c>
      <c r="H426" s="240">
        <v>-2.2749999999999999</v>
      </c>
      <c r="I426" s="240">
        <v>-51.582000000000001</v>
      </c>
      <c r="J426" s="240">
        <v>0.09</v>
      </c>
    </row>
    <row r="427" spans="2:10">
      <c r="B427" s="240" t="s">
        <v>86</v>
      </c>
      <c r="C427" s="240">
        <v>38</v>
      </c>
      <c r="D427" s="240" t="s">
        <v>133</v>
      </c>
      <c r="E427" s="240">
        <v>-167.84</v>
      </c>
      <c r="F427" s="240">
        <v>-6.42</v>
      </c>
      <c r="G427" s="240">
        <v>1398.51</v>
      </c>
      <c r="H427" s="240">
        <v>4.8940000000000001</v>
      </c>
      <c r="I427" s="240">
        <v>-40.716000000000001</v>
      </c>
      <c r="J427" s="240">
        <v>0.114</v>
      </c>
    </row>
    <row r="428" spans="2:10">
      <c r="B428" s="240" t="s">
        <v>86</v>
      </c>
      <c r="C428" s="240">
        <v>38</v>
      </c>
      <c r="D428" s="240" t="s">
        <v>134</v>
      </c>
      <c r="E428" s="240">
        <v>-235.58</v>
      </c>
      <c r="F428" s="240">
        <v>-1.94</v>
      </c>
      <c r="G428" s="240">
        <v>1505.81</v>
      </c>
      <c r="H428" s="240">
        <v>-2.9279999999999999</v>
      </c>
      <c r="I428" s="240">
        <v>-55.856000000000002</v>
      </c>
      <c r="J428" s="240">
        <v>8.6999999999999994E-2</v>
      </c>
    </row>
    <row r="429" spans="2:10">
      <c r="B429" s="240" t="s">
        <v>86</v>
      </c>
      <c r="C429" s="240">
        <v>38</v>
      </c>
      <c r="D429" s="240" t="s">
        <v>135</v>
      </c>
      <c r="E429" s="240">
        <v>-305.07</v>
      </c>
      <c r="F429" s="240">
        <v>-3.46</v>
      </c>
      <c r="G429" s="240">
        <v>1394.42</v>
      </c>
      <c r="H429" s="240">
        <v>0.377</v>
      </c>
      <c r="I429" s="240">
        <v>-70.245999999999995</v>
      </c>
      <c r="J429" s="240">
        <v>9.1999999999999998E-2</v>
      </c>
    </row>
    <row r="430" spans="2:10">
      <c r="B430" s="240" t="s">
        <v>86</v>
      </c>
      <c r="C430" s="240">
        <v>38</v>
      </c>
      <c r="D430" s="240" t="s">
        <v>136</v>
      </c>
      <c r="E430" s="240">
        <v>-333.08</v>
      </c>
      <c r="F430" s="240">
        <v>0.16</v>
      </c>
      <c r="G430" s="240">
        <v>1502.82</v>
      </c>
      <c r="H430" s="240">
        <v>-6.1390000000000002</v>
      </c>
      <c r="I430" s="240">
        <v>-76.837000000000003</v>
      </c>
      <c r="J430" s="240">
        <v>7.0999999999999994E-2</v>
      </c>
    </row>
    <row r="431" spans="2:10">
      <c r="B431" s="240" t="s">
        <v>86</v>
      </c>
      <c r="C431" s="240">
        <v>38</v>
      </c>
      <c r="D431" s="240" t="s">
        <v>137</v>
      </c>
      <c r="E431" s="240">
        <v>-285.20999999999998</v>
      </c>
      <c r="F431" s="240">
        <v>-3.89</v>
      </c>
      <c r="G431" s="240">
        <v>1394.97</v>
      </c>
      <c r="H431" s="240">
        <v>1.03</v>
      </c>
      <c r="I431" s="240">
        <v>-65.971000000000004</v>
      </c>
      <c r="J431" s="240">
        <v>9.5000000000000001E-2</v>
      </c>
    </row>
    <row r="432" spans="2:10">
      <c r="B432" s="240" t="s">
        <v>86</v>
      </c>
      <c r="C432" s="240">
        <v>38</v>
      </c>
      <c r="D432" s="240" t="s">
        <v>138</v>
      </c>
      <c r="E432" s="240">
        <v>-352.95</v>
      </c>
      <c r="F432" s="240">
        <v>0.59</v>
      </c>
      <c r="G432" s="240">
        <v>1502.27</v>
      </c>
      <c r="H432" s="240">
        <v>-6.7919999999999998</v>
      </c>
      <c r="I432" s="240">
        <v>-81.111000000000004</v>
      </c>
      <c r="J432" s="240">
        <v>6.8000000000000005E-2</v>
      </c>
    </row>
    <row r="433" spans="2:10">
      <c r="B433" s="240" t="s">
        <v>86</v>
      </c>
      <c r="C433" s="240">
        <v>38</v>
      </c>
      <c r="D433" s="240" t="s">
        <v>139</v>
      </c>
      <c r="E433" s="240">
        <v>-43.59</v>
      </c>
      <c r="F433" s="240">
        <v>-9.1</v>
      </c>
      <c r="G433" s="240">
        <v>1410.33</v>
      </c>
      <c r="H433" s="240">
        <v>10.292999999999999</v>
      </c>
      <c r="I433" s="240">
        <v>-14.28</v>
      </c>
      <c r="J433" s="240">
        <v>0.125</v>
      </c>
    </row>
    <row r="434" spans="2:10">
      <c r="B434" s="240" t="s">
        <v>86</v>
      </c>
      <c r="C434" s="240">
        <v>38</v>
      </c>
      <c r="D434" s="240" t="s">
        <v>140</v>
      </c>
      <c r="E434" s="240">
        <v>51.94</v>
      </c>
      <c r="F434" s="240">
        <v>-8.14</v>
      </c>
      <c r="G434" s="240">
        <v>1529.33</v>
      </c>
      <c r="H434" s="240">
        <v>8.9659999999999993</v>
      </c>
      <c r="I434" s="240">
        <v>5.4539999999999997</v>
      </c>
      <c r="J434" s="240">
        <v>0.11600000000000001</v>
      </c>
    </row>
    <row r="435" spans="2:10">
      <c r="B435" s="240" t="s">
        <v>86</v>
      </c>
      <c r="C435" s="240">
        <v>38</v>
      </c>
      <c r="D435" s="240" t="s">
        <v>141</v>
      </c>
      <c r="E435" s="240">
        <v>-78.790000000000006</v>
      </c>
      <c r="F435" s="240">
        <v>-8.34</v>
      </c>
      <c r="G435" s="240">
        <v>1409.27</v>
      </c>
      <c r="H435" s="240">
        <v>9.1340000000000003</v>
      </c>
      <c r="I435" s="240">
        <v>-21.856000000000002</v>
      </c>
      <c r="J435" s="240">
        <v>0.11899999999999999</v>
      </c>
    </row>
    <row r="436" spans="2:10">
      <c r="B436" s="240" t="s">
        <v>86</v>
      </c>
      <c r="C436" s="240">
        <v>38</v>
      </c>
      <c r="D436" s="240" t="s">
        <v>142</v>
      </c>
      <c r="E436" s="240">
        <v>87.15</v>
      </c>
      <c r="F436" s="240">
        <v>-8.9</v>
      </c>
      <c r="G436" s="240">
        <v>1530.39</v>
      </c>
      <c r="H436" s="240">
        <v>10.125</v>
      </c>
      <c r="I436" s="240">
        <v>13.031000000000001</v>
      </c>
      <c r="J436" s="240">
        <v>0.122</v>
      </c>
    </row>
    <row r="437" spans="2:10">
      <c r="B437" s="240" t="s">
        <v>86</v>
      </c>
      <c r="C437" s="240">
        <v>38</v>
      </c>
      <c r="D437" s="240" t="s">
        <v>143</v>
      </c>
      <c r="E437" s="240">
        <v>22.63</v>
      </c>
      <c r="F437" s="240">
        <v>-10.53</v>
      </c>
      <c r="G437" s="240">
        <v>1412.15</v>
      </c>
      <c r="H437" s="240">
        <v>12.472</v>
      </c>
      <c r="I437" s="240">
        <v>-3.1E-2</v>
      </c>
      <c r="J437" s="240">
        <v>0.13500000000000001</v>
      </c>
    </row>
    <row r="438" spans="2:10">
      <c r="B438" s="240" t="s">
        <v>86</v>
      </c>
      <c r="C438" s="240">
        <v>38</v>
      </c>
      <c r="D438" s="240" t="s">
        <v>144</v>
      </c>
      <c r="E438" s="240">
        <v>118.15</v>
      </c>
      <c r="F438" s="240">
        <v>-9.56</v>
      </c>
      <c r="G438" s="240">
        <v>1531.15</v>
      </c>
      <c r="H438" s="240">
        <v>11.145</v>
      </c>
      <c r="I438" s="240">
        <v>19.702999999999999</v>
      </c>
      <c r="J438" s="240">
        <v>0.127</v>
      </c>
    </row>
    <row r="439" spans="2:10">
      <c r="B439" s="240" t="s">
        <v>86</v>
      </c>
      <c r="C439" s="240">
        <v>38</v>
      </c>
      <c r="D439" s="240" t="s">
        <v>145</v>
      </c>
      <c r="E439" s="240">
        <v>-12.58</v>
      </c>
      <c r="F439" s="240">
        <v>-9.77</v>
      </c>
      <c r="G439" s="240">
        <v>1411.09</v>
      </c>
      <c r="H439" s="240">
        <v>11.313000000000001</v>
      </c>
      <c r="I439" s="240">
        <v>-7.6070000000000002</v>
      </c>
      <c r="J439" s="240">
        <v>0.13</v>
      </c>
    </row>
    <row r="440" spans="2:10">
      <c r="B440" s="240" t="s">
        <v>86</v>
      </c>
      <c r="C440" s="240">
        <v>38</v>
      </c>
      <c r="D440" s="240" t="s">
        <v>146</v>
      </c>
      <c r="E440" s="240">
        <v>153.36000000000001</v>
      </c>
      <c r="F440" s="240">
        <v>-10.32</v>
      </c>
      <c r="G440" s="240">
        <v>1532.21</v>
      </c>
      <c r="H440" s="240">
        <v>12.304</v>
      </c>
      <c r="I440" s="240">
        <v>27.28</v>
      </c>
      <c r="J440" s="240">
        <v>0.13200000000000001</v>
      </c>
    </row>
    <row r="441" spans="2:10">
      <c r="B441" s="240" t="s">
        <v>86</v>
      </c>
      <c r="C441" s="240">
        <v>38</v>
      </c>
      <c r="D441" s="240" t="s">
        <v>147</v>
      </c>
      <c r="E441" s="240">
        <v>-150.09</v>
      </c>
      <c r="F441" s="240">
        <v>-4.55</v>
      </c>
      <c r="G441" s="240">
        <v>2436.89</v>
      </c>
      <c r="H441" s="240">
        <v>-1.4059999999999999</v>
      </c>
      <c r="I441" s="240">
        <v>-41.322000000000003</v>
      </c>
      <c r="J441" s="240">
        <v>0.14299999999999999</v>
      </c>
    </row>
    <row r="442" spans="2:10">
      <c r="B442" s="240" t="s">
        <v>86</v>
      </c>
      <c r="C442" s="240">
        <v>38</v>
      </c>
      <c r="D442" s="240" t="s">
        <v>148</v>
      </c>
      <c r="E442" s="240">
        <v>18.89</v>
      </c>
      <c r="F442" s="240">
        <v>-4.29</v>
      </c>
      <c r="G442" s="240">
        <v>2542.13</v>
      </c>
      <c r="H442" s="240">
        <v>-1.625</v>
      </c>
      <c r="I442" s="240">
        <v>-5.7320000000000002</v>
      </c>
      <c r="J442" s="240">
        <v>0.13900000000000001</v>
      </c>
    </row>
    <row r="443" spans="2:10">
      <c r="B443" s="240" t="s">
        <v>86</v>
      </c>
      <c r="C443" s="240">
        <v>38</v>
      </c>
      <c r="D443" s="240" t="s">
        <v>149</v>
      </c>
      <c r="E443" s="240">
        <v>-34.520000000000003</v>
      </c>
      <c r="F443" s="240">
        <v>-7.23</v>
      </c>
      <c r="G443" s="240">
        <v>2432.96</v>
      </c>
      <c r="H443" s="240">
        <v>3.2</v>
      </c>
      <c r="I443" s="240">
        <v>-16.541</v>
      </c>
      <c r="J443" s="240">
        <v>0.157</v>
      </c>
    </row>
    <row r="444" spans="2:10">
      <c r="B444" s="240" t="s">
        <v>86</v>
      </c>
      <c r="C444" s="240">
        <v>38</v>
      </c>
      <c r="D444" s="240" t="s">
        <v>150</v>
      </c>
      <c r="E444" s="240">
        <v>-96.68</v>
      </c>
      <c r="F444" s="240">
        <v>-1.61</v>
      </c>
      <c r="G444" s="240">
        <v>2546.0500000000002</v>
      </c>
      <c r="H444" s="240">
        <v>-6.23</v>
      </c>
      <c r="I444" s="240">
        <v>-30.513999999999999</v>
      </c>
      <c r="J444" s="240">
        <v>0.125</v>
      </c>
    </row>
    <row r="445" spans="2:10">
      <c r="B445" s="240" t="s">
        <v>86</v>
      </c>
      <c r="C445" s="240">
        <v>38</v>
      </c>
      <c r="D445" s="240" t="s">
        <v>151</v>
      </c>
      <c r="E445" s="240">
        <v>342.21</v>
      </c>
      <c r="F445" s="240">
        <v>2.78</v>
      </c>
      <c r="G445" s="240">
        <v>1896.76</v>
      </c>
      <c r="H445" s="240">
        <v>7.1589999999999998</v>
      </c>
      <c r="I445" s="240">
        <v>66.62</v>
      </c>
      <c r="J445" s="240">
        <v>0.126</v>
      </c>
    </row>
    <row r="446" spans="2:10">
      <c r="B446" s="240" t="s">
        <v>86</v>
      </c>
      <c r="C446" s="240">
        <v>38</v>
      </c>
      <c r="D446" s="240" t="s">
        <v>152</v>
      </c>
      <c r="E446" s="240">
        <v>-427.22</v>
      </c>
      <c r="F446" s="240">
        <v>-7.94</v>
      </c>
      <c r="G446" s="240">
        <v>1404.21</v>
      </c>
      <c r="H446" s="240">
        <v>-9.6170000000000009</v>
      </c>
      <c r="I446" s="240">
        <v>-97.412999999999997</v>
      </c>
      <c r="J446" s="240">
        <v>4.7E-2</v>
      </c>
    </row>
    <row r="447" spans="2:10">
      <c r="B447" s="240" t="s">
        <v>86</v>
      </c>
      <c r="C447" s="240">
        <v>38</v>
      </c>
      <c r="D447" s="240" t="s">
        <v>153</v>
      </c>
      <c r="E447" s="240">
        <v>266.8</v>
      </c>
      <c r="F447" s="240">
        <v>6.61</v>
      </c>
      <c r="G447" s="240">
        <v>1875.47</v>
      </c>
      <c r="H447" s="240">
        <v>13.816000000000001</v>
      </c>
      <c r="I447" s="240">
        <v>51.206000000000003</v>
      </c>
      <c r="J447" s="240">
        <v>0.14899999999999999</v>
      </c>
    </row>
    <row r="448" spans="2:10">
      <c r="B448" s="240" t="s">
        <v>86</v>
      </c>
      <c r="C448" s="240">
        <v>38</v>
      </c>
      <c r="D448" s="240" t="s">
        <v>154</v>
      </c>
      <c r="E448" s="240">
        <v>-351.82</v>
      </c>
      <c r="F448" s="240">
        <v>-11.76</v>
      </c>
      <c r="G448" s="240">
        <v>1425.5</v>
      </c>
      <c r="H448" s="240">
        <v>-16.274999999999999</v>
      </c>
      <c r="I448" s="240">
        <v>-82</v>
      </c>
      <c r="J448" s="240">
        <v>2.3E-2</v>
      </c>
    </row>
    <row r="449" spans="2:10">
      <c r="B449" s="240" t="s">
        <v>86</v>
      </c>
      <c r="C449" s="240">
        <v>38</v>
      </c>
      <c r="D449" s="240" t="s">
        <v>155</v>
      </c>
      <c r="E449" s="240">
        <v>775.77</v>
      </c>
      <c r="F449" s="240">
        <v>10.59</v>
      </c>
      <c r="G449" s="240">
        <v>2132.2600000000002</v>
      </c>
      <c r="H449" s="240">
        <v>19.369</v>
      </c>
      <c r="I449" s="240">
        <v>159.613</v>
      </c>
      <c r="J449" s="240">
        <v>0.183</v>
      </c>
    </row>
    <row r="450" spans="2:10">
      <c r="B450" s="240" t="s">
        <v>86</v>
      </c>
      <c r="C450" s="240">
        <v>38</v>
      </c>
      <c r="D450" s="240" t="s">
        <v>156</v>
      </c>
      <c r="E450" s="240">
        <v>-860.78</v>
      </c>
      <c r="F450" s="240">
        <v>-15.75</v>
      </c>
      <c r="G450" s="240">
        <v>1168.71</v>
      </c>
      <c r="H450" s="240">
        <v>-21.827999999999999</v>
      </c>
      <c r="I450" s="240">
        <v>-190.40600000000001</v>
      </c>
      <c r="J450" s="240">
        <v>-0.01</v>
      </c>
    </row>
    <row r="451" spans="2:10">
      <c r="B451" s="240" t="s">
        <v>86</v>
      </c>
      <c r="C451" s="240">
        <v>38</v>
      </c>
      <c r="D451" s="240" t="s">
        <v>157</v>
      </c>
      <c r="E451" s="240">
        <v>577.33000000000004</v>
      </c>
      <c r="F451" s="240">
        <v>19.27</v>
      </c>
      <c r="G451" s="240">
        <v>2074.94</v>
      </c>
      <c r="H451" s="240">
        <v>34.369999999999997</v>
      </c>
      <c r="I451" s="240">
        <v>118.602</v>
      </c>
      <c r="J451" s="240">
        <v>0.23799999999999999</v>
      </c>
    </row>
    <row r="452" spans="2:10">
      <c r="B452" s="240" t="s">
        <v>86</v>
      </c>
      <c r="C452" s="240">
        <v>38</v>
      </c>
      <c r="D452" s="240" t="s">
        <v>158</v>
      </c>
      <c r="E452" s="240">
        <v>-662.35</v>
      </c>
      <c r="F452" s="240">
        <v>-24.43</v>
      </c>
      <c r="G452" s="240">
        <v>1226.03</v>
      </c>
      <c r="H452" s="240">
        <v>-36.829000000000001</v>
      </c>
      <c r="I452" s="240">
        <v>-149.39500000000001</v>
      </c>
      <c r="J452" s="240">
        <v>-6.5000000000000002E-2</v>
      </c>
    </row>
    <row r="453" spans="2:10">
      <c r="B453" s="240" t="s">
        <v>86</v>
      </c>
      <c r="C453" s="240">
        <v>39</v>
      </c>
      <c r="D453" s="240" t="s">
        <v>87</v>
      </c>
      <c r="E453" s="240">
        <v>-62.85</v>
      </c>
      <c r="F453" s="240">
        <v>0.19</v>
      </c>
      <c r="G453" s="240">
        <v>106.43</v>
      </c>
      <c r="H453" s="240">
        <v>0.70899999999999996</v>
      </c>
      <c r="I453" s="240">
        <v>-14.175000000000001</v>
      </c>
      <c r="J453" s="240">
        <v>1.2E-2</v>
      </c>
    </row>
    <row r="454" spans="2:10">
      <c r="B454" s="240" t="s">
        <v>86</v>
      </c>
      <c r="C454" s="240">
        <v>39</v>
      </c>
      <c r="D454" s="240" t="s">
        <v>88</v>
      </c>
      <c r="E454" s="240">
        <v>17.45</v>
      </c>
      <c r="F454" s="240">
        <v>-0.86</v>
      </c>
      <c r="G454" s="240">
        <v>-109.58</v>
      </c>
      <c r="H454" s="240">
        <v>3.8879999999999999</v>
      </c>
      <c r="I454" s="240">
        <v>4.21</v>
      </c>
      <c r="J454" s="240">
        <v>2.7E-2</v>
      </c>
    </row>
    <row r="455" spans="2:10">
      <c r="B455" s="240" t="s">
        <v>86</v>
      </c>
      <c r="C455" s="240">
        <v>39</v>
      </c>
      <c r="D455" s="240" t="s">
        <v>89</v>
      </c>
      <c r="E455" s="240">
        <v>-108.56</v>
      </c>
      <c r="F455" s="240">
        <v>-0.04</v>
      </c>
      <c r="G455" s="240">
        <v>218.8</v>
      </c>
      <c r="H455" s="240">
        <v>-0.53300000000000003</v>
      </c>
      <c r="I455" s="240">
        <v>-24.678000000000001</v>
      </c>
      <c r="J455" s="240">
        <v>-2E-3</v>
      </c>
    </row>
    <row r="456" spans="2:10">
      <c r="B456" s="240" t="s">
        <v>86</v>
      </c>
      <c r="C456" s="240">
        <v>39</v>
      </c>
      <c r="D456" s="240" t="s">
        <v>90</v>
      </c>
      <c r="E456" s="240">
        <v>43.24</v>
      </c>
      <c r="F456" s="240">
        <v>-0.73</v>
      </c>
      <c r="G456" s="240">
        <v>-173.04</v>
      </c>
      <c r="H456" s="240">
        <v>4.5880000000000001</v>
      </c>
      <c r="I456" s="240">
        <v>10.135999999999999</v>
      </c>
      <c r="J456" s="240">
        <v>3.4000000000000002E-2</v>
      </c>
    </row>
    <row r="457" spans="2:10">
      <c r="B457" s="240" t="s">
        <v>86</v>
      </c>
      <c r="C457" s="240">
        <v>39</v>
      </c>
      <c r="D457" s="240" t="s">
        <v>12</v>
      </c>
      <c r="E457" s="240">
        <v>-57285.03</v>
      </c>
      <c r="F457" s="240">
        <v>73.63</v>
      </c>
      <c r="G457" s="240">
        <v>117389.85</v>
      </c>
      <c r="H457" s="240">
        <v>170.971</v>
      </c>
      <c r="I457" s="240">
        <v>-12986.772999999999</v>
      </c>
      <c r="J457" s="240">
        <v>4.806</v>
      </c>
    </row>
    <row r="458" spans="2:10">
      <c r="B458" s="240" t="s">
        <v>86</v>
      </c>
      <c r="C458" s="240">
        <v>39</v>
      </c>
      <c r="D458" s="240" t="s">
        <v>13</v>
      </c>
      <c r="E458" s="240">
        <v>9535.7999999999993</v>
      </c>
      <c r="F458" s="240">
        <v>-541.23</v>
      </c>
      <c r="G458" s="240">
        <v>-62056.98</v>
      </c>
      <c r="H458" s="240">
        <v>2678.364</v>
      </c>
      <c r="I458" s="240">
        <v>2311.6219999999998</v>
      </c>
      <c r="J458" s="240">
        <v>23.382999999999999</v>
      </c>
    </row>
    <row r="459" spans="2:10">
      <c r="B459" s="240" t="s">
        <v>86</v>
      </c>
      <c r="C459" s="240">
        <v>39</v>
      </c>
      <c r="D459" s="240" t="s">
        <v>14</v>
      </c>
      <c r="E459" s="240">
        <v>-9296.9599999999991</v>
      </c>
      <c r="F459" s="240">
        <v>-48.05</v>
      </c>
      <c r="G459" s="240">
        <v>23317.63</v>
      </c>
      <c r="H459" s="240">
        <v>-246.33500000000001</v>
      </c>
      <c r="I459" s="240">
        <v>-2130.7979999999998</v>
      </c>
      <c r="J459" s="240">
        <v>-2.8410000000000002</v>
      </c>
    </row>
    <row r="460" spans="2:10">
      <c r="B460" s="240" t="s">
        <v>86</v>
      </c>
      <c r="C460" s="240">
        <v>39</v>
      </c>
      <c r="D460" s="240" t="s">
        <v>91</v>
      </c>
      <c r="E460" s="240">
        <v>109.6</v>
      </c>
      <c r="F460" s="240">
        <v>0.28000000000000003</v>
      </c>
      <c r="G460" s="240">
        <v>256.85000000000002</v>
      </c>
      <c r="H460" s="240">
        <v>1.363</v>
      </c>
      <c r="I460" s="240">
        <v>24.972000000000001</v>
      </c>
      <c r="J460" s="240">
        <v>1.7000000000000001E-2</v>
      </c>
    </row>
    <row r="461" spans="2:10">
      <c r="B461" s="240" t="s">
        <v>86</v>
      </c>
      <c r="C461" s="240">
        <v>39</v>
      </c>
      <c r="D461" s="240" t="s">
        <v>92</v>
      </c>
      <c r="E461" s="240">
        <v>66.650000000000006</v>
      </c>
      <c r="F461" s="240">
        <v>0.79</v>
      </c>
      <c r="G461" s="240">
        <v>202.86</v>
      </c>
      <c r="H461" s="240">
        <v>4.7930000000000001</v>
      </c>
      <c r="I461" s="240">
        <v>15.321999999999999</v>
      </c>
      <c r="J461" s="240">
        <v>4.7E-2</v>
      </c>
    </row>
    <row r="462" spans="2:10">
      <c r="B462" s="240" t="s">
        <v>86</v>
      </c>
      <c r="C462" s="240">
        <v>39</v>
      </c>
      <c r="D462" s="240" t="s">
        <v>93</v>
      </c>
      <c r="E462" s="240">
        <v>273.67</v>
      </c>
      <c r="F462" s="240">
        <v>0.7</v>
      </c>
      <c r="G462" s="240">
        <v>657.97</v>
      </c>
      <c r="H462" s="240">
        <v>3.5409999999999999</v>
      </c>
      <c r="I462" s="240">
        <v>62.372999999999998</v>
      </c>
      <c r="J462" s="240">
        <v>4.4999999999999998E-2</v>
      </c>
    </row>
    <row r="463" spans="2:10">
      <c r="B463" s="240" t="s">
        <v>86</v>
      </c>
      <c r="C463" s="240">
        <v>39</v>
      </c>
      <c r="D463" s="240" t="s">
        <v>94</v>
      </c>
      <c r="E463" s="240">
        <v>161.12</v>
      </c>
      <c r="F463" s="240">
        <v>1.83</v>
      </c>
      <c r="G463" s="240">
        <v>476.88</v>
      </c>
      <c r="H463" s="240">
        <v>11.276</v>
      </c>
      <c r="I463" s="240">
        <v>36.948999999999998</v>
      </c>
      <c r="J463" s="240">
        <v>0.115</v>
      </c>
    </row>
    <row r="464" spans="2:10">
      <c r="B464" s="240" t="s">
        <v>86</v>
      </c>
      <c r="C464" s="240">
        <v>39</v>
      </c>
      <c r="D464" s="240" t="s">
        <v>95</v>
      </c>
      <c r="E464" s="240">
        <v>-5.42</v>
      </c>
      <c r="F464" s="240">
        <v>1.91</v>
      </c>
      <c r="G464" s="240">
        <v>663.65</v>
      </c>
      <c r="H464" s="240">
        <v>-0.33500000000000002</v>
      </c>
      <c r="I464" s="240">
        <v>-2.907</v>
      </c>
      <c r="J464" s="240">
        <v>0.11600000000000001</v>
      </c>
    </row>
    <row r="465" spans="2:10">
      <c r="B465" s="240" t="s">
        <v>86</v>
      </c>
      <c r="C465" s="240">
        <v>39</v>
      </c>
      <c r="D465" s="240" t="s">
        <v>96</v>
      </c>
      <c r="E465" s="240">
        <v>-5.42</v>
      </c>
      <c r="F465" s="240">
        <v>1.91</v>
      </c>
      <c r="G465" s="240">
        <v>663.65</v>
      </c>
      <c r="H465" s="240">
        <v>-0.33500000000000002</v>
      </c>
      <c r="I465" s="240">
        <v>-2.907</v>
      </c>
      <c r="J465" s="240">
        <v>0.11600000000000001</v>
      </c>
    </row>
    <row r="466" spans="2:10">
      <c r="B466" s="240" t="s">
        <v>86</v>
      </c>
      <c r="C466" s="240">
        <v>39</v>
      </c>
      <c r="D466" s="240" t="s">
        <v>97</v>
      </c>
      <c r="E466" s="240">
        <v>-21.72</v>
      </c>
      <c r="F466" s="240">
        <v>0.02</v>
      </c>
      <c r="G466" s="240">
        <v>46.34</v>
      </c>
      <c r="H466" s="240">
        <v>2.5999999999999999E-2</v>
      </c>
      <c r="I466" s="240">
        <v>-4.93</v>
      </c>
      <c r="J466" s="240">
        <v>1E-3</v>
      </c>
    </row>
    <row r="467" spans="2:10">
      <c r="B467" s="240" t="s">
        <v>86</v>
      </c>
      <c r="C467" s="240">
        <v>39</v>
      </c>
      <c r="D467" s="240" t="s">
        <v>98</v>
      </c>
      <c r="E467" s="240">
        <v>7.79</v>
      </c>
      <c r="F467" s="240">
        <v>-0.3</v>
      </c>
      <c r="G467" s="240">
        <v>-32.54</v>
      </c>
      <c r="H467" s="240">
        <v>1.109</v>
      </c>
      <c r="I467" s="240">
        <v>1.8260000000000001</v>
      </c>
      <c r="J467" s="240">
        <v>2.4E-2</v>
      </c>
    </row>
    <row r="468" spans="2:10">
      <c r="B468" s="240" t="s">
        <v>86</v>
      </c>
      <c r="C468" s="240">
        <v>39</v>
      </c>
      <c r="D468" s="240" t="s">
        <v>99</v>
      </c>
      <c r="E468" s="240">
        <v>-84.76</v>
      </c>
      <c r="F468" s="240">
        <v>1.87</v>
      </c>
      <c r="G468" s="240">
        <v>783.55</v>
      </c>
      <c r="H468" s="240">
        <v>1.5660000000000001</v>
      </c>
      <c r="I468" s="240">
        <v>-20.748999999999999</v>
      </c>
      <c r="J468" s="240">
        <v>0.13800000000000001</v>
      </c>
    </row>
    <row r="469" spans="2:10">
      <c r="B469" s="240" t="s">
        <v>86</v>
      </c>
      <c r="C469" s="240">
        <v>39</v>
      </c>
      <c r="D469" s="240" t="s">
        <v>100</v>
      </c>
      <c r="E469" s="240">
        <v>-95.23</v>
      </c>
      <c r="F469" s="240">
        <v>2.39</v>
      </c>
      <c r="G469" s="240">
        <v>849.3</v>
      </c>
      <c r="H469" s="240">
        <v>-0.76700000000000002</v>
      </c>
      <c r="I469" s="240">
        <v>-23.274999999999999</v>
      </c>
      <c r="J469" s="240">
        <v>0.122</v>
      </c>
    </row>
    <row r="470" spans="2:10">
      <c r="B470" s="240" t="s">
        <v>86</v>
      </c>
      <c r="C470" s="240">
        <v>39</v>
      </c>
      <c r="D470" s="240" t="s">
        <v>101</v>
      </c>
      <c r="E470" s="240">
        <v>-77.02</v>
      </c>
      <c r="F470" s="240">
        <v>1.91</v>
      </c>
      <c r="G470" s="240">
        <v>764.51</v>
      </c>
      <c r="H470" s="240">
        <v>1.776</v>
      </c>
      <c r="I470" s="240">
        <v>-18.972000000000001</v>
      </c>
      <c r="J470" s="240">
        <v>0.14000000000000001</v>
      </c>
    </row>
    <row r="471" spans="2:10">
      <c r="B471" s="240" t="s">
        <v>86</v>
      </c>
      <c r="C471" s="240">
        <v>39</v>
      </c>
      <c r="D471" s="240" t="s">
        <v>102</v>
      </c>
      <c r="E471" s="240">
        <v>-102.97</v>
      </c>
      <c r="F471" s="240">
        <v>2.35</v>
      </c>
      <c r="G471" s="240">
        <v>868.33</v>
      </c>
      <c r="H471" s="240">
        <v>-0.97699999999999998</v>
      </c>
      <c r="I471" s="240">
        <v>-25.053000000000001</v>
      </c>
      <c r="J471" s="240">
        <v>0.11899999999999999</v>
      </c>
    </row>
    <row r="472" spans="2:10">
      <c r="B472" s="240" t="s">
        <v>86</v>
      </c>
      <c r="C472" s="240">
        <v>39</v>
      </c>
      <c r="D472" s="240" t="s">
        <v>103</v>
      </c>
      <c r="E472" s="240">
        <v>-130.47</v>
      </c>
      <c r="F472" s="240">
        <v>1.64</v>
      </c>
      <c r="G472" s="240">
        <v>895.92</v>
      </c>
      <c r="H472" s="240">
        <v>0.32500000000000001</v>
      </c>
      <c r="I472" s="240">
        <v>-31.251999999999999</v>
      </c>
      <c r="J472" s="240">
        <v>0.124</v>
      </c>
    </row>
    <row r="473" spans="2:10">
      <c r="B473" s="240" t="s">
        <v>86</v>
      </c>
      <c r="C473" s="240">
        <v>39</v>
      </c>
      <c r="D473" s="240" t="s">
        <v>104</v>
      </c>
      <c r="E473" s="240">
        <v>-140.94</v>
      </c>
      <c r="F473" s="240">
        <v>2.15</v>
      </c>
      <c r="G473" s="240">
        <v>961.67</v>
      </c>
      <c r="H473" s="240">
        <v>-2.008</v>
      </c>
      <c r="I473" s="240">
        <v>-33.777999999999999</v>
      </c>
      <c r="J473" s="240">
        <v>0.108</v>
      </c>
    </row>
    <row r="474" spans="2:10">
      <c r="B474" s="240" t="s">
        <v>86</v>
      </c>
      <c r="C474" s="240">
        <v>39</v>
      </c>
      <c r="D474" s="240" t="s">
        <v>105</v>
      </c>
      <c r="E474" s="240">
        <v>-122.74</v>
      </c>
      <c r="F474" s="240">
        <v>1.68</v>
      </c>
      <c r="G474" s="240">
        <v>876.88</v>
      </c>
      <c r="H474" s="240">
        <v>0.53400000000000003</v>
      </c>
      <c r="I474" s="240">
        <v>-29.475000000000001</v>
      </c>
      <c r="J474" s="240">
        <v>0.126</v>
      </c>
    </row>
    <row r="475" spans="2:10">
      <c r="B475" s="240" t="s">
        <v>86</v>
      </c>
      <c r="C475" s="240">
        <v>39</v>
      </c>
      <c r="D475" s="240" t="s">
        <v>106</v>
      </c>
      <c r="E475" s="240">
        <v>-148.68</v>
      </c>
      <c r="F475" s="240">
        <v>2.12</v>
      </c>
      <c r="G475" s="240">
        <v>980.7</v>
      </c>
      <c r="H475" s="240">
        <v>-2.218</v>
      </c>
      <c r="I475" s="240">
        <v>-35.555999999999997</v>
      </c>
      <c r="J475" s="240">
        <v>0.106</v>
      </c>
    </row>
    <row r="476" spans="2:10">
      <c r="B476" s="240" t="s">
        <v>86</v>
      </c>
      <c r="C476" s="240">
        <v>39</v>
      </c>
      <c r="D476" s="240" t="s">
        <v>107</v>
      </c>
      <c r="E476" s="240">
        <v>84.39</v>
      </c>
      <c r="F476" s="240">
        <v>1.44</v>
      </c>
      <c r="G476" s="240">
        <v>478.01</v>
      </c>
      <c r="H476" s="240">
        <v>9.7000000000000003E-2</v>
      </c>
      <c r="I476" s="240">
        <v>17.462</v>
      </c>
      <c r="J476" s="240">
        <v>0.111</v>
      </c>
    </row>
    <row r="477" spans="2:10">
      <c r="B477" s="240" t="s">
        <v>86</v>
      </c>
      <c r="C477" s="240">
        <v>39</v>
      </c>
      <c r="D477" s="240" t="s">
        <v>108</v>
      </c>
      <c r="E477" s="240">
        <v>73.92</v>
      </c>
      <c r="F477" s="240">
        <v>1.96</v>
      </c>
      <c r="G477" s="240">
        <v>543.76</v>
      </c>
      <c r="H477" s="240">
        <v>-2.2360000000000002</v>
      </c>
      <c r="I477" s="240">
        <v>14.936</v>
      </c>
      <c r="J477" s="240">
        <v>9.5000000000000001E-2</v>
      </c>
    </row>
    <row r="478" spans="2:10">
      <c r="B478" s="240" t="s">
        <v>86</v>
      </c>
      <c r="C478" s="240">
        <v>39</v>
      </c>
      <c r="D478" s="240" t="s">
        <v>109</v>
      </c>
      <c r="E478" s="240">
        <v>92.12</v>
      </c>
      <c r="F478" s="240">
        <v>1.48</v>
      </c>
      <c r="G478" s="240">
        <v>458.97</v>
      </c>
      <c r="H478" s="240">
        <v>0.30599999999999999</v>
      </c>
      <c r="I478" s="240">
        <v>19.239999999999998</v>
      </c>
      <c r="J478" s="240">
        <v>0.113</v>
      </c>
    </row>
    <row r="479" spans="2:10">
      <c r="B479" s="240" t="s">
        <v>86</v>
      </c>
      <c r="C479" s="240">
        <v>39</v>
      </c>
      <c r="D479" s="240" t="s">
        <v>110</v>
      </c>
      <c r="E479" s="240">
        <v>66.180000000000007</v>
      </c>
      <c r="F479" s="240">
        <v>1.92</v>
      </c>
      <c r="G479" s="240">
        <v>562.79</v>
      </c>
      <c r="H479" s="240">
        <v>-2.4460000000000002</v>
      </c>
      <c r="I479" s="240">
        <v>13.157999999999999</v>
      </c>
      <c r="J479" s="240">
        <v>9.2999999999999999E-2</v>
      </c>
    </row>
    <row r="480" spans="2:10">
      <c r="B480" s="240" t="s">
        <v>86</v>
      </c>
      <c r="C480" s="240">
        <v>39</v>
      </c>
      <c r="D480" s="240" t="s">
        <v>111</v>
      </c>
      <c r="E480" s="240">
        <v>130.1</v>
      </c>
      <c r="F480" s="240">
        <v>1.67</v>
      </c>
      <c r="G480" s="240">
        <v>365.64</v>
      </c>
      <c r="H480" s="240">
        <v>1.3380000000000001</v>
      </c>
      <c r="I480" s="240">
        <v>27.965</v>
      </c>
      <c r="J480" s="240">
        <v>0.125</v>
      </c>
    </row>
    <row r="481" spans="2:10">
      <c r="B481" s="240" t="s">
        <v>86</v>
      </c>
      <c r="C481" s="240">
        <v>39</v>
      </c>
      <c r="D481" s="240" t="s">
        <v>112</v>
      </c>
      <c r="E481" s="240">
        <v>119.63</v>
      </c>
      <c r="F481" s="240">
        <v>2.19</v>
      </c>
      <c r="G481" s="240">
        <v>431.39</v>
      </c>
      <c r="H481" s="240">
        <v>-0.995</v>
      </c>
      <c r="I481" s="240">
        <v>25.439</v>
      </c>
      <c r="J481" s="240">
        <v>0.109</v>
      </c>
    </row>
    <row r="482" spans="2:10">
      <c r="B482" s="240" t="s">
        <v>86</v>
      </c>
      <c r="C482" s="240">
        <v>39</v>
      </c>
      <c r="D482" s="240" t="s">
        <v>113</v>
      </c>
      <c r="E482" s="240">
        <v>137.84</v>
      </c>
      <c r="F482" s="240">
        <v>1.71</v>
      </c>
      <c r="G482" s="240">
        <v>346.6</v>
      </c>
      <c r="H482" s="240">
        <v>1.548</v>
      </c>
      <c r="I482" s="240">
        <v>29.742999999999999</v>
      </c>
      <c r="J482" s="240">
        <v>0.127</v>
      </c>
    </row>
    <row r="483" spans="2:10">
      <c r="B483" s="240" t="s">
        <v>86</v>
      </c>
      <c r="C483" s="240">
        <v>39</v>
      </c>
      <c r="D483" s="240" t="s">
        <v>114</v>
      </c>
      <c r="E483" s="240">
        <v>111.89</v>
      </c>
      <c r="F483" s="240">
        <v>2.15</v>
      </c>
      <c r="G483" s="240">
        <v>450.43</v>
      </c>
      <c r="H483" s="240">
        <v>-1.2050000000000001</v>
      </c>
      <c r="I483" s="240">
        <v>23.661000000000001</v>
      </c>
      <c r="J483" s="240">
        <v>0.106</v>
      </c>
    </row>
    <row r="484" spans="2:10">
      <c r="B484" s="240" t="s">
        <v>86</v>
      </c>
      <c r="C484" s="240">
        <v>39</v>
      </c>
      <c r="D484" s="240" t="s">
        <v>115</v>
      </c>
      <c r="E484" s="240">
        <v>0.97</v>
      </c>
      <c r="F484" s="240">
        <v>0.81</v>
      </c>
      <c r="G484" s="240">
        <v>553.46</v>
      </c>
      <c r="H484" s="240">
        <v>4.8739999999999997</v>
      </c>
      <c r="I484" s="240">
        <v>-1.123</v>
      </c>
      <c r="J484" s="240">
        <v>0.17</v>
      </c>
    </row>
    <row r="485" spans="2:10">
      <c r="B485" s="240" t="s">
        <v>86</v>
      </c>
      <c r="C485" s="240">
        <v>39</v>
      </c>
      <c r="D485" s="240" t="s">
        <v>116</v>
      </c>
      <c r="E485" s="240">
        <v>38.68</v>
      </c>
      <c r="F485" s="240">
        <v>0.7</v>
      </c>
      <c r="G485" s="240">
        <v>489.6</v>
      </c>
      <c r="H485" s="240">
        <v>4.4489999999999998</v>
      </c>
      <c r="I485" s="240">
        <v>7.3819999999999997</v>
      </c>
      <c r="J485" s="240">
        <v>0.16300000000000001</v>
      </c>
    </row>
    <row r="486" spans="2:10">
      <c r="B486" s="240" t="s">
        <v>86</v>
      </c>
      <c r="C486" s="240">
        <v>39</v>
      </c>
      <c r="D486" s="240" t="s">
        <v>117</v>
      </c>
      <c r="E486" s="240">
        <v>-12.75</v>
      </c>
      <c r="F486" s="240">
        <v>0.74</v>
      </c>
      <c r="G486" s="240">
        <v>587.16999999999996</v>
      </c>
      <c r="H486" s="240">
        <v>4.5019999999999998</v>
      </c>
      <c r="I486" s="240">
        <v>-4.274</v>
      </c>
      <c r="J486" s="240">
        <v>0.16600000000000001</v>
      </c>
    </row>
    <row r="487" spans="2:10">
      <c r="B487" s="240" t="s">
        <v>86</v>
      </c>
      <c r="C487" s="240">
        <v>39</v>
      </c>
      <c r="D487" s="240" t="s">
        <v>118</v>
      </c>
      <c r="E487" s="240">
        <v>52.39</v>
      </c>
      <c r="F487" s="240">
        <v>0.77</v>
      </c>
      <c r="G487" s="240">
        <v>455.89</v>
      </c>
      <c r="H487" s="240">
        <v>4.8220000000000001</v>
      </c>
      <c r="I487" s="240">
        <v>10.532999999999999</v>
      </c>
      <c r="J487" s="240">
        <v>0.16700000000000001</v>
      </c>
    </row>
    <row r="488" spans="2:10">
      <c r="B488" s="240" t="s">
        <v>86</v>
      </c>
      <c r="C488" s="240">
        <v>39</v>
      </c>
      <c r="D488" s="240" t="s">
        <v>119</v>
      </c>
      <c r="E488" s="240">
        <v>26.76</v>
      </c>
      <c r="F488" s="240">
        <v>0.94</v>
      </c>
      <c r="G488" s="240">
        <v>490</v>
      </c>
      <c r="H488" s="240">
        <v>5.5739999999999998</v>
      </c>
      <c r="I488" s="240">
        <v>4.8029999999999999</v>
      </c>
      <c r="J488" s="240">
        <v>0.17799999999999999</v>
      </c>
    </row>
    <row r="489" spans="2:10">
      <c r="B489" s="240" t="s">
        <v>86</v>
      </c>
      <c r="C489" s="240">
        <v>39</v>
      </c>
      <c r="D489" s="240" t="s">
        <v>120</v>
      </c>
      <c r="E489" s="240">
        <v>64.47</v>
      </c>
      <c r="F489" s="240">
        <v>0.83</v>
      </c>
      <c r="G489" s="240">
        <v>426.14</v>
      </c>
      <c r="H489" s="240">
        <v>5.149</v>
      </c>
      <c r="I489" s="240">
        <v>13.308</v>
      </c>
      <c r="J489" s="240">
        <v>0.17100000000000001</v>
      </c>
    </row>
    <row r="490" spans="2:10">
      <c r="B490" s="240" t="s">
        <v>86</v>
      </c>
      <c r="C490" s="240">
        <v>39</v>
      </c>
      <c r="D490" s="240" t="s">
        <v>121</v>
      </c>
      <c r="E490" s="240">
        <v>13.05</v>
      </c>
      <c r="F490" s="240">
        <v>0.87</v>
      </c>
      <c r="G490" s="240">
        <v>523.71</v>
      </c>
      <c r="H490" s="240">
        <v>5.202</v>
      </c>
      <c r="I490" s="240">
        <v>1.6519999999999999</v>
      </c>
      <c r="J490" s="240">
        <v>0.17399999999999999</v>
      </c>
    </row>
    <row r="491" spans="2:10">
      <c r="B491" s="240" t="s">
        <v>86</v>
      </c>
      <c r="C491" s="240">
        <v>39</v>
      </c>
      <c r="D491" s="240" t="s">
        <v>122</v>
      </c>
      <c r="E491" s="240">
        <v>78.180000000000007</v>
      </c>
      <c r="F491" s="240">
        <v>0.9</v>
      </c>
      <c r="G491" s="240">
        <v>392.43</v>
      </c>
      <c r="H491" s="240">
        <v>5.5209999999999999</v>
      </c>
      <c r="I491" s="240">
        <v>16.459</v>
      </c>
      <c r="J491" s="240">
        <v>0.17499999999999999</v>
      </c>
    </row>
    <row r="492" spans="2:10">
      <c r="B492" s="240" t="s">
        <v>86</v>
      </c>
      <c r="C492" s="240">
        <v>39</v>
      </c>
      <c r="D492" s="240" t="s">
        <v>123</v>
      </c>
      <c r="E492" s="240">
        <v>-49.52</v>
      </c>
      <c r="F492" s="240">
        <v>3.13</v>
      </c>
      <c r="G492" s="240">
        <v>837.71</v>
      </c>
      <c r="H492" s="240">
        <v>-5.12</v>
      </c>
      <c r="I492" s="240">
        <v>-13.195</v>
      </c>
      <c r="J492" s="240">
        <v>6.9000000000000006E-2</v>
      </c>
    </row>
    <row r="493" spans="2:10">
      <c r="B493" s="240" t="s">
        <v>86</v>
      </c>
      <c r="C493" s="240">
        <v>39</v>
      </c>
      <c r="D493" s="240" t="s">
        <v>124</v>
      </c>
      <c r="E493" s="240">
        <v>-11.81</v>
      </c>
      <c r="F493" s="240">
        <v>3.01</v>
      </c>
      <c r="G493" s="240">
        <v>773.85</v>
      </c>
      <c r="H493" s="240">
        <v>-5.5449999999999999</v>
      </c>
      <c r="I493" s="240">
        <v>-4.6900000000000004</v>
      </c>
      <c r="J493" s="240">
        <v>6.2E-2</v>
      </c>
    </row>
    <row r="494" spans="2:10">
      <c r="B494" s="240" t="s">
        <v>86</v>
      </c>
      <c r="C494" s="240">
        <v>39</v>
      </c>
      <c r="D494" s="240" t="s">
        <v>125</v>
      </c>
      <c r="E494" s="240">
        <v>-63.23</v>
      </c>
      <c r="F494" s="240">
        <v>3.06</v>
      </c>
      <c r="G494" s="240">
        <v>871.42</v>
      </c>
      <c r="H494" s="240">
        <v>-5.492</v>
      </c>
      <c r="I494" s="240">
        <v>-16.346</v>
      </c>
      <c r="J494" s="240">
        <v>6.5000000000000002E-2</v>
      </c>
    </row>
    <row r="495" spans="2:10">
      <c r="B495" s="240" t="s">
        <v>86</v>
      </c>
      <c r="C495" s="240">
        <v>39</v>
      </c>
      <c r="D495" s="240" t="s">
        <v>126</v>
      </c>
      <c r="E495" s="240">
        <v>1.9</v>
      </c>
      <c r="F495" s="240">
        <v>3.08</v>
      </c>
      <c r="G495" s="240">
        <v>740.14</v>
      </c>
      <c r="H495" s="240">
        <v>-5.173</v>
      </c>
      <c r="I495" s="240">
        <v>-1.5389999999999999</v>
      </c>
      <c r="J495" s="240">
        <v>6.6000000000000003E-2</v>
      </c>
    </row>
    <row r="496" spans="2:10">
      <c r="B496" s="240" t="s">
        <v>86</v>
      </c>
      <c r="C496" s="240">
        <v>39</v>
      </c>
      <c r="D496" s="240" t="s">
        <v>127</v>
      </c>
      <c r="E496" s="240">
        <v>-75.31</v>
      </c>
      <c r="F496" s="240">
        <v>3</v>
      </c>
      <c r="G496" s="240">
        <v>901.16</v>
      </c>
      <c r="H496" s="240">
        <v>-5.82</v>
      </c>
      <c r="I496" s="240">
        <v>-19.120999999999999</v>
      </c>
      <c r="J496" s="240">
        <v>6.2E-2</v>
      </c>
    </row>
    <row r="497" spans="2:10">
      <c r="B497" s="240" t="s">
        <v>86</v>
      </c>
      <c r="C497" s="240">
        <v>39</v>
      </c>
      <c r="D497" s="240" t="s">
        <v>128</v>
      </c>
      <c r="E497" s="240">
        <v>-37.6</v>
      </c>
      <c r="F497" s="240">
        <v>2.88</v>
      </c>
      <c r="G497" s="240">
        <v>837.3</v>
      </c>
      <c r="H497" s="240">
        <v>-6.2450000000000001</v>
      </c>
      <c r="I497" s="240">
        <v>-10.616</v>
      </c>
      <c r="J497" s="240">
        <v>5.5E-2</v>
      </c>
    </row>
    <row r="498" spans="2:10">
      <c r="B498" s="240" t="s">
        <v>86</v>
      </c>
      <c r="C498" s="240">
        <v>39</v>
      </c>
      <c r="D498" s="240" t="s">
        <v>129</v>
      </c>
      <c r="E498" s="240">
        <v>-89.03</v>
      </c>
      <c r="F498" s="240">
        <v>2.93</v>
      </c>
      <c r="G498" s="240">
        <v>934.87</v>
      </c>
      <c r="H498" s="240">
        <v>-6.1920000000000002</v>
      </c>
      <c r="I498" s="240">
        <v>-22.271999999999998</v>
      </c>
      <c r="J498" s="240">
        <v>5.8000000000000003E-2</v>
      </c>
    </row>
    <row r="499" spans="2:10">
      <c r="B499" s="240" t="s">
        <v>86</v>
      </c>
      <c r="C499" s="240">
        <v>39</v>
      </c>
      <c r="D499" s="240" t="s">
        <v>130</v>
      </c>
      <c r="E499" s="240">
        <v>-23.89</v>
      </c>
      <c r="F499" s="240">
        <v>2.95</v>
      </c>
      <c r="G499" s="240">
        <v>803.59</v>
      </c>
      <c r="H499" s="240">
        <v>-5.8719999999999999</v>
      </c>
      <c r="I499" s="240">
        <v>-7.4649999999999999</v>
      </c>
      <c r="J499" s="240">
        <v>5.8999999999999997E-2</v>
      </c>
    </row>
    <row r="500" spans="2:10">
      <c r="B500" s="240" t="s">
        <v>86</v>
      </c>
      <c r="C500" s="240">
        <v>39</v>
      </c>
      <c r="D500" s="240" t="s">
        <v>131</v>
      </c>
      <c r="E500" s="240">
        <v>-63.03</v>
      </c>
      <c r="F500" s="240">
        <v>1.85</v>
      </c>
      <c r="G500" s="240">
        <v>737.21</v>
      </c>
      <c r="H500" s="240">
        <v>1.54</v>
      </c>
      <c r="I500" s="240">
        <v>-15.819000000000001</v>
      </c>
      <c r="J500" s="240">
        <v>0.13600000000000001</v>
      </c>
    </row>
    <row r="501" spans="2:10">
      <c r="B501" s="240" t="s">
        <v>86</v>
      </c>
      <c r="C501" s="240">
        <v>39</v>
      </c>
      <c r="D501" s="240" t="s">
        <v>132</v>
      </c>
      <c r="E501" s="240">
        <v>-73.5</v>
      </c>
      <c r="F501" s="240">
        <v>2.37</v>
      </c>
      <c r="G501" s="240">
        <v>802.96</v>
      </c>
      <c r="H501" s="240">
        <v>-0.79300000000000004</v>
      </c>
      <c r="I501" s="240">
        <v>-18.344999999999999</v>
      </c>
      <c r="J501" s="240">
        <v>0.12</v>
      </c>
    </row>
    <row r="502" spans="2:10">
      <c r="B502" s="240" t="s">
        <v>86</v>
      </c>
      <c r="C502" s="240">
        <v>39</v>
      </c>
      <c r="D502" s="240" t="s">
        <v>133</v>
      </c>
      <c r="E502" s="240">
        <v>-55.3</v>
      </c>
      <c r="F502" s="240">
        <v>1.89</v>
      </c>
      <c r="G502" s="240">
        <v>718.17</v>
      </c>
      <c r="H502" s="240">
        <v>1.75</v>
      </c>
      <c r="I502" s="240">
        <v>-14.041</v>
      </c>
      <c r="J502" s="240">
        <v>0.13900000000000001</v>
      </c>
    </row>
    <row r="503" spans="2:10">
      <c r="B503" s="240" t="s">
        <v>86</v>
      </c>
      <c r="C503" s="240">
        <v>39</v>
      </c>
      <c r="D503" s="240" t="s">
        <v>134</v>
      </c>
      <c r="E503" s="240">
        <v>-81.239999999999995</v>
      </c>
      <c r="F503" s="240">
        <v>2.33</v>
      </c>
      <c r="G503" s="240">
        <v>822</v>
      </c>
      <c r="H503" s="240">
        <v>-1.0029999999999999</v>
      </c>
      <c r="I503" s="240">
        <v>-20.123000000000001</v>
      </c>
      <c r="J503" s="240">
        <v>0.11799999999999999</v>
      </c>
    </row>
    <row r="504" spans="2:10">
      <c r="B504" s="240" t="s">
        <v>86</v>
      </c>
      <c r="C504" s="240">
        <v>39</v>
      </c>
      <c r="D504" s="240" t="s">
        <v>135</v>
      </c>
      <c r="E504" s="240">
        <v>-108.75</v>
      </c>
      <c r="F504" s="240">
        <v>1.62</v>
      </c>
      <c r="G504" s="240">
        <v>849.58</v>
      </c>
      <c r="H504" s="240">
        <v>0.29799999999999999</v>
      </c>
      <c r="I504" s="240">
        <v>-26.321999999999999</v>
      </c>
      <c r="J504" s="240">
        <v>0.123</v>
      </c>
    </row>
    <row r="505" spans="2:10">
      <c r="B505" s="240" t="s">
        <v>86</v>
      </c>
      <c r="C505" s="240">
        <v>39</v>
      </c>
      <c r="D505" s="240" t="s">
        <v>136</v>
      </c>
      <c r="E505" s="240">
        <v>-119.22</v>
      </c>
      <c r="F505" s="240">
        <v>2.13</v>
      </c>
      <c r="G505" s="240">
        <v>915.33</v>
      </c>
      <c r="H505" s="240">
        <v>-2.0339999999999998</v>
      </c>
      <c r="I505" s="240">
        <v>-28.847999999999999</v>
      </c>
      <c r="J505" s="240">
        <v>0.107</v>
      </c>
    </row>
    <row r="506" spans="2:10">
      <c r="B506" s="240" t="s">
        <v>86</v>
      </c>
      <c r="C506" s="240">
        <v>39</v>
      </c>
      <c r="D506" s="240" t="s">
        <v>137</v>
      </c>
      <c r="E506" s="240">
        <v>-101.01</v>
      </c>
      <c r="F506" s="240">
        <v>1.66</v>
      </c>
      <c r="G506" s="240">
        <v>830.54</v>
      </c>
      <c r="H506" s="240">
        <v>0.50800000000000001</v>
      </c>
      <c r="I506" s="240">
        <v>-24.544</v>
      </c>
      <c r="J506" s="240">
        <v>0.125</v>
      </c>
    </row>
    <row r="507" spans="2:10">
      <c r="B507" s="240" t="s">
        <v>86</v>
      </c>
      <c r="C507" s="240">
        <v>39</v>
      </c>
      <c r="D507" s="240" t="s">
        <v>138</v>
      </c>
      <c r="E507" s="240">
        <v>-126.96</v>
      </c>
      <c r="F507" s="240">
        <v>2.1</v>
      </c>
      <c r="G507" s="240">
        <v>934.36</v>
      </c>
      <c r="H507" s="240">
        <v>-2.2440000000000002</v>
      </c>
      <c r="I507" s="240">
        <v>-30.626000000000001</v>
      </c>
      <c r="J507" s="240">
        <v>0.104</v>
      </c>
    </row>
    <row r="508" spans="2:10">
      <c r="B508" s="240" t="s">
        <v>86</v>
      </c>
      <c r="C508" s="240">
        <v>39</v>
      </c>
      <c r="D508" s="240" t="s">
        <v>139</v>
      </c>
      <c r="E508" s="240">
        <v>-6.83</v>
      </c>
      <c r="F508" s="240">
        <v>1.1100000000000001</v>
      </c>
      <c r="G508" s="240">
        <v>586</v>
      </c>
      <c r="H508" s="240">
        <v>3.7650000000000001</v>
      </c>
      <c r="I508" s="240">
        <v>-2.9489999999999998</v>
      </c>
      <c r="J508" s="240">
        <v>0.14699999999999999</v>
      </c>
    </row>
    <row r="509" spans="2:10">
      <c r="B509" s="240" t="s">
        <v>86</v>
      </c>
      <c r="C509" s="240">
        <v>39</v>
      </c>
      <c r="D509" s="240" t="s">
        <v>140</v>
      </c>
      <c r="E509" s="240">
        <v>30.88</v>
      </c>
      <c r="F509" s="240">
        <v>0.99</v>
      </c>
      <c r="G509" s="240">
        <v>522.14</v>
      </c>
      <c r="H509" s="240">
        <v>3.34</v>
      </c>
      <c r="I509" s="240">
        <v>5.556</v>
      </c>
      <c r="J509" s="240">
        <v>0.13900000000000001</v>
      </c>
    </row>
    <row r="510" spans="2:10">
      <c r="B510" s="240" t="s">
        <v>86</v>
      </c>
      <c r="C510" s="240">
        <v>39</v>
      </c>
      <c r="D510" s="240" t="s">
        <v>141</v>
      </c>
      <c r="E510" s="240">
        <v>-20.54</v>
      </c>
      <c r="F510" s="240">
        <v>1.04</v>
      </c>
      <c r="G510" s="240">
        <v>619.71</v>
      </c>
      <c r="H510" s="240">
        <v>3.3929999999999998</v>
      </c>
      <c r="I510" s="240">
        <v>-6.1</v>
      </c>
      <c r="J510" s="240">
        <v>0.14199999999999999</v>
      </c>
    </row>
    <row r="511" spans="2:10">
      <c r="B511" s="240" t="s">
        <v>86</v>
      </c>
      <c r="C511" s="240">
        <v>39</v>
      </c>
      <c r="D511" s="240" t="s">
        <v>142</v>
      </c>
      <c r="E511" s="240">
        <v>44.6</v>
      </c>
      <c r="F511" s="240">
        <v>1.06</v>
      </c>
      <c r="G511" s="240">
        <v>488.43</v>
      </c>
      <c r="H511" s="240">
        <v>3.7130000000000001</v>
      </c>
      <c r="I511" s="240">
        <v>8.7070000000000007</v>
      </c>
      <c r="J511" s="240">
        <v>0.14299999999999999</v>
      </c>
    </row>
    <row r="512" spans="2:10">
      <c r="B512" s="240" t="s">
        <v>86</v>
      </c>
      <c r="C512" s="240">
        <v>39</v>
      </c>
      <c r="D512" s="240" t="s">
        <v>143</v>
      </c>
      <c r="E512" s="240">
        <v>18.97</v>
      </c>
      <c r="F512" s="240">
        <v>1.24</v>
      </c>
      <c r="G512" s="240">
        <v>522.54</v>
      </c>
      <c r="H512" s="240">
        <v>4.4649999999999999</v>
      </c>
      <c r="I512" s="240">
        <v>2.976</v>
      </c>
      <c r="J512" s="240">
        <v>0.154</v>
      </c>
    </row>
    <row r="513" spans="2:10">
      <c r="B513" s="240" t="s">
        <v>86</v>
      </c>
      <c r="C513" s="240">
        <v>39</v>
      </c>
      <c r="D513" s="240" t="s">
        <v>144</v>
      </c>
      <c r="E513" s="240">
        <v>56.68</v>
      </c>
      <c r="F513" s="240">
        <v>1.1200000000000001</v>
      </c>
      <c r="G513" s="240">
        <v>458.69</v>
      </c>
      <c r="H513" s="240">
        <v>4.04</v>
      </c>
      <c r="I513" s="240">
        <v>11.481999999999999</v>
      </c>
      <c r="J513" s="240">
        <v>0.14699999999999999</v>
      </c>
    </row>
    <row r="514" spans="2:10">
      <c r="B514" s="240" t="s">
        <v>86</v>
      </c>
      <c r="C514" s="240">
        <v>39</v>
      </c>
      <c r="D514" s="240" t="s">
        <v>145</v>
      </c>
      <c r="E514" s="240">
        <v>5.25</v>
      </c>
      <c r="F514" s="240">
        <v>1.17</v>
      </c>
      <c r="G514" s="240">
        <v>556.25</v>
      </c>
      <c r="H514" s="240">
        <v>4.093</v>
      </c>
      <c r="I514" s="240">
        <v>-0.17399999999999999</v>
      </c>
      <c r="J514" s="240">
        <v>0.15</v>
      </c>
    </row>
    <row r="515" spans="2:10">
      <c r="B515" s="240" t="s">
        <v>86</v>
      </c>
      <c r="C515" s="240">
        <v>39</v>
      </c>
      <c r="D515" s="240" t="s">
        <v>146</v>
      </c>
      <c r="E515" s="240">
        <v>70.39</v>
      </c>
      <c r="F515" s="240">
        <v>1.19</v>
      </c>
      <c r="G515" s="240">
        <v>424.97</v>
      </c>
      <c r="H515" s="240">
        <v>4.4119999999999999</v>
      </c>
      <c r="I515" s="240">
        <v>14.632999999999999</v>
      </c>
      <c r="J515" s="240">
        <v>0.151</v>
      </c>
    </row>
    <row r="516" spans="2:10">
      <c r="B516" s="240" t="s">
        <v>86</v>
      </c>
      <c r="C516" s="240">
        <v>39</v>
      </c>
      <c r="D516" s="240" t="s">
        <v>147</v>
      </c>
      <c r="E516" s="240">
        <v>-42.21</v>
      </c>
      <c r="F516" s="240">
        <v>3.06</v>
      </c>
      <c r="G516" s="240">
        <v>1073.48</v>
      </c>
      <c r="H516" s="240">
        <v>-0.375</v>
      </c>
      <c r="I516" s="240">
        <v>-12.116</v>
      </c>
      <c r="J516" s="240">
        <v>0.191</v>
      </c>
    </row>
    <row r="517" spans="2:10">
      <c r="B517" s="240" t="s">
        <v>86</v>
      </c>
      <c r="C517" s="240">
        <v>39</v>
      </c>
      <c r="D517" s="240" t="s">
        <v>148</v>
      </c>
      <c r="E517" s="240">
        <v>24.35</v>
      </c>
      <c r="F517" s="240">
        <v>3</v>
      </c>
      <c r="G517" s="240">
        <v>931.67</v>
      </c>
      <c r="H517" s="240">
        <v>-0.45</v>
      </c>
      <c r="I517" s="240">
        <v>2.9910000000000001</v>
      </c>
      <c r="J517" s="240">
        <v>0.187</v>
      </c>
    </row>
    <row r="518" spans="2:10">
      <c r="B518" s="240" t="s">
        <v>86</v>
      </c>
      <c r="C518" s="240">
        <v>39</v>
      </c>
      <c r="D518" s="240" t="s">
        <v>149</v>
      </c>
      <c r="E518" s="240">
        <v>3</v>
      </c>
      <c r="F518" s="240">
        <v>2.59</v>
      </c>
      <c r="G518" s="240">
        <v>952.69</v>
      </c>
      <c r="H518" s="240">
        <v>1.276</v>
      </c>
      <c r="I518" s="240">
        <v>-1.7669999999999999</v>
      </c>
      <c r="J518" s="240">
        <v>0.223</v>
      </c>
    </row>
    <row r="519" spans="2:10">
      <c r="B519" s="240" t="s">
        <v>86</v>
      </c>
      <c r="C519" s="240">
        <v>39</v>
      </c>
      <c r="D519" s="240" t="s">
        <v>150</v>
      </c>
      <c r="E519" s="240">
        <v>-20.86</v>
      </c>
      <c r="F519" s="240">
        <v>3.46</v>
      </c>
      <c r="G519" s="240">
        <v>1052.46</v>
      </c>
      <c r="H519" s="240">
        <v>-2.101</v>
      </c>
      <c r="I519" s="240">
        <v>-7.3579999999999997</v>
      </c>
      <c r="J519" s="240">
        <v>0.155</v>
      </c>
    </row>
    <row r="520" spans="2:10">
      <c r="B520" s="240" t="s">
        <v>86</v>
      </c>
      <c r="C520" s="240">
        <v>39</v>
      </c>
      <c r="D520" s="240" t="s">
        <v>151</v>
      </c>
      <c r="E520" s="240">
        <v>145.9</v>
      </c>
      <c r="F520" s="240">
        <v>2.4500000000000002</v>
      </c>
      <c r="G520" s="240">
        <v>1027.7</v>
      </c>
      <c r="H520" s="240">
        <v>2.492</v>
      </c>
      <c r="I520" s="240">
        <v>31.591999999999999</v>
      </c>
      <c r="J520" s="240">
        <v>0.14899999999999999</v>
      </c>
    </row>
    <row r="521" spans="2:10">
      <c r="B521" s="240" t="s">
        <v>86</v>
      </c>
      <c r="C521" s="240">
        <v>39</v>
      </c>
      <c r="D521" s="240" t="s">
        <v>152</v>
      </c>
      <c r="E521" s="240">
        <v>-156.74</v>
      </c>
      <c r="F521" s="240">
        <v>1.38</v>
      </c>
      <c r="G521" s="240">
        <v>299.61</v>
      </c>
      <c r="H521" s="240">
        <v>-3.1629999999999998</v>
      </c>
      <c r="I521" s="240">
        <v>-37.405999999999999</v>
      </c>
      <c r="J521" s="240">
        <v>8.4000000000000005E-2</v>
      </c>
    </row>
    <row r="522" spans="2:10">
      <c r="B522" s="240" t="s">
        <v>86</v>
      </c>
      <c r="C522" s="240">
        <v>39</v>
      </c>
      <c r="D522" s="240" t="s">
        <v>153</v>
      </c>
      <c r="E522" s="240">
        <v>115.83</v>
      </c>
      <c r="F522" s="240">
        <v>2.81</v>
      </c>
      <c r="G522" s="240">
        <v>989.91</v>
      </c>
      <c r="H522" s="240">
        <v>4.8929999999999998</v>
      </c>
      <c r="I522" s="240">
        <v>24.837</v>
      </c>
      <c r="J522" s="240">
        <v>0.17</v>
      </c>
    </row>
    <row r="523" spans="2:10">
      <c r="B523" s="240" t="s">
        <v>86</v>
      </c>
      <c r="C523" s="240">
        <v>39</v>
      </c>
      <c r="D523" s="240" t="s">
        <v>154</v>
      </c>
      <c r="E523" s="240">
        <v>-126.67</v>
      </c>
      <c r="F523" s="240">
        <v>1.02</v>
      </c>
      <c r="G523" s="240">
        <v>337.4</v>
      </c>
      <c r="H523" s="240">
        <v>-5.5629999999999997</v>
      </c>
      <c r="I523" s="240">
        <v>-30.651</v>
      </c>
      <c r="J523" s="240">
        <v>6.3E-2</v>
      </c>
    </row>
    <row r="524" spans="2:10">
      <c r="B524" s="240" t="s">
        <v>86</v>
      </c>
      <c r="C524" s="240">
        <v>39</v>
      </c>
      <c r="D524" s="240" t="s">
        <v>155</v>
      </c>
      <c r="E524" s="240">
        <v>316.58</v>
      </c>
      <c r="F524" s="240">
        <v>3.17</v>
      </c>
      <c r="G524" s="240">
        <v>1464.69</v>
      </c>
      <c r="H524" s="240">
        <v>6.5880000000000001</v>
      </c>
      <c r="I524" s="240">
        <v>70.552000000000007</v>
      </c>
      <c r="J524" s="240">
        <v>0.19600000000000001</v>
      </c>
    </row>
    <row r="525" spans="2:10">
      <c r="B525" s="240" t="s">
        <v>86</v>
      </c>
      <c r="C525" s="240">
        <v>39</v>
      </c>
      <c r="D525" s="240" t="s">
        <v>156</v>
      </c>
      <c r="E525" s="240">
        <v>-327.42</v>
      </c>
      <c r="F525" s="240">
        <v>0.66</v>
      </c>
      <c r="G525" s="240">
        <v>-137.38</v>
      </c>
      <c r="H525" s="240">
        <v>-7.2590000000000003</v>
      </c>
      <c r="I525" s="240">
        <v>-76.364999999999995</v>
      </c>
      <c r="J525" s="240">
        <v>3.6999999999999998E-2</v>
      </c>
    </row>
    <row r="526" spans="2:10">
      <c r="B526" s="240" t="s">
        <v>86</v>
      </c>
      <c r="C526" s="240">
        <v>39</v>
      </c>
      <c r="D526" s="240" t="s">
        <v>157</v>
      </c>
      <c r="E526" s="240">
        <v>237.8</v>
      </c>
      <c r="F526" s="240">
        <v>3.96</v>
      </c>
      <c r="G526" s="240">
        <v>1337.92</v>
      </c>
      <c r="H526" s="240">
        <v>12.003</v>
      </c>
      <c r="I526" s="240">
        <v>52.755000000000003</v>
      </c>
      <c r="J526" s="240">
        <v>0.245</v>
      </c>
    </row>
    <row r="527" spans="2:10">
      <c r="B527" s="240" t="s">
        <v>86</v>
      </c>
      <c r="C527" s="240">
        <v>39</v>
      </c>
      <c r="D527" s="240" t="s">
        <v>158</v>
      </c>
      <c r="E527" s="240">
        <v>-248.64</v>
      </c>
      <c r="F527" s="240">
        <v>-0.13</v>
      </c>
      <c r="G527" s="240">
        <v>-10.62</v>
      </c>
      <c r="H527" s="240">
        <v>-12.673</v>
      </c>
      <c r="I527" s="240">
        <v>-58.567999999999998</v>
      </c>
      <c r="J527" s="240">
        <v>-1.2E-2</v>
      </c>
    </row>
    <row r="528" spans="2:10">
      <c r="B528" s="240" t="s">
        <v>86</v>
      </c>
      <c r="C528" s="240">
        <v>45</v>
      </c>
      <c r="D528" s="240" t="s">
        <v>87</v>
      </c>
      <c r="E528" s="240">
        <v>-29.84</v>
      </c>
      <c r="F528" s="240">
        <v>-0.64</v>
      </c>
      <c r="G528" s="240">
        <v>87.36</v>
      </c>
      <c r="H528" s="240">
        <v>1.127</v>
      </c>
      <c r="I528" s="240">
        <v>-64.778000000000006</v>
      </c>
      <c r="J528" s="240">
        <v>6.9000000000000006E-2</v>
      </c>
    </row>
    <row r="529" spans="2:10">
      <c r="B529" s="240" t="s">
        <v>86</v>
      </c>
      <c r="C529" s="240">
        <v>45</v>
      </c>
      <c r="D529" s="240" t="s">
        <v>88</v>
      </c>
      <c r="E529" s="240">
        <v>4.51</v>
      </c>
      <c r="F529" s="240">
        <v>-11.57</v>
      </c>
      <c r="G529" s="240">
        <v>-538.04</v>
      </c>
      <c r="H529" s="240">
        <v>20.352</v>
      </c>
      <c r="I529" s="240">
        <v>7.9589999999999996</v>
      </c>
      <c r="J529" s="240">
        <v>3.4000000000000002E-2</v>
      </c>
    </row>
    <row r="530" spans="2:10">
      <c r="B530" s="240" t="s">
        <v>86</v>
      </c>
      <c r="C530" s="240">
        <v>45</v>
      </c>
      <c r="D530" s="240" t="s">
        <v>89</v>
      </c>
      <c r="E530" s="240">
        <v>-48.66</v>
      </c>
      <c r="F530" s="240">
        <v>0.42</v>
      </c>
      <c r="G530" s="240">
        <v>130.25</v>
      </c>
      <c r="H530" s="240">
        <v>-0.52300000000000002</v>
      </c>
      <c r="I530" s="240">
        <v>-101.798</v>
      </c>
      <c r="J530" s="240">
        <v>-6.3E-2</v>
      </c>
    </row>
    <row r="531" spans="2:10">
      <c r="B531" s="240" t="s">
        <v>86</v>
      </c>
      <c r="C531" s="240">
        <v>45</v>
      </c>
      <c r="D531" s="240" t="s">
        <v>90</v>
      </c>
      <c r="E531" s="240">
        <v>15.13</v>
      </c>
      <c r="F531" s="240">
        <v>-12.17</v>
      </c>
      <c r="G531" s="240">
        <v>-562</v>
      </c>
      <c r="H531" s="240">
        <v>21.283000000000001</v>
      </c>
      <c r="I531" s="240">
        <v>28.838000000000001</v>
      </c>
      <c r="J531" s="240">
        <v>0.109</v>
      </c>
    </row>
    <row r="532" spans="2:10">
      <c r="B532" s="240" t="s">
        <v>86</v>
      </c>
      <c r="C532" s="240">
        <v>45</v>
      </c>
      <c r="D532" s="240" t="s">
        <v>12</v>
      </c>
      <c r="E532" s="240">
        <v>-25811.89</v>
      </c>
      <c r="F532" s="240">
        <v>-159.88999999999999</v>
      </c>
      <c r="G532" s="240">
        <v>52660.17</v>
      </c>
      <c r="H532" s="240">
        <v>339.93900000000002</v>
      </c>
      <c r="I532" s="240">
        <v>-54225.364999999998</v>
      </c>
      <c r="J532" s="240">
        <v>13.769</v>
      </c>
    </row>
    <row r="533" spans="2:10">
      <c r="B533" s="240" t="s">
        <v>86</v>
      </c>
      <c r="C533" s="240">
        <v>45</v>
      </c>
      <c r="D533" s="240" t="s">
        <v>13</v>
      </c>
      <c r="E533" s="240">
        <v>2341.2600000000002</v>
      </c>
      <c r="F533" s="240">
        <v>-8599.7999999999993</v>
      </c>
      <c r="G533" s="240">
        <v>-293501.71000000002</v>
      </c>
      <c r="H533" s="240">
        <v>14772.460999999999</v>
      </c>
      <c r="I533" s="240">
        <v>4040.4009999999998</v>
      </c>
      <c r="J533" s="240">
        <v>18.295000000000002</v>
      </c>
    </row>
    <row r="534" spans="2:10">
      <c r="B534" s="240" t="s">
        <v>86</v>
      </c>
      <c r="C534" s="240">
        <v>45</v>
      </c>
      <c r="D534" s="240" t="s">
        <v>14</v>
      </c>
      <c r="E534" s="240">
        <v>-3806.98</v>
      </c>
      <c r="F534" s="240">
        <v>213.21</v>
      </c>
      <c r="G534" s="240">
        <v>6412.47</v>
      </c>
      <c r="H534" s="240">
        <v>-329.53</v>
      </c>
      <c r="I534" s="240">
        <v>-7419.6440000000002</v>
      </c>
      <c r="J534" s="240">
        <v>-26.327000000000002</v>
      </c>
    </row>
    <row r="535" spans="2:10">
      <c r="B535" s="240" t="s">
        <v>86</v>
      </c>
      <c r="C535" s="240">
        <v>45</v>
      </c>
      <c r="D535" s="240" t="s">
        <v>91</v>
      </c>
      <c r="E535" s="240">
        <v>47.52</v>
      </c>
      <c r="F535" s="240">
        <v>1.98</v>
      </c>
      <c r="G535" s="240">
        <v>77.489999999999995</v>
      </c>
      <c r="H535" s="240">
        <v>3.2330000000000001</v>
      </c>
      <c r="I535" s="240">
        <v>97.460999999999999</v>
      </c>
      <c r="J535" s="240">
        <v>0.14099999999999999</v>
      </c>
    </row>
    <row r="536" spans="2:10">
      <c r="B536" s="240" t="s">
        <v>86</v>
      </c>
      <c r="C536" s="240">
        <v>45</v>
      </c>
      <c r="D536" s="240" t="s">
        <v>92</v>
      </c>
      <c r="E536" s="240">
        <v>26</v>
      </c>
      <c r="F536" s="240">
        <v>13.88</v>
      </c>
      <c r="G536" s="240">
        <v>432.34</v>
      </c>
      <c r="H536" s="240">
        <v>23.093</v>
      </c>
      <c r="I536" s="240">
        <v>49.811</v>
      </c>
      <c r="J536" s="240">
        <v>0.17199999999999999</v>
      </c>
    </row>
    <row r="537" spans="2:10">
      <c r="B537" s="240" t="s">
        <v>86</v>
      </c>
      <c r="C537" s="240">
        <v>45</v>
      </c>
      <c r="D537" s="240" t="s">
        <v>93</v>
      </c>
      <c r="E537" s="240">
        <v>117.92</v>
      </c>
      <c r="F537" s="240">
        <v>5.09</v>
      </c>
      <c r="G537" s="240">
        <v>168.72</v>
      </c>
      <c r="H537" s="240">
        <v>8.2759999999999998</v>
      </c>
      <c r="I537" s="240">
        <v>241.05799999999999</v>
      </c>
      <c r="J537" s="240">
        <v>0.36099999999999999</v>
      </c>
    </row>
    <row r="538" spans="2:10">
      <c r="B538" s="240" t="s">
        <v>86</v>
      </c>
      <c r="C538" s="240">
        <v>45</v>
      </c>
      <c r="D538" s="240" t="s">
        <v>94</v>
      </c>
      <c r="E538" s="240">
        <v>63.22</v>
      </c>
      <c r="F538" s="240">
        <v>33.07</v>
      </c>
      <c r="G538" s="240">
        <v>869.5</v>
      </c>
      <c r="H538" s="240">
        <v>54.517000000000003</v>
      </c>
      <c r="I538" s="240">
        <v>120.60899999999999</v>
      </c>
      <c r="J538" s="240">
        <v>0.41799999999999998</v>
      </c>
    </row>
    <row r="539" spans="2:10">
      <c r="B539" s="240" t="s">
        <v>86</v>
      </c>
      <c r="C539" s="240">
        <v>45</v>
      </c>
      <c r="D539" s="240" t="s">
        <v>95</v>
      </c>
      <c r="E539" s="240">
        <v>20.83</v>
      </c>
      <c r="F539" s="240">
        <v>-15.11</v>
      </c>
      <c r="G539" s="240">
        <v>3531.27</v>
      </c>
      <c r="H539" s="240">
        <v>12.432</v>
      </c>
      <c r="I539" s="240">
        <v>36.246000000000002</v>
      </c>
      <c r="J539" s="240">
        <v>0.105</v>
      </c>
    </row>
    <row r="540" spans="2:10">
      <c r="B540" s="240" t="s">
        <v>86</v>
      </c>
      <c r="C540" s="240">
        <v>45</v>
      </c>
      <c r="D540" s="240" t="s">
        <v>96</v>
      </c>
      <c r="E540" s="240">
        <v>20.83</v>
      </c>
      <c r="F540" s="240">
        <v>-15.11</v>
      </c>
      <c r="G540" s="240">
        <v>3531.27</v>
      </c>
      <c r="H540" s="240">
        <v>12.432</v>
      </c>
      <c r="I540" s="240">
        <v>36.246000000000002</v>
      </c>
      <c r="J540" s="240">
        <v>0.105</v>
      </c>
    </row>
    <row r="541" spans="2:10">
      <c r="B541" s="240" t="s">
        <v>86</v>
      </c>
      <c r="C541" s="240">
        <v>45</v>
      </c>
      <c r="D541" s="240" t="s">
        <v>97</v>
      </c>
      <c r="E541" s="240">
        <v>-9.77</v>
      </c>
      <c r="F541" s="240">
        <v>-0.02</v>
      </c>
      <c r="G541" s="240">
        <v>17.649999999999999</v>
      </c>
      <c r="H541" s="240">
        <v>7.0999999999999994E-2</v>
      </c>
      <c r="I541" s="240">
        <v>-20.285</v>
      </c>
      <c r="J541" s="240">
        <v>1E-3</v>
      </c>
    </row>
    <row r="542" spans="2:10">
      <c r="B542" s="240" t="s">
        <v>86</v>
      </c>
      <c r="C542" s="240">
        <v>45</v>
      </c>
      <c r="D542" s="240" t="s">
        <v>98</v>
      </c>
      <c r="E542" s="240">
        <v>2.65</v>
      </c>
      <c r="F542" s="240">
        <v>-3.3</v>
      </c>
      <c r="G542" s="240">
        <v>-96.33</v>
      </c>
      <c r="H542" s="240">
        <v>5.5030000000000001</v>
      </c>
      <c r="I542" s="240">
        <v>4.9420000000000002</v>
      </c>
      <c r="J542" s="240">
        <v>1.9E-2</v>
      </c>
    </row>
    <row r="543" spans="2:10">
      <c r="B543" s="240" t="s">
        <v>86</v>
      </c>
      <c r="C543" s="240">
        <v>45</v>
      </c>
      <c r="D543" s="240" t="s">
        <v>99</v>
      </c>
      <c r="E543" s="240">
        <v>-17.420000000000002</v>
      </c>
      <c r="F543" s="240">
        <v>-19.25</v>
      </c>
      <c r="G543" s="240">
        <v>3474.87</v>
      </c>
      <c r="H543" s="240">
        <v>19.736000000000001</v>
      </c>
      <c r="I543" s="240">
        <v>-46.429000000000002</v>
      </c>
      <c r="J543" s="240">
        <v>0.185</v>
      </c>
    </row>
    <row r="544" spans="2:10">
      <c r="B544" s="240" t="s">
        <v>86</v>
      </c>
      <c r="C544" s="240">
        <v>45</v>
      </c>
      <c r="D544" s="240" t="s">
        <v>100</v>
      </c>
      <c r="E544" s="240">
        <v>-20.13</v>
      </c>
      <c r="F544" s="240">
        <v>-12.31</v>
      </c>
      <c r="G544" s="240">
        <v>3797.69</v>
      </c>
      <c r="H544" s="240">
        <v>7.524</v>
      </c>
      <c r="I544" s="240">
        <v>-51.204999999999998</v>
      </c>
      <c r="J544" s="240">
        <v>0.16400000000000001</v>
      </c>
    </row>
    <row r="545" spans="2:10">
      <c r="B545" s="240" t="s">
        <v>86</v>
      </c>
      <c r="C545" s="240">
        <v>45</v>
      </c>
      <c r="D545" s="240" t="s">
        <v>101</v>
      </c>
      <c r="E545" s="240">
        <v>-14.24</v>
      </c>
      <c r="F545" s="240">
        <v>-19.43</v>
      </c>
      <c r="G545" s="240">
        <v>3467.68</v>
      </c>
      <c r="H545" s="240">
        <v>20.015000000000001</v>
      </c>
      <c r="I545" s="240">
        <v>-40.165999999999997</v>
      </c>
      <c r="J545" s="240">
        <v>0.20699999999999999</v>
      </c>
    </row>
    <row r="546" spans="2:10">
      <c r="B546" s="240" t="s">
        <v>86</v>
      </c>
      <c r="C546" s="240">
        <v>45</v>
      </c>
      <c r="D546" s="240" t="s">
        <v>102</v>
      </c>
      <c r="E546" s="240">
        <v>-23.31</v>
      </c>
      <c r="F546" s="240">
        <v>-12.13</v>
      </c>
      <c r="G546" s="240">
        <v>3804.88</v>
      </c>
      <c r="H546" s="240">
        <v>7.2450000000000001</v>
      </c>
      <c r="I546" s="240">
        <v>-57.469000000000001</v>
      </c>
      <c r="J546" s="240">
        <v>0.14199999999999999</v>
      </c>
    </row>
    <row r="547" spans="2:10">
      <c r="B547" s="240" t="s">
        <v>86</v>
      </c>
      <c r="C547" s="240">
        <v>45</v>
      </c>
      <c r="D547" s="240" t="s">
        <v>103</v>
      </c>
      <c r="E547" s="240">
        <v>-36.25</v>
      </c>
      <c r="F547" s="240">
        <v>-18.18</v>
      </c>
      <c r="G547" s="240">
        <v>3517.76</v>
      </c>
      <c r="H547" s="240">
        <v>18.085000000000001</v>
      </c>
      <c r="I547" s="240">
        <v>-83.45</v>
      </c>
      <c r="J547" s="240">
        <v>5.2999999999999999E-2</v>
      </c>
    </row>
    <row r="548" spans="2:10">
      <c r="B548" s="240" t="s">
        <v>86</v>
      </c>
      <c r="C548" s="240">
        <v>45</v>
      </c>
      <c r="D548" s="240" t="s">
        <v>104</v>
      </c>
      <c r="E548" s="240">
        <v>-38.96</v>
      </c>
      <c r="F548" s="240">
        <v>-11.24</v>
      </c>
      <c r="G548" s="240">
        <v>3840.58</v>
      </c>
      <c r="H548" s="240">
        <v>5.8739999999999997</v>
      </c>
      <c r="I548" s="240">
        <v>-88.224999999999994</v>
      </c>
      <c r="J548" s="240">
        <v>3.2000000000000001E-2</v>
      </c>
    </row>
    <row r="549" spans="2:10">
      <c r="B549" s="240" t="s">
        <v>86</v>
      </c>
      <c r="C549" s="240">
        <v>45</v>
      </c>
      <c r="D549" s="240" t="s">
        <v>105</v>
      </c>
      <c r="E549" s="240">
        <v>-33.07</v>
      </c>
      <c r="F549" s="240">
        <v>-18.36</v>
      </c>
      <c r="G549" s="240">
        <v>3510.57</v>
      </c>
      <c r="H549" s="240">
        <v>18.364000000000001</v>
      </c>
      <c r="I549" s="240">
        <v>-77.186000000000007</v>
      </c>
      <c r="J549" s="240">
        <v>7.4999999999999997E-2</v>
      </c>
    </row>
    <row r="550" spans="2:10">
      <c r="B550" s="240" t="s">
        <v>86</v>
      </c>
      <c r="C550" s="240">
        <v>45</v>
      </c>
      <c r="D550" s="240" t="s">
        <v>106</v>
      </c>
      <c r="E550" s="240">
        <v>-42.14</v>
      </c>
      <c r="F550" s="240">
        <v>-11.06</v>
      </c>
      <c r="G550" s="240">
        <v>3847.77</v>
      </c>
      <c r="H550" s="240">
        <v>5.5940000000000003</v>
      </c>
      <c r="I550" s="240">
        <v>-94.489000000000004</v>
      </c>
      <c r="J550" s="240">
        <v>0.01</v>
      </c>
    </row>
    <row r="551" spans="2:10">
      <c r="B551" s="240" t="s">
        <v>86</v>
      </c>
      <c r="C551" s="240">
        <v>45</v>
      </c>
      <c r="D551" s="240" t="s">
        <v>107</v>
      </c>
      <c r="E551" s="240">
        <v>61.78</v>
      </c>
      <c r="F551" s="240">
        <v>-17.91</v>
      </c>
      <c r="G551" s="240">
        <v>3264.85</v>
      </c>
      <c r="H551" s="240">
        <v>17.338999999999999</v>
      </c>
      <c r="I551" s="240">
        <v>123.696</v>
      </c>
      <c r="J551" s="240">
        <v>4.4999999999999998E-2</v>
      </c>
    </row>
    <row r="552" spans="2:10">
      <c r="B552" s="240" t="s">
        <v>86</v>
      </c>
      <c r="C552" s="240">
        <v>45</v>
      </c>
      <c r="D552" s="240" t="s">
        <v>108</v>
      </c>
      <c r="E552" s="240">
        <v>59.08</v>
      </c>
      <c r="F552" s="240">
        <v>-10.97</v>
      </c>
      <c r="G552" s="240">
        <v>3587.67</v>
      </c>
      <c r="H552" s="240">
        <v>5.1280000000000001</v>
      </c>
      <c r="I552" s="240">
        <v>118.92</v>
      </c>
      <c r="J552" s="240">
        <v>2.4E-2</v>
      </c>
    </row>
    <row r="553" spans="2:10">
      <c r="B553" s="240" t="s">
        <v>86</v>
      </c>
      <c r="C553" s="240">
        <v>45</v>
      </c>
      <c r="D553" s="240" t="s">
        <v>109</v>
      </c>
      <c r="E553" s="240">
        <v>64.97</v>
      </c>
      <c r="F553" s="240">
        <v>-18.09</v>
      </c>
      <c r="G553" s="240">
        <v>3257.66</v>
      </c>
      <c r="H553" s="240">
        <v>17.619</v>
      </c>
      <c r="I553" s="240">
        <v>129.96</v>
      </c>
      <c r="J553" s="240">
        <v>6.7000000000000004E-2</v>
      </c>
    </row>
    <row r="554" spans="2:10">
      <c r="B554" s="240" t="s">
        <v>86</v>
      </c>
      <c r="C554" s="240">
        <v>45</v>
      </c>
      <c r="D554" s="240" t="s">
        <v>110</v>
      </c>
      <c r="E554" s="240">
        <v>55.89</v>
      </c>
      <c r="F554" s="240">
        <v>-10.79</v>
      </c>
      <c r="G554" s="240">
        <v>3594.86</v>
      </c>
      <c r="H554" s="240">
        <v>4.8490000000000002</v>
      </c>
      <c r="I554" s="240">
        <v>112.657</v>
      </c>
      <c r="J554" s="240">
        <v>2E-3</v>
      </c>
    </row>
    <row r="555" spans="2:10">
      <c r="B555" s="240" t="s">
        <v>86</v>
      </c>
      <c r="C555" s="240">
        <v>45</v>
      </c>
      <c r="D555" s="240" t="s">
        <v>111</v>
      </c>
      <c r="E555" s="240">
        <v>80.61</v>
      </c>
      <c r="F555" s="240">
        <v>-18.98</v>
      </c>
      <c r="G555" s="240">
        <v>3221.96</v>
      </c>
      <c r="H555" s="240">
        <v>18.989999999999998</v>
      </c>
      <c r="I555" s="240">
        <v>160.71600000000001</v>
      </c>
      <c r="J555" s="240">
        <v>0.17699999999999999</v>
      </c>
    </row>
    <row r="556" spans="2:10">
      <c r="B556" s="240" t="s">
        <v>86</v>
      </c>
      <c r="C556" s="240">
        <v>45</v>
      </c>
      <c r="D556" s="240" t="s">
        <v>112</v>
      </c>
      <c r="E556" s="240">
        <v>77.91</v>
      </c>
      <c r="F556" s="240">
        <v>-12.03</v>
      </c>
      <c r="G556" s="240">
        <v>3544.78</v>
      </c>
      <c r="H556" s="240">
        <v>6.7789999999999999</v>
      </c>
      <c r="I556" s="240">
        <v>155.941</v>
      </c>
      <c r="J556" s="240">
        <v>0.156</v>
      </c>
    </row>
    <row r="557" spans="2:10">
      <c r="B557" s="240" t="s">
        <v>86</v>
      </c>
      <c r="C557" s="240">
        <v>45</v>
      </c>
      <c r="D557" s="240" t="s">
        <v>113</v>
      </c>
      <c r="E557" s="240">
        <v>83.8</v>
      </c>
      <c r="F557" s="240">
        <v>-19.16</v>
      </c>
      <c r="G557" s="240">
        <v>3214.77</v>
      </c>
      <c r="H557" s="240">
        <v>19.268999999999998</v>
      </c>
      <c r="I557" s="240">
        <v>166.98</v>
      </c>
      <c r="J557" s="240">
        <v>0.19900000000000001</v>
      </c>
    </row>
    <row r="558" spans="2:10">
      <c r="B558" s="240" t="s">
        <v>86</v>
      </c>
      <c r="C558" s="240">
        <v>45</v>
      </c>
      <c r="D558" s="240" t="s">
        <v>114</v>
      </c>
      <c r="E558" s="240">
        <v>74.72</v>
      </c>
      <c r="F558" s="240">
        <v>-11.85</v>
      </c>
      <c r="G558" s="240">
        <v>3551.97</v>
      </c>
      <c r="H558" s="240">
        <v>6.5</v>
      </c>
      <c r="I558" s="240">
        <v>149.67699999999999</v>
      </c>
      <c r="J558" s="240">
        <v>0.13400000000000001</v>
      </c>
    </row>
    <row r="559" spans="2:10">
      <c r="B559" s="240" t="s">
        <v>86</v>
      </c>
      <c r="C559" s="240">
        <v>45</v>
      </c>
      <c r="D559" s="240" t="s">
        <v>115</v>
      </c>
      <c r="E559" s="240">
        <v>19.03</v>
      </c>
      <c r="F559" s="240">
        <v>-30.17</v>
      </c>
      <c r="G559" s="240">
        <v>2923.11</v>
      </c>
      <c r="H559" s="240">
        <v>38.625</v>
      </c>
      <c r="I559" s="240">
        <v>29.713000000000001</v>
      </c>
      <c r="J559" s="240">
        <v>0.17799999999999999</v>
      </c>
    </row>
    <row r="560" spans="2:10">
      <c r="B560" s="240" t="s">
        <v>86</v>
      </c>
      <c r="C560" s="240">
        <v>45</v>
      </c>
      <c r="D560" s="240" t="s">
        <v>116</v>
      </c>
      <c r="E560" s="240">
        <v>36.93</v>
      </c>
      <c r="F560" s="240">
        <v>-29.78</v>
      </c>
      <c r="G560" s="240">
        <v>2870.7</v>
      </c>
      <c r="H560" s="240">
        <v>37.948</v>
      </c>
      <c r="I560" s="240">
        <v>68.58</v>
      </c>
      <c r="J560" s="240">
        <v>0.13700000000000001</v>
      </c>
    </row>
    <row r="561" spans="2:10">
      <c r="B561" s="240" t="s">
        <v>86</v>
      </c>
      <c r="C561" s="240">
        <v>45</v>
      </c>
      <c r="D561" s="240" t="s">
        <v>117</v>
      </c>
      <c r="E561" s="240">
        <v>13.38</v>
      </c>
      <c r="F561" s="240">
        <v>-29.85</v>
      </c>
      <c r="G561" s="240">
        <v>2935.98</v>
      </c>
      <c r="H561" s="240">
        <v>38.128999999999998</v>
      </c>
      <c r="I561" s="240">
        <v>18.606999999999999</v>
      </c>
      <c r="J561" s="240">
        <v>0.13900000000000001</v>
      </c>
    </row>
    <row r="562" spans="2:10">
      <c r="B562" s="240" t="s">
        <v>86</v>
      </c>
      <c r="C562" s="240">
        <v>45</v>
      </c>
      <c r="D562" s="240" t="s">
        <v>118</v>
      </c>
      <c r="E562" s="240">
        <v>42.58</v>
      </c>
      <c r="F562" s="240">
        <v>-30.1</v>
      </c>
      <c r="G562" s="240">
        <v>2857.83</v>
      </c>
      <c r="H562" s="240">
        <v>38.444000000000003</v>
      </c>
      <c r="I562" s="240">
        <v>79.686000000000007</v>
      </c>
      <c r="J562" s="240">
        <v>0.17699999999999999</v>
      </c>
    </row>
    <row r="563" spans="2:10">
      <c r="B563" s="240" t="s">
        <v>86</v>
      </c>
      <c r="C563" s="240">
        <v>45</v>
      </c>
      <c r="D563" s="240" t="s">
        <v>119</v>
      </c>
      <c r="E563" s="240">
        <v>29.65</v>
      </c>
      <c r="F563" s="240">
        <v>-30.77</v>
      </c>
      <c r="G563" s="240">
        <v>2899.15</v>
      </c>
      <c r="H563" s="240">
        <v>39.555</v>
      </c>
      <c r="I563" s="240">
        <v>50.591999999999999</v>
      </c>
      <c r="J563" s="240">
        <v>0.253</v>
      </c>
    </row>
    <row r="564" spans="2:10">
      <c r="B564" s="240" t="s">
        <v>86</v>
      </c>
      <c r="C564" s="240">
        <v>45</v>
      </c>
      <c r="D564" s="240" t="s">
        <v>120</v>
      </c>
      <c r="E564" s="240">
        <v>47.56</v>
      </c>
      <c r="F564" s="240">
        <v>-30.38</v>
      </c>
      <c r="G564" s="240">
        <v>2846.73</v>
      </c>
      <c r="H564" s="240">
        <v>38.878999999999998</v>
      </c>
      <c r="I564" s="240">
        <v>89.459000000000003</v>
      </c>
      <c r="J564" s="240">
        <v>0.21199999999999999</v>
      </c>
    </row>
    <row r="565" spans="2:10">
      <c r="B565" s="240" t="s">
        <v>86</v>
      </c>
      <c r="C565" s="240">
        <v>45</v>
      </c>
      <c r="D565" s="240" t="s">
        <v>121</v>
      </c>
      <c r="E565" s="240">
        <v>24.01</v>
      </c>
      <c r="F565" s="240">
        <v>-30.45</v>
      </c>
      <c r="G565" s="240">
        <v>2912.02</v>
      </c>
      <c r="H565" s="240">
        <v>39.06</v>
      </c>
      <c r="I565" s="240">
        <v>39.485999999999997</v>
      </c>
      <c r="J565" s="240">
        <v>0.21299999999999999</v>
      </c>
    </row>
    <row r="566" spans="2:10">
      <c r="B566" s="240" t="s">
        <v>86</v>
      </c>
      <c r="C566" s="240">
        <v>45</v>
      </c>
      <c r="D566" s="240" t="s">
        <v>122</v>
      </c>
      <c r="E566" s="240">
        <v>53.2</v>
      </c>
      <c r="F566" s="240">
        <v>-30.7</v>
      </c>
      <c r="G566" s="240">
        <v>2833.87</v>
      </c>
      <c r="H566" s="240">
        <v>39.374000000000002</v>
      </c>
      <c r="I566" s="240">
        <v>100.565</v>
      </c>
      <c r="J566" s="240">
        <v>0.251</v>
      </c>
    </row>
    <row r="567" spans="2:10">
      <c r="B567" s="240" t="s">
        <v>86</v>
      </c>
      <c r="C567" s="240">
        <v>45</v>
      </c>
      <c r="D567" s="240" t="s">
        <v>123</v>
      </c>
      <c r="E567" s="240">
        <v>4.72</v>
      </c>
      <c r="F567" s="240">
        <v>-0.44</v>
      </c>
      <c r="G567" s="240">
        <v>4191.84</v>
      </c>
      <c r="H567" s="240">
        <v>-13.085000000000001</v>
      </c>
      <c r="I567" s="240">
        <v>3.911</v>
      </c>
      <c r="J567" s="240">
        <v>7.1999999999999995E-2</v>
      </c>
    </row>
    <row r="568" spans="2:10">
      <c r="B568" s="240" t="s">
        <v>86</v>
      </c>
      <c r="C568" s="240">
        <v>45</v>
      </c>
      <c r="D568" s="240" t="s">
        <v>124</v>
      </c>
      <c r="E568" s="240">
        <v>22.62</v>
      </c>
      <c r="F568" s="240">
        <v>-0.05</v>
      </c>
      <c r="G568" s="240">
        <v>4139.43</v>
      </c>
      <c r="H568" s="240">
        <v>-13.760999999999999</v>
      </c>
      <c r="I568" s="240">
        <v>42.777999999999999</v>
      </c>
      <c r="J568" s="240">
        <v>3.1E-2</v>
      </c>
    </row>
    <row r="569" spans="2:10">
      <c r="B569" s="240" t="s">
        <v>86</v>
      </c>
      <c r="C569" s="240">
        <v>45</v>
      </c>
      <c r="D569" s="240" t="s">
        <v>125</v>
      </c>
      <c r="E569" s="240">
        <v>-0.93</v>
      </c>
      <c r="F569" s="240">
        <v>-0.12</v>
      </c>
      <c r="G569" s="240">
        <v>4204.71</v>
      </c>
      <c r="H569" s="240">
        <v>-13.58</v>
      </c>
      <c r="I569" s="240">
        <v>-7.1950000000000003</v>
      </c>
      <c r="J569" s="240">
        <v>3.2000000000000001E-2</v>
      </c>
    </row>
    <row r="570" spans="2:10">
      <c r="B570" s="240" t="s">
        <v>86</v>
      </c>
      <c r="C570" s="240">
        <v>45</v>
      </c>
      <c r="D570" s="240" t="s">
        <v>126</v>
      </c>
      <c r="E570" s="240">
        <v>28.27</v>
      </c>
      <c r="F570" s="240">
        <v>-0.37</v>
      </c>
      <c r="G570" s="240">
        <v>4126.5600000000004</v>
      </c>
      <c r="H570" s="240">
        <v>-13.266</v>
      </c>
      <c r="I570" s="240">
        <v>53.884</v>
      </c>
      <c r="J570" s="240">
        <v>7.0000000000000007E-2</v>
      </c>
    </row>
    <row r="571" spans="2:10">
      <c r="B571" s="240" t="s">
        <v>86</v>
      </c>
      <c r="C571" s="240">
        <v>45</v>
      </c>
      <c r="D571" s="240" t="s">
        <v>127</v>
      </c>
      <c r="E571" s="240">
        <v>-5.9</v>
      </c>
      <c r="F571" s="240">
        <v>0.16</v>
      </c>
      <c r="G571" s="240">
        <v>4215.8</v>
      </c>
      <c r="H571" s="240">
        <v>-14.015000000000001</v>
      </c>
      <c r="I571" s="240">
        <v>-16.968</v>
      </c>
      <c r="J571" s="240">
        <v>-3.0000000000000001E-3</v>
      </c>
    </row>
    <row r="572" spans="2:10">
      <c r="B572" s="240" t="s">
        <v>86</v>
      </c>
      <c r="C572" s="240">
        <v>45</v>
      </c>
      <c r="D572" s="240" t="s">
        <v>128</v>
      </c>
      <c r="E572" s="240">
        <v>12</v>
      </c>
      <c r="F572" s="240">
        <v>0.55000000000000004</v>
      </c>
      <c r="G572" s="240">
        <v>4163.3900000000003</v>
      </c>
      <c r="H572" s="240">
        <v>-14.692</v>
      </c>
      <c r="I572" s="240">
        <v>21.899000000000001</v>
      </c>
      <c r="J572" s="240">
        <v>-4.3999999999999997E-2</v>
      </c>
    </row>
    <row r="573" spans="2:10">
      <c r="B573" s="240" t="s">
        <v>86</v>
      </c>
      <c r="C573" s="240">
        <v>45</v>
      </c>
      <c r="D573" s="240" t="s">
        <v>129</v>
      </c>
      <c r="E573" s="240">
        <v>-11.55</v>
      </c>
      <c r="F573" s="240">
        <v>0.48</v>
      </c>
      <c r="G573" s="240">
        <v>4228.67</v>
      </c>
      <c r="H573" s="240">
        <v>-14.510999999999999</v>
      </c>
      <c r="I573" s="240">
        <v>-28.074000000000002</v>
      </c>
      <c r="J573" s="240">
        <v>-4.2000000000000003E-2</v>
      </c>
    </row>
    <row r="574" spans="2:10">
      <c r="B574" s="240" t="s">
        <v>86</v>
      </c>
      <c r="C574" s="240">
        <v>45</v>
      </c>
      <c r="D574" s="240" t="s">
        <v>130</v>
      </c>
      <c r="E574" s="240">
        <v>17.649999999999999</v>
      </c>
      <c r="F574" s="240">
        <v>0.23</v>
      </c>
      <c r="G574" s="240">
        <v>4150.5200000000004</v>
      </c>
      <c r="H574" s="240">
        <v>-14.196999999999999</v>
      </c>
      <c r="I574" s="240">
        <v>33.005000000000003</v>
      </c>
      <c r="J574" s="240">
        <v>-4.0000000000000001E-3</v>
      </c>
    </row>
    <row r="575" spans="2:10">
      <c r="B575" s="240" t="s">
        <v>86</v>
      </c>
      <c r="C575" s="240">
        <v>45</v>
      </c>
      <c r="D575" s="240" t="s">
        <v>131</v>
      </c>
      <c r="E575" s="240">
        <v>-7.66</v>
      </c>
      <c r="F575" s="240">
        <v>-19.22</v>
      </c>
      <c r="G575" s="240">
        <v>3457.22</v>
      </c>
      <c r="H575" s="240">
        <v>19.664999999999999</v>
      </c>
      <c r="I575" s="240">
        <v>-26.143999999999998</v>
      </c>
      <c r="J575" s="240">
        <v>0.184</v>
      </c>
    </row>
    <row r="576" spans="2:10">
      <c r="B576" s="240" t="s">
        <v>86</v>
      </c>
      <c r="C576" s="240">
        <v>45</v>
      </c>
      <c r="D576" s="240" t="s">
        <v>132</v>
      </c>
      <c r="E576" s="240">
        <v>-10.36</v>
      </c>
      <c r="F576" s="240">
        <v>-12.28</v>
      </c>
      <c r="G576" s="240">
        <v>3780.04</v>
      </c>
      <c r="H576" s="240">
        <v>7.4530000000000003</v>
      </c>
      <c r="I576" s="240">
        <v>-30.92</v>
      </c>
      <c r="J576" s="240">
        <v>0.16300000000000001</v>
      </c>
    </row>
    <row r="577" spans="2:10">
      <c r="B577" s="240" t="s">
        <v>86</v>
      </c>
      <c r="C577" s="240">
        <v>45</v>
      </c>
      <c r="D577" s="240" t="s">
        <v>133</v>
      </c>
      <c r="E577" s="240">
        <v>-4.47</v>
      </c>
      <c r="F577" s="240">
        <v>-19.399999999999999</v>
      </c>
      <c r="G577" s="240">
        <v>3450.03</v>
      </c>
      <c r="H577" s="240">
        <v>19.943999999999999</v>
      </c>
      <c r="I577" s="240">
        <v>-19.881</v>
      </c>
      <c r="J577" s="240">
        <v>0.20599999999999999</v>
      </c>
    </row>
    <row r="578" spans="2:10">
      <c r="B578" s="240" t="s">
        <v>86</v>
      </c>
      <c r="C578" s="240">
        <v>45</v>
      </c>
      <c r="D578" s="240" t="s">
        <v>134</v>
      </c>
      <c r="E578" s="240">
        <v>-13.55</v>
      </c>
      <c r="F578" s="240">
        <v>-12.1</v>
      </c>
      <c r="G578" s="240">
        <v>3787.23</v>
      </c>
      <c r="H578" s="240">
        <v>7.1740000000000004</v>
      </c>
      <c r="I578" s="240">
        <v>-37.183999999999997</v>
      </c>
      <c r="J578" s="240">
        <v>0.14099999999999999</v>
      </c>
    </row>
    <row r="579" spans="2:10">
      <c r="B579" s="240" t="s">
        <v>86</v>
      </c>
      <c r="C579" s="240">
        <v>45</v>
      </c>
      <c r="D579" s="240" t="s">
        <v>135</v>
      </c>
      <c r="E579" s="240">
        <v>-26.48</v>
      </c>
      <c r="F579" s="240">
        <v>-18.16</v>
      </c>
      <c r="G579" s="240">
        <v>3500.11</v>
      </c>
      <c r="H579" s="240">
        <v>18.013999999999999</v>
      </c>
      <c r="I579" s="240">
        <v>-63.164999999999999</v>
      </c>
      <c r="J579" s="240">
        <v>5.0999999999999997E-2</v>
      </c>
    </row>
    <row r="580" spans="2:10">
      <c r="B580" s="240" t="s">
        <v>86</v>
      </c>
      <c r="C580" s="240">
        <v>45</v>
      </c>
      <c r="D580" s="240" t="s">
        <v>136</v>
      </c>
      <c r="E580" s="240">
        <v>-29.19</v>
      </c>
      <c r="F580" s="240">
        <v>-11.22</v>
      </c>
      <c r="G580" s="240">
        <v>3822.93</v>
      </c>
      <c r="H580" s="240">
        <v>5.8029999999999999</v>
      </c>
      <c r="I580" s="240">
        <v>-67.94</v>
      </c>
      <c r="J580" s="240">
        <v>3.1E-2</v>
      </c>
    </row>
    <row r="581" spans="2:10">
      <c r="B581" s="240" t="s">
        <v>86</v>
      </c>
      <c r="C581" s="240">
        <v>45</v>
      </c>
      <c r="D581" s="240" t="s">
        <v>137</v>
      </c>
      <c r="E581" s="240">
        <v>-23.3</v>
      </c>
      <c r="F581" s="240">
        <v>-18.34</v>
      </c>
      <c r="G581" s="240">
        <v>3492.92</v>
      </c>
      <c r="H581" s="240">
        <v>18.292999999999999</v>
      </c>
      <c r="I581" s="240">
        <v>-56.901000000000003</v>
      </c>
      <c r="J581" s="240">
        <v>7.3999999999999996E-2</v>
      </c>
    </row>
    <row r="582" spans="2:10">
      <c r="B582" s="240" t="s">
        <v>86</v>
      </c>
      <c r="C582" s="240">
        <v>45</v>
      </c>
      <c r="D582" s="240" t="s">
        <v>138</v>
      </c>
      <c r="E582" s="240">
        <v>-32.369999999999997</v>
      </c>
      <c r="F582" s="240">
        <v>-11.04</v>
      </c>
      <c r="G582" s="240">
        <v>3830.12</v>
      </c>
      <c r="H582" s="240">
        <v>5.524</v>
      </c>
      <c r="I582" s="240">
        <v>-74.203999999999994</v>
      </c>
      <c r="J582" s="240">
        <v>8.0000000000000002E-3</v>
      </c>
    </row>
    <row r="583" spans="2:10">
      <c r="B583" s="240" t="s">
        <v>86</v>
      </c>
      <c r="C583" s="240">
        <v>45</v>
      </c>
      <c r="D583" s="240" t="s">
        <v>139</v>
      </c>
      <c r="E583" s="240">
        <v>16.38</v>
      </c>
      <c r="F583" s="240">
        <v>-26.87</v>
      </c>
      <c r="G583" s="240">
        <v>3019.44</v>
      </c>
      <c r="H583" s="240">
        <v>33.122</v>
      </c>
      <c r="I583" s="240">
        <v>24.771999999999998</v>
      </c>
      <c r="J583" s="240">
        <v>0.16</v>
      </c>
    </row>
    <row r="584" spans="2:10">
      <c r="B584" s="240" t="s">
        <v>86</v>
      </c>
      <c r="C584" s="240">
        <v>45</v>
      </c>
      <c r="D584" s="240" t="s">
        <v>140</v>
      </c>
      <c r="E584" s="240">
        <v>34.28</v>
      </c>
      <c r="F584" s="240">
        <v>-26.48</v>
      </c>
      <c r="G584" s="240">
        <v>2967.02</v>
      </c>
      <c r="H584" s="240">
        <v>32.445999999999998</v>
      </c>
      <c r="I584" s="240">
        <v>63.637999999999998</v>
      </c>
      <c r="J584" s="240">
        <v>0.11799999999999999</v>
      </c>
    </row>
    <row r="585" spans="2:10">
      <c r="B585" s="240" t="s">
        <v>86</v>
      </c>
      <c r="C585" s="240">
        <v>45</v>
      </c>
      <c r="D585" s="240" t="s">
        <v>141</v>
      </c>
      <c r="E585" s="240">
        <v>10.73</v>
      </c>
      <c r="F585" s="240">
        <v>-26.55</v>
      </c>
      <c r="G585" s="240">
        <v>3032.31</v>
      </c>
      <c r="H585" s="240">
        <v>32.627000000000002</v>
      </c>
      <c r="I585" s="240">
        <v>13.666</v>
      </c>
      <c r="J585" s="240">
        <v>0.12</v>
      </c>
    </row>
    <row r="586" spans="2:10">
      <c r="B586" s="240" t="s">
        <v>86</v>
      </c>
      <c r="C586" s="240">
        <v>45</v>
      </c>
      <c r="D586" s="240" t="s">
        <v>142</v>
      </c>
      <c r="E586" s="240">
        <v>39.93</v>
      </c>
      <c r="F586" s="240">
        <v>-26.8</v>
      </c>
      <c r="G586" s="240">
        <v>2954.16</v>
      </c>
      <c r="H586" s="240">
        <v>32.941000000000003</v>
      </c>
      <c r="I586" s="240">
        <v>74.744</v>
      </c>
      <c r="J586" s="240">
        <v>0.158</v>
      </c>
    </row>
    <row r="587" spans="2:10">
      <c r="B587" s="240" t="s">
        <v>86</v>
      </c>
      <c r="C587" s="240">
        <v>45</v>
      </c>
      <c r="D587" s="240" t="s">
        <v>143</v>
      </c>
      <c r="E587" s="240">
        <v>27.01</v>
      </c>
      <c r="F587" s="240">
        <v>-27.47</v>
      </c>
      <c r="G587" s="240">
        <v>2995.48</v>
      </c>
      <c r="H587" s="240">
        <v>34.052999999999997</v>
      </c>
      <c r="I587" s="240">
        <v>45.65</v>
      </c>
      <c r="J587" s="240">
        <v>0.23400000000000001</v>
      </c>
    </row>
    <row r="588" spans="2:10">
      <c r="B588" s="240" t="s">
        <v>86</v>
      </c>
      <c r="C588" s="240">
        <v>45</v>
      </c>
      <c r="D588" s="240" t="s">
        <v>144</v>
      </c>
      <c r="E588" s="240">
        <v>44.91</v>
      </c>
      <c r="F588" s="240">
        <v>-27.08</v>
      </c>
      <c r="G588" s="240">
        <v>2943.06</v>
      </c>
      <c r="H588" s="240">
        <v>33.377000000000002</v>
      </c>
      <c r="I588" s="240">
        <v>84.516999999999996</v>
      </c>
      <c r="J588" s="240">
        <v>0.193</v>
      </c>
    </row>
    <row r="589" spans="2:10">
      <c r="B589" s="240" t="s">
        <v>86</v>
      </c>
      <c r="C589" s="240">
        <v>45</v>
      </c>
      <c r="D589" s="240" t="s">
        <v>145</v>
      </c>
      <c r="E589" s="240">
        <v>21.36</v>
      </c>
      <c r="F589" s="240">
        <v>-27.15</v>
      </c>
      <c r="G589" s="240">
        <v>3008.35</v>
      </c>
      <c r="H589" s="240">
        <v>33.558</v>
      </c>
      <c r="I589" s="240">
        <v>34.543999999999997</v>
      </c>
      <c r="J589" s="240">
        <v>0.19500000000000001</v>
      </c>
    </row>
    <row r="590" spans="2:10">
      <c r="B590" s="240" t="s">
        <v>86</v>
      </c>
      <c r="C590" s="240">
        <v>45</v>
      </c>
      <c r="D590" s="240" t="s">
        <v>146</v>
      </c>
      <c r="E590" s="240">
        <v>50.56</v>
      </c>
      <c r="F590" s="240">
        <v>-27.4</v>
      </c>
      <c r="G590" s="240">
        <v>2930.19</v>
      </c>
      <c r="H590" s="240">
        <v>33.872</v>
      </c>
      <c r="I590" s="240">
        <v>95.623000000000005</v>
      </c>
      <c r="J590" s="240">
        <v>0.23300000000000001</v>
      </c>
    </row>
    <row r="591" spans="2:10">
      <c r="B591" s="240" t="s">
        <v>86</v>
      </c>
      <c r="C591" s="240">
        <v>45</v>
      </c>
      <c r="D591" s="240" t="s">
        <v>147</v>
      </c>
      <c r="E591" s="240">
        <v>16.28</v>
      </c>
      <c r="F591" s="240">
        <v>-23.49</v>
      </c>
      <c r="G591" s="240">
        <v>5402.98</v>
      </c>
      <c r="H591" s="240">
        <v>19.808</v>
      </c>
      <c r="I591" s="240">
        <v>23.265999999999998</v>
      </c>
      <c r="J591" s="240">
        <v>0.16</v>
      </c>
    </row>
    <row r="592" spans="2:10">
      <c r="B592" s="240" t="s">
        <v>86</v>
      </c>
      <c r="C592" s="240">
        <v>45</v>
      </c>
      <c r="D592" s="240" t="s">
        <v>148</v>
      </c>
      <c r="E592" s="240">
        <v>46.19</v>
      </c>
      <c r="F592" s="240">
        <v>-23.41</v>
      </c>
      <c r="G592" s="240">
        <v>5348.47</v>
      </c>
      <c r="H592" s="240">
        <v>19.597999999999999</v>
      </c>
      <c r="I592" s="240">
        <v>85.45</v>
      </c>
      <c r="J592" s="240">
        <v>0.157</v>
      </c>
    </row>
    <row r="593" spans="2:10">
      <c r="B593" s="240" t="s">
        <v>86</v>
      </c>
      <c r="C593" s="240">
        <v>45</v>
      </c>
      <c r="D593" s="240" t="s">
        <v>149</v>
      </c>
      <c r="E593" s="240">
        <v>35.29</v>
      </c>
      <c r="F593" s="240">
        <v>-28.47</v>
      </c>
      <c r="G593" s="240">
        <v>5227.41</v>
      </c>
      <c r="H593" s="240">
        <v>28.099</v>
      </c>
      <c r="I593" s="240">
        <v>61.918999999999997</v>
      </c>
      <c r="J593" s="240">
        <v>0.187</v>
      </c>
    </row>
    <row r="594" spans="2:10">
      <c r="B594" s="240" t="s">
        <v>86</v>
      </c>
      <c r="C594" s="240">
        <v>45</v>
      </c>
      <c r="D594" s="240" t="s">
        <v>150</v>
      </c>
      <c r="E594" s="240">
        <v>27.18</v>
      </c>
      <c r="F594" s="240">
        <v>-18.43</v>
      </c>
      <c r="G594" s="240">
        <v>5524.05</v>
      </c>
      <c r="H594" s="240">
        <v>11.307</v>
      </c>
      <c r="I594" s="240">
        <v>46.796999999999997</v>
      </c>
      <c r="J594" s="240">
        <v>0.13</v>
      </c>
    </row>
    <row r="595" spans="2:10">
      <c r="B595" s="240" t="s">
        <v>86</v>
      </c>
      <c r="C595" s="240">
        <v>45</v>
      </c>
      <c r="D595" s="240" t="s">
        <v>151</v>
      </c>
      <c r="E595" s="240">
        <v>85.92</v>
      </c>
      <c r="F595" s="240">
        <v>-8.94</v>
      </c>
      <c r="G595" s="240">
        <v>3756.11</v>
      </c>
      <c r="H595" s="240">
        <v>22.664000000000001</v>
      </c>
      <c r="I595" s="240">
        <v>168.935</v>
      </c>
      <c r="J595" s="240">
        <v>0.29899999999999999</v>
      </c>
    </row>
    <row r="596" spans="2:10">
      <c r="B596" s="240" t="s">
        <v>86</v>
      </c>
      <c r="C596" s="240">
        <v>45</v>
      </c>
      <c r="D596" s="240" t="s">
        <v>152</v>
      </c>
      <c r="E596" s="240">
        <v>-44.26</v>
      </c>
      <c r="F596" s="240">
        <v>-21.28</v>
      </c>
      <c r="G596" s="240">
        <v>3306.43</v>
      </c>
      <c r="H596" s="240">
        <v>2.2000000000000002</v>
      </c>
      <c r="I596" s="240">
        <v>-96.442999999999998</v>
      </c>
      <c r="J596" s="240">
        <v>-0.09</v>
      </c>
    </row>
    <row r="597" spans="2:10">
      <c r="B597" s="240" t="s">
        <v>86</v>
      </c>
      <c r="C597" s="240">
        <v>45</v>
      </c>
      <c r="D597" s="240" t="s">
        <v>153</v>
      </c>
      <c r="E597" s="240">
        <v>70.849999999999994</v>
      </c>
      <c r="F597" s="240">
        <v>-0.61</v>
      </c>
      <c r="G597" s="240">
        <v>4004.5</v>
      </c>
      <c r="H597" s="240">
        <v>36.566000000000003</v>
      </c>
      <c r="I597" s="240">
        <v>135.58000000000001</v>
      </c>
      <c r="J597" s="240">
        <v>0.32</v>
      </c>
    </row>
    <row r="598" spans="2:10">
      <c r="B598" s="240" t="s">
        <v>86</v>
      </c>
      <c r="C598" s="240">
        <v>45</v>
      </c>
      <c r="D598" s="240" t="s">
        <v>154</v>
      </c>
      <c r="E598" s="240">
        <v>-29.2</v>
      </c>
      <c r="F598" s="240">
        <v>-29.61</v>
      </c>
      <c r="G598" s="240">
        <v>3058.03</v>
      </c>
      <c r="H598" s="240">
        <v>-11.702</v>
      </c>
      <c r="I598" s="240">
        <v>-63.088999999999999</v>
      </c>
      <c r="J598" s="240">
        <v>-0.111</v>
      </c>
    </row>
    <row r="599" spans="2:10">
      <c r="B599" s="240" t="s">
        <v>86</v>
      </c>
      <c r="C599" s="240">
        <v>45</v>
      </c>
      <c r="D599" s="240" t="s">
        <v>155</v>
      </c>
      <c r="E599" s="240">
        <v>157.72</v>
      </c>
      <c r="F599" s="240">
        <v>-0.1</v>
      </c>
      <c r="G599" s="240">
        <v>3960.84</v>
      </c>
      <c r="H599" s="240">
        <v>37.063000000000002</v>
      </c>
      <c r="I599" s="240">
        <v>313.48599999999999</v>
      </c>
      <c r="J599" s="240">
        <v>0.59099999999999997</v>
      </c>
    </row>
    <row r="600" spans="2:10">
      <c r="B600" s="240" t="s">
        <v>86</v>
      </c>
      <c r="C600" s="240">
        <v>45</v>
      </c>
      <c r="D600" s="240" t="s">
        <v>156</v>
      </c>
      <c r="E600" s="240">
        <v>-116.06</v>
      </c>
      <c r="F600" s="240">
        <v>-30.12</v>
      </c>
      <c r="G600" s="240">
        <v>3101.7</v>
      </c>
      <c r="H600" s="240">
        <v>-12.199</v>
      </c>
      <c r="I600" s="240">
        <v>-240.995</v>
      </c>
      <c r="J600" s="240">
        <v>-0.38200000000000001</v>
      </c>
    </row>
    <row r="601" spans="2:10">
      <c r="B601" s="240" t="s">
        <v>86</v>
      </c>
      <c r="C601" s="240">
        <v>45</v>
      </c>
      <c r="D601" s="240" t="s">
        <v>157</v>
      </c>
      <c r="E601" s="240">
        <v>119.43</v>
      </c>
      <c r="F601" s="240">
        <v>19.48</v>
      </c>
      <c r="G601" s="240">
        <v>4451.38</v>
      </c>
      <c r="H601" s="240">
        <v>69.432000000000002</v>
      </c>
      <c r="I601" s="240">
        <v>229.172</v>
      </c>
      <c r="J601" s="240">
        <v>0.63100000000000001</v>
      </c>
    </row>
    <row r="602" spans="2:10">
      <c r="B602" s="240" t="s">
        <v>86</v>
      </c>
      <c r="C602" s="240">
        <v>45</v>
      </c>
      <c r="D602" s="240" t="s">
        <v>158</v>
      </c>
      <c r="E602" s="240">
        <v>-77.77</v>
      </c>
      <c r="F602" s="240">
        <v>-49.7</v>
      </c>
      <c r="G602" s="240">
        <v>2611.15</v>
      </c>
      <c r="H602" s="240">
        <v>-44.567999999999998</v>
      </c>
      <c r="I602" s="240">
        <v>-156.68100000000001</v>
      </c>
      <c r="J602" s="240">
        <v>-0.42199999999999999</v>
      </c>
    </row>
    <row r="603" spans="2:10">
      <c r="B603" s="240" t="s">
        <v>86</v>
      </c>
      <c r="C603" s="240">
        <v>52</v>
      </c>
      <c r="D603" s="240" t="s">
        <v>87</v>
      </c>
      <c r="E603" s="240">
        <v>-9.02</v>
      </c>
      <c r="F603" s="240">
        <v>4.16</v>
      </c>
      <c r="G603" s="240">
        <v>569.64</v>
      </c>
      <c r="H603" s="240">
        <v>-7.19</v>
      </c>
      <c r="I603" s="240">
        <v>-18.617999999999999</v>
      </c>
      <c r="J603" s="240">
        <v>6.9000000000000006E-2</v>
      </c>
    </row>
    <row r="604" spans="2:10">
      <c r="B604" s="240" t="s">
        <v>86</v>
      </c>
      <c r="C604" s="240">
        <v>52</v>
      </c>
      <c r="D604" s="240" t="s">
        <v>88</v>
      </c>
      <c r="E604" s="240">
        <v>1.35</v>
      </c>
      <c r="F604" s="240">
        <v>-42.61</v>
      </c>
      <c r="G604" s="240">
        <v>-401.57</v>
      </c>
      <c r="H604" s="240">
        <v>70.203000000000003</v>
      </c>
      <c r="I604" s="240">
        <v>2.34</v>
      </c>
      <c r="J604" s="240">
        <v>3.4000000000000002E-2</v>
      </c>
    </row>
    <row r="605" spans="2:10">
      <c r="B605" s="240" t="s">
        <v>86</v>
      </c>
      <c r="C605" s="240">
        <v>52</v>
      </c>
      <c r="D605" s="240" t="s">
        <v>89</v>
      </c>
      <c r="E605" s="240">
        <v>-14.77</v>
      </c>
      <c r="F605" s="240">
        <v>-7.22</v>
      </c>
      <c r="G605" s="240">
        <v>652.36</v>
      </c>
      <c r="H605" s="240">
        <v>10.949</v>
      </c>
      <c r="I605" s="240">
        <v>-29.445</v>
      </c>
      <c r="J605" s="240">
        <v>-6.3E-2</v>
      </c>
    </row>
    <row r="606" spans="2:10">
      <c r="B606" s="240" t="s">
        <v>86</v>
      </c>
      <c r="C606" s="240">
        <v>52</v>
      </c>
      <c r="D606" s="240" t="s">
        <v>90</v>
      </c>
      <c r="E606" s="240">
        <v>4.59</v>
      </c>
      <c r="F606" s="240">
        <v>-36.19</v>
      </c>
      <c r="G606" s="240">
        <v>-447.93</v>
      </c>
      <c r="H606" s="240">
        <v>59.973999999999997</v>
      </c>
      <c r="I606" s="240">
        <v>8.4459999999999997</v>
      </c>
      <c r="J606" s="240">
        <v>0.109</v>
      </c>
    </row>
    <row r="607" spans="2:10">
      <c r="B607" s="240" t="s">
        <v>86</v>
      </c>
      <c r="C607" s="240">
        <v>52</v>
      </c>
      <c r="D607" s="240" t="s">
        <v>12</v>
      </c>
      <c r="E607" s="240">
        <v>-7783.52</v>
      </c>
      <c r="F607" s="240">
        <v>-106.83</v>
      </c>
      <c r="G607" s="240">
        <v>351538.34</v>
      </c>
      <c r="H607" s="240">
        <v>-291.07</v>
      </c>
      <c r="I607" s="240">
        <v>-15627.88</v>
      </c>
      <c r="J607" s="240">
        <v>13.769</v>
      </c>
    </row>
    <row r="608" spans="2:10">
      <c r="B608" s="240" t="s">
        <v>86</v>
      </c>
      <c r="C608" s="240">
        <v>52</v>
      </c>
      <c r="D608" s="240" t="s">
        <v>13</v>
      </c>
      <c r="E608" s="240">
        <v>701.99</v>
      </c>
      <c r="F608" s="240">
        <v>-30947.01</v>
      </c>
      <c r="G608" s="240">
        <v>-228602.84</v>
      </c>
      <c r="H608" s="240">
        <v>50732.019</v>
      </c>
      <c r="I608" s="240">
        <v>1191.365</v>
      </c>
      <c r="J608" s="240">
        <v>18.295000000000002</v>
      </c>
    </row>
    <row r="609" spans="2:10">
      <c r="B609" s="240" t="s">
        <v>86</v>
      </c>
      <c r="C609" s="240">
        <v>52</v>
      </c>
      <c r="D609" s="240" t="s">
        <v>14</v>
      </c>
      <c r="E609" s="240">
        <v>-1157.33</v>
      </c>
      <c r="F609" s="240">
        <v>-2271.19</v>
      </c>
      <c r="G609" s="240">
        <v>13401.77</v>
      </c>
      <c r="H609" s="240">
        <v>3618.4609999999998</v>
      </c>
      <c r="I609" s="240">
        <v>-2167.7469999999998</v>
      </c>
      <c r="J609" s="240">
        <v>-26.327000000000002</v>
      </c>
    </row>
    <row r="610" spans="2:10">
      <c r="B610" s="240" t="s">
        <v>86</v>
      </c>
      <c r="C610" s="240">
        <v>52</v>
      </c>
      <c r="D610" s="240" t="s">
        <v>91</v>
      </c>
      <c r="E610" s="240">
        <v>14.3</v>
      </c>
      <c r="F610" s="240">
        <v>14.92</v>
      </c>
      <c r="G610" s="240">
        <v>485.55</v>
      </c>
      <c r="H610" s="240">
        <v>23.724</v>
      </c>
      <c r="I610" s="240">
        <v>28.145</v>
      </c>
      <c r="J610" s="240">
        <v>0.14099999999999999</v>
      </c>
    </row>
    <row r="611" spans="2:10">
      <c r="B611" s="240" t="s">
        <v>86</v>
      </c>
      <c r="C611" s="240">
        <v>52</v>
      </c>
      <c r="D611" s="240" t="s">
        <v>92</v>
      </c>
      <c r="E611" s="240">
        <v>7.83</v>
      </c>
      <c r="F611" s="240">
        <v>41.54</v>
      </c>
      <c r="G611" s="240">
        <v>363.01</v>
      </c>
      <c r="H611" s="240">
        <v>67.870999999999995</v>
      </c>
      <c r="I611" s="240">
        <v>14.516999999999999</v>
      </c>
      <c r="J611" s="240">
        <v>0.17199999999999999</v>
      </c>
    </row>
    <row r="612" spans="2:10">
      <c r="B612" s="240" t="s">
        <v>86</v>
      </c>
      <c r="C612" s="240">
        <v>52</v>
      </c>
      <c r="D612" s="240" t="s">
        <v>93</v>
      </c>
      <c r="E612" s="240">
        <v>35.43</v>
      </c>
      <c r="F612" s="240">
        <v>37.04</v>
      </c>
      <c r="G612" s="240">
        <v>1130.6600000000001</v>
      </c>
      <c r="H612" s="240">
        <v>58.838000000000001</v>
      </c>
      <c r="I612" s="240">
        <v>69.58</v>
      </c>
      <c r="J612" s="240">
        <v>0.36099999999999999</v>
      </c>
    </row>
    <row r="613" spans="2:10">
      <c r="B613" s="240" t="s">
        <v>86</v>
      </c>
      <c r="C613" s="240">
        <v>52</v>
      </c>
      <c r="D613" s="240" t="s">
        <v>94</v>
      </c>
      <c r="E613" s="240">
        <v>19</v>
      </c>
      <c r="F613" s="240">
        <v>96.91</v>
      </c>
      <c r="G613" s="240">
        <v>734.12</v>
      </c>
      <c r="H613" s="240">
        <v>158.142</v>
      </c>
      <c r="I613" s="240">
        <v>35.128999999999998</v>
      </c>
      <c r="J613" s="240">
        <v>0.41799999999999998</v>
      </c>
    </row>
    <row r="614" spans="2:10">
      <c r="B614" s="240" t="s">
        <v>86</v>
      </c>
      <c r="C614" s="240">
        <v>52</v>
      </c>
      <c r="D614" s="240" t="s">
        <v>95</v>
      </c>
      <c r="E614" s="240">
        <v>2.2599999999999998</v>
      </c>
      <c r="F614" s="240">
        <v>35.630000000000003</v>
      </c>
      <c r="G614" s="240">
        <v>3750.59</v>
      </c>
      <c r="H614" s="240">
        <v>-48.396000000000001</v>
      </c>
      <c r="I614" s="240">
        <v>6.7910000000000004</v>
      </c>
      <c r="J614" s="240">
        <v>0.105</v>
      </c>
    </row>
    <row r="615" spans="2:10">
      <c r="B615" s="240" t="s">
        <v>86</v>
      </c>
      <c r="C615" s="240">
        <v>52</v>
      </c>
      <c r="D615" s="240" t="s">
        <v>96</v>
      </c>
      <c r="E615" s="240">
        <v>2.2599999999999998</v>
      </c>
      <c r="F615" s="240">
        <v>35.630000000000003</v>
      </c>
      <c r="G615" s="240">
        <v>3750.59</v>
      </c>
      <c r="H615" s="240">
        <v>-48.396000000000001</v>
      </c>
      <c r="I615" s="240">
        <v>6.7910000000000004</v>
      </c>
      <c r="J615" s="240">
        <v>0.105</v>
      </c>
    </row>
    <row r="616" spans="2:10">
      <c r="B616" s="240" t="s">
        <v>86</v>
      </c>
      <c r="C616" s="240">
        <v>52</v>
      </c>
      <c r="D616" s="240" t="s">
        <v>97</v>
      </c>
      <c r="E616" s="240">
        <v>-3.01</v>
      </c>
      <c r="F616" s="240">
        <v>-0.38</v>
      </c>
      <c r="G616" s="240">
        <v>121.08</v>
      </c>
      <c r="H616" s="240">
        <v>0.41399999999999998</v>
      </c>
      <c r="I616" s="240">
        <v>-5.8789999999999996</v>
      </c>
      <c r="J616" s="240">
        <v>1E-3</v>
      </c>
    </row>
    <row r="617" spans="2:10">
      <c r="B617" s="240" t="s">
        <v>86</v>
      </c>
      <c r="C617" s="240">
        <v>52</v>
      </c>
      <c r="D617" s="240" t="s">
        <v>98</v>
      </c>
      <c r="E617" s="240">
        <v>0.8</v>
      </c>
      <c r="F617" s="240">
        <v>-10.06</v>
      </c>
      <c r="G617" s="240">
        <v>-80.400000000000006</v>
      </c>
      <c r="H617" s="240">
        <v>16.436</v>
      </c>
      <c r="I617" s="240">
        <v>1.446</v>
      </c>
      <c r="J617" s="240">
        <v>1.9E-2</v>
      </c>
    </row>
    <row r="618" spans="2:10">
      <c r="B618" s="240" t="s">
        <v>86</v>
      </c>
      <c r="C618" s="240">
        <v>52</v>
      </c>
      <c r="D618" s="240" t="s">
        <v>99</v>
      </c>
      <c r="E618" s="240">
        <v>-9.3699999999999992</v>
      </c>
      <c r="F618" s="240">
        <v>26.63</v>
      </c>
      <c r="G618" s="240">
        <v>4320.84</v>
      </c>
      <c r="H618" s="240">
        <v>-34.110999999999997</v>
      </c>
      <c r="I618" s="240">
        <v>-17.003</v>
      </c>
      <c r="J618" s="240">
        <v>0.185</v>
      </c>
    </row>
    <row r="619" spans="2:10">
      <c r="B619" s="240" t="s">
        <v>86</v>
      </c>
      <c r="C619" s="240">
        <v>52</v>
      </c>
      <c r="D619" s="240" t="s">
        <v>100</v>
      </c>
      <c r="E619" s="240">
        <v>-10.18</v>
      </c>
      <c r="F619" s="240">
        <v>52.2</v>
      </c>
      <c r="G619" s="240">
        <v>4561.78</v>
      </c>
      <c r="H619" s="240">
        <v>-76.233000000000004</v>
      </c>
      <c r="I619" s="240">
        <v>-18.407</v>
      </c>
      <c r="J619" s="240">
        <v>0.16400000000000001</v>
      </c>
    </row>
    <row r="620" spans="2:10">
      <c r="B620" s="240" t="s">
        <v>86</v>
      </c>
      <c r="C620" s="240">
        <v>52</v>
      </c>
      <c r="D620" s="240" t="s">
        <v>101</v>
      </c>
      <c r="E620" s="240">
        <v>-8.39</v>
      </c>
      <c r="F620" s="240">
        <v>28.55</v>
      </c>
      <c r="G620" s="240">
        <v>4306.9399999999996</v>
      </c>
      <c r="H620" s="240">
        <v>-37.18</v>
      </c>
      <c r="I620" s="240">
        <v>-15.170999999999999</v>
      </c>
      <c r="J620" s="240">
        <v>0.20699999999999999</v>
      </c>
    </row>
    <row r="621" spans="2:10">
      <c r="B621" s="240" t="s">
        <v>86</v>
      </c>
      <c r="C621" s="240">
        <v>52</v>
      </c>
      <c r="D621" s="240" t="s">
        <v>102</v>
      </c>
      <c r="E621" s="240">
        <v>-11.15</v>
      </c>
      <c r="F621" s="240">
        <v>50.27</v>
      </c>
      <c r="G621" s="240">
        <v>4575.6899999999996</v>
      </c>
      <c r="H621" s="240">
        <v>-73.164000000000001</v>
      </c>
      <c r="I621" s="240">
        <v>-20.239000000000001</v>
      </c>
      <c r="J621" s="240">
        <v>0.14199999999999999</v>
      </c>
    </row>
    <row r="622" spans="2:10">
      <c r="B622" s="240" t="s">
        <v>86</v>
      </c>
      <c r="C622" s="240">
        <v>52</v>
      </c>
      <c r="D622" s="240" t="s">
        <v>103</v>
      </c>
      <c r="E622" s="240">
        <v>-15.11</v>
      </c>
      <c r="F622" s="240">
        <v>15.25</v>
      </c>
      <c r="G622" s="240">
        <v>4403.57</v>
      </c>
      <c r="H622" s="240">
        <v>-15.972</v>
      </c>
      <c r="I622" s="240">
        <v>-27.83</v>
      </c>
      <c r="J622" s="240">
        <v>5.2999999999999999E-2</v>
      </c>
    </row>
    <row r="623" spans="2:10">
      <c r="B623" s="240" t="s">
        <v>86</v>
      </c>
      <c r="C623" s="240">
        <v>52</v>
      </c>
      <c r="D623" s="240" t="s">
        <v>104</v>
      </c>
      <c r="E623" s="240">
        <v>-15.93</v>
      </c>
      <c r="F623" s="240">
        <v>40.82</v>
      </c>
      <c r="G623" s="240">
        <v>4644.51</v>
      </c>
      <c r="H623" s="240">
        <v>-58.094000000000001</v>
      </c>
      <c r="I623" s="240">
        <v>-29.234000000000002</v>
      </c>
      <c r="J623" s="240">
        <v>3.2000000000000001E-2</v>
      </c>
    </row>
    <row r="624" spans="2:10">
      <c r="B624" s="240" t="s">
        <v>86</v>
      </c>
      <c r="C624" s="240">
        <v>52</v>
      </c>
      <c r="D624" s="240" t="s">
        <v>105</v>
      </c>
      <c r="E624" s="240">
        <v>-14.14</v>
      </c>
      <c r="F624" s="240">
        <v>17.18</v>
      </c>
      <c r="G624" s="240">
        <v>4389.66</v>
      </c>
      <c r="H624" s="240">
        <v>-19.041</v>
      </c>
      <c r="I624" s="240">
        <v>-25.998999999999999</v>
      </c>
      <c r="J624" s="240">
        <v>7.4999999999999997E-2</v>
      </c>
    </row>
    <row r="625" spans="2:10">
      <c r="B625" s="240" t="s">
        <v>86</v>
      </c>
      <c r="C625" s="240">
        <v>52</v>
      </c>
      <c r="D625" s="240" t="s">
        <v>106</v>
      </c>
      <c r="E625" s="240">
        <v>-16.899999999999999</v>
      </c>
      <c r="F625" s="240">
        <v>38.9</v>
      </c>
      <c r="G625" s="240">
        <v>4658.41</v>
      </c>
      <c r="H625" s="240">
        <v>-55.024999999999999</v>
      </c>
      <c r="I625" s="240">
        <v>-31.065999999999999</v>
      </c>
      <c r="J625" s="240">
        <v>0.01</v>
      </c>
    </row>
    <row r="626" spans="2:10">
      <c r="B626" s="240" t="s">
        <v>86</v>
      </c>
      <c r="C626" s="240">
        <v>52</v>
      </c>
      <c r="D626" s="240" t="s">
        <v>107</v>
      </c>
      <c r="E626" s="240">
        <v>14.69</v>
      </c>
      <c r="F626" s="240">
        <v>19.07</v>
      </c>
      <c r="G626" s="240">
        <v>2939.4</v>
      </c>
      <c r="H626" s="240">
        <v>-20.559000000000001</v>
      </c>
      <c r="I626" s="240">
        <v>31.99</v>
      </c>
      <c r="J626" s="240">
        <v>4.4999999999999998E-2</v>
      </c>
    </row>
    <row r="627" spans="2:10">
      <c r="B627" s="240" t="s">
        <v>86</v>
      </c>
      <c r="C627" s="240">
        <v>52</v>
      </c>
      <c r="D627" s="240" t="s">
        <v>108</v>
      </c>
      <c r="E627" s="240">
        <v>13.88</v>
      </c>
      <c r="F627" s="240">
        <v>44.63</v>
      </c>
      <c r="G627" s="240">
        <v>3180.34</v>
      </c>
      <c r="H627" s="240">
        <v>-62.68</v>
      </c>
      <c r="I627" s="240">
        <v>30.585999999999999</v>
      </c>
      <c r="J627" s="240">
        <v>2.4E-2</v>
      </c>
    </row>
    <row r="628" spans="2:10">
      <c r="B628" s="240" t="s">
        <v>86</v>
      </c>
      <c r="C628" s="240">
        <v>52</v>
      </c>
      <c r="D628" s="240" t="s">
        <v>109</v>
      </c>
      <c r="E628" s="240">
        <v>15.66</v>
      </c>
      <c r="F628" s="240">
        <v>20.99</v>
      </c>
      <c r="G628" s="240">
        <v>2925.49</v>
      </c>
      <c r="H628" s="240">
        <v>-23.626999999999999</v>
      </c>
      <c r="I628" s="240">
        <v>33.822000000000003</v>
      </c>
      <c r="J628" s="240">
        <v>6.7000000000000004E-2</v>
      </c>
    </row>
    <row r="629" spans="2:10">
      <c r="B629" s="240" t="s">
        <v>86</v>
      </c>
      <c r="C629" s="240">
        <v>52</v>
      </c>
      <c r="D629" s="240" t="s">
        <v>110</v>
      </c>
      <c r="E629" s="240">
        <v>12.91</v>
      </c>
      <c r="F629" s="240">
        <v>42.71</v>
      </c>
      <c r="G629" s="240">
        <v>3194.25</v>
      </c>
      <c r="H629" s="240">
        <v>-59.612000000000002</v>
      </c>
      <c r="I629" s="240">
        <v>28.754000000000001</v>
      </c>
      <c r="J629" s="240">
        <v>2E-3</v>
      </c>
    </row>
    <row r="630" spans="2:10">
      <c r="B630" s="240" t="s">
        <v>86</v>
      </c>
      <c r="C630" s="240">
        <v>52</v>
      </c>
      <c r="D630" s="240" t="s">
        <v>111</v>
      </c>
      <c r="E630" s="240">
        <v>20.440000000000001</v>
      </c>
      <c r="F630" s="240">
        <v>30.44</v>
      </c>
      <c r="G630" s="240">
        <v>2856.68</v>
      </c>
      <c r="H630" s="240">
        <v>-38.698</v>
      </c>
      <c r="I630" s="240">
        <v>42.817</v>
      </c>
      <c r="J630" s="240">
        <v>0.17699999999999999</v>
      </c>
    </row>
    <row r="631" spans="2:10">
      <c r="B631" s="240" t="s">
        <v>86</v>
      </c>
      <c r="C631" s="240">
        <v>52</v>
      </c>
      <c r="D631" s="240" t="s">
        <v>112</v>
      </c>
      <c r="E631" s="240">
        <v>19.63</v>
      </c>
      <c r="F631" s="240">
        <v>56.01</v>
      </c>
      <c r="G631" s="240">
        <v>3097.62</v>
      </c>
      <c r="H631" s="240">
        <v>-80.819999999999993</v>
      </c>
      <c r="I631" s="240">
        <v>41.412999999999997</v>
      </c>
      <c r="J631" s="240">
        <v>0.156</v>
      </c>
    </row>
    <row r="632" spans="2:10">
      <c r="B632" s="240" t="s">
        <v>86</v>
      </c>
      <c r="C632" s="240">
        <v>52</v>
      </c>
      <c r="D632" s="240" t="s">
        <v>113</v>
      </c>
      <c r="E632" s="240">
        <v>21.41</v>
      </c>
      <c r="F632" s="240">
        <v>32.369999999999997</v>
      </c>
      <c r="G632" s="240">
        <v>2842.77</v>
      </c>
      <c r="H632" s="240">
        <v>-41.767000000000003</v>
      </c>
      <c r="I632" s="240">
        <v>44.649000000000001</v>
      </c>
      <c r="J632" s="240">
        <v>0.19900000000000001</v>
      </c>
    </row>
    <row r="633" spans="2:10">
      <c r="B633" s="240" t="s">
        <v>86</v>
      </c>
      <c r="C633" s="240">
        <v>52</v>
      </c>
      <c r="D633" s="240" t="s">
        <v>114</v>
      </c>
      <c r="E633" s="240">
        <v>18.649999999999999</v>
      </c>
      <c r="F633" s="240">
        <v>54.08</v>
      </c>
      <c r="G633" s="240">
        <v>3111.53</v>
      </c>
      <c r="H633" s="240">
        <v>-77.751000000000005</v>
      </c>
      <c r="I633" s="240">
        <v>39.581000000000003</v>
      </c>
      <c r="J633" s="240">
        <v>0.13400000000000001</v>
      </c>
    </row>
    <row r="634" spans="2:10">
      <c r="B634" s="240" t="s">
        <v>86</v>
      </c>
      <c r="C634" s="240">
        <v>52</v>
      </c>
      <c r="D634" s="240" t="s">
        <v>115</v>
      </c>
      <c r="E634" s="240">
        <v>1.7</v>
      </c>
      <c r="F634" s="240">
        <v>-15.79</v>
      </c>
      <c r="G634" s="240">
        <v>3439.52</v>
      </c>
      <c r="H634" s="240">
        <v>36.085999999999999</v>
      </c>
      <c r="I634" s="240">
        <v>4.992</v>
      </c>
      <c r="J634" s="240">
        <v>0.17799999999999999</v>
      </c>
    </row>
    <row r="635" spans="2:10">
      <c r="B635" s="240" t="s">
        <v>86</v>
      </c>
      <c r="C635" s="240">
        <v>52</v>
      </c>
      <c r="D635" s="240" t="s">
        <v>116</v>
      </c>
      <c r="E635" s="240">
        <v>7.11</v>
      </c>
      <c r="F635" s="240">
        <v>-18.29</v>
      </c>
      <c r="G635" s="240">
        <v>3097.73</v>
      </c>
      <c r="H635" s="240">
        <v>40.4</v>
      </c>
      <c r="I635" s="240">
        <v>16.163</v>
      </c>
      <c r="J635" s="240">
        <v>0.13700000000000001</v>
      </c>
    </row>
    <row r="636" spans="2:10">
      <c r="B636" s="240" t="s">
        <v>86</v>
      </c>
      <c r="C636" s="240">
        <v>52</v>
      </c>
      <c r="D636" s="240" t="s">
        <v>117</v>
      </c>
      <c r="E636" s="240">
        <v>-0.02</v>
      </c>
      <c r="F636" s="240">
        <v>-19.2</v>
      </c>
      <c r="G636" s="240">
        <v>3464.33</v>
      </c>
      <c r="H636" s="240">
        <v>41.527999999999999</v>
      </c>
      <c r="I636" s="240">
        <v>1.744</v>
      </c>
      <c r="J636" s="240">
        <v>0.13900000000000001</v>
      </c>
    </row>
    <row r="637" spans="2:10">
      <c r="B637" s="240" t="s">
        <v>86</v>
      </c>
      <c r="C637" s="240">
        <v>52</v>
      </c>
      <c r="D637" s="240" t="s">
        <v>118</v>
      </c>
      <c r="E637" s="240">
        <v>8.84</v>
      </c>
      <c r="F637" s="240">
        <v>-14.87</v>
      </c>
      <c r="G637" s="240">
        <v>3072.92</v>
      </c>
      <c r="H637" s="240">
        <v>34.959000000000003</v>
      </c>
      <c r="I637" s="240">
        <v>19.411000000000001</v>
      </c>
      <c r="J637" s="240">
        <v>0.17699999999999999</v>
      </c>
    </row>
    <row r="638" spans="2:10">
      <c r="B638" s="240" t="s">
        <v>86</v>
      </c>
      <c r="C638" s="240">
        <v>52</v>
      </c>
      <c r="D638" s="240" t="s">
        <v>119</v>
      </c>
      <c r="E638" s="240">
        <v>4.9400000000000004</v>
      </c>
      <c r="F638" s="240">
        <v>-9.3800000000000008</v>
      </c>
      <c r="G638" s="240">
        <v>3393.16</v>
      </c>
      <c r="H638" s="240">
        <v>25.856999999999999</v>
      </c>
      <c r="I638" s="240">
        <v>11.098000000000001</v>
      </c>
      <c r="J638" s="240">
        <v>0.253</v>
      </c>
    </row>
    <row r="639" spans="2:10">
      <c r="B639" s="240" t="s">
        <v>86</v>
      </c>
      <c r="C639" s="240">
        <v>52</v>
      </c>
      <c r="D639" s="240" t="s">
        <v>120</v>
      </c>
      <c r="E639" s="240">
        <v>10.36</v>
      </c>
      <c r="F639" s="240">
        <v>-11.87</v>
      </c>
      <c r="G639" s="240">
        <v>3051.37</v>
      </c>
      <c r="H639" s="240">
        <v>30.170999999999999</v>
      </c>
      <c r="I639" s="240">
        <v>22.268999999999998</v>
      </c>
      <c r="J639" s="240">
        <v>0.21199999999999999</v>
      </c>
    </row>
    <row r="640" spans="2:10">
      <c r="B640" s="240" t="s">
        <v>86</v>
      </c>
      <c r="C640" s="240">
        <v>52</v>
      </c>
      <c r="D640" s="240" t="s">
        <v>121</v>
      </c>
      <c r="E640" s="240">
        <v>3.22</v>
      </c>
      <c r="F640" s="240">
        <v>-12.79</v>
      </c>
      <c r="G640" s="240">
        <v>3417.97</v>
      </c>
      <c r="H640" s="240">
        <v>31.297999999999998</v>
      </c>
      <c r="I640" s="240">
        <v>7.85</v>
      </c>
      <c r="J640" s="240">
        <v>0.21299999999999999</v>
      </c>
    </row>
    <row r="641" spans="2:10">
      <c r="B641" s="240" t="s">
        <v>86</v>
      </c>
      <c r="C641" s="240">
        <v>52</v>
      </c>
      <c r="D641" s="240" t="s">
        <v>122</v>
      </c>
      <c r="E641" s="240">
        <v>12.08</v>
      </c>
      <c r="F641" s="240">
        <v>-8.4600000000000009</v>
      </c>
      <c r="G641" s="240">
        <v>3026.56</v>
      </c>
      <c r="H641" s="240">
        <v>24.728999999999999</v>
      </c>
      <c r="I641" s="240">
        <v>25.516999999999999</v>
      </c>
      <c r="J641" s="240">
        <v>0.251</v>
      </c>
    </row>
    <row r="642" spans="2:10">
      <c r="B642" s="240" t="s">
        <v>86</v>
      </c>
      <c r="C642" s="240">
        <v>52</v>
      </c>
      <c r="D642" s="240" t="s">
        <v>123</v>
      </c>
      <c r="E642" s="240">
        <v>-2.6</v>
      </c>
      <c r="F642" s="240">
        <v>89.55</v>
      </c>
      <c r="G642" s="240">
        <v>4403.45</v>
      </c>
      <c r="H642" s="240">
        <v>-137.19200000000001</v>
      </c>
      <c r="I642" s="240">
        <v>-2.58</v>
      </c>
      <c r="J642" s="240">
        <v>7.1999999999999995E-2</v>
      </c>
    </row>
    <row r="643" spans="2:10">
      <c r="B643" s="240" t="s">
        <v>86</v>
      </c>
      <c r="C643" s="240">
        <v>52</v>
      </c>
      <c r="D643" s="240" t="s">
        <v>124</v>
      </c>
      <c r="E643" s="240">
        <v>2.81</v>
      </c>
      <c r="F643" s="240">
        <v>87.05</v>
      </c>
      <c r="G643" s="240">
        <v>4061.67</v>
      </c>
      <c r="H643" s="240">
        <v>-132.87799999999999</v>
      </c>
      <c r="I643" s="240">
        <v>8.59</v>
      </c>
      <c r="J643" s="240">
        <v>3.1E-2</v>
      </c>
    </row>
    <row r="644" spans="2:10">
      <c r="B644" s="240" t="s">
        <v>86</v>
      </c>
      <c r="C644" s="240">
        <v>52</v>
      </c>
      <c r="D644" s="240" t="s">
        <v>125</v>
      </c>
      <c r="E644" s="240">
        <v>-4.33</v>
      </c>
      <c r="F644" s="240">
        <v>86.14</v>
      </c>
      <c r="G644" s="240">
        <v>4428.2700000000004</v>
      </c>
      <c r="H644" s="240">
        <v>-131.75</v>
      </c>
      <c r="I644" s="240">
        <v>-5.8289999999999997</v>
      </c>
      <c r="J644" s="240">
        <v>3.2000000000000001E-2</v>
      </c>
    </row>
    <row r="645" spans="2:10">
      <c r="B645" s="240" t="s">
        <v>86</v>
      </c>
      <c r="C645" s="240">
        <v>52</v>
      </c>
      <c r="D645" s="240" t="s">
        <v>126</v>
      </c>
      <c r="E645" s="240">
        <v>4.54</v>
      </c>
      <c r="F645" s="240">
        <v>90.47</v>
      </c>
      <c r="G645" s="240">
        <v>4036.85</v>
      </c>
      <c r="H645" s="240">
        <v>-138.32</v>
      </c>
      <c r="I645" s="240">
        <v>11.837999999999999</v>
      </c>
      <c r="J645" s="240">
        <v>7.0000000000000007E-2</v>
      </c>
    </row>
    <row r="646" spans="2:10">
      <c r="B646" s="240" t="s">
        <v>86</v>
      </c>
      <c r="C646" s="240">
        <v>52</v>
      </c>
      <c r="D646" s="240" t="s">
        <v>127</v>
      </c>
      <c r="E646" s="240">
        <v>-5.84</v>
      </c>
      <c r="F646" s="240">
        <v>83.13</v>
      </c>
      <c r="G646" s="240">
        <v>4449.8100000000004</v>
      </c>
      <c r="H646" s="240">
        <v>-126.96299999999999</v>
      </c>
      <c r="I646" s="240">
        <v>-8.6869999999999994</v>
      </c>
      <c r="J646" s="240">
        <v>-3.0000000000000001E-3</v>
      </c>
    </row>
    <row r="647" spans="2:10">
      <c r="B647" s="240" t="s">
        <v>86</v>
      </c>
      <c r="C647" s="240">
        <v>52</v>
      </c>
      <c r="D647" s="240" t="s">
        <v>128</v>
      </c>
      <c r="E647" s="240">
        <v>-0.43</v>
      </c>
      <c r="F647" s="240">
        <v>80.64</v>
      </c>
      <c r="G647" s="240">
        <v>4108.03</v>
      </c>
      <c r="H647" s="240">
        <v>-122.648</v>
      </c>
      <c r="I647" s="240">
        <v>2.484</v>
      </c>
      <c r="J647" s="240">
        <v>-4.3999999999999997E-2</v>
      </c>
    </row>
    <row r="648" spans="2:10">
      <c r="B648" s="240" t="s">
        <v>86</v>
      </c>
      <c r="C648" s="240">
        <v>52</v>
      </c>
      <c r="D648" s="240" t="s">
        <v>129</v>
      </c>
      <c r="E648" s="240">
        <v>-7.57</v>
      </c>
      <c r="F648" s="240">
        <v>79.72</v>
      </c>
      <c r="G648" s="240">
        <v>4474.63</v>
      </c>
      <c r="H648" s="240">
        <v>-121.521</v>
      </c>
      <c r="I648" s="240">
        <v>-11.935</v>
      </c>
      <c r="J648" s="240">
        <v>-4.2000000000000003E-2</v>
      </c>
    </row>
    <row r="649" spans="2:10">
      <c r="B649" s="240" t="s">
        <v>86</v>
      </c>
      <c r="C649" s="240">
        <v>52</v>
      </c>
      <c r="D649" s="240" t="s">
        <v>130</v>
      </c>
      <c r="E649" s="240">
        <v>1.29</v>
      </c>
      <c r="F649" s="240">
        <v>84.05</v>
      </c>
      <c r="G649" s="240">
        <v>4083.21</v>
      </c>
      <c r="H649" s="240">
        <v>-128.09</v>
      </c>
      <c r="I649" s="240">
        <v>5.7320000000000002</v>
      </c>
      <c r="J649" s="240">
        <v>-4.0000000000000001E-3</v>
      </c>
    </row>
    <row r="650" spans="2:10">
      <c r="B650" s="240" t="s">
        <v>86</v>
      </c>
      <c r="C650" s="240">
        <v>52</v>
      </c>
      <c r="D650" s="240" t="s">
        <v>131</v>
      </c>
      <c r="E650" s="240">
        <v>-6.36</v>
      </c>
      <c r="F650" s="240">
        <v>27.01</v>
      </c>
      <c r="G650" s="240">
        <v>4199.76</v>
      </c>
      <c r="H650" s="240">
        <v>-34.524999999999999</v>
      </c>
      <c r="I650" s="240">
        <v>-11.125</v>
      </c>
      <c r="J650" s="240">
        <v>0.184</v>
      </c>
    </row>
    <row r="651" spans="2:10">
      <c r="B651" s="240" t="s">
        <v>86</v>
      </c>
      <c r="C651" s="240">
        <v>52</v>
      </c>
      <c r="D651" s="240" t="s">
        <v>132</v>
      </c>
      <c r="E651" s="240">
        <v>-7.17</v>
      </c>
      <c r="F651" s="240">
        <v>52.57</v>
      </c>
      <c r="G651" s="240">
        <v>4440.7</v>
      </c>
      <c r="H651" s="240">
        <v>-76.647000000000006</v>
      </c>
      <c r="I651" s="240">
        <v>-12.529</v>
      </c>
      <c r="J651" s="240">
        <v>0.16300000000000001</v>
      </c>
    </row>
    <row r="652" spans="2:10">
      <c r="B652" s="240" t="s">
        <v>86</v>
      </c>
      <c r="C652" s="240">
        <v>52</v>
      </c>
      <c r="D652" s="240" t="s">
        <v>133</v>
      </c>
      <c r="E652" s="240">
        <v>-5.39</v>
      </c>
      <c r="F652" s="240">
        <v>28.93</v>
      </c>
      <c r="G652" s="240">
        <v>4185.8500000000004</v>
      </c>
      <c r="H652" s="240">
        <v>-37.594000000000001</v>
      </c>
      <c r="I652" s="240">
        <v>-9.2929999999999993</v>
      </c>
      <c r="J652" s="240">
        <v>0.20599999999999999</v>
      </c>
    </row>
    <row r="653" spans="2:10">
      <c r="B653" s="240" t="s">
        <v>86</v>
      </c>
      <c r="C653" s="240">
        <v>52</v>
      </c>
      <c r="D653" s="240" t="s">
        <v>134</v>
      </c>
      <c r="E653" s="240">
        <v>-8.14</v>
      </c>
      <c r="F653" s="240">
        <v>50.65</v>
      </c>
      <c r="G653" s="240">
        <v>4454.6099999999997</v>
      </c>
      <c r="H653" s="240">
        <v>-73.578000000000003</v>
      </c>
      <c r="I653" s="240">
        <v>-14.361000000000001</v>
      </c>
      <c r="J653" s="240">
        <v>0.14099999999999999</v>
      </c>
    </row>
    <row r="654" spans="2:10">
      <c r="B654" s="240" t="s">
        <v>86</v>
      </c>
      <c r="C654" s="240">
        <v>52</v>
      </c>
      <c r="D654" s="240" t="s">
        <v>135</v>
      </c>
      <c r="E654" s="240">
        <v>-12.11</v>
      </c>
      <c r="F654" s="240">
        <v>15.63</v>
      </c>
      <c r="G654" s="240">
        <v>4282.4799999999996</v>
      </c>
      <c r="H654" s="240">
        <v>-16.385999999999999</v>
      </c>
      <c r="I654" s="240">
        <v>-21.952000000000002</v>
      </c>
      <c r="J654" s="240">
        <v>5.0999999999999997E-2</v>
      </c>
    </row>
    <row r="655" spans="2:10">
      <c r="B655" s="240" t="s">
        <v>86</v>
      </c>
      <c r="C655" s="240">
        <v>52</v>
      </c>
      <c r="D655" s="240" t="s">
        <v>136</v>
      </c>
      <c r="E655" s="240">
        <v>-12.92</v>
      </c>
      <c r="F655" s="240">
        <v>41.2</v>
      </c>
      <c r="G655" s="240">
        <v>4523.42</v>
      </c>
      <c r="H655" s="240">
        <v>-58.508000000000003</v>
      </c>
      <c r="I655" s="240">
        <v>-23.356000000000002</v>
      </c>
      <c r="J655" s="240">
        <v>3.1E-2</v>
      </c>
    </row>
    <row r="656" spans="2:10">
      <c r="B656" s="240" t="s">
        <v>86</v>
      </c>
      <c r="C656" s="240">
        <v>52</v>
      </c>
      <c r="D656" s="240" t="s">
        <v>137</v>
      </c>
      <c r="E656" s="240">
        <v>-11.13</v>
      </c>
      <c r="F656" s="240">
        <v>17.559999999999999</v>
      </c>
      <c r="G656" s="240">
        <v>4268.57</v>
      </c>
      <c r="H656" s="240">
        <v>-19.454999999999998</v>
      </c>
      <c r="I656" s="240">
        <v>-20.12</v>
      </c>
      <c r="J656" s="240">
        <v>7.3999999999999996E-2</v>
      </c>
    </row>
    <row r="657" spans="2:10">
      <c r="B657" s="240" t="s">
        <v>86</v>
      </c>
      <c r="C657" s="240">
        <v>52</v>
      </c>
      <c r="D657" s="240" t="s">
        <v>138</v>
      </c>
      <c r="E657" s="240">
        <v>-13.89</v>
      </c>
      <c r="F657" s="240">
        <v>39.270000000000003</v>
      </c>
      <c r="G657" s="240">
        <v>4537.33</v>
      </c>
      <c r="H657" s="240">
        <v>-55.439</v>
      </c>
      <c r="I657" s="240">
        <v>-25.187999999999999</v>
      </c>
      <c r="J657" s="240">
        <v>8.0000000000000002E-3</v>
      </c>
    </row>
    <row r="658" spans="2:10">
      <c r="B658" s="240" t="s">
        <v>86</v>
      </c>
      <c r="C658" s="240">
        <v>52</v>
      </c>
      <c r="D658" s="240" t="s">
        <v>139</v>
      </c>
      <c r="E658" s="240">
        <v>0.9</v>
      </c>
      <c r="F658" s="240">
        <v>-5.73</v>
      </c>
      <c r="G658" s="240">
        <v>3519.91</v>
      </c>
      <c r="H658" s="240">
        <v>19.649999999999999</v>
      </c>
      <c r="I658" s="240">
        <v>3.5459999999999998</v>
      </c>
      <c r="J658" s="240">
        <v>0.16</v>
      </c>
    </row>
    <row r="659" spans="2:10">
      <c r="B659" s="240" t="s">
        <v>86</v>
      </c>
      <c r="C659" s="240">
        <v>52</v>
      </c>
      <c r="D659" s="240" t="s">
        <v>140</v>
      </c>
      <c r="E659" s="240">
        <v>6.31</v>
      </c>
      <c r="F659" s="240">
        <v>-8.23</v>
      </c>
      <c r="G659" s="240">
        <v>3178.13</v>
      </c>
      <c r="H659" s="240">
        <v>23.963999999999999</v>
      </c>
      <c r="I659" s="240">
        <v>14.717000000000001</v>
      </c>
      <c r="J659" s="240">
        <v>0.11799999999999999</v>
      </c>
    </row>
    <row r="660" spans="2:10">
      <c r="B660" s="240" t="s">
        <v>86</v>
      </c>
      <c r="C660" s="240">
        <v>52</v>
      </c>
      <c r="D660" s="240" t="s">
        <v>141</v>
      </c>
      <c r="E660" s="240">
        <v>-0.82</v>
      </c>
      <c r="F660" s="240">
        <v>-9.14</v>
      </c>
      <c r="G660" s="240">
        <v>3544.73</v>
      </c>
      <c r="H660" s="240">
        <v>25.091999999999999</v>
      </c>
      <c r="I660" s="240">
        <v>0.29799999999999999</v>
      </c>
      <c r="J660" s="240">
        <v>0.12</v>
      </c>
    </row>
    <row r="661" spans="2:10">
      <c r="B661" s="240" t="s">
        <v>86</v>
      </c>
      <c r="C661" s="240">
        <v>52</v>
      </c>
      <c r="D661" s="240" t="s">
        <v>142</v>
      </c>
      <c r="E661" s="240">
        <v>8.0399999999999991</v>
      </c>
      <c r="F661" s="240">
        <v>-4.8099999999999996</v>
      </c>
      <c r="G661" s="240">
        <v>3153.31</v>
      </c>
      <c r="H661" s="240">
        <v>18.523</v>
      </c>
      <c r="I661" s="240">
        <v>17.965</v>
      </c>
      <c r="J661" s="240">
        <v>0.158</v>
      </c>
    </row>
    <row r="662" spans="2:10">
      <c r="B662" s="240" t="s">
        <v>86</v>
      </c>
      <c r="C662" s="240">
        <v>52</v>
      </c>
      <c r="D662" s="240" t="s">
        <v>143</v>
      </c>
      <c r="E662" s="240">
        <v>4.1399999999999997</v>
      </c>
      <c r="F662" s="240">
        <v>0.68</v>
      </c>
      <c r="G662" s="240">
        <v>3473.55</v>
      </c>
      <c r="H662" s="240">
        <v>9.42</v>
      </c>
      <c r="I662" s="240">
        <v>9.6519999999999992</v>
      </c>
      <c r="J662" s="240">
        <v>0.23400000000000001</v>
      </c>
    </row>
    <row r="663" spans="2:10">
      <c r="B663" s="240" t="s">
        <v>86</v>
      </c>
      <c r="C663" s="240">
        <v>52</v>
      </c>
      <c r="D663" s="240" t="s">
        <v>144</v>
      </c>
      <c r="E663" s="240">
        <v>9.56</v>
      </c>
      <c r="F663" s="240">
        <v>-1.81</v>
      </c>
      <c r="G663" s="240">
        <v>3131.77</v>
      </c>
      <c r="H663" s="240">
        <v>13.734999999999999</v>
      </c>
      <c r="I663" s="240">
        <v>20.823</v>
      </c>
      <c r="J663" s="240">
        <v>0.193</v>
      </c>
    </row>
    <row r="664" spans="2:10">
      <c r="B664" s="240" t="s">
        <v>86</v>
      </c>
      <c r="C664" s="240">
        <v>52</v>
      </c>
      <c r="D664" s="240" t="s">
        <v>145</v>
      </c>
      <c r="E664" s="240">
        <v>2.42</v>
      </c>
      <c r="F664" s="240">
        <v>-2.73</v>
      </c>
      <c r="G664" s="240">
        <v>3498.37</v>
      </c>
      <c r="H664" s="240">
        <v>14.862</v>
      </c>
      <c r="I664" s="240">
        <v>6.4039999999999999</v>
      </c>
      <c r="J664" s="240">
        <v>0.19500000000000001</v>
      </c>
    </row>
    <row r="665" spans="2:10">
      <c r="B665" s="240" t="s">
        <v>86</v>
      </c>
      <c r="C665" s="240">
        <v>52</v>
      </c>
      <c r="D665" s="240" t="s">
        <v>146</v>
      </c>
      <c r="E665" s="240">
        <v>11.28</v>
      </c>
      <c r="F665" s="240">
        <v>1.6</v>
      </c>
      <c r="G665" s="240">
        <v>3106.96</v>
      </c>
      <c r="H665" s="240">
        <v>8.2929999999999993</v>
      </c>
      <c r="I665" s="240">
        <v>24.071000000000002</v>
      </c>
      <c r="J665" s="240">
        <v>0.23300000000000001</v>
      </c>
    </row>
    <row r="666" spans="2:10">
      <c r="B666" s="240" t="s">
        <v>86</v>
      </c>
      <c r="C666" s="240">
        <v>52</v>
      </c>
      <c r="D666" s="240" t="s">
        <v>147</v>
      </c>
      <c r="E666" s="240">
        <v>-0.31</v>
      </c>
      <c r="F666" s="240">
        <v>51.61</v>
      </c>
      <c r="G666" s="240">
        <v>5887.25</v>
      </c>
      <c r="H666" s="240">
        <v>-69.822000000000003</v>
      </c>
      <c r="I666" s="240">
        <v>2.052</v>
      </c>
      <c r="J666" s="240">
        <v>0.16</v>
      </c>
    </row>
    <row r="667" spans="2:10">
      <c r="B667" s="240" t="s">
        <v>86</v>
      </c>
      <c r="C667" s="240">
        <v>52</v>
      </c>
      <c r="D667" s="240" t="s">
        <v>148</v>
      </c>
      <c r="E667" s="240">
        <v>8.8699999999999992</v>
      </c>
      <c r="F667" s="240">
        <v>52.82</v>
      </c>
      <c r="G667" s="240">
        <v>5514.79</v>
      </c>
      <c r="H667" s="240">
        <v>-71.165999999999997</v>
      </c>
      <c r="I667" s="240">
        <v>20.062000000000001</v>
      </c>
      <c r="J667" s="240">
        <v>0.157</v>
      </c>
    </row>
    <row r="668" spans="2:10">
      <c r="B668" s="240" t="s">
        <v>86</v>
      </c>
      <c r="C668" s="240">
        <v>52</v>
      </c>
      <c r="D668" s="240" t="s">
        <v>149</v>
      </c>
      <c r="E668" s="240">
        <v>5.5</v>
      </c>
      <c r="F668" s="240">
        <v>36.86</v>
      </c>
      <c r="G668" s="240">
        <v>5577.33</v>
      </c>
      <c r="H668" s="240">
        <v>-45.39</v>
      </c>
      <c r="I668" s="240">
        <v>13.27</v>
      </c>
      <c r="J668" s="240">
        <v>0.187</v>
      </c>
    </row>
    <row r="669" spans="2:10">
      <c r="B669" s="240" t="s">
        <v>86</v>
      </c>
      <c r="C669" s="240">
        <v>52</v>
      </c>
      <c r="D669" s="240" t="s">
        <v>150</v>
      </c>
      <c r="E669" s="240">
        <v>3.06</v>
      </c>
      <c r="F669" s="240">
        <v>67.569999999999993</v>
      </c>
      <c r="G669" s="240">
        <v>5824.71</v>
      </c>
      <c r="H669" s="240">
        <v>-95.596999999999994</v>
      </c>
      <c r="I669" s="240">
        <v>8.8450000000000006</v>
      </c>
      <c r="J669" s="240">
        <v>0.13</v>
      </c>
    </row>
    <row r="670" spans="2:10">
      <c r="B670" s="240" t="s">
        <v>86</v>
      </c>
      <c r="C670" s="240">
        <v>52</v>
      </c>
      <c r="D670" s="240" t="s">
        <v>151</v>
      </c>
      <c r="E670" s="240">
        <v>21.91</v>
      </c>
      <c r="F670" s="240">
        <v>63.39</v>
      </c>
      <c r="G670" s="240">
        <v>4466.13</v>
      </c>
      <c r="H670" s="240">
        <v>-3.8969999999999998</v>
      </c>
      <c r="I670" s="240">
        <v>45.17</v>
      </c>
      <c r="J670" s="240">
        <v>0.29899999999999999</v>
      </c>
    </row>
    <row r="671" spans="2:10">
      <c r="B671" s="240" t="s">
        <v>86</v>
      </c>
      <c r="C671" s="240">
        <v>52</v>
      </c>
      <c r="D671" s="240" t="s">
        <v>152</v>
      </c>
      <c r="E671" s="240">
        <v>-17.399999999999999</v>
      </c>
      <c r="F671" s="240">
        <v>7.87</v>
      </c>
      <c r="G671" s="240">
        <v>3035.05</v>
      </c>
      <c r="H671" s="240">
        <v>-92.894999999999996</v>
      </c>
      <c r="I671" s="240">
        <v>-31.587</v>
      </c>
      <c r="J671" s="240">
        <v>-0.09</v>
      </c>
    </row>
    <row r="672" spans="2:10">
      <c r="B672" s="240" t="s">
        <v>86</v>
      </c>
      <c r="C672" s="240">
        <v>52</v>
      </c>
      <c r="D672" s="240" t="s">
        <v>153</v>
      </c>
      <c r="E672" s="240">
        <v>17.39</v>
      </c>
      <c r="F672" s="240">
        <v>82.03</v>
      </c>
      <c r="G672" s="240">
        <v>4380.3500000000004</v>
      </c>
      <c r="H672" s="240">
        <v>27.006</v>
      </c>
      <c r="I672" s="240">
        <v>35.630000000000003</v>
      </c>
      <c r="J672" s="240">
        <v>0.32</v>
      </c>
    </row>
    <row r="673" spans="2:10">
      <c r="B673" s="240" t="s">
        <v>86</v>
      </c>
      <c r="C673" s="240">
        <v>52</v>
      </c>
      <c r="D673" s="240" t="s">
        <v>154</v>
      </c>
      <c r="E673" s="240">
        <v>-12.87</v>
      </c>
      <c r="F673" s="240">
        <v>-10.76</v>
      </c>
      <c r="G673" s="240">
        <v>3120.83</v>
      </c>
      <c r="H673" s="240">
        <v>-123.798</v>
      </c>
      <c r="I673" s="240">
        <v>-22.047999999999998</v>
      </c>
      <c r="J673" s="240">
        <v>-0.111</v>
      </c>
    </row>
    <row r="674" spans="2:10">
      <c r="B674" s="240" t="s">
        <v>86</v>
      </c>
      <c r="C674" s="240">
        <v>52</v>
      </c>
      <c r="D674" s="240" t="s">
        <v>155</v>
      </c>
      <c r="E674" s="240">
        <v>43.39</v>
      </c>
      <c r="F674" s="240">
        <v>101.74</v>
      </c>
      <c r="G674" s="240">
        <v>5101.4799999999996</v>
      </c>
      <c r="H674" s="240">
        <v>57.884</v>
      </c>
      <c r="I674" s="240">
        <v>86.91</v>
      </c>
      <c r="J674" s="240">
        <v>0.59099999999999997</v>
      </c>
    </row>
    <row r="675" spans="2:10">
      <c r="B675" s="240" t="s">
        <v>86</v>
      </c>
      <c r="C675" s="240">
        <v>52</v>
      </c>
      <c r="D675" s="240" t="s">
        <v>156</v>
      </c>
      <c r="E675" s="240">
        <v>-38.869999999999997</v>
      </c>
      <c r="F675" s="240">
        <v>-30.48</v>
      </c>
      <c r="G675" s="240">
        <v>2399.6999999999998</v>
      </c>
      <c r="H675" s="240">
        <v>-154.67599999999999</v>
      </c>
      <c r="I675" s="240">
        <v>-73.328000000000003</v>
      </c>
      <c r="J675" s="240">
        <v>-0.38200000000000001</v>
      </c>
    </row>
    <row r="676" spans="2:10">
      <c r="B676" s="240" t="s">
        <v>86</v>
      </c>
      <c r="C676" s="240">
        <v>52</v>
      </c>
      <c r="D676" s="240" t="s">
        <v>157</v>
      </c>
      <c r="E676" s="240">
        <v>31.89</v>
      </c>
      <c r="F676" s="240">
        <v>143.65</v>
      </c>
      <c r="G676" s="240">
        <v>4823.91</v>
      </c>
      <c r="H676" s="240">
        <v>127.39700000000001</v>
      </c>
      <c r="I676" s="240">
        <v>62.793999999999997</v>
      </c>
      <c r="J676" s="240">
        <v>0.63100000000000001</v>
      </c>
    </row>
    <row r="677" spans="2:10">
      <c r="B677" s="240" t="s">
        <v>86</v>
      </c>
      <c r="C677" s="240">
        <v>52</v>
      </c>
      <c r="D677" s="240" t="s">
        <v>158</v>
      </c>
      <c r="E677" s="240">
        <v>-27.38</v>
      </c>
      <c r="F677" s="240">
        <v>-72.39</v>
      </c>
      <c r="G677" s="240">
        <v>2677.28</v>
      </c>
      <c r="H677" s="240">
        <v>-224.18899999999999</v>
      </c>
      <c r="I677" s="240">
        <v>-49.212000000000003</v>
      </c>
      <c r="J677" s="240">
        <v>-0.42199999999999999</v>
      </c>
    </row>
    <row r="678" spans="2:10">
      <c r="B678" s="240" t="s">
        <v>86</v>
      </c>
      <c r="C678" s="240">
        <v>93</v>
      </c>
      <c r="D678" s="240" t="s">
        <v>87</v>
      </c>
      <c r="E678" s="240">
        <v>-60.87</v>
      </c>
      <c r="F678" s="240">
        <v>-0.98</v>
      </c>
      <c r="G678" s="240">
        <v>44.49</v>
      </c>
      <c r="H678" s="240">
        <v>1.9790000000000001</v>
      </c>
      <c r="I678" s="240">
        <v>-134.726</v>
      </c>
      <c r="J678" s="240">
        <v>0.14299999999999999</v>
      </c>
    </row>
    <row r="679" spans="2:10">
      <c r="B679" s="240" t="s">
        <v>86</v>
      </c>
      <c r="C679" s="240">
        <v>93</v>
      </c>
      <c r="D679" s="240" t="s">
        <v>88</v>
      </c>
      <c r="E679" s="240">
        <v>6.15</v>
      </c>
      <c r="F679" s="240">
        <v>-14.12</v>
      </c>
      <c r="G679" s="240">
        <v>385.95</v>
      </c>
      <c r="H679" s="240">
        <v>32.380000000000003</v>
      </c>
      <c r="I679" s="240">
        <v>10.935</v>
      </c>
      <c r="J679" s="240">
        <v>7.0999999999999994E-2</v>
      </c>
    </row>
    <row r="680" spans="2:10">
      <c r="B680" s="240" t="s">
        <v>86</v>
      </c>
      <c r="C680" s="240">
        <v>93</v>
      </c>
      <c r="D680" s="240" t="s">
        <v>89</v>
      </c>
      <c r="E680" s="240">
        <v>-88.71</v>
      </c>
      <c r="F680" s="240">
        <v>0.42</v>
      </c>
      <c r="G680" s="240">
        <v>65.569999999999993</v>
      </c>
      <c r="H680" s="240">
        <v>-0.63600000000000001</v>
      </c>
      <c r="I680" s="240">
        <v>-190.76300000000001</v>
      </c>
      <c r="J680" s="240">
        <v>-0.13200000000000001</v>
      </c>
    </row>
    <row r="681" spans="2:10">
      <c r="B681" s="240" t="s">
        <v>86</v>
      </c>
      <c r="C681" s="240">
        <v>93</v>
      </c>
      <c r="D681" s="240" t="s">
        <v>90</v>
      </c>
      <c r="E681" s="240">
        <v>21.85</v>
      </c>
      <c r="F681" s="240">
        <v>-14.9</v>
      </c>
      <c r="G681" s="240">
        <v>374.18</v>
      </c>
      <c r="H681" s="240">
        <v>33.854999999999997</v>
      </c>
      <c r="I681" s="240">
        <v>42.537999999999997</v>
      </c>
      <c r="J681" s="240">
        <v>0.22600000000000001</v>
      </c>
    </row>
    <row r="682" spans="2:10">
      <c r="B682" s="240" t="s">
        <v>86</v>
      </c>
      <c r="C682" s="240">
        <v>93</v>
      </c>
      <c r="D682" s="240" t="s">
        <v>12</v>
      </c>
      <c r="E682" s="240">
        <v>-49788.83</v>
      </c>
      <c r="F682" s="240">
        <v>-316.11</v>
      </c>
      <c r="G682" s="240">
        <v>26998.080000000002</v>
      </c>
      <c r="H682" s="240">
        <v>685.04499999999996</v>
      </c>
      <c r="I682" s="240">
        <v>-107227.705</v>
      </c>
      <c r="J682" s="240">
        <v>28.552</v>
      </c>
    </row>
    <row r="683" spans="2:10">
      <c r="B683" s="240" t="s">
        <v>86</v>
      </c>
      <c r="C683" s="240">
        <v>93</v>
      </c>
      <c r="D683" s="240" t="s">
        <v>13</v>
      </c>
      <c r="E683" s="240">
        <v>3145.18</v>
      </c>
      <c r="F683" s="240">
        <v>-10689.03</v>
      </c>
      <c r="G683" s="240">
        <v>209435.02</v>
      </c>
      <c r="H683" s="240">
        <v>23516.508999999998</v>
      </c>
      <c r="I683" s="240">
        <v>5415.03</v>
      </c>
      <c r="J683" s="240">
        <v>37.936</v>
      </c>
    </row>
    <row r="684" spans="2:10">
      <c r="B684" s="240" t="s">
        <v>86</v>
      </c>
      <c r="C684" s="240">
        <v>93</v>
      </c>
      <c r="D684" s="240" t="s">
        <v>14</v>
      </c>
      <c r="E684" s="240">
        <v>-5621.27</v>
      </c>
      <c r="F684" s="240">
        <v>278.94</v>
      </c>
      <c r="G684" s="240">
        <v>3234.32</v>
      </c>
      <c r="H684" s="240">
        <v>-520.30999999999995</v>
      </c>
      <c r="I684" s="240">
        <v>-11218.841</v>
      </c>
      <c r="J684" s="240">
        <v>-54.591000000000001</v>
      </c>
    </row>
    <row r="685" spans="2:10">
      <c r="B685" s="240" t="s">
        <v>86</v>
      </c>
      <c r="C685" s="240">
        <v>93</v>
      </c>
      <c r="D685" s="240" t="s">
        <v>91</v>
      </c>
      <c r="E685" s="240">
        <v>86.42</v>
      </c>
      <c r="F685" s="240">
        <v>2.74</v>
      </c>
      <c r="G685" s="240">
        <v>85.08</v>
      </c>
      <c r="H685" s="240">
        <v>5.3419999999999996</v>
      </c>
      <c r="I685" s="240">
        <v>182.56299999999999</v>
      </c>
      <c r="J685" s="240">
        <v>0.29299999999999998</v>
      </c>
    </row>
    <row r="686" spans="2:10">
      <c r="B686" s="240" t="s">
        <v>86</v>
      </c>
      <c r="C686" s="240">
        <v>93</v>
      </c>
      <c r="D686" s="240" t="s">
        <v>92</v>
      </c>
      <c r="E686" s="240">
        <v>38.619999999999997</v>
      </c>
      <c r="F686" s="240">
        <v>18.07</v>
      </c>
      <c r="G686" s="240">
        <v>278.86</v>
      </c>
      <c r="H686" s="240">
        <v>37.115000000000002</v>
      </c>
      <c r="I686" s="240">
        <v>75.963999999999999</v>
      </c>
      <c r="J686" s="240">
        <v>0.35699999999999998</v>
      </c>
    </row>
    <row r="687" spans="2:10">
      <c r="B687" s="240" t="s">
        <v>86</v>
      </c>
      <c r="C687" s="240">
        <v>93</v>
      </c>
      <c r="D687" s="240" t="s">
        <v>93</v>
      </c>
      <c r="E687" s="240">
        <v>214.93</v>
      </c>
      <c r="F687" s="240">
        <v>7.09</v>
      </c>
      <c r="G687" s="240">
        <v>194.11</v>
      </c>
      <c r="H687" s="240">
        <v>13.691000000000001</v>
      </c>
      <c r="I687" s="240">
        <v>452.69799999999998</v>
      </c>
      <c r="J687" s="240">
        <v>0.748</v>
      </c>
    </row>
    <row r="688" spans="2:10">
      <c r="B688" s="240" t="s">
        <v>86</v>
      </c>
      <c r="C688" s="240">
        <v>93</v>
      </c>
      <c r="D688" s="240" t="s">
        <v>94</v>
      </c>
      <c r="E688" s="240">
        <v>93.75</v>
      </c>
      <c r="F688" s="240">
        <v>43.06</v>
      </c>
      <c r="G688" s="240">
        <v>570.77</v>
      </c>
      <c r="H688" s="240">
        <v>87.423000000000002</v>
      </c>
      <c r="I688" s="240">
        <v>183.57</v>
      </c>
      <c r="J688" s="240">
        <v>0.86699999999999999</v>
      </c>
    </row>
    <row r="689" spans="2:10">
      <c r="B689" s="240" t="s">
        <v>86</v>
      </c>
      <c r="C689" s="240">
        <v>93</v>
      </c>
      <c r="D689" s="240" t="s">
        <v>95</v>
      </c>
      <c r="E689" s="240">
        <v>30.48</v>
      </c>
      <c r="F689" s="240">
        <v>5.88</v>
      </c>
      <c r="G689" s="240">
        <v>7235.33</v>
      </c>
      <c r="H689" s="240">
        <v>-10.347</v>
      </c>
      <c r="I689" s="240">
        <v>54.930999999999997</v>
      </c>
      <c r="J689" s="240">
        <v>0.217</v>
      </c>
    </row>
    <row r="690" spans="2:10">
      <c r="B690" s="240" t="s">
        <v>86</v>
      </c>
      <c r="C690" s="240">
        <v>93</v>
      </c>
      <c r="D690" s="240" t="s">
        <v>96</v>
      </c>
      <c r="E690" s="240">
        <v>30.48</v>
      </c>
      <c r="F690" s="240">
        <v>5.88</v>
      </c>
      <c r="G690" s="240">
        <v>7235.33</v>
      </c>
      <c r="H690" s="240">
        <v>-10.347</v>
      </c>
      <c r="I690" s="240">
        <v>54.930999999999997</v>
      </c>
      <c r="J690" s="240">
        <v>0.217</v>
      </c>
    </row>
    <row r="691" spans="2:10">
      <c r="B691" s="240" t="s">
        <v>86</v>
      </c>
      <c r="C691" s="240">
        <v>93</v>
      </c>
      <c r="D691" s="240" t="s">
        <v>97</v>
      </c>
      <c r="E691" s="240">
        <v>-18.559999999999999</v>
      </c>
      <c r="F691" s="240">
        <v>-7.0000000000000007E-2</v>
      </c>
      <c r="G691" s="240">
        <v>8.92</v>
      </c>
      <c r="H691" s="240">
        <v>0.16600000000000001</v>
      </c>
      <c r="I691" s="240">
        <v>-39.603999999999999</v>
      </c>
      <c r="J691" s="240">
        <v>3.0000000000000001E-3</v>
      </c>
    </row>
    <row r="692" spans="2:10">
      <c r="B692" s="240" t="s">
        <v>86</v>
      </c>
      <c r="C692" s="240">
        <v>93</v>
      </c>
      <c r="D692" s="240" t="s">
        <v>98</v>
      </c>
      <c r="E692" s="240">
        <v>3.8</v>
      </c>
      <c r="F692" s="240">
        <v>-4.12</v>
      </c>
      <c r="G692" s="240">
        <v>67.92</v>
      </c>
      <c r="H692" s="240">
        <v>8.7370000000000001</v>
      </c>
      <c r="I692" s="240">
        <v>7.226</v>
      </c>
      <c r="J692" s="240">
        <v>3.9E-2</v>
      </c>
    </row>
    <row r="693" spans="2:10">
      <c r="B693" s="240" t="s">
        <v>86</v>
      </c>
      <c r="C693" s="240">
        <v>93</v>
      </c>
      <c r="D693" s="240" t="s">
        <v>99</v>
      </c>
      <c r="E693" s="240">
        <v>-47.11</v>
      </c>
      <c r="F693" s="240">
        <v>0.59</v>
      </c>
      <c r="G693" s="240">
        <v>7404.52</v>
      </c>
      <c r="H693" s="240">
        <v>1.512</v>
      </c>
      <c r="I693" s="240">
        <v>-116.11799999999999</v>
      </c>
      <c r="J693" s="240">
        <v>0.38300000000000001</v>
      </c>
    </row>
    <row r="694" spans="2:10">
      <c r="B694" s="240" t="s">
        <v>86</v>
      </c>
      <c r="C694" s="240">
        <v>93</v>
      </c>
      <c r="D694" s="240" t="s">
        <v>100</v>
      </c>
      <c r="E694" s="240">
        <v>-50.8</v>
      </c>
      <c r="F694" s="240">
        <v>9.06</v>
      </c>
      <c r="G694" s="240">
        <v>7172.95</v>
      </c>
      <c r="H694" s="240">
        <v>-17.916</v>
      </c>
      <c r="I694" s="240">
        <v>-122.679</v>
      </c>
      <c r="J694" s="240">
        <v>0.34100000000000003</v>
      </c>
    </row>
    <row r="695" spans="2:10">
      <c r="B695" s="240" t="s">
        <v>86</v>
      </c>
      <c r="C695" s="240">
        <v>93</v>
      </c>
      <c r="D695" s="240" t="s">
        <v>101</v>
      </c>
      <c r="E695" s="240">
        <v>-42.4</v>
      </c>
      <c r="F695" s="240">
        <v>0.36</v>
      </c>
      <c r="G695" s="240">
        <v>7400.99</v>
      </c>
      <c r="H695" s="240">
        <v>1.954</v>
      </c>
      <c r="I695" s="240">
        <v>-106.637</v>
      </c>
      <c r="J695" s="240">
        <v>0.43</v>
      </c>
    </row>
    <row r="696" spans="2:10">
      <c r="B696" s="240" t="s">
        <v>86</v>
      </c>
      <c r="C696" s="240">
        <v>93</v>
      </c>
      <c r="D696" s="240" t="s">
        <v>102</v>
      </c>
      <c r="E696" s="240">
        <v>-55.51</v>
      </c>
      <c r="F696" s="240">
        <v>9.3000000000000007</v>
      </c>
      <c r="G696" s="240">
        <v>7176.48</v>
      </c>
      <c r="H696" s="240">
        <v>-18.359000000000002</v>
      </c>
      <c r="I696" s="240">
        <v>-132.16</v>
      </c>
      <c r="J696" s="240">
        <v>0.29399999999999998</v>
      </c>
    </row>
    <row r="697" spans="2:10">
      <c r="B697" s="240" t="s">
        <v>86</v>
      </c>
      <c r="C697" s="240">
        <v>93</v>
      </c>
      <c r="D697" s="240" t="s">
        <v>103</v>
      </c>
      <c r="E697" s="240">
        <v>-74.95</v>
      </c>
      <c r="F697" s="240">
        <v>1.99</v>
      </c>
      <c r="G697" s="240">
        <v>7425.6</v>
      </c>
      <c r="H697" s="240">
        <v>-1.103</v>
      </c>
      <c r="I697" s="240">
        <v>-172.15600000000001</v>
      </c>
      <c r="J697" s="240">
        <v>0.109</v>
      </c>
    </row>
    <row r="698" spans="2:10">
      <c r="B698" s="240" t="s">
        <v>86</v>
      </c>
      <c r="C698" s="240">
        <v>93</v>
      </c>
      <c r="D698" s="240" t="s">
        <v>104</v>
      </c>
      <c r="E698" s="240">
        <v>-78.64</v>
      </c>
      <c r="F698" s="240">
        <v>10.46</v>
      </c>
      <c r="G698" s="240">
        <v>7194.03</v>
      </c>
      <c r="H698" s="240">
        <v>-20.532</v>
      </c>
      <c r="I698" s="240">
        <v>-178.71700000000001</v>
      </c>
      <c r="J698" s="240">
        <v>6.6000000000000003E-2</v>
      </c>
    </row>
    <row r="699" spans="2:10">
      <c r="B699" s="240" t="s">
        <v>86</v>
      </c>
      <c r="C699" s="240">
        <v>93</v>
      </c>
      <c r="D699" s="240" t="s">
        <v>105</v>
      </c>
      <c r="E699" s="240">
        <v>-70.239999999999995</v>
      </c>
      <c r="F699" s="240">
        <v>1.75</v>
      </c>
      <c r="G699" s="240">
        <v>7422.07</v>
      </c>
      <c r="H699" s="240">
        <v>-0.66100000000000003</v>
      </c>
      <c r="I699" s="240">
        <v>-162.67500000000001</v>
      </c>
      <c r="J699" s="240">
        <v>0.156</v>
      </c>
    </row>
    <row r="700" spans="2:10">
      <c r="B700" s="240" t="s">
        <v>86</v>
      </c>
      <c r="C700" s="240">
        <v>93</v>
      </c>
      <c r="D700" s="240" t="s">
        <v>106</v>
      </c>
      <c r="E700" s="240">
        <v>-83.35</v>
      </c>
      <c r="F700" s="240">
        <v>10.7</v>
      </c>
      <c r="G700" s="240">
        <v>7197.56</v>
      </c>
      <c r="H700" s="240">
        <v>-20.974</v>
      </c>
      <c r="I700" s="240">
        <v>-188.19800000000001</v>
      </c>
      <c r="J700" s="240">
        <v>0.02</v>
      </c>
    </row>
    <row r="701" spans="2:10">
      <c r="B701" s="240" t="s">
        <v>86</v>
      </c>
      <c r="C701" s="240">
        <v>93</v>
      </c>
      <c r="D701" s="240" t="s">
        <v>107</v>
      </c>
      <c r="E701" s="240">
        <v>111.75</v>
      </c>
      <c r="F701" s="240">
        <v>2.69</v>
      </c>
      <c r="G701" s="240">
        <v>7297.71</v>
      </c>
      <c r="H701" s="240">
        <v>-2.7770000000000001</v>
      </c>
      <c r="I701" s="240">
        <v>232.542</v>
      </c>
      <c r="J701" s="240">
        <v>9.2999999999999999E-2</v>
      </c>
    </row>
    <row r="702" spans="2:10">
      <c r="B702" s="240" t="s">
        <v>86</v>
      </c>
      <c r="C702" s="240">
        <v>93</v>
      </c>
      <c r="D702" s="240" t="s">
        <v>108</v>
      </c>
      <c r="E702" s="240">
        <v>108.06</v>
      </c>
      <c r="F702" s="240">
        <v>11.16</v>
      </c>
      <c r="G702" s="240">
        <v>7066.14</v>
      </c>
      <c r="H702" s="240">
        <v>-22.204999999999998</v>
      </c>
      <c r="I702" s="240">
        <v>225.98099999999999</v>
      </c>
      <c r="J702" s="240">
        <v>0.05</v>
      </c>
    </row>
    <row r="703" spans="2:10">
      <c r="B703" s="240" t="s">
        <v>86</v>
      </c>
      <c r="C703" s="240">
        <v>93</v>
      </c>
      <c r="D703" s="240" t="s">
        <v>109</v>
      </c>
      <c r="E703" s="240">
        <v>116.46</v>
      </c>
      <c r="F703" s="240">
        <v>2.46</v>
      </c>
      <c r="G703" s="240">
        <v>7294.18</v>
      </c>
      <c r="H703" s="240">
        <v>-2.335</v>
      </c>
      <c r="I703" s="240">
        <v>242.023</v>
      </c>
      <c r="J703" s="240">
        <v>0.13900000000000001</v>
      </c>
    </row>
    <row r="704" spans="2:10">
      <c r="B704" s="240" t="s">
        <v>86</v>
      </c>
      <c r="C704" s="240">
        <v>93</v>
      </c>
      <c r="D704" s="240" t="s">
        <v>110</v>
      </c>
      <c r="E704" s="240">
        <v>103.35</v>
      </c>
      <c r="F704" s="240">
        <v>11.4</v>
      </c>
      <c r="G704" s="240">
        <v>7069.67</v>
      </c>
      <c r="H704" s="240">
        <v>-22.648</v>
      </c>
      <c r="I704" s="240">
        <v>216.5</v>
      </c>
      <c r="J704" s="240">
        <v>4.0000000000000001E-3</v>
      </c>
    </row>
    <row r="705" spans="2:10">
      <c r="B705" s="240" t="s">
        <v>86</v>
      </c>
      <c r="C705" s="240">
        <v>93</v>
      </c>
      <c r="D705" s="240" t="s">
        <v>111</v>
      </c>
      <c r="E705" s="240">
        <v>139.59</v>
      </c>
      <c r="F705" s="240">
        <v>1.3</v>
      </c>
      <c r="G705" s="240">
        <v>7276.63</v>
      </c>
      <c r="H705" s="240">
        <v>-0.16200000000000001</v>
      </c>
      <c r="I705" s="240">
        <v>288.58</v>
      </c>
      <c r="J705" s="240">
        <v>0.36699999999999999</v>
      </c>
    </row>
    <row r="706" spans="2:10">
      <c r="B706" s="240" t="s">
        <v>86</v>
      </c>
      <c r="C706" s="240">
        <v>93</v>
      </c>
      <c r="D706" s="240" t="s">
        <v>112</v>
      </c>
      <c r="E706" s="240">
        <v>135.9</v>
      </c>
      <c r="F706" s="240">
        <v>9.77</v>
      </c>
      <c r="G706" s="240">
        <v>7045.05</v>
      </c>
      <c r="H706" s="240">
        <v>-19.59</v>
      </c>
      <c r="I706" s="240">
        <v>282.01900000000001</v>
      </c>
      <c r="J706" s="240">
        <v>0.32400000000000001</v>
      </c>
    </row>
    <row r="707" spans="2:10">
      <c r="B707" s="240" t="s">
        <v>86</v>
      </c>
      <c r="C707" s="240">
        <v>93</v>
      </c>
      <c r="D707" s="240" t="s">
        <v>113</v>
      </c>
      <c r="E707" s="240">
        <v>144.30000000000001</v>
      </c>
      <c r="F707" s="240">
        <v>1.06</v>
      </c>
      <c r="G707" s="240">
        <v>7273.09</v>
      </c>
      <c r="H707" s="240">
        <v>0.28000000000000003</v>
      </c>
      <c r="I707" s="240">
        <v>298.06099999999998</v>
      </c>
      <c r="J707" s="240">
        <v>0.41399999999999998</v>
      </c>
    </row>
    <row r="708" spans="2:10">
      <c r="B708" s="240" t="s">
        <v>86</v>
      </c>
      <c r="C708" s="240">
        <v>93</v>
      </c>
      <c r="D708" s="240" t="s">
        <v>114</v>
      </c>
      <c r="E708" s="240">
        <v>131.19</v>
      </c>
      <c r="F708" s="240">
        <v>10</v>
      </c>
      <c r="G708" s="240">
        <v>7048.59</v>
      </c>
      <c r="H708" s="240">
        <v>-20.032</v>
      </c>
      <c r="I708" s="240">
        <v>272.53800000000001</v>
      </c>
      <c r="J708" s="240">
        <v>0.27800000000000002</v>
      </c>
    </row>
    <row r="709" spans="2:10">
      <c r="B709" s="240" t="s">
        <v>86</v>
      </c>
      <c r="C709" s="240">
        <v>93</v>
      </c>
      <c r="D709" s="240" t="s">
        <v>115</v>
      </c>
      <c r="E709" s="240">
        <v>22.16</v>
      </c>
      <c r="F709" s="240">
        <v>-12.66</v>
      </c>
      <c r="G709" s="240">
        <v>7702.55</v>
      </c>
      <c r="H709" s="240">
        <v>31.364000000000001</v>
      </c>
      <c r="I709" s="240">
        <v>32.674999999999997</v>
      </c>
      <c r="J709" s="240">
        <v>0.37</v>
      </c>
    </row>
    <row r="710" spans="2:10">
      <c r="B710" s="240" t="s">
        <v>86</v>
      </c>
      <c r="C710" s="240">
        <v>93</v>
      </c>
      <c r="D710" s="240" t="s">
        <v>116</v>
      </c>
      <c r="E710" s="240">
        <v>58.69</v>
      </c>
      <c r="F710" s="240">
        <v>-12.07</v>
      </c>
      <c r="G710" s="240">
        <v>7675.86</v>
      </c>
      <c r="H710" s="240">
        <v>30.177</v>
      </c>
      <c r="I710" s="240">
        <v>113.51</v>
      </c>
      <c r="J710" s="240">
        <v>0.28399999999999997</v>
      </c>
    </row>
    <row r="711" spans="2:10">
      <c r="B711" s="240" t="s">
        <v>86</v>
      </c>
      <c r="C711" s="240">
        <v>93</v>
      </c>
      <c r="D711" s="240" t="s">
        <v>117</v>
      </c>
      <c r="E711" s="240">
        <v>13.81</v>
      </c>
      <c r="F711" s="240">
        <v>-12.24</v>
      </c>
      <c r="G711" s="240">
        <v>7708.87</v>
      </c>
      <c r="H711" s="240">
        <v>30.58</v>
      </c>
      <c r="I711" s="240">
        <v>15.864000000000001</v>
      </c>
      <c r="J711" s="240">
        <v>0.28799999999999998</v>
      </c>
    </row>
    <row r="712" spans="2:10">
      <c r="B712" s="240" t="s">
        <v>86</v>
      </c>
      <c r="C712" s="240">
        <v>93</v>
      </c>
      <c r="D712" s="240" t="s">
        <v>118</v>
      </c>
      <c r="E712" s="240">
        <v>67.040000000000006</v>
      </c>
      <c r="F712" s="240">
        <v>-12.49</v>
      </c>
      <c r="G712" s="240">
        <v>7669.53</v>
      </c>
      <c r="H712" s="240">
        <v>30.960999999999999</v>
      </c>
      <c r="I712" s="240">
        <v>130.322</v>
      </c>
      <c r="J712" s="240">
        <v>0.36699999999999999</v>
      </c>
    </row>
    <row r="713" spans="2:10">
      <c r="B713" s="240" t="s">
        <v>86</v>
      </c>
      <c r="C713" s="240">
        <v>93</v>
      </c>
      <c r="D713" s="240" t="s">
        <v>119</v>
      </c>
      <c r="E713" s="240">
        <v>37.869999999999997</v>
      </c>
      <c r="F713" s="240">
        <v>-13.44</v>
      </c>
      <c r="G713" s="240">
        <v>7690.78</v>
      </c>
      <c r="H713" s="240">
        <v>32.838999999999999</v>
      </c>
      <c r="I713" s="240">
        <v>64.278999999999996</v>
      </c>
      <c r="J713" s="240">
        <v>0.52500000000000002</v>
      </c>
    </row>
    <row r="714" spans="2:10">
      <c r="B714" s="240" t="s">
        <v>86</v>
      </c>
      <c r="C714" s="240">
        <v>93</v>
      </c>
      <c r="D714" s="240" t="s">
        <v>120</v>
      </c>
      <c r="E714" s="240">
        <v>74.39</v>
      </c>
      <c r="F714" s="240">
        <v>-12.86</v>
      </c>
      <c r="G714" s="240">
        <v>7664.08</v>
      </c>
      <c r="H714" s="240">
        <v>31.651</v>
      </c>
      <c r="I714" s="240">
        <v>145.114</v>
      </c>
      <c r="J714" s="240">
        <v>0.439</v>
      </c>
    </row>
    <row r="715" spans="2:10">
      <c r="B715" s="240" t="s">
        <v>86</v>
      </c>
      <c r="C715" s="240">
        <v>93</v>
      </c>
      <c r="D715" s="240" t="s">
        <v>121</v>
      </c>
      <c r="E715" s="240">
        <v>29.52</v>
      </c>
      <c r="F715" s="240">
        <v>-13.03</v>
      </c>
      <c r="G715" s="240">
        <v>7697.1</v>
      </c>
      <c r="H715" s="240">
        <v>32.054000000000002</v>
      </c>
      <c r="I715" s="240">
        <v>47.466999999999999</v>
      </c>
      <c r="J715" s="240">
        <v>0.442</v>
      </c>
    </row>
    <row r="716" spans="2:10">
      <c r="B716" s="240" t="s">
        <v>86</v>
      </c>
      <c r="C716" s="240">
        <v>93</v>
      </c>
      <c r="D716" s="240" t="s">
        <v>122</v>
      </c>
      <c r="E716" s="240">
        <v>82.74</v>
      </c>
      <c r="F716" s="240">
        <v>-13.28</v>
      </c>
      <c r="G716" s="240">
        <v>7657.76</v>
      </c>
      <c r="H716" s="240">
        <v>32.436</v>
      </c>
      <c r="I716" s="240">
        <v>161.92500000000001</v>
      </c>
      <c r="J716" s="240">
        <v>0.52100000000000002</v>
      </c>
    </row>
    <row r="717" spans="2:10">
      <c r="B717" s="240" t="s">
        <v>86</v>
      </c>
      <c r="C717" s="240">
        <v>93</v>
      </c>
      <c r="D717" s="240" t="s">
        <v>123</v>
      </c>
      <c r="E717" s="240">
        <v>2.2599999999999998</v>
      </c>
      <c r="F717" s="240">
        <v>23.83</v>
      </c>
      <c r="G717" s="240">
        <v>6794.8</v>
      </c>
      <c r="H717" s="240">
        <v>-50.87</v>
      </c>
      <c r="I717" s="240">
        <v>-3.6469999999999998</v>
      </c>
      <c r="J717" s="240">
        <v>0.14899999999999999</v>
      </c>
    </row>
    <row r="718" spans="2:10">
      <c r="B718" s="240" t="s">
        <v>86</v>
      </c>
      <c r="C718" s="240">
        <v>93</v>
      </c>
      <c r="D718" s="240" t="s">
        <v>124</v>
      </c>
      <c r="E718" s="240">
        <v>38.79</v>
      </c>
      <c r="F718" s="240">
        <v>24.41</v>
      </c>
      <c r="G718" s="240">
        <v>6768.11</v>
      </c>
      <c r="H718" s="240">
        <v>-52.058</v>
      </c>
      <c r="I718" s="240">
        <v>77.188000000000002</v>
      </c>
      <c r="J718" s="240">
        <v>6.4000000000000001E-2</v>
      </c>
    </row>
    <row r="719" spans="2:10">
      <c r="B719" s="240" t="s">
        <v>86</v>
      </c>
      <c r="C719" s="240">
        <v>93</v>
      </c>
      <c r="D719" s="240" t="s">
        <v>125</v>
      </c>
      <c r="E719" s="240">
        <v>-6.09</v>
      </c>
      <c r="F719" s="240">
        <v>24.25</v>
      </c>
      <c r="G719" s="240">
        <v>6801.12</v>
      </c>
      <c r="H719" s="240">
        <v>-51.655000000000001</v>
      </c>
      <c r="I719" s="240">
        <v>-20.459</v>
      </c>
      <c r="J719" s="240">
        <v>6.7000000000000004E-2</v>
      </c>
    </row>
    <row r="720" spans="2:10">
      <c r="B720" s="240" t="s">
        <v>86</v>
      </c>
      <c r="C720" s="240">
        <v>93</v>
      </c>
      <c r="D720" s="240" t="s">
        <v>126</v>
      </c>
      <c r="E720" s="240">
        <v>47.14</v>
      </c>
      <c r="F720" s="240">
        <v>24</v>
      </c>
      <c r="G720" s="240">
        <v>6761.78</v>
      </c>
      <c r="H720" s="240">
        <v>-51.273000000000003</v>
      </c>
      <c r="I720" s="240">
        <v>93.998999999999995</v>
      </c>
      <c r="J720" s="240">
        <v>0.14599999999999999</v>
      </c>
    </row>
    <row r="721" spans="2:10">
      <c r="B721" s="240" t="s">
        <v>86</v>
      </c>
      <c r="C721" s="240">
        <v>93</v>
      </c>
      <c r="D721" s="240" t="s">
        <v>127</v>
      </c>
      <c r="E721" s="240">
        <v>-13.44</v>
      </c>
      <c r="F721" s="240">
        <v>24.61</v>
      </c>
      <c r="G721" s="240">
        <v>6806.57</v>
      </c>
      <c r="H721" s="240">
        <v>-52.344999999999999</v>
      </c>
      <c r="I721" s="240">
        <v>-35.250999999999998</v>
      </c>
      <c r="J721" s="240">
        <v>-5.0000000000000001E-3</v>
      </c>
    </row>
    <row r="722" spans="2:10">
      <c r="B722" s="240" t="s">
        <v>86</v>
      </c>
      <c r="C722" s="240">
        <v>93</v>
      </c>
      <c r="D722" s="240" t="s">
        <v>128</v>
      </c>
      <c r="E722" s="240">
        <v>23.08</v>
      </c>
      <c r="F722" s="240">
        <v>25.2</v>
      </c>
      <c r="G722" s="240">
        <v>6779.88</v>
      </c>
      <c r="H722" s="240">
        <v>-53.531999999999996</v>
      </c>
      <c r="I722" s="240">
        <v>45.584000000000003</v>
      </c>
      <c r="J722" s="240">
        <v>-9.0999999999999998E-2</v>
      </c>
    </row>
    <row r="723" spans="2:10">
      <c r="B723" s="240" t="s">
        <v>86</v>
      </c>
      <c r="C723" s="240">
        <v>93</v>
      </c>
      <c r="D723" s="240" t="s">
        <v>129</v>
      </c>
      <c r="E723" s="240">
        <v>-21.79</v>
      </c>
      <c r="F723" s="240">
        <v>25.03</v>
      </c>
      <c r="G723" s="240">
        <v>6812.9</v>
      </c>
      <c r="H723" s="240">
        <v>-53.128999999999998</v>
      </c>
      <c r="I723" s="240">
        <v>-52.061999999999998</v>
      </c>
      <c r="J723" s="240">
        <v>-8.7999999999999995E-2</v>
      </c>
    </row>
    <row r="724" spans="2:10">
      <c r="B724" s="240" t="s">
        <v>86</v>
      </c>
      <c r="C724" s="240">
        <v>93</v>
      </c>
      <c r="D724" s="240" t="s">
        <v>130</v>
      </c>
      <c r="E724" s="240">
        <v>31.44</v>
      </c>
      <c r="F724" s="240">
        <v>24.78</v>
      </c>
      <c r="G724" s="240">
        <v>6773.55</v>
      </c>
      <c r="H724" s="240">
        <v>-52.747999999999998</v>
      </c>
      <c r="I724" s="240">
        <v>62.396000000000001</v>
      </c>
      <c r="J724" s="240">
        <v>-8.9999999999999993E-3</v>
      </c>
    </row>
    <row r="725" spans="2:10">
      <c r="B725" s="240" t="s">
        <v>86</v>
      </c>
      <c r="C725" s="240">
        <v>93</v>
      </c>
      <c r="D725" s="240" t="s">
        <v>131</v>
      </c>
      <c r="E725" s="240">
        <v>-28.55</v>
      </c>
      <c r="F725" s="240">
        <v>0.67</v>
      </c>
      <c r="G725" s="240">
        <v>7395.6</v>
      </c>
      <c r="H725" s="240">
        <v>1.3460000000000001</v>
      </c>
      <c r="I725" s="240">
        <v>-76.513999999999996</v>
      </c>
      <c r="J725" s="240">
        <v>0.38100000000000001</v>
      </c>
    </row>
    <row r="726" spans="2:10">
      <c r="B726" s="240" t="s">
        <v>86</v>
      </c>
      <c r="C726" s="240">
        <v>93</v>
      </c>
      <c r="D726" s="240" t="s">
        <v>132</v>
      </c>
      <c r="E726" s="240">
        <v>-32.24</v>
      </c>
      <c r="F726" s="240">
        <v>9.14</v>
      </c>
      <c r="G726" s="240">
        <v>7164.03</v>
      </c>
      <c r="H726" s="240">
        <v>-18.082000000000001</v>
      </c>
      <c r="I726" s="240">
        <v>-83.075000000000003</v>
      </c>
      <c r="J726" s="240">
        <v>0.33800000000000002</v>
      </c>
    </row>
    <row r="727" spans="2:10">
      <c r="B727" s="240" t="s">
        <v>86</v>
      </c>
      <c r="C727" s="240">
        <v>93</v>
      </c>
      <c r="D727" s="240" t="s">
        <v>133</v>
      </c>
      <c r="E727" s="240">
        <v>-23.84</v>
      </c>
      <c r="F727" s="240">
        <v>0.43</v>
      </c>
      <c r="G727" s="240">
        <v>7392.07</v>
      </c>
      <c r="H727" s="240">
        <v>1.7889999999999999</v>
      </c>
      <c r="I727" s="240">
        <v>-67.033000000000001</v>
      </c>
      <c r="J727" s="240">
        <v>0.42699999999999999</v>
      </c>
    </row>
    <row r="728" spans="2:10">
      <c r="B728" s="240" t="s">
        <v>86</v>
      </c>
      <c r="C728" s="240">
        <v>93</v>
      </c>
      <c r="D728" s="240" t="s">
        <v>134</v>
      </c>
      <c r="E728" s="240">
        <v>-36.950000000000003</v>
      </c>
      <c r="F728" s="240">
        <v>9.3699999999999992</v>
      </c>
      <c r="G728" s="240">
        <v>7167.56</v>
      </c>
      <c r="H728" s="240">
        <v>-18.524000000000001</v>
      </c>
      <c r="I728" s="240">
        <v>-92.555999999999997</v>
      </c>
      <c r="J728" s="240">
        <v>0.29199999999999998</v>
      </c>
    </row>
    <row r="729" spans="2:10">
      <c r="B729" s="240" t="s">
        <v>86</v>
      </c>
      <c r="C729" s="240">
        <v>93</v>
      </c>
      <c r="D729" s="240" t="s">
        <v>135</v>
      </c>
      <c r="E729" s="240">
        <v>-56.39</v>
      </c>
      <c r="F729" s="240">
        <v>2.06</v>
      </c>
      <c r="G729" s="240">
        <v>7416.68</v>
      </c>
      <c r="H729" s="240">
        <v>-1.2689999999999999</v>
      </c>
      <c r="I729" s="240">
        <v>-132.55199999999999</v>
      </c>
      <c r="J729" s="240">
        <v>0.107</v>
      </c>
    </row>
    <row r="730" spans="2:10">
      <c r="B730" s="240" t="s">
        <v>86</v>
      </c>
      <c r="C730" s="240">
        <v>93</v>
      </c>
      <c r="D730" s="240" t="s">
        <v>136</v>
      </c>
      <c r="E730" s="240">
        <v>-60.08</v>
      </c>
      <c r="F730" s="240">
        <v>10.53</v>
      </c>
      <c r="G730" s="240">
        <v>7185.11</v>
      </c>
      <c r="H730" s="240">
        <v>-20.696999999999999</v>
      </c>
      <c r="I730" s="240">
        <v>-139.11199999999999</v>
      </c>
      <c r="J730" s="240">
        <v>6.4000000000000001E-2</v>
      </c>
    </row>
    <row r="731" spans="2:10">
      <c r="B731" s="240" t="s">
        <v>86</v>
      </c>
      <c r="C731" s="240">
        <v>93</v>
      </c>
      <c r="D731" s="240" t="s">
        <v>137</v>
      </c>
      <c r="E731" s="240">
        <v>-51.68</v>
      </c>
      <c r="F731" s="240">
        <v>1.82</v>
      </c>
      <c r="G731" s="240">
        <v>7413.15</v>
      </c>
      <c r="H731" s="240">
        <v>-0.82699999999999996</v>
      </c>
      <c r="I731" s="240">
        <v>-123.07</v>
      </c>
      <c r="J731" s="240">
        <v>0.153</v>
      </c>
    </row>
    <row r="732" spans="2:10">
      <c r="B732" s="240" t="s">
        <v>86</v>
      </c>
      <c r="C732" s="240">
        <v>93</v>
      </c>
      <c r="D732" s="240" t="s">
        <v>138</v>
      </c>
      <c r="E732" s="240">
        <v>-64.790000000000006</v>
      </c>
      <c r="F732" s="240">
        <v>10.77</v>
      </c>
      <c r="G732" s="240">
        <v>7188.64</v>
      </c>
      <c r="H732" s="240">
        <v>-21.14</v>
      </c>
      <c r="I732" s="240">
        <v>-148.59399999999999</v>
      </c>
      <c r="J732" s="240">
        <v>1.7000000000000001E-2</v>
      </c>
    </row>
    <row r="733" spans="2:10">
      <c r="B733" s="240" t="s">
        <v>86</v>
      </c>
      <c r="C733" s="240">
        <v>93</v>
      </c>
      <c r="D733" s="240" t="s">
        <v>139</v>
      </c>
      <c r="E733" s="240">
        <v>18.36</v>
      </c>
      <c r="F733" s="240">
        <v>-8.5299999999999994</v>
      </c>
      <c r="G733" s="240">
        <v>7634.63</v>
      </c>
      <c r="H733" s="240">
        <v>22.626999999999999</v>
      </c>
      <c r="I733" s="240">
        <v>25.449000000000002</v>
      </c>
      <c r="J733" s="240">
        <v>0.33100000000000002</v>
      </c>
    </row>
    <row r="734" spans="2:10">
      <c r="B734" s="240" t="s">
        <v>86</v>
      </c>
      <c r="C734" s="240">
        <v>93</v>
      </c>
      <c r="D734" s="240" t="s">
        <v>140</v>
      </c>
      <c r="E734" s="240">
        <v>54.89</v>
      </c>
      <c r="F734" s="240">
        <v>-7.95</v>
      </c>
      <c r="G734" s="240">
        <v>7607.93</v>
      </c>
      <c r="H734" s="240">
        <v>21.44</v>
      </c>
      <c r="I734" s="240">
        <v>106.28400000000001</v>
      </c>
      <c r="J734" s="240">
        <v>0.245</v>
      </c>
    </row>
    <row r="735" spans="2:10">
      <c r="B735" s="240" t="s">
        <v>86</v>
      </c>
      <c r="C735" s="240">
        <v>93</v>
      </c>
      <c r="D735" s="240" t="s">
        <v>141</v>
      </c>
      <c r="E735" s="240">
        <v>10.01</v>
      </c>
      <c r="F735" s="240">
        <v>-8.11</v>
      </c>
      <c r="G735" s="240">
        <v>7640.95</v>
      </c>
      <c r="H735" s="240">
        <v>21.841999999999999</v>
      </c>
      <c r="I735" s="240">
        <v>8.6370000000000005</v>
      </c>
      <c r="J735" s="240">
        <v>0.249</v>
      </c>
    </row>
    <row r="736" spans="2:10">
      <c r="B736" s="240" t="s">
        <v>86</v>
      </c>
      <c r="C736" s="240">
        <v>93</v>
      </c>
      <c r="D736" s="240" t="s">
        <v>142</v>
      </c>
      <c r="E736" s="240">
        <v>63.24</v>
      </c>
      <c r="F736" s="240">
        <v>-8.36</v>
      </c>
      <c r="G736" s="240">
        <v>7601.61</v>
      </c>
      <c r="H736" s="240">
        <v>22.224</v>
      </c>
      <c r="I736" s="240">
        <v>123.095</v>
      </c>
      <c r="J736" s="240">
        <v>0.32800000000000001</v>
      </c>
    </row>
    <row r="737" spans="2:10">
      <c r="B737" s="240" t="s">
        <v>86</v>
      </c>
      <c r="C737" s="240">
        <v>93</v>
      </c>
      <c r="D737" s="240" t="s">
        <v>143</v>
      </c>
      <c r="E737" s="240">
        <v>34.07</v>
      </c>
      <c r="F737" s="240">
        <v>-9.32</v>
      </c>
      <c r="G737" s="240">
        <v>7622.85</v>
      </c>
      <c r="H737" s="240">
        <v>24.102</v>
      </c>
      <c r="I737" s="240">
        <v>57.052</v>
      </c>
      <c r="J737" s="240">
        <v>0.48599999999999999</v>
      </c>
    </row>
    <row r="738" spans="2:10">
      <c r="B738" s="240" t="s">
        <v>86</v>
      </c>
      <c r="C738" s="240">
        <v>93</v>
      </c>
      <c r="D738" s="240" t="s">
        <v>144</v>
      </c>
      <c r="E738" s="240">
        <v>70.59</v>
      </c>
      <c r="F738" s="240">
        <v>-8.73</v>
      </c>
      <c r="G738" s="240">
        <v>7596.16</v>
      </c>
      <c r="H738" s="240">
        <v>22.914000000000001</v>
      </c>
      <c r="I738" s="240">
        <v>137.88800000000001</v>
      </c>
      <c r="J738" s="240">
        <v>0.4</v>
      </c>
    </row>
    <row r="739" spans="2:10">
      <c r="B739" s="240" t="s">
        <v>86</v>
      </c>
      <c r="C739" s="240">
        <v>93</v>
      </c>
      <c r="D739" s="240" t="s">
        <v>145</v>
      </c>
      <c r="E739" s="240">
        <v>25.71</v>
      </c>
      <c r="F739" s="240">
        <v>-8.9</v>
      </c>
      <c r="G739" s="240">
        <v>7629.18</v>
      </c>
      <c r="H739" s="240">
        <v>23.317</v>
      </c>
      <c r="I739" s="240">
        <v>40.241</v>
      </c>
      <c r="J739" s="240">
        <v>0.40300000000000002</v>
      </c>
    </row>
    <row r="740" spans="2:10">
      <c r="B740" s="240" t="s">
        <v>86</v>
      </c>
      <c r="C740" s="240">
        <v>93</v>
      </c>
      <c r="D740" s="240" t="s">
        <v>146</v>
      </c>
      <c r="E740" s="240">
        <v>78.94</v>
      </c>
      <c r="F740" s="240">
        <v>-9.15</v>
      </c>
      <c r="G740" s="240">
        <v>7589.84</v>
      </c>
      <c r="H740" s="240">
        <v>23.699000000000002</v>
      </c>
      <c r="I740" s="240">
        <v>154.69900000000001</v>
      </c>
      <c r="J740" s="240">
        <v>0.48199999999999998</v>
      </c>
    </row>
    <row r="741" spans="2:10">
      <c r="B741" s="240" t="s">
        <v>86</v>
      </c>
      <c r="C741" s="240">
        <v>93</v>
      </c>
      <c r="D741" s="240" t="s">
        <v>147</v>
      </c>
      <c r="E741" s="240">
        <v>18.079999999999998</v>
      </c>
      <c r="F741" s="240">
        <v>7.19</v>
      </c>
      <c r="G741" s="240">
        <v>11224.52</v>
      </c>
      <c r="H741" s="240">
        <v>-13.214</v>
      </c>
      <c r="I741" s="240">
        <v>22.234999999999999</v>
      </c>
      <c r="J741" s="240">
        <v>0.33100000000000002</v>
      </c>
    </row>
    <row r="742" spans="2:10">
      <c r="B742" s="240" t="s">
        <v>86</v>
      </c>
      <c r="C742" s="240">
        <v>93</v>
      </c>
      <c r="D742" s="240" t="s">
        <v>148</v>
      </c>
      <c r="E742" s="240">
        <v>74.88</v>
      </c>
      <c r="F742" s="240">
        <v>7.4</v>
      </c>
      <c r="G742" s="240">
        <v>11196.99</v>
      </c>
      <c r="H742" s="240">
        <v>-13.71</v>
      </c>
      <c r="I742" s="240">
        <v>143.58799999999999</v>
      </c>
      <c r="J742" s="240">
        <v>0.32500000000000001</v>
      </c>
    </row>
    <row r="743" spans="2:10">
      <c r="B743" s="240" t="s">
        <v>86</v>
      </c>
      <c r="C743" s="240">
        <v>93</v>
      </c>
      <c r="D743" s="240" t="s">
        <v>149</v>
      </c>
      <c r="E743" s="240">
        <v>52.3</v>
      </c>
      <c r="F743" s="240">
        <v>1.03</v>
      </c>
      <c r="G743" s="240">
        <v>11315.29</v>
      </c>
      <c r="H743" s="240">
        <v>-0.13100000000000001</v>
      </c>
      <c r="I743" s="240">
        <v>93.968000000000004</v>
      </c>
      <c r="J743" s="240">
        <v>0.38800000000000001</v>
      </c>
    </row>
    <row r="744" spans="2:10">
      <c r="B744" s="240" t="s">
        <v>86</v>
      </c>
      <c r="C744" s="240">
        <v>93</v>
      </c>
      <c r="D744" s="240" t="s">
        <v>150</v>
      </c>
      <c r="E744" s="240">
        <v>40.67</v>
      </c>
      <c r="F744" s="240">
        <v>13.57</v>
      </c>
      <c r="G744" s="240">
        <v>11106.22</v>
      </c>
      <c r="H744" s="240">
        <v>-26.792999999999999</v>
      </c>
      <c r="I744" s="240">
        <v>71.855000000000004</v>
      </c>
      <c r="J744" s="240">
        <v>0.26900000000000002</v>
      </c>
    </row>
    <row r="745" spans="2:10">
      <c r="B745" s="240" t="s">
        <v>86</v>
      </c>
      <c r="C745" s="240">
        <v>93</v>
      </c>
      <c r="D745" s="240" t="s">
        <v>151</v>
      </c>
      <c r="E745" s="240">
        <v>147.04</v>
      </c>
      <c r="F745" s="240">
        <v>14.11</v>
      </c>
      <c r="G745" s="240">
        <v>7412.98</v>
      </c>
      <c r="H745" s="240">
        <v>6.2949999999999999</v>
      </c>
      <c r="I745" s="240">
        <v>299.887</v>
      </c>
      <c r="J745" s="240">
        <v>0.61899999999999999</v>
      </c>
    </row>
    <row r="746" spans="2:10">
      <c r="B746" s="240" t="s">
        <v>86</v>
      </c>
      <c r="C746" s="240">
        <v>93</v>
      </c>
      <c r="D746" s="240" t="s">
        <v>152</v>
      </c>
      <c r="E746" s="240">
        <v>-86.08</v>
      </c>
      <c r="F746" s="240">
        <v>-2.36</v>
      </c>
      <c r="G746" s="240">
        <v>7057.68</v>
      </c>
      <c r="H746" s="240">
        <v>-26.988</v>
      </c>
      <c r="I746" s="240">
        <v>-190.024</v>
      </c>
      <c r="J746" s="240">
        <v>-0.186</v>
      </c>
    </row>
    <row r="747" spans="2:10">
      <c r="B747" s="240" t="s">
        <v>86</v>
      </c>
      <c r="C747" s="240">
        <v>93</v>
      </c>
      <c r="D747" s="240" t="s">
        <v>153</v>
      </c>
      <c r="E747" s="240">
        <v>113.58</v>
      </c>
      <c r="F747" s="240">
        <v>24.85</v>
      </c>
      <c r="G747" s="240">
        <v>7548.63</v>
      </c>
      <c r="H747" s="240">
        <v>28.536000000000001</v>
      </c>
      <c r="I747" s="240">
        <v>225.268</v>
      </c>
      <c r="J747" s="240">
        <v>0.66400000000000003</v>
      </c>
    </row>
    <row r="748" spans="2:10">
      <c r="B748" s="240" t="s">
        <v>86</v>
      </c>
      <c r="C748" s="240">
        <v>93</v>
      </c>
      <c r="D748" s="240" t="s">
        <v>154</v>
      </c>
      <c r="E748" s="240">
        <v>-52.63</v>
      </c>
      <c r="F748" s="240">
        <v>-13.09</v>
      </c>
      <c r="G748" s="240">
        <v>6922.03</v>
      </c>
      <c r="H748" s="240">
        <v>-49.23</v>
      </c>
      <c r="I748" s="240">
        <v>-115.405</v>
      </c>
      <c r="J748" s="240">
        <v>-0.23100000000000001</v>
      </c>
    </row>
    <row r="749" spans="2:10">
      <c r="B749" s="240" t="s">
        <v>86</v>
      </c>
      <c r="C749" s="240">
        <v>93</v>
      </c>
      <c r="D749" s="240" t="s">
        <v>155</v>
      </c>
      <c r="E749" s="240">
        <v>273.52999999999997</v>
      </c>
      <c r="F749" s="240">
        <v>25.89</v>
      </c>
      <c r="G749" s="240">
        <v>7600.67</v>
      </c>
      <c r="H749" s="240">
        <v>29.571000000000002</v>
      </c>
      <c r="I749" s="240">
        <v>562.70100000000002</v>
      </c>
      <c r="J749" s="240">
        <v>1.2250000000000001</v>
      </c>
    </row>
    <row r="750" spans="2:10">
      <c r="B750" s="240" t="s">
        <v>86</v>
      </c>
      <c r="C750" s="240">
        <v>93</v>
      </c>
      <c r="D750" s="240" t="s">
        <v>156</v>
      </c>
      <c r="E750" s="240">
        <v>-212.58</v>
      </c>
      <c r="F750" s="240">
        <v>-14.13</v>
      </c>
      <c r="G750" s="240">
        <v>6869.99</v>
      </c>
      <c r="H750" s="240">
        <v>-50.265000000000001</v>
      </c>
      <c r="I750" s="240">
        <v>-452.83800000000002</v>
      </c>
      <c r="J750" s="240">
        <v>-0.79200000000000004</v>
      </c>
    </row>
    <row r="751" spans="2:10">
      <c r="B751" s="240" t="s">
        <v>86</v>
      </c>
      <c r="C751" s="240">
        <v>93</v>
      </c>
      <c r="D751" s="240" t="s">
        <v>157</v>
      </c>
      <c r="E751" s="240">
        <v>188.7</v>
      </c>
      <c r="F751" s="240">
        <v>51.07</v>
      </c>
      <c r="G751" s="240">
        <v>7864.33</v>
      </c>
      <c r="H751" s="240">
        <v>81.183000000000007</v>
      </c>
      <c r="I751" s="240">
        <v>374.31099999999998</v>
      </c>
      <c r="J751" s="240">
        <v>1.3080000000000001</v>
      </c>
    </row>
    <row r="752" spans="2:10">
      <c r="B752" s="240" t="s">
        <v>86</v>
      </c>
      <c r="C752" s="240">
        <v>93</v>
      </c>
      <c r="D752" s="240" t="s">
        <v>158</v>
      </c>
      <c r="E752" s="240">
        <v>-127.75</v>
      </c>
      <c r="F752" s="240">
        <v>-39.31</v>
      </c>
      <c r="G752" s="240">
        <v>6606.32</v>
      </c>
      <c r="H752" s="240">
        <v>-101.877</v>
      </c>
      <c r="I752" s="240">
        <v>-264.44799999999998</v>
      </c>
      <c r="J752" s="240">
        <v>-0.875</v>
      </c>
    </row>
    <row r="753" spans="2:10">
      <c r="B753" s="240" t="s">
        <v>86</v>
      </c>
      <c r="C753" s="240">
        <v>117</v>
      </c>
      <c r="D753" s="240" t="s">
        <v>87</v>
      </c>
      <c r="E753" s="240">
        <v>-3.83</v>
      </c>
      <c r="F753" s="240">
        <v>-4.8</v>
      </c>
      <c r="G753" s="240">
        <v>-367.23</v>
      </c>
      <c r="H753" s="240">
        <v>9.3239999999999998</v>
      </c>
      <c r="I753" s="240">
        <v>-9.0389999999999997</v>
      </c>
      <c r="J753" s="240">
        <v>3.4000000000000002E-2</v>
      </c>
    </row>
    <row r="754" spans="2:10">
      <c r="B754" s="240" t="s">
        <v>86</v>
      </c>
      <c r="C754" s="240">
        <v>117</v>
      </c>
      <c r="D754" s="240" t="s">
        <v>88</v>
      </c>
      <c r="E754" s="240">
        <v>1.1000000000000001</v>
      </c>
      <c r="F754" s="240">
        <v>-33.33</v>
      </c>
      <c r="G754" s="240">
        <v>-57.35</v>
      </c>
      <c r="H754" s="240">
        <v>53.386000000000003</v>
      </c>
      <c r="I754" s="240">
        <v>1.32</v>
      </c>
      <c r="J754" s="240">
        <v>1.7000000000000001E-2</v>
      </c>
    </row>
    <row r="755" spans="2:10">
      <c r="B755" s="240" t="s">
        <v>86</v>
      </c>
      <c r="C755" s="240">
        <v>117</v>
      </c>
      <c r="D755" s="240" t="s">
        <v>89</v>
      </c>
      <c r="E755" s="240">
        <v>-5.46</v>
      </c>
      <c r="F755" s="240">
        <v>9.25</v>
      </c>
      <c r="G755" s="240">
        <v>-455.5</v>
      </c>
      <c r="H755" s="240">
        <v>-12.08</v>
      </c>
      <c r="I755" s="240">
        <v>-12.176</v>
      </c>
      <c r="J755" s="240">
        <v>-3.2000000000000001E-2</v>
      </c>
    </row>
    <row r="756" spans="2:10">
      <c r="B756" s="240" t="s">
        <v>86</v>
      </c>
      <c r="C756" s="240">
        <v>117</v>
      </c>
      <c r="D756" s="240" t="s">
        <v>90</v>
      </c>
      <c r="E756" s="240">
        <v>2.02</v>
      </c>
      <c r="F756" s="240">
        <v>-41.25</v>
      </c>
      <c r="G756" s="240">
        <v>-7.9</v>
      </c>
      <c r="H756" s="240">
        <v>65.453999999999994</v>
      </c>
      <c r="I756" s="240">
        <v>3.09</v>
      </c>
      <c r="J756" s="240">
        <v>5.3999999999999999E-2</v>
      </c>
    </row>
    <row r="757" spans="2:10">
      <c r="B757" s="240" t="s">
        <v>86</v>
      </c>
      <c r="C757" s="240">
        <v>117</v>
      </c>
      <c r="D757" s="240" t="s">
        <v>12</v>
      </c>
      <c r="E757" s="240">
        <v>-3221.85</v>
      </c>
      <c r="F757" s="240">
        <v>46.07</v>
      </c>
      <c r="G757" s="240">
        <v>-228247.93</v>
      </c>
      <c r="H757" s="240">
        <v>1163.9359999999999</v>
      </c>
      <c r="I757" s="240">
        <v>-7162.9610000000002</v>
      </c>
      <c r="J757" s="240">
        <v>6.8630000000000004</v>
      </c>
    </row>
    <row r="758" spans="2:10">
      <c r="B758" s="240" t="s">
        <v>86</v>
      </c>
      <c r="C758" s="240">
        <v>117</v>
      </c>
      <c r="D758" s="240" t="s">
        <v>13</v>
      </c>
      <c r="E758" s="240">
        <v>660.99</v>
      </c>
      <c r="F758" s="240">
        <v>-23236.94</v>
      </c>
      <c r="G758" s="240">
        <v>-36421.53</v>
      </c>
      <c r="H758" s="240">
        <v>37049.453999999998</v>
      </c>
      <c r="I758" s="240">
        <v>761.92499999999995</v>
      </c>
      <c r="J758" s="240">
        <v>9.1189999999999998</v>
      </c>
    </row>
    <row r="759" spans="2:10">
      <c r="B759" s="240" t="s">
        <v>86</v>
      </c>
      <c r="C759" s="240">
        <v>117</v>
      </c>
      <c r="D759" s="240" t="s">
        <v>14</v>
      </c>
      <c r="E759" s="240">
        <v>-335.15</v>
      </c>
      <c r="F759" s="240">
        <v>2778.4</v>
      </c>
      <c r="G759" s="240">
        <v>-14282.94</v>
      </c>
      <c r="H759" s="240">
        <v>-4242.1090000000004</v>
      </c>
      <c r="I759" s="240">
        <v>-635.18299999999999</v>
      </c>
      <c r="J759" s="240">
        <v>-13.122999999999999</v>
      </c>
    </row>
    <row r="760" spans="2:10">
      <c r="B760" s="240" t="s">
        <v>86</v>
      </c>
      <c r="C760" s="240">
        <v>117</v>
      </c>
      <c r="D760" s="240" t="s">
        <v>91</v>
      </c>
      <c r="E760" s="240">
        <v>5.66</v>
      </c>
      <c r="F760" s="240">
        <v>14.98</v>
      </c>
      <c r="G760" s="240">
        <v>352.03</v>
      </c>
      <c r="H760" s="240">
        <v>22.727</v>
      </c>
      <c r="I760" s="240">
        <v>12.039</v>
      </c>
      <c r="J760" s="240">
        <v>7.0000000000000007E-2</v>
      </c>
    </row>
    <row r="761" spans="2:10">
      <c r="B761" s="240" t="s">
        <v>86</v>
      </c>
      <c r="C761" s="240">
        <v>117</v>
      </c>
      <c r="D761" s="240" t="s">
        <v>92</v>
      </c>
      <c r="E761" s="240">
        <v>2.77</v>
      </c>
      <c r="F761" s="240">
        <v>43.79</v>
      </c>
      <c r="G761" s="240">
        <v>76.8</v>
      </c>
      <c r="H761" s="240">
        <v>68.778000000000006</v>
      </c>
      <c r="I761" s="240">
        <v>4.7949999999999999</v>
      </c>
      <c r="J761" s="240">
        <v>8.5999999999999993E-2</v>
      </c>
    </row>
    <row r="762" spans="2:10">
      <c r="B762" s="240" t="s">
        <v>86</v>
      </c>
      <c r="C762" s="240">
        <v>117</v>
      </c>
      <c r="D762" s="240" t="s">
        <v>93</v>
      </c>
      <c r="E762" s="240">
        <v>14.28</v>
      </c>
      <c r="F762" s="240">
        <v>38.26</v>
      </c>
      <c r="G762" s="240">
        <v>803.28</v>
      </c>
      <c r="H762" s="240">
        <v>58.44</v>
      </c>
      <c r="I762" s="240">
        <v>30.109000000000002</v>
      </c>
      <c r="J762" s="240">
        <v>0.18</v>
      </c>
    </row>
    <row r="763" spans="2:10">
      <c r="B763" s="240" t="s">
        <v>86</v>
      </c>
      <c r="C763" s="240">
        <v>117</v>
      </c>
      <c r="D763" s="240" t="s">
        <v>94</v>
      </c>
      <c r="E763" s="240">
        <v>6.68</v>
      </c>
      <c r="F763" s="240">
        <v>103.36</v>
      </c>
      <c r="G763" s="240">
        <v>175.16</v>
      </c>
      <c r="H763" s="240">
        <v>162.07900000000001</v>
      </c>
      <c r="I763" s="240">
        <v>11.534000000000001</v>
      </c>
      <c r="J763" s="240">
        <v>0.20799999999999999</v>
      </c>
    </row>
    <row r="764" spans="2:10">
      <c r="B764" s="240" t="s">
        <v>86</v>
      </c>
      <c r="C764" s="240">
        <v>117</v>
      </c>
      <c r="D764" s="240" t="s">
        <v>95</v>
      </c>
      <c r="E764" s="240">
        <v>-7.41</v>
      </c>
      <c r="F764" s="240">
        <v>-6.08</v>
      </c>
      <c r="G764" s="240">
        <v>3133.25</v>
      </c>
      <c r="H764" s="240">
        <v>5.8479999999999999</v>
      </c>
      <c r="I764" s="240">
        <v>-5.9189999999999996</v>
      </c>
      <c r="J764" s="240">
        <v>5.1999999999999998E-2</v>
      </c>
    </row>
    <row r="765" spans="2:10">
      <c r="B765" s="240" t="s">
        <v>86</v>
      </c>
      <c r="C765" s="240">
        <v>117</v>
      </c>
      <c r="D765" s="240" t="s">
        <v>96</v>
      </c>
      <c r="E765" s="240">
        <v>-7.41</v>
      </c>
      <c r="F765" s="240">
        <v>-6.08</v>
      </c>
      <c r="G765" s="240">
        <v>3133.25</v>
      </c>
      <c r="H765" s="240">
        <v>5.8479999999999999</v>
      </c>
      <c r="I765" s="240">
        <v>-5.9189999999999996</v>
      </c>
      <c r="J765" s="240">
        <v>5.1999999999999998E-2</v>
      </c>
    </row>
    <row r="766" spans="2:10">
      <c r="B766" s="240" t="s">
        <v>86</v>
      </c>
      <c r="C766" s="240">
        <v>117</v>
      </c>
      <c r="D766" s="240" t="s">
        <v>97</v>
      </c>
      <c r="E766" s="240">
        <v>-1.26</v>
      </c>
      <c r="F766" s="240">
        <v>0.39</v>
      </c>
      <c r="G766" s="240">
        <v>-78.12</v>
      </c>
      <c r="H766" s="240">
        <v>-0.16700000000000001</v>
      </c>
      <c r="I766" s="240">
        <v>-2.6680000000000001</v>
      </c>
      <c r="J766" s="240">
        <v>1E-3</v>
      </c>
    </row>
    <row r="767" spans="2:10">
      <c r="B767" s="240" t="s">
        <v>86</v>
      </c>
      <c r="C767" s="240">
        <v>117</v>
      </c>
      <c r="D767" s="240" t="s">
        <v>98</v>
      </c>
      <c r="E767" s="240">
        <v>0.4</v>
      </c>
      <c r="F767" s="240">
        <v>-9.65</v>
      </c>
      <c r="G767" s="240">
        <v>-7.78</v>
      </c>
      <c r="H767" s="240">
        <v>15.221</v>
      </c>
      <c r="I767" s="240">
        <v>0.57299999999999995</v>
      </c>
      <c r="J767" s="240">
        <v>8.9999999999999993E-3</v>
      </c>
    </row>
    <row r="768" spans="2:10">
      <c r="B768" s="240" t="s">
        <v>86</v>
      </c>
      <c r="C768" s="240">
        <v>117</v>
      </c>
      <c r="D768" s="240" t="s">
        <v>99</v>
      </c>
      <c r="E768" s="240">
        <v>-12.18</v>
      </c>
      <c r="F768" s="240">
        <v>-20.49</v>
      </c>
      <c r="G768" s="240">
        <v>2670.71</v>
      </c>
      <c r="H768" s="240">
        <v>31.021000000000001</v>
      </c>
      <c r="I768" s="240">
        <v>-17.23</v>
      </c>
      <c r="J768" s="240">
        <v>9.1999999999999998E-2</v>
      </c>
    </row>
    <row r="769" spans="2:10">
      <c r="B769" s="240" t="s">
        <v>86</v>
      </c>
      <c r="C769" s="240">
        <v>117</v>
      </c>
      <c r="D769" s="240" t="s">
        <v>100</v>
      </c>
      <c r="E769" s="240">
        <v>-12.84</v>
      </c>
      <c r="F769" s="240">
        <v>-0.49</v>
      </c>
      <c r="G769" s="240">
        <v>2705.11</v>
      </c>
      <c r="H769" s="240">
        <v>-1.0109999999999999</v>
      </c>
      <c r="I769" s="240">
        <v>-18.021999999999998</v>
      </c>
      <c r="J769" s="240">
        <v>8.2000000000000003E-2</v>
      </c>
    </row>
    <row r="770" spans="2:10">
      <c r="B770" s="240" t="s">
        <v>86</v>
      </c>
      <c r="C770" s="240">
        <v>117</v>
      </c>
      <c r="D770" s="240" t="s">
        <v>101</v>
      </c>
      <c r="E770" s="240">
        <v>-11.91</v>
      </c>
      <c r="F770" s="240">
        <v>-22.87</v>
      </c>
      <c r="G770" s="240">
        <v>2685.54</v>
      </c>
      <c r="H770" s="240">
        <v>34.640999999999998</v>
      </c>
      <c r="I770" s="240">
        <v>-16.699000000000002</v>
      </c>
      <c r="J770" s="240">
        <v>0.10299999999999999</v>
      </c>
    </row>
    <row r="771" spans="2:10">
      <c r="B771" s="240" t="s">
        <v>86</v>
      </c>
      <c r="C771" s="240">
        <v>117</v>
      </c>
      <c r="D771" s="240" t="s">
        <v>102</v>
      </c>
      <c r="E771" s="240">
        <v>-13.12</v>
      </c>
      <c r="F771" s="240">
        <v>1.89</v>
      </c>
      <c r="G771" s="240">
        <v>2690.28</v>
      </c>
      <c r="H771" s="240">
        <v>-4.6310000000000002</v>
      </c>
      <c r="I771" s="240">
        <v>-18.553000000000001</v>
      </c>
      <c r="J771" s="240">
        <v>7.0999999999999994E-2</v>
      </c>
    </row>
    <row r="772" spans="2:10">
      <c r="B772" s="240" t="s">
        <v>86</v>
      </c>
      <c r="C772" s="240">
        <v>117</v>
      </c>
      <c r="D772" s="240" t="s">
        <v>103</v>
      </c>
      <c r="E772" s="240">
        <v>-13.81</v>
      </c>
      <c r="F772" s="240">
        <v>-6.44</v>
      </c>
      <c r="G772" s="240">
        <v>2582.44</v>
      </c>
      <c r="H772" s="240">
        <v>9.6159999999999997</v>
      </c>
      <c r="I772" s="240">
        <v>-20.367000000000001</v>
      </c>
      <c r="J772" s="240">
        <v>2.5999999999999999E-2</v>
      </c>
    </row>
    <row r="773" spans="2:10">
      <c r="B773" s="240" t="s">
        <v>86</v>
      </c>
      <c r="C773" s="240">
        <v>117</v>
      </c>
      <c r="D773" s="240" t="s">
        <v>104</v>
      </c>
      <c r="E773" s="240">
        <v>-14.47</v>
      </c>
      <c r="F773" s="240">
        <v>13.56</v>
      </c>
      <c r="G773" s="240">
        <v>2616.84</v>
      </c>
      <c r="H773" s="240">
        <v>-22.416</v>
      </c>
      <c r="I773" s="240">
        <v>-21.158999999999999</v>
      </c>
      <c r="J773" s="240">
        <v>1.6E-2</v>
      </c>
    </row>
    <row r="774" spans="2:10">
      <c r="B774" s="240" t="s">
        <v>86</v>
      </c>
      <c r="C774" s="240">
        <v>117</v>
      </c>
      <c r="D774" s="240" t="s">
        <v>105</v>
      </c>
      <c r="E774" s="240">
        <v>-13.54</v>
      </c>
      <c r="F774" s="240">
        <v>-8.82</v>
      </c>
      <c r="G774" s="240">
        <v>2597.27</v>
      </c>
      <c r="H774" s="240">
        <v>13.237</v>
      </c>
      <c r="I774" s="240">
        <v>-19.835999999999999</v>
      </c>
      <c r="J774" s="240">
        <v>3.6999999999999998E-2</v>
      </c>
    </row>
    <row r="775" spans="2:10">
      <c r="B775" s="240" t="s">
        <v>86</v>
      </c>
      <c r="C775" s="240">
        <v>117</v>
      </c>
      <c r="D775" s="240" t="s">
        <v>106</v>
      </c>
      <c r="E775" s="240">
        <v>-14.75</v>
      </c>
      <c r="F775" s="240">
        <v>15.94</v>
      </c>
      <c r="G775" s="240">
        <v>2602.0100000000002</v>
      </c>
      <c r="H775" s="240">
        <v>-26.036000000000001</v>
      </c>
      <c r="I775" s="240">
        <v>-21.69</v>
      </c>
      <c r="J775" s="240">
        <v>5.0000000000000001E-3</v>
      </c>
    </row>
    <row r="776" spans="2:10">
      <c r="B776" s="240" t="s">
        <v>86</v>
      </c>
      <c r="C776" s="240">
        <v>117</v>
      </c>
      <c r="D776" s="240" t="s">
        <v>107</v>
      </c>
      <c r="E776" s="240">
        <v>-1.99</v>
      </c>
      <c r="F776" s="240">
        <v>-11.67</v>
      </c>
      <c r="G776" s="240">
        <v>3561.4</v>
      </c>
      <c r="H776" s="240">
        <v>12.707000000000001</v>
      </c>
      <c r="I776" s="240">
        <v>6.1840000000000002</v>
      </c>
      <c r="J776" s="240">
        <v>2.1999999999999999E-2</v>
      </c>
    </row>
    <row r="777" spans="2:10">
      <c r="B777" s="240" t="s">
        <v>86</v>
      </c>
      <c r="C777" s="240">
        <v>117</v>
      </c>
      <c r="D777" s="240" t="s">
        <v>108</v>
      </c>
      <c r="E777" s="240">
        <v>-2.65</v>
      </c>
      <c r="F777" s="240">
        <v>8.34</v>
      </c>
      <c r="G777" s="240">
        <v>3595.8</v>
      </c>
      <c r="H777" s="240">
        <v>-19.324999999999999</v>
      </c>
      <c r="I777" s="240">
        <v>5.3920000000000003</v>
      </c>
      <c r="J777" s="240">
        <v>1.2E-2</v>
      </c>
    </row>
    <row r="778" spans="2:10">
      <c r="B778" s="240" t="s">
        <v>86</v>
      </c>
      <c r="C778" s="240">
        <v>117</v>
      </c>
      <c r="D778" s="240" t="s">
        <v>109</v>
      </c>
      <c r="E778" s="240">
        <v>-1.71</v>
      </c>
      <c r="F778" s="240">
        <v>-14.04</v>
      </c>
      <c r="G778" s="240">
        <v>3576.23</v>
      </c>
      <c r="H778" s="240">
        <v>16.327999999999999</v>
      </c>
      <c r="I778" s="240">
        <v>6.7149999999999999</v>
      </c>
      <c r="J778" s="240">
        <v>3.3000000000000002E-2</v>
      </c>
    </row>
    <row r="779" spans="2:10">
      <c r="B779" s="240" t="s">
        <v>86</v>
      </c>
      <c r="C779" s="240">
        <v>117</v>
      </c>
      <c r="D779" s="240" t="s">
        <v>110</v>
      </c>
      <c r="E779" s="240">
        <v>-2.92</v>
      </c>
      <c r="F779" s="240">
        <v>10.71</v>
      </c>
      <c r="G779" s="240">
        <v>3580.97</v>
      </c>
      <c r="H779" s="240">
        <v>-22.945</v>
      </c>
      <c r="I779" s="240">
        <v>4.8609999999999998</v>
      </c>
      <c r="J779" s="240">
        <v>1E-3</v>
      </c>
    </row>
    <row r="780" spans="2:10">
      <c r="B780" s="240" t="s">
        <v>86</v>
      </c>
      <c r="C780" s="240">
        <v>117</v>
      </c>
      <c r="D780" s="240" t="s">
        <v>111</v>
      </c>
      <c r="E780" s="240">
        <v>-0.36</v>
      </c>
      <c r="F780" s="240">
        <v>-25.72</v>
      </c>
      <c r="G780" s="240">
        <v>3649.66</v>
      </c>
      <c r="H780" s="240">
        <v>34.112000000000002</v>
      </c>
      <c r="I780" s="240">
        <v>9.3209999999999997</v>
      </c>
      <c r="J780" s="240">
        <v>8.7999999999999995E-2</v>
      </c>
    </row>
    <row r="781" spans="2:10">
      <c r="B781" s="240" t="s">
        <v>86</v>
      </c>
      <c r="C781" s="240">
        <v>117</v>
      </c>
      <c r="D781" s="240" t="s">
        <v>112</v>
      </c>
      <c r="E781" s="240">
        <v>-1.02</v>
      </c>
      <c r="F781" s="240">
        <v>-5.71</v>
      </c>
      <c r="G781" s="240">
        <v>3684.07</v>
      </c>
      <c r="H781" s="240">
        <v>2.08</v>
      </c>
      <c r="I781" s="240">
        <v>8.5289999999999999</v>
      </c>
      <c r="J781" s="240">
        <v>7.8E-2</v>
      </c>
    </row>
    <row r="782" spans="2:10">
      <c r="B782" s="240" t="s">
        <v>86</v>
      </c>
      <c r="C782" s="240">
        <v>117</v>
      </c>
      <c r="D782" s="240" t="s">
        <v>113</v>
      </c>
      <c r="E782" s="240">
        <v>-0.08</v>
      </c>
      <c r="F782" s="240">
        <v>-28.09</v>
      </c>
      <c r="G782" s="240">
        <v>3664.5</v>
      </c>
      <c r="H782" s="240">
        <v>37.731999999999999</v>
      </c>
      <c r="I782" s="240">
        <v>9.8520000000000003</v>
      </c>
      <c r="J782" s="240">
        <v>9.9000000000000005E-2</v>
      </c>
    </row>
    <row r="783" spans="2:10">
      <c r="B783" s="240" t="s">
        <v>86</v>
      </c>
      <c r="C783" s="240">
        <v>117</v>
      </c>
      <c r="D783" s="240" t="s">
        <v>114</v>
      </c>
      <c r="E783" s="240">
        <v>-1.29</v>
      </c>
      <c r="F783" s="240">
        <v>-3.34</v>
      </c>
      <c r="G783" s="240">
        <v>3669.24</v>
      </c>
      <c r="H783" s="240">
        <v>-1.54</v>
      </c>
      <c r="I783" s="240">
        <v>7.9980000000000002</v>
      </c>
      <c r="J783" s="240">
        <v>6.7000000000000004E-2</v>
      </c>
    </row>
    <row r="784" spans="2:10">
      <c r="B784" s="240" t="s">
        <v>86</v>
      </c>
      <c r="C784" s="240">
        <v>117</v>
      </c>
      <c r="D784" s="240" t="s">
        <v>115</v>
      </c>
      <c r="E784" s="240">
        <v>-7.07</v>
      </c>
      <c r="F784" s="240">
        <v>-50.51</v>
      </c>
      <c r="G784" s="240">
        <v>2957.96</v>
      </c>
      <c r="H784" s="240">
        <v>77.253</v>
      </c>
      <c r="I784" s="240">
        <v>-6.7380000000000004</v>
      </c>
      <c r="J784" s="240">
        <v>8.8999999999999996E-2</v>
      </c>
    </row>
    <row r="785" spans="2:10">
      <c r="B785" s="240" t="s">
        <v>86</v>
      </c>
      <c r="C785" s="240">
        <v>117</v>
      </c>
      <c r="D785" s="240" t="s">
        <v>116</v>
      </c>
      <c r="E785" s="240">
        <v>-4.7699999999999996</v>
      </c>
      <c r="F785" s="240">
        <v>-47.63</v>
      </c>
      <c r="G785" s="240">
        <v>3178.3</v>
      </c>
      <c r="H785" s="240">
        <v>71.658000000000001</v>
      </c>
      <c r="I785" s="240">
        <v>-1.3140000000000001</v>
      </c>
      <c r="J785" s="240">
        <v>6.8000000000000005E-2</v>
      </c>
    </row>
    <row r="786" spans="2:10">
      <c r="B786" s="240" t="s">
        <v>86</v>
      </c>
      <c r="C786" s="240">
        <v>117</v>
      </c>
      <c r="D786" s="240" t="s">
        <v>117</v>
      </c>
      <c r="E786" s="240">
        <v>-7.56</v>
      </c>
      <c r="F786" s="240">
        <v>-46.29</v>
      </c>
      <c r="G786" s="240">
        <v>2931.48</v>
      </c>
      <c r="H786" s="240">
        <v>70.831000000000003</v>
      </c>
      <c r="I786" s="240">
        <v>-7.6790000000000003</v>
      </c>
      <c r="J786" s="240">
        <v>6.9000000000000006E-2</v>
      </c>
    </row>
    <row r="787" spans="2:10">
      <c r="B787" s="240" t="s">
        <v>86</v>
      </c>
      <c r="C787" s="240">
        <v>117</v>
      </c>
      <c r="D787" s="240" t="s">
        <v>118</v>
      </c>
      <c r="E787" s="240">
        <v>-4.28</v>
      </c>
      <c r="F787" s="240">
        <v>-51.84</v>
      </c>
      <c r="G787" s="240">
        <v>3204.78</v>
      </c>
      <c r="H787" s="240">
        <v>78.08</v>
      </c>
      <c r="I787" s="240">
        <v>-0.373</v>
      </c>
      <c r="J787" s="240">
        <v>8.7999999999999995E-2</v>
      </c>
    </row>
    <row r="788" spans="2:10">
      <c r="B788" s="240" t="s">
        <v>86</v>
      </c>
      <c r="C788" s="240">
        <v>117</v>
      </c>
      <c r="D788" s="240" t="s">
        <v>119</v>
      </c>
      <c r="E788" s="240">
        <v>-6.15</v>
      </c>
      <c r="F788" s="240">
        <v>-58.43</v>
      </c>
      <c r="G788" s="240">
        <v>3007.41</v>
      </c>
      <c r="H788" s="240">
        <v>89.320999999999998</v>
      </c>
      <c r="I788" s="240">
        <v>-4.968</v>
      </c>
      <c r="J788" s="240">
        <v>0.126</v>
      </c>
    </row>
    <row r="789" spans="2:10">
      <c r="B789" s="240" t="s">
        <v>86</v>
      </c>
      <c r="C789" s="240">
        <v>117</v>
      </c>
      <c r="D789" s="240" t="s">
        <v>120</v>
      </c>
      <c r="E789" s="240">
        <v>-3.85</v>
      </c>
      <c r="F789" s="240">
        <v>-55.55</v>
      </c>
      <c r="G789" s="240">
        <v>3227.75</v>
      </c>
      <c r="H789" s="240">
        <v>83.725999999999999</v>
      </c>
      <c r="I789" s="240">
        <v>0.45500000000000002</v>
      </c>
      <c r="J789" s="240">
        <v>0.106</v>
      </c>
    </row>
    <row r="790" spans="2:10">
      <c r="B790" s="240" t="s">
        <v>86</v>
      </c>
      <c r="C790" s="240">
        <v>117</v>
      </c>
      <c r="D790" s="240" t="s">
        <v>121</v>
      </c>
      <c r="E790" s="240">
        <v>-6.64</v>
      </c>
      <c r="F790" s="240">
        <v>-54.21</v>
      </c>
      <c r="G790" s="240">
        <v>2980.93</v>
      </c>
      <c r="H790" s="240">
        <v>82.899000000000001</v>
      </c>
      <c r="I790" s="240">
        <v>-5.9089999999999998</v>
      </c>
      <c r="J790" s="240">
        <v>0.106</v>
      </c>
    </row>
    <row r="791" spans="2:10">
      <c r="B791" s="240" t="s">
        <v>86</v>
      </c>
      <c r="C791" s="240">
        <v>117</v>
      </c>
      <c r="D791" s="240" t="s">
        <v>122</v>
      </c>
      <c r="E791" s="240">
        <v>-3.36</v>
      </c>
      <c r="F791" s="240">
        <v>-59.76</v>
      </c>
      <c r="G791" s="240">
        <v>3254.23</v>
      </c>
      <c r="H791" s="240">
        <v>90.147000000000006</v>
      </c>
      <c r="I791" s="240">
        <v>1.3959999999999999</v>
      </c>
      <c r="J791" s="240">
        <v>0.125</v>
      </c>
    </row>
    <row r="792" spans="2:10">
      <c r="B792" s="240" t="s">
        <v>86</v>
      </c>
      <c r="C792" s="240">
        <v>117</v>
      </c>
      <c r="D792" s="240" t="s">
        <v>123</v>
      </c>
      <c r="E792" s="240">
        <v>-10.06</v>
      </c>
      <c r="F792" s="240">
        <v>35.47</v>
      </c>
      <c r="G792" s="240">
        <v>3088.21</v>
      </c>
      <c r="H792" s="240">
        <v>-59.962000000000003</v>
      </c>
      <c r="I792" s="240">
        <v>-10.523</v>
      </c>
      <c r="J792" s="240">
        <v>3.5999999999999997E-2</v>
      </c>
    </row>
    <row r="793" spans="2:10">
      <c r="B793" s="240" t="s">
        <v>86</v>
      </c>
      <c r="C793" s="240">
        <v>117</v>
      </c>
      <c r="D793" s="240" t="s">
        <v>124</v>
      </c>
      <c r="E793" s="240">
        <v>-7.76</v>
      </c>
      <c r="F793" s="240">
        <v>38.35</v>
      </c>
      <c r="G793" s="240">
        <v>3308.55</v>
      </c>
      <c r="H793" s="240">
        <v>-65.555999999999997</v>
      </c>
      <c r="I793" s="240">
        <v>-5.0999999999999996</v>
      </c>
      <c r="J793" s="240">
        <v>1.4999999999999999E-2</v>
      </c>
    </row>
    <row r="794" spans="2:10">
      <c r="B794" s="240" t="s">
        <v>86</v>
      </c>
      <c r="C794" s="240">
        <v>117</v>
      </c>
      <c r="D794" s="240" t="s">
        <v>125</v>
      </c>
      <c r="E794" s="240">
        <v>-10.54</v>
      </c>
      <c r="F794" s="240">
        <v>39.68</v>
      </c>
      <c r="G794" s="240">
        <v>3061.73</v>
      </c>
      <c r="H794" s="240">
        <v>-66.382999999999996</v>
      </c>
      <c r="I794" s="240">
        <v>-11.464</v>
      </c>
      <c r="J794" s="240">
        <v>1.6E-2</v>
      </c>
    </row>
    <row r="795" spans="2:10">
      <c r="B795" s="240" t="s">
        <v>86</v>
      </c>
      <c r="C795" s="240">
        <v>117</v>
      </c>
      <c r="D795" s="240" t="s">
        <v>126</v>
      </c>
      <c r="E795" s="240">
        <v>-7.27</v>
      </c>
      <c r="F795" s="240">
        <v>34.14</v>
      </c>
      <c r="G795" s="240">
        <v>3335.03</v>
      </c>
      <c r="H795" s="240">
        <v>-59.134999999999998</v>
      </c>
      <c r="I795" s="240">
        <v>-4.1589999999999998</v>
      </c>
      <c r="J795" s="240">
        <v>3.5000000000000003E-2</v>
      </c>
    </row>
    <row r="796" spans="2:10">
      <c r="B796" s="240" t="s">
        <v>86</v>
      </c>
      <c r="C796" s="240">
        <v>117</v>
      </c>
      <c r="D796" s="240" t="s">
        <v>127</v>
      </c>
      <c r="E796" s="240">
        <v>-10.98</v>
      </c>
      <c r="F796" s="240">
        <v>43.39</v>
      </c>
      <c r="G796" s="240">
        <v>3038.76</v>
      </c>
      <c r="H796" s="240">
        <v>-72.028999999999996</v>
      </c>
      <c r="I796" s="240">
        <v>-12.292999999999999</v>
      </c>
      <c r="J796" s="240">
        <v>-1E-3</v>
      </c>
    </row>
    <row r="797" spans="2:10">
      <c r="B797" s="240" t="s">
        <v>86</v>
      </c>
      <c r="C797" s="240">
        <v>117</v>
      </c>
      <c r="D797" s="240" t="s">
        <v>128</v>
      </c>
      <c r="E797" s="240">
        <v>-8.68</v>
      </c>
      <c r="F797" s="240">
        <v>46.27</v>
      </c>
      <c r="G797" s="240">
        <v>3259.1</v>
      </c>
      <c r="H797" s="240">
        <v>-77.623999999999995</v>
      </c>
      <c r="I797" s="240">
        <v>-6.87</v>
      </c>
      <c r="J797" s="240">
        <v>-2.1999999999999999E-2</v>
      </c>
    </row>
    <row r="798" spans="2:10">
      <c r="B798" s="240" t="s">
        <v>86</v>
      </c>
      <c r="C798" s="240">
        <v>117</v>
      </c>
      <c r="D798" s="240" t="s">
        <v>129</v>
      </c>
      <c r="E798" s="240">
        <v>-11.46</v>
      </c>
      <c r="F798" s="240">
        <v>47.61</v>
      </c>
      <c r="G798" s="240">
        <v>3012.28</v>
      </c>
      <c r="H798" s="240">
        <v>-78.450999999999993</v>
      </c>
      <c r="I798" s="240">
        <v>-13.234</v>
      </c>
      <c r="J798" s="240">
        <v>-2.1000000000000001E-2</v>
      </c>
    </row>
    <row r="799" spans="2:10">
      <c r="B799" s="240" t="s">
        <v>86</v>
      </c>
      <c r="C799" s="240">
        <v>117</v>
      </c>
      <c r="D799" s="240" t="s">
        <v>130</v>
      </c>
      <c r="E799" s="240">
        <v>-8.19</v>
      </c>
      <c r="F799" s="240">
        <v>42.06</v>
      </c>
      <c r="G799" s="240">
        <v>3285.58</v>
      </c>
      <c r="H799" s="240">
        <v>-71.203000000000003</v>
      </c>
      <c r="I799" s="240">
        <v>-5.9290000000000003</v>
      </c>
      <c r="J799" s="240">
        <v>-2E-3</v>
      </c>
    </row>
    <row r="800" spans="2:10">
      <c r="B800" s="240" t="s">
        <v>86</v>
      </c>
      <c r="C800" s="240">
        <v>117</v>
      </c>
      <c r="D800" s="240" t="s">
        <v>131</v>
      </c>
      <c r="E800" s="240">
        <v>-10.92</v>
      </c>
      <c r="F800" s="240">
        <v>-20.88</v>
      </c>
      <c r="G800" s="240">
        <v>2748.82</v>
      </c>
      <c r="H800" s="240">
        <v>31.189</v>
      </c>
      <c r="I800" s="240">
        <v>-14.561999999999999</v>
      </c>
      <c r="J800" s="240">
        <v>9.1999999999999998E-2</v>
      </c>
    </row>
    <row r="801" spans="2:10">
      <c r="B801" s="240" t="s">
        <v>86</v>
      </c>
      <c r="C801" s="240">
        <v>117</v>
      </c>
      <c r="D801" s="240" t="s">
        <v>132</v>
      </c>
      <c r="E801" s="240">
        <v>-11.58</v>
      </c>
      <c r="F801" s="240">
        <v>-0.88</v>
      </c>
      <c r="G801" s="240">
        <v>2783.23</v>
      </c>
      <c r="H801" s="240">
        <v>-0.84299999999999997</v>
      </c>
      <c r="I801" s="240">
        <v>-15.353999999999999</v>
      </c>
      <c r="J801" s="240">
        <v>8.1000000000000003E-2</v>
      </c>
    </row>
    <row r="802" spans="2:10">
      <c r="B802" s="240" t="s">
        <v>86</v>
      </c>
      <c r="C802" s="240">
        <v>117</v>
      </c>
      <c r="D802" s="240" t="s">
        <v>133</v>
      </c>
      <c r="E802" s="240">
        <v>-10.64</v>
      </c>
      <c r="F802" s="240">
        <v>-23.26</v>
      </c>
      <c r="G802" s="240">
        <v>2763.65</v>
      </c>
      <c r="H802" s="240">
        <v>34.808999999999997</v>
      </c>
      <c r="I802" s="240">
        <v>-14.031000000000001</v>
      </c>
      <c r="J802" s="240">
        <v>0.10299999999999999</v>
      </c>
    </row>
    <row r="803" spans="2:10">
      <c r="B803" s="240" t="s">
        <v>86</v>
      </c>
      <c r="C803" s="240">
        <v>117</v>
      </c>
      <c r="D803" s="240" t="s">
        <v>134</v>
      </c>
      <c r="E803" s="240">
        <v>-11.85</v>
      </c>
      <c r="F803" s="240">
        <v>1.5</v>
      </c>
      <c r="G803" s="240">
        <v>2768.39</v>
      </c>
      <c r="H803" s="240">
        <v>-4.4640000000000004</v>
      </c>
      <c r="I803" s="240">
        <v>-15.885</v>
      </c>
      <c r="J803" s="240">
        <v>7.0000000000000007E-2</v>
      </c>
    </row>
    <row r="804" spans="2:10">
      <c r="B804" s="240" t="s">
        <v>86</v>
      </c>
      <c r="C804" s="240">
        <v>117</v>
      </c>
      <c r="D804" s="240" t="s">
        <v>135</v>
      </c>
      <c r="E804" s="240">
        <v>-12.55</v>
      </c>
      <c r="F804" s="240">
        <v>-6.83</v>
      </c>
      <c r="G804" s="240">
        <v>2660.55</v>
      </c>
      <c r="H804" s="240">
        <v>9.7840000000000007</v>
      </c>
      <c r="I804" s="240">
        <v>-17.699000000000002</v>
      </c>
      <c r="J804" s="240">
        <v>2.5999999999999999E-2</v>
      </c>
    </row>
    <row r="805" spans="2:10">
      <c r="B805" s="240" t="s">
        <v>86</v>
      </c>
      <c r="C805" s="240">
        <v>117</v>
      </c>
      <c r="D805" s="240" t="s">
        <v>136</v>
      </c>
      <c r="E805" s="240">
        <v>-13.2</v>
      </c>
      <c r="F805" s="240">
        <v>13.17</v>
      </c>
      <c r="G805" s="240">
        <v>2694.96</v>
      </c>
      <c r="H805" s="240">
        <v>-22.248000000000001</v>
      </c>
      <c r="I805" s="240">
        <v>-18.491</v>
      </c>
      <c r="J805" s="240">
        <v>1.4999999999999999E-2</v>
      </c>
    </row>
    <row r="806" spans="2:10">
      <c r="B806" s="240" t="s">
        <v>86</v>
      </c>
      <c r="C806" s="240">
        <v>117</v>
      </c>
      <c r="D806" s="240" t="s">
        <v>137</v>
      </c>
      <c r="E806" s="240">
        <v>-12.27</v>
      </c>
      <c r="F806" s="240">
        <v>-9.2100000000000009</v>
      </c>
      <c r="G806" s="240">
        <v>2675.39</v>
      </c>
      <c r="H806" s="240">
        <v>13.404</v>
      </c>
      <c r="I806" s="240">
        <v>-17.167999999999999</v>
      </c>
      <c r="J806" s="240">
        <v>3.6999999999999998E-2</v>
      </c>
    </row>
    <row r="807" spans="2:10">
      <c r="B807" s="240" t="s">
        <v>86</v>
      </c>
      <c r="C807" s="240">
        <v>117</v>
      </c>
      <c r="D807" s="240" t="s">
        <v>138</v>
      </c>
      <c r="E807" s="240">
        <v>-13.48</v>
      </c>
      <c r="F807" s="240">
        <v>15.55</v>
      </c>
      <c r="G807" s="240">
        <v>2680.13</v>
      </c>
      <c r="H807" s="240">
        <v>-25.867999999999999</v>
      </c>
      <c r="I807" s="240">
        <v>-19.021000000000001</v>
      </c>
      <c r="J807" s="240">
        <v>4.0000000000000001E-3</v>
      </c>
    </row>
    <row r="808" spans="2:10">
      <c r="B808" s="240" t="s">
        <v>86</v>
      </c>
      <c r="C808" s="240">
        <v>117</v>
      </c>
      <c r="D808" s="240" t="s">
        <v>139</v>
      </c>
      <c r="E808" s="240">
        <v>-7.47</v>
      </c>
      <c r="F808" s="240">
        <v>-40.85</v>
      </c>
      <c r="G808" s="240">
        <v>2965.74</v>
      </c>
      <c r="H808" s="240">
        <v>62.031999999999996</v>
      </c>
      <c r="I808" s="240">
        <v>-7.3109999999999999</v>
      </c>
      <c r="J808" s="240">
        <v>0.08</v>
      </c>
    </row>
    <row r="809" spans="2:10">
      <c r="B809" s="240" t="s">
        <v>86</v>
      </c>
      <c r="C809" s="240">
        <v>117</v>
      </c>
      <c r="D809" s="240" t="s">
        <v>140</v>
      </c>
      <c r="E809" s="240">
        <v>-5.17</v>
      </c>
      <c r="F809" s="240">
        <v>-37.97</v>
      </c>
      <c r="G809" s="240">
        <v>3186.08</v>
      </c>
      <c r="H809" s="240">
        <v>56.436999999999998</v>
      </c>
      <c r="I809" s="240">
        <v>-1.887</v>
      </c>
      <c r="J809" s="240">
        <v>5.8999999999999997E-2</v>
      </c>
    </row>
    <row r="810" spans="2:10">
      <c r="B810" s="240" t="s">
        <v>86</v>
      </c>
      <c r="C810" s="240">
        <v>117</v>
      </c>
      <c r="D810" s="240" t="s">
        <v>141</v>
      </c>
      <c r="E810" s="240">
        <v>-7.96</v>
      </c>
      <c r="F810" s="240">
        <v>-36.64</v>
      </c>
      <c r="G810" s="240">
        <v>2939.26</v>
      </c>
      <c r="H810" s="240">
        <v>55.610999999999997</v>
      </c>
      <c r="I810" s="240">
        <v>-8.2520000000000007</v>
      </c>
      <c r="J810" s="240">
        <v>0.06</v>
      </c>
    </row>
    <row r="811" spans="2:10">
      <c r="B811" s="240" t="s">
        <v>86</v>
      </c>
      <c r="C811" s="240">
        <v>117</v>
      </c>
      <c r="D811" s="240" t="s">
        <v>142</v>
      </c>
      <c r="E811" s="240">
        <v>-4.68</v>
      </c>
      <c r="F811" s="240">
        <v>-42.19</v>
      </c>
      <c r="G811" s="240">
        <v>3212.56</v>
      </c>
      <c r="H811" s="240">
        <v>62.859000000000002</v>
      </c>
      <c r="I811" s="240">
        <v>-0.94599999999999995</v>
      </c>
      <c r="J811" s="240">
        <v>7.9000000000000001E-2</v>
      </c>
    </row>
    <row r="812" spans="2:10">
      <c r="B812" s="240" t="s">
        <v>86</v>
      </c>
      <c r="C812" s="240">
        <v>117</v>
      </c>
      <c r="D812" s="240" t="s">
        <v>143</v>
      </c>
      <c r="E812" s="240">
        <v>-6.55</v>
      </c>
      <c r="F812" s="240">
        <v>-48.77</v>
      </c>
      <c r="G812" s="240">
        <v>3015.19</v>
      </c>
      <c r="H812" s="240">
        <v>74.099999999999994</v>
      </c>
      <c r="I812" s="240">
        <v>-5.5410000000000004</v>
      </c>
      <c r="J812" s="240">
        <v>0.11700000000000001</v>
      </c>
    </row>
    <row r="813" spans="2:10">
      <c r="B813" s="240" t="s">
        <v>86</v>
      </c>
      <c r="C813" s="240">
        <v>117</v>
      </c>
      <c r="D813" s="240" t="s">
        <v>144</v>
      </c>
      <c r="E813" s="240">
        <v>-4.25</v>
      </c>
      <c r="F813" s="240">
        <v>-45.89</v>
      </c>
      <c r="G813" s="240">
        <v>3235.52</v>
      </c>
      <c r="H813" s="240">
        <v>68.504999999999995</v>
      </c>
      <c r="I813" s="240">
        <v>-0.11799999999999999</v>
      </c>
      <c r="J813" s="240">
        <v>9.6000000000000002E-2</v>
      </c>
    </row>
    <row r="814" spans="2:10">
      <c r="B814" s="240" t="s">
        <v>86</v>
      </c>
      <c r="C814" s="240">
        <v>117</v>
      </c>
      <c r="D814" s="240" t="s">
        <v>145</v>
      </c>
      <c r="E814" s="240">
        <v>-7.04</v>
      </c>
      <c r="F814" s="240">
        <v>-44.56</v>
      </c>
      <c r="G814" s="240">
        <v>2988.71</v>
      </c>
      <c r="H814" s="240">
        <v>67.677999999999997</v>
      </c>
      <c r="I814" s="240">
        <v>-6.4820000000000002</v>
      </c>
      <c r="J814" s="240">
        <v>9.7000000000000003E-2</v>
      </c>
    </row>
    <row r="815" spans="2:10">
      <c r="B815" s="240" t="s">
        <v>86</v>
      </c>
      <c r="C815" s="240">
        <v>117</v>
      </c>
      <c r="D815" s="240" t="s">
        <v>146</v>
      </c>
      <c r="E815" s="240">
        <v>-3.76</v>
      </c>
      <c r="F815" s="240">
        <v>-50.11</v>
      </c>
      <c r="G815" s="240">
        <v>3262</v>
      </c>
      <c r="H815" s="240">
        <v>74.926000000000002</v>
      </c>
      <c r="I815" s="240">
        <v>0.82299999999999995</v>
      </c>
      <c r="J815" s="240">
        <v>0.11600000000000001</v>
      </c>
    </row>
    <row r="816" spans="2:10">
      <c r="B816" s="240" t="s">
        <v>86</v>
      </c>
      <c r="C816" s="240">
        <v>117</v>
      </c>
      <c r="D816" s="240" t="s">
        <v>147</v>
      </c>
      <c r="E816" s="240">
        <v>-13.52</v>
      </c>
      <c r="F816" s="240">
        <v>-9.8800000000000008</v>
      </c>
      <c r="G816" s="240">
        <v>4626.24</v>
      </c>
      <c r="H816" s="240">
        <v>10.484</v>
      </c>
      <c r="I816" s="240">
        <v>-13.445</v>
      </c>
      <c r="J816" s="240">
        <v>0.08</v>
      </c>
    </row>
    <row r="817" spans="2:10">
      <c r="B817" s="240" t="s">
        <v>86</v>
      </c>
      <c r="C817" s="240">
        <v>117</v>
      </c>
      <c r="D817" s="240" t="s">
        <v>148</v>
      </c>
      <c r="E817" s="240">
        <v>-9.68</v>
      </c>
      <c r="F817" s="240">
        <v>-11.14</v>
      </c>
      <c r="G817" s="240">
        <v>4866.71</v>
      </c>
      <c r="H817" s="240">
        <v>11.093</v>
      </c>
      <c r="I817" s="240">
        <v>-5.2859999999999996</v>
      </c>
      <c r="J817" s="240">
        <v>7.8E-2</v>
      </c>
    </row>
    <row r="818" spans="2:10">
      <c r="B818" s="240" t="s">
        <v>86</v>
      </c>
      <c r="C818" s="240">
        <v>117</v>
      </c>
      <c r="D818" s="240" t="s">
        <v>149</v>
      </c>
      <c r="E818" s="240">
        <v>-11</v>
      </c>
      <c r="F818" s="240">
        <v>-25.25</v>
      </c>
      <c r="G818" s="240">
        <v>4734.59</v>
      </c>
      <c r="H818" s="240">
        <v>34.049999999999997</v>
      </c>
      <c r="I818" s="240">
        <v>-8.4890000000000008</v>
      </c>
      <c r="J818" s="240">
        <v>9.2999999999999999E-2</v>
      </c>
    </row>
    <row r="819" spans="2:10">
      <c r="B819" s="240" t="s">
        <v>86</v>
      </c>
      <c r="C819" s="240">
        <v>117</v>
      </c>
      <c r="D819" s="240" t="s">
        <v>150</v>
      </c>
      <c r="E819" s="240">
        <v>-12.21</v>
      </c>
      <c r="F819" s="240">
        <v>4.2300000000000004</v>
      </c>
      <c r="G819" s="240">
        <v>4758.3599999999997</v>
      </c>
      <c r="H819" s="240">
        <v>-12.473000000000001</v>
      </c>
      <c r="I819" s="240">
        <v>-10.242000000000001</v>
      </c>
      <c r="J819" s="240">
        <v>6.5000000000000002E-2</v>
      </c>
    </row>
    <row r="820" spans="2:10">
      <c r="B820" s="240" t="s">
        <v>86</v>
      </c>
      <c r="C820" s="240">
        <v>117</v>
      </c>
      <c r="D820" s="240" t="s">
        <v>151</v>
      </c>
      <c r="E820" s="240">
        <v>0.34</v>
      </c>
      <c r="F820" s="240">
        <v>22.43</v>
      </c>
      <c r="G820" s="240">
        <v>3586.44</v>
      </c>
      <c r="H820" s="240">
        <v>49.375999999999998</v>
      </c>
      <c r="I820" s="240">
        <v>10.226000000000001</v>
      </c>
      <c r="J820" s="240">
        <v>0.14899999999999999</v>
      </c>
    </row>
    <row r="821" spans="2:10">
      <c r="B821" s="240" t="s">
        <v>86</v>
      </c>
      <c r="C821" s="240">
        <v>117</v>
      </c>
      <c r="D821" s="240" t="s">
        <v>152</v>
      </c>
      <c r="E821" s="240">
        <v>-15.17</v>
      </c>
      <c r="F821" s="240">
        <v>-34.58</v>
      </c>
      <c r="G821" s="240">
        <v>2680.07</v>
      </c>
      <c r="H821" s="240">
        <v>-37.679000000000002</v>
      </c>
      <c r="I821" s="240">
        <v>-22.064</v>
      </c>
      <c r="J821" s="240">
        <v>-4.4999999999999998E-2</v>
      </c>
    </row>
    <row r="822" spans="2:10">
      <c r="B822" s="240" t="s">
        <v>86</v>
      </c>
      <c r="C822" s="240">
        <v>117</v>
      </c>
      <c r="D822" s="240" t="s">
        <v>153</v>
      </c>
      <c r="E822" s="240">
        <v>-1.68</v>
      </c>
      <c r="F822" s="240">
        <v>42.59</v>
      </c>
      <c r="G822" s="240">
        <v>3393.78</v>
      </c>
      <c r="H822" s="240">
        <v>81.611000000000004</v>
      </c>
      <c r="I822" s="240">
        <v>5.1559999999999997</v>
      </c>
      <c r="J822" s="240">
        <v>0.16</v>
      </c>
    </row>
    <row r="823" spans="2:10">
      <c r="B823" s="240" t="s">
        <v>86</v>
      </c>
      <c r="C823" s="240">
        <v>117</v>
      </c>
      <c r="D823" s="240" t="s">
        <v>154</v>
      </c>
      <c r="E823" s="240">
        <v>-13.15</v>
      </c>
      <c r="F823" s="240">
        <v>-54.75</v>
      </c>
      <c r="G823" s="240">
        <v>2872.73</v>
      </c>
      <c r="H823" s="240">
        <v>-69.915000000000006</v>
      </c>
      <c r="I823" s="240">
        <v>-16.992999999999999</v>
      </c>
      <c r="J823" s="240">
        <v>-5.5E-2</v>
      </c>
    </row>
    <row r="824" spans="2:10">
      <c r="B824" s="240" t="s">
        <v>86</v>
      </c>
      <c r="C824" s="240">
        <v>117</v>
      </c>
      <c r="D824" s="240" t="s">
        <v>155</v>
      </c>
      <c r="E824" s="240">
        <v>8.8699999999999992</v>
      </c>
      <c r="F824" s="240">
        <v>63.19</v>
      </c>
      <c r="G824" s="240">
        <v>3989.08</v>
      </c>
      <c r="H824" s="240">
        <v>112.91200000000001</v>
      </c>
      <c r="I824" s="240">
        <v>27.651</v>
      </c>
      <c r="J824" s="240">
        <v>0.29499999999999998</v>
      </c>
    </row>
    <row r="825" spans="2:10">
      <c r="B825" s="240" t="s">
        <v>86</v>
      </c>
      <c r="C825" s="240">
        <v>117</v>
      </c>
      <c r="D825" s="240" t="s">
        <v>156</v>
      </c>
      <c r="E825" s="240">
        <v>-23.69</v>
      </c>
      <c r="F825" s="240">
        <v>-75.34</v>
      </c>
      <c r="G825" s="240">
        <v>2277.4299999999998</v>
      </c>
      <c r="H825" s="240">
        <v>-101.215</v>
      </c>
      <c r="I825" s="240">
        <v>-39.488999999999997</v>
      </c>
      <c r="J825" s="240">
        <v>-0.19</v>
      </c>
    </row>
    <row r="826" spans="2:10">
      <c r="B826" s="240" t="s">
        <v>86</v>
      </c>
      <c r="C826" s="240">
        <v>117</v>
      </c>
      <c r="D826" s="240" t="s">
        <v>157</v>
      </c>
      <c r="E826" s="240">
        <v>3.54</v>
      </c>
      <c r="F826" s="240">
        <v>108.76</v>
      </c>
      <c r="G826" s="240">
        <v>3549.4</v>
      </c>
      <c r="H826" s="240">
        <v>185.459</v>
      </c>
      <c r="I826" s="240">
        <v>14.648</v>
      </c>
      <c r="J826" s="240">
        <v>0.314</v>
      </c>
    </row>
    <row r="827" spans="2:10">
      <c r="B827" s="240" t="s">
        <v>86</v>
      </c>
      <c r="C827" s="240">
        <v>117</v>
      </c>
      <c r="D827" s="240" t="s">
        <v>158</v>
      </c>
      <c r="E827" s="240">
        <v>-18.37</v>
      </c>
      <c r="F827" s="240">
        <v>-120.91</v>
      </c>
      <c r="G827" s="240">
        <v>2717.11</v>
      </c>
      <c r="H827" s="240">
        <v>-173.76300000000001</v>
      </c>
      <c r="I827" s="240">
        <v>-26.486000000000001</v>
      </c>
      <c r="J827" s="240">
        <v>-0.21</v>
      </c>
    </row>
    <row r="828" spans="2:10">
      <c r="B828" s="240" t="s">
        <v>86</v>
      </c>
      <c r="C828" s="240">
        <v>160</v>
      </c>
      <c r="D828" s="240" t="s">
        <v>87</v>
      </c>
      <c r="E828" s="240">
        <v>-1.62</v>
      </c>
      <c r="F828" s="240">
        <v>0.55000000000000004</v>
      </c>
      <c r="G828" s="240">
        <v>4.5599999999999996</v>
      </c>
      <c r="H828" s="240">
        <v>-0.54600000000000004</v>
      </c>
      <c r="I828" s="240">
        <v>-2.633</v>
      </c>
      <c r="J828" s="240">
        <v>7.0000000000000001E-3</v>
      </c>
    </row>
    <row r="829" spans="2:10">
      <c r="B829" s="240" t="s">
        <v>86</v>
      </c>
      <c r="C829" s="240">
        <v>160</v>
      </c>
      <c r="D829" s="240" t="s">
        <v>88</v>
      </c>
      <c r="E829" s="240">
        <v>0.08</v>
      </c>
      <c r="F829" s="240">
        <v>-7.5</v>
      </c>
      <c r="G829" s="240">
        <v>-39.659999999999997</v>
      </c>
      <c r="H829" s="240">
        <v>13.019</v>
      </c>
      <c r="I829" s="240">
        <v>0.106</v>
      </c>
      <c r="J829" s="240">
        <v>3.0000000000000001E-3</v>
      </c>
    </row>
    <row r="830" spans="2:10">
      <c r="B830" s="240" t="s">
        <v>86</v>
      </c>
      <c r="C830" s="240">
        <v>160</v>
      </c>
      <c r="D830" s="240" t="s">
        <v>89</v>
      </c>
      <c r="E830" s="240">
        <v>-2.0099999999999998</v>
      </c>
      <c r="F830" s="240">
        <v>0.26</v>
      </c>
      <c r="G830" s="240">
        <v>4.07</v>
      </c>
      <c r="H830" s="240">
        <v>1.7000000000000001E-2</v>
      </c>
      <c r="I830" s="240">
        <v>-3.2509999999999999</v>
      </c>
      <c r="J830" s="240">
        <v>-6.0000000000000001E-3</v>
      </c>
    </row>
    <row r="831" spans="2:10">
      <c r="B831" s="240" t="s">
        <v>86</v>
      </c>
      <c r="C831" s="240">
        <v>160</v>
      </c>
      <c r="D831" s="240" t="s">
        <v>90</v>
      </c>
      <c r="E831" s="240">
        <v>0.28999999999999998</v>
      </c>
      <c r="F831" s="240">
        <v>-7.34</v>
      </c>
      <c r="G831" s="240">
        <v>-39.380000000000003</v>
      </c>
      <c r="H831" s="240">
        <v>12.7</v>
      </c>
      <c r="I831" s="240">
        <v>0.45500000000000002</v>
      </c>
      <c r="J831" s="240">
        <v>1.0999999999999999E-2</v>
      </c>
    </row>
    <row r="832" spans="2:10">
      <c r="B832" s="240" t="s">
        <v>86</v>
      </c>
      <c r="C832" s="240">
        <v>160</v>
      </c>
      <c r="D832" s="240" t="s">
        <v>12</v>
      </c>
      <c r="E832" s="240">
        <v>-1223.3499999999999</v>
      </c>
      <c r="F832" s="240">
        <v>238.89</v>
      </c>
      <c r="G832" s="240">
        <v>1424.81</v>
      </c>
      <c r="H832" s="240">
        <v>-172.29499999999999</v>
      </c>
      <c r="I832" s="240">
        <v>-1974.306</v>
      </c>
      <c r="J832" s="240">
        <v>1.36</v>
      </c>
    </row>
    <row r="833" spans="2:10">
      <c r="B833" s="240" t="s">
        <v>86</v>
      </c>
      <c r="C833" s="240">
        <v>160</v>
      </c>
      <c r="D833" s="240" t="s">
        <v>13</v>
      </c>
      <c r="E833" s="240">
        <v>39.770000000000003</v>
      </c>
      <c r="F833" s="240">
        <v>-5266.71</v>
      </c>
      <c r="G833" s="240">
        <v>-23294.9</v>
      </c>
      <c r="H833" s="240">
        <v>9182.982</v>
      </c>
      <c r="I833" s="240">
        <v>52.347999999999999</v>
      </c>
      <c r="J833" s="240">
        <v>1.8069999999999999</v>
      </c>
    </row>
    <row r="834" spans="2:10">
      <c r="B834" s="240" t="s">
        <v>86</v>
      </c>
      <c r="C834" s="240">
        <v>160</v>
      </c>
      <c r="D834" s="240" t="s">
        <v>14</v>
      </c>
      <c r="E834" s="240">
        <v>-77.61</v>
      </c>
      <c r="F834" s="240">
        <v>-60.33</v>
      </c>
      <c r="G834" s="240">
        <v>-107.18</v>
      </c>
      <c r="H834" s="240">
        <v>114.49299999999999</v>
      </c>
      <c r="I834" s="240">
        <v>-123.52500000000001</v>
      </c>
      <c r="J834" s="240">
        <v>-2.601</v>
      </c>
    </row>
    <row r="835" spans="2:10">
      <c r="B835" s="240" t="s">
        <v>86</v>
      </c>
      <c r="C835" s="240">
        <v>160</v>
      </c>
      <c r="D835" s="240" t="s">
        <v>91</v>
      </c>
      <c r="E835" s="240">
        <v>1.98</v>
      </c>
      <c r="F835" s="240">
        <v>0.99</v>
      </c>
      <c r="G835" s="240">
        <v>7.75</v>
      </c>
      <c r="H835" s="240">
        <v>1.853</v>
      </c>
      <c r="I835" s="240">
        <v>3.1760000000000002</v>
      </c>
      <c r="J835" s="240">
        <v>1.4E-2</v>
      </c>
    </row>
    <row r="836" spans="2:10">
      <c r="B836" s="240" t="s">
        <v>86</v>
      </c>
      <c r="C836" s="240">
        <v>160</v>
      </c>
      <c r="D836" s="240" t="s">
        <v>92</v>
      </c>
      <c r="E836" s="240">
        <v>0.56000000000000005</v>
      </c>
      <c r="F836" s="240">
        <v>7.33</v>
      </c>
      <c r="G836" s="240">
        <v>29.66</v>
      </c>
      <c r="H836" s="240">
        <v>12.891999999999999</v>
      </c>
      <c r="I836" s="240">
        <v>0.88500000000000001</v>
      </c>
      <c r="J836" s="240">
        <v>1.7000000000000001E-2</v>
      </c>
    </row>
    <row r="837" spans="2:10">
      <c r="B837" s="240" t="s">
        <v>86</v>
      </c>
      <c r="C837" s="240">
        <v>160</v>
      </c>
      <c r="D837" s="240" t="s">
        <v>93</v>
      </c>
      <c r="E837" s="240">
        <v>4.96</v>
      </c>
      <c r="F837" s="240">
        <v>2.46</v>
      </c>
      <c r="G837" s="240">
        <v>20.54</v>
      </c>
      <c r="H837" s="240">
        <v>4.5599999999999996</v>
      </c>
      <c r="I837" s="240">
        <v>7.9340000000000002</v>
      </c>
      <c r="J837" s="240">
        <v>3.5999999999999997E-2</v>
      </c>
    </row>
    <row r="838" spans="2:10">
      <c r="B838" s="240" t="s">
        <v>86</v>
      </c>
      <c r="C838" s="240">
        <v>160</v>
      </c>
      <c r="D838" s="240" t="s">
        <v>94</v>
      </c>
      <c r="E838" s="240">
        <v>1.35</v>
      </c>
      <c r="F838" s="240">
        <v>16.940000000000001</v>
      </c>
      <c r="G838" s="240">
        <v>61.63</v>
      </c>
      <c r="H838" s="240">
        <v>29.873000000000001</v>
      </c>
      <c r="I838" s="240">
        <v>2.129</v>
      </c>
      <c r="J838" s="240">
        <v>4.1000000000000002E-2</v>
      </c>
    </row>
    <row r="839" spans="2:10">
      <c r="B839" s="240" t="s">
        <v>86</v>
      </c>
      <c r="C839" s="240">
        <v>160</v>
      </c>
      <c r="D839" s="240" t="s">
        <v>95</v>
      </c>
      <c r="E839" s="240">
        <v>-0.74</v>
      </c>
      <c r="F839" s="240">
        <v>6.19</v>
      </c>
      <c r="G839" s="240">
        <v>769.29</v>
      </c>
      <c r="H839" s="240">
        <v>-7.9009999999999998</v>
      </c>
      <c r="I839" s="240">
        <v>-0.52400000000000002</v>
      </c>
      <c r="J839" s="240">
        <v>0.01</v>
      </c>
    </row>
    <row r="840" spans="2:10">
      <c r="B840" s="240" t="s">
        <v>86</v>
      </c>
      <c r="C840" s="240">
        <v>160</v>
      </c>
      <c r="D840" s="240" t="s">
        <v>96</v>
      </c>
      <c r="E840" s="240">
        <v>-0.74</v>
      </c>
      <c r="F840" s="240">
        <v>6.19</v>
      </c>
      <c r="G840" s="240">
        <v>769.29</v>
      </c>
      <c r="H840" s="240">
        <v>-7.9009999999999998</v>
      </c>
      <c r="I840" s="240">
        <v>-0.52400000000000002</v>
      </c>
      <c r="J840" s="240">
        <v>0.01</v>
      </c>
    </row>
    <row r="841" spans="2:10">
      <c r="B841" s="240" t="s">
        <v>86</v>
      </c>
      <c r="C841" s="240">
        <v>160</v>
      </c>
      <c r="D841" s="240" t="s">
        <v>97</v>
      </c>
      <c r="E841" s="240">
        <v>-0.48</v>
      </c>
      <c r="F841" s="240">
        <v>7.0000000000000007E-2</v>
      </c>
      <c r="G841" s="240">
        <v>0.25</v>
      </c>
      <c r="H841" s="240">
        <v>-3.7999999999999999E-2</v>
      </c>
      <c r="I841" s="240">
        <v>-0.73499999999999999</v>
      </c>
      <c r="J841" s="240">
        <v>0</v>
      </c>
    </row>
    <row r="842" spans="2:10">
      <c r="B842" s="240" t="s">
        <v>86</v>
      </c>
      <c r="C842" s="240">
        <v>160</v>
      </c>
      <c r="D842" s="240" t="s">
        <v>98</v>
      </c>
      <c r="E842" s="240">
        <v>0.05</v>
      </c>
      <c r="F842" s="240">
        <v>-1.87</v>
      </c>
      <c r="G842" s="240">
        <v>-7.61</v>
      </c>
      <c r="H842" s="240">
        <v>3.2229999999999999</v>
      </c>
      <c r="I842" s="240">
        <v>7.6999999999999999E-2</v>
      </c>
      <c r="J842" s="240">
        <v>2E-3</v>
      </c>
    </row>
    <row r="843" spans="2:10">
      <c r="B843" s="240" t="s">
        <v>86</v>
      </c>
      <c r="C843" s="240">
        <v>160</v>
      </c>
      <c r="D843" s="240" t="s">
        <v>99</v>
      </c>
      <c r="E843" s="240">
        <v>-2.82</v>
      </c>
      <c r="F843" s="240">
        <v>4.5599999999999996</v>
      </c>
      <c r="G843" s="240">
        <v>762.2</v>
      </c>
      <c r="H843" s="240">
        <v>-4.58</v>
      </c>
      <c r="I843" s="240">
        <v>-3.86</v>
      </c>
      <c r="J843" s="240">
        <v>1.7999999999999999E-2</v>
      </c>
    </row>
    <row r="844" spans="2:10">
      <c r="B844" s="240" t="s">
        <v>86</v>
      </c>
      <c r="C844" s="240">
        <v>160</v>
      </c>
      <c r="D844" s="240" t="s">
        <v>100</v>
      </c>
      <c r="E844" s="240">
        <v>-2.86</v>
      </c>
      <c r="F844" s="240">
        <v>9.06</v>
      </c>
      <c r="G844" s="240">
        <v>786</v>
      </c>
      <c r="H844" s="240">
        <v>-12.391</v>
      </c>
      <c r="I844" s="240">
        <v>-3.923</v>
      </c>
      <c r="J844" s="240">
        <v>1.6E-2</v>
      </c>
    </row>
    <row r="845" spans="2:10">
      <c r="B845" s="240" t="s">
        <v>86</v>
      </c>
      <c r="C845" s="240">
        <v>160</v>
      </c>
      <c r="D845" s="240" t="s">
        <v>101</v>
      </c>
      <c r="E845" s="240">
        <v>-2.75</v>
      </c>
      <c r="F845" s="240">
        <v>4.6100000000000003</v>
      </c>
      <c r="G845" s="240">
        <v>762.28</v>
      </c>
      <c r="H845" s="240">
        <v>-4.6749999999999998</v>
      </c>
      <c r="I845" s="240">
        <v>-3.7549999999999999</v>
      </c>
      <c r="J845" s="240">
        <v>0.02</v>
      </c>
    </row>
    <row r="846" spans="2:10">
      <c r="B846" s="240" t="s">
        <v>86</v>
      </c>
      <c r="C846" s="240">
        <v>160</v>
      </c>
      <c r="D846" s="240" t="s">
        <v>102</v>
      </c>
      <c r="E846" s="240">
        <v>-2.93</v>
      </c>
      <c r="F846" s="240">
        <v>9.01</v>
      </c>
      <c r="G846" s="240">
        <v>785.91</v>
      </c>
      <c r="H846" s="240">
        <v>-12.295999999999999</v>
      </c>
      <c r="I846" s="240">
        <v>-4.0279999999999996</v>
      </c>
      <c r="J846" s="240">
        <v>1.4E-2</v>
      </c>
    </row>
    <row r="847" spans="2:10">
      <c r="B847" s="240" t="s">
        <v>86</v>
      </c>
      <c r="C847" s="240">
        <v>160</v>
      </c>
      <c r="D847" s="240" t="s">
        <v>103</v>
      </c>
      <c r="E847" s="240">
        <v>-3.2</v>
      </c>
      <c r="F847" s="240">
        <v>4.2699999999999996</v>
      </c>
      <c r="G847" s="240">
        <v>761.71</v>
      </c>
      <c r="H847" s="240">
        <v>-4.016</v>
      </c>
      <c r="I847" s="240">
        <v>-4.4779999999999998</v>
      </c>
      <c r="J847" s="240">
        <v>5.0000000000000001E-3</v>
      </c>
    </row>
    <row r="848" spans="2:10">
      <c r="B848" s="240" t="s">
        <v>86</v>
      </c>
      <c r="C848" s="240">
        <v>160</v>
      </c>
      <c r="D848" s="240" t="s">
        <v>104</v>
      </c>
      <c r="E848" s="240">
        <v>-3.25</v>
      </c>
      <c r="F848" s="240">
        <v>8.77</v>
      </c>
      <c r="G848" s="240">
        <v>785.51</v>
      </c>
      <c r="H848" s="240">
        <v>-11.827</v>
      </c>
      <c r="I848" s="240">
        <v>-4.5410000000000004</v>
      </c>
      <c r="J848" s="240">
        <v>3.0000000000000001E-3</v>
      </c>
    </row>
    <row r="849" spans="2:10">
      <c r="B849" s="240" t="s">
        <v>86</v>
      </c>
      <c r="C849" s="240">
        <v>160</v>
      </c>
      <c r="D849" s="240" t="s">
        <v>105</v>
      </c>
      <c r="E849" s="240">
        <v>-3.14</v>
      </c>
      <c r="F849" s="240">
        <v>4.32</v>
      </c>
      <c r="G849" s="240">
        <v>761.8</v>
      </c>
      <c r="H849" s="240">
        <v>-4.1120000000000001</v>
      </c>
      <c r="I849" s="240">
        <v>-4.3730000000000002</v>
      </c>
      <c r="J849" s="240">
        <v>7.0000000000000001E-3</v>
      </c>
    </row>
    <row r="850" spans="2:10">
      <c r="B850" s="240" t="s">
        <v>86</v>
      </c>
      <c r="C850" s="240">
        <v>160</v>
      </c>
      <c r="D850" s="240" t="s">
        <v>106</v>
      </c>
      <c r="E850" s="240">
        <v>-3.32</v>
      </c>
      <c r="F850" s="240">
        <v>8.7200000000000006</v>
      </c>
      <c r="G850" s="240">
        <v>785.42</v>
      </c>
      <c r="H850" s="240">
        <v>-11.731999999999999</v>
      </c>
      <c r="I850" s="240">
        <v>-4.6459999999999999</v>
      </c>
      <c r="J850" s="240">
        <v>1E-3</v>
      </c>
    </row>
    <row r="851" spans="2:10">
      <c r="B851" s="240" t="s">
        <v>86</v>
      </c>
      <c r="C851" s="240">
        <v>160</v>
      </c>
      <c r="D851" s="240" t="s">
        <v>107</v>
      </c>
      <c r="E851" s="240">
        <v>1.38</v>
      </c>
      <c r="F851" s="240">
        <v>3.32</v>
      </c>
      <c r="G851" s="240">
        <v>752.58</v>
      </c>
      <c r="H851" s="240">
        <v>-3.41</v>
      </c>
      <c r="I851" s="240">
        <v>2.8759999999999999</v>
      </c>
      <c r="J851" s="240">
        <v>4.0000000000000001E-3</v>
      </c>
    </row>
    <row r="852" spans="2:10">
      <c r="B852" s="240" t="s">
        <v>86</v>
      </c>
      <c r="C852" s="240">
        <v>160</v>
      </c>
      <c r="D852" s="240" t="s">
        <v>108</v>
      </c>
      <c r="E852" s="240">
        <v>1.34</v>
      </c>
      <c r="F852" s="240">
        <v>7.82</v>
      </c>
      <c r="G852" s="240">
        <v>776.37</v>
      </c>
      <c r="H852" s="240">
        <v>-11.222</v>
      </c>
      <c r="I852" s="240">
        <v>2.8119999999999998</v>
      </c>
      <c r="J852" s="240">
        <v>2E-3</v>
      </c>
    </row>
    <row r="853" spans="2:10">
      <c r="B853" s="240" t="s">
        <v>86</v>
      </c>
      <c r="C853" s="240">
        <v>160</v>
      </c>
      <c r="D853" s="240" t="s">
        <v>109</v>
      </c>
      <c r="E853" s="240">
        <v>1.45</v>
      </c>
      <c r="F853" s="240">
        <v>3.37</v>
      </c>
      <c r="G853" s="240">
        <v>752.66</v>
      </c>
      <c r="H853" s="240">
        <v>-3.5059999999999998</v>
      </c>
      <c r="I853" s="240">
        <v>2.9809999999999999</v>
      </c>
      <c r="J853" s="240">
        <v>7.0000000000000001E-3</v>
      </c>
    </row>
    <row r="854" spans="2:10">
      <c r="B854" s="240" t="s">
        <v>86</v>
      </c>
      <c r="C854" s="240">
        <v>160</v>
      </c>
      <c r="D854" s="240" t="s">
        <v>110</v>
      </c>
      <c r="E854" s="240">
        <v>1.27</v>
      </c>
      <c r="F854" s="240">
        <v>7.77</v>
      </c>
      <c r="G854" s="240">
        <v>776.29</v>
      </c>
      <c r="H854" s="240">
        <v>-11.125999999999999</v>
      </c>
      <c r="I854" s="240">
        <v>2.7080000000000002</v>
      </c>
      <c r="J854" s="240">
        <v>0</v>
      </c>
    </row>
    <row r="855" spans="2:10">
      <c r="B855" s="240" t="s">
        <v>86</v>
      </c>
      <c r="C855" s="240">
        <v>160</v>
      </c>
      <c r="D855" s="240" t="s">
        <v>111</v>
      </c>
      <c r="E855" s="240">
        <v>1.77</v>
      </c>
      <c r="F855" s="240">
        <v>3.61</v>
      </c>
      <c r="G855" s="240">
        <v>753.06</v>
      </c>
      <c r="H855" s="240">
        <v>-3.9740000000000002</v>
      </c>
      <c r="I855" s="240">
        <v>3.4940000000000002</v>
      </c>
      <c r="J855" s="240">
        <v>1.7000000000000001E-2</v>
      </c>
    </row>
    <row r="856" spans="2:10">
      <c r="B856" s="240" t="s">
        <v>86</v>
      </c>
      <c r="C856" s="240">
        <v>160</v>
      </c>
      <c r="D856" s="240" t="s">
        <v>112</v>
      </c>
      <c r="E856" s="240">
        <v>1.72</v>
      </c>
      <c r="F856" s="240">
        <v>8.11</v>
      </c>
      <c r="G856" s="240">
        <v>776.86</v>
      </c>
      <c r="H856" s="240">
        <v>-11.785</v>
      </c>
      <c r="I856" s="240">
        <v>3.431</v>
      </c>
      <c r="J856" s="240">
        <v>1.4999999999999999E-2</v>
      </c>
    </row>
    <row r="857" spans="2:10">
      <c r="B857" s="240" t="s">
        <v>86</v>
      </c>
      <c r="C857" s="240">
        <v>160</v>
      </c>
      <c r="D857" s="240" t="s">
        <v>113</v>
      </c>
      <c r="E857" s="240">
        <v>1.84</v>
      </c>
      <c r="F857" s="240">
        <v>3.66</v>
      </c>
      <c r="G857" s="240">
        <v>753.15</v>
      </c>
      <c r="H857" s="240">
        <v>-4.07</v>
      </c>
      <c r="I857" s="240">
        <v>3.5990000000000002</v>
      </c>
      <c r="J857" s="240">
        <v>0.02</v>
      </c>
    </row>
    <row r="858" spans="2:10">
      <c r="B858" s="240" t="s">
        <v>86</v>
      </c>
      <c r="C858" s="240">
        <v>160</v>
      </c>
      <c r="D858" s="240" t="s">
        <v>114</v>
      </c>
      <c r="E858" s="240">
        <v>1.66</v>
      </c>
      <c r="F858" s="240">
        <v>8.06</v>
      </c>
      <c r="G858" s="240">
        <v>776.78</v>
      </c>
      <c r="H858" s="240">
        <v>-11.69</v>
      </c>
      <c r="I858" s="240">
        <v>3.3260000000000001</v>
      </c>
      <c r="J858" s="240">
        <v>1.2999999999999999E-2</v>
      </c>
    </row>
    <row r="859" spans="2:10">
      <c r="B859" s="240" t="s">
        <v>86</v>
      </c>
      <c r="C859" s="240">
        <v>160</v>
      </c>
      <c r="D859" s="240" t="s">
        <v>115</v>
      </c>
      <c r="E859" s="240">
        <v>-1.1000000000000001</v>
      </c>
      <c r="F859" s="240">
        <v>-3.02</v>
      </c>
      <c r="G859" s="240">
        <v>723.38</v>
      </c>
      <c r="H859" s="240">
        <v>8.1769999999999996</v>
      </c>
      <c r="I859" s="240">
        <v>-1.1299999999999999</v>
      </c>
      <c r="J859" s="240">
        <v>1.7999999999999999E-2</v>
      </c>
    </row>
    <row r="860" spans="2:10">
      <c r="B860" s="240" t="s">
        <v>86</v>
      </c>
      <c r="C860" s="240">
        <v>160</v>
      </c>
      <c r="D860" s="240" t="s">
        <v>116</v>
      </c>
      <c r="E860" s="240">
        <v>-0.13</v>
      </c>
      <c r="F860" s="240">
        <v>-3.35</v>
      </c>
      <c r="G860" s="240">
        <v>720.64</v>
      </c>
      <c r="H860" s="240">
        <v>8.5050000000000008</v>
      </c>
      <c r="I860" s="240">
        <v>0.44900000000000001</v>
      </c>
      <c r="J860" s="240">
        <v>1.4E-2</v>
      </c>
    </row>
    <row r="861" spans="2:10">
      <c r="B861" s="240" t="s">
        <v>86</v>
      </c>
      <c r="C861" s="240">
        <v>160</v>
      </c>
      <c r="D861" s="240" t="s">
        <v>117</v>
      </c>
      <c r="E861" s="240">
        <v>-1.22</v>
      </c>
      <c r="F861" s="240">
        <v>-3.1</v>
      </c>
      <c r="G861" s="240">
        <v>723.23</v>
      </c>
      <c r="H861" s="240">
        <v>8.3460000000000001</v>
      </c>
      <c r="I861" s="240">
        <v>-1.3160000000000001</v>
      </c>
      <c r="J861" s="240">
        <v>1.4E-2</v>
      </c>
    </row>
    <row r="862" spans="2:10">
      <c r="B862" s="240" t="s">
        <v>86</v>
      </c>
      <c r="C862" s="240">
        <v>160</v>
      </c>
      <c r="D862" s="240" t="s">
        <v>118</v>
      </c>
      <c r="E862" s="240">
        <v>-0.01</v>
      </c>
      <c r="F862" s="240">
        <v>-3.26</v>
      </c>
      <c r="G862" s="240">
        <v>720.79</v>
      </c>
      <c r="H862" s="240">
        <v>8.3360000000000003</v>
      </c>
      <c r="I862" s="240">
        <v>0.63500000000000001</v>
      </c>
      <c r="J862" s="240">
        <v>1.7000000000000001E-2</v>
      </c>
    </row>
    <row r="863" spans="2:10">
      <c r="B863" s="240" t="s">
        <v>86</v>
      </c>
      <c r="C863" s="240">
        <v>160</v>
      </c>
      <c r="D863" s="240" t="s">
        <v>119</v>
      </c>
      <c r="E863" s="240">
        <v>-0.88</v>
      </c>
      <c r="F863" s="240">
        <v>-2.85</v>
      </c>
      <c r="G863" s="240">
        <v>723.66</v>
      </c>
      <c r="H863" s="240">
        <v>7.859</v>
      </c>
      <c r="I863" s="240">
        <v>-0.78200000000000003</v>
      </c>
      <c r="J863" s="240">
        <v>2.5000000000000001E-2</v>
      </c>
    </row>
    <row r="864" spans="2:10">
      <c r="B864" s="240" t="s">
        <v>86</v>
      </c>
      <c r="C864" s="240">
        <v>160</v>
      </c>
      <c r="D864" s="240" t="s">
        <v>120</v>
      </c>
      <c r="E864" s="240">
        <v>0.09</v>
      </c>
      <c r="F864" s="240">
        <v>-3.18</v>
      </c>
      <c r="G864" s="240">
        <v>720.92</v>
      </c>
      <c r="H864" s="240">
        <v>8.1859999999999999</v>
      </c>
      <c r="I864" s="240">
        <v>0.79800000000000004</v>
      </c>
      <c r="J864" s="240">
        <v>2.1000000000000001E-2</v>
      </c>
    </row>
    <row r="865" spans="2:10">
      <c r="B865" s="240" t="s">
        <v>86</v>
      </c>
      <c r="C865" s="240">
        <v>160</v>
      </c>
      <c r="D865" s="240" t="s">
        <v>121</v>
      </c>
      <c r="E865" s="240">
        <v>-1</v>
      </c>
      <c r="F865" s="240">
        <v>-2.94</v>
      </c>
      <c r="G865" s="240">
        <v>723.51</v>
      </c>
      <c r="H865" s="240">
        <v>8.0280000000000005</v>
      </c>
      <c r="I865" s="240">
        <v>-0.96699999999999997</v>
      </c>
      <c r="J865" s="240">
        <v>2.1000000000000001E-2</v>
      </c>
    </row>
    <row r="866" spans="2:10">
      <c r="B866" s="240" t="s">
        <v>86</v>
      </c>
      <c r="C866" s="240">
        <v>160</v>
      </c>
      <c r="D866" s="240" t="s">
        <v>122</v>
      </c>
      <c r="E866" s="240">
        <v>0.21</v>
      </c>
      <c r="F866" s="240">
        <v>-3.09</v>
      </c>
      <c r="G866" s="240">
        <v>721.07</v>
      </c>
      <c r="H866" s="240">
        <v>8.0169999999999995</v>
      </c>
      <c r="I866" s="240">
        <v>0.98299999999999998</v>
      </c>
      <c r="J866" s="240">
        <v>2.5000000000000001E-2</v>
      </c>
    </row>
    <row r="867" spans="2:10">
      <c r="B867" s="240" t="s">
        <v>86</v>
      </c>
      <c r="C867" s="240">
        <v>160</v>
      </c>
      <c r="D867" s="240" t="s">
        <v>123</v>
      </c>
      <c r="E867" s="240">
        <v>-1.35</v>
      </c>
      <c r="F867" s="240">
        <v>15.73</v>
      </c>
      <c r="G867" s="240">
        <v>817.93</v>
      </c>
      <c r="H867" s="240">
        <v>-24.306000000000001</v>
      </c>
      <c r="I867" s="240">
        <v>-1.496</v>
      </c>
      <c r="J867" s="240">
        <v>7.0000000000000001E-3</v>
      </c>
    </row>
    <row r="868" spans="2:10">
      <c r="B868" s="240" t="s">
        <v>86</v>
      </c>
      <c r="C868" s="240">
        <v>160</v>
      </c>
      <c r="D868" s="240" t="s">
        <v>124</v>
      </c>
      <c r="E868" s="240">
        <v>-0.38</v>
      </c>
      <c r="F868" s="240">
        <v>15.4</v>
      </c>
      <c r="G868" s="240">
        <v>815.19</v>
      </c>
      <c r="H868" s="240">
        <v>-23.978000000000002</v>
      </c>
      <c r="I868" s="240">
        <v>8.3000000000000004E-2</v>
      </c>
      <c r="J868" s="240">
        <v>3.0000000000000001E-3</v>
      </c>
    </row>
    <row r="869" spans="2:10">
      <c r="B869" s="240" t="s">
        <v>86</v>
      </c>
      <c r="C869" s="240">
        <v>160</v>
      </c>
      <c r="D869" s="240" t="s">
        <v>125</v>
      </c>
      <c r="E869" s="240">
        <v>-1.47</v>
      </c>
      <c r="F869" s="240">
        <v>15.64</v>
      </c>
      <c r="G869" s="240">
        <v>817.78</v>
      </c>
      <c r="H869" s="240">
        <v>-24.137</v>
      </c>
      <c r="I869" s="240">
        <v>-1.6819999999999999</v>
      </c>
      <c r="J869" s="240">
        <v>3.0000000000000001E-3</v>
      </c>
    </row>
    <row r="870" spans="2:10">
      <c r="B870" s="240" t="s">
        <v>86</v>
      </c>
      <c r="C870" s="240">
        <v>160</v>
      </c>
      <c r="D870" s="240" t="s">
        <v>126</v>
      </c>
      <c r="E870" s="240">
        <v>-0.27</v>
      </c>
      <c r="F870" s="240">
        <v>15.48</v>
      </c>
      <c r="G870" s="240">
        <v>815.34</v>
      </c>
      <c r="H870" s="240">
        <v>-24.148</v>
      </c>
      <c r="I870" s="240">
        <v>0.26900000000000002</v>
      </c>
      <c r="J870" s="240">
        <v>7.0000000000000001E-3</v>
      </c>
    </row>
    <row r="871" spans="2:10">
      <c r="B871" s="240" t="s">
        <v>86</v>
      </c>
      <c r="C871" s="240">
        <v>160</v>
      </c>
      <c r="D871" s="240" t="s">
        <v>127</v>
      </c>
      <c r="E871" s="240">
        <v>-1.57</v>
      </c>
      <c r="F871" s="240">
        <v>15.56</v>
      </c>
      <c r="G871" s="240">
        <v>817.65</v>
      </c>
      <c r="H871" s="240">
        <v>-23.988</v>
      </c>
      <c r="I871" s="240">
        <v>-1.845</v>
      </c>
      <c r="J871" s="240">
        <v>0</v>
      </c>
    </row>
    <row r="872" spans="2:10">
      <c r="B872" s="240" t="s">
        <v>86</v>
      </c>
      <c r="C872" s="240">
        <v>160</v>
      </c>
      <c r="D872" s="240" t="s">
        <v>128</v>
      </c>
      <c r="E872" s="240">
        <v>-0.6</v>
      </c>
      <c r="F872" s="240">
        <v>15.23</v>
      </c>
      <c r="G872" s="240">
        <v>814.91</v>
      </c>
      <c r="H872" s="240">
        <v>-23.66</v>
      </c>
      <c r="I872" s="240">
        <v>-0.26500000000000001</v>
      </c>
      <c r="J872" s="240">
        <v>-4.0000000000000001E-3</v>
      </c>
    </row>
    <row r="873" spans="2:10">
      <c r="B873" s="240" t="s">
        <v>86</v>
      </c>
      <c r="C873" s="240">
        <v>160</v>
      </c>
      <c r="D873" s="240" t="s">
        <v>129</v>
      </c>
      <c r="E873" s="240">
        <v>-1.69</v>
      </c>
      <c r="F873" s="240">
        <v>15.47</v>
      </c>
      <c r="G873" s="240">
        <v>817.5</v>
      </c>
      <c r="H873" s="240">
        <v>-23.818999999999999</v>
      </c>
      <c r="I873" s="240">
        <v>-2.0299999999999998</v>
      </c>
      <c r="J873" s="240">
        <v>-4.0000000000000001E-3</v>
      </c>
    </row>
    <row r="874" spans="2:10">
      <c r="B874" s="240" t="s">
        <v>86</v>
      </c>
      <c r="C874" s="240">
        <v>160</v>
      </c>
      <c r="D874" s="240" t="s">
        <v>130</v>
      </c>
      <c r="E874" s="240">
        <v>-0.48</v>
      </c>
      <c r="F874" s="240">
        <v>15.32</v>
      </c>
      <c r="G874" s="240">
        <v>815.06</v>
      </c>
      <c r="H874" s="240">
        <v>-23.829000000000001</v>
      </c>
      <c r="I874" s="240">
        <v>-0.08</v>
      </c>
      <c r="J874" s="240">
        <v>0</v>
      </c>
    </row>
    <row r="875" spans="2:10">
      <c r="B875" s="240" t="s">
        <v>86</v>
      </c>
      <c r="C875" s="240">
        <v>160</v>
      </c>
      <c r="D875" s="240" t="s">
        <v>131</v>
      </c>
      <c r="E875" s="240">
        <v>-2.34</v>
      </c>
      <c r="F875" s="240">
        <v>4.49</v>
      </c>
      <c r="G875" s="240">
        <v>761.95</v>
      </c>
      <c r="H875" s="240">
        <v>-4.5410000000000004</v>
      </c>
      <c r="I875" s="240">
        <v>-3.125</v>
      </c>
      <c r="J875" s="240">
        <v>1.7999999999999999E-2</v>
      </c>
    </row>
    <row r="876" spans="2:10">
      <c r="B876" s="240" t="s">
        <v>86</v>
      </c>
      <c r="C876" s="240">
        <v>160</v>
      </c>
      <c r="D876" s="240" t="s">
        <v>132</v>
      </c>
      <c r="E876" s="240">
        <v>-2.38</v>
      </c>
      <c r="F876" s="240">
        <v>8.99</v>
      </c>
      <c r="G876" s="240">
        <v>785.75</v>
      </c>
      <c r="H876" s="240">
        <v>-12.353</v>
      </c>
      <c r="I876" s="240">
        <v>-3.1880000000000002</v>
      </c>
      <c r="J876" s="240">
        <v>1.6E-2</v>
      </c>
    </row>
    <row r="877" spans="2:10">
      <c r="B877" s="240" t="s">
        <v>86</v>
      </c>
      <c r="C877" s="240">
        <v>160</v>
      </c>
      <c r="D877" s="240" t="s">
        <v>133</v>
      </c>
      <c r="E877" s="240">
        <v>-2.27</v>
      </c>
      <c r="F877" s="240">
        <v>4.54</v>
      </c>
      <c r="G877" s="240">
        <v>762.03</v>
      </c>
      <c r="H877" s="240">
        <v>-4.6369999999999996</v>
      </c>
      <c r="I877" s="240">
        <v>-3.02</v>
      </c>
      <c r="J877" s="240">
        <v>0.02</v>
      </c>
    </row>
    <row r="878" spans="2:10">
      <c r="B878" s="240" t="s">
        <v>86</v>
      </c>
      <c r="C878" s="240">
        <v>160</v>
      </c>
      <c r="D878" s="240" t="s">
        <v>134</v>
      </c>
      <c r="E878" s="240">
        <v>-2.4500000000000002</v>
      </c>
      <c r="F878" s="240">
        <v>8.94</v>
      </c>
      <c r="G878" s="240">
        <v>785.66</v>
      </c>
      <c r="H878" s="240">
        <v>-12.257</v>
      </c>
      <c r="I878" s="240">
        <v>-3.2930000000000001</v>
      </c>
      <c r="J878" s="240">
        <v>1.4E-2</v>
      </c>
    </row>
    <row r="879" spans="2:10">
      <c r="B879" s="240" t="s">
        <v>86</v>
      </c>
      <c r="C879" s="240">
        <v>160</v>
      </c>
      <c r="D879" s="240" t="s">
        <v>135</v>
      </c>
      <c r="E879" s="240">
        <v>-2.73</v>
      </c>
      <c r="F879" s="240">
        <v>4.2</v>
      </c>
      <c r="G879" s="240">
        <v>761.46</v>
      </c>
      <c r="H879" s="240">
        <v>-3.9780000000000002</v>
      </c>
      <c r="I879" s="240">
        <v>-3.7429999999999999</v>
      </c>
      <c r="J879" s="240">
        <v>5.0000000000000001E-3</v>
      </c>
    </row>
    <row r="880" spans="2:10">
      <c r="B880" s="240" t="s">
        <v>86</v>
      </c>
      <c r="C880" s="240">
        <v>160</v>
      </c>
      <c r="D880" s="240" t="s">
        <v>136</v>
      </c>
      <c r="E880" s="240">
        <v>-2.77</v>
      </c>
      <c r="F880" s="240">
        <v>8.6999999999999993</v>
      </c>
      <c r="G880" s="240">
        <v>785.26</v>
      </c>
      <c r="H880" s="240">
        <v>-11.789</v>
      </c>
      <c r="I880" s="240">
        <v>-3.806</v>
      </c>
      <c r="J880" s="240">
        <v>3.0000000000000001E-3</v>
      </c>
    </row>
    <row r="881" spans="2:10">
      <c r="B881" s="240" t="s">
        <v>86</v>
      </c>
      <c r="C881" s="240">
        <v>160</v>
      </c>
      <c r="D881" s="240" t="s">
        <v>137</v>
      </c>
      <c r="E881" s="240">
        <v>-2.66</v>
      </c>
      <c r="F881" s="240">
        <v>4.25</v>
      </c>
      <c r="G881" s="240">
        <v>761.54</v>
      </c>
      <c r="H881" s="240">
        <v>-4.0730000000000004</v>
      </c>
      <c r="I881" s="240">
        <v>-3.6379999999999999</v>
      </c>
      <c r="J881" s="240">
        <v>7.0000000000000001E-3</v>
      </c>
    </row>
    <row r="882" spans="2:10">
      <c r="B882" s="240" t="s">
        <v>86</v>
      </c>
      <c r="C882" s="240">
        <v>160</v>
      </c>
      <c r="D882" s="240" t="s">
        <v>138</v>
      </c>
      <c r="E882" s="240">
        <v>-2.84</v>
      </c>
      <c r="F882" s="240">
        <v>8.65</v>
      </c>
      <c r="G882" s="240">
        <v>785.17</v>
      </c>
      <c r="H882" s="240">
        <v>-11.693</v>
      </c>
      <c r="I882" s="240">
        <v>-3.911</v>
      </c>
      <c r="J882" s="240">
        <v>1E-3</v>
      </c>
    </row>
    <row r="883" spans="2:10">
      <c r="B883" s="240" t="s">
        <v>86</v>
      </c>
      <c r="C883" s="240">
        <v>160</v>
      </c>
      <c r="D883" s="240" t="s">
        <v>139</v>
      </c>
      <c r="E883" s="240">
        <v>-1.1499999999999999</v>
      </c>
      <c r="F883" s="240">
        <v>-1.1499999999999999</v>
      </c>
      <c r="G883" s="240">
        <v>730.99</v>
      </c>
      <c r="H883" s="240">
        <v>4.9539999999999997</v>
      </c>
      <c r="I883" s="240">
        <v>-1.2070000000000001</v>
      </c>
      <c r="J883" s="240">
        <v>1.6E-2</v>
      </c>
    </row>
    <row r="884" spans="2:10">
      <c r="B884" s="240" t="s">
        <v>86</v>
      </c>
      <c r="C884" s="240">
        <v>160</v>
      </c>
      <c r="D884" s="240" t="s">
        <v>140</v>
      </c>
      <c r="E884" s="240">
        <v>-0.18</v>
      </c>
      <c r="F884" s="240">
        <v>-1.48</v>
      </c>
      <c r="G884" s="240">
        <v>728.26</v>
      </c>
      <c r="H884" s="240">
        <v>5.282</v>
      </c>
      <c r="I884" s="240">
        <v>0.372</v>
      </c>
      <c r="J884" s="240">
        <v>1.2E-2</v>
      </c>
    </row>
    <row r="885" spans="2:10">
      <c r="B885" s="240" t="s">
        <v>86</v>
      </c>
      <c r="C885" s="240">
        <v>160</v>
      </c>
      <c r="D885" s="240" t="s">
        <v>141</v>
      </c>
      <c r="E885" s="240">
        <v>-1.27</v>
      </c>
      <c r="F885" s="240">
        <v>-1.24</v>
      </c>
      <c r="G885" s="240">
        <v>730.85</v>
      </c>
      <c r="H885" s="240">
        <v>5.1230000000000002</v>
      </c>
      <c r="I885" s="240">
        <v>-1.393</v>
      </c>
      <c r="J885" s="240">
        <v>1.2E-2</v>
      </c>
    </row>
    <row r="886" spans="2:10">
      <c r="B886" s="240" t="s">
        <v>86</v>
      </c>
      <c r="C886" s="240">
        <v>160</v>
      </c>
      <c r="D886" s="240" t="s">
        <v>142</v>
      </c>
      <c r="E886" s="240">
        <v>-0.06</v>
      </c>
      <c r="F886" s="240">
        <v>-1.39</v>
      </c>
      <c r="G886" s="240">
        <v>728.4</v>
      </c>
      <c r="H886" s="240">
        <v>5.1130000000000004</v>
      </c>
      <c r="I886" s="240">
        <v>0.55800000000000005</v>
      </c>
      <c r="J886" s="240">
        <v>1.6E-2</v>
      </c>
    </row>
    <row r="887" spans="2:10">
      <c r="B887" s="240" t="s">
        <v>86</v>
      </c>
      <c r="C887" s="240">
        <v>160</v>
      </c>
      <c r="D887" s="240" t="s">
        <v>143</v>
      </c>
      <c r="E887" s="240">
        <v>-0.93</v>
      </c>
      <c r="F887" s="240">
        <v>-0.98</v>
      </c>
      <c r="G887" s="240">
        <v>731.27</v>
      </c>
      <c r="H887" s="240">
        <v>4.6360000000000001</v>
      </c>
      <c r="I887" s="240">
        <v>-0.85899999999999999</v>
      </c>
      <c r="J887" s="240">
        <v>2.3E-2</v>
      </c>
    </row>
    <row r="888" spans="2:10">
      <c r="B888" s="240" t="s">
        <v>86</v>
      </c>
      <c r="C888" s="240">
        <v>160</v>
      </c>
      <c r="D888" s="240" t="s">
        <v>144</v>
      </c>
      <c r="E888" s="240">
        <v>0.04</v>
      </c>
      <c r="F888" s="240">
        <v>-1.31</v>
      </c>
      <c r="G888" s="240">
        <v>728.54</v>
      </c>
      <c r="H888" s="240">
        <v>4.9630000000000001</v>
      </c>
      <c r="I888" s="240">
        <v>0.72099999999999997</v>
      </c>
      <c r="J888" s="240">
        <v>1.9E-2</v>
      </c>
    </row>
    <row r="889" spans="2:10">
      <c r="B889" s="240" t="s">
        <v>86</v>
      </c>
      <c r="C889" s="240">
        <v>160</v>
      </c>
      <c r="D889" s="240" t="s">
        <v>145</v>
      </c>
      <c r="E889" s="240">
        <v>-1.05</v>
      </c>
      <c r="F889" s="240">
        <v>-1.07</v>
      </c>
      <c r="G889" s="240">
        <v>731.13</v>
      </c>
      <c r="H889" s="240">
        <v>4.8049999999999997</v>
      </c>
      <c r="I889" s="240">
        <v>-1.044</v>
      </c>
      <c r="J889" s="240">
        <v>1.9E-2</v>
      </c>
    </row>
    <row r="890" spans="2:10">
      <c r="B890" s="240" t="s">
        <v>86</v>
      </c>
      <c r="C890" s="240">
        <v>160</v>
      </c>
      <c r="D890" s="240" t="s">
        <v>146</v>
      </c>
      <c r="E890" s="240">
        <v>0.16</v>
      </c>
      <c r="F890" s="240">
        <v>-1.23</v>
      </c>
      <c r="G890" s="240">
        <v>728.68</v>
      </c>
      <c r="H890" s="240">
        <v>4.7939999999999996</v>
      </c>
      <c r="I890" s="240">
        <v>0.90600000000000003</v>
      </c>
      <c r="J890" s="240">
        <v>2.3E-2</v>
      </c>
    </row>
    <row r="891" spans="2:10">
      <c r="B891" s="240" t="s">
        <v>86</v>
      </c>
      <c r="C891" s="240">
        <v>160</v>
      </c>
      <c r="D891" s="240" t="s">
        <v>147</v>
      </c>
      <c r="E891" s="240">
        <v>-1.74</v>
      </c>
      <c r="F891" s="240">
        <v>9.23</v>
      </c>
      <c r="G891" s="240">
        <v>1187.24</v>
      </c>
      <c r="H891" s="240">
        <v>-11.573</v>
      </c>
      <c r="I891" s="240">
        <v>-1.8149999999999999</v>
      </c>
      <c r="J891" s="240">
        <v>1.6E-2</v>
      </c>
    </row>
    <row r="892" spans="2:10">
      <c r="B892" s="240" t="s">
        <v>86</v>
      </c>
      <c r="C892" s="240">
        <v>160</v>
      </c>
      <c r="D892" s="240" t="s">
        <v>148</v>
      </c>
      <c r="E892" s="240">
        <v>-0.28999999999999998</v>
      </c>
      <c r="F892" s="240">
        <v>9.02</v>
      </c>
      <c r="G892" s="240">
        <v>1186.45</v>
      </c>
      <c r="H892" s="240">
        <v>-11.456</v>
      </c>
      <c r="I892" s="240">
        <v>0.43</v>
      </c>
      <c r="J892" s="240">
        <v>1.4999999999999999E-2</v>
      </c>
    </row>
    <row r="893" spans="2:10">
      <c r="B893" s="240" t="s">
        <v>86</v>
      </c>
      <c r="C893" s="240">
        <v>160</v>
      </c>
      <c r="D893" s="240" t="s">
        <v>149</v>
      </c>
      <c r="E893" s="240">
        <v>-0.94</v>
      </c>
      <c r="F893" s="240">
        <v>6.28</v>
      </c>
      <c r="G893" s="240">
        <v>1175.1400000000001</v>
      </c>
      <c r="H893" s="240">
        <v>-6.5910000000000002</v>
      </c>
      <c r="I893" s="240">
        <v>-0.57499999999999996</v>
      </c>
      <c r="J893" s="240">
        <v>1.7999999999999999E-2</v>
      </c>
    </row>
    <row r="894" spans="2:10">
      <c r="B894" s="240" t="s">
        <v>86</v>
      </c>
      <c r="C894" s="240">
        <v>160</v>
      </c>
      <c r="D894" s="240" t="s">
        <v>150</v>
      </c>
      <c r="E894" s="240">
        <v>-1.0900000000000001</v>
      </c>
      <c r="F894" s="240">
        <v>11.98</v>
      </c>
      <c r="G894" s="240">
        <v>1198.55</v>
      </c>
      <c r="H894" s="240">
        <v>-16.437999999999999</v>
      </c>
      <c r="I894" s="240">
        <v>-0.81</v>
      </c>
      <c r="J894" s="240">
        <v>1.2999999999999999E-2</v>
      </c>
    </row>
    <row r="895" spans="2:10">
      <c r="B895" s="240" t="s">
        <v>86</v>
      </c>
      <c r="C895" s="240">
        <v>160</v>
      </c>
      <c r="D895" s="240" t="s">
        <v>151</v>
      </c>
      <c r="E895" s="240">
        <v>1.89</v>
      </c>
      <c r="F895" s="240">
        <v>9.4499999999999993</v>
      </c>
      <c r="G895" s="240">
        <v>786.18</v>
      </c>
      <c r="H895" s="240">
        <v>-2.1419999999999999</v>
      </c>
      <c r="I895" s="240">
        <v>3.653</v>
      </c>
      <c r="J895" s="240">
        <v>0.03</v>
      </c>
    </row>
    <row r="896" spans="2:10">
      <c r="B896" s="240" t="s">
        <v>86</v>
      </c>
      <c r="C896" s="240">
        <v>160</v>
      </c>
      <c r="D896" s="240" t="s">
        <v>152</v>
      </c>
      <c r="E896" s="240">
        <v>-3.37</v>
      </c>
      <c r="F896" s="240">
        <v>2.93</v>
      </c>
      <c r="G896" s="240">
        <v>752.39</v>
      </c>
      <c r="H896" s="240">
        <v>-13.66</v>
      </c>
      <c r="I896" s="240">
        <v>-4.7</v>
      </c>
      <c r="J896" s="240">
        <v>-8.9999999999999993E-3</v>
      </c>
    </row>
    <row r="897" spans="2:10">
      <c r="B897" s="240" t="s">
        <v>86</v>
      </c>
      <c r="C897" s="240">
        <v>160</v>
      </c>
      <c r="D897" s="240" t="s">
        <v>153</v>
      </c>
      <c r="E897" s="240">
        <v>0.89</v>
      </c>
      <c r="F897" s="240">
        <v>13.89</v>
      </c>
      <c r="G897" s="240">
        <v>801.52</v>
      </c>
      <c r="H897" s="240">
        <v>5.585</v>
      </c>
      <c r="I897" s="240">
        <v>2.0489999999999999</v>
      </c>
      <c r="J897" s="240">
        <v>3.2000000000000001E-2</v>
      </c>
    </row>
    <row r="898" spans="2:10">
      <c r="B898" s="240" t="s">
        <v>86</v>
      </c>
      <c r="C898" s="240">
        <v>160</v>
      </c>
      <c r="D898" s="240" t="s">
        <v>154</v>
      </c>
      <c r="E898" s="240">
        <v>-2.37</v>
      </c>
      <c r="F898" s="240">
        <v>-1.51</v>
      </c>
      <c r="G898" s="240">
        <v>737.05</v>
      </c>
      <c r="H898" s="240">
        <v>-21.387</v>
      </c>
      <c r="I898" s="240">
        <v>-3.0960000000000001</v>
      </c>
      <c r="J898" s="240">
        <v>-1.0999999999999999E-2</v>
      </c>
    </row>
    <row r="899" spans="2:10">
      <c r="B899" s="240" t="s">
        <v>86</v>
      </c>
      <c r="C899" s="240">
        <v>160</v>
      </c>
      <c r="D899" s="240" t="s">
        <v>155</v>
      </c>
      <c r="E899" s="240">
        <v>4.62</v>
      </c>
      <c r="F899" s="240">
        <v>13.73</v>
      </c>
      <c r="G899" s="240">
        <v>808.31</v>
      </c>
      <c r="H899" s="240">
        <v>5.6210000000000004</v>
      </c>
      <c r="I899" s="240">
        <v>8.0489999999999995</v>
      </c>
      <c r="J899" s="240">
        <v>5.8000000000000003E-2</v>
      </c>
    </row>
    <row r="900" spans="2:10">
      <c r="B900" s="240" t="s">
        <v>86</v>
      </c>
      <c r="C900" s="240">
        <v>160</v>
      </c>
      <c r="D900" s="240" t="s">
        <v>156</v>
      </c>
      <c r="E900" s="240">
        <v>-6.1</v>
      </c>
      <c r="F900" s="240">
        <v>-1.35</v>
      </c>
      <c r="G900" s="240">
        <v>730.26</v>
      </c>
      <c r="H900" s="240">
        <v>-21.422000000000001</v>
      </c>
      <c r="I900" s="240">
        <v>-9.0960000000000001</v>
      </c>
      <c r="J900" s="240">
        <v>-3.7999999999999999E-2</v>
      </c>
    </row>
    <row r="901" spans="2:10">
      <c r="B901" s="240" t="s">
        <v>86</v>
      </c>
      <c r="C901" s="240">
        <v>160</v>
      </c>
      <c r="D901" s="240" t="s">
        <v>157</v>
      </c>
      <c r="E901" s="240">
        <v>2.1</v>
      </c>
      <c r="F901" s="240">
        <v>23.86</v>
      </c>
      <c r="G901" s="240">
        <v>837.07</v>
      </c>
      <c r="H901" s="240">
        <v>23.34</v>
      </c>
      <c r="I901" s="240">
        <v>3.9860000000000002</v>
      </c>
      <c r="J901" s="240">
        <v>6.2E-2</v>
      </c>
    </row>
    <row r="902" spans="2:10">
      <c r="B902" s="240" t="s">
        <v>86</v>
      </c>
      <c r="C902" s="240">
        <v>160</v>
      </c>
      <c r="D902" s="240" t="s">
        <v>158</v>
      </c>
      <c r="E902" s="240">
        <v>-3.58</v>
      </c>
      <c r="F902" s="240">
        <v>-11.49</v>
      </c>
      <c r="G902" s="240">
        <v>701.5</v>
      </c>
      <c r="H902" s="240">
        <v>-39.140999999999998</v>
      </c>
      <c r="I902" s="240">
        <v>-5.0330000000000004</v>
      </c>
      <c r="J902" s="240">
        <v>-4.2000000000000003E-2</v>
      </c>
    </row>
    <row r="903" spans="2:10">
      <c r="B903" s="240" t="s">
        <v>86</v>
      </c>
      <c r="C903" s="240">
        <v>165</v>
      </c>
      <c r="D903" s="240" t="s">
        <v>87</v>
      </c>
      <c r="E903" s="240">
        <v>-11</v>
      </c>
      <c r="F903" s="240">
        <v>0.19</v>
      </c>
      <c r="G903" s="240">
        <v>180.15</v>
      </c>
      <c r="H903" s="240">
        <v>-0.51500000000000001</v>
      </c>
      <c r="I903" s="240">
        <v>-22.574000000000002</v>
      </c>
      <c r="J903" s="240">
        <v>2.3E-2</v>
      </c>
    </row>
    <row r="904" spans="2:10">
      <c r="B904" s="240" t="s">
        <v>86</v>
      </c>
      <c r="C904" s="240">
        <v>165</v>
      </c>
      <c r="D904" s="240" t="s">
        <v>88</v>
      </c>
      <c r="E904" s="240">
        <v>-0.55000000000000004</v>
      </c>
      <c r="F904" s="240">
        <v>-5.12</v>
      </c>
      <c r="G904" s="240">
        <v>-129.31</v>
      </c>
      <c r="H904" s="240">
        <v>8.1270000000000007</v>
      </c>
      <c r="I904" s="240">
        <v>-0.157</v>
      </c>
      <c r="J904" s="240">
        <v>1.2E-2</v>
      </c>
    </row>
    <row r="905" spans="2:10">
      <c r="B905" s="240" t="s">
        <v>86</v>
      </c>
      <c r="C905" s="240">
        <v>165</v>
      </c>
      <c r="D905" s="240" t="s">
        <v>89</v>
      </c>
      <c r="E905" s="240">
        <v>-14.09</v>
      </c>
      <c r="F905" s="240">
        <v>-1.27</v>
      </c>
      <c r="G905" s="240">
        <v>193.34</v>
      </c>
      <c r="H905" s="240">
        <v>1.6859999999999999</v>
      </c>
      <c r="I905" s="240">
        <v>-28.263000000000002</v>
      </c>
      <c r="J905" s="240">
        <v>-2.1000000000000001E-2</v>
      </c>
    </row>
    <row r="906" spans="2:10">
      <c r="B906" s="240" t="s">
        <v>86</v>
      </c>
      <c r="C906" s="240">
        <v>165</v>
      </c>
      <c r="D906" s="240" t="s">
        <v>90</v>
      </c>
      <c r="E906" s="240">
        <v>1.19</v>
      </c>
      <c r="F906" s="240">
        <v>-4.3</v>
      </c>
      <c r="G906" s="240">
        <v>-136.66999999999999</v>
      </c>
      <c r="H906" s="240">
        <v>6.8869999999999996</v>
      </c>
      <c r="I906" s="240">
        <v>3.052</v>
      </c>
      <c r="J906" s="240">
        <v>3.6999999999999998E-2</v>
      </c>
    </row>
    <row r="907" spans="2:10">
      <c r="B907" s="240" t="s">
        <v>86</v>
      </c>
      <c r="C907" s="240">
        <v>165</v>
      </c>
      <c r="D907" s="240" t="s">
        <v>12</v>
      </c>
      <c r="E907" s="240">
        <v>-8606.7800000000007</v>
      </c>
      <c r="F907" s="240">
        <v>-218.49</v>
      </c>
      <c r="G907" s="240">
        <v>100969.49</v>
      </c>
      <c r="H907" s="240">
        <v>181.327</v>
      </c>
      <c r="I907" s="240">
        <v>-17166.519</v>
      </c>
      <c r="J907" s="240">
        <v>4.6230000000000002</v>
      </c>
    </row>
    <row r="908" spans="2:10">
      <c r="B908" s="240" t="s">
        <v>86</v>
      </c>
      <c r="C908" s="240">
        <v>165</v>
      </c>
      <c r="D908" s="240" t="s">
        <v>13</v>
      </c>
      <c r="E908" s="240">
        <v>-397.72</v>
      </c>
      <c r="F908" s="240">
        <v>-3707.6</v>
      </c>
      <c r="G908" s="240">
        <v>-73893.259999999995</v>
      </c>
      <c r="H908" s="240">
        <v>5870.5829999999996</v>
      </c>
      <c r="I908" s="240">
        <v>-222.87799999999999</v>
      </c>
      <c r="J908" s="240">
        <v>6.1420000000000003</v>
      </c>
    </row>
    <row r="909" spans="2:10">
      <c r="B909" s="240" t="s">
        <v>86</v>
      </c>
      <c r="C909" s="240">
        <v>165</v>
      </c>
      <c r="D909" s="240" t="s">
        <v>14</v>
      </c>
      <c r="E909" s="240">
        <v>-625.54</v>
      </c>
      <c r="F909" s="240">
        <v>-286.66000000000003</v>
      </c>
      <c r="G909" s="240">
        <v>1976.17</v>
      </c>
      <c r="H909" s="240">
        <v>435.637</v>
      </c>
      <c r="I909" s="240">
        <v>-1142.606</v>
      </c>
      <c r="J909" s="240">
        <v>-8.8390000000000004</v>
      </c>
    </row>
    <row r="910" spans="2:10">
      <c r="B910" s="240" t="s">
        <v>86</v>
      </c>
      <c r="C910" s="240">
        <v>165</v>
      </c>
      <c r="D910" s="240" t="s">
        <v>91</v>
      </c>
      <c r="E910" s="240">
        <v>14.37</v>
      </c>
      <c r="F910" s="240">
        <v>1.99</v>
      </c>
      <c r="G910" s="240">
        <v>140.96</v>
      </c>
      <c r="H910" s="240">
        <v>2.9510000000000001</v>
      </c>
      <c r="I910" s="240">
        <v>27.942</v>
      </c>
      <c r="J910" s="240">
        <v>4.7E-2</v>
      </c>
    </row>
    <row r="911" spans="2:10">
      <c r="B911" s="240" t="s">
        <v>86</v>
      </c>
      <c r="C911" s="240">
        <v>165</v>
      </c>
      <c r="D911" s="240" t="s">
        <v>92</v>
      </c>
      <c r="E911" s="240">
        <v>4.0599999999999996</v>
      </c>
      <c r="F911" s="240">
        <v>4.95</v>
      </c>
      <c r="G911" s="240">
        <v>108.3</v>
      </c>
      <c r="H911" s="240">
        <v>7.8330000000000002</v>
      </c>
      <c r="I911" s="240">
        <v>7.7</v>
      </c>
      <c r="J911" s="240">
        <v>5.8000000000000003E-2</v>
      </c>
    </row>
    <row r="912" spans="2:10">
      <c r="B912" s="240" t="s">
        <v>86</v>
      </c>
      <c r="C912" s="240">
        <v>165</v>
      </c>
      <c r="D912" s="240" t="s">
        <v>93</v>
      </c>
      <c r="E912" s="240">
        <v>36.130000000000003</v>
      </c>
      <c r="F912" s="240">
        <v>4.8600000000000003</v>
      </c>
      <c r="G912" s="240">
        <v>319.92</v>
      </c>
      <c r="H912" s="240">
        <v>7.2510000000000003</v>
      </c>
      <c r="I912" s="240">
        <v>69.873999999999995</v>
      </c>
      <c r="J912" s="240">
        <v>0.121</v>
      </c>
    </row>
    <row r="913" spans="2:10">
      <c r="B913" s="240" t="s">
        <v>86</v>
      </c>
      <c r="C913" s="240">
        <v>165</v>
      </c>
      <c r="D913" s="240" t="s">
        <v>94</v>
      </c>
      <c r="E913" s="240">
        <v>10.08</v>
      </c>
      <c r="F913" s="240">
        <v>11.57</v>
      </c>
      <c r="G913" s="240">
        <v>218.34</v>
      </c>
      <c r="H913" s="240">
        <v>18.271999999999998</v>
      </c>
      <c r="I913" s="240">
        <v>18.809000000000001</v>
      </c>
      <c r="J913" s="240">
        <v>0.14000000000000001</v>
      </c>
    </row>
    <row r="914" spans="2:10">
      <c r="B914" s="240" t="s">
        <v>86</v>
      </c>
      <c r="C914" s="240">
        <v>165</v>
      </c>
      <c r="D914" s="240" t="s">
        <v>95</v>
      </c>
      <c r="E914" s="240">
        <v>17.46</v>
      </c>
      <c r="F914" s="240">
        <v>0.68</v>
      </c>
      <c r="G914" s="240">
        <v>2551.2600000000002</v>
      </c>
      <c r="H914" s="240">
        <v>-2.274</v>
      </c>
      <c r="I914" s="240">
        <v>19.103999999999999</v>
      </c>
      <c r="J914" s="240">
        <v>3.5000000000000003E-2</v>
      </c>
    </row>
    <row r="915" spans="2:10">
      <c r="B915" s="240" t="s">
        <v>86</v>
      </c>
      <c r="C915" s="240">
        <v>165</v>
      </c>
      <c r="D915" s="240" t="s">
        <v>96</v>
      </c>
      <c r="E915" s="240">
        <v>17.46</v>
      </c>
      <c r="F915" s="240">
        <v>0.68</v>
      </c>
      <c r="G915" s="240">
        <v>2551.2600000000002</v>
      </c>
      <c r="H915" s="240">
        <v>-2.274</v>
      </c>
      <c r="I915" s="240">
        <v>19.103999999999999</v>
      </c>
      <c r="J915" s="240">
        <v>3.5000000000000003E-2</v>
      </c>
    </row>
    <row r="916" spans="2:10">
      <c r="B916" s="240" t="s">
        <v>86</v>
      </c>
      <c r="C916" s="240">
        <v>165</v>
      </c>
      <c r="D916" s="240" t="s">
        <v>97</v>
      </c>
      <c r="E916" s="240">
        <v>-3.21</v>
      </c>
      <c r="F916" s="240">
        <v>-0.12</v>
      </c>
      <c r="G916" s="240">
        <v>32.24</v>
      </c>
      <c r="H916" s="240">
        <v>0.123</v>
      </c>
      <c r="I916" s="240">
        <v>-6.282</v>
      </c>
      <c r="J916" s="240">
        <v>0</v>
      </c>
    </row>
    <row r="917" spans="2:10">
      <c r="B917" s="240" t="s">
        <v>86</v>
      </c>
      <c r="C917" s="240">
        <v>165</v>
      </c>
      <c r="D917" s="240" t="s">
        <v>98</v>
      </c>
      <c r="E917" s="240">
        <v>0.17</v>
      </c>
      <c r="F917" s="240">
        <v>-1.24</v>
      </c>
      <c r="G917" s="240">
        <v>-24.77</v>
      </c>
      <c r="H917" s="240">
        <v>1.9179999999999999</v>
      </c>
      <c r="I917" s="240">
        <v>0.47699999999999998</v>
      </c>
      <c r="J917" s="240">
        <v>6.0000000000000001E-3</v>
      </c>
    </row>
    <row r="918" spans="2:10">
      <c r="B918" s="240" t="s">
        <v>86</v>
      </c>
      <c r="C918" s="240">
        <v>165</v>
      </c>
      <c r="D918" s="240" t="s">
        <v>99</v>
      </c>
      <c r="E918" s="240">
        <v>3.09</v>
      </c>
      <c r="F918" s="240">
        <v>-0.79</v>
      </c>
      <c r="G918" s="240">
        <v>2724.86</v>
      </c>
      <c r="H918" s="240">
        <v>-0.22700000000000001</v>
      </c>
      <c r="I918" s="240">
        <v>-9.7989999999999995</v>
      </c>
      <c r="J918" s="240">
        <v>6.2E-2</v>
      </c>
    </row>
    <row r="919" spans="2:10">
      <c r="B919" s="240" t="s">
        <v>86</v>
      </c>
      <c r="C919" s="240">
        <v>165</v>
      </c>
      <c r="D919" s="240" t="s">
        <v>100</v>
      </c>
      <c r="E919" s="240">
        <v>3.42</v>
      </c>
      <c r="F919" s="240">
        <v>2.2799999999999998</v>
      </c>
      <c r="G919" s="240">
        <v>2802.44</v>
      </c>
      <c r="H919" s="240">
        <v>-5.1040000000000001</v>
      </c>
      <c r="I919" s="240">
        <v>-9.7040000000000006</v>
      </c>
      <c r="J919" s="240">
        <v>5.5E-2</v>
      </c>
    </row>
    <row r="920" spans="2:10">
      <c r="B920" s="240" t="s">
        <v>86</v>
      </c>
      <c r="C920" s="240">
        <v>165</v>
      </c>
      <c r="D920" s="240" t="s">
        <v>101</v>
      </c>
      <c r="E920" s="240">
        <v>3.61</v>
      </c>
      <c r="F920" s="240">
        <v>-0.54</v>
      </c>
      <c r="G920" s="240">
        <v>2722.65</v>
      </c>
      <c r="H920" s="240">
        <v>-0.6</v>
      </c>
      <c r="I920" s="240">
        <v>-8.8360000000000003</v>
      </c>
      <c r="J920" s="240">
        <v>7.0000000000000007E-2</v>
      </c>
    </row>
    <row r="921" spans="2:10">
      <c r="B921" s="240" t="s">
        <v>86</v>
      </c>
      <c r="C921" s="240">
        <v>165</v>
      </c>
      <c r="D921" s="240" t="s">
        <v>102</v>
      </c>
      <c r="E921" s="240">
        <v>2.89</v>
      </c>
      <c r="F921" s="240">
        <v>2.04</v>
      </c>
      <c r="G921" s="240">
        <v>2804.65</v>
      </c>
      <c r="H921" s="240">
        <v>-4.7320000000000002</v>
      </c>
      <c r="I921" s="240">
        <v>-10.667</v>
      </c>
      <c r="J921" s="240">
        <v>4.8000000000000001E-2</v>
      </c>
    </row>
    <row r="922" spans="2:10">
      <c r="B922" s="240" t="s">
        <v>86</v>
      </c>
      <c r="C922" s="240">
        <v>165</v>
      </c>
      <c r="D922" s="240" t="s">
        <v>103</v>
      </c>
      <c r="E922" s="240">
        <v>0</v>
      </c>
      <c r="F922" s="240">
        <v>-2.2400000000000002</v>
      </c>
      <c r="G922" s="240">
        <v>2738.05</v>
      </c>
      <c r="H922" s="240">
        <v>1.9730000000000001</v>
      </c>
      <c r="I922" s="240">
        <v>-15.487</v>
      </c>
      <c r="J922" s="240">
        <v>1.7999999999999999E-2</v>
      </c>
    </row>
    <row r="923" spans="2:10">
      <c r="B923" s="240" t="s">
        <v>86</v>
      </c>
      <c r="C923" s="240">
        <v>165</v>
      </c>
      <c r="D923" s="240" t="s">
        <v>104</v>
      </c>
      <c r="E923" s="240">
        <v>0.33</v>
      </c>
      <c r="F923" s="240">
        <v>0.83</v>
      </c>
      <c r="G923" s="240">
        <v>2815.64</v>
      </c>
      <c r="H923" s="240">
        <v>-2.903</v>
      </c>
      <c r="I923" s="240">
        <v>-15.393000000000001</v>
      </c>
      <c r="J923" s="240">
        <v>1.0999999999999999E-2</v>
      </c>
    </row>
    <row r="924" spans="2:10">
      <c r="B924" s="240" t="s">
        <v>86</v>
      </c>
      <c r="C924" s="240">
        <v>165</v>
      </c>
      <c r="D924" s="240" t="s">
        <v>105</v>
      </c>
      <c r="E924" s="240">
        <v>0.52</v>
      </c>
      <c r="F924" s="240">
        <v>-2</v>
      </c>
      <c r="G924" s="240">
        <v>2735.84</v>
      </c>
      <c r="H924" s="240">
        <v>1.601</v>
      </c>
      <c r="I924" s="240">
        <v>-14.525</v>
      </c>
      <c r="J924" s="240">
        <v>2.5000000000000001E-2</v>
      </c>
    </row>
    <row r="925" spans="2:10">
      <c r="B925" s="240" t="s">
        <v>86</v>
      </c>
      <c r="C925" s="240">
        <v>165</v>
      </c>
      <c r="D925" s="240" t="s">
        <v>106</v>
      </c>
      <c r="E925" s="240">
        <v>-0.19</v>
      </c>
      <c r="F925" s="240">
        <v>0.57999999999999996</v>
      </c>
      <c r="G925" s="240">
        <v>2817.84</v>
      </c>
      <c r="H925" s="240">
        <v>-2.5310000000000001</v>
      </c>
      <c r="I925" s="240">
        <v>-16.356000000000002</v>
      </c>
      <c r="J925" s="240">
        <v>3.0000000000000001E-3</v>
      </c>
    </row>
    <row r="926" spans="2:10">
      <c r="B926" s="240" t="s">
        <v>86</v>
      </c>
      <c r="C926" s="240">
        <v>165</v>
      </c>
      <c r="D926" s="240" t="s">
        <v>107</v>
      </c>
      <c r="E926" s="240">
        <v>31.5</v>
      </c>
      <c r="F926" s="240">
        <v>-0.93</v>
      </c>
      <c r="G926" s="240">
        <v>2300.0700000000002</v>
      </c>
      <c r="H926" s="240">
        <v>0.55500000000000005</v>
      </c>
      <c r="I926" s="240">
        <v>47.912999999999997</v>
      </c>
      <c r="J926" s="240">
        <v>1.4999999999999999E-2</v>
      </c>
    </row>
    <row r="927" spans="2:10">
      <c r="B927" s="240" t="s">
        <v>86</v>
      </c>
      <c r="C927" s="240">
        <v>165</v>
      </c>
      <c r="D927" s="240" t="s">
        <v>108</v>
      </c>
      <c r="E927" s="240">
        <v>31.83</v>
      </c>
      <c r="F927" s="240">
        <v>2.14</v>
      </c>
      <c r="G927" s="240">
        <v>2377.66</v>
      </c>
      <c r="H927" s="240">
        <v>-4.3209999999999997</v>
      </c>
      <c r="I927" s="240">
        <v>48.006999999999998</v>
      </c>
      <c r="J927" s="240">
        <v>8.0000000000000002E-3</v>
      </c>
    </row>
    <row r="928" spans="2:10">
      <c r="B928" s="240" t="s">
        <v>86</v>
      </c>
      <c r="C928" s="240">
        <v>165</v>
      </c>
      <c r="D928" s="240" t="s">
        <v>109</v>
      </c>
      <c r="E928" s="240">
        <v>32.020000000000003</v>
      </c>
      <c r="F928" s="240">
        <v>-0.68</v>
      </c>
      <c r="G928" s="240">
        <v>2297.86</v>
      </c>
      <c r="H928" s="240">
        <v>0.183</v>
      </c>
      <c r="I928" s="240">
        <v>48.875999999999998</v>
      </c>
      <c r="J928" s="240">
        <v>2.3E-2</v>
      </c>
    </row>
    <row r="929" spans="2:10">
      <c r="B929" s="240" t="s">
        <v>86</v>
      </c>
      <c r="C929" s="240">
        <v>165</v>
      </c>
      <c r="D929" s="240" t="s">
        <v>110</v>
      </c>
      <c r="E929" s="240">
        <v>31.3</v>
      </c>
      <c r="F929" s="240">
        <v>1.89</v>
      </c>
      <c r="G929" s="240">
        <v>2379.86</v>
      </c>
      <c r="H929" s="240">
        <v>-3.9489999999999998</v>
      </c>
      <c r="I929" s="240">
        <v>47.045000000000002</v>
      </c>
      <c r="J929" s="240">
        <v>1E-3</v>
      </c>
    </row>
    <row r="930" spans="2:10">
      <c r="B930" s="240" t="s">
        <v>86</v>
      </c>
      <c r="C930" s="240">
        <v>165</v>
      </c>
      <c r="D930" s="240" t="s">
        <v>111</v>
      </c>
      <c r="E930" s="240">
        <v>34.58</v>
      </c>
      <c r="F930" s="240">
        <v>0.52</v>
      </c>
      <c r="G930" s="240">
        <v>2286.88</v>
      </c>
      <c r="H930" s="240">
        <v>-1.645</v>
      </c>
      <c r="I930" s="240">
        <v>53.601999999999997</v>
      </c>
      <c r="J930" s="240">
        <v>5.8999999999999997E-2</v>
      </c>
    </row>
    <row r="931" spans="2:10">
      <c r="B931" s="240" t="s">
        <v>86</v>
      </c>
      <c r="C931" s="240">
        <v>165</v>
      </c>
      <c r="D931" s="240" t="s">
        <v>112</v>
      </c>
      <c r="E931" s="240">
        <v>34.909999999999997</v>
      </c>
      <c r="F931" s="240">
        <v>3.59</v>
      </c>
      <c r="G931" s="240">
        <v>2364.46</v>
      </c>
      <c r="H931" s="240">
        <v>-6.5220000000000002</v>
      </c>
      <c r="I931" s="240">
        <v>53.695999999999998</v>
      </c>
      <c r="J931" s="240">
        <v>5.2999999999999999E-2</v>
      </c>
    </row>
    <row r="932" spans="2:10">
      <c r="B932" s="240" t="s">
        <v>86</v>
      </c>
      <c r="C932" s="240">
        <v>165</v>
      </c>
      <c r="D932" s="240" t="s">
        <v>113</v>
      </c>
      <c r="E932" s="240">
        <v>35.11</v>
      </c>
      <c r="F932" s="240">
        <v>0.77</v>
      </c>
      <c r="G932" s="240">
        <v>2284.67</v>
      </c>
      <c r="H932" s="240">
        <v>-2.0169999999999999</v>
      </c>
      <c r="I932" s="240">
        <v>54.564</v>
      </c>
      <c r="J932" s="240">
        <v>6.7000000000000004E-2</v>
      </c>
    </row>
    <row r="933" spans="2:10">
      <c r="B933" s="240" t="s">
        <v>86</v>
      </c>
      <c r="C933" s="240">
        <v>165</v>
      </c>
      <c r="D933" s="240" t="s">
        <v>114</v>
      </c>
      <c r="E933" s="240">
        <v>34.39</v>
      </c>
      <c r="F933" s="240">
        <v>3.35</v>
      </c>
      <c r="G933" s="240">
        <v>2366.67</v>
      </c>
      <c r="H933" s="240">
        <v>-6.149</v>
      </c>
      <c r="I933" s="240">
        <v>52.732999999999997</v>
      </c>
      <c r="J933" s="240">
        <v>4.4999999999999998E-2</v>
      </c>
    </row>
    <row r="934" spans="2:10">
      <c r="B934" s="240" t="s">
        <v>86</v>
      </c>
      <c r="C934" s="240">
        <v>165</v>
      </c>
      <c r="D934" s="240" t="s">
        <v>115</v>
      </c>
      <c r="E934" s="240">
        <v>13.78</v>
      </c>
      <c r="F934" s="240">
        <v>-5.63</v>
      </c>
      <c r="G934" s="240">
        <v>2451.2199999999998</v>
      </c>
      <c r="H934" s="240">
        <v>7.6159999999999997</v>
      </c>
      <c r="I934" s="240">
        <v>12.651999999999999</v>
      </c>
      <c r="J934" s="240">
        <v>0.06</v>
      </c>
    </row>
    <row r="935" spans="2:10">
      <c r="B935" s="240" t="s">
        <v>86</v>
      </c>
      <c r="C935" s="240">
        <v>165</v>
      </c>
      <c r="D935" s="240" t="s">
        <v>116</v>
      </c>
      <c r="E935" s="240">
        <v>20.38</v>
      </c>
      <c r="F935" s="240">
        <v>-5.74</v>
      </c>
      <c r="G935" s="240">
        <v>2343.13</v>
      </c>
      <c r="H935" s="240">
        <v>7.9249999999999998</v>
      </c>
      <c r="I935" s="240">
        <v>26.196000000000002</v>
      </c>
      <c r="J935" s="240">
        <v>4.5999999999999999E-2</v>
      </c>
    </row>
    <row r="936" spans="2:10">
      <c r="B936" s="240" t="s">
        <v>86</v>
      </c>
      <c r="C936" s="240">
        <v>165</v>
      </c>
      <c r="D936" s="240" t="s">
        <v>117</v>
      </c>
      <c r="E936" s="240">
        <v>12.85</v>
      </c>
      <c r="F936" s="240">
        <v>-6.06</v>
      </c>
      <c r="G936" s="240">
        <v>2455.1799999999998</v>
      </c>
      <c r="H936" s="240">
        <v>8.2759999999999998</v>
      </c>
      <c r="I936" s="240">
        <v>10.945</v>
      </c>
      <c r="J936" s="240">
        <v>4.7E-2</v>
      </c>
    </row>
    <row r="937" spans="2:10">
      <c r="B937" s="240" t="s">
        <v>86</v>
      </c>
      <c r="C937" s="240">
        <v>165</v>
      </c>
      <c r="D937" s="240" t="s">
        <v>118</v>
      </c>
      <c r="E937" s="240">
        <v>21.31</v>
      </c>
      <c r="F937" s="240">
        <v>-5.3</v>
      </c>
      <c r="G937" s="240">
        <v>2339.17</v>
      </c>
      <c r="H937" s="240">
        <v>7.2649999999999997</v>
      </c>
      <c r="I937" s="240">
        <v>27.902999999999999</v>
      </c>
      <c r="J937" s="240">
        <v>5.8999999999999997E-2</v>
      </c>
    </row>
    <row r="938" spans="2:10">
      <c r="B938" s="240" t="s">
        <v>86</v>
      </c>
      <c r="C938" s="240">
        <v>165</v>
      </c>
      <c r="D938" s="240" t="s">
        <v>119</v>
      </c>
      <c r="E938" s="240">
        <v>15.52</v>
      </c>
      <c r="F938" s="240">
        <v>-4.8099999999999996</v>
      </c>
      <c r="G938" s="240">
        <v>2443.86</v>
      </c>
      <c r="H938" s="240">
        <v>6.3760000000000003</v>
      </c>
      <c r="I938" s="240">
        <v>15.86</v>
      </c>
      <c r="J938" s="240">
        <v>8.5000000000000006E-2</v>
      </c>
    </row>
    <row r="939" spans="2:10">
      <c r="B939" s="240" t="s">
        <v>86</v>
      </c>
      <c r="C939" s="240">
        <v>165</v>
      </c>
      <c r="D939" s="240" t="s">
        <v>120</v>
      </c>
      <c r="E939" s="240">
        <v>22.12</v>
      </c>
      <c r="F939" s="240">
        <v>-4.92</v>
      </c>
      <c r="G939" s="240">
        <v>2335.77</v>
      </c>
      <c r="H939" s="240">
        <v>6.6849999999999996</v>
      </c>
      <c r="I939" s="240">
        <v>29.405000000000001</v>
      </c>
      <c r="J939" s="240">
        <v>7.0999999999999994E-2</v>
      </c>
    </row>
    <row r="940" spans="2:10">
      <c r="B940" s="240" t="s">
        <v>86</v>
      </c>
      <c r="C940" s="240">
        <v>165</v>
      </c>
      <c r="D940" s="240" t="s">
        <v>121</v>
      </c>
      <c r="E940" s="240">
        <v>14.6</v>
      </c>
      <c r="F940" s="240">
        <v>-5.24</v>
      </c>
      <c r="G940" s="240">
        <v>2447.8200000000002</v>
      </c>
      <c r="H940" s="240">
        <v>7.0359999999999996</v>
      </c>
      <c r="I940" s="240">
        <v>14.154</v>
      </c>
      <c r="J940" s="240">
        <v>7.1999999999999995E-2</v>
      </c>
    </row>
    <row r="941" spans="2:10">
      <c r="B941" s="240" t="s">
        <v>86</v>
      </c>
      <c r="C941" s="240">
        <v>165</v>
      </c>
      <c r="D941" s="240" t="s">
        <v>122</v>
      </c>
      <c r="E941" s="240">
        <v>23.05</v>
      </c>
      <c r="F941" s="240">
        <v>-4.49</v>
      </c>
      <c r="G941" s="240">
        <v>2331.81</v>
      </c>
      <c r="H941" s="240">
        <v>6.024</v>
      </c>
      <c r="I941" s="240">
        <v>31.111000000000001</v>
      </c>
      <c r="J941" s="240">
        <v>8.4000000000000005E-2</v>
      </c>
    </row>
    <row r="942" spans="2:10">
      <c r="B942" s="240" t="s">
        <v>86</v>
      </c>
      <c r="C942" s="240">
        <v>165</v>
      </c>
      <c r="D942" s="240" t="s">
        <v>123</v>
      </c>
      <c r="E942" s="240">
        <v>14.53</v>
      </c>
      <c r="F942" s="240">
        <v>7.09</v>
      </c>
      <c r="G942" s="240">
        <v>2759.38</v>
      </c>
      <c r="H942" s="240">
        <v>-12.474</v>
      </c>
      <c r="I942" s="240">
        <v>12.013</v>
      </c>
      <c r="J942" s="240">
        <v>2.4E-2</v>
      </c>
    </row>
    <row r="943" spans="2:10">
      <c r="B943" s="240" t="s">
        <v>86</v>
      </c>
      <c r="C943" s="240">
        <v>165</v>
      </c>
      <c r="D943" s="240" t="s">
        <v>124</v>
      </c>
      <c r="E943" s="240">
        <v>21.13</v>
      </c>
      <c r="F943" s="240">
        <v>6.98</v>
      </c>
      <c r="G943" s="240">
        <v>2651.29</v>
      </c>
      <c r="H943" s="240">
        <v>-12.164999999999999</v>
      </c>
      <c r="I943" s="240">
        <v>25.556999999999999</v>
      </c>
      <c r="J943" s="240">
        <v>0.01</v>
      </c>
    </row>
    <row r="944" spans="2:10">
      <c r="B944" s="240" t="s">
        <v>86</v>
      </c>
      <c r="C944" s="240">
        <v>165</v>
      </c>
      <c r="D944" s="240" t="s">
        <v>125</v>
      </c>
      <c r="E944" s="240">
        <v>13.61</v>
      </c>
      <c r="F944" s="240">
        <v>6.66</v>
      </c>
      <c r="G944" s="240">
        <v>2763.34</v>
      </c>
      <c r="H944" s="240">
        <v>-11.814</v>
      </c>
      <c r="I944" s="240">
        <v>10.305999999999999</v>
      </c>
      <c r="J944" s="240">
        <v>1.0999999999999999E-2</v>
      </c>
    </row>
    <row r="945" spans="2:10">
      <c r="B945" s="240" t="s">
        <v>86</v>
      </c>
      <c r="C945" s="240">
        <v>165</v>
      </c>
      <c r="D945" s="240" t="s">
        <v>126</v>
      </c>
      <c r="E945" s="240">
        <v>22.06</v>
      </c>
      <c r="F945" s="240">
        <v>7.41</v>
      </c>
      <c r="G945" s="240">
        <v>2647.33</v>
      </c>
      <c r="H945" s="240">
        <v>-12.824999999999999</v>
      </c>
      <c r="I945" s="240">
        <v>27.263999999999999</v>
      </c>
      <c r="J945" s="240">
        <v>2.4E-2</v>
      </c>
    </row>
    <row r="946" spans="2:10">
      <c r="B946" s="240" t="s">
        <v>86</v>
      </c>
      <c r="C946" s="240">
        <v>165</v>
      </c>
      <c r="D946" s="240" t="s">
        <v>127</v>
      </c>
      <c r="E946" s="240">
        <v>12.79</v>
      </c>
      <c r="F946" s="240">
        <v>6.27</v>
      </c>
      <c r="G946" s="240">
        <v>2766.74</v>
      </c>
      <c r="H946" s="240">
        <v>-11.233000000000001</v>
      </c>
      <c r="I946" s="240">
        <v>8.8040000000000003</v>
      </c>
      <c r="J946" s="240">
        <v>-1E-3</v>
      </c>
    </row>
    <row r="947" spans="2:10">
      <c r="B947" s="240" t="s">
        <v>86</v>
      </c>
      <c r="C947" s="240">
        <v>165</v>
      </c>
      <c r="D947" s="240" t="s">
        <v>128</v>
      </c>
      <c r="E947" s="240">
        <v>19.39</v>
      </c>
      <c r="F947" s="240">
        <v>6.16</v>
      </c>
      <c r="G947" s="240">
        <v>2658.65</v>
      </c>
      <c r="H947" s="240">
        <v>-10.923999999999999</v>
      </c>
      <c r="I947" s="240">
        <v>22.349</v>
      </c>
      <c r="J947" s="240">
        <v>-1.4999999999999999E-2</v>
      </c>
    </row>
    <row r="948" spans="2:10">
      <c r="B948" s="240" t="s">
        <v>86</v>
      </c>
      <c r="C948" s="240">
        <v>165</v>
      </c>
      <c r="D948" s="240" t="s">
        <v>129</v>
      </c>
      <c r="E948" s="240">
        <v>11.87</v>
      </c>
      <c r="F948" s="240">
        <v>5.84</v>
      </c>
      <c r="G948" s="240">
        <v>2770.7</v>
      </c>
      <c r="H948" s="240">
        <v>-10.573</v>
      </c>
      <c r="I948" s="240">
        <v>7.0970000000000004</v>
      </c>
      <c r="J948" s="240">
        <v>-1.4E-2</v>
      </c>
    </row>
    <row r="949" spans="2:10">
      <c r="B949" s="240" t="s">
        <v>86</v>
      </c>
      <c r="C949" s="240">
        <v>165</v>
      </c>
      <c r="D949" s="240" t="s">
        <v>130</v>
      </c>
      <c r="E949" s="240">
        <v>20.32</v>
      </c>
      <c r="F949" s="240">
        <v>6.6</v>
      </c>
      <c r="G949" s="240">
        <v>2654.69</v>
      </c>
      <c r="H949" s="240">
        <v>-11.584</v>
      </c>
      <c r="I949" s="240">
        <v>24.055</v>
      </c>
      <c r="J949" s="240">
        <v>-1E-3</v>
      </c>
    </row>
    <row r="950" spans="2:10">
      <c r="B950" s="240" t="s">
        <v>86</v>
      </c>
      <c r="C950" s="240">
        <v>165</v>
      </c>
      <c r="D950" s="240" t="s">
        <v>131</v>
      </c>
      <c r="E950" s="240">
        <v>6.29</v>
      </c>
      <c r="F950" s="240">
        <v>-0.67</v>
      </c>
      <c r="G950" s="240">
        <v>2692.61</v>
      </c>
      <c r="H950" s="240">
        <v>-0.35099999999999998</v>
      </c>
      <c r="I950" s="240">
        <v>-3.5169999999999999</v>
      </c>
      <c r="J950" s="240">
        <v>6.2E-2</v>
      </c>
    </row>
    <row r="951" spans="2:10">
      <c r="B951" s="240" t="s">
        <v>86</v>
      </c>
      <c r="C951" s="240">
        <v>165</v>
      </c>
      <c r="D951" s="240" t="s">
        <v>132</v>
      </c>
      <c r="E951" s="240">
        <v>6.62</v>
      </c>
      <c r="F951" s="240">
        <v>2.4</v>
      </c>
      <c r="G951" s="240">
        <v>2770.2</v>
      </c>
      <c r="H951" s="240">
        <v>-5.2270000000000003</v>
      </c>
      <c r="I951" s="240">
        <v>-3.423</v>
      </c>
      <c r="J951" s="240">
        <v>5.5E-2</v>
      </c>
    </row>
    <row r="952" spans="2:10">
      <c r="B952" s="240" t="s">
        <v>86</v>
      </c>
      <c r="C952" s="240">
        <v>165</v>
      </c>
      <c r="D952" s="240" t="s">
        <v>133</v>
      </c>
      <c r="E952" s="240">
        <v>6.82</v>
      </c>
      <c r="F952" s="240">
        <v>-0.43</v>
      </c>
      <c r="G952" s="240">
        <v>2690.4</v>
      </c>
      <c r="H952" s="240">
        <v>-0.72299999999999998</v>
      </c>
      <c r="I952" s="240">
        <v>-2.5550000000000002</v>
      </c>
      <c r="J952" s="240">
        <v>6.9000000000000006E-2</v>
      </c>
    </row>
    <row r="953" spans="2:10">
      <c r="B953" s="240" t="s">
        <v>86</v>
      </c>
      <c r="C953" s="240">
        <v>165</v>
      </c>
      <c r="D953" s="240" t="s">
        <v>134</v>
      </c>
      <c r="E953" s="240">
        <v>6.1</v>
      </c>
      <c r="F953" s="240">
        <v>2.15</v>
      </c>
      <c r="G953" s="240">
        <v>2772.41</v>
      </c>
      <c r="H953" s="240">
        <v>-4.8550000000000004</v>
      </c>
      <c r="I953" s="240">
        <v>-4.3849999999999998</v>
      </c>
      <c r="J953" s="240">
        <v>4.7E-2</v>
      </c>
    </row>
    <row r="954" spans="2:10">
      <c r="B954" s="240" t="s">
        <v>86</v>
      </c>
      <c r="C954" s="240">
        <v>165</v>
      </c>
      <c r="D954" s="240" t="s">
        <v>135</v>
      </c>
      <c r="E954" s="240">
        <v>3.21</v>
      </c>
      <c r="F954" s="240">
        <v>-2.13</v>
      </c>
      <c r="G954" s="240">
        <v>2705.8</v>
      </c>
      <c r="H954" s="240">
        <v>1.85</v>
      </c>
      <c r="I954" s="240">
        <v>-9.2059999999999995</v>
      </c>
      <c r="J954" s="240">
        <v>1.7000000000000001E-2</v>
      </c>
    </row>
    <row r="955" spans="2:10">
      <c r="B955" s="240" t="s">
        <v>86</v>
      </c>
      <c r="C955" s="240">
        <v>165</v>
      </c>
      <c r="D955" s="240" t="s">
        <v>136</v>
      </c>
      <c r="E955" s="240">
        <v>3.54</v>
      </c>
      <c r="F955" s="240">
        <v>0.94</v>
      </c>
      <c r="G955" s="240">
        <v>2783.39</v>
      </c>
      <c r="H955" s="240">
        <v>-3.0270000000000001</v>
      </c>
      <c r="I955" s="240">
        <v>-9.1110000000000007</v>
      </c>
      <c r="J955" s="240">
        <v>0.01</v>
      </c>
    </row>
    <row r="956" spans="2:10">
      <c r="B956" s="240" t="s">
        <v>86</v>
      </c>
      <c r="C956" s="240">
        <v>165</v>
      </c>
      <c r="D956" s="240" t="s">
        <v>137</v>
      </c>
      <c r="E956" s="240">
        <v>3.73</v>
      </c>
      <c r="F956" s="240">
        <v>-1.88</v>
      </c>
      <c r="G956" s="240">
        <v>2703.6</v>
      </c>
      <c r="H956" s="240">
        <v>1.4770000000000001</v>
      </c>
      <c r="I956" s="240">
        <v>-8.2430000000000003</v>
      </c>
      <c r="J956" s="240">
        <v>2.5000000000000001E-2</v>
      </c>
    </row>
    <row r="957" spans="2:10">
      <c r="B957" s="240" t="s">
        <v>86</v>
      </c>
      <c r="C957" s="240">
        <v>165</v>
      </c>
      <c r="D957" s="240" t="s">
        <v>138</v>
      </c>
      <c r="E957" s="240">
        <v>3.01</v>
      </c>
      <c r="F957" s="240">
        <v>0.7</v>
      </c>
      <c r="G957" s="240">
        <v>2785.6</v>
      </c>
      <c r="H957" s="240">
        <v>-2.6549999999999998</v>
      </c>
      <c r="I957" s="240">
        <v>-10.074</v>
      </c>
      <c r="J957" s="240">
        <v>3.0000000000000001E-3</v>
      </c>
    </row>
    <row r="958" spans="2:10">
      <c r="B958" s="240" t="s">
        <v>86</v>
      </c>
      <c r="C958" s="240">
        <v>165</v>
      </c>
      <c r="D958" s="240" t="s">
        <v>139</v>
      </c>
      <c r="E958" s="240">
        <v>13.61</v>
      </c>
      <c r="F958" s="240">
        <v>-4.3899999999999997</v>
      </c>
      <c r="G958" s="240">
        <v>2475.9899999999998</v>
      </c>
      <c r="H958" s="240">
        <v>5.6989999999999998</v>
      </c>
      <c r="I958" s="240">
        <v>12.175000000000001</v>
      </c>
      <c r="J958" s="240">
        <v>5.3999999999999999E-2</v>
      </c>
    </row>
    <row r="959" spans="2:10">
      <c r="B959" s="240" t="s">
        <v>86</v>
      </c>
      <c r="C959" s="240">
        <v>165</v>
      </c>
      <c r="D959" s="240" t="s">
        <v>140</v>
      </c>
      <c r="E959" s="240">
        <v>20.21</v>
      </c>
      <c r="F959" s="240">
        <v>-4.5</v>
      </c>
      <c r="G959" s="240">
        <v>2367.9</v>
      </c>
      <c r="H959" s="240">
        <v>6.0069999999999997</v>
      </c>
      <c r="I959" s="240">
        <v>25.72</v>
      </c>
      <c r="J959" s="240">
        <v>0.04</v>
      </c>
    </row>
    <row r="960" spans="2:10">
      <c r="B960" s="240" t="s">
        <v>86</v>
      </c>
      <c r="C960" s="240">
        <v>165</v>
      </c>
      <c r="D960" s="240" t="s">
        <v>141</v>
      </c>
      <c r="E960" s="240">
        <v>12.68</v>
      </c>
      <c r="F960" s="240">
        <v>-4.82</v>
      </c>
      <c r="G960" s="240">
        <v>2479.9499999999998</v>
      </c>
      <c r="H960" s="240">
        <v>6.359</v>
      </c>
      <c r="I960" s="240">
        <v>10.468999999999999</v>
      </c>
      <c r="J960" s="240">
        <v>0.04</v>
      </c>
    </row>
    <row r="961" spans="2:10">
      <c r="B961" s="240" t="s">
        <v>86</v>
      </c>
      <c r="C961" s="240">
        <v>165</v>
      </c>
      <c r="D961" s="240" t="s">
        <v>142</v>
      </c>
      <c r="E961" s="240">
        <v>21.13</v>
      </c>
      <c r="F961" s="240">
        <v>-4.0599999999999996</v>
      </c>
      <c r="G961" s="240">
        <v>2363.94</v>
      </c>
      <c r="H961" s="240">
        <v>5.3470000000000004</v>
      </c>
      <c r="I961" s="240">
        <v>27.425999999999998</v>
      </c>
      <c r="J961" s="240">
        <v>5.2999999999999999E-2</v>
      </c>
    </row>
    <row r="962" spans="2:10">
      <c r="B962" s="240" t="s">
        <v>86</v>
      </c>
      <c r="C962" s="240">
        <v>165</v>
      </c>
      <c r="D962" s="240" t="s">
        <v>143</v>
      </c>
      <c r="E962" s="240">
        <v>15.35</v>
      </c>
      <c r="F962" s="240">
        <v>-3.57</v>
      </c>
      <c r="G962" s="240">
        <v>2468.63</v>
      </c>
      <c r="H962" s="240">
        <v>4.4580000000000002</v>
      </c>
      <c r="I962" s="240">
        <v>15.384</v>
      </c>
      <c r="J962" s="240">
        <v>7.9000000000000001E-2</v>
      </c>
    </row>
    <row r="963" spans="2:10">
      <c r="B963" s="240" t="s">
        <v>86</v>
      </c>
      <c r="C963" s="240">
        <v>165</v>
      </c>
      <c r="D963" s="240" t="s">
        <v>144</v>
      </c>
      <c r="E963" s="240">
        <v>21.95</v>
      </c>
      <c r="F963" s="240">
        <v>-3.68</v>
      </c>
      <c r="G963" s="240">
        <v>2360.54</v>
      </c>
      <c r="H963" s="240">
        <v>4.7670000000000003</v>
      </c>
      <c r="I963" s="240">
        <v>28.928000000000001</v>
      </c>
      <c r="J963" s="240">
        <v>6.5000000000000002E-2</v>
      </c>
    </row>
    <row r="964" spans="2:10">
      <c r="B964" s="240" t="s">
        <v>86</v>
      </c>
      <c r="C964" s="240">
        <v>165</v>
      </c>
      <c r="D964" s="240" t="s">
        <v>145</v>
      </c>
      <c r="E964" s="240">
        <v>14.43</v>
      </c>
      <c r="F964" s="240">
        <v>-4</v>
      </c>
      <c r="G964" s="240">
        <v>2472.59</v>
      </c>
      <c r="H964" s="240">
        <v>5.1180000000000003</v>
      </c>
      <c r="I964" s="240">
        <v>13.677</v>
      </c>
      <c r="J964" s="240">
        <v>6.5000000000000002E-2</v>
      </c>
    </row>
    <row r="965" spans="2:10">
      <c r="B965" s="240" t="s">
        <v>86</v>
      </c>
      <c r="C965" s="240">
        <v>165</v>
      </c>
      <c r="D965" s="240" t="s">
        <v>146</v>
      </c>
      <c r="E965" s="240">
        <v>22.88</v>
      </c>
      <c r="F965" s="240">
        <v>-3.24</v>
      </c>
      <c r="G965" s="240">
        <v>2356.58</v>
      </c>
      <c r="H965" s="240">
        <v>4.1070000000000002</v>
      </c>
      <c r="I965" s="240">
        <v>30.635000000000002</v>
      </c>
      <c r="J965" s="240">
        <v>7.8E-2</v>
      </c>
    </row>
    <row r="966" spans="2:10">
      <c r="B966" s="240" t="s">
        <v>86</v>
      </c>
      <c r="C966" s="240">
        <v>165</v>
      </c>
      <c r="D966" s="240" t="s">
        <v>147</v>
      </c>
      <c r="E966" s="240">
        <v>21.89</v>
      </c>
      <c r="F966" s="240">
        <v>0.59</v>
      </c>
      <c r="G966" s="240">
        <v>3920.26</v>
      </c>
      <c r="H966" s="240">
        <v>-2.88</v>
      </c>
      <c r="I966" s="240">
        <v>19.579000000000001</v>
      </c>
      <c r="J966" s="240">
        <v>5.3999999999999999E-2</v>
      </c>
    </row>
    <row r="967" spans="2:10">
      <c r="B967" s="240" t="s">
        <v>86</v>
      </c>
      <c r="C967" s="240">
        <v>165</v>
      </c>
      <c r="D967" s="240" t="s">
        <v>148</v>
      </c>
      <c r="E967" s="240">
        <v>31.69</v>
      </c>
      <c r="F967" s="240">
        <v>0.95</v>
      </c>
      <c r="G967" s="240">
        <v>3820.94</v>
      </c>
      <c r="H967" s="240">
        <v>-3.2669999999999999</v>
      </c>
      <c r="I967" s="240">
        <v>38.804000000000002</v>
      </c>
      <c r="J967" s="240">
        <v>5.2999999999999999E-2</v>
      </c>
    </row>
    <row r="968" spans="2:10">
      <c r="B968" s="240" t="s">
        <v>86</v>
      </c>
      <c r="C968" s="240">
        <v>165</v>
      </c>
      <c r="D968" s="240" t="s">
        <v>149</v>
      </c>
      <c r="E968" s="240">
        <v>27.05</v>
      </c>
      <c r="F968" s="240">
        <v>-1.1200000000000001</v>
      </c>
      <c r="G968" s="240">
        <v>3832.51</v>
      </c>
      <c r="H968" s="240">
        <v>-0.14799999999999999</v>
      </c>
      <c r="I968" s="240">
        <v>29.919</v>
      </c>
      <c r="J968" s="240">
        <v>6.3E-2</v>
      </c>
    </row>
    <row r="969" spans="2:10">
      <c r="B969" s="240" t="s">
        <v>86</v>
      </c>
      <c r="C969" s="240">
        <v>165</v>
      </c>
      <c r="D969" s="240" t="s">
        <v>150</v>
      </c>
      <c r="E969" s="240">
        <v>26.53</v>
      </c>
      <c r="F969" s="240">
        <v>2.66</v>
      </c>
      <c r="G969" s="240">
        <v>3908.7</v>
      </c>
      <c r="H969" s="240">
        <v>-5.9989999999999997</v>
      </c>
      <c r="I969" s="240">
        <v>28.463000000000001</v>
      </c>
      <c r="J969" s="240">
        <v>4.2999999999999997E-2</v>
      </c>
    </row>
    <row r="970" spans="2:10">
      <c r="B970" s="240" t="s">
        <v>86</v>
      </c>
      <c r="C970" s="240">
        <v>165</v>
      </c>
      <c r="D970" s="240" t="s">
        <v>151</v>
      </c>
      <c r="E970" s="240">
        <v>36.26</v>
      </c>
      <c r="F970" s="240">
        <v>4.26</v>
      </c>
      <c r="G970" s="240">
        <v>2756.95</v>
      </c>
      <c r="H970" s="240">
        <v>3.15</v>
      </c>
      <c r="I970" s="240">
        <v>55.637999999999998</v>
      </c>
      <c r="J970" s="240">
        <v>0.1</v>
      </c>
    </row>
    <row r="971" spans="2:10">
      <c r="B971" s="240" t="s">
        <v>86</v>
      </c>
      <c r="C971" s="240">
        <v>165</v>
      </c>
      <c r="D971" s="240" t="s">
        <v>152</v>
      </c>
      <c r="E971" s="240">
        <v>-1.34</v>
      </c>
      <c r="F971" s="240">
        <v>-2.91</v>
      </c>
      <c r="G971" s="240">
        <v>2345.56</v>
      </c>
      <c r="H971" s="240">
        <v>-7.6980000000000004</v>
      </c>
      <c r="I971" s="240">
        <v>-17.428999999999998</v>
      </c>
      <c r="J971" s="240">
        <v>-0.03</v>
      </c>
    </row>
    <row r="972" spans="2:10">
      <c r="B972" s="240" t="s">
        <v>86</v>
      </c>
      <c r="C972" s="240">
        <v>165</v>
      </c>
      <c r="D972" s="240" t="s">
        <v>153</v>
      </c>
      <c r="E972" s="240">
        <v>29.04</v>
      </c>
      <c r="F972" s="240">
        <v>6.34</v>
      </c>
      <c r="G972" s="240">
        <v>2734.09</v>
      </c>
      <c r="H972" s="240">
        <v>6.5670000000000002</v>
      </c>
      <c r="I972" s="240">
        <v>41.469000000000001</v>
      </c>
      <c r="J972" s="240">
        <v>0.108</v>
      </c>
    </row>
    <row r="973" spans="2:10">
      <c r="B973" s="240" t="s">
        <v>86</v>
      </c>
      <c r="C973" s="240">
        <v>165</v>
      </c>
      <c r="D973" s="240" t="s">
        <v>154</v>
      </c>
      <c r="E973" s="240">
        <v>5.88</v>
      </c>
      <c r="F973" s="240">
        <v>-4.99</v>
      </c>
      <c r="G973" s="240">
        <v>2368.42</v>
      </c>
      <c r="H973" s="240">
        <v>-11.116</v>
      </c>
      <c r="I973" s="240">
        <v>-3.26</v>
      </c>
      <c r="J973" s="240">
        <v>-3.6999999999999998E-2</v>
      </c>
    </row>
    <row r="974" spans="2:10">
      <c r="B974" s="240" t="s">
        <v>86</v>
      </c>
      <c r="C974" s="240">
        <v>165</v>
      </c>
      <c r="D974" s="240" t="s">
        <v>155</v>
      </c>
      <c r="E974" s="240">
        <v>56.61</v>
      </c>
      <c r="F974" s="240">
        <v>9.01</v>
      </c>
      <c r="G974" s="240">
        <v>2936.67</v>
      </c>
      <c r="H974" s="240">
        <v>10.459</v>
      </c>
      <c r="I974" s="240">
        <v>94.620999999999995</v>
      </c>
      <c r="J974" s="240">
        <v>0.19800000000000001</v>
      </c>
    </row>
    <row r="975" spans="2:10">
      <c r="B975" s="240" t="s">
        <v>86</v>
      </c>
      <c r="C975" s="240">
        <v>165</v>
      </c>
      <c r="D975" s="240" t="s">
        <v>156</v>
      </c>
      <c r="E975" s="240">
        <v>-21.69</v>
      </c>
      <c r="F975" s="240">
        <v>-7.66</v>
      </c>
      <c r="G975" s="240">
        <v>2165.84</v>
      </c>
      <c r="H975" s="240">
        <v>-15.007</v>
      </c>
      <c r="I975" s="240">
        <v>-56.411999999999999</v>
      </c>
      <c r="J975" s="240">
        <v>-0.128</v>
      </c>
    </row>
    <row r="976" spans="2:10">
      <c r="B976" s="240" t="s">
        <v>86</v>
      </c>
      <c r="C976" s="240">
        <v>165</v>
      </c>
      <c r="D976" s="240" t="s">
        <v>157</v>
      </c>
      <c r="E976" s="240">
        <v>38.369999999999997</v>
      </c>
      <c r="F976" s="240">
        <v>13.7</v>
      </c>
      <c r="G976" s="240">
        <v>2865.57</v>
      </c>
      <c r="H976" s="240">
        <v>18.172999999999998</v>
      </c>
      <c r="I976" s="240">
        <v>58.875</v>
      </c>
      <c r="J976" s="240">
        <v>0.21199999999999999</v>
      </c>
    </row>
    <row r="977" spans="2:10">
      <c r="B977" s="240" t="s">
        <v>86</v>
      </c>
      <c r="C977" s="240">
        <v>165</v>
      </c>
      <c r="D977" s="240" t="s">
        <v>158</v>
      </c>
      <c r="E977" s="240">
        <v>-3.46</v>
      </c>
      <c r="F977" s="240">
        <v>-12.35</v>
      </c>
      <c r="G977" s="240">
        <v>2236.94</v>
      </c>
      <c r="H977" s="240">
        <v>-22.721</v>
      </c>
      <c r="I977" s="240">
        <v>-20.667000000000002</v>
      </c>
      <c r="J977" s="240">
        <v>-0.14199999999999999</v>
      </c>
    </row>
    <row r="978" spans="2:10">
      <c r="B978" s="240" t="s">
        <v>86</v>
      </c>
      <c r="C978" s="240">
        <v>232</v>
      </c>
      <c r="D978" s="240" t="s">
        <v>87</v>
      </c>
      <c r="E978" s="240">
        <v>-1.25</v>
      </c>
      <c r="F978" s="240">
        <v>-0.25</v>
      </c>
      <c r="G978" s="240">
        <v>-98.46</v>
      </c>
      <c r="H978" s="240">
        <v>0.40600000000000003</v>
      </c>
      <c r="I978" s="240">
        <v>-2.097</v>
      </c>
      <c r="J978" s="240">
        <v>3.0000000000000001E-3</v>
      </c>
    </row>
    <row r="979" spans="2:10">
      <c r="B979" s="240" t="s">
        <v>86</v>
      </c>
      <c r="C979" s="240">
        <v>232</v>
      </c>
      <c r="D979" s="240" t="s">
        <v>88</v>
      </c>
      <c r="E979" s="240">
        <v>-0.02</v>
      </c>
      <c r="F979" s="240">
        <v>-1.2</v>
      </c>
      <c r="G979" s="240">
        <v>7.79</v>
      </c>
      <c r="H979" s="240">
        <v>1.9219999999999999</v>
      </c>
      <c r="I979" s="240">
        <v>-1.9E-2</v>
      </c>
      <c r="J979" s="240">
        <v>1E-3</v>
      </c>
    </row>
    <row r="980" spans="2:10">
      <c r="B980" s="240" t="s">
        <v>86</v>
      </c>
      <c r="C980" s="240">
        <v>232</v>
      </c>
      <c r="D980" s="240" t="s">
        <v>89</v>
      </c>
      <c r="E980" s="240">
        <v>-1.41</v>
      </c>
      <c r="F980" s="240">
        <v>0.24</v>
      </c>
      <c r="G980" s="240">
        <v>-116.14</v>
      </c>
      <c r="H980" s="240">
        <v>-0.36299999999999999</v>
      </c>
      <c r="I980" s="240">
        <v>-2.3780000000000001</v>
      </c>
      <c r="J980" s="240">
        <v>-3.0000000000000001E-3</v>
      </c>
    </row>
    <row r="981" spans="2:10">
      <c r="B981" s="240" t="s">
        <v>86</v>
      </c>
      <c r="C981" s="240">
        <v>232</v>
      </c>
      <c r="D981" s="240" t="s">
        <v>90</v>
      </c>
      <c r="E981" s="240">
        <v>7.0000000000000007E-2</v>
      </c>
      <c r="F981" s="240">
        <v>-1.48</v>
      </c>
      <c r="G981" s="240">
        <v>17.7</v>
      </c>
      <c r="H981" s="240">
        <v>2.355</v>
      </c>
      <c r="I981" s="240">
        <v>0.14000000000000001</v>
      </c>
      <c r="J981" s="240">
        <v>5.0000000000000001E-3</v>
      </c>
    </row>
    <row r="982" spans="2:10">
      <c r="B982" s="240" t="s">
        <v>86</v>
      </c>
      <c r="C982" s="240">
        <v>232</v>
      </c>
      <c r="D982" s="240" t="s">
        <v>12</v>
      </c>
      <c r="E982" s="240">
        <v>-904.36</v>
      </c>
      <c r="F982" s="240">
        <v>-48.15</v>
      </c>
      <c r="G982" s="240">
        <v>-59988.23</v>
      </c>
      <c r="H982" s="240">
        <v>85.700999999999993</v>
      </c>
      <c r="I982" s="240">
        <v>-1515.4839999999999</v>
      </c>
      <c r="J982" s="240">
        <v>0.58199999999999996</v>
      </c>
    </row>
    <row r="983" spans="2:10">
      <c r="B983" s="240" t="s">
        <v>86</v>
      </c>
      <c r="C983" s="240">
        <v>232</v>
      </c>
      <c r="D983" s="240" t="s">
        <v>13</v>
      </c>
      <c r="E983" s="240">
        <v>-14.64</v>
      </c>
      <c r="F983" s="240">
        <v>-828.76</v>
      </c>
      <c r="G983" s="240">
        <v>4043.31</v>
      </c>
      <c r="H983" s="240">
        <v>1326.5450000000001</v>
      </c>
      <c r="I983" s="240">
        <v>-14.576000000000001</v>
      </c>
      <c r="J983" s="240">
        <v>0.77400000000000002</v>
      </c>
    </row>
    <row r="984" spans="2:10">
      <c r="B984" s="240" t="s">
        <v>86</v>
      </c>
      <c r="C984" s="240">
        <v>232</v>
      </c>
      <c r="D984" s="240" t="s">
        <v>14</v>
      </c>
      <c r="E984" s="240">
        <v>-34.1</v>
      </c>
      <c r="F984" s="240">
        <v>96.78</v>
      </c>
      <c r="G984" s="240">
        <v>-2866.93</v>
      </c>
      <c r="H984" s="240">
        <v>-152.16999999999999</v>
      </c>
      <c r="I984" s="240">
        <v>-56.886000000000003</v>
      </c>
      <c r="J984" s="240">
        <v>-1.113</v>
      </c>
    </row>
    <row r="985" spans="2:10">
      <c r="B985" s="240" t="s">
        <v>86</v>
      </c>
      <c r="C985" s="240">
        <v>232</v>
      </c>
      <c r="D985" s="240" t="s">
        <v>91</v>
      </c>
      <c r="E985" s="240">
        <v>1.41</v>
      </c>
      <c r="F985" s="240">
        <v>0.51</v>
      </c>
      <c r="G985" s="240">
        <v>88.1</v>
      </c>
      <c r="H985" s="240">
        <v>0.81</v>
      </c>
      <c r="I985" s="240">
        <v>2.3519999999999999</v>
      </c>
      <c r="J985" s="240">
        <v>6.0000000000000001E-3</v>
      </c>
    </row>
    <row r="986" spans="2:10">
      <c r="B986" s="240" t="s">
        <v>86</v>
      </c>
      <c r="C986" s="240">
        <v>232</v>
      </c>
      <c r="D986" s="240" t="s">
        <v>92</v>
      </c>
      <c r="E986" s="240">
        <v>0.27</v>
      </c>
      <c r="F986" s="240">
        <v>1.54</v>
      </c>
      <c r="G986" s="240">
        <v>23.66</v>
      </c>
      <c r="H986" s="240">
        <v>2.4529999999999998</v>
      </c>
      <c r="I986" s="240">
        <v>0.45200000000000001</v>
      </c>
      <c r="J986" s="240">
        <v>7.0000000000000001E-3</v>
      </c>
    </row>
    <row r="987" spans="2:10">
      <c r="B987" s="240" t="s">
        <v>86</v>
      </c>
      <c r="C987" s="240">
        <v>232</v>
      </c>
      <c r="D987" s="240" t="s">
        <v>93</v>
      </c>
      <c r="E987" s="240">
        <v>3.53</v>
      </c>
      <c r="F987" s="240">
        <v>1.32</v>
      </c>
      <c r="G987" s="240">
        <v>201.36</v>
      </c>
      <c r="H987" s="240">
        <v>2.093</v>
      </c>
      <c r="I987" s="240">
        <v>5.891</v>
      </c>
      <c r="J987" s="240">
        <v>1.4999999999999999E-2</v>
      </c>
    </row>
    <row r="988" spans="2:10">
      <c r="B988" s="240" t="s">
        <v>86</v>
      </c>
      <c r="C988" s="240">
        <v>232</v>
      </c>
      <c r="D988" s="240" t="s">
        <v>94</v>
      </c>
      <c r="E988" s="240">
        <v>0.67</v>
      </c>
      <c r="F988" s="240">
        <v>3.62</v>
      </c>
      <c r="G988" s="240">
        <v>48.88</v>
      </c>
      <c r="H988" s="240">
        <v>5.7679999999999998</v>
      </c>
      <c r="I988" s="240">
        <v>1.1020000000000001</v>
      </c>
      <c r="J988" s="240">
        <v>1.7999999999999999E-2</v>
      </c>
    </row>
    <row r="989" spans="2:10">
      <c r="B989" s="240" t="s">
        <v>86</v>
      </c>
      <c r="C989" s="240">
        <v>232</v>
      </c>
      <c r="D989" s="240" t="s">
        <v>95</v>
      </c>
      <c r="E989" s="240">
        <v>0.56999999999999995</v>
      </c>
      <c r="F989" s="240">
        <v>-0.22</v>
      </c>
      <c r="G989" s="240">
        <v>863.65</v>
      </c>
      <c r="H989" s="240">
        <v>0.24399999999999999</v>
      </c>
      <c r="I989" s="240">
        <v>0.69399999999999995</v>
      </c>
      <c r="J989" s="240">
        <v>4.0000000000000001E-3</v>
      </c>
    </row>
    <row r="990" spans="2:10">
      <c r="B990" s="240" t="s">
        <v>86</v>
      </c>
      <c r="C990" s="240">
        <v>232</v>
      </c>
      <c r="D990" s="240" t="s">
        <v>96</v>
      </c>
      <c r="E990" s="240">
        <v>0.56999999999999995</v>
      </c>
      <c r="F990" s="240">
        <v>-0.22</v>
      </c>
      <c r="G990" s="240">
        <v>863.65</v>
      </c>
      <c r="H990" s="240">
        <v>0.24399999999999999</v>
      </c>
      <c r="I990" s="240">
        <v>0.69399999999999995</v>
      </c>
      <c r="J990" s="240">
        <v>4.0000000000000001E-3</v>
      </c>
    </row>
    <row r="991" spans="2:10">
      <c r="B991" s="240" t="s">
        <v>86</v>
      </c>
      <c r="C991" s="240">
        <v>232</v>
      </c>
      <c r="D991" s="240" t="s">
        <v>97</v>
      </c>
      <c r="E991" s="240">
        <v>-0.34</v>
      </c>
      <c r="F991" s="240">
        <v>0</v>
      </c>
      <c r="G991" s="240">
        <v>-20.32</v>
      </c>
      <c r="H991" s="240">
        <v>8.9999999999999993E-3</v>
      </c>
      <c r="I991" s="240">
        <v>-0.55300000000000005</v>
      </c>
      <c r="J991" s="240">
        <v>0</v>
      </c>
    </row>
    <row r="992" spans="2:10">
      <c r="B992" s="240" t="s">
        <v>86</v>
      </c>
      <c r="C992" s="240">
        <v>232</v>
      </c>
      <c r="D992" s="240" t="s">
        <v>98</v>
      </c>
      <c r="E992" s="240">
        <v>0.01</v>
      </c>
      <c r="F992" s="240">
        <v>-0.36</v>
      </c>
      <c r="G992" s="240">
        <v>2.27</v>
      </c>
      <c r="H992" s="240">
        <v>0.55200000000000005</v>
      </c>
      <c r="I992" s="240">
        <v>2.3E-2</v>
      </c>
      <c r="J992" s="240">
        <v>1E-3</v>
      </c>
    </row>
    <row r="993" spans="2:10">
      <c r="B993" s="240" t="s">
        <v>86</v>
      </c>
      <c r="C993" s="240">
        <v>232</v>
      </c>
      <c r="D993" s="240" t="s">
        <v>99</v>
      </c>
      <c r="E993" s="240">
        <v>-1.03</v>
      </c>
      <c r="F993" s="240">
        <v>-0.83</v>
      </c>
      <c r="G993" s="240">
        <v>747.21</v>
      </c>
      <c r="H993" s="240">
        <v>1.236</v>
      </c>
      <c r="I993" s="240">
        <v>-1.9610000000000001</v>
      </c>
      <c r="J993" s="240">
        <v>8.0000000000000002E-3</v>
      </c>
    </row>
    <row r="994" spans="2:10">
      <c r="B994" s="240" t="s">
        <v>86</v>
      </c>
      <c r="C994" s="240">
        <v>232</v>
      </c>
      <c r="D994" s="240" t="s">
        <v>100</v>
      </c>
      <c r="E994" s="240">
        <v>-1.01</v>
      </c>
      <c r="F994" s="240">
        <v>-0.11</v>
      </c>
      <c r="G994" s="240">
        <v>742.54</v>
      </c>
      <c r="H994" s="240">
        <v>8.3000000000000004E-2</v>
      </c>
      <c r="I994" s="240">
        <v>-1.95</v>
      </c>
      <c r="J994" s="240">
        <v>7.0000000000000001E-3</v>
      </c>
    </row>
    <row r="995" spans="2:10">
      <c r="B995" s="240" t="s">
        <v>86</v>
      </c>
      <c r="C995" s="240">
        <v>232</v>
      </c>
      <c r="D995" s="240" t="s">
        <v>101</v>
      </c>
      <c r="E995" s="240">
        <v>-1</v>
      </c>
      <c r="F995" s="240">
        <v>-0.92</v>
      </c>
      <c r="G995" s="240">
        <v>750.18</v>
      </c>
      <c r="H995" s="240">
        <v>1.3660000000000001</v>
      </c>
      <c r="I995" s="240">
        <v>-1.913</v>
      </c>
      <c r="J995" s="240">
        <v>8.9999999999999993E-3</v>
      </c>
    </row>
    <row r="996" spans="2:10">
      <c r="B996" s="240" t="s">
        <v>86</v>
      </c>
      <c r="C996" s="240">
        <v>232</v>
      </c>
      <c r="D996" s="240" t="s">
        <v>102</v>
      </c>
      <c r="E996" s="240">
        <v>-1.04</v>
      </c>
      <c r="F996" s="240">
        <v>-0.03</v>
      </c>
      <c r="G996" s="240">
        <v>739.56</v>
      </c>
      <c r="H996" s="240">
        <v>-4.7E-2</v>
      </c>
      <c r="I996" s="240">
        <v>-1.9970000000000001</v>
      </c>
      <c r="J996" s="240">
        <v>6.0000000000000001E-3</v>
      </c>
    </row>
    <row r="997" spans="2:10">
      <c r="B997" s="240" t="s">
        <v>86</v>
      </c>
      <c r="C997" s="240">
        <v>232</v>
      </c>
      <c r="D997" s="240" t="s">
        <v>103</v>
      </c>
      <c r="E997" s="240">
        <v>-1.2</v>
      </c>
      <c r="F997" s="240">
        <v>-0.34</v>
      </c>
      <c r="G997" s="240">
        <v>729.53</v>
      </c>
      <c r="H997" s="240">
        <v>0.46700000000000003</v>
      </c>
      <c r="I997" s="240">
        <v>-2.242</v>
      </c>
      <c r="J997" s="240">
        <v>2E-3</v>
      </c>
    </row>
    <row r="998" spans="2:10">
      <c r="B998" s="240" t="s">
        <v>86</v>
      </c>
      <c r="C998" s="240">
        <v>232</v>
      </c>
      <c r="D998" s="240" t="s">
        <v>104</v>
      </c>
      <c r="E998" s="240">
        <v>-1.18</v>
      </c>
      <c r="F998" s="240">
        <v>0.38</v>
      </c>
      <c r="G998" s="240">
        <v>724.85</v>
      </c>
      <c r="H998" s="240">
        <v>-0.68600000000000005</v>
      </c>
      <c r="I998" s="240">
        <v>-2.2309999999999999</v>
      </c>
      <c r="J998" s="240">
        <v>1E-3</v>
      </c>
    </row>
    <row r="999" spans="2:10">
      <c r="B999" s="240" t="s">
        <v>86</v>
      </c>
      <c r="C999" s="240">
        <v>232</v>
      </c>
      <c r="D999" s="240" t="s">
        <v>105</v>
      </c>
      <c r="E999" s="240">
        <v>-1.17</v>
      </c>
      <c r="F999" s="240">
        <v>-0.43</v>
      </c>
      <c r="G999" s="240">
        <v>732.5</v>
      </c>
      <c r="H999" s="240">
        <v>0.59699999999999998</v>
      </c>
      <c r="I999" s="240">
        <v>-2.1949999999999998</v>
      </c>
      <c r="J999" s="240">
        <v>3.0000000000000001E-3</v>
      </c>
    </row>
    <row r="1000" spans="2:10">
      <c r="B1000" s="240" t="s">
        <v>86</v>
      </c>
      <c r="C1000" s="240">
        <v>232</v>
      </c>
      <c r="D1000" s="240" t="s">
        <v>106</v>
      </c>
      <c r="E1000" s="240">
        <v>-1.21</v>
      </c>
      <c r="F1000" s="240">
        <v>0.46</v>
      </c>
      <c r="G1000" s="240">
        <v>721.88</v>
      </c>
      <c r="H1000" s="240">
        <v>-0.81599999999999995</v>
      </c>
      <c r="I1000" s="240">
        <v>-2.278</v>
      </c>
      <c r="J1000" s="240">
        <v>0</v>
      </c>
    </row>
    <row r="1001" spans="2:10">
      <c r="B1001" s="240" t="s">
        <v>86</v>
      </c>
      <c r="C1001" s="240">
        <v>232</v>
      </c>
      <c r="D1001" s="240" t="s">
        <v>107</v>
      </c>
      <c r="E1001" s="240">
        <v>2.15</v>
      </c>
      <c r="F1001" s="240">
        <v>-0.33</v>
      </c>
      <c r="G1001" s="240">
        <v>984.77</v>
      </c>
      <c r="H1001" s="240">
        <v>0.40600000000000003</v>
      </c>
      <c r="I1001" s="240">
        <v>3.339</v>
      </c>
      <c r="J1001" s="240">
        <v>2E-3</v>
      </c>
    </row>
    <row r="1002" spans="2:10">
      <c r="B1002" s="240" t="s">
        <v>86</v>
      </c>
      <c r="C1002" s="240">
        <v>232</v>
      </c>
      <c r="D1002" s="240" t="s">
        <v>108</v>
      </c>
      <c r="E1002" s="240">
        <v>2.16</v>
      </c>
      <c r="F1002" s="240">
        <v>0.39</v>
      </c>
      <c r="G1002" s="240">
        <v>980.1</v>
      </c>
      <c r="H1002" s="240">
        <v>-0.747</v>
      </c>
      <c r="I1002" s="240">
        <v>3.35</v>
      </c>
      <c r="J1002" s="240">
        <v>1E-3</v>
      </c>
    </row>
    <row r="1003" spans="2:10">
      <c r="B1003" s="240" t="s">
        <v>86</v>
      </c>
      <c r="C1003" s="240">
        <v>232</v>
      </c>
      <c r="D1003" s="240" t="s">
        <v>109</v>
      </c>
      <c r="E1003" s="240">
        <v>2.1800000000000002</v>
      </c>
      <c r="F1003" s="240">
        <v>-0.41</v>
      </c>
      <c r="G1003" s="240">
        <v>987.74</v>
      </c>
      <c r="H1003" s="240">
        <v>0.53600000000000003</v>
      </c>
      <c r="I1003" s="240">
        <v>3.3860000000000001</v>
      </c>
      <c r="J1003" s="240">
        <v>3.0000000000000001E-3</v>
      </c>
    </row>
    <row r="1004" spans="2:10">
      <c r="B1004" s="240" t="s">
        <v>86</v>
      </c>
      <c r="C1004" s="240">
        <v>232</v>
      </c>
      <c r="D1004" s="240" t="s">
        <v>110</v>
      </c>
      <c r="E1004" s="240">
        <v>2.13</v>
      </c>
      <c r="F1004" s="240">
        <v>0.47</v>
      </c>
      <c r="G1004" s="240">
        <v>977.13</v>
      </c>
      <c r="H1004" s="240">
        <v>-0.877</v>
      </c>
      <c r="I1004" s="240">
        <v>3.302</v>
      </c>
      <c r="J1004" s="240">
        <v>0</v>
      </c>
    </row>
    <row r="1005" spans="2:10">
      <c r="B1005" s="240" t="s">
        <v>86</v>
      </c>
      <c r="C1005" s="240">
        <v>232</v>
      </c>
      <c r="D1005" s="240" t="s">
        <v>111</v>
      </c>
      <c r="E1005" s="240">
        <v>2.31</v>
      </c>
      <c r="F1005" s="240">
        <v>-0.82</v>
      </c>
      <c r="G1005" s="240">
        <v>1002.45</v>
      </c>
      <c r="H1005" s="240">
        <v>1.175</v>
      </c>
      <c r="I1005" s="240">
        <v>3.62</v>
      </c>
      <c r="J1005" s="240">
        <v>7.0000000000000001E-3</v>
      </c>
    </row>
    <row r="1006" spans="2:10">
      <c r="B1006" s="240" t="s">
        <v>86</v>
      </c>
      <c r="C1006" s="240">
        <v>232</v>
      </c>
      <c r="D1006" s="240" t="s">
        <v>112</v>
      </c>
      <c r="E1006" s="240">
        <v>2.33</v>
      </c>
      <c r="F1006" s="240">
        <v>-0.1</v>
      </c>
      <c r="G1006" s="240">
        <v>997.78</v>
      </c>
      <c r="H1006" s="240">
        <v>2.1999999999999999E-2</v>
      </c>
      <c r="I1006" s="240">
        <v>3.6309999999999998</v>
      </c>
      <c r="J1006" s="240">
        <v>7.0000000000000001E-3</v>
      </c>
    </row>
    <row r="1007" spans="2:10">
      <c r="B1007" s="240" t="s">
        <v>86</v>
      </c>
      <c r="C1007" s="240">
        <v>232</v>
      </c>
      <c r="D1007" s="240" t="s">
        <v>113</v>
      </c>
      <c r="E1007" s="240">
        <v>2.34</v>
      </c>
      <c r="F1007" s="240">
        <v>-0.9</v>
      </c>
      <c r="G1007" s="240">
        <v>1005.43</v>
      </c>
      <c r="H1007" s="240">
        <v>1.3049999999999999</v>
      </c>
      <c r="I1007" s="240">
        <v>3.6669999999999998</v>
      </c>
      <c r="J1007" s="240">
        <v>8.0000000000000002E-3</v>
      </c>
    </row>
    <row r="1008" spans="2:10">
      <c r="B1008" s="240" t="s">
        <v>86</v>
      </c>
      <c r="C1008" s="240">
        <v>232</v>
      </c>
      <c r="D1008" s="240" t="s">
        <v>114</v>
      </c>
      <c r="E1008" s="240">
        <v>2.2999999999999998</v>
      </c>
      <c r="F1008" s="240">
        <v>-0.02</v>
      </c>
      <c r="G1008" s="240">
        <v>994.81</v>
      </c>
      <c r="H1008" s="240">
        <v>-0.108</v>
      </c>
      <c r="I1008" s="240">
        <v>3.5830000000000002</v>
      </c>
      <c r="J1008" s="240">
        <v>6.0000000000000001E-3</v>
      </c>
    </row>
    <row r="1009" spans="2:10">
      <c r="B1009" s="240" t="s">
        <v>86</v>
      </c>
      <c r="C1009" s="240">
        <v>232</v>
      </c>
      <c r="D1009" s="240" t="s">
        <v>115</v>
      </c>
      <c r="E1009" s="240">
        <v>0.18</v>
      </c>
      <c r="F1009" s="240">
        <v>-1.85</v>
      </c>
      <c r="G1009" s="240">
        <v>844.18</v>
      </c>
      <c r="H1009" s="240">
        <v>2.839</v>
      </c>
      <c r="I1009" s="240">
        <v>7.0000000000000007E-2</v>
      </c>
      <c r="J1009" s="240">
        <v>8.0000000000000002E-3</v>
      </c>
    </row>
    <row r="1010" spans="2:10">
      <c r="B1010" s="240" t="s">
        <v>86</v>
      </c>
      <c r="C1010" s="240">
        <v>232</v>
      </c>
      <c r="D1010" s="240" t="s">
        <v>116</v>
      </c>
      <c r="E1010" s="240">
        <v>0.93</v>
      </c>
      <c r="F1010" s="240">
        <v>-1.71</v>
      </c>
      <c r="G1010" s="240">
        <v>903.26</v>
      </c>
      <c r="H1010" s="240">
        <v>2.5960000000000001</v>
      </c>
      <c r="I1010" s="240">
        <v>1.3280000000000001</v>
      </c>
      <c r="J1010" s="240">
        <v>6.0000000000000001E-3</v>
      </c>
    </row>
    <row r="1011" spans="2:10">
      <c r="B1011" s="240" t="s">
        <v>86</v>
      </c>
      <c r="C1011" s="240">
        <v>232</v>
      </c>
      <c r="D1011" s="240" t="s">
        <v>117</v>
      </c>
      <c r="E1011" s="240">
        <v>0.13</v>
      </c>
      <c r="F1011" s="240">
        <v>-1.71</v>
      </c>
      <c r="G1011" s="240">
        <v>838.88</v>
      </c>
      <c r="H1011" s="240">
        <v>2.609</v>
      </c>
      <c r="I1011" s="240">
        <v>-1.4E-2</v>
      </c>
      <c r="J1011" s="240">
        <v>6.0000000000000001E-3</v>
      </c>
    </row>
    <row r="1012" spans="2:10">
      <c r="B1012" s="240" t="s">
        <v>86</v>
      </c>
      <c r="C1012" s="240">
        <v>232</v>
      </c>
      <c r="D1012" s="240" t="s">
        <v>118</v>
      </c>
      <c r="E1012" s="240">
        <v>0.98</v>
      </c>
      <c r="F1012" s="240">
        <v>-1.85</v>
      </c>
      <c r="G1012" s="240">
        <v>908.56</v>
      </c>
      <c r="H1012" s="240">
        <v>2.8260000000000001</v>
      </c>
      <c r="I1012" s="240">
        <v>1.4119999999999999</v>
      </c>
      <c r="J1012" s="240">
        <v>7.0000000000000001E-3</v>
      </c>
    </row>
    <row r="1013" spans="2:10">
      <c r="B1013" s="240" t="s">
        <v>86</v>
      </c>
      <c r="C1013" s="240">
        <v>232</v>
      </c>
      <c r="D1013" s="240" t="s">
        <v>119</v>
      </c>
      <c r="E1013" s="240">
        <v>0.28000000000000003</v>
      </c>
      <c r="F1013" s="240">
        <v>-2.13</v>
      </c>
      <c r="G1013" s="240">
        <v>854.09</v>
      </c>
      <c r="H1013" s="240">
        <v>3.2730000000000001</v>
      </c>
      <c r="I1013" s="240">
        <v>0.22800000000000001</v>
      </c>
      <c r="J1013" s="240">
        <v>1.0999999999999999E-2</v>
      </c>
    </row>
    <row r="1014" spans="2:10">
      <c r="B1014" s="240" t="s">
        <v>86</v>
      </c>
      <c r="C1014" s="240">
        <v>232</v>
      </c>
      <c r="D1014" s="240" t="s">
        <v>120</v>
      </c>
      <c r="E1014" s="240">
        <v>1.02</v>
      </c>
      <c r="F1014" s="240">
        <v>-1.98</v>
      </c>
      <c r="G1014" s="240">
        <v>913.16</v>
      </c>
      <c r="H1014" s="240">
        <v>3.0289999999999999</v>
      </c>
      <c r="I1014" s="240">
        <v>1.4870000000000001</v>
      </c>
      <c r="J1014" s="240">
        <v>8.9999999999999993E-3</v>
      </c>
    </row>
    <row r="1015" spans="2:10">
      <c r="B1015" s="240" t="s">
        <v>86</v>
      </c>
      <c r="C1015" s="240">
        <v>232</v>
      </c>
      <c r="D1015" s="240" t="s">
        <v>121</v>
      </c>
      <c r="E1015" s="240">
        <v>0.23</v>
      </c>
      <c r="F1015" s="240">
        <v>-1.98</v>
      </c>
      <c r="G1015" s="240">
        <v>848.78</v>
      </c>
      <c r="H1015" s="240">
        <v>3.0419999999999998</v>
      </c>
      <c r="I1015" s="240">
        <v>0.14399999999999999</v>
      </c>
      <c r="J1015" s="240">
        <v>8.9999999999999993E-3</v>
      </c>
    </row>
    <row r="1016" spans="2:10">
      <c r="B1016" s="240" t="s">
        <v>86</v>
      </c>
      <c r="C1016" s="240">
        <v>232</v>
      </c>
      <c r="D1016" s="240" t="s">
        <v>122</v>
      </c>
      <c r="E1016" s="240">
        <v>1.07</v>
      </c>
      <c r="F1016" s="240">
        <v>-2.13</v>
      </c>
      <c r="G1016" s="240">
        <v>918.47</v>
      </c>
      <c r="H1016" s="240">
        <v>3.26</v>
      </c>
      <c r="I1016" s="240">
        <v>1.571</v>
      </c>
      <c r="J1016" s="240">
        <v>1.0999999999999999E-2</v>
      </c>
    </row>
    <row r="1017" spans="2:10">
      <c r="B1017" s="240" t="s">
        <v>86</v>
      </c>
      <c r="C1017" s="240">
        <v>232</v>
      </c>
      <c r="D1017" s="240" t="s">
        <v>123</v>
      </c>
      <c r="E1017" s="240">
        <v>0.2</v>
      </c>
      <c r="F1017" s="240">
        <v>1.26</v>
      </c>
      <c r="G1017" s="240">
        <v>824.05</v>
      </c>
      <c r="H1017" s="240">
        <v>-2.1070000000000002</v>
      </c>
      <c r="I1017" s="240">
        <v>6.0999999999999999E-2</v>
      </c>
      <c r="J1017" s="240">
        <v>3.0000000000000001E-3</v>
      </c>
    </row>
    <row r="1018" spans="2:10">
      <c r="B1018" s="240" t="s">
        <v>86</v>
      </c>
      <c r="C1018" s="240">
        <v>232</v>
      </c>
      <c r="D1018" s="240" t="s">
        <v>124</v>
      </c>
      <c r="E1018" s="240">
        <v>0.95</v>
      </c>
      <c r="F1018" s="240">
        <v>1.41</v>
      </c>
      <c r="G1018" s="240">
        <v>883.13</v>
      </c>
      <c r="H1018" s="240">
        <v>-2.351</v>
      </c>
      <c r="I1018" s="240">
        <v>1.319</v>
      </c>
      <c r="J1018" s="240">
        <v>1E-3</v>
      </c>
    </row>
    <row r="1019" spans="2:10">
      <c r="B1019" s="240" t="s">
        <v>86</v>
      </c>
      <c r="C1019" s="240">
        <v>232</v>
      </c>
      <c r="D1019" s="240" t="s">
        <v>125</v>
      </c>
      <c r="E1019" s="240">
        <v>0.15</v>
      </c>
      <c r="F1019" s="240">
        <v>1.41</v>
      </c>
      <c r="G1019" s="240">
        <v>818.75</v>
      </c>
      <c r="H1019" s="240">
        <v>-2.3380000000000001</v>
      </c>
      <c r="I1019" s="240">
        <v>-2.3E-2</v>
      </c>
      <c r="J1019" s="240">
        <v>1E-3</v>
      </c>
    </row>
    <row r="1020" spans="2:10">
      <c r="B1020" s="240" t="s">
        <v>86</v>
      </c>
      <c r="C1020" s="240">
        <v>232</v>
      </c>
      <c r="D1020" s="240" t="s">
        <v>126</v>
      </c>
      <c r="E1020" s="240">
        <v>1</v>
      </c>
      <c r="F1020" s="240">
        <v>1.26</v>
      </c>
      <c r="G1020" s="240">
        <v>888.43</v>
      </c>
      <c r="H1020" s="240">
        <v>-2.12</v>
      </c>
      <c r="I1020" s="240">
        <v>1.403</v>
      </c>
      <c r="J1020" s="240">
        <v>3.0000000000000001E-3</v>
      </c>
    </row>
    <row r="1021" spans="2:10">
      <c r="B1021" s="240" t="s">
        <v>86</v>
      </c>
      <c r="C1021" s="240">
        <v>232</v>
      </c>
      <c r="D1021" s="240" t="s">
        <v>127</v>
      </c>
      <c r="E1021" s="240">
        <v>0.11</v>
      </c>
      <c r="F1021" s="240">
        <v>1.54</v>
      </c>
      <c r="G1021" s="240">
        <v>814.15</v>
      </c>
      <c r="H1021" s="240">
        <v>-2.54</v>
      </c>
      <c r="I1021" s="240">
        <v>-9.8000000000000004E-2</v>
      </c>
      <c r="J1021" s="240">
        <v>0</v>
      </c>
    </row>
    <row r="1022" spans="2:10">
      <c r="B1022" s="240" t="s">
        <v>86</v>
      </c>
      <c r="C1022" s="240">
        <v>232</v>
      </c>
      <c r="D1022" s="240" t="s">
        <v>128</v>
      </c>
      <c r="E1022" s="240">
        <v>0.86</v>
      </c>
      <c r="F1022" s="240">
        <v>1.68</v>
      </c>
      <c r="G1022" s="240">
        <v>873.22</v>
      </c>
      <c r="H1022" s="240">
        <v>-2.7839999999999998</v>
      </c>
      <c r="I1022" s="240">
        <v>1.1599999999999999</v>
      </c>
      <c r="J1022" s="240">
        <v>-2E-3</v>
      </c>
    </row>
    <row r="1023" spans="2:10">
      <c r="B1023" s="240" t="s">
        <v>86</v>
      </c>
      <c r="C1023" s="240">
        <v>232</v>
      </c>
      <c r="D1023" s="240" t="s">
        <v>129</v>
      </c>
      <c r="E1023" s="240">
        <v>0.06</v>
      </c>
      <c r="F1023" s="240">
        <v>1.68</v>
      </c>
      <c r="G1023" s="240">
        <v>808.84</v>
      </c>
      <c r="H1023" s="240">
        <v>-2.7709999999999999</v>
      </c>
      <c r="I1023" s="240">
        <v>-0.182</v>
      </c>
      <c r="J1023" s="240">
        <v>-2E-3</v>
      </c>
    </row>
    <row r="1024" spans="2:10">
      <c r="B1024" s="240" t="s">
        <v>86</v>
      </c>
      <c r="C1024" s="240">
        <v>232</v>
      </c>
      <c r="D1024" s="240" t="s">
        <v>130</v>
      </c>
      <c r="E1024" s="240">
        <v>0.91</v>
      </c>
      <c r="F1024" s="240">
        <v>1.54</v>
      </c>
      <c r="G1024" s="240">
        <v>878.53</v>
      </c>
      <c r="H1024" s="240">
        <v>-2.5529999999999999</v>
      </c>
      <c r="I1024" s="240">
        <v>1.2450000000000001</v>
      </c>
      <c r="J1024" s="240">
        <v>0</v>
      </c>
    </row>
    <row r="1025" spans="2:10">
      <c r="B1025" s="240" t="s">
        <v>86</v>
      </c>
      <c r="C1025" s="240">
        <v>232</v>
      </c>
      <c r="D1025" s="240" t="s">
        <v>131</v>
      </c>
      <c r="E1025" s="240">
        <v>-0.69</v>
      </c>
      <c r="F1025" s="240">
        <v>-0.83</v>
      </c>
      <c r="G1025" s="240">
        <v>767.53</v>
      </c>
      <c r="H1025" s="240">
        <v>1.2270000000000001</v>
      </c>
      <c r="I1025" s="240">
        <v>-1.4079999999999999</v>
      </c>
      <c r="J1025" s="240">
        <v>8.0000000000000002E-3</v>
      </c>
    </row>
    <row r="1026" spans="2:10">
      <c r="B1026" s="240" t="s">
        <v>86</v>
      </c>
      <c r="C1026" s="240">
        <v>232</v>
      </c>
      <c r="D1026" s="240" t="s">
        <v>132</v>
      </c>
      <c r="E1026" s="240">
        <v>-0.67</v>
      </c>
      <c r="F1026" s="240">
        <v>-0.11</v>
      </c>
      <c r="G1026" s="240">
        <v>762.86</v>
      </c>
      <c r="H1026" s="240">
        <v>7.3999999999999996E-2</v>
      </c>
      <c r="I1026" s="240">
        <v>-1.397</v>
      </c>
      <c r="J1026" s="240">
        <v>7.0000000000000001E-3</v>
      </c>
    </row>
    <row r="1027" spans="2:10">
      <c r="B1027" s="240" t="s">
        <v>86</v>
      </c>
      <c r="C1027" s="240">
        <v>232</v>
      </c>
      <c r="D1027" s="240" t="s">
        <v>133</v>
      </c>
      <c r="E1027" s="240">
        <v>-0.66</v>
      </c>
      <c r="F1027" s="240">
        <v>-0.91</v>
      </c>
      <c r="G1027" s="240">
        <v>770.5</v>
      </c>
      <c r="H1027" s="240">
        <v>1.357</v>
      </c>
      <c r="I1027" s="240">
        <v>-1.36</v>
      </c>
      <c r="J1027" s="240">
        <v>8.9999999999999993E-3</v>
      </c>
    </row>
    <row r="1028" spans="2:10">
      <c r="B1028" s="240" t="s">
        <v>86</v>
      </c>
      <c r="C1028" s="240">
        <v>232</v>
      </c>
      <c r="D1028" s="240" t="s">
        <v>134</v>
      </c>
      <c r="E1028" s="240">
        <v>-0.7</v>
      </c>
      <c r="F1028" s="240">
        <v>-0.03</v>
      </c>
      <c r="G1028" s="240">
        <v>759.89</v>
      </c>
      <c r="H1028" s="240">
        <v>-5.6000000000000001E-2</v>
      </c>
      <c r="I1028" s="240">
        <v>-1.444</v>
      </c>
      <c r="J1028" s="240">
        <v>6.0000000000000001E-3</v>
      </c>
    </row>
    <row r="1029" spans="2:10">
      <c r="B1029" s="240" t="s">
        <v>86</v>
      </c>
      <c r="C1029" s="240">
        <v>232</v>
      </c>
      <c r="D1029" s="240" t="s">
        <v>135</v>
      </c>
      <c r="E1029" s="240">
        <v>-0.85</v>
      </c>
      <c r="F1029" s="240">
        <v>-0.34</v>
      </c>
      <c r="G1029" s="240">
        <v>749.85</v>
      </c>
      <c r="H1029" s="240">
        <v>0.45800000000000002</v>
      </c>
      <c r="I1029" s="240">
        <v>-1.6890000000000001</v>
      </c>
      <c r="J1029" s="240">
        <v>2E-3</v>
      </c>
    </row>
    <row r="1030" spans="2:10">
      <c r="B1030" s="240" t="s">
        <v>86</v>
      </c>
      <c r="C1030" s="240">
        <v>232</v>
      </c>
      <c r="D1030" s="240" t="s">
        <v>136</v>
      </c>
      <c r="E1030" s="240">
        <v>-0.84</v>
      </c>
      <c r="F1030" s="240">
        <v>0.38</v>
      </c>
      <c r="G1030" s="240">
        <v>745.18</v>
      </c>
      <c r="H1030" s="240">
        <v>-0.69499999999999995</v>
      </c>
      <c r="I1030" s="240">
        <v>-1.6779999999999999</v>
      </c>
      <c r="J1030" s="240">
        <v>1E-3</v>
      </c>
    </row>
    <row r="1031" spans="2:10">
      <c r="B1031" s="240" t="s">
        <v>86</v>
      </c>
      <c r="C1031" s="240">
        <v>232</v>
      </c>
      <c r="D1031" s="240" t="s">
        <v>137</v>
      </c>
      <c r="E1031" s="240">
        <v>-0.83</v>
      </c>
      <c r="F1031" s="240">
        <v>-0.42</v>
      </c>
      <c r="G1031" s="240">
        <v>752.82</v>
      </c>
      <c r="H1031" s="240">
        <v>0.58799999999999997</v>
      </c>
      <c r="I1031" s="240">
        <v>-1.641</v>
      </c>
      <c r="J1031" s="240">
        <v>3.0000000000000001E-3</v>
      </c>
    </row>
    <row r="1032" spans="2:10">
      <c r="B1032" s="240" t="s">
        <v>86</v>
      </c>
      <c r="C1032" s="240">
        <v>232</v>
      </c>
      <c r="D1032" s="240" t="s">
        <v>138</v>
      </c>
      <c r="E1032" s="240">
        <v>-0.87</v>
      </c>
      <c r="F1032" s="240">
        <v>0.46</v>
      </c>
      <c r="G1032" s="240">
        <v>742.2</v>
      </c>
      <c r="H1032" s="240">
        <v>-0.82499999999999996</v>
      </c>
      <c r="I1032" s="240">
        <v>-1.7250000000000001</v>
      </c>
      <c r="J1032" s="240">
        <v>0</v>
      </c>
    </row>
    <row r="1033" spans="2:10">
      <c r="B1033" s="240" t="s">
        <v>86</v>
      </c>
      <c r="C1033" s="240">
        <v>232</v>
      </c>
      <c r="D1033" s="240" t="s">
        <v>139</v>
      </c>
      <c r="E1033" s="240">
        <v>0.17</v>
      </c>
      <c r="F1033" s="240">
        <v>-1.5</v>
      </c>
      <c r="G1033" s="240">
        <v>841.91</v>
      </c>
      <c r="H1033" s="240">
        <v>2.2879999999999998</v>
      </c>
      <c r="I1033" s="240">
        <v>4.7E-2</v>
      </c>
      <c r="J1033" s="240">
        <v>7.0000000000000001E-3</v>
      </c>
    </row>
    <row r="1034" spans="2:10">
      <c r="B1034" s="240" t="s">
        <v>86</v>
      </c>
      <c r="C1034" s="240">
        <v>232</v>
      </c>
      <c r="D1034" s="240" t="s">
        <v>140</v>
      </c>
      <c r="E1034" s="240">
        <v>0.92</v>
      </c>
      <c r="F1034" s="240">
        <v>-1.35</v>
      </c>
      <c r="G1034" s="240">
        <v>900.98</v>
      </c>
      <c r="H1034" s="240">
        <v>2.044</v>
      </c>
      <c r="I1034" s="240">
        <v>1.3049999999999999</v>
      </c>
      <c r="J1034" s="240">
        <v>5.0000000000000001E-3</v>
      </c>
    </row>
    <row r="1035" spans="2:10">
      <c r="B1035" s="240" t="s">
        <v>86</v>
      </c>
      <c r="C1035" s="240">
        <v>232</v>
      </c>
      <c r="D1035" s="240" t="s">
        <v>141</v>
      </c>
      <c r="E1035" s="240">
        <v>0.12</v>
      </c>
      <c r="F1035" s="240">
        <v>-1.35</v>
      </c>
      <c r="G1035" s="240">
        <v>836.6</v>
      </c>
      <c r="H1035" s="240">
        <v>2.0569999999999999</v>
      </c>
      <c r="I1035" s="240">
        <v>-3.7999999999999999E-2</v>
      </c>
      <c r="J1035" s="240">
        <v>5.0000000000000001E-3</v>
      </c>
    </row>
    <row r="1036" spans="2:10">
      <c r="B1036" s="240" t="s">
        <v>86</v>
      </c>
      <c r="C1036" s="240">
        <v>232</v>
      </c>
      <c r="D1036" s="240" t="s">
        <v>142</v>
      </c>
      <c r="E1036" s="240">
        <v>0.97</v>
      </c>
      <c r="F1036" s="240">
        <v>-1.5</v>
      </c>
      <c r="G1036" s="240">
        <v>906.29</v>
      </c>
      <c r="H1036" s="240">
        <v>2.2749999999999999</v>
      </c>
      <c r="I1036" s="240">
        <v>1.389</v>
      </c>
      <c r="J1036" s="240">
        <v>7.0000000000000001E-3</v>
      </c>
    </row>
    <row r="1037" spans="2:10">
      <c r="B1037" s="240" t="s">
        <v>86</v>
      </c>
      <c r="C1037" s="240">
        <v>232</v>
      </c>
      <c r="D1037" s="240" t="s">
        <v>143</v>
      </c>
      <c r="E1037" s="240">
        <v>0.26</v>
      </c>
      <c r="F1037" s="240">
        <v>-1.77</v>
      </c>
      <c r="G1037" s="240">
        <v>851.81</v>
      </c>
      <c r="H1037" s="240">
        <v>2.7210000000000001</v>
      </c>
      <c r="I1037" s="240">
        <v>0.20499999999999999</v>
      </c>
      <c r="J1037" s="240">
        <v>0.01</v>
      </c>
    </row>
    <row r="1038" spans="2:10">
      <c r="B1038" s="240" t="s">
        <v>86</v>
      </c>
      <c r="C1038" s="240">
        <v>232</v>
      </c>
      <c r="D1038" s="240" t="s">
        <v>144</v>
      </c>
      <c r="E1038" s="240">
        <v>1.01</v>
      </c>
      <c r="F1038" s="240">
        <v>-1.62</v>
      </c>
      <c r="G1038" s="240">
        <v>910.89</v>
      </c>
      <c r="H1038" s="240">
        <v>2.4769999999999999</v>
      </c>
      <c r="I1038" s="240">
        <v>1.4630000000000001</v>
      </c>
      <c r="J1038" s="240">
        <v>8.0000000000000002E-3</v>
      </c>
    </row>
    <row r="1039" spans="2:10">
      <c r="B1039" s="240" t="s">
        <v>86</v>
      </c>
      <c r="C1039" s="240">
        <v>232</v>
      </c>
      <c r="D1039" s="240" t="s">
        <v>145</v>
      </c>
      <c r="E1039" s="240">
        <v>0.21</v>
      </c>
      <c r="F1039" s="240">
        <v>-1.63</v>
      </c>
      <c r="G1039" s="240">
        <v>846.51</v>
      </c>
      <c r="H1039" s="240">
        <v>2.4900000000000002</v>
      </c>
      <c r="I1039" s="240">
        <v>0.121</v>
      </c>
      <c r="J1039" s="240">
        <v>8.0000000000000002E-3</v>
      </c>
    </row>
    <row r="1040" spans="2:10">
      <c r="B1040" s="240" t="s">
        <v>86</v>
      </c>
      <c r="C1040" s="240">
        <v>232</v>
      </c>
      <c r="D1040" s="240" t="s">
        <v>146</v>
      </c>
      <c r="E1040" s="240">
        <v>1.06</v>
      </c>
      <c r="F1040" s="240">
        <v>-1.77</v>
      </c>
      <c r="G1040" s="240">
        <v>916.19</v>
      </c>
      <c r="H1040" s="240">
        <v>2.7080000000000002</v>
      </c>
      <c r="I1040" s="240">
        <v>1.548</v>
      </c>
      <c r="J1040" s="240">
        <v>0.01</v>
      </c>
    </row>
    <row r="1041" spans="2:10">
      <c r="B1041" s="240" t="s">
        <v>86</v>
      </c>
      <c r="C1041" s="240">
        <v>232</v>
      </c>
      <c r="D1041" s="240" t="s">
        <v>147</v>
      </c>
      <c r="E1041" s="240">
        <v>0.33</v>
      </c>
      <c r="F1041" s="240">
        <v>-0.4</v>
      </c>
      <c r="G1041" s="240">
        <v>1268.71</v>
      </c>
      <c r="H1041" s="240">
        <v>0.46</v>
      </c>
      <c r="I1041" s="240">
        <v>0.19</v>
      </c>
      <c r="J1041" s="240">
        <v>7.0000000000000001E-3</v>
      </c>
    </row>
    <row r="1042" spans="2:10">
      <c r="B1042" s="240" t="s">
        <v>86</v>
      </c>
      <c r="C1042" s="240">
        <v>232</v>
      </c>
      <c r="D1042" s="240" t="s">
        <v>148</v>
      </c>
      <c r="E1042" s="240">
        <v>1.37</v>
      </c>
      <c r="F1042" s="240">
        <v>-0.39</v>
      </c>
      <c r="G1042" s="240">
        <v>1331.26</v>
      </c>
      <c r="H1042" s="240">
        <v>0.436</v>
      </c>
      <c r="I1042" s="240">
        <v>1.879</v>
      </c>
      <c r="J1042" s="240">
        <v>7.0000000000000001E-3</v>
      </c>
    </row>
    <row r="1043" spans="2:10">
      <c r="B1043" s="240" t="s">
        <v>86</v>
      </c>
      <c r="C1043" s="240">
        <v>232</v>
      </c>
      <c r="D1043" s="240" t="s">
        <v>149</v>
      </c>
      <c r="E1043" s="240">
        <v>0.86</v>
      </c>
      <c r="F1043" s="240">
        <v>-0.93</v>
      </c>
      <c r="G1043" s="240">
        <v>1303.49</v>
      </c>
      <c r="H1043" s="240">
        <v>1.29</v>
      </c>
      <c r="I1043" s="240">
        <v>1.07</v>
      </c>
      <c r="J1043" s="240">
        <v>8.0000000000000002E-3</v>
      </c>
    </row>
    <row r="1044" spans="2:10">
      <c r="B1044" s="240" t="s">
        <v>86</v>
      </c>
      <c r="C1044" s="240">
        <v>232</v>
      </c>
      <c r="D1044" s="240" t="s">
        <v>150</v>
      </c>
      <c r="E1044" s="240">
        <v>0.83</v>
      </c>
      <c r="F1044" s="240">
        <v>0.15</v>
      </c>
      <c r="G1044" s="240">
        <v>1296.48</v>
      </c>
      <c r="H1044" s="240">
        <v>-0.39400000000000002</v>
      </c>
      <c r="I1044" s="240">
        <v>0.999</v>
      </c>
      <c r="J1044" s="240">
        <v>5.0000000000000001E-3</v>
      </c>
    </row>
    <row r="1045" spans="2:10">
      <c r="B1045" s="240" t="s">
        <v>86</v>
      </c>
      <c r="C1045" s="240">
        <v>232</v>
      </c>
      <c r="D1045" s="240" t="s">
        <v>151</v>
      </c>
      <c r="E1045" s="240">
        <v>2.4</v>
      </c>
      <c r="F1045" s="240">
        <v>0.76</v>
      </c>
      <c r="G1045" s="240">
        <v>979.18</v>
      </c>
      <c r="H1045" s="240">
        <v>1.8</v>
      </c>
      <c r="I1045" s="240">
        <v>3.7349999999999999</v>
      </c>
      <c r="J1045" s="240">
        <v>1.2999999999999999E-2</v>
      </c>
    </row>
    <row r="1046" spans="2:10">
      <c r="B1046" s="240" t="s">
        <v>86</v>
      </c>
      <c r="C1046" s="240">
        <v>232</v>
      </c>
      <c r="D1046" s="240" t="s">
        <v>152</v>
      </c>
      <c r="E1046" s="240">
        <v>-1.26</v>
      </c>
      <c r="F1046" s="240">
        <v>-1.2</v>
      </c>
      <c r="G1046" s="240">
        <v>748.13</v>
      </c>
      <c r="H1046" s="240">
        <v>-1.3109999999999999</v>
      </c>
      <c r="I1046" s="240">
        <v>-2.3460000000000001</v>
      </c>
      <c r="J1046" s="240">
        <v>-4.0000000000000001E-3</v>
      </c>
    </row>
    <row r="1047" spans="2:10">
      <c r="B1047" s="240" t="s">
        <v>86</v>
      </c>
      <c r="C1047" s="240">
        <v>232</v>
      </c>
      <c r="D1047" s="240" t="s">
        <v>153</v>
      </c>
      <c r="E1047" s="240">
        <v>1.6</v>
      </c>
      <c r="F1047" s="240">
        <v>1.47</v>
      </c>
      <c r="G1047" s="240">
        <v>934.07</v>
      </c>
      <c r="H1047" s="240">
        <v>2.9489999999999998</v>
      </c>
      <c r="I1047" s="240">
        <v>2.4049999999999998</v>
      </c>
      <c r="J1047" s="240">
        <v>1.4E-2</v>
      </c>
    </row>
    <row r="1048" spans="2:10">
      <c r="B1048" s="240" t="s">
        <v>86</v>
      </c>
      <c r="C1048" s="240">
        <v>232</v>
      </c>
      <c r="D1048" s="240" t="s">
        <v>154</v>
      </c>
      <c r="E1048" s="240">
        <v>-0.47</v>
      </c>
      <c r="F1048" s="240">
        <v>-1.92</v>
      </c>
      <c r="G1048" s="240">
        <v>793.24</v>
      </c>
      <c r="H1048" s="240">
        <v>-2.4609999999999999</v>
      </c>
      <c r="I1048" s="240">
        <v>-1.016</v>
      </c>
      <c r="J1048" s="240">
        <v>-5.0000000000000001E-3</v>
      </c>
    </row>
    <row r="1049" spans="2:10">
      <c r="B1049" s="240" t="s">
        <v>86</v>
      </c>
      <c r="C1049" s="240">
        <v>232</v>
      </c>
      <c r="D1049" s="240" t="s">
        <v>155</v>
      </c>
      <c r="E1049" s="240">
        <v>4.29</v>
      </c>
      <c r="F1049" s="240">
        <v>2.19</v>
      </c>
      <c r="G1049" s="240">
        <v>1079.68</v>
      </c>
      <c r="H1049" s="240">
        <v>4.0679999999999996</v>
      </c>
      <c r="I1049" s="240">
        <v>6.9160000000000004</v>
      </c>
      <c r="J1049" s="240">
        <v>2.5000000000000001E-2</v>
      </c>
    </row>
    <row r="1050" spans="2:10">
      <c r="B1050" s="240" t="s">
        <v>86</v>
      </c>
      <c r="C1050" s="240">
        <v>232</v>
      </c>
      <c r="D1050" s="240" t="s">
        <v>156</v>
      </c>
      <c r="E1050" s="240">
        <v>-3.16</v>
      </c>
      <c r="F1050" s="240">
        <v>-2.63</v>
      </c>
      <c r="G1050" s="240">
        <v>647.63</v>
      </c>
      <c r="H1050" s="240">
        <v>-3.5790000000000002</v>
      </c>
      <c r="I1050" s="240">
        <v>-5.5270000000000001</v>
      </c>
      <c r="J1050" s="240">
        <v>-1.6E-2</v>
      </c>
    </row>
    <row r="1051" spans="2:10">
      <c r="B1051" s="240" t="s">
        <v>86</v>
      </c>
      <c r="C1051" s="240">
        <v>232</v>
      </c>
      <c r="D1051" s="240" t="s">
        <v>157</v>
      </c>
      <c r="E1051" s="240">
        <v>2.29</v>
      </c>
      <c r="F1051" s="240">
        <v>3.79</v>
      </c>
      <c r="G1051" s="240">
        <v>972.94</v>
      </c>
      <c r="H1051" s="240">
        <v>6.64</v>
      </c>
      <c r="I1051" s="240">
        <v>3.5640000000000001</v>
      </c>
      <c r="J1051" s="240">
        <v>2.7E-2</v>
      </c>
    </row>
    <row r="1052" spans="2:10">
      <c r="B1052" s="240" t="s">
        <v>86</v>
      </c>
      <c r="C1052" s="240">
        <v>232</v>
      </c>
      <c r="D1052" s="240" t="s">
        <v>158</v>
      </c>
      <c r="E1052" s="240">
        <v>-1.1599999999999999</v>
      </c>
      <c r="F1052" s="240">
        <v>-4.24</v>
      </c>
      <c r="G1052" s="240">
        <v>754.37</v>
      </c>
      <c r="H1052" s="240">
        <v>-6.1520000000000001</v>
      </c>
      <c r="I1052" s="240">
        <v>-2.1749999999999998</v>
      </c>
      <c r="J1052" s="240">
        <v>-1.7999999999999999E-2</v>
      </c>
    </row>
    <row r="1053" spans="2:10">
      <c r="B1053" s="240" t="s">
        <v>86</v>
      </c>
      <c r="C1053" s="240">
        <v>235</v>
      </c>
      <c r="D1053" s="240" t="s">
        <v>87</v>
      </c>
      <c r="E1053" s="240">
        <v>-46.41</v>
      </c>
      <c r="F1053" s="240">
        <v>-1.57</v>
      </c>
      <c r="G1053" s="240">
        <v>-174.66</v>
      </c>
      <c r="H1053" s="240">
        <v>3.2519999999999998</v>
      </c>
      <c r="I1053" s="240">
        <v>-100.77800000000001</v>
      </c>
      <c r="J1053" s="240">
        <v>7.9000000000000001E-2</v>
      </c>
    </row>
    <row r="1054" spans="2:10">
      <c r="B1054" s="240" t="s">
        <v>86</v>
      </c>
      <c r="C1054" s="240">
        <v>235</v>
      </c>
      <c r="D1054" s="240" t="s">
        <v>88</v>
      </c>
      <c r="E1054" s="240">
        <v>0.51</v>
      </c>
      <c r="F1054" s="240">
        <v>-7.62</v>
      </c>
      <c r="G1054" s="240">
        <v>-183.28</v>
      </c>
      <c r="H1054" s="240">
        <v>18.085000000000001</v>
      </c>
      <c r="I1054" s="240">
        <v>0.81499999999999995</v>
      </c>
      <c r="J1054" s="240">
        <v>3.9E-2</v>
      </c>
    </row>
    <row r="1055" spans="2:10">
      <c r="B1055" s="240" t="s">
        <v>86</v>
      </c>
      <c r="C1055" s="240">
        <v>235</v>
      </c>
      <c r="D1055" s="240" t="s">
        <v>89</v>
      </c>
      <c r="E1055" s="240">
        <v>-53.27</v>
      </c>
      <c r="F1055" s="240">
        <v>1.38</v>
      </c>
      <c r="G1055" s="240">
        <v>-168.87</v>
      </c>
      <c r="H1055" s="240">
        <v>-2.5459999999999998</v>
      </c>
      <c r="I1055" s="240">
        <v>-114.84699999999999</v>
      </c>
      <c r="J1055" s="240">
        <v>-7.2999999999999995E-2</v>
      </c>
    </row>
    <row r="1056" spans="2:10">
      <c r="B1056" s="240" t="s">
        <v>86</v>
      </c>
      <c r="C1056" s="240">
        <v>235</v>
      </c>
      <c r="D1056" s="240" t="s">
        <v>90</v>
      </c>
      <c r="E1056" s="240">
        <v>4.38</v>
      </c>
      <c r="F1056" s="240">
        <v>-9.2799999999999994</v>
      </c>
      <c r="G1056" s="240">
        <v>-186.56</v>
      </c>
      <c r="H1056" s="240">
        <v>21.355</v>
      </c>
      <c r="I1056" s="240">
        <v>8.75</v>
      </c>
      <c r="J1056" s="240">
        <v>0.125</v>
      </c>
    </row>
    <row r="1057" spans="2:10">
      <c r="B1057" s="240" t="s">
        <v>86</v>
      </c>
      <c r="C1057" s="240">
        <v>235</v>
      </c>
      <c r="D1057" s="240" t="s">
        <v>12</v>
      </c>
      <c r="E1057" s="240">
        <v>-34370.980000000003</v>
      </c>
      <c r="F1057" s="240">
        <v>-338.79</v>
      </c>
      <c r="G1057" s="240">
        <v>-93565.14</v>
      </c>
      <c r="H1057" s="240">
        <v>767.55</v>
      </c>
      <c r="I1057" s="240">
        <v>-73255.58</v>
      </c>
      <c r="J1057" s="240">
        <v>15.763999999999999</v>
      </c>
    </row>
    <row r="1058" spans="2:10">
      <c r="B1058" s="240" t="s">
        <v>86</v>
      </c>
      <c r="C1058" s="240">
        <v>235</v>
      </c>
      <c r="D1058" s="240" t="s">
        <v>13</v>
      </c>
      <c r="E1058" s="240">
        <v>147.26</v>
      </c>
      <c r="F1058" s="240">
        <v>-5691.08</v>
      </c>
      <c r="G1058" s="240">
        <v>-99188.13</v>
      </c>
      <c r="H1058" s="240">
        <v>12954.179</v>
      </c>
      <c r="I1058" s="240">
        <v>139.34299999999999</v>
      </c>
      <c r="J1058" s="240">
        <v>20.945</v>
      </c>
    </row>
    <row r="1059" spans="2:10">
      <c r="B1059" s="240" t="s">
        <v>86</v>
      </c>
      <c r="C1059" s="240">
        <v>235</v>
      </c>
      <c r="D1059" s="240" t="s">
        <v>14</v>
      </c>
      <c r="E1059" s="240">
        <v>-1400.61</v>
      </c>
      <c r="F1059" s="240">
        <v>596.17999999999995</v>
      </c>
      <c r="G1059" s="240">
        <v>761.13</v>
      </c>
      <c r="H1059" s="240">
        <v>-1162.0830000000001</v>
      </c>
      <c r="I1059" s="240">
        <v>-2831.5140000000001</v>
      </c>
      <c r="J1059" s="240">
        <v>-30.140999999999998</v>
      </c>
    </row>
    <row r="1060" spans="2:10">
      <c r="B1060" s="240" t="s">
        <v>86</v>
      </c>
      <c r="C1060" s="240">
        <v>235</v>
      </c>
      <c r="D1060" s="240" t="s">
        <v>91</v>
      </c>
      <c r="E1060" s="240">
        <v>54.44</v>
      </c>
      <c r="F1060" s="240">
        <v>3.46</v>
      </c>
      <c r="G1060" s="240">
        <v>145.26</v>
      </c>
      <c r="H1060" s="240">
        <v>6.5739999999999998</v>
      </c>
      <c r="I1060" s="240">
        <v>114.33799999999999</v>
      </c>
      <c r="J1060" s="240">
        <v>0.16200000000000001</v>
      </c>
    </row>
    <row r="1061" spans="2:10">
      <c r="B1061" s="240" t="s">
        <v>86</v>
      </c>
      <c r="C1061" s="240">
        <v>235</v>
      </c>
      <c r="D1061" s="240" t="s">
        <v>92</v>
      </c>
      <c r="E1061" s="240">
        <v>11.22</v>
      </c>
      <c r="F1061" s="240">
        <v>11.21</v>
      </c>
      <c r="G1061" s="240">
        <v>141.9</v>
      </c>
      <c r="H1061" s="240">
        <v>23.46</v>
      </c>
      <c r="I1061" s="240">
        <v>22.597000000000001</v>
      </c>
      <c r="J1061" s="240">
        <v>0.19700000000000001</v>
      </c>
    </row>
    <row r="1062" spans="2:10">
      <c r="B1062" s="240" t="s">
        <v>86</v>
      </c>
      <c r="C1062" s="240">
        <v>235</v>
      </c>
      <c r="D1062" s="240" t="s">
        <v>93</v>
      </c>
      <c r="E1062" s="240">
        <v>137.01</v>
      </c>
      <c r="F1062" s="240">
        <v>9</v>
      </c>
      <c r="G1062" s="240">
        <v>333.63</v>
      </c>
      <c r="H1062" s="240">
        <v>17.097000000000001</v>
      </c>
      <c r="I1062" s="240">
        <v>286.61799999999999</v>
      </c>
      <c r="J1062" s="240">
        <v>0.41299999999999998</v>
      </c>
    </row>
    <row r="1063" spans="2:10">
      <c r="B1063" s="240" t="s">
        <v>86</v>
      </c>
      <c r="C1063" s="240">
        <v>235</v>
      </c>
      <c r="D1063" s="240" t="s">
        <v>94</v>
      </c>
      <c r="E1063" s="240">
        <v>27.3</v>
      </c>
      <c r="F1063" s="240">
        <v>27</v>
      </c>
      <c r="G1063" s="240">
        <v>289.61</v>
      </c>
      <c r="H1063" s="240">
        <v>55.694000000000003</v>
      </c>
      <c r="I1063" s="240">
        <v>54.488</v>
      </c>
      <c r="J1063" s="240">
        <v>0.47899999999999998</v>
      </c>
    </row>
    <row r="1064" spans="2:10">
      <c r="B1064" s="240" t="s">
        <v>86</v>
      </c>
      <c r="C1064" s="240">
        <v>235</v>
      </c>
      <c r="D1064" s="240" t="s">
        <v>95</v>
      </c>
      <c r="E1064" s="240">
        <v>9.76</v>
      </c>
      <c r="F1064" s="240">
        <v>5.35</v>
      </c>
      <c r="G1064" s="240">
        <v>5657.05</v>
      </c>
      <c r="H1064" s="240">
        <v>-5.97</v>
      </c>
      <c r="I1064" s="240">
        <v>17.199000000000002</v>
      </c>
      <c r="J1064" s="240">
        <v>0.12</v>
      </c>
    </row>
    <row r="1065" spans="2:10">
      <c r="B1065" s="240" t="s">
        <v>86</v>
      </c>
      <c r="C1065" s="240">
        <v>235</v>
      </c>
      <c r="D1065" s="240" t="s">
        <v>96</v>
      </c>
      <c r="E1065" s="240">
        <v>9.76</v>
      </c>
      <c r="F1065" s="240">
        <v>5.35</v>
      </c>
      <c r="G1065" s="240">
        <v>5657.05</v>
      </c>
      <c r="H1065" s="240">
        <v>-5.97</v>
      </c>
      <c r="I1065" s="240">
        <v>17.199000000000002</v>
      </c>
      <c r="J1065" s="240">
        <v>0.12</v>
      </c>
    </row>
    <row r="1066" spans="2:10">
      <c r="B1066" s="240" t="s">
        <v>86</v>
      </c>
      <c r="C1066" s="240">
        <v>235</v>
      </c>
      <c r="D1066" s="240" t="s">
        <v>97</v>
      </c>
      <c r="E1066" s="240">
        <v>-12.49</v>
      </c>
      <c r="F1066" s="240">
        <v>-0.04</v>
      </c>
      <c r="G1066" s="240">
        <v>-28.42</v>
      </c>
      <c r="H1066" s="240">
        <v>0.111</v>
      </c>
      <c r="I1066" s="240">
        <v>-26.407</v>
      </c>
      <c r="J1066" s="240">
        <v>1E-3</v>
      </c>
    </row>
    <row r="1067" spans="2:10">
      <c r="B1067" s="240" t="s">
        <v>86</v>
      </c>
      <c r="C1067" s="240">
        <v>235</v>
      </c>
      <c r="D1067" s="240" t="s">
        <v>98</v>
      </c>
      <c r="E1067" s="240">
        <v>0.74</v>
      </c>
      <c r="F1067" s="240">
        <v>-2.44</v>
      </c>
      <c r="G1067" s="240">
        <v>-31.79</v>
      </c>
      <c r="H1067" s="240">
        <v>5.24</v>
      </c>
      <c r="I1067" s="240">
        <v>1.4139999999999999</v>
      </c>
      <c r="J1067" s="240">
        <v>2.1000000000000001E-2</v>
      </c>
    </row>
    <row r="1068" spans="2:10">
      <c r="B1068" s="240" t="s">
        <v>86</v>
      </c>
      <c r="C1068" s="240">
        <v>235</v>
      </c>
      <c r="D1068" s="240" t="s">
        <v>99</v>
      </c>
      <c r="E1068" s="240">
        <v>-49</v>
      </c>
      <c r="F1068" s="240">
        <v>1.45</v>
      </c>
      <c r="G1068" s="240">
        <v>5398.99</v>
      </c>
      <c r="H1068" s="240">
        <v>2.819</v>
      </c>
      <c r="I1068" s="240">
        <v>-109.742</v>
      </c>
      <c r="J1068" s="240">
        <v>0.21199999999999999</v>
      </c>
    </row>
    <row r="1069" spans="2:10">
      <c r="B1069" s="240" t="s">
        <v>86</v>
      </c>
      <c r="C1069" s="240">
        <v>235</v>
      </c>
      <c r="D1069" s="240" t="s">
        <v>100</v>
      </c>
      <c r="E1069" s="240">
        <v>-49.3</v>
      </c>
      <c r="F1069" s="240">
        <v>6.02</v>
      </c>
      <c r="G1069" s="240">
        <v>5508.95</v>
      </c>
      <c r="H1069" s="240">
        <v>-8.0329999999999995</v>
      </c>
      <c r="I1069" s="240">
        <v>-110.23099999999999</v>
      </c>
      <c r="J1069" s="240">
        <v>0.188</v>
      </c>
    </row>
    <row r="1070" spans="2:10">
      <c r="B1070" s="240" t="s">
        <v>86</v>
      </c>
      <c r="C1070" s="240">
        <v>235</v>
      </c>
      <c r="D1070" s="240" t="s">
        <v>101</v>
      </c>
      <c r="E1070" s="240">
        <v>-47.84</v>
      </c>
      <c r="F1070" s="240">
        <v>0.95</v>
      </c>
      <c r="G1070" s="240">
        <v>5398</v>
      </c>
      <c r="H1070" s="240">
        <v>3.8</v>
      </c>
      <c r="I1070" s="240">
        <v>-107.36199999999999</v>
      </c>
      <c r="J1070" s="240">
        <v>0.23699999999999999</v>
      </c>
    </row>
    <row r="1071" spans="2:10">
      <c r="B1071" s="240" t="s">
        <v>86</v>
      </c>
      <c r="C1071" s="240">
        <v>235</v>
      </c>
      <c r="D1071" s="240" t="s">
        <v>102</v>
      </c>
      <c r="E1071" s="240">
        <v>-50.46</v>
      </c>
      <c r="F1071" s="240">
        <v>6.52</v>
      </c>
      <c r="G1071" s="240">
        <v>5509.94</v>
      </c>
      <c r="H1071" s="240">
        <v>-9.0129999999999999</v>
      </c>
      <c r="I1071" s="240">
        <v>-112.61199999999999</v>
      </c>
      <c r="J1071" s="240">
        <v>0.16200000000000001</v>
      </c>
    </row>
    <row r="1072" spans="2:10">
      <c r="B1072" s="240" t="s">
        <v>86</v>
      </c>
      <c r="C1072" s="240">
        <v>235</v>
      </c>
      <c r="D1072" s="240" t="s">
        <v>103</v>
      </c>
      <c r="E1072" s="240">
        <v>-55.85</v>
      </c>
      <c r="F1072" s="240">
        <v>4.4000000000000004</v>
      </c>
      <c r="G1072" s="240">
        <v>5404.78</v>
      </c>
      <c r="H1072" s="240">
        <v>-2.9790000000000001</v>
      </c>
      <c r="I1072" s="240">
        <v>-123.81</v>
      </c>
      <c r="J1072" s="240">
        <v>0.06</v>
      </c>
    </row>
    <row r="1073" spans="2:10">
      <c r="B1073" s="240" t="s">
        <v>86</v>
      </c>
      <c r="C1073" s="240">
        <v>235</v>
      </c>
      <c r="D1073" s="240" t="s">
        <v>104</v>
      </c>
      <c r="E1073" s="240">
        <v>-56.16</v>
      </c>
      <c r="F1073" s="240">
        <v>8.9700000000000006</v>
      </c>
      <c r="G1073" s="240">
        <v>5514.74</v>
      </c>
      <c r="H1073" s="240">
        <v>-13.83</v>
      </c>
      <c r="I1073" s="240">
        <v>-124.29900000000001</v>
      </c>
      <c r="J1073" s="240">
        <v>3.6999999999999998E-2</v>
      </c>
    </row>
    <row r="1074" spans="2:10">
      <c r="B1074" s="240" t="s">
        <v>86</v>
      </c>
      <c r="C1074" s="240">
        <v>235</v>
      </c>
      <c r="D1074" s="240" t="s">
        <v>105</v>
      </c>
      <c r="E1074" s="240">
        <v>-54.69</v>
      </c>
      <c r="F1074" s="240">
        <v>3.9</v>
      </c>
      <c r="G1074" s="240">
        <v>5403.79</v>
      </c>
      <c r="H1074" s="240">
        <v>-1.998</v>
      </c>
      <c r="I1074" s="240">
        <v>-121.43</v>
      </c>
      <c r="J1074" s="240">
        <v>8.5999999999999993E-2</v>
      </c>
    </row>
    <row r="1075" spans="2:10">
      <c r="B1075" s="240" t="s">
        <v>86</v>
      </c>
      <c r="C1075" s="240">
        <v>235</v>
      </c>
      <c r="D1075" s="240" t="s">
        <v>106</v>
      </c>
      <c r="E1075" s="240">
        <v>-57.32</v>
      </c>
      <c r="F1075" s="240">
        <v>9.4700000000000006</v>
      </c>
      <c r="G1075" s="240">
        <v>5515.73</v>
      </c>
      <c r="H1075" s="240">
        <v>-14.811</v>
      </c>
      <c r="I1075" s="240">
        <v>-126.68</v>
      </c>
      <c r="J1075" s="240">
        <v>1.0999999999999999E-2</v>
      </c>
    </row>
    <row r="1076" spans="2:10">
      <c r="B1076" s="240" t="s">
        <v>86</v>
      </c>
      <c r="C1076" s="240">
        <v>235</v>
      </c>
      <c r="D1076" s="240" t="s">
        <v>107</v>
      </c>
      <c r="E1076" s="240">
        <v>68.819999999999993</v>
      </c>
      <c r="F1076" s="240">
        <v>4.67</v>
      </c>
      <c r="G1076" s="240">
        <v>5805.16</v>
      </c>
      <c r="H1076" s="240">
        <v>-3.907</v>
      </c>
      <c r="I1076" s="240">
        <v>144.62899999999999</v>
      </c>
      <c r="J1076" s="240">
        <v>5.0999999999999997E-2</v>
      </c>
    </row>
    <row r="1077" spans="2:10">
      <c r="B1077" s="240" t="s">
        <v>86</v>
      </c>
      <c r="C1077" s="240">
        <v>235</v>
      </c>
      <c r="D1077" s="240" t="s">
        <v>108</v>
      </c>
      <c r="E1077" s="240">
        <v>68.510000000000005</v>
      </c>
      <c r="F1077" s="240">
        <v>9.24</v>
      </c>
      <c r="G1077" s="240">
        <v>5915.12</v>
      </c>
      <c r="H1077" s="240">
        <v>-14.757999999999999</v>
      </c>
      <c r="I1077" s="240">
        <v>144.13999999999999</v>
      </c>
      <c r="J1077" s="240">
        <v>2.8000000000000001E-2</v>
      </c>
    </row>
    <row r="1078" spans="2:10">
      <c r="B1078" s="240" t="s">
        <v>86</v>
      </c>
      <c r="C1078" s="240">
        <v>235</v>
      </c>
      <c r="D1078" s="240" t="s">
        <v>109</v>
      </c>
      <c r="E1078" s="240">
        <v>69.98</v>
      </c>
      <c r="F1078" s="240">
        <v>4.17</v>
      </c>
      <c r="G1078" s="240">
        <v>5804.17</v>
      </c>
      <c r="H1078" s="240">
        <v>-2.9260000000000002</v>
      </c>
      <c r="I1078" s="240">
        <v>147.00899999999999</v>
      </c>
      <c r="J1078" s="240">
        <v>7.6999999999999999E-2</v>
      </c>
    </row>
    <row r="1079" spans="2:10">
      <c r="B1079" s="240" t="s">
        <v>86</v>
      </c>
      <c r="C1079" s="240">
        <v>235</v>
      </c>
      <c r="D1079" s="240" t="s">
        <v>110</v>
      </c>
      <c r="E1079" s="240">
        <v>67.349999999999994</v>
      </c>
      <c r="F1079" s="240">
        <v>9.74</v>
      </c>
      <c r="G1079" s="240">
        <v>5916.11</v>
      </c>
      <c r="H1079" s="240">
        <v>-15.739000000000001</v>
      </c>
      <c r="I1079" s="240">
        <v>141.75899999999999</v>
      </c>
      <c r="J1079" s="240">
        <v>2E-3</v>
      </c>
    </row>
    <row r="1080" spans="2:10">
      <c r="B1080" s="240" t="s">
        <v>86</v>
      </c>
      <c r="C1080" s="240">
        <v>235</v>
      </c>
      <c r="D1080" s="240" t="s">
        <v>111</v>
      </c>
      <c r="E1080" s="240">
        <v>75.67</v>
      </c>
      <c r="F1080" s="240">
        <v>1.72</v>
      </c>
      <c r="G1080" s="240">
        <v>5799.37</v>
      </c>
      <c r="H1080" s="240">
        <v>1.891</v>
      </c>
      <c r="I1080" s="240">
        <v>158.697</v>
      </c>
      <c r="J1080" s="240">
        <v>0.20300000000000001</v>
      </c>
    </row>
    <row r="1081" spans="2:10">
      <c r="B1081" s="240" t="s">
        <v>86</v>
      </c>
      <c r="C1081" s="240">
        <v>235</v>
      </c>
      <c r="D1081" s="240" t="s">
        <v>112</v>
      </c>
      <c r="E1081" s="240">
        <v>75.37</v>
      </c>
      <c r="F1081" s="240">
        <v>6.29</v>
      </c>
      <c r="G1081" s="240">
        <v>5909.33</v>
      </c>
      <c r="H1081" s="240">
        <v>-8.9600000000000009</v>
      </c>
      <c r="I1081" s="240">
        <v>158.208</v>
      </c>
      <c r="J1081" s="240">
        <v>0.17899999999999999</v>
      </c>
    </row>
    <row r="1082" spans="2:10">
      <c r="B1082" s="240" t="s">
        <v>86</v>
      </c>
      <c r="C1082" s="240">
        <v>235</v>
      </c>
      <c r="D1082" s="240" t="s">
        <v>113</v>
      </c>
      <c r="E1082" s="240">
        <v>76.83</v>
      </c>
      <c r="F1082" s="240">
        <v>1.22</v>
      </c>
      <c r="G1082" s="240">
        <v>5798.38</v>
      </c>
      <c r="H1082" s="240">
        <v>2.8719999999999999</v>
      </c>
      <c r="I1082" s="240">
        <v>161.077</v>
      </c>
      <c r="J1082" s="240">
        <v>0.22800000000000001</v>
      </c>
    </row>
    <row r="1083" spans="2:10">
      <c r="B1083" s="240" t="s">
        <v>86</v>
      </c>
      <c r="C1083" s="240">
        <v>235</v>
      </c>
      <c r="D1083" s="240" t="s">
        <v>114</v>
      </c>
      <c r="E1083" s="240">
        <v>74.209999999999994</v>
      </c>
      <c r="F1083" s="240">
        <v>6.79</v>
      </c>
      <c r="G1083" s="240">
        <v>5910.32</v>
      </c>
      <c r="H1083" s="240">
        <v>-9.9410000000000007</v>
      </c>
      <c r="I1083" s="240">
        <v>155.827</v>
      </c>
      <c r="J1083" s="240">
        <v>0.153</v>
      </c>
    </row>
    <row r="1084" spans="2:10">
      <c r="B1084" s="240" t="s">
        <v>86</v>
      </c>
      <c r="C1084" s="240">
        <v>235</v>
      </c>
      <c r="D1084" s="240" t="s">
        <v>115</v>
      </c>
      <c r="E1084" s="240">
        <v>-2.92</v>
      </c>
      <c r="F1084" s="240">
        <v>-5.18</v>
      </c>
      <c r="G1084" s="240">
        <v>5389.59</v>
      </c>
      <c r="H1084" s="240">
        <v>18.332000000000001</v>
      </c>
      <c r="I1084" s="240">
        <v>-10.805999999999999</v>
      </c>
      <c r="J1084" s="240">
        <v>0.20399999999999999</v>
      </c>
    </row>
    <row r="1085" spans="2:10">
      <c r="B1085" s="240" t="s">
        <v>86</v>
      </c>
      <c r="C1085" s="240">
        <v>235</v>
      </c>
      <c r="D1085" s="240" t="s">
        <v>116</v>
      </c>
      <c r="E1085" s="240">
        <v>24.93</v>
      </c>
      <c r="F1085" s="240">
        <v>-4.24</v>
      </c>
      <c r="G1085" s="240">
        <v>5494.38</v>
      </c>
      <c r="H1085" s="240">
        <v>16.38</v>
      </c>
      <c r="I1085" s="240">
        <v>49.661999999999999</v>
      </c>
      <c r="J1085" s="240">
        <v>0.157</v>
      </c>
    </row>
    <row r="1086" spans="2:10">
      <c r="B1086" s="240" t="s">
        <v>86</v>
      </c>
      <c r="C1086" s="240">
        <v>235</v>
      </c>
      <c r="D1086" s="240" t="s">
        <v>117</v>
      </c>
      <c r="E1086" s="240">
        <v>-4.97</v>
      </c>
      <c r="F1086" s="240">
        <v>-4.3</v>
      </c>
      <c r="G1086" s="240">
        <v>5391.32</v>
      </c>
      <c r="H1086" s="240">
        <v>16.591999999999999</v>
      </c>
      <c r="I1086" s="240">
        <v>-15.026</v>
      </c>
      <c r="J1086" s="240">
        <v>0.159</v>
      </c>
    </row>
    <row r="1087" spans="2:10">
      <c r="B1087" s="240" t="s">
        <v>86</v>
      </c>
      <c r="C1087" s="240">
        <v>235</v>
      </c>
      <c r="D1087" s="240" t="s">
        <v>118</v>
      </c>
      <c r="E1087" s="240">
        <v>26.99</v>
      </c>
      <c r="F1087" s="240">
        <v>-5.12</v>
      </c>
      <c r="G1087" s="240">
        <v>5492.65</v>
      </c>
      <c r="H1087" s="240">
        <v>18.12</v>
      </c>
      <c r="I1087" s="240">
        <v>53.881999999999998</v>
      </c>
      <c r="J1087" s="240">
        <v>0.20200000000000001</v>
      </c>
    </row>
    <row r="1088" spans="2:10">
      <c r="B1088" s="240" t="s">
        <v>86</v>
      </c>
      <c r="C1088" s="240">
        <v>235</v>
      </c>
      <c r="D1088" s="240" t="s">
        <v>119</v>
      </c>
      <c r="E1088" s="240">
        <v>0.95</v>
      </c>
      <c r="F1088" s="240">
        <v>-6.85</v>
      </c>
      <c r="G1088" s="240">
        <v>5386.31</v>
      </c>
      <c r="H1088" s="240">
        <v>21.600999999999999</v>
      </c>
      <c r="I1088" s="240">
        <v>-2.87</v>
      </c>
      <c r="J1088" s="240">
        <v>0.28999999999999998</v>
      </c>
    </row>
    <row r="1089" spans="2:10">
      <c r="B1089" s="240" t="s">
        <v>86</v>
      </c>
      <c r="C1089" s="240">
        <v>235</v>
      </c>
      <c r="D1089" s="240" t="s">
        <v>120</v>
      </c>
      <c r="E1089" s="240">
        <v>28.8</v>
      </c>
      <c r="F1089" s="240">
        <v>-5.9</v>
      </c>
      <c r="G1089" s="240">
        <v>5491.1</v>
      </c>
      <c r="H1089" s="240">
        <v>19.649999999999999</v>
      </c>
      <c r="I1089" s="240">
        <v>57.597000000000001</v>
      </c>
      <c r="J1089" s="240">
        <v>0.24199999999999999</v>
      </c>
    </row>
    <row r="1090" spans="2:10">
      <c r="B1090" s="240" t="s">
        <v>86</v>
      </c>
      <c r="C1090" s="240">
        <v>235</v>
      </c>
      <c r="D1090" s="240" t="s">
        <v>121</v>
      </c>
      <c r="E1090" s="240">
        <v>-1.1100000000000001</v>
      </c>
      <c r="F1090" s="240">
        <v>-5.96</v>
      </c>
      <c r="G1090" s="240">
        <v>5388.04</v>
      </c>
      <c r="H1090" s="240">
        <v>19.861999999999998</v>
      </c>
      <c r="I1090" s="240">
        <v>-7.0910000000000002</v>
      </c>
      <c r="J1090" s="240">
        <v>0.24399999999999999</v>
      </c>
    </row>
    <row r="1091" spans="2:10">
      <c r="B1091" s="240" t="s">
        <v>86</v>
      </c>
      <c r="C1091" s="240">
        <v>235</v>
      </c>
      <c r="D1091" s="240" t="s">
        <v>122</v>
      </c>
      <c r="E1091" s="240">
        <v>30.85</v>
      </c>
      <c r="F1091" s="240">
        <v>-6.79</v>
      </c>
      <c r="G1091" s="240">
        <v>5489.37</v>
      </c>
      <c r="H1091" s="240">
        <v>21.388999999999999</v>
      </c>
      <c r="I1091" s="240">
        <v>61.817</v>
      </c>
      <c r="J1091" s="240">
        <v>0.28799999999999998</v>
      </c>
    </row>
    <row r="1092" spans="2:10">
      <c r="B1092" s="240" t="s">
        <v>86</v>
      </c>
      <c r="C1092" s="240">
        <v>235</v>
      </c>
      <c r="D1092" s="240" t="s">
        <v>123</v>
      </c>
      <c r="E1092" s="240">
        <v>-5.42</v>
      </c>
      <c r="F1092" s="240">
        <v>14.93</v>
      </c>
      <c r="G1092" s="240">
        <v>5819.73</v>
      </c>
      <c r="H1092" s="240">
        <v>-28.32</v>
      </c>
      <c r="I1092" s="240">
        <v>-15.263999999999999</v>
      </c>
      <c r="J1092" s="240">
        <v>8.2000000000000003E-2</v>
      </c>
    </row>
    <row r="1093" spans="2:10">
      <c r="B1093" s="240" t="s">
        <v>86</v>
      </c>
      <c r="C1093" s="240">
        <v>235</v>
      </c>
      <c r="D1093" s="240" t="s">
        <v>124</v>
      </c>
      <c r="E1093" s="240">
        <v>22.43</v>
      </c>
      <c r="F1093" s="240">
        <v>15.88</v>
      </c>
      <c r="G1093" s="240">
        <v>5924.52</v>
      </c>
      <c r="H1093" s="240">
        <v>-30.271000000000001</v>
      </c>
      <c r="I1093" s="240">
        <v>45.203000000000003</v>
      </c>
      <c r="J1093" s="240">
        <v>3.5000000000000003E-2</v>
      </c>
    </row>
    <row r="1094" spans="2:10">
      <c r="B1094" s="240" t="s">
        <v>86</v>
      </c>
      <c r="C1094" s="240">
        <v>235</v>
      </c>
      <c r="D1094" s="240" t="s">
        <v>125</v>
      </c>
      <c r="E1094" s="240">
        <v>-7.47</v>
      </c>
      <c r="F1094" s="240">
        <v>15.82</v>
      </c>
      <c r="G1094" s="240">
        <v>5821.46</v>
      </c>
      <c r="H1094" s="240">
        <v>-30.059000000000001</v>
      </c>
      <c r="I1094" s="240">
        <v>-19.484999999999999</v>
      </c>
      <c r="J1094" s="240">
        <v>3.6999999999999998E-2</v>
      </c>
    </row>
    <row r="1095" spans="2:10">
      <c r="B1095" s="240" t="s">
        <v>86</v>
      </c>
      <c r="C1095" s="240">
        <v>235</v>
      </c>
      <c r="D1095" s="240" t="s">
        <v>126</v>
      </c>
      <c r="E1095" s="240">
        <v>24.49</v>
      </c>
      <c r="F1095" s="240">
        <v>14.99</v>
      </c>
      <c r="G1095" s="240">
        <v>5922.79</v>
      </c>
      <c r="H1095" s="240">
        <v>-28.532</v>
      </c>
      <c r="I1095" s="240">
        <v>49.423000000000002</v>
      </c>
      <c r="J1095" s="240">
        <v>8.1000000000000003E-2</v>
      </c>
    </row>
    <row r="1096" spans="2:10">
      <c r="B1096" s="240" t="s">
        <v>86</v>
      </c>
      <c r="C1096" s="240">
        <v>235</v>
      </c>
      <c r="D1096" s="240" t="s">
        <v>127</v>
      </c>
      <c r="E1096" s="240">
        <v>-9.2899999999999991</v>
      </c>
      <c r="F1096" s="240">
        <v>16.600000000000001</v>
      </c>
      <c r="G1096" s="240">
        <v>5823</v>
      </c>
      <c r="H1096" s="240">
        <v>-31.588999999999999</v>
      </c>
      <c r="I1096" s="240">
        <v>-23.199000000000002</v>
      </c>
      <c r="J1096" s="240">
        <v>-3.0000000000000001E-3</v>
      </c>
    </row>
    <row r="1097" spans="2:10">
      <c r="B1097" s="240" t="s">
        <v>86</v>
      </c>
      <c r="C1097" s="240">
        <v>235</v>
      </c>
      <c r="D1097" s="240" t="s">
        <v>128</v>
      </c>
      <c r="E1097" s="240">
        <v>18.559999999999999</v>
      </c>
      <c r="F1097" s="240">
        <v>17.54</v>
      </c>
      <c r="G1097" s="240">
        <v>5927.8</v>
      </c>
      <c r="H1097" s="240">
        <v>-33.54</v>
      </c>
      <c r="I1097" s="240">
        <v>37.268000000000001</v>
      </c>
      <c r="J1097" s="240">
        <v>-0.05</v>
      </c>
    </row>
    <row r="1098" spans="2:10">
      <c r="B1098" s="240" t="s">
        <v>86</v>
      </c>
      <c r="C1098" s="240">
        <v>235</v>
      </c>
      <c r="D1098" s="240" t="s">
        <v>129</v>
      </c>
      <c r="E1098" s="240">
        <v>-11.34</v>
      </c>
      <c r="F1098" s="240">
        <v>17.48</v>
      </c>
      <c r="G1098" s="240">
        <v>5824.74</v>
      </c>
      <c r="H1098" s="240">
        <v>-33.329000000000001</v>
      </c>
      <c r="I1098" s="240">
        <v>-27.42</v>
      </c>
      <c r="J1098" s="240">
        <v>-4.8000000000000001E-2</v>
      </c>
    </row>
    <row r="1099" spans="2:10">
      <c r="B1099" s="240" t="s">
        <v>86</v>
      </c>
      <c r="C1099" s="240">
        <v>235</v>
      </c>
      <c r="D1099" s="240" t="s">
        <v>130</v>
      </c>
      <c r="E1099" s="240">
        <v>20.62</v>
      </c>
      <c r="F1099" s="240">
        <v>16.649999999999999</v>
      </c>
      <c r="G1099" s="240">
        <v>5926.07</v>
      </c>
      <c r="H1099" s="240">
        <v>-31.800999999999998</v>
      </c>
      <c r="I1099" s="240">
        <v>41.488</v>
      </c>
      <c r="J1099" s="240">
        <v>-5.0000000000000001E-3</v>
      </c>
    </row>
    <row r="1100" spans="2:10">
      <c r="B1100" s="240" t="s">
        <v>86</v>
      </c>
      <c r="C1100" s="240">
        <v>235</v>
      </c>
      <c r="D1100" s="240" t="s">
        <v>131</v>
      </c>
      <c r="E1100" s="240">
        <v>-36.51</v>
      </c>
      <c r="F1100" s="240">
        <v>1.49</v>
      </c>
      <c r="G1100" s="240">
        <v>5427.41</v>
      </c>
      <c r="H1100" s="240">
        <v>2.7080000000000002</v>
      </c>
      <c r="I1100" s="240">
        <v>-83.334999999999994</v>
      </c>
      <c r="J1100" s="240">
        <v>0.21</v>
      </c>
    </row>
    <row r="1101" spans="2:10">
      <c r="B1101" s="240" t="s">
        <v>86</v>
      </c>
      <c r="C1101" s="240">
        <v>235</v>
      </c>
      <c r="D1101" s="240" t="s">
        <v>132</v>
      </c>
      <c r="E1101" s="240">
        <v>-36.81</v>
      </c>
      <c r="F1101" s="240">
        <v>6.06</v>
      </c>
      <c r="G1101" s="240">
        <v>5537.37</v>
      </c>
      <c r="H1101" s="240">
        <v>-8.1430000000000007</v>
      </c>
      <c r="I1101" s="240">
        <v>-83.823999999999998</v>
      </c>
      <c r="J1101" s="240">
        <v>0.187</v>
      </c>
    </row>
    <row r="1102" spans="2:10">
      <c r="B1102" s="240" t="s">
        <v>86</v>
      </c>
      <c r="C1102" s="240">
        <v>235</v>
      </c>
      <c r="D1102" s="240" t="s">
        <v>133</v>
      </c>
      <c r="E1102" s="240">
        <v>-35.340000000000003</v>
      </c>
      <c r="F1102" s="240">
        <v>0.99</v>
      </c>
      <c r="G1102" s="240">
        <v>5426.42</v>
      </c>
      <c r="H1102" s="240">
        <v>3.6890000000000001</v>
      </c>
      <c r="I1102" s="240">
        <v>-80.954999999999998</v>
      </c>
      <c r="J1102" s="240">
        <v>0.23599999999999999</v>
      </c>
    </row>
    <row r="1103" spans="2:10">
      <c r="B1103" s="240" t="s">
        <v>86</v>
      </c>
      <c r="C1103" s="240">
        <v>235</v>
      </c>
      <c r="D1103" s="240" t="s">
        <v>134</v>
      </c>
      <c r="E1103" s="240">
        <v>-37.97</v>
      </c>
      <c r="F1103" s="240">
        <v>6.56</v>
      </c>
      <c r="G1103" s="240">
        <v>5538.36</v>
      </c>
      <c r="H1103" s="240">
        <v>-9.1240000000000006</v>
      </c>
      <c r="I1103" s="240">
        <v>-86.204999999999998</v>
      </c>
      <c r="J1103" s="240">
        <v>0.161</v>
      </c>
    </row>
    <row r="1104" spans="2:10">
      <c r="B1104" s="240" t="s">
        <v>86</v>
      </c>
      <c r="C1104" s="240">
        <v>235</v>
      </c>
      <c r="D1104" s="240" t="s">
        <v>135</v>
      </c>
      <c r="E1104" s="240">
        <v>-43.36</v>
      </c>
      <c r="F1104" s="240">
        <v>4.4400000000000004</v>
      </c>
      <c r="G1104" s="240">
        <v>5433.2</v>
      </c>
      <c r="H1104" s="240">
        <v>-3.09</v>
      </c>
      <c r="I1104" s="240">
        <v>-97.403000000000006</v>
      </c>
      <c r="J1104" s="240">
        <v>5.8999999999999997E-2</v>
      </c>
    </row>
    <row r="1105" spans="2:10">
      <c r="B1105" s="240" t="s">
        <v>86</v>
      </c>
      <c r="C1105" s="240">
        <v>235</v>
      </c>
      <c r="D1105" s="240" t="s">
        <v>136</v>
      </c>
      <c r="E1105" s="240">
        <v>-43.66</v>
      </c>
      <c r="F1105" s="240">
        <v>9.01</v>
      </c>
      <c r="G1105" s="240">
        <v>5543.16</v>
      </c>
      <c r="H1105" s="240">
        <v>-13.941000000000001</v>
      </c>
      <c r="I1105" s="240">
        <v>-97.891999999999996</v>
      </c>
      <c r="J1105" s="240">
        <v>3.5000000000000003E-2</v>
      </c>
    </row>
    <row r="1106" spans="2:10">
      <c r="B1106" s="240" t="s">
        <v>86</v>
      </c>
      <c r="C1106" s="240">
        <v>235</v>
      </c>
      <c r="D1106" s="240" t="s">
        <v>137</v>
      </c>
      <c r="E1106" s="240">
        <v>-42.2</v>
      </c>
      <c r="F1106" s="240">
        <v>3.94</v>
      </c>
      <c r="G1106" s="240">
        <v>5432.21</v>
      </c>
      <c r="H1106" s="240">
        <v>-2.109</v>
      </c>
      <c r="I1106" s="240">
        <v>-95.022999999999996</v>
      </c>
      <c r="J1106" s="240">
        <v>8.4000000000000005E-2</v>
      </c>
    </row>
    <row r="1107" spans="2:10">
      <c r="B1107" s="240" t="s">
        <v>86</v>
      </c>
      <c r="C1107" s="240">
        <v>235</v>
      </c>
      <c r="D1107" s="240" t="s">
        <v>138</v>
      </c>
      <c r="E1107" s="240">
        <v>-44.83</v>
      </c>
      <c r="F1107" s="240">
        <v>9.51</v>
      </c>
      <c r="G1107" s="240">
        <v>5544.15</v>
      </c>
      <c r="H1107" s="240">
        <v>-14.922000000000001</v>
      </c>
      <c r="I1107" s="240">
        <v>-100.273</v>
      </c>
      <c r="J1107" s="240">
        <v>0.01</v>
      </c>
    </row>
    <row r="1108" spans="2:10">
      <c r="B1108" s="240" t="s">
        <v>86</v>
      </c>
      <c r="C1108" s="240">
        <v>235</v>
      </c>
      <c r="D1108" s="240" t="s">
        <v>139</v>
      </c>
      <c r="E1108" s="240">
        <v>-3.66</v>
      </c>
      <c r="F1108" s="240">
        <v>-2.74</v>
      </c>
      <c r="G1108" s="240">
        <v>5421.38</v>
      </c>
      <c r="H1108" s="240">
        <v>13.090999999999999</v>
      </c>
      <c r="I1108" s="240">
        <v>-12.22</v>
      </c>
      <c r="J1108" s="240">
        <v>0.183</v>
      </c>
    </row>
    <row r="1109" spans="2:10">
      <c r="B1109" s="240" t="s">
        <v>86</v>
      </c>
      <c r="C1109" s="240">
        <v>235</v>
      </c>
      <c r="D1109" s="240" t="s">
        <v>140</v>
      </c>
      <c r="E1109" s="240">
        <v>24.19</v>
      </c>
      <c r="F1109" s="240">
        <v>-1.8</v>
      </c>
      <c r="G1109" s="240">
        <v>5526.18</v>
      </c>
      <c r="H1109" s="240">
        <v>11.14</v>
      </c>
      <c r="I1109" s="240">
        <v>48.247</v>
      </c>
      <c r="J1109" s="240">
        <v>0.13500000000000001</v>
      </c>
    </row>
    <row r="1110" spans="2:10">
      <c r="B1110" s="240" t="s">
        <v>86</v>
      </c>
      <c r="C1110" s="240">
        <v>235</v>
      </c>
      <c r="D1110" s="240" t="s">
        <v>141</v>
      </c>
      <c r="E1110" s="240">
        <v>-5.72</v>
      </c>
      <c r="F1110" s="240">
        <v>-1.86</v>
      </c>
      <c r="G1110" s="240">
        <v>5423.11</v>
      </c>
      <c r="H1110" s="240">
        <v>11.352</v>
      </c>
      <c r="I1110" s="240">
        <v>-16.440000000000001</v>
      </c>
      <c r="J1110" s="240">
        <v>0.13700000000000001</v>
      </c>
    </row>
    <row r="1111" spans="2:10">
      <c r="B1111" s="240" t="s">
        <v>86</v>
      </c>
      <c r="C1111" s="240">
        <v>235</v>
      </c>
      <c r="D1111" s="240" t="s">
        <v>142</v>
      </c>
      <c r="E1111" s="240">
        <v>26.24</v>
      </c>
      <c r="F1111" s="240">
        <v>-2.68</v>
      </c>
      <c r="G1111" s="240">
        <v>5524.44</v>
      </c>
      <c r="H1111" s="240">
        <v>12.88</v>
      </c>
      <c r="I1111" s="240">
        <v>52.466999999999999</v>
      </c>
      <c r="J1111" s="240">
        <v>0.18099999999999999</v>
      </c>
    </row>
    <row r="1112" spans="2:10">
      <c r="B1112" s="240" t="s">
        <v>86</v>
      </c>
      <c r="C1112" s="240">
        <v>235</v>
      </c>
      <c r="D1112" s="240" t="s">
        <v>143</v>
      </c>
      <c r="E1112" s="240">
        <v>0.21</v>
      </c>
      <c r="F1112" s="240">
        <v>-4.4000000000000004</v>
      </c>
      <c r="G1112" s="240">
        <v>5418.1</v>
      </c>
      <c r="H1112" s="240">
        <v>16.361000000000001</v>
      </c>
      <c r="I1112" s="240">
        <v>-4.2850000000000001</v>
      </c>
      <c r="J1112" s="240">
        <v>0.26800000000000002</v>
      </c>
    </row>
    <row r="1113" spans="2:10">
      <c r="B1113" s="240" t="s">
        <v>86</v>
      </c>
      <c r="C1113" s="240">
        <v>235</v>
      </c>
      <c r="D1113" s="240" t="s">
        <v>144</v>
      </c>
      <c r="E1113" s="240">
        <v>28.06</v>
      </c>
      <c r="F1113" s="240">
        <v>-3.46</v>
      </c>
      <c r="G1113" s="240">
        <v>5522.9</v>
      </c>
      <c r="H1113" s="240">
        <v>14.41</v>
      </c>
      <c r="I1113" s="240">
        <v>56.182000000000002</v>
      </c>
      <c r="J1113" s="240">
        <v>0.221</v>
      </c>
    </row>
    <row r="1114" spans="2:10">
      <c r="B1114" s="240" t="s">
        <v>86</v>
      </c>
      <c r="C1114" s="240">
        <v>235</v>
      </c>
      <c r="D1114" s="240" t="s">
        <v>145</v>
      </c>
      <c r="E1114" s="240">
        <v>-1.85</v>
      </c>
      <c r="F1114" s="240">
        <v>-3.52</v>
      </c>
      <c r="G1114" s="240">
        <v>5419.84</v>
      </c>
      <c r="H1114" s="240">
        <v>14.622</v>
      </c>
      <c r="I1114" s="240">
        <v>-8.5050000000000008</v>
      </c>
      <c r="J1114" s="240">
        <v>0.223</v>
      </c>
    </row>
    <row r="1115" spans="2:10">
      <c r="B1115" s="240" t="s">
        <v>86</v>
      </c>
      <c r="C1115" s="240">
        <v>235</v>
      </c>
      <c r="D1115" s="240" t="s">
        <v>146</v>
      </c>
      <c r="E1115" s="240">
        <v>30.11</v>
      </c>
      <c r="F1115" s="240">
        <v>-4.3499999999999996</v>
      </c>
      <c r="G1115" s="240">
        <v>5521.16</v>
      </c>
      <c r="H1115" s="240">
        <v>16.149000000000001</v>
      </c>
      <c r="I1115" s="240">
        <v>60.402999999999999</v>
      </c>
      <c r="J1115" s="240">
        <v>0.26600000000000001</v>
      </c>
    </row>
    <row r="1116" spans="2:10">
      <c r="B1116" s="240" t="s">
        <v>86</v>
      </c>
      <c r="C1116" s="240">
        <v>235</v>
      </c>
      <c r="D1116" s="240" t="s">
        <v>147</v>
      </c>
      <c r="E1116" s="240">
        <v>-4.87</v>
      </c>
      <c r="F1116" s="240">
        <v>7.48</v>
      </c>
      <c r="G1116" s="240">
        <v>8681.85</v>
      </c>
      <c r="H1116" s="240">
        <v>-7.9790000000000001</v>
      </c>
      <c r="I1116" s="240">
        <v>-15.170999999999999</v>
      </c>
      <c r="J1116" s="240">
        <v>0.183</v>
      </c>
    </row>
    <row r="1117" spans="2:10">
      <c r="B1117" s="240" t="s">
        <v>86</v>
      </c>
      <c r="C1117" s="240">
        <v>235</v>
      </c>
      <c r="D1117" s="240" t="s">
        <v>148</v>
      </c>
      <c r="E1117" s="240">
        <v>33.31</v>
      </c>
      <c r="F1117" s="240">
        <v>7.59</v>
      </c>
      <c r="G1117" s="240">
        <v>8769.3700000000008</v>
      </c>
      <c r="H1117" s="240">
        <v>-8.2929999999999993</v>
      </c>
      <c r="I1117" s="240">
        <v>65.637</v>
      </c>
      <c r="J1117" s="240">
        <v>0.17899999999999999</v>
      </c>
    </row>
    <row r="1118" spans="2:10">
      <c r="B1118" s="240" t="s">
        <v>86</v>
      </c>
      <c r="C1118" s="240">
        <v>235</v>
      </c>
      <c r="D1118" s="240" t="s">
        <v>149</v>
      </c>
      <c r="E1118" s="240">
        <v>15.35</v>
      </c>
      <c r="F1118" s="240">
        <v>3.83</v>
      </c>
      <c r="G1118" s="240">
        <v>8676.66</v>
      </c>
      <c r="H1118" s="240">
        <v>-0.14199999999999999</v>
      </c>
      <c r="I1118" s="240">
        <v>27.395</v>
      </c>
      <c r="J1118" s="240">
        <v>0.214</v>
      </c>
    </row>
    <row r="1119" spans="2:10">
      <c r="B1119" s="240" t="s">
        <v>86</v>
      </c>
      <c r="C1119" s="240">
        <v>235</v>
      </c>
      <c r="D1119" s="240" t="s">
        <v>150</v>
      </c>
      <c r="E1119" s="240">
        <v>13.08</v>
      </c>
      <c r="F1119" s="240">
        <v>11.24</v>
      </c>
      <c r="G1119" s="240">
        <v>8774.56</v>
      </c>
      <c r="H1119" s="240">
        <v>-16.13</v>
      </c>
      <c r="I1119" s="240">
        <v>23.071000000000002</v>
      </c>
      <c r="J1119" s="240">
        <v>0.14799999999999999</v>
      </c>
    </row>
    <row r="1120" spans="2:10">
      <c r="B1120" s="240" t="s">
        <v>86</v>
      </c>
      <c r="C1120" s="240">
        <v>235</v>
      </c>
      <c r="D1120" s="240" t="s">
        <v>151</v>
      </c>
      <c r="E1120" s="240">
        <v>80.05</v>
      </c>
      <c r="F1120" s="240">
        <v>12.21</v>
      </c>
      <c r="G1120" s="240">
        <v>5873.31</v>
      </c>
      <c r="H1120" s="240">
        <v>7.7530000000000001</v>
      </c>
      <c r="I1120" s="240">
        <v>164.72300000000001</v>
      </c>
      <c r="J1120" s="240">
        <v>0.34200000000000003</v>
      </c>
    </row>
    <row r="1121" spans="2:10">
      <c r="B1121" s="240" t="s">
        <v>86</v>
      </c>
      <c r="C1121" s="240">
        <v>235</v>
      </c>
      <c r="D1121" s="240" t="s">
        <v>152</v>
      </c>
      <c r="E1121" s="240">
        <v>-60.54</v>
      </c>
      <c r="F1121" s="240">
        <v>-1.52</v>
      </c>
      <c r="G1121" s="240">
        <v>5440.8</v>
      </c>
      <c r="H1121" s="240">
        <v>-19.692</v>
      </c>
      <c r="I1121" s="240">
        <v>-130.32599999999999</v>
      </c>
      <c r="J1121" s="240">
        <v>-0.10299999999999999</v>
      </c>
    </row>
    <row r="1122" spans="2:10">
      <c r="B1122" s="240" t="s">
        <v>86</v>
      </c>
      <c r="C1122" s="240">
        <v>235</v>
      </c>
      <c r="D1122" s="240" t="s">
        <v>153</v>
      </c>
      <c r="E1122" s="240">
        <v>49.8</v>
      </c>
      <c r="F1122" s="240">
        <v>17.64</v>
      </c>
      <c r="G1122" s="240">
        <v>5870.96</v>
      </c>
      <c r="H1122" s="240">
        <v>19.573</v>
      </c>
      <c r="I1122" s="240">
        <v>100.504</v>
      </c>
      <c r="J1122" s="240">
        <v>0.36699999999999999</v>
      </c>
    </row>
    <row r="1123" spans="2:10">
      <c r="B1123" s="240" t="s">
        <v>86</v>
      </c>
      <c r="C1123" s="240">
        <v>235</v>
      </c>
      <c r="D1123" s="240" t="s">
        <v>154</v>
      </c>
      <c r="E1123" s="240">
        <v>-30.29</v>
      </c>
      <c r="F1123" s="240">
        <v>-6.95</v>
      </c>
      <c r="G1123" s="240">
        <v>5443.15</v>
      </c>
      <c r="H1123" s="240">
        <v>-31.512</v>
      </c>
      <c r="I1123" s="240">
        <v>-66.105999999999995</v>
      </c>
      <c r="J1123" s="240">
        <v>-0.127</v>
      </c>
    </row>
    <row r="1124" spans="2:10">
      <c r="B1124" s="240" t="s">
        <v>86</v>
      </c>
      <c r="C1124" s="240">
        <v>235</v>
      </c>
      <c r="D1124" s="240" t="s">
        <v>155</v>
      </c>
      <c r="E1124" s="240">
        <v>154.94999999999999</v>
      </c>
      <c r="F1124" s="240">
        <v>22.45</v>
      </c>
      <c r="G1124" s="240">
        <v>6077.57</v>
      </c>
      <c r="H1124" s="240">
        <v>27.835999999999999</v>
      </c>
      <c r="I1124" s="240">
        <v>320.16300000000001</v>
      </c>
      <c r="J1124" s="240">
        <v>0.67700000000000005</v>
      </c>
    </row>
    <row r="1125" spans="2:10">
      <c r="B1125" s="240" t="s">
        <v>86</v>
      </c>
      <c r="C1125" s="240">
        <v>235</v>
      </c>
      <c r="D1125" s="240" t="s">
        <v>156</v>
      </c>
      <c r="E1125" s="240">
        <v>-135.44</v>
      </c>
      <c r="F1125" s="240">
        <v>-11.75</v>
      </c>
      <c r="G1125" s="240">
        <v>5236.54</v>
      </c>
      <c r="H1125" s="240">
        <v>-39.774999999999999</v>
      </c>
      <c r="I1125" s="240">
        <v>-285.76600000000002</v>
      </c>
      <c r="J1125" s="240">
        <v>-0.437</v>
      </c>
    </row>
    <row r="1126" spans="2:10">
      <c r="B1126" s="240" t="s">
        <v>86</v>
      </c>
      <c r="C1126" s="240">
        <v>235</v>
      </c>
      <c r="D1126" s="240" t="s">
        <v>157</v>
      </c>
      <c r="E1126" s="240">
        <v>78.16</v>
      </c>
      <c r="F1126" s="240">
        <v>35.049999999999997</v>
      </c>
      <c r="G1126" s="240">
        <v>6046.75</v>
      </c>
      <c r="H1126" s="240">
        <v>54.853999999999999</v>
      </c>
      <c r="I1126" s="240">
        <v>157.672</v>
      </c>
      <c r="J1126" s="240">
        <v>0.72199999999999998</v>
      </c>
    </row>
    <row r="1127" spans="2:10">
      <c r="B1127" s="240" t="s">
        <v>86</v>
      </c>
      <c r="C1127" s="240">
        <v>235</v>
      </c>
      <c r="D1127" s="240" t="s">
        <v>158</v>
      </c>
      <c r="E1127" s="240">
        <v>-58.64</v>
      </c>
      <c r="F1127" s="240">
        <v>-24.35</v>
      </c>
      <c r="G1127" s="240">
        <v>5267.36</v>
      </c>
      <c r="H1127" s="240">
        <v>-66.793000000000006</v>
      </c>
      <c r="I1127" s="240">
        <v>-123.27500000000001</v>
      </c>
      <c r="J1127" s="240">
        <v>-0.48299999999999998</v>
      </c>
    </row>
    <row r="1128" spans="2:10">
      <c r="B1128" s="240" t="s">
        <v>86</v>
      </c>
      <c r="C1128" s="240">
        <v>240</v>
      </c>
      <c r="D1128" s="240" t="s">
        <v>87</v>
      </c>
      <c r="E1128" s="240">
        <v>-21.22</v>
      </c>
      <c r="F1128" s="240">
        <v>-2.91</v>
      </c>
      <c r="G1128" s="240">
        <v>-830.43</v>
      </c>
      <c r="H1128" s="240">
        <v>6.468</v>
      </c>
      <c r="I1128" s="240">
        <v>-44.56</v>
      </c>
      <c r="J1128" s="240">
        <v>0.14299999999999999</v>
      </c>
    </row>
    <row r="1129" spans="2:10">
      <c r="B1129" s="240" t="s">
        <v>86</v>
      </c>
      <c r="C1129" s="240">
        <v>240</v>
      </c>
      <c r="D1129" s="240" t="s">
        <v>88</v>
      </c>
      <c r="E1129" s="240">
        <v>-0.28999999999999998</v>
      </c>
      <c r="F1129" s="240">
        <v>-54.26</v>
      </c>
      <c r="G1129" s="240">
        <v>-433.95</v>
      </c>
      <c r="H1129" s="240">
        <v>118.44499999999999</v>
      </c>
      <c r="I1129" s="240">
        <v>-0.124</v>
      </c>
      <c r="J1129" s="240">
        <v>7.0999999999999994E-2</v>
      </c>
    </row>
    <row r="1130" spans="2:10">
      <c r="B1130" s="240" t="s">
        <v>86</v>
      </c>
      <c r="C1130" s="240">
        <v>240</v>
      </c>
      <c r="D1130" s="240" t="s">
        <v>89</v>
      </c>
      <c r="E1130" s="240">
        <v>-24.46</v>
      </c>
      <c r="F1130" s="240">
        <v>1.81</v>
      </c>
      <c r="G1130" s="240">
        <v>-943.99</v>
      </c>
      <c r="H1130" s="240">
        <v>-2.399</v>
      </c>
      <c r="I1130" s="240">
        <v>-50.921999999999997</v>
      </c>
      <c r="J1130" s="240">
        <v>-0.13200000000000001</v>
      </c>
    </row>
    <row r="1131" spans="2:10">
      <c r="B1131" s="240" t="s">
        <v>86</v>
      </c>
      <c r="C1131" s="240">
        <v>240</v>
      </c>
      <c r="D1131" s="240" t="s">
        <v>90</v>
      </c>
      <c r="E1131" s="240">
        <v>1.54</v>
      </c>
      <c r="F1131" s="240">
        <v>-56.92</v>
      </c>
      <c r="G1131" s="240">
        <v>-370.51</v>
      </c>
      <c r="H1131" s="240">
        <v>123.444</v>
      </c>
      <c r="I1131" s="240">
        <v>3.4649999999999999</v>
      </c>
      <c r="J1131" s="240">
        <v>0.22600000000000001</v>
      </c>
    </row>
    <row r="1132" spans="2:10">
      <c r="B1132" s="240" t="s">
        <v>86</v>
      </c>
      <c r="C1132" s="240">
        <v>240</v>
      </c>
      <c r="D1132" s="240" t="s">
        <v>12</v>
      </c>
      <c r="E1132" s="240">
        <v>-15915.62</v>
      </c>
      <c r="F1132" s="240">
        <v>-860.04</v>
      </c>
      <c r="G1132" s="240">
        <v>-471216.22</v>
      </c>
      <c r="H1132" s="240">
        <v>2206.6320000000001</v>
      </c>
      <c r="I1132" s="240">
        <v>-32653.929</v>
      </c>
      <c r="J1132" s="240">
        <v>28.552</v>
      </c>
    </row>
    <row r="1133" spans="2:10">
      <c r="B1133" s="240" t="s">
        <v>86</v>
      </c>
      <c r="C1133" s="240">
        <v>240</v>
      </c>
      <c r="D1133" s="240" t="s">
        <v>13</v>
      </c>
      <c r="E1133" s="240">
        <v>-245.24</v>
      </c>
      <c r="F1133" s="240">
        <v>-39640.28</v>
      </c>
      <c r="G1133" s="240">
        <v>-237962.57</v>
      </c>
      <c r="H1133" s="240">
        <v>84559.082999999999</v>
      </c>
      <c r="I1133" s="240">
        <v>-228.77199999999999</v>
      </c>
      <c r="J1133" s="240">
        <v>37.936</v>
      </c>
    </row>
    <row r="1134" spans="2:10">
      <c r="B1134" s="240" t="s">
        <v>86</v>
      </c>
      <c r="C1134" s="240">
        <v>240</v>
      </c>
      <c r="D1134" s="240" t="s">
        <v>14</v>
      </c>
      <c r="E1134" s="240">
        <v>-663.55</v>
      </c>
      <c r="F1134" s="240">
        <v>935.95</v>
      </c>
      <c r="G1134" s="240">
        <v>-18047.98</v>
      </c>
      <c r="H1134" s="240">
        <v>-1757.7090000000001</v>
      </c>
      <c r="I1134" s="240">
        <v>-1284.665</v>
      </c>
      <c r="J1134" s="240">
        <v>-54.591000000000001</v>
      </c>
    </row>
    <row r="1135" spans="2:10">
      <c r="B1135" s="240" t="s">
        <v>86</v>
      </c>
      <c r="C1135" s="240">
        <v>240</v>
      </c>
      <c r="D1135" s="240" t="s">
        <v>91</v>
      </c>
      <c r="E1135" s="240">
        <v>25.46</v>
      </c>
      <c r="F1135" s="240">
        <v>9.02</v>
      </c>
      <c r="G1135" s="240">
        <v>750.19</v>
      </c>
      <c r="H1135" s="240">
        <v>18.111999999999998</v>
      </c>
      <c r="I1135" s="240">
        <v>51.28</v>
      </c>
      <c r="J1135" s="240">
        <v>0.29299999999999998</v>
      </c>
    </row>
    <row r="1136" spans="2:10">
      <c r="B1136" s="240" t="s">
        <v>86</v>
      </c>
      <c r="C1136" s="240">
        <v>240</v>
      </c>
      <c r="D1136" s="240" t="s">
        <v>92</v>
      </c>
      <c r="E1136" s="240">
        <v>5.0999999999999996</v>
      </c>
      <c r="F1136" s="240">
        <v>62.88</v>
      </c>
      <c r="G1136" s="240">
        <v>284.60000000000002</v>
      </c>
      <c r="H1136" s="240">
        <v>129.57499999999999</v>
      </c>
      <c r="I1136" s="240">
        <v>10.042999999999999</v>
      </c>
      <c r="J1136" s="240">
        <v>0.35699999999999998</v>
      </c>
    </row>
    <row r="1137" spans="2:10">
      <c r="B1137" s="240" t="s">
        <v>86</v>
      </c>
      <c r="C1137" s="240">
        <v>240</v>
      </c>
      <c r="D1137" s="240" t="s">
        <v>93</v>
      </c>
      <c r="E1137" s="240">
        <v>64.290000000000006</v>
      </c>
      <c r="F1137" s="240">
        <v>23.19</v>
      </c>
      <c r="G1137" s="240">
        <v>1695.78</v>
      </c>
      <c r="H1137" s="240">
        <v>46.197000000000003</v>
      </c>
      <c r="I1137" s="240">
        <v>128.82400000000001</v>
      </c>
      <c r="J1137" s="240">
        <v>0.748</v>
      </c>
    </row>
    <row r="1138" spans="2:10">
      <c r="B1138" s="240" t="s">
        <v>86</v>
      </c>
      <c r="C1138" s="240">
        <v>240</v>
      </c>
      <c r="D1138" s="240" t="s">
        <v>94</v>
      </c>
      <c r="E1138" s="240">
        <v>12.55</v>
      </c>
      <c r="F1138" s="240">
        <v>148.22999999999999</v>
      </c>
      <c r="G1138" s="240">
        <v>614.14</v>
      </c>
      <c r="H1138" s="240">
        <v>303.346</v>
      </c>
      <c r="I1138" s="240">
        <v>24.376000000000001</v>
      </c>
      <c r="J1138" s="240">
        <v>0.86699999999999999</v>
      </c>
    </row>
    <row r="1139" spans="2:10">
      <c r="B1139" s="240" t="s">
        <v>86</v>
      </c>
      <c r="C1139" s="240">
        <v>240</v>
      </c>
      <c r="D1139" s="240" t="s">
        <v>95</v>
      </c>
      <c r="E1139" s="240">
        <v>6.2</v>
      </c>
      <c r="F1139" s="240">
        <v>17.07</v>
      </c>
      <c r="G1139" s="240">
        <v>6014.8</v>
      </c>
      <c r="H1139" s="240">
        <v>-32.442999999999998</v>
      </c>
      <c r="I1139" s="240">
        <v>9.468</v>
      </c>
      <c r="J1139" s="240">
        <v>0.217</v>
      </c>
    </row>
    <row r="1140" spans="2:10">
      <c r="B1140" s="240" t="s">
        <v>86</v>
      </c>
      <c r="C1140" s="240">
        <v>240</v>
      </c>
      <c r="D1140" s="240" t="s">
        <v>96</v>
      </c>
      <c r="E1140" s="240">
        <v>6.2</v>
      </c>
      <c r="F1140" s="240">
        <v>17.07</v>
      </c>
      <c r="G1140" s="240">
        <v>6014.8</v>
      </c>
      <c r="H1140" s="240">
        <v>-32.442999999999998</v>
      </c>
      <c r="I1140" s="240">
        <v>9.468</v>
      </c>
      <c r="J1140" s="240">
        <v>0.217</v>
      </c>
    </row>
    <row r="1141" spans="2:10">
      <c r="B1141" s="240" t="s">
        <v>86</v>
      </c>
      <c r="C1141" s="240">
        <v>240</v>
      </c>
      <c r="D1141" s="240" t="s">
        <v>97</v>
      </c>
      <c r="E1141" s="240">
        <v>-5.87</v>
      </c>
      <c r="F1141" s="240">
        <v>-0.17</v>
      </c>
      <c r="G1141" s="240">
        <v>-152.58000000000001</v>
      </c>
      <c r="H1141" s="240">
        <v>0.52</v>
      </c>
      <c r="I1141" s="240">
        <v>-11.813000000000001</v>
      </c>
      <c r="J1141" s="240">
        <v>3.0000000000000001E-3</v>
      </c>
    </row>
    <row r="1142" spans="2:10">
      <c r="B1142" s="240" t="s">
        <v>86</v>
      </c>
      <c r="C1142" s="240">
        <v>240</v>
      </c>
      <c r="D1142" s="240" t="s">
        <v>98</v>
      </c>
      <c r="E1142" s="240">
        <v>0.25</v>
      </c>
      <c r="F1142" s="240">
        <v>-14.74</v>
      </c>
      <c r="G1142" s="240">
        <v>-68.42</v>
      </c>
      <c r="H1142" s="240">
        <v>31.053999999999998</v>
      </c>
      <c r="I1142" s="240">
        <v>0.55000000000000004</v>
      </c>
      <c r="J1142" s="240">
        <v>3.9E-2</v>
      </c>
    </row>
    <row r="1143" spans="2:10">
      <c r="B1143" s="240" t="s">
        <v>86</v>
      </c>
      <c r="C1143" s="240">
        <v>240</v>
      </c>
      <c r="D1143" s="240" t="s">
        <v>99</v>
      </c>
      <c r="E1143" s="240">
        <v>-20.97</v>
      </c>
      <c r="F1143" s="240">
        <v>-2.2799999999999998</v>
      </c>
      <c r="G1143" s="240">
        <v>4901.6099999999997</v>
      </c>
      <c r="H1143" s="240">
        <v>10.079000000000001</v>
      </c>
      <c r="I1143" s="240">
        <v>-46.942</v>
      </c>
      <c r="J1143" s="240">
        <v>0.38300000000000001</v>
      </c>
    </row>
    <row r="1144" spans="2:10">
      <c r="B1144" s="240" t="s">
        <v>86</v>
      </c>
      <c r="C1144" s="240">
        <v>240</v>
      </c>
      <c r="D1144" s="240" t="s">
        <v>100</v>
      </c>
      <c r="E1144" s="240">
        <v>-20.8</v>
      </c>
      <c r="F1144" s="240">
        <v>30.27</v>
      </c>
      <c r="G1144" s="240">
        <v>5161.9799999999996</v>
      </c>
      <c r="H1144" s="240">
        <v>-60.988999999999997</v>
      </c>
      <c r="I1144" s="240">
        <v>-46.868000000000002</v>
      </c>
      <c r="J1144" s="240">
        <v>0.34100000000000003</v>
      </c>
    </row>
    <row r="1145" spans="2:10">
      <c r="B1145" s="240" t="s">
        <v>86</v>
      </c>
      <c r="C1145" s="240">
        <v>240</v>
      </c>
      <c r="D1145" s="240" t="s">
        <v>101</v>
      </c>
      <c r="E1145" s="240">
        <v>-20.420000000000002</v>
      </c>
      <c r="F1145" s="240">
        <v>-3.08</v>
      </c>
      <c r="G1145" s="240">
        <v>4920.6499999999996</v>
      </c>
      <c r="H1145" s="240">
        <v>11.577999999999999</v>
      </c>
      <c r="I1145" s="240">
        <v>-45.865000000000002</v>
      </c>
      <c r="J1145" s="240">
        <v>0.43</v>
      </c>
    </row>
    <row r="1146" spans="2:10">
      <c r="B1146" s="240" t="s">
        <v>86</v>
      </c>
      <c r="C1146" s="240">
        <v>240</v>
      </c>
      <c r="D1146" s="240" t="s">
        <v>102</v>
      </c>
      <c r="E1146" s="240">
        <v>-21.35</v>
      </c>
      <c r="F1146" s="240">
        <v>31.07</v>
      </c>
      <c r="G1146" s="240">
        <v>5142.95</v>
      </c>
      <c r="H1146" s="240">
        <v>-62.488</v>
      </c>
      <c r="I1146" s="240">
        <v>-47.945</v>
      </c>
      <c r="J1146" s="240">
        <v>0.29399999999999998</v>
      </c>
    </row>
    <row r="1147" spans="2:10">
      <c r="B1147" s="240" t="s">
        <v>86</v>
      </c>
      <c r="C1147" s="240">
        <v>240</v>
      </c>
      <c r="D1147" s="240" t="s">
        <v>103</v>
      </c>
      <c r="E1147" s="240">
        <v>-24.21</v>
      </c>
      <c r="F1147" s="240">
        <v>2.4300000000000002</v>
      </c>
      <c r="G1147" s="240">
        <v>4788.05</v>
      </c>
      <c r="H1147" s="240">
        <v>1.212</v>
      </c>
      <c r="I1147" s="240">
        <v>-53.304000000000002</v>
      </c>
      <c r="J1147" s="240">
        <v>0.109</v>
      </c>
    </row>
    <row r="1148" spans="2:10">
      <c r="B1148" s="240" t="s">
        <v>86</v>
      </c>
      <c r="C1148" s="240">
        <v>240</v>
      </c>
      <c r="D1148" s="240" t="s">
        <v>104</v>
      </c>
      <c r="E1148" s="240">
        <v>-24.04</v>
      </c>
      <c r="F1148" s="240">
        <v>34.979999999999997</v>
      </c>
      <c r="G1148" s="240">
        <v>5048.42</v>
      </c>
      <c r="H1148" s="240">
        <v>-69.855000000000004</v>
      </c>
      <c r="I1148" s="240">
        <v>-53.23</v>
      </c>
      <c r="J1148" s="240">
        <v>6.6000000000000003E-2</v>
      </c>
    </row>
    <row r="1149" spans="2:10">
      <c r="B1149" s="240" t="s">
        <v>86</v>
      </c>
      <c r="C1149" s="240">
        <v>240</v>
      </c>
      <c r="D1149" s="240" t="s">
        <v>105</v>
      </c>
      <c r="E1149" s="240">
        <v>-23.66</v>
      </c>
      <c r="F1149" s="240">
        <v>1.63</v>
      </c>
      <c r="G1149" s="240">
        <v>4807.09</v>
      </c>
      <c r="H1149" s="240">
        <v>2.7109999999999999</v>
      </c>
      <c r="I1149" s="240">
        <v>-52.228000000000002</v>
      </c>
      <c r="J1149" s="240">
        <v>0.156</v>
      </c>
    </row>
    <row r="1150" spans="2:10">
      <c r="B1150" s="240" t="s">
        <v>86</v>
      </c>
      <c r="C1150" s="240">
        <v>240</v>
      </c>
      <c r="D1150" s="240" t="s">
        <v>106</v>
      </c>
      <c r="E1150" s="240">
        <v>-24.58</v>
      </c>
      <c r="F1150" s="240">
        <v>35.78</v>
      </c>
      <c r="G1150" s="240">
        <v>5029.3900000000003</v>
      </c>
      <c r="H1150" s="240">
        <v>-71.355000000000004</v>
      </c>
      <c r="I1150" s="240">
        <v>-54.307000000000002</v>
      </c>
      <c r="J1150" s="240">
        <v>0.02</v>
      </c>
    </row>
    <row r="1151" spans="2:10">
      <c r="B1151" s="240" t="s">
        <v>86</v>
      </c>
      <c r="C1151" s="240">
        <v>240</v>
      </c>
      <c r="D1151" s="240" t="s">
        <v>107</v>
      </c>
      <c r="E1151" s="240">
        <v>33.200000000000003</v>
      </c>
      <c r="F1151" s="240">
        <v>3.86</v>
      </c>
      <c r="G1151" s="240">
        <v>6867.62</v>
      </c>
      <c r="H1151" s="240">
        <v>-3.8969999999999998</v>
      </c>
      <c r="I1151" s="240">
        <v>65.804000000000002</v>
      </c>
      <c r="J1151" s="240">
        <v>9.2999999999999999E-2</v>
      </c>
    </row>
    <row r="1152" spans="2:10">
      <c r="B1152" s="240" t="s">
        <v>86</v>
      </c>
      <c r="C1152" s="240">
        <v>240</v>
      </c>
      <c r="D1152" s="240" t="s">
        <v>108</v>
      </c>
      <c r="E1152" s="240">
        <v>33.369999999999997</v>
      </c>
      <c r="F1152" s="240">
        <v>36.42</v>
      </c>
      <c r="G1152" s="240">
        <v>7127.99</v>
      </c>
      <c r="H1152" s="240">
        <v>-74.963999999999999</v>
      </c>
      <c r="I1152" s="240">
        <v>65.878</v>
      </c>
      <c r="J1152" s="240">
        <v>0.05</v>
      </c>
    </row>
    <row r="1153" spans="2:10">
      <c r="B1153" s="240" t="s">
        <v>86</v>
      </c>
      <c r="C1153" s="240">
        <v>240</v>
      </c>
      <c r="D1153" s="240" t="s">
        <v>109</v>
      </c>
      <c r="E1153" s="240">
        <v>33.74</v>
      </c>
      <c r="F1153" s="240">
        <v>3.06</v>
      </c>
      <c r="G1153" s="240">
        <v>6886.66</v>
      </c>
      <c r="H1153" s="240">
        <v>-2.3969999999999998</v>
      </c>
      <c r="I1153" s="240">
        <v>66.88</v>
      </c>
      <c r="J1153" s="240">
        <v>0.13900000000000001</v>
      </c>
    </row>
    <row r="1154" spans="2:10">
      <c r="B1154" s="240" t="s">
        <v>86</v>
      </c>
      <c r="C1154" s="240">
        <v>240</v>
      </c>
      <c r="D1154" s="240" t="s">
        <v>110</v>
      </c>
      <c r="E1154" s="240">
        <v>32.82</v>
      </c>
      <c r="F1154" s="240">
        <v>37.21</v>
      </c>
      <c r="G1154" s="240">
        <v>7108.96</v>
      </c>
      <c r="H1154" s="240">
        <v>-76.462999999999994</v>
      </c>
      <c r="I1154" s="240">
        <v>64.801000000000002</v>
      </c>
      <c r="J1154" s="240">
        <v>4.0000000000000001E-3</v>
      </c>
    </row>
    <row r="1155" spans="2:10">
      <c r="B1155" s="240" t="s">
        <v>86</v>
      </c>
      <c r="C1155" s="240">
        <v>240</v>
      </c>
      <c r="D1155" s="240" t="s">
        <v>111</v>
      </c>
      <c r="E1155" s="240">
        <v>36.44</v>
      </c>
      <c r="F1155" s="240">
        <v>-0.85</v>
      </c>
      <c r="G1155" s="240">
        <v>6981.18</v>
      </c>
      <c r="H1155" s="240">
        <v>4.97</v>
      </c>
      <c r="I1155" s="240">
        <v>72.165999999999997</v>
      </c>
      <c r="J1155" s="240">
        <v>0.36699999999999999</v>
      </c>
    </row>
    <row r="1156" spans="2:10">
      <c r="B1156" s="240" t="s">
        <v>86</v>
      </c>
      <c r="C1156" s="240">
        <v>240</v>
      </c>
      <c r="D1156" s="240" t="s">
        <v>112</v>
      </c>
      <c r="E1156" s="240">
        <v>36.61</v>
      </c>
      <c r="F1156" s="240">
        <v>31.7</v>
      </c>
      <c r="G1156" s="240">
        <v>7241.55</v>
      </c>
      <c r="H1156" s="240">
        <v>-66.096999999999994</v>
      </c>
      <c r="I1156" s="240">
        <v>72.239999999999995</v>
      </c>
      <c r="J1156" s="240">
        <v>0.32400000000000001</v>
      </c>
    </row>
    <row r="1157" spans="2:10">
      <c r="B1157" s="240" t="s">
        <v>86</v>
      </c>
      <c r="C1157" s="240">
        <v>240</v>
      </c>
      <c r="D1157" s="240" t="s">
        <v>113</v>
      </c>
      <c r="E1157" s="240">
        <v>36.979999999999997</v>
      </c>
      <c r="F1157" s="240">
        <v>-1.65</v>
      </c>
      <c r="G1157" s="240">
        <v>7000.22</v>
      </c>
      <c r="H1157" s="240">
        <v>6.47</v>
      </c>
      <c r="I1157" s="240">
        <v>73.242999999999995</v>
      </c>
      <c r="J1157" s="240">
        <v>0.41399999999999998</v>
      </c>
    </row>
    <row r="1158" spans="2:10">
      <c r="B1158" s="240" t="s">
        <v>86</v>
      </c>
      <c r="C1158" s="240">
        <v>240</v>
      </c>
      <c r="D1158" s="240" t="s">
        <v>114</v>
      </c>
      <c r="E1158" s="240">
        <v>36.06</v>
      </c>
      <c r="F1158" s="240">
        <v>32.5</v>
      </c>
      <c r="G1158" s="240">
        <v>7222.52</v>
      </c>
      <c r="H1158" s="240">
        <v>-67.596999999999994</v>
      </c>
      <c r="I1158" s="240">
        <v>71.162999999999997</v>
      </c>
      <c r="J1158" s="240">
        <v>0.27800000000000002</v>
      </c>
    </row>
    <row r="1159" spans="2:10">
      <c r="B1159" s="240" t="s">
        <v>86</v>
      </c>
      <c r="C1159" s="240">
        <v>240</v>
      </c>
      <c r="D1159" s="240" t="s">
        <v>115</v>
      </c>
      <c r="E1159" s="240">
        <v>-0.2</v>
      </c>
      <c r="F1159" s="240">
        <v>-52.81</v>
      </c>
      <c r="G1159" s="240">
        <v>5263.3</v>
      </c>
      <c r="H1159" s="240">
        <v>118.997</v>
      </c>
      <c r="I1159" s="240">
        <v>-3.4740000000000002</v>
      </c>
      <c r="J1159" s="240">
        <v>0.37</v>
      </c>
    </row>
    <row r="1160" spans="2:10">
      <c r="B1160" s="240" t="s">
        <v>86</v>
      </c>
      <c r="C1160" s="240">
        <v>240</v>
      </c>
      <c r="D1160" s="240" t="s">
        <v>116</v>
      </c>
      <c r="E1160" s="240">
        <v>12.53</v>
      </c>
      <c r="F1160" s="240">
        <v>-51.07</v>
      </c>
      <c r="G1160" s="240">
        <v>5761.56</v>
      </c>
      <c r="H1160" s="240">
        <v>115.116</v>
      </c>
      <c r="I1160" s="240">
        <v>23.260999999999999</v>
      </c>
      <c r="J1160" s="240">
        <v>0.28399999999999997</v>
      </c>
    </row>
    <row r="1161" spans="2:10">
      <c r="B1161" s="240" t="s">
        <v>86</v>
      </c>
      <c r="C1161" s="240">
        <v>240</v>
      </c>
      <c r="D1161" s="240" t="s">
        <v>117</v>
      </c>
      <c r="E1161" s="240">
        <v>-1.18</v>
      </c>
      <c r="F1161" s="240">
        <v>-51.4</v>
      </c>
      <c r="G1161" s="240">
        <v>5229.2299999999996</v>
      </c>
      <c r="H1161" s="240">
        <v>116.337</v>
      </c>
      <c r="I1161" s="240">
        <v>-5.383</v>
      </c>
      <c r="J1161" s="240">
        <v>0.28799999999999998</v>
      </c>
    </row>
    <row r="1162" spans="2:10">
      <c r="B1162" s="240" t="s">
        <v>86</v>
      </c>
      <c r="C1162" s="240">
        <v>240</v>
      </c>
      <c r="D1162" s="240" t="s">
        <v>118</v>
      </c>
      <c r="E1162" s="240">
        <v>13.5</v>
      </c>
      <c r="F1162" s="240">
        <v>-52.48</v>
      </c>
      <c r="G1162" s="240">
        <v>5795.63</v>
      </c>
      <c r="H1162" s="240">
        <v>117.776</v>
      </c>
      <c r="I1162" s="240">
        <v>25.17</v>
      </c>
      <c r="J1162" s="240">
        <v>0.36699999999999999</v>
      </c>
    </row>
    <row r="1163" spans="2:10">
      <c r="B1163" s="240" t="s">
        <v>86</v>
      </c>
      <c r="C1163" s="240">
        <v>240</v>
      </c>
      <c r="D1163" s="240" t="s">
        <v>119</v>
      </c>
      <c r="E1163" s="240">
        <v>1.62</v>
      </c>
      <c r="F1163" s="240">
        <v>-55.47</v>
      </c>
      <c r="G1163" s="240">
        <v>5326.75</v>
      </c>
      <c r="H1163" s="240">
        <v>123.995</v>
      </c>
      <c r="I1163" s="240">
        <v>0.115</v>
      </c>
      <c r="J1163" s="240">
        <v>0.52500000000000002</v>
      </c>
    </row>
    <row r="1164" spans="2:10">
      <c r="B1164" s="240" t="s">
        <v>86</v>
      </c>
      <c r="C1164" s="240">
        <v>240</v>
      </c>
      <c r="D1164" s="240" t="s">
        <v>120</v>
      </c>
      <c r="E1164" s="240">
        <v>14.35</v>
      </c>
      <c r="F1164" s="240">
        <v>-53.73</v>
      </c>
      <c r="G1164" s="240">
        <v>5825.01</v>
      </c>
      <c r="H1164" s="240">
        <v>120.11499999999999</v>
      </c>
      <c r="I1164" s="240">
        <v>26.850999999999999</v>
      </c>
      <c r="J1164" s="240">
        <v>0.439</v>
      </c>
    </row>
    <row r="1165" spans="2:10">
      <c r="B1165" s="240" t="s">
        <v>86</v>
      </c>
      <c r="C1165" s="240">
        <v>240</v>
      </c>
      <c r="D1165" s="240" t="s">
        <v>121</v>
      </c>
      <c r="E1165" s="240">
        <v>0.65</v>
      </c>
      <c r="F1165" s="240">
        <v>-54.06</v>
      </c>
      <c r="G1165" s="240">
        <v>5292.68</v>
      </c>
      <c r="H1165" s="240">
        <v>121.33499999999999</v>
      </c>
      <c r="I1165" s="240">
        <v>-1.794</v>
      </c>
      <c r="J1165" s="240">
        <v>0.442</v>
      </c>
    </row>
    <row r="1166" spans="2:10">
      <c r="B1166" s="240" t="s">
        <v>86</v>
      </c>
      <c r="C1166" s="240">
        <v>240</v>
      </c>
      <c r="D1166" s="240" t="s">
        <v>122</v>
      </c>
      <c r="E1166" s="240">
        <v>15.33</v>
      </c>
      <c r="F1166" s="240">
        <v>-55.14</v>
      </c>
      <c r="G1166" s="240">
        <v>5859.07</v>
      </c>
      <c r="H1166" s="240">
        <v>122.77500000000001</v>
      </c>
      <c r="I1166" s="240">
        <v>28.759</v>
      </c>
      <c r="J1166" s="240">
        <v>0.52100000000000002</v>
      </c>
    </row>
    <row r="1167" spans="2:10">
      <c r="B1167" s="240" t="s">
        <v>86</v>
      </c>
      <c r="C1167" s="240">
        <v>240</v>
      </c>
      <c r="D1167" s="240" t="s">
        <v>123</v>
      </c>
      <c r="E1167" s="240">
        <v>-0.13</v>
      </c>
      <c r="F1167" s="240">
        <v>85.2</v>
      </c>
      <c r="G1167" s="240">
        <v>6268.05</v>
      </c>
      <c r="H1167" s="240">
        <v>-180.00200000000001</v>
      </c>
      <c r="I1167" s="240">
        <v>-4.3259999999999996</v>
      </c>
      <c r="J1167" s="240">
        <v>0.14899999999999999</v>
      </c>
    </row>
    <row r="1168" spans="2:10">
      <c r="B1168" s="240" t="s">
        <v>86</v>
      </c>
      <c r="C1168" s="240">
        <v>240</v>
      </c>
      <c r="D1168" s="240" t="s">
        <v>124</v>
      </c>
      <c r="E1168" s="240">
        <v>12.6</v>
      </c>
      <c r="F1168" s="240">
        <v>86.94</v>
      </c>
      <c r="G1168" s="240">
        <v>6766.3</v>
      </c>
      <c r="H1168" s="240">
        <v>-183.88200000000001</v>
      </c>
      <c r="I1168" s="240">
        <v>22.41</v>
      </c>
      <c r="J1168" s="240">
        <v>6.4000000000000001E-2</v>
      </c>
    </row>
    <row r="1169" spans="2:10">
      <c r="B1169" s="240" t="s">
        <v>86</v>
      </c>
      <c r="C1169" s="240">
        <v>240</v>
      </c>
      <c r="D1169" s="240" t="s">
        <v>125</v>
      </c>
      <c r="E1169" s="240">
        <v>-1.1000000000000001</v>
      </c>
      <c r="F1169" s="240">
        <v>86.61</v>
      </c>
      <c r="G1169" s="240">
        <v>6233.98</v>
      </c>
      <c r="H1169" s="240">
        <v>-182.66200000000001</v>
      </c>
      <c r="I1169" s="240">
        <v>-6.234</v>
      </c>
      <c r="J1169" s="240">
        <v>6.7000000000000004E-2</v>
      </c>
    </row>
    <row r="1170" spans="2:10">
      <c r="B1170" s="240" t="s">
        <v>86</v>
      </c>
      <c r="C1170" s="240">
        <v>240</v>
      </c>
      <c r="D1170" s="240" t="s">
        <v>126</v>
      </c>
      <c r="E1170" s="240">
        <v>13.58</v>
      </c>
      <c r="F1170" s="240">
        <v>85.53</v>
      </c>
      <c r="G1170" s="240">
        <v>6800.37</v>
      </c>
      <c r="H1170" s="240">
        <v>-181.22200000000001</v>
      </c>
      <c r="I1170" s="240">
        <v>24.318999999999999</v>
      </c>
      <c r="J1170" s="240">
        <v>0.14599999999999999</v>
      </c>
    </row>
    <row r="1171" spans="2:10">
      <c r="B1171" s="240" t="s">
        <v>86</v>
      </c>
      <c r="C1171" s="240">
        <v>240</v>
      </c>
      <c r="D1171" s="240" t="s">
        <v>127</v>
      </c>
      <c r="E1171" s="240">
        <v>-1.95</v>
      </c>
      <c r="F1171" s="240">
        <v>87.86</v>
      </c>
      <c r="G1171" s="240">
        <v>6204.6</v>
      </c>
      <c r="H1171" s="240">
        <v>-185</v>
      </c>
      <c r="I1171" s="240">
        <v>-7.915</v>
      </c>
      <c r="J1171" s="240">
        <v>-5.0000000000000001E-3</v>
      </c>
    </row>
    <row r="1172" spans="2:10">
      <c r="B1172" s="240" t="s">
        <v>86</v>
      </c>
      <c r="C1172" s="240">
        <v>240</v>
      </c>
      <c r="D1172" s="240" t="s">
        <v>128</v>
      </c>
      <c r="E1172" s="240">
        <v>10.78</v>
      </c>
      <c r="F1172" s="240">
        <v>89.6</v>
      </c>
      <c r="G1172" s="240">
        <v>6702.86</v>
      </c>
      <c r="H1172" s="240">
        <v>-188.88</v>
      </c>
      <c r="I1172" s="240">
        <v>18.821000000000002</v>
      </c>
      <c r="J1172" s="240">
        <v>-9.0999999999999998E-2</v>
      </c>
    </row>
    <row r="1173" spans="2:10">
      <c r="B1173" s="240" t="s">
        <v>86</v>
      </c>
      <c r="C1173" s="240">
        <v>240</v>
      </c>
      <c r="D1173" s="240" t="s">
        <v>129</v>
      </c>
      <c r="E1173" s="240">
        <v>-2.93</v>
      </c>
      <c r="F1173" s="240">
        <v>89.27</v>
      </c>
      <c r="G1173" s="240">
        <v>6170.53</v>
      </c>
      <c r="H1173" s="240">
        <v>-187.66</v>
      </c>
      <c r="I1173" s="240">
        <v>-9.8230000000000004</v>
      </c>
      <c r="J1173" s="240">
        <v>-8.7999999999999995E-2</v>
      </c>
    </row>
    <row r="1174" spans="2:10">
      <c r="B1174" s="240" t="s">
        <v>86</v>
      </c>
      <c r="C1174" s="240">
        <v>240</v>
      </c>
      <c r="D1174" s="240" t="s">
        <v>130</v>
      </c>
      <c r="E1174" s="240">
        <v>11.75</v>
      </c>
      <c r="F1174" s="240">
        <v>88.19</v>
      </c>
      <c r="G1174" s="240">
        <v>6736.93</v>
      </c>
      <c r="H1174" s="240">
        <v>-186.22</v>
      </c>
      <c r="I1174" s="240">
        <v>20.73</v>
      </c>
      <c r="J1174" s="240">
        <v>-8.9999999999999993E-3</v>
      </c>
    </row>
    <row r="1175" spans="2:10">
      <c r="B1175" s="240" t="s">
        <v>86</v>
      </c>
      <c r="C1175" s="240">
        <v>240</v>
      </c>
      <c r="D1175" s="240" t="s">
        <v>131</v>
      </c>
      <c r="E1175" s="240">
        <v>-15.1</v>
      </c>
      <c r="F1175" s="240">
        <v>-2.12</v>
      </c>
      <c r="G1175" s="240">
        <v>5054.1899999999996</v>
      </c>
      <c r="H1175" s="240">
        <v>9.5589999999999993</v>
      </c>
      <c r="I1175" s="240">
        <v>-35.128999999999998</v>
      </c>
      <c r="J1175" s="240">
        <v>0.38100000000000001</v>
      </c>
    </row>
    <row r="1176" spans="2:10">
      <c r="B1176" s="240" t="s">
        <v>86</v>
      </c>
      <c r="C1176" s="240">
        <v>240</v>
      </c>
      <c r="D1176" s="240" t="s">
        <v>132</v>
      </c>
      <c r="E1176" s="240">
        <v>-14.93</v>
      </c>
      <c r="F1176" s="240">
        <v>30.44</v>
      </c>
      <c r="G1176" s="240">
        <v>5314.56</v>
      </c>
      <c r="H1176" s="240">
        <v>-61.509</v>
      </c>
      <c r="I1176" s="240">
        <v>-35.055</v>
      </c>
      <c r="J1176" s="240">
        <v>0.33800000000000002</v>
      </c>
    </row>
    <row r="1177" spans="2:10">
      <c r="B1177" s="240" t="s">
        <v>86</v>
      </c>
      <c r="C1177" s="240">
        <v>240</v>
      </c>
      <c r="D1177" s="240" t="s">
        <v>133</v>
      </c>
      <c r="E1177" s="240">
        <v>-14.55</v>
      </c>
      <c r="F1177" s="240">
        <v>-2.92</v>
      </c>
      <c r="G1177" s="240">
        <v>5073.22</v>
      </c>
      <c r="H1177" s="240">
        <v>11.058</v>
      </c>
      <c r="I1177" s="240">
        <v>-34.052</v>
      </c>
      <c r="J1177" s="240">
        <v>0.42699999999999999</v>
      </c>
    </row>
    <row r="1178" spans="2:10">
      <c r="B1178" s="240" t="s">
        <v>86</v>
      </c>
      <c r="C1178" s="240">
        <v>240</v>
      </c>
      <c r="D1178" s="240" t="s">
        <v>134</v>
      </c>
      <c r="E1178" s="240">
        <v>-15.48</v>
      </c>
      <c r="F1178" s="240">
        <v>31.24</v>
      </c>
      <c r="G1178" s="240">
        <v>5295.53</v>
      </c>
      <c r="H1178" s="240">
        <v>-63.008000000000003</v>
      </c>
      <c r="I1178" s="240">
        <v>-36.131</v>
      </c>
      <c r="J1178" s="240">
        <v>0.29199999999999998</v>
      </c>
    </row>
    <row r="1179" spans="2:10">
      <c r="B1179" s="240" t="s">
        <v>86</v>
      </c>
      <c r="C1179" s="240">
        <v>240</v>
      </c>
      <c r="D1179" s="240" t="s">
        <v>135</v>
      </c>
      <c r="E1179" s="240">
        <v>-18.34</v>
      </c>
      <c r="F1179" s="240">
        <v>2.59</v>
      </c>
      <c r="G1179" s="240">
        <v>4940.63</v>
      </c>
      <c r="H1179" s="240">
        <v>0.69199999999999995</v>
      </c>
      <c r="I1179" s="240">
        <v>-41.491</v>
      </c>
      <c r="J1179" s="240">
        <v>0.107</v>
      </c>
    </row>
    <row r="1180" spans="2:10">
      <c r="B1180" s="240" t="s">
        <v>86</v>
      </c>
      <c r="C1180" s="240">
        <v>240</v>
      </c>
      <c r="D1180" s="240" t="s">
        <v>136</v>
      </c>
      <c r="E1180" s="240">
        <v>-18.170000000000002</v>
      </c>
      <c r="F1180" s="240">
        <v>35.15</v>
      </c>
      <c r="G1180" s="240">
        <v>5201</v>
      </c>
      <c r="H1180" s="240">
        <v>-70.375</v>
      </c>
      <c r="I1180" s="240">
        <v>-41.417000000000002</v>
      </c>
      <c r="J1180" s="240">
        <v>6.4000000000000001E-2</v>
      </c>
    </row>
    <row r="1181" spans="2:10">
      <c r="B1181" s="240" t="s">
        <v>86</v>
      </c>
      <c r="C1181" s="240">
        <v>240</v>
      </c>
      <c r="D1181" s="240" t="s">
        <v>137</v>
      </c>
      <c r="E1181" s="240">
        <v>-17.79</v>
      </c>
      <c r="F1181" s="240">
        <v>1.8</v>
      </c>
      <c r="G1181" s="240">
        <v>4959.66</v>
      </c>
      <c r="H1181" s="240">
        <v>2.1909999999999998</v>
      </c>
      <c r="I1181" s="240">
        <v>-40.414000000000001</v>
      </c>
      <c r="J1181" s="240">
        <v>0.153</v>
      </c>
    </row>
    <row r="1182" spans="2:10">
      <c r="B1182" s="240" t="s">
        <v>86</v>
      </c>
      <c r="C1182" s="240">
        <v>240</v>
      </c>
      <c r="D1182" s="240" t="s">
        <v>138</v>
      </c>
      <c r="E1182" s="240">
        <v>-18.72</v>
      </c>
      <c r="F1182" s="240">
        <v>35.950000000000003</v>
      </c>
      <c r="G1182" s="240">
        <v>5181.97</v>
      </c>
      <c r="H1182" s="240">
        <v>-71.875</v>
      </c>
      <c r="I1182" s="240">
        <v>-42.493000000000002</v>
      </c>
      <c r="J1182" s="240">
        <v>1.7000000000000001E-2</v>
      </c>
    </row>
    <row r="1183" spans="2:10">
      <c r="B1183" s="240" t="s">
        <v>86</v>
      </c>
      <c r="C1183" s="240">
        <v>240</v>
      </c>
      <c r="D1183" s="240" t="s">
        <v>139</v>
      </c>
      <c r="E1183" s="240">
        <v>-0.45</v>
      </c>
      <c r="F1183" s="240">
        <v>-38.07</v>
      </c>
      <c r="G1183" s="240">
        <v>5331.72</v>
      </c>
      <c r="H1183" s="240">
        <v>87.942999999999998</v>
      </c>
      <c r="I1183" s="240">
        <v>-4.024</v>
      </c>
      <c r="J1183" s="240">
        <v>0.33100000000000002</v>
      </c>
    </row>
    <row r="1184" spans="2:10">
      <c r="B1184" s="240" t="s">
        <v>86</v>
      </c>
      <c r="C1184" s="240">
        <v>240</v>
      </c>
      <c r="D1184" s="240" t="s">
        <v>140</v>
      </c>
      <c r="E1184" s="240">
        <v>12.28</v>
      </c>
      <c r="F1184" s="240">
        <v>-36.33</v>
      </c>
      <c r="G1184" s="240">
        <v>5829.98</v>
      </c>
      <c r="H1184" s="240">
        <v>84.063000000000002</v>
      </c>
      <c r="I1184" s="240">
        <v>22.712</v>
      </c>
      <c r="J1184" s="240">
        <v>0.245</v>
      </c>
    </row>
    <row r="1185" spans="2:10">
      <c r="B1185" s="240" t="s">
        <v>86</v>
      </c>
      <c r="C1185" s="240">
        <v>240</v>
      </c>
      <c r="D1185" s="240" t="s">
        <v>141</v>
      </c>
      <c r="E1185" s="240">
        <v>-1.43</v>
      </c>
      <c r="F1185" s="240">
        <v>-36.65</v>
      </c>
      <c r="G1185" s="240">
        <v>5297.65</v>
      </c>
      <c r="H1185" s="240">
        <v>85.283000000000001</v>
      </c>
      <c r="I1185" s="240">
        <v>-5.9320000000000004</v>
      </c>
      <c r="J1185" s="240">
        <v>0.249</v>
      </c>
    </row>
    <row r="1186" spans="2:10">
      <c r="B1186" s="240" t="s">
        <v>86</v>
      </c>
      <c r="C1186" s="240">
        <v>240</v>
      </c>
      <c r="D1186" s="240" t="s">
        <v>142</v>
      </c>
      <c r="E1186" s="240">
        <v>13.25</v>
      </c>
      <c r="F1186" s="240">
        <v>-37.74</v>
      </c>
      <c r="G1186" s="240">
        <v>5864.05</v>
      </c>
      <c r="H1186" s="240">
        <v>86.722999999999999</v>
      </c>
      <c r="I1186" s="240">
        <v>24.620999999999999</v>
      </c>
      <c r="J1186" s="240">
        <v>0.32800000000000001</v>
      </c>
    </row>
    <row r="1187" spans="2:10">
      <c r="B1187" s="240" t="s">
        <v>86</v>
      </c>
      <c r="C1187" s="240">
        <v>240</v>
      </c>
      <c r="D1187" s="240" t="s">
        <v>143</v>
      </c>
      <c r="E1187" s="240">
        <v>1.37</v>
      </c>
      <c r="F1187" s="240">
        <v>-40.729999999999997</v>
      </c>
      <c r="G1187" s="240">
        <v>5395.17</v>
      </c>
      <c r="H1187" s="240">
        <v>92.941999999999993</v>
      </c>
      <c r="I1187" s="240">
        <v>-0.435</v>
      </c>
      <c r="J1187" s="240">
        <v>0.48599999999999999</v>
      </c>
    </row>
    <row r="1188" spans="2:10">
      <c r="B1188" s="240" t="s">
        <v>86</v>
      </c>
      <c r="C1188" s="240">
        <v>240</v>
      </c>
      <c r="D1188" s="240" t="s">
        <v>144</v>
      </c>
      <c r="E1188" s="240">
        <v>14.1</v>
      </c>
      <c r="F1188" s="240">
        <v>-38.979999999999997</v>
      </c>
      <c r="G1188" s="240">
        <v>5893.43</v>
      </c>
      <c r="H1188" s="240">
        <v>89.061000000000007</v>
      </c>
      <c r="I1188" s="240">
        <v>26.300999999999998</v>
      </c>
      <c r="J1188" s="240">
        <v>0.4</v>
      </c>
    </row>
    <row r="1189" spans="2:10">
      <c r="B1189" s="240" t="s">
        <v>86</v>
      </c>
      <c r="C1189" s="240">
        <v>240</v>
      </c>
      <c r="D1189" s="240" t="s">
        <v>145</v>
      </c>
      <c r="E1189" s="240">
        <v>0.4</v>
      </c>
      <c r="F1189" s="240">
        <v>-39.31</v>
      </c>
      <c r="G1189" s="240">
        <v>5361.1</v>
      </c>
      <c r="H1189" s="240">
        <v>90.281999999999996</v>
      </c>
      <c r="I1189" s="240">
        <v>-2.343</v>
      </c>
      <c r="J1189" s="240">
        <v>0.40300000000000002</v>
      </c>
    </row>
    <row r="1190" spans="2:10">
      <c r="B1190" s="240" t="s">
        <v>86</v>
      </c>
      <c r="C1190" s="240">
        <v>240</v>
      </c>
      <c r="D1190" s="240" t="s">
        <v>146</v>
      </c>
      <c r="E1190" s="240">
        <v>15.08</v>
      </c>
      <c r="F1190" s="240">
        <v>-40.4</v>
      </c>
      <c r="G1190" s="240">
        <v>5927.49</v>
      </c>
      <c r="H1190" s="240">
        <v>91.721000000000004</v>
      </c>
      <c r="I1190" s="240">
        <v>28.21</v>
      </c>
      <c r="J1190" s="240">
        <v>0.48199999999999998</v>
      </c>
    </row>
    <row r="1191" spans="2:10">
      <c r="B1191" s="240" t="s">
        <v>86</v>
      </c>
      <c r="C1191" s="240">
        <v>240</v>
      </c>
      <c r="D1191" s="240" t="s">
        <v>147</v>
      </c>
      <c r="E1191" s="240">
        <v>0.55000000000000004</v>
      </c>
      <c r="F1191" s="240">
        <v>22.5</v>
      </c>
      <c r="G1191" s="240">
        <v>8799.7900000000009</v>
      </c>
      <c r="H1191" s="240">
        <v>-43.198999999999998</v>
      </c>
      <c r="I1191" s="240">
        <v>-3.7570000000000001</v>
      </c>
      <c r="J1191" s="240">
        <v>0.33100000000000002</v>
      </c>
    </row>
    <row r="1192" spans="2:10">
      <c r="B1192" s="240" t="s">
        <v>86</v>
      </c>
      <c r="C1192" s="240">
        <v>240</v>
      </c>
      <c r="D1192" s="240" t="s">
        <v>148</v>
      </c>
      <c r="E1192" s="240">
        <v>18.440000000000001</v>
      </c>
      <c r="F1192" s="240">
        <v>22.98</v>
      </c>
      <c r="G1192" s="240">
        <v>9269.92</v>
      </c>
      <c r="H1192" s="240">
        <v>-44.750999999999998</v>
      </c>
      <c r="I1192" s="240">
        <v>32.369</v>
      </c>
      <c r="J1192" s="240">
        <v>0.32500000000000001</v>
      </c>
    </row>
    <row r="1193" spans="2:10">
      <c r="B1193" s="240" t="s">
        <v>86</v>
      </c>
      <c r="C1193" s="240">
        <v>240</v>
      </c>
      <c r="D1193" s="240" t="s">
        <v>149</v>
      </c>
      <c r="E1193" s="240">
        <v>9.8800000000000008</v>
      </c>
      <c r="F1193" s="240">
        <v>0.25</v>
      </c>
      <c r="G1193" s="240">
        <v>8929.58</v>
      </c>
      <c r="H1193" s="240">
        <v>3.4590000000000001</v>
      </c>
      <c r="I1193" s="240">
        <v>15.145</v>
      </c>
      <c r="J1193" s="240">
        <v>0.38800000000000001</v>
      </c>
    </row>
    <row r="1194" spans="2:10">
      <c r="B1194" s="240" t="s">
        <v>86</v>
      </c>
      <c r="C1194" s="240">
        <v>240</v>
      </c>
      <c r="D1194" s="240" t="s">
        <v>150</v>
      </c>
      <c r="E1194" s="240">
        <v>9.1199999999999992</v>
      </c>
      <c r="F1194" s="240">
        <v>45.23</v>
      </c>
      <c r="G1194" s="240">
        <v>9140.1299999999992</v>
      </c>
      <c r="H1194" s="240">
        <v>-91.409000000000006</v>
      </c>
      <c r="I1194" s="240">
        <v>13.467000000000001</v>
      </c>
      <c r="J1194" s="240">
        <v>0.26900000000000002</v>
      </c>
    </row>
    <row r="1195" spans="2:10">
      <c r="B1195" s="240" t="s">
        <v>86</v>
      </c>
      <c r="C1195" s="240">
        <v>240</v>
      </c>
      <c r="D1195" s="240" t="s">
        <v>151</v>
      </c>
      <c r="E1195" s="240">
        <v>39.06</v>
      </c>
      <c r="F1195" s="240">
        <v>45.12</v>
      </c>
      <c r="G1195" s="240">
        <v>7002.95</v>
      </c>
      <c r="H1195" s="240">
        <v>25.062000000000001</v>
      </c>
      <c r="I1195" s="240">
        <v>75.573999999999998</v>
      </c>
      <c r="J1195" s="240">
        <v>0.61899999999999999</v>
      </c>
    </row>
    <row r="1196" spans="2:10">
      <c r="B1196" s="240" t="s">
        <v>86</v>
      </c>
      <c r="C1196" s="240">
        <v>240</v>
      </c>
      <c r="D1196" s="240" t="s">
        <v>152</v>
      </c>
      <c r="E1196" s="240">
        <v>-26.66</v>
      </c>
      <c r="F1196" s="240">
        <v>-10.99</v>
      </c>
      <c r="G1196" s="240">
        <v>5026.66</v>
      </c>
      <c r="H1196" s="240">
        <v>-89.947000000000003</v>
      </c>
      <c r="I1196" s="240">
        <v>-56.637999999999998</v>
      </c>
      <c r="J1196" s="240">
        <v>-0.186</v>
      </c>
    </row>
    <row r="1197" spans="2:10">
      <c r="B1197" s="240" t="s">
        <v>86</v>
      </c>
      <c r="C1197" s="240">
        <v>240</v>
      </c>
      <c r="D1197" s="240" t="s">
        <v>153</v>
      </c>
      <c r="E1197" s="240">
        <v>24.81</v>
      </c>
      <c r="F1197" s="240">
        <v>82.82</v>
      </c>
      <c r="G1197" s="240">
        <v>6677.04</v>
      </c>
      <c r="H1197" s="240">
        <v>103.086</v>
      </c>
      <c r="I1197" s="240">
        <v>46.707999999999998</v>
      </c>
      <c r="J1197" s="240">
        <v>0.66400000000000003</v>
      </c>
    </row>
    <row r="1198" spans="2:10">
      <c r="B1198" s="240" t="s">
        <v>86</v>
      </c>
      <c r="C1198" s="240">
        <v>240</v>
      </c>
      <c r="D1198" s="240" t="s">
        <v>154</v>
      </c>
      <c r="E1198" s="240">
        <v>-12.41</v>
      </c>
      <c r="F1198" s="240">
        <v>-48.69</v>
      </c>
      <c r="G1198" s="240">
        <v>5352.57</v>
      </c>
      <c r="H1198" s="240">
        <v>-167.971</v>
      </c>
      <c r="I1198" s="240">
        <v>-27.771999999999998</v>
      </c>
      <c r="J1198" s="240">
        <v>-0.23100000000000001</v>
      </c>
    </row>
    <row r="1199" spans="2:10">
      <c r="B1199" s="240" t="s">
        <v>86</v>
      </c>
      <c r="C1199" s="240">
        <v>240</v>
      </c>
      <c r="D1199" s="240" t="s">
        <v>155</v>
      </c>
      <c r="E1199" s="240">
        <v>74.260000000000005</v>
      </c>
      <c r="F1199" s="240">
        <v>84.73</v>
      </c>
      <c r="G1199" s="240">
        <v>7894.82</v>
      </c>
      <c r="H1199" s="240">
        <v>104.758</v>
      </c>
      <c r="I1199" s="240">
        <v>145.60499999999999</v>
      </c>
      <c r="J1199" s="240">
        <v>1.2250000000000001</v>
      </c>
    </row>
    <row r="1200" spans="2:10">
      <c r="B1200" s="240" t="s">
        <v>86</v>
      </c>
      <c r="C1200" s="240">
        <v>240</v>
      </c>
      <c r="D1200" s="240" t="s">
        <v>156</v>
      </c>
      <c r="E1200" s="240">
        <v>-61.86</v>
      </c>
      <c r="F1200" s="240">
        <v>-50.6</v>
      </c>
      <c r="G1200" s="240">
        <v>4134.78</v>
      </c>
      <c r="H1200" s="240">
        <v>-169.643</v>
      </c>
      <c r="I1200" s="240">
        <v>-126.669</v>
      </c>
      <c r="J1200" s="240">
        <v>-0.79200000000000004</v>
      </c>
    </row>
    <row r="1201" spans="2:10">
      <c r="B1201" s="240" t="s">
        <v>86</v>
      </c>
      <c r="C1201" s="240">
        <v>240</v>
      </c>
      <c r="D1201" s="240" t="s">
        <v>157</v>
      </c>
      <c r="E1201" s="240">
        <v>38.04</v>
      </c>
      <c r="F1201" s="240">
        <v>172.26</v>
      </c>
      <c r="G1201" s="240">
        <v>7137.68</v>
      </c>
      <c r="H1201" s="240">
        <v>284.762</v>
      </c>
      <c r="I1201" s="240">
        <v>72.492000000000004</v>
      </c>
      <c r="J1201" s="240">
        <v>1.3080000000000001</v>
      </c>
    </row>
    <row r="1202" spans="2:10">
      <c r="B1202" s="240" t="s">
        <v>86</v>
      </c>
      <c r="C1202" s="240">
        <v>240</v>
      </c>
      <c r="D1202" s="240" t="s">
        <v>158</v>
      </c>
      <c r="E1202" s="240">
        <v>-25.64</v>
      </c>
      <c r="F1202" s="240">
        <v>-138.13</v>
      </c>
      <c r="G1202" s="240">
        <v>4891.93</v>
      </c>
      <c r="H1202" s="240">
        <v>-349.64699999999999</v>
      </c>
      <c r="I1202" s="240">
        <v>-53.555999999999997</v>
      </c>
      <c r="J1202" s="240">
        <v>-0.875</v>
      </c>
    </row>
    <row r="1203" spans="2:10">
      <c r="B1203" s="240" t="s">
        <v>86</v>
      </c>
      <c r="C1203" s="240">
        <v>244</v>
      </c>
      <c r="D1203" s="240" t="s">
        <v>87</v>
      </c>
      <c r="E1203" s="240">
        <v>-11.97</v>
      </c>
      <c r="F1203" s="240">
        <v>1.1000000000000001</v>
      </c>
      <c r="G1203" s="240">
        <v>715.06</v>
      </c>
      <c r="H1203" s="240">
        <v>-1.1339999999999999</v>
      </c>
      <c r="I1203" s="240">
        <v>-24.591000000000001</v>
      </c>
      <c r="J1203" s="240">
        <v>7.9000000000000001E-2</v>
      </c>
    </row>
    <row r="1204" spans="2:10">
      <c r="B1204" s="240" t="s">
        <v>86</v>
      </c>
      <c r="C1204" s="240">
        <v>244</v>
      </c>
      <c r="D1204" s="240" t="s">
        <v>88</v>
      </c>
      <c r="E1204" s="240">
        <v>0.04</v>
      </c>
      <c r="F1204" s="240">
        <v>-35.67</v>
      </c>
      <c r="G1204" s="240">
        <v>-557.96</v>
      </c>
      <c r="H1204" s="240">
        <v>76.409000000000006</v>
      </c>
      <c r="I1204" s="240">
        <v>0.11899999999999999</v>
      </c>
      <c r="J1204" s="240">
        <v>3.9E-2</v>
      </c>
    </row>
    <row r="1205" spans="2:10">
      <c r="B1205" s="240" t="s">
        <v>86</v>
      </c>
      <c r="C1205" s="240">
        <v>244</v>
      </c>
      <c r="D1205" s="240" t="s">
        <v>89</v>
      </c>
      <c r="E1205" s="240">
        <v>-13.78</v>
      </c>
      <c r="F1205" s="240">
        <v>-0.7</v>
      </c>
      <c r="G1205" s="240">
        <v>790.66</v>
      </c>
      <c r="H1205" s="240">
        <v>2.6219999999999999</v>
      </c>
      <c r="I1205" s="240">
        <v>-28.088000000000001</v>
      </c>
      <c r="J1205" s="240">
        <v>-7.2999999999999995E-2</v>
      </c>
    </row>
    <row r="1206" spans="2:10">
      <c r="B1206" s="240" t="s">
        <v>86</v>
      </c>
      <c r="C1206" s="240">
        <v>244</v>
      </c>
      <c r="D1206" s="240" t="s">
        <v>90</v>
      </c>
      <c r="E1206" s="240">
        <v>1.06</v>
      </c>
      <c r="F1206" s="240">
        <v>-34.65</v>
      </c>
      <c r="G1206" s="240">
        <v>-600.17999999999995</v>
      </c>
      <c r="H1206" s="240">
        <v>74.289000000000001</v>
      </c>
      <c r="I1206" s="240">
        <v>2.0920000000000001</v>
      </c>
      <c r="J1206" s="240">
        <v>0.125</v>
      </c>
    </row>
    <row r="1207" spans="2:10">
      <c r="B1207" s="240" t="s">
        <v>86</v>
      </c>
      <c r="C1207" s="240">
        <v>244</v>
      </c>
      <c r="D1207" s="240" t="s">
        <v>12</v>
      </c>
      <c r="E1207" s="240">
        <v>-9002.76</v>
      </c>
      <c r="F1207" s="240">
        <v>243.6</v>
      </c>
      <c r="G1207" s="240">
        <v>401931.04</v>
      </c>
      <c r="H1207" s="240">
        <v>194.23699999999999</v>
      </c>
      <c r="I1207" s="240">
        <v>-18057.212</v>
      </c>
      <c r="J1207" s="240">
        <v>15.763999999999999</v>
      </c>
    </row>
    <row r="1208" spans="2:10">
      <c r="B1208" s="240" t="s">
        <v>86</v>
      </c>
      <c r="C1208" s="240">
        <v>244</v>
      </c>
      <c r="D1208" s="240" t="s">
        <v>13</v>
      </c>
      <c r="E1208" s="240">
        <v>-18.47</v>
      </c>
      <c r="F1208" s="240">
        <v>-26305.11</v>
      </c>
      <c r="G1208" s="240">
        <v>-304004.86</v>
      </c>
      <c r="H1208" s="240">
        <v>55045.705000000002</v>
      </c>
      <c r="I1208" s="240">
        <v>-14.756</v>
      </c>
      <c r="J1208" s="240">
        <v>20.945</v>
      </c>
    </row>
    <row r="1209" spans="2:10">
      <c r="B1209" s="240" t="s">
        <v>86</v>
      </c>
      <c r="C1209" s="240">
        <v>244</v>
      </c>
      <c r="D1209" s="240" t="s">
        <v>14</v>
      </c>
      <c r="E1209" s="240">
        <v>-370.84</v>
      </c>
      <c r="F1209" s="240">
        <v>-369.08</v>
      </c>
      <c r="G1209" s="240">
        <v>12141.19</v>
      </c>
      <c r="H1209" s="240">
        <v>759.61800000000005</v>
      </c>
      <c r="I1209" s="240">
        <v>-707.529</v>
      </c>
      <c r="J1209" s="240">
        <v>-30.140999999999998</v>
      </c>
    </row>
    <row r="1210" spans="2:10">
      <c r="B1210" s="240" t="s">
        <v>86</v>
      </c>
      <c r="C1210" s="240">
        <v>244</v>
      </c>
      <c r="D1210" s="240" t="s">
        <v>91</v>
      </c>
      <c r="E1210" s="240">
        <v>14.45</v>
      </c>
      <c r="F1210" s="240">
        <v>5.7</v>
      </c>
      <c r="G1210" s="240">
        <v>572.32000000000005</v>
      </c>
      <c r="H1210" s="240">
        <v>12.156000000000001</v>
      </c>
      <c r="I1210" s="240">
        <v>28.422000000000001</v>
      </c>
      <c r="J1210" s="240">
        <v>0.16200000000000001</v>
      </c>
    </row>
    <row r="1211" spans="2:10">
      <c r="B1211" s="240" t="s">
        <v>86</v>
      </c>
      <c r="C1211" s="240">
        <v>244</v>
      </c>
      <c r="D1211" s="240" t="s">
        <v>92</v>
      </c>
      <c r="E1211" s="240">
        <v>2.93</v>
      </c>
      <c r="F1211" s="240">
        <v>39.270000000000003</v>
      </c>
      <c r="G1211" s="240">
        <v>484.49</v>
      </c>
      <c r="H1211" s="240">
        <v>79.626000000000005</v>
      </c>
      <c r="I1211" s="240">
        <v>5.6079999999999997</v>
      </c>
      <c r="J1211" s="240">
        <v>0.19700000000000001</v>
      </c>
    </row>
    <row r="1212" spans="2:10">
      <c r="B1212" s="240" t="s">
        <v>86</v>
      </c>
      <c r="C1212" s="240">
        <v>244</v>
      </c>
      <c r="D1212" s="240" t="s">
        <v>93</v>
      </c>
      <c r="E1212" s="240">
        <v>36.57</v>
      </c>
      <c r="F1212" s="240">
        <v>14.04</v>
      </c>
      <c r="G1212" s="240">
        <v>1293.7</v>
      </c>
      <c r="H1212" s="240">
        <v>29.701000000000001</v>
      </c>
      <c r="I1212" s="240">
        <v>71.48</v>
      </c>
      <c r="J1212" s="240">
        <v>0.41299999999999998</v>
      </c>
    </row>
    <row r="1213" spans="2:10">
      <c r="B1213" s="240" t="s">
        <v>86</v>
      </c>
      <c r="C1213" s="240">
        <v>244</v>
      </c>
      <c r="D1213" s="240" t="s">
        <v>94</v>
      </c>
      <c r="E1213" s="240">
        <v>7.17</v>
      </c>
      <c r="F1213" s="240">
        <v>92.21</v>
      </c>
      <c r="G1213" s="240">
        <v>969.93</v>
      </c>
      <c r="H1213" s="240">
        <v>185.94499999999999</v>
      </c>
      <c r="I1213" s="240">
        <v>13.585000000000001</v>
      </c>
      <c r="J1213" s="240">
        <v>0.47899999999999998</v>
      </c>
    </row>
    <row r="1214" spans="2:10">
      <c r="B1214" s="240" t="s">
        <v>86</v>
      </c>
      <c r="C1214" s="240">
        <v>244</v>
      </c>
      <c r="D1214" s="240" t="s">
        <v>95</v>
      </c>
      <c r="E1214" s="240">
        <v>6.8</v>
      </c>
      <c r="F1214" s="240">
        <v>10.81</v>
      </c>
      <c r="G1214" s="240">
        <v>4488.6899999999996</v>
      </c>
      <c r="H1214" s="240">
        <v>-25.384</v>
      </c>
      <c r="I1214" s="240">
        <v>8.5079999999999991</v>
      </c>
      <c r="J1214" s="240">
        <v>0.12</v>
      </c>
    </row>
    <row r="1215" spans="2:10">
      <c r="B1215" s="240" t="s">
        <v>86</v>
      </c>
      <c r="C1215" s="240">
        <v>244</v>
      </c>
      <c r="D1215" s="240" t="s">
        <v>96</v>
      </c>
      <c r="E1215" s="240">
        <v>6.8</v>
      </c>
      <c r="F1215" s="240">
        <v>10.81</v>
      </c>
      <c r="G1215" s="240">
        <v>4488.6899999999996</v>
      </c>
      <c r="H1215" s="240">
        <v>-25.384</v>
      </c>
      <c r="I1215" s="240">
        <v>8.5079999999999991</v>
      </c>
      <c r="J1215" s="240">
        <v>0.12</v>
      </c>
    </row>
    <row r="1216" spans="2:10">
      <c r="B1216" s="240" t="s">
        <v>86</v>
      </c>
      <c r="C1216" s="240">
        <v>244</v>
      </c>
      <c r="D1216" s="240" t="s">
        <v>97</v>
      </c>
      <c r="E1216" s="240">
        <v>-3.35</v>
      </c>
      <c r="F1216" s="240">
        <v>0.03</v>
      </c>
      <c r="G1216" s="240">
        <v>129.32</v>
      </c>
      <c r="H1216" s="240">
        <v>0.16900000000000001</v>
      </c>
      <c r="I1216" s="240">
        <v>-6.5519999999999996</v>
      </c>
      <c r="J1216" s="240">
        <v>1E-3</v>
      </c>
    </row>
    <row r="1217" spans="2:10">
      <c r="B1217" s="240" t="s">
        <v>86</v>
      </c>
      <c r="C1217" s="240">
        <v>244</v>
      </c>
      <c r="D1217" s="240" t="s">
        <v>98</v>
      </c>
      <c r="E1217" s="240">
        <v>0.18</v>
      </c>
      <c r="F1217" s="240">
        <v>-9.32</v>
      </c>
      <c r="G1217" s="240">
        <v>-98.14</v>
      </c>
      <c r="H1217" s="240">
        <v>19.324000000000002</v>
      </c>
      <c r="I1217" s="240">
        <v>0.33900000000000002</v>
      </c>
      <c r="J1217" s="240">
        <v>2.1000000000000001E-2</v>
      </c>
    </row>
    <row r="1218" spans="2:10">
      <c r="B1218" s="240" t="s">
        <v>86</v>
      </c>
      <c r="C1218" s="240">
        <v>244</v>
      </c>
      <c r="D1218" s="240" t="s">
        <v>99</v>
      </c>
      <c r="E1218" s="240">
        <v>-8.51</v>
      </c>
      <c r="F1218" s="240">
        <v>1.24</v>
      </c>
      <c r="G1218" s="240">
        <v>5165.68</v>
      </c>
      <c r="H1218" s="240">
        <v>-3.427</v>
      </c>
      <c r="I1218" s="240">
        <v>-22.599</v>
      </c>
      <c r="J1218" s="240">
        <v>0.21199999999999999</v>
      </c>
    </row>
    <row r="1219" spans="2:10">
      <c r="B1219" s="240" t="s">
        <v>86</v>
      </c>
      <c r="C1219" s="240">
        <v>244</v>
      </c>
      <c r="D1219" s="240" t="s">
        <v>100</v>
      </c>
      <c r="E1219" s="240">
        <v>-8.5299999999999994</v>
      </c>
      <c r="F1219" s="240">
        <v>22.64</v>
      </c>
      <c r="G1219" s="240">
        <v>5500.46</v>
      </c>
      <c r="H1219" s="240">
        <v>-49.271999999999998</v>
      </c>
      <c r="I1219" s="240">
        <v>-22.670999999999999</v>
      </c>
      <c r="J1219" s="240">
        <v>0.188</v>
      </c>
    </row>
    <row r="1220" spans="2:10">
      <c r="B1220" s="240" t="s">
        <v>86</v>
      </c>
      <c r="C1220" s="240">
        <v>244</v>
      </c>
      <c r="D1220" s="240" t="s">
        <v>101</v>
      </c>
      <c r="E1220" s="240">
        <v>-8.1999999999999993</v>
      </c>
      <c r="F1220" s="240">
        <v>1.55</v>
      </c>
      <c r="G1220" s="240">
        <v>5153.0200000000004</v>
      </c>
      <c r="H1220" s="240">
        <v>-4.0620000000000003</v>
      </c>
      <c r="I1220" s="240">
        <v>-22.007000000000001</v>
      </c>
      <c r="J1220" s="240">
        <v>0.23699999999999999</v>
      </c>
    </row>
    <row r="1221" spans="2:10">
      <c r="B1221" s="240" t="s">
        <v>86</v>
      </c>
      <c r="C1221" s="240">
        <v>244</v>
      </c>
      <c r="D1221" s="240" t="s">
        <v>102</v>
      </c>
      <c r="E1221" s="240">
        <v>-8.84</v>
      </c>
      <c r="F1221" s="240">
        <v>22.34</v>
      </c>
      <c r="G1221" s="240">
        <v>5513.12</v>
      </c>
      <c r="H1221" s="240">
        <v>-48.636000000000003</v>
      </c>
      <c r="I1221" s="240">
        <v>-23.263000000000002</v>
      </c>
      <c r="J1221" s="240">
        <v>0.16200000000000001</v>
      </c>
    </row>
    <row r="1222" spans="2:10">
      <c r="B1222" s="240" t="s">
        <v>86</v>
      </c>
      <c r="C1222" s="240">
        <v>244</v>
      </c>
      <c r="D1222" s="240" t="s">
        <v>103</v>
      </c>
      <c r="E1222" s="240">
        <v>-10.32</v>
      </c>
      <c r="F1222" s="240">
        <v>-0.56000000000000005</v>
      </c>
      <c r="G1222" s="240">
        <v>5241.28</v>
      </c>
      <c r="H1222" s="240">
        <v>0.33</v>
      </c>
      <c r="I1222" s="240">
        <v>-26.097000000000001</v>
      </c>
      <c r="J1222" s="240">
        <v>0.06</v>
      </c>
    </row>
    <row r="1223" spans="2:10">
      <c r="B1223" s="240" t="s">
        <v>86</v>
      </c>
      <c r="C1223" s="240">
        <v>244</v>
      </c>
      <c r="D1223" s="240" t="s">
        <v>104</v>
      </c>
      <c r="E1223" s="240">
        <v>-10.34</v>
      </c>
      <c r="F1223" s="240">
        <v>20.84</v>
      </c>
      <c r="G1223" s="240">
        <v>5576.06</v>
      </c>
      <c r="H1223" s="240">
        <v>-45.515000000000001</v>
      </c>
      <c r="I1223" s="240">
        <v>-26.167999999999999</v>
      </c>
      <c r="J1223" s="240">
        <v>3.6999999999999998E-2</v>
      </c>
    </row>
    <row r="1224" spans="2:10">
      <c r="B1224" s="240" t="s">
        <v>86</v>
      </c>
      <c r="C1224" s="240">
        <v>244</v>
      </c>
      <c r="D1224" s="240" t="s">
        <v>105</v>
      </c>
      <c r="E1224" s="240">
        <v>-10.01</v>
      </c>
      <c r="F1224" s="240">
        <v>-0.25</v>
      </c>
      <c r="G1224" s="240">
        <v>5228.6099999999997</v>
      </c>
      <c r="H1224" s="240">
        <v>-0.30599999999999999</v>
      </c>
      <c r="I1224" s="240">
        <v>-25.504999999999999</v>
      </c>
      <c r="J1224" s="240">
        <v>8.5999999999999993E-2</v>
      </c>
    </row>
    <row r="1225" spans="2:10">
      <c r="B1225" s="240" t="s">
        <v>86</v>
      </c>
      <c r="C1225" s="240">
        <v>244</v>
      </c>
      <c r="D1225" s="240" t="s">
        <v>106</v>
      </c>
      <c r="E1225" s="240">
        <v>-10.64</v>
      </c>
      <c r="F1225" s="240">
        <v>20.54</v>
      </c>
      <c r="G1225" s="240">
        <v>5588.72</v>
      </c>
      <c r="H1225" s="240">
        <v>-44.88</v>
      </c>
      <c r="I1225" s="240">
        <v>-26.76</v>
      </c>
      <c r="J1225" s="240">
        <v>1.0999999999999999E-2</v>
      </c>
    </row>
    <row r="1226" spans="2:10">
      <c r="B1226" s="240" t="s">
        <v>86</v>
      </c>
      <c r="C1226" s="240">
        <v>244</v>
      </c>
      <c r="D1226" s="240" t="s">
        <v>107</v>
      </c>
      <c r="E1226" s="240">
        <v>22.13</v>
      </c>
      <c r="F1226" s="240">
        <v>-1.02</v>
      </c>
      <c r="G1226" s="240">
        <v>3476.91</v>
      </c>
      <c r="H1226" s="240">
        <v>-1.496</v>
      </c>
      <c r="I1226" s="240">
        <v>39.686999999999998</v>
      </c>
      <c r="J1226" s="240">
        <v>5.0999999999999997E-2</v>
      </c>
    </row>
    <row r="1227" spans="2:10">
      <c r="B1227" s="240" t="s">
        <v>86</v>
      </c>
      <c r="C1227" s="240">
        <v>244</v>
      </c>
      <c r="D1227" s="240" t="s">
        <v>108</v>
      </c>
      <c r="E1227" s="240">
        <v>22.11</v>
      </c>
      <c r="F1227" s="240">
        <v>20.38</v>
      </c>
      <c r="G1227" s="240">
        <v>3811.69</v>
      </c>
      <c r="H1227" s="240">
        <v>-47.341000000000001</v>
      </c>
      <c r="I1227" s="240">
        <v>39.616</v>
      </c>
      <c r="J1227" s="240">
        <v>2.8000000000000001E-2</v>
      </c>
    </row>
    <row r="1228" spans="2:10">
      <c r="B1228" s="240" t="s">
        <v>86</v>
      </c>
      <c r="C1228" s="240">
        <v>244</v>
      </c>
      <c r="D1228" s="240" t="s">
        <v>109</v>
      </c>
      <c r="E1228" s="240">
        <v>22.44</v>
      </c>
      <c r="F1228" s="240">
        <v>-0.71</v>
      </c>
      <c r="G1228" s="240">
        <v>3464.25</v>
      </c>
      <c r="H1228" s="240">
        <v>-2.1320000000000001</v>
      </c>
      <c r="I1228" s="240">
        <v>40.279000000000003</v>
      </c>
      <c r="J1228" s="240">
        <v>7.6999999999999999E-2</v>
      </c>
    </row>
    <row r="1229" spans="2:10">
      <c r="B1229" s="240" t="s">
        <v>86</v>
      </c>
      <c r="C1229" s="240">
        <v>244</v>
      </c>
      <c r="D1229" s="240" t="s">
        <v>110</v>
      </c>
      <c r="E1229" s="240">
        <v>21.8</v>
      </c>
      <c r="F1229" s="240">
        <v>20.079999999999998</v>
      </c>
      <c r="G1229" s="240">
        <v>3824.35</v>
      </c>
      <c r="H1229" s="240">
        <v>-46.704999999999998</v>
      </c>
      <c r="I1229" s="240">
        <v>39.024000000000001</v>
      </c>
      <c r="J1229" s="240">
        <v>2E-3</v>
      </c>
    </row>
    <row r="1230" spans="2:10">
      <c r="B1230" s="240" t="s">
        <v>86</v>
      </c>
      <c r="C1230" s="240">
        <v>244</v>
      </c>
      <c r="D1230" s="240" t="s">
        <v>111</v>
      </c>
      <c r="E1230" s="240">
        <v>23.94</v>
      </c>
      <c r="F1230" s="240">
        <v>0.78</v>
      </c>
      <c r="G1230" s="240">
        <v>3401.32</v>
      </c>
      <c r="H1230" s="240">
        <v>-5.2519999999999998</v>
      </c>
      <c r="I1230" s="240">
        <v>43.185000000000002</v>
      </c>
      <c r="J1230" s="240">
        <v>0.20300000000000001</v>
      </c>
    </row>
    <row r="1231" spans="2:10">
      <c r="B1231" s="240" t="s">
        <v>86</v>
      </c>
      <c r="C1231" s="240">
        <v>244</v>
      </c>
      <c r="D1231" s="240" t="s">
        <v>112</v>
      </c>
      <c r="E1231" s="240">
        <v>23.92</v>
      </c>
      <c r="F1231" s="240">
        <v>22.19</v>
      </c>
      <c r="G1231" s="240">
        <v>3736.09</v>
      </c>
      <c r="H1231" s="240">
        <v>-51.097999999999999</v>
      </c>
      <c r="I1231" s="240">
        <v>43.113</v>
      </c>
      <c r="J1231" s="240">
        <v>0.17899999999999999</v>
      </c>
    </row>
    <row r="1232" spans="2:10">
      <c r="B1232" s="240" t="s">
        <v>86</v>
      </c>
      <c r="C1232" s="240">
        <v>244</v>
      </c>
      <c r="D1232" s="240" t="s">
        <v>113</v>
      </c>
      <c r="E1232" s="240">
        <v>24.24</v>
      </c>
      <c r="F1232" s="240">
        <v>1.0900000000000001</v>
      </c>
      <c r="G1232" s="240">
        <v>3388.65</v>
      </c>
      <c r="H1232" s="240">
        <v>-5.8879999999999999</v>
      </c>
      <c r="I1232" s="240">
        <v>43.777000000000001</v>
      </c>
      <c r="J1232" s="240">
        <v>0.22800000000000001</v>
      </c>
    </row>
    <row r="1233" spans="2:10">
      <c r="B1233" s="240" t="s">
        <v>86</v>
      </c>
      <c r="C1233" s="240">
        <v>244</v>
      </c>
      <c r="D1233" s="240" t="s">
        <v>114</v>
      </c>
      <c r="E1233" s="240">
        <v>23.61</v>
      </c>
      <c r="F1233" s="240">
        <v>21.88</v>
      </c>
      <c r="G1233" s="240">
        <v>3748.76</v>
      </c>
      <c r="H1233" s="240">
        <v>-50.462000000000003</v>
      </c>
      <c r="I1233" s="240">
        <v>42.521000000000001</v>
      </c>
      <c r="J1233" s="240">
        <v>0.153</v>
      </c>
    </row>
    <row r="1234" spans="2:10">
      <c r="B1234" s="240" t="s">
        <v>86</v>
      </c>
      <c r="C1234" s="240">
        <v>244</v>
      </c>
      <c r="D1234" s="240" t="s">
        <v>115</v>
      </c>
      <c r="E1234" s="240">
        <v>3.43</v>
      </c>
      <c r="F1234" s="240">
        <v>-33.85</v>
      </c>
      <c r="G1234" s="240">
        <v>4047.1</v>
      </c>
      <c r="H1234" s="240">
        <v>70.009</v>
      </c>
      <c r="I1234" s="240">
        <v>1.589</v>
      </c>
      <c r="J1234" s="240">
        <v>0.20399999999999999</v>
      </c>
    </row>
    <row r="1235" spans="2:10">
      <c r="B1235" s="240" t="s">
        <v>86</v>
      </c>
      <c r="C1235" s="240">
        <v>244</v>
      </c>
      <c r="D1235" s="240" t="s">
        <v>116</v>
      </c>
      <c r="E1235" s="240">
        <v>10.61</v>
      </c>
      <c r="F1235" s="240">
        <v>-34.51</v>
      </c>
      <c r="G1235" s="240">
        <v>3618.07</v>
      </c>
      <c r="H1235" s="240">
        <v>70.688999999999993</v>
      </c>
      <c r="I1235" s="240">
        <v>16.344000000000001</v>
      </c>
      <c r="J1235" s="240">
        <v>0.157</v>
      </c>
    </row>
    <row r="1236" spans="2:10">
      <c r="B1236" s="240" t="s">
        <v>86</v>
      </c>
      <c r="C1236" s="240">
        <v>244</v>
      </c>
      <c r="D1236" s="240" t="s">
        <v>117</v>
      </c>
      <c r="E1236" s="240">
        <v>2.88</v>
      </c>
      <c r="F1236" s="240">
        <v>-34.39</v>
      </c>
      <c r="G1236" s="240">
        <v>4069.78</v>
      </c>
      <c r="H1236" s="240">
        <v>71.135999999999996</v>
      </c>
      <c r="I1236" s="240">
        <v>0.54</v>
      </c>
      <c r="J1236" s="240">
        <v>0.159</v>
      </c>
    </row>
    <row r="1237" spans="2:10">
      <c r="B1237" s="240" t="s">
        <v>86</v>
      </c>
      <c r="C1237" s="240">
        <v>244</v>
      </c>
      <c r="D1237" s="240" t="s">
        <v>118</v>
      </c>
      <c r="E1237" s="240">
        <v>11.15</v>
      </c>
      <c r="F1237" s="240">
        <v>-33.97</v>
      </c>
      <c r="G1237" s="240">
        <v>3595.39</v>
      </c>
      <c r="H1237" s="240">
        <v>69.561999999999998</v>
      </c>
      <c r="I1237" s="240">
        <v>17.393000000000001</v>
      </c>
      <c r="J1237" s="240">
        <v>0.20200000000000001</v>
      </c>
    </row>
    <row r="1238" spans="2:10">
      <c r="B1238" s="240" t="s">
        <v>86</v>
      </c>
      <c r="C1238" s="240">
        <v>244</v>
      </c>
      <c r="D1238" s="240" t="s">
        <v>119</v>
      </c>
      <c r="E1238" s="240">
        <v>4.45</v>
      </c>
      <c r="F1238" s="240">
        <v>-32.83</v>
      </c>
      <c r="G1238" s="240">
        <v>4004.89</v>
      </c>
      <c r="H1238" s="240">
        <v>67.888999999999996</v>
      </c>
      <c r="I1238" s="240">
        <v>3.5630000000000002</v>
      </c>
      <c r="J1238" s="240">
        <v>0.28999999999999998</v>
      </c>
    </row>
    <row r="1239" spans="2:10">
      <c r="B1239" s="240" t="s">
        <v>86</v>
      </c>
      <c r="C1239" s="240">
        <v>244</v>
      </c>
      <c r="D1239" s="240" t="s">
        <v>120</v>
      </c>
      <c r="E1239" s="240">
        <v>11.63</v>
      </c>
      <c r="F1239" s="240">
        <v>-33.49</v>
      </c>
      <c r="G1239" s="240">
        <v>3575.85</v>
      </c>
      <c r="H1239" s="240">
        <v>68.569999999999993</v>
      </c>
      <c r="I1239" s="240">
        <v>18.317</v>
      </c>
      <c r="J1239" s="240">
        <v>0.24199999999999999</v>
      </c>
    </row>
    <row r="1240" spans="2:10">
      <c r="B1240" s="240" t="s">
        <v>86</v>
      </c>
      <c r="C1240" s="240">
        <v>244</v>
      </c>
      <c r="D1240" s="240" t="s">
        <v>121</v>
      </c>
      <c r="E1240" s="240">
        <v>3.9</v>
      </c>
      <c r="F1240" s="240">
        <v>-33.369999999999997</v>
      </c>
      <c r="G1240" s="240">
        <v>4027.57</v>
      </c>
      <c r="H1240" s="240">
        <v>69.016000000000005</v>
      </c>
      <c r="I1240" s="240">
        <v>2.5139999999999998</v>
      </c>
      <c r="J1240" s="240">
        <v>0.24399999999999999</v>
      </c>
    </row>
    <row r="1241" spans="2:10">
      <c r="B1241" s="240" t="s">
        <v>86</v>
      </c>
      <c r="C1241" s="240">
        <v>244</v>
      </c>
      <c r="D1241" s="240" t="s">
        <v>122</v>
      </c>
      <c r="E1241" s="240">
        <v>12.17</v>
      </c>
      <c r="F1241" s="240">
        <v>-32.950000000000003</v>
      </c>
      <c r="G1241" s="240">
        <v>3553.17</v>
      </c>
      <c r="H1241" s="240">
        <v>67.442999999999998</v>
      </c>
      <c r="I1241" s="240">
        <v>19.367000000000001</v>
      </c>
      <c r="J1241" s="240">
        <v>0.28799999999999998</v>
      </c>
    </row>
    <row r="1242" spans="2:10">
      <c r="B1242" s="240" t="s">
        <v>86</v>
      </c>
      <c r="C1242" s="240">
        <v>244</v>
      </c>
      <c r="D1242" s="240" t="s">
        <v>123</v>
      </c>
      <c r="E1242" s="240">
        <v>2.99</v>
      </c>
      <c r="F1242" s="240">
        <v>56.13</v>
      </c>
      <c r="G1242" s="240">
        <v>5359.3</v>
      </c>
      <c r="H1242" s="240">
        <v>-121.45699999999999</v>
      </c>
      <c r="I1242" s="240">
        <v>0.67200000000000004</v>
      </c>
      <c r="J1242" s="240">
        <v>8.2000000000000003E-2</v>
      </c>
    </row>
    <row r="1243" spans="2:10">
      <c r="B1243" s="240" t="s">
        <v>86</v>
      </c>
      <c r="C1243" s="240">
        <v>244</v>
      </c>
      <c r="D1243" s="240" t="s">
        <v>124</v>
      </c>
      <c r="E1243" s="240">
        <v>10.17</v>
      </c>
      <c r="F1243" s="240">
        <v>55.47</v>
      </c>
      <c r="G1243" s="240">
        <v>4930.2700000000004</v>
      </c>
      <c r="H1243" s="240">
        <v>-120.776</v>
      </c>
      <c r="I1243" s="240">
        <v>15.427</v>
      </c>
      <c r="J1243" s="240">
        <v>3.5000000000000003E-2</v>
      </c>
    </row>
    <row r="1244" spans="2:10">
      <c r="B1244" s="240" t="s">
        <v>86</v>
      </c>
      <c r="C1244" s="240">
        <v>244</v>
      </c>
      <c r="D1244" s="240" t="s">
        <v>125</v>
      </c>
      <c r="E1244" s="240">
        <v>2.4500000000000002</v>
      </c>
      <c r="F1244" s="240">
        <v>55.59</v>
      </c>
      <c r="G1244" s="240">
        <v>5381.98</v>
      </c>
      <c r="H1244" s="240">
        <v>-120.33</v>
      </c>
      <c r="I1244" s="240">
        <v>-0.377</v>
      </c>
      <c r="J1244" s="240">
        <v>3.6999999999999998E-2</v>
      </c>
    </row>
    <row r="1245" spans="2:10">
      <c r="B1245" s="240" t="s">
        <v>86</v>
      </c>
      <c r="C1245" s="240">
        <v>244</v>
      </c>
      <c r="D1245" s="240" t="s">
        <v>126</v>
      </c>
      <c r="E1245" s="240">
        <v>10.72</v>
      </c>
      <c r="F1245" s="240">
        <v>56.02</v>
      </c>
      <c r="G1245" s="240">
        <v>4907.59</v>
      </c>
      <c r="H1245" s="240">
        <v>-121.90300000000001</v>
      </c>
      <c r="I1245" s="240">
        <v>16.475999999999999</v>
      </c>
      <c r="J1245" s="240">
        <v>8.1000000000000003E-2</v>
      </c>
    </row>
    <row r="1246" spans="2:10">
      <c r="B1246" s="240" t="s">
        <v>86</v>
      </c>
      <c r="C1246" s="240">
        <v>244</v>
      </c>
      <c r="D1246" s="240" t="s">
        <v>127</v>
      </c>
      <c r="E1246" s="240">
        <v>1.97</v>
      </c>
      <c r="F1246" s="240">
        <v>55.12</v>
      </c>
      <c r="G1246" s="240">
        <v>5401.52</v>
      </c>
      <c r="H1246" s="240">
        <v>-119.33799999999999</v>
      </c>
      <c r="I1246" s="240">
        <v>-1.3009999999999999</v>
      </c>
      <c r="J1246" s="240">
        <v>-3.0000000000000001E-3</v>
      </c>
    </row>
    <row r="1247" spans="2:10">
      <c r="B1247" s="240" t="s">
        <v>86</v>
      </c>
      <c r="C1247" s="240">
        <v>244</v>
      </c>
      <c r="D1247" s="240" t="s">
        <v>128</v>
      </c>
      <c r="E1247" s="240">
        <v>9.15</v>
      </c>
      <c r="F1247" s="240">
        <v>54.46</v>
      </c>
      <c r="G1247" s="240">
        <v>4972.4799999999996</v>
      </c>
      <c r="H1247" s="240">
        <v>-118.657</v>
      </c>
      <c r="I1247" s="240">
        <v>13.454000000000001</v>
      </c>
      <c r="J1247" s="240">
        <v>-0.05</v>
      </c>
    </row>
    <row r="1248" spans="2:10">
      <c r="B1248" s="240" t="s">
        <v>86</v>
      </c>
      <c r="C1248" s="240">
        <v>244</v>
      </c>
      <c r="D1248" s="240" t="s">
        <v>129</v>
      </c>
      <c r="E1248" s="240">
        <v>1.43</v>
      </c>
      <c r="F1248" s="240">
        <v>54.58</v>
      </c>
      <c r="G1248" s="240">
        <v>5424.2</v>
      </c>
      <c r="H1248" s="240">
        <v>-118.211</v>
      </c>
      <c r="I1248" s="240">
        <v>-2.35</v>
      </c>
      <c r="J1248" s="240">
        <v>-4.8000000000000001E-2</v>
      </c>
    </row>
    <row r="1249" spans="2:10">
      <c r="B1249" s="240" t="s">
        <v>86</v>
      </c>
      <c r="C1249" s="240">
        <v>244</v>
      </c>
      <c r="D1249" s="240" t="s">
        <v>130</v>
      </c>
      <c r="E1249" s="240">
        <v>9.6999999999999993</v>
      </c>
      <c r="F1249" s="240">
        <v>55</v>
      </c>
      <c r="G1249" s="240">
        <v>4949.8</v>
      </c>
      <c r="H1249" s="240">
        <v>-119.78400000000001</v>
      </c>
      <c r="I1249" s="240">
        <v>14.503</v>
      </c>
      <c r="J1249" s="240">
        <v>-5.0000000000000001E-3</v>
      </c>
    </row>
    <row r="1250" spans="2:10">
      <c r="B1250" s="240" t="s">
        <v>86</v>
      </c>
      <c r="C1250" s="240">
        <v>244</v>
      </c>
      <c r="D1250" s="240" t="s">
        <v>131</v>
      </c>
      <c r="E1250" s="240">
        <v>-5.16</v>
      </c>
      <c r="F1250" s="240">
        <v>1.21</v>
      </c>
      <c r="G1250" s="240">
        <v>5036.3599999999997</v>
      </c>
      <c r="H1250" s="240">
        <v>-3.5960000000000001</v>
      </c>
      <c r="I1250" s="240">
        <v>-16.047000000000001</v>
      </c>
      <c r="J1250" s="240">
        <v>0.21</v>
      </c>
    </row>
    <row r="1251" spans="2:10">
      <c r="B1251" s="240" t="s">
        <v>86</v>
      </c>
      <c r="C1251" s="240">
        <v>244</v>
      </c>
      <c r="D1251" s="240" t="s">
        <v>132</v>
      </c>
      <c r="E1251" s="240">
        <v>-5.18</v>
      </c>
      <c r="F1251" s="240">
        <v>22.61</v>
      </c>
      <c r="G1251" s="240">
        <v>5371.13</v>
      </c>
      <c r="H1251" s="240">
        <v>-49.441000000000003</v>
      </c>
      <c r="I1251" s="240">
        <v>-16.117999999999999</v>
      </c>
      <c r="J1251" s="240">
        <v>0.187</v>
      </c>
    </row>
    <row r="1252" spans="2:10">
      <c r="B1252" s="240" t="s">
        <v>86</v>
      </c>
      <c r="C1252" s="240">
        <v>244</v>
      </c>
      <c r="D1252" s="240" t="s">
        <v>133</v>
      </c>
      <c r="E1252" s="240">
        <v>-4.8499999999999996</v>
      </c>
      <c r="F1252" s="240">
        <v>1.51</v>
      </c>
      <c r="G1252" s="240">
        <v>5023.6899999999996</v>
      </c>
      <c r="H1252" s="240">
        <v>-4.2320000000000002</v>
      </c>
      <c r="I1252" s="240">
        <v>-15.455</v>
      </c>
      <c r="J1252" s="240">
        <v>0.23599999999999999</v>
      </c>
    </row>
    <row r="1253" spans="2:10">
      <c r="B1253" s="240" t="s">
        <v>86</v>
      </c>
      <c r="C1253" s="240">
        <v>244</v>
      </c>
      <c r="D1253" s="240" t="s">
        <v>134</v>
      </c>
      <c r="E1253" s="240">
        <v>-5.49</v>
      </c>
      <c r="F1253" s="240">
        <v>22.31</v>
      </c>
      <c r="G1253" s="240">
        <v>5383.8</v>
      </c>
      <c r="H1253" s="240">
        <v>-48.805</v>
      </c>
      <c r="I1253" s="240">
        <v>-16.71</v>
      </c>
      <c r="J1253" s="240">
        <v>0.161</v>
      </c>
    </row>
    <row r="1254" spans="2:10">
      <c r="B1254" s="240" t="s">
        <v>86</v>
      </c>
      <c r="C1254" s="240">
        <v>244</v>
      </c>
      <c r="D1254" s="240" t="s">
        <v>135</v>
      </c>
      <c r="E1254" s="240">
        <v>-6.96</v>
      </c>
      <c r="F1254" s="240">
        <v>-0.59</v>
      </c>
      <c r="G1254" s="240">
        <v>5111.96</v>
      </c>
      <c r="H1254" s="240">
        <v>0.161</v>
      </c>
      <c r="I1254" s="240">
        <v>-19.544</v>
      </c>
      <c r="J1254" s="240">
        <v>5.8999999999999997E-2</v>
      </c>
    </row>
    <row r="1255" spans="2:10">
      <c r="B1255" s="240" t="s">
        <v>86</v>
      </c>
      <c r="C1255" s="240">
        <v>244</v>
      </c>
      <c r="D1255" s="240" t="s">
        <v>136</v>
      </c>
      <c r="E1255" s="240">
        <v>-6.99</v>
      </c>
      <c r="F1255" s="240">
        <v>20.81</v>
      </c>
      <c r="G1255" s="240">
        <v>5446.73</v>
      </c>
      <c r="H1255" s="240">
        <v>-45.685000000000002</v>
      </c>
      <c r="I1255" s="240">
        <v>-19.616</v>
      </c>
      <c r="J1255" s="240">
        <v>3.5000000000000003E-2</v>
      </c>
    </row>
    <row r="1256" spans="2:10">
      <c r="B1256" s="240" t="s">
        <v>86</v>
      </c>
      <c r="C1256" s="240">
        <v>244</v>
      </c>
      <c r="D1256" s="240" t="s">
        <v>137</v>
      </c>
      <c r="E1256" s="240">
        <v>-6.66</v>
      </c>
      <c r="F1256" s="240">
        <v>-0.28999999999999998</v>
      </c>
      <c r="G1256" s="240">
        <v>5099.29</v>
      </c>
      <c r="H1256" s="240">
        <v>-0.47499999999999998</v>
      </c>
      <c r="I1256" s="240">
        <v>-18.952000000000002</v>
      </c>
      <c r="J1256" s="240">
        <v>8.4000000000000005E-2</v>
      </c>
    </row>
    <row r="1257" spans="2:10">
      <c r="B1257" s="240" t="s">
        <v>86</v>
      </c>
      <c r="C1257" s="240">
        <v>244</v>
      </c>
      <c r="D1257" s="240" t="s">
        <v>138</v>
      </c>
      <c r="E1257" s="240">
        <v>-7.29</v>
      </c>
      <c r="F1257" s="240">
        <v>20.51</v>
      </c>
      <c r="G1257" s="240">
        <v>5459.4</v>
      </c>
      <c r="H1257" s="240">
        <v>-45.048999999999999</v>
      </c>
      <c r="I1257" s="240">
        <v>-20.207999999999998</v>
      </c>
      <c r="J1257" s="240">
        <v>0.01</v>
      </c>
    </row>
    <row r="1258" spans="2:10">
      <c r="B1258" s="240" t="s">
        <v>86</v>
      </c>
      <c r="C1258" s="240">
        <v>244</v>
      </c>
      <c r="D1258" s="240" t="s">
        <v>139</v>
      </c>
      <c r="E1258" s="240">
        <v>3.25</v>
      </c>
      <c r="F1258" s="240">
        <v>-24.53</v>
      </c>
      <c r="G1258" s="240">
        <v>4145.25</v>
      </c>
      <c r="H1258" s="240">
        <v>50.685000000000002</v>
      </c>
      <c r="I1258" s="240">
        <v>1.25</v>
      </c>
      <c r="J1258" s="240">
        <v>0.183</v>
      </c>
    </row>
    <row r="1259" spans="2:10">
      <c r="B1259" s="240" t="s">
        <v>86</v>
      </c>
      <c r="C1259" s="240">
        <v>244</v>
      </c>
      <c r="D1259" s="240" t="s">
        <v>140</v>
      </c>
      <c r="E1259" s="240">
        <v>10.43</v>
      </c>
      <c r="F1259" s="240">
        <v>-25.19</v>
      </c>
      <c r="G1259" s="240">
        <v>3716.21</v>
      </c>
      <c r="H1259" s="240">
        <v>51.365000000000002</v>
      </c>
      <c r="I1259" s="240">
        <v>16.004999999999999</v>
      </c>
      <c r="J1259" s="240">
        <v>0.13500000000000001</v>
      </c>
    </row>
    <row r="1260" spans="2:10">
      <c r="B1260" s="240" t="s">
        <v>86</v>
      </c>
      <c r="C1260" s="240">
        <v>244</v>
      </c>
      <c r="D1260" s="240" t="s">
        <v>141</v>
      </c>
      <c r="E1260" s="240">
        <v>2.71</v>
      </c>
      <c r="F1260" s="240">
        <v>-25.07</v>
      </c>
      <c r="G1260" s="240">
        <v>4167.92</v>
      </c>
      <c r="H1260" s="240">
        <v>51.811</v>
      </c>
      <c r="I1260" s="240">
        <v>0.20100000000000001</v>
      </c>
      <c r="J1260" s="240">
        <v>0.13700000000000001</v>
      </c>
    </row>
    <row r="1261" spans="2:10">
      <c r="B1261" s="240" t="s">
        <v>86</v>
      </c>
      <c r="C1261" s="240">
        <v>244</v>
      </c>
      <c r="D1261" s="240" t="s">
        <v>142</v>
      </c>
      <c r="E1261" s="240">
        <v>10.97</v>
      </c>
      <c r="F1261" s="240">
        <v>-24.65</v>
      </c>
      <c r="G1261" s="240">
        <v>3693.53</v>
      </c>
      <c r="H1261" s="240">
        <v>50.238</v>
      </c>
      <c r="I1261" s="240">
        <v>17.053999999999998</v>
      </c>
      <c r="J1261" s="240">
        <v>0.18099999999999999</v>
      </c>
    </row>
    <row r="1262" spans="2:10">
      <c r="B1262" s="240" t="s">
        <v>86</v>
      </c>
      <c r="C1262" s="240">
        <v>244</v>
      </c>
      <c r="D1262" s="240" t="s">
        <v>143</v>
      </c>
      <c r="E1262" s="240">
        <v>4.2699999999999996</v>
      </c>
      <c r="F1262" s="240">
        <v>-23.51</v>
      </c>
      <c r="G1262" s="240">
        <v>4103.03</v>
      </c>
      <c r="H1262" s="240">
        <v>48.564999999999998</v>
      </c>
      <c r="I1262" s="240">
        <v>3.2229999999999999</v>
      </c>
      <c r="J1262" s="240">
        <v>0.26800000000000002</v>
      </c>
    </row>
    <row r="1263" spans="2:10">
      <c r="B1263" s="240" t="s">
        <v>86</v>
      </c>
      <c r="C1263" s="240">
        <v>244</v>
      </c>
      <c r="D1263" s="240" t="s">
        <v>144</v>
      </c>
      <c r="E1263" s="240">
        <v>11.45</v>
      </c>
      <c r="F1263" s="240">
        <v>-24.17</v>
      </c>
      <c r="G1263" s="240">
        <v>3673.99</v>
      </c>
      <c r="H1263" s="240">
        <v>49.246000000000002</v>
      </c>
      <c r="I1263" s="240">
        <v>17.978000000000002</v>
      </c>
      <c r="J1263" s="240">
        <v>0.221</v>
      </c>
    </row>
    <row r="1264" spans="2:10">
      <c r="B1264" s="240" t="s">
        <v>86</v>
      </c>
      <c r="C1264" s="240">
        <v>244</v>
      </c>
      <c r="D1264" s="240" t="s">
        <v>145</v>
      </c>
      <c r="E1264" s="240">
        <v>3.73</v>
      </c>
      <c r="F1264" s="240">
        <v>-24.05</v>
      </c>
      <c r="G1264" s="240">
        <v>4125.71</v>
      </c>
      <c r="H1264" s="240">
        <v>49.692</v>
      </c>
      <c r="I1264" s="240">
        <v>2.1739999999999999</v>
      </c>
      <c r="J1264" s="240">
        <v>0.223</v>
      </c>
    </row>
    <row r="1265" spans="2:10">
      <c r="B1265" s="240" t="s">
        <v>86</v>
      </c>
      <c r="C1265" s="240">
        <v>244</v>
      </c>
      <c r="D1265" s="240" t="s">
        <v>146</v>
      </c>
      <c r="E1265" s="240">
        <v>11.99</v>
      </c>
      <c r="F1265" s="240">
        <v>-23.63</v>
      </c>
      <c r="G1265" s="240">
        <v>3651.31</v>
      </c>
      <c r="H1265" s="240">
        <v>48.119</v>
      </c>
      <c r="I1265" s="240">
        <v>19.027000000000001</v>
      </c>
      <c r="J1265" s="240">
        <v>0.26600000000000001</v>
      </c>
    </row>
    <row r="1266" spans="2:10">
      <c r="B1266" s="240" t="s">
        <v>86</v>
      </c>
      <c r="C1266" s="240">
        <v>244</v>
      </c>
      <c r="D1266" s="240" t="s">
        <v>147</v>
      </c>
      <c r="E1266" s="240">
        <v>4.8</v>
      </c>
      <c r="F1266" s="240">
        <v>13.88</v>
      </c>
      <c r="G1266" s="240">
        <v>6893</v>
      </c>
      <c r="H1266" s="240">
        <v>-34.341999999999999</v>
      </c>
      <c r="I1266" s="240">
        <v>2.4140000000000001</v>
      </c>
      <c r="J1266" s="240">
        <v>0.183</v>
      </c>
    </row>
    <row r="1267" spans="2:10">
      <c r="B1267" s="240" t="s">
        <v>86</v>
      </c>
      <c r="C1267" s="240">
        <v>244</v>
      </c>
      <c r="D1267" s="240" t="s">
        <v>148</v>
      </c>
      <c r="E1267" s="240">
        <v>15.01</v>
      </c>
      <c r="F1267" s="240">
        <v>13.79</v>
      </c>
      <c r="G1267" s="240">
        <v>6494.57</v>
      </c>
      <c r="H1267" s="240">
        <v>-34.875999999999998</v>
      </c>
      <c r="I1267" s="240">
        <v>22.446000000000002</v>
      </c>
      <c r="J1267" s="240">
        <v>0.17899999999999999</v>
      </c>
    </row>
    <row r="1268" spans="2:10">
      <c r="B1268" s="240" t="s">
        <v>86</v>
      </c>
      <c r="C1268" s="240">
        <v>244</v>
      </c>
      <c r="D1268" s="240" t="s">
        <v>149</v>
      </c>
      <c r="E1268" s="240">
        <v>10.18</v>
      </c>
      <c r="F1268" s="240">
        <v>-0.37</v>
      </c>
      <c r="G1268" s="240">
        <v>6542.62</v>
      </c>
      <c r="H1268" s="240">
        <v>-5.0990000000000002</v>
      </c>
      <c r="I1268" s="240">
        <v>12.948</v>
      </c>
      <c r="J1268" s="240">
        <v>0.214</v>
      </c>
    </row>
    <row r="1269" spans="2:10">
      <c r="B1269" s="240" t="s">
        <v>86</v>
      </c>
      <c r="C1269" s="240">
        <v>244</v>
      </c>
      <c r="D1269" s="240" t="s">
        <v>150</v>
      </c>
      <c r="E1269" s="240">
        <v>9.6300000000000008</v>
      </c>
      <c r="F1269" s="240">
        <v>28.05</v>
      </c>
      <c r="G1269" s="240">
        <v>6844.94</v>
      </c>
      <c r="H1269" s="240">
        <v>-64.12</v>
      </c>
      <c r="I1269" s="240">
        <v>11.911</v>
      </c>
      <c r="J1269" s="240">
        <v>0.14799999999999999</v>
      </c>
    </row>
    <row r="1270" spans="2:10">
      <c r="B1270" s="240" t="s">
        <v>86</v>
      </c>
      <c r="C1270" s="240">
        <v>244</v>
      </c>
      <c r="D1270" s="240" t="s">
        <v>151</v>
      </c>
      <c r="E1270" s="240">
        <v>25.48</v>
      </c>
      <c r="F1270" s="240">
        <v>28.33</v>
      </c>
      <c r="G1270" s="240">
        <v>5335.67</v>
      </c>
      <c r="H1270" s="240">
        <v>10.827999999999999</v>
      </c>
      <c r="I1270" s="240">
        <v>45.164999999999999</v>
      </c>
      <c r="J1270" s="240">
        <v>0.34200000000000003</v>
      </c>
    </row>
    <row r="1271" spans="2:10">
      <c r="B1271" s="240" t="s">
        <v>86</v>
      </c>
      <c r="C1271" s="240">
        <v>244</v>
      </c>
      <c r="D1271" s="240" t="s">
        <v>152</v>
      </c>
      <c r="E1271" s="240">
        <v>-11.88</v>
      </c>
      <c r="F1271" s="240">
        <v>-6.7</v>
      </c>
      <c r="G1271" s="240">
        <v>3641.7</v>
      </c>
      <c r="H1271" s="240">
        <v>-61.595999999999997</v>
      </c>
      <c r="I1271" s="240">
        <v>-28.148</v>
      </c>
      <c r="J1271" s="240">
        <v>-0.10299999999999999</v>
      </c>
    </row>
    <row r="1272" spans="2:10">
      <c r="B1272" s="240" t="s">
        <v>86</v>
      </c>
      <c r="C1272" s="240">
        <v>244</v>
      </c>
      <c r="D1272" s="240" t="s">
        <v>153</v>
      </c>
      <c r="E1272" s="240">
        <v>17.420000000000002</v>
      </c>
      <c r="F1272" s="240">
        <v>51.82</v>
      </c>
      <c r="G1272" s="240">
        <v>5274.2</v>
      </c>
      <c r="H1272" s="240">
        <v>58.057000000000002</v>
      </c>
      <c r="I1272" s="240">
        <v>29.195</v>
      </c>
      <c r="J1272" s="240">
        <v>0.36699999999999999</v>
      </c>
    </row>
    <row r="1273" spans="2:10">
      <c r="B1273" s="240" t="s">
        <v>86</v>
      </c>
      <c r="C1273" s="240">
        <v>244</v>
      </c>
      <c r="D1273" s="240" t="s">
        <v>154</v>
      </c>
      <c r="E1273" s="240">
        <v>-3.82</v>
      </c>
      <c r="F1273" s="240">
        <v>-30.2</v>
      </c>
      <c r="G1273" s="240">
        <v>3703.17</v>
      </c>
      <c r="H1273" s="240">
        <v>-108.825</v>
      </c>
      <c r="I1273" s="240">
        <v>-12.178000000000001</v>
      </c>
      <c r="J1273" s="240">
        <v>-0.127</v>
      </c>
    </row>
    <row r="1274" spans="2:10">
      <c r="B1274" s="240" t="s">
        <v>86</v>
      </c>
      <c r="C1274" s="240">
        <v>244</v>
      </c>
      <c r="D1274" s="240" t="s">
        <v>155</v>
      </c>
      <c r="E1274" s="240">
        <v>45.52</v>
      </c>
      <c r="F1274" s="240">
        <v>52.52</v>
      </c>
      <c r="G1274" s="240">
        <v>6073.36</v>
      </c>
      <c r="H1274" s="240">
        <v>60.100999999999999</v>
      </c>
      <c r="I1274" s="240">
        <v>84.063000000000002</v>
      </c>
      <c r="J1274" s="240">
        <v>0.67700000000000005</v>
      </c>
    </row>
    <row r="1275" spans="2:10">
      <c r="B1275" s="240" t="s">
        <v>86</v>
      </c>
      <c r="C1275" s="240">
        <v>244</v>
      </c>
      <c r="D1275" s="240" t="s">
        <v>156</v>
      </c>
      <c r="E1275" s="240">
        <v>-31.92</v>
      </c>
      <c r="F1275" s="240">
        <v>-30.89</v>
      </c>
      <c r="G1275" s="240">
        <v>2904.01</v>
      </c>
      <c r="H1275" s="240">
        <v>-110.869</v>
      </c>
      <c r="I1275" s="240">
        <v>-67.046999999999997</v>
      </c>
      <c r="J1275" s="240">
        <v>-0.437</v>
      </c>
    </row>
    <row r="1276" spans="2:10">
      <c r="B1276" s="240" t="s">
        <v>86</v>
      </c>
      <c r="C1276" s="240">
        <v>244</v>
      </c>
      <c r="D1276" s="240" t="s">
        <v>157</v>
      </c>
      <c r="E1276" s="240">
        <v>24.94</v>
      </c>
      <c r="F1276" s="240">
        <v>107.24</v>
      </c>
      <c r="G1276" s="240">
        <v>5846.73</v>
      </c>
      <c r="H1276" s="240">
        <v>169.47200000000001</v>
      </c>
      <c r="I1276" s="240">
        <v>43.536999999999999</v>
      </c>
      <c r="J1276" s="240">
        <v>0.72199999999999998</v>
      </c>
    </row>
    <row r="1277" spans="2:10">
      <c r="B1277" s="240" t="s">
        <v>86</v>
      </c>
      <c r="C1277" s="240">
        <v>244</v>
      </c>
      <c r="D1277" s="240" t="s">
        <v>158</v>
      </c>
      <c r="E1277" s="240">
        <v>-11.34</v>
      </c>
      <c r="F1277" s="240">
        <v>-85.61</v>
      </c>
      <c r="G1277" s="240">
        <v>3130.64</v>
      </c>
      <c r="H1277" s="240">
        <v>-220.24</v>
      </c>
      <c r="I1277" s="240">
        <v>-26.52</v>
      </c>
      <c r="J1277" s="240">
        <v>-0.48299999999999998</v>
      </c>
    </row>
    <row r="1278" spans="2:10">
      <c r="B1278" s="240" t="s">
        <v>86</v>
      </c>
      <c r="C1278" s="240">
        <v>250</v>
      </c>
      <c r="D1278" s="240" t="s">
        <v>87</v>
      </c>
      <c r="E1278" s="240">
        <v>-6.46</v>
      </c>
      <c r="F1278" s="240">
        <v>2.37</v>
      </c>
      <c r="G1278" s="240">
        <v>273.44</v>
      </c>
      <c r="H1278" s="240">
        <v>-3.8650000000000002</v>
      </c>
      <c r="I1278" s="240">
        <v>-11.41</v>
      </c>
      <c r="J1278" s="240">
        <v>2.9000000000000001E-2</v>
      </c>
    </row>
    <row r="1279" spans="2:10">
      <c r="B1279" s="240" t="s">
        <v>86</v>
      </c>
      <c r="C1279" s="240">
        <v>250</v>
      </c>
      <c r="D1279" s="240" t="s">
        <v>88</v>
      </c>
      <c r="E1279" s="240">
        <v>-0.27</v>
      </c>
      <c r="F1279" s="240">
        <v>-21.03</v>
      </c>
      <c r="G1279" s="240">
        <v>-128.74</v>
      </c>
      <c r="H1279" s="240">
        <v>33.267000000000003</v>
      </c>
      <c r="I1279" s="240">
        <v>-0.23200000000000001</v>
      </c>
      <c r="J1279" s="240">
        <v>1.4999999999999999E-2</v>
      </c>
    </row>
    <row r="1280" spans="2:10">
      <c r="B1280" s="240" t="s">
        <v>86</v>
      </c>
      <c r="C1280" s="240">
        <v>250</v>
      </c>
      <c r="D1280" s="240" t="s">
        <v>89</v>
      </c>
      <c r="E1280" s="240">
        <v>-7.53</v>
      </c>
      <c r="F1280" s="240">
        <v>-3.8</v>
      </c>
      <c r="G1280" s="240">
        <v>281.47000000000003</v>
      </c>
      <c r="H1280" s="240">
        <v>5.6260000000000003</v>
      </c>
      <c r="I1280" s="240">
        <v>-13.144</v>
      </c>
      <c r="J1280" s="240">
        <v>-2.7E-2</v>
      </c>
    </row>
    <row r="1281" spans="2:10">
      <c r="B1281" s="240" t="s">
        <v>86</v>
      </c>
      <c r="C1281" s="240">
        <v>250</v>
      </c>
      <c r="D1281" s="240" t="s">
        <v>90</v>
      </c>
      <c r="E1281" s="240">
        <v>0.34</v>
      </c>
      <c r="F1281" s="240">
        <v>-17.55</v>
      </c>
      <c r="G1281" s="240">
        <v>-133.22999999999999</v>
      </c>
      <c r="H1281" s="240">
        <v>27.914999999999999</v>
      </c>
      <c r="I1281" s="240">
        <v>0.746</v>
      </c>
      <c r="J1281" s="240">
        <v>4.5999999999999999E-2</v>
      </c>
    </row>
    <row r="1282" spans="2:10">
      <c r="B1282" s="240" t="s">
        <v>86</v>
      </c>
      <c r="C1282" s="240">
        <v>250</v>
      </c>
      <c r="D1282" s="240" t="s">
        <v>12</v>
      </c>
      <c r="E1282" s="240">
        <v>-4652.72</v>
      </c>
      <c r="F1282" s="240">
        <v>13.89</v>
      </c>
      <c r="G1282" s="240">
        <v>155304.12</v>
      </c>
      <c r="H1282" s="240">
        <v>-209.27199999999999</v>
      </c>
      <c r="I1282" s="240">
        <v>-8208.4359999999997</v>
      </c>
      <c r="J1282" s="240">
        <v>5.8109999999999999</v>
      </c>
    </row>
    <row r="1283" spans="2:10">
      <c r="B1283" s="240" t="s">
        <v>86</v>
      </c>
      <c r="C1283" s="240">
        <v>250</v>
      </c>
      <c r="D1283" s="240" t="s">
        <v>13</v>
      </c>
      <c r="E1283" s="240">
        <v>-263.24</v>
      </c>
      <c r="F1283" s="240">
        <v>-15204.78</v>
      </c>
      <c r="G1283" s="240">
        <v>-70889.37</v>
      </c>
      <c r="H1283" s="240">
        <v>24005.288</v>
      </c>
      <c r="I1283" s="240">
        <v>-259.48099999999999</v>
      </c>
      <c r="J1283" s="240">
        <v>7.7210000000000001</v>
      </c>
    </row>
    <row r="1284" spans="2:10">
      <c r="B1284" s="240" t="s">
        <v>86</v>
      </c>
      <c r="C1284" s="240">
        <v>250</v>
      </c>
      <c r="D1284" s="240" t="s">
        <v>14</v>
      </c>
      <c r="E1284" s="240">
        <v>-212.92</v>
      </c>
      <c r="F1284" s="240">
        <v>-1224.23</v>
      </c>
      <c r="G1284" s="240">
        <v>1368.12</v>
      </c>
      <c r="H1284" s="240">
        <v>1885.31</v>
      </c>
      <c r="I1284" s="240">
        <v>-345.12299999999999</v>
      </c>
      <c r="J1284" s="240">
        <v>-11.11</v>
      </c>
    </row>
    <row r="1285" spans="2:10">
      <c r="B1285" s="240" t="s">
        <v>86</v>
      </c>
      <c r="C1285" s="240">
        <v>250</v>
      </c>
      <c r="D1285" s="240" t="s">
        <v>91</v>
      </c>
      <c r="E1285" s="240">
        <v>7.13</v>
      </c>
      <c r="F1285" s="240">
        <v>7.85</v>
      </c>
      <c r="G1285" s="240">
        <v>208.05</v>
      </c>
      <c r="H1285" s="240">
        <v>12.071</v>
      </c>
      <c r="I1285" s="240">
        <v>12.622</v>
      </c>
      <c r="J1285" s="240">
        <v>0.06</v>
      </c>
    </row>
    <row r="1286" spans="2:10">
      <c r="B1286" s="240" t="s">
        <v>86</v>
      </c>
      <c r="C1286" s="240">
        <v>250</v>
      </c>
      <c r="D1286" s="240" t="s">
        <v>92</v>
      </c>
      <c r="E1286" s="240">
        <v>1.47</v>
      </c>
      <c r="F1286" s="240">
        <v>20.18</v>
      </c>
      <c r="G1286" s="240">
        <v>107.48</v>
      </c>
      <c r="H1286" s="240">
        <v>31.870999999999999</v>
      </c>
      <c r="I1286" s="240">
        <v>2.4849999999999999</v>
      </c>
      <c r="J1286" s="240">
        <v>7.2999999999999995E-2</v>
      </c>
    </row>
    <row r="1287" spans="2:10">
      <c r="B1287" s="240" t="s">
        <v>86</v>
      </c>
      <c r="C1287" s="240">
        <v>250</v>
      </c>
      <c r="D1287" s="240" t="s">
        <v>93</v>
      </c>
      <c r="E1287" s="240">
        <v>17.66</v>
      </c>
      <c r="F1287" s="240">
        <v>19.48</v>
      </c>
      <c r="G1287" s="240">
        <v>476.02</v>
      </c>
      <c r="H1287" s="240">
        <v>29.966000000000001</v>
      </c>
      <c r="I1287" s="240">
        <v>31.405999999999999</v>
      </c>
      <c r="J1287" s="240">
        <v>0.152</v>
      </c>
    </row>
    <row r="1288" spans="2:10">
      <c r="B1288" s="240" t="s">
        <v>86</v>
      </c>
      <c r="C1288" s="240">
        <v>250</v>
      </c>
      <c r="D1288" s="240" t="s">
        <v>94</v>
      </c>
      <c r="E1288" s="240">
        <v>3.47</v>
      </c>
      <c r="F1288" s="240">
        <v>47.07</v>
      </c>
      <c r="G1288" s="240">
        <v>215.73</v>
      </c>
      <c r="H1288" s="240">
        <v>74.274000000000001</v>
      </c>
      <c r="I1288" s="240">
        <v>5.9109999999999996</v>
      </c>
      <c r="J1288" s="240">
        <v>0.17599999999999999</v>
      </c>
    </row>
    <row r="1289" spans="2:10">
      <c r="B1289" s="240" t="s">
        <v>86</v>
      </c>
      <c r="C1289" s="240">
        <v>250</v>
      </c>
      <c r="D1289" s="240" t="s">
        <v>95</v>
      </c>
      <c r="E1289" s="240">
        <v>-6.74</v>
      </c>
      <c r="F1289" s="240">
        <v>12.41</v>
      </c>
      <c r="G1289" s="240">
        <v>2750.16</v>
      </c>
      <c r="H1289" s="240">
        <v>-19.033999999999999</v>
      </c>
      <c r="I1289" s="240">
        <v>-5.9470000000000001</v>
      </c>
      <c r="J1289" s="240">
        <v>4.3999999999999997E-2</v>
      </c>
    </row>
    <row r="1290" spans="2:10">
      <c r="B1290" s="240" t="s">
        <v>86</v>
      </c>
      <c r="C1290" s="240">
        <v>250</v>
      </c>
      <c r="D1290" s="240" t="s">
        <v>96</v>
      </c>
      <c r="E1290" s="240">
        <v>-6.74</v>
      </c>
      <c r="F1290" s="240">
        <v>12.41</v>
      </c>
      <c r="G1290" s="240">
        <v>2750.16</v>
      </c>
      <c r="H1290" s="240">
        <v>-19.033999999999999</v>
      </c>
      <c r="I1290" s="240">
        <v>-5.9470000000000001</v>
      </c>
      <c r="J1290" s="240">
        <v>4.3999999999999997E-2</v>
      </c>
    </row>
    <row r="1291" spans="2:10">
      <c r="B1291" s="240" t="s">
        <v>86</v>
      </c>
      <c r="C1291" s="240">
        <v>250</v>
      </c>
      <c r="D1291" s="240" t="s">
        <v>97</v>
      </c>
      <c r="E1291" s="240">
        <v>-1.72</v>
      </c>
      <c r="F1291" s="240">
        <v>-0.18</v>
      </c>
      <c r="G1291" s="240">
        <v>50.05</v>
      </c>
      <c r="H1291" s="240">
        <v>0.19800000000000001</v>
      </c>
      <c r="I1291" s="240">
        <v>-2.9649999999999999</v>
      </c>
      <c r="J1291" s="240">
        <v>1E-3</v>
      </c>
    </row>
    <row r="1292" spans="2:10">
      <c r="B1292" s="240" t="s">
        <v>86</v>
      </c>
      <c r="C1292" s="240">
        <v>250</v>
      </c>
      <c r="D1292" s="240" t="s">
        <v>98</v>
      </c>
      <c r="E1292" s="240">
        <v>0</v>
      </c>
      <c r="F1292" s="240">
        <v>-4.91</v>
      </c>
      <c r="G1292" s="240">
        <v>-23.08</v>
      </c>
      <c r="H1292" s="240">
        <v>7.7060000000000004</v>
      </c>
      <c r="I1292" s="240">
        <v>6.0999999999999999E-2</v>
      </c>
      <c r="J1292" s="240">
        <v>8.0000000000000002E-3</v>
      </c>
    </row>
    <row r="1293" spans="2:10">
      <c r="B1293" s="240" t="s">
        <v>86</v>
      </c>
      <c r="C1293" s="240">
        <v>250</v>
      </c>
      <c r="D1293" s="240" t="s">
        <v>99</v>
      </c>
      <c r="E1293" s="240">
        <v>-15</v>
      </c>
      <c r="F1293" s="240">
        <v>8.3000000000000007</v>
      </c>
      <c r="G1293" s="240">
        <v>3035.03</v>
      </c>
      <c r="H1293" s="240">
        <v>-12.72</v>
      </c>
      <c r="I1293" s="240">
        <v>-20.390999999999998</v>
      </c>
      <c r="J1293" s="240">
        <v>7.8E-2</v>
      </c>
    </row>
    <row r="1294" spans="2:10">
      <c r="B1294" s="240" t="s">
        <v>86</v>
      </c>
      <c r="C1294" s="240">
        <v>250</v>
      </c>
      <c r="D1294" s="240" t="s">
        <v>100</v>
      </c>
      <c r="E1294" s="240">
        <v>-14.84</v>
      </c>
      <c r="F1294" s="240">
        <v>20.92</v>
      </c>
      <c r="G1294" s="240">
        <v>3112.27</v>
      </c>
      <c r="H1294" s="240">
        <v>-32.68</v>
      </c>
      <c r="I1294" s="240">
        <v>-20.251999999999999</v>
      </c>
      <c r="J1294" s="240">
        <v>6.9000000000000006E-2</v>
      </c>
    </row>
    <row r="1295" spans="2:10">
      <c r="B1295" s="240" t="s">
        <v>86</v>
      </c>
      <c r="C1295" s="240">
        <v>250</v>
      </c>
      <c r="D1295" s="240" t="s">
        <v>101</v>
      </c>
      <c r="E1295" s="240">
        <v>-14.82</v>
      </c>
      <c r="F1295" s="240">
        <v>9.34</v>
      </c>
      <c r="G1295" s="240">
        <v>3033.68</v>
      </c>
      <c r="H1295" s="240">
        <v>-14.326000000000001</v>
      </c>
      <c r="I1295" s="240">
        <v>-20.097999999999999</v>
      </c>
      <c r="J1295" s="240">
        <v>8.6999999999999994E-2</v>
      </c>
    </row>
    <row r="1296" spans="2:10">
      <c r="B1296" s="240" t="s">
        <v>86</v>
      </c>
      <c r="C1296" s="240">
        <v>250</v>
      </c>
      <c r="D1296" s="240" t="s">
        <v>102</v>
      </c>
      <c r="E1296" s="240">
        <v>-15.02</v>
      </c>
      <c r="F1296" s="240">
        <v>19.87</v>
      </c>
      <c r="G1296" s="240">
        <v>3113.62</v>
      </c>
      <c r="H1296" s="240">
        <v>-31.074999999999999</v>
      </c>
      <c r="I1296" s="240">
        <v>-20.545000000000002</v>
      </c>
      <c r="J1296" s="240">
        <v>0.06</v>
      </c>
    </row>
    <row r="1297" spans="2:10">
      <c r="B1297" s="240" t="s">
        <v>86</v>
      </c>
      <c r="C1297" s="240">
        <v>250</v>
      </c>
      <c r="D1297" s="240" t="s">
        <v>103</v>
      </c>
      <c r="E1297" s="240">
        <v>-16.07</v>
      </c>
      <c r="F1297" s="240">
        <v>2.12</v>
      </c>
      <c r="G1297" s="240">
        <v>3043.06</v>
      </c>
      <c r="H1297" s="240">
        <v>-3.23</v>
      </c>
      <c r="I1297" s="240">
        <v>-22.125</v>
      </c>
      <c r="J1297" s="240">
        <v>2.1999999999999999E-2</v>
      </c>
    </row>
    <row r="1298" spans="2:10">
      <c r="B1298" s="240" t="s">
        <v>86</v>
      </c>
      <c r="C1298" s="240">
        <v>250</v>
      </c>
      <c r="D1298" s="240" t="s">
        <v>104</v>
      </c>
      <c r="E1298" s="240">
        <v>-15.91</v>
      </c>
      <c r="F1298" s="240">
        <v>14.74</v>
      </c>
      <c r="G1298" s="240">
        <v>3120.3</v>
      </c>
      <c r="H1298" s="240">
        <v>-23.19</v>
      </c>
      <c r="I1298" s="240">
        <v>-21.986000000000001</v>
      </c>
      <c r="J1298" s="240">
        <v>1.2999999999999999E-2</v>
      </c>
    </row>
    <row r="1299" spans="2:10">
      <c r="B1299" s="240" t="s">
        <v>86</v>
      </c>
      <c r="C1299" s="240">
        <v>250</v>
      </c>
      <c r="D1299" s="240" t="s">
        <v>105</v>
      </c>
      <c r="E1299" s="240">
        <v>-15.89</v>
      </c>
      <c r="F1299" s="240">
        <v>3.17</v>
      </c>
      <c r="G1299" s="240">
        <v>3041.71</v>
      </c>
      <c r="H1299" s="240">
        <v>-4.835</v>
      </c>
      <c r="I1299" s="240">
        <v>-21.832000000000001</v>
      </c>
      <c r="J1299" s="240">
        <v>3.2000000000000001E-2</v>
      </c>
    </row>
    <row r="1300" spans="2:10">
      <c r="B1300" s="240" t="s">
        <v>86</v>
      </c>
      <c r="C1300" s="240">
        <v>250</v>
      </c>
      <c r="D1300" s="240" t="s">
        <v>106</v>
      </c>
      <c r="E1300" s="240">
        <v>-16.09</v>
      </c>
      <c r="F1300" s="240">
        <v>13.7</v>
      </c>
      <c r="G1300" s="240">
        <v>3121.65</v>
      </c>
      <c r="H1300" s="240">
        <v>-21.584</v>
      </c>
      <c r="I1300" s="240">
        <v>-22.279</v>
      </c>
      <c r="J1300" s="240">
        <v>4.0000000000000001E-3</v>
      </c>
    </row>
    <row r="1301" spans="2:10">
      <c r="B1301" s="240" t="s">
        <v>86</v>
      </c>
      <c r="C1301" s="240">
        <v>250</v>
      </c>
      <c r="D1301" s="240" t="s">
        <v>107</v>
      </c>
      <c r="E1301" s="240">
        <v>1.36</v>
      </c>
      <c r="F1301" s="240">
        <v>3.91</v>
      </c>
      <c r="G1301" s="240">
        <v>2388.04</v>
      </c>
      <c r="H1301" s="240">
        <v>-5.3869999999999996</v>
      </c>
      <c r="I1301" s="240">
        <v>8.3580000000000005</v>
      </c>
      <c r="J1301" s="240">
        <v>1.9E-2</v>
      </c>
    </row>
    <row r="1302" spans="2:10">
      <c r="B1302" s="240" t="s">
        <v>86</v>
      </c>
      <c r="C1302" s="240">
        <v>250</v>
      </c>
      <c r="D1302" s="240" t="s">
        <v>108</v>
      </c>
      <c r="E1302" s="240">
        <v>1.52</v>
      </c>
      <c r="F1302" s="240">
        <v>16.53</v>
      </c>
      <c r="G1302" s="240">
        <v>2465.29</v>
      </c>
      <c r="H1302" s="240">
        <v>-25.347000000000001</v>
      </c>
      <c r="I1302" s="240">
        <v>8.4969999999999999</v>
      </c>
      <c r="J1302" s="240">
        <v>0.01</v>
      </c>
    </row>
    <row r="1303" spans="2:10">
      <c r="B1303" s="240" t="s">
        <v>86</v>
      </c>
      <c r="C1303" s="240">
        <v>250</v>
      </c>
      <c r="D1303" s="240" t="s">
        <v>109</v>
      </c>
      <c r="E1303" s="240">
        <v>1.54</v>
      </c>
      <c r="F1303" s="240">
        <v>4.95</v>
      </c>
      <c r="G1303" s="240">
        <v>2386.6999999999998</v>
      </c>
      <c r="H1303" s="240">
        <v>-6.992</v>
      </c>
      <c r="I1303" s="240">
        <v>8.6519999999999992</v>
      </c>
      <c r="J1303" s="240">
        <v>2.8000000000000001E-2</v>
      </c>
    </row>
    <row r="1304" spans="2:10">
      <c r="B1304" s="240" t="s">
        <v>86</v>
      </c>
      <c r="C1304" s="240">
        <v>250</v>
      </c>
      <c r="D1304" s="240" t="s">
        <v>110</v>
      </c>
      <c r="E1304" s="240">
        <v>1.33</v>
      </c>
      <c r="F1304" s="240">
        <v>15.48</v>
      </c>
      <c r="G1304" s="240">
        <v>2466.64</v>
      </c>
      <c r="H1304" s="240">
        <v>-23.741</v>
      </c>
      <c r="I1304" s="240">
        <v>8.2040000000000006</v>
      </c>
      <c r="J1304" s="240">
        <v>1E-3</v>
      </c>
    </row>
    <row r="1305" spans="2:10">
      <c r="B1305" s="240" t="s">
        <v>86</v>
      </c>
      <c r="C1305" s="240">
        <v>250</v>
      </c>
      <c r="D1305" s="240" t="s">
        <v>111</v>
      </c>
      <c r="E1305" s="240">
        <v>2.4300000000000002</v>
      </c>
      <c r="F1305" s="240">
        <v>10.08</v>
      </c>
      <c r="G1305" s="240">
        <v>2380.0100000000002</v>
      </c>
      <c r="H1305" s="240">
        <v>-14.878</v>
      </c>
      <c r="I1305" s="240">
        <v>10.092000000000001</v>
      </c>
      <c r="J1305" s="240">
        <v>7.4999999999999997E-2</v>
      </c>
    </row>
    <row r="1306" spans="2:10">
      <c r="B1306" s="240" t="s">
        <v>86</v>
      </c>
      <c r="C1306" s="240">
        <v>250</v>
      </c>
      <c r="D1306" s="240" t="s">
        <v>112</v>
      </c>
      <c r="E1306" s="240">
        <v>2.59</v>
      </c>
      <c r="F1306" s="240">
        <v>22.7</v>
      </c>
      <c r="G1306" s="240">
        <v>2457.2600000000002</v>
      </c>
      <c r="H1306" s="240">
        <v>-34.838000000000001</v>
      </c>
      <c r="I1306" s="240">
        <v>10.231</v>
      </c>
      <c r="J1306" s="240">
        <v>6.6000000000000003E-2</v>
      </c>
    </row>
    <row r="1307" spans="2:10">
      <c r="B1307" s="240" t="s">
        <v>86</v>
      </c>
      <c r="C1307" s="240">
        <v>250</v>
      </c>
      <c r="D1307" s="240" t="s">
        <v>113</v>
      </c>
      <c r="E1307" s="240">
        <v>2.61</v>
      </c>
      <c r="F1307" s="240">
        <v>11.13</v>
      </c>
      <c r="G1307" s="240">
        <v>2378.67</v>
      </c>
      <c r="H1307" s="240">
        <v>-16.483000000000001</v>
      </c>
      <c r="I1307" s="240">
        <v>10.385999999999999</v>
      </c>
      <c r="J1307" s="240">
        <v>8.4000000000000005E-2</v>
      </c>
    </row>
    <row r="1308" spans="2:10">
      <c r="B1308" s="240" t="s">
        <v>86</v>
      </c>
      <c r="C1308" s="240">
        <v>250</v>
      </c>
      <c r="D1308" s="240" t="s">
        <v>114</v>
      </c>
      <c r="E1308" s="240">
        <v>2.4</v>
      </c>
      <c r="F1308" s="240">
        <v>21.66</v>
      </c>
      <c r="G1308" s="240">
        <v>2458.6</v>
      </c>
      <c r="H1308" s="240">
        <v>-33.231999999999999</v>
      </c>
      <c r="I1308" s="240">
        <v>9.9380000000000006</v>
      </c>
      <c r="J1308" s="240">
        <v>5.7000000000000002E-2</v>
      </c>
    </row>
    <row r="1309" spans="2:10">
      <c r="B1309" s="240" t="s">
        <v>86</v>
      </c>
      <c r="C1309" s="240">
        <v>250</v>
      </c>
      <c r="D1309" s="240" t="s">
        <v>115</v>
      </c>
      <c r="E1309" s="240">
        <v>-8.9499999999999993</v>
      </c>
      <c r="F1309" s="240">
        <v>-12.82</v>
      </c>
      <c r="G1309" s="240">
        <v>2680.36</v>
      </c>
      <c r="H1309" s="240">
        <v>20.78</v>
      </c>
      <c r="I1309" s="240">
        <v>-9.5399999999999991</v>
      </c>
      <c r="J1309" s="240">
        <v>7.4999999999999997E-2</v>
      </c>
    </row>
    <row r="1310" spans="2:10">
      <c r="B1310" s="240" t="s">
        <v>86</v>
      </c>
      <c r="C1310" s="240">
        <v>250</v>
      </c>
      <c r="D1310" s="240" t="s">
        <v>116</v>
      </c>
      <c r="E1310" s="240">
        <v>-5.07</v>
      </c>
      <c r="F1310" s="240">
        <v>-14.24</v>
      </c>
      <c r="G1310" s="240">
        <v>2516.3000000000002</v>
      </c>
      <c r="H1310" s="240">
        <v>23.097999999999999</v>
      </c>
      <c r="I1310" s="240">
        <v>-2.694</v>
      </c>
      <c r="J1310" s="240">
        <v>5.8000000000000003E-2</v>
      </c>
    </row>
    <row r="1311" spans="2:10">
      <c r="B1311" s="240" t="s">
        <v>86</v>
      </c>
      <c r="C1311" s="240">
        <v>250</v>
      </c>
      <c r="D1311" s="240" t="s">
        <v>117</v>
      </c>
      <c r="E1311" s="240">
        <v>-9.27</v>
      </c>
      <c r="F1311" s="240">
        <v>-14.67</v>
      </c>
      <c r="G1311" s="240">
        <v>2682.77</v>
      </c>
      <c r="H1311" s="240">
        <v>23.626999999999999</v>
      </c>
      <c r="I1311" s="240">
        <v>-10.061</v>
      </c>
      <c r="J1311" s="240">
        <v>5.8999999999999997E-2</v>
      </c>
    </row>
    <row r="1312" spans="2:10">
      <c r="B1312" s="240" t="s">
        <v>86</v>
      </c>
      <c r="C1312" s="240">
        <v>250</v>
      </c>
      <c r="D1312" s="240" t="s">
        <v>118</v>
      </c>
      <c r="E1312" s="240">
        <v>-4.75</v>
      </c>
      <c r="F1312" s="240">
        <v>-12.39</v>
      </c>
      <c r="G1312" s="240">
        <v>2513.89</v>
      </c>
      <c r="H1312" s="240">
        <v>20.251000000000001</v>
      </c>
      <c r="I1312" s="240">
        <v>-2.1739999999999999</v>
      </c>
      <c r="J1312" s="240">
        <v>7.4999999999999997E-2</v>
      </c>
    </row>
    <row r="1313" spans="2:10">
      <c r="B1313" s="240" t="s">
        <v>86</v>
      </c>
      <c r="C1313" s="240">
        <v>250</v>
      </c>
      <c r="D1313" s="240" t="s">
        <v>119</v>
      </c>
      <c r="E1313" s="240">
        <v>-8.34</v>
      </c>
      <c r="F1313" s="240">
        <v>-9.33</v>
      </c>
      <c r="G1313" s="240">
        <v>2675.88</v>
      </c>
      <c r="H1313" s="240">
        <v>15.428000000000001</v>
      </c>
      <c r="I1313" s="240">
        <v>-8.5630000000000006</v>
      </c>
      <c r="J1313" s="240">
        <v>0.107</v>
      </c>
    </row>
    <row r="1314" spans="2:10">
      <c r="B1314" s="240" t="s">
        <v>86</v>
      </c>
      <c r="C1314" s="240">
        <v>250</v>
      </c>
      <c r="D1314" s="240" t="s">
        <v>120</v>
      </c>
      <c r="E1314" s="240">
        <v>-4.47</v>
      </c>
      <c r="F1314" s="240">
        <v>-10.76</v>
      </c>
      <c r="G1314" s="240">
        <v>2511.81</v>
      </c>
      <c r="H1314" s="240">
        <v>17.747</v>
      </c>
      <c r="I1314" s="240">
        <v>-1.7170000000000001</v>
      </c>
      <c r="J1314" s="240">
        <v>8.8999999999999996E-2</v>
      </c>
    </row>
    <row r="1315" spans="2:10">
      <c r="B1315" s="240" t="s">
        <v>86</v>
      </c>
      <c r="C1315" s="240">
        <v>250</v>
      </c>
      <c r="D1315" s="240" t="s">
        <v>121</v>
      </c>
      <c r="E1315" s="240">
        <v>-8.67</v>
      </c>
      <c r="F1315" s="240">
        <v>-11.19</v>
      </c>
      <c r="G1315" s="240">
        <v>2678.29</v>
      </c>
      <c r="H1315" s="240">
        <v>18.274999999999999</v>
      </c>
      <c r="I1315" s="240">
        <v>-9.0830000000000002</v>
      </c>
      <c r="J1315" s="240">
        <v>0.09</v>
      </c>
    </row>
    <row r="1316" spans="2:10">
      <c r="B1316" s="240" t="s">
        <v>86</v>
      </c>
      <c r="C1316" s="240">
        <v>250</v>
      </c>
      <c r="D1316" s="240" t="s">
        <v>122</v>
      </c>
      <c r="E1316" s="240">
        <v>-4.1500000000000004</v>
      </c>
      <c r="F1316" s="240">
        <v>-8.91</v>
      </c>
      <c r="G1316" s="240">
        <v>2509.4</v>
      </c>
      <c r="H1316" s="240">
        <v>14.9</v>
      </c>
      <c r="I1316" s="240">
        <v>-1.196</v>
      </c>
      <c r="J1316" s="240">
        <v>0.106</v>
      </c>
    </row>
    <row r="1317" spans="2:10">
      <c r="B1317" s="240" t="s">
        <v>86</v>
      </c>
      <c r="C1317" s="240">
        <v>250</v>
      </c>
      <c r="D1317" s="240" t="s">
        <v>123</v>
      </c>
      <c r="E1317" s="240">
        <v>-8.41</v>
      </c>
      <c r="F1317" s="240">
        <v>39.06</v>
      </c>
      <c r="G1317" s="240">
        <v>2984.02</v>
      </c>
      <c r="H1317" s="240">
        <v>-61.165999999999997</v>
      </c>
      <c r="I1317" s="240">
        <v>-9.1989999999999998</v>
      </c>
      <c r="J1317" s="240">
        <v>0.03</v>
      </c>
    </row>
    <row r="1318" spans="2:10">
      <c r="B1318" s="240" t="s">
        <v>86</v>
      </c>
      <c r="C1318" s="240">
        <v>250</v>
      </c>
      <c r="D1318" s="240" t="s">
        <v>124</v>
      </c>
      <c r="E1318" s="240">
        <v>-4.53</v>
      </c>
      <c r="F1318" s="240">
        <v>37.64</v>
      </c>
      <c r="G1318" s="240">
        <v>2819.95</v>
      </c>
      <c r="H1318" s="240">
        <v>-58.847000000000001</v>
      </c>
      <c r="I1318" s="240">
        <v>-2.3530000000000002</v>
      </c>
      <c r="J1318" s="240">
        <v>1.2999999999999999E-2</v>
      </c>
    </row>
    <row r="1319" spans="2:10">
      <c r="B1319" s="240" t="s">
        <v>86</v>
      </c>
      <c r="C1319" s="240">
        <v>250</v>
      </c>
      <c r="D1319" s="240" t="s">
        <v>125</v>
      </c>
      <c r="E1319" s="240">
        <v>-8.73</v>
      </c>
      <c r="F1319" s="240">
        <v>37.21</v>
      </c>
      <c r="G1319" s="240">
        <v>2986.42</v>
      </c>
      <c r="H1319" s="240">
        <v>-58.317999999999998</v>
      </c>
      <c r="I1319" s="240">
        <v>-9.7189999999999994</v>
      </c>
      <c r="J1319" s="240">
        <v>1.4E-2</v>
      </c>
    </row>
    <row r="1320" spans="2:10">
      <c r="B1320" s="240" t="s">
        <v>86</v>
      </c>
      <c r="C1320" s="240">
        <v>250</v>
      </c>
      <c r="D1320" s="240" t="s">
        <v>126</v>
      </c>
      <c r="E1320" s="240">
        <v>-4.21</v>
      </c>
      <c r="F1320" s="240">
        <v>39.49</v>
      </c>
      <c r="G1320" s="240">
        <v>2817.54</v>
      </c>
      <c r="H1320" s="240">
        <v>-61.694000000000003</v>
      </c>
      <c r="I1320" s="240">
        <v>-1.833</v>
      </c>
      <c r="J1320" s="240">
        <v>0.03</v>
      </c>
    </row>
    <row r="1321" spans="2:10">
      <c r="B1321" s="240" t="s">
        <v>86</v>
      </c>
      <c r="C1321" s="240">
        <v>250</v>
      </c>
      <c r="D1321" s="240" t="s">
        <v>127</v>
      </c>
      <c r="E1321" s="240">
        <v>-9.01</v>
      </c>
      <c r="F1321" s="240">
        <v>35.58</v>
      </c>
      <c r="G1321" s="240">
        <v>2988.5</v>
      </c>
      <c r="H1321" s="240">
        <v>-55.814</v>
      </c>
      <c r="I1321" s="240">
        <v>-10.177</v>
      </c>
      <c r="J1321" s="240">
        <v>-1E-3</v>
      </c>
    </row>
    <row r="1322" spans="2:10">
      <c r="B1322" s="240" t="s">
        <v>86</v>
      </c>
      <c r="C1322" s="240">
        <v>250</v>
      </c>
      <c r="D1322" s="240" t="s">
        <v>128</v>
      </c>
      <c r="E1322" s="240">
        <v>-5.14</v>
      </c>
      <c r="F1322" s="240">
        <v>34.159999999999997</v>
      </c>
      <c r="G1322" s="240">
        <v>2824.44</v>
      </c>
      <c r="H1322" s="240">
        <v>-53.494999999999997</v>
      </c>
      <c r="I1322" s="240">
        <v>-3.331</v>
      </c>
      <c r="J1322" s="240">
        <v>-1.9E-2</v>
      </c>
    </row>
    <row r="1323" spans="2:10">
      <c r="B1323" s="240" t="s">
        <v>86</v>
      </c>
      <c r="C1323" s="240">
        <v>250</v>
      </c>
      <c r="D1323" s="240" t="s">
        <v>129</v>
      </c>
      <c r="E1323" s="240">
        <v>-9.33</v>
      </c>
      <c r="F1323" s="240">
        <v>33.729999999999997</v>
      </c>
      <c r="G1323" s="240">
        <v>2990.91</v>
      </c>
      <c r="H1323" s="240">
        <v>-52.966999999999999</v>
      </c>
      <c r="I1323" s="240">
        <v>-10.696999999999999</v>
      </c>
      <c r="J1323" s="240">
        <v>-1.7999999999999999E-2</v>
      </c>
    </row>
    <row r="1324" spans="2:10">
      <c r="B1324" s="240" t="s">
        <v>86</v>
      </c>
      <c r="C1324" s="240">
        <v>250</v>
      </c>
      <c r="D1324" s="240" t="s">
        <v>130</v>
      </c>
      <c r="E1324" s="240">
        <v>-4.82</v>
      </c>
      <c r="F1324" s="240">
        <v>36.01</v>
      </c>
      <c r="G1324" s="240">
        <v>2822.03</v>
      </c>
      <c r="H1324" s="240">
        <v>-56.343000000000004</v>
      </c>
      <c r="I1324" s="240">
        <v>-2.8109999999999999</v>
      </c>
      <c r="J1324" s="240">
        <v>-2E-3</v>
      </c>
    </row>
    <row r="1325" spans="2:10">
      <c r="B1325" s="240" t="s">
        <v>86</v>
      </c>
      <c r="C1325" s="240">
        <v>250</v>
      </c>
      <c r="D1325" s="240" t="s">
        <v>131</v>
      </c>
      <c r="E1325" s="240">
        <v>-13.28</v>
      </c>
      <c r="F1325" s="240">
        <v>8.48</v>
      </c>
      <c r="G1325" s="240">
        <v>2984.97</v>
      </c>
      <c r="H1325" s="240">
        <v>-12.917999999999999</v>
      </c>
      <c r="I1325" s="240">
        <v>-17.425999999999998</v>
      </c>
      <c r="J1325" s="240">
        <v>7.8E-2</v>
      </c>
    </row>
    <row r="1326" spans="2:10">
      <c r="B1326" s="240" t="s">
        <v>86</v>
      </c>
      <c r="C1326" s="240">
        <v>250</v>
      </c>
      <c r="D1326" s="240" t="s">
        <v>132</v>
      </c>
      <c r="E1326" s="240">
        <v>-13.12</v>
      </c>
      <c r="F1326" s="240">
        <v>21.1</v>
      </c>
      <c r="G1326" s="240">
        <v>3062.22</v>
      </c>
      <c r="H1326" s="240">
        <v>-32.878</v>
      </c>
      <c r="I1326" s="240">
        <v>-17.286999999999999</v>
      </c>
      <c r="J1326" s="240">
        <v>6.9000000000000006E-2</v>
      </c>
    </row>
    <row r="1327" spans="2:10">
      <c r="B1327" s="240" t="s">
        <v>86</v>
      </c>
      <c r="C1327" s="240">
        <v>250</v>
      </c>
      <c r="D1327" s="240" t="s">
        <v>133</v>
      </c>
      <c r="E1327" s="240">
        <v>-13.1</v>
      </c>
      <c r="F1327" s="240">
        <v>9.52</v>
      </c>
      <c r="G1327" s="240">
        <v>2983.63</v>
      </c>
      <c r="H1327" s="240">
        <v>-14.523999999999999</v>
      </c>
      <c r="I1327" s="240">
        <v>-17.132999999999999</v>
      </c>
      <c r="J1327" s="240">
        <v>8.6999999999999994E-2</v>
      </c>
    </row>
    <row r="1328" spans="2:10">
      <c r="B1328" s="240" t="s">
        <v>86</v>
      </c>
      <c r="C1328" s="240">
        <v>250</v>
      </c>
      <c r="D1328" s="240" t="s">
        <v>134</v>
      </c>
      <c r="E1328" s="240">
        <v>-13.3</v>
      </c>
      <c r="F1328" s="240">
        <v>20.05</v>
      </c>
      <c r="G1328" s="240">
        <v>3063.57</v>
      </c>
      <c r="H1328" s="240">
        <v>-31.273</v>
      </c>
      <c r="I1328" s="240">
        <v>-17.581</v>
      </c>
      <c r="J1328" s="240">
        <v>5.8999999999999997E-2</v>
      </c>
    </row>
    <row r="1329" spans="2:10">
      <c r="B1329" s="240" t="s">
        <v>86</v>
      </c>
      <c r="C1329" s="240">
        <v>250</v>
      </c>
      <c r="D1329" s="240" t="s">
        <v>135</v>
      </c>
      <c r="E1329" s="240">
        <v>-14.35</v>
      </c>
      <c r="F1329" s="240">
        <v>2.2999999999999998</v>
      </c>
      <c r="G1329" s="240">
        <v>2993.01</v>
      </c>
      <c r="H1329" s="240">
        <v>-3.427</v>
      </c>
      <c r="I1329" s="240">
        <v>-19.161000000000001</v>
      </c>
      <c r="J1329" s="240">
        <v>2.1999999999999999E-2</v>
      </c>
    </row>
    <row r="1330" spans="2:10">
      <c r="B1330" s="240" t="s">
        <v>86</v>
      </c>
      <c r="C1330" s="240">
        <v>250</v>
      </c>
      <c r="D1330" s="240" t="s">
        <v>136</v>
      </c>
      <c r="E1330" s="240">
        <v>-14.19</v>
      </c>
      <c r="F1330" s="240">
        <v>14.92</v>
      </c>
      <c r="G1330" s="240">
        <v>3070.25</v>
      </c>
      <c r="H1330" s="240">
        <v>-23.387</v>
      </c>
      <c r="I1330" s="240">
        <v>-19.021000000000001</v>
      </c>
      <c r="J1330" s="240">
        <v>1.2999999999999999E-2</v>
      </c>
    </row>
    <row r="1331" spans="2:10">
      <c r="B1331" s="240" t="s">
        <v>86</v>
      </c>
      <c r="C1331" s="240">
        <v>250</v>
      </c>
      <c r="D1331" s="240" t="s">
        <v>137</v>
      </c>
      <c r="E1331" s="240">
        <v>-14.17</v>
      </c>
      <c r="F1331" s="240">
        <v>3.35</v>
      </c>
      <c r="G1331" s="240">
        <v>2991.66</v>
      </c>
      <c r="H1331" s="240">
        <v>-5.0330000000000004</v>
      </c>
      <c r="I1331" s="240">
        <v>-18.867000000000001</v>
      </c>
      <c r="J1331" s="240">
        <v>3.1E-2</v>
      </c>
    </row>
    <row r="1332" spans="2:10">
      <c r="B1332" s="240" t="s">
        <v>86</v>
      </c>
      <c r="C1332" s="240">
        <v>250</v>
      </c>
      <c r="D1332" s="240" t="s">
        <v>138</v>
      </c>
      <c r="E1332" s="240">
        <v>-14.37</v>
      </c>
      <c r="F1332" s="240">
        <v>13.88</v>
      </c>
      <c r="G1332" s="240">
        <v>3071.6</v>
      </c>
      <c r="H1332" s="240">
        <v>-21.782</v>
      </c>
      <c r="I1332" s="240">
        <v>-19.315000000000001</v>
      </c>
      <c r="J1332" s="240">
        <v>4.0000000000000001E-3</v>
      </c>
    </row>
    <row r="1333" spans="2:10">
      <c r="B1333" s="240" t="s">
        <v>86</v>
      </c>
      <c r="C1333" s="240">
        <v>250</v>
      </c>
      <c r="D1333" s="240" t="s">
        <v>139</v>
      </c>
      <c r="E1333" s="240">
        <v>-8.94</v>
      </c>
      <c r="F1333" s="240">
        <v>-7.91</v>
      </c>
      <c r="G1333" s="240">
        <v>2703.45</v>
      </c>
      <c r="H1333" s="240">
        <v>13.074</v>
      </c>
      <c r="I1333" s="240">
        <v>-9.6020000000000003</v>
      </c>
      <c r="J1333" s="240">
        <v>6.7000000000000004E-2</v>
      </c>
    </row>
    <row r="1334" spans="2:10">
      <c r="B1334" s="240" t="s">
        <v>86</v>
      </c>
      <c r="C1334" s="240">
        <v>250</v>
      </c>
      <c r="D1334" s="240" t="s">
        <v>140</v>
      </c>
      <c r="E1334" s="240">
        <v>-5.07</v>
      </c>
      <c r="F1334" s="240">
        <v>-9.33</v>
      </c>
      <c r="G1334" s="240">
        <v>2539.38</v>
      </c>
      <c r="H1334" s="240">
        <v>15.393000000000001</v>
      </c>
      <c r="I1334" s="240">
        <v>-2.7549999999999999</v>
      </c>
      <c r="J1334" s="240">
        <v>0.05</v>
      </c>
    </row>
    <row r="1335" spans="2:10">
      <c r="B1335" s="240" t="s">
        <v>86</v>
      </c>
      <c r="C1335" s="240">
        <v>250</v>
      </c>
      <c r="D1335" s="240" t="s">
        <v>141</v>
      </c>
      <c r="E1335" s="240">
        <v>-9.27</v>
      </c>
      <c r="F1335" s="240">
        <v>-9.76</v>
      </c>
      <c r="G1335" s="240">
        <v>2705.86</v>
      </c>
      <c r="H1335" s="240">
        <v>15.920999999999999</v>
      </c>
      <c r="I1335" s="240">
        <v>-10.122</v>
      </c>
      <c r="J1335" s="240">
        <v>5.0999999999999997E-2</v>
      </c>
    </row>
    <row r="1336" spans="2:10">
      <c r="B1336" s="240" t="s">
        <v>86</v>
      </c>
      <c r="C1336" s="240">
        <v>250</v>
      </c>
      <c r="D1336" s="240" t="s">
        <v>142</v>
      </c>
      <c r="E1336" s="240">
        <v>-4.75</v>
      </c>
      <c r="F1336" s="240">
        <v>-7.48</v>
      </c>
      <c r="G1336" s="240">
        <v>2536.98</v>
      </c>
      <c r="H1336" s="240">
        <v>12.545</v>
      </c>
      <c r="I1336" s="240">
        <v>-2.2349999999999999</v>
      </c>
      <c r="J1336" s="240">
        <v>6.7000000000000004E-2</v>
      </c>
    </row>
    <row r="1337" spans="2:10">
      <c r="B1337" s="240" t="s">
        <v>86</v>
      </c>
      <c r="C1337" s="240">
        <v>250</v>
      </c>
      <c r="D1337" s="240" t="s">
        <v>143</v>
      </c>
      <c r="E1337" s="240">
        <v>-8.34</v>
      </c>
      <c r="F1337" s="240">
        <v>-4.43</v>
      </c>
      <c r="G1337" s="240">
        <v>2698.96</v>
      </c>
      <c r="H1337" s="240">
        <v>7.7220000000000004</v>
      </c>
      <c r="I1337" s="240">
        <v>-8.6240000000000006</v>
      </c>
      <c r="J1337" s="240">
        <v>9.9000000000000005E-2</v>
      </c>
    </row>
    <row r="1338" spans="2:10">
      <c r="B1338" s="240" t="s">
        <v>86</v>
      </c>
      <c r="C1338" s="240">
        <v>250</v>
      </c>
      <c r="D1338" s="240" t="s">
        <v>144</v>
      </c>
      <c r="E1338" s="240">
        <v>-4.47</v>
      </c>
      <c r="F1338" s="240">
        <v>-5.85</v>
      </c>
      <c r="G1338" s="240">
        <v>2534.9</v>
      </c>
      <c r="H1338" s="240">
        <v>10.041</v>
      </c>
      <c r="I1338" s="240">
        <v>-1.778</v>
      </c>
      <c r="J1338" s="240">
        <v>8.1000000000000003E-2</v>
      </c>
    </row>
    <row r="1339" spans="2:10">
      <c r="B1339" s="240" t="s">
        <v>86</v>
      </c>
      <c r="C1339" s="240">
        <v>250</v>
      </c>
      <c r="D1339" s="240" t="s">
        <v>145</v>
      </c>
      <c r="E1339" s="240">
        <v>-8.66</v>
      </c>
      <c r="F1339" s="240">
        <v>-6.28</v>
      </c>
      <c r="G1339" s="240">
        <v>2701.37</v>
      </c>
      <c r="H1339" s="240">
        <v>10.57</v>
      </c>
      <c r="I1339" s="240">
        <v>-9.1440000000000001</v>
      </c>
      <c r="J1339" s="240">
        <v>8.2000000000000003E-2</v>
      </c>
    </row>
    <row r="1340" spans="2:10">
      <c r="B1340" s="240" t="s">
        <v>86</v>
      </c>
      <c r="C1340" s="240">
        <v>250</v>
      </c>
      <c r="D1340" s="240" t="s">
        <v>146</v>
      </c>
      <c r="E1340" s="240">
        <v>-4.1399999999999997</v>
      </c>
      <c r="F1340" s="240">
        <v>-4</v>
      </c>
      <c r="G1340" s="240">
        <v>2532.4899999999998</v>
      </c>
      <c r="H1340" s="240">
        <v>7.194</v>
      </c>
      <c r="I1340" s="240">
        <v>-1.258</v>
      </c>
      <c r="J1340" s="240">
        <v>9.8000000000000004E-2</v>
      </c>
    </row>
    <row r="1341" spans="2:10">
      <c r="B1341" s="240" t="s">
        <v>86</v>
      </c>
      <c r="C1341" s="240">
        <v>250</v>
      </c>
      <c r="D1341" s="240" t="s">
        <v>147</v>
      </c>
      <c r="E1341" s="240">
        <v>-12.47</v>
      </c>
      <c r="F1341" s="240">
        <v>17.399999999999999</v>
      </c>
      <c r="G1341" s="240">
        <v>4243.45</v>
      </c>
      <c r="H1341" s="240">
        <v>-26.945</v>
      </c>
      <c r="I1341" s="240">
        <v>-13.218</v>
      </c>
      <c r="J1341" s="240">
        <v>6.7000000000000004E-2</v>
      </c>
    </row>
    <row r="1342" spans="2:10">
      <c r="B1342" s="240" t="s">
        <v>86</v>
      </c>
      <c r="C1342" s="240">
        <v>250</v>
      </c>
      <c r="D1342" s="240" t="s">
        <v>148</v>
      </c>
      <c r="E1342" s="240">
        <v>-7.24</v>
      </c>
      <c r="F1342" s="240">
        <v>17.98</v>
      </c>
      <c r="G1342" s="240">
        <v>4089.42</v>
      </c>
      <c r="H1342" s="240">
        <v>-27.59</v>
      </c>
      <c r="I1342" s="240">
        <v>-4.1509999999999998</v>
      </c>
      <c r="J1342" s="240">
        <v>6.6000000000000003E-2</v>
      </c>
    </row>
    <row r="1343" spans="2:10">
      <c r="B1343" s="240" t="s">
        <v>86</v>
      </c>
      <c r="C1343" s="240">
        <v>250</v>
      </c>
      <c r="D1343" s="240" t="s">
        <v>149</v>
      </c>
      <c r="E1343" s="240">
        <v>-9.86</v>
      </c>
      <c r="F1343" s="240">
        <v>10.199999999999999</v>
      </c>
      <c r="G1343" s="240">
        <v>4130.91</v>
      </c>
      <c r="H1343" s="240">
        <v>-15.499000000000001</v>
      </c>
      <c r="I1343" s="240">
        <v>-8.5909999999999993</v>
      </c>
      <c r="J1343" s="240">
        <v>7.9000000000000001E-2</v>
      </c>
    </row>
    <row r="1344" spans="2:10">
      <c r="B1344" s="240" t="s">
        <v>86</v>
      </c>
      <c r="C1344" s="240">
        <v>250</v>
      </c>
      <c r="D1344" s="240" t="s">
        <v>150</v>
      </c>
      <c r="E1344" s="240">
        <v>-9.85</v>
      </c>
      <c r="F1344" s="240">
        <v>25.18</v>
      </c>
      <c r="G1344" s="240">
        <v>4201.96</v>
      </c>
      <c r="H1344" s="240">
        <v>-39.036000000000001</v>
      </c>
      <c r="I1344" s="240">
        <v>-8.7780000000000005</v>
      </c>
      <c r="J1344" s="240">
        <v>5.5E-2</v>
      </c>
    </row>
    <row r="1345" spans="2:10">
      <c r="B1345" s="240" t="s">
        <v>86</v>
      </c>
      <c r="C1345" s="240">
        <v>250</v>
      </c>
      <c r="D1345" s="240" t="s">
        <v>151</v>
      </c>
      <c r="E1345" s="240">
        <v>2.54</v>
      </c>
      <c r="F1345" s="240">
        <v>26.49</v>
      </c>
      <c r="G1345" s="240">
        <v>3040.51</v>
      </c>
      <c r="H1345" s="240">
        <v>2.7970000000000002</v>
      </c>
      <c r="I1345" s="240">
        <v>10.385999999999999</v>
      </c>
      <c r="J1345" s="240">
        <v>0.126</v>
      </c>
    </row>
    <row r="1346" spans="2:10">
      <c r="B1346" s="240" t="s">
        <v>86</v>
      </c>
      <c r="C1346" s="240">
        <v>250</v>
      </c>
      <c r="D1346" s="240" t="s">
        <v>152</v>
      </c>
      <c r="E1346" s="240">
        <v>-16.02</v>
      </c>
      <c r="F1346" s="240">
        <v>-1.67</v>
      </c>
      <c r="G1346" s="240">
        <v>2459.81</v>
      </c>
      <c r="H1346" s="240">
        <v>-40.863999999999997</v>
      </c>
      <c r="I1346" s="240">
        <v>-22.279</v>
      </c>
      <c r="J1346" s="240">
        <v>-3.7999999999999999E-2</v>
      </c>
    </row>
    <row r="1347" spans="2:10">
      <c r="B1347" s="240" t="s">
        <v>86</v>
      </c>
      <c r="C1347" s="240">
        <v>250</v>
      </c>
      <c r="D1347" s="240" t="s">
        <v>153</v>
      </c>
      <c r="E1347" s="240">
        <v>-1.42</v>
      </c>
      <c r="F1347" s="240">
        <v>35.130000000000003</v>
      </c>
      <c r="G1347" s="240">
        <v>2970.11</v>
      </c>
      <c r="H1347" s="240">
        <v>16.657</v>
      </c>
      <c r="I1347" s="240">
        <v>3.2890000000000001</v>
      </c>
      <c r="J1347" s="240">
        <v>0.13500000000000001</v>
      </c>
    </row>
    <row r="1348" spans="2:10">
      <c r="B1348" s="240" t="s">
        <v>86</v>
      </c>
      <c r="C1348" s="240">
        <v>250</v>
      </c>
      <c r="D1348" s="240" t="s">
        <v>154</v>
      </c>
      <c r="E1348" s="240">
        <v>-12.06</v>
      </c>
      <c r="F1348" s="240">
        <v>-10.31</v>
      </c>
      <c r="G1348" s="240">
        <v>2530.21</v>
      </c>
      <c r="H1348" s="240">
        <v>-54.723999999999997</v>
      </c>
      <c r="I1348" s="240">
        <v>-15.183</v>
      </c>
      <c r="J1348" s="240">
        <v>-4.7E-2</v>
      </c>
    </row>
    <row r="1349" spans="2:10">
      <c r="B1349" s="240" t="s">
        <v>86</v>
      </c>
      <c r="C1349" s="240">
        <v>250</v>
      </c>
      <c r="D1349" s="240" t="s">
        <v>155</v>
      </c>
      <c r="E1349" s="240">
        <v>11.97</v>
      </c>
      <c r="F1349" s="240">
        <v>46.01</v>
      </c>
      <c r="G1349" s="240">
        <v>3290.9</v>
      </c>
      <c r="H1349" s="240">
        <v>33.213999999999999</v>
      </c>
      <c r="I1349" s="240">
        <v>27.233000000000001</v>
      </c>
      <c r="J1349" s="240">
        <v>0.249</v>
      </c>
    </row>
    <row r="1350" spans="2:10">
      <c r="B1350" s="240" t="s">
        <v>86</v>
      </c>
      <c r="C1350" s="240">
        <v>250</v>
      </c>
      <c r="D1350" s="240" t="s">
        <v>156</v>
      </c>
      <c r="E1350" s="240">
        <v>-25.45</v>
      </c>
      <c r="F1350" s="240">
        <v>-21.19</v>
      </c>
      <c r="G1350" s="240">
        <v>2209.42</v>
      </c>
      <c r="H1350" s="240">
        <v>-71.281999999999996</v>
      </c>
      <c r="I1350" s="240">
        <v>-39.125999999999998</v>
      </c>
      <c r="J1350" s="240">
        <v>-0.161</v>
      </c>
    </row>
    <row r="1351" spans="2:10">
      <c r="B1351" s="240" t="s">
        <v>86</v>
      </c>
      <c r="C1351" s="240">
        <v>250</v>
      </c>
      <c r="D1351" s="240" t="s">
        <v>157</v>
      </c>
      <c r="E1351" s="240">
        <v>2.0299999999999998</v>
      </c>
      <c r="F1351" s="240">
        <v>65.33</v>
      </c>
      <c r="G1351" s="240">
        <v>3108.69</v>
      </c>
      <c r="H1351" s="240">
        <v>64.230999999999995</v>
      </c>
      <c r="I1351" s="240">
        <v>9.3859999999999992</v>
      </c>
      <c r="J1351" s="240">
        <v>0.26600000000000001</v>
      </c>
    </row>
    <row r="1352" spans="2:10">
      <c r="B1352" s="240" t="s">
        <v>86</v>
      </c>
      <c r="C1352" s="240">
        <v>250</v>
      </c>
      <c r="D1352" s="240" t="s">
        <v>158</v>
      </c>
      <c r="E1352" s="240">
        <v>-15.51</v>
      </c>
      <c r="F1352" s="240">
        <v>-40.5</v>
      </c>
      <c r="G1352" s="240">
        <v>2391.62</v>
      </c>
      <c r="H1352" s="240">
        <v>-102.298</v>
      </c>
      <c r="I1352" s="240">
        <v>-21.28</v>
      </c>
      <c r="J1352" s="240">
        <v>-0.17799999999999999</v>
      </c>
    </row>
    <row r="1353" spans="2:10">
      <c r="B1353" s="240" t="s">
        <v>86</v>
      </c>
      <c r="C1353" s="240">
        <v>353</v>
      </c>
      <c r="D1353" s="240" t="s">
        <v>87</v>
      </c>
      <c r="E1353" s="240">
        <v>-23.74</v>
      </c>
      <c r="F1353" s="240">
        <v>-0.43</v>
      </c>
      <c r="G1353" s="240">
        <v>-127.26</v>
      </c>
      <c r="H1353" s="240">
        <v>1.149</v>
      </c>
      <c r="I1353" s="240">
        <v>-50.49</v>
      </c>
      <c r="J1353" s="240">
        <v>3.3000000000000002E-2</v>
      </c>
    </row>
    <row r="1354" spans="2:10">
      <c r="B1354" s="240" t="s">
        <v>86</v>
      </c>
      <c r="C1354" s="240">
        <v>353</v>
      </c>
      <c r="D1354" s="240" t="s">
        <v>88</v>
      </c>
      <c r="E1354" s="240">
        <v>-0.95</v>
      </c>
      <c r="F1354" s="240">
        <v>-4.51</v>
      </c>
      <c r="G1354" s="240">
        <v>-203.75</v>
      </c>
      <c r="H1354" s="240">
        <v>8.9670000000000005</v>
      </c>
      <c r="I1354" s="240">
        <v>-1.7589999999999999</v>
      </c>
      <c r="J1354" s="240">
        <v>1.7000000000000001E-2</v>
      </c>
    </row>
    <row r="1355" spans="2:10">
      <c r="B1355" s="240" t="s">
        <v>86</v>
      </c>
      <c r="C1355" s="240">
        <v>353</v>
      </c>
      <c r="D1355" s="240" t="s">
        <v>89</v>
      </c>
      <c r="E1355" s="240">
        <v>-23.09</v>
      </c>
      <c r="F1355" s="240">
        <v>1.1200000000000001</v>
      </c>
      <c r="G1355" s="240">
        <v>-110.07</v>
      </c>
      <c r="H1355" s="240">
        <v>-1.62</v>
      </c>
      <c r="I1355" s="240">
        <v>-49.408999999999999</v>
      </c>
      <c r="J1355" s="240">
        <v>-3.1E-2</v>
      </c>
    </row>
    <row r="1356" spans="2:10">
      <c r="B1356" s="240" t="s">
        <v>86</v>
      </c>
      <c r="C1356" s="240">
        <v>353</v>
      </c>
      <c r="D1356" s="240" t="s">
        <v>90</v>
      </c>
      <c r="E1356" s="240">
        <v>-1.32</v>
      </c>
      <c r="F1356" s="240">
        <v>-5.39</v>
      </c>
      <c r="G1356" s="240">
        <v>-213.4</v>
      </c>
      <c r="H1356" s="240">
        <v>10.528</v>
      </c>
      <c r="I1356" s="240">
        <v>-2.3679999999999999</v>
      </c>
      <c r="J1356" s="240">
        <v>5.2999999999999999E-2</v>
      </c>
    </row>
    <row r="1357" spans="2:10">
      <c r="B1357" s="240" t="s">
        <v>86</v>
      </c>
      <c r="C1357" s="240">
        <v>353</v>
      </c>
      <c r="D1357" s="240" t="s">
        <v>12</v>
      </c>
      <c r="E1357" s="240">
        <v>-16540.72</v>
      </c>
      <c r="F1357" s="240">
        <v>35.42</v>
      </c>
      <c r="G1357" s="240">
        <v>-66162.05</v>
      </c>
      <c r="H1357" s="240">
        <v>149.25200000000001</v>
      </c>
      <c r="I1357" s="240">
        <v>-34690.786999999997</v>
      </c>
      <c r="J1357" s="240">
        <v>6.6619999999999999</v>
      </c>
    </row>
    <row r="1358" spans="2:10">
      <c r="B1358" s="240" t="s">
        <v>86</v>
      </c>
      <c r="C1358" s="240">
        <v>353</v>
      </c>
      <c r="D1358" s="240" t="s">
        <v>13</v>
      </c>
      <c r="E1358" s="240">
        <v>-611.47</v>
      </c>
      <c r="F1358" s="240">
        <v>-3334.96</v>
      </c>
      <c r="G1358" s="240">
        <v>-112434.42</v>
      </c>
      <c r="H1358" s="240">
        <v>6427.5680000000002</v>
      </c>
      <c r="I1358" s="240">
        <v>-1112.789</v>
      </c>
      <c r="J1358" s="240">
        <v>8.8510000000000009</v>
      </c>
    </row>
    <row r="1359" spans="2:10">
      <c r="B1359" s="240" t="s">
        <v>86</v>
      </c>
      <c r="C1359" s="240">
        <v>353</v>
      </c>
      <c r="D1359" s="240" t="s">
        <v>14</v>
      </c>
      <c r="E1359" s="240">
        <v>125.34</v>
      </c>
      <c r="F1359" s="240">
        <v>314.57</v>
      </c>
      <c r="G1359" s="240">
        <v>2675.69</v>
      </c>
      <c r="H1359" s="240">
        <v>-556.57399999999996</v>
      </c>
      <c r="I1359" s="240">
        <v>210.33799999999999</v>
      </c>
      <c r="J1359" s="240">
        <v>-12.737</v>
      </c>
    </row>
    <row r="1360" spans="2:10">
      <c r="B1360" s="240" t="s">
        <v>86</v>
      </c>
      <c r="C1360" s="240">
        <v>353</v>
      </c>
      <c r="D1360" s="240" t="s">
        <v>91</v>
      </c>
      <c r="E1360" s="240">
        <v>25.36</v>
      </c>
      <c r="F1360" s="240">
        <v>1.87</v>
      </c>
      <c r="G1360" s="240">
        <v>100.88</v>
      </c>
      <c r="H1360" s="240">
        <v>3.1789999999999998</v>
      </c>
      <c r="I1360" s="240">
        <v>52.334000000000003</v>
      </c>
      <c r="J1360" s="240">
        <v>6.8000000000000005E-2</v>
      </c>
    </row>
    <row r="1361" spans="2:10">
      <c r="B1361" s="240" t="s">
        <v>86</v>
      </c>
      <c r="C1361" s="240">
        <v>353</v>
      </c>
      <c r="D1361" s="240" t="s">
        <v>92</v>
      </c>
      <c r="E1361" s="240">
        <v>3.25</v>
      </c>
      <c r="F1361" s="240">
        <v>6.31</v>
      </c>
      <c r="G1361" s="240">
        <v>163.16</v>
      </c>
      <c r="H1361" s="240">
        <v>11.547000000000001</v>
      </c>
      <c r="I1361" s="240">
        <v>6.577</v>
      </c>
      <c r="J1361" s="240">
        <v>8.3000000000000004E-2</v>
      </c>
    </row>
    <row r="1362" spans="2:10">
      <c r="B1362" s="240" t="s">
        <v>86</v>
      </c>
      <c r="C1362" s="240">
        <v>353</v>
      </c>
      <c r="D1362" s="240" t="s">
        <v>93</v>
      </c>
      <c r="E1362" s="240">
        <v>64.510000000000005</v>
      </c>
      <c r="F1362" s="240">
        <v>4.8</v>
      </c>
      <c r="G1362" s="240">
        <v>232.85</v>
      </c>
      <c r="H1362" s="240">
        <v>8.2289999999999992</v>
      </c>
      <c r="I1362" s="240">
        <v>132.51499999999999</v>
      </c>
      <c r="J1362" s="240">
        <v>0.17499999999999999</v>
      </c>
    </row>
    <row r="1363" spans="2:10">
      <c r="B1363" s="240" t="s">
        <v>86</v>
      </c>
      <c r="C1363" s="240">
        <v>353</v>
      </c>
      <c r="D1363" s="240" t="s">
        <v>94</v>
      </c>
      <c r="E1363" s="240">
        <v>8.06</v>
      </c>
      <c r="F1363" s="240">
        <v>15.19</v>
      </c>
      <c r="G1363" s="240">
        <v>332.16</v>
      </c>
      <c r="H1363" s="240">
        <v>27.462</v>
      </c>
      <c r="I1363" s="240">
        <v>16.225000000000001</v>
      </c>
      <c r="J1363" s="240">
        <v>0.20200000000000001</v>
      </c>
    </row>
    <row r="1364" spans="2:10">
      <c r="B1364" s="240" t="s">
        <v>86</v>
      </c>
      <c r="C1364" s="240">
        <v>353</v>
      </c>
      <c r="D1364" s="240" t="s">
        <v>95</v>
      </c>
      <c r="E1364" s="240">
        <v>4.08</v>
      </c>
      <c r="F1364" s="240">
        <v>-0.26</v>
      </c>
      <c r="G1364" s="240">
        <v>3145.54</v>
      </c>
      <c r="H1364" s="240">
        <v>-5.8000000000000003E-2</v>
      </c>
      <c r="I1364" s="240">
        <v>4.3239999999999998</v>
      </c>
      <c r="J1364" s="240">
        <v>5.0999999999999997E-2</v>
      </c>
    </row>
    <row r="1365" spans="2:10">
      <c r="B1365" s="240" t="s">
        <v>86</v>
      </c>
      <c r="C1365" s="240">
        <v>353</v>
      </c>
      <c r="D1365" s="240" t="s">
        <v>96</v>
      </c>
      <c r="E1365" s="240">
        <v>4.08</v>
      </c>
      <c r="F1365" s="240">
        <v>-0.26</v>
      </c>
      <c r="G1365" s="240">
        <v>3145.54</v>
      </c>
      <c r="H1365" s="240">
        <v>-5.8000000000000003E-2</v>
      </c>
      <c r="I1365" s="240">
        <v>4.3239999999999998</v>
      </c>
      <c r="J1365" s="240">
        <v>5.0999999999999997E-2</v>
      </c>
    </row>
    <row r="1366" spans="2:10">
      <c r="B1366" s="240" t="s">
        <v>86</v>
      </c>
      <c r="C1366" s="240">
        <v>353</v>
      </c>
      <c r="D1366" s="240" t="s">
        <v>97</v>
      </c>
      <c r="E1366" s="240">
        <v>-5.93</v>
      </c>
      <c r="F1366" s="240">
        <v>0.05</v>
      </c>
      <c r="G1366" s="240">
        <v>-19.93</v>
      </c>
      <c r="H1366" s="240">
        <v>-1.4999999999999999E-2</v>
      </c>
      <c r="I1366" s="240">
        <v>-12.307</v>
      </c>
      <c r="J1366" s="240">
        <v>1E-3</v>
      </c>
    </row>
    <row r="1367" spans="2:10">
      <c r="B1367" s="240" t="s">
        <v>86</v>
      </c>
      <c r="C1367" s="240">
        <v>353</v>
      </c>
      <c r="D1367" s="240" t="s">
        <v>98</v>
      </c>
      <c r="E1367" s="240">
        <v>-0.27</v>
      </c>
      <c r="F1367" s="240">
        <v>-1.42</v>
      </c>
      <c r="G1367" s="240">
        <v>-37.590000000000003</v>
      </c>
      <c r="H1367" s="240">
        <v>2.6040000000000001</v>
      </c>
      <c r="I1367" s="240">
        <v>-0.48</v>
      </c>
      <c r="J1367" s="240">
        <v>8.9999999999999993E-3</v>
      </c>
    </row>
    <row r="1368" spans="2:10">
      <c r="B1368" s="240" t="s">
        <v>86</v>
      </c>
      <c r="C1368" s="240">
        <v>353</v>
      </c>
      <c r="D1368" s="240" t="s">
        <v>99</v>
      </c>
      <c r="E1368" s="240">
        <v>-25.88</v>
      </c>
      <c r="F1368" s="240">
        <v>-2</v>
      </c>
      <c r="G1368" s="240">
        <v>2937.22</v>
      </c>
      <c r="H1368" s="240">
        <v>3.766</v>
      </c>
      <c r="I1368" s="240">
        <v>-59.000999999999998</v>
      </c>
      <c r="J1368" s="240">
        <v>8.8999999999999996E-2</v>
      </c>
    </row>
    <row r="1369" spans="2:10">
      <c r="B1369" s="240" t="s">
        <v>86</v>
      </c>
      <c r="C1369" s="240">
        <v>353</v>
      </c>
      <c r="D1369" s="240" t="s">
        <v>100</v>
      </c>
      <c r="E1369" s="240">
        <v>-25.31</v>
      </c>
      <c r="F1369" s="240">
        <v>0.71</v>
      </c>
      <c r="G1369" s="240">
        <v>3059.47</v>
      </c>
      <c r="H1369" s="240">
        <v>-1.6140000000000001</v>
      </c>
      <c r="I1369" s="240">
        <v>-57.945</v>
      </c>
      <c r="J1369" s="240">
        <v>7.9000000000000001E-2</v>
      </c>
    </row>
    <row r="1370" spans="2:10">
      <c r="B1370" s="240" t="s">
        <v>86</v>
      </c>
      <c r="C1370" s="240">
        <v>353</v>
      </c>
      <c r="D1370" s="240" t="s">
        <v>101</v>
      </c>
      <c r="E1370" s="240">
        <v>-25.99</v>
      </c>
      <c r="F1370" s="240">
        <v>-2.2599999999999998</v>
      </c>
      <c r="G1370" s="240">
        <v>2934.32</v>
      </c>
      <c r="H1370" s="240">
        <v>4.234</v>
      </c>
      <c r="I1370" s="240">
        <v>-59.183</v>
      </c>
      <c r="J1370" s="240">
        <v>0.1</v>
      </c>
    </row>
    <row r="1371" spans="2:10">
      <c r="B1371" s="240" t="s">
        <v>86</v>
      </c>
      <c r="C1371" s="240">
        <v>353</v>
      </c>
      <c r="D1371" s="240" t="s">
        <v>102</v>
      </c>
      <c r="E1371" s="240">
        <v>-25.19</v>
      </c>
      <c r="F1371" s="240">
        <v>0.97</v>
      </c>
      <c r="G1371" s="240">
        <v>3062.36</v>
      </c>
      <c r="H1371" s="240">
        <v>-2.0830000000000002</v>
      </c>
      <c r="I1371" s="240">
        <v>-57.762</v>
      </c>
      <c r="J1371" s="240">
        <v>6.9000000000000006E-2</v>
      </c>
    </row>
    <row r="1372" spans="2:10">
      <c r="B1372" s="240" t="s">
        <v>86</v>
      </c>
      <c r="C1372" s="240">
        <v>353</v>
      </c>
      <c r="D1372" s="240" t="s">
        <v>103</v>
      </c>
      <c r="E1372" s="240">
        <v>-25.22</v>
      </c>
      <c r="F1372" s="240">
        <v>-0.44</v>
      </c>
      <c r="G1372" s="240">
        <v>2954.41</v>
      </c>
      <c r="H1372" s="240">
        <v>0.997</v>
      </c>
      <c r="I1372" s="240">
        <v>-57.918999999999997</v>
      </c>
      <c r="J1372" s="240">
        <v>2.5000000000000001E-2</v>
      </c>
    </row>
    <row r="1373" spans="2:10">
      <c r="B1373" s="240" t="s">
        <v>86</v>
      </c>
      <c r="C1373" s="240">
        <v>353</v>
      </c>
      <c r="D1373" s="240" t="s">
        <v>104</v>
      </c>
      <c r="E1373" s="240">
        <v>-24.65</v>
      </c>
      <c r="F1373" s="240">
        <v>2.2599999999999998</v>
      </c>
      <c r="G1373" s="240">
        <v>3076.66</v>
      </c>
      <c r="H1373" s="240">
        <v>-4.383</v>
      </c>
      <c r="I1373" s="240">
        <v>-56.863</v>
      </c>
      <c r="J1373" s="240">
        <v>1.4999999999999999E-2</v>
      </c>
    </row>
    <row r="1374" spans="2:10">
      <c r="B1374" s="240" t="s">
        <v>86</v>
      </c>
      <c r="C1374" s="240">
        <v>353</v>
      </c>
      <c r="D1374" s="240" t="s">
        <v>105</v>
      </c>
      <c r="E1374" s="240">
        <v>-25.33</v>
      </c>
      <c r="F1374" s="240">
        <v>-0.71</v>
      </c>
      <c r="G1374" s="240">
        <v>2951.52</v>
      </c>
      <c r="H1374" s="240">
        <v>1.4650000000000001</v>
      </c>
      <c r="I1374" s="240">
        <v>-58.101999999999997</v>
      </c>
      <c r="J1374" s="240">
        <v>3.5999999999999997E-2</v>
      </c>
    </row>
    <row r="1375" spans="2:10">
      <c r="B1375" s="240" t="s">
        <v>86</v>
      </c>
      <c r="C1375" s="240">
        <v>353</v>
      </c>
      <c r="D1375" s="240" t="s">
        <v>106</v>
      </c>
      <c r="E1375" s="240">
        <v>-24.54</v>
      </c>
      <c r="F1375" s="240">
        <v>2.5299999999999998</v>
      </c>
      <c r="G1375" s="240">
        <v>3079.56</v>
      </c>
      <c r="H1375" s="240">
        <v>-4.8520000000000003</v>
      </c>
      <c r="I1375" s="240">
        <v>-56.68</v>
      </c>
      <c r="J1375" s="240">
        <v>5.0000000000000001E-3</v>
      </c>
    </row>
    <row r="1376" spans="2:10">
      <c r="B1376" s="240" t="s">
        <v>86</v>
      </c>
      <c r="C1376" s="240">
        <v>353</v>
      </c>
      <c r="D1376" s="240" t="s">
        <v>107</v>
      </c>
      <c r="E1376" s="240">
        <v>33.46</v>
      </c>
      <c r="F1376" s="240">
        <v>-1.23</v>
      </c>
      <c r="G1376" s="240">
        <v>3231.61</v>
      </c>
      <c r="H1376" s="240">
        <v>1.498</v>
      </c>
      <c r="I1376" s="240">
        <v>66.593999999999994</v>
      </c>
      <c r="J1376" s="240">
        <v>2.1999999999999999E-2</v>
      </c>
    </row>
    <row r="1377" spans="2:10">
      <c r="B1377" s="240" t="s">
        <v>86</v>
      </c>
      <c r="C1377" s="240">
        <v>353</v>
      </c>
      <c r="D1377" s="240" t="s">
        <v>108</v>
      </c>
      <c r="E1377" s="240">
        <v>34.03</v>
      </c>
      <c r="F1377" s="240">
        <v>1.47</v>
      </c>
      <c r="G1377" s="240">
        <v>3353.86</v>
      </c>
      <c r="H1377" s="240">
        <v>-3.8820000000000001</v>
      </c>
      <c r="I1377" s="240">
        <v>67.649000000000001</v>
      </c>
      <c r="J1377" s="240">
        <v>1.2E-2</v>
      </c>
    </row>
    <row r="1378" spans="2:10">
      <c r="B1378" s="240" t="s">
        <v>86</v>
      </c>
      <c r="C1378" s="240">
        <v>353</v>
      </c>
      <c r="D1378" s="240" t="s">
        <v>109</v>
      </c>
      <c r="E1378" s="240">
        <v>33.35</v>
      </c>
      <c r="F1378" s="240">
        <v>-1.5</v>
      </c>
      <c r="G1378" s="240">
        <v>3228.71</v>
      </c>
      <c r="H1378" s="240">
        <v>1.966</v>
      </c>
      <c r="I1378" s="240">
        <v>66.411000000000001</v>
      </c>
      <c r="J1378" s="240">
        <v>3.2000000000000001E-2</v>
      </c>
    </row>
    <row r="1379" spans="2:10">
      <c r="B1379" s="240" t="s">
        <v>86</v>
      </c>
      <c r="C1379" s="240">
        <v>353</v>
      </c>
      <c r="D1379" s="240" t="s">
        <v>110</v>
      </c>
      <c r="E1379" s="240">
        <v>34.14</v>
      </c>
      <c r="F1379" s="240">
        <v>1.74</v>
      </c>
      <c r="G1379" s="240">
        <v>3356.75</v>
      </c>
      <c r="H1379" s="240">
        <v>-4.351</v>
      </c>
      <c r="I1379" s="240">
        <v>67.831999999999994</v>
      </c>
      <c r="J1379" s="240">
        <v>1E-3</v>
      </c>
    </row>
    <row r="1380" spans="2:10">
      <c r="B1380" s="240" t="s">
        <v>86</v>
      </c>
      <c r="C1380" s="240">
        <v>353</v>
      </c>
      <c r="D1380" s="240" t="s">
        <v>111</v>
      </c>
      <c r="E1380" s="240">
        <v>32.81</v>
      </c>
      <c r="F1380" s="240">
        <v>-2.78</v>
      </c>
      <c r="G1380" s="240">
        <v>3214.41</v>
      </c>
      <c r="H1380" s="240">
        <v>4.2670000000000003</v>
      </c>
      <c r="I1380" s="240">
        <v>65.512</v>
      </c>
      <c r="J1380" s="240">
        <v>8.5999999999999993E-2</v>
      </c>
    </row>
    <row r="1381" spans="2:10">
      <c r="B1381" s="240" t="s">
        <v>86</v>
      </c>
      <c r="C1381" s="240">
        <v>353</v>
      </c>
      <c r="D1381" s="240" t="s">
        <v>112</v>
      </c>
      <c r="E1381" s="240">
        <v>33.380000000000003</v>
      </c>
      <c r="F1381" s="240">
        <v>-0.08</v>
      </c>
      <c r="G1381" s="240">
        <v>3336.66</v>
      </c>
      <c r="H1381" s="240">
        <v>-1.113</v>
      </c>
      <c r="I1381" s="240">
        <v>66.566999999999993</v>
      </c>
      <c r="J1381" s="240">
        <v>7.5999999999999998E-2</v>
      </c>
    </row>
    <row r="1382" spans="2:10">
      <c r="B1382" s="240" t="s">
        <v>86</v>
      </c>
      <c r="C1382" s="240">
        <v>353</v>
      </c>
      <c r="D1382" s="240" t="s">
        <v>113</v>
      </c>
      <c r="E1382" s="240">
        <v>32.700000000000003</v>
      </c>
      <c r="F1382" s="240">
        <v>-3.05</v>
      </c>
      <c r="G1382" s="240">
        <v>3211.52</v>
      </c>
      <c r="H1382" s="240">
        <v>4.7350000000000003</v>
      </c>
      <c r="I1382" s="240">
        <v>65.328999999999994</v>
      </c>
      <c r="J1382" s="240">
        <v>9.7000000000000003E-2</v>
      </c>
    </row>
    <row r="1383" spans="2:10">
      <c r="B1383" s="240" t="s">
        <v>86</v>
      </c>
      <c r="C1383" s="240">
        <v>353</v>
      </c>
      <c r="D1383" s="240" t="s">
        <v>114</v>
      </c>
      <c r="E1383" s="240">
        <v>33.49</v>
      </c>
      <c r="F1383" s="240">
        <v>0.19</v>
      </c>
      <c r="G1383" s="240">
        <v>3339.56</v>
      </c>
      <c r="H1383" s="240">
        <v>-1.5820000000000001</v>
      </c>
      <c r="I1383" s="240">
        <v>66.75</v>
      </c>
      <c r="J1383" s="240">
        <v>6.5000000000000002E-2</v>
      </c>
    </row>
    <row r="1384" spans="2:10">
      <c r="B1384" s="240" t="s">
        <v>86</v>
      </c>
      <c r="C1384" s="240">
        <v>353</v>
      </c>
      <c r="D1384" s="240" t="s">
        <v>115</v>
      </c>
      <c r="E1384" s="240">
        <v>-4.2699999999999996</v>
      </c>
      <c r="F1384" s="240">
        <v>-6.32</v>
      </c>
      <c r="G1384" s="240">
        <v>2866.01</v>
      </c>
      <c r="H1384" s="240">
        <v>11.856999999999999</v>
      </c>
      <c r="I1384" s="240">
        <v>-13.061999999999999</v>
      </c>
      <c r="J1384" s="240">
        <v>8.5999999999999993E-2</v>
      </c>
    </row>
    <row r="1385" spans="2:10">
      <c r="B1385" s="240" t="s">
        <v>86</v>
      </c>
      <c r="C1385" s="240">
        <v>353</v>
      </c>
      <c r="D1385" s="240" t="s">
        <v>116</v>
      </c>
      <c r="E1385" s="240">
        <v>9.98</v>
      </c>
      <c r="F1385" s="240">
        <v>-6.07</v>
      </c>
      <c r="G1385" s="240">
        <v>2942.37</v>
      </c>
      <c r="H1385" s="240">
        <v>11.167999999999999</v>
      </c>
      <c r="I1385" s="240">
        <v>17.231999999999999</v>
      </c>
      <c r="J1385" s="240">
        <v>6.6000000000000003E-2</v>
      </c>
    </row>
    <row r="1386" spans="2:10">
      <c r="B1386" s="240" t="s">
        <v>86</v>
      </c>
      <c r="C1386" s="240">
        <v>353</v>
      </c>
      <c r="D1386" s="240" t="s">
        <v>117</v>
      </c>
      <c r="E1386" s="240">
        <v>-4.07</v>
      </c>
      <c r="F1386" s="240">
        <v>-5.86</v>
      </c>
      <c r="G1386" s="240">
        <v>2871.17</v>
      </c>
      <c r="H1386" s="240">
        <v>11.026999999999999</v>
      </c>
      <c r="I1386" s="240">
        <v>-12.737</v>
      </c>
      <c r="J1386" s="240">
        <v>6.7000000000000004E-2</v>
      </c>
    </row>
    <row r="1387" spans="2:10">
      <c r="B1387" s="240" t="s">
        <v>86</v>
      </c>
      <c r="C1387" s="240">
        <v>353</v>
      </c>
      <c r="D1387" s="240" t="s">
        <v>118</v>
      </c>
      <c r="E1387" s="240">
        <v>9.7799999999999994</v>
      </c>
      <c r="F1387" s="240">
        <v>-6.53</v>
      </c>
      <c r="G1387" s="240">
        <v>2937.21</v>
      </c>
      <c r="H1387" s="240">
        <v>11.999000000000001</v>
      </c>
      <c r="I1387" s="240">
        <v>16.908000000000001</v>
      </c>
      <c r="J1387" s="240">
        <v>8.5999999999999993E-2</v>
      </c>
    </row>
    <row r="1388" spans="2:10">
      <c r="B1388" s="240" t="s">
        <v>86</v>
      </c>
      <c r="C1388" s="240">
        <v>353</v>
      </c>
      <c r="D1388" s="240" t="s">
        <v>119</v>
      </c>
      <c r="E1388" s="240">
        <v>-4.63</v>
      </c>
      <c r="F1388" s="240">
        <v>-7.2</v>
      </c>
      <c r="G1388" s="240">
        <v>2856.37</v>
      </c>
      <c r="H1388" s="240">
        <v>13.419</v>
      </c>
      <c r="I1388" s="240">
        <v>-13.672000000000001</v>
      </c>
      <c r="J1388" s="240">
        <v>0.122</v>
      </c>
    </row>
    <row r="1389" spans="2:10">
      <c r="B1389" s="240" t="s">
        <v>86</v>
      </c>
      <c r="C1389" s="240">
        <v>353</v>
      </c>
      <c r="D1389" s="240" t="s">
        <v>120</v>
      </c>
      <c r="E1389" s="240">
        <v>9.61</v>
      </c>
      <c r="F1389" s="240">
        <v>-6.94</v>
      </c>
      <c r="G1389" s="240">
        <v>2932.72</v>
      </c>
      <c r="H1389" s="240">
        <v>12.73</v>
      </c>
      <c r="I1389" s="240">
        <v>16.623000000000001</v>
      </c>
      <c r="J1389" s="240">
        <v>0.10199999999999999</v>
      </c>
    </row>
    <row r="1390" spans="2:10">
      <c r="B1390" s="240" t="s">
        <v>86</v>
      </c>
      <c r="C1390" s="240">
        <v>353</v>
      </c>
      <c r="D1390" s="240" t="s">
        <v>121</v>
      </c>
      <c r="E1390" s="240">
        <v>-4.4400000000000004</v>
      </c>
      <c r="F1390" s="240">
        <v>-6.73</v>
      </c>
      <c r="G1390" s="240">
        <v>2861.52</v>
      </c>
      <c r="H1390" s="240">
        <v>12.587999999999999</v>
      </c>
      <c r="I1390" s="240">
        <v>-13.347</v>
      </c>
      <c r="J1390" s="240">
        <v>0.10299999999999999</v>
      </c>
    </row>
    <row r="1391" spans="2:10">
      <c r="B1391" s="240" t="s">
        <v>86</v>
      </c>
      <c r="C1391" s="240">
        <v>353</v>
      </c>
      <c r="D1391" s="240" t="s">
        <v>122</v>
      </c>
      <c r="E1391" s="240">
        <v>9.42</v>
      </c>
      <c r="F1391" s="240">
        <v>-7.41</v>
      </c>
      <c r="G1391" s="240">
        <v>2927.57</v>
      </c>
      <c r="H1391" s="240">
        <v>13.56</v>
      </c>
      <c r="I1391" s="240">
        <v>16.297999999999998</v>
      </c>
      <c r="J1391" s="240">
        <v>0.122</v>
      </c>
    </row>
    <row r="1392" spans="2:10">
      <c r="B1392" s="240" t="s">
        <v>86</v>
      </c>
      <c r="C1392" s="240">
        <v>353</v>
      </c>
      <c r="D1392" s="240" t="s">
        <v>123</v>
      </c>
      <c r="E1392" s="240">
        <v>-1.83</v>
      </c>
      <c r="F1392" s="240">
        <v>5.55</v>
      </c>
      <c r="G1392" s="240">
        <v>3348.7</v>
      </c>
      <c r="H1392" s="240">
        <v>-11.284000000000001</v>
      </c>
      <c r="I1392" s="240">
        <v>-8.5839999999999996</v>
      </c>
      <c r="J1392" s="240">
        <v>3.5000000000000003E-2</v>
      </c>
    </row>
    <row r="1393" spans="2:10">
      <c r="B1393" s="240" t="s">
        <v>86</v>
      </c>
      <c r="C1393" s="240">
        <v>353</v>
      </c>
      <c r="D1393" s="240" t="s">
        <v>124</v>
      </c>
      <c r="E1393" s="240">
        <v>12.42</v>
      </c>
      <c r="F1393" s="240">
        <v>5.8</v>
      </c>
      <c r="G1393" s="240">
        <v>3425.06</v>
      </c>
      <c r="H1393" s="240">
        <v>-11.973000000000001</v>
      </c>
      <c r="I1393" s="240">
        <v>21.71</v>
      </c>
      <c r="J1393" s="240">
        <v>1.4999999999999999E-2</v>
      </c>
    </row>
    <row r="1394" spans="2:10">
      <c r="B1394" s="240" t="s">
        <v>86</v>
      </c>
      <c r="C1394" s="240">
        <v>353</v>
      </c>
      <c r="D1394" s="240" t="s">
        <v>125</v>
      </c>
      <c r="E1394" s="240">
        <v>-1.63</v>
      </c>
      <c r="F1394" s="240">
        <v>6.01</v>
      </c>
      <c r="G1394" s="240">
        <v>3353.86</v>
      </c>
      <c r="H1394" s="240">
        <v>-12.115</v>
      </c>
      <c r="I1394" s="240">
        <v>-8.26</v>
      </c>
      <c r="J1394" s="240">
        <v>1.6E-2</v>
      </c>
    </row>
    <row r="1395" spans="2:10">
      <c r="B1395" s="240" t="s">
        <v>86</v>
      </c>
      <c r="C1395" s="240">
        <v>353</v>
      </c>
      <c r="D1395" s="240" t="s">
        <v>126</v>
      </c>
      <c r="E1395" s="240">
        <v>12.22</v>
      </c>
      <c r="F1395" s="240">
        <v>5.34</v>
      </c>
      <c r="G1395" s="240">
        <v>3419.9</v>
      </c>
      <c r="H1395" s="240">
        <v>-11.143000000000001</v>
      </c>
      <c r="I1395" s="240">
        <v>21.385000000000002</v>
      </c>
      <c r="J1395" s="240">
        <v>3.4000000000000002E-2</v>
      </c>
    </row>
    <row r="1396" spans="2:10">
      <c r="B1396" s="240" t="s">
        <v>86</v>
      </c>
      <c r="C1396" s="240">
        <v>353</v>
      </c>
      <c r="D1396" s="240" t="s">
        <v>127</v>
      </c>
      <c r="E1396" s="240">
        <v>-1.46</v>
      </c>
      <c r="F1396" s="240">
        <v>6.42</v>
      </c>
      <c r="G1396" s="240">
        <v>3358.35</v>
      </c>
      <c r="H1396" s="240">
        <v>-12.846</v>
      </c>
      <c r="I1396" s="240">
        <v>-7.9749999999999996</v>
      </c>
      <c r="J1396" s="240">
        <v>-1E-3</v>
      </c>
    </row>
    <row r="1397" spans="2:10">
      <c r="B1397" s="240" t="s">
        <v>86</v>
      </c>
      <c r="C1397" s="240">
        <v>353</v>
      </c>
      <c r="D1397" s="240" t="s">
        <v>128</v>
      </c>
      <c r="E1397" s="240">
        <v>12.79</v>
      </c>
      <c r="F1397" s="240">
        <v>6.68</v>
      </c>
      <c r="G1397" s="240">
        <v>3434.71</v>
      </c>
      <c r="H1397" s="240">
        <v>-13.535</v>
      </c>
      <c r="I1397" s="240">
        <v>22.32</v>
      </c>
      <c r="J1397" s="240">
        <v>-2.1000000000000001E-2</v>
      </c>
    </row>
    <row r="1398" spans="2:10">
      <c r="B1398" s="240" t="s">
        <v>86</v>
      </c>
      <c r="C1398" s="240">
        <v>353</v>
      </c>
      <c r="D1398" s="240" t="s">
        <v>129</v>
      </c>
      <c r="E1398" s="240">
        <v>-1.26</v>
      </c>
      <c r="F1398" s="240">
        <v>6.89</v>
      </c>
      <c r="G1398" s="240">
        <v>3363.51</v>
      </c>
      <c r="H1398" s="240">
        <v>-13.677</v>
      </c>
      <c r="I1398" s="240">
        <v>-7.65</v>
      </c>
      <c r="J1398" s="240">
        <v>-0.02</v>
      </c>
    </row>
    <row r="1399" spans="2:10">
      <c r="B1399" s="240" t="s">
        <v>86</v>
      </c>
      <c r="C1399" s="240">
        <v>353</v>
      </c>
      <c r="D1399" s="240" t="s">
        <v>130</v>
      </c>
      <c r="E1399" s="240">
        <v>12.59</v>
      </c>
      <c r="F1399" s="240">
        <v>6.21</v>
      </c>
      <c r="G1399" s="240">
        <v>3429.55</v>
      </c>
      <c r="H1399" s="240">
        <v>-12.705</v>
      </c>
      <c r="I1399" s="240">
        <v>21.995000000000001</v>
      </c>
      <c r="J1399" s="240">
        <v>-2E-3</v>
      </c>
    </row>
    <row r="1400" spans="2:10">
      <c r="B1400" s="240" t="s">
        <v>86</v>
      </c>
      <c r="C1400" s="240">
        <v>353</v>
      </c>
      <c r="D1400" s="240" t="s">
        <v>131</v>
      </c>
      <c r="E1400" s="240">
        <v>-19.95</v>
      </c>
      <c r="F1400" s="240">
        <v>-2.04</v>
      </c>
      <c r="G1400" s="240">
        <v>2957.15</v>
      </c>
      <c r="H1400" s="240">
        <v>3.7810000000000001</v>
      </c>
      <c r="I1400" s="240">
        <v>-46.694000000000003</v>
      </c>
      <c r="J1400" s="240">
        <v>8.8999999999999996E-2</v>
      </c>
    </row>
    <row r="1401" spans="2:10">
      <c r="B1401" s="240" t="s">
        <v>86</v>
      </c>
      <c r="C1401" s="240">
        <v>353</v>
      </c>
      <c r="D1401" s="240" t="s">
        <v>132</v>
      </c>
      <c r="E1401" s="240">
        <v>-19.38</v>
      </c>
      <c r="F1401" s="240">
        <v>0.67</v>
      </c>
      <c r="G1401" s="240">
        <v>3079.4</v>
      </c>
      <c r="H1401" s="240">
        <v>-1.599</v>
      </c>
      <c r="I1401" s="240">
        <v>-45.639000000000003</v>
      </c>
      <c r="J1401" s="240">
        <v>7.9000000000000001E-2</v>
      </c>
    </row>
    <row r="1402" spans="2:10">
      <c r="B1402" s="240" t="s">
        <v>86</v>
      </c>
      <c r="C1402" s="240">
        <v>353</v>
      </c>
      <c r="D1402" s="240" t="s">
        <v>133</v>
      </c>
      <c r="E1402" s="240">
        <v>-20.059999999999999</v>
      </c>
      <c r="F1402" s="240">
        <v>-2.2999999999999998</v>
      </c>
      <c r="G1402" s="240">
        <v>2954.25</v>
      </c>
      <c r="H1402" s="240">
        <v>4.2489999999999997</v>
      </c>
      <c r="I1402" s="240">
        <v>-46.877000000000002</v>
      </c>
      <c r="J1402" s="240">
        <v>0.1</v>
      </c>
    </row>
    <row r="1403" spans="2:10">
      <c r="B1403" s="240" t="s">
        <v>86</v>
      </c>
      <c r="C1403" s="240">
        <v>353</v>
      </c>
      <c r="D1403" s="240" t="s">
        <v>134</v>
      </c>
      <c r="E1403" s="240">
        <v>-19.27</v>
      </c>
      <c r="F1403" s="240">
        <v>0.93</v>
      </c>
      <c r="G1403" s="240">
        <v>3082.29</v>
      </c>
      <c r="H1403" s="240">
        <v>-2.0680000000000001</v>
      </c>
      <c r="I1403" s="240">
        <v>-45.456000000000003</v>
      </c>
      <c r="J1403" s="240">
        <v>6.8000000000000005E-2</v>
      </c>
    </row>
    <row r="1404" spans="2:10">
      <c r="B1404" s="240" t="s">
        <v>86</v>
      </c>
      <c r="C1404" s="240">
        <v>353</v>
      </c>
      <c r="D1404" s="240" t="s">
        <v>135</v>
      </c>
      <c r="E1404" s="240">
        <v>-19.3</v>
      </c>
      <c r="F1404" s="240">
        <v>-0.49</v>
      </c>
      <c r="G1404" s="240">
        <v>2974.34</v>
      </c>
      <c r="H1404" s="240">
        <v>1.012</v>
      </c>
      <c r="I1404" s="240">
        <v>-45.612000000000002</v>
      </c>
      <c r="J1404" s="240">
        <v>2.5000000000000001E-2</v>
      </c>
    </row>
    <row r="1405" spans="2:10">
      <c r="B1405" s="240" t="s">
        <v>86</v>
      </c>
      <c r="C1405" s="240">
        <v>353</v>
      </c>
      <c r="D1405" s="240" t="s">
        <v>136</v>
      </c>
      <c r="E1405" s="240">
        <v>-18.73</v>
      </c>
      <c r="F1405" s="240">
        <v>2.2200000000000002</v>
      </c>
      <c r="G1405" s="240">
        <v>3096.59</v>
      </c>
      <c r="H1405" s="240">
        <v>-4.3680000000000003</v>
      </c>
      <c r="I1405" s="240">
        <v>-44.557000000000002</v>
      </c>
      <c r="J1405" s="240">
        <v>1.4999999999999999E-2</v>
      </c>
    </row>
    <row r="1406" spans="2:10">
      <c r="B1406" s="240" t="s">
        <v>86</v>
      </c>
      <c r="C1406" s="240">
        <v>353</v>
      </c>
      <c r="D1406" s="240" t="s">
        <v>137</v>
      </c>
      <c r="E1406" s="240">
        <v>-19.41</v>
      </c>
      <c r="F1406" s="240">
        <v>-0.75</v>
      </c>
      <c r="G1406" s="240">
        <v>2971.45</v>
      </c>
      <c r="H1406" s="240">
        <v>1.48</v>
      </c>
      <c r="I1406" s="240">
        <v>-45.795000000000002</v>
      </c>
      <c r="J1406" s="240">
        <v>3.5999999999999997E-2</v>
      </c>
    </row>
    <row r="1407" spans="2:10">
      <c r="B1407" s="240" t="s">
        <v>86</v>
      </c>
      <c r="C1407" s="240">
        <v>353</v>
      </c>
      <c r="D1407" s="240" t="s">
        <v>138</v>
      </c>
      <c r="E1407" s="240">
        <v>-18.61</v>
      </c>
      <c r="F1407" s="240">
        <v>2.48</v>
      </c>
      <c r="G1407" s="240">
        <v>3099.49</v>
      </c>
      <c r="H1407" s="240">
        <v>-4.8369999999999997</v>
      </c>
      <c r="I1407" s="240">
        <v>-44.374000000000002</v>
      </c>
      <c r="J1407" s="240">
        <v>4.0000000000000001E-3</v>
      </c>
    </row>
    <row r="1408" spans="2:10">
      <c r="B1408" s="240" t="s">
        <v>86</v>
      </c>
      <c r="C1408" s="240">
        <v>353</v>
      </c>
      <c r="D1408" s="240" t="s">
        <v>139</v>
      </c>
      <c r="E1408" s="240">
        <v>-4</v>
      </c>
      <c r="F1408" s="240">
        <v>-4.9000000000000004</v>
      </c>
      <c r="G1408" s="240">
        <v>2903.6</v>
      </c>
      <c r="H1408" s="240">
        <v>9.2530000000000001</v>
      </c>
      <c r="I1408" s="240">
        <v>-12.582000000000001</v>
      </c>
      <c r="J1408" s="240">
        <v>7.6999999999999999E-2</v>
      </c>
    </row>
    <row r="1409" spans="2:10">
      <c r="B1409" s="240" t="s">
        <v>86</v>
      </c>
      <c r="C1409" s="240">
        <v>353</v>
      </c>
      <c r="D1409" s="240" t="s">
        <v>140</v>
      </c>
      <c r="E1409" s="240">
        <v>10.25</v>
      </c>
      <c r="F1409" s="240">
        <v>-4.6399999999999997</v>
      </c>
      <c r="G1409" s="240">
        <v>2979.96</v>
      </c>
      <c r="H1409" s="240">
        <v>8.5640000000000001</v>
      </c>
      <c r="I1409" s="240">
        <v>17.713000000000001</v>
      </c>
      <c r="J1409" s="240">
        <v>5.7000000000000002E-2</v>
      </c>
    </row>
    <row r="1410" spans="2:10">
      <c r="B1410" s="240" t="s">
        <v>86</v>
      </c>
      <c r="C1410" s="240">
        <v>353</v>
      </c>
      <c r="D1410" s="240" t="s">
        <v>141</v>
      </c>
      <c r="E1410" s="240">
        <v>-3.8</v>
      </c>
      <c r="F1410" s="240">
        <v>-4.4400000000000004</v>
      </c>
      <c r="G1410" s="240">
        <v>2908.76</v>
      </c>
      <c r="H1410" s="240">
        <v>8.423</v>
      </c>
      <c r="I1410" s="240">
        <v>-12.257</v>
      </c>
      <c r="J1410" s="240">
        <v>5.8000000000000003E-2</v>
      </c>
    </row>
    <row r="1411" spans="2:10">
      <c r="B1411" s="240" t="s">
        <v>86</v>
      </c>
      <c r="C1411" s="240">
        <v>353</v>
      </c>
      <c r="D1411" s="240" t="s">
        <v>142</v>
      </c>
      <c r="E1411" s="240">
        <v>10.050000000000001</v>
      </c>
      <c r="F1411" s="240">
        <v>-5.1100000000000003</v>
      </c>
      <c r="G1411" s="240">
        <v>2974.8</v>
      </c>
      <c r="H1411" s="240">
        <v>9.3949999999999996</v>
      </c>
      <c r="I1411" s="240">
        <v>17.388000000000002</v>
      </c>
      <c r="J1411" s="240">
        <v>7.5999999999999998E-2</v>
      </c>
    </row>
    <row r="1412" spans="2:10">
      <c r="B1412" s="240" t="s">
        <v>86</v>
      </c>
      <c r="C1412" s="240">
        <v>353</v>
      </c>
      <c r="D1412" s="240" t="s">
        <v>143</v>
      </c>
      <c r="E1412" s="240">
        <v>-4.37</v>
      </c>
      <c r="F1412" s="240">
        <v>-5.78</v>
      </c>
      <c r="G1412" s="240">
        <v>2893.96</v>
      </c>
      <c r="H1412" s="240">
        <v>10.815</v>
      </c>
      <c r="I1412" s="240">
        <v>-13.191000000000001</v>
      </c>
      <c r="J1412" s="240">
        <v>0.113</v>
      </c>
    </row>
    <row r="1413" spans="2:10">
      <c r="B1413" s="240" t="s">
        <v>86</v>
      </c>
      <c r="C1413" s="240">
        <v>353</v>
      </c>
      <c r="D1413" s="240" t="s">
        <v>144</v>
      </c>
      <c r="E1413" s="240">
        <v>9.8800000000000008</v>
      </c>
      <c r="F1413" s="240">
        <v>-5.52</v>
      </c>
      <c r="G1413" s="240">
        <v>2970.32</v>
      </c>
      <c r="H1413" s="240">
        <v>10.125999999999999</v>
      </c>
      <c r="I1413" s="240">
        <v>17.103000000000002</v>
      </c>
      <c r="J1413" s="240">
        <v>9.2999999999999999E-2</v>
      </c>
    </row>
    <row r="1414" spans="2:10">
      <c r="B1414" s="240" t="s">
        <v>86</v>
      </c>
      <c r="C1414" s="240">
        <v>353</v>
      </c>
      <c r="D1414" s="240" t="s">
        <v>145</v>
      </c>
      <c r="E1414" s="240">
        <v>-4.17</v>
      </c>
      <c r="F1414" s="240">
        <v>-5.31</v>
      </c>
      <c r="G1414" s="240">
        <v>2899.12</v>
      </c>
      <c r="H1414" s="240">
        <v>9.984</v>
      </c>
      <c r="I1414" s="240">
        <v>-12.867000000000001</v>
      </c>
      <c r="J1414" s="240">
        <v>9.4E-2</v>
      </c>
    </row>
    <row r="1415" spans="2:10">
      <c r="B1415" s="240" t="s">
        <v>86</v>
      </c>
      <c r="C1415" s="240">
        <v>353</v>
      </c>
      <c r="D1415" s="240" t="s">
        <v>146</v>
      </c>
      <c r="E1415" s="240">
        <v>9.68</v>
      </c>
      <c r="F1415" s="240">
        <v>-5.99</v>
      </c>
      <c r="G1415" s="240">
        <v>2965.16</v>
      </c>
      <c r="H1415" s="240">
        <v>10.956</v>
      </c>
      <c r="I1415" s="240">
        <v>16.777999999999999</v>
      </c>
      <c r="J1415" s="240">
        <v>0.113</v>
      </c>
    </row>
    <row r="1416" spans="2:10">
      <c r="B1416" s="240" t="s">
        <v>86</v>
      </c>
      <c r="C1416" s="240">
        <v>353</v>
      </c>
      <c r="D1416" s="240" t="s">
        <v>147</v>
      </c>
      <c r="E1416" s="240">
        <v>-4.2699999999999996</v>
      </c>
      <c r="F1416" s="240">
        <v>-0.14000000000000001</v>
      </c>
      <c r="G1416" s="240">
        <v>4774.67</v>
      </c>
      <c r="H1416" s="240">
        <v>-0.151</v>
      </c>
      <c r="I1416" s="240">
        <v>-13.666</v>
      </c>
      <c r="J1416" s="240">
        <v>7.6999999999999999E-2</v>
      </c>
    </row>
    <row r="1417" spans="2:10">
      <c r="B1417" s="240" t="s">
        <v>86</v>
      </c>
      <c r="C1417" s="240">
        <v>353</v>
      </c>
      <c r="D1417" s="240" t="s">
        <v>148</v>
      </c>
      <c r="E1417" s="240">
        <v>13.82</v>
      </c>
      <c r="F1417" s="240">
        <v>-0.28000000000000003</v>
      </c>
      <c r="G1417" s="240">
        <v>4835.99</v>
      </c>
      <c r="H1417" s="240">
        <v>-9.1999999999999998E-2</v>
      </c>
      <c r="I1417" s="240">
        <v>23.954999999999998</v>
      </c>
      <c r="J1417" s="240">
        <v>7.5999999999999998E-2</v>
      </c>
    </row>
    <row r="1418" spans="2:10">
      <c r="B1418" s="240" t="s">
        <v>86</v>
      </c>
      <c r="C1418" s="240">
        <v>353</v>
      </c>
      <c r="D1418" s="240" t="s">
        <v>149</v>
      </c>
      <c r="E1418" s="240">
        <v>4.3600000000000003</v>
      </c>
      <c r="F1418" s="240">
        <v>-2.37</v>
      </c>
      <c r="G1418" s="240">
        <v>4747.47</v>
      </c>
      <c r="H1418" s="240">
        <v>3.85</v>
      </c>
      <c r="I1418" s="240">
        <v>4.4089999999999998</v>
      </c>
      <c r="J1418" s="240">
        <v>0.09</v>
      </c>
    </row>
    <row r="1419" spans="2:10">
      <c r="B1419" s="240" t="s">
        <v>86</v>
      </c>
      <c r="C1419" s="240">
        <v>353</v>
      </c>
      <c r="D1419" s="240" t="s">
        <v>150</v>
      </c>
      <c r="E1419" s="240">
        <v>5.18</v>
      </c>
      <c r="F1419" s="240">
        <v>1.95</v>
      </c>
      <c r="G1419" s="240">
        <v>4863.1899999999996</v>
      </c>
      <c r="H1419" s="240">
        <v>-4.093</v>
      </c>
      <c r="I1419" s="240">
        <v>5.88</v>
      </c>
      <c r="J1419" s="240">
        <v>6.3E-2</v>
      </c>
    </row>
    <row r="1420" spans="2:10">
      <c r="B1420" s="240" t="s">
        <v>86</v>
      </c>
      <c r="C1420" s="240">
        <v>353</v>
      </c>
      <c r="D1420" s="240" t="s">
        <v>151</v>
      </c>
      <c r="E1420" s="240">
        <v>36.340000000000003</v>
      </c>
      <c r="F1420" s="240">
        <v>3.55</v>
      </c>
      <c r="G1420" s="240">
        <v>3315.3</v>
      </c>
      <c r="H1420" s="240">
        <v>6.6</v>
      </c>
      <c r="I1420" s="240">
        <v>70.938000000000002</v>
      </c>
      <c r="J1420" s="240">
        <v>0.14399999999999999</v>
      </c>
    </row>
    <row r="1421" spans="2:10">
      <c r="B1421" s="240" t="s">
        <v>86</v>
      </c>
      <c r="C1421" s="240">
        <v>353</v>
      </c>
      <c r="D1421" s="240" t="s">
        <v>152</v>
      </c>
      <c r="E1421" s="240">
        <v>-28.19</v>
      </c>
      <c r="F1421" s="240">
        <v>-4.07</v>
      </c>
      <c r="G1421" s="240">
        <v>2975.78</v>
      </c>
      <c r="H1421" s="240">
        <v>-6.7160000000000002</v>
      </c>
      <c r="I1421" s="240">
        <v>-62.289000000000001</v>
      </c>
      <c r="J1421" s="240">
        <v>-4.2999999999999997E-2</v>
      </c>
    </row>
    <row r="1422" spans="2:10">
      <c r="B1422" s="240" t="s">
        <v>86</v>
      </c>
      <c r="C1422" s="240">
        <v>353</v>
      </c>
      <c r="D1422" s="240" t="s">
        <v>153</v>
      </c>
      <c r="E1422" s="240">
        <v>20.86</v>
      </c>
      <c r="F1422" s="240">
        <v>6.66</v>
      </c>
      <c r="G1422" s="240">
        <v>3358.89</v>
      </c>
      <c r="H1422" s="240">
        <v>12.457000000000001</v>
      </c>
      <c r="I1422" s="240">
        <v>38.908000000000001</v>
      </c>
      <c r="J1422" s="240">
        <v>0.155</v>
      </c>
    </row>
    <row r="1423" spans="2:10">
      <c r="B1423" s="240" t="s">
        <v>86</v>
      </c>
      <c r="C1423" s="240">
        <v>353</v>
      </c>
      <c r="D1423" s="240" t="s">
        <v>154</v>
      </c>
      <c r="E1423" s="240">
        <v>-12.71</v>
      </c>
      <c r="F1423" s="240">
        <v>-7.18</v>
      </c>
      <c r="G1423" s="240">
        <v>2932.18</v>
      </c>
      <c r="H1423" s="240">
        <v>-12.573</v>
      </c>
      <c r="I1423" s="240">
        <v>-30.26</v>
      </c>
      <c r="J1423" s="240">
        <v>-5.3999999999999999E-2</v>
      </c>
    </row>
    <row r="1424" spans="2:10">
      <c r="B1424" s="240" t="s">
        <v>86</v>
      </c>
      <c r="C1424" s="240">
        <v>353</v>
      </c>
      <c r="D1424" s="240" t="s">
        <v>155</v>
      </c>
      <c r="E1424" s="240">
        <v>71.010000000000005</v>
      </c>
      <c r="F1424" s="240">
        <v>9.1</v>
      </c>
      <c r="G1424" s="240">
        <v>3478.03</v>
      </c>
      <c r="H1424" s="240">
        <v>16.408999999999999</v>
      </c>
      <c r="I1424" s="240">
        <v>141.70699999999999</v>
      </c>
      <c r="J1424" s="240">
        <v>0.28599999999999998</v>
      </c>
    </row>
    <row r="1425" spans="2:10">
      <c r="B1425" s="240" t="s">
        <v>86</v>
      </c>
      <c r="C1425" s="240">
        <v>353</v>
      </c>
      <c r="D1425" s="240" t="s">
        <v>156</v>
      </c>
      <c r="E1425" s="240">
        <v>-62.85</v>
      </c>
      <c r="F1425" s="240">
        <v>-9.6199999999999992</v>
      </c>
      <c r="G1425" s="240">
        <v>2813.04</v>
      </c>
      <c r="H1425" s="240">
        <v>-16.524999999999999</v>
      </c>
      <c r="I1425" s="240">
        <v>-133.059</v>
      </c>
      <c r="J1425" s="240">
        <v>-0.185</v>
      </c>
    </row>
    <row r="1426" spans="2:10">
      <c r="B1426" s="240" t="s">
        <v>86</v>
      </c>
      <c r="C1426" s="240">
        <v>353</v>
      </c>
      <c r="D1426" s="240" t="s">
        <v>157</v>
      </c>
      <c r="E1426" s="240">
        <v>31.49</v>
      </c>
      <c r="F1426" s="240">
        <v>16.37</v>
      </c>
      <c r="G1426" s="240">
        <v>3547.56</v>
      </c>
      <c r="H1426" s="240">
        <v>29.873000000000001</v>
      </c>
      <c r="I1426" s="240">
        <v>60.304000000000002</v>
      </c>
      <c r="J1426" s="240">
        <v>0.30499999999999999</v>
      </c>
    </row>
    <row r="1427" spans="2:10">
      <c r="B1427" s="240" t="s">
        <v>86</v>
      </c>
      <c r="C1427" s="240">
        <v>353</v>
      </c>
      <c r="D1427" s="240" t="s">
        <v>158</v>
      </c>
      <c r="E1427" s="240">
        <v>-23.33</v>
      </c>
      <c r="F1427" s="240">
        <v>-16.899999999999999</v>
      </c>
      <c r="G1427" s="240">
        <v>2743.52</v>
      </c>
      <c r="H1427" s="240">
        <v>-29.989000000000001</v>
      </c>
      <c r="I1427" s="240">
        <v>-51.655999999999999</v>
      </c>
      <c r="J1427" s="240">
        <v>-0.20399999999999999</v>
      </c>
    </row>
    <row r="1428" spans="2:10">
      <c r="B1428" s="240" t="s">
        <v>86</v>
      </c>
      <c r="C1428" s="240">
        <v>359</v>
      </c>
      <c r="D1428" s="240" t="s">
        <v>87</v>
      </c>
      <c r="E1428" s="240">
        <v>-39.39</v>
      </c>
      <c r="F1428" s="240">
        <v>-17.920000000000002</v>
      </c>
      <c r="G1428" s="240">
        <v>-340.23</v>
      </c>
      <c r="H1428" s="240">
        <v>5.2009999999999996</v>
      </c>
      <c r="I1428" s="240">
        <v>-16.745000000000001</v>
      </c>
      <c r="J1428" s="240">
        <v>0</v>
      </c>
    </row>
    <row r="1429" spans="2:10">
      <c r="B1429" s="240" t="s">
        <v>86</v>
      </c>
      <c r="C1429" s="240">
        <v>359</v>
      </c>
      <c r="D1429" s="240" t="s">
        <v>88</v>
      </c>
      <c r="E1429" s="240">
        <v>5.01</v>
      </c>
      <c r="F1429" s="240">
        <v>-196.94</v>
      </c>
      <c r="G1429" s="240">
        <v>-245.55</v>
      </c>
      <c r="H1429" s="240">
        <v>49.642000000000003</v>
      </c>
      <c r="I1429" s="240">
        <v>1.3660000000000001</v>
      </c>
      <c r="J1429" s="240">
        <v>0</v>
      </c>
    </row>
    <row r="1430" spans="2:10">
      <c r="B1430" s="240" t="s">
        <v>86</v>
      </c>
      <c r="C1430" s="240">
        <v>359</v>
      </c>
      <c r="D1430" s="240" t="s">
        <v>89</v>
      </c>
      <c r="E1430" s="240">
        <v>-39.28</v>
      </c>
      <c r="F1430" s="240">
        <v>-8.31</v>
      </c>
      <c r="G1430" s="240">
        <v>-320.18</v>
      </c>
      <c r="H1430" s="240">
        <v>2.7450000000000001</v>
      </c>
      <c r="I1430" s="240">
        <v>-16.459</v>
      </c>
      <c r="J1430" s="240">
        <v>0</v>
      </c>
    </row>
    <row r="1431" spans="2:10">
      <c r="B1431" s="240" t="s">
        <v>86</v>
      </c>
      <c r="C1431" s="240">
        <v>359</v>
      </c>
      <c r="D1431" s="240" t="s">
        <v>90</v>
      </c>
      <c r="E1431" s="240">
        <v>4.9400000000000004</v>
      </c>
      <c r="F1431" s="240">
        <v>-202.36</v>
      </c>
      <c r="G1431" s="240">
        <v>-256.83999999999997</v>
      </c>
      <c r="H1431" s="240">
        <v>51.024999999999999</v>
      </c>
      <c r="I1431" s="240">
        <v>1.206</v>
      </c>
      <c r="J1431" s="240">
        <v>0</v>
      </c>
    </row>
    <row r="1432" spans="2:10">
      <c r="B1432" s="240" t="s">
        <v>86</v>
      </c>
      <c r="C1432" s="240">
        <v>359</v>
      </c>
      <c r="D1432" s="240" t="s">
        <v>12</v>
      </c>
      <c r="E1432" s="240">
        <v>-27244.61</v>
      </c>
      <c r="F1432" s="240">
        <v>-6655.59</v>
      </c>
      <c r="G1432" s="240">
        <v>-221486.69</v>
      </c>
      <c r="H1432" s="240">
        <v>1997.9659999999999</v>
      </c>
      <c r="I1432" s="240">
        <v>-11518.404</v>
      </c>
      <c r="J1432" s="240">
        <v>0</v>
      </c>
    </row>
    <row r="1433" spans="2:10">
      <c r="B1433" s="240" t="s">
        <v>86</v>
      </c>
      <c r="C1433" s="240">
        <v>359</v>
      </c>
      <c r="D1433" s="240" t="s">
        <v>13</v>
      </c>
      <c r="E1433" s="240">
        <v>3176.74</v>
      </c>
      <c r="F1433" s="240">
        <v>-137462.5</v>
      </c>
      <c r="G1433" s="240">
        <v>-185985.52</v>
      </c>
      <c r="H1433" s="240">
        <v>34611.031999999999</v>
      </c>
      <c r="I1433" s="240">
        <v>873.72900000000004</v>
      </c>
      <c r="J1433" s="240">
        <v>0</v>
      </c>
    </row>
    <row r="1434" spans="2:10">
      <c r="B1434" s="240" t="s">
        <v>86</v>
      </c>
      <c r="C1434" s="240">
        <v>359</v>
      </c>
      <c r="D1434" s="240" t="s">
        <v>14</v>
      </c>
      <c r="E1434" s="240">
        <v>18.45</v>
      </c>
      <c r="F1434" s="240">
        <v>1844.28</v>
      </c>
      <c r="G1434" s="240">
        <v>3762.82</v>
      </c>
      <c r="H1434" s="240">
        <v>-468.93200000000002</v>
      </c>
      <c r="I1434" s="240">
        <v>56.005000000000003</v>
      </c>
      <c r="J1434" s="240">
        <v>0</v>
      </c>
    </row>
    <row r="1435" spans="2:10">
      <c r="B1435" s="240" t="s">
        <v>86</v>
      </c>
      <c r="C1435" s="240">
        <v>359</v>
      </c>
      <c r="D1435" s="240" t="s">
        <v>91</v>
      </c>
      <c r="E1435" s="240">
        <v>40.99</v>
      </c>
      <c r="F1435" s="240">
        <v>29.92</v>
      </c>
      <c r="G1435" s="240">
        <v>329.5</v>
      </c>
      <c r="H1435" s="240">
        <v>7.9039999999999999</v>
      </c>
      <c r="I1435" s="240">
        <v>17.332000000000001</v>
      </c>
      <c r="J1435" s="240">
        <v>0</v>
      </c>
    </row>
    <row r="1436" spans="2:10">
      <c r="B1436" s="240" t="s">
        <v>86</v>
      </c>
      <c r="C1436" s="240">
        <v>359</v>
      </c>
      <c r="D1436" s="240" t="s">
        <v>92</v>
      </c>
      <c r="E1436" s="240">
        <v>6.84</v>
      </c>
      <c r="F1436" s="240">
        <v>202.35</v>
      </c>
      <c r="G1436" s="240">
        <v>301.68</v>
      </c>
      <c r="H1436" s="240">
        <v>50.881999999999998</v>
      </c>
      <c r="I1436" s="240">
        <v>2.456</v>
      </c>
      <c r="J1436" s="240">
        <v>0</v>
      </c>
    </row>
    <row r="1437" spans="2:10">
      <c r="B1437" s="240" t="s">
        <v>86</v>
      </c>
      <c r="C1437" s="240">
        <v>359</v>
      </c>
      <c r="D1437" s="240" t="s">
        <v>93</v>
      </c>
      <c r="E1437" s="240">
        <v>103.8</v>
      </c>
      <c r="F1437" s="240">
        <v>72.58</v>
      </c>
      <c r="G1437" s="240">
        <v>823.69</v>
      </c>
      <c r="H1437" s="240">
        <v>19.093</v>
      </c>
      <c r="I1437" s="240">
        <v>43.924999999999997</v>
      </c>
      <c r="J1437" s="240">
        <v>0</v>
      </c>
    </row>
    <row r="1438" spans="2:10">
      <c r="B1438" s="240" t="s">
        <v>86</v>
      </c>
      <c r="C1438" s="240">
        <v>359</v>
      </c>
      <c r="D1438" s="240" t="s">
        <v>94</v>
      </c>
      <c r="E1438" s="240">
        <v>15.74</v>
      </c>
      <c r="F1438" s="240">
        <v>469.25</v>
      </c>
      <c r="G1438" s="240">
        <v>725.75</v>
      </c>
      <c r="H1438" s="240">
        <v>117.93899999999999</v>
      </c>
      <c r="I1438" s="240">
        <v>5.81</v>
      </c>
      <c r="J1438" s="240">
        <v>0</v>
      </c>
    </row>
    <row r="1439" spans="2:10">
      <c r="B1439" s="240" t="s">
        <v>86</v>
      </c>
      <c r="C1439" s="240">
        <v>359</v>
      </c>
      <c r="D1439" s="240" t="s">
        <v>95</v>
      </c>
      <c r="E1439" s="240">
        <v>32.82</v>
      </c>
      <c r="F1439" s="240">
        <v>-122.25</v>
      </c>
      <c r="G1439" s="240">
        <v>1117.48</v>
      </c>
      <c r="H1439" s="240">
        <v>35.756999999999998</v>
      </c>
      <c r="I1439" s="240">
        <v>9.9670000000000005</v>
      </c>
      <c r="J1439" s="240">
        <v>0</v>
      </c>
    </row>
    <row r="1440" spans="2:10">
      <c r="B1440" s="240" t="s">
        <v>86</v>
      </c>
      <c r="C1440" s="240">
        <v>359</v>
      </c>
      <c r="D1440" s="240" t="s">
        <v>96</v>
      </c>
      <c r="E1440" s="240">
        <v>32.82</v>
      </c>
      <c r="F1440" s="240">
        <v>-122.25</v>
      </c>
      <c r="G1440" s="240">
        <v>1117.48</v>
      </c>
      <c r="H1440" s="240">
        <v>35.756999999999998</v>
      </c>
      <c r="I1440" s="240">
        <v>9.9670000000000005</v>
      </c>
      <c r="J1440" s="240">
        <v>0</v>
      </c>
    </row>
    <row r="1441" spans="2:10">
      <c r="B1441" s="240" t="s">
        <v>86</v>
      </c>
      <c r="C1441" s="240">
        <v>359</v>
      </c>
      <c r="D1441" s="240" t="s">
        <v>97</v>
      </c>
      <c r="E1441" s="240">
        <v>-9.75</v>
      </c>
      <c r="F1441" s="240">
        <v>-1.55</v>
      </c>
      <c r="G1441" s="240">
        <v>-76.989999999999995</v>
      </c>
      <c r="H1441" s="240">
        <v>0.48</v>
      </c>
      <c r="I1441" s="240">
        <v>-4.0830000000000002</v>
      </c>
      <c r="J1441" s="240">
        <v>0</v>
      </c>
    </row>
    <row r="1442" spans="2:10">
      <c r="B1442" s="240" t="s">
        <v>86</v>
      </c>
      <c r="C1442" s="240">
        <v>359</v>
      </c>
      <c r="D1442" s="240" t="s">
        <v>98</v>
      </c>
      <c r="E1442" s="240">
        <v>1.0900000000000001</v>
      </c>
      <c r="F1442" s="240">
        <v>-49.89</v>
      </c>
      <c r="G1442" s="240">
        <v>-69.290000000000006</v>
      </c>
      <c r="H1442" s="240">
        <v>12.538</v>
      </c>
      <c r="I1442" s="240">
        <v>0.27700000000000002</v>
      </c>
      <c r="J1442" s="240">
        <v>0</v>
      </c>
    </row>
    <row r="1443" spans="2:10">
      <c r="B1443" s="240" t="s">
        <v>86</v>
      </c>
      <c r="C1443" s="240">
        <v>359</v>
      </c>
      <c r="D1443" s="240" t="s">
        <v>99</v>
      </c>
      <c r="E1443" s="240">
        <v>-14.82</v>
      </c>
      <c r="F1443" s="240">
        <v>-200.8</v>
      </c>
      <c r="G1443" s="240">
        <v>626.59</v>
      </c>
      <c r="H1443" s="240">
        <v>56.33</v>
      </c>
      <c r="I1443" s="240">
        <v>-10.45</v>
      </c>
      <c r="J1443" s="240">
        <v>0</v>
      </c>
    </row>
    <row r="1444" spans="2:10">
      <c r="B1444" s="240" t="s">
        <v>86</v>
      </c>
      <c r="C1444" s="240">
        <v>359</v>
      </c>
      <c r="D1444" s="240" t="s">
        <v>100</v>
      </c>
      <c r="E1444" s="240">
        <v>-17.82</v>
      </c>
      <c r="F1444" s="240">
        <v>-82.64</v>
      </c>
      <c r="G1444" s="240">
        <v>773.92</v>
      </c>
      <c r="H1444" s="240">
        <v>26.545000000000002</v>
      </c>
      <c r="I1444" s="240">
        <v>-11.27</v>
      </c>
      <c r="J1444" s="240">
        <v>0</v>
      </c>
    </row>
    <row r="1445" spans="2:10">
      <c r="B1445" s="240" t="s">
        <v>86</v>
      </c>
      <c r="C1445" s="240">
        <v>359</v>
      </c>
      <c r="D1445" s="240" t="s">
        <v>101</v>
      </c>
      <c r="E1445" s="240">
        <v>-14.84</v>
      </c>
      <c r="F1445" s="240">
        <v>-202.43</v>
      </c>
      <c r="G1445" s="240">
        <v>623.21</v>
      </c>
      <c r="H1445" s="240">
        <v>56.744999999999997</v>
      </c>
      <c r="I1445" s="240">
        <v>-10.497999999999999</v>
      </c>
      <c r="J1445" s="240">
        <v>0</v>
      </c>
    </row>
    <row r="1446" spans="2:10">
      <c r="B1446" s="240" t="s">
        <v>86</v>
      </c>
      <c r="C1446" s="240">
        <v>359</v>
      </c>
      <c r="D1446" s="240" t="s">
        <v>102</v>
      </c>
      <c r="E1446" s="240">
        <v>-17.809999999999999</v>
      </c>
      <c r="F1446" s="240">
        <v>-81.010000000000005</v>
      </c>
      <c r="G1446" s="240">
        <v>777.31</v>
      </c>
      <c r="H1446" s="240">
        <v>26.13</v>
      </c>
      <c r="I1446" s="240">
        <v>-11.221</v>
      </c>
      <c r="J1446" s="240">
        <v>0</v>
      </c>
    </row>
    <row r="1447" spans="2:10">
      <c r="B1447" s="240" t="s">
        <v>86</v>
      </c>
      <c r="C1447" s="240">
        <v>359</v>
      </c>
      <c r="D1447" s="240" t="s">
        <v>103</v>
      </c>
      <c r="E1447" s="240">
        <v>-14.71</v>
      </c>
      <c r="F1447" s="240">
        <v>-191.19</v>
      </c>
      <c r="G1447" s="240">
        <v>646.64</v>
      </c>
      <c r="H1447" s="240">
        <v>53.875</v>
      </c>
      <c r="I1447" s="240">
        <v>-10.164999999999999</v>
      </c>
      <c r="J1447" s="240">
        <v>0</v>
      </c>
    </row>
    <row r="1448" spans="2:10">
      <c r="B1448" s="240" t="s">
        <v>86</v>
      </c>
      <c r="C1448" s="240">
        <v>359</v>
      </c>
      <c r="D1448" s="240" t="s">
        <v>104</v>
      </c>
      <c r="E1448" s="240">
        <v>-17.71</v>
      </c>
      <c r="F1448" s="240">
        <v>-73.02</v>
      </c>
      <c r="G1448" s="240">
        <v>793.97</v>
      </c>
      <c r="H1448" s="240">
        <v>24.088999999999999</v>
      </c>
      <c r="I1448" s="240">
        <v>-10.984</v>
      </c>
      <c r="J1448" s="240">
        <v>0</v>
      </c>
    </row>
    <row r="1449" spans="2:10">
      <c r="B1449" s="240" t="s">
        <v>86</v>
      </c>
      <c r="C1449" s="240">
        <v>359</v>
      </c>
      <c r="D1449" s="240" t="s">
        <v>105</v>
      </c>
      <c r="E1449" s="240">
        <v>-14.73</v>
      </c>
      <c r="F1449" s="240">
        <v>-192.81</v>
      </c>
      <c r="G1449" s="240">
        <v>643.26</v>
      </c>
      <c r="H1449" s="240">
        <v>54.289000000000001</v>
      </c>
      <c r="I1449" s="240">
        <v>-10.212999999999999</v>
      </c>
      <c r="J1449" s="240">
        <v>0</v>
      </c>
    </row>
    <row r="1450" spans="2:10">
      <c r="B1450" s="240" t="s">
        <v>86</v>
      </c>
      <c r="C1450" s="240">
        <v>359</v>
      </c>
      <c r="D1450" s="240" t="s">
        <v>106</v>
      </c>
      <c r="E1450" s="240">
        <v>-17.7</v>
      </c>
      <c r="F1450" s="240">
        <v>-71.400000000000006</v>
      </c>
      <c r="G1450" s="240">
        <v>797.36</v>
      </c>
      <c r="H1450" s="240">
        <v>23.673999999999999</v>
      </c>
      <c r="I1450" s="240">
        <v>-10.936</v>
      </c>
      <c r="J1450" s="240">
        <v>0</v>
      </c>
    </row>
    <row r="1451" spans="2:10">
      <c r="B1451" s="240" t="s">
        <v>86</v>
      </c>
      <c r="C1451" s="240">
        <v>359</v>
      </c>
      <c r="D1451" s="240" t="s">
        <v>107</v>
      </c>
      <c r="E1451" s="240">
        <v>83.46</v>
      </c>
      <c r="F1451" s="240">
        <v>-161.85</v>
      </c>
      <c r="G1451" s="240">
        <v>1461.04</v>
      </c>
      <c r="H1451" s="240">
        <v>44.968000000000004</v>
      </c>
      <c r="I1451" s="240">
        <v>31.204000000000001</v>
      </c>
      <c r="J1451" s="240">
        <v>0</v>
      </c>
    </row>
    <row r="1452" spans="2:10">
      <c r="B1452" s="240" t="s">
        <v>86</v>
      </c>
      <c r="C1452" s="240">
        <v>359</v>
      </c>
      <c r="D1452" s="240" t="s">
        <v>108</v>
      </c>
      <c r="E1452" s="240">
        <v>80.45</v>
      </c>
      <c r="F1452" s="240">
        <v>-43.69</v>
      </c>
      <c r="G1452" s="240">
        <v>1608.37</v>
      </c>
      <c r="H1452" s="240">
        <v>15.183</v>
      </c>
      <c r="I1452" s="240">
        <v>30.384</v>
      </c>
      <c r="J1452" s="240">
        <v>0</v>
      </c>
    </row>
    <row r="1453" spans="2:10">
      <c r="B1453" s="240" t="s">
        <v>86</v>
      </c>
      <c r="C1453" s="240">
        <v>359</v>
      </c>
      <c r="D1453" s="240" t="s">
        <v>109</v>
      </c>
      <c r="E1453" s="240">
        <v>83.44</v>
      </c>
      <c r="F1453" s="240">
        <v>-163.47999999999999</v>
      </c>
      <c r="G1453" s="240">
        <v>1457.66</v>
      </c>
      <c r="H1453" s="240">
        <v>45.383000000000003</v>
      </c>
      <c r="I1453" s="240">
        <v>31.155999999999999</v>
      </c>
      <c r="J1453" s="240">
        <v>0</v>
      </c>
    </row>
    <row r="1454" spans="2:10">
      <c r="B1454" s="240" t="s">
        <v>86</v>
      </c>
      <c r="C1454" s="240">
        <v>359</v>
      </c>
      <c r="D1454" s="240" t="s">
        <v>110</v>
      </c>
      <c r="E1454" s="240">
        <v>80.47</v>
      </c>
      <c r="F1454" s="240">
        <v>-42.06</v>
      </c>
      <c r="G1454" s="240">
        <v>1611.76</v>
      </c>
      <c r="H1454" s="240">
        <v>14.768000000000001</v>
      </c>
      <c r="I1454" s="240">
        <v>30.433</v>
      </c>
      <c r="J1454" s="240">
        <v>0</v>
      </c>
    </row>
    <row r="1455" spans="2:10">
      <c r="B1455" s="240" t="s">
        <v>86</v>
      </c>
      <c r="C1455" s="240">
        <v>359</v>
      </c>
      <c r="D1455" s="240" t="s">
        <v>111</v>
      </c>
      <c r="E1455" s="240">
        <v>83.35</v>
      </c>
      <c r="F1455" s="240">
        <v>-171.47</v>
      </c>
      <c r="G1455" s="240">
        <v>1440.99</v>
      </c>
      <c r="H1455" s="240">
        <v>47.423999999999999</v>
      </c>
      <c r="I1455" s="240">
        <v>30.919</v>
      </c>
      <c r="J1455" s="240">
        <v>0</v>
      </c>
    </row>
    <row r="1456" spans="2:10">
      <c r="B1456" s="240" t="s">
        <v>86</v>
      </c>
      <c r="C1456" s="240">
        <v>359</v>
      </c>
      <c r="D1456" s="240" t="s">
        <v>112</v>
      </c>
      <c r="E1456" s="240">
        <v>80.34</v>
      </c>
      <c r="F1456" s="240">
        <v>-53.3</v>
      </c>
      <c r="G1456" s="240">
        <v>1588.32</v>
      </c>
      <c r="H1456" s="240">
        <v>17.638000000000002</v>
      </c>
      <c r="I1456" s="240">
        <v>30.099</v>
      </c>
      <c r="J1456" s="240">
        <v>0</v>
      </c>
    </row>
    <row r="1457" spans="2:10">
      <c r="B1457" s="240" t="s">
        <v>86</v>
      </c>
      <c r="C1457" s="240">
        <v>359</v>
      </c>
      <c r="D1457" s="240" t="s">
        <v>113</v>
      </c>
      <c r="E1457" s="240">
        <v>83.33</v>
      </c>
      <c r="F1457" s="240">
        <v>-173.09</v>
      </c>
      <c r="G1457" s="240">
        <v>1437.61</v>
      </c>
      <c r="H1457" s="240">
        <v>47.838999999999999</v>
      </c>
      <c r="I1457" s="240">
        <v>30.870999999999999</v>
      </c>
      <c r="J1457" s="240">
        <v>0</v>
      </c>
    </row>
    <row r="1458" spans="2:10">
      <c r="B1458" s="240" t="s">
        <v>86</v>
      </c>
      <c r="C1458" s="240">
        <v>359</v>
      </c>
      <c r="D1458" s="240" t="s">
        <v>114</v>
      </c>
      <c r="E1458" s="240">
        <v>80.36</v>
      </c>
      <c r="F1458" s="240">
        <v>-51.68</v>
      </c>
      <c r="G1458" s="240">
        <v>1591.71</v>
      </c>
      <c r="H1458" s="240">
        <v>17.224</v>
      </c>
      <c r="I1458" s="240">
        <v>30.146999999999998</v>
      </c>
      <c r="J1458" s="240">
        <v>0</v>
      </c>
    </row>
    <row r="1459" spans="2:10">
      <c r="B1459" s="240" t="s">
        <v>86</v>
      </c>
      <c r="C1459" s="240">
        <v>359</v>
      </c>
      <c r="D1459" s="240" t="s">
        <v>115</v>
      </c>
      <c r="E1459" s="240">
        <v>27.1</v>
      </c>
      <c r="F1459" s="240">
        <v>-374.45</v>
      </c>
      <c r="G1459" s="240">
        <v>700.57</v>
      </c>
      <c r="H1459" s="240">
        <v>99.497</v>
      </c>
      <c r="I1459" s="240">
        <v>6.5869999999999997</v>
      </c>
      <c r="J1459" s="240">
        <v>0</v>
      </c>
    </row>
    <row r="1460" spans="2:10">
      <c r="B1460" s="240" t="s">
        <v>86</v>
      </c>
      <c r="C1460" s="240">
        <v>359</v>
      </c>
      <c r="D1460" s="240" t="s">
        <v>116</v>
      </c>
      <c r="E1460" s="240">
        <v>50.73</v>
      </c>
      <c r="F1460" s="240">
        <v>-363.7</v>
      </c>
      <c r="G1460" s="240">
        <v>904.71</v>
      </c>
      <c r="H1460" s="240">
        <v>96.376000000000005</v>
      </c>
      <c r="I1460" s="240">
        <v>16.634</v>
      </c>
      <c r="J1460" s="240">
        <v>0</v>
      </c>
    </row>
    <row r="1461" spans="2:10">
      <c r="B1461" s="240" t="s">
        <v>86</v>
      </c>
      <c r="C1461" s="240">
        <v>359</v>
      </c>
      <c r="D1461" s="240" t="s">
        <v>117</v>
      </c>
      <c r="E1461" s="240">
        <v>27.13</v>
      </c>
      <c r="F1461" s="240">
        <v>-371.57</v>
      </c>
      <c r="G1461" s="240">
        <v>706.58</v>
      </c>
      <c r="H1461" s="240">
        <v>98.76</v>
      </c>
      <c r="I1461" s="240">
        <v>6.673</v>
      </c>
      <c r="J1461" s="240">
        <v>0</v>
      </c>
    </row>
    <row r="1462" spans="2:10">
      <c r="B1462" s="240" t="s">
        <v>86</v>
      </c>
      <c r="C1462" s="240">
        <v>359</v>
      </c>
      <c r="D1462" s="240" t="s">
        <v>118</v>
      </c>
      <c r="E1462" s="240">
        <v>50.7</v>
      </c>
      <c r="F1462" s="240">
        <v>-366.58</v>
      </c>
      <c r="G1462" s="240">
        <v>898.69</v>
      </c>
      <c r="H1462" s="240">
        <v>97.113</v>
      </c>
      <c r="I1462" s="240">
        <v>16.547999999999998</v>
      </c>
      <c r="J1462" s="240">
        <v>0</v>
      </c>
    </row>
    <row r="1463" spans="2:10">
      <c r="B1463" s="240" t="s">
        <v>86</v>
      </c>
      <c r="C1463" s="240">
        <v>359</v>
      </c>
      <c r="D1463" s="240" t="s">
        <v>119</v>
      </c>
      <c r="E1463" s="240">
        <v>27.04</v>
      </c>
      <c r="F1463" s="240">
        <v>-379.87</v>
      </c>
      <c r="G1463" s="240">
        <v>689.29</v>
      </c>
      <c r="H1463" s="240">
        <v>100.88</v>
      </c>
      <c r="I1463" s="240">
        <v>6.4260000000000002</v>
      </c>
      <c r="J1463" s="240">
        <v>0</v>
      </c>
    </row>
    <row r="1464" spans="2:10">
      <c r="B1464" s="240" t="s">
        <v>86</v>
      </c>
      <c r="C1464" s="240">
        <v>359</v>
      </c>
      <c r="D1464" s="240" t="s">
        <v>120</v>
      </c>
      <c r="E1464" s="240">
        <v>50.67</v>
      </c>
      <c r="F1464" s="240">
        <v>-369.11</v>
      </c>
      <c r="G1464" s="240">
        <v>893.43</v>
      </c>
      <c r="H1464" s="240">
        <v>97.759</v>
      </c>
      <c r="I1464" s="240">
        <v>16.472999999999999</v>
      </c>
      <c r="J1464" s="240">
        <v>0</v>
      </c>
    </row>
    <row r="1465" spans="2:10">
      <c r="B1465" s="240" t="s">
        <v>86</v>
      </c>
      <c r="C1465" s="240">
        <v>359</v>
      </c>
      <c r="D1465" s="240" t="s">
        <v>121</v>
      </c>
      <c r="E1465" s="240">
        <v>27.07</v>
      </c>
      <c r="F1465" s="240">
        <v>-376.98</v>
      </c>
      <c r="G1465" s="240">
        <v>695.3</v>
      </c>
      <c r="H1465" s="240">
        <v>100.143</v>
      </c>
      <c r="I1465" s="240">
        <v>6.5119999999999996</v>
      </c>
      <c r="J1465" s="240">
        <v>0</v>
      </c>
    </row>
    <row r="1466" spans="2:10">
      <c r="B1466" s="240" t="s">
        <v>86</v>
      </c>
      <c r="C1466" s="240">
        <v>359</v>
      </c>
      <c r="D1466" s="240" t="s">
        <v>122</v>
      </c>
      <c r="E1466" s="240">
        <v>50.64</v>
      </c>
      <c r="F1466" s="240">
        <v>-372</v>
      </c>
      <c r="G1466" s="240">
        <v>887.41</v>
      </c>
      <c r="H1466" s="240">
        <v>98.495999999999995</v>
      </c>
      <c r="I1466" s="240">
        <v>16.388000000000002</v>
      </c>
      <c r="J1466" s="240">
        <v>0</v>
      </c>
    </row>
    <row r="1467" spans="2:10">
      <c r="B1467" s="240" t="s">
        <v>86</v>
      </c>
      <c r="C1467" s="240">
        <v>359</v>
      </c>
      <c r="D1467" s="240" t="s">
        <v>123</v>
      </c>
      <c r="E1467" s="240">
        <v>14.9</v>
      </c>
      <c r="F1467" s="240">
        <v>119.2</v>
      </c>
      <c r="G1467" s="240">
        <v>1330.25</v>
      </c>
      <c r="H1467" s="240">
        <v>-24.863</v>
      </c>
      <c r="I1467" s="240">
        <v>3.3010000000000002</v>
      </c>
      <c r="J1467" s="240">
        <v>0</v>
      </c>
    </row>
    <row r="1468" spans="2:10">
      <c r="B1468" s="240" t="s">
        <v>86</v>
      </c>
      <c r="C1468" s="240">
        <v>359</v>
      </c>
      <c r="D1468" s="240" t="s">
        <v>124</v>
      </c>
      <c r="E1468" s="240">
        <v>38.53</v>
      </c>
      <c r="F1468" s="240">
        <v>129.96</v>
      </c>
      <c r="G1468" s="240">
        <v>1534.4</v>
      </c>
      <c r="H1468" s="240">
        <v>-27.984000000000002</v>
      </c>
      <c r="I1468" s="240">
        <v>13.347</v>
      </c>
      <c r="J1468" s="240">
        <v>0</v>
      </c>
    </row>
    <row r="1469" spans="2:10">
      <c r="B1469" s="240" t="s">
        <v>86</v>
      </c>
      <c r="C1469" s="240">
        <v>359</v>
      </c>
      <c r="D1469" s="240" t="s">
        <v>125</v>
      </c>
      <c r="E1469" s="240">
        <v>14.93</v>
      </c>
      <c r="F1469" s="240">
        <v>122.09</v>
      </c>
      <c r="G1469" s="240">
        <v>1336.27</v>
      </c>
      <c r="H1469" s="240">
        <v>-25.6</v>
      </c>
      <c r="I1469" s="240">
        <v>3.3860000000000001</v>
      </c>
      <c r="J1469" s="240">
        <v>0</v>
      </c>
    </row>
    <row r="1470" spans="2:10">
      <c r="B1470" s="240" t="s">
        <v>86</v>
      </c>
      <c r="C1470" s="240">
        <v>359</v>
      </c>
      <c r="D1470" s="240" t="s">
        <v>126</v>
      </c>
      <c r="E1470" s="240">
        <v>38.5</v>
      </c>
      <c r="F1470" s="240">
        <v>127.07</v>
      </c>
      <c r="G1470" s="240">
        <v>1528.38</v>
      </c>
      <c r="H1470" s="240">
        <v>-27.247</v>
      </c>
      <c r="I1470" s="240">
        <v>13.262</v>
      </c>
      <c r="J1470" s="240">
        <v>0</v>
      </c>
    </row>
    <row r="1471" spans="2:10">
      <c r="B1471" s="240" t="s">
        <v>86</v>
      </c>
      <c r="C1471" s="240">
        <v>359</v>
      </c>
      <c r="D1471" s="240" t="s">
        <v>127</v>
      </c>
      <c r="E1471" s="240">
        <v>14.96</v>
      </c>
      <c r="F1471" s="240">
        <v>124.62</v>
      </c>
      <c r="G1471" s="240">
        <v>1341.54</v>
      </c>
      <c r="H1471" s="240">
        <v>-26.245999999999999</v>
      </c>
      <c r="I1471" s="240">
        <v>3.4609999999999999</v>
      </c>
      <c r="J1471" s="240">
        <v>0</v>
      </c>
    </row>
    <row r="1472" spans="2:10">
      <c r="B1472" s="240" t="s">
        <v>86</v>
      </c>
      <c r="C1472" s="240">
        <v>359</v>
      </c>
      <c r="D1472" s="240" t="s">
        <v>128</v>
      </c>
      <c r="E1472" s="240">
        <v>38.6</v>
      </c>
      <c r="F1472" s="240">
        <v>135.37</v>
      </c>
      <c r="G1472" s="240">
        <v>1545.68</v>
      </c>
      <c r="H1472" s="240">
        <v>-29.367000000000001</v>
      </c>
      <c r="I1472" s="240">
        <v>13.507999999999999</v>
      </c>
      <c r="J1472" s="240">
        <v>0</v>
      </c>
    </row>
    <row r="1473" spans="2:10">
      <c r="B1473" s="240" t="s">
        <v>86</v>
      </c>
      <c r="C1473" s="240">
        <v>359</v>
      </c>
      <c r="D1473" s="240" t="s">
        <v>129</v>
      </c>
      <c r="E1473" s="240">
        <v>15</v>
      </c>
      <c r="F1473" s="240">
        <v>127.5</v>
      </c>
      <c r="G1473" s="240">
        <v>1347.55</v>
      </c>
      <c r="H1473" s="240">
        <v>-26.983000000000001</v>
      </c>
      <c r="I1473" s="240">
        <v>3.5470000000000002</v>
      </c>
      <c r="J1473" s="240">
        <v>0</v>
      </c>
    </row>
    <row r="1474" spans="2:10">
      <c r="B1474" s="240" t="s">
        <v>86</v>
      </c>
      <c r="C1474" s="240">
        <v>359</v>
      </c>
      <c r="D1474" s="240" t="s">
        <v>130</v>
      </c>
      <c r="E1474" s="240">
        <v>38.56</v>
      </c>
      <c r="F1474" s="240">
        <v>132.49</v>
      </c>
      <c r="G1474" s="240">
        <v>1539.66</v>
      </c>
      <c r="H1474" s="240">
        <v>-28.63</v>
      </c>
      <c r="I1474" s="240">
        <v>13.423</v>
      </c>
      <c r="J1474" s="240">
        <v>0</v>
      </c>
    </row>
    <row r="1475" spans="2:10">
      <c r="B1475" s="240" t="s">
        <v>86</v>
      </c>
      <c r="C1475" s="240">
        <v>359</v>
      </c>
      <c r="D1475" s="240" t="s">
        <v>131</v>
      </c>
      <c r="E1475" s="240">
        <v>-5.07</v>
      </c>
      <c r="F1475" s="240">
        <v>-199.25</v>
      </c>
      <c r="G1475" s="240">
        <v>703.58</v>
      </c>
      <c r="H1475" s="240">
        <v>55.85</v>
      </c>
      <c r="I1475" s="240">
        <v>-6.367</v>
      </c>
      <c r="J1475" s="240">
        <v>0</v>
      </c>
    </row>
    <row r="1476" spans="2:10">
      <c r="B1476" s="240" t="s">
        <v>86</v>
      </c>
      <c r="C1476" s="240">
        <v>359</v>
      </c>
      <c r="D1476" s="240" t="s">
        <v>132</v>
      </c>
      <c r="E1476" s="240">
        <v>-8.08</v>
      </c>
      <c r="F1476" s="240">
        <v>-81.09</v>
      </c>
      <c r="G1476" s="240">
        <v>850.91</v>
      </c>
      <c r="H1476" s="240">
        <v>26.065000000000001</v>
      </c>
      <c r="I1476" s="240">
        <v>-7.1870000000000003</v>
      </c>
      <c r="J1476" s="240">
        <v>0</v>
      </c>
    </row>
    <row r="1477" spans="2:10">
      <c r="B1477" s="240" t="s">
        <v>86</v>
      </c>
      <c r="C1477" s="240">
        <v>359</v>
      </c>
      <c r="D1477" s="240" t="s">
        <v>133</v>
      </c>
      <c r="E1477" s="240">
        <v>-5.09</v>
      </c>
      <c r="F1477" s="240">
        <v>-200.88</v>
      </c>
      <c r="G1477" s="240">
        <v>700.2</v>
      </c>
      <c r="H1477" s="240">
        <v>56.265000000000001</v>
      </c>
      <c r="I1477" s="240">
        <v>-6.4160000000000004</v>
      </c>
      <c r="J1477" s="240">
        <v>0</v>
      </c>
    </row>
    <row r="1478" spans="2:10">
      <c r="B1478" s="240" t="s">
        <v>86</v>
      </c>
      <c r="C1478" s="240">
        <v>359</v>
      </c>
      <c r="D1478" s="240" t="s">
        <v>134</v>
      </c>
      <c r="E1478" s="240">
        <v>-8.06</v>
      </c>
      <c r="F1478" s="240">
        <v>-79.459999999999994</v>
      </c>
      <c r="G1478" s="240">
        <v>854.3</v>
      </c>
      <c r="H1478" s="240">
        <v>25.65</v>
      </c>
      <c r="I1478" s="240">
        <v>-7.1390000000000002</v>
      </c>
      <c r="J1478" s="240">
        <v>0</v>
      </c>
    </row>
    <row r="1479" spans="2:10">
      <c r="B1479" s="240" t="s">
        <v>86</v>
      </c>
      <c r="C1479" s="240">
        <v>359</v>
      </c>
      <c r="D1479" s="240" t="s">
        <v>135</v>
      </c>
      <c r="E1479" s="240">
        <v>-4.96</v>
      </c>
      <c r="F1479" s="240">
        <v>-189.64</v>
      </c>
      <c r="G1479" s="240">
        <v>723.63</v>
      </c>
      <c r="H1479" s="240">
        <v>53.393999999999998</v>
      </c>
      <c r="I1479" s="240">
        <v>-6.0819999999999999</v>
      </c>
      <c r="J1479" s="240">
        <v>0</v>
      </c>
    </row>
    <row r="1480" spans="2:10">
      <c r="B1480" s="240" t="s">
        <v>86</v>
      </c>
      <c r="C1480" s="240">
        <v>359</v>
      </c>
      <c r="D1480" s="240" t="s">
        <v>136</v>
      </c>
      <c r="E1480" s="240">
        <v>-7.96</v>
      </c>
      <c r="F1480" s="240">
        <v>-71.47</v>
      </c>
      <c r="G1480" s="240">
        <v>870.96</v>
      </c>
      <c r="H1480" s="240">
        <v>23.609000000000002</v>
      </c>
      <c r="I1480" s="240">
        <v>-6.9020000000000001</v>
      </c>
      <c r="J1480" s="240">
        <v>0</v>
      </c>
    </row>
    <row r="1481" spans="2:10">
      <c r="B1481" s="240" t="s">
        <v>86</v>
      </c>
      <c r="C1481" s="240">
        <v>359</v>
      </c>
      <c r="D1481" s="240" t="s">
        <v>137</v>
      </c>
      <c r="E1481" s="240">
        <v>-4.9800000000000004</v>
      </c>
      <c r="F1481" s="240">
        <v>-191.26</v>
      </c>
      <c r="G1481" s="240">
        <v>720.25</v>
      </c>
      <c r="H1481" s="240">
        <v>53.808999999999997</v>
      </c>
      <c r="I1481" s="240">
        <v>-6.13</v>
      </c>
      <c r="J1481" s="240">
        <v>0</v>
      </c>
    </row>
    <row r="1482" spans="2:10">
      <c r="B1482" s="240" t="s">
        <v>86</v>
      </c>
      <c r="C1482" s="240">
        <v>359</v>
      </c>
      <c r="D1482" s="240" t="s">
        <v>138</v>
      </c>
      <c r="E1482" s="240">
        <v>-7.95</v>
      </c>
      <c r="F1482" s="240">
        <v>-69.849999999999994</v>
      </c>
      <c r="G1482" s="240">
        <v>874.35</v>
      </c>
      <c r="H1482" s="240">
        <v>23.193999999999999</v>
      </c>
      <c r="I1482" s="240">
        <v>-6.8540000000000001</v>
      </c>
      <c r="J1482" s="240">
        <v>0</v>
      </c>
    </row>
    <row r="1483" spans="2:10">
      <c r="B1483" s="240" t="s">
        <v>86</v>
      </c>
      <c r="C1483" s="240">
        <v>359</v>
      </c>
      <c r="D1483" s="240" t="s">
        <v>139</v>
      </c>
      <c r="E1483" s="240">
        <v>26</v>
      </c>
      <c r="F1483" s="240">
        <v>-324.57</v>
      </c>
      <c r="G1483" s="240">
        <v>769.86</v>
      </c>
      <c r="H1483" s="240">
        <v>86.959000000000003</v>
      </c>
      <c r="I1483" s="240">
        <v>6.31</v>
      </c>
      <c r="J1483" s="240">
        <v>0</v>
      </c>
    </row>
    <row r="1484" spans="2:10">
      <c r="B1484" s="240" t="s">
        <v>86</v>
      </c>
      <c r="C1484" s="240">
        <v>359</v>
      </c>
      <c r="D1484" s="240" t="s">
        <v>140</v>
      </c>
      <c r="E1484" s="240">
        <v>49.64</v>
      </c>
      <c r="F1484" s="240">
        <v>-313.81</v>
      </c>
      <c r="G1484" s="240">
        <v>974</v>
      </c>
      <c r="H1484" s="240">
        <v>83.838999999999999</v>
      </c>
      <c r="I1484" s="240">
        <v>16.356999999999999</v>
      </c>
      <c r="J1484" s="240">
        <v>0</v>
      </c>
    </row>
    <row r="1485" spans="2:10">
      <c r="B1485" s="240" t="s">
        <v>86</v>
      </c>
      <c r="C1485" s="240">
        <v>359</v>
      </c>
      <c r="D1485" s="240" t="s">
        <v>141</v>
      </c>
      <c r="E1485" s="240">
        <v>26.04</v>
      </c>
      <c r="F1485" s="240">
        <v>-321.68</v>
      </c>
      <c r="G1485" s="240">
        <v>775.87</v>
      </c>
      <c r="H1485" s="240">
        <v>86.222999999999999</v>
      </c>
      <c r="I1485" s="240">
        <v>6.3959999999999999</v>
      </c>
      <c r="J1485" s="240">
        <v>0</v>
      </c>
    </row>
    <row r="1486" spans="2:10">
      <c r="B1486" s="240" t="s">
        <v>86</v>
      </c>
      <c r="C1486" s="240">
        <v>359</v>
      </c>
      <c r="D1486" s="240" t="s">
        <v>142</v>
      </c>
      <c r="E1486" s="240">
        <v>49.6</v>
      </c>
      <c r="F1486" s="240">
        <v>-316.7</v>
      </c>
      <c r="G1486" s="240">
        <v>967.99</v>
      </c>
      <c r="H1486" s="240">
        <v>84.575000000000003</v>
      </c>
      <c r="I1486" s="240">
        <v>16.271000000000001</v>
      </c>
      <c r="J1486" s="240">
        <v>0</v>
      </c>
    </row>
    <row r="1487" spans="2:10">
      <c r="B1487" s="240" t="s">
        <v>86</v>
      </c>
      <c r="C1487" s="240">
        <v>359</v>
      </c>
      <c r="D1487" s="240" t="s">
        <v>143</v>
      </c>
      <c r="E1487" s="240">
        <v>25.94</v>
      </c>
      <c r="F1487" s="240">
        <v>-329.98</v>
      </c>
      <c r="G1487" s="240">
        <v>758.58</v>
      </c>
      <c r="H1487" s="240">
        <v>88.341999999999999</v>
      </c>
      <c r="I1487" s="240">
        <v>6.15</v>
      </c>
      <c r="J1487" s="240">
        <v>0</v>
      </c>
    </row>
    <row r="1488" spans="2:10">
      <c r="B1488" s="240" t="s">
        <v>86</v>
      </c>
      <c r="C1488" s="240">
        <v>359</v>
      </c>
      <c r="D1488" s="240" t="s">
        <v>144</v>
      </c>
      <c r="E1488" s="240">
        <v>49.58</v>
      </c>
      <c r="F1488" s="240">
        <v>-319.23</v>
      </c>
      <c r="G1488" s="240">
        <v>962.72</v>
      </c>
      <c r="H1488" s="240">
        <v>85.221999999999994</v>
      </c>
      <c r="I1488" s="240">
        <v>16.196000000000002</v>
      </c>
      <c r="J1488" s="240">
        <v>0</v>
      </c>
    </row>
    <row r="1489" spans="2:10">
      <c r="B1489" s="240" t="s">
        <v>86</v>
      </c>
      <c r="C1489" s="240">
        <v>359</v>
      </c>
      <c r="D1489" s="240" t="s">
        <v>145</v>
      </c>
      <c r="E1489" s="240">
        <v>25.98</v>
      </c>
      <c r="F1489" s="240">
        <v>-327.10000000000002</v>
      </c>
      <c r="G1489" s="240">
        <v>764.59</v>
      </c>
      <c r="H1489" s="240">
        <v>87.605000000000004</v>
      </c>
      <c r="I1489" s="240">
        <v>6.2350000000000003</v>
      </c>
      <c r="J1489" s="240">
        <v>0</v>
      </c>
    </row>
    <row r="1490" spans="2:10">
      <c r="B1490" s="240" t="s">
        <v>86</v>
      </c>
      <c r="C1490" s="240">
        <v>359</v>
      </c>
      <c r="D1490" s="240" t="s">
        <v>146</v>
      </c>
      <c r="E1490" s="240">
        <v>49.54</v>
      </c>
      <c r="F1490" s="240">
        <v>-322.11</v>
      </c>
      <c r="G1490" s="240">
        <v>956.7</v>
      </c>
      <c r="H1490" s="240">
        <v>85.957999999999998</v>
      </c>
      <c r="I1490" s="240">
        <v>16.111000000000001</v>
      </c>
      <c r="J1490" s="240">
        <v>0</v>
      </c>
    </row>
    <row r="1491" spans="2:10">
      <c r="B1491" s="240" t="s">
        <v>86</v>
      </c>
      <c r="C1491" s="240">
        <v>359</v>
      </c>
      <c r="D1491" s="240" t="s">
        <v>147</v>
      </c>
      <c r="E1491" s="240">
        <v>34.19</v>
      </c>
      <c r="F1491" s="240">
        <v>-177.69</v>
      </c>
      <c r="G1491" s="240">
        <v>1517.72</v>
      </c>
      <c r="H1491" s="240">
        <v>51.862000000000002</v>
      </c>
      <c r="I1491" s="240">
        <v>8.69</v>
      </c>
      <c r="J1491" s="240">
        <v>0</v>
      </c>
    </row>
    <row r="1492" spans="2:10">
      <c r="B1492" s="240" t="s">
        <v>86</v>
      </c>
      <c r="C1492" s="240">
        <v>359</v>
      </c>
      <c r="D1492" s="240" t="s">
        <v>148</v>
      </c>
      <c r="E1492" s="240">
        <v>63.98</v>
      </c>
      <c r="F1492" s="240">
        <v>-172.89</v>
      </c>
      <c r="G1492" s="240">
        <v>1753.37</v>
      </c>
      <c r="H1492" s="240">
        <v>50.378999999999998</v>
      </c>
      <c r="I1492" s="240">
        <v>21.175999999999998</v>
      </c>
      <c r="J1492" s="240">
        <v>0</v>
      </c>
    </row>
    <row r="1493" spans="2:10">
      <c r="B1493" s="240" t="s">
        <v>86</v>
      </c>
      <c r="C1493" s="240">
        <v>359</v>
      </c>
      <c r="D1493" s="240" t="s">
        <v>149</v>
      </c>
      <c r="E1493" s="240">
        <v>50.76</v>
      </c>
      <c r="F1493" s="240">
        <v>-251.54</v>
      </c>
      <c r="G1493" s="240">
        <v>1529.77</v>
      </c>
      <c r="H1493" s="240">
        <v>70.290000000000006</v>
      </c>
      <c r="I1493" s="240">
        <v>15.356999999999999</v>
      </c>
      <c r="J1493" s="240">
        <v>0</v>
      </c>
    </row>
    <row r="1494" spans="2:10">
      <c r="B1494" s="240" t="s">
        <v>86</v>
      </c>
      <c r="C1494" s="240">
        <v>359</v>
      </c>
      <c r="D1494" s="240" t="s">
        <v>150</v>
      </c>
      <c r="E1494" s="240">
        <v>47.41</v>
      </c>
      <c r="F1494" s="240">
        <v>-99.04</v>
      </c>
      <c r="G1494" s="240">
        <v>1741.33</v>
      </c>
      <c r="H1494" s="240">
        <v>31.951000000000001</v>
      </c>
      <c r="I1494" s="240">
        <v>14.509</v>
      </c>
      <c r="J1494" s="240">
        <v>0</v>
      </c>
    </row>
    <row r="1495" spans="2:10">
      <c r="B1495" s="240" t="s">
        <v>86</v>
      </c>
      <c r="C1495" s="240">
        <v>359</v>
      </c>
      <c r="D1495" s="240" t="s">
        <v>151</v>
      </c>
      <c r="E1495" s="240">
        <v>85.61</v>
      </c>
      <c r="F1495" s="240">
        <v>-30.06</v>
      </c>
      <c r="G1495" s="240">
        <v>1614.48</v>
      </c>
      <c r="H1495" s="240">
        <v>59.405999999999999</v>
      </c>
      <c r="I1495" s="240">
        <v>32.119</v>
      </c>
      <c r="J1495" s="240">
        <v>0</v>
      </c>
    </row>
    <row r="1496" spans="2:10">
      <c r="B1496" s="240" t="s">
        <v>86</v>
      </c>
      <c r="C1496" s="240">
        <v>359</v>
      </c>
      <c r="D1496" s="240" t="s">
        <v>152</v>
      </c>
      <c r="E1496" s="240">
        <v>-19.98</v>
      </c>
      <c r="F1496" s="240">
        <v>-214.43</v>
      </c>
      <c r="G1496" s="240">
        <v>620.49</v>
      </c>
      <c r="H1496" s="240">
        <v>12.106999999999999</v>
      </c>
      <c r="I1496" s="240">
        <v>-12.183999999999999</v>
      </c>
      <c r="J1496" s="240">
        <v>0</v>
      </c>
    </row>
    <row r="1497" spans="2:10">
      <c r="B1497" s="240" t="s">
        <v>86</v>
      </c>
      <c r="C1497" s="240">
        <v>359</v>
      </c>
      <c r="D1497" s="240" t="s">
        <v>153</v>
      </c>
      <c r="E1497" s="240">
        <v>61.7</v>
      </c>
      <c r="F1497" s="240">
        <v>90.63</v>
      </c>
      <c r="G1497" s="240">
        <v>1595</v>
      </c>
      <c r="H1497" s="240">
        <v>89.49</v>
      </c>
      <c r="I1497" s="240">
        <v>21.704999999999998</v>
      </c>
      <c r="J1497" s="240">
        <v>0</v>
      </c>
    </row>
    <row r="1498" spans="2:10">
      <c r="B1498" s="240" t="s">
        <v>86</v>
      </c>
      <c r="C1498" s="240">
        <v>359</v>
      </c>
      <c r="D1498" s="240" t="s">
        <v>154</v>
      </c>
      <c r="E1498" s="240">
        <v>3.93</v>
      </c>
      <c r="F1498" s="240">
        <v>-335.13</v>
      </c>
      <c r="G1498" s="240">
        <v>639.97</v>
      </c>
      <c r="H1498" s="240">
        <v>-17.977</v>
      </c>
      <c r="I1498" s="240">
        <v>-1.7709999999999999</v>
      </c>
      <c r="J1498" s="240">
        <v>0</v>
      </c>
    </row>
    <row r="1499" spans="2:10">
      <c r="B1499" s="240" t="s">
        <v>86</v>
      </c>
      <c r="C1499" s="240">
        <v>359</v>
      </c>
      <c r="D1499" s="240" t="s">
        <v>155</v>
      </c>
      <c r="E1499" s="240">
        <v>141.34</v>
      </c>
      <c r="F1499" s="240">
        <v>91.11</v>
      </c>
      <c r="G1499" s="240">
        <v>2158.9</v>
      </c>
      <c r="H1499" s="240">
        <v>90.231999999999999</v>
      </c>
      <c r="I1499" s="240">
        <v>55.636000000000003</v>
      </c>
      <c r="J1499" s="240">
        <v>0</v>
      </c>
    </row>
    <row r="1500" spans="2:10">
      <c r="B1500" s="240" t="s">
        <v>86</v>
      </c>
      <c r="C1500" s="240">
        <v>359</v>
      </c>
      <c r="D1500" s="240" t="s">
        <v>156</v>
      </c>
      <c r="E1500" s="240">
        <v>-75.709999999999994</v>
      </c>
      <c r="F1500" s="240">
        <v>-335.6</v>
      </c>
      <c r="G1500" s="240">
        <v>76.069999999999993</v>
      </c>
      <c r="H1500" s="240">
        <v>-18.719000000000001</v>
      </c>
      <c r="I1500" s="240">
        <v>-35.701000000000001</v>
      </c>
      <c r="J1500" s="240">
        <v>0</v>
      </c>
    </row>
    <row r="1501" spans="2:10">
      <c r="B1501" s="240" t="s">
        <v>86</v>
      </c>
      <c r="C1501" s="240">
        <v>359</v>
      </c>
      <c r="D1501" s="240" t="s">
        <v>157</v>
      </c>
      <c r="E1501" s="240">
        <v>79.7</v>
      </c>
      <c r="F1501" s="240">
        <v>368.77</v>
      </c>
      <c r="G1501" s="240">
        <v>2090.34</v>
      </c>
      <c r="H1501" s="240">
        <v>159.42400000000001</v>
      </c>
      <c r="I1501" s="240">
        <v>28.954999999999998</v>
      </c>
      <c r="J1501" s="240">
        <v>0</v>
      </c>
    </row>
    <row r="1502" spans="2:10">
      <c r="B1502" s="240" t="s">
        <v>86</v>
      </c>
      <c r="C1502" s="240">
        <v>359</v>
      </c>
      <c r="D1502" s="240" t="s">
        <v>158</v>
      </c>
      <c r="E1502" s="240">
        <v>-14.07</v>
      </c>
      <c r="F1502" s="240">
        <v>-613.27</v>
      </c>
      <c r="G1502" s="240">
        <v>144.62</v>
      </c>
      <c r="H1502" s="240">
        <v>-87.911000000000001</v>
      </c>
      <c r="I1502" s="240">
        <v>-9.0210000000000008</v>
      </c>
      <c r="J1502" s="240">
        <v>0</v>
      </c>
    </row>
    <row r="1503" spans="2:10">
      <c r="B1503" s="240" t="s">
        <v>86</v>
      </c>
      <c r="C1503" s="240">
        <v>360</v>
      </c>
      <c r="D1503" s="240" t="s">
        <v>87</v>
      </c>
      <c r="E1503" s="240">
        <v>-136.66999999999999</v>
      </c>
      <c r="F1503" s="240">
        <v>0</v>
      </c>
      <c r="G1503" s="240">
        <v>-18.739999999999998</v>
      </c>
      <c r="H1503" s="240">
        <v>2.7E-2</v>
      </c>
      <c r="I1503" s="240">
        <v>-36.512999999999998</v>
      </c>
      <c r="J1503" s="240">
        <v>0</v>
      </c>
    </row>
    <row r="1504" spans="2:10">
      <c r="B1504" s="240" t="s">
        <v>86</v>
      </c>
      <c r="C1504" s="240">
        <v>360</v>
      </c>
      <c r="D1504" s="240" t="s">
        <v>88</v>
      </c>
      <c r="E1504" s="240">
        <v>-2.11</v>
      </c>
      <c r="F1504" s="240">
        <v>-0.67</v>
      </c>
      <c r="G1504" s="240">
        <v>-77.11</v>
      </c>
      <c r="H1504" s="240">
        <v>1.355</v>
      </c>
      <c r="I1504" s="240">
        <v>1.0980000000000001</v>
      </c>
      <c r="J1504" s="240">
        <v>0</v>
      </c>
    </row>
    <row r="1505" spans="2:10">
      <c r="B1505" s="240" t="s">
        <v>86</v>
      </c>
      <c r="C1505" s="240">
        <v>360</v>
      </c>
      <c r="D1505" s="240" t="s">
        <v>89</v>
      </c>
      <c r="E1505" s="240">
        <v>-136</v>
      </c>
      <c r="F1505" s="240">
        <v>0</v>
      </c>
      <c r="G1505" s="240">
        <v>-17.82</v>
      </c>
      <c r="H1505" s="240">
        <v>3.1E-2</v>
      </c>
      <c r="I1505" s="240">
        <v>-36.328000000000003</v>
      </c>
      <c r="J1505" s="240">
        <v>0</v>
      </c>
    </row>
    <row r="1506" spans="2:10">
      <c r="B1506" s="240" t="s">
        <v>86</v>
      </c>
      <c r="C1506" s="240">
        <v>360</v>
      </c>
      <c r="D1506" s="240" t="s">
        <v>90</v>
      </c>
      <c r="E1506" s="240">
        <v>-2.4900000000000002</v>
      </c>
      <c r="F1506" s="240">
        <v>-0.67</v>
      </c>
      <c r="G1506" s="240">
        <v>-77.63</v>
      </c>
      <c r="H1506" s="240">
        <v>1.3540000000000001</v>
      </c>
      <c r="I1506" s="240">
        <v>0.99399999999999999</v>
      </c>
      <c r="J1506" s="240">
        <v>0</v>
      </c>
    </row>
    <row r="1507" spans="2:10">
      <c r="B1507" s="240" t="s">
        <v>86</v>
      </c>
      <c r="C1507" s="240">
        <v>360</v>
      </c>
      <c r="D1507" s="240" t="s">
        <v>12</v>
      </c>
      <c r="E1507" s="240">
        <v>-94270.97</v>
      </c>
      <c r="F1507" s="240">
        <v>-1.69</v>
      </c>
      <c r="G1507" s="240">
        <v>-12921.91</v>
      </c>
      <c r="H1507" s="240">
        <v>18.475000000000001</v>
      </c>
      <c r="I1507" s="240">
        <v>-25193.02</v>
      </c>
      <c r="J1507" s="240">
        <v>0</v>
      </c>
    </row>
    <row r="1508" spans="2:10">
      <c r="B1508" s="240" t="s">
        <v>86</v>
      </c>
      <c r="C1508" s="240">
        <v>360</v>
      </c>
      <c r="D1508" s="240" t="s">
        <v>13</v>
      </c>
      <c r="E1508" s="240">
        <v>-1315.39</v>
      </c>
      <c r="F1508" s="240">
        <v>-473.81</v>
      </c>
      <c r="G1508" s="240">
        <v>-60352.79</v>
      </c>
      <c r="H1508" s="240">
        <v>954.40899999999999</v>
      </c>
      <c r="I1508" s="240">
        <v>701.673</v>
      </c>
      <c r="J1508" s="240">
        <v>0</v>
      </c>
    </row>
    <row r="1509" spans="2:10">
      <c r="B1509" s="240" t="s">
        <v>86</v>
      </c>
      <c r="C1509" s="240">
        <v>360</v>
      </c>
      <c r="D1509" s="240" t="s">
        <v>14</v>
      </c>
      <c r="E1509" s="240">
        <v>123.92</v>
      </c>
      <c r="F1509" s="240">
        <v>-0.87</v>
      </c>
      <c r="G1509" s="240">
        <v>137.76</v>
      </c>
      <c r="H1509" s="240">
        <v>0.63600000000000001</v>
      </c>
      <c r="I1509" s="240">
        <v>33.878999999999998</v>
      </c>
      <c r="J1509" s="240">
        <v>0</v>
      </c>
    </row>
    <row r="1510" spans="2:10">
      <c r="B1510" s="240" t="s">
        <v>86</v>
      </c>
      <c r="C1510" s="240">
        <v>360</v>
      </c>
      <c r="D1510" s="240" t="s">
        <v>91</v>
      </c>
      <c r="E1510" s="240">
        <v>142.12</v>
      </c>
      <c r="F1510" s="240">
        <v>0.09</v>
      </c>
      <c r="G1510" s="240">
        <v>26.78</v>
      </c>
      <c r="H1510" s="240">
        <v>0.191</v>
      </c>
      <c r="I1510" s="240">
        <v>37.930999999999997</v>
      </c>
      <c r="J1510" s="240">
        <v>0</v>
      </c>
    </row>
    <row r="1511" spans="2:10">
      <c r="B1511" s="240" t="s">
        <v>86</v>
      </c>
      <c r="C1511" s="240">
        <v>360</v>
      </c>
      <c r="D1511" s="240" t="s">
        <v>92</v>
      </c>
      <c r="E1511" s="240">
        <v>17.16</v>
      </c>
      <c r="F1511" s="240">
        <v>0.67</v>
      </c>
      <c r="G1511" s="240">
        <v>99.07</v>
      </c>
      <c r="H1511" s="240">
        <v>1.371</v>
      </c>
      <c r="I1511" s="240">
        <v>4.7859999999999996</v>
      </c>
      <c r="J1511" s="240">
        <v>0</v>
      </c>
    </row>
    <row r="1512" spans="2:10">
      <c r="B1512" s="240" t="s">
        <v>86</v>
      </c>
      <c r="C1512" s="240">
        <v>360</v>
      </c>
      <c r="D1512" s="240" t="s">
        <v>93</v>
      </c>
      <c r="E1512" s="240">
        <v>359.36</v>
      </c>
      <c r="F1512" s="240">
        <v>0.24</v>
      </c>
      <c r="G1512" s="240">
        <v>68.13</v>
      </c>
      <c r="H1512" s="240">
        <v>0.46800000000000003</v>
      </c>
      <c r="I1512" s="240">
        <v>95.948999999999998</v>
      </c>
      <c r="J1512" s="240">
        <v>0</v>
      </c>
    </row>
    <row r="1513" spans="2:10">
      <c r="B1513" s="240" t="s">
        <v>86</v>
      </c>
      <c r="C1513" s="240">
        <v>360</v>
      </c>
      <c r="D1513" s="240" t="s">
        <v>94</v>
      </c>
      <c r="E1513" s="240">
        <v>42.08</v>
      </c>
      <c r="F1513" s="240">
        <v>1.56</v>
      </c>
      <c r="G1513" s="240">
        <v>238.8</v>
      </c>
      <c r="H1513" s="240">
        <v>3.1840000000000002</v>
      </c>
      <c r="I1513" s="240">
        <v>11.563000000000001</v>
      </c>
      <c r="J1513" s="240">
        <v>0</v>
      </c>
    </row>
    <row r="1514" spans="2:10">
      <c r="B1514" s="240" t="s">
        <v>86</v>
      </c>
      <c r="C1514" s="240">
        <v>360</v>
      </c>
      <c r="D1514" s="240" t="s">
        <v>95</v>
      </c>
      <c r="E1514" s="240">
        <v>15.13</v>
      </c>
      <c r="F1514" s="240">
        <v>0.53</v>
      </c>
      <c r="G1514" s="240">
        <v>549.52</v>
      </c>
      <c r="H1514" s="240">
        <v>-5.3999999999999999E-2</v>
      </c>
      <c r="I1514" s="240">
        <v>12.644</v>
      </c>
      <c r="J1514" s="240">
        <v>0</v>
      </c>
    </row>
    <row r="1515" spans="2:10">
      <c r="B1515" s="240" t="s">
        <v>86</v>
      </c>
      <c r="C1515" s="240">
        <v>360</v>
      </c>
      <c r="D1515" s="240" t="s">
        <v>96</v>
      </c>
      <c r="E1515" s="240">
        <v>15.13</v>
      </c>
      <c r="F1515" s="240">
        <v>0.53</v>
      </c>
      <c r="G1515" s="240">
        <v>549.52</v>
      </c>
      <c r="H1515" s="240">
        <v>-5.3999999999999999E-2</v>
      </c>
      <c r="I1515" s="240">
        <v>12.644</v>
      </c>
      <c r="J1515" s="240">
        <v>0</v>
      </c>
    </row>
    <row r="1516" spans="2:10">
      <c r="B1516" s="240" t="s">
        <v>86</v>
      </c>
      <c r="C1516" s="240">
        <v>360</v>
      </c>
      <c r="D1516" s="240" t="s">
        <v>97</v>
      </c>
      <c r="E1516" s="240">
        <v>-33.44</v>
      </c>
      <c r="F1516" s="240">
        <v>0</v>
      </c>
      <c r="G1516" s="240">
        <v>-4.59</v>
      </c>
      <c r="H1516" s="240">
        <v>6.0000000000000001E-3</v>
      </c>
      <c r="I1516" s="240">
        <v>-8.9280000000000008</v>
      </c>
      <c r="J1516" s="240">
        <v>0</v>
      </c>
    </row>
    <row r="1517" spans="2:10">
      <c r="B1517" s="240" t="s">
        <v>86</v>
      </c>
      <c r="C1517" s="240">
        <v>360</v>
      </c>
      <c r="D1517" s="240" t="s">
        <v>98</v>
      </c>
      <c r="E1517" s="240">
        <v>-0.5</v>
      </c>
      <c r="F1517" s="240">
        <v>-0.21</v>
      </c>
      <c r="G1517" s="240">
        <v>-22.05</v>
      </c>
      <c r="H1517" s="240">
        <v>0.33800000000000002</v>
      </c>
      <c r="I1517" s="240">
        <v>0.23</v>
      </c>
      <c r="J1517" s="240">
        <v>0</v>
      </c>
    </row>
    <row r="1518" spans="2:10">
      <c r="B1518" s="240" t="s">
        <v>86</v>
      </c>
      <c r="C1518" s="240">
        <v>360</v>
      </c>
      <c r="D1518" s="240" t="s">
        <v>99</v>
      </c>
      <c r="E1518" s="240">
        <v>-155.62</v>
      </c>
      <c r="F1518" s="240">
        <v>0.33</v>
      </c>
      <c r="G1518" s="240">
        <v>503.06</v>
      </c>
      <c r="H1518" s="240">
        <v>0.38600000000000001</v>
      </c>
      <c r="I1518" s="240">
        <v>-32.469000000000001</v>
      </c>
      <c r="J1518" s="240">
        <v>0</v>
      </c>
    </row>
    <row r="1519" spans="2:10">
      <c r="B1519" s="240" t="s">
        <v>86</v>
      </c>
      <c r="C1519" s="240">
        <v>360</v>
      </c>
      <c r="D1519" s="240" t="s">
        <v>100</v>
      </c>
      <c r="E1519" s="240">
        <v>-154.35</v>
      </c>
      <c r="F1519" s="240">
        <v>0.73</v>
      </c>
      <c r="G1519" s="240">
        <v>549.33000000000004</v>
      </c>
      <c r="H1519" s="240">
        <v>-0.42699999999999999</v>
      </c>
      <c r="I1519" s="240">
        <v>-33.127000000000002</v>
      </c>
      <c r="J1519" s="240">
        <v>0</v>
      </c>
    </row>
    <row r="1520" spans="2:10">
      <c r="B1520" s="240" t="s">
        <v>86</v>
      </c>
      <c r="C1520" s="240">
        <v>360</v>
      </c>
      <c r="D1520" s="240" t="s">
        <v>101</v>
      </c>
      <c r="E1520" s="240">
        <v>-155.72999999999999</v>
      </c>
      <c r="F1520" s="240">
        <v>0.33</v>
      </c>
      <c r="G1520" s="240">
        <v>502.9</v>
      </c>
      <c r="H1520" s="240">
        <v>0.38600000000000001</v>
      </c>
      <c r="I1520" s="240">
        <v>-32.5</v>
      </c>
      <c r="J1520" s="240">
        <v>0</v>
      </c>
    </row>
    <row r="1521" spans="2:10">
      <c r="B1521" s="240" t="s">
        <v>86</v>
      </c>
      <c r="C1521" s="240">
        <v>360</v>
      </c>
      <c r="D1521" s="240" t="s">
        <v>102</v>
      </c>
      <c r="E1521" s="240">
        <v>-154.24</v>
      </c>
      <c r="F1521" s="240">
        <v>0.73</v>
      </c>
      <c r="G1521" s="240">
        <v>549.48</v>
      </c>
      <c r="H1521" s="240">
        <v>-0.42599999999999999</v>
      </c>
      <c r="I1521" s="240">
        <v>-33.095999999999997</v>
      </c>
      <c r="J1521" s="240">
        <v>0</v>
      </c>
    </row>
    <row r="1522" spans="2:10">
      <c r="B1522" s="240" t="s">
        <v>86</v>
      </c>
      <c r="C1522" s="240">
        <v>360</v>
      </c>
      <c r="D1522" s="240" t="s">
        <v>103</v>
      </c>
      <c r="E1522" s="240">
        <v>-154.94999999999999</v>
      </c>
      <c r="F1522" s="240">
        <v>0.32</v>
      </c>
      <c r="G1522" s="240">
        <v>503.98</v>
      </c>
      <c r="H1522" s="240">
        <v>0.38900000000000001</v>
      </c>
      <c r="I1522" s="240">
        <v>-32.283000000000001</v>
      </c>
      <c r="J1522" s="240">
        <v>0</v>
      </c>
    </row>
    <row r="1523" spans="2:10">
      <c r="B1523" s="240" t="s">
        <v>86</v>
      </c>
      <c r="C1523" s="240">
        <v>360</v>
      </c>
      <c r="D1523" s="240" t="s">
        <v>104</v>
      </c>
      <c r="E1523" s="240">
        <v>-153.68</v>
      </c>
      <c r="F1523" s="240">
        <v>0.73</v>
      </c>
      <c r="G1523" s="240">
        <v>550.24</v>
      </c>
      <c r="H1523" s="240">
        <v>-0.42399999999999999</v>
      </c>
      <c r="I1523" s="240">
        <v>-32.942</v>
      </c>
      <c r="J1523" s="240">
        <v>0</v>
      </c>
    </row>
    <row r="1524" spans="2:10">
      <c r="B1524" s="240" t="s">
        <v>86</v>
      </c>
      <c r="C1524" s="240">
        <v>360</v>
      </c>
      <c r="D1524" s="240" t="s">
        <v>105</v>
      </c>
      <c r="E1524" s="240">
        <v>-155.06</v>
      </c>
      <c r="F1524" s="240">
        <v>0.33</v>
      </c>
      <c r="G1524" s="240">
        <v>503.82</v>
      </c>
      <c r="H1524" s="240">
        <v>0.38900000000000001</v>
      </c>
      <c r="I1524" s="240">
        <v>-32.314999999999998</v>
      </c>
      <c r="J1524" s="240">
        <v>0</v>
      </c>
    </row>
    <row r="1525" spans="2:10">
      <c r="B1525" s="240" t="s">
        <v>86</v>
      </c>
      <c r="C1525" s="240">
        <v>360</v>
      </c>
      <c r="D1525" s="240" t="s">
        <v>106</v>
      </c>
      <c r="E1525" s="240">
        <v>-153.57</v>
      </c>
      <c r="F1525" s="240">
        <v>0.73</v>
      </c>
      <c r="G1525" s="240">
        <v>550.4</v>
      </c>
      <c r="H1525" s="240">
        <v>-0.42299999999999999</v>
      </c>
      <c r="I1525" s="240">
        <v>-32.911000000000001</v>
      </c>
      <c r="J1525" s="240">
        <v>0</v>
      </c>
    </row>
    <row r="1526" spans="2:10">
      <c r="B1526" s="240" t="s">
        <v>86</v>
      </c>
      <c r="C1526" s="240">
        <v>360</v>
      </c>
      <c r="D1526" s="240" t="s">
        <v>107</v>
      </c>
      <c r="E1526" s="240">
        <v>184.61</v>
      </c>
      <c r="F1526" s="240">
        <v>0.32</v>
      </c>
      <c r="G1526" s="240">
        <v>549.71</v>
      </c>
      <c r="H1526" s="240">
        <v>0.31900000000000001</v>
      </c>
      <c r="I1526" s="240">
        <v>58.414999999999999</v>
      </c>
      <c r="J1526" s="240">
        <v>0</v>
      </c>
    </row>
    <row r="1527" spans="2:10">
      <c r="B1527" s="240" t="s">
        <v>86</v>
      </c>
      <c r="C1527" s="240">
        <v>360</v>
      </c>
      <c r="D1527" s="240" t="s">
        <v>108</v>
      </c>
      <c r="E1527" s="240">
        <v>185.88</v>
      </c>
      <c r="F1527" s="240">
        <v>0.73</v>
      </c>
      <c r="G1527" s="240">
        <v>595.98</v>
      </c>
      <c r="H1527" s="240">
        <v>-0.495</v>
      </c>
      <c r="I1527" s="240">
        <v>57.756</v>
      </c>
      <c r="J1527" s="240">
        <v>0</v>
      </c>
    </row>
    <row r="1528" spans="2:10">
      <c r="B1528" s="240" t="s">
        <v>86</v>
      </c>
      <c r="C1528" s="240">
        <v>360</v>
      </c>
      <c r="D1528" s="240" t="s">
        <v>109</v>
      </c>
      <c r="E1528" s="240">
        <v>184.5</v>
      </c>
      <c r="F1528" s="240">
        <v>0.32</v>
      </c>
      <c r="G1528" s="240">
        <v>549.55999999999995</v>
      </c>
      <c r="H1528" s="240">
        <v>0.318</v>
      </c>
      <c r="I1528" s="240">
        <v>58.383000000000003</v>
      </c>
      <c r="J1528" s="240">
        <v>0</v>
      </c>
    </row>
    <row r="1529" spans="2:10">
      <c r="B1529" s="240" t="s">
        <v>86</v>
      </c>
      <c r="C1529" s="240">
        <v>360</v>
      </c>
      <c r="D1529" s="240" t="s">
        <v>110</v>
      </c>
      <c r="E1529" s="240">
        <v>185.99</v>
      </c>
      <c r="F1529" s="240">
        <v>0.73</v>
      </c>
      <c r="G1529" s="240">
        <v>596.13</v>
      </c>
      <c r="H1529" s="240">
        <v>-0.49399999999999999</v>
      </c>
      <c r="I1529" s="240">
        <v>57.786999999999999</v>
      </c>
      <c r="J1529" s="240">
        <v>0</v>
      </c>
    </row>
    <row r="1530" spans="2:10">
      <c r="B1530" s="240" t="s">
        <v>86</v>
      </c>
      <c r="C1530" s="240">
        <v>360</v>
      </c>
      <c r="D1530" s="240" t="s">
        <v>111</v>
      </c>
      <c r="E1530" s="240">
        <v>183.94</v>
      </c>
      <c r="F1530" s="240">
        <v>0.33</v>
      </c>
      <c r="G1530" s="240">
        <v>548.79</v>
      </c>
      <c r="H1530" s="240">
        <v>0.316</v>
      </c>
      <c r="I1530" s="240">
        <v>58.228999999999999</v>
      </c>
      <c r="J1530" s="240">
        <v>0</v>
      </c>
    </row>
    <row r="1531" spans="2:10">
      <c r="B1531" s="240" t="s">
        <v>86</v>
      </c>
      <c r="C1531" s="240">
        <v>360</v>
      </c>
      <c r="D1531" s="240" t="s">
        <v>112</v>
      </c>
      <c r="E1531" s="240">
        <v>185.21</v>
      </c>
      <c r="F1531" s="240">
        <v>0.73</v>
      </c>
      <c r="G1531" s="240">
        <v>595.05999999999995</v>
      </c>
      <c r="H1531" s="240">
        <v>-0.498</v>
      </c>
      <c r="I1531" s="240">
        <v>57.570999999999998</v>
      </c>
      <c r="J1531" s="240">
        <v>0</v>
      </c>
    </row>
    <row r="1532" spans="2:10">
      <c r="B1532" s="240" t="s">
        <v>86</v>
      </c>
      <c r="C1532" s="240">
        <v>360</v>
      </c>
      <c r="D1532" s="240" t="s">
        <v>113</v>
      </c>
      <c r="E1532" s="240">
        <v>183.83</v>
      </c>
      <c r="F1532" s="240">
        <v>0.33</v>
      </c>
      <c r="G1532" s="240">
        <v>548.64</v>
      </c>
      <c r="H1532" s="240">
        <v>0.315</v>
      </c>
      <c r="I1532" s="240">
        <v>58.198</v>
      </c>
      <c r="J1532" s="240">
        <v>0</v>
      </c>
    </row>
    <row r="1533" spans="2:10">
      <c r="B1533" s="240" t="s">
        <v>86</v>
      </c>
      <c r="C1533" s="240">
        <v>360</v>
      </c>
      <c r="D1533" s="240" t="s">
        <v>114</v>
      </c>
      <c r="E1533" s="240">
        <v>185.32</v>
      </c>
      <c r="F1533" s="240">
        <v>0.73</v>
      </c>
      <c r="G1533" s="240">
        <v>595.21</v>
      </c>
      <c r="H1533" s="240">
        <v>-0.497</v>
      </c>
      <c r="I1533" s="240">
        <v>57.601999999999997</v>
      </c>
      <c r="J1533" s="240">
        <v>0</v>
      </c>
    </row>
    <row r="1534" spans="2:10">
      <c r="B1534" s="240" t="s">
        <v>86</v>
      </c>
      <c r="C1534" s="240">
        <v>360</v>
      </c>
      <c r="D1534" s="240" t="s">
        <v>115</v>
      </c>
      <c r="E1534" s="240">
        <v>-28.48</v>
      </c>
      <c r="F1534" s="240">
        <v>-0.35</v>
      </c>
      <c r="G1534" s="240">
        <v>444.73</v>
      </c>
      <c r="H1534" s="240">
        <v>1.6479999999999999</v>
      </c>
      <c r="I1534" s="240">
        <v>3.0179999999999998</v>
      </c>
      <c r="J1534" s="240">
        <v>0</v>
      </c>
    </row>
    <row r="1535" spans="2:10">
      <c r="B1535" s="240" t="s">
        <v>86</v>
      </c>
      <c r="C1535" s="240">
        <v>360</v>
      </c>
      <c r="D1535" s="240" t="s">
        <v>116</v>
      </c>
      <c r="E1535" s="240">
        <v>53.52</v>
      </c>
      <c r="F1535" s="240">
        <v>-0.35</v>
      </c>
      <c r="G1535" s="240">
        <v>455.97</v>
      </c>
      <c r="H1535" s="240">
        <v>1.631</v>
      </c>
      <c r="I1535" s="240">
        <v>24.925000000000001</v>
      </c>
      <c r="J1535" s="240">
        <v>0</v>
      </c>
    </row>
    <row r="1536" spans="2:10">
      <c r="B1536" s="240" t="s">
        <v>86</v>
      </c>
      <c r="C1536" s="240">
        <v>360</v>
      </c>
      <c r="D1536" s="240" t="s">
        <v>117</v>
      </c>
      <c r="E1536" s="240">
        <v>-28.28</v>
      </c>
      <c r="F1536" s="240">
        <v>-0.35</v>
      </c>
      <c r="G1536" s="240">
        <v>445</v>
      </c>
      <c r="H1536" s="240">
        <v>1.649</v>
      </c>
      <c r="I1536" s="240">
        <v>3.073</v>
      </c>
      <c r="J1536" s="240">
        <v>0</v>
      </c>
    </row>
    <row r="1537" spans="2:10">
      <c r="B1537" s="240" t="s">
        <v>86</v>
      </c>
      <c r="C1537" s="240">
        <v>360</v>
      </c>
      <c r="D1537" s="240" t="s">
        <v>118</v>
      </c>
      <c r="E1537" s="240">
        <v>53.32</v>
      </c>
      <c r="F1537" s="240">
        <v>-0.35</v>
      </c>
      <c r="G1537" s="240">
        <v>455.7</v>
      </c>
      <c r="H1537" s="240">
        <v>1.63</v>
      </c>
      <c r="I1537" s="240">
        <v>24.87</v>
      </c>
      <c r="J1537" s="240">
        <v>0</v>
      </c>
    </row>
    <row r="1538" spans="2:10">
      <c r="B1538" s="240" t="s">
        <v>86</v>
      </c>
      <c r="C1538" s="240">
        <v>360</v>
      </c>
      <c r="D1538" s="240" t="s">
        <v>119</v>
      </c>
      <c r="E1538" s="240">
        <v>-28.86</v>
      </c>
      <c r="F1538" s="240">
        <v>-0.35</v>
      </c>
      <c r="G1538" s="240">
        <v>444.22</v>
      </c>
      <c r="H1538" s="240">
        <v>1.6459999999999999</v>
      </c>
      <c r="I1538" s="240">
        <v>2.9129999999999998</v>
      </c>
      <c r="J1538" s="240">
        <v>0</v>
      </c>
    </row>
    <row r="1539" spans="2:10">
      <c r="B1539" s="240" t="s">
        <v>86</v>
      </c>
      <c r="C1539" s="240">
        <v>360</v>
      </c>
      <c r="D1539" s="240" t="s">
        <v>120</v>
      </c>
      <c r="E1539" s="240">
        <v>53.14</v>
      </c>
      <c r="F1539" s="240">
        <v>-0.35</v>
      </c>
      <c r="G1539" s="240">
        <v>455.46</v>
      </c>
      <c r="H1539" s="240">
        <v>1.63</v>
      </c>
      <c r="I1539" s="240">
        <v>24.821000000000002</v>
      </c>
      <c r="J1539" s="240">
        <v>0</v>
      </c>
    </row>
    <row r="1540" spans="2:10">
      <c r="B1540" s="240" t="s">
        <v>86</v>
      </c>
      <c r="C1540" s="240">
        <v>360</v>
      </c>
      <c r="D1540" s="240" t="s">
        <v>121</v>
      </c>
      <c r="E1540" s="240">
        <v>-28.66</v>
      </c>
      <c r="F1540" s="240">
        <v>-0.35</v>
      </c>
      <c r="G1540" s="240">
        <v>444.49</v>
      </c>
      <c r="H1540" s="240">
        <v>1.647</v>
      </c>
      <c r="I1540" s="240">
        <v>2.9689999999999999</v>
      </c>
      <c r="J1540" s="240">
        <v>0</v>
      </c>
    </row>
    <row r="1541" spans="2:10">
      <c r="B1541" s="240" t="s">
        <v>86</v>
      </c>
      <c r="C1541" s="240">
        <v>360</v>
      </c>
      <c r="D1541" s="240" t="s">
        <v>122</v>
      </c>
      <c r="E1541" s="240">
        <v>52.94</v>
      </c>
      <c r="F1541" s="240">
        <v>-0.35</v>
      </c>
      <c r="G1541" s="240">
        <v>455.18</v>
      </c>
      <c r="H1541" s="240">
        <v>1.629</v>
      </c>
      <c r="I1541" s="240">
        <v>24.765999999999998</v>
      </c>
      <c r="J1541" s="240">
        <v>0</v>
      </c>
    </row>
    <row r="1542" spans="2:10">
      <c r="B1542" s="240" t="s">
        <v>86</v>
      </c>
      <c r="C1542" s="240">
        <v>360</v>
      </c>
      <c r="D1542" s="240" t="s">
        <v>123</v>
      </c>
      <c r="E1542" s="240">
        <v>-23.26</v>
      </c>
      <c r="F1542" s="240">
        <v>1.41</v>
      </c>
      <c r="G1542" s="240">
        <v>643.05999999999995</v>
      </c>
      <c r="H1542" s="240">
        <v>-1.74</v>
      </c>
      <c r="I1542" s="240">
        <v>0.36199999999999999</v>
      </c>
      <c r="J1542" s="240">
        <v>0</v>
      </c>
    </row>
    <row r="1543" spans="2:10">
      <c r="B1543" s="240" t="s">
        <v>86</v>
      </c>
      <c r="C1543" s="240">
        <v>360</v>
      </c>
      <c r="D1543" s="240" t="s">
        <v>124</v>
      </c>
      <c r="E1543" s="240">
        <v>58.74</v>
      </c>
      <c r="F1543" s="240">
        <v>1.4</v>
      </c>
      <c r="G1543" s="240">
        <v>654.30999999999995</v>
      </c>
      <c r="H1543" s="240">
        <v>-1.756</v>
      </c>
      <c r="I1543" s="240">
        <v>22.27</v>
      </c>
      <c r="J1543" s="240">
        <v>0</v>
      </c>
    </row>
    <row r="1544" spans="2:10">
      <c r="B1544" s="240" t="s">
        <v>86</v>
      </c>
      <c r="C1544" s="240">
        <v>360</v>
      </c>
      <c r="D1544" s="240" t="s">
        <v>125</v>
      </c>
      <c r="E1544" s="240">
        <v>-23.06</v>
      </c>
      <c r="F1544" s="240">
        <v>1.41</v>
      </c>
      <c r="G1544" s="240">
        <v>643.34</v>
      </c>
      <c r="H1544" s="240">
        <v>-1.7390000000000001</v>
      </c>
      <c r="I1544" s="240">
        <v>0.41699999999999998</v>
      </c>
      <c r="J1544" s="240">
        <v>0</v>
      </c>
    </row>
    <row r="1545" spans="2:10">
      <c r="B1545" s="240" t="s">
        <v>86</v>
      </c>
      <c r="C1545" s="240">
        <v>360</v>
      </c>
      <c r="D1545" s="240" t="s">
        <v>126</v>
      </c>
      <c r="E1545" s="240">
        <v>58.54</v>
      </c>
      <c r="F1545" s="240">
        <v>1.41</v>
      </c>
      <c r="G1545" s="240">
        <v>654.03</v>
      </c>
      <c r="H1545" s="240">
        <v>-1.7569999999999999</v>
      </c>
      <c r="I1545" s="240">
        <v>22.213999999999999</v>
      </c>
      <c r="J1545" s="240">
        <v>0</v>
      </c>
    </row>
    <row r="1546" spans="2:10">
      <c r="B1546" s="240" t="s">
        <v>86</v>
      </c>
      <c r="C1546" s="240">
        <v>360</v>
      </c>
      <c r="D1546" s="240" t="s">
        <v>127</v>
      </c>
      <c r="E1546" s="240">
        <v>-22.88</v>
      </c>
      <c r="F1546" s="240">
        <v>1.4</v>
      </c>
      <c r="G1546" s="240">
        <v>643.58000000000004</v>
      </c>
      <c r="H1546" s="240">
        <v>-1.738</v>
      </c>
      <c r="I1546" s="240">
        <v>0.46600000000000003</v>
      </c>
      <c r="J1546" s="240">
        <v>0</v>
      </c>
    </row>
    <row r="1547" spans="2:10">
      <c r="B1547" s="240" t="s">
        <v>86</v>
      </c>
      <c r="C1547" s="240">
        <v>360</v>
      </c>
      <c r="D1547" s="240" t="s">
        <v>128</v>
      </c>
      <c r="E1547" s="240">
        <v>59.12</v>
      </c>
      <c r="F1547" s="240">
        <v>1.4</v>
      </c>
      <c r="G1547" s="240">
        <v>654.82000000000005</v>
      </c>
      <c r="H1547" s="240">
        <v>-1.754</v>
      </c>
      <c r="I1547" s="240">
        <v>22.373999999999999</v>
      </c>
      <c r="J1547" s="240">
        <v>0</v>
      </c>
    </row>
    <row r="1548" spans="2:10">
      <c r="B1548" s="240" t="s">
        <v>86</v>
      </c>
      <c r="C1548" s="240">
        <v>360</v>
      </c>
      <c r="D1548" s="240" t="s">
        <v>129</v>
      </c>
      <c r="E1548" s="240">
        <v>-22.68</v>
      </c>
      <c r="F1548" s="240">
        <v>1.4</v>
      </c>
      <c r="G1548" s="240">
        <v>643.85</v>
      </c>
      <c r="H1548" s="240">
        <v>-1.7370000000000001</v>
      </c>
      <c r="I1548" s="240">
        <v>0.52200000000000002</v>
      </c>
      <c r="J1548" s="240">
        <v>0</v>
      </c>
    </row>
    <row r="1549" spans="2:10">
      <c r="B1549" s="240" t="s">
        <v>86</v>
      </c>
      <c r="C1549" s="240">
        <v>360</v>
      </c>
      <c r="D1549" s="240" t="s">
        <v>130</v>
      </c>
      <c r="E1549" s="240">
        <v>58.92</v>
      </c>
      <c r="F1549" s="240">
        <v>1.4</v>
      </c>
      <c r="G1549" s="240">
        <v>654.54</v>
      </c>
      <c r="H1549" s="240">
        <v>-1.7549999999999999</v>
      </c>
      <c r="I1549" s="240">
        <v>22.318000000000001</v>
      </c>
      <c r="J1549" s="240">
        <v>0</v>
      </c>
    </row>
    <row r="1550" spans="2:10">
      <c r="B1550" s="240" t="s">
        <v>86</v>
      </c>
      <c r="C1550" s="240">
        <v>360</v>
      </c>
      <c r="D1550" s="240" t="s">
        <v>131</v>
      </c>
      <c r="E1550" s="240">
        <v>-122.18</v>
      </c>
      <c r="F1550" s="240">
        <v>0.33</v>
      </c>
      <c r="G1550" s="240">
        <v>507.64</v>
      </c>
      <c r="H1550" s="240">
        <v>0.38</v>
      </c>
      <c r="I1550" s="240">
        <v>-23.54</v>
      </c>
      <c r="J1550" s="240">
        <v>0</v>
      </c>
    </row>
    <row r="1551" spans="2:10">
      <c r="B1551" s="240" t="s">
        <v>86</v>
      </c>
      <c r="C1551" s="240">
        <v>360</v>
      </c>
      <c r="D1551" s="240" t="s">
        <v>132</v>
      </c>
      <c r="E1551" s="240">
        <v>-120.91</v>
      </c>
      <c r="F1551" s="240">
        <v>0.73</v>
      </c>
      <c r="G1551" s="240">
        <v>553.91</v>
      </c>
      <c r="H1551" s="240">
        <v>-0.433</v>
      </c>
      <c r="I1551" s="240">
        <v>-24.199000000000002</v>
      </c>
      <c r="J1551" s="240">
        <v>0</v>
      </c>
    </row>
    <row r="1552" spans="2:10">
      <c r="B1552" s="240" t="s">
        <v>86</v>
      </c>
      <c r="C1552" s="240">
        <v>360</v>
      </c>
      <c r="D1552" s="240" t="s">
        <v>133</v>
      </c>
      <c r="E1552" s="240">
        <v>-122.29</v>
      </c>
      <c r="F1552" s="240">
        <v>0.33</v>
      </c>
      <c r="G1552" s="240">
        <v>507.49</v>
      </c>
      <c r="H1552" s="240">
        <v>0.379</v>
      </c>
      <c r="I1552" s="240">
        <v>-23.571000000000002</v>
      </c>
      <c r="J1552" s="240">
        <v>0</v>
      </c>
    </row>
    <row r="1553" spans="2:10">
      <c r="B1553" s="240" t="s">
        <v>86</v>
      </c>
      <c r="C1553" s="240">
        <v>360</v>
      </c>
      <c r="D1553" s="240" t="s">
        <v>134</v>
      </c>
      <c r="E1553" s="240">
        <v>-120.8</v>
      </c>
      <c r="F1553" s="240">
        <v>0.73</v>
      </c>
      <c r="G1553" s="240">
        <v>554.07000000000005</v>
      </c>
      <c r="H1553" s="240">
        <v>-0.433</v>
      </c>
      <c r="I1553" s="240">
        <v>-24.167999999999999</v>
      </c>
      <c r="J1553" s="240">
        <v>0</v>
      </c>
    </row>
    <row r="1554" spans="2:10">
      <c r="B1554" s="240" t="s">
        <v>86</v>
      </c>
      <c r="C1554" s="240">
        <v>360</v>
      </c>
      <c r="D1554" s="240" t="s">
        <v>135</v>
      </c>
      <c r="E1554" s="240">
        <v>-121.51</v>
      </c>
      <c r="F1554" s="240">
        <v>0.33</v>
      </c>
      <c r="G1554" s="240">
        <v>508.56</v>
      </c>
      <c r="H1554" s="240">
        <v>0.38300000000000001</v>
      </c>
      <c r="I1554" s="240">
        <v>-23.355</v>
      </c>
      <c r="J1554" s="240">
        <v>0</v>
      </c>
    </row>
    <row r="1555" spans="2:10">
      <c r="B1555" s="240" t="s">
        <v>86</v>
      </c>
      <c r="C1555" s="240">
        <v>360</v>
      </c>
      <c r="D1555" s="240" t="s">
        <v>136</v>
      </c>
      <c r="E1555" s="240">
        <v>-120.24</v>
      </c>
      <c r="F1555" s="240">
        <v>0.73</v>
      </c>
      <c r="G1555" s="240">
        <v>554.83000000000004</v>
      </c>
      <c r="H1555" s="240">
        <v>-0.43</v>
      </c>
      <c r="I1555" s="240">
        <v>-24.013999999999999</v>
      </c>
      <c r="J1555" s="240">
        <v>0</v>
      </c>
    </row>
    <row r="1556" spans="2:10">
      <c r="B1556" s="240" t="s">
        <v>86</v>
      </c>
      <c r="C1556" s="240">
        <v>360</v>
      </c>
      <c r="D1556" s="240" t="s">
        <v>137</v>
      </c>
      <c r="E1556" s="240">
        <v>-121.62</v>
      </c>
      <c r="F1556" s="240">
        <v>0.33</v>
      </c>
      <c r="G1556" s="240">
        <v>508.41</v>
      </c>
      <c r="H1556" s="240">
        <v>0.38200000000000001</v>
      </c>
      <c r="I1556" s="240">
        <v>-23.385999999999999</v>
      </c>
      <c r="J1556" s="240">
        <v>0</v>
      </c>
    </row>
    <row r="1557" spans="2:10">
      <c r="B1557" s="240" t="s">
        <v>86</v>
      </c>
      <c r="C1557" s="240">
        <v>360</v>
      </c>
      <c r="D1557" s="240" t="s">
        <v>138</v>
      </c>
      <c r="E1557" s="240">
        <v>-120.13</v>
      </c>
      <c r="F1557" s="240">
        <v>0.73</v>
      </c>
      <c r="G1557" s="240">
        <v>554.98</v>
      </c>
      <c r="H1557" s="240">
        <v>-0.43</v>
      </c>
      <c r="I1557" s="240">
        <v>-23.981999999999999</v>
      </c>
      <c r="J1557" s="240">
        <v>0</v>
      </c>
    </row>
    <row r="1558" spans="2:10">
      <c r="B1558" s="240" t="s">
        <v>86</v>
      </c>
      <c r="C1558" s="240">
        <v>360</v>
      </c>
      <c r="D1558" s="240" t="s">
        <v>139</v>
      </c>
      <c r="E1558" s="240">
        <v>-27.98</v>
      </c>
      <c r="F1558" s="240">
        <v>-0.14000000000000001</v>
      </c>
      <c r="G1558" s="240">
        <v>466.78</v>
      </c>
      <c r="H1558" s="240">
        <v>1.31</v>
      </c>
      <c r="I1558" s="240">
        <v>2.7879999999999998</v>
      </c>
      <c r="J1558" s="240">
        <v>0</v>
      </c>
    </row>
    <row r="1559" spans="2:10">
      <c r="B1559" s="240" t="s">
        <v>86</v>
      </c>
      <c r="C1559" s="240">
        <v>360</v>
      </c>
      <c r="D1559" s="240" t="s">
        <v>140</v>
      </c>
      <c r="E1559" s="240">
        <v>54.02</v>
      </c>
      <c r="F1559" s="240">
        <v>-0.14000000000000001</v>
      </c>
      <c r="G1559" s="240">
        <v>478.02</v>
      </c>
      <c r="H1559" s="240">
        <v>1.2929999999999999</v>
      </c>
      <c r="I1559" s="240">
        <v>24.695</v>
      </c>
      <c r="J1559" s="240">
        <v>0</v>
      </c>
    </row>
    <row r="1560" spans="2:10">
      <c r="B1560" s="240" t="s">
        <v>86</v>
      </c>
      <c r="C1560" s="240">
        <v>360</v>
      </c>
      <c r="D1560" s="240" t="s">
        <v>141</v>
      </c>
      <c r="E1560" s="240">
        <v>-27.78</v>
      </c>
      <c r="F1560" s="240">
        <v>-0.14000000000000001</v>
      </c>
      <c r="G1560" s="240">
        <v>467.06</v>
      </c>
      <c r="H1560" s="240">
        <v>1.31</v>
      </c>
      <c r="I1560" s="240">
        <v>2.843</v>
      </c>
      <c r="J1560" s="240">
        <v>0</v>
      </c>
    </row>
    <row r="1561" spans="2:10">
      <c r="B1561" s="240" t="s">
        <v>86</v>
      </c>
      <c r="C1561" s="240">
        <v>360</v>
      </c>
      <c r="D1561" s="240" t="s">
        <v>142</v>
      </c>
      <c r="E1561" s="240">
        <v>53.82</v>
      </c>
      <c r="F1561" s="240">
        <v>-0.14000000000000001</v>
      </c>
      <c r="G1561" s="240">
        <v>477.75</v>
      </c>
      <c r="H1561" s="240">
        <v>1.292</v>
      </c>
      <c r="I1561" s="240">
        <v>24.64</v>
      </c>
      <c r="J1561" s="240">
        <v>0</v>
      </c>
    </row>
    <row r="1562" spans="2:10">
      <c r="B1562" s="240" t="s">
        <v>86</v>
      </c>
      <c r="C1562" s="240">
        <v>360</v>
      </c>
      <c r="D1562" s="240" t="s">
        <v>143</v>
      </c>
      <c r="E1562" s="240">
        <v>-28.36</v>
      </c>
      <c r="F1562" s="240">
        <v>-0.14000000000000001</v>
      </c>
      <c r="G1562" s="240">
        <v>466.27</v>
      </c>
      <c r="H1562" s="240">
        <v>1.3080000000000001</v>
      </c>
      <c r="I1562" s="240">
        <v>2.6829999999999998</v>
      </c>
      <c r="J1562" s="240">
        <v>0</v>
      </c>
    </row>
    <row r="1563" spans="2:10">
      <c r="B1563" s="240" t="s">
        <v>86</v>
      </c>
      <c r="C1563" s="240">
        <v>360</v>
      </c>
      <c r="D1563" s="240" t="s">
        <v>144</v>
      </c>
      <c r="E1563" s="240">
        <v>53.65</v>
      </c>
      <c r="F1563" s="240">
        <v>-0.14000000000000001</v>
      </c>
      <c r="G1563" s="240">
        <v>477.51</v>
      </c>
      <c r="H1563" s="240">
        <v>1.2909999999999999</v>
      </c>
      <c r="I1563" s="240">
        <v>24.591000000000001</v>
      </c>
      <c r="J1563" s="240">
        <v>0</v>
      </c>
    </row>
    <row r="1564" spans="2:10">
      <c r="B1564" s="240" t="s">
        <v>86</v>
      </c>
      <c r="C1564" s="240">
        <v>360</v>
      </c>
      <c r="D1564" s="240" t="s">
        <v>145</v>
      </c>
      <c r="E1564" s="240">
        <v>-28.16</v>
      </c>
      <c r="F1564" s="240">
        <v>-0.14000000000000001</v>
      </c>
      <c r="G1564" s="240">
        <v>466.54</v>
      </c>
      <c r="H1564" s="240">
        <v>1.3089999999999999</v>
      </c>
      <c r="I1564" s="240">
        <v>2.7389999999999999</v>
      </c>
      <c r="J1564" s="240">
        <v>0</v>
      </c>
    </row>
    <row r="1565" spans="2:10">
      <c r="B1565" s="240" t="s">
        <v>86</v>
      </c>
      <c r="C1565" s="240">
        <v>360</v>
      </c>
      <c r="D1565" s="240" t="s">
        <v>146</v>
      </c>
      <c r="E1565" s="240">
        <v>53.44</v>
      </c>
      <c r="F1565" s="240">
        <v>-0.14000000000000001</v>
      </c>
      <c r="G1565" s="240">
        <v>477.24</v>
      </c>
      <c r="H1565" s="240">
        <v>1.29</v>
      </c>
      <c r="I1565" s="240">
        <v>24.536000000000001</v>
      </c>
      <c r="J1565" s="240">
        <v>0</v>
      </c>
    </row>
    <row r="1566" spans="2:10">
      <c r="B1566" s="240" t="s">
        <v>86</v>
      </c>
      <c r="C1566" s="240">
        <v>360</v>
      </c>
      <c r="D1566" s="240" t="s">
        <v>147</v>
      </c>
      <c r="E1566" s="240">
        <v>-27.87</v>
      </c>
      <c r="F1566" s="240">
        <v>0.78</v>
      </c>
      <c r="G1566" s="240">
        <v>788.25</v>
      </c>
      <c r="H1566" s="240">
        <v>-7.3999999999999996E-2</v>
      </c>
      <c r="I1566" s="240">
        <v>5.3719999999999999</v>
      </c>
      <c r="J1566" s="240">
        <v>0</v>
      </c>
    </row>
    <row r="1567" spans="2:10">
      <c r="B1567" s="240" t="s">
        <v>86</v>
      </c>
      <c r="C1567" s="240">
        <v>360</v>
      </c>
      <c r="D1567" s="240" t="s">
        <v>148</v>
      </c>
      <c r="E1567" s="240">
        <v>74.400000000000006</v>
      </c>
      <c r="F1567" s="240">
        <v>0.79</v>
      </c>
      <c r="G1567" s="240">
        <v>802.27</v>
      </c>
      <c r="H1567" s="240">
        <v>-9.4E-2</v>
      </c>
      <c r="I1567" s="240">
        <v>32.68</v>
      </c>
      <c r="J1567" s="240">
        <v>0</v>
      </c>
    </row>
    <row r="1568" spans="2:10">
      <c r="B1568" s="240" t="s">
        <v>86</v>
      </c>
      <c r="C1568" s="240">
        <v>360</v>
      </c>
      <c r="D1568" s="240" t="s">
        <v>149</v>
      </c>
      <c r="E1568" s="240">
        <v>22.5</v>
      </c>
      <c r="F1568" s="240">
        <v>0.48</v>
      </c>
      <c r="G1568" s="240">
        <v>761.61</v>
      </c>
      <c r="H1568" s="240">
        <v>0.433</v>
      </c>
      <c r="I1568" s="240">
        <v>19.378</v>
      </c>
      <c r="J1568" s="240">
        <v>0</v>
      </c>
    </row>
    <row r="1569" spans="2:10">
      <c r="B1569" s="240" t="s">
        <v>86</v>
      </c>
      <c r="C1569" s="240">
        <v>360</v>
      </c>
      <c r="D1569" s="240" t="s">
        <v>150</v>
      </c>
      <c r="E1569" s="240">
        <v>24.04</v>
      </c>
      <c r="F1569" s="240">
        <v>1.0900000000000001</v>
      </c>
      <c r="G1569" s="240">
        <v>828.9</v>
      </c>
      <c r="H1569" s="240">
        <v>-0.60099999999999998</v>
      </c>
      <c r="I1569" s="240">
        <v>18.673999999999999</v>
      </c>
      <c r="J1569" s="240">
        <v>0</v>
      </c>
    </row>
    <row r="1570" spans="2:10">
      <c r="B1570" s="240" t="s">
        <v>86</v>
      </c>
      <c r="C1570" s="240">
        <v>360</v>
      </c>
      <c r="D1570" s="240" t="s">
        <v>151</v>
      </c>
      <c r="E1570" s="240">
        <v>195.84</v>
      </c>
      <c r="F1570" s="240">
        <v>0.83</v>
      </c>
      <c r="G1570" s="240">
        <v>610.61</v>
      </c>
      <c r="H1570" s="240">
        <v>0.55500000000000005</v>
      </c>
      <c r="I1570" s="240">
        <v>60.939</v>
      </c>
      <c r="J1570" s="240">
        <v>0</v>
      </c>
    </row>
    <row r="1571" spans="2:10">
      <c r="B1571" s="240" t="s">
        <v>86</v>
      </c>
      <c r="C1571" s="240">
        <v>360</v>
      </c>
      <c r="D1571" s="240" t="s">
        <v>152</v>
      </c>
      <c r="E1571" s="240">
        <v>-165.58</v>
      </c>
      <c r="F1571" s="240">
        <v>0.23</v>
      </c>
      <c r="G1571" s="240">
        <v>488.43</v>
      </c>
      <c r="H1571" s="240">
        <v>-0.66300000000000003</v>
      </c>
      <c r="I1571" s="240">
        <v>-35.652000000000001</v>
      </c>
      <c r="J1571" s="240">
        <v>0</v>
      </c>
    </row>
    <row r="1572" spans="2:10">
      <c r="B1572" s="240" t="s">
        <v>86</v>
      </c>
      <c r="C1572" s="240">
        <v>360</v>
      </c>
      <c r="D1572" s="240" t="s">
        <v>153</v>
      </c>
      <c r="E1572" s="240">
        <v>108.37</v>
      </c>
      <c r="F1572" s="240">
        <v>1.23</v>
      </c>
      <c r="G1572" s="240">
        <v>661.21</v>
      </c>
      <c r="H1572" s="240">
        <v>1.381</v>
      </c>
      <c r="I1572" s="240">
        <v>37.738</v>
      </c>
      <c r="J1572" s="240">
        <v>0</v>
      </c>
    </row>
    <row r="1573" spans="2:10">
      <c r="B1573" s="240" t="s">
        <v>86</v>
      </c>
      <c r="C1573" s="240">
        <v>360</v>
      </c>
      <c r="D1573" s="240" t="s">
        <v>154</v>
      </c>
      <c r="E1573" s="240">
        <v>-78.11</v>
      </c>
      <c r="F1573" s="240">
        <v>-0.17</v>
      </c>
      <c r="G1573" s="240">
        <v>437.82</v>
      </c>
      <c r="H1573" s="240">
        <v>-1.4890000000000001</v>
      </c>
      <c r="I1573" s="240">
        <v>-12.45</v>
      </c>
      <c r="J1573" s="240">
        <v>0</v>
      </c>
    </row>
    <row r="1574" spans="2:10">
      <c r="B1574" s="240" t="s">
        <v>86</v>
      </c>
      <c r="C1574" s="240">
        <v>360</v>
      </c>
      <c r="D1574" s="240" t="s">
        <v>155</v>
      </c>
      <c r="E1574" s="240">
        <v>387.11</v>
      </c>
      <c r="F1574" s="240">
        <v>1.23</v>
      </c>
      <c r="G1574" s="240">
        <v>689.29</v>
      </c>
      <c r="H1574" s="240">
        <v>1.369</v>
      </c>
      <c r="I1574" s="240">
        <v>112.062</v>
      </c>
      <c r="J1574" s="240">
        <v>0</v>
      </c>
    </row>
    <row r="1575" spans="2:10">
      <c r="B1575" s="240" t="s">
        <v>86</v>
      </c>
      <c r="C1575" s="240">
        <v>360</v>
      </c>
      <c r="D1575" s="240" t="s">
        <v>156</v>
      </c>
      <c r="E1575" s="240">
        <v>-356.85</v>
      </c>
      <c r="F1575" s="240">
        <v>-0.17</v>
      </c>
      <c r="G1575" s="240">
        <v>409.74</v>
      </c>
      <c r="H1575" s="240">
        <v>-1.4770000000000001</v>
      </c>
      <c r="I1575" s="240">
        <v>-86.774000000000001</v>
      </c>
      <c r="J1575" s="240">
        <v>0</v>
      </c>
    </row>
    <row r="1576" spans="2:10">
      <c r="B1576" s="240" t="s">
        <v>86</v>
      </c>
      <c r="C1576" s="240">
        <v>360</v>
      </c>
      <c r="D1576" s="240" t="s">
        <v>157</v>
      </c>
      <c r="E1576" s="240">
        <v>165.02</v>
      </c>
      <c r="F1576" s="240">
        <v>2.15</v>
      </c>
      <c r="G1576" s="240">
        <v>808.76</v>
      </c>
      <c r="H1576" s="240">
        <v>3.27</v>
      </c>
      <c r="I1576" s="240">
        <v>52.991</v>
      </c>
      <c r="J1576" s="240">
        <v>0</v>
      </c>
    </row>
    <row r="1577" spans="2:10">
      <c r="B1577" s="240" t="s">
        <v>86</v>
      </c>
      <c r="C1577" s="240">
        <v>360</v>
      </c>
      <c r="D1577" s="240" t="s">
        <v>158</v>
      </c>
      <c r="E1577" s="240">
        <v>-134.76</v>
      </c>
      <c r="F1577" s="240">
        <v>-1.1000000000000001</v>
      </c>
      <c r="G1577" s="240">
        <v>290.27999999999997</v>
      </c>
      <c r="H1577" s="240">
        <v>-3.379</v>
      </c>
      <c r="I1577" s="240">
        <v>-27.704000000000001</v>
      </c>
      <c r="J1577" s="240">
        <v>0</v>
      </c>
    </row>
    <row r="1578" spans="2:10">
      <c r="B1578" s="240" t="s">
        <v>86</v>
      </c>
      <c r="C1578" s="240">
        <v>362</v>
      </c>
      <c r="D1578" s="240" t="s">
        <v>87</v>
      </c>
      <c r="E1578" s="240">
        <v>-104.75</v>
      </c>
      <c r="F1578" s="240">
        <v>9.8000000000000007</v>
      </c>
      <c r="G1578" s="240">
        <v>361</v>
      </c>
      <c r="H1578" s="240">
        <v>-2.6560000000000001</v>
      </c>
      <c r="I1578" s="240">
        <v>-33.984000000000002</v>
      </c>
      <c r="J1578" s="240">
        <v>0</v>
      </c>
    </row>
    <row r="1579" spans="2:10">
      <c r="B1579" s="240" t="s">
        <v>86</v>
      </c>
      <c r="C1579" s="240">
        <v>362</v>
      </c>
      <c r="D1579" s="240" t="s">
        <v>88</v>
      </c>
      <c r="E1579" s="240">
        <v>-8.82</v>
      </c>
      <c r="F1579" s="240">
        <v>-193.26</v>
      </c>
      <c r="G1579" s="240">
        <v>-259.06</v>
      </c>
      <c r="H1579" s="240">
        <v>49.637999999999998</v>
      </c>
      <c r="I1579" s="240">
        <v>-3.194</v>
      </c>
      <c r="J1579" s="240">
        <v>0</v>
      </c>
    </row>
    <row r="1580" spans="2:10">
      <c r="B1580" s="240" t="s">
        <v>86</v>
      </c>
      <c r="C1580" s="240">
        <v>362</v>
      </c>
      <c r="D1580" s="240" t="s">
        <v>89</v>
      </c>
      <c r="E1580" s="240">
        <v>-104.34</v>
      </c>
      <c r="F1580" s="240">
        <v>-3.3</v>
      </c>
      <c r="G1580" s="240">
        <v>338.81</v>
      </c>
      <c r="H1580" s="240">
        <v>0.68700000000000006</v>
      </c>
      <c r="I1580" s="240">
        <v>-33.616</v>
      </c>
      <c r="J1580" s="240">
        <v>0</v>
      </c>
    </row>
    <row r="1581" spans="2:10">
      <c r="B1581" s="240" t="s">
        <v>86</v>
      </c>
      <c r="C1581" s="240">
        <v>362</v>
      </c>
      <c r="D1581" s="240" t="s">
        <v>90</v>
      </c>
      <c r="E1581" s="240">
        <v>-9.0500000000000007</v>
      </c>
      <c r="F1581" s="240">
        <v>-185.88</v>
      </c>
      <c r="G1581" s="240">
        <v>-246.55</v>
      </c>
      <c r="H1581" s="240">
        <v>47.753999999999998</v>
      </c>
      <c r="I1581" s="240">
        <v>-3.4009999999999998</v>
      </c>
      <c r="J1581" s="240">
        <v>0</v>
      </c>
    </row>
    <row r="1582" spans="2:10">
      <c r="B1582" s="240" t="s">
        <v>86</v>
      </c>
      <c r="C1582" s="240">
        <v>362</v>
      </c>
      <c r="D1582" s="240" t="s">
        <v>12</v>
      </c>
      <c r="E1582" s="240">
        <v>-72275.710000000006</v>
      </c>
      <c r="F1582" s="240">
        <v>926.76</v>
      </c>
      <c r="G1582" s="240">
        <v>233562.62</v>
      </c>
      <c r="H1582" s="240">
        <v>-239.51300000000001</v>
      </c>
      <c r="I1582" s="240">
        <v>-23393.812999999998</v>
      </c>
      <c r="J1582" s="240">
        <v>0</v>
      </c>
    </row>
    <row r="1583" spans="2:10">
      <c r="B1583" s="240" t="s">
        <v>86</v>
      </c>
      <c r="C1583" s="240">
        <v>362</v>
      </c>
      <c r="D1583" s="240" t="s">
        <v>13</v>
      </c>
      <c r="E1583" s="240">
        <v>-5576.46</v>
      </c>
      <c r="F1583" s="240">
        <v>-135670.38</v>
      </c>
      <c r="G1583" s="240">
        <v>-200468.5</v>
      </c>
      <c r="H1583" s="240">
        <v>34831.396999999997</v>
      </c>
      <c r="I1583" s="240">
        <v>-2010.3050000000001</v>
      </c>
      <c r="J1583" s="240">
        <v>0</v>
      </c>
    </row>
    <row r="1584" spans="2:10">
      <c r="B1584" s="240" t="s">
        <v>86</v>
      </c>
      <c r="C1584" s="240">
        <v>362</v>
      </c>
      <c r="D1584" s="240" t="s">
        <v>14</v>
      </c>
      <c r="E1584" s="240">
        <v>75.2</v>
      </c>
      <c r="F1584" s="240">
        <v>-2546.3200000000002</v>
      </c>
      <c r="G1584" s="240">
        <v>-4407.54</v>
      </c>
      <c r="H1584" s="240">
        <v>646.43700000000001</v>
      </c>
      <c r="I1584" s="240">
        <v>72.430000000000007</v>
      </c>
      <c r="J1584" s="240">
        <v>0</v>
      </c>
    </row>
    <row r="1585" spans="2:10">
      <c r="B1585" s="240" t="s">
        <v>86</v>
      </c>
      <c r="C1585" s="240">
        <v>362</v>
      </c>
      <c r="D1585" s="240" t="s">
        <v>91</v>
      </c>
      <c r="E1585" s="240">
        <v>109.27</v>
      </c>
      <c r="F1585" s="240">
        <v>33.39</v>
      </c>
      <c r="G1585" s="240">
        <v>316.79000000000002</v>
      </c>
      <c r="H1585" s="240">
        <v>8.7530000000000001</v>
      </c>
      <c r="I1585" s="240">
        <v>35.356999999999999</v>
      </c>
      <c r="J1585" s="240">
        <v>0</v>
      </c>
    </row>
    <row r="1586" spans="2:10">
      <c r="B1586" s="240" t="s">
        <v>86</v>
      </c>
      <c r="C1586" s="240">
        <v>362</v>
      </c>
      <c r="D1586" s="240" t="s">
        <v>92</v>
      </c>
      <c r="E1586" s="240">
        <v>14.45</v>
      </c>
      <c r="F1586" s="240">
        <v>188.46</v>
      </c>
      <c r="G1586" s="240">
        <v>323.01</v>
      </c>
      <c r="H1586" s="240">
        <v>48.389000000000003</v>
      </c>
      <c r="I1586" s="240">
        <v>4.8780000000000001</v>
      </c>
      <c r="J1586" s="240">
        <v>0</v>
      </c>
    </row>
    <row r="1587" spans="2:10">
      <c r="B1587" s="240" t="s">
        <v>86</v>
      </c>
      <c r="C1587" s="240">
        <v>362</v>
      </c>
      <c r="D1587" s="240" t="s">
        <v>93</v>
      </c>
      <c r="E1587" s="240">
        <v>276.17</v>
      </c>
      <c r="F1587" s="240">
        <v>83.95</v>
      </c>
      <c r="G1587" s="240">
        <v>790.21</v>
      </c>
      <c r="H1587" s="240">
        <v>22.135000000000002</v>
      </c>
      <c r="I1587" s="240">
        <v>89.412999999999997</v>
      </c>
      <c r="J1587" s="240">
        <v>0</v>
      </c>
    </row>
    <row r="1588" spans="2:10">
      <c r="B1588" s="240" t="s">
        <v>86</v>
      </c>
      <c r="C1588" s="240">
        <v>362</v>
      </c>
      <c r="D1588" s="240" t="s">
        <v>94</v>
      </c>
      <c r="E1588" s="240">
        <v>35.1</v>
      </c>
      <c r="F1588" s="240">
        <v>436.85</v>
      </c>
      <c r="G1588" s="240">
        <v>771.7</v>
      </c>
      <c r="H1588" s="240">
        <v>112.187</v>
      </c>
      <c r="I1588" s="240">
        <v>11.811</v>
      </c>
      <c r="J1588" s="240">
        <v>0</v>
      </c>
    </row>
    <row r="1589" spans="2:10">
      <c r="B1589" s="240" t="s">
        <v>86</v>
      </c>
      <c r="C1589" s="240">
        <v>362</v>
      </c>
      <c r="D1589" s="240" t="s">
        <v>95</v>
      </c>
      <c r="E1589" s="240">
        <v>-25.42</v>
      </c>
      <c r="F1589" s="240">
        <v>-116.37</v>
      </c>
      <c r="G1589" s="240">
        <v>1343.84</v>
      </c>
      <c r="H1589" s="240">
        <v>37.859000000000002</v>
      </c>
      <c r="I1589" s="240">
        <v>-9.8979999999999997</v>
      </c>
      <c r="J1589" s="240">
        <v>0</v>
      </c>
    </row>
    <row r="1590" spans="2:10">
      <c r="B1590" s="240" t="s">
        <v>86</v>
      </c>
      <c r="C1590" s="240">
        <v>362</v>
      </c>
      <c r="D1590" s="240" t="s">
        <v>96</v>
      </c>
      <c r="E1590" s="240">
        <v>-25.42</v>
      </c>
      <c r="F1590" s="240">
        <v>-116.37</v>
      </c>
      <c r="G1590" s="240">
        <v>1343.84</v>
      </c>
      <c r="H1590" s="240">
        <v>37.859000000000002</v>
      </c>
      <c r="I1590" s="240">
        <v>-9.8979999999999997</v>
      </c>
      <c r="J1590" s="240">
        <v>0</v>
      </c>
    </row>
    <row r="1591" spans="2:10">
      <c r="B1591" s="240" t="s">
        <v>86</v>
      </c>
      <c r="C1591" s="240">
        <v>362</v>
      </c>
      <c r="D1591" s="240" t="s">
        <v>97</v>
      </c>
      <c r="E1591" s="240">
        <v>-25.7</v>
      </c>
      <c r="F1591" s="240">
        <v>-0.43</v>
      </c>
      <c r="G1591" s="240">
        <v>81.05</v>
      </c>
      <c r="H1591" s="240">
        <v>0.127</v>
      </c>
      <c r="I1591" s="240">
        <v>-8.282</v>
      </c>
      <c r="J1591" s="240">
        <v>0</v>
      </c>
    </row>
    <row r="1592" spans="2:10">
      <c r="B1592" s="240" t="s">
        <v>86</v>
      </c>
      <c r="C1592" s="240">
        <v>362</v>
      </c>
      <c r="D1592" s="240" t="s">
        <v>98</v>
      </c>
      <c r="E1592" s="240">
        <v>-1.96</v>
      </c>
      <c r="F1592" s="240">
        <v>-47.28</v>
      </c>
      <c r="G1592" s="240">
        <v>-71.08</v>
      </c>
      <c r="H1592" s="240">
        <v>12.12</v>
      </c>
      <c r="I1592" s="240">
        <v>-0.72599999999999998</v>
      </c>
      <c r="J1592" s="240">
        <v>0</v>
      </c>
    </row>
    <row r="1593" spans="2:10">
      <c r="B1593" s="240" t="s">
        <v>86</v>
      </c>
      <c r="C1593" s="240">
        <v>362</v>
      </c>
      <c r="D1593" s="240" t="s">
        <v>99</v>
      </c>
      <c r="E1593" s="240">
        <v>-158.52000000000001</v>
      </c>
      <c r="F1593" s="240">
        <v>-164.97</v>
      </c>
      <c r="G1593" s="240">
        <v>1708.18</v>
      </c>
      <c r="H1593" s="240">
        <v>50.220999999999997</v>
      </c>
      <c r="I1593" s="240">
        <v>-53.122</v>
      </c>
      <c r="J1593" s="240">
        <v>0</v>
      </c>
    </row>
    <row r="1594" spans="2:10">
      <c r="B1594" s="240" t="s">
        <v>86</v>
      </c>
      <c r="C1594" s="240">
        <v>362</v>
      </c>
      <c r="D1594" s="240" t="s">
        <v>100</v>
      </c>
      <c r="E1594" s="240">
        <v>-153.22</v>
      </c>
      <c r="F1594" s="240">
        <v>-49.01</v>
      </c>
      <c r="G1594" s="240">
        <v>1863.61</v>
      </c>
      <c r="H1594" s="240">
        <v>20.439</v>
      </c>
      <c r="I1594" s="240">
        <v>-51.206000000000003</v>
      </c>
      <c r="J1594" s="240">
        <v>0</v>
      </c>
    </row>
    <row r="1595" spans="2:10">
      <c r="B1595" s="240" t="s">
        <v>86</v>
      </c>
      <c r="C1595" s="240">
        <v>362</v>
      </c>
      <c r="D1595" s="240" t="s">
        <v>101</v>
      </c>
      <c r="E1595" s="240">
        <v>-158.58000000000001</v>
      </c>
      <c r="F1595" s="240">
        <v>-162.76</v>
      </c>
      <c r="G1595" s="240">
        <v>1711.93</v>
      </c>
      <c r="H1595" s="240">
        <v>49.655999999999999</v>
      </c>
      <c r="I1595" s="240">
        <v>-53.185000000000002</v>
      </c>
      <c r="J1595" s="240">
        <v>0</v>
      </c>
    </row>
    <row r="1596" spans="2:10">
      <c r="B1596" s="240" t="s">
        <v>86</v>
      </c>
      <c r="C1596" s="240">
        <v>362</v>
      </c>
      <c r="D1596" s="240" t="s">
        <v>102</v>
      </c>
      <c r="E1596" s="240">
        <v>-153.15</v>
      </c>
      <c r="F1596" s="240">
        <v>-51.23</v>
      </c>
      <c r="G1596" s="240">
        <v>1859.86</v>
      </c>
      <c r="H1596" s="240">
        <v>21.004000000000001</v>
      </c>
      <c r="I1596" s="240">
        <v>-51.143999999999998</v>
      </c>
      <c r="J1596" s="240">
        <v>0</v>
      </c>
    </row>
    <row r="1597" spans="2:10">
      <c r="B1597" s="240" t="s">
        <v>86</v>
      </c>
      <c r="C1597" s="240">
        <v>362</v>
      </c>
      <c r="D1597" s="240" t="s">
        <v>103</v>
      </c>
      <c r="E1597" s="240">
        <v>-158.11000000000001</v>
      </c>
      <c r="F1597" s="240">
        <v>-178.08</v>
      </c>
      <c r="G1597" s="240">
        <v>1685.99</v>
      </c>
      <c r="H1597" s="240">
        <v>53.564</v>
      </c>
      <c r="I1597" s="240">
        <v>-52.753999999999998</v>
      </c>
      <c r="J1597" s="240">
        <v>0</v>
      </c>
    </row>
    <row r="1598" spans="2:10">
      <c r="B1598" s="240" t="s">
        <v>86</v>
      </c>
      <c r="C1598" s="240">
        <v>362</v>
      </c>
      <c r="D1598" s="240" t="s">
        <v>104</v>
      </c>
      <c r="E1598" s="240">
        <v>-152.82</v>
      </c>
      <c r="F1598" s="240">
        <v>-62.12</v>
      </c>
      <c r="G1598" s="240">
        <v>1841.43</v>
      </c>
      <c r="H1598" s="240">
        <v>23.780999999999999</v>
      </c>
      <c r="I1598" s="240">
        <v>-50.838000000000001</v>
      </c>
      <c r="J1598" s="240">
        <v>0</v>
      </c>
    </row>
    <row r="1599" spans="2:10">
      <c r="B1599" s="240" t="s">
        <v>86</v>
      </c>
      <c r="C1599" s="240">
        <v>362</v>
      </c>
      <c r="D1599" s="240" t="s">
        <v>105</v>
      </c>
      <c r="E1599" s="240">
        <v>-158.18</v>
      </c>
      <c r="F1599" s="240">
        <v>-175.86</v>
      </c>
      <c r="G1599" s="240">
        <v>1689.75</v>
      </c>
      <c r="H1599" s="240">
        <v>52.999000000000002</v>
      </c>
      <c r="I1599" s="240">
        <v>-52.816000000000003</v>
      </c>
      <c r="J1599" s="240">
        <v>0</v>
      </c>
    </row>
    <row r="1600" spans="2:10">
      <c r="B1600" s="240" t="s">
        <v>86</v>
      </c>
      <c r="C1600" s="240">
        <v>362</v>
      </c>
      <c r="D1600" s="240" t="s">
        <v>106</v>
      </c>
      <c r="E1600" s="240">
        <v>-152.75</v>
      </c>
      <c r="F1600" s="240">
        <v>-64.33</v>
      </c>
      <c r="G1600" s="240">
        <v>1837.67</v>
      </c>
      <c r="H1600" s="240">
        <v>24.347000000000001</v>
      </c>
      <c r="I1600" s="240">
        <v>-50.776000000000003</v>
      </c>
      <c r="J1600" s="240">
        <v>0</v>
      </c>
    </row>
    <row r="1601" spans="2:10">
      <c r="B1601" s="240" t="s">
        <v>86</v>
      </c>
      <c r="C1601" s="240">
        <v>362</v>
      </c>
      <c r="D1601" s="240" t="s">
        <v>107</v>
      </c>
      <c r="E1601" s="240">
        <v>102.39</v>
      </c>
      <c r="F1601" s="240">
        <v>-183.72</v>
      </c>
      <c r="G1601" s="240">
        <v>824.07</v>
      </c>
      <c r="H1601" s="240">
        <v>55.279000000000003</v>
      </c>
      <c r="I1601" s="240">
        <v>31.41</v>
      </c>
      <c r="J1601" s="240">
        <v>0</v>
      </c>
    </row>
    <row r="1602" spans="2:10">
      <c r="B1602" s="240" t="s">
        <v>86</v>
      </c>
      <c r="C1602" s="240">
        <v>362</v>
      </c>
      <c r="D1602" s="240" t="s">
        <v>108</v>
      </c>
      <c r="E1602" s="240">
        <v>107.68</v>
      </c>
      <c r="F1602" s="240">
        <v>-67.760000000000005</v>
      </c>
      <c r="G1602" s="240">
        <v>979.51</v>
      </c>
      <c r="H1602" s="240">
        <v>25.495999999999999</v>
      </c>
      <c r="I1602" s="240">
        <v>33.326000000000001</v>
      </c>
      <c r="J1602" s="240">
        <v>0</v>
      </c>
    </row>
    <row r="1603" spans="2:10">
      <c r="B1603" s="240" t="s">
        <v>86</v>
      </c>
      <c r="C1603" s="240">
        <v>362</v>
      </c>
      <c r="D1603" s="240" t="s">
        <v>109</v>
      </c>
      <c r="E1603" s="240">
        <v>102.32</v>
      </c>
      <c r="F1603" s="240">
        <v>-181.5</v>
      </c>
      <c r="G1603" s="240">
        <v>827.83</v>
      </c>
      <c r="H1603" s="240">
        <v>54.713999999999999</v>
      </c>
      <c r="I1603" s="240">
        <v>31.347999999999999</v>
      </c>
      <c r="J1603" s="240">
        <v>0</v>
      </c>
    </row>
    <row r="1604" spans="2:10">
      <c r="B1604" s="240" t="s">
        <v>86</v>
      </c>
      <c r="C1604" s="240">
        <v>362</v>
      </c>
      <c r="D1604" s="240" t="s">
        <v>110</v>
      </c>
      <c r="E1604" s="240">
        <v>107.75</v>
      </c>
      <c r="F1604" s="240">
        <v>-69.98</v>
      </c>
      <c r="G1604" s="240">
        <v>975.75</v>
      </c>
      <c r="H1604" s="240">
        <v>26.061</v>
      </c>
      <c r="I1604" s="240">
        <v>33.389000000000003</v>
      </c>
      <c r="J1604" s="240">
        <v>0</v>
      </c>
    </row>
    <row r="1605" spans="2:10">
      <c r="B1605" s="240" t="s">
        <v>86</v>
      </c>
      <c r="C1605" s="240">
        <v>362</v>
      </c>
      <c r="D1605" s="240" t="s">
        <v>111</v>
      </c>
      <c r="E1605" s="240">
        <v>101.98</v>
      </c>
      <c r="F1605" s="240">
        <v>-170.62</v>
      </c>
      <c r="G1605" s="240">
        <v>846.26</v>
      </c>
      <c r="H1605" s="240">
        <v>51.936</v>
      </c>
      <c r="I1605" s="240">
        <v>31.042000000000002</v>
      </c>
      <c r="J1605" s="240">
        <v>0</v>
      </c>
    </row>
    <row r="1606" spans="2:10">
      <c r="B1606" s="240" t="s">
        <v>86</v>
      </c>
      <c r="C1606" s="240">
        <v>362</v>
      </c>
      <c r="D1606" s="240" t="s">
        <v>112</v>
      </c>
      <c r="E1606" s="240">
        <v>107.28</v>
      </c>
      <c r="F1606" s="240">
        <v>-54.66</v>
      </c>
      <c r="G1606" s="240">
        <v>1001.69</v>
      </c>
      <c r="H1606" s="240">
        <v>22.152999999999999</v>
      </c>
      <c r="I1606" s="240">
        <v>32.957999999999998</v>
      </c>
      <c r="J1606" s="240">
        <v>0</v>
      </c>
    </row>
    <row r="1607" spans="2:10">
      <c r="B1607" s="240" t="s">
        <v>86</v>
      </c>
      <c r="C1607" s="240">
        <v>362</v>
      </c>
      <c r="D1607" s="240" t="s">
        <v>113</v>
      </c>
      <c r="E1607" s="240">
        <v>101.92</v>
      </c>
      <c r="F1607" s="240">
        <v>-168.4</v>
      </c>
      <c r="G1607" s="240">
        <v>850.01</v>
      </c>
      <c r="H1607" s="240">
        <v>51.371000000000002</v>
      </c>
      <c r="I1607" s="240">
        <v>30.98</v>
      </c>
      <c r="J1607" s="240">
        <v>0</v>
      </c>
    </row>
    <row r="1608" spans="2:10">
      <c r="B1608" s="240" t="s">
        <v>86</v>
      </c>
      <c r="C1608" s="240">
        <v>362</v>
      </c>
      <c r="D1608" s="240" t="s">
        <v>114</v>
      </c>
      <c r="E1608" s="240">
        <v>107.35</v>
      </c>
      <c r="F1608" s="240">
        <v>-56.87</v>
      </c>
      <c r="G1608" s="240">
        <v>997.94</v>
      </c>
      <c r="H1608" s="240">
        <v>22.719000000000001</v>
      </c>
      <c r="I1608" s="240">
        <v>33.020000000000003</v>
      </c>
      <c r="J1608" s="240">
        <v>0</v>
      </c>
    </row>
    <row r="1609" spans="2:10">
      <c r="B1609" s="240" t="s">
        <v>86</v>
      </c>
      <c r="C1609" s="240">
        <v>362</v>
      </c>
      <c r="D1609" s="240" t="s">
        <v>115</v>
      </c>
      <c r="E1609" s="240">
        <v>-67.62</v>
      </c>
      <c r="F1609" s="240">
        <v>-353.97</v>
      </c>
      <c r="G1609" s="240">
        <v>1122</v>
      </c>
      <c r="H1609" s="240">
        <v>98.82</v>
      </c>
      <c r="I1609" s="240">
        <v>-24.013000000000002</v>
      </c>
      <c r="J1609" s="240">
        <v>0</v>
      </c>
    </row>
    <row r="1610" spans="2:10">
      <c r="B1610" s="240" t="s">
        <v>86</v>
      </c>
      <c r="C1610" s="240">
        <v>362</v>
      </c>
      <c r="D1610" s="240" t="s">
        <v>116</v>
      </c>
      <c r="E1610" s="240">
        <v>-4.7699999999999996</v>
      </c>
      <c r="F1610" s="240">
        <v>-359.85</v>
      </c>
      <c r="G1610" s="240">
        <v>905.4</v>
      </c>
      <c r="H1610" s="240">
        <v>100.413</v>
      </c>
      <c r="I1610" s="240">
        <v>-3.6230000000000002</v>
      </c>
      <c r="J1610" s="240">
        <v>0</v>
      </c>
    </row>
    <row r="1611" spans="2:10">
      <c r="B1611" s="240" t="s">
        <v>86</v>
      </c>
      <c r="C1611" s="240">
        <v>362</v>
      </c>
      <c r="D1611" s="240" t="s">
        <v>117</v>
      </c>
      <c r="E1611" s="240">
        <v>-67.5</v>
      </c>
      <c r="F1611" s="240">
        <v>-357.9</v>
      </c>
      <c r="G1611" s="240">
        <v>1115.3399999999999</v>
      </c>
      <c r="H1611" s="240">
        <v>99.822000000000003</v>
      </c>
      <c r="I1611" s="240">
        <v>-23.902999999999999</v>
      </c>
      <c r="J1611" s="240">
        <v>0</v>
      </c>
    </row>
    <row r="1612" spans="2:10">
      <c r="B1612" s="240" t="s">
        <v>86</v>
      </c>
      <c r="C1612" s="240">
        <v>362</v>
      </c>
      <c r="D1612" s="240" t="s">
        <v>118</v>
      </c>
      <c r="E1612" s="240">
        <v>-4.8899999999999997</v>
      </c>
      <c r="F1612" s="240">
        <v>-355.92</v>
      </c>
      <c r="G1612" s="240">
        <v>912.06</v>
      </c>
      <c r="H1612" s="240">
        <v>99.41</v>
      </c>
      <c r="I1612" s="240">
        <v>-3.7330000000000001</v>
      </c>
      <c r="J1612" s="240">
        <v>0</v>
      </c>
    </row>
    <row r="1613" spans="2:10">
      <c r="B1613" s="240" t="s">
        <v>86</v>
      </c>
      <c r="C1613" s="240">
        <v>362</v>
      </c>
      <c r="D1613" s="240" t="s">
        <v>119</v>
      </c>
      <c r="E1613" s="240">
        <v>-67.849999999999994</v>
      </c>
      <c r="F1613" s="240">
        <v>-346.58</v>
      </c>
      <c r="G1613" s="240">
        <v>1134.51</v>
      </c>
      <c r="H1613" s="240">
        <v>96.936000000000007</v>
      </c>
      <c r="I1613" s="240">
        <v>-24.221</v>
      </c>
      <c r="J1613" s="240">
        <v>0</v>
      </c>
    </row>
    <row r="1614" spans="2:10">
      <c r="B1614" s="240" t="s">
        <v>86</v>
      </c>
      <c r="C1614" s="240">
        <v>362</v>
      </c>
      <c r="D1614" s="240" t="s">
        <v>120</v>
      </c>
      <c r="E1614" s="240">
        <v>-5</v>
      </c>
      <c r="F1614" s="240">
        <v>-352.47</v>
      </c>
      <c r="G1614" s="240">
        <v>917.91</v>
      </c>
      <c r="H1614" s="240">
        <v>98.528999999999996</v>
      </c>
      <c r="I1614" s="240">
        <v>-3.83</v>
      </c>
      <c r="J1614" s="240">
        <v>0</v>
      </c>
    </row>
    <row r="1615" spans="2:10">
      <c r="B1615" s="240" t="s">
        <v>86</v>
      </c>
      <c r="C1615" s="240">
        <v>362</v>
      </c>
      <c r="D1615" s="240" t="s">
        <v>121</v>
      </c>
      <c r="E1615" s="240">
        <v>-67.73</v>
      </c>
      <c r="F1615" s="240">
        <v>-350.52</v>
      </c>
      <c r="G1615" s="240">
        <v>1127.8599999999999</v>
      </c>
      <c r="H1615" s="240">
        <v>97.938999999999993</v>
      </c>
      <c r="I1615" s="240">
        <v>-24.11</v>
      </c>
      <c r="J1615" s="240">
        <v>0</v>
      </c>
    </row>
    <row r="1616" spans="2:10">
      <c r="B1616" s="240" t="s">
        <v>86</v>
      </c>
      <c r="C1616" s="240">
        <v>362</v>
      </c>
      <c r="D1616" s="240" t="s">
        <v>122</v>
      </c>
      <c r="E1616" s="240">
        <v>-5.12</v>
      </c>
      <c r="F1616" s="240">
        <v>-348.54</v>
      </c>
      <c r="G1616" s="240">
        <v>924.57</v>
      </c>
      <c r="H1616" s="240">
        <v>97.525999999999996</v>
      </c>
      <c r="I1616" s="240">
        <v>-3.9409999999999998</v>
      </c>
      <c r="J1616" s="240">
        <v>0</v>
      </c>
    </row>
    <row r="1617" spans="2:10">
      <c r="B1617" s="240" t="s">
        <v>86</v>
      </c>
      <c r="C1617" s="240">
        <v>362</v>
      </c>
      <c r="D1617" s="240" t="s">
        <v>123</v>
      </c>
      <c r="E1617" s="240">
        <v>-46.06</v>
      </c>
      <c r="F1617" s="240">
        <v>127.12</v>
      </c>
      <c r="G1617" s="240">
        <v>1782.28</v>
      </c>
      <c r="H1617" s="240">
        <v>-24.695</v>
      </c>
      <c r="I1617" s="240">
        <v>-16.172999999999998</v>
      </c>
      <c r="J1617" s="240">
        <v>0</v>
      </c>
    </row>
    <row r="1618" spans="2:10">
      <c r="B1618" s="240" t="s">
        <v>86</v>
      </c>
      <c r="C1618" s="240">
        <v>362</v>
      </c>
      <c r="D1618" s="240" t="s">
        <v>124</v>
      </c>
      <c r="E1618" s="240">
        <v>16.79</v>
      </c>
      <c r="F1618" s="240">
        <v>121.24</v>
      </c>
      <c r="G1618" s="240">
        <v>1565.68</v>
      </c>
      <c r="H1618" s="240">
        <v>-23.102</v>
      </c>
      <c r="I1618" s="240">
        <v>4.2169999999999996</v>
      </c>
      <c r="J1618" s="240">
        <v>0</v>
      </c>
    </row>
    <row r="1619" spans="2:10">
      <c r="B1619" s="240" t="s">
        <v>86</v>
      </c>
      <c r="C1619" s="240">
        <v>362</v>
      </c>
      <c r="D1619" s="240" t="s">
        <v>125</v>
      </c>
      <c r="E1619" s="240">
        <v>-45.94</v>
      </c>
      <c r="F1619" s="240">
        <v>123.19</v>
      </c>
      <c r="G1619" s="240">
        <v>1775.63</v>
      </c>
      <c r="H1619" s="240">
        <v>-23.693000000000001</v>
      </c>
      <c r="I1619" s="240">
        <v>-16.062999999999999</v>
      </c>
      <c r="J1619" s="240">
        <v>0</v>
      </c>
    </row>
    <row r="1620" spans="2:10">
      <c r="B1620" s="240" t="s">
        <v>86</v>
      </c>
      <c r="C1620" s="240">
        <v>362</v>
      </c>
      <c r="D1620" s="240" t="s">
        <v>126</v>
      </c>
      <c r="E1620" s="240">
        <v>16.66</v>
      </c>
      <c r="F1620" s="240">
        <v>125.17</v>
      </c>
      <c r="G1620" s="240">
        <v>1572.34</v>
      </c>
      <c r="H1620" s="240">
        <v>-24.105</v>
      </c>
      <c r="I1620" s="240">
        <v>4.1070000000000002</v>
      </c>
      <c r="J1620" s="240">
        <v>0</v>
      </c>
    </row>
    <row r="1621" spans="2:10">
      <c r="B1621" s="240" t="s">
        <v>86</v>
      </c>
      <c r="C1621" s="240">
        <v>362</v>
      </c>
      <c r="D1621" s="240" t="s">
        <v>127</v>
      </c>
      <c r="E1621" s="240">
        <v>-45.84</v>
      </c>
      <c r="F1621" s="240">
        <v>119.73</v>
      </c>
      <c r="G1621" s="240">
        <v>1769.77</v>
      </c>
      <c r="H1621" s="240">
        <v>-22.812000000000001</v>
      </c>
      <c r="I1621" s="240">
        <v>-15.965999999999999</v>
      </c>
      <c r="J1621" s="240">
        <v>0</v>
      </c>
    </row>
    <row r="1622" spans="2:10">
      <c r="B1622" s="240" t="s">
        <v>86</v>
      </c>
      <c r="C1622" s="240">
        <v>362</v>
      </c>
      <c r="D1622" s="240" t="s">
        <v>128</v>
      </c>
      <c r="E1622" s="240">
        <v>17.010000000000002</v>
      </c>
      <c r="F1622" s="240">
        <v>113.85</v>
      </c>
      <c r="G1622" s="240">
        <v>1553.17</v>
      </c>
      <c r="H1622" s="240">
        <v>-21.218</v>
      </c>
      <c r="I1622" s="240">
        <v>4.4249999999999998</v>
      </c>
      <c r="J1622" s="240">
        <v>0</v>
      </c>
    </row>
    <row r="1623" spans="2:10">
      <c r="B1623" s="240" t="s">
        <v>86</v>
      </c>
      <c r="C1623" s="240">
        <v>362</v>
      </c>
      <c r="D1623" s="240" t="s">
        <v>129</v>
      </c>
      <c r="E1623" s="240">
        <v>-45.72</v>
      </c>
      <c r="F1623" s="240">
        <v>115.8</v>
      </c>
      <c r="G1623" s="240">
        <v>1763.11</v>
      </c>
      <c r="H1623" s="240">
        <v>-21.809000000000001</v>
      </c>
      <c r="I1623" s="240">
        <v>-15.855</v>
      </c>
      <c r="J1623" s="240">
        <v>0</v>
      </c>
    </row>
    <row r="1624" spans="2:10">
      <c r="B1624" s="240" t="s">
        <v>86</v>
      </c>
      <c r="C1624" s="240">
        <v>362</v>
      </c>
      <c r="D1624" s="240" t="s">
        <v>130</v>
      </c>
      <c r="E1624" s="240">
        <v>16.89</v>
      </c>
      <c r="F1624" s="240">
        <v>117.78</v>
      </c>
      <c r="G1624" s="240">
        <v>1559.83</v>
      </c>
      <c r="H1624" s="240">
        <v>-22.221</v>
      </c>
      <c r="I1624" s="240">
        <v>4.3140000000000001</v>
      </c>
      <c r="J1624" s="240">
        <v>0</v>
      </c>
    </row>
    <row r="1625" spans="2:10">
      <c r="B1625" s="240" t="s">
        <v>86</v>
      </c>
      <c r="C1625" s="240">
        <v>362</v>
      </c>
      <c r="D1625" s="240" t="s">
        <v>131</v>
      </c>
      <c r="E1625" s="240">
        <v>-132.81</v>
      </c>
      <c r="F1625" s="240">
        <v>-164.54</v>
      </c>
      <c r="G1625" s="240">
        <v>1627.12</v>
      </c>
      <c r="H1625" s="240">
        <v>50.094000000000001</v>
      </c>
      <c r="I1625" s="240">
        <v>-44.84</v>
      </c>
      <c r="J1625" s="240">
        <v>0</v>
      </c>
    </row>
    <row r="1626" spans="2:10">
      <c r="B1626" s="240" t="s">
        <v>86</v>
      </c>
      <c r="C1626" s="240">
        <v>362</v>
      </c>
      <c r="D1626" s="240" t="s">
        <v>132</v>
      </c>
      <c r="E1626" s="240">
        <v>-127.52</v>
      </c>
      <c r="F1626" s="240">
        <v>-48.58</v>
      </c>
      <c r="G1626" s="240">
        <v>1782.56</v>
      </c>
      <c r="H1626" s="240">
        <v>20.312000000000001</v>
      </c>
      <c r="I1626" s="240">
        <v>-42.923999999999999</v>
      </c>
      <c r="J1626" s="240">
        <v>0</v>
      </c>
    </row>
    <row r="1627" spans="2:10">
      <c r="B1627" s="240" t="s">
        <v>86</v>
      </c>
      <c r="C1627" s="240">
        <v>362</v>
      </c>
      <c r="D1627" s="240" t="s">
        <v>133</v>
      </c>
      <c r="E1627" s="240">
        <v>-132.88</v>
      </c>
      <c r="F1627" s="240">
        <v>-162.33000000000001</v>
      </c>
      <c r="G1627" s="240">
        <v>1630.88</v>
      </c>
      <c r="H1627" s="240">
        <v>49.529000000000003</v>
      </c>
      <c r="I1627" s="240">
        <v>-44.902000000000001</v>
      </c>
      <c r="J1627" s="240">
        <v>0</v>
      </c>
    </row>
    <row r="1628" spans="2:10">
      <c r="B1628" s="240" t="s">
        <v>86</v>
      </c>
      <c r="C1628" s="240">
        <v>362</v>
      </c>
      <c r="D1628" s="240" t="s">
        <v>134</v>
      </c>
      <c r="E1628" s="240">
        <v>-127.45</v>
      </c>
      <c r="F1628" s="240">
        <v>-50.8</v>
      </c>
      <c r="G1628" s="240">
        <v>1778.8</v>
      </c>
      <c r="H1628" s="240">
        <v>20.876999999999999</v>
      </c>
      <c r="I1628" s="240">
        <v>-42.862000000000002</v>
      </c>
      <c r="J1628" s="240">
        <v>0</v>
      </c>
    </row>
    <row r="1629" spans="2:10">
      <c r="B1629" s="240" t="s">
        <v>86</v>
      </c>
      <c r="C1629" s="240">
        <v>362</v>
      </c>
      <c r="D1629" s="240" t="s">
        <v>135</v>
      </c>
      <c r="E1629" s="240">
        <v>-132.41</v>
      </c>
      <c r="F1629" s="240">
        <v>-177.65</v>
      </c>
      <c r="G1629" s="240">
        <v>1604.94</v>
      </c>
      <c r="H1629" s="240">
        <v>53.436999999999998</v>
      </c>
      <c r="I1629" s="240">
        <v>-44.472000000000001</v>
      </c>
      <c r="J1629" s="240">
        <v>0</v>
      </c>
    </row>
    <row r="1630" spans="2:10">
      <c r="B1630" s="240" t="s">
        <v>86</v>
      </c>
      <c r="C1630" s="240">
        <v>362</v>
      </c>
      <c r="D1630" s="240" t="s">
        <v>136</v>
      </c>
      <c r="E1630" s="240">
        <v>-127.12</v>
      </c>
      <c r="F1630" s="240">
        <v>-61.69</v>
      </c>
      <c r="G1630" s="240">
        <v>1760.37</v>
      </c>
      <c r="H1630" s="240">
        <v>23.655000000000001</v>
      </c>
      <c r="I1630" s="240">
        <v>-42.555999999999997</v>
      </c>
      <c r="J1630" s="240">
        <v>0</v>
      </c>
    </row>
    <row r="1631" spans="2:10">
      <c r="B1631" s="240" t="s">
        <v>86</v>
      </c>
      <c r="C1631" s="240">
        <v>362</v>
      </c>
      <c r="D1631" s="240" t="s">
        <v>137</v>
      </c>
      <c r="E1631" s="240">
        <v>-132.47999999999999</v>
      </c>
      <c r="F1631" s="240">
        <v>-175.43</v>
      </c>
      <c r="G1631" s="240">
        <v>1608.69</v>
      </c>
      <c r="H1631" s="240">
        <v>52.872</v>
      </c>
      <c r="I1631" s="240">
        <v>-44.533999999999999</v>
      </c>
      <c r="J1631" s="240">
        <v>0</v>
      </c>
    </row>
    <row r="1632" spans="2:10">
      <c r="B1632" s="240" t="s">
        <v>86</v>
      </c>
      <c r="C1632" s="240">
        <v>362</v>
      </c>
      <c r="D1632" s="240" t="s">
        <v>138</v>
      </c>
      <c r="E1632" s="240">
        <v>-127.05</v>
      </c>
      <c r="F1632" s="240">
        <v>-63.9</v>
      </c>
      <c r="G1632" s="240">
        <v>1756.62</v>
      </c>
      <c r="H1632" s="240">
        <v>24.22</v>
      </c>
      <c r="I1632" s="240">
        <v>-42.493000000000002</v>
      </c>
      <c r="J1632" s="240">
        <v>0</v>
      </c>
    </row>
    <row r="1633" spans="2:10">
      <c r="B1633" s="240" t="s">
        <v>86</v>
      </c>
      <c r="C1633" s="240">
        <v>362</v>
      </c>
      <c r="D1633" s="240" t="s">
        <v>139</v>
      </c>
      <c r="E1633" s="240">
        <v>-65.67</v>
      </c>
      <c r="F1633" s="240">
        <v>-306.69</v>
      </c>
      <c r="G1633" s="240">
        <v>1193.08</v>
      </c>
      <c r="H1633" s="240">
        <v>86.7</v>
      </c>
      <c r="I1633" s="240">
        <v>-23.286999999999999</v>
      </c>
      <c r="J1633" s="240">
        <v>0</v>
      </c>
    </row>
    <row r="1634" spans="2:10">
      <c r="B1634" s="240" t="s">
        <v>86</v>
      </c>
      <c r="C1634" s="240">
        <v>362</v>
      </c>
      <c r="D1634" s="240" t="s">
        <v>140</v>
      </c>
      <c r="E1634" s="240">
        <v>-2.82</v>
      </c>
      <c r="F1634" s="240">
        <v>-312.57</v>
      </c>
      <c r="G1634" s="240">
        <v>976.48</v>
      </c>
      <c r="H1634" s="240">
        <v>88.293000000000006</v>
      </c>
      <c r="I1634" s="240">
        <v>-2.8959999999999999</v>
      </c>
      <c r="J1634" s="240">
        <v>0</v>
      </c>
    </row>
    <row r="1635" spans="2:10">
      <c r="B1635" s="240" t="s">
        <v>86</v>
      </c>
      <c r="C1635" s="240">
        <v>362</v>
      </c>
      <c r="D1635" s="240" t="s">
        <v>141</v>
      </c>
      <c r="E1635" s="240">
        <v>-65.55</v>
      </c>
      <c r="F1635" s="240">
        <v>-310.62</v>
      </c>
      <c r="G1635" s="240">
        <v>1186.43</v>
      </c>
      <c r="H1635" s="240">
        <v>87.703000000000003</v>
      </c>
      <c r="I1635" s="240">
        <v>-23.175999999999998</v>
      </c>
      <c r="J1635" s="240">
        <v>0</v>
      </c>
    </row>
    <row r="1636" spans="2:10">
      <c r="B1636" s="240" t="s">
        <v>86</v>
      </c>
      <c r="C1636" s="240">
        <v>362</v>
      </c>
      <c r="D1636" s="240" t="s">
        <v>142</v>
      </c>
      <c r="E1636" s="240">
        <v>-2.94</v>
      </c>
      <c r="F1636" s="240">
        <v>-308.64</v>
      </c>
      <c r="G1636" s="240">
        <v>983.14</v>
      </c>
      <c r="H1636" s="240">
        <v>87.29</v>
      </c>
      <c r="I1636" s="240">
        <v>-3.0070000000000001</v>
      </c>
      <c r="J1636" s="240">
        <v>0</v>
      </c>
    </row>
    <row r="1637" spans="2:10">
      <c r="B1637" s="240" t="s">
        <v>86</v>
      </c>
      <c r="C1637" s="240">
        <v>362</v>
      </c>
      <c r="D1637" s="240" t="s">
        <v>143</v>
      </c>
      <c r="E1637" s="240">
        <v>-65.89</v>
      </c>
      <c r="F1637" s="240">
        <v>-299.31</v>
      </c>
      <c r="G1637" s="240">
        <v>1205.5999999999999</v>
      </c>
      <c r="H1637" s="240">
        <v>84.816000000000003</v>
      </c>
      <c r="I1637" s="240">
        <v>-23.494</v>
      </c>
      <c r="J1637" s="240">
        <v>0</v>
      </c>
    </row>
    <row r="1638" spans="2:10">
      <c r="B1638" s="240" t="s">
        <v>86</v>
      </c>
      <c r="C1638" s="240">
        <v>362</v>
      </c>
      <c r="D1638" s="240" t="s">
        <v>144</v>
      </c>
      <c r="E1638" s="240">
        <v>-3.04</v>
      </c>
      <c r="F1638" s="240">
        <v>-305.19</v>
      </c>
      <c r="G1638" s="240">
        <v>989</v>
      </c>
      <c r="H1638" s="240">
        <v>86.41</v>
      </c>
      <c r="I1638" s="240">
        <v>-3.1040000000000001</v>
      </c>
      <c r="J1638" s="240">
        <v>0</v>
      </c>
    </row>
    <row r="1639" spans="2:10">
      <c r="B1639" s="240" t="s">
        <v>86</v>
      </c>
      <c r="C1639" s="240">
        <v>362</v>
      </c>
      <c r="D1639" s="240" t="s">
        <v>145</v>
      </c>
      <c r="E1639" s="240">
        <v>-65.77</v>
      </c>
      <c r="F1639" s="240">
        <v>-303.24</v>
      </c>
      <c r="G1639" s="240">
        <v>1198.94</v>
      </c>
      <c r="H1639" s="240">
        <v>85.819000000000003</v>
      </c>
      <c r="I1639" s="240">
        <v>-23.384</v>
      </c>
      <c r="J1639" s="240">
        <v>0</v>
      </c>
    </row>
    <row r="1640" spans="2:10">
      <c r="B1640" s="240" t="s">
        <v>86</v>
      </c>
      <c r="C1640" s="240">
        <v>362</v>
      </c>
      <c r="D1640" s="240" t="s">
        <v>146</v>
      </c>
      <c r="E1640" s="240">
        <v>-3.16</v>
      </c>
      <c r="F1640" s="240">
        <v>-301.26</v>
      </c>
      <c r="G1640" s="240">
        <v>995.65</v>
      </c>
      <c r="H1640" s="240">
        <v>85.406999999999996</v>
      </c>
      <c r="I1640" s="240">
        <v>-3.214</v>
      </c>
      <c r="J1640" s="240">
        <v>0</v>
      </c>
    </row>
    <row r="1641" spans="2:10">
      <c r="B1641" s="240" t="s">
        <v>86</v>
      </c>
      <c r="C1641" s="240">
        <v>362</v>
      </c>
      <c r="D1641" s="240" t="s">
        <v>147</v>
      </c>
      <c r="E1641" s="240">
        <v>-76.63</v>
      </c>
      <c r="F1641" s="240">
        <v>-168.41</v>
      </c>
      <c r="G1641" s="240">
        <v>2090.2199999999998</v>
      </c>
      <c r="H1641" s="240">
        <v>54.484999999999999</v>
      </c>
      <c r="I1641" s="240">
        <v>-27.363</v>
      </c>
      <c r="J1641" s="240">
        <v>0</v>
      </c>
    </row>
    <row r="1642" spans="2:10">
      <c r="B1642" s="240" t="s">
        <v>86</v>
      </c>
      <c r="C1642" s="240">
        <v>362</v>
      </c>
      <c r="D1642" s="240" t="s">
        <v>148</v>
      </c>
      <c r="E1642" s="240">
        <v>1.96</v>
      </c>
      <c r="F1642" s="240">
        <v>-167.1</v>
      </c>
      <c r="G1642" s="240">
        <v>1842.13</v>
      </c>
      <c r="H1642" s="240">
        <v>54.1</v>
      </c>
      <c r="I1642" s="240">
        <v>-2.0329999999999999</v>
      </c>
      <c r="J1642" s="240">
        <v>0</v>
      </c>
    </row>
    <row r="1643" spans="2:10">
      <c r="B1643" s="240" t="s">
        <v>86</v>
      </c>
      <c r="C1643" s="240">
        <v>362</v>
      </c>
      <c r="D1643" s="240" t="s">
        <v>149</v>
      </c>
      <c r="E1643" s="240">
        <v>-40.33</v>
      </c>
      <c r="F1643" s="240">
        <v>-240.01</v>
      </c>
      <c r="G1643" s="240">
        <v>1857.72</v>
      </c>
      <c r="H1643" s="240">
        <v>72.820999999999998</v>
      </c>
      <c r="I1643" s="240">
        <v>-15.811</v>
      </c>
      <c r="J1643" s="240">
        <v>0</v>
      </c>
    </row>
    <row r="1644" spans="2:10">
      <c r="B1644" s="240" t="s">
        <v>86</v>
      </c>
      <c r="C1644" s="240">
        <v>362</v>
      </c>
      <c r="D1644" s="240" t="s">
        <v>150</v>
      </c>
      <c r="E1644" s="240">
        <v>-34.340000000000003</v>
      </c>
      <c r="F1644" s="240">
        <v>-95.5</v>
      </c>
      <c r="G1644" s="240">
        <v>2074.64</v>
      </c>
      <c r="H1644" s="240">
        <v>35.765000000000001</v>
      </c>
      <c r="I1644" s="240">
        <v>-13.585000000000001</v>
      </c>
      <c r="J1644" s="240">
        <v>0</v>
      </c>
    </row>
    <row r="1645" spans="2:10">
      <c r="B1645" s="240" t="s">
        <v>86</v>
      </c>
      <c r="C1645" s="240">
        <v>362</v>
      </c>
      <c r="D1645" s="240" t="s">
        <v>151</v>
      </c>
      <c r="E1645" s="240">
        <v>113.89</v>
      </c>
      <c r="F1645" s="240">
        <v>-26.01</v>
      </c>
      <c r="G1645" s="240">
        <v>1838.58</v>
      </c>
      <c r="H1645" s="240">
        <v>61.255000000000003</v>
      </c>
      <c r="I1645" s="240">
        <v>35.204000000000001</v>
      </c>
      <c r="J1645" s="240">
        <v>0</v>
      </c>
    </row>
    <row r="1646" spans="2:10">
      <c r="B1646" s="240" t="s">
        <v>86</v>
      </c>
      <c r="C1646" s="240">
        <v>362</v>
      </c>
      <c r="D1646" s="240" t="s">
        <v>152</v>
      </c>
      <c r="E1646" s="240">
        <v>-164.72</v>
      </c>
      <c r="F1646" s="240">
        <v>-206.72</v>
      </c>
      <c r="G1646" s="240">
        <v>849.1</v>
      </c>
      <c r="H1646" s="240">
        <v>14.462</v>
      </c>
      <c r="I1646" s="240">
        <v>-55</v>
      </c>
      <c r="J1646" s="240">
        <v>0</v>
      </c>
    </row>
    <row r="1647" spans="2:10">
      <c r="B1647" s="240" t="s">
        <v>86</v>
      </c>
      <c r="C1647" s="240">
        <v>362</v>
      </c>
      <c r="D1647" s="240" t="s">
        <v>153</v>
      </c>
      <c r="E1647" s="240">
        <v>47.51</v>
      </c>
      <c r="F1647" s="240">
        <v>82.54</v>
      </c>
      <c r="G1647" s="240">
        <v>1842.94</v>
      </c>
      <c r="H1647" s="240">
        <v>89</v>
      </c>
      <c r="I1647" s="240">
        <v>13.869</v>
      </c>
      <c r="J1647" s="240">
        <v>0</v>
      </c>
    </row>
    <row r="1648" spans="2:10">
      <c r="B1648" s="240" t="s">
        <v>86</v>
      </c>
      <c r="C1648" s="240">
        <v>362</v>
      </c>
      <c r="D1648" s="240" t="s">
        <v>154</v>
      </c>
      <c r="E1648" s="240">
        <v>-98.35</v>
      </c>
      <c r="F1648" s="240">
        <v>-315.27</v>
      </c>
      <c r="G1648" s="240">
        <v>844.74</v>
      </c>
      <c r="H1648" s="240">
        <v>-13.282999999999999</v>
      </c>
      <c r="I1648" s="240">
        <v>-33.664999999999999</v>
      </c>
      <c r="J1648" s="240">
        <v>0</v>
      </c>
    </row>
    <row r="1649" spans="2:10">
      <c r="B1649" s="240" t="s">
        <v>86</v>
      </c>
      <c r="C1649" s="240">
        <v>362</v>
      </c>
      <c r="D1649" s="240" t="s">
        <v>155</v>
      </c>
      <c r="E1649" s="240">
        <v>261.27999999999997</v>
      </c>
      <c r="F1649" s="240">
        <v>98.64</v>
      </c>
      <c r="G1649" s="240">
        <v>2365.5700000000002</v>
      </c>
      <c r="H1649" s="240">
        <v>93.65</v>
      </c>
      <c r="I1649" s="240">
        <v>83.058000000000007</v>
      </c>
      <c r="J1649" s="240">
        <v>0</v>
      </c>
    </row>
    <row r="1650" spans="2:10">
      <c r="B1650" s="240" t="s">
        <v>86</v>
      </c>
      <c r="C1650" s="240">
        <v>362</v>
      </c>
      <c r="D1650" s="240" t="s">
        <v>156</v>
      </c>
      <c r="E1650" s="240">
        <v>-312.12</v>
      </c>
      <c r="F1650" s="240">
        <v>-331.38</v>
      </c>
      <c r="G1650" s="240">
        <v>322.12</v>
      </c>
      <c r="H1650" s="240">
        <v>-17.931999999999999</v>
      </c>
      <c r="I1650" s="240">
        <v>-102.854</v>
      </c>
      <c r="J1650" s="240">
        <v>0</v>
      </c>
    </row>
    <row r="1651" spans="2:10">
      <c r="B1651" s="240" t="s">
        <v>86</v>
      </c>
      <c r="C1651" s="240">
        <v>362</v>
      </c>
      <c r="D1651" s="240" t="s">
        <v>157</v>
      </c>
      <c r="E1651" s="240">
        <v>92.53</v>
      </c>
      <c r="F1651" s="240">
        <v>345.67</v>
      </c>
      <c r="G1651" s="240">
        <v>2352.61</v>
      </c>
      <c r="H1651" s="240">
        <v>156.68700000000001</v>
      </c>
      <c r="I1651" s="240">
        <v>28.736999999999998</v>
      </c>
      <c r="J1651" s="240">
        <v>0</v>
      </c>
    </row>
    <row r="1652" spans="2:10">
      <c r="B1652" s="240" t="s">
        <v>86</v>
      </c>
      <c r="C1652" s="240">
        <v>362</v>
      </c>
      <c r="D1652" s="240" t="s">
        <v>158</v>
      </c>
      <c r="E1652" s="240">
        <v>-143.37</v>
      </c>
      <c r="F1652" s="240">
        <v>-578.4</v>
      </c>
      <c r="G1652" s="240">
        <v>335.08</v>
      </c>
      <c r="H1652" s="240">
        <v>-80.968999999999994</v>
      </c>
      <c r="I1652" s="240">
        <v>-48.533000000000001</v>
      </c>
      <c r="J1652" s="240">
        <v>0</v>
      </c>
    </row>
    <row r="1653" spans="2:10">
      <c r="B1653" s="240" t="s">
        <v>86</v>
      </c>
      <c r="C1653" s="240">
        <v>371</v>
      </c>
      <c r="D1653" s="240" t="s">
        <v>87</v>
      </c>
      <c r="E1653" s="240">
        <v>-5.33</v>
      </c>
      <c r="F1653" s="240">
        <v>0.73</v>
      </c>
      <c r="G1653" s="240">
        <v>229.77</v>
      </c>
      <c r="H1653" s="240">
        <v>-1.784</v>
      </c>
      <c r="I1653" s="240">
        <v>-9.8640000000000008</v>
      </c>
      <c r="J1653" s="240">
        <v>2.3E-2</v>
      </c>
    </row>
    <row r="1654" spans="2:10">
      <c r="B1654" s="240" t="s">
        <v>86</v>
      </c>
      <c r="C1654" s="240">
        <v>371</v>
      </c>
      <c r="D1654" s="240" t="s">
        <v>88</v>
      </c>
      <c r="E1654" s="240">
        <v>-0.42</v>
      </c>
      <c r="F1654" s="240">
        <v>-12.72</v>
      </c>
      <c r="G1654" s="240">
        <v>-25.7</v>
      </c>
      <c r="H1654" s="240">
        <v>21.033999999999999</v>
      </c>
      <c r="I1654" s="240">
        <v>-0.55300000000000005</v>
      </c>
      <c r="J1654" s="240">
        <v>1.2E-2</v>
      </c>
    </row>
    <row r="1655" spans="2:10">
      <c r="B1655" s="240" t="s">
        <v>86</v>
      </c>
      <c r="C1655" s="240">
        <v>371</v>
      </c>
      <c r="D1655" s="240" t="s">
        <v>89</v>
      </c>
      <c r="E1655" s="240">
        <v>-5.25</v>
      </c>
      <c r="F1655" s="240">
        <v>-3.06</v>
      </c>
      <c r="G1655" s="240">
        <v>223.94</v>
      </c>
      <c r="H1655" s="240">
        <v>4.2629999999999999</v>
      </c>
      <c r="I1655" s="240">
        <v>-9.7050000000000001</v>
      </c>
      <c r="J1655" s="240">
        <v>-2.1000000000000001E-2</v>
      </c>
    </row>
    <row r="1656" spans="2:10">
      <c r="B1656" s="240" t="s">
        <v>86</v>
      </c>
      <c r="C1656" s="240">
        <v>371</v>
      </c>
      <c r="D1656" s="240" t="s">
        <v>90</v>
      </c>
      <c r="E1656" s="240">
        <v>-0.46</v>
      </c>
      <c r="F1656" s="240">
        <v>-10.58</v>
      </c>
      <c r="G1656" s="240">
        <v>-22.42</v>
      </c>
      <c r="H1656" s="240">
        <v>17.623999999999999</v>
      </c>
      <c r="I1656" s="240">
        <v>-0.64300000000000002</v>
      </c>
      <c r="J1656" s="240">
        <v>3.6999999999999998E-2</v>
      </c>
    </row>
    <row r="1657" spans="2:10">
      <c r="B1657" s="240" t="s">
        <v>86</v>
      </c>
      <c r="C1657" s="240">
        <v>371</v>
      </c>
      <c r="D1657" s="240" t="s">
        <v>12</v>
      </c>
      <c r="E1657" s="240">
        <v>-3730.87</v>
      </c>
      <c r="F1657" s="240">
        <v>-367.51</v>
      </c>
      <c r="G1657" s="240">
        <v>124324.67</v>
      </c>
      <c r="H1657" s="240">
        <v>216.98</v>
      </c>
      <c r="I1657" s="240">
        <v>-6814.76</v>
      </c>
      <c r="J1657" s="240">
        <v>4.6230000000000002</v>
      </c>
    </row>
    <row r="1658" spans="2:10">
      <c r="B1658" s="240" t="s">
        <v>86</v>
      </c>
      <c r="C1658" s="240">
        <v>371</v>
      </c>
      <c r="D1658" s="240" t="s">
        <v>13</v>
      </c>
      <c r="E1658" s="240">
        <v>-272.39999999999998</v>
      </c>
      <c r="F1658" s="240">
        <v>-9365.6200000000008</v>
      </c>
      <c r="G1658" s="240">
        <v>-13802.01</v>
      </c>
      <c r="H1658" s="240">
        <v>15335.950999999999</v>
      </c>
      <c r="I1658" s="240">
        <v>-358.42700000000002</v>
      </c>
      <c r="J1658" s="240">
        <v>6.1420000000000003</v>
      </c>
    </row>
    <row r="1659" spans="2:10">
      <c r="B1659" s="240" t="s">
        <v>86</v>
      </c>
      <c r="C1659" s="240">
        <v>371</v>
      </c>
      <c r="D1659" s="240" t="s">
        <v>14</v>
      </c>
      <c r="E1659" s="240">
        <v>14.95</v>
      </c>
      <c r="F1659" s="240">
        <v>-758.18</v>
      </c>
      <c r="G1659" s="240">
        <v>-891.85</v>
      </c>
      <c r="H1659" s="240">
        <v>1207.6969999999999</v>
      </c>
      <c r="I1659" s="240">
        <v>30.206</v>
      </c>
      <c r="J1659" s="240">
        <v>-8.8390000000000004</v>
      </c>
    </row>
    <row r="1660" spans="2:10">
      <c r="B1660" s="240" t="s">
        <v>86</v>
      </c>
      <c r="C1660" s="240">
        <v>371</v>
      </c>
      <c r="D1660" s="240" t="s">
        <v>91</v>
      </c>
      <c r="E1660" s="240">
        <v>5.66</v>
      </c>
      <c r="F1660" s="240">
        <v>5.0599999999999996</v>
      </c>
      <c r="G1660" s="240">
        <v>173.4</v>
      </c>
      <c r="H1660" s="240">
        <v>7.91</v>
      </c>
      <c r="I1660" s="240">
        <v>10.257999999999999</v>
      </c>
      <c r="J1660" s="240">
        <v>4.7E-2</v>
      </c>
    </row>
    <row r="1661" spans="2:10">
      <c r="B1661" s="240" t="s">
        <v>86</v>
      </c>
      <c r="C1661" s="240">
        <v>371</v>
      </c>
      <c r="D1661" s="240" t="s">
        <v>92</v>
      </c>
      <c r="E1661" s="240">
        <v>0.76</v>
      </c>
      <c r="F1661" s="240">
        <v>12.73</v>
      </c>
      <c r="G1661" s="240">
        <v>29.49</v>
      </c>
      <c r="H1661" s="240">
        <v>20.638999999999999</v>
      </c>
      <c r="I1661" s="240">
        <v>1.31</v>
      </c>
      <c r="J1661" s="240">
        <v>5.8000000000000003E-2</v>
      </c>
    </row>
    <row r="1662" spans="2:10">
      <c r="B1662" s="240" t="s">
        <v>86</v>
      </c>
      <c r="C1662" s="240">
        <v>371</v>
      </c>
      <c r="D1662" s="240" t="s">
        <v>93</v>
      </c>
      <c r="E1662" s="240">
        <v>14.38</v>
      </c>
      <c r="F1662" s="240">
        <v>12.42</v>
      </c>
      <c r="G1662" s="240">
        <v>397.5</v>
      </c>
      <c r="H1662" s="240">
        <v>19.515000000000001</v>
      </c>
      <c r="I1662" s="240">
        <v>25.98</v>
      </c>
      <c r="J1662" s="240">
        <v>0.121</v>
      </c>
    </row>
    <row r="1663" spans="2:10">
      <c r="B1663" s="240" t="s">
        <v>86</v>
      </c>
      <c r="C1663" s="240">
        <v>371</v>
      </c>
      <c r="D1663" s="240" t="s">
        <v>94</v>
      </c>
      <c r="E1663" s="240">
        <v>1.86</v>
      </c>
      <c r="F1663" s="240">
        <v>29.85</v>
      </c>
      <c r="G1663" s="240">
        <v>63.9</v>
      </c>
      <c r="H1663" s="240">
        <v>48.246000000000002</v>
      </c>
      <c r="I1663" s="240">
        <v>3.222</v>
      </c>
      <c r="J1663" s="240">
        <v>0.14000000000000001</v>
      </c>
    </row>
    <row r="1664" spans="2:10">
      <c r="B1664" s="240" t="s">
        <v>86</v>
      </c>
      <c r="C1664" s="240">
        <v>371</v>
      </c>
      <c r="D1664" s="240" t="s">
        <v>95</v>
      </c>
      <c r="E1664" s="240">
        <v>2.83</v>
      </c>
      <c r="F1664" s="240">
        <v>-0.84</v>
      </c>
      <c r="G1664" s="240">
        <v>2238.15</v>
      </c>
      <c r="H1664" s="240">
        <v>-4.1870000000000003</v>
      </c>
      <c r="I1664" s="240">
        <v>2.911</v>
      </c>
      <c r="J1664" s="240">
        <v>3.5000000000000003E-2</v>
      </c>
    </row>
    <row r="1665" spans="2:10">
      <c r="B1665" s="240" t="s">
        <v>86</v>
      </c>
      <c r="C1665" s="240">
        <v>371</v>
      </c>
      <c r="D1665" s="240" t="s">
        <v>96</v>
      </c>
      <c r="E1665" s="240">
        <v>2.83</v>
      </c>
      <c r="F1665" s="240">
        <v>-0.84</v>
      </c>
      <c r="G1665" s="240">
        <v>2238.15</v>
      </c>
      <c r="H1665" s="240">
        <v>-4.1870000000000003</v>
      </c>
      <c r="I1665" s="240">
        <v>2.911</v>
      </c>
      <c r="J1665" s="240">
        <v>3.5000000000000003E-2</v>
      </c>
    </row>
    <row r="1666" spans="2:10">
      <c r="B1666" s="240" t="s">
        <v>86</v>
      </c>
      <c r="C1666" s="240">
        <v>371</v>
      </c>
      <c r="D1666" s="240" t="s">
        <v>97</v>
      </c>
      <c r="E1666" s="240">
        <v>-1.36</v>
      </c>
      <c r="F1666" s="240">
        <v>-0.22</v>
      </c>
      <c r="G1666" s="240">
        <v>38.549999999999997</v>
      </c>
      <c r="H1666" s="240">
        <v>0.23100000000000001</v>
      </c>
      <c r="I1666" s="240">
        <v>-2.4279999999999999</v>
      </c>
      <c r="J1666" s="240">
        <v>0</v>
      </c>
    </row>
    <row r="1667" spans="2:10">
      <c r="B1667" s="240" t="s">
        <v>86</v>
      </c>
      <c r="C1667" s="240">
        <v>371</v>
      </c>
      <c r="D1667" s="240" t="s">
        <v>98</v>
      </c>
      <c r="E1667" s="240">
        <v>-0.11</v>
      </c>
      <c r="F1667" s="240">
        <v>-3.05</v>
      </c>
      <c r="G1667" s="240">
        <v>-3.98</v>
      </c>
      <c r="H1667" s="240">
        <v>4.9379999999999997</v>
      </c>
      <c r="I1667" s="240">
        <v>-0.14199999999999999</v>
      </c>
      <c r="J1667" s="240">
        <v>6.0000000000000001E-3</v>
      </c>
    </row>
    <row r="1668" spans="2:10">
      <c r="B1668" s="240" t="s">
        <v>86</v>
      </c>
      <c r="C1668" s="240">
        <v>371</v>
      </c>
      <c r="D1668" s="240" t="s">
        <v>99</v>
      </c>
      <c r="E1668" s="240">
        <v>-3.98</v>
      </c>
      <c r="F1668" s="240">
        <v>-4.1500000000000004</v>
      </c>
      <c r="G1668" s="240">
        <v>2498.77</v>
      </c>
      <c r="H1668" s="240">
        <v>0.56999999999999995</v>
      </c>
      <c r="I1668" s="240">
        <v>-9.5470000000000006</v>
      </c>
      <c r="J1668" s="240">
        <v>6.2E-2</v>
      </c>
    </row>
    <row r="1669" spans="2:10">
      <c r="B1669" s="240" t="s">
        <v>86</v>
      </c>
      <c r="C1669" s="240">
        <v>371</v>
      </c>
      <c r="D1669" s="240" t="s">
        <v>100</v>
      </c>
      <c r="E1669" s="240">
        <v>-3.73</v>
      </c>
      <c r="F1669" s="240">
        <v>3.48</v>
      </c>
      <c r="G1669" s="240">
        <v>2514.19</v>
      </c>
      <c r="H1669" s="240">
        <v>-12.051</v>
      </c>
      <c r="I1669" s="240">
        <v>-9.2149999999999999</v>
      </c>
      <c r="J1669" s="240">
        <v>5.5E-2</v>
      </c>
    </row>
    <row r="1670" spans="2:10">
      <c r="B1670" s="240" t="s">
        <v>86</v>
      </c>
      <c r="C1670" s="240">
        <v>371</v>
      </c>
      <c r="D1670" s="240" t="s">
        <v>101</v>
      </c>
      <c r="E1670" s="240">
        <v>-4</v>
      </c>
      <c r="F1670" s="240">
        <v>-3.51</v>
      </c>
      <c r="G1670" s="240">
        <v>2499.75</v>
      </c>
      <c r="H1670" s="240">
        <v>-0.45300000000000001</v>
      </c>
      <c r="I1670" s="240">
        <v>-9.5739999999999998</v>
      </c>
      <c r="J1670" s="240">
        <v>7.0000000000000007E-2</v>
      </c>
    </row>
    <row r="1671" spans="2:10">
      <c r="B1671" s="240" t="s">
        <v>86</v>
      </c>
      <c r="C1671" s="240">
        <v>371</v>
      </c>
      <c r="D1671" s="240" t="s">
        <v>102</v>
      </c>
      <c r="E1671" s="240">
        <v>-3.72</v>
      </c>
      <c r="F1671" s="240">
        <v>2.84</v>
      </c>
      <c r="G1671" s="240">
        <v>2513.21</v>
      </c>
      <c r="H1671" s="240">
        <v>-11.028</v>
      </c>
      <c r="I1671" s="240">
        <v>-9.1880000000000006</v>
      </c>
      <c r="J1671" s="240">
        <v>4.8000000000000001E-2</v>
      </c>
    </row>
    <row r="1672" spans="2:10">
      <c r="B1672" s="240" t="s">
        <v>86</v>
      </c>
      <c r="C1672" s="240">
        <v>371</v>
      </c>
      <c r="D1672" s="240" t="s">
        <v>103</v>
      </c>
      <c r="E1672" s="240">
        <v>-3.9</v>
      </c>
      <c r="F1672" s="240">
        <v>-7.94</v>
      </c>
      <c r="G1672" s="240">
        <v>2492.9299999999998</v>
      </c>
      <c r="H1672" s="240">
        <v>6.617</v>
      </c>
      <c r="I1672" s="240">
        <v>-9.3879999999999999</v>
      </c>
      <c r="J1672" s="240">
        <v>1.7999999999999999E-2</v>
      </c>
    </row>
    <row r="1673" spans="2:10">
      <c r="B1673" s="240" t="s">
        <v>86</v>
      </c>
      <c r="C1673" s="240">
        <v>371</v>
      </c>
      <c r="D1673" s="240" t="s">
        <v>104</v>
      </c>
      <c r="E1673" s="240">
        <v>-3.65</v>
      </c>
      <c r="F1673" s="240">
        <v>-0.3</v>
      </c>
      <c r="G1673" s="240">
        <v>2508.35</v>
      </c>
      <c r="H1673" s="240">
        <v>-6.0039999999999996</v>
      </c>
      <c r="I1673" s="240">
        <v>-9.0559999999999992</v>
      </c>
      <c r="J1673" s="240">
        <v>1.0999999999999999E-2</v>
      </c>
    </row>
    <row r="1674" spans="2:10">
      <c r="B1674" s="240" t="s">
        <v>86</v>
      </c>
      <c r="C1674" s="240">
        <v>371</v>
      </c>
      <c r="D1674" s="240" t="s">
        <v>105</v>
      </c>
      <c r="E1674" s="240">
        <v>-3.92</v>
      </c>
      <c r="F1674" s="240">
        <v>-7.3</v>
      </c>
      <c r="G1674" s="240">
        <v>2493.92</v>
      </c>
      <c r="H1674" s="240">
        <v>5.5940000000000003</v>
      </c>
      <c r="I1674" s="240">
        <v>-9.4149999999999991</v>
      </c>
      <c r="J1674" s="240">
        <v>2.5000000000000001E-2</v>
      </c>
    </row>
    <row r="1675" spans="2:10">
      <c r="B1675" s="240" t="s">
        <v>86</v>
      </c>
      <c r="C1675" s="240">
        <v>371</v>
      </c>
      <c r="D1675" s="240" t="s">
        <v>106</v>
      </c>
      <c r="E1675" s="240">
        <v>-3.64</v>
      </c>
      <c r="F1675" s="240">
        <v>-0.95</v>
      </c>
      <c r="G1675" s="240">
        <v>2507.37</v>
      </c>
      <c r="H1675" s="240">
        <v>-4.9809999999999999</v>
      </c>
      <c r="I1675" s="240">
        <v>-9.0289999999999999</v>
      </c>
      <c r="J1675" s="240">
        <v>3.0000000000000001E-3</v>
      </c>
    </row>
    <row r="1676" spans="2:10">
      <c r="B1676" s="240" t="s">
        <v>86</v>
      </c>
      <c r="C1676" s="240">
        <v>371</v>
      </c>
      <c r="D1676" s="240" t="s">
        <v>107</v>
      </c>
      <c r="E1676" s="240">
        <v>9.4</v>
      </c>
      <c r="F1676" s="240">
        <v>-5.17</v>
      </c>
      <c r="G1676" s="240">
        <v>1962.12</v>
      </c>
      <c r="H1676" s="240">
        <v>3.6760000000000002</v>
      </c>
      <c r="I1676" s="240">
        <v>15.037000000000001</v>
      </c>
      <c r="J1676" s="240">
        <v>1.4999999999999999E-2</v>
      </c>
    </row>
    <row r="1677" spans="2:10">
      <c r="B1677" s="240" t="s">
        <v>86</v>
      </c>
      <c r="C1677" s="240">
        <v>371</v>
      </c>
      <c r="D1677" s="240" t="s">
        <v>108</v>
      </c>
      <c r="E1677" s="240">
        <v>9.65</v>
      </c>
      <c r="F1677" s="240">
        <v>2.4700000000000002</v>
      </c>
      <c r="G1677" s="240">
        <v>1977.54</v>
      </c>
      <c r="H1677" s="240">
        <v>-8.9440000000000008</v>
      </c>
      <c r="I1677" s="240">
        <v>15.369</v>
      </c>
      <c r="J1677" s="240">
        <v>8.0000000000000002E-3</v>
      </c>
    </row>
    <row r="1678" spans="2:10">
      <c r="B1678" s="240" t="s">
        <v>86</v>
      </c>
      <c r="C1678" s="240">
        <v>371</v>
      </c>
      <c r="D1678" s="240" t="s">
        <v>109</v>
      </c>
      <c r="E1678" s="240">
        <v>9.39</v>
      </c>
      <c r="F1678" s="240">
        <v>-4.5199999999999996</v>
      </c>
      <c r="G1678" s="240">
        <v>1963.1</v>
      </c>
      <c r="H1678" s="240">
        <v>2.653</v>
      </c>
      <c r="I1678" s="240">
        <v>15.01</v>
      </c>
      <c r="J1678" s="240">
        <v>2.3E-2</v>
      </c>
    </row>
    <row r="1679" spans="2:10">
      <c r="B1679" s="240" t="s">
        <v>86</v>
      </c>
      <c r="C1679" s="240">
        <v>371</v>
      </c>
      <c r="D1679" s="240" t="s">
        <v>110</v>
      </c>
      <c r="E1679" s="240">
        <v>9.66</v>
      </c>
      <c r="F1679" s="240">
        <v>1.83</v>
      </c>
      <c r="G1679" s="240">
        <v>1976.56</v>
      </c>
      <c r="H1679" s="240">
        <v>-7.9210000000000003</v>
      </c>
      <c r="I1679" s="240">
        <v>15.396000000000001</v>
      </c>
      <c r="J1679" s="240">
        <v>1E-3</v>
      </c>
    </row>
    <row r="1680" spans="2:10">
      <c r="B1680" s="240" t="s">
        <v>86</v>
      </c>
      <c r="C1680" s="240">
        <v>371</v>
      </c>
      <c r="D1680" s="240" t="s">
        <v>111</v>
      </c>
      <c r="E1680" s="240">
        <v>9.32</v>
      </c>
      <c r="F1680" s="240">
        <v>-1.38</v>
      </c>
      <c r="G1680" s="240">
        <v>1967.95</v>
      </c>
      <c r="H1680" s="240">
        <v>-2.371</v>
      </c>
      <c r="I1680" s="240">
        <v>14.878</v>
      </c>
      <c r="J1680" s="240">
        <v>5.8999999999999997E-2</v>
      </c>
    </row>
    <row r="1681" spans="2:10">
      <c r="B1681" s="240" t="s">
        <v>86</v>
      </c>
      <c r="C1681" s="240">
        <v>371</v>
      </c>
      <c r="D1681" s="240" t="s">
        <v>112</v>
      </c>
      <c r="E1681" s="240">
        <v>9.57</v>
      </c>
      <c r="F1681" s="240">
        <v>6.26</v>
      </c>
      <c r="G1681" s="240">
        <v>1983.37</v>
      </c>
      <c r="H1681" s="240">
        <v>-14.991</v>
      </c>
      <c r="I1681" s="240">
        <v>15.21</v>
      </c>
      <c r="J1681" s="240">
        <v>5.2999999999999999E-2</v>
      </c>
    </row>
    <row r="1682" spans="2:10">
      <c r="B1682" s="240" t="s">
        <v>86</v>
      </c>
      <c r="C1682" s="240">
        <v>371</v>
      </c>
      <c r="D1682" s="240" t="s">
        <v>113</v>
      </c>
      <c r="E1682" s="240">
        <v>9.3000000000000007</v>
      </c>
      <c r="F1682" s="240">
        <v>-0.73</v>
      </c>
      <c r="G1682" s="240">
        <v>1968.94</v>
      </c>
      <c r="H1682" s="240">
        <v>-3.3940000000000001</v>
      </c>
      <c r="I1682" s="240">
        <v>14.851000000000001</v>
      </c>
      <c r="J1682" s="240">
        <v>6.7000000000000004E-2</v>
      </c>
    </row>
    <row r="1683" spans="2:10">
      <c r="B1683" s="240" t="s">
        <v>86</v>
      </c>
      <c r="C1683" s="240">
        <v>371</v>
      </c>
      <c r="D1683" s="240" t="s">
        <v>114</v>
      </c>
      <c r="E1683" s="240">
        <v>9.58</v>
      </c>
      <c r="F1683" s="240">
        <v>5.62</v>
      </c>
      <c r="G1683" s="240">
        <v>1982.39</v>
      </c>
      <c r="H1683" s="240">
        <v>-13.968</v>
      </c>
      <c r="I1683" s="240">
        <v>15.236000000000001</v>
      </c>
      <c r="J1683" s="240">
        <v>4.4999999999999998E-2</v>
      </c>
    </row>
    <row r="1684" spans="2:10">
      <c r="B1684" s="240" t="s">
        <v>86</v>
      </c>
      <c r="C1684" s="240">
        <v>371</v>
      </c>
      <c r="D1684" s="240" t="s">
        <v>115</v>
      </c>
      <c r="E1684" s="240">
        <v>0.71</v>
      </c>
      <c r="F1684" s="240">
        <v>-16.39</v>
      </c>
      <c r="G1684" s="240">
        <v>2277.41</v>
      </c>
      <c r="H1684" s="240">
        <v>21.25</v>
      </c>
      <c r="I1684" s="240">
        <v>-0.74399999999999999</v>
      </c>
      <c r="J1684" s="240">
        <v>0.06</v>
      </c>
    </row>
    <row r="1685" spans="2:10">
      <c r="B1685" s="240" t="s">
        <v>86</v>
      </c>
      <c r="C1685" s="240">
        <v>371</v>
      </c>
      <c r="D1685" s="240" t="s">
        <v>116</v>
      </c>
      <c r="E1685" s="240">
        <v>3.91</v>
      </c>
      <c r="F1685" s="240">
        <v>-16.829999999999998</v>
      </c>
      <c r="G1685" s="240">
        <v>2139.54</v>
      </c>
      <c r="H1685" s="240">
        <v>22.32</v>
      </c>
      <c r="I1685" s="240">
        <v>5.1749999999999998</v>
      </c>
      <c r="J1685" s="240">
        <v>4.5999999999999999E-2</v>
      </c>
    </row>
    <row r="1686" spans="2:10">
      <c r="B1686" s="240" t="s">
        <v>86</v>
      </c>
      <c r="C1686" s="240">
        <v>371</v>
      </c>
      <c r="D1686" s="240" t="s">
        <v>117</v>
      </c>
      <c r="E1686" s="240">
        <v>0.74</v>
      </c>
      <c r="F1686" s="240">
        <v>-17.53</v>
      </c>
      <c r="G1686" s="240">
        <v>2275.66</v>
      </c>
      <c r="H1686" s="240">
        <v>23.064</v>
      </c>
      <c r="I1686" s="240">
        <v>-0.69599999999999995</v>
      </c>
      <c r="J1686" s="240">
        <v>4.7E-2</v>
      </c>
    </row>
    <row r="1687" spans="2:10">
      <c r="B1687" s="240" t="s">
        <v>86</v>
      </c>
      <c r="C1687" s="240">
        <v>371</v>
      </c>
      <c r="D1687" s="240" t="s">
        <v>118</v>
      </c>
      <c r="E1687" s="240">
        <v>3.89</v>
      </c>
      <c r="F1687" s="240">
        <v>-15.69</v>
      </c>
      <c r="G1687" s="240">
        <v>2141.3000000000002</v>
      </c>
      <c r="H1687" s="240">
        <v>20.506</v>
      </c>
      <c r="I1687" s="240">
        <v>5.1269999999999998</v>
      </c>
      <c r="J1687" s="240">
        <v>5.8999999999999997E-2</v>
      </c>
    </row>
    <row r="1688" spans="2:10">
      <c r="B1688" s="240" t="s">
        <v>86</v>
      </c>
      <c r="C1688" s="240">
        <v>371</v>
      </c>
      <c r="D1688" s="240" t="s">
        <v>119</v>
      </c>
      <c r="E1688" s="240">
        <v>0.67</v>
      </c>
      <c r="F1688" s="240">
        <v>-14.25</v>
      </c>
      <c r="G1688" s="240">
        <v>2280.6799999999998</v>
      </c>
      <c r="H1688" s="240">
        <v>17.84</v>
      </c>
      <c r="I1688" s="240">
        <v>-0.83299999999999996</v>
      </c>
      <c r="J1688" s="240">
        <v>8.5000000000000006E-2</v>
      </c>
    </row>
    <row r="1689" spans="2:10">
      <c r="B1689" s="240" t="s">
        <v>86</v>
      </c>
      <c r="C1689" s="240">
        <v>371</v>
      </c>
      <c r="D1689" s="240" t="s">
        <v>120</v>
      </c>
      <c r="E1689" s="240">
        <v>3.87</v>
      </c>
      <c r="F1689" s="240">
        <v>-14.69</v>
      </c>
      <c r="G1689" s="240">
        <v>2142.8200000000002</v>
      </c>
      <c r="H1689" s="240">
        <v>18.91</v>
      </c>
      <c r="I1689" s="240">
        <v>5.085</v>
      </c>
      <c r="J1689" s="240">
        <v>7.0999999999999994E-2</v>
      </c>
    </row>
    <row r="1690" spans="2:10">
      <c r="B1690" s="240" t="s">
        <v>86</v>
      </c>
      <c r="C1690" s="240">
        <v>371</v>
      </c>
      <c r="D1690" s="240" t="s">
        <v>121</v>
      </c>
      <c r="E1690" s="240">
        <v>0.69</v>
      </c>
      <c r="F1690" s="240">
        <v>-15.39</v>
      </c>
      <c r="G1690" s="240">
        <v>2278.9299999999998</v>
      </c>
      <c r="H1690" s="240">
        <v>19.654</v>
      </c>
      <c r="I1690" s="240">
        <v>-0.78500000000000003</v>
      </c>
      <c r="J1690" s="240">
        <v>7.1999999999999995E-2</v>
      </c>
    </row>
    <row r="1691" spans="2:10">
      <c r="B1691" s="240" t="s">
        <v>86</v>
      </c>
      <c r="C1691" s="240">
        <v>371</v>
      </c>
      <c r="D1691" s="240" t="s">
        <v>122</v>
      </c>
      <c r="E1691" s="240">
        <v>3.84</v>
      </c>
      <c r="F1691" s="240">
        <v>-13.55</v>
      </c>
      <c r="G1691" s="240">
        <v>2144.5700000000002</v>
      </c>
      <c r="H1691" s="240">
        <v>17.096</v>
      </c>
      <c r="I1691" s="240">
        <v>5.0380000000000003</v>
      </c>
      <c r="J1691" s="240">
        <v>8.4000000000000005E-2</v>
      </c>
    </row>
    <row r="1692" spans="2:10">
      <c r="B1692" s="240" t="s">
        <v>86</v>
      </c>
      <c r="C1692" s="240">
        <v>371</v>
      </c>
      <c r="D1692" s="240" t="s">
        <v>123</v>
      </c>
      <c r="E1692" s="240">
        <v>1.76</v>
      </c>
      <c r="F1692" s="240">
        <v>15.15</v>
      </c>
      <c r="G1692" s="240">
        <v>2336.7600000000002</v>
      </c>
      <c r="H1692" s="240">
        <v>-30.695</v>
      </c>
      <c r="I1692" s="240">
        <v>0.64700000000000002</v>
      </c>
      <c r="J1692" s="240">
        <v>2.4E-2</v>
      </c>
    </row>
    <row r="1693" spans="2:10">
      <c r="B1693" s="240" t="s">
        <v>86</v>
      </c>
      <c r="C1693" s="240">
        <v>371</v>
      </c>
      <c r="D1693" s="240" t="s">
        <v>124</v>
      </c>
      <c r="E1693" s="240">
        <v>4.95</v>
      </c>
      <c r="F1693" s="240">
        <v>14.71</v>
      </c>
      <c r="G1693" s="240">
        <v>2198.9</v>
      </c>
      <c r="H1693" s="240">
        <v>-29.623999999999999</v>
      </c>
      <c r="I1693" s="240">
        <v>6.5650000000000004</v>
      </c>
      <c r="J1693" s="240">
        <v>0.01</v>
      </c>
    </row>
    <row r="1694" spans="2:10">
      <c r="B1694" s="240" t="s">
        <v>86</v>
      </c>
      <c r="C1694" s="240">
        <v>371</v>
      </c>
      <c r="D1694" s="240" t="s">
        <v>125</v>
      </c>
      <c r="E1694" s="240">
        <v>1.78</v>
      </c>
      <c r="F1694" s="240">
        <v>14.01</v>
      </c>
      <c r="G1694" s="240">
        <v>2335.0100000000002</v>
      </c>
      <c r="H1694" s="240">
        <v>-28.881</v>
      </c>
      <c r="I1694" s="240">
        <v>0.69399999999999995</v>
      </c>
      <c r="J1694" s="240">
        <v>1.0999999999999999E-2</v>
      </c>
    </row>
    <row r="1695" spans="2:10">
      <c r="B1695" s="240" t="s">
        <v>86</v>
      </c>
      <c r="C1695" s="240">
        <v>371</v>
      </c>
      <c r="D1695" s="240" t="s">
        <v>126</v>
      </c>
      <c r="E1695" s="240">
        <v>4.93</v>
      </c>
      <c r="F1695" s="240">
        <v>15.85</v>
      </c>
      <c r="G1695" s="240">
        <v>2200.65</v>
      </c>
      <c r="H1695" s="240">
        <v>-31.439</v>
      </c>
      <c r="I1695" s="240">
        <v>6.5170000000000003</v>
      </c>
      <c r="J1695" s="240">
        <v>2.4E-2</v>
      </c>
    </row>
    <row r="1696" spans="2:10">
      <c r="B1696" s="240" t="s">
        <v>86</v>
      </c>
      <c r="C1696" s="240">
        <v>371</v>
      </c>
      <c r="D1696" s="240" t="s">
        <v>127</v>
      </c>
      <c r="E1696" s="240">
        <v>1.8</v>
      </c>
      <c r="F1696" s="240">
        <v>13.01</v>
      </c>
      <c r="G1696" s="240">
        <v>2333.4899999999998</v>
      </c>
      <c r="H1696" s="240">
        <v>-27.285</v>
      </c>
      <c r="I1696" s="240">
        <v>0.73599999999999999</v>
      </c>
      <c r="J1696" s="240">
        <v>-1E-3</v>
      </c>
    </row>
    <row r="1697" spans="2:10">
      <c r="B1697" s="240" t="s">
        <v>86</v>
      </c>
      <c r="C1697" s="240">
        <v>371</v>
      </c>
      <c r="D1697" s="240" t="s">
        <v>128</v>
      </c>
      <c r="E1697" s="240">
        <v>5</v>
      </c>
      <c r="F1697" s="240">
        <v>12.57</v>
      </c>
      <c r="G1697" s="240">
        <v>2195.63</v>
      </c>
      <c r="H1697" s="240">
        <v>-26.213999999999999</v>
      </c>
      <c r="I1697" s="240">
        <v>6.6550000000000002</v>
      </c>
      <c r="J1697" s="240">
        <v>-1.4999999999999999E-2</v>
      </c>
    </row>
    <row r="1698" spans="2:10">
      <c r="B1698" s="240" t="s">
        <v>86</v>
      </c>
      <c r="C1698" s="240">
        <v>371</v>
      </c>
      <c r="D1698" s="240" t="s">
        <v>129</v>
      </c>
      <c r="E1698" s="240">
        <v>1.83</v>
      </c>
      <c r="F1698" s="240">
        <v>11.87</v>
      </c>
      <c r="G1698" s="240">
        <v>2331.7399999999998</v>
      </c>
      <c r="H1698" s="240">
        <v>-25.471</v>
      </c>
      <c r="I1698" s="240">
        <v>0.78400000000000003</v>
      </c>
      <c r="J1698" s="240">
        <v>-1.4E-2</v>
      </c>
    </row>
    <row r="1699" spans="2:10">
      <c r="B1699" s="240" t="s">
        <v>86</v>
      </c>
      <c r="C1699" s="240">
        <v>371</v>
      </c>
      <c r="D1699" s="240" t="s">
        <v>130</v>
      </c>
      <c r="E1699" s="240">
        <v>4.97</v>
      </c>
      <c r="F1699" s="240">
        <v>13.71</v>
      </c>
      <c r="G1699" s="240">
        <v>2197.38</v>
      </c>
      <c r="H1699" s="240">
        <v>-28.027999999999999</v>
      </c>
      <c r="I1699" s="240">
        <v>6.6070000000000002</v>
      </c>
      <c r="J1699" s="240">
        <v>-1E-3</v>
      </c>
    </row>
    <row r="1700" spans="2:10">
      <c r="B1700" s="240" t="s">
        <v>86</v>
      </c>
      <c r="C1700" s="240">
        <v>371</v>
      </c>
      <c r="D1700" s="240" t="s">
        <v>131</v>
      </c>
      <c r="E1700" s="240">
        <v>-2.62</v>
      </c>
      <c r="F1700" s="240">
        <v>-3.93</v>
      </c>
      <c r="G1700" s="240">
        <v>2460.2199999999998</v>
      </c>
      <c r="H1700" s="240">
        <v>0.33900000000000002</v>
      </c>
      <c r="I1700" s="240">
        <v>-7.1189999999999998</v>
      </c>
      <c r="J1700" s="240">
        <v>6.2E-2</v>
      </c>
    </row>
    <row r="1701" spans="2:10">
      <c r="B1701" s="240" t="s">
        <v>86</v>
      </c>
      <c r="C1701" s="240">
        <v>371</v>
      </c>
      <c r="D1701" s="240" t="s">
        <v>132</v>
      </c>
      <c r="E1701" s="240">
        <v>-2.37</v>
      </c>
      <c r="F1701" s="240">
        <v>3.71</v>
      </c>
      <c r="G1701" s="240">
        <v>2475.64</v>
      </c>
      <c r="H1701" s="240">
        <v>-12.281000000000001</v>
      </c>
      <c r="I1701" s="240">
        <v>-6.7869999999999999</v>
      </c>
      <c r="J1701" s="240">
        <v>5.5E-2</v>
      </c>
    </row>
    <row r="1702" spans="2:10">
      <c r="B1702" s="240" t="s">
        <v>86</v>
      </c>
      <c r="C1702" s="240">
        <v>371</v>
      </c>
      <c r="D1702" s="240" t="s">
        <v>133</v>
      </c>
      <c r="E1702" s="240">
        <v>-2.63</v>
      </c>
      <c r="F1702" s="240">
        <v>-3.28</v>
      </c>
      <c r="G1702" s="240">
        <v>2461.1999999999998</v>
      </c>
      <c r="H1702" s="240">
        <v>-0.68400000000000005</v>
      </c>
      <c r="I1702" s="240">
        <v>-7.1459999999999999</v>
      </c>
      <c r="J1702" s="240">
        <v>6.9000000000000006E-2</v>
      </c>
    </row>
    <row r="1703" spans="2:10">
      <c r="B1703" s="240" t="s">
        <v>86</v>
      </c>
      <c r="C1703" s="240">
        <v>371</v>
      </c>
      <c r="D1703" s="240" t="s">
        <v>134</v>
      </c>
      <c r="E1703" s="240">
        <v>-2.36</v>
      </c>
      <c r="F1703" s="240">
        <v>3.07</v>
      </c>
      <c r="G1703" s="240">
        <v>2474.65</v>
      </c>
      <c r="H1703" s="240">
        <v>-11.257999999999999</v>
      </c>
      <c r="I1703" s="240">
        <v>-6.7610000000000001</v>
      </c>
      <c r="J1703" s="240">
        <v>4.7E-2</v>
      </c>
    </row>
    <row r="1704" spans="2:10">
      <c r="B1704" s="240" t="s">
        <v>86</v>
      </c>
      <c r="C1704" s="240">
        <v>371</v>
      </c>
      <c r="D1704" s="240" t="s">
        <v>135</v>
      </c>
      <c r="E1704" s="240">
        <v>-2.54</v>
      </c>
      <c r="F1704" s="240">
        <v>-7.71</v>
      </c>
      <c r="G1704" s="240">
        <v>2454.38</v>
      </c>
      <c r="H1704" s="240">
        <v>6.3860000000000001</v>
      </c>
      <c r="I1704" s="240">
        <v>-6.96</v>
      </c>
      <c r="J1704" s="240">
        <v>1.7000000000000001E-2</v>
      </c>
    </row>
    <row r="1705" spans="2:10">
      <c r="B1705" s="240" t="s">
        <v>86</v>
      </c>
      <c r="C1705" s="240">
        <v>371</v>
      </c>
      <c r="D1705" s="240" t="s">
        <v>136</v>
      </c>
      <c r="E1705" s="240">
        <v>-2.29</v>
      </c>
      <c r="F1705" s="240">
        <v>-0.08</v>
      </c>
      <c r="G1705" s="240">
        <v>2469.8000000000002</v>
      </c>
      <c r="H1705" s="240">
        <v>-6.234</v>
      </c>
      <c r="I1705" s="240">
        <v>-6.6280000000000001</v>
      </c>
      <c r="J1705" s="240">
        <v>0.01</v>
      </c>
    </row>
    <row r="1706" spans="2:10">
      <c r="B1706" s="240" t="s">
        <v>86</v>
      </c>
      <c r="C1706" s="240">
        <v>371</v>
      </c>
      <c r="D1706" s="240" t="s">
        <v>137</v>
      </c>
      <c r="E1706" s="240">
        <v>-2.5499999999999998</v>
      </c>
      <c r="F1706" s="240">
        <v>-7.07</v>
      </c>
      <c r="G1706" s="240">
        <v>2455.36</v>
      </c>
      <c r="H1706" s="240">
        <v>5.3630000000000004</v>
      </c>
      <c r="I1706" s="240">
        <v>-6.9870000000000001</v>
      </c>
      <c r="J1706" s="240">
        <v>2.5000000000000001E-2</v>
      </c>
    </row>
    <row r="1707" spans="2:10">
      <c r="B1707" s="240" t="s">
        <v>86</v>
      </c>
      <c r="C1707" s="240">
        <v>371</v>
      </c>
      <c r="D1707" s="240" t="s">
        <v>138</v>
      </c>
      <c r="E1707" s="240">
        <v>-2.27</v>
      </c>
      <c r="F1707" s="240">
        <v>-0.72</v>
      </c>
      <c r="G1707" s="240">
        <v>2468.8200000000002</v>
      </c>
      <c r="H1707" s="240">
        <v>-5.2110000000000003</v>
      </c>
      <c r="I1707" s="240">
        <v>-6.6020000000000003</v>
      </c>
      <c r="J1707" s="240">
        <v>3.0000000000000001E-3</v>
      </c>
    </row>
    <row r="1708" spans="2:10">
      <c r="B1708" s="240" t="s">
        <v>86</v>
      </c>
      <c r="C1708" s="240">
        <v>371</v>
      </c>
      <c r="D1708" s="240" t="s">
        <v>139</v>
      </c>
      <c r="E1708" s="240">
        <v>0.82</v>
      </c>
      <c r="F1708" s="240">
        <v>-13.34</v>
      </c>
      <c r="G1708" s="240">
        <v>2281.39</v>
      </c>
      <c r="H1708" s="240">
        <v>16.311</v>
      </c>
      <c r="I1708" s="240">
        <v>-0.60199999999999998</v>
      </c>
      <c r="J1708" s="240">
        <v>5.3999999999999999E-2</v>
      </c>
    </row>
    <row r="1709" spans="2:10">
      <c r="B1709" s="240" t="s">
        <v>86</v>
      </c>
      <c r="C1709" s="240">
        <v>371</v>
      </c>
      <c r="D1709" s="240" t="s">
        <v>140</v>
      </c>
      <c r="E1709" s="240">
        <v>4.0199999999999996</v>
      </c>
      <c r="F1709" s="240">
        <v>-13.78</v>
      </c>
      <c r="G1709" s="240">
        <v>2143.52</v>
      </c>
      <c r="H1709" s="240">
        <v>17.382000000000001</v>
      </c>
      <c r="I1709" s="240">
        <v>5.3170000000000002</v>
      </c>
      <c r="J1709" s="240">
        <v>0.04</v>
      </c>
    </row>
    <row r="1710" spans="2:10">
      <c r="B1710" s="240" t="s">
        <v>86</v>
      </c>
      <c r="C1710" s="240">
        <v>371</v>
      </c>
      <c r="D1710" s="240" t="s">
        <v>141</v>
      </c>
      <c r="E1710" s="240">
        <v>0.84</v>
      </c>
      <c r="F1710" s="240">
        <v>-14.48</v>
      </c>
      <c r="G1710" s="240">
        <v>2279.64</v>
      </c>
      <c r="H1710" s="240">
        <v>18.126000000000001</v>
      </c>
      <c r="I1710" s="240">
        <v>-0.55400000000000005</v>
      </c>
      <c r="J1710" s="240">
        <v>0.04</v>
      </c>
    </row>
    <row r="1711" spans="2:10">
      <c r="B1711" s="240" t="s">
        <v>86</v>
      </c>
      <c r="C1711" s="240">
        <v>371</v>
      </c>
      <c r="D1711" s="240" t="s">
        <v>142</v>
      </c>
      <c r="E1711" s="240">
        <v>3.99</v>
      </c>
      <c r="F1711" s="240">
        <v>-12.64</v>
      </c>
      <c r="G1711" s="240">
        <v>2145.27</v>
      </c>
      <c r="H1711" s="240">
        <v>15.568</v>
      </c>
      <c r="I1711" s="240">
        <v>5.2690000000000001</v>
      </c>
      <c r="J1711" s="240">
        <v>5.2999999999999999E-2</v>
      </c>
    </row>
    <row r="1712" spans="2:10">
      <c r="B1712" s="240" t="s">
        <v>86</v>
      </c>
      <c r="C1712" s="240">
        <v>371</v>
      </c>
      <c r="D1712" s="240" t="s">
        <v>143</v>
      </c>
      <c r="E1712" s="240">
        <v>0.77</v>
      </c>
      <c r="F1712" s="240">
        <v>-11.2</v>
      </c>
      <c r="G1712" s="240">
        <v>2284.66</v>
      </c>
      <c r="H1712" s="240">
        <v>12.901</v>
      </c>
      <c r="I1712" s="240">
        <v>-0.69099999999999995</v>
      </c>
      <c r="J1712" s="240">
        <v>7.9000000000000001E-2</v>
      </c>
    </row>
    <row r="1713" spans="2:10">
      <c r="B1713" s="240" t="s">
        <v>86</v>
      </c>
      <c r="C1713" s="240">
        <v>371</v>
      </c>
      <c r="D1713" s="240" t="s">
        <v>144</v>
      </c>
      <c r="E1713" s="240">
        <v>3.97</v>
      </c>
      <c r="F1713" s="240">
        <v>-11.64</v>
      </c>
      <c r="G1713" s="240">
        <v>2146.8000000000002</v>
      </c>
      <c r="H1713" s="240">
        <v>13.972</v>
      </c>
      <c r="I1713" s="240">
        <v>5.2270000000000003</v>
      </c>
      <c r="J1713" s="240">
        <v>6.5000000000000002E-2</v>
      </c>
    </row>
    <row r="1714" spans="2:10">
      <c r="B1714" s="240" t="s">
        <v>86</v>
      </c>
      <c r="C1714" s="240">
        <v>371</v>
      </c>
      <c r="D1714" s="240" t="s">
        <v>145</v>
      </c>
      <c r="E1714" s="240">
        <v>0.8</v>
      </c>
      <c r="F1714" s="240">
        <v>-12.34</v>
      </c>
      <c r="G1714" s="240">
        <v>2282.91</v>
      </c>
      <c r="H1714" s="240">
        <v>14.715</v>
      </c>
      <c r="I1714" s="240">
        <v>-0.64400000000000002</v>
      </c>
      <c r="J1714" s="240">
        <v>6.5000000000000002E-2</v>
      </c>
    </row>
    <row r="1715" spans="2:10">
      <c r="B1715" s="240" t="s">
        <v>86</v>
      </c>
      <c r="C1715" s="240">
        <v>371</v>
      </c>
      <c r="D1715" s="240" t="s">
        <v>146</v>
      </c>
      <c r="E1715" s="240">
        <v>3.95</v>
      </c>
      <c r="F1715" s="240">
        <v>-10.51</v>
      </c>
      <c r="G1715" s="240">
        <v>2148.5500000000002</v>
      </c>
      <c r="H1715" s="240">
        <v>12.157999999999999</v>
      </c>
      <c r="I1715" s="240">
        <v>5.18</v>
      </c>
      <c r="J1715" s="240">
        <v>7.8E-2</v>
      </c>
    </row>
    <row r="1716" spans="2:10">
      <c r="B1716" s="240" t="s">
        <v>86</v>
      </c>
      <c r="C1716" s="240">
        <v>371</v>
      </c>
      <c r="D1716" s="240" t="s">
        <v>147</v>
      </c>
      <c r="E1716" s="240">
        <v>2.5499999999999998</v>
      </c>
      <c r="F1716" s="240">
        <v>-2.25</v>
      </c>
      <c r="G1716" s="240">
        <v>3439.42</v>
      </c>
      <c r="H1716" s="240">
        <v>-5.0330000000000004</v>
      </c>
      <c r="I1716" s="240">
        <v>1.0049999999999999</v>
      </c>
      <c r="J1716" s="240">
        <v>5.3999999999999999E-2</v>
      </c>
    </row>
    <row r="1717" spans="2:10">
      <c r="B1717" s="240" t="s">
        <v>86</v>
      </c>
      <c r="C1717" s="240">
        <v>371</v>
      </c>
      <c r="D1717" s="240" t="s">
        <v>148</v>
      </c>
      <c r="E1717" s="240">
        <v>6.7</v>
      </c>
      <c r="F1717" s="240">
        <v>-1.55</v>
      </c>
      <c r="G1717" s="240">
        <v>3320.72</v>
      </c>
      <c r="H1717" s="240">
        <v>-5.7670000000000003</v>
      </c>
      <c r="I1717" s="240">
        <v>8.4179999999999993</v>
      </c>
      <c r="J1717" s="240">
        <v>5.2999999999999999E-2</v>
      </c>
    </row>
    <row r="1718" spans="2:10">
      <c r="B1718" s="240" t="s">
        <v>86</v>
      </c>
      <c r="C1718" s="240">
        <v>371</v>
      </c>
      <c r="D1718" s="240" t="s">
        <v>149</v>
      </c>
      <c r="E1718" s="240">
        <v>4.46</v>
      </c>
      <c r="F1718" s="240">
        <v>-6.54</v>
      </c>
      <c r="G1718" s="240">
        <v>3373.94</v>
      </c>
      <c r="H1718" s="240">
        <v>2.1389999999999998</v>
      </c>
      <c r="I1718" s="240">
        <v>4.4939999999999998</v>
      </c>
      <c r="J1718" s="240">
        <v>6.3E-2</v>
      </c>
    </row>
    <row r="1719" spans="2:10">
      <c r="B1719" s="240" t="s">
        <v>86</v>
      </c>
      <c r="C1719" s="240">
        <v>371</v>
      </c>
      <c r="D1719" s="240" t="s">
        <v>150</v>
      </c>
      <c r="E1719" s="240">
        <v>4.78</v>
      </c>
      <c r="F1719" s="240">
        <v>2.75</v>
      </c>
      <c r="G1719" s="240">
        <v>3386.19</v>
      </c>
      <c r="H1719" s="240">
        <v>-12.939</v>
      </c>
      <c r="I1719" s="240">
        <v>4.9290000000000003</v>
      </c>
      <c r="J1719" s="240">
        <v>4.2999999999999997E-2</v>
      </c>
    </row>
    <row r="1720" spans="2:10">
      <c r="B1720" s="240" t="s">
        <v>86</v>
      </c>
      <c r="C1720" s="240">
        <v>371</v>
      </c>
      <c r="D1720" s="240" t="s">
        <v>151</v>
      </c>
      <c r="E1720" s="240">
        <v>10.09</v>
      </c>
      <c r="F1720" s="240">
        <v>8.26</v>
      </c>
      <c r="G1720" s="240">
        <v>2458.96</v>
      </c>
      <c r="H1720" s="240">
        <v>10.145</v>
      </c>
      <c r="I1720" s="240">
        <v>15.989000000000001</v>
      </c>
      <c r="J1720" s="240">
        <v>0.1</v>
      </c>
    </row>
    <row r="1721" spans="2:10">
      <c r="B1721" s="240" t="s">
        <v>86</v>
      </c>
      <c r="C1721" s="240">
        <v>371</v>
      </c>
      <c r="D1721" s="240" t="s">
        <v>152</v>
      </c>
      <c r="E1721" s="240">
        <v>-4.42</v>
      </c>
      <c r="F1721" s="240">
        <v>-9.94</v>
      </c>
      <c r="G1721" s="240">
        <v>2017.35</v>
      </c>
      <c r="H1721" s="240">
        <v>-18.518999999999998</v>
      </c>
      <c r="I1721" s="240">
        <v>-10.167999999999999</v>
      </c>
      <c r="J1721" s="240">
        <v>-0.03</v>
      </c>
    </row>
    <row r="1722" spans="2:10">
      <c r="B1722" s="240" t="s">
        <v>86</v>
      </c>
      <c r="C1722" s="240">
        <v>371</v>
      </c>
      <c r="D1722" s="240" t="s">
        <v>153</v>
      </c>
      <c r="E1722" s="240">
        <v>6.65</v>
      </c>
      <c r="F1722" s="240">
        <v>13.63</v>
      </c>
      <c r="G1722" s="240">
        <v>2358.2199999999998</v>
      </c>
      <c r="H1722" s="240">
        <v>19.055</v>
      </c>
      <c r="I1722" s="240">
        <v>9.7260000000000009</v>
      </c>
      <c r="J1722" s="240">
        <v>0.108</v>
      </c>
    </row>
    <row r="1723" spans="2:10">
      <c r="B1723" s="240" t="s">
        <v>86</v>
      </c>
      <c r="C1723" s="240">
        <v>371</v>
      </c>
      <c r="D1723" s="240" t="s">
        <v>154</v>
      </c>
      <c r="E1723" s="240">
        <v>-0.99</v>
      </c>
      <c r="F1723" s="240">
        <v>-15.32</v>
      </c>
      <c r="G1723" s="240">
        <v>2118.09</v>
      </c>
      <c r="H1723" s="240">
        <v>-27.43</v>
      </c>
      <c r="I1723" s="240">
        <v>-3.9039999999999999</v>
      </c>
      <c r="J1723" s="240">
        <v>-3.6999999999999998E-2</v>
      </c>
    </row>
    <row r="1724" spans="2:10">
      <c r="B1724" s="240" t="s">
        <v>86</v>
      </c>
      <c r="C1724" s="240">
        <v>371</v>
      </c>
      <c r="D1724" s="240" t="s">
        <v>155</v>
      </c>
      <c r="E1724" s="240">
        <v>17.77</v>
      </c>
      <c r="F1724" s="240">
        <v>20.54</v>
      </c>
      <c r="G1724" s="240">
        <v>2654.83</v>
      </c>
      <c r="H1724" s="240">
        <v>29.800999999999998</v>
      </c>
      <c r="I1724" s="240">
        <v>29.856999999999999</v>
      </c>
      <c r="J1724" s="240">
        <v>0.19800000000000001</v>
      </c>
    </row>
    <row r="1725" spans="2:10">
      <c r="B1725" s="240" t="s">
        <v>86</v>
      </c>
      <c r="C1725" s="240">
        <v>371</v>
      </c>
      <c r="D1725" s="240" t="s">
        <v>156</v>
      </c>
      <c r="E1725" s="240">
        <v>-12.11</v>
      </c>
      <c r="F1725" s="240">
        <v>-22.22</v>
      </c>
      <c r="G1725" s="240">
        <v>1821.48</v>
      </c>
      <c r="H1725" s="240">
        <v>-38.176000000000002</v>
      </c>
      <c r="I1725" s="240">
        <v>-24.036000000000001</v>
      </c>
      <c r="J1725" s="240">
        <v>-0.128</v>
      </c>
    </row>
    <row r="1726" spans="2:10">
      <c r="B1726" s="240" t="s">
        <v>86</v>
      </c>
      <c r="C1726" s="240">
        <v>371</v>
      </c>
      <c r="D1726" s="240" t="s">
        <v>157</v>
      </c>
      <c r="E1726" s="240">
        <v>9.01</v>
      </c>
      <c r="F1726" s="240">
        <v>32.74</v>
      </c>
      <c r="G1726" s="240">
        <v>2421.31</v>
      </c>
      <c r="H1726" s="240">
        <v>49.912999999999997</v>
      </c>
      <c r="I1726" s="240">
        <v>13.926</v>
      </c>
      <c r="J1726" s="240">
        <v>0.21199999999999999</v>
      </c>
    </row>
    <row r="1727" spans="2:10">
      <c r="B1727" s="240" t="s">
        <v>86</v>
      </c>
      <c r="C1727" s="240">
        <v>371</v>
      </c>
      <c r="D1727" s="240" t="s">
        <v>158</v>
      </c>
      <c r="E1727" s="240">
        <v>-3.34</v>
      </c>
      <c r="F1727" s="240">
        <v>-34.42</v>
      </c>
      <c r="G1727" s="240">
        <v>2055</v>
      </c>
      <c r="H1727" s="240">
        <v>-58.286999999999999</v>
      </c>
      <c r="I1727" s="240">
        <v>-8.1050000000000004</v>
      </c>
      <c r="J1727" s="240">
        <v>-0.14199999999999999</v>
      </c>
    </row>
    <row r="1728" spans="2:10">
      <c r="B1728" s="240" t="s">
        <v>86</v>
      </c>
      <c r="C1728" s="240">
        <v>396</v>
      </c>
      <c r="D1728" s="240" t="s">
        <v>87</v>
      </c>
      <c r="E1728" s="240">
        <v>-1.7</v>
      </c>
      <c r="F1728" s="240">
        <v>-0.31</v>
      </c>
      <c r="G1728" s="240">
        <v>-114.84</v>
      </c>
      <c r="H1728" s="240">
        <v>0.47099999999999997</v>
      </c>
      <c r="I1728" s="240">
        <v>-2.6309999999999998</v>
      </c>
      <c r="J1728" s="240">
        <v>3.0000000000000001E-3</v>
      </c>
    </row>
    <row r="1729" spans="2:10">
      <c r="B1729" s="240" t="s">
        <v>86</v>
      </c>
      <c r="C1729" s="240">
        <v>396</v>
      </c>
      <c r="D1729" s="240" t="s">
        <v>88</v>
      </c>
      <c r="E1729" s="240">
        <v>-0.42</v>
      </c>
      <c r="F1729" s="240">
        <v>-1.23</v>
      </c>
      <c r="G1729" s="240">
        <v>21.85</v>
      </c>
      <c r="H1729" s="240">
        <v>1.9430000000000001</v>
      </c>
      <c r="I1729" s="240">
        <v>-0.46200000000000002</v>
      </c>
      <c r="J1729" s="240">
        <v>1E-3</v>
      </c>
    </row>
    <row r="1730" spans="2:10">
      <c r="B1730" s="240" t="s">
        <v>86</v>
      </c>
      <c r="C1730" s="240">
        <v>396</v>
      </c>
      <c r="D1730" s="240" t="s">
        <v>89</v>
      </c>
      <c r="E1730" s="240">
        <v>-1.47</v>
      </c>
      <c r="F1730" s="240">
        <v>0.21</v>
      </c>
      <c r="G1730" s="240">
        <v>-117.79</v>
      </c>
      <c r="H1730" s="240">
        <v>-0.33400000000000002</v>
      </c>
      <c r="I1730" s="240">
        <v>-2.3250000000000002</v>
      </c>
      <c r="J1730" s="240">
        <v>-3.0000000000000001E-3</v>
      </c>
    </row>
    <row r="1731" spans="2:10">
      <c r="B1731" s="240" t="s">
        <v>86</v>
      </c>
      <c r="C1731" s="240">
        <v>396</v>
      </c>
      <c r="D1731" s="240" t="s">
        <v>90</v>
      </c>
      <c r="E1731" s="240">
        <v>-0.55000000000000004</v>
      </c>
      <c r="F1731" s="240">
        <v>-1.53</v>
      </c>
      <c r="G1731" s="240">
        <v>23.5</v>
      </c>
      <c r="H1731" s="240">
        <v>2.3969999999999998</v>
      </c>
      <c r="I1731" s="240">
        <v>-0.63400000000000001</v>
      </c>
      <c r="J1731" s="240">
        <v>5.0000000000000001E-3</v>
      </c>
    </row>
    <row r="1732" spans="2:10">
      <c r="B1732" s="240" t="s">
        <v>86</v>
      </c>
      <c r="C1732" s="240">
        <v>396</v>
      </c>
      <c r="D1732" s="240" t="s">
        <v>12</v>
      </c>
      <c r="E1732" s="240">
        <v>-1070.3800000000001</v>
      </c>
      <c r="F1732" s="240">
        <v>-76.69</v>
      </c>
      <c r="G1732" s="240">
        <v>-66985.81</v>
      </c>
      <c r="H1732" s="240">
        <v>115.08799999999999</v>
      </c>
      <c r="I1732" s="240">
        <v>-1689.1469999999999</v>
      </c>
      <c r="J1732" s="240">
        <v>0.58199999999999996</v>
      </c>
    </row>
    <row r="1733" spans="2:10">
      <c r="B1733" s="240" t="s">
        <v>86</v>
      </c>
      <c r="C1733" s="240">
        <v>396</v>
      </c>
      <c r="D1733" s="240" t="s">
        <v>13</v>
      </c>
      <c r="E1733" s="240">
        <v>-230.97</v>
      </c>
      <c r="F1733" s="240">
        <v>-849.76</v>
      </c>
      <c r="G1733" s="240">
        <v>12489.05</v>
      </c>
      <c r="H1733" s="240">
        <v>1339.028</v>
      </c>
      <c r="I1733" s="240">
        <v>-257.34899999999999</v>
      </c>
      <c r="J1733" s="240">
        <v>0.77400000000000002</v>
      </c>
    </row>
    <row r="1734" spans="2:10">
      <c r="B1734" s="240" t="s">
        <v>86</v>
      </c>
      <c r="C1734" s="240">
        <v>396</v>
      </c>
      <c r="D1734" s="240" t="s">
        <v>14</v>
      </c>
      <c r="E1734" s="240">
        <v>41.41</v>
      </c>
      <c r="F1734" s="240">
        <v>102.54</v>
      </c>
      <c r="G1734" s="240">
        <v>-469.37</v>
      </c>
      <c r="H1734" s="240">
        <v>-159.47499999999999</v>
      </c>
      <c r="I1734" s="240">
        <v>56.055</v>
      </c>
      <c r="J1734" s="240">
        <v>-1.113</v>
      </c>
    </row>
    <row r="1735" spans="2:10">
      <c r="B1735" s="240" t="s">
        <v>86</v>
      </c>
      <c r="C1735" s="240">
        <v>396</v>
      </c>
      <c r="D1735" s="240" t="s">
        <v>91</v>
      </c>
      <c r="E1735" s="240">
        <v>1.48</v>
      </c>
      <c r="F1735" s="240">
        <v>0.54</v>
      </c>
      <c r="G1735" s="240">
        <v>89.76</v>
      </c>
      <c r="H1735" s="240">
        <v>0.84699999999999998</v>
      </c>
      <c r="I1735" s="240">
        <v>2.3889999999999998</v>
      </c>
      <c r="J1735" s="240">
        <v>6.0000000000000001E-3</v>
      </c>
    </row>
    <row r="1736" spans="2:10">
      <c r="B1736" s="240" t="s">
        <v>86</v>
      </c>
      <c r="C1736" s="240">
        <v>396</v>
      </c>
      <c r="D1736" s="240" t="s">
        <v>92</v>
      </c>
      <c r="E1736" s="240">
        <v>0.5</v>
      </c>
      <c r="F1736" s="240">
        <v>1.59</v>
      </c>
      <c r="G1736" s="240">
        <v>22.52</v>
      </c>
      <c r="H1736" s="240">
        <v>2.4990000000000001</v>
      </c>
      <c r="I1736" s="240">
        <v>0.624</v>
      </c>
      <c r="J1736" s="240">
        <v>7.0000000000000001E-3</v>
      </c>
    </row>
    <row r="1737" spans="2:10">
      <c r="B1737" s="240" t="s">
        <v>86</v>
      </c>
      <c r="C1737" s="240">
        <v>396</v>
      </c>
      <c r="D1737" s="240" t="s">
        <v>93</v>
      </c>
      <c r="E1737" s="240">
        <v>3.69</v>
      </c>
      <c r="F1737" s="240">
        <v>1.4</v>
      </c>
      <c r="G1737" s="240">
        <v>208</v>
      </c>
      <c r="H1737" s="240">
        <v>2.1920000000000002</v>
      </c>
      <c r="I1737" s="240">
        <v>5.9950000000000001</v>
      </c>
      <c r="J1737" s="240">
        <v>1.4999999999999999E-2</v>
      </c>
    </row>
    <row r="1738" spans="2:10">
      <c r="B1738" s="240" t="s">
        <v>86</v>
      </c>
      <c r="C1738" s="240">
        <v>396</v>
      </c>
      <c r="D1738" s="240" t="s">
        <v>94</v>
      </c>
      <c r="E1738" s="240">
        <v>1.07</v>
      </c>
      <c r="F1738" s="240">
        <v>3.74</v>
      </c>
      <c r="G1738" s="240">
        <v>46.4</v>
      </c>
      <c r="H1738" s="240">
        <v>5.8780000000000001</v>
      </c>
      <c r="I1738" s="240">
        <v>1.397</v>
      </c>
      <c r="J1738" s="240">
        <v>1.7999999999999999E-2</v>
      </c>
    </row>
    <row r="1739" spans="2:10">
      <c r="B1739" s="240" t="s">
        <v>86</v>
      </c>
      <c r="C1739" s="240">
        <v>396</v>
      </c>
      <c r="D1739" s="240" t="s">
        <v>95</v>
      </c>
      <c r="E1739" s="240">
        <v>-1.21</v>
      </c>
      <c r="F1739" s="240">
        <v>-0.3</v>
      </c>
      <c r="G1739" s="240">
        <v>663.88</v>
      </c>
      <c r="H1739" s="240">
        <v>0.32700000000000001</v>
      </c>
      <c r="I1739" s="240">
        <v>-1.244</v>
      </c>
      <c r="J1739" s="240">
        <v>4.0000000000000001E-3</v>
      </c>
    </row>
    <row r="1740" spans="2:10">
      <c r="B1740" s="240" t="s">
        <v>86</v>
      </c>
      <c r="C1740" s="240">
        <v>396</v>
      </c>
      <c r="D1740" s="240" t="s">
        <v>96</v>
      </c>
      <c r="E1740" s="240">
        <v>-1.21</v>
      </c>
      <c r="F1740" s="240">
        <v>-0.3</v>
      </c>
      <c r="G1740" s="240">
        <v>663.88</v>
      </c>
      <c r="H1740" s="240">
        <v>0.32700000000000001</v>
      </c>
      <c r="I1740" s="240">
        <v>-1.244</v>
      </c>
      <c r="J1740" s="240">
        <v>4.0000000000000001E-3</v>
      </c>
    </row>
    <row r="1741" spans="2:10">
      <c r="B1741" s="240" t="s">
        <v>86</v>
      </c>
      <c r="C1741" s="240">
        <v>396</v>
      </c>
      <c r="D1741" s="240" t="s">
        <v>97</v>
      </c>
      <c r="E1741" s="240">
        <v>-0.38</v>
      </c>
      <c r="F1741" s="240">
        <v>-0.01</v>
      </c>
      <c r="G1741" s="240">
        <v>-22.24</v>
      </c>
      <c r="H1741" s="240">
        <v>1.7999999999999999E-2</v>
      </c>
      <c r="I1741" s="240">
        <v>-0.58899999999999997</v>
      </c>
      <c r="J1741" s="240">
        <v>0</v>
      </c>
    </row>
    <row r="1742" spans="2:10">
      <c r="B1742" s="240" t="s">
        <v>86</v>
      </c>
      <c r="C1742" s="240">
        <v>396</v>
      </c>
      <c r="D1742" s="240" t="s">
        <v>98</v>
      </c>
      <c r="E1742" s="240">
        <v>-0.09</v>
      </c>
      <c r="F1742" s="240">
        <v>-0.37</v>
      </c>
      <c r="G1742" s="240">
        <v>4.3099999999999996</v>
      </c>
      <c r="H1742" s="240">
        <v>0.55900000000000005</v>
      </c>
      <c r="I1742" s="240">
        <v>-0.108</v>
      </c>
      <c r="J1742" s="240">
        <v>1E-3</v>
      </c>
    </row>
    <row r="1743" spans="2:10">
      <c r="B1743" s="240" t="s">
        <v>86</v>
      </c>
      <c r="C1743" s="240">
        <v>396</v>
      </c>
      <c r="D1743" s="240" t="s">
        <v>99</v>
      </c>
      <c r="E1743" s="240">
        <v>-3.42</v>
      </c>
      <c r="F1743" s="240">
        <v>-0.99</v>
      </c>
      <c r="G1743" s="240">
        <v>533.36</v>
      </c>
      <c r="H1743" s="240">
        <v>1.399</v>
      </c>
      <c r="I1743" s="240">
        <v>-4.6029999999999998</v>
      </c>
      <c r="J1743" s="240">
        <v>8.0000000000000002E-3</v>
      </c>
    </row>
    <row r="1744" spans="2:10">
      <c r="B1744" s="240" t="s">
        <v>86</v>
      </c>
      <c r="C1744" s="240">
        <v>396</v>
      </c>
      <c r="D1744" s="240" t="s">
        <v>100</v>
      </c>
      <c r="E1744" s="240">
        <v>-3.17</v>
      </c>
      <c r="F1744" s="240">
        <v>-0.25</v>
      </c>
      <c r="G1744" s="240">
        <v>520.25</v>
      </c>
      <c r="H1744" s="240">
        <v>0.23300000000000001</v>
      </c>
      <c r="I1744" s="240">
        <v>-4.3259999999999996</v>
      </c>
      <c r="J1744" s="240">
        <v>7.0000000000000001E-3</v>
      </c>
    </row>
    <row r="1745" spans="2:10">
      <c r="B1745" s="240" t="s">
        <v>86</v>
      </c>
      <c r="C1745" s="240">
        <v>396</v>
      </c>
      <c r="D1745" s="240" t="s">
        <v>101</v>
      </c>
      <c r="E1745" s="240">
        <v>-3.46</v>
      </c>
      <c r="F1745" s="240">
        <v>-1.07</v>
      </c>
      <c r="G1745" s="240">
        <v>533.85</v>
      </c>
      <c r="H1745" s="240">
        <v>1.5349999999999999</v>
      </c>
      <c r="I1745" s="240">
        <v>-4.6539999999999999</v>
      </c>
      <c r="J1745" s="240">
        <v>8.9999999999999993E-3</v>
      </c>
    </row>
    <row r="1746" spans="2:10">
      <c r="B1746" s="240" t="s">
        <v>86</v>
      </c>
      <c r="C1746" s="240">
        <v>396</v>
      </c>
      <c r="D1746" s="240" t="s">
        <v>102</v>
      </c>
      <c r="E1746" s="240">
        <v>-3.13</v>
      </c>
      <c r="F1746" s="240">
        <v>-0.16</v>
      </c>
      <c r="G1746" s="240">
        <v>519.75</v>
      </c>
      <c r="H1746" s="240">
        <v>9.6000000000000002E-2</v>
      </c>
      <c r="I1746" s="240">
        <v>-4.274</v>
      </c>
      <c r="J1746" s="240">
        <v>6.0000000000000001E-3</v>
      </c>
    </row>
    <row r="1747" spans="2:10">
      <c r="B1747" s="240" t="s">
        <v>86</v>
      </c>
      <c r="C1747" s="240">
        <v>396</v>
      </c>
      <c r="D1747" s="240" t="s">
        <v>103</v>
      </c>
      <c r="E1747" s="240">
        <v>-3.19</v>
      </c>
      <c r="F1747" s="240">
        <v>-0.47</v>
      </c>
      <c r="G1747" s="240">
        <v>530.41</v>
      </c>
      <c r="H1747" s="240">
        <v>0.59299999999999997</v>
      </c>
      <c r="I1747" s="240">
        <v>-4.2969999999999997</v>
      </c>
      <c r="J1747" s="240">
        <v>2E-3</v>
      </c>
    </row>
    <row r="1748" spans="2:10">
      <c r="B1748" s="240" t="s">
        <v>86</v>
      </c>
      <c r="C1748" s="240">
        <v>396</v>
      </c>
      <c r="D1748" s="240" t="s">
        <v>104</v>
      </c>
      <c r="E1748" s="240">
        <v>-2.94</v>
      </c>
      <c r="F1748" s="240">
        <v>0.27</v>
      </c>
      <c r="G1748" s="240">
        <v>517.29999999999995</v>
      </c>
      <c r="H1748" s="240">
        <v>-0.57299999999999995</v>
      </c>
      <c r="I1748" s="240">
        <v>-4.0199999999999996</v>
      </c>
      <c r="J1748" s="240">
        <v>1E-3</v>
      </c>
    </row>
    <row r="1749" spans="2:10">
      <c r="B1749" s="240" t="s">
        <v>86</v>
      </c>
      <c r="C1749" s="240">
        <v>396</v>
      </c>
      <c r="D1749" s="240" t="s">
        <v>105</v>
      </c>
      <c r="E1749" s="240">
        <v>-3.23</v>
      </c>
      <c r="F1749" s="240">
        <v>-0.56000000000000005</v>
      </c>
      <c r="G1749" s="240">
        <v>530.91</v>
      </c>
      <c r="H1749" s="240">
        <v>0.73</v>
      </c>
      <c r="I1749" s="240">
        <v>-4.3490000000000002</v>
      </c>
      <c r="J1749" s="240">
        <v>3.0000000000000001E-3</v>
      </c>
    </row>
    <row r="1750" spans="2:10">
      <c r="B1750" s="240" t="s">
        <v>86</v>
      </c>
      <c r="C1750" s="240">
        <v>396</v>
      </c>
      <c r="D1750" s="240" t="s">
        <v>106</v>
      </c>
      <c r="E1750" s="240">
        <v>-2.9</v>
      </c>
      <c r="F1750" s="240">
        <v>0.36</v>
      </c>
      <c r="G1750" s="240">
        <v>516.80999999999995</v>
      </c>
      <c r="H1750" s="240">
        <v>-0.70899999999999996</v>
      </c>
      <c r="I1750" s="240">
        <v>-3.9689999999999999</v>
      </c>
      <c r="J1750" s="240">
        <v>0</v>
      </c>
    </row>
    <row r="1751" spans="2:10">
      <c r="B1751" s="240" t="s">
        <v>86</v>
      </c>
      <c r="C1751" s="240">
        <v>396</v>
      </c>
      <c r="D1751" s="240" t="s">
        <v>107</v>
      </c>
      <c r="E1751" s="240">
        <v>0.74</v>
      </c>
      <c r="F1751" s="240">
        <v>-0.35</v>
      </c>
      <c r="G1751" s="240">
        <v>807.52</v>
      </c>
      <c r="H1751" s="240">
        <v>0.42199999999999999</v>
      </c>
      <c r="I1751" s="240">
        <v>1.837</v>
      </c>
      <c r="J1751" s="240">
        <v>2E-3</v>
      </c>
    </row>
    <row r="1752" spans="2:10">
      <c r="B1752" s="240" t="s">
        <v>86</v>
      </c>
      <c r="C1752" s="240">
        <v>396</v>
      </c>
      <c r="D1752" s="240" t="s">
        <v>108</v>
      </c>
      <c r="E1752" s="240">
        <v>0.99</v>
      </c>
      <c r="F1752" s="240">
        <v>0.39</v>
      </c>
      <c r="G1752" s="240">
        <v>794.41</v>
      </c>
      <c r="H1752" s="240">
        <v>-0.74399999999999999</v>
      </c>
      <c r="I1752" s="240">
        <v>2.1139999999999999</v>
      </c>
      <c r="J1752" s="240">
        <v>1E-3</v>
      </c>
    </row>
    <row r="1753" spans="2:10">
      <c r="B1753" s="240" t="s">
        <v>86</v>
      </c>
      <c r="C1753" s="240">
        <v>396</v>
      </c>
      <c r="D1753" s="240" t="s">
        <v>109</v>
      </c>
      <c r="E1753" s="240">
        <v>0.7</v>
      </c>
      <c r="F1753" s="240">
        <v>-0.43</v>
      </c>
      <c r="G1753" s="240">
        <v>808.01</v>
      </c>
      <c r="H1753" s="240">
        <v>0.55800000000000005</v>
      </c>
      <c r="I1753" s="240">
        <v>1.7849999999999999</v>
      </c>
      <c r="J1753" s="240">
        <v>3.0000000000000001E-3</v>
      </c>
    </row>
    <row r="1754" spans="2:10">
      <c r="B1754" s="240" t="s">
        <v>86</v>
      </c>
      <c r="C1754" s="240">
        <v>396</v>
      </c>
      <c r="D1754" s="240" t="s">
        <v>110</v>
      </c>
      <c r="E1754" s="240">
        <v>1.03</v>
      </c>
      <c r="F1754" s="240">
        <v>0.48</v>
      </c>
      <c r="G1754" s="240">
        <v>793.92</v>
      </c>
      <c r="H1754" s="240">
        <v>-0.88</v>
      </c>
      <c r="I1754" s="240">
        <v>2.165</v>
      </c>
      <c r="J1754" s="240">
        <v>0</v>
      </c>
    </row>
    <row r="1755" spans="2:10">
      <c r="B1755" s="240" t="s">
        <v>86</v>
      </c>
      <c r="C1755" s="240">
        <v>396</v>
      </c>
      <c r="D1755" s="240" t="s">
        <v>111</v>
      </c>
      <c r="E1755" s="240">
        <v>0.51</v>
      </c>
      <c r="F1755" s="240">
        <v>-0.86</v>
      </c>
      <c r="G1755" s="240">
        <v>810.46</v>
      </c>
      <c r="H1755" s="240">
        <v>1.2270000000000001</v>
      </c>
      <c r="I1755" s="240">
        <v>1.5309999999999999</v>
      </c>
      <c r="J1755" s="240">
        <v>7.0000000000000001E-3</v>
      </c>
    </row>
    <row r="1756" spans="2:10">
      <c r="B1756" s="240" t="s">
        <v>86</v>
      </c>
      <c r="C1756" s="240">
        <v>396</v>
      </c>
      <c r="D1756" s="240" t="s">
        <v>112</v>
      </c>
      <c r="E1756" s="240">
        <v>0.76</v>
      </c>
      <c r="F1756" s="240">
        <v>-0.12</v>
      </c>
      <c r="G1756" s="240">
        <v>797.35</v>
      </c>
      <c r="H1756" s="240">
        <v>6.0999999999999999E-2</v>
      </c>
      <c r="I1756" s="240">
        <v>1.8080000000000001</v>
      </c>
      <c r="J1756" s="240">
        <v>7.0000000000000001E-3</v>
      </c>
    </row>
    <row r="1757" spans="2:10">
      <c r="B1757" s="240" t="s">
        <v>86</v>
      </c>
      <c r="C1757" s="240">
        <v>396</v>
      </c>
      <c r="D1757" s="240" t="s">
        <v>113</v>
      </c>
      <c r="E1757" s="240">
        <v>0.47</v>
      </c>
      <c r="F1757" s="240">
        <v>-0.95</v>
      </c>
      <c r="G1757" s="240">
        <v>810.96</v>
      </c>
      <c r="H1757" s="240">
        <v>1.363</v>
      </c>
      <c r="I1757" s="240">
        <v>1.48</v>
      </c>
      <c r="J1757" s="240">
        <v>8.0000000000000002E-3</v>
      </c>
    </row>
    <row r="1758" spans="2:10">
      <c r="B1758" s="240" t="s">
        <v>86</v>
      </c>
      <c r="C1758" s="240">
        <v>396</v>
      </c>
      <c r="D1758" s="240" t="s">
        <v>114</v>
      </c>
      <c r="E1758" s="240">
        <v>0.8</v>
      </c>
      <c r="F1758" s="240">
        <v>-0.04</v>
      </c>
      <c r="G1758" s="240">
        <v>796.86</v>
      </c>
      <c r="H1758" s="240">
        <v>-7.4999999999999997E-2</v>
      </c>
      <c r="I1758" s="240">
        <v>1.86</v>
      </c>
      <c r="J1758" s="240">
        <v>6.0000000000000001E-3</v>
      </c>
    </row>
    <row r="1759" spans="2:10">
      <c r="B1759" s="240" t="s">
        <v>86</v>
      </c>
      <c r="C1759" s="240">
        <v>396</v>
      </c>
      <c r="D1759" s="240" t="s">
        <v>115</v>
      </c>
      <c r="E1759" s="240">
        <v>-2.23</v>
      </c>
      <c r="F1759" s="240">
        <v>-1.99</v>
      </c>
      <c r="G1759" s="240">
        <v>655.59</v>
      </c>
      <c r="H1759" s="240">
        <v>2.9710000000000001</v>
      </c>
      <c r="I1759" s="240">
        <v>-2.6040000000000001</v>
      </c>
      <c r="J1759" s="240">
        <v>8.0000000000000002E-3</v>
      </c>
    </row>
    <row r="1760" spans="2:10">
      <c r="B1760" s="240" t="s">
        <v>86</v>
      </c>
      <c r="C1760" s="240">
        <v>396</v>
      </c>
      <c r="D1760" s="240" t="s">
        <v>116</v>
      </c>
      <c r="E1760" s="240">
        <v>-1.21</v>
      </c>
      <c r="F1760" s="240">
        <v>-1.8</v>
      </c>
      <c r="G1760" s="240">
        <v>724.49</v>
      </c>
      <c r="H1760" s="240">
        <v>2.6890000000000001</v>
      </c>
      <c r="I1760" s="240">
        <v>-1.0249999999999999</v>
      </c>
      <c r="J1760" s="240">
        <v>6.0000000000000001E-3</v>
      </c>
    </row>
    <row r="1761" spans="2:10">
      <c r="B1761" s="240" t="s">
        <v>86</v>
      </c>
      <c r="C1761" s="240">
        <v>396</v>
      </c>
      <c r="D1761" s="240" t="s">
        <v>117</v>
      </c>
      <c r="E1761" s="240">
        <v>-2.16</v>
      </c>
      <c r="F1761" s="240">
        <v>-1.83</v>
      </c>
      <c r="G1761" s="240">
        <v>654.71</v>
      </c>
      <c r="H1761" s="240">
        <v>2.73</v>
      </c>
      <c r="I1761" s="240">
        <v>-2.512</v>
      </c>
      <c r="J1761" s="240">
        <v>6.0000000000000001E-3</v>
      </c>
    </row>
    <row r="1762" spans="2:10">
      <c r="B1762" s="240" t="s">
        <v>86</v>
      </c>
      <c r="C1762" s="240">
        <v>396</v>
      </c>
      <c r="D1762" s="240" t="s">
        <v>118</v>
      </c>
      <c r="E1762" s="240">
        <v>-1.28</v>
      </c>
      <c r="F1762" s="240">
        <v>-1.96</v>
      </c>
      <c r="G1762" s="240">
        <v>725.38</v>
      </c>
      <c r="H1762" s="240">
        <v>2.93</v>
      </c>
      <c r="I1762" s="240">
        <v>-1.117</v>
      </c>
      <c r="J1762" s="240">
        <v>7.0000000000000001E-3</v>
      </c>
    </row>
    <row r="1763" spans="2:10">
      <c r="B1763" s="240" t="s">
        <v>86</v>
      </c>
      <c r="C1763" s="240">
        <v>396</v>
      </c>
      <c r="D1763" s="240" t="s">
        <v>119</v>
      </c>
      <c r="E1763" s="240">
        <v>-2.36</v>
      </c>
      <c r="F1763" s="240">
        <v>-2.2799999999999998</v>
      </c>
      <c r="G1763" s="240">
        <v>657.24</v>
      </c>
      <c r="H1763" s="240">
        <v>3.4249999999999998</v>
      </c>
      <c r="I1763" s="240">
        <v>-2.7749999999999999</v>
      </c>
      <c r="J1763" s="240">
        <v>1.0999999999999999E-2</v>
      </c>
    </row>
    <row r="1764" spans="2:10">
      <c r="B1764" s="240" t="s">
        <v>86</v>
      </c>
      <c r="C1764" s="240">
        <v>396</v>
      </c>
      <c r="D1764" s="240" t="s">
        <v>120</v>
      </c>
      <c r="E1764" s="240">
        <v>-1.34</v>
      </c>
      <c r="F1764" s="240">
        <v>-2.1</v>
      </c>
      <c r="G1764" s="240">
        <v>726.14</v>
      </c>
      <c r="H1764" s="240">
        <v>3.1429999999999998</v>
      </c>
      <c r="I1764" s="240">
        <v>-1.1970000000000001</v>
      </c>
      <c r="J1764" s="240">
        <v>8.9999999999999993E-3</v>
      </c>
    </row>
    <row r="1765" spans="2:10">
      <c r="B1765" s="240" t="s">
        <v>86</v>
      </c>
      <c r="C1765" s="240">
        <v>396</v>
      </c>
      <c r="D1765" s="240" t="s">
        <v>121</v>
      </c>
      <c r="E1765" s="240">
        <v>-2.29</v>
      </c>
      <c r="F1765" s="240">
        <v>-2.13</v>
      </c>
      <c r="G1765" s="240">
        <v>656.35</v>
      </c>
      <c r="H1765" s="240">
        <v>3.1840000000000002</v>
      </c>
      <c r="I1765" s="240">
        <v>-2.6840000000000002</v>
      </c>
      <c r="J1765" s="240">
        <v>8.9999999999999993E-3</v>
      </c>
    </row>
    <row r="1766" spans="2:10">
      <c r="B1766" s="240" t="s">
        <v>86</v>
      </c>
      <c r="C1766" s="240">
        <v>396</v>
      </c>
      <c r="D1766" s="240" t="s">
        <v>122</v>
      </c>
      <c r="E1766" s="240">
        <v>-1.41</v>
      </c>
      <c r="F1766" s="240">
        <v>-2.25</v>
      </c>
      <c r="G1766" s="240">
        <v>727.03</v>
      </c>
      <c r="H1766" s="240">
        <v>3.3839999999999999</v>
      </c>
      <c r="I1766" s="240">
        <v>-1.2889999999999999</v>
      </c>
      <c r="J1766" s="240">
        <v>1.0999999999999999E-2</v>
      </c>
    </row>
    <row r="1767" spans="2:10">
      <c r="B1767" s="240" t="s">
        <v>86</v>
      </c>
      <c r="C1767" s="240">
        <v>396</v>
      </c>
      <c r="D1767" s="240" t="s">
        <v>123</v>
      </c>
      <c r="E1767" s="240">
        <v>-1.21</v>
      </c>
      <c r="F1767" s="240">
        <v>1.21</v>
      </c>
      <c r="G1767" s="240">
        <v>603.27</v>
      </c>
      <c r="H1767" s="240">
        <v>-2.0339999999999998</v>
      </c>
      <c r="I1767" s="240">
        <v>-1.464</v>
      </c>
      <c r="J1767" s="240">
        <v>3.0000000000000001E-3</v>
      </c>
    </row>
    <row r="1768" spans="2:10">
      <c r="B1768" s="240" t="s">
        <v>86</v>
      </c>
      <c r="C1768" s="240">
        <v>396</v>
      </c>
      <c r="D1768" s="240" t="s">
        <v>124</v>
      </c>
      <c r="E1768" s="240">
        <v>-0.19</v>
      </c>
      <c r="F1768" s="240">
        <v>1.4</v>
      </c>
      <c r="G1768" s="240">
        <v>672.18</v>
      </c>
      <c r="H1768" s="240">
        <v>-2.3170000000000002</v>
      </c>
      <c r="I1768" s="240">
        <v>0.115</v>
      </c>
      <c r="J1768" s="240">
        <v>1E-3</v>
      </c>
    </row>
    <row r="1769" spans="2:10">
      <c r="B1769" s="240" t="s">
        <v>86</v>
      </c>
      <c r="C1769" s="240">
        <v>396</v>
      </c>
      <c r="D1769" s="240" t="s">
        <v>125</v>
      </c>
      <c r="E1769" s="240">
        <v>-1.1399999999999999</v>
      </c>
      <c r="F1769" s="240">
        <v>1.37</v>
      </c>
      <c r="G1769" s="240">
        <v>602.39</v>
      </c>
      <c r="H1769" s="240">
        <v>-2.2759999999999998</v>
      </c>
      <c r="I1769" s="240">
        <v>-1.3720000000000001</v>
      </c>
      <c r="J1769" s="240">
        <v>1E-3</v>
      </c>
    </row>
    <row r="1770" spans="2:10">
      <c r="B1770" s="240" t="s">
        <v>86</v>
      </c>
      <c r="C1770" s="240">
        <v>396</v>
      </c>
      <c r="D1770" s="240" t="s">
        <v>126</v>
      </c>
      <c r="E1770" s="240">
        <v>-0.26</v>
      </c>
      <c r="F1770" s="240">
        <v>1.24</v>
      </c>
      <c r="G1770" s="240">
        <v>673.06</v>
      </c>
      <c r="H1770" s="240">
        <v>-2.0750000000000002</v>
      </c>
      <c r="I1770" s="240">
        <v>2.3E-2</v>
      </c>
      <c r="J1770" s="240">
        <v>3.0000000000000001E-3</v>
      </c>
    </row>
    <row r="1771" spans="2:10">
      <c r="B1771" s="240" t="s">
        <v>86</v>
      </c>
      <c r="C1771" s="240">
        <v>396</v>
      </c>
      <c r="D1771" s="240" t="s">
        <v>127</v>
      </c>
      <c r="E1771" s="240">
        <v>-1.08</v>
      </c>
      <c r="F1771" s="240">
        <v>1.5</v>
      </c>
      <c r="G1771" s="240">
        <v>601.62</v>
      </c>
      <c r="H1771" s="240">
        <v>-2.488</v>
      </c>
      <c r="I1771" s="240">
        <v>-1.292</v>
      </c>
      <c r="J1771" s="240">
        <v>0</v>
      </c>
    </row>
    <row r="1772" spans="2:10">
      <c r="B1772" s="240" t="s">
        <v>86</v>
      </c>
      <c r="C1772" s="240">
        <v>396</v>
      </c>
      <c r="D1772" s="240" t="s">
        <v>128</v>
      </c>
      <c r="E1772" s="240">
        <v>-0.06</v>
      </c>
      <c r="F1772" s="240">
        <v>1.69</v>
      </c>
      <c r="G1772" s="240">
        <v>670.53</v>
      </c>
      <c r="H1772" s="240">
        <v>-2.7709999999999999</v>
      </c>
      <c r="I1772" s="240">
        <v>0.28599999999999998</v>
      </c>
      <c r="J1772" s="240">
        <v>-2E-3</v>
      </c>
    </row>
    <row r="1773" spans="2:10">
      <c r="B1773" s="240" t="s">
        <v>86</v>
      </c>
      <c r="C1773" s="240">
        <v>396</v>
      </c>
      <c r="D1773" s="240" t="s">
        <v>129</v>
      </c>
      <c r="E1773" s="240">
        <v>-1.01</v>
      </c>
      <c r="F1773" s="240">
        <v>1.66</v>
      </c>
      <c r="G1773" s="240">
        <v>600.74</v>
      </c>
      <c r="H1773" s="240">
        <v>-2.73</v>
      </c>
      <c r="I1773" s="240">
        <v>-1.2</v>
      </c>
      <c r="J1773" s="240">
        <v>-2E-3</v>
      </c>
    </row>
    <row r="1774" spans="2:10">
      <c r="B1774" s="240" t="s">
        <v>86</v>
      </c>
      <c r="C1774" s="240">
        <v>396</v>
      </c>
      <c r="D1774" s="240" t="s">
        <v>130</v>
      </c>
      <c r="E1774" s="240">
        <v>-0.13</v>
      </c>
      <c r="F1774" s="240">
        <v>1.53</v>
      </c>
      <c r="G1774" s="240">
        <v>671.41</v>
      </c>
      <c r="H1774" s="240">
        <v>-2.5289999999999999</v>
      </c>
      <c r="I1774" s="240">
        <v>0.19500000000000001</v>
      </c>
      <c r="J1774" s="240">
        <v>0</v>
      </c>
    </row>
    <row r="1775" spans="2:10">
      <c r="B1775" s="240" t="s">
        <v>86</v>
      </c>
      <c r="C1775" s="240">
        <v>396</v>
      </c>
      <c r="D1775" s="240" t="s">
        <v>131</v>
      </c>
      <c r="E1775" s="240">
        <v>-3.04</v>
      </c>
      <c r="F1775" s="240">
        <v>-0.98</v>
      </c>
      <c r="G1775" s="240">
        <v>555.6</v>
      </c>
      <c r="H1775" s="240">
        <v>1.381</v>
      </c>
      <c r="I1775" s="240">
        <v>-4.0140000000000002</v>
      </c>
      <c r="J1775" s="240">
        <v>8.0000000000000002E-3</v>
      </c>
    </row>
    <row r="1776" spans="2:10">
      <c r="B1776" s="240" t="s">
        <v>86</v>
      </c>
      <c r="C1776" s="240">
        <v>396</v>
      </c>
      <c r="D1776" s="240" t="s">
        <v>132</v>
      </c>
      <c r="E1776" s="240">
        <v>-2.79</v>
      </c>
      <c r="F1776" s="240">
        <v>-0.24</v>
      </c>
      <c r="G1776" s="240">
        <v>542.49</v>
      </c>
      <c r="H1776" s="240">
        <v>0.215</v>
      </c>
      <c r="I1776" s="240">
        <v>-3.7370000000000001</v>
      </c>
      <c r="J1776" s="240">
        <v>7.0000000000000001E-3</v>
      </c>
    </row>
    <row r="1777" spans="2:10">
      <c r="B1777" s="240" t="s">
        <v>86</v>
      </c>
      <c r="C1777" s="240">
        <v>396</v>
      </c>
      <c r="D1777" s="240" t="s">
        <v>133</v>
      </c>
      <c r="E1777" s="240">
        <v>-3.08</v>
      </c>
      <c r="F1777" s="240">
        <v>-1.06</v>
      </c>
      <c r="G1777" s="240">
        <v>556.09</v>
      </c>
      <c r="H1777" s="240">
        <v>1.5169999999999999</v>
      </c>
      <c r="I1777" s="240">
        <v>-4.0650000000000004</v>
      </c>
      <c r="J1777" s="240">
        <v>8.9999999999999993E-3</v>
      </c>
    </row>
    <row r="1778" spans="2:10">
      <c r="B1778" s="240" t="s">
        <v>86</v>
      </c>
      <c r="C1778" s="240">
        <v>396</v>
      </c>
      <c r="D1778" s="240" t="s">
        <v>134</v>
      </c>
      <c r="E1778" s="240">
        <v>-2.75</v>
      </c>
      <c r="F1778" s="240">
        <v>-0.15</v>
      </c>
      <c r="G1778" s="240">
        <v>541.99</v>
      </c>
      <c r="H1778" s="240">
        <v>7.9000000000000001E-2</v>
      </c>
      <c r="I1778" s="240">
        <v>-3.6850000000000001</v>
      </c>
      <c r="J1778" s="240">
        <v>6.0000000000000001E-3</v>
      </c>
    </row>
    <row r="1779" spans="2:10">
      <c r="B1779" s="240" t="s">
        <v>86</v>
      </c>
      <c r="C1779" s="240">
        <v>396</v>
      </c>
      <c r="D1779" s="240" t="s">
        <v>135</v>
      </c>
      <c r="E1779" s="240">
        <v>-2.81</v>
      </c>
      <c r="F1779" s="240">
        <v>-0.46</v>
      </c>
      <c r="G1779" s="240">
        <v>552.65</v>
      </c>
      <c r="H1779" s="240">
        <v>0.57599999999999996</v>
      </c>
      <c r="I1779" s="240">
        <v>-3.7080000000000002</v>
      </c>
      <c r="J1779" s="240">
        <v>2E-3</v>
      </c>
    </row>
    <row r="1780" spans="2:10">
      <c r="B1780" s="240" t="s">
        <v>86</v>
      </c>
      <c r="C1780" s="240">
        <v>396</v>
      </c>
      <c r="D1780" s="240" t="s">
        <v>136</v>
      </c>
      <c r="E1780" s="240">
        <v>-2.56</v>
      </c>
      <c r="F1780" s="240">
        <v>0.28000000000000003</v>
      </c>
      <c r="G1780" s="240">
        <v>539.54</v>
      </c>
      <c r="H1780" s="240">
        <v>-0.59</v>
      </c>
      <c r="I1780" s="240">
        <v>-3.431</v>
      </c>
      <c r="J1780" s="240">
        <v>1E-3</v>
      </c>
    </row>
    <row r="1781" spans="2:10">
      <c r="B1781" s="240" t="s">
        <v>86</v>
      </c>
      <c r="C1781" s="240">
        <v>396</v>
      </c>
      <c r="D1781" s="240" t="s">
        <v>137</v>
      </c>
      <c r="E1781" s="240">
        <v>-2.85</v>
      </c>
      <c r="F1781" s="240">
        <v>-0.54</v>
      </c>
      <c r="G1781" s="240">
        <v>553.15</v>
      </c>
      <c r="H1781" s="240">
        <v>0.71199999999999997</v>
      </c>
      <c r="I1781" s="240">
        <v>-3.76</v>
      </c>
      <c r="J1781" s="240">
        <v>3.0000000000000001E-3</v>
      </c>
    </row>
    <row r="1782" spans="2:10">
      <c r="B1782" s="240" t="s">
        <v>86</v>
      </c>
      <c r="C1782" s="240">
        <v>396</v>
      </c>
      <c r="D1782" s="240" t="s">
        <v>138</v>
      </c>
      <c r="E1782" s="240">
        <v>-2.52</v>
      </c>
      <c r="F1782" s="240">
        <v>0.37</v>
      </c>
      <c r="G1782" s="240">
        <v>539.04999999999995</v>
      </c>
      <c r="H1782" s="240">
        <v>-0.72599999999999998</v>
      </c>
      <c r="I1782" s="240">
        <v>-3.38</v>
      </c>
      <c r="J1782" s="240">
        <v>0</v>
      </c>
    </row>
    <row r="1783" spans="2:10">
      <c r="B1783" s="240" t="s">
        <v>86</v>
      </c>
      <c r="C1783" s="240">
        <v>396</v>
      </c>
      <c r="D1783" s="240" t="s">
        <v>139</v>
      </c>
      <c r="E1783" s="240">
        <v>-2.14</v>
      </c>
      <c r="F1783" s="240">
        <v>-1.62</v>
      </c>
      <c r="G1783" s="240">
        <v>651.28</v>
      </c>
      <c r="H1783" s="240">
        <v>2.4119999999999999</v>
      </c>
      <c r="I1783" s="240">
        <v>-2.4950000000000001</v>
      </c>
      <c r="J1783" s="240">
        <v>7.0000000000000001E-3</v>
      </c>
    </row>
    <row r="1784" spans="2:10">
      <c r="B1784" s="240" t="s">
        <v>86</v>
      </c>
      <c r="C1784" s="240">
        <v>396</v>
      </c>
      <c r="D1784" s="240" t="s">
        <v>140</v>
      </c>
      <c r="E1784" s="240">
        <v>-1.1200000000000001</v>
      </c>
      <c r="F1784" s="240">
        <v>-1.44</v>
      </c>
      <c r="G1784" s="240">
        <v>720.18</v>
      </c>
      <c r="H1784" s="240">
        <v>2.129</v>
      </c>
      <c r="I1784" s="240">
        <v>-0.91700000000000004</v>
      </c>
      <c r="J1784" s="240">
        <v>5.0000000000000001E-3</v>
      </c>
    </row>
    <row r="1785" spans="2:10">
      <c r="B1785" s="240" t="s">
        <v>86</v>
      </c>
      <c r="C1785" s="240">
        <v>396</v>
      </c>
      <c r="D1785" s="240" t="s">
        <v>141</v>
      </c>
      <c r="E1785" s="240">
        <v>-2.0699999999999998</v>
      </c>
      <c r="F1785" s="240">
        <v>-1.47</v>
      </c>
      <c r="G1785" s="240">
        <v>650.4</v>
      </c>
      <c r="H1785" s="240">
        <v>2.17</v>
      </c>
      <c r="I1785" s="240">
        <v>-2.4039999999999999</v>
      </c>
      <c r="J1785" s="240">
        <v>5.0000000000000001E-3</v>
      </c>
    </row>
    <row r="1786" spans="2:10">
      <c r="B1786" s="240" t="s">
        <v>86</v>
      </c>
      <c r="C1786" s="240">
        <v>396</v>
      </c>
      <c r="D1786" s="240" t="s">
        <v>142</v>
      </c>
      <c r="E1786" s="240">
        <v>-1.19</v>
      </c>
      <c r="F1786" s="240">
        <v>-1.59</v>
      </c>
      <c r="G1786" s="240">
        <v>721.07</v>
      </c>
      <c r="H1786" s="240">
        <v>2.371</v>
      </c>
      <c r="I1786" s="240">
        <v>-1.0089999999999999</v>
      </c>
      <c r="J1786" s="240">
        <v>7.0000000000000001E-3</v>
      </c>
    </row>
    <row r="1787" spans="2:10">
      <c r="B1787" s="240" t="s">
        <v>86</v>
      </c>
      <c r="C1787" s="240">
        <v>396</v>
      </c>
      <c r="D1787" s="240" t="s">
        <v>143</v>
      </c>
      <c r="E1787" s="240">
        <v>-2.27</v>
      </c>
      <c r="F1787" s="240">
        <v>-1.91</v>
      </c>
      <c r="G1787" s="240">
        <v>652.92999999999995</v>
      </c>
      <c r="H1787" s="240">
        <v>2.8660000000000001</v>
      </c>
      <c r="I1787" s="240">
        <v>-2.6669999999999998</v>
      </c>
      <c r="J1787" s="240">
        <v>0.01</v>
      </c>
    </row>
    <row r="1788" spans="2:10">
      <c r="B1788" s="240" t="s">
        <v>86</v>
      </c>
      <c r="C1788" s="240">
        <v>396</v>
      </c>
      <c r="D1788" s="240" t="s">
        <v>144</v>
      </c>
      <c r="E1788" s="240">
        <v>-1.25</v>
      </c>
      <c r="F1788" s="240">
        <v>-1.73</v>
      </c>
      <c r="G1788" s="240">
        <v>721.83</v>
      </c>
      <c r="H1788" s="240">
        <v>2.5830000000000002</v>
      </c>
      <c r="I1788" s="240">
        <v>-1.089</v>
      </c>
      <c r="J1788" s="240">
        <v>8.0000000000000002E-3</v>
      </c>
    </row>
    <row r="1789" spans="2:10">
      <c r="B1789" s="240" t="s">
        <v>86</v>
      </c>
      <c r="C1789" s="240">
        <v>396</v>
      </c>
      <c r="D1789" s="240" t="s">
        <v>145</v>
      </c>
      <c r="E1789" s="240">
        <v>-2.2000000000000002</v>
      </c>
      <c r="F1789" s="240">
        <v>-1.76</v>
      </c>
      <c r="G1789" s="240">
        <v>652.04</v>
      </c>
      <c r="H1789" s="240">
        <v>2.6240000000000001</v>
      </c>
      <c r="I1789" s="240">
        <v>-2.5760000000000001</v>
      </c>
      <c r="J1789" s="240">
        <v>8.0000000000000002E-3</v>
      </c>
    </row>
    <row r="1790" spans="2:10">
      <c r="B1790" s="240" t="s">
        <v>86</v>
      </c>
      <c r="C1790" s="240">
        <v>396</v>
      </c>
      <c r="D1790" s="240" t="s">
        <v>146</v>
      </c>
      <c r="E1790" s="240">
        <v>-1.32</v>
      </c>
      <c r="F1790" s="240">
        <v>-1.88</v>
      </c>
      <c r="G1790" s="240">
        <v>722.72</v>
      </c>
      <c r="H1790" s="240">
        <v>2.8250000000000002</v>
      </c>
      <c r="I1790" s="240">
        <v>-1.18</v>
      </c>
      <c r="J1790" s="240">
        <v>0.01</v>
      </c>
    </row>
    <row r="1791" spans="2:10">
      <c r="B1791" s="240" t="s">
        <v>86</v>
      </c>
      <c r="C1791" s="240">
        <v>396</v>
      </c>
      <c r="D1791" s="240" t="s">
        <v>147</v>
      </c>
      <c r="E1791" s="240">
        <v>-2.34</v>
      </c>
      <c r="F1791" s="240">
        <v>-0.5</v>
      </c>
      <c r="G1791" s="240">
        <v>954.65</v>
      </c>
      <c r="H1791" s="240">
        <v>0.58199999999999996</v>
      </c>
      <c r="I1791" s="240">
        <v>-2.7090000000000001</v>
      </c>
      <c r="J1791" s="240">
        <v>7.0000000000000001E-3</v>
      </c>
    </row>
    <row r="1792" spans="2:10">
      <c r="B1792" s="240" t="s">
        <v>86</v>
      </c>
      <c r="C1792" s="240">
        <v>396</v>
      </c>
      <c r="D1792" s="240" t="s">
        <v>148</v>
      </c>
      <c r="E1792" s="240">
        <v>-1.18</v>
      </c>
      <c r="F1792" s="240">
        <v>-0.47</v>
      </c>
      <c r="G1792" s="240">
        <v>1023.03</v>
      </c>
      <c r="H1792" s="240">
        <v>0.53100000000000003</v>
      </c>
      <c r="I1792" s="240">
        <v>-0.91</v>
      </c>
      <c r="J1792" s="240">
        <v>7.0000000000000001E-3</v>
      </c>
    </row>
    <row r="1793" spans="2:10">
      <c r="B1793" s="240" t="s">
        <v>86</v>
      </c>
      <c r="C1793" s="240">
        <v>396</v>
      </c>
      <c r="D1793" s="240" t="s">
        <v>149</v>
      </c>
      <c r="E1793" s="240">
        <v>-1.9</v>
      </c>
      <c r="F1793" s="240">
        <v>-1.04</v>
      </c>
      <c r="G1793" s="240">
        <v>995.47</v>
      </c>
      <c r="H1793" s="240">
        <v>1.41</v>
      </c>
      <c r="I1793" s="240">
        <v>-1.976</v>
      </c>
      <c r="J1793" s="240">
        <v>8.0000000000000002E-3</v>
      </c>
    </row>
    <row r="1794" spans="2:10">
      <c r="B1794" s="240" t="s">
        <v>86</v>
      </c>
      <c r="C1794" s="240">
        <v>396</v>
      </c>
      <c r="D1794" s="240" t="s">
        <v>150</v>
      </c>
      <c r="E1794" s="240">
        <v>-1.62</v>
      </c>
      <c r="F1794" s="240">
        <v>7.0000000000000007E-2</v>
      </c>
      <c r="G1794" s="240">
        <v>982.21</v>
      </c>
      <c r="H1794" s="240">
        <v>-0.29699999999999999</v>
      </c>
      <c r="I1794" s="240">
        <v>-1.643</v>
      </c>
      <c r="J1794" s="240">
        <v>5.0000000000000001E-3</v>
      </c>
    </row>
    <row r="1795" spans="2:10">
      <c r="B1795" s="240" t="s">
        <v>86</v>
      </c>
      <c r="C1795" s="240">
        <v>396</v>
      </c>
      <c r="D1795" s="240" t="s">
        <v>151</v>
      </c>
      <c r="E1795" s="240">
        <v>0.79</v>
      </c>
      <c r="F1795" s="240">
        <v>0.74</v>
      </c>
      <c r="G1795" s="240">
        <v>782.63</v>
      </c>
      <c r="H1795" s="240">
        <v>1.9410000000000001</v>
      </c>
      <c r="I1795" s="240">
        <v>1.921</v>
      </c>
      <c r="J1795" s="240">
        <v>1.2999999999999999E-2</v>
      </c>
    </row>
    <row r="1796" spans="2:10">
      <c r="B1796" s="240" t="s">
        <v>86</v>
      </c>
      <c r="C1796" s="240">
        <v>396</v>
      </c>
      <c r="D1796" s="240" t="s">
        <v>152</v>
      </c>
      <c r="E1796" s="240">
        <v>-3.22</v>
      </c>
      <c r="F1796" s="240">
        <v>-1.33</v>
      </c>
      <c r="G1796" s="240">
        <v>545.13</v>
      </c>
      <c r="H1796" s="240">
        <v>-1.2869999999999999</v>
      </c>
      <c r="I1796" s="240">
        <v>-4.4089999999999998</v>
      </c>
      <c r="J1796" s="240">
        <v>-4.0000000000000001E-3</v>
      </c>
    </row>
    <row r="1797" spans="2:10">
      <c r="B1797" s="240" t="s">
        <v>86</v>
      </c>
      <c r="C1797" s="240">
        <v>396</v>
      </c>
      <c r="D1797" s="240" t="s">
        <v>153</v>
      </c>
      <c r="E1797" s="240">
        <v>0.11</v>
      </c>
      <c r="F1797" s="240">
        <v>1.47</v>
      </c>
      <c r="G1797" s="240">
        <v>735.57</v>
      </c>
      <c r="H1797" s="240">
        <v>3.0979999999999999</v>
      </c>
      <c r="I1797" s="240">
        <v>0.68500000000000005</v>
      </c>
      <c r="J1797" s="240">
        <v>1.4E-2</v>
      </c>
    </row>
    <row r="1798" spans="2:10">
      <c r="B1798" s="240" t="s">
        <v>86</v>
      </c>
      <c r="C1798" s="240">
        <v>396</v>
      </c>
      <c r="D1798" s="240" t="s">
        <v>154</v>
      </c>
      <c r="E1798" s="240">
        <v>-2.5299999999999998</v>
      </c>
      <c r="F1798" s="240">
        <v>-2.06</v>
      </c>
      <c r="G1798" s="240">
        <v>592.20000000000005</v>
      </c>
      <c r="H1798" s="240">
        <v>-2.4430000000000001</v>
      </c>
      <c r="I1798" s="240">
        <v>-3.1739999999999999</v>
      </c>
      <c r="J1798" s="240">
        <v>-5.0000000000000001E-3</v>
      </c>
    </row>
    <row r="1799" spans="2:10">
      <c r="B1799" s="240" t="s">
        <v>86</v>
      </c>
      <c r="C1799" s="240">
        <v>396</v>
      </c>
      <c r="D1799" s="240" t="s">
        <v>155</v>
      </c>
      <c r="E1799" s="240">
        <v>2.8</v>
      </c>
      <c r="F1799" s="240">
        <v>2.23</v>
      </c>
      <c r="G1799" s="240">
        <v>885.81</v>
      </c>
      <c r="H1799" s="240">
        <v>4.2830000000000004</v>
      </c>
      <c r="I1799" s="240">
        <v>5.17</v>
      </c>
      <c r="J1799" s="240">
        <v>2.5000000000000001E-2</v>
      </c>
    </row>
    <row r="1800" spans="2:10">
      <c r="B1800" s="240" t="s">
        <v>86</v>
      </c>
      <c r="C1800" s="240">
        <v>396</v>
      </c>
      <c r="D1800" s="240" t="s">
        <v>156</v>
      </c>
      <c r="E1800" s="240">
        <v>-5.23</v>
      </c>
      <c r="F1800" s="240">
        <v>-2.82</v>
      </c>
      <c r="G1800" s="240">
        <v>441.96</v>
      </c>
      <c r="H1800" s="240">
        <v>-3.6280000000000001</v>
      </c>
      <c r="I1800" s="240">
        <v>-7.6589999999999998</v>
      </c>
      <c r="J1800" s="240">
        <v>-1.6E-2</v>
      </c>
    </row>
    <row r="1801" spans="2:10">
      <c r="B1801" s="240" t="s">
        <v>86</v>
      </c>
      <c r="C1801" s="240">
        <v>396</v>
      </c>
      <c r="D1801" s="240" t="s">
        <v>157</v>
      </c>
      <c r="E1801" s="240">
        <v>0.97</v>
      </c>
      <c r="F1801" s="240">
        <v>3.87</v>
      </c>
      <c r="G1801" s="240">
        <v>772.68</v>
      </c>
      <c r="H1801" s="240">
        <v>6.8620000000000001</v>
      </c>
      <c r="I1801" s="240">
        <v>1.9510000000000001</v>
      </c>
      <c r="J1801" s="240">
        <v>2.7E-2</v>
      </c>
    </row>
    <row r="1802" spans="2:10">
      <c r="B1802" s="240" t="s">
        <v>86</v>
      </c>
      <c r="C1802" s="240">
        <v>396</v>
      </c>
      <c r="D1802" s="240" t="s">
        <v>158</v>
      </c>
      <c r="E1802" s="240">
        <v>-3.39</v>
      </c>
      <c r="F1802" s="240">
        <v>-4.46</v>
      </c>
      <c r="G1802" s="240">
        <v>555.09</v>
      </c>
      <c r="H1802" s="240">
        <v>-6.2080000000000002</v>
      </c>
      <c r="I1802" s="240">
        <v>-4.4400000000000004</v>
      </c>
      <c r="J1802" s="240">
        <v>-1.7999999999999999E-2</v>
      </c>
    </row>
    <row r="1803" spans="2:10">
      <c r="B1803" s="240" t="s">
        <v>86</v>
      </c>
      <c r="C1803" s="240">
        <v>397</v>
      </c>
      <c r="D1803" s="240" t="s">
        <v>87</v>
      </c>
      <c r="E1803" s="240">
        <v>-15.63</v>
      </c>
      <c r="F1803" s="240">
        <v>-0.95</v>
      </c>
      <c r="G1803" s="240">
        <v>-390.39</v>
      </c>
      <c r="H1803" s="240">
        <v>1.6970000000000001</v>
      </c>
      <c r="I1803" s="240">
        <v>-28.867000000000001</v>
      </c>
      <c r="J1803" s="240">
        <v>2.3E-2</v>
      </c>
    </row>
    <row r="1804" spans="2:10">
      <c r="B1804" s="240" t="s">
        <v>86</v>
      </c>
      <c r="C1804" s="240">
        <v>397</v>
      </c>
      <c r="D1804" s="240" t="s">
        <v>88</v>
      </c>
      <c r="E1804" s="240">
        <v>-1.89</v>
      </c>
      <c r="F1804" s="240">
        <v>-3.46</v>
      </c>
      <c r="G1804" s="240">
        <v>-105.84</v>
      </c>
      <c r="H1804" s="240">
        <v>6.9669999999999996</v>
      </c>
      <c r="I1804" s="240">
        <v>-2.427</v>
      </c>
      <c r="J1804" s="240">
        <v>1.2E-2</v>
      </c>
    </row>
    <row r="1805" spans="2:10">
      <c r="B1805" s="240" t="s">
        <v>86</v>
      </c>
      <c r="C1805" s="240">
        <v>397</v>
      </c>
      <c r="D1805" s="240" t="s">
        <v>89</v>
      </c>
      <c r="E1805" s="240">
        <v>-13.89</v>
      </c>
      <c r="F1805" s="240">
        <v>0.67</v>
      </c>
      <c r="G1805" s="240">
        <v>-349.63</v>
      </c>
      <c r="H1805" s="240">
        <v>-1.234</v>
      </c>
      <c r="I1805" s="240">
        <v>-26.117000000000001</v>
      </c>
      <c r="J1805" s="240">
        <v>-2.1000000000000001E-2</v>
      </c>
    </row>
    <row r="1806" spans="2:10">
      <c r="B1806" s="240" t="s">
        <v>86</v>
      </c>
      <c r="C1806" s="240">
        <v>397</v>
      </c>
      <c r="D1806" s="240" t="s">
        <v>90</v>
      </c>
      <c r="E1806" s="240">
        <v>-2.87</v>
      </c>
      <c r="F1806" s="240">
        <v>-4.38</v>
      </c>
      <c r="G1806" s="240">
        <v>-128.65</v>
      </c>
      <c r="H1806" s="240">
        <v>8.6199999999999992</v>
      </c>
      <c r="I1806" s="240">
        <v>-3.9769999999999999</v>
      </c>
      <c r="J1806" s="240">
        <v>3.6999999999999998E-2</v>
      </c>
    </row>
    <row r="1807" spans="2:10">
      <c r="B1807" s="240" t="s">
        <v>86</v>
      </c>
      <c r="C1807" s="240">
        <v>397</v>
      </c>
      <c r="D1807" s="240" t="s">
        <v>12</v>
      </c>
      <c r="E1807" s="240">
        <v>-10387.459999999999</v>
      </c>
      <c r="F1807" s="240">
        <v>-235.19</v>
      </c>
      <c r="G1807" s="240">
        <v>-204289.75</v>
      </c>
      <c r="H1807" s="240">
        <v>413.66399999999999</v>
      </c>
      <c r="I1807" s="240">
        <v>-19186.904999999999</v>
      </c>
      <c r="J1807" s="240">
        <v>4.6230000000000002</v>
      </c>
    </row>
    <row r="1808" spans="2:10">
      <c r="B1808" s="240" t="s">
        <v>86</v>
      </c>
      <c r="C1808" s="240">
        <v>397</v>
      </c>
      <c r="D1808" s="240" t="s">
        <v>13</v>
      </c>
      <c r="E1808" s="240">
        <v>-1072.8800000000001</v>
      </c>
      <c r="F1808" s="240">
        <v>-2501.94</v>
      </c>
      <c r="G1808" s="240">
        <v>-56729.64</v>
      </c>
      <c r="H1808" s="240">
        <v>4918.951</v>
      </c>
      <c r="I1808" s="240">
        <v>-1394.1089999999999</v>
      </c>
      <c r="J1808" s="240">
        <v>6.1420000000000003</v>
      </c>
    </row>
    <row r="1809" spans="2:10">
      <c r="B1809" s="240" t="s">
        <v>86</v>
      </c>
      <c r="C1809" s="240">
        <v>397</v>
      </c>
      <c r="D1809" s="240" t="s">
        <v>14</v>
      </c>
      <c r="E1809" s="240">
        <v>332.63</v>
      </c>
      <c r="F1809" s="240">
        <v>325.92</v>
      </c>
      <c r="G1809" s="240">
        <v>6273.43</v>
      </c>
      <c r="H1809" s="240">
        <v>-586.20100000000002</v>
      </c>
      <c r="I1809" s="240">
        <v>534.12300000000005</v>
      </c>
      <c r="J1809" s="240">
        <v>-8.8390000000000004</v>
      </c>
    </row>
    <row r="1810" spans="2:10">
      <c r="B1810" s="240" t="s">
        <v>86</v>
      </c>
      <c r="C1810" s="240">
        <v>397</v>
      </c>
      <c r="D1810" s="240" t="s">
        <v>91</v>
      </c>
      <c r="E1810" s="240">
        <v>15.42</v>
      </c>
      <c r="F1810" s="240">
        <v>1.8</v>
      </c>
      <c r="G1810" s="240">
        <v>285.27</v>
      </c>
      <c r="H1810" s="240">
        <v>3.1960000000000002</v>
      </c>
      <c r="I1810" s="240">
        <v>28.416</v>
      </c>
      <c r="J1810" s="240">
        <v>4.7E-2</v>
      </c>
    </row>
    <row r="1811" spans="2:10">
      <c r="B1811" s="240" t="s">
        <v>86</v>
      </c>
      <c r="C1811" s="240">
        <v>397</v>
      </c>
      <c r="D1811" s="240" t="s">
        <v>92</v>
      </c>
      <c r="E1811" s="240">
        <v>3.35</v>
      </c>
      <c r="F1811" s="240">
        <v>5.0199999999999996</v>
      </c>
      <c r="G1811" s="240">
        <v>110.83</v>
      </c>
      <c r="H1811" s="240">
        <v>9.4019999999999992</v>
      </c>
      <c r="I1811" s="240">
        <v>5.3719999999999999</v>
      </c>
      <c r="J1811" s="240">
        <v>5.8000000000000003E-2</v>
      </c>
    </row>
    <row r="1812" spans="2:10">
      <c r="B1812" s="240" t="s">
        <v>86</v>
      </c>
      <c r="C1812" s="240">
        <v>397</v>
      </c>
      <c r="D1812" s="240" t="s">
        <v>93</v>
      </c>
      <c r="E1812" s="240">
        <v>39.21</v>
      </c>
      <c r="F1812" s="240">
        <v>4.67</v>
      </c>
      <c r="G1812" s="240">
        <v>659.29</v>
      </c>
      <c r="H1812" s="240">
        <v>8.2940000000000005</v>
      </c>
      <c r="I1812" s="240">
        <v>72.13</v>
      </c>
      <c r="J1812" s="240">
        <v>0.121</v>
      </c>
    </row>
    <row r="1813" spans="2:10">
      <c r="B1813" s="240" t="s">
        <v>86</v>
      </c>
      <c r="C1813" s="240">
        <v>397</v>
      </c>
      <c r="D1813" s="240" t="s">
        <v>94</v>
      </c>
      <c r="E1813" s="240">
        <v>7.89</v>
      </c>
      <c r="F1813" s="240">
        <v>12.05</v>
      </c>
      <c r="G1813" s="240">
        <v>231.8</v>
      </c>
      <c r="H1813" s="240">
        <v>22.349</v>
      </c>
      <c r="I1813" s="240">
        <v>12.943</v>
      </c>
      <c r="J1813" s="240">
        <v>0.14000000000000001</v>
      </c>
    </row>
    <row r="1814" spans="2:10">
      <c r="B1814" s="240" t="s">
        <v>86</v>
      </c>
      <c r="C1814" s="240">
        <v>397</v>
      </c>
      <c r="D1814" s="240" t="s">
        <v>95</v>
      </c>
      <c r="E1814" s="240">
        <v>-3.5</v>
      </c>
      <c r="F1814" s="240">
        <v>1.76</v>
      </c>
      <c r="G1814" s="240">
        <v>1402.17</v>
      </c>
      <c r="H1814" s="240">
        <v>-1.6779999999999999</v>
      </c>
      <c r="I1814" s="240">
        <v>-3.6579999999999999</v>
      </c>
      <c r="J1814" s="240">
        <v>3.5000000000000003E-2</v>
      </c>
    </row>
    <row r="1815" spans="2:10">
      <c r="B1815" s="240" t="s">
        <v>86</v>
      </c>
      <c r="C1815" s="240">
        <v>397</v>
      </c>
      <c r="D1815" s="240" t="s">
        <v>96</v>
      </c>
      <c r="E1815" s="240">
        <v>-3.5</v>
      </c>
      <c r="F1815" s="240">
        <v>1.76</v>
      </c>
      <c r="G1815" s="240">
        <v>1402.17</v>
      </c>
      <c r="H1815" s="240">
        <v>-1.6779999999999999</v>
      </c>
      <c r="I1815" s="240">
        <v>-3.6579999999999999</v>
      </c>
      <c r="J1815" s="240">
        <v>3.5000000000000003E-2</v>
      </c>
    </row>
    <row r="1816" spans="2:10">
      <c r="B1816" s="240" t="s">
        <v>86</v>
      </c>
      <c r="C1816" s="240">
        <v>397</v>
      </c>
      <c r="D1816" s="240" t="s">
        <v>97</v>
      </c>
      <c r="E1816" s="240">
        <v>-3.67</v>
      </c>
      <c r="F1816" s="240">
        <v>-0.04</v>
      </c>
      <c r="G1816" s="240">
        <v>-62.4</v>
      </c>
      <c r="H1816" s="240">
        <v>6.4000000000000001E-2</v>
      </c>
      <c r="I1816" s="240">
        <v>-6.734</v>
      </c>
      <c r="J1816" s="240">
        <v>0</v>
      </c>
    </row>
    <row r="1817" spans="2:10">
      <c r="B1817" s="240" t="s">
        <v>86</v>
      </c>
      <c r="C1817" s="240">
        <v>397</v>
      </c>
      <c r="D1817" s="240" t="s">
        <v>98</v>
      </c>
      <c r="E1817" s="240">
        <v>-0.51</v>
      </c>
      <c r="F1817" s="240">
        <v>-1.1100000000000001</v>
      </c>
      <c r="G1817" s="240">
        <v>-19.88</v>
      </c>
      <c r="H1817" s="240">
        <v>2.0630000000000002</v>
      </c>
      <c r="I1817" s="240">
        <v>-0.71299999999999997</v>
      </c>
      <c r="J1817" s="240">
        <v>6.0000000000000001E-3</v>
      </c>
    </row>
    <row r="1818" spans="2:10">
      <c r="B1818" s="240" t="s">
        <v>86</v>
      </c>
      <c r="C1818" s="240">
        <v>397</v>
      </c>
      <c r="D1818" s="240" t="s">
        <v>99</v>
      </c>
      <c r="E1818" s="240">
        <v>-23.36</v>
      </c>
      <c r="F1818" s="240">
        <v>-0.26</v>
      </c>
      <c r="G1818" s="240">
        <v>917.62</v>
      </c>
      <c r="H1818" s="240">
        <v>2.1739999999999999</v>
      </c>
      <c r="I1818" s="240">
        <v>-39.987000000000002</v>
      </c>
      <c r="J1818" s="240">
        <v>6.2E-2</v>
      </c>
    </row>
    <row r="1819" spans="2:10">
      <c r="B1819" s="240" t="s">
        <v>86</v>
      </c>
      <c r="C1819" s="240">
        <v>397</v>
      </c>
      <c r="D1819" s="240" t="s">
        <v>100</v>
      </c>
      <c r="E1819" s="240">
        <v>-22.22</v>
      </c>
      <c r="F1819" s="240">
        <v>1.81</v>
      </c>
      <c r="G1819" s="240">
        <v>981.13</v>
      </c>
      <c r="H1819" s="240">
        <v>-2.0059999999999998</v>
      </c>
      <c r="I1819" s="240">
        <v>-38.530999999999999</v>
      </c>
      <c r="J1819" s="240">
        <v>5.5E-2</v>
      </c>
    </row>
    <row r="1820" spans="2:10">
      <c r="B1820" s="240" t="s">
        <v>86</v>
      </c>
      <c r="C1820" s="240">
        <v>397</v>
      </c>
      <c r="D1820" s="240" t="s">
        <v>101</v>
      </c>
      <c r="E1820" s="240">
        <v>-23.65</v>
      </c>
      <c r="F1820" s="240">
        <v>-0.54</v>
      </c>
      <c r="G1820" s="240">
        <v>910.78</v>
      </c>
      <c r="H1820" s="240">
        <v>2.67</v>
      </c>
      <c r="I1820" s="240">
        <v>-40.451999999999998</v>
      </c>
      <c r="J1820" s="240">
        <v>7.0000000000000007E-2</v>
      </c>
    </row>
    <row r="1821" spans="2:10">
      <c r="B1821" s="240" t="s">
        <v>86</v>
      </c>
      <c r="C1821" s="240">
        <v>397</v>
      </c>
      <c r="D1821" s="240" t="s">
        <v>102</v>
      </c>
      <c r="E1821" s="240">
        <v>-21.93</v>
      </c>
      <c r="F1821" s="240">
        <v>2.09</v>
      </c>
      <c r="G1821" s="240">
        <v>987.97</v>
      </c>
      <c r="H1821" s="240">
        <v>-2.5019999999999998</v>
      </c>
      <c r="I1821" s="240">
        <v>-38.066000000000003</v>
      </c>
      <c r="J1821" s="240">
        <v>4.8000000000000001E-2</v>
      </c>
    </row>
    <row r="1822" spans="2:10">
      <c r="B1822" s="240" t="s">
        <v>86</v>
      </c>
      <c r="C1822" s="240">
        <v>397</v>
      </c>
      <c r="D1822" s="240" t="s">
        <v>103</v>
      </c>
      <c r="E1822" s="240">
        <v>-21.62</v>
      </c>
      <c r="F1822" s="240">
        <v>1.36</v>
      </c>
      <c r="G1822" s="240">
        <v>958.39</v>
      </c>
      <c r="H1822" s="240">
        <v>-0.75700000000000001</v>
      </c>
      <c r="I1822" s="240">
        <v>-37.237000000000002</v>
      </c>
      <c r="J1822" s="240">
        <v>1.7999999999999999E-2</v>
      </c>
    </row>
    <row r="1823" spans="2:10">
      <c r="B1823" s="240" t="s">
        <v>86</v>
      </c>
      <c r="C1823" s="240">
        <v>397</v>
      </c>
      <c r="D1823" s="240" t="s">
        <v>104</v>
      </c>
      <c r="E1823" s="240">
        <v>-20.48</v>
      </c>
      <c r="F1823" s="240">
        <v>3.43</v>
      </c>
      <c r="G1823" s="240">
        <v>1021.89</v>
      </c>
      <c r="H1823" s="240">
        <v>-4.9370000000000003</v>
      </c>
      <c r="I1823" s="240">
        <v>-35.78</v>
      </c>
      <c r="J1823" s="240">
        <v>1.0999999999999999E-2</v>
      </c>
    </row>
    <row r="1824" spans="2:10">
      <c r="B1824" s="240" t="s">
        <v>86</v>
      </c>
      <c r="C1824" s="240">
        <v>397</v>
      </c>
      <c r="D1824" s="240" t="s">
        <v>105</v>
      </c>
      <c r="E1824" s="240">
        <v>-21.91</v>
      </c>
      <c r="F1824" s="240">
        <v>1.08</v>
      </c>
      <c r="G1824" s="240">
        <v>951.54</v>
      </c>
      <c r="H1824" s="240">
        <v>-0.26100000000000001</v>
      </c>
      <c r="I1824" s="240">
        <v>-37.701999999999998</v>
      </c>
      <c r="J1824" s="240">
        <v>2.5000000000000001E-2</v>
      </c>
    </row>
    <row r="1825" spans="2:10">
      <c r="B1825" s="240" t="s">
        <v>86</v>
      </c>
      <c r="C1825" s="240">
        <v>397</v>
      </c>
      <c r="D1825" s="240" t="s">
        <v>106</v>
      </c>
      <c r="E1825" s="240">
        <v>-20.190000000000001</v>
      </c>
      <c r="F1825" s="240">
        <v>3.71</v>
      </c>
      <c r="G1825" s="240">
        <v>1028.73</v>
      </c>
      <c r="H1825" s="240">
        <v>-5.4329999999999998</v>
      </c>
      <c r="I1825" s="240">
        <v>-35.314999999999998</v>
      </c>
      <c r="J1825" s="240">
        <v>3.0000000000000001E-3</v>
      </c>
    </row>
    <row r="1826" spans="2:10">
      <c r="B1826" s="240" t="s">
        <v>86</v>
      </c>
      <c r="C1826" s="240">
        <v>397</v>
      </c>
      <c r="D1826" s="240" t="s">
        <v>107</v>
      </c>
      <c r="E1826" s="240">
        <v>15.23</v>
      </c>
      <c r="F1826" s="240">
        <v>1.72</v>
      </c>
      <c r="G1826" s="240">
        <v>1823.21</v>
      </c>
      <c r="H1826" s="240">
        <v>-1.349</v>
      </c>
      <c r="I1826" s="240">
        <v>31.215</v>
      </c>
      <c r="J1826" s="240">
        <v>1.4999999999999999E-2</v>
      </c>
    </row>
    <row r="1827" spans="2:10">
      <c r="B1827" s="240" t="s">
        <v>86</v>
      </c>
      <c r="C1827" s="240">
        <v>397</v>
      </c>
      <c r="D1827" s="240" t="s">
        <v>108</v>
      </c>
      <c r="E1827" s="240">
        <v>16.37</v>
      </c>
      <c r="F1827" s="240">
        <v>3.79</v>
      </c>
      <c r="G1827" s="240">
        <v>1886.71</v>
      </c>
      <c r="H1827" s="240">
        <v>-5.5289999999999999</v>
      </c>
      <c r="I1827" s="240">
        <v>32.671999999999997</v>
      </c>
      <c r="J1827" s="240">
        <v>8.0000000000000002E-3</v>
      </c>
    </row>
    <row r="1828" spans="2:10">
      <c r="B1828" s="240" t="s">
        <v>86</v>
      </c>
      <c r="C1828" s="240">
        <v>397</v>
      </c>
      <c r="D1828" s="240" t="s">
        <v>109</v>
      </c>
      <c r="E1828" s="240">
        <v>14.94</v>
      </c>
      <c r="F1828" s="240">
        <v>1.44</v>
      </c>
      <c r="G1828" s="240">
        <v>1816.36</v>
      </c>
      <c r="H1828" s="240">
        <v>-0.85299999999999998</v>
      </c>
      <c r="I1828" s="240">
        <v>30.75</v>
      </c>
      <c r="J1828" s="240">
        <v>2.3E-2</v>
      </c>
    </row>
    <row r="1829" spans="2:10">
      <c r="B1829" s="240" t="s">
        <v>86</v>
      </c>
      <c r="C1829" s="240">
        <v>397</v>
      </c>
      <c r="D1829" s="240" t="s">
        <v>110</v>
      </c>
      <c r="E1829" s="240">
        <v>16.66</v>
      </c>
      <c r="F1829" s="240">
        <v>4.07</v>
      </c>
      <c r="G1829" s="240">
        <v>1893.55</v>
      </c>
      <c r="H1829" s="240">
        <v>-6.0250000000000004</v>
      </c>
      <c r="I1829" s="240">
        <v>33.137</v>
      </c>
      <c r="J1829" s="240">
        <v>1E-3</v>
      </c>
    </row>
    <row r="1830" spans="2:10">
      <c r="B1830" s="240" t="s">
        <v>86</v>
      </c>
      <c r="C1830" s="240">
        <v>397</v>
      </c>
      <c r="D1830" s="240" t="s">
        <v>111</v>
      </c>
      <c r="E1830" s="240">
        <v>13.49</v>
      </c>
      <c r="F1830" s="240">
        <v>0.09</v>
      </c>
      <c r="G1830" s="240">
        <v>1782.44</v>
      </c>
      <c r="H1830" s="240">
        <v>1.5820000000000001</v>
      </c>
      <c r="I1830" s="240">
        <v>28.465</v>
      </c>
      <c r="J1830" s="240">
        <v>5.8999999999999997E-2</v>
      </c>
    </row>
    <row r="1831" spans="2:10">
      <c r="B1831" s="240" t="s">
        <v>86</v>
      </c>
      <c r="C1831" s="240">
        <v>397</v>
      </c>
      <c r="D1831" s="240" t="s">
        <v>112</v>
      </c>
      <c r="E1831" s="240">
        <v>14.63</v>
      </c>
      <c r="F1831" s="240">
        <v>2.17</v>
      </c>
      <c r="G1831" s="240">
        <v>1845.95</v>
      </c>
      <c r="H1831" s="240">
        <v>-2.5979999999999999</v>
      </c>
      <c r="I1831" s="240">
        <v>29.920999999999999</v>
      </c>
      <c r="J1831" s="240">
        <v>5.2999999999999999E-2</v>
      </c>
    </row>
    <row r="1832" spans="2:10">
      <c r="B1832" s="240" t="s">
        <v>86</v>
      </c>
      <c r="C1832" s="240">
        <v>397</v>
      </c>
      <c r="D1832" s="240" t="s">
        <v>113</v>
      </c>
      <c r="E1832" s="240">
        <v>13.2</v>
      </c>
      <c r="F1832" s="240">
        <v>-0.18</v>
      </c>
      <c r="G1832" s="240">
        <v>1775.6</v>
      </c>
      <c r="H1832" s="240">
        <v>2.0779999999999998</v>
      </c>
      <c r="I1832" s="240">
        <v>28</v>
      </c>
      <c r="J1832" s="240">
        <v>6.7000000000000004E-2</v>
      </c>
    </row>
    <row r="1833" spans="2:10">
      <c r="B1833" s="240" t="s">
        <v>86</v>
      </c>
      <c r="C1833" s="240">
        <v>397</v>
      </c>
      <c r="D1833" s="240" t="s">
        <v>114</v>
      </c>
      <c r="E1833" s="240">
        <v>14.92</v>
      </c>
      <c r="F1833" s="240">
        <v>2.4500000000000002</v>
      </c>
      <c r="G1833" s="240">
        <v>1852.79</v>
      </c>
      <c r="H1833" s="240">
        <v>-3.0939999999999999</v>
      </c>
      <c r="I1833" s="240">
        <v>30.385999999999999</v>
      </c>
      <c r="J1833" s="240">
        <v>4.4999999999999998E-2</v>
      </c>
    </row>
    <row r="1834" spans="2:10">
      <c r="B1834" s="240" t="s">
        <v>86</v>
      </c>
      <c r="C1834" s="240">
        <v>397</v>
      </c>
      <c r="D1834" s="240" t="s">
        <v>115</v>
      </c>
      <c r="E1834" s="240">
        <v>-10.58</v>
      </c>
      <c r="F1834" s="240">
        <v>-3.09</v>
      </c>
      <c r="G1834" s="240">
        <v>1159.33</v>
      </c>
      <c r="H1834" s="240">
        <v>7.8620000000000001</v>
      </c>
      <c r="I1834" s="240">
        <v>-15.458</v>
      </c>
      <c r="J1834" s="240">
        <v>0.06</v>
      </c>
    </row>
    <row r="1835" spans="2:10">
      <c r="B1835" s="240" t="s">
        <v>86</v>
      </c>
      <c r="C1835" s="240">
        <v>397</v>
      </c>
      <c r="D1835" s="240" t="s">
        <v>116</v>
      </c>
      <c r="E1835" s="240">
        <v>-1.2</v>
      </c>
      <c r="F1835" s="240">
        <v>-2.52</v>
      </c>
      <c r="G1835" s="240">
        <v>1393.56</v>
      </c>
      <c r="H1835" s="240">
        <v>6.843</v>
      </c>
      <c r="I1835" s="240">
        <v>1.8620000000000001</v>
      </c>
      <c r="J1835" s="240">
        <v>4.5999999999999999E-2</v>
      </c>
    </row>
    <row r="1836" spans="2:10">
      <c r="B1836" s="240" t="s">
        <v>86</v>
      </c>
      <c r="C1836" s="240">
        <v>397</v>
      </c>
      <c r="D1836" s="240" t="s">
        <v>117</v>
      </c>
      <c r="E1836" s="240">
        <v>-10.06</v>
      </c>
      <c r="F1836" s="240">
        <v>-2.6</v>
      </c>
      <c r="G1836" s="240">
        <v>1171.56</v>
      </c>
      <c r="H1836" s="240">
        <v>6.9820000000000002</v>
      </c>
      <c r="I1836" s="240">
        <v>-14.632999999999999</v>
      </c>
      <c r="J1836" s="240">
        <v>4.7E-2</v>
      </c>
    </row>
    <row r="1837" spans="2:10">
      <c r="B1837" s="240" t="s">
        <v>86</v>
      </c>
      <c r="C1837" s="240">
        <v>397</v>
      </c>
      <c r="D1837" s="240" t="s">
        <v>118</v>
      </c>
      <c r="E1837" s="240">
        <v>-1.72</v>
      </c>
      <c r="F1837" s="240">
        <v>-3.01</v>
      </c>
      <c r="G1837" s="240">
        <v>1381.33</v>
      </c>
      <c r="H1837" s="240">
        <v>7.7229999999999999</v>
      </c>
      <c r="I1837" s="240">
        <v>1.0369999999999999</v>
      </c>
      <c r="J1837" s="240">
        <v>5.8999999999999997E-2</v>
      </c>
    </row>
    <row r="1838" spans="2:10">
      <c r="B1838" s="240" t="s">
        <v>86</v>
      </c>
      <c r="C1838" s="240">
        <v>397</v>
      </c>
      <c r="D1838" s="240" t="s">
        <v>119</v>
      </c>
      <c r="E1838" s="240">
        <v>-11.56</v>
      </c>
      <c r="F1838" s="240">
        <v>-4</v>
      </c>
      <c r="G1838" s="240">
        <v>1136.52</v>
      </c>
      <c r="H1838" s="240">
        <v>9.5150000000000006</v>
      </c>
      <c r="I1838" s="240">
        <v>-17.007999999999999</v>
      </c>
      <c r="J1838" s="240">
        <v>8.5000000000000006E-2</v>
      </c>
    </row>
    <row r="1839" spans="2:10">
      <c r="B1839" s="240" t="s">
        <v>86</v>
      </c>
      <c r="C1839" s="240">
        <v>397</v>
      </c>
      <c r="D1839" s="240" t="s">
        <v>120</v>
      </c>
      <c r="E1839" s="240">
        <v>-2.1800000000000002</v>
      </c>
      <c r="F1839" s="240">
        <v>-3.43</v>
      </c>
      <c r="G1839" s="240">
        <v>1370.76</v>
      </c>
      <c r="H1839" s="240">
        <v>8.4960000000000004</v>
      </c>
      <c r="I1839" s="240">
        <v>0.312</v>
      </c>
      <c r="J1839" s="240">
        <v>7.0999999999999994E-2</v>
      </c>
    </row>
    <row r="1840" spans="2:10">
      <c r="B1840" s="240" t="s">
        <v>86</v>
      </c>
      <c r="C1840" s="240">
        <v>397</v>
      </c>
      <c r="D1840" s="240" t="s">
        <v>121</v>
      </c>
      <c r="E1840" s="240">
        <v>-11.04</v>
      </c>
      <c r="F1840" s="240">
        <v>-3.52</v>
      </c>
      <c r="G1840" s="240">
        <v>1148.75</v>
      </c>
      <c r="H1840" s="240">
        <v>8.6349999999999998</v>
      </c>
      <c r="I1840" s="240">
        <v>-16.183</v>
      </c>
      <c r="J1840" s="240">
        <v>7.1999999999999995E-2</v>
      </c>
    </row>
    <row r="1841" spans="2:10">
      <c r="B1841" s="240" t="s">
        <v>86</v>
      </c>
      <c r="C1841" s="240">
        <v>397</v>
      </c>
      <c r="D1841" s="240" t="s">
        <v>122</v>
      </c>
      <c r="E1841" s="240">
        <v>-2.7</v>
      </c>
      <c r="F1841" s="240">
        <v>-3.92</v>
      </c>
      <c r="G1841" s="240">
        <v>1358.53</v>
      </c>
      <c r="H1841" s="240">
        <v>9.375</v>
      </c>
      <c r="I1841" s="240">
        <v>-0.51300000000000001</v>
      </c>
      <c r="J1841" s="240">
        <v>8.4000000000000005E-2</v>
      </c>
    </row>
    <row r="1842" spans="2:10">
      <c r="B1842" s="240" t="s">
        <v>86</v>
      </c>
      <c r="C1842" s="240">
        <v>397</v>
      </c>
      <c r="D1842" s="240" t="s">
        <v>123</v>
      </c>
      <c r="E1842" s="240">
        <v>-5.79</v>
      </c>
      <c r="F1842" s="240">
        <v>6.05</v>
      </c>
      <c r="G1842" s="240">
        <v>1410.77</v>
      </c>
      <c r="H1842" s="240">
        <v>-10.198</v>
      </c>
      <c r="I1842" s="240">
        <v>-9.1769999999999996</v>
      </c>
      <c r="J1842" s="240">
        <v>2.4E-2</v>
      </c>
    </row>
    <row r="1843" spans="2:10">
      <c r="B1843" s="240" t="s">
        <v>86</v>
      </c>
      <c r="C1843" s="240">
        <v>397</v>
      </c>
      <c r="D1843" s="240" t="s">
        <v>124</v>
      </c>
      <c r="E1843" s="240">
        <v>3.59</v>
      </c>
      <c r="F1843" s="240">
        <v>6.62</v>
      </c>
      <c r="G1843" s="240">
        <v>1645</v>
      </c>
      <c r="H1843" s="240">
        <v>-11.217000000000001</v>
      </c>
      <c r="I1843" s="240">
        <v>8.1430000000000007</v>
      </c>
      <c r="J1843" s="240">
        <v>0.01</v>
      </c>
    </row>
    <row r="1844" spans="2:10">
      <c r="B1844" s="240" t="s">
        <v>86</v>
      </c>
      <c r="C1844" s="240">
        <v>397</v>
      </c>
      <c r="D1844" s="240" t="s">
        <v>125</v>
      </c>
      <c r="E1844" s="240">
        <v>-5.27</v>
      </c>
      <c r="F1844" s="240">
        <v>6.53</v>
      </c>
      <c r="G1844" s="240">
        <v>1423</v>
      </c>
      <c r="H1844" s="240">
        <v>-11.077999999999999</v>
      </c>
      <c r="I1844" s="240">
        <v>-8.3520000000000003</v>
      </c>
      <c r="J1844" s="240">
        <v>1.0999999999999999E-2</v>
      </c>
    </row>
    <row r="1845" spans="2:10">
      <c r="B1845" s="240" t="s">
        <v>86</v>
      </c>
      <c r="C1845" s="240">
        <v>397</v>
      </c>
      <c r="D1845" s="240" t="s">
        <v>126</v>
      </c>
      <c r="E1845" s="240">
        <v>3.07</v>
      </c>
      <c r="F1845" s="240">
        <v>6.13</v>
      </c>
      <c r="G1845" s="240">
        <v>1632.77</v>
      </c>
      <c r="H1845" s="240">
        <v>-10.337999999999999</v>
      </c>
      <c r="I1845" s="240">
        <v>7.3179999999999996</v>
      </c>
      <c r="J1845" s="240">
        <v>2.4E-2</v>
      </c>
    </row>
    <row r="1846" spans="2:10">
      <c r="B1846" s="240" t="s">
        <v>86</v>
      </c>
      <c r="C1846" s="240">
        <v>397</v>
      </c>
      <c r="D1846" s="240" t="s">
        <v>127</v>
      </c>
      <c r="E1846" s="240">
        <v>-4.8099999999999996</v>
      </c>
      <c r="F1846" s="240">
        <v>6.96</v>
      </c>
      <c r="G1846" s="240">
        <v>1433.58</v>
      </c>
      <c r="H1846" s="240">
        <v>-11.851000000000001</v>
      </c>
      <c r="I1846" s="240">
        <v>-7.6280000000000001</v>
      </c>
      <c r="J1846" s="240">
        <v>-1E-3</v>
      </c>
    </row>
    <row r="1847" spans="2:10">
      <c r="B1847" s="240" t="s">
        <v>86</v>
      </c>
      <c r="C1847" s="240">
        <v>397</v>
      </c>
      <c r="D1847" s="240" t="s">
        <v>128</v>
      </c>
      <c r="E1847" s="240">
        <v>4.57</v>
      </c>
      <c r="F1847" s="240">
        <v>7.53</v>
      </c>
      <c r="G1847" s="240">
        <v>1667.81</v>
      </c>
      <c r="H1847" s="240">
        <v>-12.87</v>
      </c>
      <c r="I1847" s="240">
        <v>9.6929999999999996</v>
      </c>
      <c r="J1847" s="240">
        <v>-1.4999999999999999E-2</v>
      </c>
    </row>
    <row r="1848" spans="2:10">
      <c r="B1848" s="240" t="s">
        <v>86</v>
      </c>
      <c r="C1848" s="240">
        <v>397</v>
      </c>
      <c r="D1848" s="240" t="s">
        <v>129</v>
      </c>
      <c r="E1848" s="240">
        <v>-4.29</v>
      </c>
      <c r="F1848" s="240">
        <v>7.45</v>
      </c>
      <c r="G1848" s="240">
        <v>1445.8</v>
      </c>
      <c r="H1848" s="240">
        <v>-12.731</v>
      </c>
      <c r="I1848" s="240">
        <v>-6.8019999999999996</v>
      </c>
      <c r="J1848" s="240">
        <v>-1.4E-2</v>
      </c>
    </row>
    <row r="1849" spans="2:10">
      <c r="B1849" s="240" t="s">
        <v>86</v>
      </c>
      <c r="C1849" s="240">
        <v>397</v>
      </c>
      <c r="D1849" s="240" t="s">
        <v>130</v>
      </c>
      <c r="E1849" s="240">
        <v>4.05</v>
      </c>
      <c r="F1849" s="240">
        <v>7.05</v>
      </c>
      <c r="G1849" s="240">
        <v>1655.58</v>
      </c>
      <c r="H1849" s="240">
        <v>-11.99</v>
      </c>
      <c r="I1849" s="240">
        <v>8.8680000000000003</v>
      </c>
      <c r="J1849" s="240">
        <v>-1E-3</v>
      </c>
    </row>
    <row r="1850" spans="2:10">
      <c r="B1850" s="240" t="s">
        <v>86</v>
      </c>
      <c r="C1850" s="240">
        <v>397</v>
      </c>
      <c r="D1850" s="240" t="s">
        <v>131</v>
      </c>
      <c r="E1850" s="240">
        <v>-19.690000000000001</v>
      </c>
      <c r="F1850" s="240">
        <v>-0.23</v>
      </c>
      <c r="G1850" s="240">
        <v>980.02</v>
      </c>
      <c r="H1850" s="240">
        <v>2.11</v>
      </c>
      <c r="I1850" s="240">
        <v>-33.253</v>
      </c>
      <c r="J1850" s="240">
        <v>6.2E-2</v>
      </c>
    </row>
    <row r="1851" spans="2:10">
      <c r="B1851" s="240" t="s">
        <v>86</v>
      </c>
      <c r="C1851" s="240">
        <v>397</v>
      </c>
      <c r="D1851" s="240" t="s">
        <v>132</v>
      </c>
      <c r="E1851" s="240">
        <v>-18.55</v>
      </c>
      <c r="F1851" s="240">
        <v>1.85</v>
      </c>
      <c r="G1851" s="240">
        <v>1043.53</v>
      </c>
      <c r="H1851" s="240">
        <v>-2.0710000000000002</v>
      </c>
      <c r="I1851" s="240">
        <v>-31.797000000000001</v>
      </c>
      <c r="J1851" s="240">
        <v>5.5E-2</v>
      </c>
    </row>
    <row r="1852" spans="2:10">
      <c r="B1852" s="240" t="s">
        <v>86</v>
      </c>
      <c r="C1852" s="240">
        <v>397</v>
      </c>
      <c r="D1852" s="240" t="s">
        <v>133</v>
      </c>
      <c r="E1852" s="240">
        <v>-19.98</v>
      </c>
      <c r="F1852" s="240">
        <v>-0.5</v>
      </c>
      <c r="G1852" s="240">
        <v>973.18</v>
      </c>
      <c r="H1852" s="240">
        <v>2.6059999999999999</v>
      </c>
      <c r="I1852" s="240">
        <v>-33.718000000000004</v>
      </c>
      <c r="J1852" s="240">
        <v>6.9000000000000006E-2</v>
      </c>
    </row>
    <row r="1853" spans="2:10">
      <c r="B1853" s="240" t="s">
        <v>86</v>
      </c>
      <c r="C1853" s="240">
        <v>397</v>
      </c>
      <c r="D1853" s="240" t="s">
        <v>134</v>
      </c>
      <c r="E1853" s="240">
        <v>-18.260000000000002</v>
      </c>
      <c r="F1853" s="240">
        <v>2.13</v>
      </c>
      <c r="G1853" s="240">
        <v>1050.3699999999999</v>
      </c>
      <c r="H1853" s="240">
        <v>-2.5659999999999998</v>
      </c>
      <c r="I1853" s="240">
        <v>-31.332000000000001</v>
      </c>
      <c r="J1853" s="240">
        <v>4.7E-2</v>
      </c>
    </row>
    <row r="1854" spans="2:10">
      <c r="B1854" s="240" t="s">
        <v>86</v>
      </c>
      <c r="C1854" s="240">
        <v>397</v>
      </c>
      <c r="D1854" s="240" t="s">
        <v>135</v>
      </c>
      <c r="E1854" s="240">
        <v>-17.95</v>
      </c>
      <c r="F1854" s="240">
        <v>1.39</v>
      </c>
      <c r="G1854" s="240">
        <v>1020.79</v>
      </c>
      <c r="H1854" s="240">
        <v>-0.82099999999999995</v>
      </c>
      <c r="I1854" s="240">
        <v>-30.503</v>
      </c>
      <c r="J1854" s="240">
        <v>1.7000000000000001E-2</v>
      </c>
    </row>
    <row r="1855" spans="2:10">
      <c r="B1855" s="240" t="s">
        <v>86</v>
      </c>
      <c r="C1855" s="240">
        <v>397</v>
      </c>
      <c r="D1855" s="240" t="s">
        <v>136</v>
      </c>
      <c r="E1855" s="240">
        <v>-16.809999999999999</v>
      </c>
      <c r="F1855" s="240">
        <v>3.47</v>
      </c>
      <c r="G1855" s="240">
        <v>1084.29</v>
      </c>
      <c r="H1855" s="240">
        <v>-5.0010000000000003</v>
      </c>
      <c r="I1855" s="240">
        <v>-29.045999999999999</v>
      </c>
      <c r="J1855" s="240">
        <v>0.01</v>
      </c>
    </row>
    <row r="1856" spans="2:10">
      <c r="B1856" s="240" t="s">
        <v>86</v>
      </c>
      <c r="C1856" s="240">
        <v>397</v>
      </c>
      <c r="D1856" s="240" t="s">
        <v>137</v>
      </c>
      <c r="E1856" s="240">
        <v>-18.239999999999998</v>
      </c>
      <c r="F1856" s="240">
        <v>1.1200000000000001</v>
      </c>
      <c r="G1856" s="240">
        <v>1013.95</v>
      </c>
      <c r="H1856" s="240">
        <v>-0.32500000000000001</v>
      </c>
      <c r="I1856" s="240">
        <v>-30.966999999999999</v>
      </c>
      <c r="J1856" s="240">
        <v>2.5000000000000001E-2</v>
      </c>
    </row>
    <row r="1857" spans="2:10">
      <c r="B1857" s="240" t="s">
        <v>86</v>
      </c>
      <c r="C1857" s="240">
        <v>397</v>
      </c>
      <c r="D1857" s="240" t="s">
        <v>138</v>
      </c>
      <c r="E1857" s="240">
        <v>-16.52</v>
      </c>
      <c r="F1857" s="240">
        <v>3.75</v>
      </c>
      <c r="G1857" s="240">
        <v>1091.1300000000001</v>
      </c>
      <c r="H1857" s="240">
        <v>-5.4969999999999999</v>
      </c>
      <c r="I1857" s="240">
        <v>-28.581</v>
      </c>
      <c r="J1857" s="240">
        <v>3.0000000000000001E-3</v>
      </c>
    </row>
    <row r="1858" spans="2:10">
      <c r="B1858" s="240" t="s">
        <v>86</v>
      </c>
      <c r="C1858" s="240">
        <v>397</v>
      </c>
      <c r="D1858" s="240" t="s">
        <v>139</v>
      </c>
      <c r="E1858" s="240">
        <v>-10.07</v>
      </c>
      <c r="F1858" s="240">
        <v>-1.98</v>
      </c>
      <c r="G1858" s="240">
        <v>1179.2</v>
      </c>
      <c r="H1858" s="240">
        <v>5.7990000000000004</v>
      </c>
      <c r="I1858" s="240">
        <v>-14.744999999999999</v>
      </c>
      <c r="J1858" s="240">
        <v>5.3999999999999999E-2</v>
      </c>
    </row>
    <row r="1859" spans="2:10">
      <c r="B1859" s="240" t="s">
        <v>86</v>
      </c>
      <c r="C1859" s="240">
        <v>397</v>
      </c>
      <c r="D1859" s="240" t="s">
        <v>140</v>
      </c>
      <c r="E1859" s="240">
        <v>-0.7</v>
      </c>
      <c r="F1859" s="240">
        <v>-1.41</v>
      </c>
      <c r="G1859" s="240">
        <v>1413.44</v>
      </c>
      <c r="H1859" s="240">
        <v>4.7809999999999997</v>
      </c>
      <c r="I1859" s="240">
        <v>2.5750000000000002</v>
      </c>
      <c r="J1859" s="240">
        <v>0.04</v>
      </c>
    </row>
    <row r="1860" spans="2:10">
      <c r="B1860" s="240" t="s">
        <v>86</v>
      </c>
      <c r="C1860" s="240">
        <v>397</v>
      </c>
      <c r="D1860" s="240" t="s">
        <v>141</v>
      </c>
      <c r="E1860" s="240">
        <v>-9.5500000000000007</v>
      </c>
      <c r="F1860" s="240">
        <v>-1.5</v>
      </c>
      <c r="G1860" s="240">
        <v>1191.43</v>
      </c>
      <c r="H1860" s="240">
        <v>4.92</v>
      </c>
      <c r="I1860" s="240">
        <v>-13.92</v>
      </c>
      <c r="J1860" s="240">
        <v>0.04</v>
      </c>
    </row>
    <row r="1861" spans="2:10">
      <c r="B1861" s="240" t="s">
        <v>86</v>
      </c>
      <c r="C1861" s="240">
        <v>397</v>
      </c>
      <c r="D1861" s="240" t="s">
        <v>142</v>
      </c>
      <c r="E1861" s="240">
        <v>-1.22</v>
      </c>
      <c r="F1861" s="240">
        <v>-1.9</v>
      </c>
      <c r="G1861" s="240">
        <v>1401.21</v>
      </c>
      <c r="H1861" s="240">
        <v>5.66</v>
      </c>
      <c r="I1861" s="240">
        <v>1.75</v>
      </c>
      <c r="J1861" s="240">
        <v>5.2999999999999999E-2</v>
      </c>
    </row>
    <row r="1862" spans="2:10">
      <c r="B1862" s="240" t="s">
        <v>86</v>
      </c>
      <c r="C1862" s="240">
        <v>397</v>
      </c>
      <c r="D1862" s="240" t="s">
        <v>143</v>
      </c>
      <c r="E1862" s="240">
        <v>-11.05</v>
      </c>
      <c r="F1862" s="240">
        <v>-2.9</v>
      </c>
      <c r="G1862" s="240">
        <v>1156.4000000000001</v>
      </c>
      <c r="H1862" s="240">
        <v>7.452</v>
      </c>
      <c r="I1862" s="240">
        <v>-16.295000000000002</v>
      </c>
      <c r="J1862" s="240">
        <v>7.9000000000000001E-2</v>
      </c>
    </row>
    <row r="1863" spans="2:10">
      <c r="B1863" s="240" t="s">
        <v>86</v>
      </c>
      <c r="C1863" s="240">
        <v>397</v>
      </c>
      <c r="D1863" s="240" t="s">
        <v>144</v>
      </c>
      <c r="E1863" s="240">
        <v>-1.68</v>
      </c>
      <c r="F1863" s="240">
        <v>-2.33</v>
      </c>
      <c r="G1863" s="240">
        <v>1390.63</v>
      </c>
      <c r="H1863" s="240">
        <v>6.4340000000000002</v>
      </c>
      <c r="I1863" s="240">
        <v>1.0249999999999999</v>
      </c>
      <c r="J1863" s="240">
        <v>6.5000000000000002E-2</v>
      </c>
    </row>
    <row r="1864" spans="2:10">
      <c r="B1864" s="240" t="s">
        <v>86</v>
      </c>
      <c r="C1864" s="240">
        <v>397</v>
      </c>
      <c r="D1864" s="240" t="s">
        <v>145</v>
      </c>
      <c r="E1864" s="240">
        <v>-10.53</v>
      </c>
      <c r="F1864" s="240">
        <v>-2.41</v>
      </c>
      <c r="G1864" s="240">
        <v>1168.6300000000001</v>
      </c>
      <c r="H1864" s="240">
        <v>6.5730000000000004</v>
      </c>
      <c r="I1864" s="240">
        <v>-15.47</v>
      </c>
      <c r="J1864" s="240">
        <v>6.5000000000000002E-2</v>
      </c>
    </row>
    <row r="1865" spans="2:10">
      <c r="B1865" s="240" t="s">
        <v>86</v>
      </c>
      <c r="C1865" s="240">
        <v>397</v>
      </c>
      <c r="D1865" s="240" t="s">
        <v>146</v>
      </c>
      <c r="E1865" s="240">
        <v>-2.2000000000000002</v>
      </c>
      <c r="F1865" s="240">
        <v>-2.81</v>
      </c>
      <c r="G1865" s="240">
        <v>1378.4</v>
      </c>
      <c r="H1865" s="240">
        <v>7.3129999999999997</v>
      </c>
      <c r="I1865" s="240">
        <v>0.2</v>
      </c>
      <c r="J1865" s="240">
        <v>7.8E-2</v>
      </c>
    </row>
    <row r="1866" spans="2:10">
      <c r="B1866" s="240" t="s">
        <v>86</v>
      </c>
      <c r="C1866" s="240">
        <v>397</v>
      </c>
      <c r="D1866" s="240" t="s">
        <v>147</v>
      </c>
      <c r="E1866" s="240">
        <v>-10.6</v>
      </c>
      <c r="F1866" s="240">
        <v>2.25</v>
      </c>
      <c r="G1866" s="240">
        <v>2022</v>
      </c>
      <c r="H1866" s="240">
        <v>-1.966</v>
      </c>
      <c r="I1866" s="240">
        <v>-15.625</v>
      </c>
      <c r="J1866" s="240">
        <v>5.3999999999999999E-2</v>
      </c>
    </row>
    <row r="1867" spans="2:10">
      <c r="B1867" s="240" t="s">
        <v>86</v>
      </c>
      <c r="C1867" s="240">
        <v>397</v>
      </c>
      <c r="D1867" s="240" t="s">
        <v>148</v>
      </c>
      <c r="E1867" s="240">
        <v>0.6</v>
      </c>
      <c r="F1867" s="240">
        <v>2.35</v>
      </c>
      <c r="G1867" s="240">
        <v>2214.08</v>
      </c>
      <c r="H1867" s="240">
        <v>-2.15</v>
      </c>
      <c r="I1867" s="240">
        <v>4.9509999999999996</v>
      </c>
      <c r="J1867" s="240">
        <v>5.2999999999999999E-2</v>
      </c>
    </row>
    <row r="1868" spans="2:10">
      <c r="B1868" s="240" t="s">
        <v>86</v>
      </c>
      <c r="C1868" s="240">
        <v>397</v>
      </c>
      <c r="D1868" s="240" t="s">
        <v>149</v>
      </c>
      <c r="E1868" s="240">
        <v>-5.78</v>
      </c>
      <c r="F1868" s="240">
        <v>0.62</v>
      </c>
      <c r="G1868" s="240">
        <v>2087.41</v>
      </c>
      <c r="H1868" s="240">
        <v>1.0880000000000001</v>
      </c>
      <c r="I1868" s="240">
        <v>-6.431</v>
      </c>
      <c r="J1868" s="240">
        <v>6.3E-2</v>
      </c>
    </row>
    <row r="1869" spans="2:10">
      <c r="B1869" s="240" t="s">
        <v>86</v>
      </c>
      <c r="C1869" s="240">
        <v>397</v>
      </c>
      <c r="D1869" s="240" t="s">
        <v>150</v>
      </c>
      <c r="E1869" s="240">
        <v>-4.2300000000000004</v>
      </c>
      <c r="F1869" s="240">
        <v>3.98</v>
      </c>
      <c r="G1869" s="240">
        <v>2148.67</v>
      </c>
      <c r="H1869" s="240">
        <v>-5.2050000000000001</v>
      </c>
      <c r="I1869" s="240">
        <v>-4.2430000000000003</v>
      </c>
      <c r="J1869" s="240">
        <v>4.2999999999999997E-2</v>
      </c>
    </row>
    <row r="1870" spans="2:10">
      <c r="B1870" s="240" t="s">
        <v>86</v>
      </c>
      <c r="C1870" s="240">
        <v>397</v>
      </c>
      <c r="D1870" s="240" t="s">
        <v>151</v>
      </c>
      <c r="E1870" s="240">
        <v>16.600000000000001</v>
      </c>
      <c r="F1870" s="240">
        <v>5.1100000000000003</v>
      </c>
      <c r="G1870" s="240">
        <v>1783.09</v>
      </c>
      <c r="H1870" s="240">
        <v>4.4029999999999996</v>
      </c>
      <c r="I1870" s="240">
        <v>33.103999999999999</v>
      </c>
      <c r="J1870" s="240">
        <v>0.1</v>
      </c>
    </row>
    <row r="1871" spans="2:10">
      <c r="B1871" s="240" t="s">
        <v>86</v>
      </c>
      <c r="C1871" s="240">
        <v>397</v>
      </c>
      <c r="D1871" s="240" t="s">
        <v>152</v>
      </c>
      <c r="E1871" s="240">
        <v>-23.6</v>
      </c>
      <c r="F1871" s="240">
        <v>-1.58</v>
      </c>
      <c r="G1871" s="240">
        <v>1021.24</v>
      </c>
      <c r="H1871" s="240">
        <v>-7.758</v>
      </c>
      <c r="I1871" s="240">
        <v>-40.418999999999997</v>
      </c>
      <c r="J1871" s="240">
        <v>-0.03</v>
      </c>
    </row>
    <row r="1872" spans="2:10">
      <c r="B1872" s="240" t="s">
        <v>86</v>
      </c>
      <c r="C1872" s="240">
        <v>397</v>
      </c>
      <c r="D1872" s="240" t="s">
        <v>153</v>
      </c>
      <c r="E1872" s="240">
        <v>8.16</v>
      </c>
      <c r="F1872" s="240">
        <v>7.36</v>
      </c>
      <c r="G1872" s="240">
        <v>1660.98</v>
      </c>
      <c r="H1872" s="240">
        <v>8.7479999999999993</v>
      </c>
      <c r="I1872" s="240">
        <v>16.972999999999999</v>
      </c>
      <c r="J1872" s="240">
        <v>0.108</v>
      </c>
    </row>
    <row r="1873" spans="2:10">
      <c r="B1873" s="240" t="s">
        <v>86</v>
      </c>
      <c r="C1873" s="240">
        <v>397</v>
      </c>
      <c r="D1873" s="240" t="s">
        <v>154</v>
      </c>
      <c r="E1873" s="240">
        <v>-15.15</v>
      </c>
      <c r="F1873" s="240">
        <v>-3.83</v>
      </c>
      <c r="G1873" s="240">
        <v>1143.3499999999999</v>
      </c>
      <c r="H1873" s="240">
        <v>-12.103</v>
      </c>
      <c r="I1873" s="240">
        <v>-24.288</v>
      </c>
      <c r="J1873" s="240">
        <v>-3.6999999999999998E-2</v>
      </c>
    </row>
    <row r="1874" spans="2:10">
      <c r="B1874" s="240" t="s">
        <v>86</v>
      </c>
      <c r="C1874" s="240">
        <v>397</v>
      </c>
      <c r="D1874" s="240" t="s">
        <v>155</v>
      </c>
      <c r="E1874" s="240">
        <v>38.08</v>
      </c>
      <c r="F1874" s="240">
        <v>10.050000000000001</v>
      </c>
      <c r="G1874" s="240">
        <v>2130.9899999999998</v>
      </c>
      <c r="H1874" s="240">
        <v>13.321</v>
      </c>
      <c r="I1874" s="240">
        <v>72.355000000000004</v>
      </c>
      <c r="J1874" s="240">
        <v>0.19800000000000001</v>
      </c>
    </row>
    <row r="1875" spans="2:10">
      <c r="B1875" s="240" t="s">
        <v>86</v>
      </c>
      <c r="C1875" s="240">
        <v>397</v>
      </c>
      <c r="D1875" s="240" t="s">
        <v>156</v>
      </c>
      <c r="E1875" s="240">
        <v>-45.07</v>
      </c>
      <c r="F1875" s="240">
        <v>-6.52</v>
      </c>
      <c r="G1875" s="240">
        <v>673.34</v>
      </c>
      <c r="H1875" s="240">
        <v>-16.675999999999998</v>
      </c>
      <c r="I1875" s="240">
        <v>-79.67</v>
      </c>
      <c r="J1875" s="240">
        <v>-0.128</v>
      </c>
    </row>
    <row r="1876" spans="2:10">
      <c r="B1876" s="240" t="s">
        <v>86</v>
      </c>
      <c r="C1876" s="240">
        <v>397</v>
      </c>
      <c r="D1876" s="240" t="s">
        <v>157</v>
      </c>
      <c r="E1876" s="240">
        <v>16.16</v>
      </c>
      <c r="F1876" s="240">
        <v>15.21</v>
      </c>
      <c r="G1876" s="240">
        <v>1831.75</v>
      </c>
      <c r="H1876" s="240">
        <v>23.158999999999999</v>
      </c>
      <c r="I1876" s="240">
        <v>30.923999999999999</v>
      </c>
      <c r="J1876" s="240">
        <v>0.21199999999999999</v>
      </c>
    </row>
    <row r="1877" spans="2:10">
      <c r="B1877" s="240" t="s">
        <v>86</v>
      </c>
      <c r="C1877" s="240">
        <v>397</v>
      </c>
      <c r="D1877" s="240" t="s">
        <v>158</v>
      </c>
      <c r="E1877" s="240">
        <v>-23.15</v>
      </c>
      <c r="F1877" s="240">
        <v>-11.68</v>
      </c>
      <c r="G1877" s="240">
        <v>972.58</v>
      </c>
      <c r="H1877" s="240">
        <v>-26.513999999999999</v>
      </c>
      <c r="I1877" s="240">
        <v>-38.238999999999997</v>
      </c>
      <c r="J1877" s="240">
        <v>-0.14199999999999999</v>
      </c>
    </row>
    <row r="1878" spans="2:10">
      <c r="B1878" s="240" t="s">
        <v>86</v>
      </c>
      <c r="C1878" s="240">
        <v>400</v>
      </c>
      <c r="D1878" s="240" t="s">
        <v>87</v>
      </c>
      <c r="E1878" s="240">
        <v>-13.13</v>
      </c>
      <c r="F1878" s="240">
        <v>-0.33</v>
      </c>
      <c r="G1878" s="240">
        <v>157.5</v>
      </c>
      <c r="H1878" s="240">
        <v>0.89200000000000002</v>
      </c>
      <c r="I1878" s="240">
        <v>-26.6</v>
      </c>
      <c r="J1878" s="240">
        <v>2.3E-2</v>
      </c>
    </row>
    <row r="1879" spans="2:10">
      <c r="B1879" s="240" t="s">
        <v>86</v>
      </c>
      <c r="C1879" s="240">
        <v>400</v>
      </c>
      <c r="D1879" s="240" t="s">
        <v>88</v>
      </c>
      <c r="E1879" s="240">
        <v>-0.28999999999999998</v>
      </c>
      <c r="F1879" s="240">
        <v>-3.83</v>
      </c>
      <c r="G1879" s="240">
        <v>184.46</v>
      </c>
      <c r="H1879" s="240">
        <v>7.2889999999999997</v>
      </c>
      <c r="I1879" s="240">
        <v>-0.93100000000000005</v>
      </c>
      <c r="J1879" s="240">
        <v>1.2E-2</v>
      </c>
    </row>
    <row r="1880" spans="2:10">
      <c r="B1880" s="240" t="s">
        <v>86</v>
      </c>
      <c r="C1880" s="240">
        <v>400</v>
      </c>
      <c r="D1880" s="240" t="s">
        <v>89</v>
      </c>
      <c r="E1880" s="240">
        <v>-11.95</v>
      </c>
      <c r="F1880" s="240">
        <v>0.94</v>
      </c>
      <c r="G1880" s="240">
        <v>126.54</v>
      </c>
      <c r="H1880" s="240">
        <v>-1.3220000000000001</v>
      </c>
      <c r="I1880" s="240">
        <v>-24.367999999999999</v>
      </c>
      <c r="J1880" s="240">
        <v>-2.1000000000000001E-2</v>
      </c>
    </row>
    <row r="1881" spans="2:10">
      <c r="B1881" s="240" t="s">
        <v>86</v>
      </c>
      <c r="C1881" s="240">
        <v>400</v>
      </c>
      <c r="D1881" s="240" t="s">
        <v>90</v>
      </c>
      <c r="E1881" s="240">
        <v>-0.96</v>
      </c>
      <c r="F1881" s="240">
        <v>-4.55</v>
      </c>
      <c r="G1881" s="240">
        <v>201.8</v>
      </c>
      <c r="H1881" s="240">
        <v>8.5380000000000003</v>
      </c>
      <c r="I1881" s="240">
        <v>-2.19</v>
      </c>
      <c r="J1881" s="240">
        <v>3.6999999999999998E-2</v>
      </c>
    </row>
    <row r="1882" spans="2:10">
      <c r="B1882" s="240" t="s">
        <v>86</v>
      </c>
      <c r="C1882" s="240">
        <v>400</v>
      </c>
      <c r="D1882" s="240" t="s">
        <v>12</v>
      </c>
      <c r="E1882" s="240">
        <v>-9003.85</v>
      </c>
      <c r="F1882" s="240">
        <v>38.49</v>
      </c>
      <c r="G1882" s="240">
        <v>80566.58</v>
      </c>
      <c r="H1882" s="240">
        <v>105.18300000000001</v>
      </c>
      <c r="I1882" s="240">
        <v>-17938.986000000001</v>
      </c>
      <c r="J1882" s="240">
        <v>4.6230000000000002</v>
      </c>
    </row>
    <row r="1883" spans="2:10">
      <c r="B1883" s="240" t="s">
        <v>86</v>
      </c>
      <c r="C1883" s="240">
        <v>400</v>
      </c>
      <c r="D1883" s="240" t="s">
        <v>13</v>
      </c>
      <c r="E1883" s="240">
        <v>-190.24</v>
      </c>
      <c r="F1883" s="240">
        <v>-2811.75</v>
      </c>
      <c r="G1883" s="240">
        <v>101037.74</v>
      </c>
      <c r="H1883" s="240">
        <v>5213.3519999999999</v>
      </c>
      <c r="I1883" s="240">
        <v>-568.56500000000005</v>
      </c>
      <c r="J1883" s="240">
        <v>6.1420000000000003</v>
      </c>
    </row>
    <row r="1884" spans="2:10">
      <c r="B1884" s="240" t="s">
        <v>86</v>
      </c>
      <c r="C1884" s="240">
        <v>400</v>
      </c>
      <c r="D1884" s="240" t="s">
        <v>14</v>
      </c>
      <c r="E1884" s="240">
        <v>240.77</v>
      </c>
      <c r="F1884" s="240">
        <v>257.27999999999997</v>
      </c>
      <c r="G1884" s="240">
        <v>-4824.21</v>
      </c>
      <c r="H1884" s="240">
        <v>-445.24099999999999</v>
      </c>
      <c r="I1884" s="240">
        <v>449.233</v>
      </c>
      <c r="J1884" s="240">
        <v>-8.8390000000000004</v>
      </c>
    </row>
    <row r="1885" spans="2:10">
      <c r="B1885" s="240" t="s">
        <v>86</v>
      </c>
      <c r="C1885" s="240">
        <v>400</v>
      </c>
      <c r="D1885" s="240" t="s">
        <v>91</v>
      </c>
      <c r="E1885" s="240">
        <v>13.93</v>
      </c>
      <c r="F1885" s="240">
        <v>1.52</v>
      </c>
      <c r="G1885" s="240">
        <v>113.6</v>
      </c>
      <c r="H1885" s="240">
        <v>2.544</v>
      </c>
      <c r="I1885" s="240">
        <v>27.074999999999999</v>
      </c>
      <c r="J1885" s="240">
        <v>4.7E-2</v>
      </c>
    </row>
    <row r="1886" spans="2:10">
      <c r="B1886" s="240" t="s">
        <v>86</v>
      </c>
      <c r="C1886" s="240">
        <v>400</v>
      </c>
      <c r="D1886" s="240" t="s">
        <v>92</v>
      </c>
      <c r="E1886" s="240">
        <v>2.33</v>
      </c>
      <c r="F1886" s="240">
        <v>5.25</v>
      </c>
      <c r="G1886" s="240">
        <v>157.47999999999999</v>
      </c>
      <c r="H1886" s="240">
        <v>9.3140000000000001</v>
      </c>
      <c r="I1886" s="240">
        <v>4.47</v>
      </c>
      <c r="J1886" s="240">
        <v>5.8000000000000003E-2</v>
      </c>
    </row>
    <row r="1887" spans="2:10">
      <c r="B1887" s="240" t="s">
        <v>86</v>
      </c>
      <c r="C1887" s="240">
        <v>400</v>
      </c>
      <c r="D1887" s="240" t="s">
        <v>93</v>
      </c>
      <c r="E1887" s="240">
        <v>35.71</v>
      </c>
      <c r="F1887" s="240">
        <v>3.92</v>
      </c>
      <c r="G1887" s="240">
        <v>264.56</v>
      </c>
      <c r="H1887" s="240">
        <v>6.5819999999999999</v>
      </c>
      <c r="I1887" s="240">
        <v>68.998999999999995</v>
      </c>
      <c r="J1887" s="240">
        <v>0.121</v>
      </c>
    </row>
    <row r="1888" spans="2:10">
      <c r="B1888" s="240" t="s">
        <v>86</v>
      </c>
      <c r="C1888" s="240">
        <v>400</v>
      </c>
      <c r="D1888" s="240" t="s">
        <v>94</v>
      </c>
      <c r="E1888" s="240">
        <v>5.89</v>
      </c>
      <c r="F1888" s="240">
        <v>12.6</v>
      </c>
      <c r="G1888" s="240">
        <v>319.57</v>
      </c>
      <c r="H1888" s="240">
        <v>22.14</v>
      </c>
      <c r="I1888" s="240">
        <v>11.185</v>
      </c>
      <c r="J1888" s="240">
        <v>0.14000000000000001</v>
      </c>
    </row>
    <row r="1889" spans="2:10">
      <c r="B1889" s="240" t="s">
        <v>86</v>
      </c>
      <c r="C1889" s="240">
        <v>400</v>
      </c>
      <c r="D1889" s="240" t="s">
        <v>95</v>
      </c>
      <c r="E1889" s="240">
        <v>1.82</v>
      </c>
      <c r="F1889" s="240">
        <v>0.15</v>
      </c>
      <c r="G1889" s="240">
        <v>2409.61</v>
      </c>
      <c r="H1889" s="240">
        <v>-0.39200000000000002</v>
      </c>
      <c r="I1889" s="240">
        <v>1.3260000000000001</v>
      </c>
      <c r="J1889" s="240">
        <v>3.5000000000000003E-2</v>
      </c>
    </row>
    <row r="1890" spans="2:10">
      <c r="B1890" s="240" t="s">
        <v>86</v>
      </c>
      <c r="C1890" s="240">
        <v>400</v>
      </c>
      <c r="D1890" s="240" t="s">
        <v>96</v>
      </c>
      <c r="E1890" s="240">
        <v>1.82</v>
      </c>
      <c r="F1890" s="240">
        <v>0.15</v>
      </c>
      <c r="G1890" s="240">
        <v>2409.61</v>
      </c>
      <c r="H1890" s="240">
        <v>-0.39200000000000002</v>
      </c>
      <c r="I1890" s="240">
        <v>1.3260000000000001</v>
      </c>
      <c r="J1890" s="240">
        <v>3.5000000000000003E-2</v>
      </c>
    </row>
    <row r="1891" spans="2:10">
      <c r="B1891" s="240" t="s">
        <v>86</v>
      </c>
      <c r="C1891" s="240">
        <v>400</v>
      </c>
      <c r="D1891" s="240" t="s">
        <v>97</v>
      </c>
      <c r="E1891" s="240">
        <v>-3.23</v>
      </c>
      <c r="F1891" s="240">
        <v>0.04</v>
      </c>
      <c r="G1891" s="240">
        <v>25.06</v>
      </c>
      <c r="H1891" s="240">
        <v>-1.6E-2</v>
      </c>
      <c r="I1891" s="240">
        <v>-6.3419999999999996</v>
      </c>
      <c r="J1891" s="240">
        <v>0</v>
      </c>
    </row>
    <row r="1892" spans="2:10">
      <c r="B1892" s="240" t="s">
        <v>86</v>
      </c>
      <c r="C1892" s="240">
        <v>400</v>
      </c>
      <c r="D1892" s="240" t="s">
        <v>98</v>
      </c>
      <c r="E1892" s="240">
        <v>-0.19</v>
      </c>
      <c r="F1892" s="240">
        <v>-1.19</v>
      </c>
      <c r="G1892" s="240">
        <v>34.590000000000003</v>
      </c>
      <c r="H1892" s="240">
        <v>2.1080000000000001</v>
      </c>
      <c r="I1892" s="240">
        <v>-0.41599999999999998</v>
      </c>
      <c r="J1892" s="240">
        <v>6.0000000000000001E-3</v>
      </c>
    </row>
    <row r="1893" spans="2:10">
      <c r="B1893" s="240" t="s">
        <v>86</v>
      </c>
      <c r="C1893" s="240">
        <v>400</v>
      </c>
      <c r="D1893" s="240" t="s">
        <v>99</v>
      </c>
      <c r="E1893" s="240">
        <v>-14.63</v>
      </c>
      <c r="F1893" s="240">
        <v>-1.29</v>
      </c>
      <c r="G1893" s="240">
        <v>2647.51</v>
      </c>
      <c r="H1893" s="240">
        <v>2.6709999999999998</v>
      </c>
      <c r="I1893" s="240">
        <v>-31.895</v>
      </c>
      <c r="J1893" s="240">
        <v>6.2E-2</v>
      </c>
    </row>
    <row r="1894" spans="2:10">
      <c r="B1894" s="240" t="s">
        <v>86</v>
      </c>
      <c r="C1894" s="240">
        <v>400</v>
      </c>
      <c r="D1894" s="240" t="s">
        <v>100</v>
      </c>
      <c r="E1894" s="240">
        <v>-14.46</v>
      </c>
      <c r="F1894" s="240">
        <v>1.01</v>
      </c>
      <c r="G1894" s="240">
        <v>2536.84</v>
      </c>
      <c r="H1894" s="240">
        <v>-1.7030000000000001</v>
      </c>
      <c r="I1894" s="240">
        <v>-31.337</v>
      </c>
      <c r="J1894" s="240">
        <v>5.5E-2</v>
      </c>
    </row>
    <row r="1895" spans="2:10">
      <c r="B1895" s="240" t="s">
        <v>86</v>
      </c>
      <c r="C1895" s="240">
        <v>400</v>
      </c>
      <c r="D1895" s="240" t="s">
        <v>101</v>
      </c>
      <c r="E1895" s="240">
        <v>-14.83</v>
      </c>
      <c r="F1895" s="240">
        <v>-1.51</v>
      </c>
      <c r="G1895" s="240">
        <v>2652.71</v>
      </c>
      <c r="H1895" s="240">
        <v>3.0449999999999999</v>
      </c>
      <c r="I1895" s="240">
        <v>-32.273000000000003</v>
      </c>
      <c r="J1895" s="240">
        <v>7.0000000000000007E-2</v>
      </c>
    </row>
    <row r="1896" spans="2:10">
      <c r="B1896" s="240" t="s">
        <v>86</v>
      </c>
      <c r="C1896" s="240">
        <v>400</v>
      </c>
      <c r="D1896" s="240" t="s">
        <v>102</v>
      </c>
      <c r="E1896" s="240">
        <v>-14.26</v>
      </c>
      <c r="F1896" s="240">
        <v>1.22</v>
      </c>
      <c r="G1896" s="240">
        <v>2531.64</v>
      </c>
      <c r="H1896" s="240">
        <v>-2.077</v>
      </c>
      <c r="I1896" s="240">
        <v>-30.959</v>
      </c>
      <c r="J1896" s="240">
        <v>4.8000000000000001E-2</v>
      </c>
    </row>
    <row r="1897" spans="2:10">
      <c r="B1897" s="240" t="s">
        <v>86</v>
      </c>
      <c r="C1897" s="240">
        <v>400</v>
      </c>
      <c r="D1897" s="240" t="s">
        <v>103</v>
      </c>
      <c r="E1897" s="240">
        <v>-13.45</v>
      </c>
      <c r="F1897" s="240">
        <v>-0.02</v>
      </c>
      <c r="G1897" s="240">
        <v>2616.56</v>
      </c>
      <c r="H1897" s="240">
        <v>0.45700000000000002</v>
      </c>
      <c r="I1897" s="240">
        <v>-29.664000000000001</v>
      </c>
      <c r="J1897" s="240">
        <v>1.7999999999999999E-2</v>
      </c>
    </row>
    <row r="1898" spans="2:10">
      <c r="B1898" s="240" t="s">
        <v>86</v>
      </c>
      <c r="C1898" s="240">
        <v>400</v>
      </c>
      <c r="D1898" s="240" t="s">
        <v>104</v>
      </c>
      <c r="E1898" s="240">
        <v>-13.28</v>
      </c>
      <c r="F1898" s="240">
        <v>2.27</v>
      </c>
      <c r="G1898" s="240">
        <v>2505.88</v>
      </c>
      <c r="H1898" s="240">
        <v>-3.9169999999999998</v>
      </c>
      <c r="I1898" s="240">
        <v>-29.105</v>
      </c>
      <c r="J1898" s="240">
        <v>1.0999999999999999E-2</v>
      </c>
    </row>
    <row r="1899" spans="2:10">
      <c r="B1899" s="240" t="s">
        <v>86</v>
      </c>
      <c r="C1899" s="240">
        <v>400</v>
      </c>
      <c r="D1899" s="240" t="s">
        <v>105</v>
      </c>
      <c r="E1899" s="240">
        <v>-13.65</v>
      </c>
      <c r="F1899" s="240">
        <v>-0.24</v>
      </c>
      <c r="G1899" s="240">
        <v>2621.76</v>
      </c>
      <c r="H1899" s="240">
        <v>0.83099999999999996</v>
      </c>
      <c r="I1899" s="240">
        <v>-30.042000000000002</v>
      </c>
      <c r="J1899" s="240">
        <v>2.5000000000000001E-2</v>
      </c>
    </row>
    <row r="1900" spans="2:10">
      <c r="B1900" s="240" t="s">
        <v>86</v>
      </c>
      <c r="C1900" s="240">
        <v>400</v>
      </c>
      <c r="D1900" s="240" t="s">
        <v>106</v>
      </c>
      <c r="E1900" s="240">
        <v>-13.08</v>
      </c>
      <c r="F1900" s="240">
        <v>2.4900000000000002</v>
      </c>
      <c r="G1900" s="240">
        <v>2500.6799999999998</v>
      </c>
      <c r="H1900" s="240">
        <v>-4.2910000000000004</v>
      </c>
      <c r="I1900" s="240">
        <v>-28.728000000000002</v>
      </c>
      <c r="J1900" s="240">
        <v>3.0000000000000001E-3</v>
      </c>
    </row>
    <row r="1901" spans="2:10">
      <c r="B1901" s="240" t="s">
        <v>86</v>
      </c>
      <c r="C1901" s="240">
        <v>400</v>
      </c>
      <c r="D1901" s="240" t="s">
        <v>107</v>
      </c>
      <c r="E1901" s="240">
        <v>18.100000000000001</v>
      </c>
      <c r="F1901" s="240">
        <v>-0.71</v>
      </c>
      <c r="G1901" s="240">
        <v>2282.39</v>
      </c>
      <c r="H1901" s="240">
        <v>0.91900000000000004</v>
      </c>
      <c r="I1901" s="240">
        <v>33.988999999999997</v>
      </c>
      <c r="J1901" s="240">
        <v>1.4999999999999999E-2</v>
      </c>
    </row>
    <row r="1902" spans="2:10">
      <c r="B1902" s="240" t="s">
        <v>86</v>
      </c>
      <c r="C1902" s="240">
        <v>400</v>
      </c>
      <c r="D1902" s="240" t="s">
        <v>108</v>
      </c>
      <c r="E1902" s="240">
        <v>18.27</v>
      </c>
      <c r="F1902" s="240">
        <v>1.59</v>
      </c>
      <c r="G1902" s="240">
        <v>2171.7199999999998</v>
      </c>
      <c r="H1902" s="240">
        <v>-3.4550000000000001</v>
      </c>
      <c r="I1902" s="240">
        <v>34.546999999999997</v>
      </c>
      <c r="J1902" s="240">
        <v>8.0000000000000002E-3</v>
      </c>
    </row>
    <row r="1903" spans="2:10">
      <c r="B1903" s="240" t="s">
        <v>86</v>
      </c>
      <c r="C1903" s="240">
        <v>400</v>
      </c>
      <c r="D1903" s="240" t="s">
        <v>109</v>
      </c>
      <c r="E1903" s="240">
        <v>17.899999999999999</v>
      </c>
      <c r="F1903" s="240">
        <v>-0.93</v>
      </c>
      <c r="G1903" s="240">
        <v>2287.59</v>
      </c>
      <c r="H1903" s="240">
        <v>1.2929999999999999</v>
      </c>
      <c r="I1903" s="240">
        <v>33.610999999999997</v>
      </c>
      <c r="J1903" s="240">
        <v>2.3E-2</v>
      </c>
    </row>
    <row r="1904" spans="2:10">
      <c r="B1904" s="240" t="s">
        <v>86</v>
      </c>
      <c r="C1904" s="240">
        <v>400</v>
      </c>
      <c r="D1904" s="240" t="s">
        <v>110</v>
      </c>
      <c r="E1904" s="240">
        <v>18.47</v>
      </c>
      <c r="F1904" s="240">
        <v>1.8</v>
      </c>
      <c r="G1904" s="240">
        <v>2166.5100000000002</v>
      </c>
      <c r="H1904" s="240">
        <v>-3.8290000000000002</v>
      </c>
      <c r="I1904" s="240">
        <v>34.924999999999997</v>
      </c>
      <c r="J1904" s="240">
        <v>1E-3</v>
      </c>
    </row>
    <row r="1905" spans="2:10">
      <c r="B1905" s="240" t="s">
        <v>86</v>
      </c>
      <c r="C1905" s="240">
        <v>400</v>
      </c>
      <c r="D1905" s="240" t="s">
        <v>111</v>
      </c>
      <c r="E1905" s="240">
        <v>16.920000000000002</v>
      </c>
      <c r="F1905" s="240">
        <v>-1.98</v>
      </c>
      <c r="G1905" s="240">
        <v>2313.34</v>
      </c>
      <c r="H1905" s="240">
        <v>3.133</v>
      </c>
      <c r="I1905" s="240">
        <v>31.757000000000001</v>
      </c>
      <c r="J1905" s="240">
        <v>5.8999999999999997E-2</v>
      </c>
    </row>
    <row r="1906" spans="2:10">
      <c r="B1906" s="240" t="s">
        <v>86</v>
      </c>
      <c r="C1906" s="240">
        <v>400</v>
      </c>
      <c r="D1906" s="240" t="s">
        <v>112</v>
      </c>
      <c r="E1906" s="240">
        <v>17.09</v>
      </c>
      <c r="F1906" s="240">
        <v>0.32</v>
      </c>
      <c r="G1906" s="240">
        <v>2202.67</v>
      </c>
      <c r="H1906" s="240">
        <v>-1.2410000000000001</v>
      </c>
      <c r="I1906" s="240">
        <v>32.316000000000003</v>
      </c>
      <c r="J1906" s="240">
        <v>5.2999999999999999E-2</v>
      </c>
    </row>
    <row r="1907" spans="2:10">
      <c r="B1907" s="240" t="s">
        <v>86</v>
      </c>
      <c r="C1907" s="240">
        <v>400</v>
      </c>
      <c r="D1907" s="240" t="s">
        <v>113</v>
      </c>
      <c r="E1907" s="240">
        <v>16.72</v>
      </c>
      <c r="F1907" s="240">
        <v>-2.19</v>
      </c>
      <c r="G1907" s="240">
        <v>2318.5500000000002</v>
      </c>
      <c r="H1907" s="240">
        <v>3.5070000000000001</v>
      </c>
      <c r="I1907" s="240">
        <v>31.38</v>
      </c>
      <c r="J1907" s="240">
        <v>6.7000000000000004E-2</v>
      </c>
    </row>
    <row r="1908" spans="2:10">
      <c r="B1908" s="240" t="s">
        <v>86</v>
      </c>
      <c r="C1908" s="240">
        <v>400</v>
      </c>
      <c r="D1908" s="240" t="s">
        <v>114</v>
      </c>
      <c r="E1908" s="240">
        <v>17.29</v>
      </c>
      <c r="F1908" s="240">
        <v>0.53</v>
      </c>
      <c r="G1908" s="240">
        <v>2197.4699999999998</v>
      </c>
      <c r="H1908" s="240">
        <v>-1.615</v>
      </c>
      <c r="I1908" s="240">
        <v>32.694000000000003</v>
      </c>
      <c r="J1908" s="240">
        <v>4.4999999999999998E-2</v>
      </c>
    </row>
    <row r="1909" spans="2:10">
      <c r="B1909" s="240" t="s">
        <v>86</v>
      </c>
      <c r="C1909" s="240">
        <v>400</v>
      </c>
      <c r="D1909" s="240" t="s">
        <v>115</v>
      </c>
      <c r="E1909" s="240">
        <v>-2.6</v>
      </c>
      <c r="F1909" s="240">
        <v>-4.97</v>
      </c>
      <c r="G1909" s="240">
        <v>2675.91</v>
      </c>
      <c r="H1909" s="240">
        <v>9.2720000000000002</v>
      </c>
      <c r="I1909" s="240">
        <v>-8.0009999999999994</v>
      </c>
      <c r="J1909" s="240">
        <v>0.06</v>
      </c>
    </row>
    <row r="1910" spans="2:10">
      <c r="B1910" s="240" t="s">
        <v>86</v>
      </c>
      <c r="C1910" s="240">
        <v>400</v>
      </c>
      <c r="D1910" s="240" t="s">
        <v>116</v>
      </c>
      <c r="E1910" s="240">
        <v>5.28</v>
      </c>
      <c r="F1910" s="240">
        <v>-4.7699999999999996</v>
      </c>
      <c r="G1910" s="240">
        <v>2581.41</v>
      </c>
      <c r="H1910" s="240">
        <v>8.7370000000000001</v>
      </c>
      <c r="I1910" s="240">
        <v>7.9589999999999996</v>
      </c>
      <c r="J1910" s="240">
        <v>4.5999999999999999E-2</v>
      </c>
    </row>
    <row r="1911" spans="2:10">
      <c r="B1911" s="240" t="s">
        <v>86</v>
      </c>
      <c r="C1911" s="240">
        <v>400</v>
      </c>
      <c r="D1911" s="240" t="s">
        <v>117</v>
      </c>
      <c r="E1911" s="240">
        <v>-2.2400000000000002</v>
      </c>
      <c r="F1911" s="240">
        <v>-4.59</v>
      </c>
      <c r="G1911" s="240">
        <v>2666.62</v>
      </c>
      <c r="H1911" s="240">
        <v>8.6080000000000005</v>
      </c>
      <c r="I1911" s="240">
        <v>-7.3319999999999999</v>
      </c>
      <c r="J1911" s="240">
        <v>4.7E-2</v>
      </c>
    </row>
    <row r="1912" spans="2:10">
      <c r="B1912" s="240" t="s">
        <v>86</v>
      </c>
      <c r="C1912" s="240">
        <v>400</v>
      </c>
      <c r="D1912" s="240" t="s">
        <v>118</v>
      </c>
      <c r="E1912" s="240">
        <v>4.93</v>
      </c>
      <c r="F1912" s="240">
        <v>-5.15</v>
      </c>
      <c r="G1912" s="240">
        <v>2590.69</v>
      </c>
      <c r="H1912" s="240">
        <v>9.4009999999999998</v>
      </c>
      <c r="I1912" s="240">
        <v>7.2889999999999997</v>
      </c>
      <c r="J1912" s="240">
        <v>5.8999999999999997E-2</v>
      </c>
    </row>
    <row r="1913" spans="2:10">
      <c r="B1913" s="240" t="s">
        <v>86</v>
      </c>
      <c r="C1913" s="240">
        <v>400</v>
      </c>
      <c r="D1913" s="240" t="s">
        <v>119</v>
      </c>
      <c r="E1913" s="240">
        <v>-3.26</v>
      </c>
      <c r="F1913" s="240">
        <v>-5.69</v>
      </c>
      <c r="G1913" s="240">
        <v>2693.25</v>
      </c>
      <c r="H1913" s="240">
        <v>10.521000000000001</v>
      </c>
      <c r="I1913" s="240">
        <v>-9.26</v>
      </c>
      <c r="J1913" s="240">
        <v>8.5000000000000006E-2</v>
      </c>
    </row>
    <row r="1914" spans="2:10">
      <c r="B1914" s="240" t="s">
        <v>86</v>
      </c>
      <c r="C1914" s="240">
        <v>400</v>
      </c>
      <c r="D1914" s="240" t="s">
        <v>120</v>
      </c>
      <c r="E1914" s="240">
        <v>4.62</v>
      </c>
      <c r="F1914" s="240">
        <v>-5.49</v>
      </c>
      <c r="G1914" s="240">
        <v>2598.75</v>
      </c>
      <c r="H1914" s="240">
        <v>9.9860000000000007</v>
      </c>
      <c r="I1914" s="240">
        <v>6.7</v>
      </c>
      <c r="J1914" s="240">
        <v>7.0999999999999994E-2</v>
      </c>
    </row>
    <row r="1915" spans="2:10">
      <c r="B1915" s="240" t="s">
        <v>86</v>
      </c>
      <c r="C1915" s="240">
        <v>400</v>
      </c>
      <c r="D1915" s="240" t="s">
        <v>121</v>
      </c>
      <c r="E1915" s="240">
        <v>-2.91</v>
      </c>
      <c r="F1915" s="240">
        <v>-5.31</v>
      </c>
      <c r="G1915" s="240">
        <v>2683.96</v>
      </c>
      <c r="H1915" s="240">
        <v>9.8569999999999993</v>
      </c>
      <c r="I1915" s="240">
        <v>-8.59</v>
      </c>
      <c r="J1915" s="240">
        <v>7.1999999999999995E-2</v>
      </c>
    </row>
    <row r="1916" spans="2:10">
      <c r="B1916" s="240" t="s">
        <v>86</v>
      </c>
      <c r="C1916" s="240">
        <v>400</v>
      </c>
      <c r="D1916" s="240" t="s">
        <v>122</v>
      </c>
      <c r="E1916" s="240">
        <v>4.26</v>
      </c>
      <c r="F1916" s="240">
        <v>-5.87</v>
      </c>
      <c r="G1916" s="240">
        <v>2608.0300000000002</v>
      </c>
      <c r="H1916" s="240">
        <v>10.65</v>
      </c>
      <c r="I1916" s="240">
        <v>6.0309999999999997</v>
      </c>
      <c r="J1916" s="240">
        <v>8.4000000000000005E-2</v>
      </c>
    </row>
    <row r="1917" spans="2:10">
      <c r="B1917" s="240" t="s">
        <v>86</v>
      </c>
      <c r="C1917" s="240">
        <v>400</v>
      </c>
      <c r="D1917" s="240" t="s">
        <v>123</v>
      </c>
      <c r="E1917" s="240">
        <v>-1.64</v>
      </c>
      <c r="F1917" s="240">
        <v>5.07</v>
      </c>
      <c r="G1917" s="240">
        <v>2237.8200000000002</v>
      </c>
      <c r="H1917" s="240">
        <v>-9.5210000000000008</v>
      </c>
      <c r="I1917" s="240">
        <v>-5.3070000000000004</v>
      </c>
      <c r="J1917" s="240">
        <v>2.4E-2</v>
      </c>
    </row>
    <row r="1918" spans="2:10">
      <c r="B1918" s="240" t="s">
        <v>86</v>
      </c>
      <c r="C1918" s="240">
        <v>400</v>
      </c>
      <c r="D1918" s="240" t="s">
        <v>124</v>
      </c>
      <c r="E1918" s="240">
        <v>6.24</v>
      </c>
      <c r="F1918" s="240">
        <v>5.27</v>
      </c>
      <c r="G1918" s="240">
        <v>2143.3200000000002</v>
      </c>
      <c r="H1918" s="240">
        <v>-10.055999999999999</v>
      </c>
      <c r="I1918" s="240">
        <v>10.653</v>
      </c>
      <c r="J1918" s="240">
        <v>0.01</v>
      </c>
    </row>
    <row r="1919" spans="2:10">
      <c r="B1919" s="240" t="s">
        <v>86</v>
      </c>
      <c r="C1919" s="240">
        <v>400</v>
      </c>
      <c r="D1919" s="240" t="s">
        <v>125</v>
      </c>
      <c r="E1919" s="240">
        <v>-1.29</v>
      </c>
      <c r="F1919" s="240">
        <v>5.45</v>
      </c>
      <c r="G1919" s="240">
        <v>2228.5300000000002</v>
      </c>
      <c r="H1919" s="240">
        <v>-10.185</v>
      </c>
      <c r="I1919" s="240">
        <v>-4.6369999999999996</v>
      </c>
      <c r="J1919" s="240">
        <v>1.0999999999999999E-2</v>
      </c>
    </row>
    <row r="1920" spans="2:10">
      <c r="B1920" s="240" t="s">
        <v>86</v>
      </c>
      <c r="C1920" s="240">
        <v>400</v>
      </c>
      <c r="D1920" s="240" t="s">
        <v>126</v>
      </c>
      <c r="E1920" s="240">
        <v>5.88</v>
      </c>
      <c r="F1920" s="240">
        <v>4.8899999999999997</v>
      </c>
      <c r="G1920" s="240">
        <v>2152.61</v>
      </c>
      <c r="H1920" s="240">
        <v>-9.3919999999999995</v>
      </c>
      <c r="I1920" s="240">
        <v>9.984</v>
      </c>
      <c r="J1920" s="240">
        <v>2.4E-2</v>
      </c>
    </row>
    <row r="1921" spans="2:10">
      <c r="B1921" s="240" t="s">
        <v>86</v>
      </c>
      <c r="C1921" s="240">
        <v>400</v>
      </c>
      <c r="D1921" s="240" t="s">
        <v>127</v>
      </c>
      <c r="E1921" s="240">
        <v>-0.97</v>
      </c>
      <c r="F1921" s="240">
        <v>5.78</v>
      </c>
      <c r="G1921" s="240">
        <v>2220.48</v>
      </c>
      <c r="H1921" s="240">
        <v>-10.77</v>
      </c>
      <c r="I1921" s="240">
        <v>-4.048</v>
      </c>
      <c r="J1921" s="240">
        <v>-1E-3</v>
      </c>
    </row>
    <row r="1922" spans="2:10">
      <c r="B1922" s="240" t="s">
        <v>86</v>
      </c>
      <c r="C1922" s="240">
        <v>400</v>
      </c>
      <c r="D1922" s="240" t="s">
        <v>128</v>
      </c>
      <c r="E1922" s="240">
        <v>6.9</v>
      </c>
      <c r="F1922" s="240">
        <v>5.98</v>
      </c>
      <c r="G1922" s="240">
        <v>2125.98</v>
      </c>
      <c r="H1922" s="240">
        <v>-11.305</v>
      </c>
      <c r="I1922" s="240">
        <v>11.912000000000001</v>
      </c>
      <c r="J1922" s="240">
        <v>-1.4999999999999999E-2</v>
      </c>
    </row>
    <row r="1923" spans="2:10">
      <c r="B1923" s="240" t="s">
        <v>86</v>
      </c>
      <c r="C1923" s="240">
        <v>400</v>
      </c>
      <c r="D1923" s="240" t="s">
        <v>129</v>
      </c>
      <c r="E1923" s="240">
        <v>-0.62</v>
      </c>
      <c r="F1923" s="240">
        <v>6.16</v>
      </c>
      <c r="G1923" s="240">
        <v>2211.19</v>
      </c>
      <c r="H1923" s="240">
        <v>-11.433999999999999</v>
      </c>
      <c r="I1923" s="240">
        <v>-3.3780000000000001</v>
      </c>
      <c r="J1923" s="240">
        <v>-1.4E-2</v>
      </c>
    </row>
    <row r="1924" spans="2:10">
      <c r="B1924" s="240" t="s">
        <v>86</v>
      </c>
      <c r="C1924" s="240">
        <v>400</v>
      </c>
      <c r="D1924" s="240" t="s">
        <v>130</v>
      </c>
      <c r="E1924" s="240">
        <v>6.55</v>
      </c>
      <c r="F1924" s="240">
        <v>5.6</v>
      </c>
      <c r="G1924" s="240">
        <v>2135.27</v>
      </c>
      <c r="H1924" s="240">
        <v>-10.641</v>
      </c>
      <c r="I1924" s="240">
        <v>11.243</v>
      </c>
      <c r="J1924" s="240">
        <v>-1E-3</v>
      </c>
    </row>
    <row r="1925" spans="2:10">
      <c r="B1925" s="240" t="s">
        <v>86</v>
      </c>
      <c r="C1925" s="240">
        <v>400</v>
      </c>
      <c r="D1925" s="240" t="s">
        <v>131</v>
      </c>
      <c r="E1925" s="240">
        <v>-11.4</v>
      </c>
      <c r="F1925" s="240">
        <v>-1.33</v>
      </c>
      <c r="G1925" s="240">
        <v>2622.45</v>
      </c>
      <c r="H1925" s="240">
        <v>2.6869999999999998</v>
      </c>
      <c r="I1925" s="240">
        <v>-25.553000000000001</v>
      </c>
      <c r="J1925" s="240">
        <v>6.2E-2</v>
      </c>
    </row>
    <row r="1926" spans="2:10">
      <c r="B1926" s="240" t="s">
        <v>86</v>
      </c>
      <c r="C1926" s="240">
        <v>400</v>
      </c>
      <c r="D1926" s="240" t="s">
        <v>132</v>
      </c>
      <c r="E1926" s="240">
        <v>-11.22</v>
      </c>
      <c r="F1926" s="240">
        <v>0.97</v>
      </c>
      <c r="G1926" s="240">
        <v>2511.77</v>
      </c>
      <c r="H1926" s="240">
        <v>-1.6870000000000001</v>
      </c>
      <c r="I1926" s="240">
        <v>-24.994</v>
      </c>
      <c r="J1926" s="240">
        <v>5.5E-2</v>
      </c>
    </row>
    <row r="1927" spans="2:10">
      <c r="B1927" s="240" t="s">
        <v>86</v>
      </c>
      <c r="C1927" s="240">
        <v>400</v>
      </c>
      <c r="D1927" s="240" t="s">
        <v>133</v>
      </c>
      <c r="E1927" s="240">
        <v>-11.6</v>
      </c>
      <c r="F1927" s="240">
        <v>-1.55</v>
      </c>
      <c r="G1927" s="240">
        <v>2627.65</v>
      </c>
      <c r="H1927" s="240">
        <v>3.0609999999999999</v>
      </c>
      <c r="I1927" s="240">
        <v>-25.931000000000001</v>
      </c>
      <c r="J1927" s="240">
        <v>6.9000000000000006E-2</v>
      </c>
    </row>
    <row r="1928" spans="2:10">
      <c r="B1928" s="240" t="s">
        <v>86</v>
      </c>
      <c r="C1928" s="240">
        <v>400</v>
      </c>
      <c r="D1928" s="240" t="s">
        <v>134</v>
      </c>
      <c r="E1928" s="240">
        <v>-11.02</v>
      </c>
      <c r="F1928" s="240">
        <v>1.18</v>
      </c>
      <c r="G1928" s="240">
        <v>2506.5700000000002</v>
      </c>
      <c r="H1928" s="240">
        <v>-2.0609999999999999</v>
      </c>
      <c r="I1928" s="240">
        <v>-24.617000000000001</v>
      </c>
      <c r="J1928" s="240">
        <v>4.7E-2</v>
      </c>
    </row>
    <row r="1929" spans="2:10">
      <c r="B1929" s="240" t="s">
        <v>86</v>
      </c>
      <c r="C1929" s="240">
        <v>400</v>
      </c>
      <c r="D1929" s="240" t="s">
        <v>135</v>
      </c>
      <c r="E1929" s="240">
        <v>-10.220000000000001</v>
      </c>
      <c r="F1929" s="240">
        <v>-0.06</v>
      </c>
      <c r="G1929" s="240">
        <v>2591.4899999999998</v>
      </c>
      <c r="H1929" s="240">
        <v>0.47299999999999998</v>
      </c>
      <c r="I1929" s="240">
        <v>-23.321999999999999</v>
      </c>
      <c r="J1929" s="240">
        <v>1.7000000000000001E-2</v>
      </c>
    </row>
    <row r="1930" spans="2:10">
      <c r="B1930" s="240" t="s">
        <v>86</v>
      </c>
      <c r="C1930" s="240">
        <v>400</v>
      </c>
      <c r="D1930" s="240" t="s">
        <v>136</v>
      </c>
      <c r="E1930" s="240">
        <v>-10.039999999999999</v>
      </c>
      <c r="F1930" s="240">
        <v>2.23</v>
      </c>
      <c r="G1930" s="240">
        <v>2480.8200000000002</v>
      </c>
      <c r="H1930" s="240">
        <v>-3.9009999999999998</v>
      </c>
      <c r="I1930" s="240">
        <v>-22.763000000000002</v>
      </c>
      <c r="J1930" s="240">
        <v>0.01</v>
      </c>
    </row>
    <row r="1931" spans="2:10">
      <c r="B1931" s="240" t="s">
        <v>86</v>
      </c>
      <c r="C1931" s="240">
        <v>400</v>
      </c>
      <c r="D1931" s="240" t="s">
        <v>137</v>
      </c>
      <c r="E1931" s="240">
        <v>-10.41</v>
      </c>
      <c r="F1931" s="240">
        <v>-0.28000000000000003</v>
      </c>
      <c r="G1931" s="240">
        <v>2596.6999999999998</v>
      </c>
      <c r="H1931" s="240">
        <v>0.84699999999999998</v>
      </c>
      <c r="I1931" s="240">
        <v>-23.699000000000002</v>
      </c>
      <c r="J1931" s="240">
        <v>2.5000000000000001E-2</v>
      </c>
    </row>
    <row r="1932" spans="2:10">
      <c r="B1932" s="240" t="s">
        <v>86</v>
      </c>
      <c r="C1932" s="240">
        <v>400</v>
      </c>
      <c r="D1932" s="240" t="s">
        <v>138</v>
      </c>
      <c r="E1932" s="240">
        <v>-9.84</v>
      </c>
      <c r="F1932" s="240">
        <v>2.4500000000000002</v>
      </c>
      <c r="G1932" s="240">
        <v>2475.62</v>
      </c>
      <c r="H1932" s="240">
        <v>-4.2750000000000004</v>
      </c>
      <c r="I1932" s="240">
        <v>-22.385000000000002</v>
      </c>
      <c r="J1932" s="240">
        <v>3.0000000000000001E-3</v>
      </c>
    </row>
    <row r="1933" spans="2:10">
      <c r="B1933" s="240" t="s">
        <v>86</v>
      </c>
      <c r="C1933" s="240">
        <v>400</v>
      </c>
      <c r="D1933" s="240" t="s">
        <v>139</v>
      </c>
      <c r="E1933" s="240">
        <v>-2.41</v>
      </c>
      <c r="F1933" s="240">
        <v>-3.78</v>
      </c>
      <c r="G1933" s="240">
        <v>2641.32</v>
      </c>
      <c r="H1933" s="240">
        <v>7.165</v>
      </c>
      <c r="I1933" s="240">
        <v>-7.585</v>
      </c>
      <c r="J1933" s="240">
        <v>5.3999999999999999E-2</v>
      </c>
    </row>
    <row r="1934" spans="2:10">
      <c r="B1934" s="240" t="s">
        <v>86</v>
      </c>
      <c r="C1934" s="240">
        <v>400</v>
      </c>
      <c r="D1934" s="240" t="s">
        <v>140</v>
      </c>
      <c r="E1934" s="240">
        <v>5.47</v>
      </c>
      <c r="F1934" s="240">
        <v>-3.58</v>
      </c>
      <c r="G1934" s="240">
        <v>2546.8200000000002</v>
      </c>
      <c r="H1934" s="240">
        <v>6.6289999999999996</v>
      </c>
      <c r="I1934" s="240">
        <v>8.375</v>
      </c>
      <c r="J1934" s="240">
        <v>0.04</v>
      </c>
    </row>
    <row r="1935" spans="2:10">
      <c r="B1935" s="240" t="s">
        <v>86</v>
      </c>
      <c r="C1935" s="240">
        <v>400</v>
      </c>
      <c r="D1935" s="240" t="s">
        <v>141</v>
      </c>
      <c r="E1935" s="240">
        <v>-2.0499999999999998</v>
      </c>
      <c r="F1935" s="240">
        <v>-3.4</v>
      </c>
      <c r="G1935" s="240">
        <v>2632.03</v>
      </c>
      <c r="H1935" s="240">
        <v>6.5</v>
      </c>
      <c r="I1935" s="240">
        <v>-6.9160000000000004</v>
      </c>
      <c r="J1935" s="240">
        <v>0.04</v>
      </c>
    </row>
    <row r="1936" spans="2:10">
      <c r="B1936" s="240" t="s">
        <v>86</v>
      </c>
      <c r="C1936" s="240">
        <v>400</v>
      </c>
      <c r="D1936" s="240" t="s">
        <v>142</v>
      </c>
      <c r="E1936" s="240">
        <v>5.12</v>
      </c>
      <c r="F1936" s="240">
        <v>-3.96</v>
      </c>
      <c r="G1936" s="240">
        <v>2556.11</v>
      </c>
      <c r="H1936" s="240">
        <v>7.2939999999999996</v>
      </c>
      <c r="I1936" s="240">
        <v>7.7050000000000001</v>
      </c>
      <c r="J1936" s="240">
        <v>5.2999999999999999E-2</v>
      </c>
    </row>
    <row r="1937" spans="2:10">
      <c r="B1937" s="240" t="s">
        <v>86</v>
      </c>
      <c r="C1937" s="240">
        <v>400</v>
      </c>
      <c r="D1937" s="240" t="s">
        <v>143</v>
      </c>
      <c r="E1937" s="240">
        <v>-3.07</v>
      </c>
      <c r="F1937" s="240">
        <v>-4.5</v>
      </c>
      <c r="G1937" s="240">
        <v>2658.66</v>
      </c>
      <c r="H1937" s="240">
        <v>8.4130000000000003</v>
      </c>
      <c r="I1937" s="240">
        <v>-8.8439999999999994</v>
      </c>
      <c r="J1937" s="240">
        <v>7.9000000000000001E-2</v>
      </c>
    </row>
    <row r="1938" spans="2:10">
      <c r="B1938" s="240" t="s">
        <v>86</v>
      </c>
      <c r="C1938" s="240">
        <v>400</v>
      </c>
      <c r="D1938" s="240" t="s">
        <v>144</v>
      </c>
      <c r="E1938" s="240">
        <v>4.8</v>
      </c>
      <c r="F1938" s="240">
        <v>-4.3</v>
      </c>
      <c r="G1938" s="240">
        <v>2564.16</v>
      </c>
      <c r="H1938" s="240">
        <v>7.8780000000000001</v>
      </c>
      <c r="I1938" s="240">
        <v>7.1159999999999997</v>
      </c>
      <c r="J1938" s="240">
        <v>6.5000000000000002E-2</v>
      </c>
    </row>
    <row r="1939" spans="2:10">
      <c r="B1939" s="240" t="s">
        <v>86</v>
      </c>
      <c r="C1939" s="240">
        <v>400</v>
      </c>
      <c r="D1939" s="240" t="s">
        <v>145</v>
      </c>
      <c r="E1939" s="240">
        <v>-2.72</v>
      </c>
      <c r="F1939" s="240">
        <v>-4.12</v>
      </c>
      <c r="G1939" s="240">
        <v>2649.37</v>
      </c>
      <c r="H1939" s="240">
        <v>7.7489999999999997</v>
      </c>
      <c r="I1939" s="240">
        <v>-8.1739999999999995</v>
      </c>
      <c r="J1939" s="240">
        <v>6.5000000000000002E-2</v>
      </c>
    </row>
    <row r="1940" spans="2:10">
      <c r="B1940" s="240" t="s">
        <v>86</v>
      </c>
      <c r="C1940" s="240">
        <v>400</v>
      </c>
      <c r="D1940" s="240" t="s">
        <v>146</v>
      </c>
      <c r="E1940" s="240">
        <v>4.45</v>
      </c>
      <c r="F1940" s="240">
        <v>-4.68</v>
      </c>
      <c r="G1940" s="240">
        <v>2573.4499999999998</v>
      </c>
      <c r="H1940" s="240">
        <v>8.5419999999999998</v>
      </c>
      <c r="I1940" s="240">
        <v>6.4470000000000001</v>
      </c>
      <c r="J1940" s="240">
        <v>7.8E-2</v>
      </c>
    </row>
    <row r="1941" spans="2:10">
      <c r="B1941" s="240" t="s">
        <v>86</v>
      </c>
      <c r="C1941" s="240">
        <v>400</v>
      </c>
      <c r="D1941" s="240" t="s">
        <v>147</v>
      </c>
      <c r="E1941" s="240">
        <v>-2.81</v>
      </c>
      <c r="F1941" s="240">
        <v>-0.1</v>
      </c>
      <c r="G1941" s="240">
        <v>3730.94</v>
      </c>
      <c r="H1941" s="240">
        <v>-0.12</v>
      </c>
      <c r="I1941" s="240">
        <v>-8.35</v>
      </c>
      <c r="J1941" s="240">
        <v>5.3999999999999999E-2</v>
      </c>
    </row>
    <row r="1942" spans="2:10">
      <c r="B1942" s="240" t="s">
        <v>86</v>
      </c>
      <c r="C1942" s="240">
        <v>400</v>
      </c>
      <c r="D1942" s="240" t="s">
        <v>148</v>
      </c>
      <c r="E1942" s="240">
        <v>7.05</v>
      </c>
      <c r="F1942" s="240">
        <v>-0.23</v>
      </c>
      <c r="G1942" s="240">
        <v>3653.88</v>
      </c>
      <c r="H1942" s="240">
        <v>-6.0999999999999999E-2</v>
      </c>
      <c r="I1942" s="240">
        <v>11.026</v>
      </c>
      <c r="J1942" s="240">
        <v>5.2999999999999999E-2</v>
      </c>
    </row>
    <row r="1943" spans="2:10">
      <c r="B1943" s="240" t="s">
        <v>86</v>
      </c>
      <c r="C1943" s="240">
        <v>400</v>
      </c>
      <c r="D1943" s="240" t="s">
        <v>149</v>
      </c>
      <c r="E1943" s="240">
        <v>1.83</v>
      </c>
      <c r="F1943" s="240">
        <v>-1.98</v>
      </c>
      <c r="G1943" s="240">
        <v>3745.66</v>
      </c>
      <c r="H1943" s="240">
        <v>3.125</v>
      </c>
      <c r="I1943" s="240">
        <v>0.70199999999999996</v>
      </c>
      <c r="J1943" s="240">
        <v>6.3E-2</v>
      </c>
    </row>
    <row r="1944" spans="2:10">
      <c r="B1944" s="240" t="s">
        <v>86</v>
      </c>
      <c r="C1944" s="240">
        <v>400</v>
      </c>
      <c r="D1944" s="240" t="s">
        <v>150</v>
      </c>
      <c r="E1944" s="240">
        <v>2.4</v>
      </c>
      <c r="F1944" s="240">
        <v>1.64</v>
      </c>
      <c r="G1944" s="240">
        <v>3639.16</v>
      </c>
      <c r="H1944" s="240">
        <v>-3.3050000000000002</v>
      </c>
      <c r="I1944" s="240">
        <v>1.9750000000000001</v>
      </c>
      <c r="J1944" s="240">
        <v>4.2999999999999997E-2</v>
      </c>
    </row>
    <row r="1945" spans="2:10">
      <c r="B1945" s="240" t="s">
        <v>86</v>
      </c>
      <c r="C1945" s="240">
        <v>400</v>
      </c>
      <c r="D1945" s="240" t="s">
        <v>151</v>
      </c>
      <c r="E1945" s="240">
        <v>19.690000000000001</v>
      </c>
      <c r="F1945" s="240">
        <v>3.29</v>
      </c>
      <c r="G1945" s="240">
        <v>2595.52</v>
      </c>
      <c r="H1945" s="240">
        <v>4.9619999999999997</v>
      </c>
      <c r="I1945" s="240">
        <v>36.084000000000003</v>
      </c>
      <c r="J1945" s="240">
        <v>0.1</v>
      </c>
    </row>
    <row r="1946" spans="2:10">
      <c r="B1946" s="240" t="s">
        <v>86</v>
      </c>
      <c r="C1946" s="240">
        <v>400</v>
      </c>
      <c r="D1946" s="240" t="s">
        <v>152</v>
      </c>
      <c r="E1946" s="240">
        <v>-16.04</v>
      </c>
      <c r="F1946" s="240">
        <v>-2.99</v>
      </c>
      <c r="G1946" s="240">
        <v>2223.6999999999998</v>
      </c>
      <c r="H1946" s="240">
        <v>-5.7460000000000004</v>
      </c>
      <c r="I1946" s="240">
        <v>-33.432000000000002</v>
      </c>
      <c r="J1946" s="240">
        <v>-0.03</v>
      </c>
    </row>
    <row r="1947" spans="2:10">
      <c r="B1947" s="240" t="s">
        <v>86</v>
      </c>
      <c r="C1947" s="240">
        <v>400</v>
      </c>
      <c r="D1947" s="240" t="s">
        <v>153</v>
      </c>
      <c r="E1947" s="240">
        <v>11.56</v>
      </c>
      <c r="F1947" s="240">
        <v>5.89</v>
      </c>
      <c r="G1947" s="240">
        <v>2626.24</v>
      </c>
      <c r="H1947" s="240">
        <v>9.7010000000000005</v>
      </c>
      <c r="I1947" s="240">
        <v>20.260999999999999</v>
      </c>
      <c r="J1947" s="240">
        <v>0.108</v>
      </c>
    </row>
    <row r="1948" spans="2:10">
      <c r="B1948" s="240" t="s">
        <v>86</v>
      </c>
      <c r="C1948" s="240">
        <v>400</v>
      </c>
      <c r="D1948" s="240" t="s">
        <v>154</v>
      </c>
      <c r="E1948" s="240">
        <v>-7.92</v>
      </c>
      <c r="F1948" s="240">
        <v>-5.6</v>
      </c>
      <c r="G1948" s="240">
        <v>2192.9899999999998</v>
      </c>
      <c r="H1948" s="240">
        <v>-10.484999999999999</v>
      </c>
      <c r="I1948" s="240">
        <v>-17.608000000000001</v>
      </c>
      <c r="J1948" s="240">
        <v>-3.6999999999999998E-2</v>
      </c>
    </row>
    <row r="1949" spans="2:10">
      <c r="B1949" s="240" t="s">
        <v>86</v>
      </c>
      <c r="C1949" s="240">
        <v>400</v>
      </c>
      <c r="D1949" s="240" t="s">
        <v>155</v>
      </c>
      <c r="E1949" s="240">
        <v>39.299999999999997</v>
      </c>
      <c r="F1949" s="240">
        <v>7.85</v>
      </c>
      <c r="G1949" s="240">
        <v>2770.04</v>
      </c>
      <c r="H1949" s="240">
        <v>12.832000000000001</v>
      </c>
      <c r="I1949" s="240">
        <v>73.680999999999997</v>
      </c>
      <c r="J1949" s="240">
        <v>0.19800000000000001</v>
      </c>
    </row>
    <row r="1950" spans="2:10">
      <c r="B1950" s="240" t="s">
        <v>86</v>
      </c>
      <c r="C1950" s="240">
        <v>400</v>
      </c>
      <c r="D1950" s="240" t="s">
        <v>156</v>
      </c>
      <c r="E1950" s="240">
        <v>-35.659999999999997</v>
      </c>
      <c r="F1950" s="240">
        <v>-7.56</v>
      </c>
      <c r="G1950" s="240">
        <v>2049.19</v>
      </c>
      <c r="H1950" s="240">
        <v>-13.616</v>
      </c>
      <c r="I1950" s="240">
        <v>-71.028999999999996</v>
      </c>
      <c r="J1950" s="240">
        <v>-0.128</v>
      </c>
    </row>
    <row r="1951" spans="2:10">
      <c r="B1951" s="240" t="s">
        <v>86</v>
      </c>
      <c r="C1951" s="240">
        <v>400</v>
      </c>
      <c r="D1951" s="240" t="s">
        <v>157</v>
      </c>
      <c r="E1951" s="240">
        <v>18.43</v>
      </c>
      <c r="F1951" s="240">
        <v>13.93</v>
      </c>
      <c r="G1951" s="240">
        <v>2808.55</v>
      </c>
      <c r="H1951" s="240">
        <v>23.722000000000001</v>
      </c>
      <c r="I1951" s="240">
        <v>33.210999999999999</v>
      </c>
      <c r="J1951" s="240">
        <v>0.21199999999999999</v>
      </c>
    </row>
    <row r="1952" spans="2:10">
      <c r="B1952" s="240" t="s">
        <v>86</v>
      </c>
      <c r="C1952" s="240">
        <v>400</v>
      </c>
      <c r="D1952" s="240" t="s">
        <v>158</v>
      </c>
      <c r="E1952" s="240">
        <v>-14.79</v>
      </c>
      <c r="F1952" s="240">
        <v>-13.63</v>
      </c>
      <c r="G1952" s="240">
        <v>2010.68</v>
      </c>
      <c r="H1952" s="240">
        <v>-24.506</v>
      </c>
      <c r="I1952" s="240">
        <v>-30.559000000000001</v>
      </c>
      <c r="J1952" s="240">
        <v>-0.14199999999999999</v>
      </c>
    </row>
    <row r="1953" spans="2:10">
      <c r="B1953" s="240" t="s">
        <v>86</v>
      </c>
      <c r="C1953" s="240">
        <v>409</v>
      </c>
      <c r="D1953" s="240" t="s">
        <v>87</v>
      </c>
      <c r="E1953" s="240">
        <v>-221.23</v>
      </c>
      <c r="F1953" s="240">
        <v>-7.54</v>
      </c>
      <c r="G1953" s="240">
        <v>-822.73</v>
      </c>
      <c r="H1953" s="240">
        <v>3.1720000000000002</v>
      </c>
      <c r="I1953" s="240">
        <v>-102.971</v>
      </c>
      <c r="J1953" s="240">
        <v>1.2999999999999999E-2</v>
      </c>
    </row>
    <row r="1954" spans="2:10">
      <c r="B1954" s="240" t="s">
        <v>86</v>
      </c>
      <c r="C1954" s="240">
        <v>409</v>
      </c>
      <c r="D1954" s="240" t="s">
        <v>88</v>
      </c>
      <c r="E1954" s="240">
        <v>-12.87</v>
      </c>
      <c r="F1954" s="240">
        <v>-441.69</v>
      </c>
      <c r="G1954" s="240">
        <v>142.55000000000001</v>
      </c>
      <c r="H1954" s="240">
        <v>128.31700000000001</v>
      </c>
      <c r="I1954" s="240">
        <v>-5.4080000000000004</v>
      </c>
      <c r="J1954" s="240">
        <v>7.0000000000000001E-3</v>
      </c>
    </row>
    <row r="1955" spans="2:10">
      <c r="B1955" s="240" t="s">
        <v>86</v>
      </c>
      <c r="C1955" s="240">
        <v>409</v>
      </c>
      <c r="D1955" s="240" t="s">
        <v>89</v>
      </c>
      <c r="E1955" s="240">
        <v>-201.96</v>
      </c>
      <c r="F1955" s="240">
        <v>11.39</v>
      </c>
      <c r="G1955" s="240">
        <v>-759.64</v>
      </c>
      <c r="H1955" s="240">
        <v>-2.1520000000000001</v>
      </c>
      <c r="I1955" s="240">
        <v>-94.176000000000002</v>
      </c>
      <c r="J1955" s="240">
        <v>-1.2E-2</v>
      </c>
    </row>
    <row r="1956" spans="2:10">
      <c r="B1956" s="240" t="s">
        <v>86</v>
      </c>
      <c r="C1956" s="240">
        <v>409</v>
      </c>
      <c r="D1956" s="240" t="s">
        <v>90</v>
      </c>
      <c r="E1956" s="240">
        <v>-23.75</v>
      </c>
      <c r="F1956" s="240">
        <v>-452.36</v>
      </c>
      <c r="G1956" s="240">
        <v>107.02</v>
      </c>
      <c r="H1956" s="240">
        <v>131.31800000000001</v>
      </c>
      <c r="I1956" s="240">
        <v>-10.371</v>
      </c>
      <c r="J1956" s="240">
        <v>2.1000000000000001E-2</v>
      </c>
    </row>
    <row r="1957" spans="2:10">
      <c r="B1957" s="240" t="s">
        <v>86</v>
      </c>
      <c r="C1957" s="240">
        <v>409</v>
      </c>
      <c r="D1957" s="240" t="s">
        <v>12</v>
      </c>
      <c r="E1957" s="240">
        <v>-154030.32999999999</v>
      </c>
      <c r="F1957" s="240">
        <v>121.36</v>
      </c>
      <c r="G1957" s="240">
        <v>-527484.51</v>
      </c>
      <c r="H1957" s="240">
        <v>554.71799999999996</v>
      </c>
      <c r="I1957" s="240">
        <v>-70530.343999999997</v>
      </c>
      <c r="J1957" s="240">
        <v>2.6480000000000001</v>
      </c>
    </row>
    <row r="1958" spans="2:10">
      <c r="B1958" s="240" t="s">
        <v>86</v>
      </c>
      <c r="C1958" s="240">
        <v>409</v>
      </c>
      <c r="D1958" s="240" t="s">
        <v>13</v>
      </c>
      <c r="E1958" s="240">
        <v>-7498.73</v>
      </c>
      <c r="F1958" s="240">
        <v>-309024.65000000002</v>
      </c>
      <c r="G1958" s="240">
        <v>68427.37</v>
      </c>
      <c r="H1958" s="240">
        <v>90099.319000000003</v>
      </c>
      <c r="I1958" s="240">
        <v>-3151.8510000000001</v>
      </c>
      <c r="J1958" s="240">
        <v>3.5179999999999998</v>
      </c>
    </row>
    <row r="1959" spans="2:10">
      <c r="B1959" s="240" t="s">
        <v>86</v>
      </c>
      <c r="C1959" s="240">
        <v>409</v>
      </c>
      <c r="D1959" s="240" t="s">
        <v>14</v>
      </c>
      <c r="E1959" s="240">
        <v>3955.17</v>
      </c>
      <c r="F1959" s="240">
        <v>3724.16</v>
      </c>
      <c r="G1959" s="240">
        <v>11960.95</v>
      </c>
      <c r="H1959" s="240">
        <v>-1044.2280000000001</v>
      </c>
      <c r="I1959" s="240">
        <v>1784.0139999999999</v>
      </c>
      <c r="J1959" s="240">
        <v>-5.0629999999999997</v>
      </c>
    </row>
    <row r="1960" spans="2:10">
      <c r="B1960" s="240" t="s">
        <v>86</v>
      </c>
      <c r="C1960" s="240">
        <v>409</v>
      </c>
      <c r="D1960" s="240" t="s">
        <v>91</v>
      </c>
      <c r="E1960" s="240">
        <v>246.75</v>
      </c>
      <c r="F1960" s="240">
        <v>55.85</v>
      </c>
      <c r="G1960" s="240">
        <v>733.86</v>
      </c>
      <c r="H1960" s="240">
        <v>16.602</v>
      </c>
      <c r="I1960" s="240">
        <v>109.77</v>
      </c>
      <c r="J1960" s="240">
        <v>2.7E-2</v>
      </c>
    </row>
    <row r="1961" spans="2:10">
      <c r="B1961" s="240" t="s">
        <v>86</v>
      </c>
      <c r="C1961" s="240">
        <v>409</v>
      </c>
      <c r="D1961" s="240" t="s">
        <v>92</v>
      </c>
      <c r="E1961" s="240">
        <v>41.7</v>
      </c>
      <c r="F1961" s="240">
        <v>455.13</v>
      </c>
      <c r="G1961" s="240">
        <v>146.72</v>
      </c>
      <c r="H1961" s="240">
        <v>133.09800000000001</v>
      </c>
      <c r="I1961" s="240">
        <v>18.437999999999999</v>
      </c>
      <c r="J1961" s="240">
        <v>3.3000000000000002E-2</v>
      </c>
    </row>
    <row r="1962" spans="2:10">
      <c r="B1962" s="240" t="s">
        <v>86</v>
      </c>
      <c r="C1962" s="240">
        <v>409</v>
      </c>
      <c r="D1962" s="240" t="s">
        <v>93</v>
      </c>
      <c r="E1962" s="240">
        <v>636.23</v>
      </c>
      <c r="F1962" s="240">
        <v>139.13999999999999</v>
      </c>
      <c r="G1962" s="240">
        <v>1834.57</v>
      </c>
      <c r="H1962" s="240">
        <v>41.29</v>
      </c>
      <c r="I1962" s="240">
        <v>281.52699999999999</v>
      </c>
      <c r="J1962" s="240">
        <v>6.9000000000000006E-2</v>
      </c>
    </row>
    <row r="1963" spans="2:10">
      <c r="B1963" s="240" t="s">
        <v>86</v>
      </c>
      <c r="C1963" s="240">
        <v>409</v>
      </c>
      <c r="D1963" s="240" t="s">
        <v>94</v>
      </c>
      <c r="E1963" s="240">
        <v>103.92</v>
      </c>
      <c r="F1963" s="240">
        <v>1056.55</v>
      </c>
      <c r="G1963" s="240">
        <v>350.59</v>
      </c>
      <c r="H1963" s="240">
        <v>309.34699999999998</v>
      </c>
      <c r="I1963" s="240">
        <v>45.847999999999999</v>
      </c>
      <c r="J1963" s="240">
        <v>0.08</v>
      </c>
    </row>
    <row r="1964" spans="2:10">
      <c r="B1964" s="240" t="s">
        <v>86</v>
      </c>
      <c r="C1964" s="240">
        <v>409</v>
      </c>
      <c r="D1964" s="240" t="s">
        <v>95</v>
      </c>
      <c r="E1964" s="240">
        <v>-14.61</v>
      </c>
      <c r="F1964" s="240">
        <v>-71.569999999999993</v>
      </c>
      <c r="G1964" s="240">
        <v>2630.06</v>
      </c>
      <c r="H1964" s="240">
        <v>16.103999999999999</v>
      </c>
      <c r="I1964" s="240">
        <v>-5.1550000000000002</v>
      </c>
      <c r="J1964" s="240">
        <v>0.02</v>
      </c>
    </row>
    <row r="1965" spans="2:10">
      <c r="B1965" s="240" t="s">
        <v>86</v>
      </c>
      <c r="C1965" s="240">
        <v>409</v>
      </c>
      <c r="D1965" s="240" t="s">
        <v>96</v>
      </c>
      <c r="E1965" s="240">
        <v>-14.61</v>
      </c>
      <c r="F1965" s="240">
        <v>-71.569999999999993</v>
      </c>
      <c r="G1965" s="240">
        <v>2630.06</v>
      </c>
      <c r="H1965" s="240">
        <v>16.103999999999999</v>
      </c>
      <c r="I1965" s="240">
        <v>-5.1550000000000002</v>
      </c>
      <c r="J1965" s="240">
        <v>0.02</v>
      </c>
    </row>
    <row r="1966" spans="2:10">
      <c r="B1966" s="240" t="s">
        <v>86</v>
      </c>
      <c r="C1966" s="240">
        <v>409</v>
      </c>
      <c r="D1966" s="240" t="s">
        <v>97</v>
      </c>
      <c r="E1966" s="240">
        <v>-55.31</v>
      </c>
      <c r="F1966" s="240">
        <v>0.63</v>
      </c>
      <c r="G1966" s="240">
        <v>-182.61</v>
      </c>
      <c r="H1966" s="240">
        <v>5.0000000000000001E-3</v>
      </c>
      <c r="I1966" s="240">
        <v>-25.065000000000001</v>
      </c>
      <c r="J1966" s="240">
        <v>0</v>
      </c>
    </row>
    <row r="1967" spans="2:10">
      <c r="B1967" s="240" t="s">
        <v>86</v>
      </c>
      <c r="C1967" s="240">
        <v>409</v>
      </c>
      <c r="D1967" s="240" t="s">
        <v>98</v>
      </c>
      <c r="E1967" s="240">
        <v>-4.51</v>
      </c>
      <c r="F1967" s="240">
        <v>-112.07</v>
      </c>
      <c r="G1967" s="240">
        <v>14.53</v>
      </c>
      <c r="H1967" s="240">
        <v>32.613999999999997</v>
      </c>
      <c r="I1967" s="240">
        <v>-1.9450000000000001</v>
      </c>
      <c r="J1967" s="240">
        <v>4.0000000000000001E-3</v>
      </c>
    </row>
    <row r="1968" spans="2:10">
      <c r="B1968" s="240" t="s">
        <v>86</v>
      </c>
      <c r="C1968" s="240">
        <v>409</v>
      </c>
      <c r="D1968" s="240" t="s">
        <v>99</v>
      </c>
      <c r="E1968" s="240">
        <v>-295</v>
      </c>
      <c r="F1968" s="240">
        <v>-210.98</v>
      </c>
      <c r="G1968" s="240">
        <v>1667.48</v>
      </c>
      <c r="H1968" s="240">
        <v>57.776000000000003</v>
      </c>
      <c r="I1968" s="240">
        <v>-134.81399999999999</v>
      </c>
      <c r="J1968" s="240">
        <v>3.5999999999999997E-2</v>
      </c>
    </row>
    <row r="1969" spans="2:10">
      <c r="B1969" s="240" t="s">
        <v>86</v>
      </c>
      <c r="C1969" s="240">
        <v>409</v>
      </c>
      <c r="D1969" s="240" t="s">
        <v>100</v>
      </c>
      <c r="E1969" s="240">
        <v>-287.27999999999997</v>
      </c>
      <c r="F1969" s="240">
        <v>54.03</v>
      </c>
      <c r="G1969" s="240">
        <v>1581.95</v>
      </c>
      <c r="H1969" s="240">
        <v>-19.213999999999999</v>
      </c>
      <c r="I1969" s="240">
        <v>-131.56899999999999</v>
      </c>
      <c r="J1969" s="240">
        <v>3.2000000000000001E-2</v>
      </c>
    </row>
    <row r="1970" spans="2:10">
      <c r="B1970" s="240" t="s">
        <v>86</v>
      </c>
      <c r="C1970" s="240">
        <v>409</v>
      </c>
      <c r="D1970" s="240" t="s">
        <v>101</v>
      </c>
      <c r="E1970" s="240">
        <v>-298.27</v>
      </c>
      <c r="F1970" s="240">
        <v>-214.18</v>
      </c>
      <c r="G1970" s="240">
        <v>1656.82</v>
      </c>
      <c r="H1970" s="240">
        <v>58.677</v>
      </c>
      <c r="I1970" s="240">
        <v>-136.30199999999999</v>
      </c>
      <c r="J1970" s="240">
        <v>0.04</v>
      </c>
    </row>
    <row r="1971" spans="2:10">
      <c r="B1971" s="240" t="s">
        <v>86</v>
      </c>
      <c r="C1971" s="240">
        <v>409</v>
      </c>
      <c r="D1971" s="240" t="s">
        <v>102</v>
      </c>
      <c r="E1971" s="240">
        <v>-284.02</v>
      </c>
      <c r="F1971" s="240">
        <v>57.23</v>
      </c>
      <c r="G1971" s="240">
        <v>1592.61</v>
      </c>
      <c r="H1971" s="240">
        <v>-20.114000000000001</v>
      </c>
      <c r="I1971" s="240">
        <v>-130.08000000000001</v>
      </c>
      <c r="J1971" s="240">
        <v>2.7E-2</v>
      </c>
    </row>
    <row r="1972" spans="2:10">
      <c r="B1972" s="240" t="s">
        <v>86</v>
      </c>
      <c r="C1972" s="240">
        <v>409</v>
      </c>
      <c r="D1972" s="240" t="s">
        <v>103</v>
      </c>
      <c r="E1972" s="240">
        <v>-275.73</v>
      </c>
      <c r="F1972" s="240">
        <v>-192.05</v>
      </c>
      <c r="G1972" s="240">
        <v>1730.58</v>
      </c>
      <c r="H1972" s="240">
        <v>52.453000000000003</v>
      </c>
      <c r="I1972" s="240">
        <v>-126.018</v>
      </c>
      <c r="J1972" s="240">
        <v>0.01</v>
      </c>
    </row>
    <row r="1973" spans="2:10">
      <c r="B1973" s="240" t="s">
        <v>86</v>
      </c>
      <c r="C1973" s="240">
        <v>409</v>
      </c>
      <c r="D1973" s="240" t="s">
        <v>104</v>
      </c>
      <c r="E1973" s="240">
        <v>-268.01</v>
      </c>
      <c r="F1973" s="240">
        <v>72.959999999999994</v>
      </c>
      <c r="G1973" s="240">
        <v>1645.05</v>
      </c>
      <c r="H1973" s="240">
        <v>-24.538</v>
      </c>
      <c r="I1973" s="240">
        <v>-122.773</v>
      </c>
      <c r="J1973" s="240">
        <v>6.0000000000000001E-3</v>
      </c>
    </row>
    <row r="1974" spans="2:10">
      <c r="B1974" s="240" t="s">
        <v>86</v>
      </c>
      <c r="C1974" s="240">
        <v>409</v>
      </c>
      <c r="D1974" s="240" t="s">
        <v>105</v>
      </c>
      <c r="E1974" s="240">
        <v>-278.99</v>
      </c>
      <c r="F1974" s="240">
        <v>-195.25</v>
      </c>
      <c r="G1974" s="240">
        <v>1719.92</v>
      </c>
      <c r="H1974" s="240">
        <v>53.353000000000002</v>
      </c>
      <c r="I1974" s="240">
        <v>-127.50700000000001</v>
      </c>
      <c r="J1974" s="240">
        <v>1.4E-2</v>
      </c>
    </row>
    <row r="1975" spans="2:10">
      <c r="B1975" s="240" t="s">
        <v>86</v>
      </c>
      <c r="C1975" s="240">
        <v>409</v>
      </c>
      <c r="D1975" s="240" t="s">
        <v>106</v>
      </c>
      <c r="E1975" s="240">
        <v>-264.75</v>
      </c>
      <c r="F1975" s="240">
        <v>76.16</v>
      </c>
      <c r="G1975" s="240">
        <v>1655.71</v>
      </c>
      <c r="H1975" s="240">
        <v>-25.437999999999999</v>
      </c>
      <c r="I1975" s="240">
        <v>-121.285</v>
      </c>
      <c r="J1975" s="240">
        <v>2E-3</v>
      </c>
    </row>
    <row r="1976" spans="2:10">
      <c r="B1976" s="240" t="s">
        <v>86</v>
      </c>
      <c r="C1976" s="240">
        <v>409</v>
      </c>
      <c r="D1976" s="240" t="s">
        <v>107</v>
      </c>
      <c r="E1976" s="240">
        <v>258.06</v>
      </c>
      <c r="F1976" s="240">
        <v>-197.17</v>
      </c>
      <c r="G1976" s="240">
        <v>3678.18</v>
      </c>
      <c r="H1976" s="240">
        <v>51.421999999999997</v>
      </c>
      <c r="I1976" s="240">
        <v>121.259</v>
      </c>
      <c r="J1976" s="240">
        <v>8.9999999999999993E-3</v>
      </c>
    </row>
    <row r="1977" spans="2:10">
      <c r="B1977" s="240" t="s">
        <v>86</v>
      </c>
      <c r="C1977" s="240">
        <v>409</v>
      </c>
      <c r="D1977" s="240" t="s">
        <v>108</v>
      </c>
      <c r="E1977" s="240">
        <v>265.77999999999997</v>
      </c>
      <c r="F1977" s="240">
        <v>67.84</v>
      </c>
      <c r="G1977" s="240">
        <v>3592.64</v>
      </c>
      <c r="H1977" s="240">
        <v>-25.568999999999999</v>
      </c>
      <c r="I1977" s="240">
        <v>124.504</v>
      </c>
      <c r="J1977" s="240">
        <v>5.0000000000000001E-3</v>
      </c>
    </row>
    <row r="1978" spans="2:10">
      <c r="B1978" s="240" t="s">
        <v>86</v>
      </c>
      <c r="C1978" s="240">
        <v>409</v>
      </c>
      <c r="D1978" s="240" t="s">
        <v>109</v>
      </c>
      <c r="E1978" s="240">
        <v>254.8</v>
      </c>
      <c r="F1978" s="240">
        <v>-200.37</v>
      </c>
      <c r="G1978" s="240">
        <v>3667.52</v>
      </c>
      <c r="H1978" s="240">
        <v>52.322000000000003</v>
      </c>
      <c r="I1978" s="240">
        <v>119.771</v>
      </c>
      <c r="J1978" s="240">
        <v>1.2999999999999999E-2</v>
      </c>
    </row>
    <row r="1979" spans="2:10">
      <c r="B1979" s="240" t="s">
        <v>86</v>
      </c>
      <c r="C1979" s="240">
        <v>409</v>
      </c>
      <c r="D1979" s="240" t="s">
        <v>110</v>
      </c>
      <c r="E1979" s="240">
        <v>269.05</v>
      </c>
      <c r="F1979" s="240">
        <v>71.040000000000006</v>
      </c>
      <c r="G1979" s="240">
        <v>3603.3</v>
      </c>
      <c r="H1979" s="240">
        <v>-26.469000000000001</v>
      </c>
      <c r="I1979" s="240">
        <v>125.99299999999999</v>
      </c>
      <c r="J1979" s="240">
        <v>0</v>
      </c>
    </row>
    <row r="1980" spans="2:10">
      <c r="B1980" s="240" t="s">
        <v>86</v>
      </c>
      <c r="C1980" s="240">
        <v>409</v>
      </c>
      <c r="D1980" s="240" t="s">
        <v>111</v>
      </c>
      <c r="E1980" s="240">
        <v>238.79</v>
      </c>
      <c r="F1980" s="240">
        <v>-216.1</v>
      </c>
      <c r="G1980" s="240">
        <v>3615.08</v>
      </c>
      <c r="H1980" s="240">
        <v>56.746000000000002</v>
      </c>
      <c r="I1980" s="240">
        <v>112.464</v>
      </c>
      <c r="J1980" s="240">
        <v>3.4000000000000002E-2</v>
      </c>
    </row>
    <row r="1981" spans="2:10">
      <c r="B1981" s="240" t="s">
        <v>86</v>
      </c>
      <c r="C1981" s="240">
        <v>409</v>
      </c>
      <c r="D1981" s="240" t="s">
        <v>112</v>
      </c>
      <c r="E1981" s="240">
        <v>246.51</v>
      </c>
      <c r="F1981" s="240">
        <v>48.91</v>
      </c>
      <c r="G1981" s="240">
        <v>3529.55</v>
      </c>
      <c r="H1981" s="240">
        <v>-20.245000000000001</v>
      </c>
      <c r="I1981" s="240">
        <v>115.709</v>
      </c>
      <c r="J1981" s="240">
        <v>0.03</v>
      </c>
    </row>
    <row r="1982" spans="2:10">
      <c r="B1982" s="240" t="s">
        <v>86</v>
      </c>
      <c r="C1982" s="240">
        <v>409</v>
      </c>
      <c r="D1982" s="240" t="s">
        <v>113</v>
      </c>
      <c r="E1982" s="240">
        <v>235.53</v>
      </c>
      <c r="F1982" s="240">
        <v>-219.3</v>
      </c>
      <c r="G1982" s="240">
        <v>3604.42</v>
      </c>
      <c r="H1982" s="240">
        <v>57.646000000000001</v>
      </c>
      <c r="I1982" s="240">
        <v>110.97499999999999</v>
      </c>
      <c r="J1982" s="240">
        <v>3.7999999999999999E-2</v>
      </c>
    </row>
    <row r="1983" spans="2:10">
      <c r="B1983" s="240" t="s">
        <v>86</v>
      </c>
      <c r="C1983" s="240">
        <v>409</v>
      </c>
      <c r="D1983" s="240" t="s">
        <v>114</v>
      </c>
      <c r="E1983" s="240">
        <v>249.78</v>
      </c>
      <c r="F1983" s="240">
        <v>52.11</v>
      </c>
      <c r="G1983" s="240">
        <v>3540.21</v>
      </c>
      <c r="H1983" s="240">
        <v>-21.145</v>
      </c>
      <c r="I1983" s="240">
        <v>117.197</v>
      </c>
      <c r="J1983" s="240">
        <v>2.5999999999999999E-2</v>
      </c>
    </row>
    <row r="1984" spans="2:10">
      <c r="B1984" s="240" t="s">
        <v>86</v>
      </c>
      <c r="C1984" s="240">
        <v>409</v>
      </c>
      <c r="D1984" s="240" t="s">
        <v>115</v>
      </c>
      <c r="E1984" s="240">
        <v>-98.36</v>
      </c>
      <c r="F1984" s="240">
        <v>-627.59</v>
      </c>
      <c r="G1984" s="240">
        <v>2540.33</v>
      </c>
      <c r="H1984" s="240">
        <v>177.98699999999999</v>
      </c>
      <c r="I1984" s="240">
        <v>-43.399000000000001</v>
      </c>
      <c r="J1984" s="240">
        <v>3.4000000000000002E-2</v>
      </c>
    </row>
    <row r="1985" spans="2:10">
      <c r="B1985" s="240" t="s">
        <v>86</v>
      </c>
      <c r="C1985" s="240">
        <v>409</v>
      </c>
      <c r="D1985" s="240" t="s">
        <v>116</v>
      </c>
      <c r="E1985" s="240">
        <v>34.380000000000003</v>
      </c>
      <c r="F1985" s="240">
        <v>-623.05999999999995</v>
      </c>
      <c r="G1985" s="240">
        <v>3033.97</v>
      </c>
      <c r="H1985" s="240">
        <v>176.084</v>
      </c>
      <c r="I1985" s="240">
        <v>18.384</v>
      </c>
      <c r="J1985" s="240">
        <v>2.5999999999999999E-2</v>
      </c>
    </row>
    <row r="1986" spans="2:10">
      <c r="B1986" s="240" t="s">
        <v>86</v>
      </c>
      <c r="C1986" s="240">
        <v>409</v>
      </c>
      <c r="D1986" s="240" t="s">
        <v>117</v>
      </c>
      <c r="E1986" s="240">
        <v>-92.58</v>
      </c>
      <c r="F1986" s="240">
        <v>-621.91</v>
      </c>
      <c r="G1986" s="240">
        <v>2559.2600000000002</v>
      </c>
      <c r="H1986" s="240">
        <v>176.39</v>
      </c>
      <c r="I1986" s="240">
        <v>-40.76</v>
      </c>
      <c r="J1986" s="240">
        <v>2.7E-2</v>
      </c>
    </row>
    <row r="1987" spans="2:10">
      <c r="B1987" s="240" t="s">
        <v>86</v>
      </c>
      <c r="C1987" s="240">
        <v>409</v>
      </c>
      <c r="D1987" s="240" t="s">
        <v>118</v>
      </c>
      <c r="E1987" s="240">
        <v>28.6</v>
      </c>
      <c r="F1987" s="240">
        <v>-628.74</v>
      </c>
      <c r="G1987" s="240">
        <v>3015.04</v>
      </c>
      <c r="H1987" s="240">
        <v>177.68100000000001</v>
      </c>
      <c r="I1987" s="240">
        <v>15.744999999999999</v>
      </c>
      <c r="J1987" s="240">
        <v>3.4000000000000002E-2</v>
      </c>
    </row>
    <row r="1988" spans="2:10">
      <c r="B1988" s="240" t="s">
        <v>86</v>
      </c>
      <c r="C1988" s="240">
        <v>409</v>
      </c>
      <c r="D1988" s="240" t="s">
        <v>119</v>
      </c>
      <c r="E1988" s="240">
        <v>-109.23</v>
      </c>
      <c r="F1988" s="240">
        <v>-638.26</v>
      </c>
      <c r="G1988" s="240">
        <v>2504.8000000000002</v>
      </c>
      <c r="H1988" s="240">
        <v>180.98699999999999</v>
      </c>
      <c r="I1988" s="240">
        <v>-48.360999999999997</v>
      </c>
      <c r="J1988" s="240">
        <v>4.9000000000000002E-2</v>
      </c>
    </row>
    <row r="1989" spans="2:10">
      <c r="B1989" s="240" t="s">
        <v>86</v>
      </c>
      <c r="C1989" s="240">
        <v>409</v>
      </c>
      <c r="D1989" s="240" t="s">
        <v>120</v>
      </c>
      <c r="E1989" s="240">
        <v>23.5</v>
      </c>
      <c r="F1989" s="240">
        <v>-633.73</v>
      </c>
      <c r="G1989" s="240">
        <v>2998.44</v>
      </c>
      <c r="H1989" s="240">
        <v>179.084</v>
      </c>
      <c r="I1989" s="240">
        <v>13.420999999999999</v>
      </c>
      <c r="J1989" s="240">
        <v>4.1000000000000002E-2</v>
      </c>
    </row>
    <row r="1990" spans="2:10">
      <c r="B1990" s="240" t="s">
        <v>86</v>
      </c>
      <c r="C1990" s="240">
        <v>409</v>
      </c>
      <c r="D1990" s="240" t="s">
        <v>121</v>
      </c>
      <c r="E1990" s="240">
        <v>-103.45</v>
      </c>
      <c r="F1990" s="240">
        <v>-632.58000000000004</v>
      </c>
      <c r="G1990" s="240">
        <v>2523.73</v>
      </c>
      <c r="H1990" s="240">
        <v>179.39</v>
      </c>
      <c r="I1990" s="240">
        <v>-45.722999999999999</v>
      </c>
      <c r="J1990" s="240">
        <v>4.1000000000000002E-2</v>
      </c>
    </row>
    <row r="1991" spans="2:10">
      <c r="B1991" s="240" t="s">
        <v>86</v>
      </c>
      <c r="C1991" s="240">
        <v>409</v>
      </c>
      <c r="D1991" s="240" t="s">
        <v>122</v>
      </c>
      <c r="E1991" s="240">
        <v>17.72</v>
      </c>
      <c r="F1991" s="240">
        <v>-639.41</v>
      </c>
      <c r="G1991" s="240">
        <v>2979.51</v>
      </c>
      <c r="H1991" s="240">
        <v>180.68100000000001</v>
      </c>
      <c r="I1991" s="240">
        <v>10.782999999999999</v>
      </c>
      <c r="J1991" s="240">
        <v>4.8000000000000001E-2</v>
      </c>
    </row>
    <row r="1992" spans="2:10">
      <c r="B1992" s="240" t="s">
        <v>86</v>
      </c>
      <c r="C1992" s="240">
        <v>409</v>
      </c>
      <c r="D1992" s="240" t="s">
        <v>123</v>
      </c>
      <c r="E1992" s="240">
        <v>-63.6</v>
      </c>
      <c r="F1992" s="240">
        <v>479.92</v>
      </c>
      <c r="G1992" s="240">
        <v>2226.16</v>
      </c>
      <c r="H1992" s="240">
        <v>-143.876</v>
      </c>
      <c r="I1992" s="240">
        <v>-28.693000000000001</v>
      </c>
      <c r="J1992" s="240">
        <v>1.4E-2</v>
      </c>
    </row>
    <row r="1993" spans="2:10">
      <c r="B1993" s="240" t="s">
        <v>86</v>
      </c>
      <c r="C1993" s="240">
        <v>409</v>
      </c>
      <c r="D1993" s="240" t="s">
        <v>124</v>
      </c>
      <c r="E1993" s="240">
        <v>69.14</v>
      </c>
      <c r="F1993" s="240">
        <v>484.45</v>
      </c>
      <c r="G1993" s="240">
        <v>2719.8</v>
      </c>
      <c r="H1993" s="240">
        <v>-145.779</v>
      </c>
      <c r="I1993" s="240">
        <v>33.090000000000003</v>
      </c>
      <c r="J1993" s="240">
        <v>6.0000000000000001E-3</v>
      </c>
    </row>
    <row r="1994" spans="2:10">
      <c r="B1994" s="240" t="s">
        <v>86</v>
      </c>
      <c r="C1994" s="240">
        <v>409</v>
      </c>
      <c r="D1994" s="240" t="s">
        <v>125</v>
      </c>
      <c r="E1994" s="240">
        <v>-57.82</v>
      </c>
      <c r="F1994" s="240">
        <v>485.6</v>
      </c>
      <c r="G1994" s="240">
        <v>2245.09</v>
      </c>
      <c r="H1994" s="240">
        <v>-145.47300000000001</v>
      </c>
      <c r="I1994" s="240">
        <v>-26.055</v>
      </c>
      <c r="J1994" s="240">
        <v>6.0000000000000001E-3</v>
      </c>
    </row>
    <row r="1995" spans="2:10">
      <c r="B1995" s="240" t="s">
        <v>86</v>
      </c>
      <c r="C1995" s="240">
        <v>409</v>
      </c>
      <c r="D1995" s="240" t="s">
        <v>126</v>
      </c>
      <c r="E1995" s="240">
        <v>63.36</v>
      </c>
      <c r="F1995" s="240">
        <v>478.77</v>
      </c>
      <c r="G1995" s="240">
        <v>2700.87</v>
      </c>
      <c r="H1995" s="240">
        <v>-144.18199999999999</v>
      </c>
      <c r="I1995" s="240">
        <v>30.451000000000001</v>
      </c>
      <c r="J1995" s="240">
        <v>1.4E-2</v>
      </c>
    </row>
    <row r="1996" spans="2:10">
      <c r="B1996" s="240" t="s">
        <v>86</v>
      </c>
      <c r="C1996" s="240">
        <v>409</v>
      </c>
      <c r="D1996" s="240" t="s">
        <v>127</v>
      </c>
      <c r="E1996" s="240">
        <v>-52.72</v>
      </c>
      <c r="F1996" s="240">
        <v>490.59</v>
      </c>
      <c r="G1996" s="240">
        <v>2261.69</v>
      </c>
      <c r="H1996" s="240">
        <v>-146.876</v>
      </c>
      <c r="I1996" s="240">
        <v>-23.731000000000002</v>
      </c>
      <c r="J1996" s="240">
        <v>-1E-3</v>
      </c>
    </row>
    <row r="1997" spans="2:10">
      <c r="B1997" s="240" t="s">
        <v>86</v>
      </c>
      <c r="C1997" s="240">
        <v>409</v>
      </c>
      <c r="D1997" s="240" t="s">
        <v>128</v>
      </c>
      <c r="E1997" s="240">
        <v>80.010000000000005</v>
      </c>
      <c r="F1997" s="240">
        <v>495.12</v>
      </c>
      <c r="G1997" s="240">
        <v>2755.33</v>
      </c>
      <c r="H1997" s="240">
        <v>-148.779</v>
      </c>
      <c r="I1997" s="240">
        <v>38.052</v>
      </c>
      <c r="J1997" s="240">
        <v>-8.0000000000000002E-3</v>
      </c>
    </row>
    <row r="1998" spans="2:10">
      <c r="B1998" s="240" t="s">
        <v>86</v>
      </c>
      <c r="C1998" s="240">
        <v>409</v>
      </c>
      <c r="D1998" s="240" t="s">
        <v>129</v>
      </c>
      <c r="E1998" s="240">
        <v>-46.94</v>
      </c>
      <c r="F1998" s="240">
        <v>496.27</v>
      </c>
      <c r="G1998" s="240">
        <v>2280.62</v>
      </c>
      <c r="H1998" s="240">
        <v>-148.47300000000001</v>
      </c>
      <c r="I1998" s="240">
        <v>-21.091999999999999</v>
      </c>
      <c r="J1998" s="240">
        <v>-8.0000000000000002E-3</v>
      </c>
    </row>
    <row r="1999" spans="2:10">
      <c r="B1999" s="240" t="s">
        <v>86</v>
      </c>
      <c r="C1999" s="240">
        <v>409</v>
      </c>
      <c r="D1999" s="240" t="s">
        <v>130</v>
      </c>
      <c r="E1999" s="240">
        <v>74.23</v>
      </c>
      <c r="F1999" s="240">
        <v>489.44</v>
      </c>
      <c r="G1999" s="240">
        <v>2736.4</v>
      </c>
      <c r="H1999" s="240">
        <v>-147.18199999999999</v>
      </c>
      <c r="I1999" s="240">
        <v>35.412999999999997</v>
      </c>
      <c r="J1999" s="240">
        <v>-1E-3</v>
      </c>
    </row>
    <row r="2000" spans="2:10">
      <c r="B2000" s="240" t="s">
        <v>86</v>
      </c>
      <c r="C2000" s="240">
        <v>409</v>
      </c>
      <c r="D2000" s="240" t="s">
        <v>131</v>
      </c>
      <c r="E2000" s="240">
        <v>-239.7</v>
      </c>
      <c r="F2000" s="240">
        <v>-211.61</v>
      </c>
      <c r="G2000" s="240">
        <v>1850.1</v>
      </c>
      <c r="H2000" s="240">
        <v>57.771000000000001</v>
      </c>
      <c r="I2000" s="240">
        <v>-109.749</v>
      </c>
      <c r="J2000" s="240">
        <v>3.5000000000000003E-2</v>
      </c>
    </row>
    <row r="2001" spans="2:10">
      <c r="B2001" s="240" t="s">
        <v>86</v>
      </c>
      <c r="C2001" s="240">
        <v>409</v>
      </c>
      <c r="D2001" s="240" t="s">
        <v>132</v>
      </c>
      <c r="E2001" s="240">
        <v>-231.98</v>
      </c>
      <c r="F2001" s="240">
        <v>53.4</v>
      </c>
      <c r="G2001" s="240">
        <v>1764.56</v>
      </c>
      <c r="H2001" s="240">
        <v>-19.219000000000001</v>
      </c>
      <c r="I2001" s="240">
        <v>-106.504</v>
      </c>
      <c r="J2001" s="240">
        <v>3.1E-2</v>
      </c>
    </row>
    <row r="2002" spans="2:10">
      <c r="B2002" s="240" t="s">
        <v>86</v>
      </c>
      <c r="C2002" s="240">
        <v>409</v>
      </c>
      <c r="D2002" s="240" t="s">
        <v>133</v>
      </c>
      <c r="E2002" s="240">
        <v>-242.96</v>
      </c>
      <c r="F2002" s="240">
        <v>-214.82</v>
      </c>
      <c r="G2002" s="240">
        <v>1839.44</v>
      </c>
      <c r="H2002" s="240">
        <v>58.670999999999999</v>
      </c>
      <c r="I2002" s="240">
        <v>-111.23699999999999</v>
      </c>
      <c r="J2002" s="240">
        <v>0.04</v>
      </c>
    </row>
    <row r="2003" spans="2:10">
      <c r="B2003" s="240" t="s">
        <v>86</v>
      </c>
      <c r="C2003" s="240">
        <v>409</v>
      </c>
      <c r="D2003" s="240" t="s">
        <v>134</v>
      </c>
      <c r="E2003" s="240">
        <v>-228.71</v>
      </c>
      <c r="F2003" s="240">
        <v>56.6</v>
      </c>
      <c r="G2003" s="240">
        <v>1775.22</v>
      </c>
      <c r="H2003" s="240">
        <v>-20.12</v>
      </c>
      <c r="I2003" s="240">
        <v>-105.015</v>
      </c>
      <c r="J2003" s="240">
        <v>2.7E-2</v>
      </c>
    </row>
    <row r="2004" spans="2:10">
      <c r="B2004" s="240" t="s">
        <v>86</v>
      </c>
      <c r="C2004" s="240">
        <v>409</v>
      </c>
      <c r="D2004" s="240" t="s">
        <v>135</v>
      </c>
      <c r="E2004" s="240">
        <v>-220.43</v>
      </c>
      <c r="F2004" s="240">
        <v>-192.68</v>
      </c>
      <c r="G2004" s="240">
        <v>1913.19</v>
      </c>
      <c r="H2004" s="240">
        <v>52.447000000000003</v>
      </c>
      <c r="I2004" s="240">
        <v>-100.953</v>
      </c>
      <c r="J2004" s="240">
        <v>0.01</v>
      </c>
    </row>
    <row r="2005" spans="2:10">
      <c r="B2005" s="240" t="s">
        <v>86</v>
      </c>
      <c r="C2005" s="240">
        <v>409</v>
      </c>
      <c r="D2005" s="240" t="s">
        <v>136</v>
      </c>
      <c r="E2005" s="240">
        <v>-212.7</v>
      </c>
      <c r="F2005" s="240">
        <v>72.33</v>
      </c>
      <c r="G2005" s="240">
        <v>1827.66</v>
      </c>
      <c r="H2005" s="240">
        <v>-24.542999999999999</v>
      </c>
      <c r="I2005" s="240">
        <v>-97.707999999999998</v>
      </c>
      <c r="J2005" s="240">
        <v>6.0000000000000001E-3</v>
      </c>
    </row>
    <row r="2006" spans="2:10">
      <c r="B2006" s="240" t="s">
        <v>86</v>
      </c>
      <c r="C2006" s="240">
        <v>409</v>
      </c>
      <c r="D2006" s="240" t="s">
        <v>137</v>
      </c>
      <c r="E2006" s="240">
        <v>-223.69</v>
      </c>
      <c r="F2006" s="240">
        <v>-195.88</v>
      </c>
      <c r="G2006" s="240">
        <v>1902.53</v>
      </c>
      <c r="H2006" s="240">
        <v>53.347000000000001</v>
      </c>
      <c r="I2006" s="240">
        <v>-102.44199999999999</v>
      </c>
      <c r="J2006" s="240">
        <v>1.4E-2</v>
      </c>
    </row>
    <row r="2007" spans="2:10">
      <c r="B2007" s="240" t="s">
        <v>86</v>
      </c>
      <c r="C2007" s="240">
        <v>409</v>
      </c>
      <c r="D2007" s="240" t="s">
        <v>138</v>
      </c>
      <c r="E2007" s="240">
        <v>-209.44</v>
      </c>
      <c r="F2007" s="240">
        <v>75.53</v>
      </c>
      <c r="G2007" s="240">
        <v>1838.32</v>
      </c>
      <c r="H2007" s="240">
        <v>-25.443999999999999</v>
      </c>
      <c r="I2007" s="240">
        <v>-96.218999999999994</v>
      </c>
      <c r="J2007" s="240">
        <v>2E-3</v>
      </c>
    </row>
    <row r="2008" spans="2:10">
      <c r="B2008" s="240" t="s">
        <v>86</v>
      </c>
      <c r="C2008" s="240">
        <v>409</v>
      </c>
      <c r="D2008" s="240" t="s">
        <v>139</v>
      </c>
      <c r="E2008" s="240">
        <v>-93.85</v>
      </c>
      <c r="F2008" s="240">
        <v>-515.52</v>
      </c>
      <c r="G2008" s="240">
        <v>2525.8000000000002</v>
      </c>
      <c r="H2008" s="240">
        <v>145.37299999999999</v>
      </c>
      <c r="I2008" s="240">
        <v>-41.454000000000001</v>
      </c>
      <c r="J2008" s="240">
        <v>3.1E-2</v>
      </c>
    </row>
    <row r="2009" spans="2:10">
      <c r="B2009" s="240" t="s">
        <v>86</v>
      </c>
      <c r="C2009" s="240">
        <v>409</v>
      </c>
      <c r="D2009" s="240" t="s">
        <v>140</v>
      </c>
      <c r="E2009" s="240">
        <v>38.89</v>
      </c>
      <c r="F2009" s="240">
        <v>-511</v>
      </c>
      <c r="G2009" s="240">
        <v>3019.44</v>
      </c>
      <c r="H2009" s="240">
        <v>143.47</v>
      </c>
      <c r="I2009" s="240">
        <v>20.327999999999999</v>
      </c>
      <c r="J2009" s="240">
        <v>2.3E-2</v>
      </c>
    </row>
    <row r="2010" spans="2:10">
      <c r="B2010" s="240" t="s">
        <v>86</v>
      </c>
      <c r="C2010" s="240">
        <v>409</v>
      </c>
      <c r="D2010" s="240" t="s">
        <v>141</v>
      </c>
      <c r="E2010" s="240">
        <v>-88.07</v>
      </c>
      <c r="F2010" s="240">
        <v>-509.84</v>
      </c>
      <c r="G2010" s="240">
        <v>2544.73</v>
      </c>
      <c r="H2010" s="240">
        <v>143.77600000000001</v>
      </c>
      <c r="I2010" s="240">
        <v>-38.816000000000003</v>
      </c>
      <c r="J2010" s="240">
        <v>2.3E-2</v>
      </c>
    </row>
    <row r="2011" spans="2:10">
      <c r="B2011" s="240" t="s">
        <v>86</v>
      </c>
      <c r="C2011" s="240">
        <v>409</v>
      </c>
      <c r="D2011" s="240" t="s">
        <v>142</v>
      </c>
      <c r="E2011" s="240">
        <v>33.11</v>
      </c>
      <c r="F2011" s="240">
        <v>-516.67999999999995</v>
      </c>
      <c r="G2011" s="240">
        <v>3000.51</v>
      </c>
      <c r="H2011" s="240">
        <v>145.06700000000001</v>
      </c>
      <c r="I2011" s="240">
        <v>17.690000000000001</v>
      </c>
      <c r="J2011" s="240">
        <v>0.03</v>
      </c>
    </row>
    <row r="2012" spans="2:10">
      <c r="B2012" s="240" t="s">
        <v>86</v>
      </c>
      <c r="C2012" s="240">
        <v>409</v>
      </c>
      <c r="D2012" s="240" t="s">
        <v>143</v>
      </c>
      <c r="E2012" s="240">
        <v>-104.73</v>
      </c>
      <c r="F2012" s="240">
        <v>-526.19000000000005</v>
      </c>
      <c r="G2012" s="240">
        <v>2490.2600000000002</v>
      </c>
      <c r="H2012" s="240">
        <v>148.37299999999999</v>
      </c>
      <c r="I2012" s="240">
        <v>-46.417000000000002</v>
      </c>
      <c r="J2012" s="240">
        <v>4.4999999999999998E-2</v>
      </c>
    </row>
    <row r="2013" spans="2:10">
      <c r="B2013" s="240" t="s">
        <v>86</v>
      </c>
      <c r="C2013" s="240">
        <v>409</v>
      </c>
      <c r="D2013" s="240" t="s">
        <v>144</v>
      </c>
      <c r="E2013" s="240">
        <v>28.01</v>
      </c>
      <c r="F2013" s="240">
        <v>-521.66999999999996</v>
      </c>
      <c r="G2013" s="240">
        <v>2983.9</v>
      </c>
      <c r="H2013" s="240">
        <v>146.47</v>
      </c>
      <c r="I2013" s="240">
        <v>15.366</v>
      </c>
      <c r="J2013" s="240">
        <v>3.6999999999999998E-2</v>
      </c>
    </row>
    <row r="2014" spans="2:10">
      <c r="B2014" s="240" t="s">
        <v>86</v>
      </c>
      <c r="C2014" s="240">
        <v>409</v>
      </c>
      <c r="D2014" s="240" t="s">
        <v>145</v>
      </c>
      <c r="E2014" s="240">
        <v>-98.94</v>
      </c>
      <c r="F2014" s="240">
        <v>-520.51</v>
      </c>
      <c r="G2014" s="240">
        <v>2509.19</v>
      </c>
      <c r="H2014" s="240">
        <v>146.77600000000001</v>
      </c>
      <c r="I2014" s="240">
        <v>-43.777999999999999</v>
      </c>
      <c r="J2014" s="240">
        <v>3.6999999999999998E-2</v>
      </c>
    </row>
    <row r="2015" spans="2:10">
      <c r="B2015" s="240" t="s">
        <v>86</v>
      </c>
      <c r="C2015" s="240">
        <v>409</v>
      </c>
      <c r="D2015" s="240" t="s">
        <v>146</v>
      </c>
      <c r="E2015" s="240">
        <v>22.23</v>
      </c>
      <c r="F2015" s="240">
        <v>-527.35</v>
      </c>
      <c r="G2015" s="240">
        <v>2964.98</v>
      </c>
      <c r="H2015" s="240">
        <v>148.06800000000001</v>
      </c>
      <c r="I2015" s="240">
        <v>12.727</v>
      </c>
      <c r="J2015" s="240">
        <v>4.4999999999999998E-2</v>
      </c>
    </row>
    <row r="2016" spans="2:10">
      <c r="B2016" s="240" t="s">
        <v>86</v>
      </c>
      <c r="C2016" s="240">
        <v>409</v>
      </c>
      <c r="D2016" s="240" t="s">
        <v>147</v>
      </c>
      <c r="E2016" s="240">
        <v>-106.97</v>
      </c>
      <c r="F2016" s="240">
        <v>-102.29</v>
      </c>
      <c r="G2016" s="240">
        <v>3615.38</v>
      </c>
      <c r="H2016" s="240">
        <v>23.591999999999999</v>
      </c>
      <c r="I2016" s="240">
        <v>-45.942999999999998</v>
      </c>
      <c r="J2016" s="240">
        <v>3.1E-2</v>
      </c>
    </row>
    <row r="2017" spans="2:10">
      <c r="B2017" s="240" t="s">
        <v>86</v>
      </c>
      <c r="C2017" s="240">
        <v>409</v>
      </c>
      <c r="D2017" s="240" t="s">
        <v>148</v>
      </c>
      <c r="E2017" s="240">
        <v>61.87</v>
      </c>
      <c r="F2017" s="240">
        <v>-104.29</v>
      </c>
      <c r="G2017" s="240">
        <v>4174.37</v>
      </c>
      <c r="H2017" s="240">
        <v>23.591000000000001</v>
      </c>
      <c r="I2017" s="240">
        <v>30.637</v>
      </c>
      <c r="J2017" s="240">
        <v>0.03</v>
      </c>
    </row>
    <row r="2018" spans="2:10">
      <c r="B2018" s="240" t="s">
        <v>86</v>
      </c>
      <c r="C2018" s="240">
        <v>409</v>
      </c>
      <c r="D2018" s="240" t="s">
        <v>149</v>
      </c>
      <c r="E2018" s="240">
        <v>-29.45</v>
      </c>
      <c r="F2018" s="240">
        <v>-274.57</v>
      </c>
      <c r="G2018" s="240">
        <v>3917.44</v>
      </c>
      <c r="H2018" s="240">
        <v>73.441000000000003</v>
      </c>
      <c r="I2018" s="240">
        <v>-10.631</v>
      </c>
      <c r="J2018" s="240">
        <v>3.5999999999999997E-2</v>
      </c>
    </row>
    <row r="2019" spans="2:10">
      <c r="B2019" s="240" t="s">
        <v>86</v>
      </c>
      <c r="C2019" s="240">
        <v>409</v>
      </c>
      <c r="D2019" s="240" t="s">
        <v>150</v>
      </c>
      <c r="E2019" s="240">
        <v>-15.65</v>
      </c>
      <c r="F2019" s="240">
        <v>67.98</v>
      </c>
      <c r="G2019" s="240">
        <v>3872.31</v>
      </c>
      <c r="H2019" s="240">
        <v>-26.257999999999999</v>
      </c>
      <c r="I2019" s="240">
        <v>-4.6749999999999998</v>
      </c>
      <c r="J2019" s="240">
        <v>2.5000000000000001E-2</v>
      </c>
    </row>
    <row r="2020" spans="2:10">
      <c r="B2020" s="240" t="s">
        <v>86</v>
      </c>
      <c r="C2020" s="240">
        <v>409</v>
      </c>
      <c r="D2020" s="240" t="s">
        <v>151</v>
      </c>
      <c r="E2020" s="240">
        <v>299.95</v>
      </c>
      <c r="F2020" s="240">
        <v>121.45</v>
      </c>
      <c r="G2020" s="240">
        <v>3590.55</v>
      </c>
      <c r="H2020" s="240">
        <v>72.641000000000005</v>
      </c>
      <c r="I2020" s="240">
        <v>135.21100000000001</v>
      </c>
      <c r="J2020" s="240">
        <v>5.7000000000000002E-2</v>
      </c>
    </row>
    <row r="2021" spans="2:10">
      <c r="B2021" s="240" t="s">
        <v>86</v>
      </c>
      <c r="C2021" s="240">
        <v>409</v>
      </c>
      <c r="D2021" s="240" t="s">
        <v>152</v>
      </c>
      <c r="E2021" s="240">
        <v>-329.17</v>
      </c>
      <c r="F2021" s="240">
        <v>-264.58999999999997</v>
      </c>
      <c r="G2021" s="240">
        <v>1669.58</v>
      </c>
      <c r="H2021" s="240">
        <v>-40.433</v>
      </c>
      <c r="I2021" s="240">
        <v>-145.52099999999999</v>
      </c>
      <c r="J2021" s="240">
        <v>-1.7000000000000001E-2</v>
      </c>
    </row>
    <row r="2022" spans="2:10">
      <c r="B2022" s="240" t="s">
        <v>86</v>
      </c>
      <c r="C2022" s="240">
        <v>409</v>
      </c>
      <c r="D2022" s="240" t="s">
        <v>153</v>
      </c>
      <c r="E2022" s="240">
        <v>156.41999999999999</v>
      </c>
      <c r="F2022" s="240">
        <v>400.95</v>
      </c>
      <c r="G2022" s="240">
        <v>3179.55</v>
      </c>
      <c r="H2022" s="240">
        <v>154.18799999999999</v>
      </c>
      <c r="I2022" s="240">
        <v>71.278999999999996</v>
      </c>
      <c r="J2022" s="240">
        <v>6.2E-2</v>
      </c>
    </row>
    <row r="2023" spans="2:10">
      <c r="B2023" s="240" t="s">
        <v>86</v>
      </c>
      <c r="C2023" s="240">
        <v>409</v>
      </c>
      <c r="D2023" s="240" t="s">
        <v>154</v>
      </c>
      <c r="E2023" s="240">
        <v>-185.64</v>
      </c>
      <c r="F2023" s="240">
        <v>-544.08000000000004</v>
      </c>
      <c r="G2023" s="240">
        <v>2080.58</v>
      </c>
      <c r="H2023" s="240">
        <v>-121.98</v>
      </c>
      <c r="I2023" s="240">
        <v>-81.588999999999999</v>
      </c>
      <c r="J2023" s="240">
        <v>-2.1000000000000001E-2</v>
      </c>
    </row>
    <row r="2024" spans="2:10">
      <c r="B2024" s="240" t="s">
        <v>86</v>
      </c>
      <c r="C2024" s="240">
        <v>409</v>
      </c>
      <c r="D2024" s="240" t="s">
        <v>155</v>
      </c>
      <c r="E2024" s="240">
        <v>652.79</v>
      </c>
      <c r="F2024" s="240">
        <v>384.53</v>
      </c>
      <c r="G2024" s="240">
        <v>4569.82</v>
      </c>
      <c r="H2024" s="240">
        <v>150.19800000000001</v>
      </c>
      <c r="I2024" s="240">
        <v>290.12700000000001</v>
      </c>
      <c r="J2024" s="240">
        <v>0.114</v>
      </c>
    </row>
    <row r="2025" spans="2:10">
      <c r="B2025" s="240" t="s">
        <v>86</v>
      </c>
      <c r="C2025" s="240">
        <v>409</v>
      </c>
      <c r="D2025" s="240" t="s">
        <v>156</v>
      </c>
      <c r="E2025" s="240">
        <v>-682.01</v>
      </c>
      <c r="F2025" s="240">
        <v>-527.66999999999996</v>
      </c>
      <c r="G2025" s="240">
        <v>690.31</v>
      </c>
      <c r="H2025" s="240">
        <v>-117.99</v>
      </c>
      <c r="I2025" s="240">
        <v>-300.43599999999998</v>
      </c>
      <c r="J2025" s="240">
        <v>-7.2999999999999995E-2</v>
      </c>
    </row>
    <row r="2026" spans="2:10">
      <c r="B2026" s="240" t="s">
        <v>86</v>
      </c>
      <c r="C2026" s="240">
        <v>409</v>
      </c>
      <c r="D2026" s="240" t="s">
        <v>157</v>
      </c>
      <c r="E2026" s="240">
        <v>280.18</v>
      </c>
      <c r="F2026" s="240">
        <v>1026.72</v>
      </c>
      <c r="G2026" s="240">
        <v>3531.03</v>
      </c>
      <c r="H2026" s="240">
        <v>337.83699999999999</v>
      </c>
      <c r="I2026" s="240">
        <v>125.151</v>
      </c>
      <c r="J2026" s="240">
        <v>0.121</v>
      </c>
    </row>
    <row r="2027" spans="2:10">
      <c r="B2027" s="240" t="s">
        <v>86</v>
      </c>
      <c r="C2027" s="240">
        <v>409</v>
      </c>
      <c r="D2027" s="240" t="s">
        <v>158</v>
      </c>
      <c r="E2027" s="240">
        <v>-309.39999999999998</v>
      </c>
      <c r="F2027" s="240">
        <v>-1169.8599999999999</v>
      </c>
      <c r="G2027" s="240">
        <v>1729.1</v>
      </c>
      <c r="H2027" s="240">
        <v>-305.63</v>
      </c>
      <c r="I2027" s="240">
        <v>-135.46100000000001</v>
      </c>
      <c r="J2027" s="240">
        <v>-8.1000000000000003E-2</v>
      </c>
    </row>
    <row r="2028" spans="2:10">
      <c r="B2028" s="240" t="s">
        <v>86</v>
      </c>
      <c r="C2028" s="240">
        <v>411</v>
      </c>
      <c r="D2028" s="240" t="s">
        <v>87</v>
      </c>
      <c r="E2028" s="240">
        <v>-222</v>
      </c>
      <c r="F2028" s="240">
        <v>12.64</v>
      </c>
      <c r="G2028" s="240">
        <v>882.33</v>
      </c>
      <c r="H2028" s="240">
        <v>-2.7130000000000001</v>
      </c>
      <c r="I2028" s="240">
        <v>-103.902</v>
      </c>
      <c r="J2028" s="240">
        <v>1.2999999999999999E-2</v>
      </c>
    </row>
    <row r="2029" spans="2:10">
      <c r="B2029" s="240" t="s">
        <v>86</v>
      </c>
      <c r="C2029" s="240">
        <v>411</v>
      </c>
      <c r="D2029" s="240" t="s">
        <v>88</v>
      </c>
      <c r="E2029" s="240">
        <v>-13.09</v>
      </c>
      <c r="F2029" s="240">
        <v>-421.26</v>
      </c>
      <c r="G2029" s="240">
        <v>224.7</v>
      </c>
      <c r="H2029" s="240">
        <v>124.017</v>
      </c>
      <c r="I2029" s="240">
        <v>-5.6689999999999996</v>
      </c>
      <c r="J2029" s="240">
        <v>7.0000000000000001E-3</v>
      </c>
    </row>
    <row r="2030" spans="2:10">
      <c r="B2030" s="240" t="s">
        <v>86</v>
      </c>
      <c r="C2030" s="240">
        <v>411</v>
      </c>
      <c r="D2030" s="240" t="s">
        <v>89</v>
      </c>
      <c r="E2030" s="240">
        <v>-202.62</v>
      </c>
      <c r="F2030" s="240">
        <v>-15.67</v>
      </c>
      <c r="G2030" s="240">
        <v>823.29</v>
      </c>
      <c r="H2030" s="240">
        <v>5.1310000000000002</v>
      </c>
      <c r="I2030" s="240">
        <v>-94.977999999999994</v>
      </c>
      <c r="J2030" s="240">
        <v>-1.2E-2</v>
      </c>
    </row>
    <row r="2031" spans="2:10">
      <c r="B2031" s="240" t="s">
        <v>86</v>
      </c>
      <c r="C2031" s="240">
        <v>411</v>
      </c>
      <c r="D2031" s="240" t="s">
        <v>90</v>
      </c>
      <c r="E2031" s="240">
        <v>-24.03</v>
      </c>
      <c r="F2031" s="240">
        <v>-405.3</v>
      </c>
      <c r="G2031" s="240">
        <v>257.97000000000003</v>
      </c>
      <c r="H2031" s="240">
        <v>119.59399999999999</v>
      </c>
      <c r="I2031" s="240">
        <v>-10.704000000000001</v>
      </c>
      <c r="J2031" s="240">
        <v>2.1000000000000001E-2</v>
      </c>
    </row>
    <row r="2032" spans="2:10">
      <c r="B2032" s="240" t="s">
        <v>86</v>
      </c>
      <c r="C2032" s="240">
        <v>411</v>
      </c>
      <c r="D2032" s="240" t="s">
        <v>12</v>
      </c>
      <c r="E2032" s="240">
        <v>-154517.57</v>
      </c>
      <c r="F2032" s="240">
        <v>1518.35</v>
      </c>
      <c r="G2032" s="240">
        <v>565327.06999999995</v>
      </c>
      <c r="H2032" s="240">
        <v>180.21600000000001</v>
      </c>
      <c r="I2032" s="240">
        <v>-71119.653000000006</v>
      </c>
      <c r="J2032" s="240">
        <v>2.6480000000000001</v>
      </c>
    </row>
    <row r="2033" spans="2:10">
      <c r="B2033" s="240" t="s">
        <v>86</v>
      </c>
      <c r="C2033" s="240">
        <v>411</v>
      </c>
      <c r="D2033" s="240" t="s">
        <v>13</v>
      </c>
      <c r="E2033" s="240">
        <v>-7634.02</v>
      </c>
      <c r="F2033" s="240">
        <v>-296808.71999999997</v>
      </c>
      <c r="G2033" s="240">
        <v>119443.27</v>
      </c>
      <c r="H2033" s="240">
        <v>87522.985000000001</v>
      </c>
      <c r="I2033" s="240">
        <v>-3310.88</v>
      </c>
      <c r="J2033" s="240">
        <v>3.5179999999999998</v>
      </c>
    </row>
    <row r="2034" spans="2:10">
      <c r="B2034" s="240" t="s">
        <v>86</v>
      </c>
      <c r="C2034" s="240">
        <v>411</v>
      </c>
      <c r="D2034" s="240" t="s">
        <v>14</v>
      </c>
      <c r="E2034" s="240">
        <v>3975.28</v>
      </c>
      <c r="F2034" s="240">
        <v>-5630.05</v>
      </c>
      <c r="G2034" s="240">
        <v>-11614.57</v>
      </c>
      <c r="H2034" s="240">
        <v>1560.502</v>
      </c>
      <c r="I2034" s="240">
        <v>1808.1210000000001</v>
      </c>
      <c r="J2034" s="240">
        <v>-5.0629999999999997</v>
      </c>
    </row>
    <row r="2035" spans="2:10">
      <c r="B2035" s="240" t="s">
        <v>86</v>
      </c>
      <c r="C2035" s="240">
        <v>411</v>
      </c>
      <c r="D2035" s="240" t="s">
        <v>91</v>
      </c>
      <c r="E2035" s="240">
        <v>247.22</v>
      </c>
      <c r="F2035" s="240">
        <v>68.66</v>
      </c>
      <c r="G2035" s="240">
        <v>798.32</v>
      </c>
      <c r="H2035" s="240">
        <v>20.274999999999999</v>
      </c>
      <c r="I2035" s="240">
        <v>110.358</v>
      </c>
      <c r="J2035" s="240">
        <v>2.7E-2</v>
      </c>
    </row>
    <row r="2036" spans="2:10">
      <c r="B2036" s="240" t="s">
        <v>86</v>
      </c>
      <c r="C2036" s="240">
        <v>411</v>
      </c>
      <c r="D2036" s="240" t="s">
        <v>92</v>
      </c>
      <c r="E2036" s="240">
        <v>41.87</v>
      </c>
      <c r="F2036" s="240">
        <v>414.36</v>
      </c>
      <c r="G2036" s="240">
        <v>225.25</v>
      </c>
      <c r="H2036" s="240">
        <v>122.426</v>
      </c>
      <c r="I2036" s="240">
        <v>18.635999999999999</v>
      </c>
      <c r="J2036" s="240">
        <v>3.3000000000000002E-2</v>
      </c>
    </row>
    <row r="2037" spans="2:10">
      <c r="B2037" s="240" t="s">
        <v>86</v>
      </c>
      <c r="C2037" s="240">
        <v>411</v>
      </c>
      <c r="D2037" s="240" t="s">
        <v>93</v>
      </c>
      <c r="E2037" s="240">
        <v>637.38</v>
      </c>
      <c r="F2037" s="240">
        <v>167.11</v>
      </c>
      <c r="G2037" s="240">
        <v>1982.19</v>
      </c>
      <c r="H2037" s="240">
        <v>49.377000000000002</v>
      </c>
      <c r="I2037" s="240">
        <v>282.95499999999998</v>
      </c>
      <c r="J2037" s="240">
        <v>6.9000000000000006E-2</v>
      </c>
    </row>
    <row r="2038" spans="2:10">
      <c r="B2038" s="240" t="s">
        <v>86</v>
      </c>
      <c r="C2038" s="240">
        <v>411</v>
      </c>
      <c r="D2038" s="240" t="s">
        <v>94</v>
      </c>
      <c r="E2038" s="240">
        <v>104.29</v>
      </c>
      <c r="F2038" s="240">
        <v>960.88</v>
      </c>
      <c r="G2038" s="240">
        <v>487.39</v>
      </c>
      <c r="H2038" s="240">
        <v>284.02999999999997</v>
      </c>
      <c r="I2038" s="240">
        <v>46.283000000000001</v>
      </c>
      <c r="J2038" s="240">
        <v>0.08</v>
      </c>
    </row>
    <row r="2039" spans="2:10">
      <c r="B2039" s="240" t="s">
        <v>86</v>
      </c>
      <c r="C2039" s="240">
        <v>411</v>
      </c>
      <c r="D2039" s="240" t="s">
        <v>95</v>
      </c>
      <c r="E2039" s="240">
        <v>-12.62</v>
      </c>
      <c r="F2039" s="240">
        <v>9.36</v>
      </c>
      <c r="G2039" s="240">
        <v>2715.53</v>
      </c>
      <c r="H2039" s="240">
        <v>-7.4580000000000002</v>
      </c>
      <c r="I2039" s="240">
        <v>-2.6509999999999998</v>
      </c>
      <c r="J2039" s="240">
        <v>0.02</v>
      </c>
    </row>
    <row r="2040" spans="2:10">
      <c r="B2040" s="240" t="s">
        <v>86</v>
      </c>
      <c r="C2040" s="240">
        <v>411</v>
      </c>
      <c r="D2040" s="240" t="s">
        <v>96</v>
      </c>
      <c r="E2040" s="240">
        <v>-12.62</v>
      </c>
      <c r="F2040" s="240">
        <v>9.36</v>
      </c>
      <c r="G2040" s="240">
        <v>2715.53</v>
      </c>
      <c r="H2040" s="240">
        <v>-7.4580000000000002</v>
      </c>
      <c r="I2040" s="240">
        <v>-2.6509999999999998</v>
      </c>
      <c r="J2040" s="240">
        <v>0.02</v>
      </c>
    </row>
    <row r="2041" spans="2:10">
      <c r="B2041" s="240" t="s">
        <v>86</v>
      </c>
      <c r="C2041" s="240">
        <v>411</v>
      </c>
      <c r="D2041" s="240" t="s">
        <v>97</v>
      </c>
      <c r="E2041" s="240">
        <v>-55.44</v>
      </c>
      <c r="F2041" s="240">
        <v>-0.24</v>
      </c>
      <c r="G2041" s="240">
        <v>195.58</v>
      </c>
      <c r="H2041" s="240">
        <v>0.28799999999999998</v>
      </c>
      <c r="I2041" s="240">
        <v>-25.233000000000001</v>
      </c>
      <c r="J2041" s="240">
        <v>0</v>
      </c>
    </row>
    <row r="2042" spans="2:10">
      <c r="B2042" s="240" t="s">
        <v>86</v>
      </c>
      <c r="C2042" s="240">
        <v>411</v>
      </c>
      <c r="D2042" s="240" t="s">
        <v>98</v>
      </c>
      <c r="E2042" s="240">
        <v>-4.5599999999999996</v>
      </c>
      <c r="F2042" s="240">
        <v>-103.41</v>
      </c>
      <c r="G2042" s="240">
        <v>42.96</v>
      </c>
      <c r="H2042" s="240">
        <v>30.462</v>
      </c>
      <c r="I2042" s="240">
        <v>-2.008</v>
      </c>
      <c r="J2042" s="240">
        <v>4.0000000000000001E-3</v>
      </c>
    </row>
    <row r="2043" spans="2:10">
      <c r="B2043" s="240" t="s">
        <v>86</v>
      </c>
      <c r="C2043" s="240">
        <v>411</v>
      </c>
      <c r="D2043" s="240" t="s">
        <v>99</v>
      </c>
      <c r="E2043" s="240">
        <v>-293.99</v>
      </c>
      <c r="F2043" s="240">
        <v>-104.62</v>
      </c>
      <c r="G2043" s="240">
        <v>3860.85</v>
      </c>
      <c r="H2043" s="240">
        <v>27.321999999999999</v>
      </c>
      <c r="I2043" s="240">
        <v>-133.48699999999999</v>
      </c>
      <c r="J2043" s="240">
        <v>3.5999999999999997E-2</v>
      </c>
    </row>
    <row r="2044" spans="2:10">
      <c r="B2044" s="240" t="s">
        <v>86</v>
      </c>
      <c r="C2044" s="240">
        <v>411</v>
      </c>
      <c r="D2044" s="240" t="s">
        <v>100</v>
      </c>
      <c r="E2044" s="240">
        <v>-286.13</v>
      </c>
      <c r="F2044" s="240">
        <v>148.13999999999999</v>
      </c>
      <c r="G2044" s="240">
        <v>3726.03</v>
      </c>
      <c r="H2044" s="240">
        <v>-47.088999999999999</v>
      </c>
      <c r="I2044" s="240">
        <v>-130.08600000000001</v>
      </c>
      <c r="J2044" s="240">
        <v>3.2000000000000001E-2</v>
      </c>
    </row>
    <row r="2045" spans="2:10">
      <c r="B2045" s="240" t="s">
        <v>86</v>
      </c>
      <c r="C2045" s="240">
        <v>411</v>
      </c>
      <c r="D2045" s="240" t="s">
        <v>101</v>
      </c>
      <c r="E2045" s="240">
        <v>-297.27</v>
      </c>
      <c r="F2045" s="240">
        <v>-99.83</v>
      </c>
      <c r="G2045" s="240">
        <v>3870.84</v>
      </c>
      <c r="H2045" s="240">
        <v>25.995000000000001</v>
      </c>
      <c r="I2045" s="240">
        <v>-134.99700000000001</v>
      </c>
      <c r="J2045" s="240">
        <v>0.04</v>
      </c>
    </row>
    <row r="2046" spans="2:10">
      <c r="B2046" s="240" t="s">
        <v>86</v>
      </c>
      <c r="C2046" s="240">
        <v>411</v>
      </c>
      <c r="D2046" s="240" t="s">
        <v>102</v>
      </c>
      <c r="E2046" s="240">
        <v>-282.85000000000002</v>
      </c>
      <c r="F2046" s="240">
        <v>143.35</v>
      </c>
      <c r="G2046" s="240">
        <v>3716.05</v>
      </c>
      <c r="H2046" s="240">
        <v>-45.762</v>
      </c>
      <c r="I2046" s="240">
        <v>-128.57499999999999</v>
      </c>
      <c r="J2046" s="240">
        <v>2.7E-2</v>
      </c>
    </row>
    <row r="2047" spans="2:10">
      <c r="B2047" s="240" t="s">
        <v>86</v>
      </c>
      <c r="C2047" s="240">
        <v>411</v>
      </c>
      <c r="D2047" s="240" t="s">
        <v>103</v>
      </c>
      <c r="E2047" s="240">
        <v>-274.61</v>
      </c>
      <c r="F2047" s="240">
        <v>-132.91999999999999</v>
      </c>
      <c r="G2047" s="240">
        <v>3801.81</v>
      </c>
      <c r="H2047" s="240">
        <v>35.165999999999997</v>
      </c>
      <c r="I2047" s="240">
        <v>-124.563</v>
      </c>
      <c r="J2047" s="240">
        <v>0.01</v>
      </c>
    </row>
    <row r="2048" spans="2:10">
      <c r="B2048" s="240" t="s">
        <v>86</v>
      </c>
      <c r="C2048" s="240">
        <v>411</v>
      </c>
      <c r="D2048" s="240" t="s">
        <v>104</v>
      </c>
      <c r="E2048" s="240">
        <v>-266.75</v>
      </c>
      <c r="F2048" s="240">
        <v>119.83</v>
      </c>
      <c r="G2048" s="240">
        <v>3666.99</v>
      </c>
      <c r="H2048" s="240">
        <v>-39.244999999999997</v>
      </c>
      <c r="I2048" s="240">
        <v>-121.161</v>
      </c>
      <c r="J2048" s="240">
        <v>6.0000000000000001E-3</v>
      </c>
    </row>
    <row r="2049" spans="2:10">
      <c r="B2049" s="240" t="s">
        <v>86</v>
      </c>
      <c r="C2049" s="240">
        <v>411</v>
      </c>
      <c r="D2049" s="240" t="s">
        <v>105</v>
      </c>
      <c r="E2049" s="240">
        <v>-277.89</v>
      </c>
      <c r="F2049" s="240">
        <v>-128.13</v>
      </c>
      <c r="G2049" s="240">
        <v>3811.79</v>
      </c>
      <c r="H2049" s="240">
        <v>33.838999999999999</v>
      </c>
      <c r="I2049" s="240">
        <v>-126.07299999999999</v>
      </c>
      <c r="J2049" s="240">
        <v>1.4E-2</v>
      </c>
    </row>
    <row r="2050" spans="2:10">
      <c r="B2050" s="240" t="s">
        <v>86</v>
      </c>
      <c r="C2050" s="240">
        <v>411</v>
      </c>
      <c r="D2050" s="240" t="s">
        <v>106</v>
      </c>
      <c r="E2050" s="240">
        <v>-263.47000000000003</v>
      </c>
      <c r="F2050" s="240">
        <v>115.05</v>
      </c>
      <c r="G2050" s="240">
        <v>3657.01</v>
      </c>
      <c r="H2050" s="240">
        <v>-37.917999999999999</v>
      </c>
      <c r="I2050" s="240">
        <v>-119.651</v>
      </c>
      <c r="J2050" s="240">
        <v>2E-3</v>
      </c>
    </row>
    <row r="2051" spans="2:10">
      <c r="B2051" s="240" t="s">
        <v>86</v>
      </c>
      <c r="C2051" s="240">
        <v>411</v>
      </c>
      <c r="D2051" s="240" t="s">
        <v>107</v>
      </c>
      <c r="E2051" s="240">
        <v>260.89</v>
      </c>
      <c r="F2051" s="240">
        <v>-129.41</v>
      </c>
      <c r="G2051" s="240">
        <v>1705.03</v>
      </c>
      <c r="H2051" s="240">
        <v>32.173000000000002</v>
      </c>
      <c r="I2051" s="240">
        <v>124.78400000000001</v>
      </c>
      <c r="J2051" s="240">
        <v>8.9999999999999993E-3</v>
      </c>
    </row>
    <row r="2052" spans="2:10">
      <c r="B2052" s="240" t="s">
        <v>86</v>
      </c>
      <c r="C2052" s="240">
        <v>411</v>
      </c>
      <c r="D2052" s="240" t="s">
        <v>108</v>
      </c>
      <c r="E2052" s="240">
        <v>268.75</v>
      </c>
      <c r="F2052" s="240">
        <v>123.35</v>
      </c>
      <c r="G2052" s="240">
        <v>1570.21</v>
      </c>
      <c r="H2052" s="240">
        <v>-42.237000000000002</v>
      </c>
      <c r="I2052" s="240">
        <v>128.18600000000001</v>
      </c>
      <c r="J2052" s="240">
        <v>5.0000000000000001E-3</v>
      </c>
    </row>
    <row r="2053" spans="2:10">
      <c r="B2053" s="240" t="s">
        <v>86</v>
      </c>
      <c r="C2053" s="240">
        <v>411</v>
      </c>
      <c r="D2053" s="240" t="s">
        <v>109</v>
      </c>
      <c r="E2053" s="240">
        <v>257.61</v>
      </c>
      <c r="F2053" s="240">
        <v>-124.62</v>
      </c>
      <c r="G2053" s="240">
        <v>1715.01</v>
      </c>
      <c r="H2053" s="240">
        <v>30.846</v>
      </c>
      <c r="I2053" s="240">
        <v>123.274</v>
      </c>
      <c r="J2053" s="240">
        <v>1.2999999999999999E-2</v>
      </c>
    </row>
    <row r="2054" spans="2:10">
      <c r="B2054" s="240" t="s">
        <v>86</v>
      </c>
      <c r="C2054" s="240">
        <v>411</v>
      </c>
      <c r="D2054" s="240" t="s">
        <v>110</v>
      </c>
      <c r="E2054" s="240">
        <v>272.02999999999997</v>
      </c>
      <c r="F2054" s="240">
        <v>118.56</v>
      </c>
      <c r="G2054" s="240">
        <v>1560.23</v>
      </c>
      <c r="H2054" s="240">
        <v>-40.909999999999997</v>
      </c>
      <c r="I2054" s="240">
        <v>129.696</v>
      </c>
      <c r="J2054" s="240">
        <v>0</v>
      </c>
    </row>
    <row r="2055" spans="2:10">
      <c r="B2055" s="240" t="s">
        <v>86</v>
      </c>
      <c r="C2055" s="240">
        <v>411</v>
      </c>
      <c r="D2055" s="240" t="s">
        <v>111</v>
      </c>
      <c r="E2055" s="240">
        <v>241.51</v>
      </c>
      <c r="F2055" s="240">
        <v>-101.11</v>
      </c>
      <c r="G2055" s="240">
        <v>1764.07</v>
      </c>
      <c r="H2055" s="240">
        <v>24.329000000000001</v>
      </c>
      <c r="I2055" s="240">
        <v>115.86</v>
      </c>
      <c r="J2055" s="240">
        <v>3.4000000000000002E-2</v>
      </c>
    </row>
    <row r="2056" spans="2:10">
      <c r="B2056" s="240" t="s">
        <v>86</v>
      </c>
      <c r="C2056" s="240">
        <v>411</v>
      </c>
      <c r="D2056" s="240" t="s">
        <v>112</v>
      </c>
      <c r="E2056" s="240">
        <v>249.37</v>
      </c>
      <c r="F2056" s="240">
        <v>151.65</v>
      </c>
      <c r="G2056" s="240">
        <v>1629.25</v>
      </c>
      <c r="H2056" s="240">
        <v>-50.081000000000003</v>
      </c>
      <c r="I2056" s="240">
        <v>119.261</v>
      </c>
      <c r="J2056" s="240">
        <v>0.03</v>
      </c>
    </row>
    <row r="2057" spans="2:10">
      <c r="B2057" s="240" t="s">
        <v>86</v>
      </c>
      <c r="C2057" s="240">
        <v>411</v>
      </c>
      <c r="D2057" s="240" t="s">
        <v>113</v>
      </c>
      <c r="E2057" s="240">
        <v>238.23</v>
      </c>
      <c r="F2057" s="240">
        <v>-96.32</v>
      </c>
      <c r="G2057" s="240">
        <v>1774.05</v>
      </c>
      <c r="H2057" s="240">
        <v>23.001999999999999</v>
      </c>
      <c r="I2057" s="240">
        <v>114.35</v>
      </c>
      <c r="J2057" s="240">
        <v>3.7999999999999999E-2</v>
      </c>
    </row>
    <row r="2058" spans="2:10">
      <c r="B2058" s="240" t="s">
        <v>86</v>
      </c>
      <c r="C2058" s="240">
        <v>411</v>
      </c>
      <c r="D2058" s="240" t="s">
        <v>114</v>
      </c>
      <c r="E2058" s="240">
        <v>252.65</v>
      </c>
      <c r="F2058" s="240">
        <v>146.86000000000001</v>
      </c>
      <c r="G2058" s="240">
        <v>1619.27</v>
      </c>
      <c r="H2058" s="240">
        <v>-48.753999999999998</v>
      </c>
      <c r="I2058" s="240">
        <v>120.77200000000001</v>
      </c>
      <c r="J2058" s="240">
        <v>2.5999999999999999E-2</v>
      </c>
    </row>
    <row r="2059" spans="2:10">
      <c r="B2059" s="240" t="s">
        <v>86</v>
      </c>
      <c r="C2059" s="240">
        <v>411</v>
      </c>
      <c r="D2059" s="240" t="s">
        <v>115</v>
      </c>
      <c r="E2059" s="240">
        <v>-96.87</v>
      </c>
      <c r="F2059" s="240">
        <v>-511.51</v>
      </c>
      <c r="G2059" s="240">
        <v>3247.89</v>
      </c>
      <c r="H2059" s="240">
        <v>146.20699999999999</v>
      </c>
      <c r="I2059" s="240">
        <v>-41.497999999999998</v>
      </c>
      <c r="J2059" s="240">
        <v>3.4000000000000002E-2</v>
      </c>
    </row>
    <row r="2060" spans="2:10">
      <c r="B2060" s="240" t="s">
        <v>86</v>
      </c>
      <c r="C2060" s="240">
        <v>411</v>
      </c>
      <c r="D2060" s="240" t="s">
        <v>116</v>
      </c>
      <c r="E2060" s="240">
        <v>36.32</v>
      </c>
      <c r="F2060" s="240">
        <v>-519.09</v>
      </c>
      <c r="G2060" s="240">
        <v>2718.49</v>
      </c>
      <c r="H2060" s="240">
        <v>147.83500000000001</v>
      </c>
      <c r="I2060" s="240">
        <v>20.843</v>
      </c>
      <c r="J2060" s="240">
        <v>2.5999999999999999E-2</v>
      </c>
    </row>
    <row r="2061" spans="2:10">
      <c r="B2061" s="240" t="s">
        <v>86</v>
      </c>
      <c r="C2061" s="240">
        <v>411</v>
      </c>
      <c r="D2061" s="240" t="s">
        <v>117</v>
      </c>
      <c r="E2061" s="240">
        <v>-91.06</v>
      </c>
      <c r="F2061" s="240">
        <v>-520</v>
      </c>
      <c r="G2061" s="240">
        <v>3230.17</v>
      </c>
      <c r="H2061" s="240">
        <v>148.56100000000001</v>
      </c>
      <c r="I2061" s="240">
        <v>-38.820999999999998</v>
      </c>
      <c r="J2061" s="240">
        <v>2.7E-2</v>
      </c>
    </row>
    <row r="2062" spans="2:10">
      <c r="B2062" s="240" t="s">
        <v>86</v>
      </c>
      <c r="C2062" s="240">
        <v>411</v>
      </c>
      <c r="D2062" s="240" t="s">
        <v>118</v>
      </c>
      <c r="E2062" s="240">
        <v>30.51</v>
      </c>
      <c r="F2062" s="240">
        <v>-510.6</v>
      </c>
      <c r="G2062" s="240">
        <v>2736.2</v>
      </c>
      <c r="H2062" s="240">
        <v>145.482</v>
      </c>
      <c r="I2062" s="240">
        <v>18.166</v>
      </c>
      <c r="J2062" s="240">
        <v>3.4000000000000002E-2</v>
      </c>
    </row>
    <row r="2063" spans="2:10">
      <c r="B2063" s="240" t="s">
        <v>86</v>
      </c>
      <c r="C2063" s="240">
        <v>411</v>
      </c>
      <c r="D2063" s="240" t="s">
        <v>119</v>
      </c>
      <c r="E2063" s="240">
        <v>-107.81</v>
      </c>
      <c r="F2063" s="240">
        <v>-495.55</v>
      </c>
      <c r="G2063" s="240">
        <v>3281.17</v>
      </c>
      <c r="H2063" s="240">
        <v>141.78399999999999</v>
      </c>
      <c r="I2063" s="240">
        <v>-46.533000000000001</v>
      </c>
      <c r="J2063" s="240">
        <v>4.9000000000000002E-2</v>
      </c>
    </row>
    <row r="2064" spans="2:10">
      <c r="B2064" s="240" t="s">
        <v>86</v>
      </c>
      <c r="C2064" s="240">
        <v>411</v>
      </c>
      <c r="D2064" s="240" t="s">
        <v>120</v>
      </c>
      <c r="E2064" s="240">
        <v>25.39</v>
      </c>
      <c r="F2064" s="240">
        <v>-503.14</v>
      </c>
      <c r="G2064" s="240">
        <v>2751.77</v>
      </c>
      <c r="H2064" s="240">
        <v>143.41200000000001</v>
      </c>
      <c r="I2064" s="240">
        <v>15.808999999999999</v>
      </c>
      <c r="J2064" s="240">
        <v>4.1000000000000002E-2</v>
      </c>
    </row>
    <row r="2065" spans="2:10">
      <c r="B2065" s="240" t="s">
        <v>86</v>
      </c>
      <c r="C2065" s="240">
        <v>411</v>
      </c>
      <c r="D2065" s="240" t="s">
        <v>121</v>
      </c>
      <c r="E2065" s="240">
        <v>-102</v>
      </c>
      <c r="F2065" s="240">
        <v>-504.04</v>
      </c>
      <c r="G2065" s="240">
        <v>3263.45</v>
      </c>
      <c r="H2065" s="240">
        <v>144.137</v>
      </c>
      <c r="I2065" s="240">
        <v>-43.854999999999997</v>
      </c>
      <c r="J2065" s="240">
        <v>4.1000000000000002E-2</v>
      </c>
    </row>
    <row r="2066" spans="2:10">
      <c r="B2066" s="240" t="s">
        <v>86</v>
      </c>
      <c r="C2066" s="240">
        <v>411</v>
      </c>
      <c r="D2066" s="240" t="s">
        <v>122</v>
      </c>
      <c r="E2066" s="240">
        <v>19.57</v>
      </c>
      <c r="F2066" s="240">
        <v>-494.64</v>
      </c>
      <c r="G2066" s="240">
        <v>2769.48</v>
      </c>
      <c r="H2066" s="240">
        <v>141.059</v>
      </c>
      <c r="I2066" s="240">
        <v>13.131</v>
      </c>
      <c r="J2066" s="240">
        <v>4.8000000000000001E-2</v>
      </c>
    </row>
    <row r="2067" spans="2:10">
      <c r="B2067" s="240" t="s">
        <v>86</v>
      </c>
      <c r="C2067" s="240">
        <v>411</v>
      </c>
      <c r="D2067" s="240" t="s">
        <v>123</v>
      </c>
      <c r="E2067" s="240">
        <v>-61.56</v>
      </c>
      <c r="F2067" s="240">
        <v>537.82000000000005</v>
      </c>
      <c r="G2067" s="240">
        <v>2712.58</v>
      </c>
      <c r="H2067" s="240">
        <v>-162.751</v>
      </c>
      <c r="I2067" s="240">
        <v>-26.145</v>
      </c>
      <c r="J2067" s="240">
        <v>1.4E-2</v>
      </c>
    </row>
    <row r="2068" spans="2:10">
      <c r="B2068" s="240" t="s">
        <v>86</v>
      </c>
      <c r="C2068" s="240">
        <v>411</v>
      </c>
      <c r="D2068" s="240" t="s">
        <v>124</v>
      </c>
      <c r="E2068" s="240">
        <v>71.64</v>
      </c>
      <c r="F2068" s="240">
        <v>530.24</v>
      </c>
      <c r="G2068" s="240">
        <v>2183.1799999999998</v>
      </c>
      <c r="H2068" s="240">
        <v>-161.12299999999999</v>
      </c>
      <c r="I2068" s="240">
        <v>36.197000000000003</v>
      </c>
      <c r="J2068" s="240">
        <v>6.0000000000000001E-3</v>
      </c>
    </row>
    <row r="2069" spans="2:10">
      <c r="B2069" s="240" t="s">
        <v>86</v>
      </c>
      <c r="C2069" s="240">
        <v>411</v>
      </c>
      <c r="D2069" s="240" t="s">
        <v>125</v>
      </c>
      <c r="E2069" s="240">
        <v>-55.75</v>
      </c>
      <c r="F2069" s="240">
        <v>529.33000000000004</v>
      </c>
      <c r="G2069" s="240">
        <v>2694.86</v>
      </c>
      <c r="H2069" s="240">
        <v>-160.398</v>
      </c>
      <c r="I2069" s="240">
        <v>-23.466999999999999</v>
      </c>
      <c r="J2069" s="240">
        <v>6.0000000000000001E-3</v>
      </c>
    </row>
    <row r="2070" spans="2:10">
      <c r="B2070" s="240" t="s">
        <v>86</v>
      </c>
      <c r="C2070" s="240">
        <v>411</v>
      </c>
      <c r="D2070" s="240" t="s">
        <v>126</v>
      </c>
      <c r="E2070" s="240">
        <v>65.819999999999993</v>
      </c>
      <c r="F2070" s="240">
        <v>538.73</v>
      </c>
      <c r="G2070" s="240">
        <v>2200.89</v>
      </c>
      <c r="H2070" s="240">
        <v>-163.476</v>
      </c>
      <c r="I2070" s="240">
        <v>33.518999999999998</v>
      </c>
      <c r="J2070" s="240">
        <v>1.4E-2</v>
      </c>
    </row>
    <row r="2071" spans="2:10">
      <c r="B2071" s="240" t="s">
        <v>86</v>
      </c>
      <c r="C2071" s="240">
        <v>411</v>
      </c>
      <c r="D2071" s="240" t="s">
        <v>127</v>
      </c>
      <c r="E2071" s="240">
        <v>-50.63</v>
      </c>
      <c r="F2071" s="240">
        <v>521.86</v>
      </c>
      <c r="G2071" s="240">
        <v>2679.3</v>
      </c>
      <c r="H2071" s="240">
        <v>-158.328</v>
      </c>
      <c r="I2071" s="240">
        <v>-21.11</v>
      </c>
      <c r="J2071" s="240">
        <v>-1E-3</v>
      </c>
    </row>
    <row r="2072" spans="2:10">
      <c r="B2072" s="240" t="s">
        <v>86</v>
      </c>
      <c r="C2072" s="240">
        <v>411</v>
      </c>
      <c r="D2072" s="240" t="s">
        <v>128</v>
      </c>
      <c r="E2072" s="240">
        <v>82.57</v>
      </c>
      <c r="F2072" s="240">
        <v>514.28</v>
      </c>
      <c r="G2072" s="240">
        <v>2149.9</v>
      </c>
      <c r="H2072" s="240">
        <v>-156.69999999999999</v>
      </c>
      <c r="I2072" s="240">
        <v>41.231000000000002</v>
      </c>
      <c r="J2072" s="240">
        <v>-8.0000000000000002E-3</v>
      </c>
    </row>
    <row r="2073" spans="2:10">
      <c r="B2073" s="240" t="s">
        <v>86</v>
      </c>
      <c r="C2073" s="240">
        <v>411</v>
      </c>
      <c r="D2073" s="240" t="s">
        <v>129</v>
      </c>
      <c r="E2073" s="240">
        <v>-44.81</v>
      </c>
      <c r="F2073" s="240">
        <v>513.37</v>
      </c>
      <c r="G2073" s="240">
        <v>2661.58</v>
      </c>
      <c r="H2073" s="240">
        <v>-155.97399999999999</v>
      </c>
      <c r="I2073" s="240">
        <v>-18.433</v>
      </c>
      <c r="J2073" s="240">
        <v>-8.0000000000000002E-3</v>
      </c>
    </row>
    <row r="2074" spans="2:10">
      <c r="B2074" s="240" t="s">
        <v>86</v>
      </c>
      <c r="C2074" s="240">
        <v>411</v>
      </c>
      <c r="D2074" s="240" t="s">
        <v>130</v>
      </c>
      <c r="E2074" s="240">
        <v>76.760000000000005</v>
      </c>
      <c r="F2074" s="240">
        <v>522.77</v>
      </c>
      <c r="G2074" s="240">
        <v>2167.61</v>
      </c>
      <c r="H2074" s="240">
        <v>-159.053</v>
      </c>
      <c r="I2074" s="240">
        <v>38.554000000000002</v>
      </c>
      <c r="J2074" s="240">
        <v>-1E-3</v>
      </c>
    </row>
    <row r="2075" spans="2:10">
      <c r="B2075" s="240" t="s">
        <v>86</v>
      </c>
      <c r="C2075" s="240">
        <v>411</v>
      </c>
      <c r="D2075" s="240" t="s">
        <v>131</v>
      </c>
      <c r="E2075" s="240">
        <v>-238.54</v>
      </c>
      <c r="F2075" s="240">
        <v>-104.38</v>
      </c>
      <c r="G2075" s="240">
        <v>3665.27</v>
      </c>
      <c r="H2075" s="240">
        <v>27.033999999999999</v>
      </c>
      <c r="I2075" s="240">
        <v>-108.254</v>
      </c>
      <c r="J2075" s="240">
        <v>3.5000000000000003E-2</v>
      </c>
    </row>
    <row r="2076" spans="2:10">
      <c r="B2076" s="240" t="s">
        <v>86</v>
      </c>
      <c r="C2076" s="240">
        <v>411</v>
      </c>
      <c r="D2076" s="240" t="s">
        <v>132</v>
      </c>
      <c r="E2076" s="240">
        <v>-230.69</v>
      </c>
      <c r="F2076" s="240">
        <v>148.38</v>
      </c>
      <c r="G2076" s="240">
        <v>3530.46</v>
      </c>
      <c r="H2076" s="240">
        <v>-47.375999999999998</v>
      </c>
      <c r="I2076" s="240">
        <v>-104.852</v>
      </c>
      <c r="J2076" s="240">
        <v>3.1E-2</v>
      </c>
    </row>
    <row r="2077" spans="2:10">
      <c r="B2077" s="240" t="s">
        <v>86</v>
      </c>
      <c r="C2077" s="240">
        <v>411</v>
      </c>
      <c r="D2077" s="240" t="s">
        <v>133</v>
      </c>
      <c r="E2077" s="240">
        <v>-241.83</v>
      </c>
      <c r="F2077" s="240">
        <v>-99.59</v>
      </c>
      <c r="G2077" s="240">
        <v>3675.26</v>
      </c>
      <c r="H2077" s="240">
        <v>25.707000000000001</v>
      </c>
      <c r="I2077" s="240">
        <v>-109.764</v>
      </c>
      <c r="J2077" s="240">
        <v>0.04</v>
      </c>
    </row>
    <row r="2078" spans="2:10">
      <c r="B2078" s="240" t="s">
        <v>86</v>
      </c>
      <c r="C2078" s="240">
        <v>411</v>
      </c>
      <c r="D2078" s="240" t="s">
        <v>134</v>
      </c>
      <c r="E2078" s="240">
        <v>-227.41</v>
      </c>
      <c r="F2078" s="240">
        <v>143.59</v>
      </c>
      <c r="G2078" s="240">
        <v>3520.47</v>
      </c>
      <c r="H2078" s="240">
        <v>-46.048999999999999</v>
      </c>
      <c r="I2078" s="240">
        <v>-103.342</v>
      </c>
      <c r="J2078" s="240">
        <v>2.7E-2</v>
      </c>
    </row>
    <row r="2079" spans="2:10">
      <c r="B2079" s="240" t="s">
        <v>86</v>
      </c>
      <c r="C2079" s="240">
        <v>411</v>
      </c>
      <c r="D2079" s="240" t="s">
        <v>135</v>
      </c>
      <c r="E2079" s="240">
        <v>-219.16</v>
      </c>
      <c r="F2079" s="240">
        <v>-132.68</v>
      </c>
      <c r="G2079" s="240">
        <v>3606.23</v>
      </c>
      <c r="H2079" s="240">
        <v>34.878</v>
      </c>
      <c r="I2079" s="240">
        <v>-99.328999999999994</v>
      </c>
      <c r="J2079" s="240">
        <v>0.01</v>
      </c>
    </row>
    <row r="2080" spans="2:10">
      <c r="B2080" s="240" t="s">
        <v>86</v>
      </c>
      <c r="C2080" s="240">
        <v>411</v>
      </c>
      <c r="D2080" s="240" t="s">
        <v>136</v>
      </c>
      <c r="E2080" s="240">
        <v>-211.31</v>
      </c>
      <c r="F2080" s="240">
        <v>120.08</v>
      </c>
      <c r="G2080" s="240">
        <v>3471.42</v>
      </c>
      <c r="H2080" s="240">
        <v>-39.531999999999996</v>
      </c>
      <c r="I2080" s="240">
        <v>-95.927999999999997</v>
      </c>
      <c r="J2080" s="240">
        <v>6.0000000000000001E-3</v>
      </c>
    </row>
    <row r="2081" spans="2:10">
      <c r="B2081" s="240" t="s">
        <v>86</v>
      </c>
      <c r="C2081" s="240">
        <v>411</v>
      </c>
      <c r="D2081" s="240" t="s">
        <v>137</v>
      </c>
      <c r="E2081" s="240">
        <v>-222.45</v>
      </c>
      <c r="F2081" s="240">
        <v>-127.89</v>
      </c>
      <c r="G2081" s="240">
        <v>3616.22</v>
      </c>
      <c r="H2081" s="240">
        <v>33.551000000000002</v>
      </c>
      <c r="I2081" s="240">
        <v>-100.84</v>
      </c>
      <c r="J2081" s="240">
        <v>1.4E-2</v>
      </c>
    </row>
    <row r="2082" spans="2:10">
      <c r="B2082" s="240" t="s">
        <v>86</v>
      </c>
      <c r="C2082" s="240">
        <v>411</v>
      </c>
      <c r="D2082" s="240" t="s">
        <v>138</v>
      </c>
      <c r="E2082" s="240">
        <v>-208.03</v>
      </c>
      <c r="F2082" s="240">
        <v>115.29</v>
      </c>
      <c r="G2082" s="240">
        <v>3461.43</v>
      </c>
      <c r="H2082" s="240">
        <v>-38.204999999999998</v>
      </c>
      <c r="I2082" s="240">
        <v>-94.417000000000002</v>
      </c>
      <c r="J2082" s="240">
        <v>2E-3</v>
      </c>
    </row>
    <row r="2083" spans="2:10">
      <c r="B2083" s="240" t="s">
        <v>86</v>
      </c>
      <c r="C2083" s="240">
        <v>411</v>
      </c>
      <c r="D2083" s="240" t="s">
        <v>139</v>
      </c>
      <c r="E2083" s="240">
        <v>-92.31</v>
      </c>
      <c r="F2083" s="240">
        <v>-408.1</v>
      </c>
      <c r="G2083" s="240">
        <v>3204.93</v>
      </c>
      <c r="H2083" s="240">
        <v>115.746</v>
      </c>
      <c r="I2083" s="240">
        <v>-39.49</v>
      </c>
      <c r="J2083" s="240">
        <v>3.1E-2</v>
      </c>
    </row>
    <row r="2084" spans="2:10">
      <c r="B2084" s="240" t="s">
        <v>86</v>
      </c>
      <c r="C2084" s="240">
        <v>411</v>
      </c>
      <c r="D2084" s="240" t="s">
        <v>140</v>
      </c>
      <c r="E2084" s="240">
        <v>40.89</v>
      </c>
      <c r="F2084" s="240">
        <v>-415.69</v>
      </c>
      <c r="G2084" s="240">
        <v>2675.53</v>
      </c>
      <c r="H2084" s="240">
        <v>117.374</v>
      </c>
      <c r="I2084" s="240">
        <v>22.850999999999999</v>
      </c>
      <c r="J2084" s="240">
        <v>2.3E-2</v>
      </c>
    </row>
    <row r="2085" spans="2:10">
      <c r="B2085" s="240" t="s">
        <v>86</v>
      </c>
      <c r="C2085" s="240">
        <v>411</v>
      </c>
      <c r="D2085" s="240" t="s">
        <v>141</v>
      </c>
      <c r="E2085" s="240">
        <v>-86.5</v>
      </c>
      <c r="F2085" s="240">
        <v>-416.59</v>
      </c>
      <c r="G2085" s="240">
        <v>3187.21</v>
      </c>
      <c r="H2085" s="240">
        <v>118.099</v>
      </c>
      <c r="I2085" s="240">
        <v>-36.813000000000002</v>
      </c>
      <c r="J2085" s="240">
        <v>2.3E-2</v>
      </c>
    </row>
    <row r="2086" spans="2:10">
      <c r="B2086" s="240" t="s">
        <v>86</v>
      </c>
      <c r="C2086" s="240">
        <v>411</v>
      </c>
      <c r="D2086" s="240" t="s">
        <v>142</v>
      </c>
      <c r="E2086" s="240">
        <v>35.07</v>
      </c>
      <c r="F2086" s="240">
        <v>-407.2</v>
      </c>
      <c r="G2086" s="240">
        <v>2693.24</v>
      </c>
      <c r="H2086" s="240">
        <v>115.02</v>
      </c>
      <c r="I2086" s="240">
        <v>20.173999999999999</v>
      </c>
      <c r="J2086" s="240">
        <v>0.03</v>
      </c>
    </row>
    <row r="2087" spans="2:10">
      <c r="B2087" s="240" t="s">
        <v>86</v>
      </c>
      <c r="C2087" s="240">
        <v>411</v>
      </c>
      <c r="D2087" s="240" t="s">
        <v>143</v>
      </c>
      <c r="E2087" s="240">
        <v>-103.25</v>
      </c>
      <c r="F2087" s="240">
        <v>-392.15</v>
      </c>
      <c r="G2087" s="240">
        <v>3238.21</v>
      </c>
      <c r="H2087" s="240">
        <v>111.32299999999999</v>
      </c>
      <c r="I2087" s="240">
        <v>-44.524999999999999</v>
      </c>
      <c r="J2087" s="240">
        <v>4.4999999999999998E-2</v>
      </c>
    </row>
    <row r="2088" spans="2:10">
      <c r="B2088" s="240" t="s">
        <v>86</v>
      </c>
      <c r="C2088" s="240">
        <v>411</v>
      </c>
      <c r="D2088" s="240" t="s">
        <v>144</v>
      </c>
      <c r="E2088" s="240">
        <v>29.95</v>
      </c>
      <c r="F2088" s="240">
        <v>-399.73</v>
      </c>
      <c r="G2088" s="240">
        <v>2708.81</v>
      </c>
      <c r="H2088" s="240">
        <v>112.95099999999999</v>
      </c>
      <c r="I2088" s="240">
        <v>17.815999999999999</v>
      </c>
      <c r="J2088" s="240">
        <v>3.6999999999999998E-2</v>
      </c>
    </row>
    <row r="2089" spans="2:10">
      <c r="B2089" s="240" t="s">
        <v>86</v>
      </c>
      <c r="C2089" s="240">
        <v>411</v>
      </c>
      <c r="D2089" s="240" t="s">
        <v>145</v>
      </c>
      <c r="E2089" s="240">
        <v>-97.44</v>
      </c>
      <c r="F2089" s="240">
        <v>-400.64</v>
      </c>
      <c r="G2089" s="240">
        <v>3220.49</v>
      </c>
      <c r="H2089" s="240">
        <v>113.676</v>
      </c>
      <c r="I2089" s="240">
        <v>-41.847999999999999</v>
      </c>
      <c r="J2089" s="240">
        <v>3.6999999999999998E-2</v>
      </c>
    </row>
    <row r="2090" spans="2:10">
      <c r="B2090" s="240" t="s">
        <v>86</v>
      </c>
      <c r="C2090" s="240">
        <v>411</v>
      </c>
      <c r="D2090" s="240" t="s">
        <v>146</v>
      </c>
      <c r="E2090" s="240">
        <v>24.13</v>
      </c>
      <c r="F2090" s="240">
        <v>-391.24</v>
      </c>
      <c r="G2090" s="240">
        <v>2726.52</v>
      </c>
      <c r="H2090" s="240">
        <v>110.59699999999999</v>
      </c>
      <c r="I2090" s="240">
        <v>15.138999999999999</v>
      </c>
      <c r="J2090" s="240">
        <v>4.4999999999999998E-2</v>
      </c>
    </row>
    <row r="2091" spans="2:10">
      <c r="B2091" s="240" t="s">
        <v>86</v>
      </c>
      <c r="C2091" s="240">
        <v>411</v>
      </c>
      <c r="D2091" s="240" t="s">
        <v>147</v>
      </c>
      <c r="E2091" s="240">
        <v>-104.96</v>
      </c>
      <c r="F2091" s="240">
        <v>18.62</v>
      </c>
      <c r="G2091" s="240">
        <v>4339.82</v>
      </c>
      <c r="H2091" s="240">
        <v>-11.516</v>
      </c>
      <c r="I2091" s="240">
        <v>-43.369</v>
      </c>
      <c r="J2091" s="240">
        <v>3.1E-2</v>
      </c>
    </row>
    <row r="2092" spans="2:10">
      <c r="B2092" s="240" t="s">
        <v>86</v>
      </c>
      <c r="C2092" s="240">
        <v>411</v>
      </c>
      <c r="D2092" s="240" t="s">
        <v>148</v>
      </c>
      <c r="E2092" s="240">
        <v>64.290000000000006</v>
      </c>
      <c r="F2092" s="240">
        <v>19.47</v>
      </c>
      <c r="G2092" s="240">
        <v>3741.05</v>
      </c>
      <c r="H2092" s="240">
        <v>-12.428000000000001</v>
      </c>
      <c r="I2092" s="240">
        <v>33.722999999999999</v>
      </c>
      <c r="J2092" s="240">
        <v>0.03</v>
      </c>
    </row>
    <row r="2093" spans="2:10">
      <c r="B2093" s="240" t="s">
        <v>86</v>
      </c>
      <c r="C2093" s="240">
        <v>411</v>
      </c>
      <c r="D2093" s="240" t="s">
        <v>149</v>
      </c>
      <c r="E2093" s="240">
        <v>-27.32</v>
      </c>
      <c r="F2093" s="240">
        <v>-138.97999999999999</v>
      </c>
      <c r="G2093" s="240">
        <v>4106.54</v>
      </c>
      <c r="H2093" s="240">
        <v>34.584000000000003</v>
      </c>
      <c r="I2093" s="240">
        <v>-7.8979999999999997</v>
      </c>
      <c r="J2093" s="240">
        <v>3.5999999999999997E-2</v>
      </c>
    </row>
    <row r="2094" spans="2:10">
      <c r="B2094" s="240" t="s">
        <v>86</v>
      </c>
      <c r="C2094" s="240">
        <v>411</v>
      </c>
      <c r="D2094" s="240" t="s">
        <v>150</v>
      </c>
      <c r="E2094" s="240">
        <v>-13.35</v>
      </c>
      <c r="F2094" s="240">
        <v>177.06</v>
      </c>
      <c r="G2094" s="240">
        <v>3974.34</v>
      </c>
      <c r="H2094" s="240">
        <v>-58.527999999999999</v>
      </c>
      <c r="I2094" s="240">
        <v>-1.748</v>
      </c>
      <c r="J2094" s="240">
        <v>2.5000000000000001E-2</v>
      </c>
    </row>
    <row r="2095" spans="2:10">
      <c r="B2095" s="240" t="s">
        <v>86</v>
      </c>
      <c r="C2095" s="240">
        <v>411</v>
      </c>
      <c r="D2095" s="240" t="s">
        <v>151</v>
      </c>
      <c r="E2095" s="240">
        <v>302.61</v>
      </c>
      <c r="F2095" s="240">
        <v>202.57</v>
      </c>
      <c r="G2095" s="240">
        <v>3777</v>
      </c>
      <c r="H2095" s="240">
        <v>49.832999999999998</v>
      </c>
      <c r="I2095" s="240">
        <v>138.53100000000001</v>
      </c>
      <c r="J2095" s="240">
        <v>5.7000000000000002E-2</v>
      </c>
    </row>
    <row r="2096" spans="2:10">
      <c r="B2096" s="240" t="s">
        <v>86</v>
      </c>
      <c r="C2096" s="240">
        <v>411</v>
      </c>
      <c r="D2096" s="240" t="s">
        <v>152</v>
      </c>
      <c r="E2096" s="240">
        <v>-327.84</v>
      </c>
      <c r="F2096" s="240">
        <v>-183.84</v>
      </c>
      <c r="G2096" s="240">
        <v>1654.06</v>
      </c>
      <c r="H2096" s="240">
        <v>-64.748000000000005</v>
      </c>
      <c r="I2096" s="240">
        <v>-143.83199999999999</v>
      </c>
      <c r="J2096" s="240">
        <v>-1.7000000000000001E-2</v>
      </c>
    </row>
    <row r="2097" spans="2:10">
      <c r="B2097" s="240" t="s">
        <v>86</v>
      </c>
      <c r="C2097" s="240">
        <v>411</v>
      </c>
      <c r="D2097" s="240" t="s">
        <v>153</v>
      </c>
      <c r="E2097" s="240">
        <v>158.86000000000001</v>
      </c>
      <c r="F2097" s="240">
        <v>444.56</v>
      </c>
      <c r="G2097" s="240">
        <v>3375.86</v>
      </c>
      <c r="H2097" s="240">
        <v>121.33799999999999</v>
      </c>
      <c r="I2097" s="240">
        <v>74.325999999999993</v>
      </c>
      <c r="J2097" s="240">
        <v>6.2E-2</v>
      </c>
    </row>
    <row r="2098" spans="2:10">
      <c r="B2098" s="240" t="s">
        <v>86</v>
      </c>
      <c r="C2098" s="240">
        <v>411</v>
      </c>
      <c r="D2098" s="240" t="s">
        <v>154</v>
      </c>
      <c r="E2098" s="240">
        <v>-184.1</v>
      </c>
      <c r="F2098" s="240">
        <v>-425.84</v>
      </c>
      <c r="G2098" s="240">
        <v>2055.1999999999998</v>
      </c>
      <c r="H2098" s="240">
        <v>-136.25299999999999</v>
      </c>
      <c r="I2098" s="240">
        <v>-79.626999999999995</v>
      </c>
      <c r="J2098" s="240">
        <v>-2.1000000000000001E-2</v>
      </c>
    </row>
    <row r="2099" spans="2:10">
      <c r="B2099" s="240" t="s">
        <v>86</v>
      </c>
      <c r="C2099" s="240">
        <v>411</v>
      </c>
      <c r="D2099" s="240" t="s">
        <v>155</v>
      </c>
      <c r="E2099" s="240">
        <v>656.04</v>
      </c>
      <c r="F2099" s="240">
        <v>464.74</v>
      </c>
      <c r="G2099" s="240">
        <v>4843.9399999999996</v>
      </c>
      <c r="H2099" s="240">
        <v>127.128</v>
      </c>
      <c r="I2099" s="240">
        <v>294.18900000000002</v>
      </c>
      <c r="J2099" s="240">
        <v>0.114</v>
      </c>
    </row>
    <row r="2100" spans="2:10">
      <c r="B2100" s="240" t="s">
        <v>86</v>
      </c>
      <c r="C2100" s="240">
        <v>411</v>
      </c>
      <c r="D2100" s="240" t="s">
        <v>156</v>
      </c>
      <c r="E2100" s="240">
        <v>-681.28</v>
      </c>
      <c r="F2100" s="240">
        <v>-446.01</v>
      </c>
      <c r="G2100" s="240">
        <v>587.12</v>
      </c>
      <c r="H2100" s="240">
        <v>-142.04400000000001</v>
      </c>
      <c r="I2100" s="240">
        <v>-299.49099999999999</v>
      </c>
      <c r="J2100" s="240">
        <v>-7.2999999999999995E-2</v>
      </c>
    </row>
    <row r="2101" spans="2:10">
      <c r="B2101" s="240" t="s">
        <v>86</v>
      </c>
      <c r="C2101" s="240">
        <v>411</v>
      </c>
      <c r="D2101" s="240" t="s">
        <v>157</v>
      </c>
      <c r="E2101" s="240">
        <v>282.88</v>
      </c>
      <c r="F2101" s="240">
        <v>1020.38</v>
      </c>
      <c r="G2101" s="240">
        <v>3797.58</v>
      </c>
      <c r="H2101" s="240">
        <v>291.38499999999999</v>
      </c>
      <c r="I2101" s="240">
        <v>128.51900000000001</v>
      </c>
      <c r="J2101" s="240">
        <v>0.121</v>
      </c>
    </row>
    <row r="2102" spans="2:10">
      <c r="B2102" s="240" t="s">
        <v>86</v>
      </c>
      <c r="C2102" s="240">
        <v>411</v>
      </c>
      <c r="D2102" s="240" t="s">
        <v>158</v>
      </c>
      <c r="E2102" s="240">
        <v>-308.12</v>
      </c>
      <c r="F2102" s="240">
        <v>-1001.65</v>
      </c>
      <c r="G2102" s="240">
        <v>1633.48</v>
      </c>
      <c r="H2102" s="240">
        <v>-306.30099999999999</v>
      </c>
      <c r="I2102" s="240">
        <v>-133.82</v>
      </c>
      <c r="J2102" s="240">
        <v>-8.1000000000000003E-2</v>
      </c>
    </row>
    <row r="2103" spans="2:10">
      <c r="B2103" s="240" t="s">
        <v>86</v>
      </c>
      <c r="C2103" s="240">
        <v>422</v>
      </c>
      <c r="D2103" s="240" t="s">
        <v>87</v>
      </c>
      <c r="E2103" s="240">
        <v>-5.72</v>
      </c>
      <c r="F2103" s="240">
        <v>2.46</v>
      </c>
      <c r="G2103" s="240">
        <v>335.6</v>
      </c>
      <c r="H2103" s="240">
        <v>-3.5550000000000002</v>
      </c>
      <c r="I2103" s="240">
        <v>-10.401</v>
      </c>
      <c r="J2103" s="240">
        <v>2.3E-2</v>
      </c>
    </row>
    <row r="2104" spans="2:10">
      <c r="B2104" s="240" t="s">
        <v>86</v>
      </c>
      <c r="C2104" s="240">
        <v>422</v>
      </c>
      <c r="D2104" s="240" t="s">
        <v>88</v>
      </c>
      <c r="E2104" s="240">
        <v>-0.68</v>
      </c>
      <c r="F2104" s="240">
        <v>-12.23</v>
      </c>
      <c r="G2104" s="240">
        <v>98.41</v>
      </c>
      <c r="H2104" s="240">
        <v>20.495000000000001</v>
      </c>
      <c r="I2104" s="240">
        <v>-0.89100000000000001</v>
      </c>
      <c r="J2104" s="240">
        <v>1.2E-2</v>
      </c>
    </row>
    <row r="2105" spans="2:10">
      <c r="B2105" s="240" t="s">
        <v>86</v>
      </c>
      <c r="C2105" s="240">
        <v>422</v>
      </c>
      <c r="D2105" s="240" t="s">
        <v>89</v>
      </c>
      <c r="E2105" s="240">
        <v>-5.26</v>
      </c>
      <c r="F2105" s="240">
        <v>-1.61</v>
      </c>
      <c r="G2105" s="240">
        <v>339.52</v>
      </c>
      <c r="H2105" s="240">
        <v>3.0409999999999999</v>
      </c>
      <c r="I2105" s="240">
        <v>-9.577</v>
      </c>
      <c r="J2105" s="240">
        <v>-2.1000000000000001E-2</v>
      </c>
    </row>
    <row r="2106" spans="2:10">
      <c r="B2106" s="240" t="s">
        <v>86</v>
      </c>
      <c r="C2106" s="240">
        <v>422</v>
      </c>
      <c r="D2106" s="240" t="s">
        <v>90</v>
      </c>
      <c r="E2106" s="240">
        <v>-0.94</v>
      </c>
      <c r="F2106" s="240">
        <v>-9.93</v>
      </c>
      <c r="G2106" s="240">
        <v>96.22</v>
      </c>
      <c r="H2106" s="240">
        <v>16.776</v>
      </c>
      <c r="I2106" s="240">
        <v>-1.3560000000000001</v>
      </c>
      <c r="J2106" s="240">
        <v>3.6999999999999998E-2</v>
      </c>
    </row>
    <row r="2107" spans="2:10">
      <c r="B2107" s="240" t="s">
        <v>86</v>
      </c>
      <c r="C2107" s="240">
        <v>422</v>
      </c>
      <c r="D2107" s="240" t="s">
        <v>12</v>
      </c>
      <c r="E2107" s="240">
        <v>-3865.24</v>
      </c>
      <c r="F2107" s="240">
        <v>539.24</v>
      </c>
      <c r="G2107" s="240">
        <v>190402.16</v>
      </c>
      <c r="H2107" s="240">
        <v>-663.78599999999994</v>
      </c>
      <c r="I2107" s="240">
        <v>-6978.7439999999997</v>
      </c>
      <c r="J2107" s="240">
        <v>4.6230000000000002</v>
      </c>
    </row>
    <row r="2108" spans="2:10">
      <c r="B2108" s="240" t="s">
        <v>86</v>
      </c>
      <c r="C2108" s="240">
        <v>422</v>
      </c>
      <c r="D2108" s="240" t="s">
        <v>13</v>
      </c>
      <c r="E2108" s="240">
        <v>-438.03</v>
      </c>
      <c r="F2108" s="240">
        <v>-8999.83</v>
      </c>
      <c r="G2108" s="240">
        <v>53739.03</v>
      </c>
      <c r="H2108" s="240">
        <v>14953.442999999999</v>
      </c>
      <c r="I2108" s="240">
        <v>-563.24699999999996</v>
      </c>
      <c r="J2108" s="240">
        <v>6.1420000000000003</v>
      </c>
    </row>
    <row r="2109" spans="2:10">
      <c r="B2109" s="240" t="s">
        <v>86</v>
      </c>
      <c r="C2109" s="240">
        <v>422</v>
      </c>
      <c r="D2109" s="240" t="s">
        <v>14</v>
      </c>
      <c r="E2109" s="240">
        <v>89.8</v>
      </c>
      <c r="F2109" s="240">
        <v>-812.98</v>
      </c>
      <c r="G2109" s="240">
        <v>557.01</v>
      </c>
      <c r="H2109" s="240">
        <v>1315.693</v>
      </c>
      <c r="I2109" s="240">
        <v>163.06899999999999</v>
      </c>
      <c r="J2109" s="240">
        <v>-8.8390000000000004</v>
      </c>
    </row>
    <row r="2110" spans="2:10">
      <c r="B2110" s="240" t="s">
        <v>86</v>
      </c>
      <c r="C2110" s="240">
        <v>422</v>
      </c>
      <c r="D2110" s="240" t="s">
        <v>91</v>
      </c>
      <c r="E2110" s="240">
        <v>5.72</v>
      </c>
      <c r="F2110" s="240">
        <v>4.8600000000000003</v>
      </c>
      <c r="G2110" s="240">
        <v>265.92</v>
      </c>
      <c r="H2110" s="240">
        <v>8.0050000000000008</v>
      </c>
      <c r="I2110" s="240">
        <v>10.323</v>
      </c>
      <c r="J2110" s="240">
        <v>4.7E-2</v>
      </c>
    </row>
    <row r="2111" spans="2:10">
      <c r="B2111" s="240" t="s">
        <v>86</v>
      </c>
      <c r="C2111" s="240">
        <v>422</v>
      </c>
      <c r="D2111" s="240" t="s">
        <v>92</v>
      </c>
      <c r="E2111" s="240">
        <v>1.1399999999999999</v>
      </c>
      <c r="F2111" s="240">
        <v>12.14</v>
      </c>
      <c r="G2111" s="240">
        <v>77.42</v>
      </c>
      <c r="H2111" s="240">
        <v>20.003</v>
      </c>
      <c r="I2111" s="240">
        <v>1.861</v>
      </c>
      <c r="J2111" s="240">
        <v>5.8000000000000003E-2</v>
      </c>
    </row>
    <row r="2112" spans="2:10">
      <c r="B2112" s="240" t="s">
        <v>86</v>
      </c>
      <c r="C2112" s="240">
        <v>422</v>
      </c>
      <c r="D2112" s="240" t="s">
        <v>93</v>
      </c>
      <c r="E2112" s="240">
        <v>14.54</v>
      </c>
      <c r="F2112" s="240">
        <v>12.25</v>
      </c>
      <c r="G2112" s="240">
        <v>609.9</v>
      </c>
      <c r="H2112" s="240">
        <v>20.071999999999999</v>
      </c>
      <c r="I2112" s="240">
        <v>26.196999999999999</v>
      </c>
      <c r="J2112" s="240">
        <v>0.121</v>
      </c>
    </row>
    <row r="2113" spans="2:10">
      <c r="B2113" s="240" t="s">
        <v>86</v>
      </c>
      <c r="C2113" s="240">
        <v>422</v>
      </c>
      <c r="D2113" s="240" t="s">
        <v>94</v>
      </c>
      <c r="E2113" s="240">
        <v>2.76</v>
      </c>
      <c r="F2113" s="240">
        <v>28.45</v>
      </c>
      <c r="G2113" s="240">
        <v>164.91</v>
      </c>
      <c r="H2113" s="240">
        <v>46.76</v>
      </c>
      <c r="I2113" s="240">
        <v>4.5579999999999998</v>
      </c>
      <c r="J2113" s="240">
        <v>0.14000000000000001</v>
      </c>
    </row>
    <row r="2114" spans="2:10">
      <c r="B2114" s="240" t="s">
        <v>86</v>
      </c>
      <c r="C2114" s="240">
        <v>422</v>
      </c>
      <c r="D2114" s="240" t="s">
        <v>95</v>
      </c>
      <c r="E2114" s="240">
        <v>-0.2</v>
      </c>
      <c r="F2114" s="240">
        <v>13.83</v>
      </c>
      <c r="G2114" s="240">
        <v>2240.83</v>
      </c>
      <c r="H2114" s="240">
        <v>-18.181999999999999</v>
      </c>
      <c r="I2114" s="240">
        <v>-0.32200000000000001</v>
      </c>
      <c r="J2114" s="240">
        <v>3.5000000000000003E-2</v>
      </c>
    </row>
    <row r="2115" spans="2:10">
      <c r="B2115" s="240" t="s">
        <v>86</v>
      </c>
      <c r="C2115" s="240">
        <v>422</v>
      </c>
      <c r="D2115" s="240" t="s">
        <v>96</v>
      </c>
      <c r="E2115" s="240">
        <v>-0.2</v>
      </c>
      <c r="F2115" s="240">
        <v>13.83</v>
      </c>
      <c r="G2115" s="240">
        <v>2240.83</v>
      </c>
      <c r="H2115" s="240">
        <v>-18.181999999999999</v>
      </c>
      <c r="I2115" s="240">
        <v>-0.32200000000000001</v>
      </c>
      <c r="J2115" s="240">
        <v>3.5000000000000003E-2</v>
      </c>
    </row>
    <row r="2116" spans="2:10">
      <c r="B2116" s="240" t="s">
        <v>86</v>
      </c>
      <c r="C2116" s="240">
        <v>422</v>
      </c>
      <c r="D2116" s="240" t="s">
        <v>97</v>
      </c>
      <c r="E2116" s="240">
        <v>-1.39</v>
      </c>
      <c r="F2116" s="240">
        <v>0.06</v>
      </c>
      <c r="G2116" s="240">
        <v>61.74</v>
      </c>
      <c r="H2116" s="240">
        <v>-3.4000000000000002E-2</v>
      </c>
      <c r="I2116" s="240">
        <v>-2.4580000000000002</v>
      </c>
      <c r="J2116" s="240">
        <v>0</v>
      </c>
    </row>
    <row r="2117" spans="2:10">
      <c r="B2117" s="240" t="s">
        <v>86</v>
      </c>
      <c r="C2117" s="240">
        <v>422</v>
      </c>
      <c r="D2117" s="240" t="s">
        <v>98</v>
      </c>
      <c r="E2117" s="240">
        <v>-0.2</v>
      </c>
      <c r="F2117" s="240">
        <v>-2.89</v>
      </c>
      <c r="G2117" s="240">
        <v>17.149999999999999</v>
      </c>
      <c r="H2117" s="240">
        <v>4.7469999999999999</v>
      </c>
      <c r="I2117" s="240">
        <v>-0.27700000000000002</v>
      </c>
      <c r="J2117" s="240">
        <v>6.0000000000000001E-3</v>
      </c>
    </row>
    <row r="2118" spans="2:10">
      <c r="B2118" s="240" t="s">
        <v>86</v>
      </c>
      <c r="C2118" s="240">
        <v>422</v>
      </c>
      <c r="D2118" s="240" t="s">
        <v>99</v>
      </c>
      <c r="E2118" s="240">
        <v>-7.51</v>
      </c>
      <c r="F2118" s="240">
        <v>12.68</v>
      </c>
      <c r="G2118" s="240">
        <v>2667.69</v>
      </c>
      <c r="H2118" s="240">
        <v>-15.621</v>
      </c>
      <c r="I2118" s="240">
        <v>-13.449</v>
      </c>
      <c r="J2118" s="240">
        <v>6.2E-2</v>
      </c>
    </row>
    <row r="2119" spans="2:10">
      <c r="B2119" s="240" t="s">
        <v>86</v>
      </c>
      <c r="C2119" s="240">
        <v>422</v>
      </c>
      <c r="D2119" s="240" t="s">
        <v>100</v>
      </c>
      <c r="E2119" s="240">
        <v>-7.1</v>
      </c>
      <c r="F2119" s="240">
        <v>20.010000000000002</v>
      </c>
      <c r="G2119" s="240">
        <v>2608.64</v>
      </c>
      <c r="H2119" s="240">
        <v>-27.917999999999999</v>
      </c>
      <c r="I2119" s="240">
        <v>-12.914</v>
      </c>
      <c r="J2119" s="240">
        <v>5.5E-2</v>
      </c>
    </row>
    <row r="2120" spans="2:10">
      <c r="B2120" s="240" t="s">
        <v>86</v>
      </c>
      <c r="C2120" s="240">
        <v>422</v>
      </c>
      <c r="D2120" s="240" t="s">
        <v>101</v>
      </c>
      <c r="E2120" s="240">
        <v>-7.58</v>
      </c>
      <c r="F2120" s="240">
        <v>13.37</v>
      </c>
      <c r="G2120" s="240">
        <v>2667.03</v>
      </c>
      <c r="H2120" s="240">
        <v>-16.736999999999998</v>
      </c>
      <c r="I2120" s="240">
        <v>-13.587999999999999</v>
      </c>
      <c r="J2120" s="240">
        <v>7.0000000000000007E-2</v>
      </c>
    </row>
    <row r="2121" spans="2:10">
      <c r="B2121" s="240" t="s">
        <v>86</v>
      </c>
      <c r="C2121" s="240">
        <v>422</v>
      </c>
      <c r="D2121" s="240" t="s">
        <v>102</v>
      </c>
      <c r="E2121" s="240">
        <v>-7.02</v>
      </c>
      <c r="F2121" s="240">
        <v>19.32</v>
      </c>
      <c r="G2121" s="240">
        <v>2609.3000000000002</v>
      </c>
      <c r="H2121" s="240">
        <v>-26.803000000000001</v>
      </c>
      <c r="I2121" s="240">
        <v>-12.775</v>
      </c>
      <c r="J2121" s="240">
        <v>4.8000000000000001E-2</v>
      </c>
    </row>
    <row r="2122" spans="2:10">
      <c r="B2122" s="240" t="s">
        <v>86</v>
      </c>
      <c r="C2122" s="240">
        <v>422</v>
      </c>
      <c r="D2122" s="240" t="s">
        <v>103</v>
      </c>
      <c r="E2122" s="240">
        <v>-7.05</v>
      </c>
      <c r="F2122" s="240">
        <v>8.61</v>
      </c>
      <c r="G2122" s="240">
        <v>2671.61</v>
      </c>
      <c r="H2122" s="240">
        <v>-9.0259999999999998</v>
      </c>
      <c r="I2122" s="240">
        <v>-12.625</v>
      </c>
      <c r="J2122" s="240">
        <v>1.7999999999999999E-2</v>
      </c>
    </row>
    <row r="2123" spans="2:10">
      <c r="B2123" s="240" t="s">
        <v>86</v>
      </c>
      <c r="C2123" s="240">
        <v>422</v>
      </c>
      <c r="D2123" s="240" t="s">
        <v>104</v>
      </c>
      <c r="E2123" s="240">
        <v>-6.64</v>
      </c>
      <c r="F2123" s="240">
        <v>15.94</v>
      </c>
      <c r="G2123" s="240">
        <v>2612.5700000000002</v>
      </c>
      <c r="H2123" s="240">
        <v>-21.323</v>
      </c>
      <c r="I2123" s="240">
        <v>-12.09</v>
      </c>
      <c r="J2123" s="240">
        <v>1.0999999999999999E-2</v>
      </c>
    </row>
    <row r="2124" spans="2:10">
      <c r="B2124" s="240" t="s">
        <v>86</v>
      </c>
      <c r="C2124" s="240">
        <v>422</v>
      </c>
      <c r="D2124" s="240" t="s">
        <v>105</v>
      </c>
      <c r="E2124" s="240">
        <v>-7.13</v>
      </c>
      <c r="F2124" s="240">
        <v>9.2899999999999991</v>
      </c>
      <c r="G2124" s="240">
        <v>2670.96</v>
      </c>
      <c r="H2124" s="240">
        <v>-10.141999999999999</v>
      </c>
      <c r="I2124" s="240">
        <v>-12.763999999999999</v>
      </c>
      <c r="J2124" s="240">
        <v>2.5000000000000001E-2</v>
      </c>
    </row>
    <row r="2125" spans="2:10">
      <c r="B2125" s="240" t="s">
        <v>86</v>
      </c>
      <c r="C2125" s="240">
        <v>422</v>
      </c>
      <c r="D2125" s="240" t="s">
        <v>106</v>
      </c>
      <c r="E2125" s="240">
        <v>-6.57</v>
      </c>
      <c r="F2125" s="240">
        <v>15.25</v>
      </c>
      <c r="G2125" s="240">
        <v>2613.2199999999998</v>
      </c>
      <c r="H2125" s="240">
        <v>-20.207000000000001</v>
      </c>
      <c r="I2125" s="240">
        <v>-11.951000000000001</v>
      </c>
      <c r="J2125" s="240">
        <v>3.0000000000000001E-3</v>
      </c>
    </row>
    <row r="2126" spans="2:10">
      <c r="B2126" s="240" t="s">
        <v>86</v>
      </c>
      <c r="C2126" s="240">
        <v>422</v>
      </c>
      <c r="D2126" s="240" t="s">
        <v>107</v>
      </c>
      <c r="E2126" s="240">
        <v>6.71</v>
      </c>
      <c r="F2126" s="240">
        <v>7.64</v>
      </c>
      <c r="G2126" s="240">
        <v>1873.02</v>
      </c>
      <c r="H2126" s="240">
        <v>-8.4450000000000003</v>
      </c>
      <c r="I2126" s="240">
        <v>12.271000000000001</v>
      </c>
      <c r="J2126" s="240">
        <v>1.4999999999999999E-2</v>
      </c>
    </row>
    <row r="2127" spans="2:10">
      <c r="B2127" s="240" t="s">
        <v>86</v>
      </c>
      <c r="C2127" s="240">
        <v>422</v>
      </c>
      <c r="D2127" s="240" t="s">
        <v>108</v>
      </c>
      <c r="E2127" s="240">
        <v>7.11</v>
      </c>
      <c r="F2127" s="240">
        <v>14.98</v>
      </c>
      <c r="G2127" s="240">
        <v>1813.97</v>
      </c>
      <c r="H2127" s="240">
        <v>-20.742000000000001</v>
      </c>
      <c r="I2127" s="240">
        <v>12.805</v>
      </c>
      <c r="J2127" s="240">
        <v>8.0000000000000002E-3</v>
      </c>
    </row>
    <row r="2128" spans="2:10">
      <c r="B2128" s="240" t="s">
        <v>86</v>
      </c>
      <c r="C2128" s="240">
        <v>422</v>
      </c>
      <c r="D2128" s="240" t="s">
        <v>109</v>
      </c>
      <c r="E2128" s="240">
        <v>6.63</v>
      </c>
      <c r="F2128" s="240">
        <v>8.33</v>
      </c>
      <c r="G2128" s="240">
        <v>1872.36</v>
      </c>
      <c r="H2128" s="240">
        <v>-9.5609999999999999</v>
      </c>
      <c r="I2128" s="240">
        <v>12.131</v>
      </c>
      <c r="J2128" s="240">
        <v>2.3E-2</v>
      </c>
    </row>
    <row r="2129" spans="2:10">
      <c r="B2129" s="240" t="s">
        <v>86</v>
      </c>
      <c r="C2129" s="240">
        <v>422</v>
      </c>
      <c r="D2129" s="240" t="s">
        <v>110</v>
      </c>
      <c r="E2129" s="240">
        <v>7.19</v>
      </c>
      <c r="F2129" s="240">
        <v>14.29</v>
      </c>
      <c r="G2129" s="240">
        <v>1814.63</v>
      </c>
      <c r="H2129" s="240">
        <v>-19.626000000000001</v>
      </c>
      <c r="I2129" s="240">
        <v>12.945</v>
      </c>
      <c r="J2129" s="240">
        <v>1E-3</v>
      </c>
    </row>
    <row r="2130" spans="2:10">
      <c r="B2130" s="240" t="s">
        <v>86</v>
      </c>
      <c r="C2130" s="240">
        <v>422</v>
      </c>
      <c r="D2130" s="240" t="s">
        <v>111</v>
      </c>
      <c r="E2130" s="240">
        <v>6.25</v>
      </c>
      <c r="F2130" s="240">
        <v>11.72</v>
      </c>
      <c r="G2130" s="240">
        <v>1869.09</v>
      </c>
      <c r="H2130" s="240">
        <v>-15.041</v>
      </c>
      <c r="I2130" s="240">
        <v>11.446999999999999</v>
      </c>
      <c r="J2130" s="240">
        <v>5.8999999999999997E-2</v>
      </c>
    </row>
    <row r="2131" spans="2:10">
      <c r="B2131" s="240" t="s">
        <v>86</v>
      </c>
      <c r="C2131" s="240">
        <v>422</v>
      </c>
      <c r="D2131" s="240" t="s">
        <v>112</v>
      </c>
      <c r="E2131" s="240">
        <v>6.66</v>
      </c>
      <c r="F2131" s="240">
        <v>19.05</v>
      </c>
      <c r="G2131" s="240">
        <v>1810.04</v>
      </c>
      <c r="H2131" s="240">
        <v>-27.338000000000001</v>
      </c>
      <c r="I2131" s="240">
        <v>11.981</v>
      </c>
      <c r="J2131" s="240">
        <v>5.2999999999999999E-2</v>
      </c>
    </row>
    <row r="2132" spans="2:10">
      <c r="B2132" s="240" t="s">
        <v>86</v>
      </c>
      <c r="C2132" s="240">
        <v>422</v>
      </c>
      <c r="D2132" s="240" t="s">
        <v>113</v>
      </c>
      <c r="E2132" s="240">
        <v>6.18</v>
      </c>
      <c r="F2132" s="240">
        <v>12.4</v>
      </c>
      <c r="G2132" s="240">
        <v>1868.43</v>
      </c>
      <c r="H2132" s="240">
        <v>-16.155999999999999</v>
      </c>
      <c r="I2132" s="240">
        <v>11.307</v>
      </c>
      <c r="J2132" s="240">
        <v>6.7000000000000004E-2</v>
      </c>
    </row>
    <row r="2133" spans="2:10">
      <c r="B2133" s="240" t="s">
        <v>86</v>
      </c>
      <c r="C2133" s="240">
        <v>422</v>
      </c>
      <c r="D2133" s="240" t="s">
        <v>114</v>
      </c>
      <c r="E2133" s="240">
        <v>6.74</v>
      </c>
      <c r="F2133" s="240">
        <v>18.36</v>
      </c>
      <c r="G2133" s="240">
        <v>1810.7</v>
      </c>
      <c r="H2133" s="240">
        <v>-26.222000000000001</v>
      </c>
      <c r="I2133" s="240">
        <v>12.121</v>
      </c>
      <c r="J2133" s="240">
        <v>4.4999999999999998E-2</v>
      </c>
    </row>
    <row r="2134" spans="2:10">
      <c r="B2134" s="240" t="s">
        <v>86</v>
      </c>
      <c r="C2134" s="240">
        <v>422</v>
      </c>
      <c r="D2134" s="240" t="s">
        <v>115</v>
      </c>
      <c r="E2134" s="240">
        <v>-2.79</v>
      </c>
      <c r="F2134" s="240">
        <v>-0.55000000000000004</v>
      </c>
      <c r="G2134" s="240">
        <v>2457.0700000000002</v>
      </c>
      <c r="H2134" s="240">
        <v>5.9939999999999998</v>
      </c>
      <c r="I2134" s="240">
        <v>-4.6100000000000003</v>
      </c>
      <c r="J2134" s="240">
        <v>0.06</v>
      </c>
    </row>
    <row r="2135" spans="2:10">
      <c r="B2135" s="240" t="s">
        <v>86</v>
      </c>
      <c r="C2135" s="240">
        <v>422</v>
      </c>
      <c r="D2135" s="240" t="s">
        <v>116</v>
      </c>
      <c r="E2135" s="240">
        <v>0.64</v>
      </c>
      <c r="F2135" s="240">
        <v>-2.02</v>
      </c>
      <c r="G2135" s="240">
        <v>2255.71</v>
      </c>
      <c r="H2135" s="240">
        <v>8.1270000000000007</v>
      </c>
      <c r="I2135" s="240">
        <v>1.631</v>
      </c>
      <c r="J2135" s="240">
        <v>4.5999999999999999E-2</v>
      </c>
    </row>
    <row r="2136" spans="2:10">
      <c r="B2136" s="240" t="s">
        <v>86</v>
      </c>
      <c r="C2136" s="240">
        <v>422</v>
      </c>
      <c r="D2136" s="240" t="s">
        <v>117</v>
      </c>
      <c r="E2136" s="240">
        <v>-2.65</v>
      </c>
      <c r="F2136" s="240">
        <v>-1.77</v>
      </c>
      <c r="G2136" s="240">
        <v>2458.25</v>
      </c>
      <c r="H2136" s="240">
        <v>7.9729999999999999</v>
      </c>
      <c r="I2136" s="240">
        <v>-4.3630000000000004</v>
      </c>
      <c r="J2136" s="240">
        <v>4.7E-2</v>
      </c>
    </row>
    <row r="2137" spans="2:10">
      <c r="B2137" s="240" t="s">
        <v>86</v>
      </c>
      <c r="C2137" s="240">
        <v>422</v>
      </c>
      <c r="D2137" s="240" t="s">
        <v>118</v>
      </c>
      <c r="E2137" s="240">
        <v>0.5</v>
      </c>
      <c r="F2137" s="240">
        <v>-0.8</v>
      </c>
      <c r="G2137" s="240">
        <v>2254.54</v>
      </c>
      <c r="H2137" s="240">
        <v>6.1479999999999997</v>
      </c>
      <c r="I2137" s="240">
        <v>1.3839999999999999</v>
      </c>
      <c r="J2137" s="240">
        <v>5.8999999999999997E-2</v>
      </c>
    </row>
    <row r="2138" spans="2:10">
      <c r="B2138" s="240" t="s">
        <v>86</v>
      </c>
      <c r="C2138" s="240">
        <v>422</v>
      </c>
      <c r="D2138" s="240" t="s">
        <v>119</v>
      </c>
      <c r="E2138" s="240">
        <v>-3.05</v>
      </c>
      <c r="F2138" s="240">
        <v>1.75</v>
      </c>
      <c r="G2138" s="240">
        <v>2454.88</v>
      </c>
      <c r="H2138" s="240">
        <v>2.2749999999999999</v>
      </c>
      <c r="I2138" s="240">
        <v>-5.0739999999999998</v>
      </c>
      <c r="J2138" s="240">
        <v>8.5000000000000006E-2</v>
      </c>
    </row>
    <row r="2139" spans="2:10">
      <c r="B2139" s="240" t="s">
        <v>86</v>
      </c>
      <c r="C2139" s="240">
        <v>422</v>
      </c>
      <c r="D2139" s="240" t="s">
        <v>120</v>
      </c>
      <c r="E2139" s="240">
        <v>0.38</v>
      </c>
      <c r="F2139" s="240">
        <v>0.27</v>
      </c>
      <c r="G2139" s="240">
        <v>2253.52</v>
      </c>
      <c r="H2139" s="240">
        <v>4.407</v>
      </c>
      <c r="I2139" s="240">
        <v>1.167</v>
      </c>
      <c r="J2139" s="240">
        <v>7.0999999999999994E-2</v>
      </c>
    </row>
    <row r="2140" spans="2:10">
      <c r="B2140" s="240" t="s">
        <v>86</v>
      </c>
      <c r="C2140" s="240">
        <v>422</v>
      </c>
      <c r="D2140" s="240" t="s">
        <v>121</v>
      </c>
      <c r="E2140" s="240">
        <v>-2.91</v>
      </c>
      <c r="F2140" s="240">
        <v>0.53</v>
      </c>
      <c r="G2140" s="240">
        <v>2456.06</v>
      </c>
      <c r="H2140" s="240">
        <v>4.2530000000000001</v>
      </c>
      <c r="I2140" s="240">
        <v>-4.827</v>
      </c>
      <c r="J2140" s="240">
        <v>7.1999999999999995E-2</v>
      </c>
    </row>
    <row r="2141" spans="2:10">
      <c r="B2141" s="240" t="s">
        <v>86</v>
      </c>
      <c r="C2141" s="240">
        <v>422</v>
      </c>
      <c r="D2141" s="240" t="s">
        <v>122</v>
      </c>
      <c r="E2141" s="240">
        <v>0.25</v>
      </c>
      <c r="F2141" s="240">
        <v>1.5</v>
      </c>
      <c r="G2141" s="240">
        <v>2252.35</v>
      </c>
      <c r="H2141" s="240">
        <v>2.4289999999999998</v>
      </c>
      <c r="I2141" s="240">
        <v>0.91900000000000004</v>
      </c>
      <c r="J2141" s="240">
        <v>8.4000000000000005E-2</v>
      </c>
    </row>
    <row r="2142" spans="2:10">
      <c r="B2142" s="240" t="s">
        <v>86</v>
      </c>
      <c r="C2142" s="240">
        <v>422</v>
      </c>
      <c r="D2142" s="240" t="s">
        <v>123</v>
      </c>
      <c r="E2142" s="240">
        <v>-1.03</v>
      </c>
      <c r="F2142" s="240">
        <v>29.68</v>
      </c>
      <c r="G2142" s="240">
        <v>2225.94</v>
      </c>
      <c r="H2142" s="240">
        <v>-44.49</v>
      </c>
      <c r="I2142" s="240">
        <v>-2.2749999999999999</v>
      </c>
      <c r="J2142" s="240">
        <v>2.4E-2</v>
      </c>
    </row>
    <row r="2143" spans="2:10">
      <c r="B2143" s="240" t="s">
        <v>86</v>
      </c>
      <c r="C2143" s="240">
        <v>422</v>
      </c>
      <c r="D2143" s="240" t="s">
        <v>124</v>
      </c>
      <c r="E2143" s="240">
        <v>2.4</v>
      </c>
      <c r="F2143" s="240">
        <v>28.2</v>
      </c>
      <c r="G2143" s="240">
        <v>2024.58</v>
      </c>
      <c r="H2143" s="240">
        <v>-42.357999999999997</v>
      </c>
      <c r="I2143" s="240">
        <v>3.9660000000000002</v>
      </c>
      <c r="J2143" s="240">
        <v>0.01</v>
      </c>
    </row>
    <row r="2144" spans="2:10">
      <c r="B2144" s="240" t="s">
        <v>86</v>
      </c>
      <c r="C2144" s="240">
        <v>422</v>
      </c>
      <c r="D2144" s="240" t="s">
        <v>125</v>
      </c>
      <c r="E2144" s="240">
        <v>-0.9</v>
      </c>
      <c r="F2144" s="240">
        <v>28.46</v>
      </c>
      <c r="G2144" s="240">
        <v>2227.12</v>
      </c>
      <c r="H2144" s="240">
        <v>-42.512</v>
      </c>
      <c r="I2144" s="240">
        <v>-2.028</v>
      </c>
      <c r="J2144" s="240">
        <v>1.0999999999999999E-2</v>
      </c>
    </row>
    <row r="2145" spans="2:10">
      <c r="B2145" s="240" t="s">
        <v>86</v>
      </c>
      <c r="C2145" s="240">
        <v>422</v>
      </c>
      <c r="D2145" s="240" t="s">
        <v>126</v>
      </c>
      <c r="E2145" s="240">
        <v>2.2599999999999998</v>
      </c>
      <c r="F2145" s="240">
        <v>29.42</v>
      </c>
      <c r="G2145" s="240">
        <v>2023.41</v>
      </c>
      <c r="H2145" s="240">
        <v>-44.335999999999999</v>
      </c>
      <c r="I2145" s="240">
        <v>3.7189999999999999</v>
      </c>
      <c r="J2145" s="240">
        <v>2.4E-2</v>
      </c>
    </row>
    <row r="2146" spans="2:10">
      <c r="B2146" s="240" t="s">
        <v>86</v>
      </c>
      <c r="C2146" s="240">
        <v>422</v>
      </c>
      <c r="D2146" s="240" t="s">
        <v>127</v>
      </c>
      <c r="E2146" s="240">
        <v>-0.78</v>
      </c>
      <c r="F2146" s="240">
        <v>27.38</v>
      </c>
      <c r="G2146" s="240">
        <v>2228.13</v>
      </c>
      <c r="H2146" s="240">
        <v>-40.771000000000001</v>
      </c>
      <c r="I2146" s="240">
        <v>-1.81</v>
      </c>
      <c r="J2146" s="240">
        <v>-1E-3</v>
      </c>
    </row>
    <row r="2147" spans="2:10">
      <c r="B2147" s="240" t="s">
        <v>86</v>
      </c>
      <c r="C2147" s="240">
        <v>422</v>
      </c>
      <c r="D2147" s="240" t="s">
        <v>128</v>
      </c>
      <c r="E2147" s="240">
        <v>2.65</v>
      </c>
      <c r="F2147" s="240">
        <v>25.91</v>
      </c>
      <c r="G2147" s="240">
        <v>2026.78</v>
      </c>
      <c r="H2147" s="240">
        <v>-38.637999999999998</v>
      </c>
      <c r="I2147" s="240">
        <v>4.431</v>
      </c>
      <c r="J2147" s="240">
        <v>-1.4999999999999999E-2</v>
      </c>
    </row>
    <row r="2148" spans="2:10">
      <c r="B2148" s="240" t="s">
        <v>86</v>
      </c>
      <c r="C2148" s="240">
        <v>422</v>
      </c>
      <c r="D2148" s="240" t="s">
        <v>129</v>
      </c>
      <c r="E2148" s="240">
        <v>-0.64</v>
      </c>
      <c r="F2148" s="240">
        <v>26.16</v>
      </c>
      <c r="G2148" s="240">
        <v>2229.31</v>
      </c>
      <c r="H2148" s="240">
        <v>-38.792000000000002</v>
      </c>
      <c r="I2148" s="240">
        <v>-1.5629999999999999</v>
      </c>
      <c r="J2148" s="240">
        <v>-1.4E-2</v>
      </c>
    </row>
    <row r="2149" spans="2:10">
      <c r="B2149" s="240" t="s">
        <v>86</v>
      </c>
      <c r="C2149" s="240">
        <v>422</v>
      </c>
      <c r="D2149" s="240" t="s">
        <v>130</v>
      </c>
      <c r="E2149" s="240">
        <v>2.52</v>
      </c>
      <c r="F2149" s="240">
        <v>27.13</v>
      </c>
      <c r="G2149" s="240">
        <v>2025.6</v>
      </c>
      <c r="H2149" s="240">
        <v>-40.616999999999997</v>
      </c>
      <c r="I2149" s="240">
        <v>4.1840000000000002</v>
      </c>
      <c r="J2149" s="240">
        <v>-1E-3</v>
      </c>
    </row>
    <row r="2150" spans="2:10">
      <c r="B2150" s="240" t="s">
        <v>86</v>
      </c>
      <c r="C2150" s="240">
        <v>422</v>
      </c>
      <c r="D2150" s="240" t="s">
        <v>131</v>
      </c>
      <c r="E2150" s="240">
        <v>-6.12</v>
      </c>
      <c r="F2150" s="240">
        <v>12.62</v>
      </c>
      <c r="G2150" s="240">
        <v>2605.9499999999998</v>
      </c>
      <c r="H2150" s="240">
        <v>-15.587999999999999</v>
      </c>
      <c r="I2150" s="240">
        <v>-10.991</v>
      </c>
      <c r="J2150" s="240">
        <v>6.2E-2</v>
      </c>
    </row>
    <row r="2151" spans="2:10">
      <c r="B2151" s="240" t="s">
        <v>86</v>
      </c>
      <c r="C2151" s="240">
        <v>422</v>
      </c>
      <c r="D2151" s="240" t="s">
        <v>132</v>
      </c>
      <c r="E2151" s="240">
        <v>-5.71</v>
      </c>
      <c r="F2151" s="240">
        <v>19.96</v>
      </c>
      <c r="G2151" s="240">
        <v>2546.9</v>
      </c>
      <c r="H2151" s="240">
        <v>-27.885000000000002</v>
      </c>
      <c r="I2151" s="240">
        <v>-10.456</v>
      </c>
      <c r="J2151" s="240">
        <v>5.5E-2</v>
      </c>
    </row>
    <row r="2152" spans="2:10">
      <c r="B2152" s="240" t="s">
        <v>86</v>
      </c>
      <c r="C2152" s="240">
        <v>422</v>
      </c>
      <c r="D2152" s="240" t="s">
        <v>133</v>
      </c>
      <c r="E2152" s="240">
        <v>-6.19</v>
      </c>
      <c r="F2152" s="240">
        <v>13.31</v>
      </c>
      <c r="G2152" s="240">
        <v>2605.3000000000002</v>
      </c>
      <c r="H2152" s="240">
        <v>-16.704000000000001</v>
      </c>
      <c r="I2152" s="240">
        <v>-11.13</v>
      </c>
      <c r="J2152" s="240">
        <v>6.9000000000000006E-2</v>
      </c>
    </row>
    <row r="2153" spans="2:10">
      <c r="B2153" s="240" t="s">
        <v>86</v>
      </c>
      <c r="C2153" s="240">
        <v>422</v>
      </c>
      <c r="D2153" s="240" t="s">
        <v>134</v>
      </c>
      <c r="E2153" s="240">
        <v>-5.63</v>
      </c>
      <c r="F2153" s="240">
        <v>19.27</v>
      </c>
      <c r="G2153" s="240">
        <v>2547.56</v>
      </c>
      <c r="H2153" s="240">
        <v>-26.768999999999998</v>
      </c>
      <c r="I2153" s="240">
        <v>-10.317</v>
      </c>
      <c r="J2153" s="240">
        <v>4.7E-2</v>
      </c>
    </row>
    <row r="2154" spans="2:10">
      <c r="B2154" s="240" t="s">
        <v>86</v>
      </c>
      <c r="C2154" s="240">
        <v>422</v>
      </c>
      <c r="D2154" s="240" t="s">
        <v>135</v>
      </c>
      <c r="E2154" s="240">
        <v>-5.66</v>
      </c>
      <c r="F2154" s="240">
        <v>8.5500000000000007</v>
      </c>
      <c r="G2154" s="240">
        <v>2609.88</v>
      </c>
      <c r="H2154" s="240">
        <v>-8.9920000000000009</v>
      </c>
      <c r="I2154" s="240">
        <v>-10.167</v>
      </c>
      <c r="J2154" s="240">
        <v>1.7000000000000001E-2</v>
      </c>
    </row>
    <row r="2155" spans="2:10">
      <c r="B2155" s="240" t="s">
        <v>86</v>
      </c>
      <c r="C2155" s="240">
        <v>422</v>
      </c>
      <c r="D2155" s="240" t="s">
        <v>136</v>
      </c>
      <c r="E2155" s="240">
        <v>-5.25</v>
      </c>
      <c r="F2155" s="240">
        <v>15.88</v>
      </c>
      <c r="G2155" s="240">
        <v>2550.83</v>
      </c>
      <c r="H2155" s="240">
        <v>-21.289000000000001</v>
      </c>
      <c r="I2155" s="240">
        <v>-9.6319999999999997</v>
      </c>
      <c r="J2155" s="240">
        <v>0.01</v>
      </c>
    </row>
    <row r="2156" spans="2:10">
      <c r="B2156" s="240" t="s">
        <v>86</v>
      </c>
      <c r="C2156" s="240">
        <v>422</v>
      </c>
      <c r="D2156" s="240" t="s">
        <v>137</v>
      </c>
      <c r="E2156" s="240">
        <v>-5.74</v>
      </c>
      <c r="F2156" s="240">
        <v>9.24</v>
      </c>
      <c r="G2156" s="240">
        <v>2609.2199999999998</v>
      </c>
      <c r="H2156" s="240">
        <v>-10.108000000000001</v>
      </c>
      <c r="I2156" s="240">
        <v>-10.305999999999999</v>
      </c>
      <c r="J2156" s="240">
        <v>2.5000000000000001E-2</v>
      </c>
    </row>
    <row r="2157" spans="2:10">
      <c r="B2157" s="240" t="s">
        <v>86</v>
      </c>
      <c r="C2157" s="240">
        <v>422</v>
      </c>
      <c r="D2157" s="240" t="s">
        <v>138</v>
      </c>
      <c r="E2157" s="240">
        <v>-5.18</v>
      </c>
      <c r="F2157" s="240">
        <v>15.2</v>
      </c>
      <c r="G2157" s="240">
        <v>2551.4899999999998</v>
      </c>
      <c r="H2157" s="240">
        <v>-20.173999999999999</v>
      </c>
      <c r="I2157" s="240">
        <v>-9.4930000000000003</v>
      </c>
      <c r="J2157" s="240">
        <v>3.0000000000000001E-3</v>
      </c>
    </row>
    <row r="2158" spans="2:10">
      <c r="B2158" s="240" t="s">
        <v>86</v>
      </c>
      <c r="C2158" s="240">
        <v>422</v>
      </c>
      <c r="D2158" s="240" t="s">
        <v>139</v>
      </c>
      <c r="E2158" s="240">
        <v>-2.59</v>
      </c>
      <c r="F2158" s="240">
        <v>2.34</v>
      </c>
      <c r="G2158" s="240">
        <v>2439.92</v>
      </c>
      <c r="H2158" s="240">
        <v>1.2470000000000001</v>
      </c>
      <c r="I2158" s="240">
        <v>-4.3330000000000002</v>
      </c>
      <c r="J2158" s="240">
        <v>5.3999999999999999E-2</v>
      </c>
    </row>
    <row r="2159" spans="2:10">
      <c r="B2159" s="240" t="s">
        <v>86</v>
      </c>
      <c r="C2159" s="240">
        <v>422</v>
      </c>
      <c r="D2159" s="240" t="s">
        <v>140</v>
      </c>
      <c r="E2159" s="240">
        <v>0.84</v>
      </c>
      <c r="F2159" s="240">
        <v>0.87</v>
      </c>
      <c r="G2159" s="240">
        <v>2238.56</v>
      </c>
      <c r="H2159" s="240">
        <v>3.38</v>
      </c>
      <c r="I2159" s="240">
        <v>1.9079999999999999</v>
      </c>
      <c r="J2159" s="240">
        <v>0.04</v>
      </c>
    </row>
    <row r="2160" spans="2:10">
      <c r="B2160" s="240" t="s">
        <v>86</v>
      </c>
      <c r="C2160" s="240">
        <v>422</v>
      </c>
      <c r="D2160" s="240" t="s">
        <v>141</v>
      </c>
      <c r="E2160" s="240">
        <v>-2.4500000000000002</v>
      </c>
      <c r="F2160" s="240">
        <v>1.1200000000000001</v>
      </c>
      <c r="G2160" s="240">
        <v>2441.1</v>
      </c>
      <c r="H2160" s="240">
        <v>3.226</v>
      </c>
      <c r="I2160" s="240">
        <v>-4.0860000000000003</v>
      </c>
      <c r="J2160" s="240">
        <v>0.04</v>
      </c>
    </row>
    <row r="2161" spans="2:10">
      <c r="B2161" s="240" t="s">
        <v>86</v>
      </c>
      <c r="C2161" s="240">
        <v>422</v>
      </c>
      <c r="D2161" s="240" t="s">
        <v>142</v>
      </c>
      <c r="E2161" s="240">
        <v>0.7</v>
      </c>
      <c r="F2161" s="240">
        <v>2.09</v>
      </c>
      <c r="G2161" s="240">
        <v>2237.39</v>
      </c>
      <c r="H2161" s="240">
        <v>1.401</v>
      </c>
      <c r="I2161" s="240">
        <v>1.66</v>
      </c>
      <c r="J2161" s="240">
        <v>5.2999999999999999E-2</v>
      </c>
    </row>
    <row r="2162" spans="2:10">
      <c r="B2162" s="240" t="s">
        <v>86</v>
      </c>
      <c r="C2162" s="240">
        <v>422</v>
      </c>
      <c r="D2162" s="240" t="s">
        <v>143</v>
      </c>
      <c r="E2162" s="240">
        <v>-2.85</v>
      </c>
      <c r="F2162" s="240">
        <v>4.6399999999999997</v>
      </c>
      <c r="G2162" s="240">
        <v>2437.73</v>
      </c>
      <c r="H2162" s="240">
        <v>-2.472</v>
      </c>
      <c r="I2162" s="240">
        <v>-4.798</v>
      </c>
      <c r="J2162" s="240">
        <v>7.9000000000000001E-2</v>
      </c>
    </row>
    <row r="2163" spans="2:10">
      <c r="B2163" s="240" t="s">
        <v>86</v>
      </c>
      <c r="C2163" s="240">
        <v>422</v>
      </c>
      <c r="D2163" s="240" t="s">
        <v>144</v>
      </c>
      <c r="E2163" s="240">
        <v>0.57999999999999996</v>
      </c>
      <c r="F2163" s="240">
        <v>3.16</v>
      </c>
      <c r="G2163" s="240">
        <v>2236.37</v>
      </c>
      <c r="H2163" s="240">
        <v>-0.34</v>
      </c>
      <c r="I2163" s="240">
        <v>1.4430000000000001</v>
      </c>
      <c r="J2163" s="240">
        <v>6.5000000000000002E-2</v>
      </c>
    </row>
    <row r="2164" spans="2:10">
      <c r="B2164" s="240" t="s">
        <v>86</v>
      </c>
      <c r="C2164" s="240">
        <v>422</v>
      </c>
      <c r="D2164" s="240" t="s">
        <v>145</v>
      </c>
      <c r="E2164" s="240">
        <v>-2.71</v>
      </c>
      <c r="F2164" s="240">
        <v>3.42</v>
      </c>
      <c r="G2164" s="240">
        <v>2438.91</v>
      </c>
      <c r="H2164" s="240">
        <v>-0.49399999999999999</v>
      </c>
      <c r="I2164" s="240">
        <v>-4.5510000000000002</v>
      </c>
      <c r="J2164" s="240">
        <v>6.5000000000000002E-2</v>
      </c>
    </row>
    <row r="2165" spans="2:10">
      <c r="B2165" s="240" t="s">
        <v>86</v>
      </c>
      <c r="C2165" s="240">
        <v>422</v>
      </c>
      <c r="D2165" s="240" t="s">
        <v>146</v>
      </c>
      <c r="E2165" s="240">
        <v>0.45</v>
      </c>
      <c r="F2165" s="240">
        <v>4.38</v>
      </c>
      <c r="G2165" s="240">
        <v>2235.19</v>
      </c>
      <c r="H2165" s="240">
        <v>-2.3180000000000001</v>
      </c>
      <c r="I2165" s="240">
        <v>1.196</v>
      </c>
      <c r="J2165" s="240">
        <v>7.8E-2</v>
      </c>
    </row>
    <row r="2166" spans="2:10">
      <c r="B2166" s="240" t="s">
        <v>86</v>
      </c>
      <c r="C2166" s="240">
        <v>422</v>
      </c>
      <c r="D2166" s="240" t="s">
        <v>147</v>
      </c>
      <c r="E2166" s="240">
        <v>-2.1</v>
      </c>
      <c r="F2166" s="240">
        <v>20.420000000000002</v>
      </c>
      <c r="G2166" s="240">
        <v>3484.26</v>
      </c>
      <c r="H2166" s="240">
        <v>-26.66</v>
      </c>
      <c r="I2166" s="240">
        <v>-3.956</v>
      </c>
      <c r="J2166" s="240">
        <v>5.3999999999999999E-2</v>
      </c>
    </row>
    <row r="2167" spans="2:10">
      <c r="B2167" s="240" t="s">
        <v>86</v>
      </c>
      <c r="C2167" s="240">
        <v>422</v>
      </c>
      <c r="D2167" s="240" t="s">
        <v>148</v>
      </c>
      <c r="E2167" s="240">
        <v>2.13</v>
      </c>
      <c r="F2167" s="240">
        <v>20.27</v>
      </c>
      <c r="G2167" s="240">
        <v>3294.32</v>
      </c>
      <c r="H2167" s="240">
        <v>-26.582999999999998</v>
      </c>
      <c r="I2167" s="240">
        <v>3.5489999999999999</v>
      </c>
      <c r="J2167" s="240">
        <v>5.2999999999999999E-2</v>
      </c>
    </row>
    <row r="2168" spans="2:10">
      <c r="B2168" s="240" t="s">
        <v>86</v>
      </c>
      <c r="C2168" s="240">
        <v>422</v>
      </c>
      <c r="D2168" s="240" t="s">
        <v>149</v>
      </c>
      <c r="E2168" s="240">
        <v>-0.28999999999999998</v>
      </c>
      <c r="F2168" s="240">
        <v>15.95</v>
      </c>
      <c r="G2168" s="240">
        <v>3415.68</v>
      </c>
      <c r="H2168" s="240">
        <v>-19.375</v>
      </c>
      <c r="I2168" s="240">
        <v>-0.627</v>
      </c>
      <c r="J2168" s="240">
        <v>6.3E-2</v>
      </c>
    </row>
    <row r="2169" spans="2:10">
      <c r="B2169" s="240" t="s">
        <v>86</v>
      </c>
      <c r="C2169" s="240">
        <v>422</v>
      </c>
      <c r="D2169" s="240" t="s">
        <v>150</v>
      </c>
      <c r="E2169" s="240">
        <v>0.32</v>
      </c>
      <c r="F2169" s="240">
        <v>24.74</v>
      </c>
      <c r="G2169" s="240">
        <v>3362.89</v>
      </c>
      <c r="H2169" s="240">
        <v>-33.868000000000002</v>
      </c>
      <c r="I2169" s="240">
        <v>0.22</v>
      </c>
      <c r="J2169" s="240">
        <v>4.2999999999999997E-2</v>
      </c>
    </row>
    <row r="2170" spans="2:10">
      <c r="B2170" s="240" t="s">
        <v>86</v>
      </c>
      <c r="C2170" s="240">
        <v>422</v>
      </c>
      <c r="D2170" s="240" t="s">
        <v>151</v>
      </c>
      <c r="E2170" s="240">
        <v>7.26</v>
      </c>
      <c r="F2170" s="240">
        <v>22.39</v>
      </c>
      <c r="G2170" s="240">
        <v>2591.71</v>
      </c>
      <c r="H2170" s="240">
        <v>-4.1420000000000003</v>
      </c>
      <c r="I2170" s="240">
        <v>13.018000000000001</v>
      </c>
      <c r="J2170" s="240">
        <v>0.1</v>
      </c>
    </row>
    <row r="2171" spans="2:10">
      <c r="B2171" s="240" t="s">
        <v>86</v>
      </c>
      <c r="C2171" s="240">
        <v>422</v>
      </c>
      <c r="D2171" s="240" t="s">
        <v>152</v>
      </c>
      <c r="E2171" s="240">
        <v>-7.65</v>
      </c>
      <c r="F2171" s="240">
        <v>5.27</v>
      </c>
      <c r="G2171" s="240">
        <v>1889.95</v>
      </c>
      <c r="H2171" s="240">
        <v>-32.220999999999997</v>
      </c>
      <c r="I2171" s="240">
        <v>-13.662000000000001</v>
      </c>
      <c r="J2171" s="240">
        <v>-0.03</v>
      </c>
    </row>
    <row r="2172" spans="2:10">
      <c r="B2172" s="240" t="s">
        <v>86</v>
      </c>
      <c r="C2172" s="240">
        <v>422</v>
      </c>
      <c r="D2172" s="240" t="s">
        <v>153</v>
      </c>
      <c r="E2172" s="240">
        <v>4.05</v>
      </c>
      <c r="F2172" s="240">
        <v>27.49</v>
      </c>
      <c r="G2172" s="240">
        <v>2459.7600000000002</v>
      </c>
      <c r="H2172" s="240">
        <v>4.2560000000000002</v>
      </c>
      <c r="I2172" s="240">
        <v>7.0940000000000003</v>
      </c>
      <c r="J2172" s="240">
        <v>0.108</v>
      </c>
    </row>
    <row r="2173" spans="2:10">
      <c r="B2173" s="240" t="s">
        <v>86</v>
      </c>
      <c r="C2173" s="240">
        <v>422</v>
      </c>
      <c r="D2173" s="240" t="s">
        <v>154</v>
      </c>
      <c r="E2173" s="240">
        <v>-4.4400000000000004</v>
      </c>
      <c r="F2173" s="240">
        <v>0.17</v>
      </c>
      <c r="G2173" s="240">
        <v>2021.9</v>
      </c>
      <c r="H2173" s="240">
        <v>-40.619999999999997</v>
      </c>
      <c r="I2173" s="240">
        <v>-7.7380000000000004</v>
      </c>
      <c r="J2173" s="240">
        <v>-3.6999999999999998E-2</v>
      </c>
    </row>
    <row r="2174" spans="2:10">
      <c r="B2174" s="240" t="s">
        <v>86</v>
      </c>
      <c r="C2174" s="240">
        <v>422</v>
      </c>
      <c r="D2174" s="240" t="s">
        <v>155</v>
      </c>
      <c r="E2174" s="240">
        <v>15.17</v>
      </c>
      <c r="F2174" s="240">
        <v>34.619999999999997</v>
      </c>
      <c r="G2174" s="240">
        <v>2900.2</v>
      </c>
      <c r="H2174" s="240">
        <v>15.919</v>
      </c>
      <c r="I2174" s="240">
        <v>27.242999999999999</v>
      </c>
      <c r="J2174" s="240">
        <v>0.19800000000000001</v>
      </c>
    </row>
    <row r="2175" spans="2:10">
      <c r="B2175" s="240" t="s">
        <v>86</v>
      </c>
      <c r="C2175" s="240">
        <v>422</v>
      </c>
      <c r="D2175" s="240" t="s">
        <v>156</v>
      </c>
      <c r="E2175" s="240">
        <v>-15.56</v>
      </c>
      <c r="F2175" s="240">
        <v>-6.96</v>
      </c>
      <c r="G2175" s="240">
        <v>1581.45</v>
      </c>
      <c r="H2175" s="240">
        <v>-52.281999999999996</v>
      </c>
      <c r="I2175" s="240">
        <v>-27.887</v>
      </c>
      <c r="J2175" s="240">
        <v>-0.128</v>
      </c>
    </row>
    <row r="2176" spans="2:10">
      <c r="B2176" s="240" t="s">
        <v>86</v>
      </c>
      <c r="C2176" s="240">
        <v>422</v>
      </c>
      <c r="D2176" s="240" t="s">
        <v>157</v>
      </c>
      <c r="E2176" s="240">
        <v>6.92</v>
      </c>
      <c r="F2176" s="240">
        <v>45.96</v>
      </c>
      <c r="G2176" s="240">
        <v>2588.71</v>
      </c>
      <c r="H2176" s="240">
        <v>34.6</v>
      </c>
      <c r="I2176" s="240">
        <v>12.096</v>
      </c>
      <c r="J2176" s="240">
        <v>0.21199999999999999</v>
      </c>
    </row>
    <row r="2177" spans="2:10">
      <c r="B2177" s="240" t="s">
        <v>86</v>
      </c>
      <c r="C2177" s="240">
        <v>422</v>
      </c>
      <c r="D2177" s="240" t="s">
        <v>158</v>
      </c>
      <c r="E2177" s="240">
        <v>-7.32</v>
      </c>
      <c r="F2177" s="240">
        <v>-18.3</v>
      </c>
      <c r="G2177" s="240">
        <v>1892.95</v>
      </c>
      <c r="H2177" s="240">
        <v>-70.962999999999994</v>
      </c>
      <c r="I2177" s="240">
        <v>-12.74</v>
      </c>
      <c r="J2177" s="240">
        <v>-0.14199999999999999</v>
      </c>
    </row>
    <row r="2178" spans="2:10">
      <c r="B2178" s="240" t="s">
        <v>86</v>
      </c>
      <c r="C2178" s="240">
        <v>493</v>
      </c>
      <c r="D2178" s="240" t="s">
        <v>87</v>
      </c>
      <c r="E2178" s="240">
        <v>-49.57</v>
      </c>
      <c r="F2178" s="240">
        <v>0.05</v>
      </c>
      <c r="G2178" s="240">
        <v>-192.17</v>
      </c>
      <c r="H2178" s="240">
        <v>-0.03</v>
      </c>
      <c r="I2178" s="240">
        <v>-13.342000000000001</v>
      </c>
      <c r="J2178" s="240">
        <v>0</v>
      </c>
    </row>
    <row r="2179" spans="2:10">
      <c r="B2179" s="240" t="s">
        <v>86</v>
      </c>
      <c r="C2179" s="240">
        <v>493</v>
      </c>
      <c r="D2179" s="240" t="s">
        <v>88</v>
      </c>
      <c r="E2179" s="240">
        <v>3.34</v>
      </c>
      <c r="F2179" s="240">
        <v>-0.56999999999999995</v>
      </c>
      <c r="G2179" s="240">
        <v>40.880000000000003</v>
      </c>
      <c r="H2179" s="240">
        <v>0.73699999999999999</v>
      </c>
      <c r="I2179" s="240">
        <v>0.92100000000000004</v>
      </c>
      <c r="J2179" s="240">
        <v>0</v>
      </c>
    </row>
    <row r="2180" spans="2:10">
      <c r="B2180" s="240" t="s">
        <v>86</v>
      </c>
      <c r="C2180" s="240">
        <v>493</v>
      </c>
      <c r="D2180" s="240" t="s">
        <v>89</v>
      </c>
      <c r="E2180" s="240">
        <v>-41.9</v>
      </c>
      <c r="F2180" s="240">
        <v>0.13</v>
      </c>
      <c r="G2180" s="240">
        <v>-164.61</v>
      </c>
      <c r="H2180" s="240">
        <v>-6.9000000000000006E-2</v>
      </c>
      <c r="I2180" s="240">
        <v>-11.28</v>
      </c>
      <c r="J2180" s="240">
        <v>0</v>
      </c>
    </row>
    <row r="2181" spans="2:10">
      <c r="B2181" s="240" t="s">
        <v>86</v>
      </c>
      <c r="C2181" s="240">
        <v>493</v>
      </c>
      <c r="D2181" s="240" t="s">
        <v>90</v>
      </c>
      <c r="E2181" s="240">
        <v>-0.98</v>
      </c>
      <c r="F2181" s="240">
        <v>-0.61</v>
      </c>
      <c r="G2181" s="240">
        <v>25.34</v>
      </c>
      <c r="H2181" s="240">
        <v>0.75900000000000001</v>
      </c>
      <c r="I2181" s="240">
        <v>-0.24099999999999999</v>
      </c>
      <c r="J2181" s="240">
        <v>0</v>
      </c>
    </row>
    <row r="2182" spans="2:10">
      <c r="B2182" s="240" t="s">
        <v>86</v>
      </c>
      <c r="C2182" s="240">
        <v>493</v>
      </c>
      <c r="D2182" s="240" t="s">
        <v>12</v>
      </c>
      <c r="E2182" s="240">
        <v>-32235.89</v>
      </c>
      <c r="F2182" s="240">
        <v>67.28</v>
      </c>
      <c r="G2182" s="240">
        <v>-124550.39999999999</v>
      </c>
      <c r="H2182" s="240">
        <v>-33.768000000000001</v>
      </c>
      <c r="I2182" s="240">
        <v>-8675.81</v>
      </c>
      <c r="J2182" s="240">
        <v>0</v>
      </c>
    </row>
    <row r="2183" spans="2:10">
      <c r="B2183" s="240" t="s">
        <v>86</v>
      </c>
      <c r="C2183" s="240">
        <v>493</v>
      </c>
      <c r="D2183" s="240" t="s">
        <v>13</v>
      </c>
      <c r="E2183" s="240">
        <v>2528.64</v>
      </c>
      <c r="F2183" s="240">
        <v>-402.23</v>
      </c>
      <c r="G2183" s="240">
        <v>28869.98</v>
      </c>
      <c r="H2183" s="240">
        <v>519.72799999999995</v>
      </c>
      <c r="I2183" s="240">
        <v>695.74699999999996</v>
      </c>
      <c r="J2183" s="240">
        <v>0</v>
      </c>
    </row>
    <row r="2184" spans="2:10">
      <c r="B2184" s="240" t="s">
        <v>86</v>
      </c>
      <c r="C2184" s="240">
        <v>493</v>
      </c>
      <c r="D2184" s="240" t="s">
        <v>14</v>
      </c>
      <c r="E2184" s="240">
        <v>1526.4</v>
      </c>
      <c r="F2184" s="240">
        <v>14.89</v>
      </c>
      <c r="G2184" s="240">
        <v>5461.48</v>
      </c>
      <c r="H2184" s="240">
        <v>-7.5460000000000003</v>
      </c>
      <c r="I2184" s="240">
        <v>410.43099999999998</v>
      </c>
      <c r="J2184" s="240">
        <v>0</v>
      </c>
    </row>
    <row r="2185" spans="2:10">
      <c r="B2185" s="240" t="s">
        <v>86</v>
      </c>
      <c r="C2185" s="240">
        <v>493</v>
      </c>
      <c r="D2185" s="240" t="s">
        <v>91</v>
      </c>
      <c r="E2185" s="240">
        <v>47.66</v>
      </c>
      <c r="F2185" s="240">
        <v>0.16</v>
      </c>
      <c r="G2185" s="240">
        <v>181.31</v>
      </c>
      <c r="H2185" s="240">
        <v>9.6000000000000002E-2</v>
      </c>
      <c r="I2185" s="240">
        <v>12.824999999999999</v>
      </c>
      <c r="J2185" s="240">
        <v>0</v>
      </c>
    </row>
    <row r="2186" spans="2:10">
      <c r="B2186" s="240" t="s">
        <v>86</v>
      </c>
      <c r="C2186" s="240">
        <v>493</v>
      </c>
      <c r="D2186" s="240" t="s">
        <v>92</v>
      </c>
      <c r="E2186" s="240">
        <v>10.27</v>
      </c>
      <c r="F2186" s="240">
        <v>0.63</v>
      </c>
      <c r="G2186" s="240">
        <v>46.48</v>
      </c>
      <c r="H2186" s="240">
        <v>0.77600000000000002</v>
      </c>
      <c r="I2186" s="240">
        <v>2.7610000000000001</v>
      </c>
      <c r="J2186" s="240">
        <v>0</v>
      </c>
    </row>
    <row r="2187" spans="2:10">
      <c r="B2187" s="240" t="s">
        <v>86</v>
      </c>
      <c r="C2187" s="240">
        <v>493</v>
      </c>
      <c r="D2187" s="240" t="s">
        <v>93</v>
      </c>
      <c r="E2187" s="240">
        <v>121.83</v>
      </c>
      <c r="F2187" s="240">
        <v>0.42</v>
      </c>
      <c r="G2187" s="240">
        <v>462.39</v>
      </c>
      <c r="H2187" s="240">
        <v>0.24199999999999999</v>
      </c>
      <c r="I2187" s="240">
        <v>32.781999999999996</v>
      </c>
      <c r="J2187" s="240">
        <v>0</v>
      </c>
    </row>
    <row r="2188" spans="2:10">
      <c r="B2188" s="240" t="s">
        <v>86</v>
      </c>
      <c r="C2188" s="240">
        <v>493</v>
      </c>
      <c r="D2188" s="240" t="s">
        <v>94</v>
      </c>
      <c r="E2188" s="240">
        <v>25.67</v>
      </c>
      <c r="F2188" s="240">
        <v>1.48</v>
      </c>
      <c r="G2188" s="240">
        <v>110.59</v>
      </c>
      <c r="H2188" s="240">
        <v>1.806</v>
      </c>
      <c r="I2188" s="240">
        <v>6.9009999999999998</v>
      </c>
      <c r="J2188" s="240">
        <v>0</v>
      </c>
    </row>
    <row r="2189" spans="2:10">
      <c r="B2189" s="240" t="s">
        <v>86</v>
      </c>
      <c r="C2189" s="240">
        <v>493</v>
      </c>
      <c r="D2189" s="240" t="s">
        <v>95</v>
      </c>
      <c r="E2189" s="240">
        <v>25.98</v>
      </c>
      <c r="F2189" s="240">
        <v>0.82</v>
      </c>
      <c r="G2189" s="240">
        <v>157.44999999999999</v>
      </c>
      <c r="H2189" s="240">
        <v>-0.50800000000000001</v>
      </c>
      <c r="I2189" s="240">
        <v>7.0170000000000003</v>
      </c>
      <c r="J2189" s="240">
        <v>0</v>
      </c>
    </row>
    <row r="2190" spans="2:10">
      <c r="B2190" s="240" t="s">
        <v>86</v>
      </c>
      <c r="C2190" s="240">
        <v>493</v>
      </c>
      <c r="D2190" s="240" t="s">
        <v>96</v>
      </c>
      <c r="E2190" s="240">
        <v>25.98</v>
      </c>
      <c r="F2190" s="240">
        <v>0.82</v>
      </c>
      <c r="G2190" s="240">
        <v>157.44999999999999</v>
      </c>
      <c r="H2190" s="240">
        <v>-0.50800000000000001</v>
      </c>
      <c r="I2190" s="240">
        <v>7.0170000000000003</v>
      </c>
      <c r="J2190" s="240">
        <v>0</v>
      </c>
    </row>
    <row r="2191" spans="2:10">
      <c r="B2191" s="240" t="s">
        <v>86</v>
      </c>
      <c r="C2191" s="240">
        <v>493</v>
      </c>
      <c r="D2191" s="240" t="s">
        <v>97</v>
      </c>
      <c r="E2191" s="240">
        <v>-11.25</v>
      </c>
      <c r="F2191" s="240">
        <v>0.03</v>
      </c>
      <c r="G2191" s="240">
        <v>-43.43</v>
      </c>
      <c r="H2191" s="240">
        <v>-1.4E-2</v>
      </c>
      <c r="I2191" s="240">
        <v>-3.0230000000000001</v>
      </c>
      <c r="J2191" s="240">
        <v>0</v>
      </c>
    </row>
    <row r="2192" spans="2:10">
      <c r="B2192" s="240" t="s">
        <v>86</v>
      </c>
      <c r="C2192" s="240">
        <v>493</v>
      </c>
      <c r="D2192" s="240" t="s">
        <v>98</v>
      </c>
      <c r="E2192" s="240">
        <v>0.14000000000000001</v>
      </c>
      <c r="F2192" s="240">
        <v>-0.17</v>
      </c>
      <c r="G2192" s="240">
        <v>7.42</v>
      </c>
      <c r="H2192" s="240">
        <v>0.189</v>
      </c>
      <c r="I2192" s="240">
        <v>4.2000000000000003E-2</v>
      </c>
      <c r="J2192" s="240">
        <v>0</v>
      </c>
    </row>
    <row r="2193" spans="2:10">
      <c r="B2193" s="240" t="s">
        <v>86</v>
      </c>
      <c r="C2193" s="240">
        <v>493</v>
      </c>
      <c r="D2193" s="240" t="s">
        <v>99</v>
      </c>
      <c r="E2193" s="240">
        <v>-33.840000000000003</v>
      </c>
      <c r="F2193" s="240">
        <v>0.73</v>
      </c>
      <c r="G2193" s="240">
        <v>-65.89</v>
      </c>
      <c r="H2193" s="240">
        <v>-0.33</v>
      </c>
      <c r="I2193" s="240">
        <v>-9.0709999999999997</v>
      </c>
      <c r="J2193" s="240">
        <v>0</v>
      </c>
    </row>
    <row r="2194" spans="2:10">
      <c r="B2194" s="240" t="s">
        <v>86</v>
      </c>
      <c r="C2194" s="240">
        <v>493</v>
      </c>
      <c r="D2194" s="240" t="s">
        <v>100</v>
      </c>
      <c r="E2194" s="240">
        <v>-35.840000000000003</v>
      </c>
      <c r="F2194" s="240">
        <v>1.07</v>
      </c>
      <c r="G2194" s="240">
        <v>-90.42</v>
      </c>
      <c r="H2194" s="240">
        <v>-0.77300000000000002</v>
      </c>
      <c r="I2194" s="240">
        <v>-9.6240000000000006</v>
      </c>
      <c r="J2194" s="240">
        <v>0</v>
      </c>
    </row>
    <row r="2195" spans="2:10">
      <c r="B2195" s="240" t="s">
        <v>86</v>
      </c>
      <c r="C2195" s="240">
        <v>493</v>
      </c>
      <c r="D2195" s="240" t="s">
        <v>101</v>
      </c>
      <c r="E2195" s="240">
        <v>-35.130000000000003</v>
      </c>
      <c r="F2195" s="240">
        <v>0.72</v>
      </c>
      <c r="G2195" s="240">
        <v>-70.55</v>
      </c>
      <c r="H2195" s="240">
        <v>-0.32400000000000001</v>
      </c>
      <c r="I2195" s="240">
        <v>-9.42</v>
      </c>
      <c r="J2195" s="240">
        <v>0</v>
      </c>
    </row>
    <row r="2196" spans="2:10">
      <c r="B2196" s="240" t="s">
        <v>86</v>
      </c>
      <c r="C2196" s="240">
        <v>493</v>
      </c>
      <c r="D2196" s="240" t="s">
        <v>102</v>
      </c>
      <c r="E2196" s="240">
        <v>-34.54</v>
      </c>
      <c r="F2196" s="240">
        <v>1.08</v>
      </c>
      <c r="G2196" s="240">
        <v>-85.76</v>
      </c>
      <c r="H2196" s="240">
        <v>-0.77900000000000003</v>
      </c>
      <c r="I2196" s="240">
        <v>-9.2750000000000004</v>
      </c>
      <c r="J2196" s="240">
        <v>0</v>
      </c>
    </row>
    <row r="2197" spans="2:10">
      <c r="B2197" s="240" t="s">
        <v>86</v>
      </c>
      <c r="C2197" s="240">
        <v>493</v>
      </c>
      <c r="D2197" s="240" t="s">
        <v>103</v>
      </c>
      <c r="E2197" s="240">
        <v>-26.17</v>
      </c>
      <c r="F2197" s="240">
        <v>0.81</v>
      </c>
      <c r="G2197" s="240">
        <v>-38.32</v>
      </c>
      <c r="H2197" s="240">
        <v>-0.36899999999999999</v>
      </c>
      <c r="I2197" s="240">
        <v>-7.01</v>
      </c>
      <c r="J2197" s="240">
        <v>0</v>
      </c>
    </row>
    <row r="2198" spans="2:10">
      <c r="B2198" s="240" t="s">
        <v>86</v>
      </c>
      <c r="C2198" s="240">
        <v>493</v>
      </c>
      <c r="D2198" s="240" t="s">
        <v>104</v>
      </c>
      <c r="E2198" s="240">
        <v>-28.18</v>
      </c>
      <c r="F2198" s="240">
        <v>1.1499999999999999</v>
      </c>
      <c r="G2198" s="240">
        <v>-62.85</v>
      </c>
      <c r="H2198" s="240">
        <v>-0.81200000000000006</v>
      </c>
      <c r="I2198" s="240">
        <v>-7.5629999999999997</v>
      </c>
      <c r="J2198" s="240">
        <v>0</v>
      </c>
    </row>
    <row r="2199" spans="2:10">
      <c r="B2199" s="240" t="s">
        <v>86</v>
      </c>
      <c r="C2199" s="240">
        <v>493</v>
      </c>
      <c r="D2199" s="240" t="s">
        <v>105</v>
      </c>
      <c r="E2199" s="240">
        <v>-27.47</v>
      </c>
      <c r="F2199" s="240">
        <v>0.79</v>
      </c>
      <c r="G2199" s="240">
        <v>-42.99</v>
      </c>
      <c r="H2199" s="240">
        <v>-0.36299999999999999</v>
      </c>
      <c r="I2199" s="240">
        <v>-7.359</v>
      </c>
      <c r="J2199" s="240">
        <v>0</v>
      </c>
    </row>
    <row r="2200" spans="2:10">
      <c r="B2200" s="240" t="s">
        <v>86</v>
      </c>
      <c r="C2200" s="240">
        <v>493</v>
      </c>
      <c r="D2200" s="240" t="s">
        <v>106</v>
      </c>
      <c r="E2200" s="240">
        <v>-26.88</v>
      </c>
      <c r="F2200" s="240">
        <v>1.1599999999999999</v>
      </c>
      <c r="G2200" s="240">
        <v>-58.19</v>
      </c>
      <c r="H2200" s="240">
        <v>-0.81899999999999995</v>
      </c>
      <c r="I2200" s="240">
        <v>-7.2140000000000004</v>
      </c>
      <c r="J2200" s="240">
        <v>0</v>
      </c>
    </row>
    <row r="2201" spans="2:10">
      <c r="B2201" s="240" t="s">
        <v>86</v>
      </c>
      <c r="C2201" s="240">
        <v>493</v>
      </c>
      <c r="D2201" s="240" t="s">
        <v>107</v>
      </c>
      <c r="E2201" s="240">
        <v>87.81</v>
      </c>
      <c r="F2201" s="240">
        <v>0.57999999999999996</v>
      </c>
      <c r="G2201" s="240">
        <v>405.32</v>
      </c>
      <c r="H2201" s="240">
        <v>-0.24299999999999999</v>
      </c>
      <c r="I2201" s="240">
        <v>23.658999999999999</v>
      </c>
      <c r="J2201" s="240">
        <v>0</v>
      </c>
    </row>
    <row r="2202" spans="2:10">
      <c r="B2202" s="240" t="s">
        <v>86</v>
      </c>
      <c r="C2202" s="240">
        <v>493</v>
      </c>
      <c r="D2202" s="240" t="s">
        <v>108</v>
      </c>
      <c r="E2202" s="240">
        <v>85.81</v>
      </c>
      <c r="F2202" s="240">
        <v>0.92</v>
      </c>
      <c r="G2202" s="240">
        <v>380.79</v>
      </c>
      <c r="H2202" s="240">
        <v>-0.68500000000000005</v>
      </c>
      <c r="I2202" s="240">
        <v>23.106000000000002</v>
      </c>
      <c r="J2202" s="240">
        <v>0</v>
      </c>
    </row>
    <row r="2203" spans="2:10">
      <c r="B2203" s="240" t="s">
        <v>86</v>
      </c>
      <c r="C2203" s="240">
        <v>493</v>
      </c>
      <c r="D2203" s="240" t="s">
        <v>109</v>
      </c>
      <c r="E2203" s="240">
        <v>86.51</v>
      </c>
      <c r="F2203" s="240">
        <v>0.56000000000000005</v>
      </c>
      <c r="G2203" s="240">
        <v>400.66</v>
      </c>
      <c r="H2203" s="240">
        <v>-0.23599999999999999</v>
      </c>
      <c r="I2203" s="240">
        <v>23.31</v>
      </c>
      <c r="J2203" s="240">
        <v>0</v>
      </c>
    </row>
    <row r="2204" spans="2:10">
      <c r="B2204" s="240" t="s">
        <v>86</v>
      </c>
      <c r="C2204" s="240">
        <v>493</v>
      </c>
      <c r="D2204" s="240" t="s">
        <v>110</v>
      </c>
      <c r="E2204" s="240">
        <v>87.1</v>
      </c>
      <c r="F2204" s="240">
        <v>0.93</v>
      </c>
      <c r="G2204" s="240">
        <v>385.45</v>
      </c>
      <c r="H2204" s="240">
        <v>-0.69199999999999995</v>
      </c>
      <c r="I2204" s="240">
        <v>23.454999999999998</v>
      </c>
      <c r="J2204" s="240">
        <v>0</v>
      </c>
    </row>
    <row r="2205" spans="2:10">
      <c r="B2205" s="240" t="s">
        <v>86</v>
      </c>
      <c r="C2205" s="240">
        <v>493</v>
      </c>
      <c r="D2205" s="240" t="s">
        <v>111</v>
      </c>
      <c r="E2205" s="240">
        <v>80.14</v>
      </c>
      <c r="F2205" s="240">
        <v>0.5</v>
      </c>
      <c r="G2205" s="240">
        <v>377.75</v>
      </c>
      <c r="H2205" s="240">
        <v>-0.20399999999999999</v>
      </c>
      <c r="I2205" s="240">
        <v>21.597000000000001</v>
      </c>
      <c r="J2205" s="240">
        <v>0</v>
      </c>
    </row>
    <row r="2206" spans="2:10">
      <c r="B2206" s="240" t="s">
        <v>86</v>
      </c>
      <c r="C2206" s="240">
        <v>493</v>
      </c>
      <c r="D2206" s="240" t="s">
        <v>112</v>
      </c>
      <c r="E2206" s="240">
        <v>78.14</v>
      </c>
      <c r="F2206" s="240">
        <v>0.84</v>
      </c>
      <c r="G2206" s="240">
        <v>353.22</v>
      </c>
      <c r="H2206" s="240">
        <v>-0.64600000000000002</v>
      </c>
      <c r="I2206" s="240">
        <v>21.044</v>
      </c>
      <c r="J2206" s="240">
        <v>0</v>
      </c>
    </row>
    <row r="2207" spans="2:10">
      <c r="B2207" s="240" t="s">
        <v>86</v>
      </c>
      <c r="C2207" s="240">
        <v>493</v>
      </c>
      <c r="D2207" s="240" t="s">
        <v>113</v>
      </c>
      <c r="E2207" s="240">
        <v>78.849999999999994</v>
      </c>
      <c r="F2207" s="240">
        <v>0.48</v>
      </c>
      <c r="G2207" s="240">
        <v>373.09</v>
      </c>
      <c r="H2207" s="240">
        <v>-0.19700000000000001</v>
      </c>
      <c r="I2207" s="240">
        <v>21.248000000000001</v>
      </c>
      <c r="J2207" s="240">
        <v>0</v>
      </c>
    </row>
    <row r="2208" spans="2:10">
      <c r="B2208" s="240" t="s">
        <v>86</v>
      </c>
      <c r="C2208" s="240">
        <v>493</v>
      </c>
      <c r="D2208" s="240" t="s">
        <v>114</v>
      </c>
      <c r="E2208" s="240">
        <v>79.44</v>
      </c>
      <c r="F2208" s="240">
        <v>0.85</v>
      </c>
      <c r="G2208" s="240">
        <v>357.89</v>
      </c>
      <c r="H2208" s="240">
        <v>-0.65300000000000002</v>
      </c>
      <c r="I2208" s="240">
        <v>21.393000000000001</v>
      </c>
      <c r="J2208" s="240">
        <v>0</v>
      </c>
    </row>
    <row r="2209" spans="2:10">
      <c r="B2209" s="240" t="s">
        <v>86</v>
      </c>
      <c r="C2209" s="240">
        <v>493</v>
      </c>
      <c r="D2209" s="240" t="s">
        <v>115</v>
      </c>
      <c r="E2209" s="240">
        <v>14.59</v>
      </c>
      <c r="F2209" s="240">
        <v>0.1</v>
      </c>
      <c r="G2209" s="240">
        <v>148.1</v>
      </c>
      <c r="H2209" s="240">
        <v>0.40899999999999997</v>
      </c>
      <c r="I2209" s="240">
        <v>3.9780000000000002</v>
      </c>
      <c r="J2209" s="240">
        <v>0</v>
      </c>
    </row>
    <row r="2210" spans="2:10">
      <c r="B2210" s="240" t="s">
        <v>86</v>
      </c>
      <c r="C2210" s="240">
        <v>493</v>
      </c>
      <c r="D2210" s="240" t="s">
        <v>116</v>
      </c>
      <c r="E2210" s="240">
        <v>44.33</v>
      </c>
      <c r="F2210" s="240">
        <v>7.0000000000000007E-2</v>
      </c>
      <c r="G2210" s="240">
        <v>263.39999999999998</v>
      </c>
      <c r="H2210" s="240">
        <v>0.42699999999999999</v>
      </c>
      <c r="I2210" s="240">
        <v>11.983000000000001</v>
      </c>
      <c r="J2210" s="240">
        <v>0</v>
      </c>
    </row>
    <row r="2211" spans="2:10">
      <c r="B2211" s="240" t="s">
        <v>86</v>
      </c>
      <c r="C2211" s="240">
        <v>493</v>
      </c>
      <c r="D2211" s="240" t="s">
        <v>117</v>
      </c>
      <c r="E2211" s="240">
        <v>16.89</v>
      </c>
      <c r="F2211" s="240">
        <v>0.12</v>
      </c>
      <c r="G2211" s="240">
        <v>156.37</v>
      </c>
      <c r="H2211" s="240">
        <v>0.39800000000000002</v>
      </c>
      <c r="I2211" s="240">
        <v>4.5970000000000004</v>
      </c>
      <c r="J2211" s="240">
        <v>0</v>
      </c>
    </row>
    <row r="2212" spans="2:10">
      <c r="B2212" s="240" t="s">
        <v>86</v>
      </c>
      <c r="C2212" s="240">
        <v>493</v>
      </c>
      <c r="D2212" s="240" t="s">
        <v>118</v>
      </c>
      <c r="E2212" s="240">
        <v>42.03</v>
      </c>
      <c r="F2212" s="240">
        <v>0.05</v>
      </c>
      <c r="G2212" s="240">
        <v>255.13</v>
      </c>
      <c r="H2212" s="240">
        <v>0.439</v>
      </c>
      <c r="I2212" s="240">
        <v>11.365</v>
      </c>
      <c r="J2212" s="240">
        <v>0</v>
      </c>
    </row>
    <row r="2213" spans="2:10">
      <c r="B2213" s="240" t="s">
        <v>86</v>
      </c>
      <c r="C2213" s="240">
        <v>493</v>
      </c>
      <c r="D2213" s="240" t="s">
        <v>119</v>
      </c>
      <c r="E2213" s="240">
        <v>10.27</v>
      </c>
      <c r="F2213" s="240">
        <v>0.06</v>
      </c>
      <c r="G2213" s="240">
        <v>132.55000000000001</v>
      </c>
      <c r="H2213" s="240">
        <v>0.43099999999999999</v>
      </c>
      <c r="I2213" s="240">
        <v>2.8159999999999998</v>
      </c>
      <c r="J2213" s="240">
        <v>0</v>
      </c>
    </row>
    <row r="2214" spans="2:10">
      <c r="B2214" s="240" t="s">
        <v>86</v>
      </c>
      <c r="C2214" s="240">
        <v>493</v>
      </c>
      <c r="D2214" s="240" t="s">
        <v>120</v>
      </c>
      <c r="E2214" s="240">
        <v>40.01</v>
      </c>
      <c r="F2214" s="240">
        <v>0.03</v>
      </c>
      <c r="G2214" s="240">
        <v>247.86</v>
      </c>
      <c r="H2214" s="240">
        <v>0.44900000000000001</v>
      </c>
      <c r="I2214" s="240">
        <v>10.821</v>
      </c>
      <c r="J2214" s="240">
        <v>0</v>
      </c>
    </row>
    <row r="2215" spans="2:10">
      <c r="B2215" s="240" t="s">
        <v>86</v>
      </c>
      <c r="C2215" s="240">
        <v>493</v>
      </c>
      <c r="D2215" s="240" t="s">
        <v>121</v>
      </c>
      <c r="E2215" s="240">
        <v>12.57</v>
      </c>
      <c r="F2215" s="240">
        <v>0.08</v>
      </c>
      <c r="G2215" s="240">
        <v>140.82</v>
      </c>
      <c r="H2215" s="240">
        <v>0.42</v>
      </c>
      <c r="I2215" s="240">
        <v>3.4340000000000002</v>
      </c>
      <c r="J2215" s="240">
        <v>0</v>
      </c>
    </row>
    <row r="2216" spans="2:10">
      <c r="B2216" s="240" t="s">
        <v>86</v>
      </c>
      <c r="C2216" s="240">
        <v>493</v>
      </c>
      <c r="D2216" s="240" t="s">
        <v>122</v>
      </c>
      <c r="E2216" s="240">
        <v>37.71</v>
      </c>
      <c r="F2216" s="240">
        <v>0</v>
      </c>
      <c r="G2216" s="240">
        <v>239.59</v>
      </c>
      <c r="H2216" s="240">
        <v>0.46100000000000002</v>
      </c>
      <c r="I2216" s="240">
        <v>10.202</v>
      </c>
      <c r="J2216" s="240">
        <v>0</v>
      </c>
    </row>
    <row r="2217" spans="2:10">
      <c r="B2217" s="240" t="s">
        <v>86</v>
      </c>
      <c r="C2217" s="240">
        <v>493</v>
      </c>
      <c r="D2217" s="240" t="s">
        <v>123</v>
      </c>
      <c r="E2217" s="240">
        <v>7.64</v>
      </c>
      <c r="F2217" s="240">
        <v>1.58</v>
      </c>
      <c r="G2217" s="240">
        <v>51.5</v>
      </c>
      <c r="H2217" s="240">
        <v>-1.4430000000000001</v>
      </c>
      <c r="I2217" s="240">
        <v>2.0510000000000002</v>
      </c>
      <c r="J2217" s="240">
        <v>0</v>
      </c>
    </row>
    <row r="2218" spans="2:10">
      <c r="B2218" s="240" t="s">
        <v>86</v>
      </c>
      <c r="C2218" s="240">
        <v>493</v>
      </c>
      <c r="D2218" s="240" t="s">
        <v>124</v>
      </c>
      <c r="E2218" s="240">
        <v>37.380000000000003</v>
      </c>
      <c r="F2218" s="240">
        <v>1.55</v>
      </c>
      <c r="G2218" s="240">
        <v>166.8</v>
      </c>
      <c r="H2218" s="240">
        <v>-1.425</v>
      </c>
      <c r="I2218" s="240">
        <v>10.055999999999999</v>
      </c>
      <c r="J2218" s="240">
        <v>0</v>
      </c>
    </row>
    <row r="2219" spans="2:10">
      <c r="B2219" s="240" t="s">
        <v>86</v>
      </c>
      <c r="C2219" s="240">
        <v>493</v>
      </c>
      <c r="D2219" s="240" t="s">
        <v>125</v>
      </c>
      <c r="E2219" s="240">
        <v>9.94</v>
      </c>
      <c r="F2219" s="240">
        <v>1.6</v>
      </c>
      <c r="G2219" s="240">
        <v>59.77</v>
      </c>
      <c r="H2219" s="240">
        <v>-1.4550000000000001</v>
      </c>
      <c r="I2219" s="240">
        <v>2.67</v>
      </c>
      <c r="J2219" s="240">
        <v>0</v>
      </c>
    </row>
    <row r="2220" spans="2:10">
      <c r="B2220" s="240" t="s">
        <v>86</v>
      </c>
      <c r="C2220" s="240">
        <v>493</v>
      </c>
      <c r="D2220" s="240" t="s">
        <v>126</v>
      </c>
      <c r="E2220" s="240">
        <v>35.08</v>
      </c>
      <c r="F2220" s="240">
        <v>1.52</v>
      </c>
      <c r="G2220" s="240">
        <v>158.53</v>
      </c>
      <c r="H2220" s="240">
        <v>-1.413</v>
      </c>
      <c r="I2220" s="240">
        <v>9.4380000000000006</v>
      </c>
      <c r="J2220" s="240">
        <v>0</v>
      </c>
    </row>
    <row r="2221" spans="2:10">
      <c r="B2221" s="240" t="s">
        <v>86</v>
      </c>
      <c r="C2221" s="240">
        <v>493</v>
      </c>
      <c r="D2221" s="240" t="s">
        <v>127</v>
      </c>
      <c r="E2221" s="240">
        <v>11.96</v>
      </c>
      <c r="F2221" s="240">
        <v>1.62</v>
      </c>
      <c r="G2221" s="240">
        <v>67.040000000000006</v>
      </c>
      <c r="H2221" s="240">
        <v>-1.4650000000000001</v>
      </c>
      <c r="I2221" s="240">
        <v>3.214</v>
      </c>
      <c r="J2221" s="240">
        <v>0</v>
      </c>
    </row>
    <row r="2222" spans="2:10">
      <c r="B2222" s="240" t="s">
        <v>86</v>
      </c>
      <c r="C2222" s="240">
        <v>493</v>
      </c>
      <c r="D2222" s="240" t="s">
        <v>128</v>
      </c>
      <c r="E2222" s="240">
        <v>41.7</v>
      </c>
      <c r="F2222" s="240">
        <v>1.59</v>
      </c>
      <c r="G2222" s="240">
        <v>182.35</v>
      </c>
      <c r="H2222" s="240">
        <v>-1.4470000000000001</v>
      </c>
      <c r="I2222" s="240">
        <v>11.218999999999999</v>
      </c>
      <c r="J2222" s="240">
        <v>0</v>
      </c>
    </row>
    <row r="2223" spans="2:10">
      <c r="B2223" s="240" t="s">
        <v>86</v>
      </c>
      <c r="C2223" s="240">
        <v>493</v>
      </c>
      <c r="D2223" s="240" t="s">
        <v>129</v>
      </c>
      <c r="E2223" s="240">
        <v>14.26</v>
      </c>
      <c r="F2223" s="240">
        <v>1.64</v>
      </c>
      <c r="G2223" s="240">
        <v>75.31</v>
      </c>
      <c r="H2223" s="240">
        <v>-1.4770000000000001</v>
      </c>
      <c r="I2223" s="240">
        <v>3.8319999999999999</v>
      </c>
      <c r="J2223" s="240">
        <v>0</v>
      </c>
    </row>
    <row r="2224" spans="2:10">
      <c r="B2224" s="240" t="s">
        <v>86</v>
      </c>
      <c r="C2224" s="240">
        <v>493</v>
      </c>
      <c r="D2224" s="240" t="s">
        <v>130</v>
      </c>
      <c r="E2224" s="240">
        <v>39.4</v>
      </c>
      <c r="F2224" s="240">
        <v>1.57</v>
      </c>
      <c r="G2224" s="240">
        <v>174.08</v>
      </c>
      <c r="H2224" s="240">
        <v>-1.4350000000000001</v>
      </c>
      <c r="I2224" s="240">
        <v>10.6</v>
      </c>
      <c r="J2224" s="240">
        <v>0</v>
      </c>
    </row>
    <row r="2225" spans="2:10">
      <c r="B2225" s="240" t="s">
        <v>86</v>
      </c>
      <c r="C2225" s="240">
        <v>493</v>
      </c>
      <c r="D2225" s="240" t="s">
        <v>131</v>
      </c>
      <c r="E2225" s="240">
        <v>-22.58</v>
      </c>
      <c r="F2225" s="240">
        <v>0.7</v>
      </c>
      <c r="G2225" s="240">
        <v>-22.46</v>
      </c>
      <c r="H2225" s="240">
        <v>-0.317</v>
      </c>
      <c r="I2225" s="240">
        <v>-6.048</v>
      </c>
      <c r="J2225" s="240">
        <v>0</v>
      </c>
    </row>
    <row r="2226" spans="2:10">
      <c r="B2226" s="240" t="s">
        <v>86</v>
      </c>
      <c r="C2226" s="240">
        <v>493</v>
      </c>
      <c r="D2226" s="240" t="s">
        <v>132</v>
      </c>
      <c r="E2226" s="240">
        <v>-24.59</v>
      </c>
      <c r="F2226" s="240">
        <v>1.04</v>
      </c>
      <c r="G2226" s="240">
        <v>-46.99</v>
      </c>
      <c r="H2226" s="240">
        <v>-0.75900000000000001</v>
      </c>
      <c r="I2226" s="240">
        <v>-6.601</v>
      </c>
      <c r="J2226" s="240">
        <v>0</v>
      </c>
    </row>
    <row r="2227" spans="2:10">
      <c r="B2227" s="240" t="s">
        <v>86</v>
      </c>
      <c r="C2227" s="240">
        <v>493</v>
      </c>
      <c r="D2227" s="240" t="s">
        <v>133</v>
      </c>
      <c r="E2227" s="240">
        <v>-23.88</v>
      </c>
      <c r="F2227" s="240">
        <v>0.69</v>
      </c>
      <c r="G2227" s="240">
        <v>-27.12</v>
      </c>
      <c r="H2227" s="240">
        <v>-0.31</v>
      </c>
      <c r="I2227" s="240">
        <v>-6.3970000000000002</v>
      </c>
      <c r="J2227" s="240">
        <v>0</v>
      </c>
    </row>
    <row r="2228" spans="2:10">
      <c r="B2228" s="240" t="s">
        <v>86</v>
      </c>
      <c r="C2228" s="240">
        <v>493</v>
      </c>
      <c r="D2228" s="240" t="s">
        <v>134</v>
      </c>
      <c r="E2228" s="240">
        <v>-23.29</v>
      </c>
      <c r="F2228" s="240">
        <v>1.06</v>
      </c>
      <c r="G2228" s="240">
        <v>-42.32</v>
      </c>
      <c r="H2228" s="240">
        <v>-0.76600000000000001</v>
      </c>
      <c r="I2228" s="240">
        <v>-6.2519999999999998</v>
      </c>
      <c r="J2228" s="240">
        <v>0</v>
      </c>
    </row>
    <row r="2229" spans="2:10">
      <c r="B2229" s="240" t="s">
        <v>86</v>
      </c>
      <c r="C2229" s="240">
        <v>493</v>
      </c>
      <c r="D2229" s="240" t="s">
        <v>135</v>
      </c>
      <c r="E2229" s="240">
        <v>-14.92</v>
      </c>
      <c r="F2229" s="240">
        <v>0.78</v>
      </c>
      <c r="G2229" s="240">
        <v>5.1100000000000003</v>
      </c>
      <c r="H2229" s="240">
        <v>-0.35599999999999998</v>
      </c>
      <c r="I2229" s="240">
        <v>-3.9860000000000002</v>
      </c>
      <c r="J2229" s="240">
        <v>0</v>
      </c>
    </row>
    <row r="2230" spans="2:10">
      <c r="B2230" s="240" t="s">
        <v>86</v>
      </c>
      <c r="C2230" s="240">
        <v>493</v>
      </c>
      <c r="D2230" s="240" t="s">
        <v>136</v>
      </c>
      <c r="E2230" s="240">
        <v>-16.920000000000002</v>
      </c>
      <c r="F2230" s="240">
        <v>1.1200000000000001</v>
      </c>
      <c r="G2230" s="240">
        <v>-19.420000000000002</v>
      </c>
      <c r="H2230" s="240">
        <v>-0.79800000000000004</v>
      </c>
      <c r="I2230" s="240">
        <v>-4.5389999999999997</v>
      </c>
      <c r="J2230" s="240">
        <v>0</v>
      </c>
    </row>
    <row r="2231" spans="2:10">
      <c r="B2231" s="240" t="s">
        <v>86</v>
      </c>
      <c r="C2231" s="240">
        <v>493</v>
      </c>
      <c r="D2231" s="240" t="s">
        <v>137</v>
      </c>
      <c r="E2231" s="240">
        <v>-16.21</v>
      </c>
      <c r="F2231" s="240">
        <v>0.77</v>
      </c>
      <c r="G2231" s="240">
        <v>0.44</v>
      </c>
      <c r="H2231" s="240">
        <v>-0.34899999999999998</v>
      </c>
      <c r="I2231" s="240">
        <v>-4.335</v>
      </c>
      <c r="J2231" s="240">
        <v>0</v>
      </c>
    </row>
    <row r="2232" spans="2:10">
      <c r="B2232" s="240" t="s">
        <v>86</v>
      </c>
      <c r="C2232" s="240">
        <v>493</v>
      </c>
      <c r="D2232" s="240" t="s">
        <v>138</v>
      </c>
      <c r="E2232" s="240">
        <v>-15.63</v>
      </c>
      <c r="F2232" s="240">
        <v>1.1299999999999999</v>
      </c>
      <c r="G2232" s="240">
        <v>-14.76</v>
      </c>
      <c r="H2232" s="240">
        <v>-0.80500000000000005</v>
      </c>
      <c r="I2232" s="240">
        <v>-4.1900000000000004</v>
      </c>
      <c r="J2232" s="240">
        <v>0</v>
      </c>
    </row>
    <row r="2233" spans="2:10">
      <c r="B2233" s="240" t="s">
        <v>86</v>
      </c>
      <c r="C2233" s="240">
        <v>493</v>
      </c>
      <c r="D2233" s="240" t="s">
        <v>139</v>
      </c>
      <c r="E2233" s="240">
        <v>14.45</v>
      </c>
      <c r="F2233" s="240">
        <v>0.27</v>
      </c>
      <c r="G2233" s="240">
        <v>140.68</v>
      </c>
      <c r="H2233" s="240">
        <v>0.22</v>
      </c>
      <c r="I2233" s="240">
        <v>3.9359999999999999</v>
      </c>
      <c r="J2233" s="240">
        <v>0</v>
      </c>
    </row>
    <row r="2234" spans="2:10">
      <c r="B2234" s="240" t="s">
        <v>86</v>
      </c>
      <c r="C2234" s="240">
        <v>493</v>
      </c>
      <c r="D2234" s="240" t="s">
        <v>140</v>
      </c>
      <c r="E2234" s="240">
        <v>44.2</v>
      </c>
      <c r="F2234" s="240">
        <v>0.24</v>
      </c>
      <c r="G2234" s="240">
        <v>255.98</v>
      </c>
      <c r="H2234" s="240">
        <v>0.23799999999999999</v>
      </c>
      <c r="I2234" s="240">
        <v>11.941000000000001</v>
      </c>
      <c r="J2234" s="240">
        <v>0</v>
      </c>
    </row>
    <row r="2235" spans="2:10">
      <c r="B2235" s="240" t="s">
        <v>86</v>
      </c>
      <c r="C2235" s="240">
        <v>493</v>
      </c>
      <c r="D2235" s="240" t="s">
        <v>141</v>
      </c>
      <c r="E2235" s="240">
        <v>16.75</v>
      </c>
      <c r="F2235" s="240">
        <v>0.28999999999999998</v>
      </c>
      <c r="G2235" s="240">
        <v>148.94999999999999</v>
      </c>
      <c r="H2235" s="240">
        <v>0.20899999999999999</v>
      </c>
      <c r="I2235" s="240">
        <v>4.5549999999999997</v>
      </c>
      <c r="J2235" s="240">
        <v>0</v>
      </c>
    </row>
    <row r="2236" spans="2:10">
      <c r="B2236" s="240" t="s">
        <v>86</v>
      </c>
      <c r="C2236" s="240">
        <v>493</v>
      </c>
      <c r="D2236" s="240" t="s">
        <v>142</v>
      </c>
      <c r="E2236" s="240">
        <v>41.9</v>
      </c>
      <c r="F2236" s="240">
        <v>0.22</v>
      </c>
      <c r="G2236" s="240">
        <v>247.71</v>
      </c>
      <c r="H2236" s="240">
        <v>0.25</v>
      </c>
      <c r="I2236" s="240">
        <v>11.323</v>
      </c>
      <c r="J2236" s="240">
        <v>0</v>
      </c>
    </row>
    <row r="2237" spans="2:10">
      <c r="B2237" s="240" t="s">
        <v>86</v>
      </c>
      <c r="C2237" s="240">
        <v>493</v>
      </c>
      <c r="D2237" s="240" t="s">
        <v>143</v>
      </c>
      <c r="E2237" s="240">
        <v>10.130000000000001</v>
      </c>
      <c r="F2237" s="240">
        <v>0.22</v>
      </c>
      <c r="G2237" s="240">
        <v>125.13</v>
      </c>
      <c r="H2237" s="240">
        <v>0.24299999999999999</v>
      </c>
      <c r="I2237" s="240">
        <v>2.774</v>
      </c>
      <c r="J2237" s="240">
        <v>0</v>
      </c>
    </row>
    <row r="2238" spans="2:10">
      <c r="B2238" s="240" t="s">
        <v>86</v>
      </c>
      <c r="C2238" s="240">
        <v>493</v>
      </c>
      <c r="D2238" s="240" t="s">
        <v>144</v>
      </c>
      <c r="E2238" s="240">
        <v>39.869999999999997</v>
      </c>
      <c r="F2238" s="240">
        <v>0.2</v>
      </c>
      <c r="G2238" s="240">
        <v>240.44</v>
      </c>
      <c r="H2238" s="240">
        <v>0.26</v>
      </c>
      <c r="I2238" s="240">
        <v>10.779</v>
      </c>
      <c r="J2238" s="240">
        <v>0</v>
      </c>
    </row>
    <row r="2239" spans="2:10">
      <c r="B2239" s="240" t="s">
        <v>86</v>
      </c>
      <c r="C2239" s="240">
        <v>493</v>
      </c>
      <c r="D2239" s="240" t="s">
        <v>145</v>
      </c>
      <c r="E2239" s="240">
        <v>12.43</v>
      </c>
      <c r="F2239" s="240">
        <v>0.25</v>
      </c>
      <c r="G2239" s="240">
        <v>133.4</v>
      </c>
      <c r="H2239" s="240">
        <v>0.23100000000000001</v>
      </c>
      <c r="I2239" s="240">
        <v>3.3919999999999999</v>
      </c>
      <c r="J2239" s="240">
        <v>0</v>
      </c>
    </row>
    <row r="2240" spans="2:10">
      <c r="B2240" s="240" t="s">
        <v>86</v>
      </c>
      <c r="C2240" s="240">
        <v>493</v>
      </c>
      <c r="D2240" s="240" t="s">
        <v>146</v>
      </c>
      <c r="E2240" s="240">
        <v>37.57</v>
      </c>
      <c r="F2240" s="240">
        <v>0.17</v>
      </c>
      <c r="G2240" s="240">
        <v>232.17</v>
      </c>
      <c r="H2240" s="240">
        <v>0.27200000000000002</v>
      </c>
      <c r="I2240" s="240">
        <v>10.16</v>
      </c>
      <c r="J2240" s="240">
        <v>0</v>
      </c>
    </row>
    <row r="2241" spans="2:10">
      <c r="B2241" s="240" t="s">
        <v>86</v>
      </c>
      <c r="C2241" s="240">
        <v>493</v>
      </c>
      <c r="D2241" s="240" t="s">
        <v>147</v>
      </c>
      <c r="E2241" s="240">
        <v>22.46</v>
      </c>
      <c r="F2241" s="240">
        <v>1.29</v>
      </c>
      <c r="G2241" s="240">
        <v>172.67</v>
      </c>
      <c r="H2241" s="240">
        <v>-0.77400000000000002</v>
      </c>
      <c r="I2241" s="240">
        <v>6.0880000000000001</v>
      </c>
      <c r="J2241" s="240">
        <v>0</v>
      </c>
    </row>
    <row r="2242" spans="2:10">
      <c r="B2242" s="240" t="s">
        <v>86</v>
      </c>
      <c r="C2242" s="240">
        <v>493</v>
      </c>
      <c r="D2242" s="240" t="s">
        <v>148</v>
      </c>
      <c r="E2242" s="240">
        <v>56.84</v>
      </c>
      <c r="F2242" s="240">
        <v>1.2</v>
      </c>
      <c r="G2242" s="240">
        <v>305.43</v>
      </c>
      <c r="H2242" s="240">
        <v>-0.73199999999999998</v>
      </c>
      <c r="I2242" s="240">
        <v>15.327</v>
      </c>
      <c r="J2242" s="240">
        <v>0</v>
      </c>
    </row>
    <row r="2243" spans="2:10">
      <c r="B2243" s="240" t="s">
        <v>86</v>
      </c>
      <c r="C2243" s="240">
        <v>493</v>
      </c>
      <c r="D2243" s="240" t="s">
        <v>149</v>
      </c>
      <c r="E2243" s="240">
        <v>39.86</v>
      </c>
      <c r="F2243" s="240">
        <v>0.99</v>
      </c>
      <c r="G2243" s="240">
        <v>250.4</v>
      </c>
      <c r="H2243" s="240">
        <v>-0.46400000000000002</v>
      </c>
      <c r="I2243" s="240">
        <v>10.772</v>
      </c>
      <c r="J2243" s="240">
        <v>0</v>
      </c>
    </row>
    <row r="2244" spans="2:10">
      <c r="B2244" s="240" t="s">
        <v>86</v>
      </c>
      <c r="C2244" s="240">
        <v>493</v>
      </c>
      <c r="D2244" s="240" t="s">
        <v>150</v>
      </c>
      <c r="E2244" s="240">
        <v>39.44</v>
      </c>
      <c r="F2244" s="240">
        <v>1.5</v>
      </c>
      <c r="G2244" s="240">
        <v>227.7</v>
      </c>
      <c r="H2244" s="240">
        <v>-1.0409999999999999</v>
      </c>
      <c r="I2244" s="240">
        <v>10.643000000000001</v>
      </c>
      <c r="J2244" s="240">
        <v>0</v>
      </c>
    </row>
    <row r="2245" spans="2:10">
      <c r="B2245" s="240" t="s">
        <v>86</v>
      </c>
      <c r="C2245" s="240">
        <v>493</v>
      </c>
      <c r="D2245" s="240" t="s">
        <v>151</v>
      </c>
      <c r="E2245" s="240">
        <v>87.98</v>
      </c>
      <c r="F2245" s="240">
        <v>1.21</v>
      </c>
      <c r="G2245" s="240">
        <v>396.14</v>
      </c>
      <c r="H2245" s="240">
        <v>-0.16500000000000001</v>
      </c>
      <c r="I2245" s="240">
        <v>23.693999999999999</v>
      </c>
      <c r="J2245" s="240">
        <v>0</v>
      </c>
    </row>
    <row r="2246" spans="2:10">
      <c r="B2246" s="240" t="s">
        <v>86</v>
      </c>
      <c r="C2246" s="240">
        <v>493</v>
      </c>
      <c r="D2246" s="240" t="s">
        <v>152</v>
      </c>
      <c r="E2246" s="240">
        <v>-36.01</v>
      </c>
      <c r="F2246" s="240">
        <v>0.44</v>
      </c>
      <c r="G2246" s="240">
        <v>-81.239999999999995</v>
      </c>
      <c r="H2246" s="240">
        <v>-0.85099999999999998</v>
      </c>
      <c r="I2246" s="240">
        <v>-9.6590000000000007</v>
      </c>
      <c r="J2246" s="240">
        <v>0</v>
      </c>
    </row>
    <row r="2247" spans="2:10">
      <c r="B2247" s="240" t="s">
        <v>86</v>
      </c>
      <c r="C2247" s="240">
        <v>493</v>
      </c>
      <c r="D2247" s="240" t="s">
        <v>153</v>
      </c>
      <c r="E2247" s="240">
        <v>61.8</v>
      </c>
      <c r="F2247" s="240">
        <v>1.53</v>
      </c>
      <c r="G2247" s="240">
        <v>301.76</v>
      </c>
      <c r="H2247" s="240">
        <v>0.311</v>
      </c>
      <c r="I2247" s="240">
        <v>16.649000000000001</v>
      </c>
      <c r="J2247" s="240">
        <v>0</v>
      </c>
    </row>
    <row r="2248" spans="2:10">
      <c r="B2248" s="240" t="s">
        <v>86</v>
      </c>
      <c r="C2248" s="240">
        <v>493</v>
      </c>
      <c r="D2248" s="240" t="s">
        <v>154</v>
      </c>
      <c r="E2248" s="240">
        <v>-9.83</v>
      </c>
      <c r="F2248" s="240">
        <v>0.11</v>
      </c>
      <c r="G2248" s="240">
        <v>13.15</v>
      </c>
      <c r="H2248" s="240">
        <v>-1.327</v>
      </c>
      <c r="I2248" s="240">
        <v>-2.6150000000000002</v>
      </c>
      <c r="J2248" s="240">
        <v>0</v>
      </c>
    </row>
    <row r="2249" spans="2:10">
      <c r="B2249" s="240" t="s">
        <v>86</v>
      </c>
      <c r="C2249" s="240">
        <v>493</v>
      </c>
      <c r="D2249" s="240" t="s">
        <v>155</v>
      </c>
      <c r="E2249" s="240">
        <v>155.51</v>
      </c>
      <c r="F2249" s="240">
        <v>1.69</v>
      </c>
      <c r="G2249" s="240">
        <v>653.01</v>
      </c>
      <c r="H2249" s="240">
        <v>0.27600000000000002</v>
      </c>
      <c r="I2249" s="240">
        <v>41.87</v>
      </c>
      <c r="J2249" s="240">
        <v>0</v>
      </c>
    </row>
    <row r="2250" spans="2:10">
      <c r="B2250" s="240" t="s">
        <v>86</v>
      </c>
      <c r="C2250" s="240">
        <v>493</v>
      </c>
      <c r="D2250" s="240" t="s">
        <v>156</v>
      </c>
      <c r="E2250" s="240">
        <v>-103.54</v>
      </c>
      <c r="F2250" s="240">
        <v>-0.05</v>
      </c>
      <c r="G2250" s="240">
        <v>-338.11</v>
      </c>
      <c r="H2250" s="240">
        <v>-1.2909999999999999</v>
      </c>
      <c r="I2250" s="240">
        <v>-27.835000000000001</v>
      </c>
      <c r="J2250" s="240">
        <v>0</v>
      </c>
    </row>
    <row r="2251" spans="2:10">
      <c r="B2251" s="240" t="s">
        <v>86</v>
      </c>
      <c r="C2251" s="240">
        <v>493</v>
      </c>
      <c r="D2251" s="240" t="s">
        <v>157</v>
      </c>
      <c r="E2251" s="240">
        <v>88.2</v>
      </c>
      <c r="F2251" s="240">
        <v>2.4300000000000002</v>
      </c>
      <c r="G2251" s="240">
        <v>406.76</v>
      </c>
      <c r="H2251" s="240">
        <v>1.371</v>
      </c>
      <c r="I2251" s="240">
        <v>23.753</v>
      </c>
      <c r="J2251" s="240">
        <v>0</v>
      </c>
    </row>
    <row r="2252" spans="2:10">
      <c r="B2252" s="240" t="s">
        <v>86</v>
      </c>
      <c r="C2252" s="240">
        <v>493</v>
      </c>
      <c r="D2252" s="240" t="s">
        <v>158</v>
      </c>
      <c r="E2252" s="240">
        <v>-36.229999999999997</v>
      </c>
      <c r="F2252" s="240">
        <v>-0.78</v>
      </c>
      <c r="G2252" s="240">
        <v>-91.86</v>
      </c>
      <c r="H2252" s="240">
        <v>-2.387</v>
      </c>
      <c r="I2252" s="240">
        <v>-9.718</v>
      </c>
      <c r="J2252" s="240">
        <v>0</v>
      </c>
    </row>
    <row r="2253" spans="2:10">
      <c r="B2253" s="240" t="s">
        <v>86</v>
      </c>
      <c r="C2253" s="240">
        <v>494</v>
      </c>
      <c r="D2253" s="240" t="s">
        <v>87</v>
      </c>
      <c r="E2253" s="240">
        <v>-136.51</v>
      </c>
      <c r="F2253" s="240">
        <v>11.41</v>
      </c>
      <c r="G2253" s="240">
        <v>-271.41000000000003</v>
      </c>
      <c r="H2253" s="240">
        <v>-3.7170000000000001</v>
      </c>
      <c r="I2253" s="240">
        <v>-44.496000000000002</v>
      </c>
      <c r="J2253" s="240">
        <v>4.0000000000000001E-3</v>
      </c>
    </row>
    <row r="2254" spans="2:10">
      <c r="B2254" s="240" t="s">
        <v>86</v>
      </c>
      <c r="C2254" s="240">
        <v>494</v>
      </c>
      <c r="D2254" s="240" t="s">
        <v>88</v>
      </c>
      <c r="E2254" s="240">
        <v>1.54</v>
      </c>
      <c r="F2254" s="240">
        <v>-234.15</v>
      </c>
      <c r="G2254" s="240">
        <v>412.84</v>
      </c>
      <c r="H2254" s="240">
        <v>58.713999999999999</v>
      </c>
      <c r="I2254" s="240">
        <v>-0.3</v>
      </c>
      <c r="J2254" s="240">
        <v>-3.9E-2</v>
      </c>
    </row>
    <row r="2255" spans="2:10">
      <c r="B2255" s="240" t="s">
        <v>86</v>
      </c>
      <c r="C2255" s="240">
        <v>494</v>
      </c>
      <c r="D2255" s="240" t="s">
        <v>89</v>
      </c>
      <c r="E2255" s="240">
        <v>-115.4</v>
      </c>
      <c r="F2255" s="240">
        <v>20.079999999999998</v>
      </c>
      <c r="G2255" s="240">
        <v>-248.87</v>
      </c>
      <c r="H2255" s="240">
        <v>-5.8010000000000002</v>
      </c>
      <c r="I2255" s="240">
        <v>-37.633000000000003</v>
      </c>
      <c r="J2255" s="240">
        <v>2E-3</v>
      </c>
    </row>
    <row r="2256" spans="2:10">
      <c r="B2256" s="240" t="s">
        <v>86</v>
      </c>
      <c r="C2256" s="240">
        <v>494</v>
      </c>
      <c r="D2256" s="240" t="s">
        <v>90</v>
      </c>
      <c r="E2256" s="240">
        <v>-10.35</v>
      </c>
      <c r="F2256" s="240">
        <v>-239.05</v>
      </c>
      <c r="G2256" s="240">
        <v>400.14</v>
      </c>
      <c r="H2256" s="240">
        <v>59.890999999999998</v>
      </c>
      <c r="I2256" s="240">
        <v>-4.17</v>
      </c>
      <c r="J2256" s="240">
        <v>-3.7999999999999999E-2</v>
      </c>
    </row>
    <row r="2257" spans="2:10">
      <c r="B2257" s="240" t="s">
        <v>86</v>
      </c>
      <c r="C2257" s="240">
        <v>494</v>
      </c>
      <c r="D2257" s="240" t="s">
        <v>12</v>
      </c>
      <c r="E2257" s="240">
        <v>-87174.63</v>
      </c>
      <c r="F2257" s="240">
        <v>7178.37</v>
      </c>
      <c r="G2257" s="240">
        <v>-171912.89</v>
      </c>
      <c r="H2257" s="240">
        <v>-2213.8009999999999</v>
      </c>
      <c r="I2257" s="240">
        <v>-28983.276999999998</v>
      </c>
      <c r="J2257" s="240">
        <v>2.0249999999999999</v>
      </c>
    </row>
    <row r="2258" spans="2:10">
      <c r="B2258" s="240" t="s">
        <v>86</v>
      </c>
      <c r="C2258" s="240">
        <v>494</v>
      </c>
      <c r="D2258" s="240" t="s">
        <v>13</v>
      </c>
      <c r="E2258" s="240">
        <v>1611.01</v>
      </c>
      <c r="F2258" s="240">
        <v>-163882.16</v>
      </c>
      <c r="G2258" s="240">
        <v>283197.40000000002</v>
      </c>
      <c r="H2258" s="240">
        <v>41089.928999999996</v>
      </c>
      <c r="I2258" s="240">
        <v>19.352</v>
      </c>
      <c r="J2258" s="240">
        <v>-15.15</v>
      </c>
    </row>
    <row r="2259" spans="2:10">
      <c r="B2259" s="240" t="s">
        <v>86</v>
      </c>
      <c r="C2259" s="240">
        <v>494</v>
      </c>
      <c r="D2259" s="240" t="s">
        <v>14</v>
      </c>
      <c r="E2259" s="240">
        <v>4133.18</v>
      </c>
      <c r="F2259" s="240">
        <v>1756.3</v>
      </c>
      <c r="G2259" s="240">
        <v>4245.1000000000004</v>
      </c>
      <c r="H2259" s="240">
        <v>-424.48700000000002</v>
      </c>
      <c r="I2259" s="240">
        <v>1367.0060000000001</v>
      </c>
      <c r="J2259" s="240">
        <v>-0.314</v>
      </c>
    </row>
    <row r="2260" spans="2:10">
      <c r="B2260" s="240" t="s">
        <v>86</v>
      </c>
      <c r="C2260" s="240">
        <v>494</v>
      </c>
      <c r="D2260" s="240" t="s">
        <v>91</v>
      </c>
      <c r="E2260" s="240">
        <v>125.61</v>
      </c>
      <c r="F2260" s="240">
        <v>30.37</v>
      </c>
      <c r="G2260" s="240">
        <v>222.63</v>
      </c>
      <c r="H2260" s="240">
        <v>7.7910000000000004</v>
      </c>
      <c r="I2260" s="240">
        <v>43.051000000000002</v>
      </c>
      <c r="J2260" s="240">
        <v>5.0000000000000001E-3</v>
      </c>
    </row>
    <row r="2261" spans="2:10">
      <c r="B2261" s="240" t="s">
        <v>86</v>
      </c>
      <c r="C2261" s="240">
        <v>494</v>
      </c>
      <c r="D2261" s="240" t="s">
        <v>92</v>
      </c>
      <c r="E2261" s="240">
        <v>27.37</v>
      </c>
      <c r="F2261" s="240">
        <v>240.94</v>
      </c>
      <c r="G2261" s="240">
        <v>387.28</v>
      </c>
      <c r="H2261" s="240">
        <v>60.348999999999997</v>
      </c>
      <c r="I2261" s="240">
        <v>9.7050000000000001</v>
      </c>
      <c r="J2261" s="240">
        <v>3.1E-2</v>
      </c>
    </row>
    <row r="2262" spans="2:10">
      <c r="B2262" s="240" t="s">
        <v>86</v>
      </c>
      <c r="C2262" s="240">
        <v>494</v>
      </c>
      <c r="D2262" s="240" t="s">
        <v>93</v>
      </c>
      <c r="E2262" s="240">
        <v>319.48</v>
      </c>
      <c r="F2262" s="240">
        <v>76.81</v>
      </c>
      <c r="G2262" s="240">
        <v>556.08000000000004</v>
      </c>
      <c r="H2262" s="240">
        <v>19.692</v>
      </c>
      <c r="I2262" s="240">
        <v>110.057</v>
      </c>
      <c r="J2262" s="240">
        <v>1.2999999999999999E-2</v>
      </c>
    </row>
    <row r="2263" spans="2:10">
      <c r="B2263" s="240" t="s">
        <v>86</v>
      </c>
      <c r="C2263" s="240">
        <v>494</v>
      </c>
      <c r="D2263" s="240" t="s">
        <v>94</v>
      </c>
      <c r="E2263" s="240">
        <v>68.400000000000006</v>
      </c>
      <c r="F2263" s="240">
        <v>559.52</v>
      </c>
      <c r="G2263" s="240">
        <v>882.23</v>
      </c>
      <c r="H2263" s="240">
        <v>140.13499999999999</v>
      </c>
      <c r="I2263" s="240">
        <v>24.305</v>
      </c>
      <c r="J2263" s="240">
        <v>6.6000000000000003E-2</v>
      </c>
    </row>
    <row r="2264" spans="2:10">
      <c r="B2264" s="240" t="s">
        <v>86</v>
      </c>
      <c r="C2264" s="240">
        <v>494</v>
      </c>
      <c r="D2264" s="240" t="s">
        <v>95</v>
      </c>
      <c r="E2264" s="240">
        <v>56.66</v>
      </c>
      <c r="F2264" s="240">
        <v>53.18</v>
      </c>
      <c r="G2264" s="240">
        <v>768.12</v>
      </c>
      <c r="H2264" s="240">
        <v>-19.105</v>
      </c>
      <c r="I2264" s="240">
        <v>16.3</v>
      </c>
      <c r="J2264" s="240">
        <v>-1.4E-2</v>
      </c>
    </row>
    <row r="2265" spans="2:10">
      <c r="B2265" s="240" t="s">
        <v>86</v>
      </c>
      <c r="C2265" s="240">
        <v>494</v>
      </c>
      <c r="D2265" s="240" t="s">
        <v>96</v>
      </c>
      <c r="E2265" s="240">
        <v>56.66</v>
      </c>
      <c r="F2265" s="240">
        <v>53.18</v>
      </c>
      <c r="G2265" s="240">
        <v>768.12</v>
      </c>
      <c r="H2265" s="240">
        <v>-19.105</v>
      </c>
      <c r="I2265" s="240">
        <v>16.3</v>
      </c>
      <c r="J2265" s="240">
        <v>-1.4E-2</v>
      </c>
    </row>
    <row r="2266" spans="2:10">
      <c r="B2266" s="240" t="s">
        <v>86</v>
      </c>
      <c r="C2266" s="240">
        <v>494</v>
      </c>
      <c r="D2266" s="240" t="s">
        <v>97</v>
      </c>
      <c r="E2266" s="240">
        <v>-30.37</v>
      </c>
      <c r="F2266" s="240">
        <v>2.29</v>
      </c>
      <c r="G2266" s="240">
        <v>-59.45</v>
      </c>
      <c r="H2266" s="240">
        <v>-0.69199999999999995</v>
      </c>
      <c r="I2266" s="240">
        <v>-10.101000000000001</v>
      </c>
      <c r="J2266" s="240">
        <v>1E-3</v>
      </c>
    </row>
    <row r="2267" spans="2:10">
      <c r="B2267" s="240" t="s">
        <v>86</v>
      </c>
      <c r="C2267" s="240">
        <v>494</v>
      </c>
      <c r="D2267" s="240" t="s">
        <v>98</v>
      </c>
      <c r="E2267" s="240">
        <v>-1.42</v>
      </c>
      <c r="F2267" s="240">
        <v>-59.33</v>
      </c>
      <c r="G2267" s="240">
        <v>97.32</v>
      </c>
      <c r="H2267" s="240">
        <v>14.836</v>
      </c>
      <c r="I2267" s="240">
        <v>-0.65900000000000003</v>
      </c>
      <c r="J2267" s="240">
        <v>-8.0000000000000002E-3</v>
      </c>
    </row>
    <row r="2268" spans="2:10">
      <c r="B2268" s="240" t="s">
        <v>86</v>
      </c>
      <c r="C2268" s="240">
        <v>494</v>
      </c>
      <c r="D2268" s="240" t="s">
        <v>99</v>
      </c>
      <c r="E2268" s="240">
        <v>-109.75</v>
      </c>
      <c r="F2268" s="240">
        <v>-3.38</v>
      </c>
      <c r="G2268" s="240">
        <v>561.1</v>
      </c>
      <c r="H2268" s="240">
        <v>-5.899</v>
      </c>
      <c r="I2268" s="240">
        <v>-38.387</v>
      </c>
      <c r="J2268" s="240">
        <v>-2.1000000000000001E-2</v>
      </c>
    </row>
    <row r="2269" spans="2:10">
      <c r="B2269" s="240" t="s">
        <v>86</v>
      </c>
      <c r="C2269" s="240">
        <v>494</v>
      </c>
      <c r="D2269" s="240" t="s">
        <v>100</v>
      </c>
      <c r="E2269" s="240">
        <v>-110.68</v>
      </c>
      <c r="F2269" s="240">
        <v>137.11000000000001</v>
      </c>
      <c r="G2269" s="240">
        <v>313.39999999999998</v>
      </c>
      <c r="H2269" s="240">
        <v>-41.128</v>
      </c>
      <c r="I2269" s="240">
        <v>-38.207000000000001</v>
      </c>
      <c r="J2269" s="240">
        <v>3.0000000000000001E-3</v>
      </c>
    </row>
    <row r="2270" spans="2:10">
      <c r="B2270" s="240" t="s">
        <v>86</v>
      </c>
      <c r="C2270" s="240">
        <v>494</v>
      </c>
      <c r="D2270" s="240" t="s">
        <v>101</v>
      </c>
      <c r="E2270" s="240">
        <v>-113.32</v>
      </c>
      <c r="F2270" s="240">
        <v>-4.8499999999999996</v>
      </c>
      <c r="G2270" s="240">
        <v>557.29</v>
      </c>
      <c r="H2270" s="240">
        <v>-5.5460000000000003</v>
      </c>
      <c r="I2270" s="240">
        <v>-39.548000000000002</v>
      </c>
      <c r="J2270" s="240">
        <v>-0.02</v>
      </c>
    </row>
    <row r="2271" spans="2:10">
      <c r="B2271" s="240" t="s">
        <v>86</v>
      </c>
      <c r="C2271" s="240">
        <v>494</v>
      </c>
      <c r="D2271" s="240" t="s">
        <v>102</v>
      </c>
      <c r="E2271" s="240">
        <v>-107.11</v>
      </c>
      <c r="F2271" s="240">
        <v>138.58000000000001</v>
      </c>
      <c r="G2271" s="240">
        <v>317.20999999999998</v>
      </c>
      <c r="H2271" s="240">
        <v>-41.481000000000002</v>
      </c>
      <c r="I2271" s="240">
        <v>-37.045999999999999</v>
      </c>
      <c r="J2271" s="240">
        <v>2E-3</v>
      </c>
    </row>
    <row r="2272" spans="2:10">
      <c r="B2272" s="240" t="s">
        <v>86</v>
      </c>
      <c r="C2272" s="240">
        <v>494</v>
      </c>
      <c r="D2272" s="240" t="s">
        <v>103</v>
      </c>
      <c r="E2272" s="240">
        <v>-88.64</v>
      </c>
      <c r="F2272" s="240">
        <v>5.3</v>
      </c>
      <c r="G2272" s="240">
        <v>583.64</v>
      </c>
      <c r="H2272" s="240">
        <v>-7.9829999999999997</v>
      </c>
      <c r="I2272" s="240">
        <v>-31.524000000000001</v>
      </c>
      <c r="J2272" s="240">
        <v>-2.3E-2</v>
      </c>
    </row>
    <row r="2273" spans="2:10">
      <c r="B2273" s="240" t="s">
        <v>86</v>
      </c>
      <c r="C2273" s="240">
        <v>494</v>
      </c>
      <c r="D2273" s="240" t="s">
        <v>104</v>
      </c>
      <c r="E2273" s="240">
        <v>-89.57</v>
      </c>
      <c r="F2273" s="240">
        <v>145.79</v>
      </c>
      <c r="G2273" s="240">
        <v>335.94</v>
      </c>
      <c r="H2273" s="240">
        <v>-43.212000000000003</v>
      </c>
      <c r="I2273" s="240">
        <v>-31.344000000000001</v>
      </c>
      <c r="J2273" s="240">
        <v>1E-3</v>
      </c>
    </row>
    <row r="2274" spans="2:10">
      <c r="B2274" s="240" t="s">
        <v>86</v>
      </c>
      <c r="C2274" s="240">
        <v>494</v>
      </c>
      <c r="D2274" s="240" t="s">
        <v>105</v>
      </c>
      <c r="E2274" s="240">
        <v>-92.21</v>
      </c>
      <c r="F2274" s="240">
        <v>3.83</v>
      </c>
      <c r="G2274" s="240">
        <v>579.83000000000004</v>
      </c>
      <c r="H2274" s="240">
        <v>-7.6310000000000002</v>
      </c>
      <c r="I2274" s="240">
        <v>-32.685000000000002</v>
      </c>
      <c r="J2274" s="240">
        <v>-2.1999999999999999E-2</v>
      </c>
    </row>
    <row r="2275" spans="2:10">
      <c r="B2275" s="240" t="s">
        <v>86</v>
      </c>
      <c r="C2275" s="240">
        <v>494</v>
      </c>
      <c r="D2275" s="240" t="s">
        <v>106</v>
      </c>
      <c r="E2275" s="240">
        <v>-86</v>
      </c>
      <c r="F2275" s="240">
        <v>147.26</v>
      </c>
      <c r="G2275" s="240">
        <v>339.75</v>
      </c>
      <c r="H2275" s="240">
        <v>-43.564999999999998</v>
      </c>
      <c r="I2275" s="240">
        <v>-30.183</v>
      </c>
      <c r="J2275" s="240">
        <v>0</v>
      </c>
    </row>
    <row r="2276" spans="2:10">
      <c r="B2276" s="240" t="s">
        <v>86</v>
      </c>
      <c r="C2276" s="240">
        <v>494</v>
      </c>
      <c r="D2276" s="240" t="s">
        <v>107</v>
      </c>
      <c r="E2276" s="240">
        <v>223.99</v>
      </c>
      <c r="F2276" s="240">
        <v>-30.76</v>
      </c>
      <c r="G2276" s="240">
        <v>1222.8399999999999</v>
      </c>
      <c r="H2276" s="240">
        <v>2.9169999999999998</v>
      </c>
      <c r="I2276" s="240">
        <v>70.807000000000002</v>
      </c>
      <c r="J2276" s="240">
        <v>-0.03</v>
      </c>
    </row>
    <row r="2277" spans="2:10">
      <c r="B2277" s="240" t="s">
        <v>86</v>
      </c>
      <c r="C2277" s="240">
        <v>494</v>
      </c>
      <c r="D2277" s="240" t="s">
        <v>108</v>
      </c>
      <c r="E2277" s="240">
        <v>223.07</v>
      </c>
      <c r="F2277" s="240">
        <v>109.73</v>
      </c>
      <c r="G2277" s="240">
        <v>975.13</v>
      </c>
      <c r="H2277" s="240">
        <v>-32.311999999999998</v>
      </c>
      <c r="I2277" s="240">
        <v>70.986999999999995</v>
      </c>
      <c r="J2277" s="240">
        <v>-7.0000000000000001E-3</v>
      </c>
    </row>
    <row r="2278" spans="2:10">
      <c r="B2278" s="240" t="s">
        <v>86</v>
      </c>
      <c r="C2278" s="240">
        <v>494</v>
      </c>
      <c r="D2278" s="240" t="s">
        <v>109</v>
      </c>
      <c r="E2278" s="240">
        <v>220.42</v>
      </c>
      <c r="F2278" s="240">
        <v>-32.229999999999997</v>
      </c>
      <c r="G2278" s="240">
        <v>1219.03</v>
      </c>
      <c r="H2278" s="240">
        <v>3.27</v>
      </c>
      <c r="I2278" s="240">
        <v>69.646000000000001</v>
      </c>
      <c r="J2278" s="240">
        <v>-0.03</v>
      </c>
    </row>
    <row r="2279" spans="2:10">
      <c r="B2279" s="240" t="s">
        <v>86</v>
      </c>
      <c r="C2279" s="240">
        <v>494</v>
      </c>
      <c r="D2279" s="240" t="s">
        <v>110</v>
      </c>
      <c r="E2279" s="240">
        <v>226.64</v>
      </c>
      <c r="F2279" s="240">
        <v>111.2</v>
      </c>
      <c r="G2279" s="240">
        <v>978.94</v>
      </c>
      <c r="H2279" s="240">
        <v>-32.664000000000001</v>
      </c>
      <c r="I2279" s="240">
        <v>72.147999999999996</v>
      </c>
      <c r="J2279" s="240">
        <v>-7.0000000000000001E-3</v>
      </c>
    </row>
    <row r="2280" spans="2:10">
      <c r="B2280" s="240" t="s">
        <v>86</v>
      </c>
      <c r="C2280" s="240">
        <v>494</v>
      </c>
      <c r="D2280" s="240" t="s">
        <v>111</v>
      </c>
      <c r="E2280" s="240">
        <v>202.88</v>
      </c>
      <c r="F2280" s="240">
        <v>-39.44</v>
      </c>
      <c r="G2280" s="240">
        <v>1200.29</v>
      </c>
      <c r="H2280" s="240">
        <v>5.0010000000000003</v>
      </c>
      <c r="I2280" s="240">
        <v>63.944000000000003</v>
      </c>
      <c r="J2280" s="240">
        <v>-2.8000000000000001E-2</v>
      </c>
    </row>
    <row r="2281" spans="2:10">
      <c r="B2281" s="240" t="s">
        <v>86</v>
      </c>
      <c r="C2281" s="240">
        <v>494</v>
      </c>
      <c r="D2281" s="240" t="s">
        <v>112</v>
      </c>
      <c r="E2281" s="240">
        <v>201.96</v>
      </c>
      <c r="F2281" s="240">
        <v>101.06</v>
      </c>
      <c r="G2281" s="240">
        <v>952.59</v>
      </c>
      <c r="H2281" s="240">
        <v>-30.227</v>
      </c>
      <c r="I2281" s="240">
        <v>64.123999999999995</v>
      </c>
      <c r="J2281" s="240">
        <v>-5.0000000000000001E-3</v>
      </c>
    </row>
    <row r="2282" spans="2:10">
      <c r="B2282" s="240" t="s">
        <v>86</v>
      </c>
      <c r="C2282" s="240">
        <v>494</v>
      </c>
      <c r="D2282" s="240" t="s">
        <v>113</v>
      </c>
      <c r="E2282" s="240">
        <v>199.32</v>
      </c>
      <c r="F2282" s="240">
        <v>-40.909999999999997</v>
      </c>
      <c r="G2282" s="240">
        <v>1196.48</v>
      </c>
      <c r="H2282" s="240">
        <v>5.3540000000000001</v>
      </c>
      <c r="I2282" s="240">
        <v>62.783000000000001</v>
      </c>
      <c r="J2282" s="240">
        <v>-2.8000000000000001E-2</v>
      </c>
    </row>
    <row r="2283" spans="2:10">
      <c r="B2283" s="240" t="s">
        <v>86</v>
      </c>
      <c r="C2283" s="240">
        <v>494</v>
      </c>
      <c r="D2283" s="240" t="s">
        <v>114</v>
      </c>
      <c r="E2283" s="240">
        <v>205.53</v>
      </c>
      <c r="F2283" s="240">
        <v>102.52</v>
      </c>
      <c r="G2283" s="240">
        <v>956.4</v>
      </c>
      <c r="H2283" s="240">
        <v>-30.58</v>
      </c>
      <c r="I2283" s="240">
        <v>65.284999999999997</v>
      </c>
      <c r="J2283" s="240">
        <v>-5.0000000000000001E-3</v>
      </c>
    </row>
    <row r="2284" spans="2:10">
      <c r="B2284" s="240" t="s">
        <v>86</v>
      </c>
      <c r="C2284" s="240">
        <v>494</v>
      </c>
      <c r="D2284" s="240" t="s">
        <v>115</v>
      </c>
      <c r="E2284" s="240">
        <v>15.83</v>
      </c>
      <c r="F2284" s="240">
        <v>-236.88</v>
      </c>
      <c r="G2284" s="240">
        <v>1196.8599999999999</v>
      </c>
      <c r="H2284" s="240">
        <v>53.329000000000001</v>
      </c>
      <c r="I2284" s="240">
        <v>1.992</v>
      </c>
      <c r="J2284" s="240">
        <v>-0.06</v>
      </c>
    </row>
    <row r="2285" spans="2:10">
      <c r="B2285" s="240" t="s">
        <v>86</v>
      </c>
      <c r="C2285" s="240">
        <v>494</v>
      </c>
      <c r="D2285" s="240" t="s">
        <v>116</v>
      </c>
      <c r="E2285" s="240">
        <v>97.73</v>
      </c>
      <c r="F2285" s="240">
        <v>-243.72</v>
      </c>
      <c r="G2285" s="240">
        <v>1359.7</v>
      </c>
      <c r="H2285" s="240">
        <v>55.558999999999997</v>
      </c>
      <c r="I2285" s="240">
        <v>28.69</v>
      </c>
      <c r="J2285" s="240">
        <v>-6.2E-2</v>
      </c>
    </row>
    <row r="2286" spans="2:10">
      <c r="B2286" s="240" t="s">
        <v>86</v>
      </c>
      <c r="C2286" s="240">
        <v>494</v>
      </c>
      <c r="D2286" s="240" t="s">
        <v>117</v>
      </c>
      <c r="E2286" s="240">
        <v>22.16</v>
      </c>
      <c r="F2286" s="240">
        <v>-234.28</v>
      </c>
      <c r="G2286" s="240">
        <v>1203.6199999999999</v>
      </c>
      <c r="H2286" s="240">
        <v>52.704000000000001</v>
      </c>
      <c r="I2286" s="240">
        <v>4.0510000000000002</v>
      </c>
      <c r="J2286" s="240">
        <v>-0.06</v>
      </c>
    </row>
    <row r="2287" spans="2:10">
      <c r="B2287" s="240" t="s">
        <v>86</v>
      </c>
      <c r="C2287" s="240">
        <v>494</v>
      </c>
      <c r="D2287" s="240" t="s">
        <v>118</v>
      </c>
      <c r="E2287" s="240">
        <v>91.4</v>
      </c>
      <c r="F2287" s="240">
        <v>-246.33</v>
      </c>
      <c r="G2287" s="240">
        <v>1352.94</v>
      </c>
      <c r="H2287" s="240">
        <v>56.185000000000002</v>
      </c>
      <c r="I2287" s="240">
        <v>26.631</v>
      </c>
      <c r="J2287" s="240">
        <v>-6.0999999999999999E-2</v>
      </c>
    </row>
    <row r="2288" spans="2:10">
      <c r="B2288" s="240" t="s">
        <v>86</v>
      </c>
      <c r="C2288" s="240">
        <v>494</v>
      </c>
      <c r="D2288" s="240" t="s">
        <v>119</v>
      </c>
      <c r="E2288" s="240">
        <v>3.93</v>
      </c>
      <c r="F2288" s="240">
        <v>-241.78</v>
      </c>
      <c r="G2288" s="240">
        <v>1184.1600000000001</v>
      </c>
      <c r="H2288" s="240">
        <v>54.506</v>
      </c>
      <c r="I2288" s="240">
        <v>-1.8779999999999999</v>
      </c>
      <c r="J2288" s="240">
        <v>-5.8999999999999997E-2</v>
      </c>
    </row>
    <row r="2289" spans="2:10">
      <c r="B2289" s="240" t="s">
        <v>86</v>
      </c>
      <c r="C2289" s="240">
        <v>494</v>
      </c>
      <c r="D2289" s="240" t="s">
        <v>120</v>
      </c>
      <c r="E2289" s="240">
        <v>85.83</v>
      </c>
      <c r="F2289" s="240">
        <v>-248.62</v>
      </c>
      <c r="G2289" s="240">
        <v>1347</v>
      </c>
      <c r="H2289" s="240">
        <v>56.735999999999997</v>
      </c>
      <c r="I2289" s="240">
        <v>24.82</v>
      </c>
      <c r="J2289" s="240">
        <v>-6.0999999999999999E-2</v>
      </c>
    </row>
    <row r="2290" spans="2:10">
      <c r="B2290" s="240" t="s">
        <v>86</v>
      </c>
      <c r="C2290" s="240">
        <v>494</v>
      </c>
      <c r="D2290" s="240" t="s">
        <v>121</v>
      </c>
      <c r="E2290" s="240">
        <v>10.26</v>
      </c>
      <c r="F2290" s="240">
        <v>-239.17</v>
      </c>
      <c r="G2290" s="240">
        <v>1190.92</v>
      </c>
      <c r="H2290" s="240">
        <v>53.88</v>
      </c>
      <c r="I2290" s="240">
        <v>0.18099999999999999</v>
      </c>
      <c r="J2290" s="240">
        <v>-5.8999999999999997E-2</v>
      </c>
    </row>
    <row r="2291" spans="2:10">
      <c r="B2291" s="240" t="s">
        <v>86</v>
      </c>
      <c r="C2291" s="240">
        <v>494</v>
      </c>
      <c r="D2291" s="240" t="s">
        <v>122</v>
      </c>
      <c r="E2291" s="240">
        <v>79.5</v>
      </c>
      <c r="F2291" s="240">
        <v>-251.22</v>
      </c>
      <c r="G2291" s="240">
        <v>1340.24</v>
      </c>
      <c r="H2291" s="240">
        <v>57.360999999999997</v>
      </c>
      <c r="I2291" s="240">
        <v>22.760999999999999</v>
      </c>
      <c r="J2291" s="240">
        <v>-0.06</v>
      </c>
    </row>
    <row r="2292" spans="2:10">
      <c r="B2292" s="240" t="s">
        <v>86</v>
      </c>
      <c r="C2292" s="240">
        <v>494</v>
      </c>
      <c r="D2292" s="240" t="s">
        <v>123</v>
      </c>
      <c r="E2292" s="240">
        <v>15.58</v>
      </c>
      <c r="F2292" s="240">
        <v>350.08</v>
      </c>
      <c r="G2292" s="240">
        <v>176.53</v>
      </c>
      <c r="H2292" s="240">
        <v>-93.77</v>
      </c>
      <c r="I2292" s="240">
        <v>3.91</v>
      </c>
      <c r="J2292" s="240">
        <v>3.5000000000000003E-2</v>
      </c>
    </row>
    <row r="2293" spans="2:10">
      <c r="B2293" s="240" t="s">
        <v>86</v>
      </c>
      <c r="C2293" s="240">
        <v>494</v>
      </c>
      <c r="D2293" s="240" t="s">
        <v>124</v>
      </c>
      <c r="E2293" s="240">
        <v>97.49</v>
      </c>
      <c r="F2293" s="240">
        <v>343.23</v>
      </c>
      <c r="G2293" s="240">
        <v>339.38</v>
      </c>
      <c r="H2293" s="240">
        <v>-91.54</v>
      </c>
      <c r="I2293" s="240">
        <v>30.608000000000001</v>
      </c>
      <c r="J2293" s="240">
        <v>3.3000000000000002E-2</v>
      </c>
    </row>
    <row r="2294" spans="2:10">
      <c r="B2294" s="240" t="s">
        <v>86</v>
      </c>
      <c r="C2294" s="240">
        <v>494</v>
      </c>
      <c r="D2294" s="240" t="s">
        <v>125</v>
      </c>
      <c r="E2294" s="240">
        <v>21.92</v>
      </c>
      <c r="F2294" s="240">
        <v>352.68</v>
      </c>
      <c r="G2294" s="240">
        <v>183.29</v>
      </c>
      <c r="H2294" s="240">
        <v>-94.396000000000001</v>
      </c>
      <c r="I2294" s="240">
        <v>5.9690000000000003</v>
      </c>
      <c r="J2294" s="240">
        <v>3.4000000000000002E-2</v>
      </c>
    </row>
    <row r="2295" spans="2:10">
      <c r="B2295" s="240" t="s">
        <v>86</v>
      </c>
      <c r="C2295" s="240">
        <v>494</v>
      </c>
      <c r="D2295" s="240" t="s">
        <v>126</v>
      </c>
      <c r="E2295" s="240">
        <v>91.15</v>
      </c>
      <c r="F2295" s="240">
        <v>340.63</v>
      </c>
      <c r="G2295" s="240">
        <v>332.62</v>
      </c>
      <c r="H2295" s="240">
        <v>-90.915000000000006</v>
      </c>
      <c r="I2295" s="240">
        <v>28.548999999999999</v>
      </c>
      <c r="J2295" s="240">
        <v>3.3000000000000002E-2</v>
      </c>
    </row>
    <row r="2296" spans="2:10">
      <c r="B2296" s="240" t="s">
        <v>86</v>
      </c>
      <c r="C2296" s="240">
        <v>494</v>
      </c>
      <c r="D2296" s="240" t="s">
        <v>127</v>
      </c>
      <c r="E2296" s="240">
        <v>27.48</v>
      </c>
      <c r="F2296" s="240">
        <v>354.97</v>
      </c>
      <c r="G2296" s="240">
        <v>189.23</v>
      </c>
      <c r="H2296" s="240">
        <v>-94.947000000000003</v>
      </c>
      <c r="I2296" s="240">
        <v>7.7809999999999997</v>
      </c>
      <c r="J2296" s="240">
        <v>3.4000000000000002E-2</v>
      </c>
    </row>
    <row r="2297" spans="2:10">
      <c r="B2297" s="240" t="s">
        <v>86</v>
      </c>
      <c r="C2297" s="240">
        <v>494</v>
      </c>
      <c r="D2297" s="240" t="s">
        <v>128</v>
      </c>
      <c r="E2297" s="240">
        <v>109.38</v>
      </c>
      <c r="F2297" s="240">
        <v>348.13</v>
      </c>
      <c r="G2297" s="240">
        <v>352.08</v>
      </c>
      <c r="H2297" s="240">
        <v>-92.716999999999999</v>
      </c>
      <c r="I2297" s="240">
        <v>34.478999999999999</v>
      </c>
      <c r="J2297" s="240">
        <v>3.1E-2</v>
      </c>
    </row>
    <row r="2298" spans="2:10">
      <c r="B2298" s="240" t="s">
        <v>86</v>
      </c>
      <c r="C2298" s="240">
        <v>494</v>
      </c>
      <c r="D2298" s="240" t="s">
        <v>129</v>
      </c>
      <c r="E2298" s="240">
        <v>33.81</v>
      </c>
      <c r="F2298" s="240">
        <v>357.58</v>
      </c>
      <c r="G2298" s="240">
        <v>195.99</v>
      </c>
      <c r="H2298" s="240">
        <v>-95.572000000000003</v>
      </c>
      <c r="I2298" s="240">
        <v>9.84</v>
      </c>
      <c r="J2298" s="240">
        <v>3.3000000000000002E-2</v>
      </c>
    </row>
    <row r="2299" spans="2:10">
      <c r="B2299" s="240" t="s">
        <v>86</v>
      </c>
      <c r="C2299" s="240">
        <v>494</v>
      </c>
      <c r="D2299" s="240" t="s">
        <v>130</v>
      </c>
      <c r="E2299" s="240">
        <v>103.05</v>
      </c>
      <c r="F2299" s="240">
        <v>345.53</v>
      </c>
      <c r="G2299" s="240">
        <v>345.32</v>
      </c>
      <c r="H2299" s="240">
        <v>-92.090999999999994</v>
      </c>
      <c r="I2299" s="240">
        <v>32.42</v>
      </c>
      <c r="J2299" s="240">
        <v>3.2000000000000001E-2</v>
      </c>
    </row>
    <row r="2300" spans="2:10">
      <c r="B2300" s="240" t="s">
        <v>86</v>
      </c>
      <c r="C2300" s="240">
        <v>494</v>
      </c>
      <c r="D2300" s="240" t="s">
        <v>131</v>
      </c>
      <c r="E2300" s="240">
        <v>-79.39</v>
      </c>
      <c r="F2300" s="240">
        <v>-5.66</v>
      </c>
      <c r="G2300" s="240">
        <v>620.55999999999995</v>
      </c>
      <c r="H2300" s="240">
        <v>-5.2080000000000002</v>
      </c>
      <c r="I2300" s="240">
        <v>-28.286000000000001</v>
      </c>
      <c r="J2300" s="240">
        <v>-2.1000000000000001E-2</v>
      </c>
    </row>
    <row r="2301" spans="2:10">
      <c r="B2301" s="240" t="s">
        <v>86</v>
      </c>
      <c r="C2301" s="240">
        <v>494</v>
      </c>
      <c r="D2301" s="240" t="s">
        <v>132</v>
      </c>
      <c r="E2301" s="240">
        <v>-80.31</v>
      </c>
      <c r="F2301" s="240">
        <v>134.83000000000001</v>
      </c>
      <c r="G2301" s="240">
        <v>372.85</v>
      </c>
      <c r="H2301" s="240">
        <v>-40.436</v>
      </c>
      <c r="I2301" s="240">
        <v>-28.106000000000002</v>
      </c>
      <c r="J2301" s="240">
        <v>2E-3</v>
      </c>
    </row>
    <row r="2302" spans="2:10">
      <c r="B2302" s="240" t="s">
        <v>86</v>
      </c>
      <c r="C2302" s="240">
        <v>494</v>
      </c>
      <c r="D2302" s="240" t="s">
        <v>133</v>
      </c>
      <c r="E2302" s="240">
        <v>-82.95</v>
      </c>
      <c r="F2302" s="240">
        <v>-7.13</v>
      </c>
      <c r="G2302" s="240">
        <v>616.75</v>
      </c>
      <c r="H2302" s="240">
        <v>-4.8550000000000004</v>
      </c>
      <c r="I2302" s="240">
        <v>-29.446999999999999</v>
      </c>
      <c r="J2302" s="240">
        <v>-2.1000000000000001E-2</v>
      </c>
    </row>
    <row r="2303" spans="2:10">
      <c r="B2303" s="240" t="s">
        <v>86</v>
      </c>
      <c r="C2303" s="240">
        <v>494</v>
      </c>
      <c r="D2303" s="240" t="s">
        <v>134</v>
      </c>
      <c r="E2303" s="240">
        <v>-76.739999999999995</v>
      </c>
      <c r="F2303" s="240">
        <v>136.30000000000001</v>
      </c>
      <c r="G2303" s="240">
        <v>376.66</v>
      </c>
      <c r="H2303" s="240">
        <v>-40.789000000000001</v>
      </c>
      <c r="I2303" s="240">
        <v>-26.945</v>
      </c>
      <c r="J2303" s="240">
        <v>2E-3</v>
      </c>
    </row>
    <row r="2304" spans="2:10">
      <c r="B2304" s="240" t="s">
        <v>86</v>
      </c>
      <c r="C2304" s="240">
        <v>494</v>
      </c>
      <c r="D2304" s="240" t="s">
        <v>135</v>
      </c>
      <c r="E2304" s="240">
        <v>-58.28</v>
      </c>
      <c r="F2304" s="240">
        <v>3.01</v>
      </c>
      <c r="G2304" s="240">
        <v>643.1</v>
      </c>
      <c r="H2304" s="240">
        <v>-7.2919999999999998</v>
      </c>
      <c r="I2304" s="240">
        <v>-21.422999999999998</v>
      </c>
      <c r="J2304" s="240">
        <v>-2.3E-2</v>
      </c>
    </row>
    <row r="2305" spans="2:10">
      <c r="B2305" s="240" t="s">
        <v>86</v>
      </c>
      <c r="C2305" s="240">
        <v>494</v>
      </c>
      <c r="D2305" s="240" t="s">
        <v>136</v>
      </c>
      <c r="E2305" s="240">
        <v>-59.2</v>
      </c>
      <c r="F2305" s="240">
        <v>143.5</v>
      </c>
      <c r="G2305" s="240">
        <v>395.39</v>
      </c>
      <c r="H2305" s="240">
        <v>-42.52</v>
      </c>
      <c r="I2305" s="240">
        <v>-21.242999999999999</v>
      </c>
      <c r="J2305" s="240">
        <v>0</v>
      </c>
    </row>
    <row r="2306" spans="2:10">
      <c r="B2306" s="240" t="s">
        <v>86</v>
      </c>
      <c r="C2306" s="240">
        <v>494</v>
      </c>
      <c r="D2306" s="240" t="s">
        <v>137</v>
      </c>
      <c r="E2306" s="240">
        <v>-61.85</v>
      </c>
      <c r="F2306" s="240">
        <v>1.54</v>
      </c>
      <c r="G2306" s="240">
        <v>639.29</v>
      </c>
      <c r="H2306" s="240">
        <v>-6.9390000000000001</v>
      </c>
      <c r="I2306" s="240">
        <v>-22.584</v>
      </c>
      <c r="J2306" s="240">
        <v>-2.3E-2</v>
      </c>
    </row>
    <row r="2307" spans="2:10">
      <c r="B2307" s="240" t="s">
        <v>86</v>
      </c>
      <c r="C2307" s="240">
        <v>494</v>
      </c>
      <c r="D2307" s="240" t="s">
        <v>138</v>
      </c>
      <c r="E2307" s="240">
        <v>-55.63</v>
      </c>
      <c r="F2307" s="240">
        <v>144.97</v>
      </c>
      <c r="G2307" s="240">
        <v>399.2</v>
      </c>
      <c r="H2307" s="240">
        <v>-42.872999999999998</v>
      </c>
      <c r="I2307" s="240">
        <v>-20.082000000000001</v>
      </c>
      <c r="J2307" s="240">
        <v>0</v>
      </c>
    </row>
    <row r="2308" spans="2:10">
      <c r="B2308" s="240" t="s">
        <v>86</v>
      </c>
      <c r="C2308" s="240">
        <v>494</v>
      </c>
      <c r="D2308" s="240" t="s">
        <v>139</v>
      </c>
      <c r="E2308" s="240">
        <v>17.25</v>
      </c>
      <c r="F2308" s="240">
        <v>-177.55</v>
      </c>
      <c r="G2308" s="240">
        <v>1099.53</v>
      </c>
      <c r="H2308" s="240">
        <v>38.494</v>
      </c>
      <c r="I2308" s="240">
        <v>2.6509999999999998</v>
      </c>
      <c r="J2308" s="240">
        <v>-5.0999999999999997E-2</v>
      </c>
    </row>
    <row r="2309" spans="2:10">
      <c r="B2309" s="240" t="s">
        <v>86</v>
      </c>
      <c r="C2309" s="240">
        <v>494</v>
      </c>
      <c r="D2309" s="240" t="s">
        <v>140</v>
      </c>
      <c r="E2309" s="240">
        <v>99.15</v>
      </c>
      <c r="F2309" s="240">
        <v>-184.4</v>
      </c>
      <c r="G2309" s="240">
        <v>1262.3800000000001</v>
      </c>
      <c r="H2309" s="240">
        <v>40.723999999999997</v>
      </c>
      <c r="I2309" s="240">
        <v>29.349</v>
      </c>
      <c r="J2309" s="240">
        <v>-5.3999999999999999E-2</v>
      </c>
    </row>
    <row r="2310" spans="2:10">
      <c r="B2310" s="240" t="s">
        <v>86</v>
      </c>
      <c r="C2310" s="240">
        <v>494</v>
      </c>
      <c r="D2310" s="240" t="s">
        <v>141</v>
      </c>
      <c r="E2310" s="240">
        <v>23.58</v>
      </c>
      <c r="F2310" s="240">
        <v>-174.95</v>
      </c>
      <c r="G2310" s="240">
        <v>1106.3</v>
      </c>
      <c r="H2310" s="240">
        <v>37.869</v>
      </c>
      <c r="I2310" s="240">
        <v>4.71</v>
      </c>
      <c r="J2310" s="240">
        <v>-5.1999999999999998E-2</v>
      </c>
    </row>
    <row r="2311" spans="2:10">
      <c r="B2311" s="240" t="s">
        <v>86</v>
      </c>
      <c r="C2311" s="240">
        <v>494</v>
      </c>
      <c r="D2311" s="240" t="s">
        <v>142</v>
      </c>
      <c r="E2311" s="240">
        <v>92.82</v>
      </c>
      <c r="F2311" s="240">
        <v>-187</v>
      </c>
      <c r="G2311" s="240">
        <v>1255.6199999999999</v>
      </c>
      <c r="H2311" s="240">
        <v>41.348999999999997</v>
      </c>
      <c r="I2311" s="240">
        <v>27.29</v>
      </c>
      <c r="J2311" s="240">
        <v>-5.2999999999999999E-2</v>
      </c>
    </row>
    <row r="2312" spans="2:10">
      <c r="B2312" s="240" t="s">
        <v>86</v>
      </c>
      <c r="C2312" s="240">
        <v>494</v>
      </c>
      <c r="D2312" s="240" t="s">
        <v>143</v>
      </c>
      <c r="E2312" s="240">
        <v>5.35</v>
      </c>
      <c r="F2312" s="240">
        <v>-182.45</v>
      </c>
      <c r="G2312" s="240">
        <v>1086.83</v>
      </c>
      <c r="H2312" s="240">
        <v>39.67</v>
      </c>
      <c r="I2312" s="240">
        <v>-1.2190000000000001</v>
      </c>
      <c r="J2312" s="240">
        <v>-0.05</v>
      </c>
    </row>
    <row r="2313" spans="2:10">
      <c r="B2313" s="240" t="s">
        <v>86</v>
      </c>
      <c r="C2313" s="240">
        <v>494</v>
      </c>
      <c r="D2313" s="240" t="s">
        <v>144</v>
      </c>
      <c r="E2313" s="240">
        <v>87.25</v>
      </c>
      <c r="F2313" s="240">
        <v>-189.29</v>
      </c>
      <c r="G2313" s="240">
        <v>1249.68</v>
      </c>
      <c r="H2313" s="240">
        <v>41.9</v>
      </c>
      <c r="I2313" s="240">
        <v>25.478999999999999</v>
      </c>
      <c r="J2313" s="240">
        <v>-5.2999999999999999E-2</v>
      </c>
    </row>
    <row r="2314" spans="2:10">
      <c r="B2314" s="240" t="s">
        <v>86</v>
      </c>
      <c r="C2314" s="240">
        <v>494</v>
      </c>
      <c r="D2314" s="240" t="s">
        <v>145</v>
      </c>
      <c r="E2314" s="240">
        <v>11.68</v>
      </c>
      <c r="F2314" s="240">
        <v>-179.85</v>
      </c>
      <c r="G2314" s="240">
        <v>1093.5999999999999</v>
      </c>
      <c r="H2314" s="240">
        <v>39.045000000000002</v>
      </c>
      <c r="I2314" s="240">
        <v>0.84</v>
      </c>
      <c r="J2314" s="240">
        <v>-5.0999999999999997E-2</v>
      </c>
    </row>
    <row r="2315" spans="2:10">
      <c r="B2315" s="240" t="s">
        <v>86</v>
      </c>
      <c r="C2315" s="240">
        <v>494</v>
      </c>
      <c r="D2315" s="240" t="s">
        <v>146</v>
      </c>
      <c r="E2315" s="240">
        <v>80.92</v>
      </c>
      <c r="F2315" s="240">
        <v>-191.9</v>
      </c>
      <c r="G2315" s="240">
        <v>1242.92</v>
      </c>
      <c r="H2315" s="240">
        <v>42.524999999999999</v>
      </c>
      <c r="I2315" s="240">
        <v>23.42</v>
      </c>
      <c r="J2315" s="240">
        <v>-5.1999999999999998E-2</v>
      </c>
    </row>
    <row r="2316" spans="2:10">
      <c r="B2316" s="240" t="s">
        <v>86</v>
      </c>
      <c r="C2316" s="240">
        <v>494</v>
      </c>
      <c r="D2316" s="240" t="s">
        <v>147</v>
      </c>
      <c r="E2316" s="240">
        <v>39.79</v>
      </c>
      <c r="F2316" s="240">
        <v>79.45</v>
      </c>
      <c r="G2316" s="240">
        <v>1072.83</v>
      </c>
      <c r="H2316" s="240">
        <v>-28.443000000000001</v>
      </c>
      <c r="I2316" s="240">
        <v>9.3770000000000007</v>
      </c>
      <c r="J2316" s="240">
        <v>-1.7999999999999999E-2</v>
      </c>
    </row>
    <row r="2317" spans="2:10">
      <c r="B2317" s="240" t="s">
        <v>86</v>
      </c>
      <c r="C2317" s="240">
        <v>494</v>
      </c>
      <c r="D2317" s="240" t="s">
        <v>148</v>
      </c>
      <c r="E2317" s="240">
        <v>132.6</v>
      </c>
      <c r="F2317" s="240">
        <v>72.349999999999994</v>
      </c>
      <c r="G2317" s="240">
        <v>1254.8599999999999</v>
      </c>
      <c r="H2317" s="240">
        <v>-26.297000000000001</v>
      </c>
      <c r="I2317" s="240">
        <v>40.243000000000002</v>
      </c>
      <c r="J2317" s="240">
        <v>-0.02</v>
      </c>
    </row>
    <row r="2318" spans="2:10">
      <c r="B2318" s="240" t="s">
        <v>86</v>
      </c>
      <c r="C2318" s="240">
        <v>494</v>
      </c>
      <c r="D2318" s="240" t="s">
        <v>149</v>
      </c>
      <c r="E2318" s="240">
        <v>84.02</v>
      </c>
      <c r="F2318" s="240">
        <v>-14.77</v>
      </c>
      <c r="G2318" s="240">
        <v>1312.7</v>
      </c>
      <c r="H2318" s="240">
        <v>-4.6909999999999998</v>
      </c>
      <c r="I2318" s="240">
        <v>23.800999999999998</v>
      </c>
      <c r="J2318" s="240">
        <v>-3.1E-2</v>
      </c>
    </row>
    <row r="2319" spans="2:10">
      <c r="B2319" s="240" t="s">
        <v>86</v>
      </c>
      <c r="C2319" s="240">
        <v>494</v>
      </c>
      <c r="D2319" s="240" t="s">
        <v>150</v>
      </c>
      <c r="E2319" s="240">
        <v>88.37</v>
      </c>
      <c r="F2319" s="240">
        <v>166.57</v>
      </c>
      <c r="G2319" s="240">
        <v>1014.99</v>
      </c>
      <c r="H2319" s="240">
        <v>-50.05</v>
      </c>
      <c r="I2319" s="240">
        <v>25.818999999999999</v>
      </c>
      <c r="J2319" s="240">
        <v>-6.0000000000000001E-3</v>
      </c>
    </row>
    <row r="2320" spans="2:10">
      <c r="B2320" s="240" t="s">
        <v>86</v>
      </c>
      <c r="C2320" s="240">
        <v>494</v>
      </c>
      <c r="D2320" s="240" t="s">
        <v>151</v>
      </c>
      <c r="E2320" s="240">
        <v>220.85</v>
      </c>
      <c r="F2320" s="240">
        <v>158.11000000000001</v>
      </c>
      <c r="G2320" s="240">
        <v>1166.3900000000001</v>
      </c>
      <c r="H2320" s="240">
        <v>7.4820000000000002</v>
      </c>
      <c r="I2320" s="240">
        <v>72.363</v>
      </c>
      <c r="J2320" s="240">
        <v>2E-3</v>
      </c>
    </row>
    <row r="2321" spans="2:10">
      <c r="B2321" s="240" t="s">
        <v>86</v>
      </c>
      <c r="C2321" s="240">
        <v>494</v>
      </c>
      <c r="D2321" s="240" t="s">
        <v>152</v>
      </c>
      <c r="E2321" s="240">
        <v>-107.53</v>
      </c>
      <c r="F2321" s="240">
        <v>-51.76</v>
      </c>
      <c r="G2321" s="240">
        <v>369.85</v>
      </c>
      <c r="H2321" s="240">
        <v>-45.692999999999998</v>
      </c>
      <c r="I2321" s="240">
        <v>-39.762999999999998</v>
      </c>
      <c r="J2321" s="240">
        <v>-2.9000000000000001E-2</v>
      </c>
    </row>
    <row r="2322" spans="2:10">
      <c r="B2322" s="240" t="s">
        <v>86</v>
      </c>
      <c r="C2322" s="240">
        <v>494</v>
      </c>
      <c r="D2322" s="240" t="s">
        <v>153</v>
      </c>
      <c r="E2322" s="240">
        <v>152.08000000000001</v>
      </c>
      <c r="F2322" s="240">
        <v>305.52</v>
      </c>
      <c r="G2322" s="240">
        <v>1281.6300000000001</v>
      </c>
      <c r="H2322" s="240">
        <v>44.271999999999998</v>
      </c>
      <c r="I2322" s="240">
        <v>49.021000000000001</v>
      </c>
      <c r="J2322" s="240">
        <v>0.02</v>
      </c>
    </row>
    <row r="2323" spans="2:10">
      <c r="B2323" s="240" t="s">
        <v>86</v>
      </c>
      <c r="C2323" s="240">
        <v>494</v>
      </c>
      <c r="D2323" s="240" t="s">
        <v>154</v>
      </c>
      <c r="E2323" s="240">
        <v>-38.76</v>
      </c>
      <c r="F2323" s="240">
        <v>-199.16</v>
      </c>
      <c r="G2323" s="240">
        <v>254.6</v>
      </c>
      <c r="H2323" s="240">
        <v>-82.483000000000004</v>
      </c>
      <c r="I2323" s="240">
        <v>-16.420999999999999</v>
      </c>
      <c r="J2323" s="240">
        <v>-4.7E-2</v>
      </c>
    </row>
    <row r="2324" spans="2:10">
      <c r="B2324" s="240" t="s">
        <v>86</v>
      </c>
      <c r="C2324" s="240">
        <v>494</v>
      </c>
      <c r="D2324" s="240" t="s">
        <v>155</v>
      </c>
      <c r="E2324" s="240">
        <v>396.65</v>
      </c>
      <c r="F2324" s="240">
        <v>297.83999999999997</v>
      </c>
      <c r="G2324" s="240">
        <v>1588.87</v>
      </c>
      <c r="H2324" s="240">
        <v>42.627000000000002</v>
      </c>
      <c r="I2324" s="240">
        <v>133.649</v>
      </c>
      <c r="J2324" s="240">
        <v>0.02</v>
      </c>
    </row>
    <row r="2325" spans="2:10">
      <c r="B2325" s="240" t="s">
        <v>86</v>
      </c>
      <c r="C2325" s="240">
        <v>494</v>
      </c>
      <c r="D2325" s="240" t="s">
        <v>156</v>
      </c>
      <c r="E2325" s="240">
        <v>-283.33999999999997</v>
      </c>
      <c r="F2325" s="240">
        <v>-191.49</v>
      </c>
      <c r="G2325" s="240">
        <v>-52.63</v>
      </c>
      <c r="H2325" s="240">
        <v>-80.837999999999994</v>
      </c>
      <c r="I2325" s="240">
        <v>-101.04900000000001</v>
      </c>
      <c r="J2325" s="240">
        <v>-4.7E-2</v>
      </c>
    </row>
    <row r="2326" spans="2:10">
      <c r="B2326" s="240" t="s">
        <v>86</v>
      </c>
      <c r="C2326" s="240">
        <v>494</v>
      </c>
      <c r="D2326" s="240" t="s">
        <v>157</v>
      </c>
      <c r="E2326" s="240">
        <v>220.9</v>
      </c>
      <c r="F2326" s="240">
        <v>635.73</v>
      </c>
      <c r="G2326" s="240">
        <v>1817.17</v>
      </c>
      <c r="H2326" s="240">
        <v>126.937</v>
      </c>
      <c r="I2326" s="240">
        <v>73.622</v>
      </c>
      <c r="J2326" s="240">
        <v>5.7000000000000002E-2</v>
      </c>
    </row>
    <row r="2327" spans="2:10">
      <c r="B2327" s="240" t="s">
        <v>86</v>
      </c>
      <c r="C2327" s="240">
        <v>494</v>
      </c>
      <c r="D2327" s="240" t="s">
        <v>158</v>
      </c>
      <c r="E2327" s="240">
        <v>-107.59</v>
      </c>
      <c r="F2327" s="240">
        <v>-529.38</v>
      </c>
      <c r="G2327" s="240">
        <v>-280.94</v>
      </c>
      <c r="H2327" s="240">
        <v>-165.148</v>
      </c>
      <c r="I2327" s="240">
        <v>-41.021999999999998</v>
      </c>
      <c r="J2327" s="240">
        <v>-8.4000000000000005E-2</v>
      </c>
    </row>
    <row r="2328" spans="2:10">
      <c r="B2328" s="240" t="s">
        <v>86</v>
      </c>
      <c r="C2328" s="240">
        <v>495</v>
      </c>
      <c r="D2328" s="240" t="s">
        <v>87</v>
      </c>
      <c r="E2328" s="240">
        <v>-158.32</v>
      </c>
      <c r="F2328" s="240">
        <v>-0.06</v>
      </c>
      <c r="G2328" s="240">
        <v>22.89</v>
      </c>
      <c r="H2328" s="240">
        <v>1.7999999999999999E-2</v>
      </c>
      <c r="I2328" s="240">
        <v>-41.241999999999997</v>
      </c>
      <c r="J2328" s="240">
        <v>0</v>
      </c>
    </row>
    <row r="2329" spans="2:10">
      <c r="B2329" s="240" t="s">
        <v>86</v>
      </c>
      <c r="C2329" s="240">
        <v>495</v>
      </c>
      <c r="D2329" s="240" t="s">
        <v>88</v>
      </c>
      <c r="E2329" s="240">
        <v>-6.62</v>
      </c>
      <c r="F2329" s="240">
        <v>-0.46</v>
      </c>
      <c r="G2329" s="240">
        <v>105.06</v>
      </c>
      <c r="H2329" s="240">
        <v>1.3120000000000001</v>
      </c>
      <c r="I2329" s="240">
        <v>-0.88900000000000001</v>
      </c>
      <c r="J2329" s="240">
        <v>1E-3</v>
      </c>
    </row>
    <row r="2330" spans="2:10">
      <c r="B2330" s="240" t="s">
        <v>86</v>
      </c>
      <c r="C2330" s="240">
        <v>495</v>
      </c>
      <c r="D2330" s="240" t="s">
        <v>89</v>
      </c>
      <c r="E2330" s="240">
        <v>-131.12</v>
      </c>
      <c r="F2330" s="240">
        <v>-0.05</v>
      </c>
      <c r="G2330" s="240">
        <v>22.17</v>
      </c>
      <c r="H2330" s="240">
        <v>2.8000000000000001E-2</v>
      </c>
      <c r="I2330" s="240">
        <v>-34.557000000000002</v>
      </c>
      <c r="J2330" s="240">
        <v>0</v>
      </c>
    </row>
    <row r="2331" spans="2:10">
      <c r="B2331" s="240" t="s">
        <v>86</v>
      </c>
      <c r="C2331" s="240">
        <v>495</v>
      </c>
      <c r="D2331" s="240" t="s">
        <v>90</v>
      </c>
      <c r="E2331" s="240">
        <v>-21.97</v>
      </c>
      <c r="F2331" s="240">
        <v>-0.47</v>
      </c>
      <c r="G2331" s="240">
        <v>105.46</v>
      </c>
      <c r="H2331" s="240">
        <v>1.306</v>
      </c>
      <c r="I2331" s="240">
        <v>-4.6580000000000004</v>
      </c>
      <c r="J2331" s="240">
        <v>1E-3</v>
      </c>
    </row>
    <row r="2332" spans="2:10">
      <c r="B2332" s="240" t="s">
        <v>86</v>
      </c>
      <c r="C2332" s="240">
        <v>495</v>
      </c>
      <c r="D2332" s="240" t="s">
        <v>12</v>
      </c>
      <c r="E2332" s="240">
        <v>-105949.31</v>
      </c>
      <c r="F2332" s="240">
        <v>-32.200000000000003</v>
      </c>
      <c r="G2332" s="240">
        <v>14676.67</v>
      </c>
      <c r="H2332" s="240">
        <v>12.551</v>
      </c>
      <c r="I2332" s="240">
        <v>-26715.080999999998</v>
      </c>
      <c r="J2332" s="240">
        <v>-3.0000000000000001E-3</v>
      </c>
    </row>
    <row r="2333" spans="2:10">
      <c r="B2333" s="240" t="s">
        <v>86</v>
      </c>
      <c r="C2333" s="240">
        <v>495</v>
      </c>
      <c r="D2333" s="240" t="s">
        <v>13</v>
      </c>
      <c r="E2333" s="240">
        <v>-3031.63</v>
      </c>
      <c r="F2333" s="240">
        <v>-382.26</v>
      </c>
      <c r="G2333" s="240">
        <v>71969.36</v>
      </c>
      <c r="H2333" s="240">
        <v>929.41600000000005</v>
      </c>
      <c r="I2333" s="240">
        <v>-278.43700000000001</v>
      </c>
      <c r="J2333" s="240">
        <v>0.64100000000000001</v>
      </c>
    </row>
    <row r="2334" spans="2:10">
      <c r="B2334" s="240" t="s">
        <v>86</v>
      </c>
      <c r="C2334" s="240">
        <v>495</v>
      </c>
      <c r="D2334" s="240" t="s">
        <v>14</v>
      </c>
      <c r="E2334" s="240">
        <v>5564.63</v>
      </c>
      <c r="F2334" s="240">
        <v>1.59</v>
      </c>
      <c r="G2334" s="240">
        <v>-152.69999999999999</v>
      </c>
      <c r="H2334" s="240">
        <v>2.2989999999999999</v>
      </c>
      <c r="I2334" s="240">
        <v>1329.693</v>
      </c>
      <c r="J2334" s="240">
        <v>5.0000000000000001E-3</v>
      </c>
    </row>
    <row r="2335" spans="2:10">
      <c r="B2335" s="240" t="s">
        <v>86</v>
      </c>
      <c r="C2335" s="240">
        <v>495</v>
      </c>
      <c r="D2335" s="240" t="s">
        <v>91</v>
      </c>
      <c r="E2335" s="240">
        <v>166.09</v>
      </c>
      <c r="F2335" s="240">
        <v>0.1</v>
      </c>
      <c r="G2335" s="240">
        <v>28.38</v>
      </c>
      <c r="H2335" s="240">
        <v>0.185</v>
      </c>
      <c r="I2335" s="240">
        <v>39.445999999999998</v>
      </c>
      <c r="J2335" s="240">
        <v>0</v>
      </c>
    </row>
    <row r="2336" spans="2:10">
      <c r="B2336" s="240" t="s">
        <v>86</v>
      </c>
      <c r="C2336" s="240">
        <v>495</v>
      </c>
      <c r="D2336" s="240" t="s">
        <v>92</v>
      </c>
      <c r="E2336" s="240">
        <v>42.7</v>
      </c>
      <c r="F2336" s="240">
        <v>0.59</v>
      </c>
      <c r="G2336" s="240">
        <v>99.69</v>
      </c>
      <c r="H2336" s="240">
        <v>1.349</v>
      </c>
      <c r="I2336" s="240">
        <v>9.3849999999999998</v>
      </c>
      <c r="J2336" s="240">
        <v>1E-3</v>
      </c>
    </row>
    <row r="2337" spans="2:10">
      <c r="B2337" s="240" t="s">
        <v>86</v>
      </c>
      <c r="C2337" s="240">
        <v>495</v>
      </c>
      <c r="D2337" s="240" t="s">
        <v>93</v>
      </c>
      <c r="E2337" s="240">
        <v>428.12</v>
      </c>
      <c r="F2337" s="240">
        <v>0.24</v>
      </c>
      <c r="G2337" s="240">
        <v>69.290000000000006</v>
      </c>
      <c r="H2337" s="240">
        <v>0.45100000000000001</v>
      </c>
      <c r="I2337" s="240">
        <v>100.794</v>
      </c>
      <c r="J2337" s="240">
        <v>0</v>
      </c>
    </row>
    <row r="2338" spans="2:10">
      <c r="B2338" s="240" t="s">
        <v>86</v>
      </c>
      <c r="C2338" s="240">
        <v>495</v>
      </c>
      <c r="D2338" s="240" t="s">
        <v>94</v>
      </c>
      <c r="E2338" s="240">
        <v>106.54</v>
      </c>
      <c r="F2338" s="240">
        <v>1.41</v>
      </c>
      <c r="G2338" s="240">
        <v>227.49</v>
      </c>
      <c r="H2338" s="240">
        <v>3.141</v>
      </c>
      <c r="I2338" s="240">
        <v>23.256</v>
      </c>
      <c r="J2338" s="240">
        <v>2E-3</v>
      </c>
    </row>
    <row r="2339" spans="2:10">
      <c r="B2339" s="240" t="s">
        <v>86</v>
      </c>
      <c r="C2339" s="240">
        <v>495</v>
      </c>
      <c r="D2339" s="240" t="s">
        <v>95</v>
      </c>
      <c r="E2339" s="240">
        <v>12.33</v>
      </c>
      <c r="F2339" s="240">
        <v>0.26</v>
      </c>
      <c r="G2339" s="240">
        <v>252.45</v>
      </c>
      <c r="H2339" s="240">
        <v>-0.50600000000000001</v>
      </c>
      <c r="I2339" s="240">
        <v>1.857</v>
      </c>
      <c r="J2339" s="240">
        <v>0</v>
      </c>
    </row>
    <row r="2340" spans="2:10">
      <c r="B2340" s="240" t="s">
        <v>86</v>
      </c>
      <c r="C2340" s="240">
        <v>495</v>
      </c>
      <c r="D2340" s="240" t="s">
        <v>96</v>
      </c>
      <c r="E2340" s="240">
        <v>12.33</v>
      </c>
      <c r="F2340" s="240">
        <v>0.26</v>
      </c>
      <c r="G2340" s="240">
        <v>252.45</v>
      </c>
      <c r="H2340" s="240">
        <v>-0.50600000000000001</v>
      </c>
      <c r="I2340" s="240">
        <v>1.857</v>
      </c>
      <c r="J2340" s="240">
        <v>0</v>
      </c>
    </row>
    <row r="2341" spans="2:10">
      <c r="B2341" s="240" t="s">
        <v>86</v>
      </c>
      <c r="C2341" s="240">
        <v>495</v>
      </c>
      <c r="D2341" s="240" t="s">
        <v>97</v>
      </c>
      <c r="E2341" s="240">
        <v>-37.1</v>
      </c>
      <c r="F2341" s="240">
        <v>-0.01</v>
      </c>
      <c r="G2341" s="240">
        <v>5.0599999999999996</v>
      </c>
      <c r="H2341" s="240">
        <v>4.0000000000000001E-3</v>
      </c>
      <c r="I2341" s="240">
        <v>-9.282</v>
      </c>
      <c r="J2341" s="240">
        <v>0</v>
      </c>
    </row>
    <row r="2342" spans="2:10">
      <c r="B2342" s="240" t="s">
        <v>86</v>
      </c>
      <c r="C2342" s="240">
        <v>495</v>
      </c>
      <c r="D2342" s="240" t="s">
        <v>98</v>
      </c>
      <c r="E2342" s="240">
        <v>-3.75</v>
      </c>
      <c r="F2342" s="240">
        <v>-0.17</v>
      </c>
      <c r="G2342" s="240">
        <v>25.18</v>
      </c>
      <c r="H2342" s="240">
        <v>0.33100000000000002</v>
      </c>
      <c r="I2342" s="240">
        <v>-0.71599999999999997</v>
      </c>
      <c r="J2342" s="240">
        <v>0</v>
      </c>
    </row>
    <row r="2343" spans="2:10">
      <c r="B2343" s="240" t="s">
        <v>86</v>
      </c>
      <c r="C2343" s="240">
        <v>495</v>
      </c>
      <c r="D2343" s="240" t="s">
        <v>99</v>
      </c>
      <c r="E2343" s="240">
        <v>-185.08</v>
      </c>
      <c r="F2343" s="240">
        <v>0.05</v>
      </c>
      <c r="G2343" s="240">
        <v>311.91000000000003</v>
      </c>
      <c r="H2343" s="240">
        <v>-9.0999999999999998E-2</v>
      </c>
      <c r="I2343" s="240">
        <v>-48.933999999999997</v>
      </c>
      <c r="J2343" s="240">
        <v>0</v>
      </c>
    </row>
    <row r="2344" spans="2:10">
      <c r="B2344" s="240" t="s">
        <v>86</v>
      </c>
      <c r="C2344" s="240">
        <v>495</v>
      </c>
      <c r="D2344" s="240" t="s">
        <v>100</v>
      </c>
      <c r="E2344" s="240">
        <v>-181.1</v>
      </c>
      <c r="F2344" s="240">
        <v>0.33</v>
      </c>
      <c r="G2344" s="240">
        <v>248.88</v>
      </c>
      <c r="H2344" s="240">
        <v>-0.878</v>
      </c>
      <c r="I2344" s="240">
        <v>-48.401000000000003</v>
      </c>
      <c r="J2344" s="240">
        <v>0</v>
      </c>
    </row>
    <row r="2345" spans="2:10">
      <c r="B2345" s="240" t="s">
        <v>86</v>
      </c>
      <c r="C2345" s="240">
        <v>495</v>
      </c>
      <c r="D2345" s="240" t="s">
        <v>101</v>
      </c>
      <c r="E2345" s="240">
        <v>-189.68</v>
      </c>
      <c r="F2345" s="240">
        <v>0.05</v>
      </c>
      <c r="G2345" s="240">
        <v>312.04000000000002</v>
      </c>
      <c r="H2345" s="240">
        <v>-9.2999999999999999E-2</v>
      </c>
      <c r="I2345" s="240">
        <v>-50.064999999999998</v>
      </c>
      <c r="J2345" s="240">
        <v>0</v>
      </c>
    </row>
    <row r="2346" spans="2:10">
      <c r="B2346" s="240" t="s">
        <v>86</v>
      </c>
      <c r="C2346" s="240">
        <v>495</v>
      </c>
      <c r="D2346" s="240" t="s">
        <v>102</v>
      </c>
      <c r="E2346" s="240">
        <v>-176.5</v>
      </c>
      <c r="F2346" s="240">
        <v>0.33</v>
      </c>
      <c r="G2346" s="240">
        <v>248.76</v>
      </c>
      <c r="H2346" s="240">
        <v>-0.876</v>
      </c>
      <c r="I2346" s="240">
        <v>-47.27</v>
      </c>
      <c r="J2346" s="240">
        <v>0</v>
      </c>
    </row>
    <row r="2347" spans="2:10">
      <c r="B2347" s="240" t="s">
        <v>86</v>
      </c>
      <c r="C2347" s="240">
        <v>495</v>
      </c>
      <c r="D2347" s="240" t="s">
        <v>103</v>
      </c>
      <c r="E2347" s="240">
        <v>-157.88</v>
      </c>
      <c r="F2347" s="240">
        <v>0.06</v>
      </c>
      <c r="G2347" s="240">
        <v>311.19</v>
      </c>
      <c r="H2347" s="240">
        <v>-0.08</v>
      </c>
      <c r="I2347" s="240">
        <v>-42.249000000000002</v>
      </c>
      <c r="J2347" s="240">
        <v>0</v>
      </c>
    </row>
    <row r="2348" spans="2:10">
      <c r="B2348" s="240" t="s">
        <v>86</v>
      </c>
      <c r="C2348" s="240">
        <v>495</v>
      </c>
      <c r="D2348" s="240" t="s">
        <v>104</v>
      </c>
      <c r="E2348" s="240">
        <v>-153.91</v>
      </c>
      <c r="F2348" s="240">
        <v>0.34</v>
      </c>
      <c r="G2348" s="240">
        <v>248.15</v>
      </c>
      <c r="H2348" s="240">
        <v>-0.86699999999999999</v>
      </c>
      <c r="I2348" s="240">
        <v>-41.715000000000003</v>
      </c>
      <c r="J2348" s="240">
        <v>0</v>
      </c>
    </row>
    <row r="2349" spans="2:10">
      <c r="B2349" s="240" t="s">
        <v>86</v>
      </c>
      <c r="C2349" s="240">
        <v>495</v>
      </c>
      <c r="D2349" s="240" t="s">
        <v>105</v>
      </c>
      <c r="E2349" s="240">
        <v>-162.49</v>
      </c>
      <c r="F2349" s="240">
        <v>0.06</v>
      </c>
      <c r="G2349" s="240">
        <v>311.31</v>
      </c>
      <c r="H2349" s="240">
        <v>-8.2000000000000003E-2</v>
      </c>
      <c r="I2349" s="240">
        <v>-43.38</v>
      </c>
      <c r="J2349" s="240">
        <v>0</v>
      </c>
    </row>
    <row r="2350" spans="2:10">
      <c r="B2350" s="240" t="s">
        <v>86</v>
      </c>
      <c r="C2350" s="240">
        <v>495</v>
      </c>
      <c r="D2350" s="240" t="s">
        <v>106</v>
      </c>
      <c r="E2350" s="240">
        <v>-149.30000000000001</v>
      </c>
      <c r="F2350" s="240">
        <v>0.34</v>
      </c>
      <c r="G2350" s="240">
        <v>248.03</v>
      </c>
      <c r="H2350" s="240">
        <v>-0.86499999999999999</v>
      </c>
      <c r="I2350" s="240">
        <v>-40.585000000000001</v>
      </c>
      <c r="J2350" s="240">
        <v>0</v>
      </c>
    </row>
    <row r="2351" spans="2:10">
      <c r="B2351" s="240" t="s">
        <v>86</v>
      </c>
      <c r="C2351" s="240">
        <v>495</v>
      </c>
      <c r="D2351" s="240" t="s">
        <v>107</v>
      </c>
      <c r="E2351" s="240">
        <v>205.75</v>
      </c>
      <c r="F2351" s="240">
        <v>0.19</v>
      </c>
      <c r="G2351" s="240">
        <v>256.02</v>
      </c>
      <c r="H2351" s="240">
        <v>-0.13500000000000001</v>
      </c>
      <c r="I2351" s="240">
        <v>52.113999999999997</v>
      </c>
      <c r="J2351" s="240">
        <v>0</v>
      </c>
    </row>
    <row r="2352" spans="2:10">
      <c r="B2352" s="240" t="s">
        <v>86</v>
      </c>
      <c r="C2352" s="240">
        <v>495</v>
      </c>
      <c r="D2352" s="240" t="s">
        <v>108</v>
      </c>
      <c r="E2352" s="240">
        <v>209.73</v>
      </c>
      <c r="F2352" s="240">
        <v>0.47</v>
      </c>
      <c r="G2352" s="240">
        <v>192.99</v>
      </c>
      <c r="H2352" s="240">
        <v>-0.92200000000000004</v>
      </c>
      <c r="I2352" s="240">
        <v>52.646999999999998</v>
      </c>
      <c r="J2352" s="240">
        <v>0</v>
      </c>
    </row>
    <row r="2353" spans="2:10">
      <c r="B2353" s="240" t="s">
        <v>86</v>
      </c>
      <c r="C2353" s="240">
        <v>495</v>
      </c>
      <c r="D2353" s="240" t="s">
        <v>109</v>
      </c>
      <c r="E2353" s="240">
        <v>201.15</v>
      </c>
      <c r="F2353" s="240">
        <v>0.19</v>
      </c>
      <c r="G2353" s="240">
        <v>256.14</v>
      </c>
      <c r="H2353" s="240">
        <v>-0.13700000000000001</v>
      </c>
      <c r="I2353" s="240">
        <v>50.982999999999997</v>
      </c>
      <c r="J2353" s="240">
        <v>0</v>
      </c>
    </row>
    <row r="2354" spans="2:10">
      <c r="B2354" s="240" t="s">
        <v>86</v>
      </c>
      <c r="C2354" s="240">
        <v>495</v>
      </c>
      <c r="D2354" s="240" t="s">
        <v>110</v>
      </c>
      <c r="E2354" s="240">
        <v>214.33</v>
      </c>
      <c r="F2354" s="240">
        <v>0.47</v>
      </c>
      <c r="G2354" s="240">
        <v>192.86</v>
      </c>
      <c r="H2354" s="240">
        <v>-0.92</v>
      </c>
      <c r="I2354" s="240">
        <v>53.777999999999999</v>
      </c>
      <c r="J2354" s="240">
        <v>0</v>
      </c>
    </row>
    <row r="2355" spans="2:10">
      <c r="B2355" s="240" t="s">
        <v>86</v>
      </c>
      <c r="C2355" s="240">
        <v>495</v>
      </c>
      <c r="D2355" s="240" t="s">
        <v>111</v>
      </c>
      <c r="E2355" s="240">
        <v>178.56</v>
      </c>
      <c r="F2355" s="240">
        <v>0.18</v>
      </c>
      <c r="G2355" s="240">
        <v>256.75</v>
      </c>
      <c r="H2355" s="240">
        <v>-0.14499999999999999</v>
      </c>
      <c r="I2355" s="240">
        <v>45.429000000000002</v>
      </c>
      <c r="J2355" s="240">
        <v>0</v>
      </c>
    </row>
    <row r="2356" spans="2:10">
      <c r="B2356" s="240" t="s">
        <v>86</v>
      </c>
      <c r="C2356" s="240">
        <v>495</v>
      </c>
      <c r="D2356" s="240" t="s">
        <v>112</v>
      </c>
      <c r="E2356" s="240">
        <v>182.53</v>
      </c>
      <c r="F2356" s="240">
        <v>0.46</v>
      </c>
      <c r="G2356" s="240">
        <v>193.71</v>
      </c>
      <c r="H2356" s="240">
        <v>-0.93200000000000005</v>
      </c>
      <c r="I2356" s="240">
        <v>45.962000000000003</v>
      </c>
      <c r="J2356" s="240">
        <v>0</v>
      </c>
    </row>
    <row r="2357" spans="2:10">
      <c r="B2357" s="240" t="s">
        <v>86</v>
      </c>
      <c r="C2357" s="240">
        <v>495</v>
      </c>
      <c r="D2357" s="240" t="s">
        <v>113</v>
      </c>
      <c r="E2357" s="240">
        <v>173.96</v>
      </c>
      <c r="F2357" s="240">
        <v>0.18</v>
      </c>
      <c r="G2357" s="240">
        <v>256.87</v>
      </c>
      <c r="H2357" s="240">
        <v>-0.14699999999999999</v>
      </c>
      <c r="I2357" s="240">
        <v>44.298000000000002</v>
      </c>
      <c r="J2357" s="240">
        <v>0</v>
      </c>
    </row>
    <row r="2358" spans="2:10">
      <c r="B2358" s="240" t="s">
        <v>86</v>
      </c>
      <c r="C2358" s="240">
        <v>495</v>
      </c>
      <c r="D2358" s="240" t="s">
        <v>114</v>
      </c>
      <c r="E2358" s="240">
        <v>187.14</v>
      </c>
      <c r="F2358" s="240">
        <v>0.46</v>
      </c>
      <c r="G2358" s="240">
        <v>193.59</v>
      </c>
      <c r="H2358" s="240">
        <v>-0.93</v>
      </c>
      <c r="I2358" s="240">
        <v>47.093000000000004</v>
      </c>
      <c r="J2358" s="240">
        <v>0</v>
      </c>
    </row>
    <row r="2359" spans="2:10">
      <c r="B2359" s="240" t="s">
        <v>86</v>
      </c>
      <c r="C2359" s="240">
        <v>495</v>
      </c>
      <c r="D2359" s="240" t="s">
        <v>115</v>
      </c>
      <c r="E2359" s="240">
        <v>-45.54</v>
      </c>
      <c r="F2359" s="240">
        <v>-0.39</v>
      </c>
      <c r="G2359" s="240">
        <v>389.56</v>
      </c>
      <c r="H2359" s="240">
        <v>1.141</v>
      </c>
      <c r="I2359" s="240">
        <v>-12.12</v>
      </c>
      <c r="J2359" s="240">
        <v>2E-3</v>
      </c>
    </row>
    <row r="2360" spans="2:10">
      <c r="B2360" s="240" t="s">
        <v>86</v>
      </c>
      <c r="C2360" s="240">
        <v>495</v>
      </c>
      <c r="D2360" s="240" t="s">
        <v>116</v>
      </c>
      <c r="E2360" s="240">
        <v>49.45</v>
      </c>
      <c r="F2360" s="240">
        <v>-0.35</v>
      </c>
      <c r="G2360" s="240">
        <v>375.83</v>
      </c>
      <c r="H2360" s="240">
        <v>1.131</v>
      </c>
      <c r="I2360" s="240">
        <v>12.625</v>
      </c>
      <c r="J2360" s="240">
        <v>2E-3</v>
      </c>
    </row>
    <row r="2361" spans="2:10">
      <c r="B2361" s="240" t="s">
        <v>86</v>
      </c>
      <c r="C2361" s="240">
        <v>495</v>
      </c>
      <c r="D2361" s="240" t="s">
        <v>117</v>
      </c>
      <c r="E2361" s="240">
        <v>-37.380000000000003</v>
      </c>
      <c r="F2361" s="240">
        <v>-0.38</v>
      </c>
      <c r="G2361" s="240">
        <v>389.34</v>
      </c>
      <c r="H2361" s="240">
        <v>1.1439999999999999</v>
      </c>
      <c r="I2361" s="240">
        <v>-10.115</v>
      </c>
      <c r="J2361" s="240">
        <v>2E-3</v>
      </c>
    </row>
    <row r="2362" spans="2:10">
      <c r="B2362" s="240" t="s">
        <v>86</v>
      </c>
      <c r="C2362" s="240">
        <v>495</v>
      </c>
      <c r="D2362" s="240" t="s">
        <v>118</v>
      </c>
      <c r="E2362" s="240">
        <v>41.29</v>
      </c>
      <c r="F2362" s="240">
        <v>-0.35</v>
      </c>
      <c r="G2362" s="240">
        <v>376.04</v>
      </c>
      <c r="H2362" s="240">
        <v>1.1279999999999999</v>
      </c>
      <c r="I2362" s="240">
        <v>10.619</v>
      </c>
      <c r="J2362" s="240">
        <v>2E-3</v>
      </c>
    </row>
    <row r="2363" spans="2:10">
      <c r="B2363" s="240" t="s">
        <v>86</v>
      </c>
      <c r="C2363" s="240">
        <v>495</v>
      </c>
      <c r="D2363" s="240" t="s">
        <v>119</v>
      </c>
      <c r="E2363" s="240">
        <v>-60.89</v>
      </c>
      <c r="F2363" s="240">
        <v>-0.39</v>
      </c>
      <c r="G2363" s="240">
        <v>389.97</v>
      </c>
      <c r="H2363" s="240">
        <v>1.135</v>
      </c>
      <c r="I2363" s="240">
        <v>-15.89</v>
      </c>
      <c r="J2363" s="240">
        <v>2E-3</v>
      </c>
    </row>
    <row r="2364" spans="2:10">
      <c r="B2364" s="240" t="s">
        <v>86</v>
      </c>
      <c r="C2364" s="240">
        <v>495</v>
      </c>
      <c r="D2364" s="240" t="s">
        <v>120</v>
      </c>
      <c r="E2364" s="240">
        <v>34.1</v>
      </c>
      <c r="F2364" s="240">
        <v>-0.36</v>
      </c>
      <c r="G2364" s="240">
        <v>376.23</v>
      </c>
      <c r="H2364" s="240">
        <v>1.125</v>
      </c>
      <c r="I2364" s="240">
        <v>8.8550000000000004</v>
      </c>
      <c r="J2364" s="240">
        <v>2E-3</v>
      </c>
    </row>
    <row r="2365" spans="2:10">
      <c r="B2365" s="240" t="s">
        <v>86</v>
      </c>
      <c r="C2365" s="240">
        <v>495</v>
      </c>
      <c r="D2365" s="240" t="s">
        <v>121</v>
      </c>
      <c r="E2365" s="240">
        <v>-52.73</v>
      </c>
      <c r="F2365" s="240">
        <v>-0.39</v>
      </c>
      <c r="G2365" s="240">
        <v>389.75</v>
      </c>
      <c r="H2365" s="240">
        <v>1.139</v>
      </c>
      <c r="I2365" s="240">
        <v>-13.884</v>
      </c>
      <c r="J2365" s="240">
        <v>2E-3</v>
      </c>
    </row>
    <row r="2366" spans="2:10">
      <c r="B2366" s="240" t="s">
        <v>86</v>
      </c>
      <c r="C2366" s="240">
        <v>495</v>
      </c>
      <c r="D2366" s="240" t="s">
        <v>122</v>
      </c>
      <c r="E2366" s="240">
        <v>25.94</v>
      </c>
      <c r="F2366" s="240">
        <v>-0.36</v>
      </c>
      <c r="G2366" s="240">
        <v>376.45</v>
      </c>
      <c r="H2366" s="240">
        <v>1.1220000000000001</v>
      </c>
      <c r="I2366" s="240">
        <v>6.85</v>
      </c>
      <c r="J2366" s="240">
        <v>2E-3</v>
      </c>
    </row>
    <row r="2367" spans="2:10">
      <c r="B2367" s="240" t="s">
        <v>86</v>
      </c>
      <c r="C2367" s="240">
        <v>495</v>
      </c>
      <c r="D2367" s="240" t="s">
        <v>123</v>
      </c>
      <c r="E2367" s="240">
        <v>-24.8</v>
      </c>
      <c r="F2367" s="240">
        <v>0.87</v>
      </c>
      <c r="G2367" s="240">
        <v>129.08000000000001</v>
      </c>
      <c r="H2367" s="240">
        <v>-2.1429999999999998</v>
      </c>
      <c r="I2367" s="240">
        <v>-8.9109999999999996</v>
      </c>
      <c r="J2367" s="240">
        <v>-1E-3</v>
      </c>
    </row>
    <row r="2368" spans="2:10">
      <c r="B2368" s="240" t="s">
        <v>86</v>
      </c>
      <c r="C2368" s="240">
        <v>495</v>
      </c>
      <c r="D2368" s="240" t="s">
        <v>124</v>
      </c>
      <c r="E2368" s="240">
        <v>70.19</v>
      </c>
      <c r="F2368" s="240">
        <v>0.91</v>
      </c>
      <c r="G2368" s="240">
        <v>115.34</v>
      </c>
      <c r="H2368" s="240">
        <v>-2.1539999999999999</v>
      </c>
      <c r="I2368" s="240">
        <v>15.834</v>
      </c>
      <c r="J2368" s="240">
        <v>-1E-3</v>
      </c>
    </row>
    <row r="2369" spans="2:10">
      <c r="B2369" s="240" t="s">
        <v>86</v>
      </c>
      <c r="C2369" s="240">
        <v>495</v>
      </c>
      <c r="D2369" s="240" t="s">
        <v>125</v>
      </c>
      <c r="E2369" s="240">
        <v>-16.64</v>
      </c>
      <c r="F2369" s="240">
        <v>0.87</v>
      </c>
      <c r="G2369" s="240">
        <v>128.86000000000001</v>
      </c>
      <c r="H2369" s="240">
        <v>-2.14</v>
      </c>
      <c r="I2369" s="240">
        <v>-6.9059999999999997</v>
      </c>
      <c r="J2369" s="240">
        <v>-1E-3</v>
      </c>
    </row>
    <row r="2370" spans="2:10">
      <c r="B2370" s="240" t="s">
        <v>86</v>
      </c>
      <c r="C2370" s="240">
        <v>495</v>
      </c>
      <c r="D2370" s="240" t="s">
        <v>126</v>
      </c>
      <c r="E2370" s="240">
        <v>62.04</v>
      </c>
      <c r="F2370" s="240">
        <v>0.9</v>
      </c>
      <c r="G2370" s="240">
        <v>115.56</v>
      </c>
      <c r="H2370" s="240">
        <v>-2.157</v>
      </c>
      <c r="I2370" s="240">
        <v>13.827999999999999</v>
      </c>
      <c r="J2370" s="240">
        <v>-1E-3</v>
      </c>
    </row>
    <row r="2371" spans="2:10">
      <c r="B2371" s="240" t="s">
        <v>86</v>
      </c>
      <c r="C2371" s="240">
        <v>495</v>
      </c>
      <c r="D2371" s="240" t="s">
        <v>127</v>
      </c>
      <c r="E2371" s="240">
        <v>-9.4499999999999993</v>
      </c>
      <c r="F2371" s="240">
        <v>0.88</v>
      </c>
      <c r="G2371" s="240">
        <v>128.66999999999999</v>
      </c>
      <c r="H2371" s="240">
        <v>-2.137</v>
      </c>
      <c r="I2371" s="240">
        <v>-5.1420000000000003</v>
      </c>
      <c r="J2371" s="240">
        <v>-1E-3</v>
      </c>
    </row>
    <row r="2372" spans="2:10">
      <c r="B2372" s="240" t="s">
        <v>86</v>
      </c>
      <c r="C2372" s="240">
        <v>495</v>
      </c>
      <c r="D2372" s="240" t="s">
        <v>128</v>
      </c>
      <c r="E2372" s="240">
        <v>85.54</v>
      </c>
      <c r="F2372" s="240">
        <v>0.91</v>
      </c>
      <c r="G2372" s="240">
        <v>114.94</v>
      </c>
      <c r="H2372" s="240">
        <v>-2.1480000000000001</v>
      </c>
      <c r="I2372" s="240">
        <v>19.603999999999999</v>
      </c>
      <c r="J2372" s="240">
        <v>-1E-3</v>
      </c>
    </row>
    <row r="2373" spans="2:10">
      <c r="B2373" s="240" t="s">
        <v>86</v>
      </c>
      <c r="C2373" s="240">
        <v>495</v>
      </c>
      <c r="D2373" s="240" t="s">
        <v>129</v>
      </c>
      <c r="E2373" s="240">
        <v>-1.29</v>
      </c>
      <c r="F2373" s="240">
        <v>0.88</v>
      </c>
      <c r="G2373" s="240">
        <v>128.44999999999999</v>
      </c>
      <c r="H2373" s="240">
        <v>-2.1339999999999999</v>
      </c>
      <c r="I2373" s="240">
        <v>-3.1360000000000001</v>
      </c>
      <c r="J2373" s="240">
        <v>-1E-3</v>
      </c>
    </row>
    <row r="2374" spans="2:10">
      <c r="B2374" s="240" t="s">
        <v>86</v>
      </c>
      <c r="C2374" s="240">
        <v>495</v>
      </c>
      <c r="D2374" s="240" t="s">
        <v>130</v>
      </c>
      <c r="E2374" s="240">
        <v>77.38</v>
      </c>
      <c r="F2374" s="240">
        <v>0.91</v>
      </c>
      <c r="G2374" s="240">
        <v>115.15</v>
      </c>
      <c r="H2374" s="240">
        <v>-2.1509999999999998</v>
      </c>
      <c r="I2374" s="240">
        <v>17.597999999999999</v>
      </c>
      <c r="J2374" s="240">
        <v>-1E-3</v>
      </c>
    </row>
    <row r="2375" spans="2:10">
      <c r="B2375" s="240" t="s">
        <v>86</v>
      </c>
      <c r="C2375" s="240">
        <v>495</v>
      </c>
      <c r="D2375" s="240" t="s">
        <v>131</v>
      </c>
      <c r="E2375" s="240">
        <v>-147.97999999999999</v>
      </c>
      <c r="F2375" s="240">
        <v>0.06</v>
      </c>
      <c r="G2375" s="240">
        <v>306.86</v>
      </c>
      <c r="H2375" s="240">
        <v>-9.5000000000000001E-2</v>
      </c>
      <c r="I2375" s="240">
        <v>-39.652000000000001</v>
      </c>
      <c r="J2375" s="240">
        <v>0</v>
      </c>
    </row>
    <row r="2376" spans="2:10">
      <c r="B2376" s="240" t="s">
        <v>86</v>
      </c>
      <c r="C2376" s="240">
        <v>495</v>
      </c>
      <c r="D2376" s="240" t="s">
        <v>132</v>
      </c>
      <c r="E2376" s="240">
        <v>-144</v>
      </c>
      <c r="F2376" s="240">
        <v>0.34</v>
      </c>
      <c r="G2376" s="240">
        <v>243.82</v>
      </c>
      <c r="H2376" s="240">
        <v>-0.88200000000000001</v>
      </c>
      <c r="I2376" s="240">
        <v>-39.119</v>
      </c>
      <c r="J2376" s="240">
        <v>0</v>
      </c>
    </row>
    <row r="2377" spans="2:10">
      <c r="B2377" s="240" t="s">
        <v>86</v>
      </c>
      <c r="C2377" s="240">
        <v>495</v>
      </c>
      <c r="D2377" s="240" t="s">
        <v>133</v>
      </c>
      <c r="E2377" s="240">
        <v>-152.58000000000001</v>
      </c>
      <c r="F2377" s="240">
        <v>0.06</v>
      </c>
      <c r="G2377" s="240">
        <v>306.98</v>
      </c>
      <c r="H2377" s="240">
        <v>-9.7000000000000003E-2</v>
      </c>
      <c r="I2377" s="240">
        <v>-40.783000000000001</v>
      </c>
      <c r="J2377" s="240">
        <v>0</v>
      </c>
    </row>
    <row r="2378" spans="2:10">
      <c r="B2378" s="240" t="s">
        <v>86</v>
      </c>
      <c r="C2378" s="240">
        <v>495</v>
      </c>
      <c r="D2378" s="240" t="s">
        <v>134</v>
      </c>
      <c r="E2378" s="240">
        <v>-139.4</v>
      </c>
      <c r="F2378" s="240">
        <v>0.34</v>
      </c>
      <c r="G2378" s="240">
        <v>243.7</v>
      </c>
      <c r="H2378" s="240">
        <v>-0.88</v>
      </c>
      <c r="I2378" s="240">
        <v>-37.988</v>
      </c>
      <c r="J2378" s="240">
        <v>0</v>
      </c>
    </row>
    <row r="2379" spans="2:10">
      <c r="B2379" s="240" t="s">
        <v>86</v>
      </c>
      <c r="C2379" s="240">
        <v>495</v>
      </c>
      <c r="D2379" s="240" t="s">
        <v>135</v>
      </c>
      <c r="E2379" s="240">
        <v>-120.78</v>
      </c>
      <c r="F2379" s="240">
        <v>7.0000000000000007E-2</v>
      </c>
      <c r="G2379" s="240">
        <v>306.13</v>
      </c>
      <c r="H2379" s="240">
        <v>-8.5000000000000006E-2</v>
      </c>
      <c r="I2379" s="240">
        <v>-32.966999999999999</v>
      </c>
      <c r="J2379" s="240">
        <v>0</v>
      </c>
    </row>
    <row r="2380" spans="2:10">
      <c r="B2380" s="240" t="s">
        <v>86</v>
      </c>
      <c r="C2380" s="240">
        <v>495</v>
      </c>
      <c r="D2380" s="240" t="s">
        <v>136</v>
      </c>
      <c r="E2380" s="240">
        <v>-116.81</v>
      </c>
      <c r="F2380" s="240">
        <v>0.35</v>
      </c>
      <c r="G2380" s="240">
        <v>243.1</v>
      </c>
      <c r="H2380" s="240">
        <v>-0.872</v>
      </c>
      <c r="I2380" s="240">
        <v>-32.433</v>
      </c>
      <c r="J2380" s="240">
        <v>0</v>
      </c>
    </row>
    <row r="2381" spans="2:10">
      <c r="B2381" s="240" t="s">
        <v>86</v>
      </c>
      <c r="C2381" s="240">
        <v>495</v>
      </c>
      <c r="D2381" s="240" t="s">
        <v>137</v>
      </c>
      <c r="E2381" s="240">
        <v>-125.39</v>
      </c>
      <c r="F2381" s="240">
        <v>7.0000000000000007E-2</v>
      </c>
      <c r="G2381" s="240">
        <v>306.26</v>
      </c>
      <c r="H2381" s="240">
        <v>-8.6999999999999994E-2</v>
      </c>
      <c r="I2381" s="240">
        <v>-34.097999999999999</v>
      </c>
      <c r="J2381" s="240">
        <v>0</v>
      </c>
    </row>
    <row r="2382" spans="2:10">
      <c r="B2382" s="240" t="s">
        <v>86</v>
      </c>
      <c r="C2382" s="240">
        <v>495</v>
      </c>
      <c r="D2382" s="240" t="s">
        <v>138</v>
      </c>
      <c r="E2382" s="240">
        <v>-112.21</v>
      </c>
      <c r="F2382" s="240">
        <v>0.35</v>
      </c>
      <c r="G2382" s="240">
        <v>242.98</v>
      </c>
      <c r="H2382" s="240">
        <v>-0.87</v>
      </c>
      <c r="I2382" s="240">
        <v>-31.303000000000001</v>
      </c>
      <c r="J2382" s="240">
        <v>0</v>
      </c>
    </row>
    <row r="2383" spans="2:10">
      <c r="B2383" s="240" t="s">
        <v>86</v>
      </c>
      <c r="C2383" s="240">
        <v>495</v>
      </c>
      <c r="D2383" s="240" t="s">
        <v>139</v>
      </c>
      <c r="E2383" s="240">
        <v>-41.79</v>
      </c>
      <c r="F2383" s="240">
        <v>-0.22</v>
      </c>
      <c r="G2383" s="240">
        <v>364.38</v>
      </c>
      <c r="H2383" s="240">
        <v>0.81100000000000005</v>
      </c>
      <c r="I2383" s="240">
        <v>-11.404999999999999</v>
      </c>
      <c r="J2383" s="240">
        <v>1E-3</v>
      </c>
    </row>
    <row r="2384" spans="2:10">
      <c r="B2384" s="240" t="s">
        <v>86</v>
      </c>
      <c r="C2384" s="240">
        <v>495</v>
      </c>
      <c r="D2384" s="240" t="s">
        <v>140</v>
      </c>
      <c r="E2384" s="240">
        <v>53.2</v>
      </c>
      <c r="F2384" s="240">
        <v>-0.18</v>
      </c>
      <c r="G2384" s="240">
        <v>350.64</v>
      </c>
      <c r="H2384" s="240">
        <v>0.8</v>
      </c>
      <c r="I2384" s="240">
        <v>13.340999999999999</v>
      </c>
      <c r="J2384" s="240">
        <v>1E-3</v>
      </c>
    </row>
    <row r="2385" spans="2:10">
      <c r="B2385" s="240" t="s">
        <v>86</v>
      </c>
      <c r="C2385" s="240">
        <v>495</v>
      </c>
      <c r="D2385" s="240" t="s">
        <v>141</v>
      </c>
      <c r="E2385" s="240">
        <v>-33.630000000000003</v>
      </c>
      <c r="F2385" s="240">
        <v>-0.22</v>
      </c>
      <c r="G2385" s="240">
        <v>364.16</v>
      </c>
      <c r="H2385" s="240">
        <v>0.81399999999999995</v>
      </c>
      <c r="I2385" s="240">
        <v>-9.3989999999999991</v>
      </c>
      <c r="J2385" s="240">
        <v>1E-3</v>
      </c>
    </row>
    <row r="2386" spans="2:10">
      <c r="B2386" s="240" t="s">
        <v>86</v>
      </c>
      <c r="C2386" s="240">
        <v>495</v>
      </c>
      <c r="D2386" s="240" t="s">
        <v>142</v>
      </c>
      <c r="E2386" s="240">
        <v>45.04</v>
      </c>
      <c r="F2386" s="240">
        <v>-0.19</v>
      </c>
      <c r="G2386" s="240">
        <v>350.86</v>
      </c>
      <c r="H2386" s="240">
        <v>0.79700000000000004</v>
      </c>
      <c r="I2386" s="240">
        <v>11.335000000000001</v>
      </c>
      <c r="J2386" s="240">
        <v>1E-3</v>
      </c>
    </row>
    <row r="2387" spans="2:10">
      <c r="B2387" s="240" t="s">
        <v>86</v>
      </c>
      <c r="C2387" s="240">
        <v>495</v>
      </c>
      <c r="D2387" s="240" t="s">
        <v>143</v>
      </c>
      <c r="E2387" s="240">
        <v>-57.14</v>
      </c>
      <c r="F2387" s="240">
        <v>-0.23</v>
      </c>
      <c r="G2387" s="240">
        <v>364.78</v>
      </c>
      <c r="H2387" s="240">
        <v>0.80500000000000005</v>
      </c>
      <c r="I2387" s="240">
        <v>-15.173999999999999</v>
      </c>
      <c r="J2387" s="240">
        <v>1E-3</v>
      </c>
    </row>
    <row r="2388" spans="2:10">
      <c r="B2388" s="240" t="s">
        <v>86</v>
      </c>
      <c r="C2388" s="240">
        <v>495</v>
      </c>
      <c r="D2388" s="240" t="s">
        <v>144</v>
      </c>
      <c r="E2388" s="240">
        <v>37.85</v>
      </c>
      <c r="F2388" s="240">
        <v>-0.19</v>
      </c>
      <c r="G2388" s="240">
        <v>351.05</v>
      </c>
      <c r="H2388" s="240">
        <v>0.79400000000000004</v>
      </c>
      <c r="I2388" s="240">
        <v>9.5709999999999997</v>
      </c>
      <c r="J2388" s="240">
        <v>1E-3</v>
      </c>
    </row>
    <row r="2389" spans="2:10">
      <c r="B2389" s="240" t="s">
        <v>86</v>
      </c>
      <c r="C2389" s="240">
        <v>495</v>
      </c>
      <c r="D2389" s="240" t="s">
        <v>145</v>
      </c>
      <c r="E2389" s="240">
        <v>-48.98</v>
      </c>
      <c r="F2389" s="240">
        <v>-0.22</v>
      </c>
      <c r="G2389" s="240">
        <v>364.56</v>
      </c>
      <c r="H2389" s="240">
        <v>0.80800000000000005</v>
      </c>
      <c r="I2389" s="240">
        <v>-13.169</v>
      </c>
      <c r="J2389" s="240">
        <v>1E-3</v>
      </c>
    </row>
    <row r="2390" spans="2:10">
      <c r="B2390" s="240" t="s">
        <v>86</v>
      </c>
      <c r="C2390" s="240">
        <v>495</v>
      </c>
      <c r="D2390" s="240" t="s">
        <v>146</v>
      </c>
      <c r="E2390" s="240">
        <v>29.69</v>
      </c>
      <c r="F2390" s="240">
        <v>-0.19</v>
      </c>
      <c r="G2390" s="240">
        <v>351.26</v>
      </c>
      <c r="H2390" s="240">
        <v>0.79100000000000004</v>
      </c>
      <c r="I2390" s="240">
        <v>7.5659999999999998</v>
      </c>
      <c r="J2390" s="240">
        <v>1E-3</v>
      </c>
    </row>
    <row r="2391" spans="2:10">
      <c r="B2391" s="240" t="s">
        <v>86</v>
      </c>
      <c r="C2391" s="240">
        <v>495</v>
      </c>
      <c r="D2391" s="240" t="s">
        <v>147</v>
      </c>
      <c r="E2391" s="240">
        <v>-37.33</v>
      </c>
      <c r="F2391" s="240">
        <v>0.34</v>
      </c>
      <c r="G2391" s="240">
        <v>393.45</v>
      </c>
      <c r="H2391" s="240">
        <v>-0.71599999999999997</v>
      </c>
      <c r="I2391" s="240">
        <v>-11.247999999999999</v>
      </c>
      <c r="J2391" s="240">
        <v>0</v>
      </c>
    </row>
    <row r="2392" spans="2:10">
      <c r="B2392" s="240" t="s">
        <v>86</v>
      </c>
      <c r="C2392" s="240">
        <v>495</v>
      </c>
      <c r="D2392" s="240" t="s">
        <v>148</v>
      </c>
      <c r="E2392" s="240">
        <v>75.900000000000006</v>
      </c>
      <c r="F2392" s="240">
        <v>0.37</v>
      </c>
      <c r="G2392" s="240">
        <v>377.96</v>
      </c>
      <c r="H2392" s="240">
        <v>-0.72899999999999998</v>
      </c>
      <c r="I2392" s="240">
        <v>17.116</v>
      </c>
      <c r="J2392" s="240">
        <v>0</v>
      </c>
    </row>
    <row r="2393" spans="2:10">
      <c r="B2393" s="240" t="s">
        <v>86</v>
      </c>
      <c r="C2393" s="240">
        <v>495</v>
      </c>
      <c r="D2393" s="240" t="s">
        <v>149</v>
      </c>
      <c r="E2393" s="240">
        <v>13.55</v>
      </c>
      <c r="F2393" s="240">
        <v>0.11</v>
      </c>
      <c r="G2393" s="240">
        <v>424.22</v>
      </c>
      <c r="H2393" s="240">
        <v>-0.217</v>
      </c>
      <c r="I2393" s="240">
        <v>1.837</v>
      </c>
      <c r="J2393" s="240">
        <v>1E-3</v>
      </c>
    </row>
    <row r="2394" spans="2:10">
      <c r="B2394" s="240" t="s">
        <v>86</v>
      </c>
      <c r="C2394" s="240">
        <v>495</v>
      </c>
      <c r="D2394" s="240" t="s">
        <v>150</v>
      </c>
      <c r="E2394" s="240">
        <v>25.02</v>
      </c>
      <c r="F2394" s="240">
        <v>0.61</v>
      </c>
      <c r="G2394" s="240">
        <v>347.18</v>
      </c>
      <c r="H2394" s="240">
        <v>-1.228</v>
      </c>
      <c r="I2394" s="240">
        <v>4.0309999999999997</v>
      </c>
      <c r="J2394" s="240">
        <v>0</v>
      </c>
    </row>
    <row r="2395" spans="2:10">
      <c r="B2395" s="240" t="s">
        <v>86</v>
      </c>
      <c r="C2395" s="240">
        <v>495</v>
      </c>
      <c r="D2395" s="240" t="s">
        <v>151</v>
      </c>
      <c r="E2395" s="240">
        <v>228.32</v>
      </c>
      <c r="F2395" s="240">
        <v>0.54</v>
      </c>
      <c r="G2395" s="240">
        <v>315.79000000000002</v>
      </c>
      <c r="H2395" s="240">
        <v>8.7999999999999995E-2</v>
      </c>
      <c r="I2395" s="240">
        <v>53.401000000000003</v>
      </c>
      <c r="J2395" s="240">
        <v>1E-3</v>
      </c>
    </row>
    <row r="2396" spans="2:10">
      <c r="B2396" s="240" t="s">
        <v>86</v>
      </c>
      <c r="C2396" s="240">
        <v>495</v>
      </c>
      <c r="D2396" s="240" t="s">
        <v>152</v>
      </c>
      <c r="E2396" s="240">
        <v>-203.67</v>
      </c>
      <c r="F2396" s="240">
        <v>-0.02</v>
      </c>
      <c r="G2396" s="240">
        <v>189.11</v>
      </c>
      <c r="H2396" s="240">
        <v>-1.1000000000000001</v>
      </c>
      <c r="I2396" s="240">
        <v>-49.686999999999998</v>
      </c>
      <c r="J2396" s="240">
        <v>0</v>
      </c>
    </row>
    <row r="2397" spans="2:10">
      <c r="B2397" s="240" t="s">
        <v>86</v>
      </c>
      <c r="C2397" s="240">
        <v>495</v>
      </c>
      <c r="D2397" s="240" t="s">
        <v>153</v>
      </c>
      <c r="E2397" s="240">
        <v>141.94999999999999</v>
      </c>
      <c r="F2397" s="240">
        <v>0.89</v>
      </c>
      <c r="G2397" s="240">
        <v>365.7</v>
      </c>
      <c r="H2397" s="240">
        <v>0.90300000000000002</v>
      </c>
      <c r="I2397" s="240">
        <v>32.357999999999997</v>
      </c>
      <c r="J2397" s="240">
        <v>1E-3</v>
      </c>
    </row>
    <row r="2398" spans="2:10">
      <c r="B2398" s="240" t="s">
        <v>86</v>
      </c>
      <c r="C2398" s="240">
        <v>495</v>
      </c>
      <c r="D2398" s="240" t="s">
        <v>154</v>
      </c>
      <c r="E2398" s="240">
        <v>-117.3</v>
      </c>
      <c r="F2398" s="240">
        <v>-0.37</v>
      </c>
      <c r="G2398" s="240">
        <v>139.19999999999999</v>
      </c>
      <c r="H2398" s="240">
        <v>-1.915</v>
      </c>
      <c r="I2398" s="240">
        <v>-28.643999999999998</v>
      </c>
      <c r="J2398" s="240">
        <v>-1E-3</v>
      </c>
    </row>
    <row r="2399" spans="2:10">
      <c r="B2399" s="240" t="s">
        <v>86</v>
      </c>
      <c r="C2399" s="240">
        <v>495</v>
      </c>
      <c r="D2399" s="240" t="s">
        <v>155</v>
      </c>
      <c r="E2399" s="240">
        <v>472.41</v>
      </c>
      <c r="F2399" s="240">
        <v>0.92</v>
      </c>
      <c r="G2399" s="240">
        <v>389.99</v>
      </c>
      <c r="H2399" s="240">
        <v>0.88700000000000001</v>
      </c>
      <c r="I2399" s="240">
        <v>109.628</v>
      </c>
      <c r="J2399" s="240">
        <v>1E-3</v>
      </c>
    </row>
    <row r="2400" spans="2:10">
      <c r="B2400" s="240" t="s">
        <v>86</v>
      </c>
      <c r="C2400" s="240">
        <v>495</v>
      </c>
      <c r="D2400" s="240" t="s">
        <v>156</v>
      </c>
      <c r="E2400" s="240">
        <v>-447.76</v>
      </c>
      <c r="F2400" s="240">
        <v>-0.4</v>
      </c>
      <c r="G2400" s="240">
        <v>114.91</v>
      </c>
      <c r="H2400" s="240">
        <v>-1.899</v>
      </c>
      <c r="I2400" s="240">
        <v>-105.914</v>
      </c>
      <c r="J2400" s="240">
        <v>-1E-3</v>
      </c>
    </row>
    <row r="2401" spans="2:10">
      <c r="B2401" s="240" t="s">
        <v>86</v>
      </c>
      <c r="C2401" s="240">
        <v>495</v>
      </c>
      <c r="D2401" s="240" t="s">
        <v>157</v>
      </c>
      <c r="E2401" s="240">
        <v>247.3</v>
      </c>
      <c r="F2401" s="240">
        <v>1.74</v>
      </c>
      <c r="G2401" s="240">
        <v>500.72</v>
      </c>
      <c r="H2401" s="240">
        <v>2.77</v>
      </c>
      <c r="I2401" s="240">
        <v>55.350999999999999</v>
      </c>
      <c r="J2401" s="240">
        <v>2E-3</v>
      </c>
    </row>
    <row r="2402" spans="2:10">
      <c r="B2402" s="240" t="s">
        <v>86</v>
      </c>
      <c r="C2402" s="240">
        <v>495</v>
      </c>
      <c r="D2402" s="240" t="s">
        <v>158</v>
      </c>
      <c r="E2402" s="240">
        <v>-222.65</v>
      </c>
      <c r="F2402" s="240">
        <v>-1.22</v>
      </c>
      <c r="G2402" s="240">
        <v>4.18</v>
      </c>
      <c r="H2402" s="240">
        <v>-3.782</v>
      </c>
      <c r="I2402" s="240">
        <v>-51.637</v>
      </c>
      <c r="J2402" s="240">
        <v>-2E-3</v>
      </c>
    </row>
    <row r="2403" spans="2:10">
      <c r="B2403" s="240" t="s">
        <v>86</v>
      </c>
      <c r="C2403" s="240">
        <v>496</v>
      </c>
      <c r="D2403" s="240" t="s">
        <v>87</v>
      </c>
      <c r="E2403" s="240">
        <v>-67.540000000000006</v>
      </c>
      <c r="F2403" s="240">
        <v>3.21</v>
      </c>
      <c r="G2403" s="240">
        <v>409.6</v>
      </c>
      <c r="H2403" s="240">
        <v>-0.78300000000000003</v>
      </c>
      <c r="I2403" s="240">
        <v>-26.533999999999999</v>
      </c>
      <c r="J2403" s="240">
        <v>-5.0000000000000001E-3</v>
      </c>
    </row>
    <row r="2404" spans="2:10">
      <c r="B2404" s="240" t="s">
        <v>86</v>
      </c>
      <c r="C2404" s="240">
        <v>496</v>
      </c>
      <c r="D2404" s="240" t="s">
        <v>88</v>
      </c>
      <c r="E2404" s="240">
        <v>1.0900000000000001</v>
      </c>
      <c r="F2404" s="240">
        <v>-217.9</v>
      </c>
      <c r="G2404" s="240">
        <v>406.87</v>
      </c>
      <c r="H2404" s="240">
        <v>54.957999999999998</v>
      </c>
      <c r="I2404" s="240">
        <v>-0.505</v>
      </c>
      <c r="J2404" s="240">
        <v>5.1999999999999998E-2</v>
      </c>
    </row>
    <row r="2405" spans="2:10">
      <c r="B2405" s="240" t="s">
        <v>86</v>
      </c>
      <c r="C2405" s="240">
        <v>496</v>
      </c>
      <c r="D2405" s="240" t="s">
        <v>89</v>
      </c>
      <c r="E2405" s="240">
        <v>-57.27</v>
      </c>
      <c r="F2405" s="240">
        <v>-11.4</v>
      </c>
      <c r="G2405" s="240">
        <v>375.59</v>
      </c>
      <c r="H2405" s="240">
        <v>2.8889999999999998</v>
      </c>
      <c r="I2405" s="240">
        <v>-22.427</v>
      </c>
      <c r="J2405" s="240">
        <v>-3.0000000000000001E-3</v>
      </c>
    </row>
    <row r="2406" spans="2:10">
      <c r="B2406" s="240" t="s">
        <v>86</v>
      </c>
      <c r="C2406" s="240">
        <v>496</v>
      </c>
      <c r="D2406" s="240" t="s">
        <v>90</v>
      </c>
      <c r="E2406" s="240">
        <v>-4.7</v>
      </c>
      <c r="F2406" s="240">
        <v>-209.66</v>
      </c>
      <c r="G2406" s="240">
        <v>426.04</v>
      </c>
      <c r="H2406" s="240">
        <v>52.887999999999998</v>
      </c>
      <c r="I2406" s="240">
        <v>-2.8210000000000002</v>
      </c>
      <c r="J2406" s="240">
        <v>0.05</v>
      </c>
    </row>
    <row r="2407" spans="2:10">
      <c r="B2407" s="240" t="s">
        <v>86</v>
      </c>
      <c r="C2407" s="240">
        <v>496</v>
      </c>
      <c r="D2407" s="240" t="s">
        <v>12</v>
      </c>
      <c r="E2407" s="240">
        <v>-41977.19</v>
      </c>
      <c r="F2407" s="240">
        <v>951.04</v>
      </c>
      <c r="G2407" s="240">
        <v>263130.67</v>
      </c>
      <c r="H2407" s="240">
        <v>-210.95699999999999</v>
      </c>
      <c r="I2407" s="240">
        <v>-17317.732</v>
      </c>
      <c r="J2407" s="240">
        <v>-2.6480000000000001</v>
      </c>
    </row>
    <row r="2408" spans="2:10">
      <c r="B2408" s="240" t="s">
        <v>86</v>
      </c>
      <c r="C2408" s="240">
        <v>496</v>
      </c>
      <c r="D2408" s="240" t="s">
        <v>13</v>
      </c>
      <c r="E2408" s="240">
        <v>1337.74</v>
      </c>
      <c r="F2408" s="240">
        <v>-153931.06</v>
      </c>
      <c r="G2408" s="240">
        <v>276529.8</v>
      </c>
      <c r="H2408" s="240">
        <v>38870.006999999998</v>
      </c>
      <c r="I2408" s="240">
        <v>-78.421000000000006</v>
      </c>
      <c r="J2408" s="240">
        <v>20.167999999999999</v>
      </c>
    </row>
    <row r="2409" spans="2:10">
      <c r="B2409" s="240" t="s">
        <v>86</v>
      </c>
      <c r="C2409" s="240">
        <v>496</v>
      </c>
      <c r="D2409" s="240" t="s">
        <v>14</v>
      </c>
      <c r="E2409" s="240">
        <v>1964.06</v>
      </c>
      <c r="F2409" s="240">
        <v>-2961.35</v>
      </c>
      <c r="G2409" s="240">
        <v>-6670.3</v>
      </c>
      <c r="H2409" s="240">
        <v>741.30700000000002</v>
      </c>
      <c r="I2409" s="240">
        <v>820.35500000000002</v>
      </c>
      <c r="J2409" s="240">
        <v>0.41299999999999998</v>
      </c>
    </row>
    <row r="2410" spans="2:10">
      <c r="B2410" s="240" t="s">
        <v>86</v>
      </c>
      <c r="C2410" s="240">
        <v>496</v>
      </c>
      <c r="D2410" s="240" t="s">
        <v>91</v>
      </c>
      <c r="E2410" s="240">
        <v>58.03</v>
      </c>
      <c r="F2410" s="240">
        <v>37.86</v>
      </c>
      <c r="G2410" s="240">
        <v>392.18</v>
      </c>
      <c r="H2410" s="240">
        <v>9.5310000000000006</v>
      </c>
      <c r="I2410" s="240">
        <v>25.727</v>
      </c>
      <c r="J2410" s="240">
        <v>7.0000000000000001E-3</v>
      </c>
    </row>
    <row r="2411" spans="2:10">
      <c r="B2411" s="240" t="s">
        <v>86</v>
      </c>
      <c r="C2411" s="240">
        <v>496</v>
      </c>
      <c r="D2411" s="240" t="s">
        <v>92</v>
      </c>
      <c r="E2411" s="240">
        <v>12.21</v>
      </c>
      <c r="F2411" s="240">
        <v>215.92</v>
      </c>
      <c r="G2411" s="240">
        <v>399.16</v>
      </c>
      <c r="H2411" s="240">
        <v>54.587000000000003</v>
      </c>
      <c r="I2411" s="240">
        <v>5.89</v>
      </c>
      <c r="J2411" s="240">
        <v>4.1000000000000002E-2</v>
      </c>
    </row>
    <row r="2412" spans="2:10">
      <c r="B2412" s="240" t="s">
        <v>86</v>
      </c>
      <c r="C2412" s="240">
        <v>496</v>
      </c>
      <c r="D2412" s="240" t="s">
        <v>93</v>
      </c>
      <c r="E2412" s="240">
        <v>146.22999999999999</v>
      </c>
      <c r="F2412" s="240">
        <v>91.29</v>
      </c>
      <c r="G2412" s="240">
        <v>977.63</v>
      </c>
      <c r="H2412" s="240">
        <v>22.97</v>
      </c>
      <c r="I2412" s="240">
        <v>65.775000000000006</v>
      </c>
      <c r="J2412" s="240">
        <v>1.7999999999999999E-2</v>
      </c>
    </row>
    <row r="2413" spans="2:10">
      <c r="B2413" s="240" t="s">
        <v>86</v>
      </c>
      <c r="C2413" s="240">
        <v>496</v>
      </c>
      <c r="D2413" s="240" t="s">
        <v>94</v>
      </c>
      <c r="E2413" s="240">
        <v>29.74</v>
      </c>
      <c r="F2413" s="240">
        <v>500.9</v>
      </c>
      <c r="G2413" s="240">
        <v>915.48</v>
      </c>
      <c r="H2413" s="240">
        <v>126.727</v>
      </c>
      <c r="I2413" s="240">
        <v>14.526</v>
      </c>
      <c r="J2413" s="240">
        <v>8.7999999999999995E-2</v>
      </c>
    </row>
    <row r="2414" spans="2:10">
      <c r="B2414" s="240" t="s">
        <v>86</v>
      </c>
      <c r="C2414" s="240">
        <v>496</v>
      </c>
      <c r="D2414" s="240" t="s">
        <v>95</v>
      </c>
      <c r="E2414" s="240">
        <v>-16.739999999999998</v>
      </c>
      <c r="F2414" s="240">
        <v>126.94</v>
      </c>
      <c r="G2414" s="240">
        <v>729.29</v>
      </c>
      <c r="H2414" s="240">
        <v>-43.555999999999997</v>
      </c>
      <c r="I2414" s="240">
        <v>-5.202</v>
      </c>
      <c r="J2414" s="240">
        <v>1.7999999999999999E-2</v>
      </c>
    </row>
    <row r="2415" spans="2:10">
      <c r="B2415" s="240" t="s">
        <v>86</v>
      </c>
      <c r="C2415" s="240">
        <v>496</v>
      </c>
      <c r="D2415" s="240" t="s">
        <v>96</v>
      </c>
      <c r="E2415" s="240">
        <v>-16.739999999999998</v>
      </c>
      <c r="F2415" s="240">
        <v>126.94</v>
      </c>
      <c r="G2415" s="240">
        <v>729.29</v>
      </c>
      <c r="H2415" s="240">
        <v>-43.555999999999997</v>
      </c>
      <c r="I2415" s="240">
        <v>-5.202</v>
      </c>
      <c r="J2415" s="240">
        <v>1.7999999999999999E-2</v>
      </c>
    </row>
    <row r="2416" spans="2:10">
      <c r="B2416" s="240" t="s">
        <v>86</v>
      </c>
      <c r="C2416" s="240">
        <v>496</v>
      </c>
      <c r="D2416" s="240" t="s">
        <v>97</v>
      </c>
      <c r="E2416" s="240">
        <v>-14.54</v>
      </c>
      <c r="F2416" s="240">
        <v>0.32</v>
      </c>
      <c r="G2416" s="240">
        <v>90.97</v>
      </c>
      <c r="H2416" s="240">
        <v>-6.5000000000000002E-2</v>
      </c>
      <c r="I2416" s="240">
        <v>-6.0250000000000004</v>
      </c>
      <c r="J2416" s="240">
        <v>-1E-3</v>
      </c>
    </row>
    <row r="2417" spans="2:10">
      <c r="B2417" s="240" t="s">
        <v>86</v>
      </c>
      <c r="C2417" s="240">
        <v>496</v>
      </c>
      <c r="D2417" s="240" t="s">
        <v>98</v>
      </c>
      <c r="E2417" s="240">
        <v>-0.35</v>
      </c>
      <c r="F2417" s="240">
        <v>-53.59</v>
      </c>
      <c r="G2417" s="240">
        <v>99.88</v>
      </c>
      <c r="H2417" s="240">
        <v>13.512</v>
      </c>
      <c r="I2417" s="240">
        <v>-0.39700000000000002</v>
      </c>
      <c r="J2417" s="240">
        <v>1.0999999999999999E-2</v>
      </c>
    </row>
    <row r="2418" spans="2:10">
      <c r="B2418" s="240" t="s">
        <v>86</v>
      </c>
      <c r="C2418" s="240">
        <v>496</v>
      </c>
      <c r="D2418" s="240" t="s">
        <v>99</v>
      </c>
      <c r="E2418" s="240">
        <v>-98.5</v>
      </c>
      <c r="F2418" s="240">
        <v>65.099999999999994</v>
      </c>
      <c r="G2418" s="240">
        <v>1351.93</v>
      </c>
      <c r="H2418" s="240">
        <v>-27.917000000000002</v>
      </c>
      <c r="I2418" s="240">
        <v>-37.912999999999997</v>
      </c>
      <c r="J2418" s="240">
        <v>2.7E-2</v>
      </c>
    </row>
    <row r="2419" spans="2:10">
      <c r="B2419" s="240" t="s">
        <v>86</v>
      </c>
      <c r="C2419" s="240">
        <v>496</v>
      </c>
      <c r="D2419" s="240" t="s">
        <v>100</v>
      </c>
      <c r="E2419" s="240">
        <v>-99.15</v>
      </c>
      <c r="F2419" s="240">
        <v>195.84</v>
      </c>
      <c r="G2419" s="240">
        <v>1107.8</v>
      </c>
      <c r="H2419" s="240">
        <v>-60.892000000000003</v>
      </c>
      <c r="I2419" s="240">
        <v>-37.61</v>
      </c>
      <c r="J2419" s="240">
        <v>-4.0000000000000001E-3</v>
      </c>
    </row>
    <row r="2420" spans="2:10">
      <c r="B2420" s="240" t="s">
        <v>86</v>
      </c>
      <c r="C2420" s="240">
        <v>496</v>
      </c>
      <c r="D2420" s="240" t="s">
        <v>101</v>
      </c>
      <c r="E2420" s="240">
        <v>-100.23</v>
      </c>
      <c r="F2420" s="240">
        <v>67.569999999999993</v>
      </c>
      <c r="G2420" s="240">
        <v>1357.68</v>
      </c>
      <c r="H2420" s="240">
        <v>-28.538</v>
      </c>
      <c r="I2420" s="240">
        <v>-38.607999999999997</v>
      </c>
      <c r="J2420" s="240">
        <v>2.7E-2</v>
      </c>
    </row>
    <row r="2421" spans="2:10">
      <c r="B2421" s="240" t="s">
        <v>86</v>
      </c>
      <c r="C2421" s="240">
        <v>496</v>
      </c>
      <c r="D2421" s="240" t="s">
        <v>102</v>
      </c>
      <c r="E2421" s="240">
        <v>-97.41</v>
      </c>
      <c r="F2421" s="240">
        <v>193.37</v>
      </c>
      <c r="G2421" s="240">
        <v>1102.06</v>
      </c>
      <c r="H2421" s="240">
        <v>-60.271000000000001</v>
      </c>
      <c r="I2421" s="240">
        <v>-36.914999999999999</v>
      </c>
      <c r="J2421" s="240">
        <v>-3.0000000000000001E-3</v>
      </c>
    </row>
    <row r="2422" spans="2:10">
      <c r="B2422" s="240" t="s">
        <v>86</v>
      </c>
      <c r="C2422" s="240">
        <v>496</v>
      </c>
      <c r="D2422" s="240" t="s">
        <v>103</v>
      </c>
      <c r="E2422" s="240">
        <v>-88.22</v>
      </c>
      <c r="F2422" s="240">
        <v>50.49</v>
      </c>
      <c r="G2422" s="240">
        <v>1317.91</v>
      </c>
      <c r="H2422" s="240">
        <v>-24.245000000000001</v>
      </c>
      <c r="I2422" s="240">
        <v>-33.805999999999997</v>
      </c>
      <c r="J2422" s="240">
        <v>0.03</v>
      </c>
    </row>
    <row r="2423" spans="2:10">
      <c r="B2423" s="240" t="s">
        <v>86</v>
      </c>
      <c r="C2423" s="240">
        <v>496</v>
      </c>
      <c r="D2423" s="240" t="s">
        <v>104</v>
      </c>
      <c r="E2423" s="240">
        <v>-88.88</v>
      </c>
      <c r="F2423" s="240">
        <v>181.23</v>
      </c>
      <c r="G2423" s="240">
        <v>1073.79</v>
      </c>
      <c r="H2423" s="240">
        <v>-57.22</v>
      </c>
      <c r="I2423" s="240">
        <v>-33.503</v>
      </c>
      <c r="J2423" s="240">
        <v>-1E-3</v>
      </c>
    </row>
    <row r="2424" spans="2:10">
      <c r="B2424" s="240" t="s">
        <v>86</v>
      </c>
      <c r="C2424" s="240">
        <v>496</v>
      </c>
      <c r="D2424" s="240" t="s">
        <v>105</v>
      </c>
      <c r="E2424" s="240">
        <v>-89.96</v>
      </c>
      <c r="F2424" s="240">
        <v>52.97</v>
      </c>
      <c r="G2424" s="240">
        <v>1323.66</v>
      </c>
      <c r="H2424" s="240">
        <v>-24.866</v>
      </c>
      <c r="I2424" s="240">
        <v>-34.500999999999998</v>
      </c>
      <c r="J2424" s="240">
        <v>2.9000000000000001E-2</v>
      </c>
    </row>
    <row r="2425" spans="2:10">
      <c r="B2425" s="240" t="s">
        <v>86</v>
      </c>
      <c r="C2425" s="240">
        <v>496</v>
      </c>
      <c r="D2425" s="240" t="s">
        <v>106</v>
      </c>
      <c r="E2425" s="240">
        <v>-87.14</v>
      </c>
      <c r="F2425" s="240">
        <v>178.76</v>
      </c>
      <c r="G2425" s="240">
        <v>1068.04</v>
      </c>
      <c r="H2425" s="240">
        <v>-56.598999999999997</v>
      </c>
      <c r="I2425" s="240">
        <v>-32.808</v>
      </c>
      <c r="J2425" s="240">
        <v>-1E-3</v>
      </c>
    </row>
    <row r="2426" spans="2:10">
      <c r="B2426" s="240" t="s">
        <v>86</v>
      </c>
      <c r="C2426" s="240">
        <v>496</v>
      </c>
      <c r="D2426" s="240" t="s">
        <v>107</v>
      </c>
      <c r="E2426" s="240">
        <v>65.67</v>
      </c>
      <c r="F2426" s="240">
        <v>58.04</v>
      </c>
      <c r="G2426" s="240">
        <v>350.78</v>
      </c>
      <c r="H2426" s="240">
        <v>-26.22</v>
      </c>
      <c r="I2426" s="240">
        <v>27.206</v>
      </c>
      <c r="J2426" s="240">
        <v>3.9E-2</v>
      </c>
    </row>
    <row r="2427" spans="2:10">
      <c r="B2427" s="240" t="s">
        <v>86</v>
      </c>
      <c r="C2427" s="240">
        <v>496</v>
      </c>
      <c r="D2427" s="240" t="s">
        <v>108</v>
      </c>
      <c r="E2427" s="240">
        <v>65.02</v>
      </c>
      <c r="F2427" s="240">
        <v>188.78</v>
      </c>
      <c r="G2427" s="240">
        <v>106.66</v>
      </c>
      <c r="H2427" s="240">
        <v>-59.195</v>
      </c>
      <c r="I2427" s="240">
        <v>27.509</v>
      </c>
      <c r="J2427" s="240">
        <v>8.0000000000000002E-3</v>
      </c>
    </row>
    <row r="2428" spans="2:10">
      <c r="B2428" s="240" t="s">
        <v>86</v>
      </c>
      <c r="C2428" s="240">
        <v>496</v>
      </c>
      <c r="D2428" s="240" t="s">
        <v>109</v>
      </c>
      <c r="E2428" s="240">
        <v>63.94</v>
      </c>
      <c r="F2428" s="240">
        <v>60.52</v>
      </c>
      <c r="G2428" s="240">
        <v>356.53</v>
      </c>
      <c r="H2428" s="240">
        <v>-26.841000000000001</v>
      </c>
      <c r="I2428" s="240">
        <v>26.510999999999999</v>
      </c>
      <c r="J2428" s="240">
        <v>3.9E-2</v>
      </c>
    </row>
    <row r="2429" spans="2:10">
      <c r="B2429" s="240" t="s">
        <v>86</v>
      </c>
      <c r="C2429" s="240">
        <v>496</v>
      </c>
      <c r="D2429" s="240" t="s">
        <v>110</v>
      </c>
      <c r="E2429" s="240">
        <v>66.760000000000005</v>
      </c>
      <c r="F2429" s="240">
        <v>186.31</v>
      </c>
      <c r="G2429" s="240">
        <v>100.91</v>
      </c>
      <c r="H2429" s="240">
        <v>-58.573999999999998</v>
      </c>
      <c r="I2429" s="240">
        <v>28.204000000000001</v>
      </c>
      <c r="J2429" s="240">
        <v>8.9999999999999993E-3</v>
      </c>
    </row>
    <row r="2430" spans="2:10">
      <c r="B2430" s="240" t="s">
        <v>86</v>
      </c>
      <c r="C2430" s="240">
        <v>496</v>
      </c>
      <c r="D2430" s="240" t="s">
        <v>111</v>
      </c>
      <c r="E2430" s="240">
        <v>55.4</v>
      </c>
      <c r="F2430" s="240">
        <v>72.650000000000006</v>
      </c>
      <c r="G2430" s="240">
        <v>384.79</v>
      </c>
      <c r="H2430" s="240">
        <v>-29.891999999999999</v>
      </c>
      <c r="I2430" s="240">
        <v>23.099</v>
      </c>
      <c r="J2430" s="240">
        <v>3.6999999999999998E-2</v>
      </c>
    </row>
    <row r="2431" spans="2:10">
      <c r="B2431" s="240" t="s">
        <v>86</v>
      </c>
      <c r="C2431" s="240">
        <v>496</v>
      </c>
      <c r="D2431" s="240" t="s">
        <v>112</v>
      </c>
      <c r="E2431" s="240">
        <v>54.75</v>
      </c>
      <c r="F2431" s="240">
        <v>203.39</v>
      </c>
      <c r="G2431" s="240">
        <v>140.66999999999999</v>
      </c>
      <c r="H2431" s="240">
        <v>-62.866999999999997</v>
      </c>
      <c r="I2431" s="240">
        <v>23.402000000000001</v>
      </c>
      <c r="J2431" s="240">
        <v>6.0000000000000001E-3</v>
      </c>
    </row>
    <row r="2432" spans="2:10">
      <c r="B2432" s="240" t="s">
        <v>86</v>
      </c>
      <c r="C2432" s="240">
        <v>496</v>
      </c>
      <c r="D2432" s="240" t="s">
        <v>113</v>
      </c>
      <c r="E2432" s="240">
        <v>53.67</v>
      </c>
      <c r="F2432" s="240">
        <v>75.12</v>
      </c>
      <c r="G2432" s="240">
        <v>390.54</v>
      </c>
      <c r="H2432" s="240">
        <v>-30.513000000000002</v>
      </c>
      <c r="I2432" s="240">
        <v>22.404</v>
      </c>
      <c r="J2432" s="240">
        <v>3.5999999999999997E-2</v>
      </c>
    </row>
    <row r="2433" spans="2:10">
      <c r="B2433" s="240" t="s">
        <v>86</v>
      </c>
      <c r="C2433" s="240">
        <v>496</v>
      </c>
      <c r="D2433" s="240" t="s">
        <v>114</v>
      </c>
      <c r="E2433" s="240">
        <v>56.48</v>
      </c>
      <c r="F2433" s="240">
        <v>200.92</v>
      </c>
      <c r="G2433" s="240">
        <v>134.91999999999999</v>
      </c>
      <c r="H2433" s="240">
        <v>-62.246000000000002</v>
      </c>
      <c r="I2433" s="240">
        <v>24.097000000000001</v>
      </c>
      <c r="J2433" s="240">
        <v>6.0000000000000001E-3</v>
      </c>
    </row>
    <row r="2434" spans="2:10">
      <c r="B2434" s="240" t="s">
        <v>86</v>
      </c>
      <c r="C2434" s="240">
        <v>496</v>
      </c>
      <c r="D2434" s="240" t="s">
        <v>115</v>
      </c>
      <c r="E2434" s="240">
        <v>-36.270000000000003</v>
      </c>
      <c r="F2434" s="240">
        <v>-143.58000000000001</v>
      </c>
      <c r="G2434" s="240">
        <v>1358.92</v>
      </c>
      <c r="H2434" s="240">
        <v>24.678999999999998</v>
      </c>
      <c r="I2434" s="240">
        <v>-14.064</v>
      </c>
      <c r="J2434" s="240">
        <v>7.9000000000000001E-2</v>
      </c>
    </row>
    <row r="2435" spans="2:10">
      <c r="B2435" s="240" t="s">
        <v>86</v>
      </c>
      <c r="C2435" s="240">
        <v>496</v>
      </c>
      <c r="D2435" s="240" t="s">
        <v>116</v>
      </c>
      <c r="E2435" s="240">
        <v>4.26</v>
      </c>
      <c r="F2435" s="240">
        <v>-145.51</v>
      </c>
      <c r="G2435" s="240">
        <v>1113.1600000000001</v>
      </c>
      <c r="H2435" s="240">
        <v>25.149000000000001</v>
      </c>
      <c r="I2435" s="240">
        <v>1.8560000000000001</v>
      </c>
      <c r="J2435" s="240">
        <v>8.2000000000000003E-2</v>
      </c>
    </row>
    <row r="2436" spans="2:10">
      <c r="B2436" s="240" t="s">
        <v>86</v>
      </c>
      <c r="C2436" s="240">
        <v>496</v>
      </c>
      <c r="D2436" s="240" t="s">
        <v>117</v>
      </c>
      <c r="E2436" s="240">
        <v>-33.19</v>
      </c>
      <c r="F2436" s="240">
        <v>-147.96</v>
      </c>
      <c r="G2436" s="240">
        <v>1348.72</v>
      </c>
      <c r="H2436" s="240">
        <v>25.780999999999999</v>
      </c>
      <c r="I2436" s="240">
        <v>-12.832000000000001</v>
      </c>
      <c r="J2436" s="240">
        <v>0.08</v>
      </c>
    </row>
    <row r="2437" spans="2:10">
      <c r="B2437" s="240" t="s">
        <v>86</v>
      </c>
      <c r="C2437" s="240">
        <v>496</v>
      </c>
      <c r="D2437" s="240" t="s">
        <v>118</v>
      </c>
      <c r="E2437" s="240">
        <v>1.18</v>
      </c>
      <c r="F2437" s="240">
        <v>-141.13</v>
      </c>
      <c r="G2437" s="240">
        <v>1123.3699999999999</v>
      </c>
      <c r="H2437" s="240">
        <v>24.047999999999998</v>
      </c>
      <c r="I2437" s="240">
        <v>0.624</v>
      </c>
      <c r="J2437" s="240">
        <v>8.1000000000000003E-2</v>
      </c>
    </row>
    <row r="2438" spans="2:10">
      <c r="B2438" s="240" t="s">
        <v>86</v>
      </c>
      <c r="C2438" s="240">
        <v>496</v>
      </c>
      <c r="D2438" s="240" t="s">
        <v>119</v>
      </c>
      <c r="E2438" s="240">
        <v>-42.05</v>
      </c>
      <c r="F2438" s="240">
        <v>-135.34</v>
      </c>
      <c r="G2438" s="240">
        <v>1378.09</v>
      </c>
      <c r="H2438" s="240">
        <v>22.609000000000002</v>
      </c>
      <c r="I2438" s="240">
        <v>-16.38</v>
      </c>
      <c r="J2438" s="240">
        <v>7.6999999999999999E-2</v>
      </c>
    </row>
    <row r="2439" spans="2:10">
      <c r="B2439" s="240" t="s">
        <v>86</v>
      </c>
      <c r="C2439" s="240">
        <v>496</v>
      </c>
      <c r="D2439" s="240" t="s">
        <v>120</v>
      </c>
      <c r="E2439" s="240">
        <v>-1.53</v>
      </c>
      <c r="F2439" s="240">
        <v>-137.27000000000001</v>
      </c>
      <c r="G2439" s="240">
        <v>1132.32</v>
      </c>
      <c r="H2439" s="240">
        <v>23.079000000000001</v>
      </c>
      <c r="I2439" s="240">
        <v>-0.46</v>
      </c>
      <c r="J2439" s="240">
        <v>8.1000000000000003E-2</v>
      </c>
    </row>
    <row r="2440" spans="2:10">
      <c r="B2440" s="240" t="s">
        <v>86</v>
      </c>
      <c r="C2440" s="240">
        <v>496</v>
      </c>
      <c r="D2440" s="240" t="s">
        <v>121</v>
      </c>
      <c r="E2440" s="240">
        <v>-38.97</v>
      </c>
      <c r="F2440" s="240">
        <v>-139.72999999999999</v>
      </c>
      <c r="G2440" s="240">
        <v>1367.88</v>
      </c>
      <c r="H2440" s="240">
        <v>23.710999999999999</v>
      </c>
      <c r="I2440" s="240">
        <v>-15.148</v>
      </c>
      <c r="J2440" s="240">
        <v>7.8E-2</v>
      </c>
    </row>
    <row r="2441" spans="2:10">
      <c r="B2441" s="240" t="s">
        <v>86</v>
      </c>
      <c r="C2441" s="240">
        <v>496</v>
      </c>
      <c r="D2441" s="240" t="s">
        <v>122</v>
      </c>
      <c r="E2441" s="240">
        <v>-4.6100000000000003</v>
      </c>
      <c r="F2441" s="240">
        <v>-132.88999999999999</v>
      </c>
      <c r="G2441" s="240">
        <v>1142.53</v>
      </c>
      <c r="H2441" s="240">
        <v>21.977</v>
      </c>
      <c r="I2441" s="240">
        <v>-1.6919999999999999</v>
      </c>
      <c r="J2441" s="240">
        <v>0.08</v>
      </c>
    </row>
    <row r="2442" spans="2:10">
      <c r="B2442" s="240" t="s">
        <v>86</v>
      </c>
      <c r="C2442" s="240">
        <v>496</v>
      </c>
      <c r="D2442" s="240" t="s">
        <v>123</v>
      </c>
      <c r="E2442" s="240">
        <v>-37.729999999999997</v>
      </c>
      <c r="F2442" s="240">
        <v>399.39</v>
      </c>
      <c r="G2442" s="240">
        <v>345.42</v>
      </c>
      <c r="H2442" s="240">
        <v>-112.261</v>
      </c>
      <c r="I2442" s="240">
        <v>-12.26</v>
      </c>
      <c r="J2442" s="240">
        <v>-4.7E-2</v>
      </c>
    </row>
    <row r="2443" spans="2:10">
      <c r="B2443" s="240" t="s">
        <v>86</v>
      </c>
      <c r="C2443" s="240">
        <v>496</v>
      </c>
      <c r="D2443" s="240" t="s">
        <v>124</v>
      </c>
      <c r="E2443" s="240">
        <v>2.79</v>
      </c>
      <c r="F2443" s="240">
        <v>397.47</v>
      </c>
      <c r="G2443" s="240">
        <v>99.66</v>
      </c>
      <c r="H2443" s="240">
        <v>-111.792</v>
      </c>
      <c r="I2443" s="240">
        <v>3.66</v>
      </c>
      <c r="J2443" s="240">
        <v>-4.2999999999999997E-2</v>
      </c>
    </row>
    <row r="2444" spans="2:10">
      <c r="B2444" s="240" t="s">
        <v>86</v>
      </c>
      <c r="C2444" s="240">
        <v>496</v>
      </c>
      <c r="D2444" s="240" t="s">
        <v>125</v>
      </c>
      <c r="E2444" s="240">
        <v>-34.65</v>
      </c>
      <c r="F2444" s="240">
        <v>395.01</v>
      </c>
      <c r="G2444" s="240">
        <v>335.22</v>
      </c>
      <c r="H2444" s="240">
        <v>-111.16</v>
      </c>
      <c r="I2444" s="240">
        <v>-11.028</v>
      </c>
      <c r="J2444" s="240">
        <v>-4.5999999999999999E-2</v>
      </c>
    </row>
    <row r="2445" spans="2:10">
      <c r="B2445" s="240" t="s">
        <v>86</v>
      </c>
      <c r="C2445" s="240">
        <v>496</v>
      </c>
      <c r="D2445" s="240" t="s">
        <v>126</v>
      </c>
      <c r="E2445" s="240">
        <v>-0.28999999999999998</v>
      </c>
      <c r="F2445" s="240">
        <v>401.85</v>
      </c>
      <c r="G2445" s="240">
        <v>109.87</v>
      </c>
      <c r="H2445" s="240">
        <v>-112.893</v>
      </c>
      <c r="I2445" s="240">
        <v>2.4279999999999999</v>
      </c>
      <c r="J2445" s="240">
        <v>-4.3999999999999997E-2</v>
      </c>
    </row>
    <row r="2446" spans="2:10">
      <c r="B2446" s="240" t="s">
        <v>86</v>
      </c>
      <c r="C2446" s="240">
        <v>496</v>
      </c>
      <c r="D2446" s="240" t="s">
        <v>127</v>
      </c>
      <c r="E2446" s="240">
        <v>-31.95</v>
      </c>
      <c r="F2446" s="240">
        <v>391.15</v>
      </c>
      <c r="G2446" s="240">
        <v>326.26</v>
      </c>
      <c r="H2446" s="240">
        <v>-110.191</v>
      </c>
      <c r="I2446" s="240">
        <v>-9.9440000000000008</v>
      </c>
      <c r="J2446" s="240">
        <v>-4.4999999999999998E-2</v>
      </c>
    </row>
    <row r="2447" spans="2:10">
      <c r="B2447" s="240" t="s">
        <v>86</v>
      </c>
      <c r="C2447" s="240">
        <v>496</v>
      </c>
      <c r="D2447" s="240" t="s">
        <v>128</v>
      </c>
      <c r="E2447" s="240">
        <v>8.58</v>
      </c>
      <c r="F2447" s="240">
        <v>389.23</v>
      </c>
      <c r="G2447" s="240">
        <v>80.5</v>
      </c>
      <c r="H2447" s="240">
        <v>-109.721</v>
      </c>
      <c r="I2447" s="240">
        <v>5.976</v>
      </c>
      <c r="J2447" s="240">
        <v>-4.2000000000000003E-2</v>
      </c>
    </row>
    <row r="2448" spans="2:10">
      <c r="B2448" s="240" t="s">
        <v>86</v>
      </c>
      <c r="C2448" s="240">
        <v>496</v>
      </c>
      <c r="D2448" s="240" t="s">
        <v>129</v>
      </c>
      <c r="E2448" s="240">
        <v>-28.87</v>
      </c>
      <c r="F2448" s="240">
        <v>386.77</v>
      </c>
      <c r="G2448" s="240">
        <v>316.06</v>
      </c>
      <c r="H2448" s="240">
        <v>-109.089</v>
      </c>
      <c r="I2448" s="240">
        <v>-8.7119999999999997</v>
      </c>
      <c r="J2448" s="240">
        <v>-4.3999999999999997E-2</v>
      </c>
    </row>
    <row r="2449" spans="2:10">
      <c r="B2449" s="240" t="s">
        <v>86</v>
      </c>
      <c r="C2449" s="240">
        <v>496</v>
      </c>
      <c r="D2449" s="240" t="s">
        <v>130</v>
      </c>
      <c r="E2449" s="240">
        <v>5.5</v>
      </c>
      <c r="F2449" s="240">
        <v>393.61</v>
      </c>
      <c r="G2449" s="240">
        <v>90.7</v>
      </c>
      <c r="H2449" s="240">
        <v>-110.82299999999999</v>
      </c>
      <c r="I2449" s="240">
        <v>4.7439999999999998</v>
      </c>
      <c r="J2449" s="240">
        <v>-4.2999999999999997E-2</v>
      </c>
    </row>
    <row r="2450" spans="2:10">
      <c r="B2450" s="240" t="s">
        <v>86</v>
      </c>
      <c r="C2450" s="240">
        <v>496</v>
      </c>
      <c r="D2450" s="240" t="s">
        <v>131</v>
      </c>
      <c r="E2450" s="240">
        <v>-83.96</v>
      </c>
      <c r="F2450" s="240">
        <v>64.78</v>
      </c>
      <c r="G2450" s="240">
        <v>1260.96</v>
      </c>
      <c r="H2450" s="240">
        <v>-27.852</v>
      </c>
      <c r="I2450" s="240">
        <v>-31.888000000000002</v>
      </c>
      <c r="J2450" s="240">
        <v>2.8000000000000001E-2</v>
      </c>
    </row>
    <row r="2451" spans="2:10">
      <c r="B2451" s="240" t="s">
        <v>86</v>
      </c>
      <c r="C2451" s="240">
        <v>496</v>
      </c>
      <c r="D2451" s="240" t="s">
        <v>132</v>
      </c>
      <c r="E2451" s="240">
        <v>-84.61</v>
      </c>
      <c r="F2451" s="240">
        <v>195.52</v>
      </c>
      <c r="G2451" s="240">
        <v>1016.83</v>
      </c>
      <c r="H2451" s="240">
        <v>-60.826999999999998</v>
      </c>
      <c r="I2451" s="240">
        <v>-31.585000000000001</v>
      </c>
      <c r="J2451" s="240">
        <v>-3.0000000000000001E-3</v>
      </c>
    </row>
    <row r="2452" spans="2:10">
      <c r="B2452" s="240" t="s">
        <v>86</v>
      </c>
      <c r="C2452" s="240">
        <v>496</v>
      </c>
      <c r="D2452" s="240" t="s">
        <v>133</v>
      </c>
      <c r="E2452" s="240">
        <v>-85.69</v>
      </c>
      <c r="F2452" s="240">
        <v>67.25</v>
      </c>
      <c r="G2452" s="240">
        <v>1266.71</v>
      </c>
      <c r="H2452" s="240">
        <v>-28.472999999999999</v>
      </c>
      <c r="I2452" s="240">
        <v>-32.582999999999998</v>
      </c>
      <c r="J2452" s="240">
        <v>2.8000000000000001E-2</v>
      </c>
    </row>
    <row r="2453" spans="2:10">
      <c r="B2453" s="240" t="s">
        <v>86</v>
      </c>
      <c r="C2453" s="240">
        <v>496</v>
      </c>
      <c r="D2453" s="240" t="s">
        <v>134</v>
      </c>
      <c r="E2453" s="240">
        <v>-82.87</v>
      </c>
      <c r="F2453" s="240">
        <v>193.05</v>
      </c>
      <c r="G2453" s="240">
        <v>1011.09</v>
      </c>
      <c r="H2453" s="240">
        <v>-60.206000000000003</v>
      </c>
      <c r="I2453" s="240">
        <v>-30.89</v>
      </c>
      <c r="J2453" s="240">
        <v>-3.0000000000000001E-3</v>
      </c>
    </row>
    <row r="2454" spans="2:10">
      <c r="B2454" s="240" t="s">
        <v>86</v>
      </c>
      <c r="C2454" s="240">
        <v>496</v>
      </c>
      <c r="D2454" s="240" t="s">
        <v>135</v>
      </c>
      <c r="E2454" s="240">
        <v>-73.680000000000007</v>
      </c>
      <c r="F2454" s="240">
        <v>50.18</v>
      </c>
      <c r="G2454" s="240">
        <v>1226.94</v>
      </c>
      <c r="H2454" s="240">
        <v>-24.18</v>
      </c>
      <c r="I2454" s="240">
        <v>-27.780999999999999</v>
      </c>
      <c r="J2454" s="240">
        <v>3.1E-2</v>
      </c>
    </row>
    <row r="2455" spans="2:10">
      <c r="B2455" s="240" t="s">
        <v>86</v>
      </c>
      <c r="C2455" s="240">
        <v>496</v>
      </c>
      <c r="D2455" s="240" t="s">
        <v>136</v>
      </c>
      <c r="E2455" s="240">
        <v>-74.34</v>
      </c>
      <c r="F2455" s="240">
        <v>180.91</v>
      </c>
      <c r="G2455" s="240">
        <v>982.82</v>
      </c>
      <c r="H2455" s="240">
        <v>-57.155000000000001</v>
      </c>
      <c r="I2455" s="240">
        <v>-27.478000000000002</v>
      </c>
      <c r="J2455" s="240">
        <v>0</v>
      </c>
    </row>
    <row r="2456" spans="2:10">
      <c r="B2456" s="240" t="s">
        <v>86</v>
      </c>
      <c r="C2456" s="240">
        <v>496</v>
      </c>
      <c r="D2456" s="240" t="s">
        <v>137</v>
      </c>
      <c r="E2456" s="240">
        <v>-75.42</v>
      </c>
      <c r="F2456" s="240">
        <v>52.65</v>
      </c>
      <c r="G2456" s="240">
        <v>1232.69</v>
      </c>
      <c r="H2456" s="240">
        <v>-24.800999999999998</v>
      </c>
      <c r="I2456" s="240">
        <v>-28.475999999999999</v>
      </c>
      <c r="J2456" s="240">
        <v>0.03</v>
      </c>
    </row>
    <row r="2457" spans="2:10">
      <c r="B2457" s="240" t="s">
        <v>86</v>
      </c>
      <c r="C2457" s="240">
        <v>496</v>
      </c>
      <c r="D2457" s="240" t="s">
        <v>138</v>
      </c>
      <c r="E2457" s="240">
        <v>-72.599999999999994</v>
      </c>
      <c r="F2457" s="240">
        <v>178.44</v>
      </c>
      <c r="G2457" s="240">
        <v>977.07</v>
      </c>
      <c r="H2457" s="240">
        <v>-56.533999999999999</v>
      </c>
      <c r="I2457" s="240">
        <v>-26.783000000000001</v>
      </c>
      <c r="J2457" s="240">
        <v>0</v>
      </c>
    </row>
    <row r="2458" spans="2:10">
      <c r="B2458" s="240" t="s">
        <v>86</v>
      </c>
      <c r="C2458" s="240">
        <v>496</v>
      </c>
      <c r="D2458" s="240" t="s">
        <v>139</v>
      </c>
      <c r="E2458" s="240">
        <v>-35.909999999999997</v>
      </c>
      <c r="F2458" s="240">
        <v>-89.99</v>
      </c>
      <c r="G2458" s="240">
        <v>1259.05</v>
      </c>
      <c r="H2458" s="240">
        <v>11.167999999999999</v>
      </c>
      <c r="I2458" s="240">
        <v>-13.667999999999999</v>
      </c>
      <c r="J2458" s="240">
        <v>6.8000000000000005E-2</v>
      </c>
    </row>
    <row r="2459" spans="2:10">
      <c r="B2459" s="240" t="s">
        <v>86</v>
      </c>
      <c r="C2459" s="240">
        <v>496</v>
      </c>
      <c r="D2459" s="240" t="s">
        <v>140</v>
      </c>
      <c r="E2459" s="240">
        <v>4.6100000000000003</v>
      </c>
      <c r="F2459" s="240">
        <v>-91.92</v>
      </c>
      <c r="G2459" s="240">
        <v>1013.28</v>
      </c>
      <c r="H2459" s="240">
        <v>11.637</v>
      </c>
      <c r="I2459" s="240">
        <v>2.2530000000000001</v>
      </c>
      <c r="J2459" s="240">
        <v>7.0999999999999994E-2</v>
      </c>
    </row>
    <row r="2460" spans="2:10">
      <c r="B2460" s="240" t="s">
        <v>86</v>
      </c>
      <c r="C2460" s="240">
        <v>496</v>
      </c>
      <c r="D2460" s="240" t="s">
        <v>141</v>
      </c>
      <c r="E2460" s="240">
        <v>-32.83</v>
      </c>
      <c r="F2460" s="240">
        <v>-94.37</v>
      </c>
      <c r="G2460" s="240">
        <v>1248.8399999999999</v>
      </c>
      <c r="H2460" s="240">
        <v>12.269</v>
      </c>
      <c r="I2460" s="240">
        <v>-12.435</v>
      </c>
      <c r="J2460" s="240">
        <v>6.9000000000000006E-2</v>
      </c>
    </row>
    <row r="2461" spans="2:10">
      <c r="B2461" s="240" t="s">
        <v>86</v>
      </c>
      <c r="C2461" s="240">
        <v>496</v>
      </c>
      <c r="D2461" s="240" t="s">
        <v>142</v>
      </c>
      <c r="E2461" s="240">
        <v>1.53</v>
      </c>
      <c r="F2461" s="240">
        <v>-87.54</v>
      </c>
      <c r="G2461" s="240">
        <v>1023.49</v>
      </c>
      <c r="H2461" s="240">
        <v>10.536</v>
      </c>
      <c r="I2461" s="240">
        <v>1.0209999999999999</v>
      </c>
      <c r="J2461" s="240">
        <v>7.0000000000000007E-2</v>
      </c>
    </row>
    <row r="2462" spans="2:10">
      <c r="B2462" s="240" t="s">
        <v>86</v>
      </c>
      <c r="C2462" s="240">
        <v>496</v>
      </c>
      <c r="D2462" s="240" t="s">
        <v>143</v>
      </c>
      <c r="E2462" s="240">
        <v>-41.7</v>
      </c>
      <c r="F2462" s="240">
        <v>-81.75</v>
      </c>
      <c r="G2462" s="240">
        <v>1278.21</v>
      </c>
      <c r="H2462" s="240">
        <v>9.0969999999999995</v>
      </c>
      <c r="I2462" s="240">
        <v>-15.984</v>
      </c>
      <c r="J2462" s="240">
        <v>6.6000000000000003E-2</v>
      </c>
    </row>
    <row r="2463" spans="2:10">
      <c r="B2463" s="240" t="s">
        <v>86</v>
      </c>
      <c r="C2463" s="240">
        <v>496</v>
      </c>
      <c r="D2463" s="240" t="s">
        <v>144</v>
      </c>
      <c r="E2463" s="240">
        <v>-1.17</v>
      </c>
      <c r="F2463" s="240">
        <v>-83.68</v>
      </c>
      <c r="G2463" s="240">
        <v>1032.45</v>
      </c>
      <c r="H2463" s="240">
        <v>9.5670000000000002</v>
      </c>
      <c r="I2463" s="240">
        <v>-6.3E-2</v>
      </c>
      <c r="J2463" s="240">
        <v>7.0000000000000007E-2</v>
      </c>
    </row>
    <row r="2464" spans="2:10">
      <c r="B2464" s="240" t="s">
        <v>86</v>
      </c>
      <c r="C2464" s="240">
        <v>496</v>
      </c>
      <c r="D2464" s="240" t="s">
        <v>145</v>
      </c>
      <c r="E2464" s="240">
        <v>-38.619999999999997</v>
      </c>
      <c r="F2464" s="240">
        <v>-86.14</v>
      </c>
      <c r="G2464" s="240">
        <v>1268</v>
      </c>
      <c r="H2464" s="240">
        <v>10.199</v>
      </c>
      <c r="I2464" s="240">
        <v>-14.750999999999999</v>
      </c>
      <c r="J2464" s="240">
        <v>6.7000000000000004E-2</v>
      </c>
    </row>
    <row r="2465" spans="2:10">
      <c r="B2465" s="240" t="s">
        <v>86</v>
      </c>
      <c r="C2465" s="240">
        <v>496</v>
      </c>
      <c r="D2465" s="240" t="s">
        <v>146</v>
      </c>
      <c r="E2465" s="240">
        <v>-4.25</v>
      </c>
      <c r="F2465" s="240">
        <v>-79.3</v>
      </c>
      <c r="G2465" s="240">
        <v>1042.6500000000001</v>
      </c>
      <c r="H2465" s="240">
        <v>8.4649999999999999</v>
      </c>
      <c r="I2465" s="240">
        <v>-1.2949999999999999</v>
      </c>
      <c r="J2465" s="240">
        <v>6.9000000000000006E-2</v>
      </c>
    </row>
    <row r="2466" spans="2:10">
      <c r="B2466" s="240" t="s">
        <v>86</v>
      </c>
      <c r="C2466" s="240">
        <v>496</v>
      </c>
      <c r="D2466" s="240" t="s">
        <v>147</v>
      </c>
      <c r="E2466" s="240">
        <v>-47.39</v>
      </c>
      <c r="F2466" s="240">
        <v>189.76</v>
      </c>
      <c r="G2466" s="240">
        <v>1249.07</v>
      </c>
      <c r="H2466" s="240">
        <v>-65.227000000000004</v>
      </c>
      <c r="I2466" s="240">
        <v>-17.007000000000001</v>
      </c>
      <c r="J2466" s="240">
        <v>2.3E-2</v>
      </c>
    </row>
    <row r="2467" spans="2:10">
      <c r="B2467" s="240" t="s">
        <v>86</v>
      </c>
      <c r="C2467" s="240">
        <v>496</v>
      </c>
      <c r="D2467" s="240" t="s">
        <v>148</v>
      </c>
      <c r="E2467" s="240">
        <v>-2.93</v>
      </c>
      <c r="F2467" s="240">
        <v>188.9</v>
      </c>
      <c r="G2467" s="240">
        <v>970.66</v>
      </c>
      <c r="H2467" s="240">
        <v>-65.057000000000002</v>
      </c>
      <c r="I2467" s="240">
        <v>1.4019999999999999</v>
      </c>
      <c r="J2467" s="240">
        <v>2.5999999999999999E-2</v>
      </c>
    </row>
    <row r="2468" spans="2:10">
      <c r="B2468" s="240" t="s">
        <v>86</v>
      </c>
      <c r="C2468" s="240">
        <v>496</v>
      </c>
      <c r="D2468" s="240" t="s">
        <v>149</v>
      </c>
      <c r="E2468" s="240">
        <v>-25.71</v>
      </c>
      <c r="F2468" s="240">
        <v>107.44</v>
      </c>
      <c r="G2468" s="240">
        <v>1262.6500000000001</v>
      </c>
      <c r="H2468" s="240">
        <v>-44.488999999999997</v>
      </c>
      <c r="I2468" s="240">
        <v>-8.4109999999999996</v>
      </c>
      <c r="J2468" s="240">
        <v>4.1000000000000002E-2</v>
      </c>
    </row>
    <row r="2469" spans="2:10">
      <c r="B2469" s="240" t="s">
        <v>86</v>
      </c>
      <c r="C2469" s="240">
        <v>496</v>
      </c>
      <c r="D2469" s="240" t="s">
        <v>150</v>
      </c>
      <c r="E2469" s="240">
        <v>-24.61</v>
      </c>
      <c r="F2469" s="240">
        <v>271.23</v>
      </c>
      <c r="G2469" s="240">
        <v>957.07</v>
      </c>
      <c r="H2469" s="240">
        <v>-85.795000000000002</v>
      </c>
      <c r="I2469" s="240">
        <v>-7.194</v>
      </c>
      <c r="J2469" s="240">
        <v>8.0000000000000002E-3</v>
      </c>
    </row>
    <row r="2470" spans="2:10">
      <c r="B2470" s="240" t="s">
        <v>86</v>
      </c>
      <c r="C2470" s="240">
        <v>496</v>
      </c>
      <c r="D2470" s="240" t="s">
        <v>151</v>
      </c>
      <c r="E2470" s="240">
        <v>59.5</v>
      </c>
      <c r="F2470" s="240">
        <v>229.9</v>
      </c>
      <c r="G2470" s="240">
        <v>1332.19</v>
      </c>
      <c r="H2470" s="240">
        <v>-17.582999999999998</v>
      </c>
      <c r="I2470" s="240">
        <v>28.317</v>
      </c>
      <c r="J2470" s="240">
        <v>3.7999999999999999E-2</v>
      </c>
    </row>
    <row r="2471" spans="2:10">
      <c r="B2471" s="240" t="s">
        <v>86</v>
      </c>
      <c r="C2471" s="240">
        <v>496</v>
      </c>
      <c r="D2471" s="240" t="s">
        <v>152</v>
      </c>
      <c r="E2471" s="240">
        <v>-92.97</v>
      </c>
      <c r="F2471" s="240">
        <v>23.99</v>
      </c>
      <c r="G2471" s="240">
        <v>126.39</v>
      </c>
      <c r="H2471" s="240">
        <v>-69.528999999999996</v>
      </c>
      <c r="I2471" s="240">
        <v>-38.72</v>
      </c>
      <c r="J2471" s="240">
        <v>-3.0000000000000001E-3</v>
      </c>
    </row>
    <row r="2472" spans="2:10">
      <c r="B2472" s="240" t="s">
        <v>86</v>
      </c>
      <c r="C2472" s="240">
        <v>496</v>
      </c>
      <c r="D2472" s="240" t="s">
        <v>153</v>
      </c>
      <c r="E2472" s="240">
        <v>27.42</v>
      </c>
      <c r="F2472" s="240">
        <v>354.54</v>
      </c>
      <c r="G2472" s="240">
        <v>1337.07</v>
      </c>
      <c r="H2472" s="240">
        <v>13.956</v>
      </c>
      <c r="I2472" s="240">
        <v>14.430999999999999</v>
      </c>
      <c r="J2472" s="240">
        <v>6.2E-2</v>
      </c>
    </row>
    <row r="2473" spans="2:10">
      <c r="B2473" s="240" t="s">
        <v>86</v>
      </c>
      <c r="C2473" s="240">
        <v>496</v>
      </c>
      <c r="D2473" s="240" t="s">
        <v>154</v>
      </c>
      <c r="E2473" s="240">
        <v>-60.9</v>
      </c>
      <c r="F2473" s="240">
        <v>-100.65</v>
      </c>
      <c r="G2473" s="240">
        <v>121.51</v>
      </c>
      <c r="H2473" s="240">
        <v>-101.068</v>
      </c>
      <c r="I2473" s="240">
        <v>-24.835000000000001</v>
      </c>
      <c r="J2473" s="240">
        <v>-2.5999999999999999E-2</v>
      </c>
    </row>
    <row r="2474" spans="2:10">
      <c r="B2474" s="240" t="s">
        <v>86</v>
      </c>
      <c r="C2474" s="240">
        <v>496</v>
      </c>
      <c r="D2474" s="240" t="s">
        <v>155</v>
      </c>
      <c r="E2474" s="240">
        <v>138.41</v>
      </c>
      <c r="F2474" s="240">
        <v>368.51</v>
      </c>
      <c r="G2474" s="240">
        <v>1981.57</v>
      </c>
      <c r="H2474" s="240">
        <v>17.431999999999999</v>
      </c>
      <c r="I2474" s="240">
        <v>64.930999999999997</v>
      </c>
      <c r="J2474" s="240">
        <v>6.2E-2</v>
      </c>
    </row>
    <row r="2475" spans="2:10">
      <c r="B2475" s="240" t="s">
        <v>86</v>
      </c>
      <c r="C2475" s="240">
        <v>496</v>
      </c>
      <c r="D2475" s="240" t="s">
        <v>156</v>
      </c>
      <c r="E2475" s="240">
        <v>-171.89</v>
      </c>
      <c r="F2475" s="240">
        <v>-114.62</v>
      </c>
      <c r="G2475" s="240">
        <v>-522.98</v>
      </c>
      <c r="H2475" s="240">
        <v>-104.544</v>
      </c>
      <c r="I2475" s="240">
        <v>-75.334999999999994</v>
      </c>
      <c r="J2475" s="240">
        <v>-2.5999999999999999E-2</v>
      </c>
    </row>
    <row r="2476" spans="2:10">
      <c r="B2476" s="240" t="s">
        <v>86</v>
      </c>
      <c r="C2476" s="240">
        <v>496</v>
      </c>
      <c r="D2476" s="240" t="s">
        <v>157</v>
      </c>
      <c r="E2476" s="240">
        <v>56.87</v>
      </c>
      <c r="F2476" s="240">
        <v>655.23</v>
      </c>
      <c r="G2476" s="240">
        <v>1938.06</v>
      </c>
      <c r="H2476" s="240">
        <v>90.061000000000007</v>
      </c>
      <c r="I2476" s="240">
        <v>29.056999999999999</v>
      </c>
      <c r="J2476" s="240">
        <v>0.111</v>
      </c>
    </row>
    <row r="2477" spans="2:10">
      <c r="B2477" s="240" t="s">
        <v>86</v>
      </c>
      <c r="C2477" s="240">
        <v>496</v>
      </c>
      <c r="D2477" s="240" t="s">
        <v>158</v>
      </c>
      <c r="E2477" s="240">
        <v>-90.34</v>
      </c>
      <c r="F2477" s="240">
        <v>-401.35</v>
      </c>
      <c r="G2477" s="240">
        <v>-479.48</v>
      </c>
      <c r="H2477" s="240">
        <v>-177.17400000000001</v>
      </c>
      <c r="I2477" s="240">
        <v>-39.460999999999999</v>
      </c>
      <c r="J2477" s="240">
        <v>-7.4999999999999997E-2</v>
      </c>
    </row>
    <row r="2478" spans="2:10">
      <c r="B2478" s="240" t="s">
        <v>86</v>
      </c>
      <c r="C2478" s="240">
        <v>532</v>
      </c>
      <c r="D2478" s="240" t="s">
        <v>87</v>
      </c>
      <c r="E2478" s="240">
        <v>-1.81</v>
      </c>
      <c r="F2478" s="240">
        <v>-0.33</v>
      </c>
      <c r="G2478" s="240">
        <v>-128.97</v>
      </c>
      <c r="H2478" s="240">
        <v>0.495</v>
      </c>
      <c r="I2478" s="240">
        <v>-2.7930000000000001</v>
      </c>
      <c r="J2478" s="240">
        <v>3.0000000000000001E-3</v>
      </c>
    </row>
    <row r="2479" spans="2:10">
      <c r="B2479" s="240" t="s">
        <v>86</v>
      </c>
      <c r="C2479" s="240">
        <v>532</v>
      </c>
      <c r="D2479" s="240" t="s">
        <v>88</v>
      </c>
      <c r="E2479" s="240">
        <v>-0.24</v>
      </c>
      <c r="F2479" s="240">
        <v>-1.2</v>
      </c>
      <c r="G2479" s="240">
        <v>52.46</v>
      </c>
      <c r="H2479" s="240">
        <v>1.907</v>
      </c>
      <c r="I2479" s="240">
        <v>-0.314</v>
      </c>
      <c r="J2479" s="240">
        <v>1E-3</v>
      </c>
    </row>
    <row r="2480" spans="2:10">
      <c r="B2480" s="240" t="s">
        <v>86</v>
      </c>
      <c r="C2480" s="240">
        <v>532</v>
      </c>
      <c r="D2480" s="240" t="s">
        <v>89</v>
      </c>
      <c r="E2480" s="240">
        <v>-1.39</v>
      </c>
      <c r="F2480" s="240">
        <v>0.2</v>
      </c>
      <c r="G2480" s="240">
        <v>-128.77000000000001</v>
      </c>
      <c r="H2480" s="240">
        <v>-0.32600000000000001</v>
      </c>
      <c r="I2480" s="240">
        <v>-2.1869999999999998</v>
      </c>
      <c r="J2480" s="240">
        <v>-3.0000000000000001E-3</v>
      </c>
    </row>
    <row r="2481" spans="2:10">
      <c r="B2481" s="240" t="s">
        <v>86</v>
      </c>
      <c r="C2481" s="240">
        <v>532</v>
      </c>
      <c r="D2481" s="240" t="s">
        <v>90</v>
      </c>
      <c r="E2481" s="240">
        <v>-0.48</v>
      </c>
      <c r="F2481" s="240">
        <v>-1.5</v>
      </c>
      <c r="G2481" s="240">
        <v>52.35</v>
      </c>
      <c r="H2481" s="240">
        <v>2.37</v>
      </c>
      <c r="I2481" s="240">
        <v>-0.65500000000000003</v>
      </c>
      <c r="J2481" s="240">
        <v>5.0000000000000001E-3</v>
      </c>
    </row>
    <row r="2482" spans="2:10">
      <c r="B2482" s="240" t="s">
        <v>86</v>
      </c>
      <c r="C2482" s="240">
        <v>532</v>
      </c>
      <c r="D2482" s="240" t="s">
        <v>12</v>
      </c>
      <c r="E2482" s="240">
        <v>-1102.22</v>
      </c>
      <c r="F2482" s="240">
        <v>-88.12</v>
      </c>
      <c r="G2482" s="240">
        <v>-75327.710000000006</v>
      </c>
      <c r="H2482" s="240">
        <v>127.06100000000001</v>
      </c>
      <c r="I2482" s="240">
        <v>-1727.4760000000001</v>
      </c>
      <c r="J2482" s="240">
        <v>0.58199999999999996</v>
      </c>
    </row>
    <row r="2483" spans="2:10">
      <c r="B2483" s="240" t="s">
        <v>86</v>
      </c>
      <c r="C2483" s="240">
        <v>532</v>
      </c>
      <c r="D2483" s="240" t="s">
        <v>13</v>
      </c>
      <c r="E2483" s="240">
        <v>-138.30000000000001</v>
      </c>
      <c r="F2483" s="240">
        <v>-832.87</v>
      </c>
      <c r="G2483" s="240">
        <v>29995.58</v>
      </c>
      <c r="H2483" s="240">
        <v>1318.9</v>
      </c>
      <c r="I2483" s="240">
        <v>-179.595</v>
      </c>
      <c r="J2483" s="240">
        <v>0.77400000000000002</v>
      </c>
    </row>
    <row r="2484" spans="2:10">
      <c r="B2484" s="240" t="s">
        <v>86</v>
      </c>
      <c r="C2484" s="240">
        <v>532</v>
      </c>
      <c r="D2484" s="240" t="s">
        <v>14</v>
      </c>
      <c r="E2484" s="240">
        <v>79.2</v>
      </c>
      <c r="F2484" s="240">
        <v>104.92</v>
      </c>
      <c r="G2484" s="240">
        <v>62.1</v>
      </c>
      <c r="H2484" s="240">
        <v>-163.02600000000001</v>
      </c>
      <c r="I2484" s="240">
        <v>116.535</v>
      </c>
      <c r="J2484" s="240">
        <v>-1.113</v>
      </c>
    </row>
    <row r="2485" spans="2:10">
      <c r="B2485" s="240" t="s">
        <v>86</v>
      </c>
      <c r="C2485" s="240">
        <v>532</v>
      </c>
      <c r="D2485" s="240" t="s">
        <v>91</v>
      </c>
      <c r="E2485" s="240">
        <v>1.53</v>
      </c>
      <c r="F2485" s="240">
        <v>0.56000000000000005</v>
      </c>
      <c r="G2485" s="240">
        <v>98.24</v>
      </c>
      <c r="H2485" s="240">
        <v>0.86899999999999999</v>
      </c>
      <c r="I2485" s="240">
        <v>2.4430000000000001</v>
      </c>
      <c r="J2485" s="240">
        <v>6.0000000000000001E-3</v>
      </c>
    </row>
    <row r="2486" spans="2:10">
      <c r="B2486" s="240" t="s">
        <v>86</v>
      </c>
      <c r="C2486" s="240">
        <v>532</v>
      </c>
      <c r="D2486" s="240" t="s">
        <v>92</v>
      </c>
      <c r="E2486" s="240">
        <v>0.57999999999999996</v>
      </c>
      <c r="F2486" s="240">
        <v>1.59</v>
      </c>
      <c r="G2486" s="240">
        <v>42.24</v>
      </c>
      <c r="H2486" s="240">
        <v>2.4969999999999999</v>
      </c>
      <c r="I2486" s="240">
        <v>0.85299999999999998</v>
      </c>
      <c r="J2486" s="240">
        <v>7.0000000000000001E-3</v>
      </c>
    </row>
    <row r="2487" spans="2:10">
      <c r="B2487" s="240" t="s">
        <v>86</v>
      </c>
      <c r="C2487" s="240">
        <v>532</v>
      </c>
      <c r="D2487" s="240" t="s">
        <v>93</v>
      </c>
      <c r="E2487" s="240">
        <v>3.86</v>
      </c>
      <c r="F2487" s="240">
        <v>1.45</v>
      </c>
      <c r="G2487" s="240">
        <v>230.09</v>
      </c>
      <c r="H2487" s="240">
        <v>2.2530000000000001</v>
      </c>
      <c r="I2487" s="240">
        <v>6.1980000000000004</v>
      </c>
      <c r="J2487" s="240">
        <v>1.4999999999999999E-2</v>
      </c>
    </row>
    <row r="2488" spans="2:10">
      <c r="B2488" s="240" t="s">
        <v>86</v>
      </c>
      <c r="C2488" s="240">
        <v>532</v>
      </c>
      <c r="D2488" s="240" t="s">
        <v>94</v>
      </c>
      <c r="E2488" s="240">
        <v>1.37</v>
      </c>
      <c r="F2488" s="240">
        <v>3.75</v>
      </c>
      <c r="G2488" s="240">
        <v>86.38</v>
      </c>
      <c r="H2488" s="240">
        <v>5.891</v>
      </c>
      <c r="I2488" s="240">
        <v>2.0369999999999999</v>
      </c>
      <c r="J2488" s="240">
        <v>1.7999999999999999E-2</v>
      </c>
    </row>
    <row r="2489" spans="2:10">
      <c r="B2489" s="240" t="s">
        <v>86</v>
      </c>
      <c r="C2489" s="240">
        <v>532</v>
      </c>
      <c r="D2489" s="240" t="s">
        <v>95</v>
      </c>
      <c r="E2489" s="240">
        <v>0.44</v>
      </c>
      <c r="F2489" s="240">
        <v>-0.14000000000000001</v>
      </c>
      <c r="G2489" s="240">
        <v>580.64</v>
      </c>
      <c r="H2489" s="240">
        <v>0.17199999999999999</v>
      </c>
      <c r="I2489" s="240">
        <v>0.32400000000000001</v>
      </c>
      <c r="J2489" s="240">
        <v>4.0000000000000001E-3</v>
      </c>
    </row>
    <row r="2490" spans="2:10">
      <c r="B2490" s="240" t="s">
        <v>86</v>
      </c>
      <c r="C2490" s="240">
        <v>532</v>
      </c>
      <c r="D2490" s="240" t="s">
        <v>96</v>
      </c>
      <c r="E2490" s="240">
        <v>0.44</v>
      </c>
      <c r="F2490" s="240">
        <v>-0.14000000000000001</v>
      </c>
      <c r="G2490" s="240">
        <v>580.64</v>
      </c>
      <c r="H2490" s="240">
        <v>0.17199999999999999</v>
      </c>
      <c r="I2490" s="240">
        <v>0.32400000000000001</v>
      </c>
      <c r="J2490" s="240">
        <v>4.0000000000000001E-3</v>
      </c>
    </row>
    <row r="2491" spans="2:10">
      <c r="B2491" s="240" t="s">
        <v>86</v>
      </c>
      <c r="C2491" s="240">
        <v>532</v>
      </c>
      <c r="D2491" s="240" t="s">
        <v>97</v>
      </c>
      <c r="E2491" s="240">
        <v>-0.39</v>
      </c>
      <c r="F2491" s="240">
        <v>-0.02</v>
      </c>
      <c r="G2491" s="240">
        <v>-25.14</v>
      </c>
      <c r="H2491" s="240">
        <v>2.1999999999999999E-2</v>
      </c>
      <c r="I2491" s="240">
        <v>-0.59499999999999997</v>
      </c>
      <c r="J2491" s="240">
        <v>0</v>
      </c>
    </row>
    <row r="2492" spans="2:10">
      <c r="B2492" s="240" t="s">
        <v>86</v>
      </c>
      <c r="C2492" s="240">
        <v>532</v>
      </c>
      <c r="D2492" s="240" t="s">
        <v>98</v>
      </c>
      <c r="E2492" s="240">
        <v>-0.08</v>
      </c>
      <c r="F2492" s="240">
        <v>-0.36</v>
      </c>
      <c r="G2492" s="240">
        <v>9.91</v>
      </c>
      <c r="H2492" s="240">
        <v>0.55500000000000005</v>
      </c>
      <c r="I2492" s="240">
        <v>-0.114</v>
      </c>
      <c r="J2492" s="240">
        <v>1E-3</v>
      </c>
    </row>
    <row r="2493" spans="2:10">
      <c r="B2493" s="240" t="s">
        <v>86</v>
      </c>
      <c r="C2493" s="240">
        <v>532</v>
      </c>
      <c r="D2493" s="240" t="s">
        <v>99</v>
      </c>
      <c r="E2493" s="240">
        <v>-1.83</v>
      </c>
      <c r="F2493" s="240">
        <v>-0.84</v>
      </c>
      <c r="G2493" s="240">
        <v>442.27</v>
      </c>
      <c r="H2493" s="240">
        <v>1.26</v>
      </c>
      <c r="I2493" s="240">
        <v>-3.1579999999999999</v>
      </c>
      <c r="J2493" s="240">
        <v>8.0000000000000002E-3</v>
      </c>
    </row>
    <row r="2494" spans="2:10">
      <c r="B2494" s="240" t="s">
        <v>86</v>
      </c>
      <c r="C2494" s="240">
        <v>532</v>
      </c>
      <c r="D2494" s="240" t="s">
        <v>100</v>
      </c>
      <c r="E2494" s="240">
        <v>-1.69</v>
      </c>
      <c r="F2494" s="240">
        <v>-0.12</v>
      </c>
      <c r="G2494" s="240">
        <v>410.8</v>
      </c>
      <c r="H2494" s="240">
        <v>0.11600000000000001</v>
      </c>
      <c r="I2494" s="240">
        <v>-2.97</v>
      </c>
      <c r="J2494" s="240">
        <v>7.0000000000000001E-3</v>
      </c>
    </row>
    <row r="2495" spans="2:10">
      <c r="B2495" s="240" t="s">
        <v>86</v>
      </c>
      <c r="C2495" s="240">
        <v>532</v>
      </c>
      <c r="D2495" s="240" t="s">
        <v>101</v>
      </c>
      <c r="E2495" s="240">
        <v>-1.9</v>
      </c>
      <c r="F2495" s="240">
        <v>-0.93</v>
      </c>
      <c r="G2495" s="240">
        <v>442.24</v>
      </c>
      <c r="H2495" s="240">
        <v>1.399</v>
      </c>
      <c r="I2495" s="240">
        <v>-3.2610000000000001</v>
      </c>
      <c r="J2495" s="240">
        <v>8.9999999999999993E-3</v>
      </c>
    </row>
    <row r="2496" spans="2:10">
      <c r="B2496" s="240" t="s">
        <v>86</v>
      </c>
      <c r="C2496" s="240">
        <v>532</v>
      </c>
      <c r="D2496" s="240" t="s">
        <v>102</v>
      </c>
      <c r="E2496" s="240">
        <v>-1.62</v>
      </c>
      <c r="F2496" s="240">
        <v>-0.03</v>
      </c>
      <c r="G2496" s="240">
        <v>410.83</v>
      </c>
      <c r="H2496" s="240">
        <v>-2.3E-2</v>
      </c>
      <c r="I2496" s="240">
        <v>-2.8679999999999999</v>
      </c>
      <c r="J2496" s="240">
        <v>6.0000000000000001E-3</v>
      </c>
    </row>
    <row r="2497" spans="2:10">
      <c r="B2497" s="240" t="s">
        <v>86</v>
      </c>
      <c r="C2497" s="240">
        <v>532</v>
      </c>
      <c r="D2497" s="240" t="s">
        <v>103</v>
      </c>
      <c r="E2497" s="240">
        <v>-1.41</v>
      </c>
      <c r="F2497" s="240">
        <v>-0.31</v>
      </c>
      <c r="G2497" s="240">
        <v>442.46</v>
      </c>
      <c r="H2497" s="240">
        <v>0.439</v>
      </c>
      <c r="I2497" s="240">
        <v>-2.552</v>
      </c>
      <c r="J2497" s="240">
        <v>2E-3</v>
      </c>
    </row>
    <row r="2498" spans="2:10">
      <c r="B2498" s="240" t="s">
        <v>86</v>
      </c>
      <c r="C2498" s="240">
        <v>532</v>
      </c>
      <c r="D2498" s="240" t="s">
        <v>104</v>
      </c>
      <c r="E2498" s="240">
        <v>-1.27</v>
      </c>
      <c r="F2498" s="240">
        <v>0.41</v>
      </c>
      <c r="G2498" s="240">
        <v>410.99</v>
      </c>
      <c r="H2498" s="240">
        <v>-0.70499999999999996</v>
      </c>
      <c r="I2498" s="240">
        <v>-2.3639999999999999</v>
      </c>
      <c r="J2498" s="240">
        <v>1E-3</v>
      </c>
    </row>
    <row r="2499" spans="2:10">
      <c r="B2499" s="240" t="s">
        <v>86</v>
      </c>
      <c r="C2499" s="240">
        <v>532</v>
      </c>
      <c r="D2499" s="240" t="s">
        <v>105</v>
      </c>
      <c r="E2499" s="240">
        <v>-1.48</v>
      </c>
      <c r="F2499" s="240">
        <v>-0.4</v>
      </c>
      <c r="G2499" s="240">
        <v>442.43</v>
      </c>
      <c r="H2499" s="240">
        <v>0.57799999999999996</v>
      </c>
      <c r="I2499" s="240">
        <v>-2.6549999999999998</v>
      </c>
      <c r="J2499" s="240">
        <v>3.0000000000000001E-3</v>
      </c>
    </row>
    <row r="2500" spans="2:10">
      <c r="B2500" s="240" t="s">
        <v>86</v>
      </c>
      <c r="C2500" s="240">
        <v>532</v>
      </c>
      <c r="D2500" s="240" t="s">
        <v>106</v>
      </c>
      <c r="E2500" s="240">
        <v>-1.2</v>
      </c>
      <c r="F2500" s="240">
        <v>0.5</v>
      </c>
      <c r="G2500" s="240">
        <v>411.02</v>
      </c>
      <c r="H2500" s="240">
        <v>-0.84399999999999997</v>
      </c>
      <c r="I2500" s="240">
        <v>-2.262</v>
      </c>
      <c r="J2500" s="240">
        <v>0</v>
      </c>
    </row>
    <row r="2501" spans="2:10">
      <c r="B2501" s="240" t="s">
        <v>86</v>
      </c>
      <c r="C2501" s="240">
        <v>532</v>
      </c>
      <c r="D2501" s="240" t="s">
        <v>107</v>
      </c>
      <c r="E2501" s="240">
        <v>2.56</v>
      </c>
      <c r="F2501" s="240">
        <v>-0.15</v>
      </c>
      <c r="G2501" s="240">
        <v>750.49</v>
      </c>
      <c r="H2501" s="240">
        <v>0.22700000000000001</v>
      </c>
      <c r="I2501" s="240">
        <v>3.6190000000000002</v>
      </c>
      <c r="J2501" s="240">
        <v>2E-3</v>
      </c>
    </row>
    <row r="2502" spans="2:10">
      <c r="B2502" s="240" t="s">
        <v>86</v>
      </c>
      <c r="C2502" s="240">
        <v>532</v>
      </c>
      <c r="D2502" s="240" t="s">
        <v>108</v>
      </c>
      <c r="E2502" s="240">
        <v>2.71</v>
      </c>
      <c r="F2502" s="240">
        <v>0.56999999999999995</v>
      </c>
      <c r="G2502" s="240">
        <v>719.02</v>
      </c>
      <c r="H2502" s="240">
        <v>-0.91700000000000004</v>
      </c>
      <c r="I2502" s="240">
        <v>3.8069999999999999</v>
      </c>
      <c r="J2502" s="240">
        <v>1E-3</v>
      </c>
    </row>
    <row r="2503" spans="2:10">
      <c r="B2503" s="240" t="s">
        <v>86</v>
      </c>
      <c r="C2503" s="240">
        <v>532</v>
      </c>
      <c r="D2503" s="240" t="s">
        <v>109</v>
      </c>
      <c r="E2503" s="240">
        <v>2.4900000000000002</v>
      </c>
      <c r="F2503" s="240">
        <v>-0.24</v>
      </c>
      <c r="G2503" s="240">
        <v>750.46</v>
      </c>
      <c r="H2503" s="240">
        <v>0.36599999999999999</v>
      </c>
      <c r="I2503" s="240">
        <v>3.516</v>
      </c>
      <c r="J2503" s="240">
        <v>3.0000000000000001E-3</v>
      </c>
    </row>
    <row r="2504" spans="2:10">
      <c r="B2504" s="240" t="s">
        <v>86</v>
      </c>
      <c r="C2504" s="240">
        <v>532</v>
      </c>
      <c r="D2504" s="240" t="s">
        <v>110</v>
      </c>
      <c r="E2504" s="240">
        <v>2.78</v>
      </c>
      <c r="F2504" s="240">
        <v>0.66</v>
      </c>
      <c r="G2504" s="240">
        <v>719.05</v>
      </c>
      <c r="H2504" s="240">
        <v>-1.056</v>
      </c>
      <c r="I2504" s="240">
        <v>3.9089999999999998</v>
      </c>
      <c r="J2504" s="240">
        <v>0</v>
      </c>
    </row>
    <row r="2505" spans="2:10">
      <c r="B2505" s="240" t="s">
        <v>86</v>
      </c>
      <c r="C2505" s="240">
        <v>532</v>
      </c>
      <c r="D2505" s="240" t="s">
        <v>111</v>
      </c>
      <c r="E2505" s="240">
        <v>2.15</v>
      </c>
      <c r="F2505" s="240">
        <v>-0.68</v>
      </c>
      <c r="G2505" s="240">
        <v>750.3</v>
      </c>
      <c r="H2505" s="240">
        <v>1.048</v>
      </c>
      <c r="I2505" s="240">
        <v>3.0129999999999999</v>
      </c>
      <c r="J2505" s="240">
        <v>7.0000000000000001E-3</v>
      </c>
    </row>
    <row r="2506" spans="2:10">
      <c r="B2506" s="240" t="s">
        <v>86</v>
      </c>
      <c r="C2506" s="240">
        <v>532</v>
      </c>
      <c r="D2506" s="240" t="s">
        <v>112</v>
      </c>
      <c r="E2506" s="240">
        <v>2.29</v>
      </c>
      <c r="F2506" s="240">
        <v>0.04</v>
      </c>
      <c r="G2506" s="240">
        <v>718.82</v>
      </c>
      <c r="H2506" s="240">
        <v>-9.6000000000000002E-2</v>
      </c>
      <c r="I2506" s="240">
        <v>3.2010000000000001</v>
      </c>
      <c r="J2506" s="240">
        <v>7.0000000000000001E-3</v>
      </c>
    </row>
    <row r="2507" spans="2:10">
      <c r="B2507" s="240" t="s">
        <v>86</v>
      </c>
      <c r="C2507" s="240">
        <v>532</v>
      </c>
      <c r="D2507" s="240" t="s">
        <v>113</v>
      </c>
      <c r="E2507" s="240">
        <v>2.0699999999999998</v>
      </c>
      <c r="F2507" s="240">
        <v>-0.77</v>
      </c>
      <c r="G2507" s="240">
        <v>750.27</v>
      </c>
      <c r="H2507" s="240">
        <v>1.1870000000000001</v>
      </c>
      <c r="I2507" s="240">
        <v>2.91</v>
      </c>
      <c r="J2507" s="240">
        <v>8.0000000000000002E-3</v>
      </c>
    </row>
    <row r="2508" spans="2:10">
      <c r="B2508" s="240" t="s">
        <v>86</v>
      </c>
      <c r="C2508" s="240">
        <v>532</v>
      </c>
      <c r="D2508" s="240" t="s">
        <v>114</v>
      </c>
      <c r="E2508" s="240">
        <v>2.36</v>
      </c>
      <c r="F2508" s="240">
        <v>0.13</v>
      </c>
      <c r="G2508" s="240">
        <v>718.86</v>
      </c>
      <c r="H2508" s="240">
        <v>-0.23499999999999999</v>
      </c>
      <c r="I2508" s="240">
        <v>3.3029999999999999</v>
      </c>
      <c r="J2508" s="240">
        <v>6.0000000000000001E-3</v>
      </c>
    </row>
    <row r="2509" spans="2:10">
      <c r="B2509" s="240" t="s">
        <v>86</v>
      </c>
      <c r="C2509" s="240">
        <v>532</v>
      </c>
      <c r="D2509" s="240" t="s">
        <v>115</v>
      </c>
      <c r="E2509" s="240">
        <v>-0.43</v>
      </c>
      <c r="F2509" s="240">
        <v>-1.8</v>
      </c>
      <c r="G2509" s="240">
        <v>604.32000000000005</v>
      </c>
      <c r="H2509" s="240">
        <v>2.7810000000000001</v>
      </c>
      <c r="I2509" s="240">
        <v>-0.94199999999999995</v>
      </c>
      <c r="J2509" s="240">
        <v>8.0000000000000002E-3</v>
      </c>
    </row>
    <row r="2510" spans="2:10">
      <c r="B2510" s="240" t="s">
        <v>86</v>
      </c>
      <c r="C2510" s="240">
        <v>532</v>
      </c>
      <c r="D2510" s="240" t="s">
        <v>116</v>
      </c>
      <c r="E2510" s="240">
        <v>0.66</v>
      </c>
      <c r="F2510" s="240">
        <v>-1.6</v>
      </c>
      <c r="G2510" s="240">
        <v>681.7</v>
      </c>
      <c r="H2510" s="240">
        <v>2.484</v>
      </c>
      <c r="I2510" s="240">
        <v>0.73399999999999999</v>
      </c>
      <c r="J2510" s="240">
        <v>6.0000000000000001E-3</v>
      </c>
    </row>
    <row r="2511" spans="2:10">
      <c r="B2511" s="240" t="s">
        <v>86</v>
      </c>
      <c r="C2511" s="240">
        <v>532</v>
      </c>
      <c r="D2511" s="240" t="s">
        <v>117</v>
      </c>
      <c r="E2511" s="240">
        <v>-0.3</v>
      </c>
      <c r="F2511" s="240">
        <v>-1.64</v>
      </c>
      <c r="G2511" s="240">
        <v>604.38</v>
      </c>
      <c r="H2511" s="240">
        <v>2.5350000000000001</v>
      </c>
      <c r="I2511" s="240">
        <v>-0.76</v>
      </c>
      <c r="J2511" s="240">
        <v>6.0000000000000001E-3</v>
      </c>
    </row>
    <row r="2512" spans="2:10">
      <c r="B2512" s="240" t="s">
        <v>86</v>
      </c>
      <c r="C2512" s="240">
        <v>532</v>
      </c>
      <c r="D2512" s="240" t="s">
        <v>118</v>
      </c>
      <c r="E2512" s="240">
        <v>0.53</v>
      </c>
      <c r="F2512" s="240">
        <v>-1.76</v>
      </c>
      <c r="G2512" s="240">
        <v>681.65</v>
      </c>
      <c r="H2512" s="240">
        <v>2.7309999999999999</v>
      </c>
      <c r="I2512" s="240">
        <v>0.55200000000000005</v>
      </c>
      <c r="J2512" s="240">
        <v>7.0000000000000001E-3</v>
      </c>
    </row>
    <row r="2513" spans="2:10">
      <c r="B2513" s="240" t="s">
        <v>86</v>
      </c>
      <c r="C2513" s="240">
        <v>532</v>
      </c>
      <c r="D2513" s="240" t="s">
        <v>119</v>
      </c>
      <c r="E2513" s="240">
        <v>-0.66</v>
      </c>
      <c r="F2513" s="240">
        <v>-2.1</v>
      </c>
      <c r="G2513" s="240">
        <v>604.21</v>
      </c>
      <c r="H2513" s="240">
        <v>3.2450000000000001</v>
      </c>
      <c r="I2513" s="240">
        <v>-1.2829999999999999</v>
      </c>
      <c r="J2513" s="240">
        <v>1.0999999999999999E-2</v>
      </c>
    </row>
    <row r="2514" spans="2:10">
      <c r="B2514" s="240" t="s">
        <v>86</v>
      </c>
      <c r="C2514" s="240">
        <v>532</v>
      </c>
      <c r="D2514" s="240" t="s">
        <v>120</v>
      </c>
      <c r="E2514" s="240">
        <v>0.42</v>
      </c>
      <c r="F2514" s="240">
        <v>-1.9</v>
      </c>
      <c r="G2514" s="240">
        <v>681.59</v>
      </c>
      <c r="H2514" s="240">
        <v>2.948</v>
      </c>
      <c r="I2514" s="240">
        <v>0.39200000000000002</v>
      </c>
      <c r="J2514" s="240">
        <v>8.9999999999999993E-3</v>
      </c>
    </row>
    <row r="2515" spans="2:10">
      <c r="B2515" s="240" t="s">
        <v>86</v>
      </c>
      <c r="C2515" s="240">
        <v>532</v>
      </c>
      <c r="D2515" s="240" t="s">
        <v>121</v>
      </c>
      <c r="E2515" s="240">
        <v>-0.54</v>
      </c>
      <c r="F2515" s="240">
        <v>-1.94</v>
      </c>
      <c r="G2515" s="240">
        <v>604.27</v>
      </c>
      <c r="H2515" s="240">
        <v>2.9980000000000002</v>
      </c>
      <c r="I2515" s="240">
        <v>-1.1020000000000001</v>
      </c>
      <c r="J2515" s="240">
        <v>8.9999999999999993E-3</v>
      </c>
    </row>
    <row r="2516" spans="2:10">
      <c r="B2516" s="240" t="s">
        <v>86</v>
      </c>
      <c r="C2516" s="240">
        <v>532</v>
      </c>
      <c r="D2516" s="240" t="s">
        <v>122</v>
      </c>
      <c r="E2516" s="240">
        <v>0.3</v>
      </c>
      <c r="F2516" s="240">
        <v>-2.06</v>
      </c>
      <c r="G2516" s="240">
        <v>681.53</v>
      </c>
      <c r="H2516" s="240">
        <v>3.194</v>
      </c>
      <c r="I2516" s="240">
        <v>0.21099999999999999</v>
      </c>
      <c r="J2516" s="240">
        <v>1.0999999999999999E-2</v>
      </c>
    </row>
    <row r="2517" spans="2:10">
      <c r="B2517" s="240" t="s">
        <v>86</v>
      </c>
      <c r="C2517" s="240">
        <v>532</v>
      </c>
      <c r="D2517" s="240" t="s">
        <v>123</v>
      </c>
      <c r="E2517" s="240">
        <v>0.22</v>
      </c>
      <c r="F2517" s="240">
        <v>1.33</v>
      </c>
      <c r="G2517" s="240">
        <v>479.59</v>
      </c>
      <c r="H2517" s="240">
        <v>-2.141</v>
      </c>
      <c r="I2517" s="240">
        <v>-8.5000000000000006E-2</v>
      </c>
      <c r="J2517" s="240">
        <v>3.0000000000000001E-3</v>
      </c>
    </row>
    <row r="2518" spans="2:10">
      <c r="B2518" s="240" t="s">
        <v>86</v>
      </c>
      <c r="C2518" s="240">
        <v>532</v>
      </c>
      <c r="D2518" s="240" t="s">
        <v>124</v>
      </c>
      <c r="E2518" s="240">
        <v>1.3</v>
      </c>
      <c r="F2518" s="240">
        <v>1.53</v>
      </c>
      <c r="G2518" s="240">
        <v>556.97</v>
      </c>
      <c r="H2518" s="240">
        <v>-2.4380000000000002</v>
      </c>
      <c r="I2518" s="240">
        <v>1.591</v>
      </c>
      <c r="J2518" s="240">
        <v>1E-3</v>
      </c>
    </row>
    <row r="2519" spans="2:10">
      <c r="B2519" s="240" t="s">
        <v>86</v>
      </c>
      <c r="C2519" s="240">
        <v>532</v>
      </c>
      <c r="D2519" s="240" t="s">
        <v>125</v>
      </c>
      <c r="E2519" s="240">
        <v>0.34</v>
      </c>
      <c r="F2519" s="240">
        <v>1.49</v>
      </c>
      <c r="G2519" s="240">
        <v>479.64</v>
      </c>
      <c r="H2519" s="240">
        <v>-2.3879999999999999</v>
      </c>
      <c r="I2519" s="240">
        <v>9.7000000000000003E-2</v>
      </c>
      <c r="J2519" s="240">
        <v>1E-3</v>
      </c>
    </row>
    <row r="2520" spans="2:10">
      <c r="B2520" s="240" t="s">
        <v>86</v>
      </c>
      <c r="C2520" s="240">
        <v>532</v>
      </c>
      <c r="D2520" s="240" t="s">
        <v>126</v>
      </c>
      <c r="E2520" s="240">
        <v>1.18</v>
      </c>
      <c r="F2520" s="240">
        <v>1.37</v>
      </c>
      <c r="G2520" s="240">
        <v>556.91</v>
      </c>
      <c r="H2520" s="240">
        <v>-2.1920000000000002</v>
      </c>
      <c r="I2520" s="240">
        <v>1.409</v>
      </c>
      <c r="J2520" s="240">
        <v>3.0000000000000001E-3</v>
      </c>
    </row>
    <row r="2521" spans="2:10">
      <c r="B2521" s="240" t="s">
        <v>86</v>
      </c>
      <c r="C2521" s="240">
        <v>532</v>
      </c>
      <c r="D2521" s="240" t="s">
        <v>127</v>
      </c>
      <c r="E2521" s="240">
        <v>0.45</v>
      </c>
      <c r="F2521" s="240">
        <v>1.63</v>
      </c>
      <c r="G2521" s="240">
        <v>479.7</v>
      </c>
      <c r="H2521" s="240">
        <v>-2.605</v>
      </c>
      <c r="I2521" s="240">
        <v>0.25600000000000001</v>
      </c>
      <c r="J2521" s="240">
        <v>0</v>
      </c>
    </row>
    <row r="2522" spans="2:10">
      <c r="B2522" s="240" t="s">
        <v>86</v>
      </c>
      <c r="C2522" s="240">
        <v>532</v>
      </c>
      <c r="D2522" s="240" t="s">
        <v>128</v>
      </c>
      <c r="E2522" s="240">
        <v>1.54</v>
      </c>
      <c r="F2522" s="240">
        <v>1.83</v>
      </c>
      <c r="G2522" s="240">
        <v>557.08000000000004</v>
      </c>
      <c r="H2522" s="240">
        <v>-2.9020000000000001</v>
      </c>
      <c r="I2522" s="240">
        <v>1.9319999999999999</v>
      </c>
      <c r="J2522" s="240">
        <v>-2E-3</v>
      </c>
    </row>
    <row r="2523" spans="2:10">
      <c r="B2523" s="240" t="s">
        <v>86</v>
      </c>
      <c r="C2523" s="240">
        <v>532</v>
      </c>
      <c r="D2523" s="240" t="s">
        <v>129</v>
      </c>
      <c r="E2523" s="240">
        <v>0.57999999999999996</v>
      </c>
      <c r="F2523" s="240">
        <v>1.79</v>
      </c>
      <c r="G2523" s="240">
        <v>479.75</v>
      </c>
      <c r="H2523" s="240">
        <v>-2.851</v>
      </c>
      <c r="I2523" s="240">
        <v>0.438</v>
      </c>
      <c r="J2523" s="240">
        <v>-2E-3</v>
      </c>
    </row>
    <row r="2524" spans="2:10">
      <c r="B2524" s="240" t="s">
        <v>86</v>
      </c>
      <c r="C2524" s="240">
        <v>532</v>
      </c>
      <c r="D2524" s="240" t="s">
        <v>130</v>
      </c>
      <c r="E2524" s="240">
        <v>1.41</v>
      </c>
      <c r="F2524" s="240">
        <v>1.67</v>
      </c>
      <c r="G2524" s="240">
        <v>557.02</v>
      </c>
      <c r="H2524" s="240">
        <v>-2.6549999999999998</v>
      </c>
      <c r="I2524" s="240">
        <v>1.75</v>
      </c>
      <c r="J2524" s="240">
        <v>0</v>
      </c>
    </row>
    <row r="2525" spans="2:10">
      <c r="B2525" s="240" t="s">
        <v>86</v>
      </c>
      <c r="C2525" s="240">
        <v>532</v>
      </c>
      <c r="D2525" s="240" t="s">
        <v>131</v>
      </c>
      <c r="E2525" s="240">
        <v>-1.44</v>
      </c>
      <c r="F2525" s="240">
        <v>-0.83</v>
      </c>
      <c r="G2525" s="240">
        <v>467.41</v>
      </c>
      <c r="H2525" s="240">
        <v>1.2390000000000001</v>
      </c>
      <c r="I2525" s="240">
        <v>-2.5630000000000002</v>
      </c>
      <c r="J2525" s="240">
        <v>8.0000000000000002E-3</v>
      </c>
    </row>
    <row r="2526" spans="2:10">
      <c r="B2526" s="240" t="s">
        <v>86</v>
      </c>
      <c r="C2526" s="240">
        <v>532</v>
      </c>
      <c r="D2526" s="240" t="s">
        <v>132</v>
      </c>
      <c r="E2526" s="240">
        <v>-1.3</v>
      </c>
      <c r="F2526" s="240">
        <v>-0.11</v>
      </c>
      <c r="G2526" s="240">
        <v>435.94</v>
      </c>
      <c r="H2526" s="240">
        <v>9.5000000000000001E-2</v>
      </c>
      <c r="I2526" s="240">
        <v>-2.375</v>
      </c>
      <c r="J2526" s="240">
        <v>7.0000000000000001E-3</v>
      </c>
    </row>
    <row r="2527" spans="2:10">
      <c r="B2527" s="240" t="s">
        <v>86</v>
      </c>
      <c r="C2527" s="240">
        <v>532</v>
      </c>
      <c r="D2527" s="240" t="s">
        <v>133</v>
      </c>
      <c r="E2527" s="240">
        <v>-1.52</v>
      </c>
      <c r="F2527" s="240">
        <v>-0.91</v>
      </c>
      <c r="G2527" s="240">
        <v>467.38</v>
      </c>
      <c r="H2527" s="240">
        <v>1.3779999999999999</v>
      </c>
      <c r="I2527" s="240">
        <v>-2.6659999999999999</v>
      </c>
      <c r="J2527" s="240">
        <v>8.9999999999999993E-3</v>
      </c>
    </row>
    <row r="2528" spans="2:10">
      <c r="B2528" s="240" t="s">
        <v>86</v>
      </c>
      <c r="C2528" s="240">
        <v>532</v>
      </c>
      <c r="D2528" s="240" t="s">
        <v>134</v>
      </c>
      <c r="E2528" s="240">
        <v>-1.23</v>
      </c>
      <c r="F2528" s="240">
        <v>-0.02</v>
      </c>
      <c r="G2528" s="240">
        <v>435.97</v>
      </c>
      <c r="H2528" s="240">
        <v>-4.3999999999999997E-2</v>
      </c>
      <c r="I2528" s="240">
        <v>-2.2719999999999998</v>
      </c>
      <c r="J2528" s="240">
        <v>6.0000000000000001E-3</v>
      </c>
    </row>
    <row r="2529" spans="2:10">
      <c r="B2529" s="240" t="s">
        <v>86</v>
      </c>
      <c r="C2529" s="240">
        <v>532</v>
      </c>
      <c r="D2529" s="240" t="s">
        <v>135</v>
      </c>
      <c r="E2529" s="240">
        <v>-1.03</v>
      </c>
      <c r="F2529" s="240">
        <v>-0.3</v>
      </c>
      <c r="G2529" s="240">
        <v>467.61</v>
      </c>
      <c r="H2529" s="240">
        <v>0.41699999999999998</v>
      </c>
      <c r="I2529" s="240">
        <v>-1.9570000000000001</v>
      </c>
      <c r="J2529" s="240">
        <v>2E-3</v>
      </c>
    </row>
    <row r="2530" spans="2:10">
      <c r="B2530" s="240" t="s">
        <v>86</v>
      </c>
      <c r="C2530" s="240">
        <v>532</v>
      </c>
      <c r="D2530" s="240" t="s">
        <v>136</v>
      </c>
      <c r="E2530" s="240">
        <v>-0.88</v>
      </c>
      <c r="F2530" s="240">
        <v>0.42</v>
      </c>
      <c r="G2530" s="240">
        <v>436.13</v>
      </c>
      <c r="H2530" s="240">
        <v>-0.72699999999999998</v>
      </c>
      <c r="I2530" s="240">
        <v>-1.7689999999999999</v>
      </c>
      <c r="J2530" s="240">
        <v>1E-3</v>
      </c>
    </row>
    <row r="2531" spans="2:10">
      <c r="B2531" s="240" t="s">
        <v>86</v>
      </c>
      <c r="C2531" s="240">
        <v>532</v>
      </c>
      <c r="D2531" s="240" t="s">
        <v>137</v>
      </c>
      <c r="E2531" s="240">
        <v>-1.1000000000000001</v>
      </c>
      <c r="F2531" s="240">
        <v>-0.39</v>
      </c>
      <c r="G2531" s="240">
        <v>467.57</v>
      </c>
      <c r="H2531" s="240">
        <v>0.55600000000000005</v>
      </c>
      <c r="I2531" s="240">
        <v>-2.06</v>
      </c>
      <c r="J2531" s="240">
        <v>3.0000000000000001E-3</v>
      </c>
    </row>
    <row r="2532" spans="2:10">
      <c r="B2532" s="240" t="s">
        <v>86</v>
      </c>
      <c r="C2532" s="240">
        <v>532</v>
      </c>
      <c r="D2532" s="240" t="s">
        <v>138</v>
      </c>
      <c r="E2532" s="240">
        <v>-0.81</v>
      </c>
      <c r="F2532" s="240">
        <v>0.51</v>
      </c>
      <c r="G2532" s="240">
        <v>436.17</v>
      </c>
      <c r="H2532" s="240">
        <v>-0.86599999999999999</v>
      </c>
      <c r="I2532" s="240">
        <v>-1.6659999999999999</v>
      </c>
      <c r="J2532" s="240">
        <v>0</v>
      </c>
    </row>
    <row r="2533" spans="2:10">
      <c r="B2533" s="240" t="s">
        <v>86</v>
      </c>
      <c r="C2533" s="240">
        <v>532</v>
      </c>
      <c r="D2533" s="240" t="s">
        <v>139</v>
      </c>
      <c r="E2533" s="240">
        <v>-0.35</v>
      </c>
      <c r="F2533" s="240">
        <v>-1.43</v>
      </c>
      <c r="G2533" s="240">
        <v>594.41</v>
      </c>
      <c r="H2533" s="240">
        <v>2.2269999999999999</v>
      </c>
      <c r="I2533" s="240">
        <v>-0.82799999999999996</v>
      </c>
      <c r="J2533" s="240">
        <v>7.0000000000000001E-3</v>
      </c>
    </row>
    <row r="2534" spans="2:10">
      <c r="B2534" s="240" t="s">
        <v>86</v>
      </c>
      <c r="C2534" s="240">
        <v>532</v>
      </c>
      <c r="D2534" s="240" t="s">
        <v>140</v>
      </c>
      <c r="E2534" s="240">
        <v>0.74</v>
      </c>
      <c r="F2534" s="240">
        <v>-1.24</v>
      </c>
      <c r="G2534" s="240">
        <v>671.79</v>
      </c>
      <c r="H2534" s="240">
        <v>1.93</v>
      </c>
      <c r="I2534" s="240">
        <v>0.84799999999999998</v>
      </c>
      <c r="J2534" s="240">
        <v>5.0000000000000001E-3</v>
      </c>
    </row>
    <row r="2535" spans="2:10">
      <c r="B2535" s="240" t="s">
        <v>86</v>
      </c>
      <c r="C2535" s="240">
        <v>532</v>
      </c>
      <c r="D2535" s="240" t="s">
        <v>141</v>
      </c>
      <c r="E2535" s="240">
        <v>-0.22</v>
      </c>
      <c r="F2535" s="240">
        <v>-1.28</v>
      </c>
      <c r="G2535" s="240">
        <v>594.47</v>
      </c>
      <c r="H2535" s="240">
        <v>1.98</v>
      </c>
      <c r="I2535" s="240">
        <v>-0.64600000000000002</v>
      </c>
      <c r="J2535" s="240">
        <v>5.0000000000000001E-3</v>
      </c>
    </row>
    <row r="2536" spans="2:10">
      <c r="B2536" s="240" t="s">
        <v>86</v>
      </c>
      <c r="C2536" s="240">
        <v>532</v>
      </c>
      <c r="D2536" s="240" t="s">
        <v>142</v>
      </c>
      <c r="E2536" s="240">
        <v>0.61</v>
      </c>
      <c r="F2536" s="240">
        <v>-1.4</v>
      </c>
      <c r="G2536" s="240">
        <v>671.73</v>
      </c>
      <c r="H2536" s="240">
        <v>2.1760000000000002</v>
      </c>
      <c r="I2536" s="240">
        <v>0.66600000000000004</v>
      </c>
      <c r="J2536" s="240">
        <v>7.0000000000000001E-3</v>
      </c>
    </row>
    <row r="2537" spans="2:10">
      <c r="B2537" s="240" t="s">
        <v>86</v>
      </c>
      <c r="C2537" s="240">
        <v>532</v>
      </c>
      <c r="D2537" s="240" t="s">
        <v>143</v>
      </c>
      <c r="E2537" s="240">
        <v>-0.57999999999999996</v>
      </c>
      <c r="F2537" s="240">
        <v>-1.73</v>
      </c>
      <c r="G2537" s="240">
        <v>594.29999999999995</v>
      </c>
      <c r="H2537" s="240">
        <v>2.69</v>
      </c>
      <c r="I2537" s="240">
        <v>-1.169</v>
      </c>
      <c r="J2537" s="240">
        <v>0.01</v>
      </c>
    </row>
    <row r="2538" spans="2:10">
      <c r="B2538" s="240" t="s">
        <v>86</v>
      </c>
      <c r="C2538" s="240">
        <v>532</v>
      </c>
      <c r="D2538" s="240" t="s">
        <v>144</v>
      </c>
      <c r="E2538" s="240">
        <v>0.5</v>
      </c>
      <c r="F2538" s="240">
        <v>-1.54</v>
      </c>
      <c r="G2538" s="240">
        <v>671.68</v>
      </c>
      <c r="H2538" s="240">
        <v>2.3929999999999998</v>
      </c>
      <c r="I2538" s="240">
        <v>0.50700000000000001</v>
      </c>
      <c r="J2538" s="240">
        <v>8.0000000000000002E-3</v>
      </c>
    </row>
    <row r="2539" spans="2:10">
      <c r="B2539" s="240" t="s">
        <v>86</v>
      </c>
      <c r="C2539" s="240">
        <v>532</v>
      </c>
      <c r="D2539" s="240" t="s">
        <v>145</v>
      </c>
      <c r="E2539" s="240">
        <v>-0.46</v>
      </c>
      <c r="F2539" s="240">
        <v>-1.57</v>
      </c>
      <c r="G2539" s="240">
        <v>594.36</v>
      </c>
      <c r="H2539" s="240">
        <v>2.4430000000000001</v>
      </c>
      <c r="I2539" s="240">
        <v>-0.98699999999999999</v>
      </c>
      <c r="J2539" s="240">
        <v>8.0000000000000002E-3</v>
      </c>
    </row>
    <row r="2540" spans="2:10">
      <c r="B2540" s="240" t="s">
        <v>86</v>
      </c>
      <c r="C2540" s="240">
        <v>532</v>
      </c>
      <c r="D2540" s="240" t="s">
        <v>146</v>
      </c>
      <c r="E2540" s="240">
        <v>0.38</v>
      </c>
      <c r="F2540" s="240">
        <v>-1.69</v>
      </c>
      <c r="G2540" s="240">
        <v>671.62</v>
      </c>
      <c r="H2540" s="240">
        <v>2.6389999999999998</v>
      </c>
      <c r="I2540" s="240">
        <v>0.32500000000000001</v>
      </c>
      <c r="J2540" s="240">
        <v>0.01</v>
      </c>
    </row>
    <row r="2541" spans="2:10">
      <c r="B2541" s="240" t="s">
        <v>86</v>
      </c>
      <c r="C2541" s="240">
        <v>532</v>
      </c>
      <c r="D2541" s="240" t="s">
        <v>147</v>
      </c>
      <c r="E2541" s="240">
        <v>0.21</v>
      </c>
      <c r="F2541" s="240">
        <v>-0.26</v>
      </c>
      <c r="G2541" s="240">
        <v>822.83</v>
      </c>
      <c r="H2541" s="240">
        <v>0.34499999999999997</v>
      </c>
      <c r="I2541" s="240">
        <v>-0.28199999999999997</v>
      </c>
      <c r="J2541" s="240">
        <v>7.0000000000000001E-3</v>
      </c>
    </row>
    <row r="2542" spans="2:10">
      <c r="B2542" s="240" t="s">
        <v>86</v>
      </c>
      <c r="C2542" s="240">
        <v>532</v>
      </c>
      <c r="D2542" s="240" t="s">
        <v>148</v>
      </c>
      <c r="E2542" s="240">
        <v>1.39</v>
      </c>
      <c r="F2542" s="240">
        <v>-0.21</v>
      </c>
      <c r="G2542" s="240">
        <v>900.12</v>
      </c>
      <c r="H2542" s="240">
        <v>0.28199999999999997</v>
      </c>
      <c r="I2542" s="240">
        <v>1.534</v>
      </c>
      <c r="J2542" s="240">
        <v>7.0000000000000001E-3</v>
      </c>
    </row>
    <row r="2543" spans="2:10">
      <c r="B2543" s="240" t="s">
        <v>86</v>
      </c>
      <c r="C2543" s="240">
        <v>532</v>
      </c>
      <c r="D2543" s="240" t="s">
        <v>149</v>
      </c>
      <c r="E2543" s="240">
        <v>0.68</v>
      </c>
      <c r="F2543" s="240">
        <v>-0.79</v>
      </c>
      <c r="G2543" s="240">
        <v>876.72</v>
      </c>
      <c r="H2543" s="240">
        <v>1.1599999999999999</v>
      </c>
      <c r="I2543" s="240">
        <v>0.45100000000000001</v>
      </c>
      <c r="J2543" s="240">
        <v>8.0000000000000002E-3</v>
      </c>
    </row>
    <row r="2544" spans="2:10">
      <c r="B2544" s="240" t="s">
        <v>86</v>
      </c>
      <c r="C2544" s="240">
        <v>532</v>
      </c>
      <c r="D2544" s="240" t="s">
        <v>150</v>
      </c>
      <c r="E2544" s="240">
        <v>0.93</v>
      </c>
      <c r="F2544" s="240">
        <v>0.32</v>
      </c>
      <c r="G2544" s="240">
        <v>846.24</v>
      </c>
      <c r="H2544" s="240">
        <v>-0.53300000000000003</v>
      </c>
      <c r="I2544" s="240">
        <v>0.80200000000000005</v>
      </c>
      <c r="J2544" s="240">
        <v>5.0000000000000001E-3</v>
      </c>
    </row>
    <row r="2545" spans="2:10">
      <c r="B2545" s="240" t="s">
        <v>86</v>
      </c>
      <c r="C2545" s="240">
        <v>532</v>
      </c>
      <c r="D2545" s="240" t="s">
        <v>151</v>
      </c>
      <c r="E2545" s="240">
        <v>2.5299999999999998</v>
      </c>
      <c r="F2545" s="240">
        <v>0.92</v>
      </c>
      <c r="G2545" s="240">
        <v>716.7</v>
      </c>
      <c r="H2545" s="240">
        <v>1.8120000000000001</v>
      </c>
      <c r="I2545" s="240">
        <v>3.6179999999999999</v>
      </c>
      <c r="J2545" s="240">
        <v>1.2999999999999999E-2</v>
      </c>
    </row>
    <row r="2546" spans="2:10">
      <c r="B2546" s="240" t="s">
        <v>86</v>
      </c>
      <c r="C2546" s="240">
        <v>532</v>
      </c>
      <c r="D2546" s="240" t="s">
        <v>152</v>
      </c>
      <c r="E2546" s="240">
        <v>-1.65</v>
      </c>
      <c r="F2546" s="240">
        <v>-1.19</v>
      </c>
      <c r="G2546" s="240">
        <v>444.59</v>
      </c>
      <c r="H2546" s="240">
        <v>-1.468</v>
      </c>
      <c r="I2546" s="240">
        <v>-2.9689999999999999</v>
      </c>
      <c r="J2546" s="240">
        <v>-4.0000000000000001E-3</v>
      </c>
    </row>
    <row r="2547" spans="2:10">
      <c r="B2547" s="240" t="s">
        <v>86</v>
      </c>
      <c r="C2547" s="240">
        <v>532</v>
      </c>
      <c r="D2547" s="240" t="s">
        <v>153</v>
      </c>
      <c r="E2547" s="240">
        <v>1.87</v>
      </c>
      <c r="F2547" s="240">
        <v>1.64</v>
      </c>
      <c r="G2547" s="240">
        <v>677.5</v>
      </c>
      <c r="H2547" s="240">
        <v>2.9510000000000001</v>
      </c>
      <c r="I2547" s="240">
        <v>2.5049999999999999</v>
      </c>
      <c r="J2547" s="240">
        <v>1.4E-2</v>
      </c>
    </row>
    <row r="2548" spans="2:10">
      <c r="B2548" s="240" t="s">
        <v>86</v>
      </c>
      <c r="C2548" s="240">
        <v>532</v>
      </c>
      <c r="D2548" s="240" t="s">
        <v>154</v>
      </c>
      <c r="E2548" s="240">
        <v>-0.99</v>
      </c>
      <c r="F2548" s="240">
        <v>-1.91</v>
      </c>
      <c r="G2548" s="240">
        <v>483.79</v>
      </c>
      <c r="H2548" s="240">
        <v>-2.6080000000000001</v>
      </c>
      <c r="I2548" s="240">
        <v>-1.8560000000000001</v>
      </c>
      <c r="J2548" s="240">
        <v>-5.0000000000000001E-3</v>
      </c>
    </row>
    <row r="2549" spans="2:10">
      <c r="B2549" s="240" t="s">
        <v>86</v>
      </c>
      <c r="C2549" s="240">
        <v>532</v>
      </c>
      <c r="D2549" s="240" t="s">
        <v>155</v>
      </c>
      <c r="E2549" s="240">
        <v>4.71</v>
      </c>
      <c r="F2549" s="240">
        <v>2.44</v>
      </c>
      <c r="G2549" s="240">
        <v>836.65</v>
      </c>
      <c r="H2549" s="240">
        <v>4.1920000000000002</v>
      </c>
      <c r="I2549" s="240">
        <v>7.133</v>
      </c>
      <c r="J2549" s="240">
        <v>2.5000000000000001E-2</v>
      </c>
    </row>
    <row r="2550" spans="2:10">
      <c r="B2550" s="240" t="s">
        <v>86</v>
      </c>
      <c r="C2550" s="240">
        <v>532</v>
      </c>
      <c r="D2550" s="240" t="s">
        <v>156</v>
      </c>
      <c r="E2550" s="240">
        <v>-3.83</v>
      </c>
      <c r="F2550" s="240">
        <v>-2.71</v>
      </c>
      <c r="G2550" s="240">
        <v>324.64</v>
      </c>
      <c r="H2550" s="240">
        <v>-3.8490000000000002</v>
      </c>
      <c r="I2550" s="240">
        <v>-6.4850000000000003</v>
      </c>
      <c r="J2550" s="240">
        <v>-1.6E-2</v>
      </c>
    </row>
    <row r="2551" spans="2:10">
      <c r="B2551" s="240" t="s">
        <v>86</v>
      </c>
      <c r="C2551" s="240">
        <v>532</v>
      </c>
      <c r="D2551" s="240" t="s">
        <v>157</v>
      </c>
      <c r="E2551" s="240">
        <v>2.97</v>
      </c>
      <c r="F2551" s="240">
        <v>4.05</v>
      </c>
      <c r="G2551" s="240">
        <v>736.05</v>
      </c>
      <c r="H2551" s="240">
        <v>6.7389999999999999</v>
      </c>
      <c r="I2551" s="240">
        <v>4.2210000000000001</v>
      </c>
      <c r="J2551" s="240">
        <v>2.7E-2</v>
      </c>
    </row>
    <row r="2552" spans="2:10">
      <c r="B2552" s="240" t="s">
        <v>86</v>
      </c>
      <c r="C2552" s="240">
        <v>532</v>
      </c>
      <c r="D2552" s="240" t="s">
        <v>158</v>
      </c>
      <c r="E2552" s="240">
        <v>-2.09</v>
      </c>
      <c r="F2552" s="240">
        <v>-4.32</v>
      </c>
      <c r="G2552" s="240">
        <v>425.24</v>
      </c>
      <c r="H2552" s="240">
        <v>-6.3959999999999999</v>
      </c>
      <c r="I2552" s="240">
        <v>-3.573</v>
      </c>
      <c r="J2552" s="240">
        <v>-1.7999999999999999E-2</v>
      </c>
    </row>
    <row r="2553" spans="2:10">
      <c r="B2553" s="240" t="s">
        <v>86</v>
      </c>
      <c r="C2553" s="240">
        <v>534</v>
      </c>
      <c r="D2553" s="240" t="s">
        <v>87</v>
      </c>
      <c r="E2553" s="240">
        <v>-16.07</v>
      </c>
      <c r="F2553" s="240">
        <v>-0.96</v>
      </c>
      <c r="G2553" s="240">
        <v>-434.4</v>
      </c>
      <c r="H2553" s="240">
        <v>1.7170000000000001</v>
      </c>
      <c r="I2553" s="240">
        <v>-30.265999999999998</v>
      </c>
      <c r="J2553" s="240">
        <v>2.3E-2</v>
      </c>
    </row>
    <row r="2554" spans="2:10">
      <c r="B2554" s="240" t="s">
        <v>86</v>
      </c>
      <c r="C2554" s="240">
        <v>534</v>
      </c>
      <c r="D2554" s="240" t="s">
        <v>88</v>
      </c>
      <c r="E2554" s="240">
        <v>-1.82</v>
      </c>
      <c r="F2554" s="240">
        <v>-4.21</v>
      </c>
      <c r="G2554" s="240">
        <v>74.900000000000006</v>
      </c>
      <c r="H2554" s="240">
        <v>7.7539999999999996</v>
      </c>
      <c r="I2554" s="240">
        <v>-2.8290000000000002</v>
      </c>
      <c r="J2554" s="240">
        <v>1.2E-2</v>
      </c>
    </row>
    <row r="2555" spans="2:10">
      <c r="B2555" s="240" t="s">
        <v>86</v>
      </c>
      <c r="C2555" s="240">
        <v>534</v>
      </c>
      <c r="D2555" s="240" t="s">
        <v>89</v>
      </c>
      <c r="E2555" s="240">
        <v>-12.43</v>
      </c>
      <c r="F2555" s="240">
        <v>0.86</v>
      </c>
      <c r="G2555" s="240">
        <v>-381.91</v>
      </c>
      <c r="H2555" s="240">
        <v>-1.4350000000000001</v>
      </c>
      <c r="I2555" s="240">
        <v>-23.951000000000001</v>
      </c>
      <c r="J2555" s="240">
        <v>-2.1000000000000001E-2</v>
      </c>
    </row>
    <row r="2556" spans="2:10">
      <c r="B2556" s="240" t="s">
        <v>86</v>
      </c>
      <c r="C2556" s="240">
        <v>534</v>
      </c>
      <c r="D2556" s="240" t="s">
        <v>90</v>
      </c>
      <c r="E2556" s="240">
        <v>-3.87</v>
      </c>
      <c r="F2556" s="240">
        <v>-5.24</v>
      </c>
      <c r="G2556" s="240">
        <v>45.53</v>
      </c>
      <c r="H2556" s="240">
        <v>9.5310000000000006</v>
      </c>
      <c r="I2556" s="240">
        <v>-6.39</v>
      </c>
      <c r="J2556" s="240">
        <v>3.6999999999999998E-2</v>
      </c>
    </row>
    <row r="2557" spans="2:10">
      <c r="B2557" s="240" t="s">
        <v>86</v>
      </c>
      <c r="C2557" s="240">
        <v>534</v>
      </c>
      <c r="D2557" s="240" t="s">
        <v>12</v>
      </c>
      <c r="E2557" s="240">
        <v>-10260.64</v>
      </c>
      <c r="F2557" s="240">
        <v>-204.72</v>
      </c>
      <c r="G2557" s="240">
        <v>-226275.32</v>
      </c>
      <c r="H2557" s="240">
        <v>386.03100000000001</v>
      </c>
      <c r="I2557" s="240">
        <v>-19291.526999999998</v>
      </c>
      <c r="J2557" s="240">
        <v>4.6230000000000002</v>
      </c>
    </row>
    <row r="2558" spans="2:10">
      <c r="B2558" s="240" t="s">
        <v>86</v>
      </c>
      <c r="C2558" s="240">
        <v>534</v>
      </c>
      <c r="D2558" s="240" t="s">
        <v>13</v>
      </c>
      <c r="E2558" s="240">
        <v>-1044.6500000000001</v>
      </c>
      <c r="F2558" s="240">
        <v>-2969.87</v>
      </c>
      <c r="G2558" s="240">
        <v>41357.760000000002</v>
      </c>
      <c r="H2558" s="240">
        <v>5413.3519999999999</v>
      </c>
      <c r="I2558" s="240">
        <v>-1615.606</v>
      </c>
      <c r="J2558" s="240">
        <v>6.1420000000000003</v>
      </c>
    </row>
    <row r="2559" spans="2:10">
      <c r="B2559" s="240" t="s">
        <v>86</v>
      </c>
      <c r="C2559" s="240">
        <v>534</v>
      </c>
      <c r="D2559" s="240" t="s">
        <v>14</v>
      </c>
      <c r="E2559" s="240">
        <v>722.6</v>
      </c>
      <c r="F2559" s="240">
        <v>363.39</v>
      </c>
      <c r="G2559" s="240">
        <v>8064.26</v>
      </c>
      <c r="H2559" s="240">
        <v>-626.88099999999997</v>
      </c>
      <c r="I2559" s="240">
        <v>1254.4749999999999</v>
      </c>
      <c r="J2559" s="240">
        <v>-8.8390000000000004</v>
      </c>
    </row>
    <row r="2560" spans="2:10">
      <c r="B2560" s="240" t="s">
        <v>86</v>
      </c>
      <c r="C2560" s="240">
        <v>534</v>
      </c>
      <c r="D2560" s="240" t="s">
        <v>91</v>
      </c>
      <c r="E2560" s="240">
        <v>15.42</v>
      </c>
      <c r="F2560" s="240">
        <v>1.97</v>
      </c>
      <c r="G2560" s="240">
        <v>303.86</v>
      </c>
      <c r="H2560" s="240">
        <v>3.3879999999999999</v>
      </c>
      <c r="I2560" s="240">
        <v>28.673999999999999</v>
      </c>
      <c r="J2560" s="240">
        <v>4.7E-2</v>
      </c>
    </row>
    <row r="2561" spans="2:10">
      <c r="B2561" s="240" t="s">
        <v>86</v>
      </c>
      <c r="C2561" s="240">
        <v>534</v>
      </c>
      <c r="D2561" s="240" t="s">
        <v>92</v>
      </c>
      <c r="E2561" s="240">
        <v>5.43</v>
      </c>
      <c r="F2561" s="240">
        <v>5.71</v>
      </c>
      <c r="G2561" s="240">
        <v>57.27</v>
      </c>
      <c r="H2561" s="240">
        <v>10.154</v>
      </c>
      <c r="I2561" s="240">
        <v>9.3030000000000008</v>
      </c>
      <c r="J2561" s="240">
        <v>5.8000000000000003E-2</v>
      </c>
    </row>
    <row r="2562" spans="2:10">
      <c r="B2562" s="240" t="s">
        <v>86</v>
      </c>
      <c r="C2562" s="240">
        <v>534</v>
      </c>
      <c r="D2562" s="240" t="s">
        <v>93</v>
      </c>
      <c r="E2562" s="240">
        <v>39.619999999999997</v>
      </c>
      <c r="F2562" s="240">
        <v>5.1100000000000003</v>
      </c>
      <c r="G2562" s="240">
        <v>705.08</v>
      </c>
      <c r="H2562" s="240">
        <v>8.7710000000000008</v>
      </c>
      <c r="I2562" s="240">
        <v>73.501000000000005</v>
      </c>
      <c r="J2562" s="240">
        <v>0.121</v>
      </c>
    </row>
    <row r="2563" spans="2:10">
      <c r="B2563" s="240" t="s">
        <v>86</v>
      </c>
      <c r="C2563" s="240">
        <v>534</v>
      </c>
      <c r="D2563" s="240" t="s">
        <v>94</v>
      </c>
      <c r="E2563" s="240">
        <v>13.2</v>
      </c>
      <c r="F2563" s="240">
        <v>13.55</v>
      </c>
      <c r="G2563" s="240">
        <v>135.16999999999999</v>
      </c>
      <c r="H2563" s="240">
        <v>23.994</v>
      </c>
      <c r="I2563" s="240">
        <v>22.742999999999999</v>
      </c>
      <c r="J2563" s="240">
        <v>0.14000000000000001</v>
      </c>
    </row>
    <row r="2564" spans="2:10">
      <c r="B2564" s="240" t="s">
        <v>86</v>
      </c>
      <c r="C2564" s="240">
        <v>534</v>
      </c>
      <c r="D2564" s="240" t="s">
        <v>95</v>
      </c>
      <c r="E2564" s="240">
        <v>0.47</v>
      </c>
      <c r="F2564" s="240">
        <v>0.51</v>
      </c>
      <c r="G2564" s="240">
        <v>2149.62</v>
      </c>
      <c r="H2564" s="240">
        <v>-0.44600000000000001</v>
      </c>
      <c r="I2564" s="240">
        <v>-1.347</v>
      </c>
      <c r="J2564" s="240">
        <v>3.5000000000000003E-2</v>
      </c>
    </row>
    <row r="2565" spans="2:10">
      <c r="B2565" s="240" t="s">
        <v>86</v>
      </c>
      <c r="C2565" s="240">
        <v>534</v>
      </c>
      <c r="D2565" s="240" t="s">
        <v>96</v>
      </c>
      <c r="E2565" s="240">
        <v>0.47</v>
      </c>
      <c r="F2565" s="240">
        <v>0.51</v>
      </c>
      <c r="G2565" s="240">
        <v>2149.62</v>
      </c>
      <c r="H2565" s="240">
        <v>-0.44600000000000001</v>
      </c>
      <c r="I2565" s="240">
        <v>-1.347</v>
      </c>
      <c r="J2565" s="240">
        <v>3.5000000000000003E-2</v>
      </c>
    </row>
    <row r="2566" spans="2:10">
      <c r="B2566" s="240" t="s">
        <v>86</v>
      </c>
      <c r="C2566" s="240">
        <v>534</v>
      </c>
      <c r="D2566" s="240" t="s">
        <v>97</v>
      </c>
      <c r="E2566" s="240">
        <v>-3.58</v>
      </c>
      <c r="F2566" s="240">
        <v>-0.02</v>
      </c>
      <c r="G2566" s="240">
        <v>-69.03</v>
      </c>
      <c r="H2566" s="240">
        <v>4.9000000000000002E-2</v>
      </c>
      <c r="I2566" s="240">
        <v>-6.6829999999999998</v>
      </c>
      <c r="J2566" s="240">
        <v>0</v>
      </c>
    </row>
    <row r="2567" spans="2:10">
      <c r="B2567" s="240" t="s">
        <v>86</v>
      </c>
      <c r="C2567" s="240">
        <v>534</v>
      </c>
      <c r="D2567" s="240" t="s">
        <v>98</v>
      </c>
      <c r="E2567" s="240">
        <v>-0.7</v>
      </c>
      <c r="F2567" s="240">
        <v>-1.28</v>
      </c>
      <c r="G2567" s="240">
        <v>10.78</v>
      </c>
      <c r="H2567" s="240">
        <v>2.2509999999999999</v>
      </c>
      <c r="I2567" s="240">
        <v>-1.149</v>
      </c>
      <c r="J2567" s="240">
        <v>6.0000000000000001E-3</v>
      </c>
    </row>
    <row r="2568" spans="2:10">
      <c r="B2568" s="240" t="s">
        <v>86</v>
      </c>
      <c r="C2568" s="240">
        <v>534</v>
      </c>
      <c r="D2568" s="240" t="s">
        <v>99</v>
      </c>
      <c r="E2568" s="240">
        <v>-19.73</v>
      </c>
      <c r="F2568" s="240">
        <v>-1.73</v>
      </c>
      <c r="G2568" s="240">
        <v>1668.65</v>
      </c>
      <c r="H2568" s="240">
        <v>3.6459999999999999</v>
      </c>
      <c r="I2568" s="240">
        <v>-39.145000000000003</v>
      </c>
      <c r="J2568" s="240">
        <v>6.2E-2</v>
      </c>
    </row>
    <row r="2569" spans="2:10">
      <c r="B2569" s="240" t="s">
        <v>86</v>
      </c>
      <c r="C2569" s="240">
        <v>534</v>
      </c>
      <c r="D2569" s="240" t="s">
        <v>100</v>
      </c>
      <c r="E2569" s="240">
        <v>-18.64</v>
      </c>
      <c r="F2569" s="240">
        <v>0.79</v>
      </c>
      <c r="G2569" s="240">
        <v>1623.72</v>
      </c>
      <c r="H2569" s="240">
        <v>-1.006</v>
      </c>
      <c r="I2569" s="240">
        <v>-37.448</v>
      </c>
      <c r="J2569" s="240">
        <v>5.5E-2</v>
      </c>
    </row>
    <row r="2570" spans="2:10">
      <c r="B2570" s="240" t="s">
        <v>86</v>
      </c>
      <c r="C2570" s="240">
        <v>534</v>
      </c>
      <c r="D2570" s="240" t="s">
        <v>101</v>
      </c>
      <c r="E2570" s="240">
        <v>-20.350000000000001</v>
      </c>
      <c r="F2570" s="240">
        <v>-2.04</v>
      </c>
      <c r="G2570" s="240">
        <v>1659.84</v>
      </c>
      <c r="H2570" s="240">
        <v>4.1790000000000003</v>
      </c>
      <c r="I2570" s="240">
        <v>-40.213999999999999</v>
      </c>
      <c r="J2570" s="240">
        <v>7.0000000000000007E-2</v>
      </c>
    </row>
    <row r="2571" spans="2:10">
      <c r="B2571" s="240" t="s">
        <v>86</v>
      </c>
      <c r="C2571" s="240">
        <v>534</v>
      </c>
      <c r="D2571" s="240" t="s">
        <v>102</v>
      </c>
      <c r="E2571" s="240">
        <v>-18.03</v>
      </c>
      <c r="F2571" s="240">
        <v>1.1000000000000001</v>
      </c>
      <c r="G2571" s="240">
        <v>1632.52</v>
      </c>
      <c r="H2571" s="240">
        <v>-1.5389999999999999</v>
      </c>
      <c r="I2571" s="240">
        <v>-36.380000000000003</v>
      </c>
      <c r="J2571" s="240">
        <v>4.8000000000000001E-2</v>
      </c>
    </row>
    <row r="2572" spans="2:10">
      <c r="B2572" s="240" t="s">
        <v>86</v>
      </c>
      <c r="C2572" s="240">
        <v>534</v>
      </c>
      <c r="D2572" s="240" t="s">
        <v>103</v>
      </c>
      <c r="E2572" s="240">
        <v>-16.09</v>
      </c>
      <c r="F2572" s="240">
        <v>0.09</v>
      </c>
      <c r="G2572" s="240">
        <v>1721.14</v>
      </c>
      <c r="H2572" s="240">
        <v>0.495</v>
      </c>
      <c r="I2572" s="240">
        <v>-32.83</v>
      </c>
      <c r="J2572" s="240">
        <v>1.7999999999999999E-2</v>
      </c>
    </row>
    <row r="2573" spans="2:10">
      <c r="B2573" s="240" t="s">
        <v>86</v>
      </c>
      <c r="C2573" s="240">
        <v>534</v>
      </c>
      <c r="D2573" s="240" t="s">
        <v>104</v>
      </c>
      <c r="E2573" s="240">
        <v>-15</v>
      </c>
      <c r="F2573" s="240">
        <v>2.62</v>
      </c>
      <c r="G2573" s="240">
        <v>1676.21</v>
      </c>
      <c r="H2573" s="240">
        <v>-4.157</v>
      </c>
      <c r="I2573" s="240">
        <v>-31.132999999999999</v>
      </c>
      <c r="J2573" s="240">
        <v>1.0999999999999999E-2</v>
      </c>
    </row>
    <row r="2574" spans="2:10">
      <c r="B2574" s="240" t="s">
        <v>86</v>
      </c>
      <c r="C2574" s="240">
        <v>534</v>
      </c>
      <c r="D2574" s="240" t="s">
        <v>105</v>
      </c>
      <c r="E2574" s="240">
        <v>-16.71</v>
      </c>
      <c r="F2574" s="240">
        <v>-0.22</v>
      </c>
      <c r="G2574" s="240">
        <v>1712.34</v>
      </c>
      <c r="H2574" s="240">
        <v>1.028</v>
      </c>
      <c r="I2574" s="240">
        <v>-33.898000000000003</v>
      </c>
      <c r="J2574" s="240">
        <v>2.5000000000000001E-2</v>
      </c>
    </row>
    <row r="2575" spans="2:10">
      <c r="B2575" s="240" t="s">
        <v>86</v>
      </c>
      <c r="C2575" s="240">
        <v>534</v>
      </c>
      <c r="D2575" s="240" t="s">
        <v>106</v>
      </c>
      <c r="E2575" s="240">
        <v>-14.38</v>
      </c>
      <c r="F2575" s="240">
        <v>2.93</v>
      </c>
      <c r="G2575" s="240">
        <v>1685.01</v>
      </c>
      <c r="H2575" s="240">
        <v>-4.6900000000000004</v>
      </c>
      <c r="I2575" s="240">
        <v>-30.065000000000001</v>
      </c>
      <c r="J2575" s="240">
        <v>3.0000000000000001E-3</v>
      </c>
    </row>
    <row r="2576" spans="2:10">
      <c r="B2576" s="240" t="s">
        <v>86</v>
      </c>
      <c r="C2576" s="240">
        <v>534</v>
      </c>
      <c r="D2576" s="240" t="s">
        <v>107</v>
      </c>
      <c r="E2576" s="240">
        <v>19.57</v>
      </c>
      <c r="F2576" s="240">
        <v>0.23</v>
      </c>
      <c r="G2576" s="240">
        <v>2675.52</v>
      </c>
      <c r="H2576" s="240">
        <v>0.114</v>
      </c>
      <c r="I2576" s="240">
        <v>34.753</v>
      </c>
      <c r="J2576" s="240">
        <v>1.4999999999999999E-2</v>
      </c>
    </row>
    <row r="2577" spans="2:10">
      <c r="B2577" s="240" t="s">
        <v>86</v>
      </c>
      <c r="C2577" s="240">
        <v>534</v>
      </c>
      <c r="D2577" s="240" t="s">
        <v>108</v>
      </c>
      <c r="E2577" s="240">
        <v>20.67</v>
      </c>
      <c r="F2577" s="240">
        <v>2.76</v>
      </c>
      <c r="G2577" s="240">
        <v>2630.59</v>
      </c>
      <c r="H2577" s="240">
        <v>-4.5380000000000003</v>
      </c>
      <c r="I2577" s="240">
        <v>36.450000000000003</v>
      </c>
      <c r="J2577" s="240">
        <v>8.0000000000000002E-3</v>
      </c>
    </row>
    <row r="2578" spans="2:10">
      <c r="B2578" s="240" t="s">
        <v>86</v>
      </c>
      <c r="C2578" s="240">
        <v>534</v>
      </c>
      <c r="D2578" s="240" t="s">
        <v>109</v>
      </c>
      <c r="E2578" s="240">
        <v>18.96</v>
      </c>
      <c r="F2578" s="240">
        <v>-0.08</v>
      </c>
      <c r="G2578" s="240">
        <v>2666.71</v>
      </c>
      <c r="H2578" s="240">
        <v>0.64700000000000002</v>
      </c>
      <c r="I2578" s="240">
        <v>33.685000000000002</v>
      </c>
      <c r="J2578" s="240">
        <v>2.3E-2</v>
      </c>
    </row>
    <row r="2579" spans="2:10">
      <c r="B2579" s="240" t="s">
        <v>86</v>
      </c>
      <c r="C2579" s="240">
        <v>534</v>
      </c>
      <c r="D2579" s="240" t="s">
        <v>110</v>
      </c>
      <c r="E2579" s="240">
        <v>21.28</v>
      </c>
      <c r="F2579" s="240">
        <v>3.07</v>
      </c>
      <c r="G2579" s="240">
        <v>2639.39</v>
      </c>
      <c r="H2579" s="240">
        <v>-5.0709999999999997</v>
      </c>
      <c r="I2579" s="240">
        <v>37.518999999999998</v>
      </c>
      <c r="J2579" s="240">
        <v>1E-3</v>
      </c>
    </row>
    <row r="2580" spans="2:10">
      <c r="B2580" s="240" t="s">
        <v>86</v>
      </c>
      <c r="C2580" s="240">
        <v>534</v>
      </c>
      <c r="D2580" s="240" t="s">
        <v>111</v>
      </c>
      <c r="E2580" s="240">
        <v>15.93</v>
      </c>
      <c r="F2580" s="240">
        <v>-1.59</v>
      </c>
      <c r="G2580" s="240">
        <v>2623.03</v>
      </c>
      <c r="H2580" s="240">
        <v>3.266</v>
      </c>
      <c r="I2580" s="240">
        <v>28.437999999999999</v>
      </c>
      <c r="J2580" s="240">
        <v>5.8999999999999997E-2</v>
      </c>
    </row>
    <row r="2581" spans="2:10">
      <c r="B2581" s="240" t="s">
        <v>86</v>
      </c>
      <c r="C2581" s="240">
        <v>534</v>
      </c>
      <c r="D2581" s="240" t="s">
        <v>112</v>
      </c>
      <c r="E2581" s="240">
        <v>17.03</v>
      </c>
      <c r="F2581" s="240">
        <v>0.93</v>
      </c>
      <c r="G2581" s="240">
        <v>2578.1</v>
      </c>
      <c r="H2581" s="240">
        <v>-1.387</v>
      </c>
      <c r="I2581" s="240">
        <v>30.135000000000002</v>
      </c>
      <c r="J2581" s="240">
        <v>5.2999999999999999E-2</v>
      </c>
    </row>
    <row r="2582" spans="2:10">
      <c r="B2582" s="240" t="s">
        <v>86</v>
      </c>
      <c r="C2582" s="240">
        <v>534</v>
      </c>
      <c r="D2582" s="240" t="s">
        <v>113</v>
      </c>
      <c r="E2582" s="240">
        <v>15.32</v>
      </c>
      <c r="F2582" s="240">
        <v>-1.9</v>
      </c>
      <c r="G2582" s="240">
        <v>2614.2199999999998</v>
      </c>
      <c r="H2582" s="240">
        <v>3.7989999999999999</v>
      </c>
      <c r="I2582" s="240">
        <v>27.37</v>
      </c>
      <c r="J2582" s="240">
        <v>6.7000000000000004E-2</v>
      </c>
    </row>
    <row r="2583" spans="2:10">
      <c r="B2583" s="240" t="s">
        <v>86</v>
      </c>
      <c r="C2583" s="240">
        <v>534</v>
      </c>
      <c r="D2583" s="240" t="s">
        <v>114</v>
      </c>
      <c r="E2583" s="240">
        <v>17.64</v>
      </c>
      <c r="F2583" s="240">
        <v>1.24</v>
      </c>
      <c r="G2583" s="240">
        <v>2586.9</v>
      </c>
      <c r="H2583" s="240">
        <v>-1.92</v>
      </c>
      <c r="I2583" s="240">
        <v>31.204000000000001</v>
      </c>
      <c r="J2583" s="240">
        <v>4.4999999999999998E-2</v>
      </c>
    </row>
    <row r="2584" spans="2:10">
      <c r="B2584" s="240" t="s">
        <v>86</v>
      </c>
      <c r="C2584" s="240">
        <v>534</v>
      </c>
      <c r="D2584" s="240" t="s">
        <v>115</v>
      </c>
      <c r="E2584" s="240">
        <v>-6.87</v>
      </c>
      <c r="F2584" s="240">
        <v>-5.27</v>
      </c>
      <c r="G2584" s="240">
        <v>2104.98</v>
      </c>
      <c r="H2584" s="240">
        <v>10.074</v>
      </c>
      <c r="I2584" s="240">
        <v>-14.404999999999999</v>
      </c>
      <c r="J2584" s="240">
        <v>0.06</v>
      </c>
    </row>
    <row r="2585" spans="2:10">
      <c r="B2585" s="240" t="s">
        <v>86</v>
      </c>
      <c r="C2585" s="240">
        <v>534</v>
      </c>
      <c r="D2585" s="240" t="s">
        <v>116</v>
      </c>
      <c r="E2585" s="240">
        <v>2.77</v>
      </c>
      <c r="F2585" s="240">
        <v>-4.6900000000000004</v>
      </c>
      <c r="G2585" s="240">
        <v>2365.62</v>
      </c>
      <c r="H2585" s="240">
        <v>9.0440000000000005</v>
      </c>
      <c r="I2585" s="240">
        <v>3.754</v>
      </c>
      <c r="J2585" s="240">
        <v>4.5999999999999999E-2</v>
      </c>
    </row>
    <row r="2586" spans="2:10">
      <c r="B2586" s="240" t="s">
        <v>86</v>
      </c>
      <c r="C2586" s="240">
        <v>534</v>
      </c>
      <c r="D2586" s="240" t="s">
        <v>117</v>
      </c>
      <c r="E2586" s="240">
        <v>-5.78</v>
      </c>
      <c r="F2586" s="240">
        <v>-4.72</v>
      </c>
      <c r="G2586" s="240">
        <v>2120.7199999999998</v>
      </c>
      <c r="H2586" s="240">
        <v>9.1289999999999996</v>
      </c>
      <c r="I2586" s="240">
        <v>-12.510999999999999</v>
      </c>
      <c r="J2586" s="240">
        <v>4.7E-2</v>
      </c>
    </row>
    <row r="2587" spans="2:10">
      <c r="B2587" s="240" t="s">
        <v>86</v>
      </c>
      <c r="C2587" s="240">
        <v>534</v>
      </c>
      <c r="D2587" s="240" t="s">
        <v>118</v>
      </c>
      <c r="E2587" s="240">
        <v>1.67</v>
      </c>
      <c r="F2587" s="240">
        <v>-5.24</v>
      </c>
      <c r="G2587" s="240">
        <v>2349.87</v>
      </c>
      <c r="H2587" s="240">
        <v>9.9890000000000008</v>
      </c>
      <c r="I2587" s="240">
        <v>1.86</v>
      </c>
      <c r="J2587" s="240">
        <v>5.8999999999999997E-2</v>
      </c>
    </row>
    <row r="2588" spans="2:10">
      <c r="B2588" s="240" t="s">
        <v>86</v>
      </c>
      <c r="C2588" s="240">
        <v>534</v>
      </c>
      <c r="D2588" s="240" t="s">
        <v>119</v>
      </c>
      <c r="E2588" s="240">
        <v>-8.93</v>
      </c>
      <c r="F2588" s="240">
        <v>-6.3</v>
      </c>
      <c r="G2588" s="240">
        <v>2075.61</v>
      </c>
      <c r="H2588" s="240">
        <v>11.851000000000001</v>
      </c>
      <c r="I2588" s="240">
        <v>-17.966000000000001</v>
      </c>
      <c r="J2588" s="240">
        <v>8.5000000000000006E-2</v>
      </c>
    </row>
    <row r="2589" spans="2:10">
      <c r="B2589" s="240" t="s">
        <v>86</v>
      </c>
      <c r="C2589" s="240">
        <v>534</v>
      </c>
      <c r="D2589" s="240" t="s">
        <v>120</v>
      </c>
      <c r="E2589" s="240">
        <v>0.71</v>
      </c>
      <c r="F2589" s="240">
        <v>-5.72</v>
      </c>
      <c r="G2589" s="240">
        <v>2336.25</v>
      </c>
      <c r="H2589" s="240">
        <v>10.821</v>
      </c>
      <c r="I2589" s="240">
        <v>0.19400000000000001</v>
      </c>
      <c r="J2589" s="240">
        <v>7.0999999999999994E-2</v>
      </c>
    </row>
    <row r="2590" spans="2:10">
      <c r="B2590" s="240" t="s">
        <v>86</v>
      </c>
      <c r="C2590" s="240">
        <v>534</v>
      </c>
      <c r="D2590" s="240" t="s">
        <v>121</v>
      </c>
      <c r="E2590" s="240">
        <v>-7.84</v>
      </c>
      <c r="F2590" s="240">
        <v>-5.75</v>
      </c>
      <c r="G2590" s="240">
        <v>2091.36</v>
      </c>
      <c r="H2590" s="240">
        <v>10.904999999999999</v>
      </c>
      <c r="I2590" s="240">
        <v>-16.071000000000002</v>
      </c>
      <c r="J2590" s="240">
        <v>7.1999999999999995E-2</v>
      </c>
    </row>
    <row r="2591" spans="2:10">
      <c r="B2591" s="240" t="s">
        <v>86</v>
      </c>
      <c r="C2591" s="240">
        <v>534</v>
      </c>
      <c r="D2591" s="240" t="s">
        <v>122</v>
      </c>
      <c r="E2591" s="240">
        <v>-0.38</v>
      </c>
      <c r="F2591" s="240">
        <v>-6.27</v>
      </c>
      <c r="G2591" s="240">
        <v>2320.5100000000002</v>
      </c>
      <c r="H2591" s="240">
        <v>11.766</v>
      </c>
      <c r="I2591" s="240">
        <v>-1.7010000000000001</v>
      </c>
      <c r="J2591" s="240">
        <v>8.4000000000000005E-2</v>
      </c>
    </row>
    <row r="2592" spans="2:10">
      <c r="B2592" s="240" t="s">
        <v>86</v>
      </c>
      <c r="C2592" s="240">
        <v>534</v>
      </c>
      <c r="D2592" s="240" t="s">
        <v>123</v>
      </c>
      <c r="E2592" s="240">
        <v>-1.83</v>
      </c>
      <c r="F2592" s="240">
        <v>5.72</v>
      </c>
      <c r="G2592" s="240">
        <v>1933.62</v>
      </c>
      <c r="H2592" s="240">
        <v>-9.9359999999999999</v>
      </c>
      <c r="I2592" s="240">
        <v>-6.4489999999999998</v>
      </c>
      <c r="J2592" s="240">
        <v>2.4E-2</v>
      </c>
    </row>
    <row r="2593" spans="2:10">
      <c r="B2593" s="240" t="s">
        <v>86</v>
      </c>
      <c r="C2593" s="240">
        <v>534</v>
      </c>
      <c r="D2593" s="240" t="s">
        <v>124</v>
      </c>
      <c r="E2593" s="240">
        <v>7.81</v>
      </c>
      <c r="F2593" s="240">
        <v>6.3</v>
      </c>
      <c r="G2593" s="240">
        <v>2194.2600000000002</v>
      </c>
      <c r="H2593" s="240">
        <v>-10.965</v>
      </c>
      <c r="I2593" s="240">
        <v>11.711</v>
      </c>
      <c r="J2593" s="240">
        <v>0.01</v>
      </c>
    </row>
    <row r="2594" spans="2:10">
      <c r="B2594" s="240" t="s">
        <v>86</v>
      </c>
      <c r="C2594" s="240">
        <v>534</v>
      </c>
      <c r="D2594" s="240" t="s">
        <v>125</v>
      </c>
      <c r="E2594" s="240">
        <v>-0.74</v>
      </c>
      <c r="F2594" s="240">
        <v>6.27</v>
      </c>
      <c r="G2594" s="240">
        <v>1949.37</v>
      </c>
      <c r="H2594" s="240">
        <v>-10.881</v>
      </c>
      <c r="I2594" s="240">
        <v>-4.5549999999999997</v>
      </c>
      <c r="J2594" s="240">
        <v>1.0999999999999999E-2</v>
      </c>
    </row>
    <row r="2595" spans="2:10">
      <c r="B2595" s="240" t="s">
        <v>86</v>
      </c>
      <c r="C2595" s="240">
        <v>534</v>
      </c>
      <c r="D2595" s="240" t="s">
        <v>126</v>
      </c>
      <c r="E2595" s="240">
        <v>6.72</v>
      </c>
      <c r="F2595" s="240">
        <v>5.75</v>
      </c>
      <c r="G2595" s="240">
        <v>2178.52</v>
      </c>
      <c r="H2595" s="240">
        <v>-10.02</v>
      </c>
      <c r="I2595" s="240">
        <v>9.8160000000000007</v>
      </c>
      <c r="J2595" s="240">
        <v>2.4E-2</v>
      </c>
    </row>
    <row r="2596" spans="2:10">
      <c r="B2596" s="240" t="s">
        <v>86</v>
      </c>
      <c r="C2596" s="240">
        <v>534</v>
      </c>
      <c r="D2596" s="240" t="s">
        <v>127</v>
      </c>
      <c r="E2596" s="240">
        <v>0.22</v>
      </c>
      <c r="F2596" s="240">
        <v>6.75</v>
      </c>
      <c r="G2596" s="240">
        <v>1962.98</v>
      </c>
      <c r="H2596" s="240">
        <v>-11.712</v>
      </c>
      <c r="I2596" s="240">
        <v>-2.8889999999999998</v>
      </c>
      <c r="J2596" s="240">
        <v>-1E-3</v>
      </c>
    </row>
    <row r="2597" spans="2:10">
      <c r="B2597" s="240" t="s">
        <v>86</v>
      </c>
      <c r="C2597" s="240">
        <v>534</v>
      </c>
      <c r="D2597" s="240" t="s">
        <v>128</v>
      </c>
      <c r="E2597" s="240">
        <v>9.86</v>
      </c>
      <c r="F2597" s="240">
        <v>7.33</v>
      </c>
      <c r="G2597" s="240">
        <v>2223.62</v>
      </c>
      <c r="H2597" s="240">
        <v>-12.742000000000001</v>
      </c>
      <c r="I2597" s="240">
        <v>15.271000000000001</v>
      </c>
      <c r="J2597" s="240">
        <v>-1.4999999999999999E-2</v>
      </c>
    </row>
    <row r="2598" spans="2:10">
      <c r="B2598" s="240" t="s">
        <v>86</v>
      </c>
      <c r="C2598" s="240">
        <v>534</v>
      </c>
      <c r="D2598" s="240" t="s">
        <v>129</v>
      </c>
      <c r="E2598" s="240">
        <v>1.31</v>
      </c>
      <c r="F2598" s="240">
        <v>7.3</v>
      </c>
      <c r="G2598" s="240">
        <v>1978.73</v>
      </c>
      <c r="H2598" s="240">
        <v>-12.657999999999999</v>
      </c>
      <c r="I2598" s="240">
        <v>-0.99399999999999999</v>
      </c>
      <c r="J2598" s="240">
        <v>-1.4E-2</v>
      </c>
    </row>
    <row r="2599" spans="2:10">
      <c r="B2599" s="240" t="s">
        <v>86</v>
      </c>
      <c r="C2599" s="240">
        <v>534</v>
      </c>
      <c r="D2599" s="240" t="s">
        <v>130</v>
      </c>
      <c r="E2599" s="240">
        <v>8.77</v>
      </c>
      <c r="F2599" s="240">
        <v>6.78</v>
      </c>
      <c r="G2599" s="240">
        <v>2207.88</v>
      </c>
      <c r="H2599" s="240">
        <v>-11.797000000000001</v>
      </c>
      <c r="I2599" s="240">
        <v>13.377000000000001</v>
      </c>
      <c r="J2599" s="240">
        <v>-1E-3</v>
      </c>
    </row>
    <row r="2600" spans="2:10">
      <c r="B2600" s="240" t="s">
        <v>86</v>
      </c>
      <c r="C2600" s="240">
        <v>534</v>
      </c>
      <c r="D2600" s="240" t="s">
        <v>131</v>
      </c>
      <c r="E2600" s="240">
        <v>-16.149999999999999</v>
      </c>
      <c r="F2600" s="240">
        <v>-1.71</v>
      </c>
      <c r="G2600" s="240">
        <v>1737.69</v>
      </c>
      <c r="H2600" s="240">
        <v>3.597</v>
      </c>
      <c r="I2600" s="240">
        <v>-32.462000000000003</v>
      </c>
      <c r="J2600" s="240">
        <v>6.2E-2</v>
      </c>
    </row>
    <row r="2601" spans="2:10">
      <c r="B2601" s="240" t="s">
        <v>86</v>
      </c>
      <c r="C2601" s="240">
        <v>534</v>
      </c>
      <c r="D2601" s="240" t="s">
        <v>132</v>
      </c>
      <c r="E2601" s="240">
        <v>-15.06</v>
      </c>
      <c r="F2601" s="240">
        <v>0.82</v>
      </c>
      <c r="G2601" s="240">
        <v>1692.75</v>
      </c>
      <c r="H2601" s="240">
        <v>-1.0549999999999999</v>
      </c>
      <c r="I2601" s="240">
        <v>-30.765000000000001</v>
      </c>
      <c r="J2601" s="240">
        <v>5.5E-2</v>
      </c>
    </row>
    <row r="2602" spans="2:10">
      <c r="B2602" s="240" t="s">
        <v>86</v>
      </c>
      <c r="C2602" s="240">
        <v>534</v>
      </c>
      <c r="D2602" s="240" t="s">
        <v>133</v>
      </c>
      <c r="E2602" s="240">
        <v>-16.760000000000002</v>
      </c>
      <c r="F2602" s="240">
        <v>-2.02</v>
      </c>
      <c r="G2602" s="240">
        <v>1728.88</v>
      </c>
      <c r="H2602" s="240">
        <v>4.13</v>
      </c>
      <c r="I2602" s="240">
        <v>-33.530999999999999</v>
      </c>
      <c r="J2602" s="240">
        <v>6.9000000000000006E-2</v>
      </c>
    </row>
    <row r="2603" spans="2:10">
      <c r="B2603" s="240" t="s">
        <v>86</v>
      </c>
      <c r="C2603" s="240">
        <v>534</v>
      </c>
      <c r="D2603" s="240" t="s">
        <v>134</v>
      </c>
      <c r="E2603" s="240">
        <v>-14.44</v>
      </c>
      <c r="F2603" s="240">
        <v>1.1200000000000001</v>
      </c>
      <c r="G2603" s="240">
        <v>1701.56</v>
      </c>
      <c r="H2603" s="240">
        <v>-1.5880000000000001</v>
      </c>
      <c r="I2603" s="240">
        <v>-29.696999999999999</v>
      </c>
      <c r="J2603" s="240">
        <v>4.7E-2</v>
      </c>
    </row>
    <row r="2604" spans="2:10">
      <c r="B2604" s="240" t="s">
        <v>86</v>
      </c>
      <c r="C2604" s="240">
        <v>534</v>
      </c>
      <c r="D2604" s="240" t="s">
        <v>135</v>
      </c>
      <c r="E2604" s="240">
        <v>-12.51</v>
      </c>
      <c r="F2604" s="240">
        <v>0.11</v>
      </c>
      <c r="G2604" s="240">
        <v>1790.18</v>
      </c>
      <c r="H2604" s="240">
        <v>0.44600000000000001</v>
      </c>
      <c r="I2604" s="240">
        <v>-26.146999999999998</v>
      </c>
      <c r="J2604" s="240">
        <v>1.7000000000000001E-2</v>
      </c>
    </row>
    <row r="2605" spans="2:10">
      <c r="B2605" s="240" t="s">
        <v>86</v>
      </c>
      <c r="C2605" s="240">
        <v>534</v>
      </c>
      <c r="D2605" s="240" t="s">
        <v>136</v>
      </c>
      <c r="E2605" s="240">
        <v>-11.42</v>
      </c>
      <c r="F2605" s="240">
        <v>2.64</v>
      </c>
      <c r="G2605" s="240">
        <v>1745.24</v>
      </c>
      <c r="H2605" s="240">
        <v>-4.2069999999999999</v>
      </c>
      <c r="I2605" s="240">
        <v>-24.45</v>
      </c>
      <c r="J2605" s="240">
        <v>0.01</v>
      </c>
    </row>
    <row r="2606" spans="2:10">
      <c r="B2606" s="240" t="s">
        <v>86</v>
      </c>
      <c r="C2606" s="240">
        <v>534</v>
      </c>
      <c r="D2606" s="240" t="s">
        <v>137</v>
      </c>
      <c r="E2606" s="240">
        <v>-13.12</v>
      </c>
      <c r="F2606" s="240">
        <v>-0.19</v>
      </c>
      <c r="G2606" s="240">
        <v>1781.37</v>
      </c>
      <c r="H2606" s="240">
        <v>0.97899999999999998</v>
      </c>
      <c r="I2606" s="240">
        <v>-27.216000000000001</v>
      </c>
      <c r="J2606" s="240">
        <v>2.5000000000000001E-2</v>
      </c>
    </row>
    <row r="2607" spans="2:10">
      <c r="B2607" s="240" t="s">
        <v>86</v>
      </c>
      <c r="C2607" s="240">
        <v>534</v>
      </c>
      <c r="D2607" s="240" t="s">
        <v>138</v>
      </c>
      <c r="E2607" s="240">
        <v>-10.8</v>
      </c>
      <c r="F2607" s="240">
        <v>2.95</v>
      </c>
      <c r="G2607" s="240">
        <v>1754.05</v>
      </c>
      <c r="H2607" s="240">
        <v>-4.74</v>
      </c>
      <c r="I2607" s="240">
        <v>-23.382000000000001</v>
      </c>
      <c r="J2607" s="240">
        <v>3.0000000000000001E-3</v>
      </c>
    </row>
    <row r="2608" spans="2:10">
      <c r="B2608" s="240" t="s">
        <v>86</v>
      </c>
      <c r="C2608" s="240">
        <v>534</v>
      </c>
      <c r="D2608" s="240" t="s">
        <v>139</v>
      </c>
      <c r="E2608" s="240">
        <v>-6.17</v>
      </c>
      <c r="F2608" s="240">
        <v>-3.99</v>
      </c>
      <c r="G2608" s="240">
        <v>2094.1999999999998</v>
      </c>
      <c r="H2608" s="240">
        <v>7.8230000000000004</v>
      </c>
      <c r="I2608" s="240">
        <v>-13.256</v>
      </c>
      <c r="J2608" s="240">
        <v>5.3999999999999999E-2</v>
      </c>
    </row>
    <row r="2609" spans="2:10">
      <c r="B2609" s="240" t="s">
        <v>86</v>
      </c>
      <c r="C2609" s="240">
        <v>534</v>
      </c>
      <c r="D2609" s="240" t="s">
        <v>140</v>
      </c>
      <c r="E2609" s="240">
        <v>3.47</v>
      </c>
      <c r="F2609" s="240">
        <v>-3.41</v>
      </c>
      <c r="G2609" s="240">
        <v>2354.84</v>
      </c>
      <c r="H2609" s="240">
        <v>6.7930000000000001</v>
      </c>
      <c r="I2609" s="240">
        <v>4.9029999999999996</v>
      </c>
      <c r="J2609" s="240">
        <v>0.04</v>
      </c>
    </row>
    <row r="2610" spans="2:10">
      <c r="B2610" s="240" t="s">
        <v>86</v>
      </c>
      <c r="C2610" s="240">
        <v>534</v>
      </c>
      <c r="D2610" s="240" t="s">
        <v>141</v>
      </c>
      <c r="E2610" s="240">
        <v>-5.08</v>
      </c>
      <c r="F2610" s="240">
        <v>-3.44</v>
      </c>
      <c r="G2610" s="240">
        <v>2109.94</v>
      </c>
      <c r="H2610" s="240">
        <v>6.8780000000000001</v>
      </c>
      <c r="I2610" s="240">
        <v>-11.362</v>
      </c>
      <c r="J2610" s="240">
        <v>0.04</v>
      </c>
    </row>
    <row r="2611" spans="2:10">
      <c r="B2611" s="240" t="s">
        <v>86</v>
      </c>
      <c r="C2611" s="240">
        <v>534</v>
      </c>
      <c r="D2611" s="240" t="s">
        <v>142</v>
      </c>
      <c r="E2611" s="240">
        <v>2.38</v>
      </c>
      <c r="F2611" s="240">
        <v>-3.96</v>
      </c>
      <c r="G2611" s="240">
        <v>2339.09</v>
      </c>
      <c r="H2611" s="240">
        <v>7.7380000000000004</v>
      </c>
      <c r="I2611" s="240">
        <v>3.0089999999999999</v>
      </c>
      <c r="J2611" s="240">
        <v>5.2999999999999999E-2</v>
      </c>
    </row>
    <row r="2612" spans="2:10">
      <c r="B2612" s="240" t="s">
        <v>86</v>
      </c>
      <c r="C2612" s="240">
        <v>534</v>
      </c>
      <c r="D2612" s="240" t="s">
        <v>143</v>
      </c>
      <c r="E2612" s="240">
        <v>-8.23</v>
      </c>
      <c r="F2612" s="240">
        <v>-5.0199999999999996</v>
      </c>
      <c r="G2612" s="240">
        <v>2064.83</v>
      </c>
      <c r="H2612" s="240">
        <v>9.6</v>
      </c>
      <c r="I2612" s="240">
        <v>-16.817</v>
      </c>
      <c r="J2612" s="240">
        <v>7.9000000000000001E-2</v>
      </c>
    </row>
    <row r="2613" spans="2:10">
      <c r="B2613" s="240" t="s">
        <v>86</v>
      </c>
      <c r="C2613" s="240">
        <v>534</v>
      </c>
      <c r="D2613" s="240" t="s">
        <v>144</v>
      </c>
      <c r="E2613" s="240">
        <v>1.41</v>
      </c>
      <c r="F2613" s="240">
        <v>-4.4400000000000004</v>
      </c>
      <c r="G2613" s="240">
        <v>2325.4699999999998</v>
      </c>
      <c r="H2613" s="240">
        <v>8.57</v>
      </c>
      <c r="I2613" s="240">
        <v>1.343</v>
      </c>
      <c r="J2613" s="240">
        <v>6.5000000000000002E-2</v>
      </c>
    </row>
    <row r="2614" spans="2:10">
      <c r="B2614" s="240" t="s">
        <v>86</v>
      </c>
      <c r="C2614" s="240">
        <v>534</v>
      </c>
      <c r="D2614" s="240" t="s">
        <v>145</v>
      </c>
      <c r="E2614" s="240">
        <v>-7.13</v>
      </c>
      <c r="F2614" s="240">
        <v>-4.47</v>
      </c>
      <c r="G2614" s="240">
        <v>2080.58</v>
      </c>
      <c r="H2614" s="240">
        <v>8.6539999999999999</v>
      </c>
      <c r="I2614" s="240">
        <v>-14.923</v>
      </c>
      <c r="J2614" s="240">
        <v>6.5000000000000002E-2</v>
      </c>
    </row>
    <row r="2615" spans="2:10">
      <c r="B2615" s="240" t="s">
        <v>86</v>
      </c>
      <c r="C2615" s="240">
        <v>534</v>
      </c>
      <c r="D2615" s="240" t="s">
        <v>146</v>
      </c>
      <c r="E2615" s="240">
        <v>0.32</v>
      </c>
      <c r="F2615" s="240">
        <v>-4.99</v>
      </c>
      <c r="G2615" s="240">
        <v>2309.73</v>
      </c>
      <c r="H2615" s="240">
        <v>9.5150000000000006</v>
      </c>
      <c r="I2615" s="240">
        <v>-0.55200000000000005</v>
      </c>
      <c r="J2615" s="240">
        <v>7.8E-2</v>
      </c>
    </row>
    <row r="2616" spans="2:10">
      <c r="B2616" s="240" t="s">
        <v>86</v>
      </c>
      <c r="C2616" s="240">
        <v>534</v>
      </c>
      <c r="D2616" s="240" t="s">
        <v>147</v>
      </c>
      <c r="E2616" s="240">
        <v>-4.33</v>
      </c>
      <c r="F2616" s="240">
        <v>0.45</v>
      </c>
      <c r="G2616" s="240">
        <v>3199.28</v>
      </c>
      <c r="H2616" s="240">
        <v>-0.191</v>
      </c>
      <c r="I2616" s="240">
        <v>-11.912000000000001</v>
      </c>
      <c r="J2616" s="240">
        <v>5.3999999999999999E-2</v>
      </c>
    </row>
    <row r="2617" spans="2:10">
      <c r="B2617" s="240" t="s">
        <v>86</v>
      </c>
      <c r="C2617" s="240">
        <v>534</v>
      </c>
      <c r="D2617" s="240" t="s">
        <v>148</v>
      </c>
      <c r="E2617" s="240">
        <v>6.59</v>
      </c>
      <c r="F2617" s="240">
        <v>0.51</v>
      </c>
      <c r="G2617" s="240">
        <v>3411.74</v>
      </c>
      <c r="H2617" s="240">
        <v>-0.32900000000000001</v>
      </c>
      <c r="I2617" s="240">
        <v>8.4909999999999997</v>
      </c>
      <c r="J2617" s="240">
        <v>5.2999999999999999E-2</v>
      </c>
    </row>
    <row r="2618" spans="2:10">
      <c r="B2618" s="240" t="s">
        <v>86</v>
      </c>
      <c r="C2618" s="240">
        <v>534</v>
      </c>
      <c r="D2618" s="240" t="s">
        <v>149</v>
      </c>
      <c r="E2618" s="240">
        <v>0.06</v>
      </c>
      <c r="F2618" s="240">
        <v>-1.48</v>
      </c>
      <c r="G2618" s="240">
        <v>3322.07</v>
      </c>
      <c r="H2618" s="240">
        <v>3.1749999999999998</v>
      </c>
      <c r="I2618" s="240">
        <v>-3.47</v>
      </c>
      <c r="J2618" s="240">
        <v>6.3E-2</v>
      </c>
    </row>
    <row r="2619" spans="2:10">
      <c r="B2619" s="240" t="s">
        <v>86</v>
      </c>
      <c r="C2619" s="240">
        <v>534</v>
      </c>
      <c r="D2619" s="240" t="s">
        <v>150</v>
      </c>
      <c r="E2619" s="240">
        <v>2.21</v>
      </c>
      <c r="F2619" s="240">
        <v>2.4300000000000002</v>
      </c>
      <c r="G2619" s="240">
        <v>3288.95</v>
      </c>
      <c r="H2619" s="240">
        <v>-3.6960000000000002</v>
      </c>
      <c r="I2619" s="240">
        <v>4.9000000000000002E-2</v>
      </c>
      <c r="J2619" s="240">
        <v>4.2999999999999997E-2</v>
      </c>
    </row>
    <row r="2620" spans="2:10">
      <c r="B2620" s="240" t="s">
        <v>86</v>
      </c>
      <c r="C2620" s="240">
        <v>534</v>
      </c>
      <c r="D2620" s="240" t="s">
        <v>151</v>
      </c>
      <c r="E2620" s="240">
        <v>21.1</v>
      </c>
      <c r="F2620" s="240">
        <v>4.22</v>
      </c>
      <c r="G2620" s="240">
        <v>2539.69</v>
      </c>
      <c r="H2620" s="240">
        <v>6.0380000000000003</v>
      </c>
      <c r="I2620" s="240">
        <v>36.801000000000002</v>
      </c>
      <c r="J2620" s="240">
        <v>0.1</v>
      </c>
    </row>
    <row r="2621" spans="2:10">
      <c r="B2621" s="240" t="s">
        <v>86</v>
      </c>
      <c r="C2621" s="240">
        <v>534</v>
      </c>
      <c r="D2621" s="240" t="s">
        <v>152</v>
      </c>
      <c r="E2621" s="240">
        <v>-20.16</v>
      </c>
      <c r="F2621" s="240">
        <v>-3.2</v>
      </c>
      <c r="G2621" s="240">
        <v>1759.55</v>
      </c>
      <c r="H2621" s="240">
        <v>-6.93</v>
      </c>
      <c r="I2621" s="240">
        <v>-39.494999999999997</v>
      </c>
      <c r="J2621" s="240">
        <v>-0.03</v>
      </c>
    </row>
    <row r="2622" spans="2:10">
      <c r="B2622" s="240" t="s">
        <v>86</v>
      </c>
      <c r="C2622" s="240">
        <v>534</v>
      </c>
      <c r="D2622" s="240" t="s">
        <v>153</v>
      </c>
      <c r="E2622" s="240">
        <v>14.1</v>
      </c>
      <c r="F2622" s="240">
        <v>6.84</v>
      </c>
      <c r="G2622" s="240">
        <v>2367.08</v>
      </c>
      <c r="H2622" s="240">
        <v>10.773999999999999</v>
      </c>
      <c r="I2622" s="240">
        <v>23.241</v>
      </c>
      <c r="J2622" s="240">
        <v>0.108</v>
      </c>
    </row>
    <row r="2623" spans="2:10">
      <c r="B2623" s="240" t="s">
        <v>86</v>
      </c>
      <c r="C2623" s="240">
        <v>534</v>
      </c>
      <c r="D2623" s="240" t="s">
        <v>154</v>
      </c>
      <c r="E2623" s="240">
        <v>-13.17</v>
      </c>
      <c r="F2623" s="240">
        <v>-5.81</v>
      </c>
      <c r="G2623" s="240">
        <v>1932.16</v>
      </c>
      <c r="H2623" s="240">
        <v>-11.666</v>
      </c>
      <c r="I2623" s="240">
        <v>-25.936</v>
      </c>
      <c r="J2623" s="240">
        <v>-3.6999999999999998E-2</v>
      </c>
    </row>
    <row r="2624" spans="2:10">
      <c r="B2624" s="240" t="s">
        <v>86</v>
      </c>
      <c r="C2624" s="240">
        <v>534</v>
      </c>
      <c r="D2624" s="240" t="s">
        <v>155</v>
      </c>
      <c r="E2624" s="240">
        <v>44.05</v>
      </c>
      <c r="F2624" s="240">
        <v>9.68</v>
      </c>
      <c r="G2624" s="240">
        <v>2895.25</v>
      </c>
      <c r="H2624" s="240">
        <v>15.523999999999999</v>
      </c>
      <c r="I2624" s="240">
        <v>78.977000000000004</v>
      </c>
      <c r="J2624" s="240">
        <v>0.19800000000000001</v>
      </c>
    </row>
    <row r="2625" spans="2:10">
      <c r="B2625" s="240" t="s">
        <v>86</v>
      </c>
      <c r="C2625" s="240">
        <v>534</v>
      </c>
      <c r="D2625" s="240" t="s">
        <v>156</v>
      </c>
      <c r="E2625" s="240">
        <v>-43.12</v>
      </c>
      <c r="F2625" s="240">
        <v>-8.66</v>
      </c>
      <c r="G2625" s="240">
        <v>1403.99</v>
      </c>
      <c r="H2625" s="240">
        <v>-16.414999999999999</v>
      </c>
      <c r="I2625" s="240">
        <v>-81.671000000000006</v>
      </c>
      <c r="J2625" s="240">
        <v>-0.128</v>
      </c>
    </row>
    <row r="2626" spans="2:10">
      <c r="B2626" s="240" t="s">
        <v>86</v>
      </c>
      <c r="C2626" s="240">
        <v>534</v>
      </c>
      <c r="D2626" s="240" t="s">
        <v>157</v>
      </c>
      <c r="E2626" s="240">
        <v>25.55</v>
      </c>
      <c r="F2626" s="240">
        <v>15.59</v>
      </c>
      <c r="G2626" s="240">
        <v>2496.3200000000002</v>
      </c>
      <c r="H2626" s="240">
        <v>26.18</v>
      </c>
      <c r="I2626" s="240">
        <v>43.445999999999998</v>
      </c>
      <c r="J2626" s="240">
        <v>0.21199999999999999</v>
      </c>
    </row>
    <row r="2627" spans="2:10">
      <c r="B2627" s="240" t="s">
        <v>86</v>
      </c>
      <c r="C2627" s="240">
        <v>534</v>
      </c>
      <c r="D2627" s="240" t="s">
        <v>158</v>
      </c>
      <c r="E2627" s="240">
        <v>-24.62</v>
      </c>
      <c r="F2627" s="240">
        <v>-14.57</v>
      </c>
      <c r="G2627" s="240">
        <v>1802.92</v>
      </c>
      <c r="H2627" s="240">
        <v>-27.071000000000002</v>
      </c>
      <c r="I2627" s="240">
        <v>-46.140999999999998</v>
      </c>
      <c r="J2627" s="240">
        <v>-0.14199999999999999</v>
      </c>
    </row>
    <row r="2628" spans="2:10">
      <c r="B2628" s="240" t="s">
        <v>86</v>
      </c>
      <c r="C2628" s="240">
        <v>537</v>
      </c>
      <c r="D2628" s="240" t="s">
        <v>87</v>
      </c>
      <c r="E2628" s="240">
        <v>-45.41</v>
      </c>
      <c r="F2628" s="240">
        <v>-1.62</v>
      </c>
      <c r="G2628" s="240">
        <v>236.84</v>
      </c>
      <c r="H2628" s="240">
        <v>3.1349999999999998</v>
      </c>
      <c r="I2628" s="240">
        <v>-94.567999999999998</v>
      </c>
      <c r="J2628" s="240">
        <v>6.9000000000000006E-2</v>
      </c>
    </row>
    <row r="2629" spans="2:10">
      <c r="B2629" s="240" t="s">
        <v>86</v>
      </c>
      <c r="C2629" s="240">
        <v>537</v>
      </c>
      <c r="D2629" s="240" t="s">
        <v>88</v>
      </c>
      <c r="E2629" s="240">
        <v>-4.03</v>
      </c>
      <c r="F2629" s="240">
        <v>-9.3699999999999992</v>
      </c>
      <c r="G2629" s="240">
        <v>201.31</v>
      </c>
      <c r="H2629" s="240">
        <v>18.77</v>
      </c>
      <c r="I2629" s="240">
        <v>-7.5679999999999996</v>
      </c>
      <c r="J2629" s="240">
        <v>3.4000000000000002E-2</v>
      </c>
    </row>
    <row r="2630" spans="2:10">
      <c r="B2630" s="240" t="s">
        <v>86</v>
      </c>
      <c r="C2630" s="240">
        <v>537</v>
      </c>
      <c r="D2630" s="240" t="s">
        <v>89</v>
      </c>
      <c r="E2630" s="240">
        <v>-35.33</v>
      </c>
      <c r="F2630" s="240">
        <v>1.38</v>
      </c>
      <c r="G2630" s="240">
        <v>174.94</v>
      </c>
      <c r="H2630" s="240">
        <v>-2.427</v>
      </c>
      <c r="I2630" s="240">
        <v>-75.295000000000002</v>
      </c>
      <c r="J2630" s="240">
        <v>-6.3E-2</v>
      </c>
    </row>
    <row r="2631" spans="2:10">
      <c r="B2631" s="240" t="s">
        <v>86</v>
      </c>
      <c r="C2631" s="240">
        <v>537</v>
      </c>
      <c r="D2631" s="240" t="s">
        <v>90</v>
      </c>
      <c r="E2631" s="240">
        <v>-9.7100000000000009</v>
      </c>
      <c r="F2631" s="240">
        <v>-11.06</v>
      </c>
      <c r="G2631" s="240">
        <v>235.99</v>
      </c>
      <c r="H2631" s="240">
        <v>21.905999999999999</v>
      </c>
      <c r="I2631" s="240">
        <v>-18.436</v>
      </c>
      <c r="J2631" s="240">
        <v>0.109</v>
      </c>
    </row>
    <row r="2632" spans="2:10">
      <c r="B2632" s="240" t="s">
        <v>86</v>
      </c>
      <c r="C2632" s="240">
        <v>537</v>
      </c>
      <c r="D2632" s="240" t="s">
        <v>12</v>
      </c>
      <c r="E2632" s="240">
        <v>-29209.29</v>
      </c>
      <c r="F2632" s="240">
        <v>-358.54</v>
      </c>
      <c r="G2632" s="240">
        <v>118678.32</v>
      </c>
      <c r="H2632" s="240">
        <v>744.85900000000004</v>
      </c>
      <c r="I2632" s="240">
        <v>-60448.322999999997</v>
      </c>
      <c r="J2632" s="240">
        <v>13.769</v>
      </c>
    </row>
    <row r="2633" spans="2:10">
      <c r="B2633" s="240" t="s">
        <v>86</v>
      </c>
      <c r="C2633" s="240">
        <v>537</v>
      </c>
      <c r="D2633" s="240" t="s">
        <v>13</v>
      </c>
      <c r="E2633" s="240">
        <v>-2279.56</v>
      </c>
      <c r="F2633" s="240">
        <v>-6685.25</v>
      </c>
      <c r="G2633" s="240">
        <v>108826.73</v>
      </c>
      <c r="H2633" s="240">
        <v>13212.782999999999</v>
      </c>
      <c r="I2633" s="240">
        <v>-4286.1170000000002</v>
      </c>
      <c r="J2633" s="240">
        <v>18.295000000000002</v>
      </c>
    </row>
    <row r="2634" spans="2:10">
      <c r="B2634" s="240" t="s">
        <v>86</v>
      </c>
      <c r="C2634" s="240">
        <v>537</v>
      </c>
      <c r="D2634" s="240" t="s">
        <v>14</v>
      </c>
      <c r="E2634" s="240">
        <v>2022.22</v>
      </c>
      <c r="F2634" s="240">
        <v>600.25</v>
      </c>
      <c r="G2634" s="240">
        <v>-9438.43</v>
      </c>
      <c r="H2634" s="240">
        <v>-1110.095</v>
      </c>
      <c r="I2634" s="240">
        <v>3848.8539999999998</v>
      </c>
      <c r="J2634" s="240">
        <v>-26.327000000000002</v>
      </c>
    </row>
    <row r="2635" spans="2:10">
      <c r="B2635" s="240" t="s">
        <v>86</v>
      </c>
      <c r="C2635" s="240">
        <v>537</v>
      </c>
      <c r="D2635" s="240" t="s">
        <v>91</v>
      </c>
      <c r="E2635" s="240">
        <v>44.28</v>
      </c>
      <c r="F2635" s="240">
        <v>3.38</v>
      </c>
      <c r="G2635" s="240">
        <v>160.34</v>
      </c>
      <c r="H2635" s="240">
        <v>6.19</v>
      </c>
      <c r="I2635" s="240">
        <v>90.033000000000001</v>
      </c>
      <c r="J2635" s="240">
        <v>0.14099999999999999</v>
      </c>
    </row>
    <row r="2636" spans="2:10">
      <c r="B2636" s="240" t="s">
        <v>86</v>
      </c>
      <c r="C2636" s="240">
        <v>537</v>
      </c>
      <c r="D2636" s="240" t="s">
        <v>92</v>
      </c>
      <c r="E2636" s="240">
        <v>14.84</v>
      </c>
      <c r="F2636" s="240">
        <v>12.04</v>
      </c>
      <c r="G2636" s="240">
        <v>191.79</v>
      </c>
      <c r="H2636" s="240">
        <v>23.122</v>
      </c>
      <c r="I2636" s="240">
        <v>28.195</v>
      </c>
      <c r="J2636" s="240">
        <v>0.17199999999999999</v>
      </c>
    </row>
    <row r="2637" spans="2:10">
      <c r="B2637" s="240" t="s">
        <v>86</v>
      </c>
      <c r="C2637" s="240">
        <v>537</v>
      </c>
      <c r="D2637" s="240" t="s">
        <v>93</v>
      </c>
      <c r="E2637" s="240">
        <v>114.05</v>
      </c>
      <c r="F2637" s="240">
        <v>8.77</v>
      </c>
      <c r="G2637" s="240">
        <v>377.45</v>
      </c>
      <c r="H2637" s="240">
        <v>16.085000000000001</v>
      </c>
      <c r="I2637" s="240">
        <v>230.92500000000001</v>
      </c>
      <c r="J2637" s="240">
        <v>0.36099999999999999</v>
      </c>
    </row>
    <row r="2638" spans="2:10">
      <c r="B2638" s="240" t="s">
        <v>86</v>
      </c>
      <c r="C2638" s="240">
        <v>537</v>
      </c>
      <c r="D2638" s="240" t="s">
        <v>94</v>
      </c>
      <c r="E2638" s="240">
        <v>36.5</v>
      </c>
      <c r="F2638" s="240">
        <v>28.53</v>
      </c>
      <c r="G2638" s="240">
        <v>388.41</v>
      </c>
      <c r="H2638" s="240">
        <v>54.497999999999998</v>
      </c>
      <c r="I2638" s="240">
        <v>69.331000000000003</v>
      </c>
      <c r="J2638" s="240">
        <v>0.41799999999999998</v>
      </c>
    </row>
    <row r="2639" spans="2:10">
      <c r="B2639" s="240" t="s">
        <v>86</v>
      </c>
      <c r="C2639" s="240">
        <v>537</v>
      </c>
      <c r="D2639" s="240" t="s">
        <v>95</v>
      </c>
      <c r="E2639" s="240">
        <v>-5.12</v>
      </c>
      <c r="F2639" s="240">
        <v>1.22</v>
      </c>
      <c r="G2639" s="240">
        <v>4166.7</v>
      </c>
      <c r="H2639" s="240">
        <v>-1.863</v>
      </c>
      <c r="I2639" s="240">
        <v>-10.933</v>
      </c>
      <c r="J2639" s="240">
        <v>0.105</v>
      </c>
    </row>
    <row r="2640" spans="2:10">
      <c r="B2640" s="240" t="s">
        <v>86</v>
      </c>
      <c r="C2640" s="240">
        <v>537</v>
      </c>
      <c r="D2640" s="240" t="s">
        <v>96</v>
      </c>
      <c r="E2640" s="240">
        <v>-5.12</v>
      </c>
      <c r="F2640" s="240">
        <v>1.22</v>
      </c>
      <c r="G2640" s="240">
        <v>4166.7</v>
      </c>
      <c r="H2640" s="240">
        <v>-1.863</v>
      </c>
      <c r="I2640" s="240">
        <v>-10.933</v>
      </c>
      <c r="J2640" s="240">
        <v>0.105</v>
      </c>
    </row>
    <row r="2641" spans="2:10">
      <c r="B2641" s="240" t="s">
        <v>86</v>
      </c>
      <c r="C2641" s="240">
        <v>537</v>
      </c>
      <c r="D2641" s="240" t="s">
        <v>97</v>
      </c>
      <c r="E2641" s="240">
        <v>-10.19</v>
      </c>
      <c r="F2641" s="240">
        <v>-0.04</v>
      </c>
      <c r="G2641" s="240">
        <v>35.86</v>
      </c>
      <c r="H2641" s="240">
        <v>0.109</v>
      </c>
      <c r="I2641" s="240">
        <v>-20.952000000000002</v>
      </c>
      <c r="J2641" s="240">
        <v>1E-3</v>
      </c>
    </row>
    <row r="2642" spans="2:10">
      <c r="B2642" s="240" t="s">
        <v>86</v>
      </c>
      <c r="C2642" s="240">
        <v>537</v>
      </c>
      <c r="D2642" s="240" t="s">
        <v>98</v>
      </c>
      <c r="E2642" s="240">
        <v>-1.75</v>
      </c>
      <c r="F2642" s="240">
        <v>-2.77</v>
      </c>
      <c r="G2642" s="240">
        <v>37.700000000000003</v>
      </c>
      <c r="H2642" s="240">
        <v>5.282</v>
      </c>
      <c r="I2642" s="240">
        <v>-3.306</v>
      </c>
      <c r="J2642" s="240">
        <v>1.9E-2</v>
      </c>
    </row>
    <row r="2643" spans="2:10">
      <c r="B2643" s="240" t="s">
        <v>86</v>
      </c>
      <c r="C2643" s="240">
        <v>537</v>
      </c>
      <c r="D2643" s="240" t="s">
        <v>99</v>
      </c>
      <c r="E2643" s="240">
        <v>-61.93</v>
      </c>
      <c r="F2643" s="240">
        <v>-3.26</v>
      </c>
      <c r="G2643" s="240">
        <v>4499.79</v>
      </c>
      <c r="H2643" s="240">
        <v>7.0119999999999996</v>
      </c>
      <c r="I2643" s="240">
        <v>-128.72300000000001</v>
      </c>
      <c r="J2643" s="240">
        <v>0.185</v>
      </c>
    </row>
    <row r="2644" spans="2:10">
      <c r="B2644" s="240" t="s">
        <v>86</v>
      </c>
      <c r="C2644" s="240">
        <v>537</v>
      </c>
      <c r="D2644" s="240" t="s">
        <v>100</v>
      </c>
      <c r="E2644" s="240">
        <v>-59.51</v>
      </c>
      <c r="F2644" s="240">
        <v>2.36</v>
      </c>
      <c r="G2644" s="240">
        <v>4379.01</v>
      </c>
      <c r="H2644" s="240">
        <v>-4.25</v>
      </c>
      <c r="I2644" s="240">
        <v>-124.182</v>
      </c>
      <c r="J2644" s="240">
        <v>0.16400000000000001</v>
      </c>
    </row>
    <row r="2645" spans="2:10">
      <c r="B2645" s="240" t="s">
        <v>86</v>
      </c>
      <c r="C2645" s="240">
        <v>537</v>
      </c>
      <c r="D2645" s="240" t="s">
        <v>101</v>
      </c>
      <c r="E2645" s="240">
        <v>-63.63</v>
      </c>
      <c r="F2645" s="240">
        <v>-3.76</v>
      </c>
      <c r="G2645" s="240">
        <v>4510.2</v>
      </c>
      <c r="H2645" s="240">
        <v>7.9530000000000003</v>
      </c>
      <c r="I2645" s="240">
        <v>-131.983</v>
      </c>
      <c r="J2645" s="240">
        <v>0.20699999999999999</v>
      </c>
    </row>
    <row r="2646" spans="2:10">
      <c r="B2646" s="240" t="s">
        <v>86</v>
      </c>
      <c r="C2646" s="240">
        <v>537</v>
      </c>
      <c r="D2646" s="240" t="s">
        <v>102</v>
      </c>
      <c r="E2646" s="240">
        <v>-57.81</v>
      </c>
      <c r="F2646" s="240">
        <v>2.87</v>
      </c>
      <c r="G2646" s="240">
        <v>4368.6000000000004</v>
      </c>
      <c r="H2646" s="240">
        <v>-5.1909999999999998</v>
      </c>
      <c r="I2646" s="240">
        <v>-120.922</v>
      </c>
      <c r="J2646" s="240">
        <v>0.14199999999999999</v>
      </c>
    </row>
    <row r="2647" spans="2:10">
      <c r="B2647" s="240" t="s">
        <v>86</v>
      </c>
      <c r="C2647" s="240">
        <v>537</v>
      </c>
      <c r="D2647" s="240" t="s">
        <v>103</v>
      </c>
      <c r="E2647" s="240">
        <v>-51.86</v>
      </c>
      <c r="F2647" s="240">
        <v>-0.26</v>
      </c>
      <c r="G2647" s="240">
        <v>4437.8999999999996</v>
      </c>
      <c r="H2647" s="240">
        <v>1.45</v>
      </c>
      <c r="I2647" s="240">
        <v>-109.45</v>
      </c>
      <c r="J2647" s="240">
        <v>5.2999999999999999E-2</v>
      </c>
    </row>
    <row r="2648" spans="2:10">
      <c r="B2648" s="240" t="s">
        <v>86</v>
      </c>
      <c r="C2648" s="240">
        <v>537</v>
      </c>
      <c r="D2648" s="240" t="s">
        <v>104</v>
      </c>
      <c r="E2648" s="240">
        <v>-49.44</v>
      </c>
      <c r="F2648" s="240">
        <v>5.36</v>
      </c>
      <c r="G2648" s="240">
        <v>4317.1099999999997</v>
      </c>
      <c r="H2648" s="240">
        <v>-9.8119999999999994</v>
      </c>
      <c r="I2648" s="240">
        <v>-104.91</v>
      </c>
      <c r="J2648" s="240">
        <v>3.2000000000000001E-2</v>
      </c>
    </row>
    <row r="2649" spans="2:10">
      <c r="B2649" s="240" t="s">
        <v>86</v>
      </c>
      <c r="C2649" s="240">
        <v>537</v>
      </c>
      <c r="D2649" s="240" t="s">
        <v>105</v>
      </c>
      <c r="E2649" s="240">
        <v>-53.56</v>
      </c>
      <c r="F2649" s="240">
        <v>-0.77</v>
      </c>
      <c r="G2649" s="240">
        <v>4448.3</v>
      </c>
      <c r="H2649" s="240">
        <v>2.391</v>
      </c>
      <c r="I2649" s="240">
        <v>-112.711</v>
      </c>
      <c r="J2649" s="240">
        <v>7.4999999999999997E-2</v>
      </c>
    </row>
    <row r="2650" spans="2:10">
      <c r="B2650" s="240" t="s">
        <v>86</v>
      </c>
      <c r="C2650" s="240">
        <v>537</v>
      </c>
      <c r="D2650" s="240" t="s">
        <v>106</v>
      </c>
      <c r="E2650" s="240">
        <v>-47.73</v>
      </c>
      <c r="F2650" s="240">
        <v>5.86</v>
      </c>
      <c r="G2650" s="240">
        <v>4306.71</v>
      </c>
      <c r="H2650" s="240">
        <v>-10.753</v>
      </c>
      <c r="I2650" s="240">
        <v>-101.649</v>
      </c>
      <c r="J2650" s="240">
        <v>0.01</v>
      </c>
    </row>
    <row r="2651" spans="2:10">
      <c r="B2651" s="240" t="s">
        <v>86</v>
      </c>
      <c r="C2651" s="240">
        <v>537</v>
      </c>
      <c r="D2651" s="240" t="s">
        <v>107</v>
      </c>
      <c r="E2651" s="240">
        <v>49.27</v>
      </c>
      <c r="F2651" s="240">
        <v>7.0000000000000007E-2</v>
      </c>
      <c r="G2651" s="240">
        <v>3954.39</v>
      </c>
      <c r="H2651" s="240">
        <v>0.52400000000000002</v>
      </c>
      <c r="I2651" s="240">
        <v>102.31699999999999</v>
      </c>
      <c r="J2651" s="240">
        <v>4.4999999999999998E-2</v>
      </c>
    </row>
    <row r="2652" spans="2:10">
      <c r="B2652" s="240" t="s">
        <v>86</v>
      </c>
      <c r="C2652" s="240">
        <v>537</v>
      </c>
      <c r="D2652" s="240" t="s">
        <v>108</v>
      </c>
      <c r="E2652" s="240">
        <v>51.69</v>
      </c>
      <c r="F2652" s="240">
        <v>5.69</v>
      </c>
      <c r="G2652" s="240">
        <v>3833.6</v>
      </c>
      <c r="H2652" s="240">
        <v>-10.737</v>
      </c>
      <c r="I2652" s="240">
        <v>106.858</v>
      </c>
      <c r="J2652" s="240">
        <v>2.4E-2</v>
      </c>
    </row>
    <row r="2653" spans="2:10">
      <c r="B2653" s="240" t="s">
        <v>86</v>
      </c>
      <c r="C2653" s="240">
        <v>537</v>
      </c>
      <c r="D2653" s="240" t="s">
        <v>109</v>
      </c>
      <c r="E2653" s="240">
        <v>47.56</v>
      </c>
      <c r="F2653" s="240">
        <v>-0.44</v>
      </c>
      <c r="G2653" s="240">
        <v>3964.79</v>
      </c>
      <c r="H2653" s="240">
        <v>1.4650000000000001</v>
      </c>
      <c r="I2653" s="240">
        <v>99.057000000000002</v>
      </c>
      <c r="J2653" s="240">
        <v>6.7000000000000004E-2</v>
      </c>
    </row>
    <row r="2654" spans="2:10">
      <c r="B2654" s="240" t="s">
        <v>86</v>
      </c>
      <c r="C2654" s="240">
        <v>537</v>
      </c>
      <c r="D2654" s="240" t="s">
        <v>110</v>
      </c>
      <c r="E2654" s="240">
        <v>53.39</v>
      </c>
      <c r="F2654" s="240">
        <v>6.2</v>
      </c>
      <c r="G2654" s="240">
        <v>3823.2</v>
      </c>
      <c r="H2654" s="240">
        <v>-11.678000000000001</v>
      </c>
      <c r="I2654" s="240">
        <v>110.11799999999999</v>
      </c>
      <c r="J2654" s="240">
        <v>2E-3</v>
      </c>
    </row>
    <row r="2655" spans="2:10">
      <c r="B2655" s="240" t="s">
        <v>86</v>
      </c>
      <c r="C2655" s="240">
        <v>537</v>
      </c>
      <c r="D2655" s="240" t="s">
        <v>111</v>
      </c>
      <c r="E2655" s="240">
        <v>39.19</v>
      </c>
      <c r="F2655" s="240">
        <v>-2.93</v>
      </c>
      <c r="G2655" s="240">
        <v>4016.29</v>
      </c>
      <c r="H2655" s="240">
        <v>6.0860000000000003</v>
      </c>
      <c r="I2655" s="240">
        <v>83.043999999999997</v>
      </c>
      <c r="J2655" s="240">
        <v>0.17699999999999999</v>
      </c>
    </row>
    <row r="2656" spans="2:10">
      <c r="B2656" s="240" t="s">
        <v>86</v>
      </c>
      <c r="C2656" s="240">
        <v>537</v>
      </c>
      <c r="D2656" s="240" t="s">
        <v>112</v>
      </c>
      <c r="E2656" s="240">
        <v>41.61</v>
      </c>
      <c r="F2656" s="240">
        <v>2.69</v>
      </c>
      <c r="G2656" s="240">
        <v>3895.5</v>
      </c>
      <c r="H2656" s="240">
        <v>-5.1749999999999998</v>
      </c>
      <c r="I2656" s="240">
        <v>87.584999999999994</v>
      </c>
      <c r="J2656" s="240">
        <v>0.156</v>
      </c>
    </row>
    <row r="2657" spans="2:10">
      <c r="B2657" s="240" t="s">
        <v>86</v>
      </c>
      <c r="C2657" s="240">
        <v>537</v>
      </c>
      <c r="D2657" s="240" t="s">
        <v>113</v>
      </c>
      <c r="E2657" s="240">
        <v>37.49</v>
      </c>
      <c r="F2657" s="240">
        <v>-3.43</v>
      </c>
      <c r="G2657" s="240">
        <v>4026.69</v>
      </c>
      <c r="H2657" s="240">
        <v>7.0270000000000001</v>
      </c>
      <c r="I2657" s="240">
        <v>79.784000000000006</v>
      </c>
      <c r="J2657" s="240">
        <v>0.19900000000000001</v>
      </c>
    </row>
    <row r="2658" spans="2:10">
      <c r="B2658" s="240" t="s">
        <v>86</v>
      </c>
      <c r="C2658" s="240">
        <v>537</v>
      </c>
      <c r="D2658" s="240" t="s">
        <v>114</v>
      </c>
      <c r="E2658" s="240">
        <v>43.32</v>
      </c>
      <c r="F2658" s="240">
        <v>3.2</v>
      </c>
      <c r="G2658" s="240">
        <v>3885.1</v>
      </c>
      <c r="H2658" s="240">
        <v>-6.1159999999999997</v>
      </c>
      <c r="I2658" s="240">
        <v>90.844999999999999</v>
      </c>
      <c r="J2658" s="240">
        <v>0.13400000000000001</v>
      </c>
    </row>
    <row r="2659" spans="2:10">
      <c r="B2659" s="240" t="s">
        <v>86</v>
      </c>
      <c r="C2659" s="240">
        <v>537</v>
      </c>
      <c r="D2659" s="240" t="s">
        <v>115</v>
      </c>
      <c r="E2659" s="240">
        <v>-24.52</v>
      </c>
      <c r="F2659" s="240">
        <v>-11.4</v>
      </c>
      <c r="G2659" s="240">
        <v>4476.76</v>
      </c>
      <c r="H2659" s="240">
        <v>23.129000000000001</v>
      </c>
      <c r="I2659" s="240">
        <v>-50.176000000000002</v>
      </c>
      <c r="J2659" s="240">
        <v>0.17799999999999999</v>
      </c>
    </row>
    <row r="2660" spans="2:10">
      <c r="B2660" s="240" t="s">
        <v>86</v>
      </c>
      <c r="C2660" s="240">
        <v>537</v>
      </c>
      <c r="D2660" s="240" t="s">
        <v>116</v>
      </c>
      <c r="E2660" s="240">
        <v>2.72</v>
      </c>
      <c r="F2660" s="240">
        <v>-10.43</v>
      </c>
      <c r="G2660" s="240">
        <v>4334.66</v>
      </c>
      <c r="H2660" s="240">
        <v>21.248000000000001</v>
      </c>
      <c r="I2660" s="240">
        <v>6.5640000000000001</v>
      </c>
      <c r="J2660" s="240">
        <v>0.13700000000000001</v>
      </c>
    </row>
    <row r="2661" spans="2:10">
      <c r="B2661" s="240" t="s">
        <v>86</v>
      </c>
      <c r="C2661" s="240">
        <v>537</v>
      </c>
      <c r="D2661" s="240" t="s">
        <v>117</v>
      </c>
      <c r="E2661" s="240">
        <v>-21.5</v>
      </c>
      <c r="F2661" s="240">
        <v>-10.5</v>
      </c>
      <c r="G2661" s="240">
        <v>4458.1899999999996</v>
      </c>
      <c r="H2661" s="240">
        <v>21.46</v>
      </c>
      <c r="I2661" s="240">
        <v>-44.393999999999998</v>
      </c>
      <c r="J2661" s="240">
        <v>0.13900000000000001</v>
      </c>
    </row>
    <row r="2662" spans="2:10">
      <c r="B2662" s="240" t="s">
        <v>86</v>
      </c>
      <c r="C2662" s="240">
        <v>537</v>
      </c>
      <c r="D2662" s="240" t="s">
        <v>118</v>
      </c>
      <c r="E2662" s="240">
        <v>-0.3</v>
      </c>
      <c r="F2662" s="240">
        <v>-11.33</v>
      </c>
      <c r="G2662" s="240">
        <v>4353.2299999999996</v>
      </c>
      <c r="H2662" s="240">
        <v>22.917000000000002</v>
      </c>
      <c r="I2662" s="240">
        <v>0.78300000000000003</v>
      </c>
      <c r="J2662" s="240">
        <v>0.17699999999999999</v>
      </c>
    </row>
    <row r="2663" spans="2:10">
      <c r="B2663" s="240" t="s">
        <v>86</v>
      </c>
      <c r="C2663" s="240">
        <v>537</v>
      </c>
      <c r="D2663" s="240" t="s">
        <v>119</v>
      </c>
      <c r="E2663" s="240">
        <v>-30.21</v>
      </c>
      <c r="F2663" s="240">
        <v>-13.09</v>
      </c>
      <c r="G2663" s="240">
        <v>4511.4399999999996</v>
      </c>
      <c r="H2663" s="240">
        <v>26.265000000000001</v>
      </c>
      <c r="I2663" s="240">
        <v>-61.043999999999997</v>
      </c>
      <c r="J2663" s="240">
        <v>0.253</v>
      </c>
    </row>
    <row r="2664" spans="2:10">
      <c r="B2664" s="240" t="s">
        <v>86</v>
      </c>
      <c r="C2664" s="240">
        <v>537</v>
      </c>
      <c r="D2664" s="240" t="s">
        <v>120</v>
      </c>
      <c r="E2664" s="240">
        <v>-2.96</v>
      </c>
      <c r="F2664" s="240">
        <v>-12.12</v>
      </c>
      <c r="G2664" s="240">
        <v>4369.33</v>
      </c>
      <c r="H2664" s="240">
        <v>24.384</v>
      </c>
      <c r="I2664" s="240">
        <v>-4.3040000000000003</v>
      </c>
      <c r="J2664" s="240">
        <v>0.21199999999999999</v>
      </c>
    </row>
    <row r="2665" spans="2:10">
      <c r="B2665" s="240" t="s">
        <v>86</v>
      </c>
      <c r="C2665" s="240">
        <v>537</v>
      </c>
      <c r="D2665" s="240" t="s">
        <v>121</v>
      </c>
      <c r="E2665" s="240">
        <v>-27.18</v>
      </c>
      <c r="F2665" s="240">
        <v>-12.19</v>
      </c>
      <c r="G2665" s="240">
        <v>4492.87</v>
      </c>
      <c r="H2665" s="240">
        <v>24.597000000000001</v>
      </c>
      <c r="I2665" s="240">
        <v>-55.262999999999998</v>
      </c>
      <c r="J2665" s="240">
        <v>0.21299999999999999</v>
      </c>
    </row>
    <row r="2666" spans="2:10">
      <c r="B2666" s="240" t="s">
        <v>86</v>
      </c>
      <c r="C2666" s="240">
        <v>537</v>
      </c>
      <c r="D2666" s="240" t="s">
        <v>122</v>
      </c>
      <c r="E2666" s="240">
        <v>-5.98</v>
      </c>
      <c r="F2666" s="240">
        <v>-13.02</v>
      </c>
      <c r="G2666" s="240">
        <v>4387.8999999999996</v>
      </c>
      <c r="H2666" s="240">
        <v>26.053000000000001</v>
      </c>
      <c r="I2666" s="240">
        <v>-10.086</v>
      </c>
      <c r="J2666" s="240">
        <v>0.251</v>
      </c>
    </row>
    <row r="2667" spans="2:10">
      <c r="B2667" s="240" t="s">
        <v>86</v>
      </c>
      <c r="C2667" s="240">
        <v>537</v>
      </c>
      <c r="D2667" s="240" t="s">
        <v>123</v>
      </c>
      <c r="E2667" s="240">
        <v>-12.96</v>
      </c>
      <c r="F2667" s="240">
        <v>12.86</v>
      </c>
      <c r="G2667" s="240">
        <v>3998.74</v>
      </c>
      <c r="H2667" s="240">
        <v>-24.974</v>
      </c>
      <c r="I2667" s="240">
        <v>-28.43</v>
      </c>
      <c r="J2667" s="240">
        <v>7.1999999999999995E-2</v>
      </c>
    </row>
    <row r="2668" spans="2:10">
      <c r="B2668" s="240" t="s">
        <v>86</v>
      </c>
      <c r="C2668" s="240">
        <v>537</v>
      </c>
      <c r="D2668" s="240" t="s">
        <v>124</v>
      </c>
      <c r="E2668" s="240">
        <v>14.28</v>
      </c>
      <c r="F2668" s="240">
        <v>13.83</v>
      </c>
      <c r="G2668" s="240">
        <v>3856.63</v>
      </c>
      <c r="H2668" s="240">
        <v>-26.855</v>
      </c>
      <c r="I2668" s="240">
        <v>28.311</v>
      </c>
      <c r="J2668" s="240">
        <v>3.1E-2</v>
      </c>
    </row>
    <row r="2669" spans="2:10">
      <c r="B2669" s="240" t="s">
        <v>86</v>
      </c>
      <c r="C2669" s="240">
        <v>537</v>
      </c>
      <c r="D2669" s="240" t="s">
        <v>125</v>
      </c>
      <c r="E2669" s="240">
        <v>-9.94</v>
      </c>
      <c r="F2669" s="240">
        <v>13.76</v>
      </c>
      <c r="G2669" s="240">
        <v>3980.17</v>
      </c>
      <c r="H2669" s="240">
        <v>-26.641999999999999</v>
      </c>
      <c r="I2669" s="240">
        <v>-22.648</v>
      </c>
      <c r="J2669" s="240">
        <v>3.2000000000000001E-2</v>
      </c>
    </row>
    <row r="2670" spans="2:10">
      <c r="B2670" s="240" t="s">
        <v>86</v>
      </c>
      <c r="C2670" s="240">
        <v>537</v>
      </c>
      <c r="D2670" s="240" t="s">
        <v>126</v>
      </c>
      <c r="E2670" s="240">
        <v>11.26</v>
      </c>
      <c r="F2670" s="240">
        <v>12.93</v>
      </c>
      <c r="G2670" s="240">
        <v>3875.2</v>
      </c>
      <c r="H2670" s="240">
        <v>-25.186</v>
      </c>
      <c r="I2670" s="240">
        <v>22.529</v>
      </c>
      <c r="J2670" s="240">
        <v>7.0000000000000007E-2</v>
      </c>
    </row>
    <row r="2671" spans="2:10">
      <c r="B2671" s="240" t="s">
        <v>86</v>
      </c>
      <c r="C2671" s="240">
        <v>537</v>
      </c>
      <c r="D2671" s="240" t="s">
        <v>127</v>
      </c>
      <c r="E2671" s="240">
        <v>-7.28</v>
      </c>
      <c r="F2671" s="240">
        <v>14.55</v>
      </c>
      <c r="G2671" s="240">
        <v>3964.06</v>
      </c>
      <c r="H2671" s="240">
        <v>-28.11</v>
      </c>
      <c r="I2671" s="240">
        <v>-17.561</v>
      </c>
      <c r="J2671" s="240">
        <v>-3.0000000000000001E-3</v>
      </c>
    </row>
    <row r="2672" spans="2:10">
      <c r="B2672" s="240" t="s">
        <v>86</v>
      </c>
      <c r="C2672" s="240">
        <v>537</v>
      </c>
      <c r="D2672" s="240" t="s">
        <v>128</v>
      </c>
      <c r="E2672" s="240">
        <v>19.96</v>
      </c>
      <c r="F2672" s="240">
        <v>15.52</v>
      </c>
      <c r="G2672" s="240">
        <v>3821.96</v>
      </c>
      <c r="H2672" s="240">
        <v>-29.991</v>
      </c>
      <c r="I2672" s="240">
        <v>39.179000000000002</v>
      </c>
      <c r="J2672" s="240">
        <v>-4.3999999999999997E-2</v>
      </c>
    </row>
    <row r="2673" spans="2:10">
      <c r="B2673" s="240" t="s">
        <v>86</v>
      </c>
      <c r="C2673" s="240">
        <v>537</v>
      </c>
      <c r="D2673" s="240" t="s">
        <v>129</v>
      </c>
      <c r="E2673" s="240">
        <v>-4.26</v>
      </c>
      <c r="F2673" s="240">
        <v>15.45</v>
      </c>
      <c r="G2673" s="240">
        <v>3945.49</v>
      </c>
      <c r="H2673" s="240">
        <v>-29.779</v>
      </c>
      <c r="I2673" s="240">
        <v>-11.78</v>
      </c>
      <c r="J2673" s="240">
        <v>-4.2000000000000003E-2</v>
      </c>
    </row>
    <row r="2674" spans="2:10">
      <c r="B2674" s="240" t="s">
        <v>86</v>
      </c>
      <c r="C2674" s="240">
        <v>537</v>
      </c>
      <c r="D2674" s="240" t="s">
        <v>130</v>
      </c>
      <c r="E2674" s="240">
        <v>16.940000000000001</v>
      </c>
      <c r="F2674" s="240">
        <v>14.62</v>
      </c>
      <c r="G2674" s="240">
        <v>3840.53</v>
      </c>
      <c r="H2674" s="240">
        <v>-28.321999999999999</v>
      </c>
      <c r="I2674" s="240">
        <v>33.396999999999998</v>
      </c>
      <c r="J2674" s="240">
        <v>-4.0000000000000001E-3</v>
      </c>
    </row>
    <row r="2675" spans="2:10">
      <c r="B2675" s="240" t="s">
        <v>86</v>
      </c>
      <c r="C2675" s="240">
        <v>537</v>
      </c>
      <c r="D2675" s="240" t="s">
        <v>131</v>
      </c>
      <c r="E2675" s="240">
        <v>-51.74</v>
      </c>
      <c r="F2675" s="240">
        <v>-3.21</v>
      </c>
      <c r="G2675" s="240">
        <v>4463.9399999999996</v>
      </c>
      <c r="H2675" s="240">
        <v>6.9029999999999996</v>
      </c>
      <c r="I2675" s="240">
        <v>-107.77</v>
      </c>
      <c r="J2675" s="240">
        <v>0.184</v>
      </c>
    </row>
    <row r="2676" spans="2:10">
      <c r="B2676" s="240" t="s">
        <v>86</v>
      </c>
      <c r="C2676" s="240">
        <v>537</v>
      </c>
      <c r="D2676" s="240" t="s">
        <v>132</v>
      </c>
      <c r="E2676" s="240">
        <v>-49.32</v>
      </c>
      <c r="F2676" s="240">
        <v>2.41</v>
      </c>
      <c r="G2676" s="240">
        <v>4343.1499999999996</v>
      </c>
      <c r="H2676" s="240">
        <v>-4.359</v>
      </c>
      <c r="I2676" s="240">
        <v>-103.23</v>
      </c>
      <c r="J2676" s="240">
        <v>0.16300000000000001</v>
      </c>
    </row>
    <row r="2677" spans="2:10">
      <c r="B2677" s="240" t="s">
        <v>86</v>
      </c>
      <c r="C2677" s="240">
        <v>537</v>
      </c>
      <c r="D2677" s="240" t="s">
        <v>133</v>
      </c>
      <c r="E2677" s="240">
        <v>-53.44</v>
      </c>
      <c r="F2677" s="240">
        <v>-3.72</v>
      </c>
      <c r="G2677" s="240">
        <v>4474.34</v>
      </c>
      <c r="H2677" s="240">
        <v>7.8440000000000003</v>
      </c>
      <c r="I2677" s="240">
        <v>-111.03100000000001</v>
      </c>
      <c r="J2677" s="240">
        <v>0.20599999999999999</v>
      </c>
    </row>
    <row r="2678" spans="2:10">
      <c r="B2678" s="240" t="s">
        <v>86</v>
      </c>
      <c r="C2678" s="240">
        <v>537</v>
      </c>
      <c r="D2678" s="240" t="s">
        <v>134</v>
      </c>
      <c r="E2678" s="240">
        <v>-47.62</v>
      </c>
      <c r="F2678" s="240">
        <v>2.91</v>
      </c>
      <c r="G2678" s="240">
        <v>4332.74</v>
      </c>
      <c r="H2678" s="240">
        <v>-5.3</v>
      </c>
      <c r="I2678" s="240">
        <v>-99.968999999999994</v>
      </c>
      <c r="J2678" s="240">
        <v>0.14099999999999999</v>
      </c>
    </row>
    <row r="2679" spans="2:10">
      <c r="B2679" s="240" t="s">
        <v>86</v>
      </c>
      <c r="C2679" s="240">
        <v>537</v>
      </c>
      <c r="D2679" s="240" t="s">
        <v>135</v>
      </c>
      <c r="E2679" s="240">
        <v>-41.66</v>
      </c>
      <c r="F2679" s="240">
        <v>-0.22</v>
      </c>
      <c r="G2679" s="240">
        <v>4402.04</v>
      </c>
      <c r="H2679" s="240">
        <v>1.341</v>
      </c>
      <c r="I2679" s="240">
        <v>-88.498000000000005</v>
      </c>
      <c r="J2679" s="240">
        <v>5.0999999999999997E-2</v>
      </c>
    </row>
    <row r="2680" spans="2:10">
      <c r="B2680" s="240" t="s">
        <v>86</v>
      </c>
      <c r="C2680" s="240">
        <v>537</v>
      </c>
      <c r="D2680" s="240" t="s">
        <v>136</v>
      </c>
      <c r="E2680" s="240">
        <v>-39.25</v>
      </c>
      <c r="F2680" s="240">
        <v>5.4</v>
      </c>
      <c r="G2680" s="240">
        <v>4281.25</v>
      </c>
      <c r="H2680" s="240">
        <v>-9.9209999999999994</v>
      </c>
      <c r="I2680" s="240">
        <v>-83.956999999999994</v>
      </c>
      <c r="J2680" s="240">
        <v>3.1E-2</v>
      </c>
    </row>
    <row r="2681" spans="2:10">
      <c r="B2681" s="240" t="s">
        <v>86</v>
      </c>
      <c r="C2681" s="240">
        <v>537</v>
      </c>
      <c r="D2681" s="240" t="s">
        <v>137</v>
      </c>
      <c r="E2681" s="240">
        <v>-43.37</v>
      </c>
      <c r="F2681" s="240">
        <v>-0.73</v>
      </c>
      <c r="G2681" s="240">
        <v>4412.4399999999996</v>
      </c>
      <c r="H2681" s="240">
        <v>2.282</v>
      </c>
      <c r="I2681" s="240">
        <v>-91.757999999999996</v>
      </c>
      <c r="J2681" s="240">
        <v>7.3999999999999996E-2</v>
      </c>
    </row>
    <row r="2682" spans="2:10">
      <c r="B2682" s="240" t="s">
        <v>86</v>
      </c>
      <c r="C2682" s="240">
        <v>537</v>
      </c>
      <c r="D2682" s="240" t="s">
        <v>138</v>
      </c>
      <c r="E2682" s="240">
        <v>-37.54</v>
      </c>
      <c r="F2682" s="240">
        <v>5.91</v>
      </c>
      <c r="G2682" s="240">
        <v>4270.8500000000004</v>
      </c>
      <c r="H2682" s="240">
        <v>-10.862</v>
      </c>
      <c r="I2682" s="240">
        <v>-80.697000000000003</v>
      </c>
      <c r="J2682" s="240">
        <v>8.0000000000000002E-3</v>
      </c>
    </row>
    <row r="2683" spans="2:10">
      <c r="B2683" s="240" t="s">
        <v>86</v>
      </c>
      <c r="C2683" s="240">
        <v>537</v>
      </c>
      <c r="D2683" s="240" t="s">
        <v>139</v>
      </c>
      <c r="E2683" s="240">
        <v>-22.77</v>
      </c>
      <c r="F2683" s="240">
        <v>-8.64</v>
      </c>
      <c r="G2683" s="240">
        <v>4439.0600000000004</v>
      </c>
      <c r="H2683" s="240">
        <v>17.847000000000001</v>
      </c>
      <c r="I2683" s="240">
        <v>-46.871000000000002</v>
      </c>
      <c r="J2683" s="240">
        <v>0.16</v>
      </c>
    </row>
    <row r="2684" spans="2:10">
      <c r="B2684" s="240" t="s">
        <v>86</v>
      </c>
      <c r="C2684" s="240">
        <v>537</v>
      </c>
      <c r="D2684" s="240" t="s">
        <v>140</v>
      </c>
      <c r="E2684" s="240">
        <v>4.47</v>
      </c>
      <c r="F2684" s="240">
        <v>-7.67</v>
      </c>
      <c r="G2684" s="240">
        <v>4296.96</v>
      </c>
      <c r="H2684" s="240">
        <v>15.965999999999999</v>
      </c>
      <c r="I2684" s="240">
        <v>9.8699999999999992</v>
      </c>
      <c r="J2684" s="240">
        <v>0.11799999999999999</v>
      </c>
    </row>
    <row r="2685" spans="2:10">
      <c r="B2685" s="240" t="s">
        <v>86</v>
      </c>
      <c r="C2685" s="240">
        <v>537</v>
      </c>
      <c r="D2685" s="240" t="s">
        <v>141</v>
      </c>
      <c r="E2685" s="240">
        <v>-19.75</v>
      </c>
      <c r="F2685" s="240">
        <v>-7.74</v>
      </c>
      <c r="G2685" s="240">
        <v>4420.49</v>
      </c>
      <c r="H2685" s="240">
        <v>16.178999999999998</v>
      </c>
      <c r="I2685" s="240">
        <v>-41.088999999999999</v>
      </c>
      <c r="J2685" s="240">
        <v>0.12</v>
      </c>
    </row>
    <row r="2686" spans="2:10">
      <c r="B2686" s="240" t="s">
        <v>86</v>
      </c>
      <c r="C2686" s="240">
        <v>537</v>
      </c>
      <c r="D2686" s="240" t="s">
        <v>142</v>
      </c>
      <c r="E2686" s="240">
        <v>1.45</v>
      </c>
      <c r="F2686" s="240">
        <v>-8.56</v>
      </c>
      <c r="G2686" s="240">
        <v>4315.53</v>
      </c>
      <c r="H2686" s="240">
        <v>17.635000000000002</v>
      </c>
      <c r="I2686" s="240">
        <v>4.0880000000000001</v>
      </c>
      <c r="J2686" s="240">
        <v>0.158</v>
      </c>
    </row>
    <row r="2687" spans="2:10">
      <c r="B2687" s="240" t="s">
        <v>86</v>
      </c>
      <c r="C2687" s="240">
        <v>537</v>
      </c>
      <c r="D2687" s="240" t="s">
        <v>143</v>
      </c>
      <c r="E2687" s="240">
        <v>-28.45</v>
      </c>
      <c r="F2687" s="240">
        <v>-10.33</v>
      </c>
      <c r="G2687" s="240">
        <v>4473.74</v>
      </c>
      <c r="H2687" s="240">
        <v>20.984000000000002</v>
      </c>
      <c r="I2687" s="240">
        <v>-57.738999999999997</v>
      </c>
      <c r="J2687" s="240">
        <v>0.23400000000000001</v>
      </c>
    </row>
    <row r="2688" spans="2:10">
      <c r="B2688" s="240" t="s">
        <v>86</v>
      </c>
      <c r="C2688" s="240">
        <v>537</v>
      </c>
      <c r="D2688" s="240" t="s">
        <v>144</v>
      </c>
      <c r="E2688" s="240">
        <v>-1.21</v>
      </c>
      <c r="F2688" s="240">
        <v>-9.36</v>
      </c>
      <c r="G2688" s="240">
        <v>4331.63</v>
      </c>
      <c r="H2688" s="240">
        <v>19.103000000000002</v>
      </c>
      <c r="I2688" s="240">
        <v>-0.998</v>
      </c>
      <c r="J2688" s="240">
        <v>0.193</v>
      </c>
    </row>
    <row r="2689" spans="2:10">
      <c r="B2689" s="240" t="s">
        <v>86</v>
      </c>
      <c r="C2689" s="240">
        <v>537</v>
      </c>
      <c r="D2689" s="240" t="s">
        <v>145</v>
      </c>
      <c r="E2689" s="240">
        <v>-25.43</v>
      </c>
      <c r="F2689" s="240">
        <v>-9.43</v>
      </c>
      <c r="G2689" s="240">
        <v>4455.17</v>
      </c>
      <c r="H2689" s="240">
        <v>19.315000000000001</v>
      </c>
      <c r="I2689" s="240">
        <v>-51.957000000000001</v>
      </c>
      <c r="J2689" s="240">
        <v>0.19500000000000001</v>
      </c>
    </row>
    <row r="2690" spans="2:10">
      <c r="B2690" s="240" t="s">
        <v>86</v>
      </c>
      <c r="C2690" s="240">
        <v>537</v>
      </c>
      <c r="D2690" s="240" t="s">
        <v>146</v>
      </c>
      <c r="E2690" s="240">
        <v>-4.2300000000000004</v>
      </c>
      <c r="F2690" s="240">
        <v>-10.25</v>
      </c>
      <c r="G2690" s="240">
        <v>4350.2</v>
      </c>
      <c r="H2690" s="240">
        <v>20.771000000000001</v>
      </c>
      <c r="I2690" s="240">
        <v>-6.78</v>
      </c>
      <c r="J2690" s="240">
        <v>0.23300000000000001</v>
      </c>
    </row>
    <row r="2691" spans="2:10">
      <c r="B2691" s="240" t="s">
        <v>86</v>
      </c>
      <c r="C2691" s="240">
        <v>537</v>
      </c>
      <c r="D2691" s="240" t="s">
        <v>147</v>
      </c>
      <c r="E2691" s="240">
        <v>-23.98</v>
      </c>
      <c r="F2691" s="240">
        <v>1.17</v>
      </c>
      <c r="G2691" s="240">
        <v>6528.68</v>
      </c>
      <c r="H2691" s="240">
        <v>-1.746</v>
      </c>
      <c r="I2691" s="240">
        <v>-49.393000000000001</v>
      </c>
      <c r="J2691" s="240">
        <v>0.16</v>
      </c>
    </row>
    <row r="2692" spans="2:10">
      <c r="B2692" s="240" t="s">
        <v>86</v>
      </c>
      <c r="C2692" s="240">
        <v>537</v>
      </c>
      <c r="D2692" s="240" t="s">
        <v>148</v>
      </c>
      <c r="E2692" s="240">
        <v>7.1</v>
      </c>
      <c r="F2692" s="240">
        <v>1.29</v>
      </c>
      <c r="G2692" s="240">
        <v>6418.47</v>
      </c>
      <c r="H2692" s="240">
        <v>-2.056</v>
      </c>
      <c r="I2692" s="240">
        <v>14.592000000000001</v>
      </c>
      <c r="J2692" s="240">
        <v>0.157</v>
      </c>
    </row>
    <row r="2693" spans="2:10">
      <c r="B2693" s="240" t="s">
        <v>86</v>
      </c>
      <c r="C2693" s="240">
        <v>537</v>
      </c>
      <c r="D2693" s="240" t="s">
        <v>149</v>
      </c>
      <c r="E2693" s="240">
        <v>-11.12</v>
      </c>
      <c r="F2693" s="240">
        <v>-2.98</v>
      </c>
      <c r="G2693" s="240">
        <v>6531.65</v>
      </c>
      <c r="H2693" s="240">
        <v>6.1609999999999996</v>
      </c>
      <c r="I2693" s="240">
        <v>-22.460999999999999</v>
      </c>
      <c r="J2693" s="240">
        <v>0.187</v>
      </c>
    </row>
    <row r="2694" spans="2:10">
      <c r="B2694" s="240" t="s">
        <v>86</v>
      </c>
      <c r="C2694" s="240">
        <v>537</v>
      </c>
      <c r="D2694" s="240" t="s">
        <v>150</v>
      </c>
      <c r="E2694" s="240">
        <v>-5.76</v>
      </c>
      <c r="F2694" s="240">
        <v>5.43</v>
      </c>
      <c r="G2694" s="240">
        <v>6415.5</v>
      </c>
      <c r="H2694" s="240">
        <v>-9.9640000000000004</v>
      </c>
      <c r="I2694" s="240">
        <v>-12.34</v>
      </c>
      <c r="J2694" s="240">
        <v>0.13</v>
      </c>
    </row>
    <row r="2695" spans="2:10">
      <c r="B2695" s="240" t="s">
        <v>86</v>
      </c>
      <c r="C2695" s="240">
        <v>537</v>
      </c>
      <c r="D2695" s="240" t="s">
        <v>151</v>
      </c>
      <c r="E2695" s="240">
        <v>53.8</v>
      </c>
      <c r="F2695" s="240">
        <v>8.25</v>
      </c>
      <c r="G2695" s="240">
        <v>4420.4399999999996</v>
      </c>
      <c r="H2695" s="240">
        <v>11.372999999999999</v>
      </c>
      <c r="I2695" s="240">
        <v>108.511</v>
      </c>
      <c r="J2695" s="240">
        <v>0.29899999999999999</v>
      </c>
    </row>
    <row r="2696" spans="2:10">
      <c r="B2696" s="240" t="s">
        <v>86</v>
      </c>
      <c r="C2696" s="240">
        <v>537</v>
      </c>
      <c r="D2696" s="240" t="s">
        <v>152</v>
      </c>
      <c r="E2696" s="240">
        <v>-64.05</v>
      </c>
      <c r="F2696" s="240">
        <v>-5.82</v>
      </c>
      <c r="G2696" s="240">
        <v>3912.96</v>
      </c>
      <c r="H2696" s="240">
        <v>-15.098000000000001</v>
      </c>
      <c r="I2696" s="240">
        <v>-130.376</v>
      </c>
      <c r="J2696" s="240">
        <v>-0.09</v>
      </c>
    </row>
    <row r="2697" spans="2:10">
      <c r="B2697" s="240" t="s">
        <v>86</v>
      </c>
      <c r="C2697" s="240">
        <v>537</v>
      </c>
      <c r="D2697" s="240" t="s">
        <v>153</v>
      </c>
      <c r="E2697" s="240">
        <v>33.19</v>
      </c>
      <c r="F2697" s="240">
        <v>14.31</v>
      </c>
      <c r="G2697" s="240">
        <v>4442.45</v>
      </c>
      <c r="H2697" s="240">
        <v>23.225000000000001</v>
      </c>
      <c r="I2697" s="240">
        <v>65.224999999999994</v>
      </c>
      <c r="J2697" s="240">
        <v>0.32</v>
      </c>
    </row>
    <row r="2698" spans="2:10">
      <c r="B2698" s="240" t="s">
        <v>86</v>
      </c>
      <c r="C2698" s="240">
        <v>537</v>
      </c>
      <c r="D2698" s="240" t="s">
        <v>154</v>
      </c>
      <c r="E2698" s="240">
        <v>-43.44</v>
      </c>
      <c r="F2698" s="240">
        <v>-11.88</v>
      </c>
      <c r="G2698" s="240">
        <v>3890.94</v>
      </c>
      <c r="H2698" s="240">
        <v>-26.951000000000001</v>
      </c>
      <c r="I2698" s="240">
        <v>-87.09</v>
      </c>
      <c r="J2698" s="240">
        <v>-0.111</v>
      </c>
    </row>
    <row r="2699" spans="2:10">
      <c r="B2699" s="240" t="s">
        <v>86</v>
      </c>
      <c r="C2699" s="240">
        <v>537</v>
      </c>
      <c r="D2699" s="240" t="s">
        <v>155</v>
      </c>
      <c r="E2699" s="240">
        <v>119.88</v>
      </c>
      <c r="F2699" s="240">
        <v>18.55</v>
      </c>
      <c r="G2699" s="240">
        <v>4660.67</v>
      </c>
      <c r="H2699" s="240">
        <v>30.571999999999999</v>
      </c>
      <c r="I2699" s="240">
        <v>240.792</v>
      </c>
      <c r="J2699" s="240">
        <v>0.59099999999999997</v>
      </c>
    </row>
    <row r="2700" spans="2:10">
      <c r="B2700" s="240" t="s">
        <v>86</v>
      </c>
      <c r="C2700" s="240">
        <v>537</v>
      </c>
      <c r="D2700" s="240" t="s">
        <v>156</v>
      </c>
      <c r="E2700" s="240">
        <v>-130.13</v>
      </c>
      <c r="F2700" s="240">
        <v>-16.12</v>
      </c>
      <c r="G2700" s="240">
        <v>3672.72</v>
      </c>
      <c r="H2700" s="240">
        <v>-34.298000000000002</v>
      </c>
      <c r="I2700" s="240">
        <v>-262.65699999999998</v>
      </c>
      <c r="J2700" s="240">
        <v>-0.38200000000000001</v>
      </c>
    </row>
    <row r="2701" spans="2:10">
      <c r="B2701" s="240" t="s">
        <v>86</v>
      </c>
      <c r="C2701" s="240">
        <v>537</v>
      </c>
      <c r="D2701" s="240" t="s">
        <v>157</v>
      </c>
      <c r="E2701" s="240">
        <v>65.599999999999994</v>
      </c>
      <c r="F2701" s="240">
        <v>32.380000000000003</v>
      </c>
      <c r="G2701" s="240">
        <v>4668.3500000000004</v>
      </c>
      <c r="H2701" s="240">
        <v>57.460999999999999</v>
      </c>
      <c r="I2701" s="240">
        <v>127.676</v>
      </c>
      <c r="J2701" s="240">
        <v>0.63100000000000001</v>
      </c>
    </row>
    <row r="2702" spans="2:10">
      <c r="B2702" s="240" t="s">
        <v>86</v>
      </c>
      <c r="C2702" s="240">
        <v>537</v>
      </c>
      <c r="D2702" s="240" t="s">
        <v>158</v>
      </c>
      <c r="E2702" s="240">
        <v>-75.84</v>
      </c>
      <c r="F2702" s="240">
        <v>-29.95</v>
      </c>
      <c r="G2702" s="240">
        <v>3665.05</v>
      </c>
      <c r="H2702" s="240">
        <v>-61.186999999999998</v>
      </c>
      <c r="I2702" s="240">
        <v>-149.541</v>
      </c>
      <c r="J2702" s="240">
        <v>-0.42199999999999999</v>
      </c>
    </row>
    <row r="2703" spans="2:10">
      <c r="B2703" s="240" t="s">
        <v>86</v>
      </c>
      <c r="C2703" s="240">
        <v>544</v>
      </c>
      <c r="D2703" s="240" t="s">
        <v>87</v>
      </c>
      <c r="E2703" s="240">
        <v>-46.01</v>
      </c>
      <c r="F2703" s="240">
        <v>0.5</v>
      </c>
      <c r="G2703" s="240">
        <v>-564.21</v>
      </c>
      <c r="H2703" s="240">
        <v>1.6E-2</v>
      </c>
      <c r="I2703" s="240">
        <v>-95.058000000000007</v>
      </c>
      <c r="J2703" s="240">
        <v>6.9000000000000006E-2</v>
      </c>
    </row>
    <row r="2704" spans="2:10">
      <c r="B2704" s="240" t="s">
        <v>86</v>
      </c>
      <c r="C2704" s="240">
        <v>544</v>
      </c>
      <c r="D2704" s="240" t="s">
        <v>88</v>
      </c>
      <c r="E2704" s="240">
        <v>-4.07</v>
      </c>
      <c r="F2704" s="240">
        <v>-8.77</v>
      </c>
      <c r="G2704" s="240">
        <v>194.79</v>
      </c>
      <c r="H2704" s="240">
        <v>17.631</v>
      </c>
      <c r="I2704" s="240">
        <v>-7.5970000000000004</v>
      </c>
      <c r="J2704" s="240">
        <v>3.4000000000000002E-2</v>
      </c>
    </row>
    <row r="2705" spans="2:10">
      <c r="B2705" s="240" t="s">
        <v>86</v>
      </c>
      <c r="C2705" s="240">
        <v>544</v>
      </c>
      <c r="D2705" s="240" t="s">
        <v>89</v>
      </c>
      <c r="E2705" s="240">
        <v>-35.79</v>
      </c>
      <c r="F2705" s="240">
        <v>1.1200000000000001</v>
      </c>
      <c r="G2705" s="240">
        <v>-489.49</v>
      </c>
      <c r="H2705" s="240">
        <v>-1.2070000000000001</v>
      </c>
      <c r="I2705" s="240">
        <v>-75.66</v>
      </c>
      <c r="J2705" s="240">
        <v>-6.3E-2</v>
      </c>
    </row>
    <row r="2706" spans="2:10">
      <c r="B2706" s="240" t="s">
        <v>86</v>
      </c>
      <c r="C2706" s="240">
        <v>544</v>
      </c>
      <c r="D2706" s="240" t="s">
        <v>90</v>
      </c>
      <c r="E2706" s="240">
        <v>-9.83</v>
      </c>
      <c r="F2706" s="240">
        <v>-9.1199999999999992</v>
      </c>
      <c r="G2706" s="240">
        <v>153.08000000000001</v>
      </c>
      <c r="H2706" s="240">
        <v>18.321000000000002</v>
      </c>
      <c r="I2706" s="240">
        <v>-18.536000000000001</v>
      </c>
      <c r="J2706" s="240">
        <v>0.109</v>
      </c>
    </row>
    <row r="2707" spans="2:10">
      <c r="B2707" s="240" t="s">
        <v>86</v>
      </c>
      <c r="C2707" s="240">
        <v>544</v>
      </c>
      <c r="D2707" s="240" t="s">
        <v>12</v>
      </c>
      <c r="E2707" s="240">
        <v>-29543.74</v>
      </c>
      <c r="F2707" s="240">
        <v>522.89</v>
      </c>
      <c r="G2707" s="240">
        <v>-296167.03999999998</v>
      </c>
      <c r="H2707" s="240">
        <v>-324.59899999999999</v>
      </c>
      <c r="I2707" s="240">
        <v>-60714.794999999998</v>
      </c>
      <c r="J2707" s="240">
        <v>13.769</v>
      </c>
    </row>
    <row r="2708" spans="2:10">
      <c r="B2708" s="240" t="s">
        <v>86</v>
      </c>
      <c r="C2708" s="240">
        <v>544</v>
      </c>
      <c r="D2708" s="240" t="s">
        <v>13</v>
      </c>
      <c r="E2708" s="240">
        <v>-2289.37</v>
      </c>
      <c r="F2708" s="240">
        <v>-6414.21</v>
      </c>
      <c r="G2708" s="240">
        <v>110704.13</v>
      </c>
      <c r="H2708" s="240">
        <v>12648.153</v>
      </c>
      <c r="I2708" s="240">
        <v>-4292.9480000000003</v>
      </c>
      <c r="J2708" s="240">
        <v>18.295000000000002</v>
      </c>
    </row>
    <row r="2709" spans="2:10">
      <c r="B2709" s="240" t="s">
        <v>86</v>
      </c>
      <c r="C2709" s="240">
        <v>544</v>
      </c>
      <c r="D2709" s="240" t="s">
        <v>14</v>
      </c>
      <c r="E2709" s="240">
        <v>2047.43</v>
      </c>
      <c r="F2709" s="240">
        <v>122.57</v>
      </c>
      <c r="G2709" s="240">
        <v>12272.96</v>
      </c>
      <c r="H2709" s="240">
        <v>-241.369</v>
      </c>
      <c r="I2709" s="240">
        <v>3869.2350000000001</v>
      </c>
      <c r="J2709" s="240">
        <v>-26.327000000000002</v>
      </c>
    </row>
    <row r="2710" spans="2:10">
      <c r="B2710" s="240" t="s">
        <v>86</v>
      </c>
      <c r="C2710" s="240">
        <v>544</v>
      </c>
      <c r="D2710" s="240" t="s">
        <v>91</v>
      </c>
      <c r="E2710" s="240">
        <v>44.64</v>
      </c>
      <c r="F2710" s="240">
        <v>1.39</v>
      </c>
      <c r="G2710" s="240">
        <v>383.5</v>
      </c>
      <c r="H2710" s="240">
        <v>2.4420000000000002</v>
      </c>
      <c r="I2710" s="240">
        <v>90.317999999999998</v>
      </c>
      <c r="J2710" s="240">
        <v>0.14099999999999999</v>
      </c>
    </row>
    <row r="2711" spans="2:10">
      <c r="B2711" s="240" t="s">
        <v>86</v>
      </c>
      <c r="C2711" s="240">
        <v>544</v>
      </c>
      <c r="D2711" s="240" t="s">
        <v>92</v>
      </c>
      <c r="E2711" s="240">
        <v>14.96</v>
      </c>
      <c r="F2711" s="240">
        <v>10.15</v>
      </c>
      <c r="G2711" s="240">
        <v>125.84</v>
      </c>
      <c r="H2711" s="240">
        <v>19.475999999999999</v>
      </c>
      <c r="I2711" s="240">
        <v>28.294</v>
      </c>
      <c r="J2711" s="240">
        <v>0.17199999999999999</v>
      </c>
    </row>
    <row r="2712" spans="2:10">
      <c r="B2712" s="240" t="s">
        <v>86</v>
      </c>
      <c r="C2712" s="240">
        <v>544</v>
      </c>
      <c r="D2712" s="240" t="s">
        <v>93</v>
      </c>
      <c r="E2712" s="240">
        <v>114.94</v>
      </c>
      <c r="F2712" s="240">
        <v>3.52</v>
      </c>
      <c r="G2712" s="240">
        <v>891.67</v>
      </c>
      <c r="H2712" s="240">
        <v>6.1790000000000003</v>
      </c>
      <c r="I2712" s="240">
        <v>231.614</v>
      </c>
      <c r="J2712" s="240">
        <v>0.36099999999999999</v>
      </c>
    </row>
    <row r="2713" spans="2:10">
      <c r="B2713" s="240" t="s">
        <v>86</v>
      </c>
      <c r="C2713" s="240">
        <v>544</v>
      </c>
      <c r="D2713" s="240" t="s">
        <v>94</v>
      </c>
      <c r="E2713" s="240">
        <v>36.76</v>
      </c>
      <c r="F2713" s="240">
        <v>23.93</v>
      </c>
      <c r="G2713" s="240">
        <v>273.42</v>
      </c>
      <c r="H2713" s="240">
        <v>45.654000000000003</v>
      </c>
      <c r="I2713" s="240">
        <v>69.534000000000006</v>
      </c>
      <c r="J2713" s="240">
        <v>0.41799999999999998</v>
      </c>
    </row>
    <row r="2714" spans="2:10">
      <c r="B2714" s="240" t="s">
        <v>86</v>
      </c>
      <c r="C2714" s="240">
        <v>544</v>
      </c>
      <c r="D2714" s="240" t="s">
        <v>95</v>
      </c>
      <c r="E2714" s="240">
        <v>-5.51</v>
      </c>
      <c r="F2714" s="240">
        <v>5.05</v>
      </c>
      <c r="G2714" s="240">
        <v>3623.55</v>
      </c>
      <c r="H2714" s="240">
        <v>-7.1840000000000002</v>
      </c>
      <c r="I2714" s="240">
        <v>-11.262</v>
      </c>
      <c r="J2714" s="240">
        <v>0.105</v>
      </c>
    </row>
    <row r="2715" spans="2:10">
      <c r="B2715" s="240" t="s">
        <v>86</v>
      </c>
      <c r="C2715" s="240">
        <v>544</v>
      </c>
      <c r="D2715" s="240" t="s">
        <v>96</v>
      </c>
      <c r="E2715" s="240">
        <v>-5.51</v>
      </c>
      <c r="F2715" s="240">
        <v>5.05</v>
      </c>
      <c r="G2715" s="240">
        <v>3623.55</v>
      </c>
      <c r="H2715" s="240">
        <v>-7.1840000000000002</v>
      </c>
      <c r="I2715" s="240">
        <v>-11.262</v>
      </c>
      <c r="J2715" s="240">
        <v>0.105</v>
      </c>
    </row>
    <row r="2716" spans="2:10">
      <c r="B2716" s="240" t="s">
        <v>86</v>
      </c>
      <c r="C2716" s="240">
        <v>544</v>
      </c>
      <c r="D2716" s="240" t="s">
        <v>97</v>
      </c>
      <c r="E2716" s="240">
        <v>-10.3</v>
      </c>
      <c r="F2716" s="240">
        <v>0.21</v>
      </c>
      <c r="G2716" s="240">
        <v>-91.34</v>
      </c>
      <c r="H2716" s="240">
        <v>-0.158</v>
      </c>
      <c r="I2716" s="240">
        <v>-21.039000000000001</v>
      </c>
      <c r="J2716" s="240">
        <v>1E-3</v>
      </c>
    </row>
    <row r="2717" spans="2:10">
      <c r="B2717" s="240" t="s">
        <v>86</v>
      </c>
      <c r="C2717" s="240">
        <v>544</v>
      </c>
      <c r="D2717" s="240" t="s">
        <v>98</v>
      </c>
      <c r="E2717" s="240">
        <v>-1.76</v>
      </c>
      <c r="F2717" s="240">
        <v>-2.4500000000000002</v>
      </c>
      <c r="G2717" s="240">
        <v>30.23</v>
      </c>
      <c r="H2717" s="240">
        <v>4.68</v>
      </c>
      <c r="I2717" s="240">
        <v>-3.3149999999999999</v>
      </c>
      <c r="J2717" s="240">
        <v>1.9E-2</v>
      </c>
    </row>
    <row r="2718" spans="2:10">
      <c r="B2718" s="240" t="s">
        <v>86</v>
      </c>
      <c r="C2718" s="240">
        <v>544</v>
      </c>
      <c r="D2718" s="240" t="s">
        <v>99</v>
      </c>
      <c r="E2718" s="240">
        <v>-63.04</v>
      </c>
      <c r="F2718" s="240">
        <v>3.12</v>
      </c>
      <c r="G2718" s="240">
        <v>3026.43</v>
      </c>
      <c r="H2718" s="240">
        <v>-2.0369999999999999</v>
      </c>
      <c r="I2718" s="240">
        <v>-129.63800000000001</v>
      </c>
      <c r="J2718" s="240">
        <v>0.185</v>
      </c>
    </row>
    <row r="2719" spans="2:10">
      <c r="B2719" s="240" t="s">
        <v>86</v>
      </c>
      <c r="C2719" s="240">
        <v>544</v>
      </c>
      <c r="D2719" s="240" t="s">
        <v>100</v>
      </c>
      <c r="E2719" s="240">
        <v>-60.6</v>
      </c>
      <c r="F2719" s="240">
        <v>8.39</v>
      </c>
      <c r="G2719" s="240">
        <v>2909.56</v>
      </c>
      <c r="H2719" s="240">
        <v>-12.615</v>
      </c>
      <c r="I2719" s="240">
        <v>-125.08</v>
      </c>
      <c r="J2719" s="240">
        <v>0.16400000000000001</v>
      </c>
    </row>
    <row r="2720" spans="2:10">
      <c r="B2720" s="240" t="s">
        <v>86</v>
      </c>
      <c r="C2720" s="240">
        <v>544</v>
      </c>
      <c r="D2720" s="240" t="s">
        <v>101</v>
      </c>
      <c r="E2720" s="240">
        <v>-64.77</v>
      </c>
      <c r="F2720" s="240">
        <v>3.02</v>
      </c>
      <c r="G2720" s="240">
        <v>3013.92</v>
      </c>
      <c r="H2720" s="240">
        <v>-1.83</v>
      </c>
      <c r="I2720" s="240">
        <v>-132.91999999999999</v>
      </c>
      <c r="J2720" s="240">
        <v>0.20699999999999999</v>
      </c>
    </row>
    <row r="2721" spans="2:10">
      <c r="B2721" s="240" t="s">
        <v>86</v>
      </c>
      <c r="C2721" s="240">
        <v>544</v>
      </c>
      <c r="D2721" s="240" t="s">
        <v>102</v>
      </c>
      <c r="E2721" s="240">
        <v>-58.87</v>
      </c>
      <c r="F2721" s="240">
        <v>8.49</v>
      </c>
      <c r="G2721" s="240">
        <v>2922.07</v>
      </c>
      <c r="H2721" s="240">
        <v>-12.821999999999999</v>
      </c>
      <c r="I2721" s="240">
        <v>-121.798</v>
      </c>
      <c r="J2721" s="240">
        <v>0.14199999999999999</v>
      </c>
    </row>
    <row r="2722" spans="2:10">
      <c r="B2722" s="240" t="s">
        <v>86</v>
      </c>
      <c r="C2722" s="240">
        <v>544</v>
      </c>
      <c r="D2722" s="240" t="s">
        <v>103</v>
      </c>
      <c r="E2722" s="240">
        <v>-52.82</v>
      </c>
      <c r="F2722" s="240">
        <v>3.75</v>
      </c>
      <c r="G2722" s="240">
        <v>3101.16</v>
      </c>
      <c r="H2722" s="240">
        <v>-3.26</v>
      </c>
      <c r="I2722" s="240">
        <v>-110.24</v>
      </c>
      <c r="J2722" s="240">
        <v>5.2999999999999999E-2</v>
      </c>
    </row>
    <row r="2723" spans="2:10">
      <c r="B2723" s="240" t="s">
        <v>86</v>
      </c>
      <c r="C2723" s="240">
        <v>544</v>
      </c>
      <c r="D2723" s="240" t="s">
        <v>104</v>
      </c>
      <c r="E2723" s="240">
        <v>-50.38</v>
      </c>
      <c r="F2723" s="240">
        <v>9.01</v>
      </c>
      <c r="G2723" s="240">
        <v>2984.28</v>
      </c>
      <c r="H2723" s="240">
        <v>-13.839</v>
      </c>
      <c r="I2723" s="240">
        <v>-105.682</v>
      </c>
      <c r="J2723" s="240">
        <v>3.2000000000000001E-2</v>
      </c>
    </row>
    <row r="2724" spans="2:10">
      <c r="B2724" s="240" t="s">
        <v>86</v>
      </c>
      <c r="C2724" s="240">
        <v>544</v>
      </c>
      <c r="D2724" s="240" t="s">
        <v>105</v>
      </c>
      <c r="E2724" s="240">
        <v>-54.55</v>
      </c>
      <c r="F2724" s="240">
        <v>3.64</v>
      </c>
      <c r="G2724" s="240">
        <v>3088.64</v>
      </c>
      <c r="H2724" s="240">
        <v>-3.0529999999999999</v>
      </c>
      <c r="I2724" s="240">
        <v>-113.52200000000001</v>
      </c>
      <c r="J2724" s="240">
        <v>7.4999999999999997E-2</v>
      </c>
    </row>
    <row r="2725" spans="2:10">
      <c r="B2725" s="240" t="s">
        <v>86</v>
      </c>
      <c r="C2725" s="240">
        <v>544</v>
      </c>
      <c r="D2725" s="240" t="s">
        <v>106</v>
      </c>
      <c r="E2725" s="240">
        <v>-48.65</v>
      </c>
      <c r="F2725" s="240">
        <v>9.11</v>
      </c>
      <c r="G2725" s="240">
        <v>2996.8</v>
      </c>
      <c r="H2725" s="240">
        <v>-14.045</v>
      </c>
      <c r="I2725" s="240">
        <v>-102.4</v>
      </c>
      <c r="J2725" s="240">
        <v>0.01</v>
      </c>
    </row>
    <row r="2726" spans="2:10">
      <c r="B2726" s="240" t="s">
        <v>86</v>
      </c>
      <c r="C2726" s="240">
        <v>544</v>
      </c>
      <c r="D2726" s="240" t="s">
        <v>107</v>
      </c>
      <c r="E2726" s="240">
        <v>49.59</v>
      </c>
      <c r="F2726" s="240">
        <v>1.7</v>
      </c>
      <c r="G2726" s="240">
        <v>4337.54</v>
      </c>
      <c r="H2726" s="240">
        <v>-1.7529999999999999</v>
      </c>
      <c r="I2726" s="240">
        <v>102.557</v>
      </c>
      <c r="J2726" s="240">
        <v>4.4999999999999998E-2</v>
      </c>
    </row>
    <row r="2727" spans="2:10">
      <c r="B2727" s="240" t="s">
        <v>86</v>
      </c>
      <c r="C2727" s="240">
        <v>544</v>
      </c>
      <c r="D2727" s="240" t="s">
        <v>108</v>
      </c>
      <c r="E2727" s="240">
        <v>52.03</v>
      </c>
      <c r="F2727" s="240">
        <v>6.97</v>
      </c>
      <c r="G2727" s="240">
        <v>4220.67</v>
      </c>
      <c r="H2727" s="240">
        <v>-12.332000000000001</v>
      </c>
      <c r="I2727" s="240">
        <v>107.11499999999999</v>
      </c>
      <c r="J2727" s="240">
        <v>2.4E-2</v>
      </c>
    </row>
    <row r="2728" spans="2:10">
      <c r="B2728" s="240" t="s">
        <v>86</v>
      </c>
      <c r="C2728" s="240">
        <v>544</v>
      </c>
      <c r="D2728" s="240" t="s">
        <v>109</v>
      </c>
      <c r="E2728" s="240">
        <v>47.86</v>
      </c>
      <c r="F2728" s="240">
        <v>1.6</v>
      </c>
      <c r="G2728" s="240">
        <v>4325.03</v>
      </c>
      <c r="H2728" s="240">
        <v>-1.5469999999999999</v>
      </c>
      <c r="I2728" s="240">
        <v>99.275000000000006</v>
      </c>
      <c r="J2728" s="240">
        <v>6.7000000000000004E-2</v>
      </c>
    </row>
    <row r="2729" spans="2:10">
      <c r="B2729" s="240" t="s">
        <v>86</v>
      </c>
      <c r="C2729" s="240">
        <v>544</v>
      </c>
      <c r="D2729" s="240" t="s">
        <v>110</v>
      </c>
      <c r="E2729" s="240">
        <v>53.76</v>
      </c>
      <c r="F2729" s="240">
        <v>7.07</v>
      </c>
      <c r="G2729" s="240">
        <v>4233.18</v>
      </c>
      <c r="H2729" s="240">
        <v>-12.539</v>
      </c>
      <c r="I2729" s="240">
        <v>110.396</v>
      </c>
      <c r="J2729" s="240">
        <v>2E-3</v>
      </c>
    </row>
    <row r="2730" spans="2:10">
      <c r="B2730" s="240" t="s">
        <v>86</v>
      </c>
      <c r="C2730" s="240">
        <v>544</v>
      </c>
      <c r="D2730" s="240" t="s">
        <v>111</v>
      </c>
      <c r="E2730" s="240">
        <v>39.36</v>
      </c>
      <c r="F2730" s="240">
        <v>1.08</v>
      </c>
      <c r="G2730" s="240">
        <v>4262.8100000000004</v>
      </c>
      <c r="H2730" s="240">
        <v>-0.53</v>
      </c>
      <c r="I2730" s="240">
        <v>83.159000000000006</v>
      </c>
      <c r="J2730" s="240">
        <v>0.17699999999999999</v>
      </c>
    </row>
    <row r="2731" spans="2:10">
      <c r="B2731" s="240" t="s">
        <v>86</v>
      </c>
      <c r="C2731" s="240">
        <v>544</v>
      </c>
      <c r="D2731" s="240" t="s">
        <v>112</v>
      </c>
      <c r="E2731" s="240">
        <v>41.8</v>
      </c>
      <c r="F2731" s="240">
        <v>6.34</v>
      </c>
      <c r="G2731" s="240">
        <v>4145.9399999999996</v>
      </c>
      <c r="H2731" s="240">
        <v>-11.109</v>
      </c>
      <c r="I2731" s="240">
        <v>87.716999999999999</v>
      </c>
      <c r="J2731" s="240">
        <v>0.156</v>
      </c>
    </row>
    <row r="2732" spans="2:10">
      <c r="B2732" s="240" t="s">
        <v>86</v>
      </c>
      <c r="C2732" s="240">
        <v>544</v>
      </c>
      <c r="D2732" s="240" t="s">
        <v>113</v>
      </c>
      <c r="E2732" s="240">
        <v>37.630000000000003</v>
      </c>
      <c r="F2732" s="240">
        <v>0.98</v>
      </c>
      <c r="G2732" s="240">
        <v>4250.3</v>
      </c>
      <c r="H2732" s="240">
        <v>-0.32400000000000001</v>
      </c>
      <c r="I2732" s="240">
        <v>79.876999999999995</v>
      </c>
      <c r="J2732" s="240">
        <v>0.19900000000000001</v>
      </c>
    </row>
    <row r="2733" spans="2:10">
      <c r="B2733" s="240" t="s">
        <v>86</v>
      </c>
      <c r="C2733" s="240">
        <v>544</v>
      </c>
      <c r="D2733" s="240" t="s">
        <v>114</v>
      </c>
      <c r="E2733" s="240">
        <v>43.53</v>
      </c>
      <c r="F2733" s="240">
        <v>6.45</v>
      </c>
      <c r="G2733" s="240">
        <v>4158.45</v>
      </c>
      <c r="H2733" s="240">
        <v>-11.316000000000001</v>
      </c>
      <c r="I2733" s="240">
        <v>90.998999999999995</v>
      </c>
      <c r="J2733" s="240">
        <v>0.13400000000000001</v>
      </c>
    </row>
    <row r="2734" spans="2:10">
      <c r="B2734" s="240" t="s">
        <v>86</v>
      </c>
      <c r="C2734" s="240">
        <v>544</v>
      </c>
      <c r="D2734" s="240" t="s">
        <v>115</v>
      </c>
      <c r="E2734" s="240">
        <v>-25.14</v>
      </c>
      <c r="F2734" s="240">
        <v>-6.02</v>
      </c>
      <c r="G2734" s="240">
        <v>3679.3</v>
      </c>
      <c r="H2734" s="240">
        <v>15.131</v>
      </c>
      <c r="I2734" s="240">
        <v>-50.691000000000003</v>
      </c>
      <c r="J2734" s="240">
        <v>0.17799999999999999</v>
      </c>
    </row>
    <row r="2735" spans="2:10">
      <c r="B2735" s="240" t="s">
        <v>86</v>
      </c>
      <c r="C2735" s="240">
        <v>544</v>
      </c>
      <c r="D2735" s="240" t="s">
        <v>116</v>
      </c>
      <c r="E2735" s="240">
        <v>2.4700000000000002</v>
      </c>
      <c r="F2735" s="240">
        <v>-6.32</v>
      </c>
      <c r="G2735" s="240">
        <v>4017.83</v>
      </c>
      <c r="H2735" s="240">
        <v>15.122</v>
      </c>
      <c r="I2735" s="240">
        <v>6.3440000000000003</v>
      </c>
      <c r="J2735" s="240">
        <v>0.13700000000000001</v>
      </c>
    </row>
    <row r="2736" spans="2:10">
      <c r="B2736" s="240" t="s">
        <v>86</v>
      </c>
      <c r="C2736" s="240">
        <v>544</v>
      </c>
      <c r="D2736" s="240" t="s">
        <v>117</v>
      </c>
      <c r="E2736" s="240">
        <v>-22.07</v>
      </c>
      <c r="F2736" s="240">
        <v>-5.84</v>
      </c>
      <c r="G2736" s="240">
        <v>3701.72</v>
      </c>
      <c r="H2736" s="240">
        <v>14.763999999999999</v>
      </c>
      <c r="I2736" s="240">
        <v>-44.872</v>
      </c>
      <c r="J2736" s="240">
        <v>0.13900000000000001</v>
      </c>
    </row>
    <row r="2737" spans="2:10">
      <c r="B2737" s="240" t="s">
        <v>86</v>
      </c>
      <c r="C2737" s="240">
        <v>544</v>
      </c>
      <c r="D2737" s="240" t="s">
        <v>118</v>
      </c>
      <c r="E2737" s="240">
        <v>-0.6</v>
      </c>
      <c r="F2737" s="240">
        <v>-6.51</v>
      </c>
      <c r="G2737" s="240">
        <v>3995.41</v>
      </c>
      <c r="H2737" s="240">
        <v>15.489000000000001</v>
      </c>
      <c r="I2737" s="240">
        <v>0.52400000000000002</v>
      </c>
      <c r="J2737" s="240">
        <v>0.17699999999999999</v>
      </c>
    </row>
    <row r="2738" spans="2:10">
      <c r="B2738" s="240" t="s">
        <v>86</v>
      </c>
      <c r="C2738" s="240">
        <v>544</v>
      </c>
      <c r="D2738" s="240" t="s">
        <v>119</v>
      </c>
      <c r="E2738" s="240">
        <v>-30.91</v>
      </c>
      <c r="F2738" s="240">
        <v>-6.38</v>
      </c>
      <c r="G2738" s="240">
        <v>3637.59</v>
      </c>
      <c r="H2738" s="240">
        <v>15.821</v>
      </c>
      <c r="I2738" s="240">
        <v>-61.63</v>
      </c>
      <c r="J2738" s="240">
        <v>0.253</v>
      </c>
    </row>
    <row r="2739" spans="2:10">
      <c r="B2739" s="240" t="s">
        <v>86</v>
      </c>
      <c r="C2739" s="240">
        <v>544</v>
      </c>
      <c r="D2739" s="240" t="s">
        <v>120</v>
      </c>
      <c r="E2739" s="240">
        <v>-3.3</v>
      </c>
      <c r="F2739" s="240">
        <v>-6.67</v>
      </c>
      <c r="G2739" s="240">
        <v>3976.11</v>
      </c>
      <c r="H2739" s="240">
        <v>15.811</v>
      </c>
      <c r="I2739" s="240">
        <v>-4.5949999999999998</v>
      </c>
      <c r="J2739" s="240">
        <v>0.21199999999999999</v>
      </c>
    </row>
    <row r="2740" spans="2:10">
      <c r="B2740" s="240" t="s">
        <v>86</v>
      </c>
      <c r="C2740" s="240">
        <v>544</v>
      </c>
      <c r="D2740" s="240" t="s">
        <v>121</v>
      </c>
      <c r="E2740" s="240">
        <v>-27.84</v>
      </c>
      <c r="F2740" s="240">
        <v>-6.19</v>
      </c>
      <c r="G2740" s="240">
        <v>3660</v>
      </c>
      <c r="H2740" s="240">
        <v>15.454000000000001</v>
      </c>
      <c r="I2740" s="240">
        <v>-55.811</v>
      </c>
      <c r="J2740" s="240">
        <v>0.21299999999999999</v>
      </c>
    </row>
    <row r="2741" spans="2:10">
      <c r="B2741" s="240" t="s">
        <v>86</v>
      </c>
      <c r="C2741" s="240">
        <v>544</v>
      </c>
      <c r="D2741" s="240" t="s">
        <v>122</v>
      </c>
      <c r="E2741" s="240">
        <v>-6.37</v>
      </c>
      <c r="F2741" s="240">
        <v>-6.86</v>
      </c>
      <c r="G2741" s="240">
        <v>3953.7</v>
      </c>
      <c r="H2741" s="240">
        <v>16.178000000000001</v>
      </c>
      <c r="I2741" s="240">
        <v>-10.414</v>
      </c>
      <c r="J2741" s="240">
        <v>0.251</v>
      </c>
    </row>
    <row r="2742" spans="2:10">
      <c r="B2742" s="240" t="s">
        <v>86</v>
      </c>
      <c r="C2742" s="240">
        <v>544</v>
      </c>
      <c r="D2742" s="240" t="s">
        <v>123</v>
      </c>
      <c r="E2742" s="240">
        <v>-13.48</v>
      </c>
      <c r="F2742" s="240">
        <v>16.41</v>
      </c>
      <c r="G2742" s="240">
        <v>3229.27</v>
      </c>
      <c r="H2742" s="240">
        <v>-29.491</v>
      </c>
      <c r="I2742" s="240">
        <v>-28.867000000000001</v>
      </c>
      <c r="J2742" s="240">
        <v>7.1999999999999995E-2</v>
      </c>
    </row>
    <row r="2743" spans="2:10">
      <c r="B2743" s="240" t="s">
        <v>86</v>
      </c>
      <c r="C2743" s="240">
        <v>544</v>
      </c>
      <c r="D2743" s="240" t="s">
        <v>124</v>
      </c>
      <c r="E2743" s="240">
        <v>14.13</v>
      </c>
      <c r="F2743" s="240">
        <v>16.11</v>
      </c>
      <c r="G2743" s="240">
        <v>3567.8</v>
      </c>
      <c r="H2743" s="240">
        <v>-29.5</v>
      </c>
      <c r="I2743" s="240">
        <v>28.167999999999999</v>
      </c>
      <c r="J2743" s="240">
        <v>3.1E-2</v>
      </c>
    </row>
    <row r="2744" spans="2:10">
      <c r="B2744" s="240" t="s">
        <v>86</v>
      </c>
      <c r="C2744" s="240">
        <v>544</v>
      </c>
      <c r="D2744" s="240" t="s">
        <v>125</v>
      </c>
      <c r="E2744" s="240">
        <v>-10.41</v>
      </c>
      <c r="F2744" s="240">
        <v>16.600000000000001</v>
      </c>
      <c r="G2744" s="240">
        <v>3251.69</v>
      </c>
      <c r="H2744" s="240">
        <v>-29.858000000000001</v>
      </c>
      <c r="I2744" s="240">
        <v>-23.047999999999998</v>
      </c>
      <c r="J2744" s="240">
        <v>3.2000000000000001E-2</v>
      </c>
    </row>
    <row r="2745" spans="2:10">
      <c r="B2745" s="240" t="s">
        <v>86</v>
      </c>
      <c r="C2745" s="240">
        <v>544</v>
      </c>
      <c r="D2745" s="240" t="s">
        <v>126</v>
      </c>
      <c r="E2745" s="240">
        <v>11.06</v>
      </c>
      <c r="F2745" s="240">
        <v>15.93</v>
      </c>
      <c r="G2745" s="240">
        <v>3545.38</v>
      </c>
      <c r="H2745" s="240">
        <v>-29.132999999999999</v>
      </c>
      <c r="I2745" s="240">
        <v>22.349</v>
      </c>
      <c r="J2745" s="240">
        <v>7.0000000000000007E-2</v>
      </c>
    </row>
    <row r="2746" spans="2:10">
      <c r="B2746" s="240" t="s">
        <v>86</v>
      </c>
      <c r="C2746" s="240">
        <v>544</v>
      </c>
      <c r="D2746" s="240" t="s">
        <v>127</v>
      </c>
      <c r="E2746" s="240">
        <v>-7.71</v>
      </c>
      <c r="F2746" s="240">
        <v>16.760000000000002</v>
      </c>
      <c r="G2746" s="240">
        <v>3270.98</v>
      </c>
      <c r="H2746" s="240">
        <v>-30.18</v>
      </c>
      <c r="I2746" s="240">
        <v>-17.928000000000001</v>
      </c>
      <c r="J2746" s="240">
        <v>-3.0000000000000001E-3</v>
      </c>
    </row>
    <row r="2747" spans="2:10">
      <c r="B2747" s="240" t="s">
        <v>86</v>
      </c>
      <c r="C2747" s="240">
        <v>544</v>
      </c>
      <c r="D2747" s="240" t="s">
        <v>128</v>
      </c>
      <c r="E2747" s="240">
        <v>19.899999999999999</v>
      </c>
      <c r="F2747" s="240">
        <v>16.47</v>
      </c>
      <c r="G2747" s="240">
        <v>3609.51</v>
      </c>
      <c r="H2747" s="240">
        <v>-30.189</v>
      </c>
      <c r="I2747" s="240">
        <v>39.106999999999999</v>
      </c>
      <c r="J2747" s="240">
        <v>-4.3999999999999997E-2</v>
      </c>
    </row>
    <row r="2748" spans="2:10">
      <c r="B2748" s="240" t="s">
        <v>86</v>
      </c>
      <c r="C2748" s="240">
        <v>544</v>
      </c>
      <c r="D2748" s="240" t="s">
        <v>129</v>
      </c>
      <c r="E2748" s="240">
        <v>-4.6399999999999997</v>
      </c>
      <c r="F2748" s="240">
        <v>16.95</v>
      </c>
      <c r="G2748" s="240">
        <v>3293.4</v>
      </c>
      <c r="H2748" s="240">
        <v>-30.547000000000001</v>
      </c>
      <c r="I2748" s="240">
        <v>-12.109</v>
      </c>
      <c r="J2748" s="240">
        <v>-4.2000000000000003E-2</v>
      </c>
    </row>
    <row r="2749" spans="2:10">
      <c r="B2749" s="240" t="s">
        <v>86</v>
      </c>
      <c r="C2749" s="240">
        <v>544</v>
      </c>
      <c r="D2749" s="240" t="s">
        <v>130</v>
      </c>
      <c r="E2749" s="240">
        <v>16.829999999999998</v>
      </c>
      <c r="F2749" s="240">
        <v>16.28</v>
      </c>
      <c r="G2749" s="240">
        <v>3587.09</v>
      </c>
      <c r="H2749" s="240">
        <v>-29.821999999999999</v>
      </c>
      <c r="I2749" s="240">
        <v>33.286999999999999</v>
      </c>
      <c r="J2749" s="240">
        <v>-4.0000000000000001E-3</v>
      </c>
    </row>
    <row r="2750" spans="2:10">
      <c r="B2750" s="240" t="s">
        <v>86</v>
      </c>
      <c r="C2750" s="240">
        <v>544</v>
      </c>
      <c r="D2750" s="240" t="s">
        <v>131</v>
      </c>
      <c r="E2750" s="240">
        <v>-52.74</v>
      </c>
      <c r="F2750" s="240">
        <v>2.91</v>
      </c>
      <c r="G2750" s="240">
        <v>3117.77</v>
      </c>
      <c r="H2750" s="240">
        <v>-1.879</v>
      </c>
      <c r="I2750" s="240">
        <v>-108.599</v>
      </c>
      <c r="J2750" s="240">
        <v>0.184</v>
      </c>
    </row>
    <row r="2751" spans="2:10">
      <c r="B2751" s="240" t="s">
        <v>86</v>
      </c>
      <c r="C2751" s="240">
        <v>544</v>
      </c>
      <c r="D2751" s="240" t="s">
        <v>132</v>
      </c>
      <c r="E2751" s="240">
        <v>-50.3</v>
      </c>
      <c r="F2751" s="240">
        <v>8.18</v>
      </c>
      <c r="G2751" s="240">
        <v>3000.9</v>
      </c>
      <c r="H2751" s="240">
        <v>-12.458</v>
      </c>
      <c r="I2751" s="240">
        <v>-104.041</v>
      </c>
      <c r="J2751" s="240">
        <v>0.16300000000000001</v>
      </c>
    </row>
    <row r="2752" spans="2:10">
      <c r="B2752" s="240" t="s">
        <v>86</v>
      </c>
      <c r="C2752" s="240">
        <v>544</v>
      </c>
      <c r="D2752" s="240" t="s">
        <v>133</v>
      </c>
      <c r="E2752" s="240">
        <v>-54.47</v>
      </c>
      <c r="F2752" s="240">
        <v>2.81</v>
      </c>
      <c r="G2752" s="240">
        <v>3105.26</v>
      </c>
      <c r="H2752" s="240">
        <v>-1.6719999999999999</v>
      </c>
      <c r="I2752" s="240">
        <v>-111.881</v>
      </c>
      <c r="J2752" s="240">
        <v>0.20599999999999999</v>
      </c>
    </row>
    <row r="2753" spans="2:10">
      <c r="B2753" s="240" t="s">
        <v>86</v>
      </c>
      <c r="C2753" s="240">
        <v>544</v>
      </c>
      <c r="D2753" s="240" t="s">
        <v>134</v>
      </c>
      <c r="E2753" s="240">
        <v>-48.57</v>
      </c>
      <c r="F2753" s="240">
        <v>8.2799999999999994</v>
      </c>
      <c r="G2753" s="240">
        <v>3013.41</v>
      </c>
      <c r="H2753" s="240">
        <v>-12.664999999999999</v>
      </c>
      <c r="I2753" s="240">
        <v>-100.759</v>
      </c>
      <c r="J2753" s="240">
        <v>0.14099999999999999</v>
      </c>
    </row>
    <row r="2754" spans="2:10">
      <c r="B2754" s="240" t="s">
        <v>86</v>
      </c>
      <c r="C2754" s="240">
        <v>544</v>
      </c>
      <c r="D2754" s="240" t="s">
        <v>135</v>
      </c>
      <c r="E2754" s="240">
        <v>-42.51</v>
      </c>
      <c r="F2754" s="240">
        <v>3.54</v>
      </c>
      <c r="G2754" s="240">
        <v>3192.5</v>
      </c>
      <c r="H2754" s="240">
        <v>-3.1019999999999999</v>
      </c>
      <c r="I2754" s="240">
        <v>-89.200999999999993</v>
      </c>
      <c r="J2754" s="240">
        <v>5.0999999999999997E-2</v>
      </c>
    </row>
    <row r="2755" spans="2:10">
      <c r="B2755" s="240" t="s">
        <v>86</v>
      </c>
      <c r="C2755" s="240">
        <v>544</v>
      </c>
      <c r="D2755" s="240" t="s">
        <v>136</v>
      </c>
      <c r="E2755" s="240">
        <v>-40.07</v>
      </c>
      <c r="F2755" s="240">
        <v>8.8000000000000007</v>
      </c>
      <c r="G2755" s="240">
        <v>3075.62</v>
      </c>
      <c r="H2755" s="240">
        <v>-13.680999999999999</v>
      </c>
      <c r="I2755" s="240">
        <v>-84.643000000000001</v>
      </c>
      <c r="J2755" s="240">
        <v>3.1E-2</v>
      </c>
    </row>
    <row r="2756" spans="2:10">
      <c r="B2756" s="240" t="s">
        <v>86</v>
      </c>
      <c r="C2756" s="240">
        <v>544</v>
      </c>
      <c r="D2756" s="240" t="s">
        <v>137</v>
      </c>
      <c r="E2756" s="240">
        <v>-44.24</v>
      </c>
      <c r="F2756" s="240">
        <v>3.43</v>
      </c>
      <c r="G2756" s="240">
        <v>3179.98</v>
      </c>
      <c r="H2756" s="240">
        <v>-2.895</v>
      </c>
      <c r="I2756" s="240">
        <v>-92.483000000000004</v>
      </c>
      <c r="J2756" s="240">
        <v>7.3999999999999996E-2</v>
      </c>
    </row>
    <row r="2757" spans="2:10">
      <c r="B2757" s="240" t="s">
        <v>86</v>
      </c>
      <c r="C2757" s="240">
        <v>544</v>
      </c>
      <c r="D2757" s="240" t="s">
        <v>138</v>
      </c>
      <c r="E2757" s="240">
        <v>-38.340000000000003</v>
      </c>
      <c r="F2757" s="240">
        <v>8.9</v>
      </c>
      <c r="G2757" s="240">
        <v>3088.14</v>
      </c>
      <c r="H2757" s="240">
        <v>-13.888</v>
      </c>
      <c r="I2757" s="240">
        <v>-81.361000000000004</v>
      </c>
      <c r="J2757" s="240">
        <v>8.0000000000000002E-3</v>
      </c>
    </row>
    <row r="2758" spans="2:10">
      <c r="B2758" s="240" t="s">
        <v>86</v>
      </c>
      <c r="C2758" s="240">
        <v>544</v>
      </c>
      <c r="D2758" s="240" t="s">
        <v>139</v>
      </c>
      <c r="E2758" s="240">
        <v>-23.38</v>
      </c>
      <c r="F2758" s="240">
        <v>-3.57</v>
      </c>
      <c r="G2758" s="240">
        <v>3649.07</v>
      </c>
      <c r="H2758" s="240">
        <v>10.452</v>
      </c>
      <c r="I2758" s="240">
        <v>-47.375999999999998</v>
      </c>
      <c r="J2758" s="240">
        <v>0.16</v>
      </c>
    </row>
    <row r="2759" spans="2:10">
      <c r="B2759" s="240" t="s">
        <v>86</v>
      </c>
      <c r="C2759" s="240">
        <v>544</v>
      </c>
      <c r="D2759" s="240" t="s">
        <v>140</v>
      </c>
      <c r="E2759" s="240">
        <v>4.2300000000000004</v>
      </c>
      <c r="F2759" s="240">
        <v>-3.87</v>
      </c>
      <c r="G2759" s="240">
        <v>3987.6</v>
      </c>
      <c r="H2759" s="240">
        <v>10.442</v>
      </c>
      <c r="I2759" s="240">
        <v>9.6590000000000007</v>
      </c>
      <c r="J2759" s="240">
        <v>0.11799999999999999</v>
      </c>
    </row>
    <row r="2760" spans="2:10">
      <c r="B2760" s="240" t="s">
        <v>86</v>
      </c>
      <c r="C2760" s="240">
        <v>544</v>
      </c>
      <c r="D2760" s="240" t="s">
        <v>141</v>
      </c>
      <c r="E2760" s="240">
        <v>-20.309999999999999</v>
      </c>
      <c r="F2760" s="240">
        <v>-3.39</v>
      </c>
      <c r="G2760" s="240">
        <v>3671.49</v>
      </c>
      <c r="H2760" s="240">
        <v>10.085000000000001</v>
      </c>
      <c r="I2760" s="240">
        <v>-41.557000000000002</v>
      </c>
      <c r="J2760" s="240">
        <v>0.12</v>
      </c>
    </row>
    <row r="2761" spans="2:10">
      <c r="B2761" s="240" t="s">
        <v>86</v>
      </c>
      <c r="C2761" s="240">
        <v>544</v>
      </c>
      <c r="D2761" s="240" t="s">
        <v>142</v>
      </c>
      <c r="E2761" s="240">
        <v>1.1599999999999999</v>
      </c>
      <c r="F2761" s="240">
        <v>-4.0599999999999996</v>
      </c>
      <c r="G2761" s="240">
        <v>3965.18</v>
      </c>
      <c r="H2761" s="240">
        <v>10.808999999999999</v>
      </c>
      <c r="I2761" s="240">
        <v>3.839</v>
      </c>
      <c r="J2761" s="240">
        <v>0.158</v>
      </c>
    </row>
    <row r="2762" spans="2:10">
      <c r="B2762" s="240" t="s">
        <v>86</v>
      </c>
      <c r="C2762" s="240">
        <v>544</v>
      </c>
      <c r="D2762" s="240" t="s">
        <v>143</v>
      </c>
      <c r="E2762" s="240">
        <v>-29.14</v>
      </c>
      <c r="F2762" s="240">
        <v>-3.92</v>
      </c>
      <c r="G2762" s="240">
        <v>3607.36</v>
      </c>
      <c r="H2762" s="240">
        <v>11.141</v>
      </c>
      <c r="I2762" s="240">
        <v>-58.314999999999998</v>
      </c>
      <c r="J2762" s="240">
        <v>0.23400000000000001</v>
      </c>
    </row>
    <row r="2763" spans="2:10">
      <c r="B2763" s="240" t="s">
        <v>86</v>
      </c>
      <c r="C2763" s="240">
        <v>544</v>
      </c>
      <c r="D2763" s="240" t="s">
        <v>144</v>
      </c>
      <c r="E2763" s="240">
        <v>-1.54</v>
      </c>
      <c r="F2763" s="240">
        <v>-4.22</v>
      </c>
      <c r="G2763" s="240">
        <v>3945.89</v>
      </c>
      <c r="H2763" s="240">
        <v>11.131</v>
      </c>
      <c r="I2763" s="240">
        <v>-1.28</v>
      </c>
      <c r="J2763" s="240">
        <v>0.193</v>
      </c>
    </row>
    <row r="2764" spans="2:10">
      <c r="B2764" s="240" t="s">
        <v>86</v>
      </c>
      <c r="C2764" s="240">
        <v>544</v>
      </c>
      <c r="D2764" s="240" t="s">
        <v>145</v>
      </c>
      <c r="E2764" s="240">
        <v>-26.08</v>
      </c>
      <c r="F2764" s="240">
        <v>-3.74</v>
      </c>
      <c r="G2764" s="240">
        <v>3629.78</v>
      </c>
      <c r="H2764" s="240">
        <v>10.773999999999999</v>
      </c>
      <c r="I2764" s="240">
        <v>-52.496000000000002</v>
      </c>
      <c r="J2764" s="240">
        <v>0.19500000000000001</v>
      </c>
    </row>
    <row r="2765" spans="2:10">
      <c r="B2765" s="240" t="s">
        <v>86</v>
      </c>
      <c r="C2765" s="240">
        <v>544</v>
      </c>
      <c r="D2765" s="240" t="s">
        <v>146</v>
      </c>
      <c r="E2765" s="240">
        <v>-4.5999999999999996</v>
      </c>
      <c r="F2765" s="240">
        <v>-4.41</v>
      </c>
      <c r="G2765" s="240">
        <v>3923.47</v>
      </c>
      <c r="H2765" s="240">
        <v>11.497999999999999</v>
      </c>
      <c r="I2765" s="240">
        <v>-7.0990000000000002</v>
      </c>
      <c r="J2765" s="240">
        <v>0.23300000000000001</v>
      </c>
    </row>
    <row r="2766" spans="2:10">
      <c r="B2766" s="240" t="s">
        <v>86</v>
      </c>
      <c r="C2766" s="240">
        <v>544</v>
      </c>
      <c r="D2766" s="240" t="s">
        <v>147</v>
      </c>
      <c r="E2766" s="240">
        <v>-23.39</v>
      </c>
      <c r="F2766" s="240">
        <v>7.56</v>
      </c>
      <c r="G2766" s="240">
        <v>5422.41</v>
      </c>
      <c r="H2766" s="240">
        <v>-10.413</v>
      </c>
      <c r="I2766" s="240">
        <v>-48.854999999999997</v>
      </c>
      <c r="J2766" s="240">
        <v>0.16</v>
      </c>
    </row>
    <row r="2767" spans="2:10">
      <c r="B2767" s="240" t="s">
        <v>86</v>
      </c>
      <c r="C2767" s="240">
        <v>544</v>
      </c>
      <c r="D2767" s="240" t="s">
        <v>148</v>
      </c>
      <c r="E2767" s="240">
        <v>8.0299999999999994</v>
      </c>
      <c r="F2767" s="240">
        <v>6.92</v>
      </c>
      <c r="G2767" s="240">
        <v>5703.42</v>
      </c>
      <c r="H2767" s="240">
        <v>-9.9260000000000002</v>
      </c>
      <c r="I2767" s="240">
        <v>15.395</v>
      </c>
      <c r="J2767" s="240">
        <v>0.157</v>
      </c>
    </row>
    <row r="2768" spans="2:10">
      <c r="B2768" s="240" t="s">
        <v>86</v>
      </c>
      <c r="C2768" s="240">
        <v>544</v>
      </c>
      <c r="D2768" s="240" t="s">
        <v>149</v>
      </c>
      <c r="E2768" s="240">
        <v>-10.38</v>
      </c>
      <c r="F2768" s="240">
        <v>3.52</v>
      </c>
      <c r="G2768" s="240">
        <v>5609.39</v>
      </c>
      <c r="H2768" s="240">
        <v>-3.028</v>
      </c>
      <c r="I2768" s="240">
        <v>-21.806000000000001</v>
      </c>
      <c r="J2768" s="240">
        <v>0.187</v>
      </c>
    </row>
    <row r="2769" spans="2:10">
      <c r="B2769" s="240" t="s">
        <v>86</v>
      </c>
      <c r="C2769" s="240">
        <v>544</v>
      </c>
      <c r="D2769" s="240" t="s">
        <v>150</v>
      </c>
      <c r="E2769" s="240">
        <v>-4.9800000000000004</v>
      </c>
      <c r="F2769" s="240">
        <v>10.97</v>
      </c>
      <c r="G2769" s="240">
        <v>5516.44</v>
      </c>
      <c r="H2769" s="240">
        <v>-17.309999999999999</v>
      </c>
      <c r="I2769" s="240">
        <v>-11.654999999999999</v>
      </c>
      <c r="J2769" s="240">
        <v>0.13</v>
      </c>
    </row>
    <row r="2770" spans="2:10">
      <c r="B2770" s="240" t="s">
        <v>86</v>
      </c>
      <c r="C2770" s="240">
        <v>544</v>
      </c>
      <c r="D2770" s="240" t="s">
        <v>151</v>
      </c>
      <c r="E2770" s="240">
        <v>53.93</v>
      </c>
      <c r="F2770" s="240">
        <v>9.69</v>
      </c>
      <c r="G2770" s="240">
        <v>4136.1400000000003</v>
      </c>
      <c r="H2770" s="240">
        <v>1.258</v>
      </c>
      <c r="I2770" s="240">
        <v>108.584</v>
      </c>
      <c r="J2770" s="240">
        <v>0.29899999999999999</v>
      </c>
    </row>
    <row r="2771" spans="2:10">
      <c r="B2771" s="240" t="s">
        <v>86</v>
      </c>
      <c r="C2771" s="240">
        <v>544</v>
      </c>
      <c r="D2771" s="240" t="s">
        <v>152</v>
      </c>
      <c r="E2771" s="240">
        <v>-64.94</v>
      </c>
      <c r="F2771" s="240">
        <v>0.4</v>
      </c>
      <c r="G2771" s="240">
        <v>3110.95</v>
      </c>
      <c r="H2771" s="240">
        <v>-15.627000000000001</v>
      </c>
      <c r="I2771" s="240">
        <v>-131.107</v>
      </c>
      <c r="J2771" s="240">
        <v>-0.09</v>
      </c>
    </row>
    <row r="2772" spans="2:10">
      <c r="B2772" s="240" t="s">
        <v>86</v>
      </c>
      <c r="C2772" s="240">
        <v>544</v>
      </c>
      <c r="D2772" s="240" t="s">
        <v>153</v>
      </c>
      <c r="E2772" s="240">
        <v>33.15</v>
      </c>
      <c r="F2772" s="240">
        <v>15.82</v>
      </c>
      <c r="G2772" s="240">
        <v>3955.78</v>
      </c>
      <c r="H2772" s="240">
        <v>13.182</v>
      </c>
      <c r="I2772" s="240">
        <v>65.167000000000002</v>
      </c>
      <c r="J2772" s="240">
        <v>0.32</v>
      </c>
    </row>
    <row r="2773" spans="2:10">
      <c r="B2773" s="240" t="s">
        <v>86</v>
      </c>
      <c r="C2773" s="240">
        <v>544</v>
      </c>
      <c r="D2773" s="240" t="s">
        <v>154</v>
      </c>
      <c r="E2773" s="240">
        <v>-44.16</v>
      </c>
      <c r="F2773" s="240">
        <v>-5.73</v>
      </c>
      <c r="G2773" s="240">
        <v>3291.31</v>
      </c>
      <c r="H2773" s="240">
        <v>-27.550999999999998</v>
      </c>
      <c r="I2773" s="240">
        <v>-87.69</v>
      </c>
      <c r="J2773" s="240">
        <v>-0.111</v>
      </c>
    </row>
    <row r="2774" spans="2:10">
      <c r="B2774" s="240" t="s">
        <v>86</v>
      </c>
      <c r="C2774" s="240">
        <v>544</v>
      </c>
      <c r="D2774" s="240" t="s">
        <v>155</v>
      </c>
      <c r="E2774" s="240">
        <v>120.46</v>
      </c>
      <c r="F2774" s="240">
        <v>15.75</v>
      </c>
      <c r="G2774" s="240">
        <v>4597.25</v>
      </c>
      <c r="H2774" s="240">
        <v>12.691000000000001</v>
      </c>
      <c r="I2774" s="240">
        <v>241.21199999999999</v>
      </c>
      <c r="J2774" s="240">
        <v>0.59099999999999997</v>
      </c>
    </row>
    <row r="2775" spans="2:10">
      <c r="B2775" s="240" t="s">
        <v>86</v>
      </c>
      <c r="C2775" s="240">
        <v>544</v>
      </c>
      <c r="D2775" s="240" t="s">
        <v>156</v>
      </c>
      <c r="E2775" s="240">
        <v>-131.47</v>
      </c>
      <c r="F2775" s="240">
        <v>-5.66</v>
      </c>
      <c r="G2775" s="240">
        <v>2649.85</v>
      </c>
      <c r="H2775" s="240">
        <v>-27.06</v>
      </c>
      <c r="I2775" s="240">
        <v>-263.73599999999999</v>
      </c>
      <c r="J2775" s="240">
        <v>-0.38200000000000001</v>
      </c>
    </row>
    <row r="2776" spans="2:10">
      <c r="B2776" s="240" t="s">
        <v>86</v>
      </c>
      <c r="C2776" s="240">
        <v>544</v>
      </c>
      <c r="D2776" s="240" t="s">
        <v>157</v>
      </c>
      <c r="E2776" s="240">
        <v>65.739999999999995</v>
      </c>
      <c r="F2776" s="240">
        <v>30.03</v>
      </c>
      <c r="G2776" s="240">
        <v>4164.47</v>
      </c>
      <c r="H2776" s="240">
        <v>40.323</v>
      </c>
      <c r="I2776" s="240">
        <v>127.756</v>
      </c>
      <c r="J2776" s="240">
        <v>0.63100000000000001</v>
      </c>
    </row>
    <row r="2777" spans="2:10">
      <c r="B2777" s="240" t="s">
        <v>86</v>
      </c>
      <c r="C2777" s="240">
        <v>544</v>
      </c>
      <c r="D2777" s="240" t="s">
        <v>158</v>
      </c>
      <c r="E2777" s="240">
        <v>-76.75</v>
      </c>
      <c r="F2777" s="240">
        <v>-19.940000000000001</v>
      </c>
      <c r="G2777" s="240">
        <v>3082.63</v>
      </c>
      <c r="H2777" s="240">
        <v>-54.692</v>
      </c>
      <c r="I2777" s="240">
        <v>-150.28</v>
      </c>
      <c r="J2777" s="240">
        <v>-0.42199999999999999</v>
      </c>
    </row>
    <row r="2778" spans="2:10">
      <c r="B2778" s="240" t="s">
        <v>86</v>
      </c>
      <c r="C2778" s="240">
        <v>547</v>
      </c>
      <c r="D2778" s="240" t="s">
        <v>87</v>
      </c>
      <c r="E2778" s="240">
        <v>-46.09</v>
      </c>
      <c r="F2778" s="240">
        <v>-0.16</v>
      </c>
      <c r="G2778" s="240">
        <v>641.25</v>
      </c>
      <c r="H2778" s="240">
        <v>0.115</v>
      </c>
      <c r="I2778" s="240">
        <v>-95.147000000000006</v>
      </c>
      <c r="J2778" s="240">
        <v>6.9000000000000006E-2</v>
      </c>
    </row>
    <row r="2779" spans="2:10">
      <c r="B2779" s="240" t="s">
        <v>86</v>
      </c>
      <c r="C2779" s="240">
        <v>547</v>
      </c>
      <c r="D2779" s="240" t="s">
        <v>88</v>
      </c>
      <c r="E2779" s="240">
        <v>-3.75</v>
      </c>
      <c r="F2779" s="240">
        <v>-10.61</v>
      </c>
      <c r="G2779" s="240">
        <v>200.93</v>
      </c>
      <c r="H2779" s="240">
        <v>19.172999999999998</v>
      </c>
      <c r="I2779" s="240">
        <v>-7.3230000000000004</v>
      </c>
      <c r="J2779" s="240">
        <v>3.4000000000000002E-2</v>
      </c>
    </row>
    <row r="2780" spans="2:10">
      <c r="B2780" s="240" t="s">
        <v>86</v>
      </c>
      <c r="C2780" s="240">
        <v>547</v>
      </c>
      <c r="D2780" s="240" t="s">
        <v>89</v>
      </c>
      <c r="E2780" s="240">
        <v>-35.6</v>
      </c>
      <c r="F2780" s="240">
        <v>-0.8</v>
      </c>
      <c r="G2780" s="240">
        <v>555.14</v>
      </c>
      <c r="H2780" s="240">
        <v>1.17</v>
      </c>
      <c r="I2780" s="240">
        <v>-75.522000000000006</v>
      </c>
      <c r="J2780" s="240">
        <v>-6.3E-2</v>
      </c>
    </row>
    <row r="2781" spans="2:10">
      <c r="B2781" s="240" t="s">
        <v>86</v>
      </c>
      <c r="C2781" s="240">
        <v>547</v>
      </c>
      <c r="D2781" s="240" t="s">
        <v>90</v>
      </c>
      <c r="E2781" s="240">
        <v>-9.66</v>
      </c>
      <c r="F2781" s="240">
        <v>-10.25</v>
      </c>
      <c r="G2781" s="240">
        <v>249.02</v>
      </c>
      <c r="H2781" s="240">
        <v>18.577999999999999</v>
      </c>
      <c r="I2781" s="240">
        <v>-18.39</v>
      </c>
      <c r="J2781" s="240">
        <v>0.109</v>
      </c>
    </row>
    <row r="2782" spans="2:10">
      <c r="B2782" s="240" t="s">
        <v>86</v>
      </c>
      <c r="C2782" s="240">
        <v>547</v>
      </c>
      <c r="D2782" s="240" t="s">
        <v>12</v>
      </c>
      <c r="E2782" s="240">
        <v>-29600.1</v>
      </c>
      <c r="F2782" s="240">
        <v>-360.11</v>
      </c>
      <c r="G2782" s="240">
        <v>336669.75</v>
      </c>
      <c r="H2782" s="240">
        <v>426.733</v>
      </c>
      <c r="I2782" s="240">
        <v>-60779.661999999997</v>
      </c>
      <c r="J2782" s="240">
        <v>13.769</v>
      </c>
    </row>
    <row r="2783" spans="2:10">
      <c r="B2783" s="240" t="s">
        <v>86</v>
      </c>
      <c r="C2783" s="240">
        <v>547</v>
      </c>
      <c r="D2783" s="240" t="s">
        <v>13</v>
      </c>
      <c r="E2783" s="240">
        <v>-2076.91</v>
      </c>
      <c r="F2783" s="240">
        <v>-7701.48</v>
      </c>
      <c r="G2783" s="240">
        <v>116373.51</v>
      </c>
      <c r="H2783" s="240">
        <v>13771.15</v>
      </c>
      <c r="I2783" s="240">
        <v>-4109.4530000000004</v>
      </c>
      <c r="J2783" s="240">
        <v>18.295000000000002</v>
      </c>
    </row>
    <row r="2784" spans="2:10">
      <c r="B2784" s="240" t="s">
        <v>86</v>
      </c>
      <c r="C2784" s="240">
        <v>547</v>
      </c>
      <c r="D2784" s="240" t="s">
        <v>14</v>
      </c>
      <c r="E2784" s="240">
        <v>2096.56</v>
      </c>
      <c r="F2784" s="240">
        <v>-123.45</v>
      </c>
      <c r="G2784" s="240">
        <v>-13989.33</v>
      </c>
      <c r="H2784" s="240">
        <v>205.79300000000001</v>
      </c>
      <c r="I2784" s="240">
        <v>3912.93</v>
      </c>
      <c r="J2784" s="240">
        <v>-26.327000000000002</v>
      </c>
    </row>
    <row r="2785" spans="2:10">
      <c r="B2785" s="240" t="s">
        <v>86</v>
      </c>
      <c r="C2785" s="240">
        <v>547</v>
      </c>
      <c r="D2785" s="240" t="s">
        <v>91</v>
      </c>
      <c r="E2785" s="240">
        <v>44.5</v>
      </c>
      <c r="F2785" s="240">
        <v>2.13</v>
      </c>
      <c r="G2785" s="240">
        <v>454.69</v>
      </c>
      <c r="H2785" s="240">
        <v>3.431</v>
      </c>
      <c r="I2785" s="240">
        <v>90.213999999999999</v>
      </c>
      <c r="J2785" s="240">
        <v>0.14099999999999999</v>
      </c>
    </row>
    <row r="2786" spans="2:10">
      <c r="B2786" s="240" t="s">
        <v>86</v>
      </c>
      <c r="C2786" s="240">
        <v>547</v>
      </c>
      <c r="D2786" s="240" t="s">
        <v>92</v>
      </c>
      <c r="E2786" s="240">
        <v>14.95</v>
      </c>
      <c r="F2786" s="240">
        <v>10.86</v>
      </c>
      <c r="G2786" s="240">
        <v>211.65</v>
      </c>
      <c r="H2786" s="240">
        <v>19.47</v>
      </c>
      <c r="I2786" s="240">
        <v>28.289000000000001</v>
      </c>
      <c r="J2786" s="240">
        <v>0.17199999999999999</v>
      </c>
    </row>
    <row r="2787" spans="2:10">
      <c r="B2787" s="240" t="s">
        <v>86</v>
      </c>
      <c r="C2787" s="240">
        <v>547</v>
      </c>
      <c r="D2787" s="240" t="s">
        <v>93</v>
      </c>
      <c r="E2787" s="240">
        <v>114.62</v>
      </c>
      <c r="F2787" s="240">
        <v>5.32</v>
      </c>
      <c r="G2787" s="240">
        <v>1053.94</v>
      </c>
      <c r="H2787" s="240">
        <v>8.4649999999999999</v>
      </c>
      <c r="I2787" s="240">
        <v>231.38900000000001</v>
      </c>
      <c r="J2787" s="240">
        <v>0.36099999999999999</v>
      </c>
    </row>
    <row r="2788" spans="2:10">
      <c r="B2788" s="240" t="s">
        <v>86</v>
      </c>
      <c r="C2788" s="240">
        <v>547</v>
      </c>
      <c r="D2788" s="240" t="s">
        <v>94</v>
      </c>
      <c r="E2788" s="240">
        <v>36.75</v>
      </c>
      <c r="F2788" s="240">
        <v>25.42</v>
      </c>
      <c r="G2788" s="240">
        <v>440.37</v>
      </c>
      <c r="H2788" s="240">
        <v>45.430999999999997</v>
      </c>
      <c r="I2788" s="240">
        <v>69.540999999999997</v>
      </c>
      <c r="J2788" s="240">
        <v>0.41799999999999998</v>
      </c>
    </row>
    <row r="2789" spans="2:10">
      <c r="B2789" s="240" t="s">
        <v>86</v>
      </c>
      <c r="C2789" s="240">
        <v>547</v>
      </c>
      <c r="D2789" s="240" t="s">
        <v>95</v>
      </c>
      <c r="E2789" s="240">
        <v>6.56</v>
      </c>
      <c r="F2789" s="240">
        <v>18.59</v>
      </c>
      <c r="G2789" s="240">
        <v>3962.78</v>
      </c>
      <c r="H2789" s="240">
        <v>-21.206</v>
      </c>
      <c r="I2789" s="240">
        <v>-0.77700000000000002</v>
      </c>
      <c r="J2789" s="240">
        <v>0.105</v>
      </c>
    </row>
    <row r="2790" spans="2:10">
      <c r="B2790" s="240" t="s">
        <v>86</v>
      </c>
      <c r="C2790" s="240">
        <v>547</v>
      </c>
      <c r="D2790" s="240" t="s">
        <v>96</v>
      </c>
      <c r="E2790" s="240">
        <v>6.56</v>
      </c>
      <c r="F2790" s="240">
        <v>18.59</v>
      </c>
      <c r="G2790" s="240">
        <v>3962.78</v>
      </c>
      <c r="H2790" s="240">
        <v>-21.206</v>
      </c>
      <c r="I2790" s="240">
        <v>-0.77700000000000002</v>
      </c>
      <c r="J2790" s="240">
        <v>0.105</v>
      </c>
    </row>
    <row r="2791" spans="2:10">
      <c r="B2791" s="240" t="s">
        <v>86</v>
      </c>
      <c r="C2791" s="240">
        <v>547</v>
      </c>
      <c r="D2791" s="240" t="s">
        <v>97</v>
      </c>
      <c r="E2791" s="240">
        <v>-10.26</v>
      </c>
      <c r="F2791" s="240">
        <v>-0.16</v>
      </c>
      <c r="G2791" s="240">
        <v>103.79</v>
      </c>
      <c r="H2791" s="240">
        <v>0.19</v>
      </c>
      <c r="I2791" s="240">
        <v>-21.007999999999999</v>
      </c>
      <c r="J2791" s="240">
        <v>1E-3</v>
      </c>
    </row>
    <row r="2792" spans="2:10">
      <c r="B2792" s="240" t="s">
        <v>86</v>
      </c>
      <c r="C2792" s="240">
        <v>547</v>
      </c>
      <c r="D2792" s="240" t="s">
        <v>98</v>
      </c>
      <c r="E2792" s="240">
        <v>-1.71</v>
      </c>
      <c r="F2792" s="240">
        <v>-2.75</v>
      </c>
      <c r="G2792" s="240">
        <v>39.71</v>
      </c>
      <c r="H2792" s="240">
        <v>4.8310000000000004</v>
      </c>
      <c r="I2792" s="240">
        <v>-3.2719999999999998</v>
      </c>
      <c r="J2792" s="240">
        <v>1.9E-2</v>
      </c>
    </row>
    <row r="2793" spans="2:10">
      <c r="B2793" s="240" t="s">
        <v>86</v>
      </c>
      <c r="C2793" s="240">
        <v>547</v>
      </c>
      <c r="D2793" s="240" t="s">
        <v>99</v>
      </c>
      <c r="E2793" s="240">
        <v>-50.91</v>
      </c>
      <c r="F2793" s="240">
        <v>15.09</v>
      </c>
      <c r="G2793" s="240">
        <v>4768.1000000000004</v>
      </c>
      <c r="H2793" s="240">
        <v>-15.15</v>
      </c>
      <c r="I2793" s="240">
        <v>-119.129</v>
      </c>
      <c r="J2793" s="240">
        <v>0.185</v>
      </c>
    </row>
    <row r="2794" spans="2:10">
      <c r="B2794" s="240" t="s">
        <v>86</v>
      </c>
      <c r="C2794" s="240">
        <v>547</v>
      </c>
      <c r="D2794" s="240" t="s">
        <v>100</v>
      </c>
      <c r="E2794" s="240">
        <v>-48.66</v>
      </c>
      <c r="F2794" s="240">
        <v>21.45</v>
      </c>
      <c r="G2794" s="240">
        <v>4647.54</v>
      </c>
      <c r="H2794" s="240">
        <v>-26.654</v>
      </c>
      <c r="I2794" s="240">
        <v>-114.735</v>
      </c>
      <c r="J2794" s="240">
        <v>0.16400000000000001</v>
      </c>
    </row>
    <row r="2795" spans="2:10">
      <c r="B2795" s="240" t="s">
        <v>86</v>
      </c>
      <c r="C2795" s="240">
        <v>547</v>
      </c>
      <c r="D2795" s="240" t="s">
        <v>101</v>
      </c>
      <c r="E2795" s="240">
        <v>-52.68</v>
      </c>
      <c r="F2795" s="240">
        <v>15.2</v>
      </c>
      <c r="G2795" s="240">
        <v>4782.53</v>
      </c>
      <c r="H2795" s="240">
        <v>-15.327999999999999</v>
      </c>
      <c r="I2795" s="240">
        <v>-122.449</v>
      </c>
      <c r="J2795" s="240">
        <v>0.20699999999999999</v>
      </c>
    </row>
    <row r="2796" spans="2:10">
      <c r="B2796" s="240" t="s">
        <v>86</v>
      </c>
      <c r="C2796" s="240">
        <v>547</v>
      </c>
      <c r="D2796" s="240" t="s">
        <v>102</v>
      </c>
      <c r="E2796" s="240">
        <v>-46.89</v>
      </c>
      <c r="F2796" s="240">
        <v>21.35</v>
      </c>
      <c r="G2796" s="240">
        <v>4633.12</v>
      </c>
      <c r="H2796" s="240">
        <v>-26.475000000000001</v>
      </c>
      <c r="I2796" s="240">
        <v>-111.41500000000001</v>
      </c>
      <c r="J2796" s="240">
        <v>0.14199999999999999</v>
      </c>
    </row>
    <row r="2797" spans="2:10">
      <c r="B2797" s="240" t="s">
        <v>86</v>
      </c>
      <c r="C2797" s="240">
        <v>547</v>
      </c>
      <c r="D2797" s="240" t="s">
        <v>103</v>
      </c>
      <c r="E2797" s="240">
        <v>-40.43</v>
      </c>
      <c r="F2797" s="240">
        <v>14.44</v>
      </c>
      <c r="G2797" s="240">
        <v>4681.99</v>
      </c>
      <c r="H2797" s="240">
        <v>-14.095000000000001</v>
      </c>
      <c r="I2797" s="240">
        <v>-99.504000000000005</v>
      </c>
      <c r="J2797" s="240">
        <v>5.2999999999999999E-2</v>
      </c>
    </row>
    <row r="2798" spans="2:10">
      <c r="B2798" s="240" t="s">
        <v>86</v>
      </c>
      <c r="C2798" s="240">
        <v>547</v>
      </c>
      <c r="D2798" s="240" t="s">
        <v>104</v>
      </c>
      <c r="E2798" s="240">
        <v>-38.18</v>
      </c>
      <c r="F2798" s="240">
        <v>20.81</v>
      </c>
      <c r="G2798" s="240">
        <v>4561.43</v>
      </c>
      <c r="H2798" s="240">
        <v>-25.597999999999999</v>
      </c>
      <c r="I2798" s="240">
        <v>-95.11</v>
      </c>
      <c r="J2798" s="240">
        <v>3.2000000000000001E-2</v>
      </c>
    </row>
    <row r="2799" spans="2:10">
      <c r="B2799" s="240" t="s">
        <v>86</v>
      </c>
      <c r="C2799" s="240">
        <v>547</v>
      </c>
      <c r="D2799" s="240" t="s">
        <v>105</v>
      </c>
      <c r="E2799" s="240">
        <v>-42.2</v>
      </c>
      <c r="F2799" s="240">
        <v>14.55</v>
      </c>
      <c r="G2799" s="240">
        <v>4696.42</v>
      </c>
      <c r="H2799" s="240">
        <v>-14.273</v>
      </c>
      <c r="I2799" s="240">
        <v>-102.824</v>
      </c>
      <c r="J2799" s="240">
        <v>7.4999999999999997E-2</v>
      </c>
    </row>
    <row r="2800" spans="2:10">
      <c r="B2800" s="240" t="s">
        <v>86</v>
      </c>
      <c r="C2800" s="240">
        <v>547</v>
      </c>
      <c r="D2800" s="240" t="s">
        <v>106</v>
      </c>
      <c r="E2800" s="240">
        <v>-36.4</v>
      </c>
      <c r="F2800" s="240">
        <v>20.7</v>
      </c>
      <c r="G2800" s="240">
        <v>4547</v>
      </c>
      <c r="H2800" s="240">
        <v>-25.42</v>
      </c>
      <c r="I2800" s="240">
        <v>-91.79</v>
      </c>
      <c r="J2800" s="240">
        <v>0.01</v>
      </c>
    </row>
    <row r="2801" spans="2:10">
      <c r="B2801" s="240" t="s">
        <v>86</v>
      </c>
      <c r="C2801" s="240">
        <v>547</v>
      </c>
      <c r="D2801" s="240" t="s">
        <v>107</v>
      </c>
      <c r="E2801" s="240">
        <v>61.79</v>
      </c>
      <c r="F2801" s="240">
        <v>15.72</v>
      </c>
      <c r="G2801" s="240">
        <v>3278.02</v>
      </c>
      <c r="H2801" s="240">
        <v>-15.757999999999999</v>
      </c>
      <c r="I2801" s="240">
        <v>113.18</v>
      </c>
      <c r="J2801" s="240">
        <v>4.4999999999999998E-2</v>
      </c>
    </row>
    <row r="2802" spans="2:10">
      <c r="B2802" s="240" t="s">
        <v>86</v>
      </c>
      <c r="C2802" s="240">
        <v>547</v>
      </c>
      <c r="D2802" s="240" t="s">
        <v>108</v>
      </c>
      <c r="E2802" s="240">
        <v>64.040000000000006</v>
      </c>
      <c r="F2802" s="240">
        <v>22.08</v>
      </c>
      <c r="G2802" s="240">
        <v>3157.46</v>
      </c>
      <c r="H2802" s="240">
        <v>-27.262</v>
      </c>
      <c r="I2802" s="240">
        <v>117.574</v>
      </c>
      <c r="J2802" s="240">
        <v>2.4E-2</v>
      </c>
    </row>
    <row r="2803" spans="2:10">
      <c r="B2803" s="240" t="s">
        <v>86</v>
      </c>
      <c r="C2803" s="240">
        <v>547</v>
      </c>
      <c r="D2803" s="240" t="s">
        <v>109</v>
      </c>
      <c r="E2803" s="240">
        <v>60.01</v>
      </c>
      <c r="F2803" s="240">
        <v>15.83</v>
      </c>
      <c r="G2803" s="240">
        <v>3292.45</v>
      </c>
      <c r="H2803" s="240">
        <v>-15.936999999999999</v>
      </c>
      <c r="I2803" s="240">
        <v>109.86</v>
      </c>
      <c r="J2803" s="240">
        <v>6.7000000000000004E-2</v>
      </c>
    </row>
    <row r="2804" spans="2:10">
      <c r="B2804" s="240" t="s">
        <v>86</v>
      </c>
      <c r="C2804" s="240">
        <v>547</v>
      </c>
      <c r="D2804" s="240" t="s">
        <v>110</v>
      </c>
      <c r="E2804" s="240">
        <v>65.81</v>
      </c>
      <c r="F2804" s="240">
        <v>21.98</v>
      </c>
      <c r="G2804" s="240">
        <v>3143.04</v>
      </c>
      <c r="H2804" s="240">
        <v>-27.084</v>
      </c>
      <c r="I2804" s="240">
        <v>120.89400000000001</v>
      </c>
      <c r="J2804" s="240">
        <v>2E-3</v>
      </c>
    </row>
    <row r="2805" spans="2:10">
      <c r="B2805" s="240" t="s">
        <v>86</v>
      </c>
      <c r="C2805" s="240">
        <v>547</v>
      </c>
      <c r="D2805" s="240" t="s">
        <v>111</v>
      </c>
      <c r="E2805" s="240">
        <v>51.3</v>
      </c>
      <c r="F2805" s="240">
        <v>16.36</v>
      </c>
      <c r="G2805" s="240">
        <v>3364.14</v>
      </c>
      <c r="H2805" s="240">
        <v>-16.812999999999999</v>
      </c>
      <c r="I2805" s="240">
        <v>93.555000000000007</v>
      </c>
      <c r="J2805" s="240">
        <v>0.17699999999999999</v>
      </c>
    </row>
    <row r="2806" spans="2:10">
      <c r="B2806" s="240" t="s">
        <v>86</v>
      </c>
      <c r="C2806" s="240">
        <v>547</v>
      </c>
      <c r="D2806" s="240" t="s">
        <v>112</v>
      </c>
      <c r="E2806" s="240">
        <v>53.55</v>
      </c>
      <c r="F2806" s="240">
        <v>22.73</v>
      </c>
      <c r="G2806" s="240">
        <v>3243.58</v>
      </c>
      <c r="H2806" s="240">
        <v>-28.317</v>
      </c>
      <c r="I2806" s="240">
        <v>97.948999999999998</v>
      </c>
      <c r="J2806" s="240">
        <v>0.156</v>
      </c>
    </row>
    <row r="2807" spans="2:10">
      <c r="B2807" s="240" t="s">
        <v>86</v>
      </c>
      <c r="C2807" s="240">
        <v>547</v>
      </c>
      <c r="D2807" s="240" t="s">
        <v>113</v>
      </c>
      <c r="E2807" s="240">
        <v>49.53</v>
      </c>
      <c r="F2807" s="240">
        <v>16.47</v>
      </c>
      <c r="G2807" s="240">
        <v>3378.56</v>
      </c>
      <c r="H2807" s="240">
        <v>-16.992000000000001</v>
      </c>
      <c r="I2807" s="240">
        <v>90.234999999999999</v>
      </c>
      <c r="J2807" s="240">
        <v>0.19900000000000001</v>
      </c>
    </row>
    <row r="2808" spans="2:10">
      <c r="B2808" s="240" t="s">
        <v>86</v>
      </c>
      <c r="C2808" s="240">
        <v>547</v>
      </c>
      <c r="D2808" s="240" t="s">
        <v>114</v>
      </c>
      <c r="E2808" s="240">
        <v>55.33</v>
      </c>
      <c r="F2808" s="240">
        <v>22.62</v>
      </c>
      <c r="G2808" s="240">
        <v>3229.15</v>
      </c>
      <c r="H2808" s="240">
        <v>-28.138999999999999</v>
      </c>
      <c r="I2808" s="240">
        <v>101.26900000000001</v>
      </c>
      <c r="J2808" s="240">
        <v>0.13400000000000001</v>
      </c>
    </row>
    <row r="2809" spans="2:10">
      <c r="B2809" s="240" t="s">
        <v>86</v>
      </c>
      <c r="C2809" s="240">
        <v>547</v>
      </c>
      <c r="D2809" s="240" t="s">
        <v>115</v>
      </c>
      <c r="E2809" s="240">
        <v>-12.72</v>
      </c>
      <c r="F2809" s="240">
        <v>5.18</v>
      </c>
      <c r="G2809" s="240">
        <v>4395.8</v>
      </c>
      <c r="H2809" s="240">
        <v>2.8319999999999999</v>
      </c>
      <c r="I2809" s="240">
        <v>-39.915999999999997</v>
      </c>
      <c r="J2809" s="240">
        <v>0.17799999999999999</v>
      </c>
    </row>
    <row r="2810" spans="2:10">
      <c r="B2810" s="240" t="s">
        <v>86</v>
      </c>
      <c r="C2810" s="240">
        <v>547</v>
      </c>
      <c r="D2810" s="240" t="s">
        <v>116</v>
      </c>
      <c r="E2810" s="240">
        <v>14.93</v>
      </c>
      <c r="F2810" s="240">
        <v>5.27</v>
      </c>
      <c r="G2810" s="240">
        <v>4011.05</v>
      </c>
      <c r="H2810" s="240">
        <v>2.7629999999999999</v>
      </c>
      <c r="I2810" s="240">
        <v>17.172000000000001</v>
      </c>
      <c r="J2810" s="240">
        <v>0.13700000000000001</v>
      </c>
    </row>
    <row r="2811" spans="2:10">
      <c r="B2811" s="240" t="s">
        <v>86</v>
      </c>
      <c r="C2811" s="240">
        <v>547</v>
      </c>
      <c r="D2811" s="240" t="s">
        <v>117</v>
      </c>
      <c r="E2811" s="240">
        <v>-9.58</v>
      </c>
      <c r="F2811" s="240">
        <v>4.9800000000000004</v>
      </c>
      <c r="G2811" s="240">
        <v>4369.96</v>
      </c>
      <c r="H2811" s="240">
        <v>3.149</v>
      </c>
      <c r="I2811" s="240">
        <v>-34.029000000000003</v>
      </c>
      <c r="J2811" s="240">
        <v>0.13900000000000001</v>
      </c>
    </row>
    <row r="2812" spans="2:10">
      <c r="B2812" s="240" t="s">
        <v>86</v>
      </c>
      <c r="C2812" s="240">
        <v>547</v>
      </c>
      <c r="D2812" s="240" t="s">
        <v>118</v>
      </c>
      <c r="E2812" s="240">
        <v>11.78</v>
      </c>
      <c r="F2812" s="240">
        <v>5.46</v>
      </c>
      <c r="G2812" s="240">
        <v>4036.88</v>
      </c>
      <c r="H2812" s="240">
        <v>2.4470000000000001</v>
      </c>
      <c r="I2812" s="240">
        <v>11.284000000000001</v>
      </c>
      <c r="J2812" s="240">
        <v>0.17699999999999999</v>
      </c>
    </row>
    <row r="2813" spans="2:10">
      <c r="B2813" s="240" t="s">
        <v>86</v>
      </c>
      <c r="C2813" s="240">
        <v>547</v>
      </c>
      <c r="D2813" s="240" t="s">
        <v>119</v>
      </c>
      <c r="E2813" s="240">
        <v>-18.64</v>
      </c>
      <c r="F2813" s="240">
        <v>5.54</v>
      </c>
      <c r="G2813" s="240">
        <v>4443.8900000000003</v>
      </c>
      <c r="H2813" s="240">
        <v>2.238</v>
      </c>
      <c r="I2813" s="240">
        <v>-50.982999999999997</v>
      </c>
      <c r="J2813" s="240">
        <v>0.253</v>
      </c>
    </row>
    <row r="2814" spans="2:10">
      <c r="B2814" s="240" t="s">
        <v>86</v>
      </c>
      <c r="C2814" s="240">
        <v>547</v>
      </c>
      <c r="D2814" s="240" t="s">
        <v>120</v>
      </c>
      <c r="E2814" s="240">
        <v>9.02</v>
      </c>
      <c r="F2814" s="240">
        <v>5.63</v>
      </c>
      <c r="G2814" s="240">
        <v>4059.14</v>
      </c>
      <c r="H2814" s="240">
        <v>2.169</v>
      </c>
      <c r="I2814" s="240">
        <v>6.1050000000000004</v>
      </c>
      <c r="J2814" s="240">
        <v>0.21199999999999999</v>
      </c>
    </row>
    <row r="2815" spans="2:10">
      <c r="B2815" s="240" t="s">
        <v>86</v>
      </c>
      <c r="C2815" s="240">
        <v>547</v>
      </c>
      <c r="D2815" s="240" t="s">
        <v>121</v>
      </c>
      <c r="E2815" s="240">
        <v>-15.49</v>
      </c>
      <c r="F2815" s="240">
        <v>5.34</v>
      </c>
      <c r="G2815" s="240">
        <v>4418.05</v>
      </c>
      <c r="H2815" s="240">
        <v>2.5539999999999998</v>
      </c>
      <c r="I2815" s="240">
        <v>-45.095999999999997</v>
      </c>
      <c r="J2815" s="240">
        <v>0.21299999999999999</v>
      </c>
    </row>
    <row r="2816" spans="2:10">
      <c r="B2816" s="240" t="s">
        <v>86</v>
      </c>
      <c r="C2816" s="240">
        <v>547</v>
      </c>
      <c r="D2816" s="240" t="s">
        <v>122</v>
      </c>
      <c r="E2816" s="240">
        <v>5.87</v>
      </c>
      <c r="F2816" s="240">
        <v>5.83</v>
      </c>
      <c r="G2816" s="240">
        <v>4084.97</v>
      </c>
      <c r="H2816" s="240">
        <v>1.8520000000000001</v>
      </c>
      <c r="I2816" s="240">
        <v>0.218</v>
      </c>
      <c r="J2816" s="240">
        <v>0.251</v>
      </c>
    </row>
    <row r="2817" spans="2:10">
      <c r="B2817" s="240" t="s">
        <v>86</v>
      </c>
      <c r="C2817" s="240">
        <v>547</v>
      </c>
      <c r="D2817" s="240" t="s">
        <v>123</v>
      </c>
      <c r="E2817" s="240">
        <v>-1.8</v>
      </c>
      <c r="F2817" s="240">
        <v>31.9</v>
      </c>
      <c r="G2817" s="240">
        <v>3914.52</v>
      </c>
      <c r="H2817" s="240">
        <v>-45.174999999999997</v>
      </c>
      <c r="I2817" s="240">
        <v>-18.725999999999999</v>
      </c>
      <c r="J2817" s="240">
        <v>7.1999999999999995E-2</v>
      </c>
    </row>
    <row r="2818" spans="2:10">
      <c r="B2818" s="240" t="s">
        <v>86</v>
      </c>
      <c r="C2818" s="240">
        <v>547</v>
      </c>
      <c r="D2818" s="240" t="s">
        <v>124</v>
      </c>
      <c r="E2818" s="240">
        <v>25.85</v>
      </c>
      <c r="F2818" s="240">
        <v>32</v>
      </c>
      <c r="G2818" s="240">
        <v>3529.77</v>
      </c>
      <c r="H2818" s="240">
        <v>-45.244</v>
      </c>
      <c r="I2818" s="240">
        <v>38.362000000000002</v>
      </c>
      <c r="J2818" s="240">
        <v>3.1E-2</v>
      </c>
    </row>
    <row r="2819" spans="2:10">
      <c r="B2819" s="240" t="s">
        <v>86</v>
      </c>
      <c r="C2819" s="240">
        <v>547</v>
      </c>
      <c r="D2819" s="240" t="s">
        <v>125</v>
      </c>
      <c r="E2819" s="240">
        <v>1.34</v>
      </c>
      <c r="F2819" s="240">
        <v>31.71</v>
      </c>
      <c r="G2819" s="240">
        <v>3888.69</v>
      </c>
      <c r="H2819" s="240">
        <v>-44.859000000000002</v>
      </c>
      <c r="I2819" s="240">
        <v>-12.839</v>
      </c>
      <c r="J2819" s="240">
        <v>3.2000000000000001E-2</v>
      </c>
    </row>
    <row r="2820" spans="2:10">
      <c r="B2820" s="240" t="s">
        <v>86</v>
      </c>
      <c r="C2820" s="240">
        <v>547</v>
      </c>
      <c r="D2820" s="240" t="s">
        <v>126</v>
      </c>
      <c r="E2820" s="240">
        <v>22.71</v>
      </c>
      <c r="F2820" s="240">
        <v>32.19</v>
      </c>
      <c r="G2820" s="240">
        <v>3555.6</v>
      </c>
      <c r="H2820" s="240">
        <v>-45.561</v>
      </c>
      <c r="I2820" s="240">
        <v>32.473999999999997</v>
      </c>
      <c r="J2820" s="240">
        <v>7.0000000000000007E-2</v>
      </c>
    </row>
    <row r="2821" spans="2:10">
      <c r="B2821" s="240" t="s">
        <v>86</v>
      </c>
      <c r="C2821" s="240">
        <v>547</v>
      </c>
      <c r="D2821" s="240" t="s">
        <v>127</v>
      </c>
      <c r="E2821" s="240">
        <v>4.1100000000000003</v>
      </c>
      <c r="F2821" s="240">
        <v>31.54</v>
      </c>
      <c r="G2821" s="240">
        <v>3866.43</v>
      </c>
      <c r="H2821" s="240">
        <v>-44.581000000000003</v>
      </c>
      <c r="I2821" s="240">
        <v>-7.66</v>
      </c>
      <c r="J2821" s="240">
        <v>-3.0000000000000001E-3</v>
      </c>
    </row>
    <row r="2822" spans="2:10">
      <c r="B2822" s="240" t="s">
        <v>86</v>
      </c>
      <c r="C2822" s="240">
        <v>547</v>
      </c>
      <c r="D2822" s="240" t="s">
        <v>128</v>
      </c>
      <c r="E2822" s="240">
        <v>31.76</v>
      </c>
      <c r="F2822" s="240">
        <v>31.63</v>
      </c>
      <c r="G2822" s="240">
        <v>3481.68</v>
      </c>
      <c r="H2822" s="240">
        <v>-44.649000000000001</v>
      </c>
      <c r="I2822" s="240">
        <v>49.427999999999997</v>
      </c>
      <c r="J2822" s="240">
        <v>-4.3999999999999997E-2</v>
      </c>
    </row>
    <row r="2823" spans="2:10">
      <c r="B2823" s="240" t="s">
        <v>86</v>
      </c>
      <c r="C2823" s="240">
        <v>547</v>
      </c>
      <c r="D2823" s="240" t="s">
        <v>129</v>
      </c>
      <c r="E2823" s="240">
        <v>7.26</v>
      </c>
      <c r="F2823" s="240">
        <v>31.35</v>
      </c>
      <c r="G2823" s="240">
        <v>3840.59</v>
      </c>
      <c r="H2823" s="240">
        <v>-44.264000000000003</v>
      </c>
      <c r="I2823" s="240">
        <v>-1.772</v>
      </c>
      <c r="J2823" s="240">
        <v>-4.2000000000000003E-2</v>
      </c>
    </row>
    <row r="2824" spans="2:10">
      <c r="B2824" s="240" t="s">
        <v>86</v>
      </c>
      <c r="C2824" s="240">
        <v>547</v>
      </c>
      <c r="D2824" s="240" t="s">
        <v>130</v>
      </c>
      <c r="E2824" s="240">
        <v>28.62</v>
      </c>
      <c r="F2824" s="240">
        <v>31.83</v>
      </c>
      <c r="G2824" s="240">
        <v>3507.51</v>
      </c>
      <c r="H2824" s="240">
        <v>-44.966000000000001</v>
      </c>
      <c r="I2824" s="240">
        <v>43.540999999999997</v>
      </c>
      <c r="J2824" s="240">
        <v>-4.0000000000000001E-3</v>
      </c>
    </row>
    <row r="2825" spans="2:10">
      <c r="B2825" s="240" t="s">
        <v>86</v>
      </c>
      <c r="C2825" s="240">
        <v>547</v>
      </c>
      <c r="D2825" s="240" t="s">
        <v>131</v>
      </c>
      <c r="E2825" s="240">
        <v>-40.65</v>
      </c>
      <c r="F2825" s="240">
        <v>15.24</v>
      </c>
      <c r="G2825" s="240">
        <v>4664.3100000000004</v>
      </c>
      <c r="H2825" s="240">
        <v>-15.339</v>
      </c>
      <c r="I2825" s="240">
        <v>-98.120999999999995</v>
      </c>
      <c r="J2825" s="240">
        <v>0.184</v>
      </c>
    </row>
    <row r="2826" spans="2:10">
      <c r="B2826" s="240" t="s">
        <v>86</v>
      </c>
      <c r="C2826" s="240">
        <v>547</v>
      </c>
      <c r="D2826" s="240" t="s">
        <v>132</v>
      </c>
      <c r="E2826" s="240">
        <v>-38.4</v>
      </c>
      <c r="F2826" s="240">
        <v>21.61</v>
      </c>
      <c r="G2826" s="240">
        <v>4543.75</v>
      </c>
      <c r="H2826" s="240">
        <v>-26.843</v>
      </c>
      <c r="I2826" s="240">
        <v>-93.727000000000004</v>
      </c>
      <c r="J2826" s="240">
        <v>0.16300000000000001</v>
      </c>
    </row>
    <row r="2827" spans="2:10">
      <c r="B2827" s="240" t="s">
        <v>86</v>
      </c>
      <c r="C2827" s="240">
        <v>547</v>
      </c>
      <c r="D2827" s="240" t="s">
        <v>133</v>
      </c>
      <c r="E2827" s="240">
        <v>-42.42</v>
      </c>
      <c r="F2827" s="240">
        <v>15.35</v>
      </c>
      <c r="G2827" s="240">
        <v>4678.74</v>
      </c>
      <c r="H2827" s="240">
        <v>-15.518000000000001</v>
      </c>
      <c r="I2827" s="240">
        <v>-101.441</v>
      </c>
      <c r="J2827" s="240">
        <v>0.20599999999999999</v>
      </c>
    </row>
    <row r="2828" spans="2:10">
      <c r="B2828" s="240" t="s">
        <v>86</v>
      </c>
      <c r="C2828" s="240">
        <v>547</v>
      </c>
      <c r="D2828" s="240" t="s">
        <v>134</v>
      </c>
      <c r="E2828" s="240">
        <v>-36.630000000000003</v>
      </c>
      <c r="F2828" s="240">
        <v>21.5</v>
      </c>
      <c r="G2828" s="240">
        <v>4529.33</v>
      </c>
      <c r="H2828" s="240">
        <v>-26.664999999999999</v>
      </c>
      <c r="I2828" s="240">
        <v>-90.406999999999996</v>
      </c>
      <c r="J2828" s="240">
        <v>0.14099999999999999</v>
      </c>
    </row>
    <row r="2829" spans="2:10">
      <c r="B2829" s="240" t="s">
        <v>86</v>
      </c>
      <c r="C2829" s="240">
        <v>547</v>
      </c>
      <c r="D2829" s="240" t="s">
        <v>135</v>
      </c>
      <c r="E2829" s="240">
        <v>-30.17</v>
      </c>
      <c r="F2829" s="240">
        <v>14.6</v>
      </c>
      <c r="G2829" s="240">
        <v>4578.2</v>
      </c>
      <c r="H2829" s="240">
        <v>-14.284000000000001</v>
      </c>
      <c r="I2829" s="240">
        <v>-78.495999999999995</v>
      </c>
      <c r="J2829" s="240">
        <v>5.0999999999999997E-2</v>
      </c>
    </row>
    <row r="2830" spans="2:10">
      <c r="B2830" s="240" t="s">
        <v>86</v>
      </c>
      <c r="C2830" s="240">
        <v>547</v>
      </c>
      <c r="D2830" s="240" t="s">
        <v>136</v>
      </c>
      <c r="E2830" s="240">
        <v>-27.92</v>
      </c>
      <c r="F2830" s="240">
        <v>20.97</v>
      </c>
      <c r="G2830" s="240">
        <v>4457.6400000000003</v>
      </c>
      <c r="H2830" s="240">
        <v>-25.788</v>
      </c>
      <c r="I2830" s="240">
        <v>-74.102000000000004</v>
      </c>
      <c r="J2830" s="240">
        <v>3.1E-2</v>
      </c>
    </row>
    <row r="2831" spans="2:10">
      <c r="B2831" s="240" t="s">
        <v>86</v>
      </c>
      <c r="C2831" s="240">
        <v>547</v>
      </c>
      <c r="D2831" s="240" t="s">
        <v>137</v>
      </c>
      <c r="E2831" s="240">
        <v>-31.94</v>
      </c>
      <c r="F2831" s="240">
        <v>14.71</v>
      </c>
      <c r="G2831" s="240">
        <v>4592.63</v>
      </c>
      <c r="H2831" s="240">
        <v>-14.462999999999999</v>
      </c>
      <c r="I2831" s="240">
        <v>-81.816000000000003</v>
      </c>
      <c r="J2831" s="240">
        <v>7.3999999999999996E-2</v>
      </c>
    </row>
    <row r="2832" spans="2:10">
      <c r="B2832" s="240" t="s">
        <v>86</v>
      </c>
      <c r="C2832" s="240">
        <v>547</v>
      </c>
      <c r="D2832" s="240" t="s">
        <v>138</v>
      </c>
      <c r="E2832" s="240">
        <v>-26.14</v>
      </c>
      <c r="F2832" s="240">
        <v>20.86</v>
      </c>
      <c r="G2832" s="240">
        <v>4443.21</v>
      </c>
      <c r="H2832" s="240">
        <v>-25.61</v>
      </c>
      <c r="I2832" s="240">
        <v>-70.781999999999996</v>
      </c>
      <c r="J2832" s="240">
        <v>8.0000000000000002E-3</v>
      </c>
    </row>
    <row r="2833" spans="2:10">
      <c r="B2833" s="240" t="s">
        <v>86</v>
      </c>
      <c r="C2833" s="240">
        <v>547</v>
      </c>
      <c r="D2833" s="240" t="s">
        <v>139</v>
      </c>
      <c r="E2833" s="240">
        <v>-11.01</v>
      </c>
      <c r="F2833" s="240">
        <v>7.93</v>
      </c>
      <c r="G2833" s="240">
        <v>4356.09</v>
      </c>
      <c r="H2833" s="240">
        <v>-1.998</v>
      </c>
      <c r="I2833" s="240">
        <v>-36.643999999999998</v>
      </c>
      <c r="J2833" s="240">
        <v>0.16</v>
      </c>
    </row>
    <row r="2834" spans="2:10">
      <c r="B2834" s="240" t="s">
        <v>86</v>
      </c>
      <c r="C2834" s="240">
        <v>547</v>
      </c>
      <c r="D2834" s="240" t="s">
        <v>140</v>
      </c>
      <c r="E2834" s="240">
        <v>16.64</v>
      </c>
      <c r="F2834" s="240">
        <v>8.02</v>
      </c>
      <c r="G2834" s="240">
        <v>3971.34</v>
      </c>
      <c r="H2834" s="240">
        <v>-2.0670000000000002</v>
      </c>
      <c r="I2834" s="240">
        <v>20.443000000000001</v>
      </c>
      <c r="J2834" s="240">
        <v>0.11799999999999999</v>
      </c>
    </row>
    <row r="2835" spans="2:10">
      <c r="B2835" s="240" t="s">
        <v>86</v>
      </c>
      <c r="C2835" s="240">
        <v>547</v>
      </c>
      <c r="D2835" s="240" t="s">
        <v>141</v>
      </c>
      <c r="E2835" s="240">
        <v>-7.87</v>
      </c>
      <c r="F2835" s="240">
        <v>7.73</v>
      </c>
      <c r="G2835" s="240">
        <v>4330.25</v>
      </c>
      <c r="H2835" s="240">
        <v>-1.6819999999999999</v>
      </c>
      <c r="I2835" s="240">
        <v>-30.757000000000001</v>
      </c>
      <c r="J2835" s="240">
        <v>0.12</v>
      </c>
    </row>
    <row r="2836" spans="2:10">
      <c r="B2836" s="240" t="s">
        <v>86</v>
      </c>
      <c r="C2836" s="240">
        <v>547</v>
      </c>
      <c r="D2836" s="240" t="s">
        <v>142</v>
      </c>
      <c r="E2836" s="240">
        <v>13.5</v>
      </c>
      <c r="F2836" s="240">
        <v>8.2200000000000006</v>
      </c>
      <c r="G2836" s="240">
        <v>3997.17</v>
      </c>
      <c r="H2836" s="240">
        <v>-2.3839999999999999</v>
      </c>
      <c r="I2836" s="240">
        <v>14.555999999999999</v>
      </c>
      <c r="J2836" s="240">
        <v>0.158</v>
      </c>
    </row>
    <row r="2837" spans="2:10">
      <c r="B2837" s="240" t="s">
        <v>86</v>
      </c>
      <c r="C2837" s="240">
        <v>547</v>
      </c>
      <c r="D2837" s="240" t="s">
        <v>143</v>
      </c>
      <c r="E2837" s="240">
        <v>-16.920000000000002</v>
      </c>
      <c r="F2837" s="240">
        <v>8.2899999999999991</v>
      </c>
      <c r="G2837" s="240">
        <v>4404.18</v>
      </c>
      <c r="H2837" s="240">
        <v>-2.593</v>
      </c>
      <c r="I2837" s="240">
        <v>-47.710999999999999</v>
      </c>
      <c r="J2837" s="240">
        <v>0.23400000000000001</v>
      </c>
    </row>
    <row r="2838" spans="2:10">
      <c r="B2838" s="240" t="s">
        <v>86</v>
      </c>
      <c r="C2838" s="240">
        <v>547</v>
      </c>
      <c r="D2838" s="240" t="s">
        <v>144</v>
      </c>
      <c r="E2838" s="240">
        <v>10.73</v>
      </c>
      <c r="F2838" s="240">
        <v>8.39</v>
      </c>
      <c r="G2838" s="240">
        <v>4019.43</v>
      </c>
      <c r="H2838" s="240">
        <v>-2.6619999999999999</v>
      </c>
      <c r="I2838" s="240">
        <v>9.3770000000000007</v>
      </c>
      <c r="J2838" s="240">
        <v>0.193</v>
      </c>
    </row>
    <row r="2839" spans="2:10">
      <c r="B2839" s="240" t="s">
        <v>86</v>
      </c>
      <c r="C2839" s="240">
        <v>547</v>
      </c>
      <c r="D2839" s="240" t="s">
        <v>145</v>
      </c>
      <c r="E2839" s="240">
        <v>-13.78</v>
      </c>
      <c r="F2839" s="240">
        <v>8.1</v>
      </c>
      <c r="G2839" s="240">
        <v>4378.3500000000004</v>
      </c>
      <c r="H2839" s="240">
        <v>-2.2770000000000001</v>
      </c>
      <c r="I2839" s="240">
        <v>-41.823999999999998</v>
      </c>
      <c r="J2839" s="240">
        <v>0.19500000000000001</v>
      </c>
    </row>
    <row r="2840" spans="2:10">
      <c r="B2840" s="240" t="s">
        <v>86</v>
      </c>
      <c r="C2840" s="240">
        <v>547</v>
      </c>
      <c r="D2840" s="240" t="s">
        <v>146</v>
      </c>
      <c r="E2840" s="240">
        <v>7.58</v>
      </c>
      <c r="F2840" s="240">
        <v>8.58</v>
      </c>
      <c r="G2840" s="240">
        <v>4045.27</v>
      </c>
      <c r="H2840" s="240">
        <v>-2.9780000000000002</v>
      </c>
      <c r="I2840" s="240">
        <v>3.4889999999999999</v>
      </c>
      <c r="J2840" s="240">
        <v>0.23300000000000001</v>
      </c>
    </row>
    <row r="2841" spans="2:10">
      <c r="B2841" s="240" t="s">
        <v>86</v>
      </c>
      <c r="C2841" s="240">
        <v>547</v>
      </c>
      <c r="D2841" s="240" t="s">
        <v>147</v>
      </c>
      <c r="E2841" s="240">
        <v>-5.35</v>
      </c>
      <c r="F2841" s="240">
        <v>27.83</v>
      </c>
      <c r="G2841" s="240">
        <v>6253.76</v>
      </c>
      <c r="H2841" s="240">
        <v>-31.427</v>
      </c>
      <c r="I2841" s="240">
        <v>-33.191000000000003</v>
      </c>
      <c r="J2841" s="240">
        <v>0.16</v>
      </c>
    </row>
    <row r="2842" spans="2:10">
      <c r="B2842" s="240" t="s">
        <v>86</v>
      </c>
      <c r="C2842" s="240">
        <v>547</v>
      </c>
      <c r="D2842" s="240" t="s">
        <v>148</v>
      </c>
      <c r="E2842" s="240">
        <v>25.94</v>
      </c>
      <c r="F2842" s="240">
        <v>28.31</v>
      </c>
      <c r="G2842" s="240">
        <v>5934.47</v>
      </c>
      <c r="H2842" s="240">
        <v>-32.009</v>
      </c>
      <c r="I2842" s="240">
        <v>30.956</v>
      </c>
      <c r="J2842" s="240">
        <v>0.157</v>
      </c>
    </row>
    <row r="2843" spans="2:10">
      <c r="B2843" s="240" t="s">
        <v>86</v>
      </c>
      <c r="C2843" s="240">
        <v>547</v>
      </c>
      <c r="D2843" s="240" t="s">
        <v>149</v>
      </c>
      <c r="E2843" s="240">
        <v>7.67</v>
      </c>
      <c r="F2843" s="240">
        <v>23.89</v>
      </c>
      <c r="G2843" s="240">
        <v>6155.25</v>
      </c>
      <c r="H2843" s="240">
        <v>-24.347999999999999</v>
      </c>
      <c r="I2843" s="240">
        <v>-6.1269999999999998</v>
      </c>
      <c r="J2843" s="240">
        <v>0.187</v>
      </c>
    </row>
    <row r="2844" spans="2:10">
      <c r="B2844" s="240" t="s">
        <v>86</v>
      </c>
      <c r="C2844" s="240">
        <v>547</v>
      </c>
      <c r="D2844" s="240" t="s">
        <v>150</v>
      </c>
      <c r="E2844" s="240">
        <v>12.92</v>
      </c>
      <c r="F2844" s="240">
        <v>32.26</v>
      </c>
      <c r="G2844" s="240">
        <v>6032.97</v>
      </c>
      <c r="H2844" s="240">
        <v>-39.088000000000001</v>
      </c>
      <c r="I2844" s="240">
        <v>3.8919999999999999</v>
      </c>
      <c r="J2844" s="240">
        <v>0.13</v>
      </c>
    </row>
    <row r="2845" spans="2:10">
      <c r="B2845" s="240" t="s">
        <v>86</v>
      </c>
      <c r="C2845" s="240">
        <v>547</v>
      </c>
      <c r="D2845" s="240" t="s">
        <v>151</v>
      </c>
      <c r="E2845" s="240">
        <v>65.81</v>
      </c>
      <c r="F2845" s="240">
        <v>24.13</v>
      </c>
      <c r="G2845" s="240">
        <v>4584.76</v>
      </c>
      <c r="H2845" s="240">
        <v>-11.744999999999999</v>
      </c>
      <c r="I2845" s="240">
        <v>118.931</v>
      </c>
      <c r="J2845" s="240">
        <v>0.29899999999999999</v>
      </c>
    </row>
    <row r="2846" spans="2:10">
      <c r="B2846" s="240" t="s">
        <v>86</v>
      </c>
      <c r="C2846" s="240">
        <v>547</v>
      </c>
      <c r="D2846" s="240" t="s">
        <v>152</v>
      </c>
      <c r="E2846" s="240">
        <v>-52.68</v>
      </c>
      <c r="F2846" s="240">
        <v>13.05</v>
      </c>
      <c r="G2846" s="240">
        <v>3340.81</v>
      </c>
      <c r="H2846" s="240">
        <v>-30.667000000000002</v>
      </c>
      <c r="I2846" s="240">
        <v>-120.486</v>
      </c>
      <c r="J2846" s="240">
        <v>-0.09</v>
      </c>
    </row>
    <row r="2847" spans="2:10">
      <c r="B2847" s="240" t="s">
        <v>86</v>
      </c>
      <c r="C2847" s="240">
        <v>547</v>
      </c>
      <c r="D2847" s="240" t="s">
        <v>153</v>
      </c>
      <c r="E2847" s="240">
        <v>45.12</v>
      </c>
      <c r="F2847" s="240">
        <v>30.24</v>
      </c>
      <c r="G2847" s="240">
        <v>4414.63</v>
      </c>
      <c r="H2847" s="240">
        <v>-0.51700000000000002</v>
      </c>
      <c r="I2847" s="240">
        <v>75.584000000000003</v>
      </c>
      <c r="J2847" s="240">
        <v>0.32</v>
      </c>
    </row>
    <row r="2848" spans="2:10">
      <c r="B2848" s="240" t="s">
        <v>86</v>
      </c>
      <c r="C2848" s="240">
        <v>547</v>
      </c>
      <c r="D2848" s="240" t="s">
        <v>154</v>
      </c>
      <c r="E2848" s="240">
        <v>-32</v>
      </c>
      <c r="F2848" s="240">
        <v>6.93</v>
      </c>
      <c r="G2848" s="240">
        <v>3510.93</v>
      </c>
      <c r="H2848" s="240">
        <v>-41.895000000000003</v>
      </c>
      <c r="I2848" s="240">
        <v>-77.138000000000005</v>
      </c>
      <c r="J2848" s="240">
        <v>-0.111</v>
      </c>
    </row>
    <row r="2849" spans="2:10">
      <c r="B2849" s="240" t="s">
        <v>86</v>
      </c>
      <c r="C2849" s="240">
        <v>547</v>
      </c>
      <c r="D2849" s="240" t="s">
        <v>155</v>
      </c>
      <c r="E2849" s="240">
        <v>132.21</v>
      </c>
      <c r="F2849" s="240">
        <v>31.53</v>
      </c>
      <c r="G2849" s="240">
        <v>5148.84</v>
      </c>
      <c r="H2849" s="240">
        <v>0.88900000000000001</v>
      </c>
      <c r="I2849" s="240">
        <v>251.47399999999999</v>
      </c>
      <c r="J2849" s="240">
        <v>0.59099999999999997</v>
      </c>
    </row>
    <row r="2850" spans="2:10">
      <c r="B2850" s="240" t="s">
        <v>86</v>
      </c>
      <c r="C2850" s="240">
        <v>547</v>
      </c>
      <c r="D2850" s="240" t="s">
        <v>156</v>
      </c>
      <c r="E2850" s="240">
        <v>-119.08</v>
      </c>
      <c r="F2850" s="240">
        <v>5.64</v>
      </c>
      <c r="G2850" s="240">
        <v>2776.73</v>
      </c>
      <c r="H2850" s="240">
        <v>-43.301000000000002</v>
      </c>
      <c r="I2850" s="240">
        <v>-253.029</v>
      </c>
      <c r="J2850" s="240">
        <v>-0.38200000000000001</v>
      </c>
    </row>
    <row r="2851" spans="2:10">
      <c r="B2851" s="240" t="s">
        <v>86</v>
      </c>
      <c r="C2851" s="240">
        <v>547</v>
      </c>
      <c r="D2851" s="240" t="s">
        <v>157</v>
      </c>
      <c r="E2851" s="240">
        <v>77.7</v>
      </c>
      <c r="F2851" s="240">
        <v>45.6</v>
      </c>
      <c r="G2851" s="240">
        <v>4719.34</v>
      </c>
      <c r="H2851" s="240">
        <v>26.765000000000001</v>
      </c>
      <c r="I2851" s="240">
        <v>138.18</v>
      </c>
      <c r="J2851" s="240">
        <v>0.63100000000000001</v>
      </c>
    </row>
    <row r="2852" spans="2:10">
      <c r="B2852" s="240" t="s">
        <v>86</v>
      </c>
      <c r="C2852" s="240">
        <v>547</v>
      </c>
      <c r="D2852" s="240" t="s">
        <v>158</v>
      </c>
      <c r="E2852" s="240">
        <v>-64.58</v>
      </c>
      <c r="F2852" s="240">
        <v>-8.43</v>
      </c>
      <c r="G2852" s="240">
        <v>3206.23</v>
      </c>
      <c r="H2852" s="240">
        <v>-69.177000000000007</v>
      </c>
      <c r="I2852" s="240">
        <v>-139.73500000000001</v>
      </c>
      <c r="J2852" s="240">
        <v>-0.42199999999999999</v>
      </c>
    </row>
    <row r="2853" spans="2:10">
      <c r="B2853" s="240" t="s">
        <v>86</v>
      </c>
      <c r="C2853" s="240">
        <v>558</v>
      </c>
      <c r="D2853" s="240" t="s">
        <v>87</v>
      </c>
      <c r="E2853" s="240">
        <v>-6.35</v>
      </c>
      <c r="F2853" s="240">
        <v>3.13</v>
      </c>
      <c r="G2853" s="240">
        <v>434.08</v>
      </c>
      <c r="H2853" s="240">
        <v>-4.7850000000000001</v>
      </c>
      <c r="I2853" s="240">
        <v>-12.252000000000001</v>
      </c>
      <c r="J2853" s="240">
        <v>2.9000000000000001E-2</v>
      </c>
    </row>
    <row r="2854" spans="2:10">
      <c r="B2854" s="240" t="s">
        <v>86</v>
      </c>
      <c r="C2854" s="240">
        <v>558</v>
      </c>
      <c r="D2854" s="240" t="s">
        <v>88</v>
      </c>
      <c r="E2854" s="240">
        <v>-0.41</v>
      </c>
      <c r="F2854" s="240">
        <v>-16.55</v>
      </c>
      <c r="G2854" s="240">
        <v>201.95</v>
      </c>
      <c r="H2854" s="240">
        <v>29.042999999999999</v>
      </c>
      <c r="I2854" s="240">
        <v>-0.84299999999999997</v>
      </c>
      <c r="J2854" s="240">
        <v>1.4999999999999999E-2</v>
      </c>
    </row>
    <row r="2855" spans="2:10">
      <c r="B2855" s="240" t="s">
        <v>86</v>
      </c>
      <c r="C2855" s="240">
        <v>558</v>
      </c>
      <c r="D2855" s="240" t="s">
        <v>89</v>
      </c>
      <c r="E2855" s="240">
        <v>-4.82</v>
      </c>
      <c r="F2855" s="240">
        <v>-2.41</v>
      </c>
      <c r="G2855" s="240">
        <v>421.34</v>
      </c>
      <c r="H2855" s="240">
        <v>4.5549999999999997</v>
      </c>
      <c r="I2855" s="240">
        <v>-9.5960000000000001</v>
      </c>
      <c r="J2855" s="240">
        <v>-2.7E-2</v>
      </c>
    </row>
    <row r="2856" spans="2:10">
      <c r="B2856" s="240" t="s">
        <v>86</v>
      </c>
      <c r="C2856" s="240">
        <v>558</v>
      </c>
      <c r="D2856" s="240" t="s">
        <v>90</v>
      </c>
      <c r="E2856" s="240">
        <v>-1.27</v>
      </c>
      <c r="F2856" s="240">
        <v>-13.43</v>
      </c>
      <c r="G2856" s="240">
        <v>209.07</v>
      </c>
      <c r="H2856" s="240">
        <v>23.776</v>
      </c>
      <c r="I2856" s="240">
        <v>-2.3410000000000002</v>
      </c>
      <c r="J2856" s="240">
        <v>4.5999999999999999E-2</v>
      </c>
    </row>
    <row r="2857" spans="2:10">
      <c r="B2857" s="240" t="s">
        <v>86</v>
      </c>
      <c r="C2857" s="240">
        <v>558</v>
      </c>
      <c r="D2857" s="240" t="s">
        <v>12</v>
      </c>
      <c r="E2857" s="240">
        <v>-4075.97</v>
      </c>
      <c r="F2857" s="240">
        <v>716.38</v>
      </c>
      <c r="G2857" s="240">
        <v>245439.88</v>
      </c>
      <c r="H2857" s="240">
        <v>-899.66499999999996</v>
      </c>
      <c r="I2857" s="240">
        <v>-7828.1959999999999</v>
      </c>
      <c r="J2857" s="240">
        <v>5.8109999999999999</v>
      </c>
    </row>
    <row r="2858" spans="2:10">
      <c r="B2858" s="240" t="s">
        <v>86</v>
      </c>
      <c r="C2858" s="240">
        <v>558</v>
      </c>
      <c r="D2858" s="240" t="s">
        <v>13</v>
      </c>
      <c r="E2858" s="240">
        <v>-213.43</v>
      </c>
      <c r="F2858" s="240">
        <v>-12097.03</v>
      </c>
      <c r="G2858" s="240">
        <v>113134.02</v>
      </c>
      <c r="H2858" s="240">
        <v>21093.602999999999</v>
      </c>
      <c r="I2858" s="240">
        <v>-460.60500000000002</v>
      </c>
      <c r="J2858" s="240">
        <v>7.7210000000000001</v>
      </c>
    </row>
    <row r="2859" spans="2:10">
      <c r="B2859" s="240" t="s">
        <v>86</v>
      </c>
      <c r="C2859" s="240">
        <v>558</v>
      </c>
      <c r="D2859" s="240" t="s">
        <v>14</v>
      </c>
      <c r="E2859" s="240">
        <v>305.64999999999998</v>
      </c>
      <c r="F2859" s="240">
        <v>-1102.04</v>
      </c>
      <c r="G2859" s="240">
        <v>-2062.81</v>
      </c>
      <c r="H2859" s="240">
        <v>1860.08</v>
      </c>
      <c r="I2859" s="240">
        <v>528.88</v>
      </c>
      <c r="J2859" s="240">
        <v>-11.11</v>
      </c>
    </row>
    <row r="2860" spans="2:10">
      <c r="B2860" s="240" t="s">
        <v>86</v>
      </c>
      <c r="C2860" s="240">
        <v>558</v>
      </c>
      <c r="D2860" s="240" t="s">
        <v>91</v>
      </c>
      <c r="E2860" s="240">
        <v>6.03</v>
      </c>
      <c r="F2860" s="240">
        <v>6.64</v>
      </c>
      <c r="G2860" s="240">
        <v>337.17</v>
      </c>
      <c r="H2860" s="240">
        <v>11.385</v>
      </c>
      <c r="I2860" s="240">
        <v>11.542999999999999</v>
      </c>
      <c r="J2860" s="240">
        <v>0.06</v>
      </c>
    </row>
    <row r="2861" spans="2:10">
      <c r="B2861" s="240" t="s">
        <v>86</v>
      </c>
      <c r="C2861" s="240">
        <v>558</v>
      </c>
      <c r="D2861" s="240" t="s">
        <v>92</v>
      </c>
      <c r="E2861" s="240">
        <v>2.0499999999999998</v>
      </c>
      <c r="F2861" s="240">
        <v>16.12</v>
      </c>
      <c r="G2861" s="240">
        <v>160.99</v>
      </c>
      <c r="H2861" s="240">
        <v>28.015000000000001</v>
      </c>
      <c r="I2861" s="240">
        <v>3.6869999999999998</v>
      </c>
      <c r="J2861" s="240">
        <v>7.2999999999999995E-2</v>
      </c>
    </row>
    <row r="2862" spans="2:10">
      <c r="B2862" s="240" t="s">
        <v>86</v>
      </c>
      <c r="C2862" s="240">
        <v>558</v>
      </c>
      <c r="D2862" s="240" t="s">
        <v>93</v>
      </c>
      <c r="E2862" s="240">
        <v>15.53</v>
      </c>
      <c r="F2862" s="240">
        <v>16.64</v>
      </c>
      <c r="G2862" s="240">
        <v>779.16</v>
      </c>
      <c r="H2862" s="240">
        <v>28.454000000000001</v>
      </c>
      <c r="I2862" s="240">
        <v>29.628</v>
      </c>
      <c r="J2862" s="240">
        <v>0.152</v>
      </c>
    </row>
    <row r="2863" spans="2:10">
      <c r="B2863" s="240" t="s">
        <v>86</v>
      </c>
      <c r="C2863" s="240">
        <v>558</v>
      </c>
      <c r="D2863" s="240" t="s">
        <v>94</v>
      </c>
      <c r="E2863" s="240">
        <v>5.0599999999999996</v>
      </c>
      <c r="F2863" s="240">
        <v>37.69</v>
      </c>
      <c r="G2863" s="240">
        <v>334.54</v>
      </c>
      <c r="H2863" s="240">
        <v>65.388999999999996</v>
      </c>
      <c r="I2863" s="240">
        <v>9.07</v>
      </c>
      <c r="J2863" s="240">
        <v>0.17599999999999999</v>
      </c>
    </row>
    <row r="2864" spans="2:10">
      <c r="B2864" s="240" t="s">
        <v>86</v>
      </c>
      <c r="C2864" s="240">
        <v>558</v>
      </c>
      <c r="D2864" s="240" t="s">
        <v>95</v>
      </c>
      <c r="E2864" s="240">
        <v>4.76</v>
      </c>
      <c r="F2864" s="240">
        <v>8.4700000000000006</v>
      </c>
      <c r="G2864" s="240">
        <v>2799.59</v>
      </c>
      <c r="H2864" s="240">
        <v>-15.763</v>
      </c>
      <c r="I2864" s="240">
        <v>4.0110000000000001</v>
      </c>
      <c r="J2864" s="240">
        <v>4.3999999999999997E-2</v>
      </c>
    </row>
    <row r="2865" spans="2:10">
      <c r="B2865" s="240" t="s">
        <v>86</v>
      </c>
      <c r="C2865" s="240">
        <v>558</v>
      </c>
      <c r="D2865" s="240" t="s">
        <v>96</v>
      </c>
      <c r="E2865" s="240">
        <v>4.76</v>
      </c>
      <c r="F2865" s="240">
        <v>8.4700000000000006</v>
      </c>
      <c r="G2865" s="240">
        <v>2799.59</v>
      </c>
      <c r="H2865" s="240">
        <v>-15.763</v>
      </c>
      <c r="I2865" s="240">
        <v>4.0110000000000001</v>
      </c>
      <c r="J2865" s="240">
        <v>4.3999999999999997E-2</v>
      </c>
    </row>
    <row r="2866" spans="2:10">
      <c r="B2866" s="240" t="s">
        <v>86</v>
      </c>
      <c r="C2866" s="240">
        <v>558</v>
      </c>
      <c r="D2866" s="240" t="s">
        <v>97</v>
      </c>
      <c r="E2866" s="240">
        <v>-1.43</v>
      </c>
      <c r="F2866" s="240">
        <v>0.1</v>
      </c>
      <c r="G2866" s="240">
        <v>79.67</v>
      </c>
      <c r="H2866" s="240">
        <v>-6.4000000000000001E-2</v>
      </c>
      <c r="I2866" s="240">
        <v>-2.702</v>
      </c>
      <c r="J2866" s="240">
        <v>1E-3</v>
      </c>
    </row>
    <row r="2867" spans="2:10">
      <c r="B2867" s="240" t="s">
        <v>86</v>
      </c>
      <c r="C2867" s="240">
        <v>558</v>
      </c>
      <c r="D2867" s="240" t="s">
        <v>98</v>
      </c>
      <c r="E2867" s="240">
        <v>-0.22</v>
      </c>
      <c r="F2867" s="240">
        <v>-3.85</v>
      </c>
      <c r="G2867" s="240">
        <v>37.590000000000003</v>
      </c>
      <c r="H2867" s="240">
        <v>6.6760000000000002</v>
      </c>
      <c r="I2867" s="240">
        <v>-0.41</v>
      </c>
      <c r="J2867" s="240">
        <v>8.0000000000000002E-3</v>
      </c>
    </row>
    <row r="2868" spans="2:10">
      <c r="B2868" s="240" t="s">
        <v>86</v>
      </c>
      <c r="C2868" s="240">
        <v>558</v>
      </c>
      <c r="D2868" s="240" t="s">
        <v>99</v>
      </c>
      <c r="E2868" s="240">
        <v>-3.15</v>
      </c>
      <c r="F2868" s="240">
        <v>6.74</v>
      </c>
      <c r="G2868" s="240">
        <v>3373.93</v>
      </c>
      <c r="H2868" s="240">
        <v>-11.898</v>
      </c>
      <c r="I2868" s="240">
        <v>-11.195</v>
      </c>
      <c r="J2868" s="240">
        <v>7.8E-2</v>
      </c>
    </row>
    <row r="2869" spans="2:10">
      <c r="B2869" s="240" t="s">
        <v>86</v>
      </c>
      <c r="C2869" s="240">
        <v>558</v>
      </c>
      <c r="D2869" s="240" t="s">
        <v>100</v>
      </c>
      <c r="E2869" s="240">
        <v>-2.91</v>
      </c>
      <c r="F2869" s="240">
        <v>16.670000000000002</v>
      </c>
      <c r="G2869" s="240">
        <v>3252.76</v>
      </c>
      <c r="H2869" s="240">
        <v>-29.324000000000002</v>
      </c>
      <c r="I2869" s="240">
        <v>-10.689</v>
      </c>
      <c r="J2869" s="240">
        <v>6.9000000000000006E-2</v>
      </c>
    </row>
    <row r="2870" spans="2:10">
      <c r="B2870" s="240" t="s">
        <v>86</v>
      </c>
      <c r="C2870" s="240">
        <v>558</v>
      </c>
      <c r="D2870" s="240" t="s">
        <v>101</v>
      </c>
      <c r="E2870" s="240">
        <v>-3.41</v>
      </c>
      <c r="F2870" s="240">
        <v>7.67</v>
      </c>
      <c r="G2870" s="240">
        <v>3376.06</v>
      </c>
      <c r="H2870" s="240">
        <v>-13.478999999999999</v>
      </c>
      <c r="I2870" s="240">
        <v>-11.645</v>
      </c>
      <c r="J2870" s="240">
        <v>8.6999999999999994E-2</v>
      </c>
    </row>
    <row r="2871" spans="2:10">
      <c r="B2871" s="240" t="s">
        <v>86</v>
      </c>
      <c r="C2871" s="240">
        <v>558</v>
      </c>
      <c r="D2871" s="240" t="s">
        <v>102</v>
      </c>
      <c r="E2871" s="240">
        <v>-2.65</v>
      </c>
      <c r="F2871" s="240">
        <v>15.73</v>
      </c>
      <c r="G2871" s="240">
        <v>3250.62</v>
      </c>
      <c r="H2871" s="240">
        <v>-27.744</v>
      </c>
      <c r="I2871" s="240">
        <v>-10.24</v>
      </c>
      <c r="J2871" s="240">
        <v>0.06</v>
      </c>
    </row>
    <row r="2872" spans="2:10">
      <c r="B2872" s="240" t="s">
        <v>86</v>
      </c>
      <c r="C2872" s="240">
        <v>558</v>
      </c>
      <c r="D2872" s="240" t="s">
        <v>103</v>
      </c>
      <c r="E2872" s="240">
        <v>-1.62</v>
      </c>
      <c r="F2872" s="240">
        <v>1.2</v>
      </c>
      <c r="G2872" s="240">
        <v>3361.19</v>
      </c>
      <c r="H2872" s="240">
        <v>-2.5579999999999998</v>
      </c>
      <c r="I2872" s="240">
        <v>-8.5399999999999991</v>
      </c>
      <c r="J2872" s="240">
        <v>2.1999999999999999E-2</v>
      </c>
    </row>
    <row r="2873" spans="2:10">
      <c r="B2873" s="240" t="s">
        <v>86</v>
      </c>
      <c r="C2873" s="240">
        <v>558</v>
      </c>
      <c r="D2873" s="240" t="s">
        <v>104</v>
      </c>
      <c r="E2873" s="240">
        <v>-1.38</v>
      </c>
      <c r="F2873" s="240">
        <v>11.13</v>
      </c>
      <c r="G2873" s="240">
        <v>3240.02</v>
      </c>
      <c r="H2873" s="240">
        <v>-19.984000000000002</v>
      </c>
      <c r="I2873" s="240">
        <v>-8.0340000000000007</v>
      </c>
      <c r="J2873" s="240">
        <v>1.2999999999999999E-2</v>
      </c>
    </row>
    <row r="2874" spans="2:10">
      <c r="B2874" s="240" t="s">
        <v>86</v>
      </c>
      <c r="C2874" s="240">
        <v>558</v>
      </c>
      <c r="D2874" s="240" t="s">
        <v>105</v>
      </c>
      <c r="E2874" s="240">
        <v>-1.88</v>
      </c>
      <c r="F2874" s="240">
        <v>2.14</v>
      </c>
      <c r="G2874" s="240">
        <v>3363.32</v>
      </c>
      <c r="H2874" s="240">
        <v>-4.1379999999999999</v>
      </c>
      <c r="I2874" s="240">
        <v>-8.9890000000000008</v>
      </c>
      <c r="J2874" s="240">
        <v>3.2000000000000001E-2</v>
      </c>
    </row>
    <row r="2875" spans="2:10">
      <c r="B2875" s="240" t="s">
        <v>86</v>
      </c>
      <c r="C2875" s="240">
        <v>558</v>
      </c>
      <c r="D2875" s="240" t="s">
        <v>106</v>
      </c>
      <c r="E2875" s="240">
        <v>-1.1200000000000001</v>
      </c>
      <c r="F2875" s="240">
        <v>10.199999999999999</v>
      </c>
      <c r="G2875" s="240">
        <v>3237.88</v>
      </c>
      <c r="H2875" s="240">
        <v>-18.404</v>
      </c>
      <c r="I2875" s="240">
        <v>-7.585</v>
      </c>
      <c r="J2875" s="240">
        <v>4.0000000000000001E-3</v>
      </c>
    </row>
    <row r="2876" spans="2:10">
      <c r="B2876" s="240" t="s">
        <v>86</v>
      </c>
      <c r="C2876" s="240">
        <v>558</v>
      </c>
      <c r="D2876" s="240" t="s">
        <v>107</v>
      </c>
      <c r="E2876" s="240">
        <v>12.42</v>
      </c>
      <c r="F2876" s="240">
        <v>0.28000000000000003</v>
      </c>
      <c r="G2876" s="240">
        <v>2346.4299999999998</v>
      </c>
      <c r="H2876" s="240">
        <v>-2.2010000000000001</v>
      </c>
      <c r="I2876" s="240">
        <v>18.710999999999999</v>
      </c>
      <c r="J2876" s="240">
        <v>1.9E-2</v>
      </c>
    </row>
    <row r="2877" spans="2:10">
      <c r="B2877" s="240" t="s">
        <v>86</v>
      </c>
      <c r="C2877" s="240">
        <v>558</v>
      </c>
      <c r="D2877" s="240" t="s">
        <v>108</v>
      </c>
      <c r="E2877" s="240">
        <v>12.67</v>
      </c>
      <c r="F2877" s="240">
        <v>10.210000000000001</v>
      </c>
      <c r="G2877" s="240">
        <v>2225.2600000000002</v>
      </c>
      <c r="H2877" s="240">
        <v>-19.626999999999999</v>
      </c>
      <c r="I2877" s="240">
        <v>19.216999999999999</v>
      </c>
      <c r="J2877" s="240">
        <v>0.01</v>
      </c>
    </row>
    <row r="2878" spans="2:10">
      <c r="B2878" s="240" t="s">
        <v>86</v>
      </c>
      <c r="C2878" s="240">
        <v>558</v>
      </c>
      <c r="D2878" s="240" t="s">
        <v>109</v>
      </c>
      <c r="E2878" s="240">
        <v>12.16</v>
      </c>
      <c r="F2878" s="240">
        <v>1.21</v>
      </c>
      <c r="G2878" s="240">
        <v>2348.56</v>
      </c>
      <c r="H2878" s="240">
        <v>-3.7810000000000001</v>
      </c>
      <c r="I2878" s="240">
        <v>18.262</v>
      </c>
      <c r="J2878" s="240">
        <v>2.8000000000000001E-2</v>
      </c>
    </row>
    <row r="2879" spans="2:10">
      <c r="B2879" s="240" t="s">
        <v>86</v>
      </c>
      <c r="C2879" s="240">
        <v>558</v>
      </c>
      <c r="D2879" s="240" t="s">
        <v>110</v>
      </c>
      <c r="E2879" s="240">
        <v>12.92</v>
      </c>
      <c r="F2879" s="240">
        <v>9.27</v>
      </c>
      <c r="G2879" s="240">
        <v>2223.12</v>
      </c>
      <c r="H2879" s="240">
        <v>-18.047000000000001</v>
      </c>
      <c r="I2879" s="240">
        <v>19.667000000000002</v>
      </c>
      <c r="J2879" s="240">
        <v>1E-3</v>
      </c>
    </row>
    <row r="2880" spans="2:10">
      <c r="B2880" s="240" t="s">
        <v>86</v>
      </c>
      <c r="C2880" s="240">
        <v>558</v>
      </c>
      <c r="D2880" s="240" t="s">
        <v>111</v>
      </c>
      <c r="E2880" s="240">
        <v>10.89</v>
      </c>
      <c r="F2880" s="240">
        <v>5.81</v>
      </c>
      <c r="G2880" s="240">
        <v>2359.17</v>
      </c>
      <c r="H2880" s="240">
        <v>-11.542</v>
      </c>
      <c r="I2880" s="240">
        <v>16.056000000000001</v>
      </c>
      <c r="J2880" s="240">
        <v>7.4999999999999997E-2</v>
      </c>
    </row>
    <row r="2881" spans="2:10">
      <c r="B2881" s="240" t="s">
        <v>86</v>
      </c>
      <c r="C2881" s="240">
        <v>558</v>
      </c>
      <c r="D2881" s="240" t="s">
        <v>112</v>
      </c>
      <c r="E2881" s="240">
        <v>11.13</v>
      </c>
      <c r="F2881" s="240">
        <v>15.74</v>
      </c>
      <c r="G2881" s="240">
        <v>2238</v>
      </c>
      <c r="H2881" s="240">
        <v>-28.966999999999999</v>
      </c>
      <c r="I2881" s="240">
        <v>16.562000000000001</v>
      </c>
      <c r="J2881" s="240">
        <v>6.6000000000000003E-2</v>
      </c>
    </row>
    <row r="2882" spans="2:10">
      <c r="B2882" s="240" t="s">
        <v>86</v>
      </c>
      <c r="C2882" s="240">
        <v>558</v>
      </c>
      <c r="D2882" s="240" t="s">
        <v>113</v>
      </c>
      <c r="E2882" s="240">
        <v>10.63</v>
      </c>
      <c r="F2882" s="240">
        <v>6.75</v>
      </c>
      <c r="G2882" s="240">
        <v>2361.3000000000002</v>
      </c>
      <c r="H2882" s="240">
        <v>-13.122</v>
      </c>
      <c r="I2882" s="240">
        <v>15.606999999999999</v>
      </c>
      <c r="J2882" s="240">
        <v>8.4000000000000005E-2</v>
      </c>
    </row>
    <row r="2883" spans="2:10">
      <c r="B2883" s="240" t="s">
        <v>86</v>
      </c>
      <c r="C2883" s="240">
        <v>558</v>
      </c>
      <c r="D2883" s="240" t="s">
        <v>114</v>
      </c>
      <c r="E2883" s="240">
        <v>11.39</v>
      </c>
      <c r="F2883" s="240">
        <v>14.81</v>
      </c>
      <c r="G2883" s="240">
        <v>2235.86</v>
      </c>
      <c r="H2883" s="240">
        <v>-27.387</v>
      </c>
      <c r="I2883" s="240">
        <v>17.010999999999999</v>
      </c>
      <c r="J2883" s="240">
        <v>5.7000000000000002E-2</v>
      </c>
    </row>
    <row r="2884" spans="2:10">
      <c r="B2884" s="240" t="s">
        <v>86</v>
      </c>
      <c r="C2884" s="240">
        <v>558</v>
      </c>
      <c r="D2884" s="240" t="s">
        <v>115</v>
      </c>
      <c r="E2884" s="240">
        <v>2.2200000000000002</v>
      </c>
      <c r="F2884" s="240">
        <v>-10.99</v>
      </c>
      <c r="G2884" s="240">
        <v>3169.35</v>
      </c>
      <c r="H2884" s="240">
        <v>18.52</v>
      </c>
      <c r="I2884" s="240">
        <v>-0.91800000000000004</v>
      </c>
      <c r="J2884" s="240">
        <v>7.4999999999999997E-2</v>
      </c>
    </row>
    <row r="2885" spans="2:10">
      <c r="B2885" s="240" t="s">
        <v>86</v>
      </c>
      <c r="C2885" s="240">
        <v>558</v>
      </c>
      <c r="D2885" s="240" t="s">
        <v>116</v>
      </c>
      <c r="E2885" s="240">
        <v>6.04</v>
      </c>
      <c r="F2885" s="240">
        <v>-12.87</v>
      </c>
      <c r="G2885" s="240">
        <v>2908.9</v>
      </c>
      <c r="H2885" s="240">
        <v>21.390999999999998</v>
      </c>
      <c r="I2885" s="240">
        <v>6.4329999999999998</v>
      </c>
      <c r="J2885" s="240">
        <v>5.8000000000000003E-2</v>
      </c>
    </row>
    <row r="2886" spans="2:10">
      <c r="B2886" s="240" t="s">
        <v>86</v>
      </c>
      <c r="C2886" s="240">
        <v>558</v>
      </c>
      <c r="D2886" s="240" t="s">
        <v>117</v>
      </c>
      <c r="E2886" s="240">
        <v>2.68</v>
      </c>
      <c r="F2886" s="240">
        <v>-12.65</v>
      </c>
      <c r="G2886" s="240">
        <v>3165.53</v>
      </c>
      <c r="H2886" s="240">
        <v>21.323</v>
      </c>
      <c r="I2886" s="240">
        <v>-0.121</v>
      </c>
      <c r="J2886" s="240">
        <v>5.8999999999999997E-2</v>
      </c>
    </row>
    <row r="2887" spans="2:10">
      <c r="B2887" s="240" t="s">
        <v>86</v>
      </c>
      <c r="C2887" s="240">
        <v>558</v>
      </c>
      <c r="D2887" s="240" t="s">
        <v>118</v>
      </c>
      <c r="E2887" s="240">
        <v>5.58</v>
      </c>
      <c r="F2887" s="240">
        <v>-11.21</v>
      </c>
      <c r="G2887" s="240">
        <v>2912.73</v>
      </c>
      <c r="H2887" s="240">
        <v>18.588999999999999</v>
      </c>
      <c r="I2887" s="240">
        <v>5.6369999999999996</v>
      </c>
      <c r="J2887" s="240">
        <v>7.4999999999999997E-2</v>
      </c>
    </row>
    <row r="2888" spans="2:10">
      <c r="B2888" s="240" t="s">
        <v>86</v>
      </c>
      <c r="C2888" s="240">
        <v>558</v>
      </c>
      <c r="D2888" s="240" t="s">
        <v>119</v>
      </c>
      <c r="E2888" s="240">
        <v>1.36</v>
      </c>
      <c r="F2888" s="240">
        <v>-7.87</v>
      </c>
      <c r="G2888" s="240">
        <v>3176.47</v>
      </c>
      <c r="H2888" s="240">
        <v>13.253</v>
      </c>
      <c r="I2888" s="240">
        <v>-2.415</v>
      </c>
      <c r="J2888" s="240">
        <v>0.107</v>
      </c>
    </row>
    <row r="2889" spans="2:10">
      <c r="B2889" s="240" t="s">
        <v>86</v>
      </c>
      <c r="C2889" s="240">
        <v>558</v>
      </c>
      <c r="D2889" s="240" t="s">
        <v>120</v>
      </c>
      <c r="E2889" s="240">
        <v>5.17</v>
      </c>
      <c r="F2889" s="240">
        <v>-9.75</v>
      </c>
      <c r="G2889" s="240">
        <v>2916.03</v>
      </c>
      <c r="H2889" s="240">
        <v>16.123999999999999</v>
      </c>
      <c r="I2889" s="240">
        <v>4.9359999999999999</v>
      </c>
      <c r="J2889" s="240">
        <v>8.8999999999999996E-2</v>
      </c>
    </row>
    <row r="2890" spans="2:10">
      <c r="B2890" s="240" t="s">
        <v>86</v>
      </c>
      <c r="C2890" s="240">
        <v>558</v>
      </c>
      <c r="D2890" s="240" t="s">
        <v>121</v>
      </c>
      <c r="E2890" s="240">
        <v>1.82</v>
      </c>
      <c r="F2890" s="240">
        <v>-9.5299999999999994</v>
      </c>
      <c r="G2890" s="240">
        <v>3172.65</v>
      </c>
      <c r="H2890" s="240">
        <v>16.056000000000001</v>
      </c>
      <c r="I2890" s="240">
        <v>-1.6180000000000001</v>
      </c>
      <c r="J2890" s="240">
        <v>0.09</v>
      </c>
    </row>
    <row r="2891" spans="2:10">
      <c r="B2891" s="240" t="s">
        <v>86</v>
      </c>
      <c r="C2891" s="240">
        <v>558</v>
      </c>
      <c r="D2891" s="240" t="s">
        <v>122</v>
      </c>
      <c r="E2891" s="240">
        <v>4.71</v>
      </c>
      <c r="F2891" s="240">
        <v>-8.09</v>
      </c>
      <c r="G2891" s="240">
        <v>2919.85</v>
      </c>
      <c r="H2891" s="240">
        <v>13.321999999999999</v>
      </c>
      <c r="I2891" s="240">
        <v>4.1399999999999997</v>
      </c>
      <c r="J2891" s="240">
        <v>0.106</v>
      </c>
    </row>
    <row r="2892" spans="2:10">
      <c r="B2892" s="240" t="s">
        <v>86</v>
      </c>
      <c r="C2892" s="240">
        <v>558</v>
      </c>
      <c r="D2892" s="240" t="s">
        <v>123</v>
      </c>
      <c r="E2892" s="240">
        <v>3.48</v>
      </c>
      <c r="F2892" s="240">
        <v>29.81</v>
      </c>
      <c r="G2892" s="240">
        <v>2690.28</v>
      </c>
      <c r="H2892" s="240">
        <v>-52.917000000000002</v>
      </c>
      <c r="I2892" s="240">
        <v>1.589</v>
      </c>
      <c r="J2892" s="240">
        <v>0.03</v>
      </c>
    </row>
    <row r="2893" spans="2:10">
      <c r="B2893" s="240" t="s">
        <v>86</v>
      </c>
      <c r="C2893" s="240">
        <v>558</v>
      </c>
      <c r="D2893" s="240" t="s">
        <v>124</v>
      </c>
      <c r="E2893" s="240">
        <v>7.29</v>
      </c>
      <c r="F2893" s="240">
        <v>27.94</v>
      </c>
      <c r="G2893" s="240">
        <v>2429.83</v>
      </c>
      <c r="H2893" s="240">
        <v>-50.045999999999999</v>
      </c>
      <c r="I2893" s="240">
        <v>8.94</v>
      </c>
      <c r="J2893" s="240">
        <v>1.2999999999999999E-2</v>
      </c>
    </row>
    <row r="2894" spans="2:10">
      <c r="B2894" s="240" t="s">
        <v>86</v>
      </c>
      <c r="C2894" s="240">
        <v>558</v>
      </c>
      <c r="D2894" s="240" t="s">
        <v>125</v>
      </c>
      <c r="E2894" s="240">
        <v>3.94</v>
      </c>
      <c r="F2894" s="240">
        <v>28.15</v>
      </c>
      <c r="G2894" s="240">
        <v>2686.46</v>
      </c>
      <c r="H2894" s="240">
        <v>-50.115000000000002</v>
      </c>
      <c r="I2894" s="240">
        <v>2.3849999999999998</v>
      </c>
      <c r="J2894" s="240">
        <v>1.4E-2</v>
      </c>
    </row>
    <row r="2895" spans="2:10">
      <c r="B2895" s="240" t="s">
        <v>86</v>
      </c>
      <c r="C2895" s="240">
        <v>558</v>
      </c>
      <c r="D2895" s="240" t="s">
        <v>126</v>
      </c>
      <c r="E2895" s="240">
        <v>6.83</v>
      </c>
      <c r="F2895" s="240">
        <v>29.6</v>
      </c>
      <c r="G2895" s="240">
        <v>2433.65</v>
      </c>
      <c r="H2895" s="240">
        <v>-52.847999999999999</v>
      </c>
      <c r="I2895" s="240">
        <v>8.1430000000000007</v>
      </c>
      <c r="J2895" s="240">
        <v>0.03</v>
      </c>
    </row>
    <row r="2896" spans="2:10">
      <c r="B2896" s="240" t="s">
        <v>86</v>
      </c>
      <c r="C2896" s="240">
        <v>558</v>
      </c>
      <c r="D2896" s="240" t="s">
        <v>127</v>
      </c>
      <c r="E2896" s="240">
        <v>4.34</v>
      </c>
      <c r="F2896" s="240">
        <v>26.69</v>
      </c>
      <c r="G2896" s="240">
        <v>2683.16</v>
      </c>
      <c r="H2896" s="240">
        <v>-47.65</v>
      </c>
      <c r="I2896" s="240">
        <v>3.0859999999999999</v>
      </c>
      <c r="J2896" s="240">
        <v>-1E-3</v>
      </c>
    </row>
    <row r="2897" spans="2:10">
      <c r="B2897" s="240" t="s">
        <v>86</v>
      </c>
      <c r="C2897" s="240">
        <v>558</v>
      </c>
      <c r="D2897" s="240" t="s">
        <v>128</v>
      </c>
      <c r="E2897" s="240">
        <v>8.15</v>
      </c>
      <c r="F2897" s="240">
        <v>24.82</v>
      </c>
      <c r="G2897" s="240">
        <v>2422.71</v>
      </c>
      <c r="H2897" s="240">
        <v>-44.779000000000003</v>
      </c>
      <c r="I2897" s="240">
        <v>10.436999999999999</v>
      </c>
      <c r="J2897" s="240">
        <v>-1.9E-2</v>
      </c>
    </row>
    <row r="2898" spans="2:10">
      <c r="B2898" s="240" t="s">
        <v>86</v>
      </c>
      <c r="C2898" s="240">
        <v>558</v>
      </c>
      <c r="D2898" s="240" t="s">
        <v>129</v>
      </c>
      <c r="E2898" s="240">
        <v>4.8</v>
      </c>
      <c r="F2898" s="240">
        <v>25.03</v>
      </c>
      <c r="G2898" s="240">
        <v>2679.33</v>
      </c>
      <c r="H2898" s="240">
        <v>-44.847999999999999</v>
      </c>
      <c r="I2898" s="240">
        <v>3.8820000000000001</v>
      </c>
      <c r="J2898" s="240">
        <v>-1.7999999999999999E-2</v>
      </c>
    </row>
    <row r="2899" spans="2:10">
      <c r="B2899" s="240" t="s">
        <v>86</v>
      </c>
      <c r="C2899" s="240">
        <v>558</v>
      </c>
      <c r="D2899" s="240" t="s">
        <v>130</v>
      </c>
      <c r="E2899" s="240">
        <v>7.69</v>
      </c>
      <c r="F2899" s="240">
        <v>26.48</v>
      </c>
      <c r="G2899" s="240">
        <v>2426.5300000000002</v>
      </c>
      <c r="H2899" s="240">
        <v>-47.581000000000003</v>
      </c>
      <c r="I2899" s="240">
        <v>9.64</v>
      </c>
      <c r="J2899" s="240">
        <v>-2E-3</v>
      </c>
    </row>
    <row r="2900" spans="2:10">
      <c r="B2900" s="240" t="s">
        <v>86</v>
      </c>
      <c r="C2900" s="240">
        <v>558</v>
      </c>
      <c r="D2900" s="240" t="s">
        <v>131</v>
      </c>
      <c r="E2900" s="240">
        <v>-1.72</v>
      </c>
      <c r="F2900" s="240">
        <v>6.64</v>
      </c>
      <c r="G2900" s="240">
        <v>3294.26</v>
      </c>
      <c r="H2900" s="240">
        <v>-11.835000000000001</v>
      </c>
      <c r="I2900" s="240">
        <v>-8.4939999999999998</v>
      </c>
      <c r="J2900" s="240">
        <v>7.8E-2</v>
      </c>
    </row>
    <row r="2901" spans="2:10">
      <c r="B2901" s="240" t="s">
        <v>86</v>
      </c>
      <c r="C2901" s="240">
        <v>558</v>
      </c>
      <c r="D2901" s="240" t="s">
        <v>132</v>
      </c>
      <c r="E2901" s="240">
        <v>-1.48</v>
      </c>
      <c r="F2901" s="240">
        <v>16.57</v>
      </c>
      <c r="G2901" s="240">
        <v>3173.09</v>
      </c>
      <c r="H2901" s="240">
        <v>-29.26</v>
      </c>
      <c r="I2901" s="240">
        <v>-7.9880000000000004</v>
      </c>
      <c r="J2901" s="240">
        <v>6.9000000000000006E-2</v>
      </c>
    </row>
    <row r="2902" spans="2:10">
      <c r="B2902" s="240" t="s">
        <v>86</v>
      </c>
      <c r="C2902" s="240">
        <v>558</v>
      </c>
      <c r="D2902" s="240" t="s">
        <v>133</v>
      </c>
      <c r="E2902" s="240">
        <v>-1.98</v>
      </c>
      <c r="F2902" s="240">
        <v>7.57</v>
      </c>
      <c r="G2902" s="240">
        <v>3296.39</v>
      </c>
      <c r="H2902" s="240">
        <v>-13.414999999999999</v>
      </c>
      <c r="I2902" s="240">
        <v>-8.9429999999999996</v>
      </c>
      <c r="J2902" s="240">
        <v>8.6999999999999994E-2</v>
      </c>
    </row>
    <row r="2903" spans="2:10">
      <c r="B2903" s="240" t="s">
        <v>86</v>
      </c>
      <c r="C2903" s="240">
        <v>558</v>
      </c>
      <c r="D2903" s="240" t="s">
        <v>134</v>
      </c>
      <c r="E2903" s="240">
        <v>-1.22</v>
      </c>
      <c r="F2903" s="240">
        <v>15.63</v>
      </c>
      <c r="G2903" s="240">
        <v>3170.95</v>
      </c>
      <c r="H2903" s="240">
        <v>-27.68</v>
      </c>
      <c r="I2903" s="240">
        <v>-7.5380000000000003</v>
      </c>
      <c r="J2903" s="240">
        <v>5.8999999999999997E-2</v>
      </c>
    </row>
    <row r="2904" spans="2:10">
      <c r="B2904" s="240" t="s">
        <v>86</v>
      </c>
      <c r="C2904" s="240">
        <v>558</v>
      </c>
      <c r="D2904" s="240" t="s">
        <v>135</v>
      </c>
      <c r="E2904" s="240">
        <v>-0.19</v>
      </c>
      <c r="F2904" s="240">
        <v>1.1000000000000001</v>
      </c>
      <c r="G2904" s="240">
        <v>3281.52</v>
      </c>
      <c r="H2904" s="240">
        <v>-2.4940000000000002</v>
      </c>
      <c r="I2904" s="240">
        <v>-5.8380000000000001</v>
      </c>
      <c r="J2904" s="240">
        <v>2.1999999999999999E-2</v>
      </c>
    </row>
    <row r="2905" spans="2:10">
      <c r="B2905" s="240" t="s">
        <v>86</v>
      </c>
      <c r="C2905" s="240">
        <v>558</v>
      </c>
      <c r="D2905" s="240" t="s">
        <v>136</v>
      </c>
      <c r="E2905" s="240">
        <v>0.06</v>
      </c>
      <c r="F2905" s="240">
        <v>11.03</v>
      </c>
      <c r="G2905" s="240">
        <v>3160.35</v>
      </c>
      <c r="H2905" s="240">
        <v>-19.920000000000002</v>
      </c>
      <c r="I2905" s="240">
        <v>-5.3319999999999999</v>
      </c>
      <c r="J2905" s="240">
        <v>1.2999999999999999E-2</v>
      </c>
    </row>
    <row r="2906" spans="2:10">
      <c r="B2906" s="240" t="s">
        <v>86</v>
      </c>
      <c r="C2906" s="240">
        <v>558</v>
      </c>
      <c r="D2906" s="240" t="s">
        <v>137</v>
      </c>
      <c r="E2906" s="240">
        <v>-0.45</v>
      </c>
      <c r="F2906" s="240">
        <v>2.04</v>
      </c>
      <c r="G2906" s="240">
        <v>3283.65</v>
      </c>
      <c r="H2906" s="240">
        <v>-4.0739999999999998</v>
      </c>
      <c r="I2906" s="240">
        <v>-6.2869999999999999</v>
      </c>
      <c r="J2906" s="240">
        <v>3.1E-2</v>
      </c>
    </row>
    <row r="2907" spans="2:10">
      <c r="B2907" s="240" t="s">
        <v>86</v>
      </c>
      <c r="C2907" s="240">
        <v>558</v>
      </c>
      <c r="D2907" s="240" t="s">
        <v>138</v>
      </c>
      <c r="E2907" s="240">
        <v>0.32</v>
      </c>
      <c r="F2907" s="240">
        <v>10.09</v>
      </c>
      <c r="G2907" s="240">
        <v>3158.21</v>
      </c>
      <c r="H2907" s="240">
        <v>-18.34</v>
      </c>
      <c r="I2907" s="240">
        <v>-4.883</v>
      </c>
      <c r="J2907" s="240">
        <v>4.0000000000000001E-3</v>
      </c>
    </row>
    <row r="2908" spans="2:10">
      <c r="B2908" s="240" t="s">
        <v>86</v>
      </c>
      <c r="C2908" s="240">
        <v>558</v>
      </c>
      <c r="D2908" s="240" t="s">
        <v>139</v>
      </c>
      <c r="E2908" s="240">
        <v>2.44</v>
      </c>
      <c r="F2908" s="240">
        <v>-7.14</v>
      </c>
      <c r="G2908" s="240">
        <v>3131.76</v>
      </c>
      <c r="H2908" s="240">
        <v>11.845000000000001</v>
      </c>
      <c r="I2908" s="240">
        <v>-0.50800000000000001</v>
      </c>
      <c r="J2908" s="240">
        <v>6.7000000000000004E-2</v>
      </c>
    </row>
    <row r="2909" spans="2:10">
      <c r="B2909" s="240" t="s">
        <v>86</v>
      </c>
      <c r="C2909" s="240">
        <v>558</v>
      </c>
      <c r="D2909" s="240" t="s">
        <v>140</v>
      </c>
      <c r="E2909" s="240">
        <v>6.25</v>
      </c>
      <c r="F2909" s="240">
        <v>-9.02</v>
      </c>
      <c r="G2909" s="240">
        <v>2871.32</v>
      </c>
      <c r="H2909" s="240">
        <v>14.715999999999999</v>
      </c>
      <c r="I2909" s="240">
        <v>6.843</v>
      </c>
      <c r="J2909" s="240">
        <v>0.05</v>
      </c>
    </row>
    <row r="2910" spans="2:10">
      <c r="B2910" s="240" t="s">
        <v>86</v>
      </c>
      <c r="C2910" s="240">
        <v>558</v>
      </c>
      <c r="D2910" s="240" t="s">
        <v>141</v>
      </c>
      <c r="E2910" s="240">
        <v>2.9</v>
      </c>
      <c r="F2910" s="240">
        <v>-8.8000000000000007</v>
      </c>
      <c r="G2910" s="240">
        <v>3127.94</v>
      </c>
      <c r="H2910" s="240">
        <v>14.647</v>
      </c>
      <c r="I2910" s="240">
        <v>0.28899999999999998</v>
      </c>
      <c r="J2910" s="240">
        <v>5.0999999999999997E-2</v>
      </c>
    </row>
    <row r="2911" spans="2:10">
      <c r="B2911" s="240" t="s">
        <v>86</v>
      </c>
      <c r="C2911" s="240">
        <v>558</v>
      </c>
      <c r="D2911" s="240" t="s">
        <v>142</v>
      </c>
      <c r="E2911" s="240">
        <v>5.79</v>
      </c>
      <c r="F2911" s="240">
        <v>-7.36</v>
      </c>
      <c r="G2911" s="240">
        <v>2875.14</v>
      </c>
      <c r="H2911" s="240">
        <v>11.913</v>
      </c>
      <c r="I2911" s="240">
        <v>6.0469999999999997</v>
      </c>
      <c r="J2911" s="240">
        <v>6.7000000000000004E-2</v>
      </c>
    </row>
    <row r="2912" spans="2:10">
      <c r="B2912" s="240" t="s">
        <v>86</v>
      </c>
      <c r="C2912" s="240">
        <v>558</v>
      </c>
      <c r="D2912" s="240" t="s">
        <v>143</v>
      </c>
      <c r="E2912" s="240">
        <v>1.58</v>
      </c>
      <c r="F2912" s="240">
        <v>-4.0199999999999996</v>
      </c>
      <c r="G2912" s="240">
        <v>3138.89</v>
      </c>
      <c r="H2912" s="240">
        <v>6.5780000000000003</v>
      </c>
      <c r="I2912" s="240">
        <v>-2.0049999999999999</v>
      </c>
      <c r="J2912" s="240">
        <v>9.9000000000000005E-2</v>
      </c>
    </row>
    <row r="2913" spans="2:10">
      <c r="B2913" s="240" t="s">
        <v>86</v>
      </c>
      <c r="C2913" s="240">
        <v>558</v>
      </c>
      <c r="D2913" s="240" t="s">
        <v>144</v>
      </c>
      <c r="E2913" s="240">
        <v>5.39</v>
      </c>
      <c r="F2913" s="240">
        <v>-5.9</v>
      </c>
      <c r="G2913" s="240">
        <v>2878.44</v>
      </c>
      <c r="H2913" s="240">
        <v>9.4489999999999998</v>
      </c>
      <c r="I2913" s="240">
        <v>5.3460000000000001</v>
      </c>
      <c r="J2913" s="240">
        <v>8.1000000000000003E-2</v>
      </c>
    </row>
    <row r="2914" spans="2:10">
      <c r="B2914" s="240" t="s">
        <v>86</v>
      </c>
      <c r="C2914" s="240">
        <v>558</v>
      </c>
      <c r="D2914" s="240" t="s">
        <v>145</v>
      </c>
      <c r="E2914" s="240">
        <v>2.04</v>
      </c>
      <c r="F2914" s="240">
        <v>-5.68</v>
      </c>
      <c r="G2914" s="240">
        <v>3135.06</v>
      </c>
      <c r="H2914" s="240">
        <v>9.3800000000000008</v>
      </c>
      <c r="I2914" s="240">
        <v>-1.208</v>
      </c>
      <c r="J2914" s="240">
        <v>8.2000000000000003E-2</v>
      </c>
    </row>
    <row r="2915" spans="2:10">
      <c r="B2915" s="240" t="s">
        <v>86</v>
      </c>
      <c r="C2915" s="240">
        <v>558</v>
      </c>
      <c r="D2915" s="240" t="s">
        <v>146</v>
      </c>
      <c r="E2915" s="240">
        <v>4.93</v>
      </c>
      <c r="F2915" s="240">
        <v>-4.24</v>
      </c>
      <c r="G2915" s="240">
        <v>2882.26</v>
      </c>
      <c r="H2915" s="240">
        <v>6.6459999999999999</v>
      </c>
      <c r="I2915" s="240">
        <v>4.5490000000000004</v>
      </c>
      <c r="J2915" s="240">
        <v>9.8000000000000004E-2</v>
      </c>
    </row>
    <row r="2916" spans="2:10">
      <c r="B2916" s="240" t="s">
        <v>86</v>
      </c>
      <c r="C2916" s="240">
        <v>558</v>
      </c>
      <c r="D2916" s="240" t="s">
        <v>147</v>
      </c>
      <c r="E2916" s="240">
        <v>5.88</v>
      </c>
      <c r="F2916" s="240">
        <v>12.18</v>
      </c>
      <c r="G2916" s="240">
        <v>4376.3</v>
      </c>
      <c r="H2916" s="240">
        <v>-22.672999999999998</v>
      </c>
      <c r="I2916" s="240">
        <v>2.7749999999999999</v>
      </c>
      <c r="J2916" s="240">
        <v>6.7000000000000004E-2</v>
      </c>
    </row>
    <row r="2917" spans="2:10">
      <c r="B2917" s="240" t="s">
        <v>86</v>
      </c>
      <c r="C2917" s="240">
        <v>558</v>
      </c>
      <c r="D2917" s="240" t="s">
        <v>148</v>
      </c>
      <c r="E2917" s="240">
        <v>10.23</v>
      </c>
      <c r="F2917" s="240">
        <v>11.89</v>
      </c>
      <c r="G2917" s="240">
        <v>4131.28</v>
      </c>
      <c r="H2917" s="240">
        <v>-22.518000000000001</v>
      </c>
      <c r="I2917" s="240">
        <v>11.013</v>
      </c>
      <c r="J2917" s="240">
        <v>6.6000000000000003E-2</v>
      </c>
    </row>
    <row r="2918" spans="2:10">
      <c r="B2918" s="240" t="s">
        <v>86</v>
      </c>
      <c r="C2918" s="240">
        <v>558</v>
      </c>
      <c r="D2918" s="240" t="s">
        <v>149</v>
      </c>
      <c r="E2918" s="240">
        <v>7.72</v>
      </c>
      <c r="F2918" s="240">
        <v>6.16</v>
      </c>
      <c r="G2918" s="240">
        <v>4311.63</v>
      </c>
      <c r="H2918" s="240">
        <v>-12.403</v>
      </c>
      <c r="I2918" s="240">
        <v>6.2670000000000003</v>
      </c>
      <c r="J2918" s="240">
        <v>7.9000000000000001E-2</v>
      </c>
    </row>
    <row r="2919" spans="2:10">
      <c r="B2919" s="240" t="s">
        <v>86</v>
      </c>
      <c r="C2919" s="240">
        <v>558</v>
      </c>
      <c r="D2919" s="240" t="s">
        <v>150</v>
      </c>
      <c r="E2919" s="240">
        <v>8.39</v>
      </c>
      <c r="F2919" s="240">
        <v>17.899999999999999</v>
      </c>
      <c r="G2919" s="240">
        <v>4195.96</v>
      </c>
      <c r="H2919" s="240">
        <v>-32.787999999999997</v>
      </c>
      <c r="I2919" s="240">
        <v>7.5209999999999999</v>
      </c>
      <c r="J2919" s="240">
        <v>5.5E-2</v>
      </c>
    </row>
    <row r="2920" spans="2:10">
      <c r="B2920" s="240" t="s">
        <v>86</v>
      </c>
      <c r="C2920" s="240">
        <v>558</v>
      </c>
      <c r="D2920" s="240" t="s">
        <v>151</v>
      </c>
      <c r="E2920" s="240">
        <v>12.83</v>
      </c>
      <c r="F2920" s="240">
        <v>20.05</v>
      </c>
      <c r="G2920" s="240">
        <v>3264.73</v>
      </c>
      <c r="H2920" s="240">
        <v>4.0910000000000002</v>
      </c>
      <c r="I2920" s="240">
        <v>19.361999999999998</v>
      </c>
      <c r="J2920" s="240">
        <v>0.126</v>
      </c>
    </row>
    <row r="2921" spans="2:10">
      <c r="B2921" s="240" t="s">
        <v>86</v>
      </c>
      <c r="C2921" s="240">
        <v>558</v>
      </c>
      <c r="D2921" s="240" t="s">
        <v>152</v>
      </c>
      <c r="E2921" s="240">
        <v>-3.32</v>
      </c>
      <c r="F2921" s="240">
        <v>-3.1</v>
      </c>
      <c r="G2921" s="240">
        <v>2334.4499999999998</v>
      </c>
      <c r="H2921" s="240">
        <v>-35.616</v>
      </c>
      <c r="I2921" s="240">
        <v>-11.34</v>
      </c>
      <c r="J2921" s="240">
        <v>-3.7999999999999999E-2</v>
      </c>
    </row>
    <row r="2922" spans="2:10">
      <c r="B2922" s="240" t="s">
        <v>86</v>
      </c>
      <c r="C2922" s="240">
        <v>558</v>
      </c>
      <c r="D2922" s="240" t="s">
        <v>153</v>
      </c>
      <c r="E2922" s="240">
        <v>10.050000000000001</v>
      </c>
      <c r="F2922" s="240">
        <v>26.69</v>
      </c>
      <c r="G2922" s="240">
        <v>3141.41</v>
      </c>
      <c r="H2922" s="240">
        <v>15.731999999999999</v>
      </c>
      <c r="I2922" s="240">
        <v>13.863</v>
      </c>
      <c r="J2922" s="240">
        <v>0.13500000000000001</v>
      </c>
    </row>
    <row r="2923" spans="2:10">
      <c r="B2923" s="240" t="s">
        <v>86</v>
      </c>
      <c r="C2923" s="240">
        <v>558</v>
      </c>
      <c r="D2923" s="240" t="s">
        <v>154</v>
      </c>
      <c r="E2923" s="240">
        <v>-0.54</v>
      </c>
      <c r="F2923" s="240">
        <v>-9.74</v>
      </c>
      <c r="G2923" s="240">
        <v>2457.7800000000002</v>
      </c>
      <c r="H2923" s="240">
        <v>-47.256999999999998</v>
      </c>
      <c r="I2923" s="240">
        <v>-5.8410000000000002</v>
      </c>
      <c r="J2923" s="240">
        <v>-4.7E-2</v>
      </c>
    </row>
    <row r="2924" spans="2:10">
      <c r="B2924" s="240" t="s">
        <v>86</v>
      </c>
      <c r="C2924" s="240">
        <v>558</v>
      </c>
      <c r="D2924" s="240" t="s">
        <v>155</v>
      </c>
      <c r="E2924" s="240">
        <v>21.8</v>
      </c>
      <c r="F2924" s="240">
        <v>36.42</v>
      </c>
      <c r="G2924" s="240">
        <v>3679.11</v>
      </c>
      <c r="H2924" s="240">
        <v>32.308</v>
      </c>
      <c r="I2924" s="240">
        <v>36.36</v>
      </c>
      <c r="J2924" s="240">
        <v>0.249</v>
      </c>
    </row>
    <row r="2925" spans="2:10">
      <c r="B2925" s="240" t="s">
        <v>86</v>
      </c>
      <c r="C2925" s="240">
        <v>558</v>
      </c>
      <c r="D2925" s="240" t="s">
        <v>156</v>
      </c>
      <c r="E2925" s="240">
        <v>-12.29</v>
      </c>
      <c r="F2925" s="240">
        <v>-19.47</v>
      </c>
      <c r="G2925" s="240">
        <v>1920.08</v>
      </c>
      <c r="H2925" s="240">
        <v>-63.832999999999998</v>
      </c>
      <c r="I2925" s="240">
        <v>-28.338000000000001</v>
      </c>
      <c r="J2925" s="240">
        <v>-0.161</v>
      </c>
    </row>
    <row r="2926" spans="2:10">
      <c r="B2926" s="240" t="s">
        <v>86</v>
      </c>
      <c r="C2926" s="240">
        <v>558</v>
      </c>
      <c r="D2926" s="240" t="s">
        <v>157</v>
      </c>
      <c r="E2926" s="240">
        <v>14.47</v>
      </c>
      <c r="F2926" s="240">
        <v>51.15</v>
      </c>
      <c r="G2926" s="240">
        <v>3367.87</v>
      </c>
      <c r="H2926" s="240">
        <v>58.162999999999997</v>
      </c>
      <c r="I2926" s="240">
        <v>21.97</v>
      </c>
      <c r="J2926" s="240">
        <v>0.26600000000000001</v>
      </c>
    </row>
    <row r="2927" spans="2:10">
      <c r="B2927" s="240" t="s">
        <v>86</v>
      </c>
      <c r="C2927" s="240">
        <v>558</v>
      </c>
      <c r="D2927" s="240" t="s">
        <v>158</v>
      </c>
      <c r="E2927" s="240">
        <v>-4.96</v>
      </c>
      <c r="F2927" s="240">
        <v>-34.21</v>
      </c>
      <c r="G2927" s="240">
        <v>2231.31</v>
      </c>
      <c r="H2927" s="240">
        <v>-89.688000000000002</v>
      </c>
      <c r="I2927" s="240">
        <v>-13.948</v>
      </c>
      <c r="J2927" s="240">
        <v>-0.17799999999999999</v>
      </c>
    </row>
    <row r="2928" spans="2:10">
      <c r="B2928" s="240" t="s">
        <v>86</v>
      </c>
      <c r="C2928" s="240">
        <v>687</v>
      </c>
      <c r="D2928" s="240" t="s">
        <v>87</v>
      </c>
      <c r="E2928" s="240">
        <v>-1.72</v>
      </c>
      <c r="F2928" s="240">
        <v>-0.34</v>
      </c>
      <c r="G2928" s="240">
        <v>-168.93</v>
      </c>
      <c r="H2928" s="240">
        <v>0.50700000000000001</v>
      </c>
      <c r="I2928" s="240">
        <v>-2.7650000000000001</v>
      </c>
      <c r="J2928" s="240">
        <v>3.0000000000000001E-3</v>
      </c>
    </row>
    <row r="2929" spans="2:10">
      <c r="B2929" s="240" t="s">
        <v>86</v>
      </c>
      <c r="C2929" s="240">
        <v>687</v>
      </c>
      <c r="D2929" s="240" t="s">
        <v>88</v>
      </c>
      <c r="E2929" s="240">
        <v>-0.87</v>
      </c>
      <c r="F2929" s="240">
        <v>-1.23</v>
      </c>
      <c r="G2929" s="240">
        <v>115.44</v>
      </c>
      <c r="H2929" s="240">
        <v>1.9350000000000001</v>
      </c>
      <c r="I2929" s="240">
        <v>-0.98099999999999998</v>
      </c>
      <c r="J2929" s="240">
        <v>1E-3</v>
      </c>
    </row>
    <row r="2930" spans="2:10">
      <c r="B2930" s="240" t="s">
        <v>86</v>
      </c>
      <c r="C2930" s="240">
        <v>687</v>
      </c>
      <c r="D2930" s="240" t="s">
        <v>89</v>
      </c>
      <c r="E2930" s="240">
        <v>-0.95</v>
      </c>
      <c r="F2930" s="240">
        <v>0.21</v>
      </c>
      <c r="G2930" s="240">
        <v>-169.73</v>
      </c>
      <c r="H2930" s="240">
        <v>-0.34599999999999997</v>
      </c>
      <c r="I2930" s="240">
        <v>-1.6639999999999999</v>
      </c>
      <c r="J2930" s="240">
        <v>-3.0000000000000001E-3</v>
      </c>
    </row>
    <row r="2931" spans="2:10">
      <c r="B2931" s="240" t="s">
        <v>86</v>
      </c>
      <c r="C2931" s="240">
        <v>687</v>
      </c>
      <c r="D2931" s="240" t="s">
        <v>90</v>
      </c>
      <c r="E2931" s="240">
        <v>-1.31</v>
      </c>
      <c r="F2931" s="240">
        <v>-1.55</v>
      </c>
      <c r="G2931" s="240">
        <v>115.88</v>
      </c>
      <c r="H2931" s="240">
        <v>2.4159999999999999</v>
      </c>
      <c r="I2931" s="240">
        <v>-1.601</v>
      </c>
      <c r="J2931" s="240">
        <v>5.0000000000000001E-3</v>
      </c>
    </row>
    <row r="2932" spans="2:10">
      <c r="B2932" s="240" t="s">
        <v>86</v>
      </c>
      <c r="C2932" s="240">
        <v>687</v>
      </c>
      <c r="D2932" s="240" t="s">
        <v>12</v>
      </c>
      <c r="E2932" s="240">
        <v>-984.09</v>
      </c>
      <c r="F2932" s="240">
        <v>-90.03</v>
      </c>
      <c r="G2932" s="240">
        <v>-100538.5</v>
      </c>
      <c r="H2932" s="240">
        <v>129.54499999999999</v>
      </c>
      <c r="I2932" s="240">
        <v>-1616.5930000000001</v>
      </c>
      <c r="J2932" s="240">
        <v>0.58199999999999996</v>
      </c>
    </row>
    <row r="2933" spans="2:10">
      <c r="B2933" s="240" t="s">
        <v>86</v>
      </c>
      <c r="C2933" s="240">
        <v>687</v>
      </c>
      <c r="D2933" s="240" t="s">
        <v>13</v>
      </c>
      <c r="E2933" s="240">
        <v>-482.95</v>
      </c>
      <c r="F2933" s="240">
        <v>-852.69</v>
      </c>
      <c r="G2933" s="240">
        <v>65976.03</v>
      </c>
      <c r="H2933" s="240">
        <v>1334.1289999999999</v>
      </c>
      <c r="I2933" s="240">
        <v>-543.53599999999994</v>
      </c>
      <c r="J2933" s="240">
        <v>0.77400000000000002</v>
      </c>
    </row>
    <row r="2934" spans="2:10">
      <c r="B2934" s="240" t="s">
        <v>86</v>
      </c>
      <c r="C2934" s="240">
        <v>687</v>
      </c>
      <c r="D2934" s="240" t="s">
        <v>14</v>
      </c>
      <c r="E2934" s="240">
        <v>144.63</v>
      </c>
      <c r="F2934" s="240">
        <v>109.69</v>
      </c>
      <c r="G2934" s="240">
        <v>-47.37</v>
      </c>
      <c r="H2934" s="240">
        <v>-169.19499999999999</v>
      </c>
      <c r="I2934" s="240">
        <v>210.345</v>
      </c>
      <c r="J2934" s="240">
        <v>-1.113</v>
      </c>
    </row>
    <row r="2935" spans="2:10">
      <c r="B2935" s="240" t="s">
        <v>86</v>
      </c>
      <c r="C2935" s="240">
        <v>687</v>
      </c>
      <c r="D2935" s="240" t="s">
        <v>91</v>
      </c>
      <c r="E2935" s="240">
        <v>1.48</v>
      </c>
      <c r="F2935" s="240">
        <v>0.57999999999999996</v>
      </c>
      <c r="G2935" s="240">
        <v>130.37</v>
      </c>
      <c r="H2935" s="240">
        <v>0.90200000000000002</v>
      </c>
      <c r="I2935" s="240">
        <v>2.4220000000000002</v>
      </c>
      <c r="J2935" s="240">
        <v>6.0000000000000001E-3</v>
      </c>
    </row>
    <row r="2936" spans="2:10">
      <c r="B2936" s="240" t="s">
        <v>86</v>
      </c>
      <c r="C2936" s="240">
        <v>687</v>
      </c>
      <c r="D2936" s="240" t="s">
        <v>92</v>
      </c>
      <c r="E2936" s="240">
        <v>1.27</v>
      </c>
      <c r="F2936" s="240">
        <v>1.63</v>
      </c>
      <c r="G2936" s="240">
        <v>89.96</v>
      </c>
      <c r="H2936" s="240">
        <v>2.5390000000000001</v>
      </c>
      <c r="I2936" s="240">
        <v>1.694</v>
      </c>
      <c r="J2936" s="240">
        <v>7.0000000000000001E-3</v>
      </c>
    </row>
    <row r="2937" spans="2:10">
      <c r="B2937" s="240" t="s">
        <v>86</v>
      </c>
      <c r="C2937" s="240">
        <v>687</v>
      </c>
      <c r="D2937" s="240" t="s">
        <v>93</v>
      </c>
      <c r="E2937" s="240">
        <v>3.82</v>
      </c>
      <c r="F2937" s="240">
        <v>1.52</v>
      </c>
      <c r="G2937" s="240">
        <v>309.56</v>
      </c>
      <c r="H2937" s="240">
        <v>2.3380000000000001</v>
      </c>
      <c r="I2937" s="240">
        <v>6.2569999999999997</v>
      </c>
      <c r="J2937" s="240">
        <v>1.4999999999999999E-2</v>
      </c>
    </row>
    <row r="2938" spans="2:10">
      <c r="B2938" s="240" t="s">
        <v>86</v>
      </c>
      <c r="C2938" s="240">
        <v>687</v>
      </c>
      <c r="D2938" s="240" t="s">
        <v>94</v>
      </c>
      <c r="E2938" s="240">
        <v>2.8</v>
      </c>
      <c r="F2938" s="240">
        <v>3.85</v>
      </c>
      <c r="G2938" s="240">
        <v>183.42</v>
      </c>
      <c r="H2938" s="240">
        <v>5.9859999999999998</v>
      </c>
      <c r="I2938" s="240">
        <v>3.8359999999999999</v>
      </c>
      <c r="J2938" s="240">
        <v>1.7999999999999999E-2</v>
      </c>
    </row>
    <row r="2939" spans="2:10">
      <c r="B2939" s="240" t="s">
        <v>86</v>
      </c>
      <c r="C2939" s="240">
        <v>687</v>
      </c>
      <c r="D2939" s="240" t="s">
        <v>95</v>
      </c>
      <c r="E2939" s="240">
        <v>-0.23</v>
      </c>
      <c r="F2939" s="240">
        <v>-0.27</v>
      </c>
      <c r="G2939" s="240">
        <v>461.61</v>
      </c>
      <c r="H2939" s="240">
        <v>0.318</v>
      </c>
      <c r="I2939" s="240">
        <v>-0.45400000000000001</v>
      </c>
      <c r="J2939" s="240">
        <v>4.0000000000000001E-3</v>
      </c>
    </row>
    <row r="2940" spans="2:10">
      <c r="B2940" s="240" t="s">
        <v>86</v>
      </c>
      <c r="C2940" s="240">
        <v>687</v>
      </c>
      <c r="D2940" s="240" t="s">
        <v>96</v>
      </c>
      <c r="E2940" s="240">
        <v>-0.23</v>
      </c>
      <c r="F2940" s="240">
        <v>-0.27</v>
      </c>
      <c r="G2940" s="240">
        <v>461.61</v>
      </c>
      <c r="H2940" s="240">
        <v>0.318</v>
      </c>
      <c r="I2940" s="240">
        <v>-0.45400000000000001</v>
      </c>
      <c r="J2940" s="240">
        <v>4.0000000000000001E-3</v>
      </c>
    </row>
    <row r="2941" spans="2:10">
      <c r="B2941" s="240" t="s">
        <v>86</v>
      </c>
      <c r="C2941" s="240">
        <v>687</v>
      </c>
      <c r="D2941" s="240" t="s">
        <v>97</v>
      </c>
      <c r="E2941" s="240">
        <v>-0.34</v>
      </c>
      <c r="F2941" s="240">
        <v>-0.02</v>
      </c>
      <c r="G2941" s="240">
        <v>-34.1</v>
      </c>
      <c r="H2941" s="240">
        <v>2.1999999999999999E-2</v>
      </c>
      <c r="I2941" s="240">
        <v>-0.54600000000000004</v>
      </c>
      <c r="J2941" s="240">
        <v>0</v>
      </c>
    </row>
    <row r="2942" spans="2:10">
      <c r="B2942" s="240" t="s">
        <v>86</v>
      </c>
      <c r="C2942" s="240">
        <v>687</v>
      </c>
      <c r="D2942" s="240" t="s">
        <v>98</v>
      </c>
      <c r="E2942" s="240">
        <v>-0.22</v>
      </c>
      <c r="F2942" s="240">
        <v>-0.37</v>
      </c>
      <c r="G2942" s="240">
        <v>21.85</v>
      </c>
      <c r="H2942" s="240">
        <v>0.56299999999999994</v>
      </c>
      <c r="I2942" s="240">
        <v>-0.27500000000000002</v>
      </c>
      <c r="J2942" s="240">
        <v>1E-3</v>
      </c>
    </row>
    <row r="2943" spans="2:10">
      <c r="B2943" s="240" t="s">
        <v>86</v>
      </c>
      <c r="C2943" s="240">
        <v>687</v>
      </c>
      <c r="D2943" s="240" t="s">
        <v>99</v>
      </c>
      <c r="E2943" s="240">
        <v>-2.5499999999999998</v>
      </c>
      <c r="F2943" s="240">
        <v>-1</v>
      </c>
      <c r="G2943" s="240">
        <v>293.20999999999998</v>
      </c>
      <c r="H2943" s="240">
        <v>1.4279999999999999</v>
      </c>
      <c r="I2943" s="240">
        <v>-4.0590000000000002</v>
      </c>
      <c r="J2943" s="240">
        <v>8.0000000000000002E-3</v>
      </c>
    </row>
    <row r="2944" spans="2:10">
      <c r="B2944" s="240" t="s">
        <v>86</v>
      </c>
      <c r="C2944" s="240">
        <v>687</v>
      </c>
      <c r="D2944" s="240" t="s">
        <v>100</v>
      </c>
      <c r="E2944" s="240">
        <v>-2.02</v>
      </c>
      <c r="F2944" s="240">
        <v>-0.26</v>
      </c>
      <c r="G2944" s="240">
        <v>223.95</v>
      </c>
      <c r="H2944" s="240">
        <v>0.26700000000000002</v>
      </c>
      <c r="I2944" s="240">
        <v>-3.4710000000000001</v>
      </c>
      <c r="J2944" s="240">
        <v>7.0000000000000001E-3</v>
      </c>
    </row>
    <row r="2945" spans="2:10">
      <c r="B2945" s="240" t="s">
        <v>86</v>
      </c>
      <c r="C2945" s="240">
        <v>687</v>
      </c>
      <c r="D2945" s="240" t="s">
        <v>101</v>
      </c>
      <c r="E2945" s="240">
        <v>-2.68</v>
      </c>
      <c r="F2945" s="240">
        <v>-1.0900000000000001</v>
      </c>
      <c r="G2945" s="240">
        <v>293.35000000000002</v>
      </c>
      <c r="H2945" s="240">
        <v>1.5720000000000001</v>
      </c>
      <c r="I2945" s="240">
        <v>-4.2450000000000001</v>
      </c>
      <c r="J2945" s="240">
        <v>8.9999999999999993E-3</v>
      </c>
    </row>
    <row r="2946" spans="2:10">
      <c r="B2946" s="240" t="s">
        <v>86</v>
      </c>
      <c r="C2946" s="240">
        <v>687</v>
      </c>
      <c r="D2946" s="240" t="s">
        <v>102</v>
      </c>
      <c r="E2946" s="240">
        <v>-1.89</v>
      </c>
      <c r="F2946" s="240">
        <v>-0.17</v>
      </c>
      <c r="G2946" s="240">
        <v>223.82</v>
      </c>
      <c r="H2946" s="240">
        <v>0.123</v>
      </c>
      <c r="I2946" s="240">
        <v>-3.2850000000000001</v>
      </c>
      <c r="J2946" s="240">
        <v>6.0000000000000001E-3</v>
      </c>
    </row>
    <row r="2947" spans="2:10">
      <c r="B2947" s="240" t="s">
        <v>86</v>
      </c>
      <c r="C2947" s="240">
        <v>687</v>
      </c>
      <c r="D2947" s="240" t="s">
        <v>103</v>
      </c>
      <c r="E2947" s="240">
        <v>-1.77</v>
      </c>
      <c r="F2947" s="240">
        <v>-0.45</v>
      </c>
      <c r="G2947" s="240">
        <v>292.41000000000003</v>
      </c>
      <c r="H2947" s="240">
        <v>0.57499999999999996</v>
      </c>
      <c r="I2947" s="240">
        <v>-2.9580000000000002</v>
      </c>
      <c r="J2947" s="240">
        <v>2E-3</v>
      </c>
    </row>
    <row r="2948" spans="2:10">
      <c r="B2948" s="240" t="s">
        <v>86</v>
      </c>
      <c r="C2948" s="240">
        <v>687</v>
      </c>
      <c r="D2948" s="240" t="s">
        <v>104</v>
      </c>
      <c r="E2948" s="240">
        <v>-1.25</v>
      </c>
      <c r="F2948" s="240">
        <v>0.28999999999999998</v>
      </c>
      <c r="G2948" s="240">
        <v>223.15</v>
      </c>
      <c r="H2948" s="240">
        <v>-0.58599999999999997</v>
      </c>
      <c r="I2948" s="240">
        <v>-2.37</v>
      </c>
      <c r="J2948" s="240">
        <v>1E-3</v>
      </c>
    </row>
    <row r="2949" spans="2:10">
      <c r="B2949" s="240" t="s">
        <v>86</v>
      </c>
      <c r="C2949" s="240">
        <v>687</v>
      </c>
      <c r="D2949" s="240" t="s">
        <v>105</v>
      </c>
      <c r="E2949" s="240">
        <v>-1.9</v>
      </c>
      <c r="F2949" s="240">
        <v>-0.54</v>
      </c>
      <c r="G2949" s="240">
        <v>292.54000000000002</v>
      </c>
      <c r="H2949" s="240">
        <v>0.71899999999999997</v>
      </c>
      <c r="I2949" s="240">
        <v>-3.1440000000000001</v>
      </c>
      <c r="J2949" s="240">
        <v>3.0000000000000001E-3</v>
      </c>
    </row>
    <row r="2950" spans="2:10">
      <c r="B2950" s="240" t="s">
        <v>86</v>
      </c>
      <c r="C2950" s="240">
        <v>687</v>
      </c>
      <c r="D2950" s="240" t="s">
        <v>106</v>
      </c>
      <c r="E2950" s="240">
        <v>-1.1200000000000001</v>
      </c>
      <c r="F2950" s="240">
        <v>0.39</v>
      </c>
      <c r="G2950" s="240">
        <v>223.01</v>
      </c>
      <c r="H2950" s="240">
        <v>-0.73</v>
      </c>
      <c r="I2950" s="240">
        <v>-2.1829999999999998</v>
      </c>
      <c r="J2950" s="240">
        <v>0</v>
      </c>
    </row>
    <row r="2951" spans="2:10">
      <c r="B2951" s="240" t="s">
        <v>86</v>
      </c>
      <c r="C2951" s="240">
        <v>687</v>
      </c>
      <c r="D2951" s="240" t="s">
        <v>107</v>
      </c>
      <c r="E2951" s="240">
        <v>1.57</v>
      </c>
      <c r="F2951" s="240">
        <v>-0.28999999999999998</v>
      </c>
      <c r="G2951" s="240">
        <v>699.27</v>
      </c>
      <c r="H2951" s="240">
        <v>0.36899999999999999</v>
      </c>
      <c r="I2951" s="240">
        <v>2.5619999999999998</v>
      </c>
      <c r="J2951" s="240">
        <v>2E-3</v>
      </c>
    </row>
    <row r="2952" spans="2:10">
      <c r="B2952" s="240" t="s">
        <v>86</v>
      </c>
      <c r="C2952" s="240">
        <v>687</v>
      </c>
      <c r="D2952" s="240" t="s">
        <v>108</v>
      </c>
      <c r="E2952" s="240">
        <v>2.09</v>
      </c>
      <c r="F2952" s="240">
        <v>0.45</v>
      </c>
      <c r="G2952" s="240">
        <v>630.01</v>
      </c>
      <c r="H2952" s="240">
        <v>-0.79100000000000004</v>
      </c>
      <c r="I2952" s="240">
        <v>3.1509999999999998</v>
      </c>
      <c r="J2952" s="240">
        <v>1E-3</v>
      </c>
    </row>
    <row r="2953" spans="2:10">
      <c r="B2953" s="240" t="s">
        <v>86</v>
      </c>
      <c r="C2953" s="240">
        <v>687</v>
      </c>
      <c r="D2953" s="240" t="s">
        <v>109</v>
      </c>
      <c r="E2953" s="240">
        <v>1.44</v>
      </c>
      <c r="F2953" s="240">
        <v>-0.38</v>
      </c>
      <c r="G2953" s="240">
        <v>699.41</v>
      </c>
      <c r="H2953" s="240">
        <v>0.51400000000000001</v>
      </c>
      <c r="I2953" s="240">
        <v>2.3759999999999999</v>
      </c>
      <c r="J2953" s="240">
        <v>3.0000000000000001E-3</v>
      </c>
    </row>
    <row r="2954" spans="2:10">
      <c r="B2954" s="240" t="s">
        <v>86</v>
      </c>
      <c r="C2954" s="240">
        <v>687</v>
      </c>
      <c r="D2954" s="240" t="s">
        <v>110</v>
      </c>
      <c r="E2954" s="240">
        <v>2.2200000000000002</v>
      </c>
      <c r="F2954" s="240">
        <v>0.55000000000000004</v>
      </c>
      <c r="G2954" s="240">
        <v>629.88</v>
      </c>
      <c r="H2954" s="240">
        <v>-0.93600000000000005</v>
      </c>
      <c r="I2954" s="240">
        <v>3.3370000000000002</v>
      </c>
      <c r="J2954" s="240">
        <v>0</v>
      </c>
    </row>
    <row r="2955" spans="2:10">
      <c r="B2955" s="240" t="s">
        <v>86</v>
      </c>
      <c r="C2955" s="240">
        <v>687</v>
      </c>
      <c r="D2955" s="240" t="s">
        <v>111</v>
      </c>
      <c r="E2955" s="240">
        <v>0.8</v>
      </c>
      <c r="F2955" s="240">
        <v>-0.84</v>
      </c>
      <c r="G2955" s="240">
        <v>700.08</v>
      </c>
      <c r="H2955" s="240">
        <v>1.222</v>
      </c>
      <c r="I2955" s="240">
        <v>1.4610000000000001</v>
      </c>
      <c r="J2955" s="240">
        <v>7.0000000000000001E-3</v>
      </c>
    </row>
    <row r="2956" spans="2:10">
      <c r="B2956" s="240" t="s">
        <v>86</v>
      </c>
      <c r="C2956" s="240">
        <v>687</v>
      </c>
      <c r="D2956" s="240" t="s">
        <v>112</v>
      </c>
      <c r="E2956" s="240">
        <v>1.32</v>
      </c>
      <c r="F2956" s="240">
        <v>-0.1</v>
      </c>
      <c r="G2956" s="240">
        <v>630.82000000000005</v>
      </c>
      <c r="H2956" s="240">
        <v>6.0999999999999999E-2</v>
      </c>
      <c r="I2956" s="240">
        <v>2.0499999999999998</v>
      </c>
      <c r="J2956" s="240">
        <v>7.0000000000000001E-3</v>
      </c>
    </row>
    <row r="2957" spans="2:10">
      <c r="B2957" s="240" t="s">
        <v>86</v>
      </c>
      <c r="C2957" s="240">
        <v>687</v>
      </c>
      <c r="D2957" s="240" t="s">
        <v>113</v>
      </c>
      <c r="E2957" s="240">
        <v>0.67</v>
      </c>
      <c r="F2957" s="240">
        <v>-0.94</v>
      </c>
      <c r="G2957" s="240">
        <v>700.21</v>
      </c>
      <c r="H2957" s="240">
        <v>1.3660000000000001</v>
      </c>
      <c r="I2957" s="240">
        <v>1.2749999999999999</v>
      </c>
      <c r="J2957" s="240">
        <v>8.0000000000000002E-3</v>
      </c>
    </row>
    <row r="2958" spans="2:10">
      <c r="B2958" s="240" t="s">
        <v>86</v>
      </c>
      <c r="C2958" s="240">
        <v>687</v>
      </c>
      <c r="D2958" s="240" t="s">
        <v>114</v>
      </c>
      <c r="E2958" s="240">
        <v>1.45</v>
      </c>
      <c r="F2958" s="240">
        <v>-0.01</v>
      </c>
      <c r="G2958" s="240">
        <v>630.67999999999995</v>
      </c>
      <c r="H2958" s="240">
        <v>-8.3000000000000004E-2</v>
      </c>
      <c r="I2958" s="240">
        <v>2.2360000000000002</v>
      </c>
      <c r="J2958" s="240">
        <v>6.0000000000000001E-3</v>
      </c>
    </row>
    <row r="2959" spans="2:10">
      <c r="B2959" s="240" t="s">
        <v>86</v>
      </c>
      <c r="C2959" s="240">
        <v>687</v>
      </c>
      <c r="D2959" s="240" t="s">
        <v>115</v>
      </c>
      <c r="E2959" s="240">
        <v>-1.84</v>
      </c>
      <c r="F2959" s="240">
        <v>-1.98</v>
      </c>
      <c r="G2959" s="240">
        <v>548.22</v>
      </c>
      <c r="H2959" s="240">
        <v>2.968</v>
      </c>
      <c r="I2959" s="240">
        <v>-2.54</v>
      </c>
      <c r="J2959" s="240">
        <v>8.0000000000000002E-3</v>
      </c>
    </row>
    <row r="2960" spans="2:10">
      <c r="B2960" s="240" t="s">
        <v>86</v>
      </c>
      <c r="C2960" s="240">
        <v>687</v>
      </c>
      <c r="D2960" s="240" t="s">
        <v>116</v>
      </c>
      <c r="E2960" s="240">
        <v>-0.8</v>
      </c>
      <c r="F2960" s="240">
        <v>-1.78</v>
      </c>
      <c r="G2960" s="240">
        <v>649.57000000000005</v>
      </c>
      <c r="H2960" s="240">
        <v>2.6629999999999998</v>
      </c>
      <c r="I2960" s="240">
        <v>-0.88100000000000001</v>
      </c>
      <c r="J2960" s="240">
        <v>6.0000000000000001E-3</v>
      </c>
    </row>
    <row r="2961" spans="2:10">
      <c r="B2961" s="240" t="s">
        <v>86</v>
      </c>
      <c r="C2961" s="240">
        <v>687</v>
      </c>
      <c r="D2961" s="240" t="s">
        <v>117</v>
      </c>
      <c r="E2961" s="240">
        <v>-1.6</v>
      </c>
      <c r="F2961" s="240">
        <v>-1.82</v>
      </c>
      <c r="G2961" s="240">
        <v>547.98</v>
      </c>
      <c r="H2961" s="240">
        <v>2.7120000000000002</v>
      </c>
      <c r="I2961" s="240">
        <v>-2.21</v>
      </c>
      <c r="J2961" s="240">
        <v>6.0000000000000001E-3</v>
      </c>
    </row>
    <row r="2962" spans="2:10">
      <c r="B2962" s="240" t="s">
        <v>86</v>
      </c>
      <c r="C2962" s="240">
        <v>687</v>
      </c>
      <c r="D2962" s="240" t="s">
        <v>118</v>
      </c>
      <c r="E2962" s="240">
        <v>-1.04</v>
      </c>
      <c r="F2962" s="240">
        <v>-1.94</v>
      </c>
      <c r="G2962" s="240">
        <v>649.82000000000005</v>
      </c>
      <c r="H2962" s="240">
        <v>2.919</v>
      </c>
      <c r="I2962" s="240">
        <v>-1.2110000000000001</v>
      </c>
      <c r="J2962" s="240">
        <v>7.0000000000000001E-3</v>
      </c>
    </row>
    <row r="2963" spans="2:10">
      <c r="B2963" s="240" t="s">
        <v>86</v>
      </c>
      <c r="C2963" s="240">
        <v>687</v>
      </c>
      <c r="D2963" s="240" t="s">
        <v>119</v>
      </c>
      <c r="E2963" s="240">
        <v>-2.27</v>
      </c>
      <c r="F2963" s="240">
        <v>-2.29</v>
      </c>
      <c r="G2963" s="240">
        <v>548.66</v>
      </c>
      <c r="H2963" s="240">
        <v>3.4489999999999998</v>
      </c>
      <c r="I2963" s="240">
        <v>-3.16</v>
      </c>
      <c r="J2963" s="240">
        <v>1.0999999999999999E-2</v>
      </c>
    </row>
    <row r="2964" spans="2:10">
      <c r="B2964" s="240" t="s">
        <v>86</v>
      </c>
      <c r="C2964" s="240">
        <v>687</v>
      </c>
      <c r="D2964" s="240" t="s">
        <v>120</v>
      </c>
      <c r="E2964" s="240">
        <v>-1.24</v>
      </c>
      <c r="F2964" s="240">
        <v>-2.09</v>
      </c>
      <c r="G2964" s="240">
        <v>650.02</v>
      </c>
      <c r="H2964" s="240">
        <v>3.1440000000000001</v>
      </c>
      <c r="I2964" s="240">
        <v>-1.5009999999999999</v>
      </c>
      <c r="J2964" s="240">
        <v>8.9999999999999993E-3</v>
      </c>
    </row>
    <row r="2965" spans="2:10">
      <c r="B2965" s="240" t="s">
        <v>86</v>
      </c>
      <c r="C2965" s="240">
        <v>687</v>
      </c>
      <c r="D2965" s="240" t="s">
        <v>121</v>
      </c>
      <c r="E2965" s="240">
        <v>-2.04</v>
      </c>
      <c r="F2965" s="240">
        <v>-2.13</v>
      </c>
      <c r="G2965" s="240">
        <v>548.41999999999996</v>
      </c>
      <c r="H2965" s="240">
        <v>3.1930000000000001</v>
      </c>
      <c r="I2965" s="240">
        <v>-2.83</v>
      </c>
      <c r="J2965" s="240">
        <v>8.9999999999999993E-3</v>
      </c>
    </row>
    <row r="2966" spans="2:10">
      <c r="B2966" s="240" t="s">
        <v>86</v>
      </c>
      <c r="C2966" s="240">
        <v>687</v>
      </c>
      <c r="D2966" s="240" t="s">
        <v>122</v>
      </c>
      <c r="E2966" s="240">
        <v>-1.47</v>
      </c>
      <c r="F2966" s="240">
        <v>-2.2599999999999998</v>
      </c>
      <c r="G2966" s="240">
        <v>650.26</v>
      </c>
      <c r="H2966" s="240">
        <v>3.4</v>
      </c>
      <c r="I2966" s="240">
        <v>-1.831</v>
      </c>
      <c r="J2966" s="240">
        <v>1.0999999999999999E-2</v>
      </c>
    </row>
    <row r="2967" spans="2:10">
      <c r="B2967" s="240" t="s">
        <v>86</v>
      </c>
      <c r="C2967" s="240">
        <v>687</v>
      </c>
      <c r="D2967" s="240" t="s">
        <v>123</v>
      </c>
      <c r="E2967" s="240">
        <v>0.35</v>
      </c>
      <c r="F2967" s="240">
        <v>1.23</v>
      </c>
      <c r="G2967" s="240">
        <v>273.64999999999998</v>
      </c>
      <c r="H2967" s="240">
        <v>-2.0270000000000001</v>
      </c>
      <c r="I2967" s="240">
        <v>-2.7E-2</v>
      </c>
      <c r="J2967" s="240">
        <v>3.0000000000000001E-3</v>
      </c>
    </row>
    <row r="2968" spans="2:10">
      <c r="B2968" s="240" t="s">
        <v>86</v>
      </c>
      <c r="C2968" s="240">
        <v>687</v>
      </c>
      <c r="D2968" s="240" t="s">
        <v>124</v>
      </c>
      <c r="E2968" s="240">
        <v>1.39</v>
      </c>
      <c r="F2968" s="240">
        <v>1.43</v>
      </c>
      <c r="G2968" s="240">
        <v>375.01</v>
      </c>
      <c r="H2968" s="240">
        <v>-2.331</v>
      </c>
      <c r="I2968" s="240">
        <v>1.6319999999999999</v>
      </c>
      <c r="J2968" s="240">
        <v>1E-3</v>
      </c>
    </row>
    <row r="2969" spans="2:10">
      <c r="B2969" s="240" t="s">
        <v>86</v>
      </c>
      <c r="C2969" s="240">
        <v>687</v>
      </c>
      <c r="D2969" s="240" t="s">
        <v>125</v>
      </c>
      <c r="E2969" s="240">
        <v>0.59</v>
      </c>
      <c r="F2969" s="240">
        <v>1.4</v>
      </c>
      <c r="G2969" s="240">
        <v>273.41000000000003</v>
      </c>
      <c r="H2969" s="240">
        <v>-2.2829999999999999</v>
      </c>
      <c r="I2969" s="240">
        <v>0.30299999999999999</v>
      </c>
      <c r="J2969" s="240">
        <v>1E-3</v>
      </c>
    </row>
    <row r="2970" spans="2:10">
      <c r="B2970" s="240" t="s">
        <v>86</v>
      </c>
      <c r="C2970" s="240">
        <v>687</v>
      </c>
      <c r="D2970" s="240" t="s">
        <v>126</v>
      </c>
      <c r="E2970" s="240">
        <v>1.1499999999999999</v>
      </c>
      <c r="F2970" s="240">
        <v>1.27</v>
      </c>
      <c r="G2970" s="240">
        <v>375.25</v>
      </c>
      <c r="H2970" s="240">
        <v>-2.0760000000000001</v>
      </c>
      <c r="I2970" s="240">
        <v>1.3009999999999999</v>
      </c>
      <c r="J2970" s="240">
        <v>3.0000000000000001E-3</v>
      </c>
    </row>
    <row r="2971" spans="2:10">
      <c r="B2971" s="240" t="s">
        <v>86</v>
      </c>
      <c r="C2971" s="240">
        <v>687</v>
      </c>
      <c r="D2971" s="240" t="s">
        <v>127</v>
      </c>
      <c r="E2971" s="240">
        <v>0.79</v>
      </c>
      <c r="F2971" s="240">
        <v>1.54</v>
      </c>
      <c r="G2971" s="240">
        <v>273.20999999999998</v>
      </c>
      <c r="H2971" s="240">
        <v>-2.508</v>
      </c>
      <c r="I2971" s="240">
        <v>0.59299999999999997</v>
      </c>
      <c r="J2971" s="240">
        <v>0</v>
      </c>
    </row>
    <row r="2972" spans="2:10">
      <c r="B2972" s="240" t="s">
        <v>86</v>
      </c>
      <c r="C2972" s="240">
        <v>687</v>
      </c>
      <c r="D2972" s="240" t="s">
        <v>128</v>
      </c>
      <c r="E2972" s="240">
        <v>1.82</v>
      </c>
      <c r="F2972" s="240">
        <v>1.75</v>
      </c>
      <c r="G2972" s="240">
        <v>374.56</v>
      </c>
      <c r="H2972" s="240">
        <v>-2.8119999999999998</v>
      </c>
      <c r="I2972" s="240">
        <v>2.2519999999999998</v>
      </c>
      <c r="J2972" s="240">
        <v>-2E-3</v>
      </c>
    </row>
    <row r="2973" spans="2:10">
      <c r="B2973" s="240" t="s">
        <v>86</v>
      </c>
      <c r="C2973" s="240">
        <v>687</v>
      </c>
      <c r="D2973" s="240" t="s">
        <v>129</v>
      </c>
      <c r="E2973" s="240">
        <v>1.02</v>
      </c>
      <c r="F2973" s="240">
        <v>1.71</v>
      </c>
      <c r="G2973" s="240">
        <v>272.95999999999998</v>
      </c>
      <c r="H2973" s="240">
        <v>-2.7639999999999998</v>
      </c>
      <c r="I2973" s="240">
        <v>0.92300000000000004</v>
      </c>
      <c r="J2973" s="240">
        <v>-2E-3</v>
      </c>
    </row>
    <row r="2974" spans="2:10">
      <c r="B2974" s="240" t="s">
        <v>86</v>
      </c>
      <c r="C2974" s="240">
        <v>687</v>
      </c>
      <c r="D2974" s="240" t="s">
        <v>130</v>
      </c>
      <c r="E2974" s="240">
        <v>1.59</v>
      </c>
      <c r="F2974" s="240">
        <v>1.58</v>
      </c>
      <c r="G2974" s="240">
        <v>374.81</v>
      </c>
      <c r="H2974" s="240">
        <v>-2.556</v>
      </c>
      <c r="I2974" s="240">
        <v>1.921</v>
      </c>
      <c r="J2974" s="240">
        <v>0</v>
      </c>
    </row>
    <row r="2975" spans="2:10">
      <c r="B2975" s="240" t="s">
        <v>86</v>
      </c>
      <c r="C2975" s="240">
        <v>687</v>
      </c>
      <c r="D2975" s="240" t="s">
        <v>131</v>
      </c>
      <c r="E2975" s="240">
        <v>-2.21</v>
      </c>
      <c r="F2975" s="240">
        <v>-0.98</v>
      </c>
      <c r="G2975" s="240">
        <v>327.31</v>
      </c>
      <c r="H2975" s="240">
        <v>1.4059999999999999</v>
      </c>
      <c r="I2975" s="240">
        <v>-3.5139999999999998</v>
      </c>
      <c r="J2975" s="240">
        <v>8.0000000000000002E-3</v>
      </c>
    </row>
    <row r="2976" spans="2:10">
      <c r="B2976" s="240" t="s">
        <v>86</v>
      </c>
      <c r="C2976" s="240">
        <v>687</v>
      </c>
      <c r="D2976" s="240" t="s">
        <v>132</v>
      </c>
      <c r="E2976" s="240">
        <v>-1.68</v>
      </c>
      <c r="F2976" s="240">
        <v>-0.24</v>
      </c>
      <c r="G2976" s="240">
        <v>258.05</v>
      </c>
      <c r="H2976" s="240">
        <v>0.245</v>
      </c>
      <c r="I2976" s="240">
        <v>-2.9249999999999998</v>
      </c>
      <c r="J2976" s="240">
        <v>7.0000000000000001E-3</v>
      </c>
    </row>
    <row r="2977" spans="2:10">
      <c r="B2977" s="240" t="s">
        <v>86</v>
      </c>
      <c r="C2977" s="240">
        <v>687</v>
      </c>
      <c r="D2977" s="240" t="s">
        <v>133</v>
      </c>
      <c r="E2977" s="240">
        <v>-2.34</v>
      </c>
      <c r="F2977" s="240">
        <v>-1.08</v>
      </c>
      <c r="G2977" s="240">
        <v>327.45</v>
      </c>
      <c r="H2977" s="240">
        <v>1.55</v>
      </c>
      <c r="I2977" s="240">
        <v>-3.7</v>
      </c>
      <c r="J2977" s="240">
        <v>8.9999999999999993E-3</v>
      </c>
    </row>
    <row r="2978" spans="2:10">
      <c r="B2978" s="240" t="s">
        <v>86</v>
      </c>
      <c r="C2978" s="240">
        <v>687</v>
      </c>
      <c r="D2978" s="240" t="s">
        <v>134</v>
      </c>
      <c r="E2978" s="240">
        <v>-1.55</v>
      </c>
      <c r="F2978" s="240">
        <v>-0.15</v>
      </c>
      <c r="G2978" s="240">
        <v>257.92</v>
      </c>
      <c r="H2978" s="240">
        <v>0.10100000000000001</v>
      </c>
      <c r="I2978" s="240">
        <v>-2.7389999999999999</v>
      </c>
      <c r="J2978" s="240">
        <v>6.0000000000000001E-3</v>
      </c>
    </row>
    <row r="2979" spans="2:10">
      <c r="B2979" s="240" t="s">
        <v>86</v>
      </c>
      <c r="C2979" s="240">
        <v>687</v>
      </c>
      <c r="D2979" s="240" t="s">
        <v>135</v>
      </c>
      <c r="E2979" s="240">
        <v>-1.44</v>
      </c>
      <c r="F2979" s="240">
        <v>-0.43</v>
      </c>
      <c r="G2979" s="240">
        <v>326.51</v>
      </c>
      <c r="H2979" s="240">
        <v>0.55300000000000005</v>
      </c>
      <c r="I2979" s="240">
        <v>-2.4119999999999999</v>
      </c>
      <c r="J2979" s="240">
        <v>2E-3</v>
      </c>
    </row>
    <row r="2980" spans="2:10">
      <c r="B2980" s="240" t="s">
        <v>86</v>
      </c>
      <c r="C2980" s="240">
        <v>687</v>
      </c>
      <c r="D2980" s="240" t="s">
        <v>136</v>
      </c>
      <c r="E2980" s="240">
        <v>-0.91</v>
      </c>
      <c r="F2980" s="240">
        <v>0.31</v>
      </c>
      <c r="G2980" s="240">
        <v>257.25</v>
      </c>
      <c r="H2980" s="240">
        <v>-0.60799999999999998</v>
      </c>
      <c r="I2980" s="240">
        <v>-1.8240000000000001</v>
      </c>
      <c r="J2980" s="240">
        <v>1E-3</v>
      </c>
    </row>
    <row r="2981" spans="2:10">
      <c r="B2981" s="240" t="s">
        <v>86</v>
      </c>
      <c r="C2981" s="240">
        <v>687</v>
      </c>
      <c r="D2981" s="240" t="s">
        <v>137</v>
      </c>
      <c r="E2981" s="240">
        <v>-1.57</v>
      </c>
      <c r="F2981" s="240">
        <v>-0.52</v>
      </c>
      <c r="G2981" s="240">
        <v>326.64</v>
      </c>
      <c r="H2981" s="240">
        <v>0.69699999999999995</v>
      </c>
      <c r="I2981" s="240">
        <v>-2.5979999999999999</v>
      </c>
      <c r="J2981" s="240">
        <v>3.0000000000000001E-3</v>
      </c>
    </row>
    <row r="2982" spans="2:10">
      <c r="B2982" s="240" t="s">
        <v>86</v>
      </c>
      <c r="C2982" s="240">
        <v>687</v>
      </c>
      <c r="D2982" s="240" t="s">
        <v>138</v>
      </c>
      <c r="E2982" s="240">
        <v>-0.78</v>
      </c>
      <c r="F2982" s="240">
        <v>0.4</v>
      </c>
      <c r="G2982" s="240">
        <v>257.11</v>
      </c>
      <c r="H2982" s="240">
        <v>-0.752</v>
      </c>
      <c r="I2982" s="240">
        <v>-1.6379999999999999</v>
      </c>
      <c r="J2982" s="240">
        <v>0</v>
      </c>
    </row>
    <row r="2983" spans="2:10">
      <c r="B2983" s="240" t="s">
        <v>86</v>
      </c>
      <c r="C2983" s="240">
        <v>687</v>
      </c>
      <c r="D2983" s="240" t="s">
        <v>139</v>
      </c>
      <c r="E2983" s="240">
        <v>-1.61</v>
      </c>
      <c r="F2983" s="240">
        <v>-1.61</v>
      </c>
      <c r="G2983" s="240">
        <v>526.37</v>
      </c>
      <c r="H2983" s="240">
        <v>2.4049999999999998</v>
      </c>
      <c r="I2983" s="240">
        <v>-2.2650000000000001</v>
      </c>
      <c r="J2983" s="240">
        <v>7.0000000000000001E-3</v>
      </c>
    </row>
    <row r="2984" spans="2:10">
      <c r="B2984" s="240" t="s">
        <v>86</v>
      </c>
      <c r="C2984" s="240">
        <v>687</v>
      </c>
      <c r="D2984" s="240" t="s">
        <v>140</v>
      </c>
      <c r="E2984" s="240">
        <v>-0.57999999999999996</v>
      </c>
      <c r="F2984" s="240">
        <v>-1.41</v>
      </c>
      <c r="G2984" s="240">
        <v>627.73</v>
      </c>
      <c r="H2984" s="240">
        <v>2.101</v>
      </c>
      <c r="I2984" s="240">
        <v>-0.60599999999999998</v>
      </c>
      <c r="J2984" s="240">
        <v>5.0000000000000001E-3</v>
      </c>
    </row>
    <row r="2985" spans="2:10">
      <c r="B2985" s="240" t="s">
        <v>86</v>
      </c>
      <c r="C2985" s="240">
        <v>687</v>
      </c>
      <c r="D2985" s="240" t="s">
        <v>141</v>
      </c>
      <c r="E2985" s="240">
        <v>-1.38</v>
      </c>
      <c r="F2985" s="240">
        <v>-1.44</v>
      </c>
      <c r="G2985" s="240">
        <v>526.13</v>
      </c>
      <c r="H2985" s="240">
        <v>2.149</v>
      </c>
      <c r="I2985" s="240">
        <v>-1.9339999999999999</v>
      </c>
      <c r="J2985" s="240">
        <v>5.0000000000000001E-3</v>
      </c>
    </row>
    <row r="2986" spans="2:10">
      <c r="B2986" s="240" t="s">
        <v>86</v>
      </c>
      <c r="C2986" s="240">
        <v>687</v>
      </c>
      <c r="D2986" s="240" t="s">
        <v>142</v>
      </c>
      <c r="E2986" s="240">
        <v>-0.81</v>
      </c>
      <c r="F2986" s="240">
        <v>-1.57</v>
      </c>
      <c r="G2986" s="240">
        <v>627.97</v>
      </c>
      <c r="H2986" s="240">
        <v>2.3570000000000002</v>
      </c>
      <c r="I2986" s="240">
        <v>-0.93600000000000005</v>
      </c>
      <c r="J2986" s="240">
        <v>7.0000000000000001E-3</v>
      </c>
    </row>
    <row r="2987" spans="2:10">
      <c r="B2987" s="240" t="s">
        <v>86</v>
      </c>
      <c r="C2987" s="240">
        <v>687</v>
      </c>
      <c r="D2987" s="240" t="s">
        <v>143</v>
      </c>
      <c r="E2987" s="240">
        <v>-2.0499999999999998</v>
      </c>
      <c r="F2987" s="240">
        <v>-1.92</v>
      </c>
      <c r="G2987" s="240">
        <v>526.82000000000005</v>
      </c>
      <c r="H2987" s="240">
        <v>2.8860000000000001</v>
      </c>
      <c r="I2987" s="240">
        <v>-2.8849999999999998</v>
      </c>
      <c r="J2987" s="240">
        <v>0.01</v>
      </c>
    </row>
    <row r="2988" spans="2:10">
      <c r="B2988" s="240" t="s">
        <v>86</v>
      </c>
      <c r="C2988" s="240">
        <v>687</v>
      </c>
      <c r="D2988" s="240" t="s">
        <v>144</v>
      </c>
      <c r="E2988" s="240">
        <v>-1.02</v>
      </c>
      <c r="F2988" s="240">
        <v>-1.72</v>
      </c>
      <c r="G2988" s="240">
        <v>628.16999999999996</v>
      </c>
      <c r="H2988" s="240">
        <v>2.5819999999999999</v>
      </c>
      <c r="I2988" s="240">
        <v>-1.226</v>
      </c>
      <c r="J2988" s="240">
        <v>8.0000000000000002E-3</v>
      </c>
    </row>
    <row r="2989" spans="2:10">
      <c r="B2989" s="240" t="s">
        <v>86</v>
      </c>
      <c r="C2989" s="240">
        <v>687</v>
      </c>
      <c r="D2989" s="240" t="s">
        <v>145</v>
      </c>
      <c r="E2989" s="240">
        <v>-1.82</v>
      </c>
      <c r="F2989" s="240">
        <v>-1.76</v>
      </c>
      <c r="G2989" s="240">
        <v>526.57000000000005</v>
      </c>
      <c r="H2989" s="240">
        <v>2.63</v>
      </c>
      <c r="I2989" s="240">
        <v>-2.5539999999999998</v>
      </c>
      <c r="J2989" s="240">
        <v>8.0000000000000002E-3</v>
      </c>
    </row>
    <row r="2990" spans="2:10">
      <c r="B2990" s="240" t="s">
        <v>86</v>
      </c>
      <c r="C2990" s="240">
        <v>687</v>
      </c>
      <c r="D2990" s="240" t="s">
        <v>146</v>
      </c>
      <c r="E2990" s="240">
        <v>-1.25</v>
      </c>
      <c r="F2990" s="240">
        <v>-1.89</v>
      </c>
      <c r="G2990" s="240">
        <v>628.41</v>
      </c>
      <c r="H2990" s="240">
        <v>2.8370000000000002</v>
      </c>
      <c r="I2990" s="240">
        <v>-1.556</v>
      </c>
      <c r="J2990" s="240">
        <v>0.01</v>
      </c>
    </row>
    <row r="2991" spans="2:10">
      <c r="B2991" s="240" t="s">
        <v>86</v>
      </c>
      <c r="C2991" s="240">
        <v>687</v>
      </c>
      <c r="D2991" s="240" t="s">
        <v>147</v>
      </c>
      <c r="E2991" s="240">
        <v>-0.81</v>
      </c>
      <c r="F2991" s="240">
        <v>-0.47</v>
      </c>
      <c r="G2991" s="240">
        <v>628.77</v>
      </c>
      <c r="H2991" s="240">
        <v>0.56799999999999995</v>
      </c>
      <c r="I2991" s="240">
        <v>-1.476</v>
      </c>
      <c r="J2991" s="240">
        <v>7.0000000000000001E-3</v>
      </c>
    </row>
    <row r="2992" spans="2:10">
      <c r="B2992" s="240" t="s">
        <v>86</v>
      </c>
      <c r="C2992" s="240">
        <v>687</v>
      </c>
      <c r="D2992" s="240" t="s">
        <v>148</v>
      </c>
      <c r="E2992" s="240">
        <v>0.22</v>
      </c>
      <c r="F2992" s="240">
        <v>-0.42</v>
      </c>
      <c r="G2992" s="240">
        <v>733.58</v>
      </c>
      <c r="H2992" s="240">
        <v>0.505</v>
      </c>
      <c r="I2992" s="240">
        <v>0.186</v>
      </c>
      <c r="J2992" s="240">
        <v>7.0000000000000001E-3</v>
      </c>
    </row>
    <row r="2993" spans="2:10">
      <c r="B2993" s="240" t="s">
        <v>86</v>
      </c>
      <c r="C2993" s="240">
        <v>687</v>
      </c>
      <c r="D2993" s="240" t="s">
        <v>149</v>
      </c>
      <c r="E2993" s="240">
        <v>-0.64</v>
      </c>
      <c r="F2993" s="240">
        <v>-1.01</v>
      </c>
      <c r="G2993" s="240">
        <v>714.77</v>
      </c>
      <c r="H2993" s="240">
        <v>1.395</v>
      </c>
      <c r="I2993" s="240">
        <v>-1.0669999999999999</v>
      </c>
      <c r="J2993" s="240">
        <v>8.0000000000000002E-3</v>
      </c>
    </row>
    <row r="2994" spans="2:10">
      <c r="B2994" s="240" t="s">
        <v>86</v>
      </c>
      <c r="C2994" s="240">
        <v>687</v>
      </c>
      <c r="D2994" s="240" t="s">
        <v>150</v>
      </c>
      <c r="E2994" s="240">
        <v>0.05</v>
      </c>
      <c r="F2994" s="240">
        <v>0.12</v>
      </c>
      <c r="G2994" s="240">
        <v>647.58000000000004</v>
      </c>
      <c r="H2994" s="240">
        <v>-0.32200000000000001</v>
      </c>
      <c r="I2994" s="240">
        <v>-0.222</v>
      </c>
      <c r="J2994" s="240">
        <v>5.0000000000000001E-3</v>
      </c>
    </row>
    <row r="2995" spans="2:10">
      <c r="B2995" s="240" t="s">
        <v>86</v>
      </c>
      <c r="C2995" s="240">
        <v>687</v>
      </c>
      <c r="D2995" s="240" t="s">
        <v>151</v>
      </c>
      <c r="E2995" s="240">
        <v>1.98</v>
      </c>
      <c r="F2995" s="240">
        <v>0.82</v>
      </c>
      <c r="G2995" s="240">
        <v>653.08000000000004</v>
      </c>
      <c r="H2995" s="240">
        <v>2.004</v>
      </c>
      <c r="I2995" s="240">
        <v>3.0219999999999998</v>
      </c>
      <c r="J2995" s="240">
        <v>1.2999999999999999E-2</v>
      </c>
    </row>
    <row r="2996" spans="2:10">
      <c r="B2996" s="240" t="s">
        <v>86</v>
      </c>
      <c r="C2996" s="240">
        <v>687</v>
      </c>
      <c r="D2996" s="240" t="s">
        <v>152</v>
      </c>
      <c r="E2996" s="240">
        <v>-2.4300000000000002</v>
      </c>
      <c r="F2996" s="240">
        <v>-1.36</v>
      </c>
      <c r="G2996" s="240">
        <v>270.14999999999998</v>
      </c>
      <c r="H2996" s="240">
        <v>-1.3680000000000001</v>
      </c>
      <c r="I2996" s="240">
        <v>-3.93</v>
      </c>
      <c r="J2996" s="240">
        <v>-4.0000000000000001E-3</v>
      </c>
    </row>
    <row r="2997" spans="2:10">
      <c r="B2997" s="240" t="s">
        <v>86</v>
      </c>
      <c r="C2997" s="240">
        <v>687</v>
      </c>
      <c r="D2997" s="240" t="s">
        <v>153</v>
      </c>
      <c r="E2997" s="240">
        <v>1.83</v>
      </c>
      <c r="F2997" s="240">
        <v>1.55</v>
      </c>
      <c r="G2997" s="240">
        <v>624.79</v>
      </c>
      <c r="H2997" s="240">
        <v>3.15</v>
      </c>
      <c r="I2997" s="240">
        <v>2.512</v>
      </c>
      <c r="J2997" s="240">
        <v>1.4E-2</v>
      </c>
    </row>
    <row r="2998" spans="2:10">
      <c r="B2998" s="240" t="s">
        <v>86</v>
      </c>
      <c r="C2998" s="240">
        <v>687</v>
      </c>
      <c r="D2998" s="240" t="s">
        <v>154</v>
      </c>
      <c r="E2998" s="240">
        <v>-2.2799999999999998</v>
      </c>
      <c r="F2998" s="240">
        <v>-2.1</v>
      </c>
      <c r="G2998" s="240">
        <v>298.44</v>
      </c>
      <c r="H2998" s="240">
        <v>-2.5139999999999998</v>
      </c>
      <c r="I2998" s="240">
        <v>-3.4209999999999998</v>
      </c>
      <c r="J2998" s="240">
        <v>-5.0000000000000001E-3</v>
      </c>
    </row>
    <row r="2999" spans="2:10">
      <c r="B2999" s="240" t="s">
        <v>86</v>
      </c>
      <c r="C2999" s="240">
        <v>687</v>
      </c>
      <c r="D2999" s="240" t="s">
        <v>155</v>
      </c>
      <c r="E2999" s="240">
        <v>4.4400000000000004</v>
      </c>
      <c r="F2999" s="240">
        <v>2.4</v>
      </c>
      <c r="G2999" s="240">
        <v>826.2</v>
      </c>
      <c r="H2999" s="240">
        <v>4.452</v>
      </c>
      <c r="I2999" s="240">
        <v>6.9530000000000003</v>
      </c>
      <c r="J2999" s="240">
        <v>2.5000000000000001E-2</v>
      </c>
    </row>
    <row r="3000" spans="2:10">
      <c r="B3000" s="240" t="s">
        <v>86</v>
      </c>
      <c r="C3000" s="240">
        <v>687</v>
      </c>
      <c r="D3000" s="240" t="s">
        <v>156</v>
      </c>
      <c r="E3000" s="240">
        <v>-4.8899999999999997</v>
      </c>
      <c r="F3000" s="240">
        <v>-2.94</v>
      </c>
      <c r="G3000" s="240">
        <v>97.02</v>
      </c>
      <c r="H3000" s="240">
        <v>-3.8149999999999999</v>
      </c>
      <c r="I3000" s="240">
        <v>-7.8620000000000001</v>
      </c>
      <c r="J3000" s="240">
        <v>-1.6E-2</v>
      </c>
    </row>
    <row r="3001" spans="2:10">
      <c r="B3001" s="240" t="s">
        <v>86</v>
      </c>
      <c r="C3001" s="240">
        <v>687</v>
      </c>
      <c r="D3001" s="240" t="s">
        <v>157</v>
      </c>
      <c r="E3001" s="240">
        <v>3.72</v>
      </c>
      <c r="F3001" s="240">
        <v>4.03</v>
      </c>
      <c r="G3001" s="240">
        <v>737.9</v>
      </c>
      <c r="H3001" s="240">
        <v>7.0060000000000002</v>
      </c>
      <c r="I3001" s="240">
        <v>5.2590000000000003</v>
      </c>
      <c r="J3001" s="240">
        <v>2.7E-2</v>
      </c>
    </row>
    <row r="3002" spans="2:10">
      <c r="B3002" s="240" t="s">
        <v>86</v>
      </c>
      <c r="C3002" s="240">
        <v>687</v>
      </c>
      <c r="D3002" s="240" t="s">
        <v>158</v>
      </c>
      <c r="E3002" s="240">
        <v>-4.17</v>
      </c>
      <c r="F3002" s="240">
        <v>-4.58</v>
      </c>
      <c r="G3002" s="240">
        <v>185.32</v>
      </c>
      <c r="H3002" s="240">
        <v>-6.3689999999999998</v>
      </c>
      <c r="I3002" s="240">
        <v>-6.1669999999999998</v>
      </c>
      <c r="J3002" s="240">
        <v>-1.7999999999999999E-2</v>
      </c>
    </row>
    <row r="3003" spans="2:10">
      <c r="B3003" s="240" t="s">
        <v>86</v>
      </c>
      <c r="C3003" s="240">
        <v>689</v>
      </c>
      <c r="D3003" s="240" t="s">
        <v>87</v>
      </c>
      <c r="E3003" s="240">
        <v>-6.84</v>
      </c>
      <c r="F3003" s="240">
        <v>-2.2999999999999998</v>
      </c>
      <c r="G3003" s="240">
        <v>-400.38</v>
      </c>
      <c r="H3003" s="240">
        <v>4.45</v>
      </c>
      <c r="I3003" s="240">
        <v>-12.151999999999999</v>
      </c>
      <c r="J3003" s="240">
        <v>2.3E-2</v>
      </c>
    </row>
    <row r="3004" spans="2:10">
      <c r="B3004" s="240" t="s">
        <v>86</v>
      </c>
      <c r="C3004" s="240">
        <v>689</v>
      </c>
      <c r="D3004" s="240" t="s">
        <v>88</v>
      </c>
      <c r="E3004" s="240">
        <v>-2.31</v>
      </c>
      <c r="F3004" s="240">
        <v>-8.68</v>
      </c>
      <c r="G3004" s="240">
        <v>-337.6</v>
      </c>
      <c r="H3004" s="240">
        <v>18.902999999999999</v>
      </c>
      <c r="I3004" s="240">
        <v>-2.839</v>
      </c>
      <c r="J3004" s="240">
        <v>1.2E-2</v>
      </c>
    </row>
    <row r="3005" spans="2:10">
      <c r="B3005" s="240" t="s">
        <v>86</v>
      </c>
      <c r="C3005" s="240">
        <v>689</v>
      </c>
      <c r="D3005" s="240" t="s">
        <v>89</v>
      </c>
      <c r="E3005" s="240">
        <v>-4.1100000000000003</v>
      </c>
      <c r="F3005" s="240">
        <v>1.94</v>
      </c>
      <c r="G3005" s="240">
        <v>-229.57</v>
      </c>
      <c r="H3005" s="240">
        <v>-3.5569999999999999</v>
      </c>
      <c r="I3005" s="240">
        <v>-7.7469999999999999</v>
      </c>
      <c r="J3005" s="240">
        <v>-2.1000000000000001E-2</v>
      </c>
    </row>
    <row r="3006" spans="2:10">
      <c r="B3006" s="240" t="s">
        <v>86</v>
      </c>
      <c r="C3006" s="240">
        <v>689</v>
      </c>
      <c r="D3006" s="240" t="s">
        <v>90</v>
      </c>
      <c r="E3006" s="240">
        <v>-3.85</v>
      </c>
      <c r="F3006" s="240">
        <v>-11.07</v>
      </c>
      <c r="G3006" s="240">
        <v>-433.19</v>
      </c>
      <c r="H3006" s="240">
        <v>23.42</v>
      </c>
      <c r="I3006" s="240">
        <v>-5.3209999999999997</v>
      </c>
      <c r="J3006" s="240">
        <v>3.6999999999999998E-2</v>
      </c>
    </row>
    <row r="3007" spans="2:10">
      <c r="B3007" s="240" t="s">
        <v>86</v>
      </c>
      <c r="C3007" s="240">
        <v>689</v>
      </c>
      <c r="D3007" s="240" t="s">
        <v>12</v>
      </c>
      <c r="E3007" s="240">
        <v>-4106.75</v>
      </c>
      <c r="F3007" s="240">
        <v>-539.04</v>
      </c>
      <c r="G3007" s="240">
        <v>-190488.59</v>
      </c>
      <c r="H3007" s="240">
        <v>1056.1659999999999</v>
      </c>
      <c r="I3007" s="240">
        <v>-7316.7</v>
      </c>
      <c r="J3007" s="240">
        <v>4.6230000000000002</v>
      </c>
    </row>
    <row r="3008" spans="2:10">
      <c r="B3008" s="240" t="s">
        <v>86</v>
      </c>
      <c r="C3008" s="240">
        <v>689</v>
      </c>
      <c r="D3008" s="240" t="s">
        <v>13</v>
      </c>
      <c r="E3008" s="240">
        <v>-1285.1199999999999</v>
      </c>
      <c r="F3008" s="240">
        <v>-6460.19</v>
      </c>
      <c r="G3008" s="240">
        <v>-182163.73</v>
      </c>
      <c r="H3008" s="240">
        <v>13486.338</v>
      </c>
      <c r="I3008" s="240">
        <v>-1580.9390000000001</v>
      </c>
      <c r="J3008" s="240">
        <v>6.1420000000000003</v>
      </c>
    </row>
    <row r="3009" spans="2:10">
      <c r="B3009" s="240" t="s">
        <v>86</v>
      </c>
      <c r="C3009" s="240">
        <v>689</v>
      </c>
      <c r="D3009" s="240" t="s">
        <v>14</v>
      </c>
      <c r="E3009" s="240">
        <v>536.6</v>
      </c>
      <c r="F3009" s="240">
        <v>869.3</v>
      </c>
      <c r="G3009" s="240">
        <v>26361.31</v>
      </c>
      <c r="H3009" s="240">
        <v>-1617.499</v>
      </c>
      <c r="I3009" s="240">
        <v>868.654</v>
      </c>
      <c r="J3009" s="240">
        <v>-8.8390000000000004</v>
      </c>
    </row>
    <row r="3010" spans="2:10">
      <c r="B3010" s="240" t="s">
        <v>86</v>
      </c>
      <c r="C3010" s="240">
        <v>689</v>
      </c>
      <c r="D3010" s="240" t="s">
        <v>91</v>
      </c>
      <c r="E3010" s="240">
        <v>6.49</v>
      </c>
      <c r="F3010" s="240">
        <v>5.01</v>
      </c>
      <c r="G3010" s="240">
        <v>255.14</v>
      </c>
      <c r="H3010" s="240">
        <v>9.0020000000000007</v>
      </c>
      <c r="I3010" s="240">
        <v>11.288</v>
      </c>
      <c r="J3010" s="240">
        <v>4.7E-2</v>
      </c>
    </row>
    <row r="3011" spans="2:10">
      <c r="B3011" s="240" t="s">
        <v>86</v>
      </c>
      <c r="C3011" s="240">
        <v>689</v>
      </c>
      <c r="D3011" s="240" t="s">
        <v>92</v>
      </c>
      <c r="E3011" s="240">
        <v>4.3099999999999996</v>
      </c>
      <c r="F3011" s="240">
        <v>13.53</v>
      </c>
      <c r="G3011" s="240">
        <v>369.66</v>
      </c>
      <c r="H3011" s="240">
        <v>26.132999999999999</v>
      </c>
      <c r="I3011" s="240">
        <v>6.5259999999999998</v>
      </c>
      <c r="J3011" s="240">
        <v>5.8000000000000003E-2</v>
      </c>
    </row>
    <row r="3012" spans="2:10">
      <c r="B3012" s="240" t="s">
        <v>86</v>
      </c>
      <c r="C3012" s="240">
        <v>689</v>
      </c>
      <c r="D3012" s="240" t="s">
        <v>93</v>
      </c>
      <c r="E3012" s="240">
        <v>16.89</v>
      </c>
      <c r="F3012" s="240">
        <v>13.07</v>
      </c>
      <c r="G3012" s="240">
        <v>617.61</v>
      </c>
      <c r="H3012" s="240">
        <v>23.405999999999999</v>
      </c>
      <c r="I3012" s="240">
        <v>29.274000000000001</v>
      </c>
      <c r="J3012" s="240">
        <v>0.121</v>
      </c>
    </row>
    <row r="3013" spans="2:10">
      <c r="B3013" s="240" t="s">
        <v>86</v>
      </c>
      <c r="C3013" s="240">
        <v>689</v>
      </c>
      <c r="D3013" s="240" t="s">
        <v>94</v>
      </c>
      <c r="E3013" s="240">
        <v>9.9700000000000006</v>
      </c>
      <c r="F3013" s="240">
        <v>32.92</v>
      </c>
      <c r="G3013" s="240">
        <v>748.67</v>
      </c>
      <c r="H3013" s="240">
        <v>62.5</v>
      </c>
      <c r="I3013" s="240">
        <v>15.423</v>
      </c>
      <c r="J3013" s="240">
        <v>0.14000000000000001</v>
      </c>
    </row>
    <row r="3014" spans="2:10">
      <c r="B3014" s="240" t="s">
        <v>86</v>
      </c>
      <c r="C3014" s="240">
        <v>689</v>
      </c>
      <c r="D3014" s="240" t="s">
        <v>95</v>
      </c>
      <c r="E3014" s="240">
        <v>-0.15</v>
      </c>
      <c r="F3014" s="240">
        <v>-3.08</v>
      </c>
      <c r="G3014" s="240">
        <v>1543.49</v>
      </c>
      <c r="H3014" s="240">
        <v>3.0779999999999998</v>
      </c>
      <c r="I3014" s="240">
        <v>-1.3320000000000001</v>
      </c>
      <c r="J3014" s="240">
        <v>3.5000000000000003E-2</v>
      </c>
    </row>
    <row r="3015" spans="2:10">
      <c r="B3015" s="240" t="s">
        <v>86</v>
      </c>
      <c r="C3015" s="240">
        <v>689</v>
      </c>
      <c r="D3015" s="240" t="s">
        <v>96</v>
      </c>
      <c r="E3015" s="240">
        <v>-0.15</v>
      </c>
      <c r="F3015" s="240">
        <v>-3.08</v>
      </c>
      <c r="G3015" s="240">
        <v>1543.49</v>
      </c>
      <c r="H3015" s="240">
        <v>3.0779999999999998</v>
      </c>
      <c r="I3015" s="240">
        <v>-1.3320000000000001</v>
      </c>
      <c r="J3015" s="240">
        <v>3.5000000000000003E-2</v>
      </c>
    </row>
    <row r="3016" spans="2:10">
      <c r="B3016" s="240" t="s">
        <v>86</v>
      </c>
      <c r="C3016" s="240">
        <v>689</v>
      </c>
      <c r="D3016" s="240" t="s">
        <v>97</v>
      </c>
      <c r="E3016" s="240">
        <v>-1.44</v>
      </c>
      <c r="F3016" s="240">
        <v>-0.09</v>
      </c>
      <c r="G3016" s="240">
        <v>-54.43</v>
      </c>
      <c r="H3016" s="240">
        <v>0.16400000000000001</v>
      </c>
      <c r="I3016" s="240">
        <v>-2.5</v>
      </c>
      <c r="J3016" s="240">
        <v>0</v>
      </c>
    </row>
    <row r="3017" spans="2:10">
      <c r="B3017" s="240" t="s">
        <v>86</v>
      </c>
      <c r="C3017" s="240">
        <v>689</v>
      </c>
      <c r="D3017" s="240" t="s">
        <v>98</v>
      </c>
      <c r="E3017" s="240">
        <v>-0.68</v>
      </c>
      <c r="F3017" s="240">
        <v>-2.82</v>
      </c>
      <c r="G3017" s="240">
        <v>-66.92</v>
      </c>
      <c r="H3017" s="240">
        <v>5.6390000000000002</v>
      </c>
      <c r="I3017" s="240">
        <v>-0.93799999999999994</v>
      </c>
      <c r="J3017" s="240">
        <v>6.0000000000000001E-3</v>
      </c>
    </row>
    <row r="3018" spans="2:10">
      <c r="B3018" s="240" t="s">
        <v>86</v>
      </c>
      <c r="C3018" s="240">
        <v>689</v>
      </c>
      <c r="D3018" s="240" t="s">
        <v>99</v>
      </c>
      <c r="E3018" s="240">
        <v>-9.1199999999999992</v>
      </c>
      <c r="F3018" s="240">
        <v>-8.07</v>
      </c>
      <c r="G3018" s="240">
        <v>987.41</v>
      </c>
      <c r="H3018" s="240">
        <v>13.363</v>
      </c>
      <c r="I3018" s="240">
        <v>-16.835000000000001</v>
      </c>
      <c r="J3018" s="240">
        <v>6.2E-2</v>
      </c>
    </row>
    <row r="3019" spans="2:10">
      <c r="B3019" s="240" t="s">
        <v>86</v>
      </c>
      <c r="C3019" s="240">
        <v>689</v>
      </c>
      <c r="D3019" s="240" t="s">
        <v>100</v>
      </c>
      <c r="E3019" s="240">
        <v>-7.74</v>
      </c>
      <c r="F3019" s="240">
        <v>-2.86</v>
      </c>
      <c r="G3019" s="240">
        <v>1189.97</v>
      </c>
      <c r="H3019" s="240">
        <v>2.0209999999999999</v>
      </c>
      <c r="I3019" s="240">
        <v>-15.132</v>
      </c>
      <c r="J3019" s="240">
        <v>5.5E-2</v>
      </c>
    </row>
    <row r="3020" spans="2:10">
      <c r="B3020" s="240" t="s">
        <v>86</v>
      </c>
      <c r="C3020" s="240">
        <v>689</v>
      </c>
      <c r="D3020" s="240" t="s">
        <v>101</v>
      </c>
      <c r="E3020" s="240">
        <v>-9.59</v>
      </c>
      <c r="F3020" s="240">
        <v>-8.7899999999999991</v>
      </c>
      <c r="G3020" s="240">
        <v>958.73</v>
      </c>
      <c r="H3020" s="240">
        <v>14.718</v>
      </c>
      <c r="I3020" s="240">
        <v>-17.579999999999998</v>
      </c>
      <c r="J3020" s="240">
        <v>7.0000000000000007E-2</v>
      </c>
    </row>
    <row r="3021" spans="2:10">
      <c r="B3021" s="240" t="s">
        <v>86</v>
      </c>
      <c r="C3021" s="240">
        <v>689</v>
      </c>
      <c r="D3021" s="240" t="s">
        <v>102</v>
      </c>
      <c r="E3021" s="240">
        <v>-7.28</v>
      </c>
      <c r="F3021" s="240">
        <v>-2.15</v>
      </c>
      <c r="G3021" s="240">
        <v>1218.6400000000001</v>
      </c>
      <c r="H3021" s="240">
        <v>0.66600000000000004</v>
      </c>
      <c r="I3021" s="240">
        <v>-14.387</v>
      </c>
      <c r="J3021" s="240">
        <v>4.8000000000000001E-2</v>
      </c>
    </row>
    <row r="3022" spans="2:10">
      <c r="B3022" s="240" t="s">
        <v>86</v>
      </c>
      <c r="C3022" s="240">
        <v>689</v>
      </c>
      <c r="D3022" s="240" t="s">
        <v>103</v>
      </c>
      <c r="E3022" s="240">
        <v>-6.39</v>
      </c>
      <c r="F3022" s="240">
        <v>-3.84</v>
      </c>
      <c r="G3022" s="240">
        <v>1158.22</v>
      </c>
      <c r="H3022" s="240">
        <v>5.3559999999999999</v>
      </c>
      <c r="I3022" s="240">
        <v>-12.43</v>
      </c>
      <c r="J3022" s="240">
        <v>1.7999999999999999E-2</v>
      </c>
    </row>
    <row r="3023" spans="2:10">
      <c r="B3023" s="240" t="s">
        <v>86</v>
      </c>
      <c r="C3023" s="240">
        <v>689</v>
      </c>
      <c r="D3023" s="240" t="s">
        <v>104</v>
      </c>
      <c r="E3023" s="240">
        <v>-5.01</v>
      </c>
      <c r="F3023" s="240">
        <v>1.37</v>
      </c>
      <c r="G3023" s="240">
        <v>1360.78</v>
      </c>
      <c r="H3023" s="240">
        <v>-5.9859999999999998</v>
      </c>
      <c r="I3023" s="240">
        <v>-10.727</v>
      </c>
      <c r="J3023" s="240">
        <v>1.0999999999999999E-2</v>
      </c>
    </row>
    <row r="3024" spans="2:10">
      <c r="B3024" s="240" t="s">
        <v>86</v>
      </c>
      <c r="C3024" s="240">
        <v>689</v>
      </c>
      <c r="D3024" s="240" t="s">
        <v>105</v>
      </c>
      <c r="E3024" s="240">
        <v>-6.85</v>
      </c>
      <c r="F3024" s="240">
        <v>-4.55</v>
      </c>
      <c r="G3024" s="240">
        <v>1129.54</v>
      </c>
      <c r="H3024" s="240">
        <v>6.7110000000000003</v>
      </c>
      <c r="I3024" s="240">
        <v>-13.175000000000001</v>
      </c>
      <c r="J3024" s="240">
        <v>2.5000000000000001E-2</v>
      </c>
    </row>
    <row r="3025" spans="2:10">
      <c r="B3025" s="240" t="s">
        <v>86</v>
      </c>
      <c r="C3025" s="240">
        <v>689</v>
      </c>
      <c r="D3025" s="240" t="s">
        <v>106</v>
      </c>
      <c r="E3025" s="240">
        <v>-4.54</v>
      </c>
      <c r="F3025" s="240">
        <v>2.09</v>
      </c>
      <c r="G3025" s="240">
        <v>1389.45</v>
      </c>
      <c r="H3025" s="240">
        <v>-7.3410000000000002</v>
      </c>
      <c r="I3025" s="240">
        <v>-9.9819999999999993</v>
      </c>
      <c r="J3025" s="240">
        <v>3.0000000000000001E-3</v>
      </c>
    </row>
    <row r="3026" spans="2:10">
      <c r="B3026" s="240" t="s">
        <v>86</v>
      </c>
      <c r="C3026" s="240">
        <v>689</v>
      </c>
      <c r="D3026" s="240" t="s">
        <v>107</v>
      </c>
      <c r="E3026" s="240">
        <v>7.44</v>
      </c>
      <c r="F3026" s="240">
        <v>-3.31</v>
      </c>
      <c r="G3026" s="240">
        <v>1897.02</v>
      </c>
      <c r="H3026" s="240">
        <v>4.1360000000000001</v>
      </c>
      <c r="I3026" s="240">
        <v>12.468</v>
      </c>
      <c r="J3026" s="240">
        <v>1.4999999999999999E-2</v>
      </c>
    </row>
    <row r="3027" spans="2:10">
      <c r="B3027" s="240" t="s">
        <v>86</v>
      </c>
      <c r="C3027" s="240">
        <v>689</v>
      </c>
      <c r="D3027" s="240" t="s">
        <v>108</v>
      </c>
      <c r="E3027" s="240">
        <v>8.82</v>
      </c>
      <c r="F3027" s="240">
        <v>1.9</v>
      </c>
      <c r="G3027" s="240">
        <v>2099.58</v>
      </c>
      <c r="H3027" s="240">
        <v>-7.2060000000000004</v>
      </c>
      <c r="I3027" s="240">
        <v>14.170999999999999</v>
      </c>
      <c r="J3027" s="240">
        <v>8.0000000000000002E-3</v>
      </c>
    </row>
    <row r="3028" spans="2:10">
      <c r="B3028" s="240" t="s">
        <v>86</v>
      </c>
      <c r="C3028" s="240">
        <v>689</v>
      </c>
      <c r="D3028" s="240" t="s">
        <v>109</v>
      </c>
      <c r="E3028" s="240">
        <v>6.97</v>
      </c>
      <c r="F3028" s="240">
        <v>-4.0199999999999996</v>
      </c>
      <c r="G3028" s="240">
        <v>1868.34</v>
      </c>
      <c r="H3028" s="240">
        <v>5.4909999999999997</v>
      </c>
      <c r="I3028" s="240">
        <v>11.723000000000001</v>
      </c>
      <c r="J3028" s="240">
        <v>2.3E-2</v>
      </c>
    </row>
    <row r="3029" spans="2:10">
      <c r="B3029" s="240" t="s">
        <v>86</v>
      </c>
      <c r="C3029" s="240">
        <v>689</v>
      </c>
      <c r="D3029" s="240" t="s">
        <v>110</v>
      </c>
      <c r="E3029" s="240">
        <v>9.2799999999999994</v>
      </c>
      <c r="F3029" s="240">
        <v>2.62</v>
      </c>
      <c r="G3029" s="240">
        <v>2128.2600000000002</v>
      </c>
      <c r="H3029" s="240">
        <v>-8.5609999999999999</v>
      </c>
      <c r="I3029" s="240">
        <v>14.916</v>
      </c>
      <c r="J3029" s="240">
        <v>1E-3</v>
      </c>
    </row>
    <row r="3030" spans="2:10">
      <c r="B3030" s="240" t="s">
        <v>86</v>
      </c>
      <c r="C3030" s="240">
        <v>689</v>
      </c>
      <c r="D3030" s="240" t="s">
        <v>111</v>
      </c>
      <c r="E3030" s="240">
        <v>4.7</v>
      </c>
      <c r="F3030" s="240">
        <v>-7.54</v>
      </c>
      <c r="G3030" s="240">
        <v>1726.21</v>
      </c>
      <c r="H3030" s="240">
        <v>12.141999999999999</v>
      </c>
      <c r="I3030" s="240">
        <v>8.0640000000000001</v>
      </c>
      <c r="J3030" s="240">
        <v>5.8999999999999997E-2</v>
      </c>
    </row>
    <row r="3031" spans="2:10">
      <c r="B3031" s="240" t="s">
        <v>86</v>
      </c>
      <c r="C3031" s="240">
        <v>689</v>
      </c>
      <c r="D3031" s="240" t="s">
        <v>112</v>
      </c>
      <c r="E3031" s="240">
        <v>6.08</v>
      </c>
      <c r="F3031" s="240">
        <v>-2.33</v>
      </c>
      <c r="G3031" s="240">
        <v>1928.77</v>
      </c>
      <c r="H3031" s="240">
        <v>0.8</v>
      </c>
      <c r="I3031" s="240">
        <v>9.7669999999999995</v>
      </c>
      <c r="J3031" s="240">
        <v>5.2999999999999999E-2</v>
      </c>
    </row>
    <row r="3032" spans="2:10">
      <c r="B3032" s="240" t="s">
        <v>86</v>
      </c>
      <c r="C3032" s="240">
        <v>689</v>
      </c>
      <c r="D3032" s="240" t="s">
        <v>113</v>
      </c>
      <c r="E3032" s="240">
        <v>4.24</v>
      </c>
      <c r="F3032" s="240">
        <v>-8.26</v>
      </c>
      <c r="G3032" s="240">
        <v>1697.54</v>
      </c>
      <c r="H3032" s="240">
        <v>13.497999999999999</v>
      </c>
      <c r="I3032" s="240">
        <v>7.319</v>
      </c>
      <c r="J3032" s="240">
        <v>6.7000000000000004E-2</v>
      </c>
    </row>
    <row r="3033" spans="2:10">
      <c r="B3033" s="240" t="s">
        <v>86</v>
      </c>
      <c r="C3033" s="240">
        <v>689</v>
      </c>
      <c r="D3033" s="240" t="s">
        <v>114</v>
      </c>
      <c r="E3033" s="240">
        <v>6.55</v>
      </c>
      <c r="F3033" s="240">
        <v>-1.62</v>
      </c>
      <c r="G3033" s="240">
        <v>1957.45</v>
      </c>
      <c r="H3033" s="240">
        <v>-0.55500000000000005</v>
      </c>
      <c r="I3033" s="240">
        <v>10.512</v>
      </c>
      <c r="J3033" s="240">
        <v>4.4999999999999998E-2</v>
      </c>
    </row>
    <row r="3034" spans="2:10">
      <c r="B3034" s="240" t="s">
        <v>86</v>
      </c>
      <c r="C3034" s="240">
        <v>689</v>
      </c>
      <c r="D3034" s="240" t="s">
        <v>115</v>
      </c>
      <c r="E3034" s="240">
        <v>-5.19</v>
      </c>
      <c r="F3034" s="240">
        <v>-15.27</v>
      </c>
      <c r="G3034" s="240">
        <v>1018.86</v>
      </c>
      <c r="H3034" s="240">
        <v>28.954999999999998</v>
      </c>
      <c r="I3034" s="240">
        <v>-8.7539999999999996</v>
      </c>
      <c r="J3034" s="240">
        <v>0.06</v>
      </c>
    </row>
    <row r="3035" spans="2:10">
      <c r="B3035" s="240" t="s">
        <v>86</v>
      </c>
      <c r="C3035" s="240">
        <v>689</v>
      </c>
      <c r="D3035" s="240" t="s">
        <v>116</v>
      </c>
      <c r="E3035" s="240">
        <v>-1.08</v>
      </c>
      <c r="F3035" s="240">
        <v>-13.89</v>
      </c>
      <c r="G3035" s="240">
        <v>1259.0899999999999</v>
      </c>
      <c r="H3035" s="240">
        <v>26.285</v>
      </c>
      <c r="I3035" s="240">
        <v>-1.4630000000000001</v>
      </c>
      <c r="J3035" s="240">
        <v>4.5999999999999999E-2</v>
      </c>
    </row>
    <row r="3036" spans="2:10">
      <c r="B3036" s="240" t="s">
        <v>86</v>
      </c>
      <c r="C3036" s="240">
        <v>689</v>
      </c>
      <c r="D3036" s="240" t="s">
        <v>117</v>
      </c>
      <c r="E3036" s="240">
        <v>-4.37</v>
      </c>
      <c r="F3036" s="240">
        <v>-14</v>
      </c>
      <c r="G3036" s="240">
        <v>1070.0999999999999</v>
      </c>
      <c r="H3036" s="240">
        <v>26.553000000000001</v>
      </c>
      <c r="I3036" s="240">
        <v>-7.4320000000000004</v>
      </c>
      <c r="J3036" s="240">
        <v>4.7E-2</v>
      </c>
    </row>
    <row r="3037" spans="2:10">
      <c r="B3037" s="240" t="s">
        <v>86</v>
      </c>
      <c r="C3037" s="240">
        <v>689</v>
      </c>
      <c r="D3037" s="240" t="s">
        <v>118</v>
      </c>
      <c r="E3037" s="240">
        <v>-1.9</v>
      </c>
      <c r="F3037" s="240">
        <v>-15.16</v>
      </c>
      <c r="G3037" s="240">
        <v>1207.8499999999999</v>
      </c>
      <c r="H3037" s="240">
        <v>28.687000000000001</v>
      </c>
      <c r="I3037" s="240">
        <v>-2.7839999999999998</v>
      </c>
      <c r="J3037" s="240">
        <v>5.8999999999999997E-2</v>
      </c>
    </row>
    <row r="3038" spans="2:10">
      <c r="B3038" s="240" t="s">
        <v>86</v>
      </c>
      <c r="C3038" s="240">
        <v>689</v>
      </c>
      <c r="D3038" s="240" t="s">
        <v>119</v>
      </c>
      <c r="E3038" s="240">
        <v>-6.73</v>
      </c>
      <c r="F3038" s="240">
        <v>-17.66</v>
      </c>
      <c r="G3038" s="240">
        <v>923.27</v>
      </c>
      <c r="H3038" s="240">
        <v>33.472000000000001</v>
      </c>
      <c r="I3038" s="240">
        <v>-11.237</v>
      </c>
      <c r="J3038" s="240">
        <v>8.5000000000000006E-2</v>
      </c>
    </row>
    <row r="3039" spans="2:10">
      <c r="B3039" s="240" t="s">
        <v>86</v>
      </c>
      <c r="C3039" s="240">
        <v>689</v>
      </c>
      <c r="D3039" s="240" t="s">
        <v>120</v>
      </c>
      <c r="E3039" s="240">
        <v>-2.62</v>
      </c>
      <c r="F3039" s="240">
        <v>-16.28</v>
      </c>
      <c r="G3039" s="240">
        <v>1163.5</v>
      </c>
      <c r="H3039" s="240">
        <v>30.802</v>
      </c>
      <c r="I3039" s="240">
        <v>-3.9460000000000002</v>
      </c>
      <c r="J3039" s="240">
        <v>7.0999999999999994E-2</v>
      </c>
    </row>
    <row r="3040" spans="2:10">
      <c r="B3040" s="240" t="s">
        <v>86</v>
      </c>
      <c r="C3040" s="240">
        <v>689</v>
      </c>
      <c r="D3040" s="240" t="s">
        <v>121</v>
      </c>
      <c r="E3040" s="240">
        <v>-5.91</v>
      </c>
      <c r="F3040" s="240">
        <v>-16.39</v>
      </c>
      <c r="G3040" s="240">
        <v>974.51</v>
      </c>
      <c r="H3040" s="240">
        <v>31.07</v>
      </c>
      <c r="I3040" s="240">
        <v>-9.9149999999999991</v>
      </c>
      <c r="J3040" s="240">
        <v>7.1999999999999995E-2</v>
      </c>
    </row>
    <row r="3041" spans="2:10">
      <c r="B3041" s="240" t="s">
        <v>86</v>
      </c>
      <c r="C3041" s="240">
        <v>689</v>
      </c>
      <c r="D3041" s="240" t="s">
        <v>122</v>
      </c>
      <c r="E3041" s="240">
        <v>-3.44</v>
      </c>
      <c r="F3041" s="240">
        <v>-17.55</v>
      </c>
      <c r="G3041" s="240">
        <v>1112.26</v>
      </c>
      <c r="H3041" s="240">
        <v>33.204000000000001</v>
      </c>
      <c r="I3041" s="240">
        <v>-5.2670000000000003</v>
      </c>
      <c r="J3041" s="240">
        <v>8.4000000000000005E-2</v>
      </c>
    </row>
    <row r="3042" spans="2:10">
      <c r="B3042" s="240" t="s">
        <v>86</v>
      </c>
      <c r="C3042" s="240">
        <v>689</v>
      </c>
      <c r="D3042" s="240" t="s">
        <v>123</v>
      </c>
      <c r="E3042" s="240">
        <v>0.78</v>
      </c>
      <c r="F3042" s="240">
        <v>7.72</v>
      </c>
      <c r="G3042" s="240">
        <v>1827.9</v>
      </c>
      <c r="H3042" s="240">
        <v>-20.128</v>
      </c>
      <c r="I3042" s="240">
        <v>-1.2010000000000001</v>
      </c>
      <c r="J3042" s="240">
        <v>2.4E-2</v>
      </c>
    </row>
    <row r="3043" spans="2:10">
      <c r="B3043" s="240" t="s">
        <v>86</v>
      </c>
      <c r="C3043" s="240">
        <v>689</v>
      </c>
      <c r="D3043" s="240" t="s">
        <v>124</v>
      </c>
      <c r="E3043" s="240">
        <v>4.88</v>
      </c>
      <c r="F3043" s="240">
        <v>9.1</v>
      </c>
      <c r="G3043" s="240">
        <v>2068.13</v>
      </c>
      <c r="H3043" s="240">
        <v>-22.797999999999998</v>
      </c>
      <c r="I3043" s="240">
        <v>6.09</v>
      </c>
      <c r="J3043" s="240">
        <v>0.01</v>
      </c>
    </row>
    <row r="3044" spans="2:10">
      <c r="B3044" s="240" t="s">
        <v>86</v>
      </c>
      <c r="C3044" s="240">
        <v>689</v>
      </c>
      <c r="D3044" s="240" t="s">
        <v>125</v>
      </c>
      <c r="E3044" s="240">
        <v>1.6</v>
      </c>
      <c r="F3044" s="240">
        <v>8.99</v>
      </c>
      <c r="G3044" s="240">
        <v>1879.14</v>
      </c>
      <c r="H3044" s="240">
        <v>-22.53</v>
      </c>
      <c r="I3044" s="240">
        <v>0.121</v>
      </c>
      <c r="J3044" s="240">
        <v>1.0999999999999999E-2</v>
      </c>
    </row>
    <row r="3045" spans="2:10">
      <c r="B3045" s="240" t="s">
        <v>86</v>
      </c>
      <c r="C3045" s="240">
        <v>689</v>
      </c>
      <c r="D3045" s="240" t="s">
        <v>126</v>
      </c>
      <c r="E3045" s="240">
        <v>4.0599999999999996</v>
      </c>
      <c r="F3045" s="240">
        <v>7.83</v>
      </c>
      <c r="G3045" s="240">
        <v>2016.89</v>
      </c>
      <c r="H3045" s="240">
        <v>-20.396000000000001</v>
      </c>
      <c r="I3045" s="240">
        <v>4.7690000000000001</v>
      </c>
      <c r="J3045" s="240">
        <v>2.4E-2</v>
      </c>
    </row>
    <row r="3046" spans="2:10">
      <c r="B3046" s="240" t="s">
        <v>86</v>
      </c>
      <c r="C3046" s="240">
        <v>689</v>
      </c>
      <c r="D3046" s="240" t="s">
        <v>127</v>
      </c>
      <c r="E3046" s="240">
        <v>2.3199999999999998</v>
      </c>
      <c r="F3046" s="240">
        <v>10.11</v>
      </c>
      <c r="G3046" s="240">
        <v>1923.49</v>
      </c>
      <c r="H3046" s="240">
        <v>-24.645</v>
      </c>
      <c r="I3046" s="240">
        <v>1.282</v>
      </c>
      <c r="J3046" s="240">
        <v>-1E-3</v>
      </c>
    </row>
    <row r="3047" spans="2:10">
      <c r="B3047" s="240" t="s">
        <v>86</v>
      </c>
      <c r="C3047" s="240">
        <v>689</v>
      </c>
      <c r="D3047" s="240" t="s">
        <v>128</v>
      </c>
      <c r="E3047" s="240">
        <v>6.43</v>
      </c>
      <c r="F3047" s="240">
        <v>11.49</v>
      </c>
      <c r="G3047" s="240">
        <v>2163.7199999999998</v>
      </c>
      <c r="H3047" s="240">
        <v>-27.315000000000001</v>
      </c>
      <c r="I3047" s="240">
        <v>8.5730000000000004</v>
      </c>
      <c r="J3047" s="240">
        <v>-1.4999999999999999E-2</v>
      </c>
    </row>
    <row r="3048" spans="2:10">
      <c r="B3048" s="240" t="s">
        <v>86</v>
      </c>
      <c r="C3048" s="240">
        <v>689</v>
      </c>
      <c r="D3048" s="240" t="s">
        <v>129</v>
      </c>
      <c r="E3048" s="240">
        <v>3.14</v>
      </c>
      <c r="F3048" s="240">
        <v>11.38</v>
      </c>
      <c r="G3048" s="240">
        <v>1974.73</v>
      </c>
      <c r="H3048" s="240">
        <v>-27.047000000000001</v>
      </c>
      <c r="I3048" s="240">
        <v>2.6030000000000002</v>
      </c>
      <c r="J3048" s="240">
        <v>-1.4E-2</v>
      </c>
    </row>
    <row r="3049" spans="2:10">
      <c r="B3049" s="240" t="s">
        <v>86</v>
      </c>
      <c r="C3049" s="240">
        <v>689</v>
      </c>
      <c r="D3049" s="240" t="s">
        <v>130</v>
      </c>
      <c r="E3049" s="240">
        <v>5.61</v>
      </c>
      <c r="F3049" s="240">
        <v>10.220000000000001</v>
      </c>
      <c r="G3049" s="240">
        <v>2112.48</v>
      </c>
      <c r="H3049" s="240">
        <v>-24.913</v>
      </c>
      <c r="I3049" s="240">
        <v>7.2519999999999998</v>
      </c>
      <c r="J3049" s="240">
        <v>-1E-3</v>
      </c>
    </row>
    <row r="3050" spans="2:10">
      <c r="B3050" s="240" t="s">
        <v>86</v>
      </c>
      <c r="C3050" s="240">
        <v>689</v>
      </c>
      <c r="D3050" s="240" t="s">
        <v>131</v>
      </c>
      <c r="E3050" s="240">
        <v>-7.69</v>
      </c>
      <c r="F3050" s="240">
        <v>-7.98</v>
      </c>
      <c r="G3050" s="240">
        <v>1041.83</v>
      </c>
      <c r="H3050" s="240">
        <v>13.199</v>
      </c>
      <c r="I3050" s="240">
        <v>-14.335000000000001</v>
      </c>
      <c r="J3050" s="240">
        <v>6.2E-2</v>
      </c>
    </row>
    <row r="3051" spans="2:10">
      <c r="B3051" s="240" t="s">
        <v>86</v>
      </c>
      <c r="C3051" s="240">
        <v>689</v>
      </c>
      <c r="D3051" s="240" t="s">
        <v>132</v>
      </c>
      <c r="E3051" s="240">
        <v>-6.31</v>
      </c>
      <c r="F3051" s="240">
        <v>-2.78</v>
      </c>
      <c r="G3051" s="240">
        <v>1244.3900000000001</v>
      </c>
      <c r="H3051" s="240">
        <v>1.857</v>
      </c>
      <c r="I3051" s="240">
        <v>-12.632</v>
      </c>
      <c r="J3051" s="240">
        <v>5.5E-2</v>
      </c>
    </row>
    <row r="3052" spans="2:10">
      <c r="B3052" s="240" t="s">
        <v>86</v>
      </c>
      <c r="C3052" s="240">
        <v>689</v>
      </c>
      <c r="D3052" s="240" t="s">
        <v>133</v>
      </c>
      <c r="E3052" s="240">
        <v>-8.15</v>
      </c>
      <c r="F3052" s="240">
        <v>-8.6999999999999993</v>
      </c>
      <c r="G3052" s="240">
        <v>1013.16</v>
      </c>
      <c r="H3052" s="240">
        <v>14.554</v>
      </c>
      <c r="I3052" s="240">
        <v>-15.08</v>
      </c>
      <c r="J3052" s="240">
        <v>6.9000000000000006E-2</v>
      </c>
    </row>
    <row r="3053" spans="2:10">
      <c r="B3053" s="240" t="s">
        <v>86</v>
      </c>
      <c r="C3053" s="240">
        <v>689</v>
      </c>
      <c r="D3053" s="240" t="s">
        <v>134</v>
      </c>
      <c r="E3053" s="240">
        <v>-5.84</v>
      </c>
      <c r="F3053" s="240">
        <v>-2.06</v>
      </c>
      <c r="G3053" s="240">
        <v>1273.07</v>
      </c>
      <c r="H3053" s="240">
        <v>0.502</v>
      </c>
      <c r="I3053" s="240">
        <v>-11.887</v>
      </c>
      <c r="J3053" s="240">
        <v>4.7E-2</v>
      </c>
    </row>
    <row r="3054" spans="2:10">
      <c r="B3054" s="240" t="s">
        <v>86</v>
      </c>
      <c r="C3054" s="240">
        <v>689</v>
      </c>
      <c r="D3054" s="240" t="s">
        <v>135</v>
      </c>
      <c r="E3054" s="240">
        <v>-4.95</v>
      </c>
      <c r="F3054" s="240">
        <v>-3.75</v>
      </c>
      <c r="G3054" s="240">
        <v>1212.6400000000001</v>
      </c>
      <c r="H3054" s="240">
        <v>5.1929999999999996</v>
      </c>
      <c r="I3054" s="240">
        <v>-9.93</v>
      </c>
      <c r="J3054" s="240">
        <v>1.7000000000000001E-2</v>
      </c>
    </row>
    <row r="3055" spans="2:10">
      <c r="B3055" s="240" t="s">
        <v>86</v>
      </c>
      <c r="C3055" s="240">
        <v>689</v>
      </c>
      <c r="D3055" s="240" t="s">
        <v>136</v>
      </c>
      <c r="E3055" s="240">
        <v>-3.57</v>
      </c>
      <c r="F3055" s="240">
        <v>1.46</v>
      </c>
      <c r="G3055" s="240">
        <v>1415.2</v>
      </c>
      <c r="H3055" s="240">
        <v>-6.149</v>
      </c>
      <c r="I3055" s="240">
        <v>-8.2270000000000003</v>
      </c>
      <c r="J3055" s="240">
        <v>0.01</v>
      </c>
    </row>
    <row r="3056" spans="2:10">
      <c r="B3056" s="240" t="s">
        <v>86</v>
      </c>
      <c r="C3056" s="240">
        <v>689</v>
      </c>
      <c r="D3056" s="240" t="s">
        <v>137</v>
      </c>
      <c r="E3056" s="240">
        <v>-5.42</v>
      </c>
      <c r="F3056" s="240">
        <v>-4.47</v>
      </c>
      <c r="G3056" s="240">
        <v>1183.97</v>
      </c>
      <c r="H3056" s="240">
        <v>6.548</v>
      </c>
      <c r="I3056" s="240">
        <v>-10.675000000000001</v>
      </c>
      <c r="J3056" s="240">
        <v>2.5000000000000001E-2</v>
      </c>
    </row>
    <row r="3057" spans="2:10">
      <c r="B3057" s="240" t="s">
        <v>86</v>
      </c>
      <c r="C3057" s="240">
        <v>689</v>
      </c>
      <c r="D3057" s="240" t="s">
        <v>138</v>
      </c>
      <c r="E3057" s="240">
        <v>-3.11</v>
      </c>
      <c r="F3057" s="240">
        <v>2.1800000000000002</v>
      </c>
      <c r="G3057" s="240">
        <v>1443.88</v>
      </c>
      <c r="H3057" s="240">
        <v>-7.5039999999999996</v>
      </c>
      <c r="I3057" s="240">
        <v>-7.4820000000000002</v>
      </c>
      <c r="J3057" s="240">
        <v>3.0000000000000001E-3</v>
      </c>
    </row>
    <row r="3058" spans="2:10">
      <c r="B3058" s="240" t="s">
        <v>86</v>
      </c>
      <c r="C3058" s="240">
        <v>689</v>
      </c>
      <c r="D3058" s="240" t="s">
        <v>139</v>
      </c>
      <c r="E3058" s="240">
        <v>-4.51</v>
      </c>
      <c r="F3058" s="240">
        <v>-12.45</v>
      </c>
      <c r="G3058" s="240">
        <v>1085.78</v>
      </c>
      <c r="H3058" s="240">
        <v>23.317</v>
      </c>
      <c r="I3058" s="240">
        <v>-7.8159999999999998</v>
      </c>
      <c r="J3058" s="240">
        <v>5.3999999999999999E-2</v>
      </c>
    </row>
    <row r="3059" spans="2:10">
      <c r="B3059" s="240" t="s">
        <v>86</v>
      </c>
      <c r="C3059" s="240">
        <v>689</v>
      </c>
      <c r="D3059" s="240" t="s">
        <v>140</v>
      </c>
      <c r="E3059" s="240">
        <v>-0.4</v>
      </c>
      <c r="F3059" s="240">
        <v>-11.07</v>
      </c>
      <c r="G3059" s="240">
        <v>1326.01</v>
      </c>
      <c r="H3059" s="240">
        <v>20.646999999999998</v>
      </c>
      <c r="I3059" s="240">
        <v>-0.52500000000000002</v>
      </c>
      <c r="J3059" s="240">
        <v>0.04</v>
      </c>
    </row>
    <row r="3060" spans="2:10">
      <c r="B3060" s="240" t="s">
        <v>86</v>
      </c>
      <c r="C3060" s="240">
        <v>689</v>
      </c>
      <c r="D3060" s="240" t="s">
        <v>141</v>
      </c>
      <c r="E3060" s="240">
        <v>-3.69</v>
      </c>
      <c r="F3060" s="240">
        <v>-11.18</v>
      </c>
      <c r="G3060" s="240">
        <v>1137.03</v>
      </c>
      <c r="H3060" s="240">
        <v>20.914999999999999</v>
      </c>
      <c r="I3060" s="240">
        <v>-6.4950000000000001</v>
      </c>
      <c r="J3060" s="240">
        <v>0.04</v>
      </c>
    </row>
    <row r="3061" spans="2:10">
      <c r="B3061" s="240" t="s">
        <v>86</v>
      </c>
      <c r="C3061" s="240">
        <v>689</v>
      </c>
      <c r="D3061" s="240" t="s">
        <v>142</v>
      </c>
      <c r="E3061" s="240">
        <v>-1.22</v>
      </c>
      <c r="F3061" s="240">
        <v>-12.34</v>
      </c>
      <c r="G3061" s="240">
        <v>1274.77</v>
      </c>
      <c r="H3061" s="240">
        <v>23.048999999999999</v>
      </c>
      <c r="I3061" s="240">
        <v>-1.8460000000000001</v>
      </c>
      <c r="J3061" s="240">
        <v>5.2999999999999999E-2</v>
      </c>
    </row>
    <row r="3062" spans="2:10">
      <c r="B3062" s="240" t="s">
        <v>86</v>
      </c>
      <c r="C3062" s="240">
        <v>689</v>
      </c>
      <c r="D3062" s="240" t="s">
        <v>143</v>
      </c>
      <c r="E3062" s="240">
        <v>-6.05</v>
      </c>
      <c r="F3062" s="240">
        <v>-14.84</v>
      </c>
      <c r="G3062" s="240">
        <v>990.19</v>
      </c>
      <c r="H3062" s="240">
        <v>27.832999999999998</v>
      </c>
      <c r="I3062" s="240">
        <v>-10.298999999999999</v>
      </c>
      <c r="J3062" s="240">
        <v>7.9000000000000001E-2</v>
      </c>
    </row>
    <row r="3063" spans="2:10">
      <c r="B3063" s="240" t="s">
        <v>86</v>
      </c>
      <c r="C3063" s="240">
        <v>689</v>
      </c>
      <c r="D3063" s="240" t="s">
        <v>144</v>
      </c>
      <c r="E3063" s="240">
        <v>-1.95</v>
      </c>
      <c r="F3063" s="240">
        <v>-13.46</v>
      </c>
      <c r="G3063" s="240">
        <v>1230.42</v>
      </c>
      <c r="H3063" s="240">
        <v>25.164000000000001</v>
      </c>
      <c r="I3063" s="240">
        <v>-3.008</v>
      </c>
      <c r="J3063" s="240">
        <v>6.5000000000000002E-2</v>
      </c>
    </row>
    <row r="3064" spans="2:10">
      <c r="B3064" s="240" t="s">
        <v>86</v>
      </c>
      <c r="C3064" s="240">
        <v>689</v>
      </c>
      <c r="D3064" s="240" t="s">
        <v>145</v>
      </c>
      <c r="E3064" s="240">
        <v>-5.23</v>
      </c>
      <c r="F3064" s="240">
        <v>-13.57</v>
      </c>
      <c r="G3064" s="240">
        <v>1041.44</v>
      </c>
      <c r="H3064" s="240">
        <v>25.431000000000001</v>
      </c>
      <c r="I3064" s="240">
        <v>-8.9770000000000003</v>
      </c>
      <c r="J3064" s="240">
        <v>6.5000000000000002E-2</v>
      </c>
    </row>
    <row r="3065" spans="2:10">
      <c r="B3065" s="240" t="s">
        <v>86</v>
      </c>
      <c r="C3065" s="240">
        <v>689</v>
      </c>
      <c r="D3065" s="240" t="s">
        <v>146</v>
      </c>
      <c r="E3065" s="240">
        <v>-2.77</v>
      </c>
      <c r="F3065" s="240">
        <v>-14.73</v>
      </c>
      <c r="G3065" s="240">
        <v>1179.18</v>
      </c>
      <c r="H3065" s="240">
        <v>27.565999999999999</v>
      </c>
      <c r="I3065" s="240">
        <v>-4.3289999999999997</v>
      </c>
      <c r="J3065" s="240">
        <v>7.8E-2</v>
      </c>
    </row>
    <row r="3066" spans="2:10">
      <c r="B3066" s="240" t="s">
        <v>86</v>
      </c>
      <c r="C3066" s="240">
        <v>689</v>
      </c>
      <c r="D3066" s="240" t="s">
        <v>147</v>
      </c>
      <c r="E3066" s="240">
        <v>-2.25</v>
      </c>
      <c r="F3066" s="240">
        <v>-4.91</v>
      </c>
      <c r="G3066" s="240">
        <v>2266.17</v>
      </c>
      <c r="H3066" s="240">
        <v>5.3520000000000003</v>
      </c>
      <c r="I3066" s="240">
        <v>-5.6950000000000003</v>
      </c>
      <c r="J3066" s="240">
        <v>5.3999999999999999E-2</v>
      </c>
    </row>
    <row r="3067" spans="2:10">
      <c r="B3067" s="240" t="s">
        <v>86</v>
      </c>
      <c r="C3067" s="240">
        <v>689</v>
      </c>
      <c r="D3067" s="240" t="s">
        <v>148</v>
      </c>
      <c r="E3067" s="240">
        <v>2.1</v>
      </c>
      <c r="F3067" s="240">
        <v>-4.66</v>
      </c>
      <c r="G3067" s="240">
        <v>2433.2399999999998</v>
      </c>
      <c r="H3067" s="240">
        <v>4.8860000000000001</v>
      </c>
      <c r="I3067" s="240">
        <v>1.9219999999999999</v>
      </c>
      <c r="J3067" s="240">
        <v>5.2999999999999999E-2</v>
      </c>
    </row>
    <row r="3068" spans="2:10">
      <c r="B3068" s="240" t="s">
        <v>86</v>
      </c>
      <c r="C3068" s="240">
        <v>689</v>
      </c>
      <c r="D3068" s="240" t="s">
        <v>149</v>
      </c>
      <c r="E3068" s="240">
        <v>-1.1200000000000001</v>
      </c>
      <c r="F3068" s="240">
        <v>-9.07</v>
      </c>
      <c r="G3068" s="240">
        <v>2246.59</v>
      </c>
      <c r="H3068" s="240">
        <v>13.727</v>
      </c>
      <c r="I3068" s="240">
        <v>-3.3239999999999998</v>
      </c>
      <c r="J3068" s="240">
        <v>6.3E-2</v>
      </c>
    </row>
    <row r="3069" spans="2:10">
      <c r="B3069" s="240" t="s">
        <v>86</v>
      </c>
      <c r="C3069" s="240">
        <v>689</v>
      </c>
      <c r="D3069" s="240" t="s">
        <v>150</v>
      </c>
      <c r="E3069" s="240">
        <v>0.97</v>
      </c>
      <c r="F3069" s="240">
        <v>-0.5</v>
      </c>
      <c r="G3069" s="240">
        <v>2452.83</v>
      </c>
      <c r="H3069" s="240">
        <v>-3.4889999999999999</v>
      </c>
      <c r="I3069" s="240">
        <v>-0.44800000000000001</v>
      </c>
      <c r="J3069" s="240">
        <v>4.2999999999999997E-2</v>
      </c>
    </row>
    <row r="3070" spans="2:10">
      <c r="B3070" s="240" t="s">
        <v>86</v>
      </c>
      <c r="C3070" s="240">
        <v>689</v>
      </c>
      <c r="D3070" s="240" t="s">
        <v>151</v>
      </c>
      <c r="E3070" s="240">
        <v>9.07</v>
      </c>
      <c r="F3070" s="240">
        <v>6.08</v>
      </c>
      <c r="G3070" s="240">
        <v>1963.96</v>
      </c>
      <c r="H3070" s="240">
        <v>20.084</v>
      </c>
      <c r="I3070" s="240">
        <v>14.414</v>
      </c>
      <c r="J3070" s="240">
        <v>0.1</v>
      </c>
    </row>
    <row r="3071" spans="2:10">
      <c r="B3071" s="240" t="s">
        <v>86</v>
      </c>
      <c r="C3071" s="240">
        <v>689</v>
      </c>
      <c r="D3071" s="240" t="s">
        <v>152</v>
      </c>
      <c r="E3071" s="240">
        <v>-9.3699999999999992</v>
      </c>
      <c r="F3071" s="240">
        <v>-12.25</v>
      </c>
      <c r="G3071" s="240">
        <v>1123.03</v>
      </c>
      <c r="H3071" s="240">
        <v>-13.928000000000001</v>
      </c>
      <c r="I3071" s="240">
        <v>-17.077000000000002</v>
      </c>
      <c r="J3071" s="240">
        <v>-0.03</v>
      </c>
    </row>
    <row r="3072" spans="2:10">
      <c r="B3072" s="240" t="s">
        <v>86</v>
      </c>
      <c r="C3072" s="240">
        <v>689</v>
      </c>
      <c r="D3072" s="240" t="s">
        <v>153</v>
      </c>
      <c r="E3072" s="240">
        <v>7.54</v>
      </c>
      <c r="F3072" s="240">
        <v>12.04</v>
      </c>
      <c r="G3072" s="240">
        <v>2044.12</v>
      </c>
      <c r="H3072" s="240">
        <v>32.076000000000001</v>
      </c>
      <c r="I3072" s="240">
        <v>11.08</v>
      </c>
      <c r="J3072" s="240">
        <v>0.108</v>
      </c>
    </row>
    <row r="3073" spans="2:10">
      <c r="B3073" s="240" t="s">
        <v>86</v>
      </c>
      <c r="C3073" s="240">
        <v>689</v>
      </c>
      <c r="D3073" s="240" t="s">
        <v>154</v>
      </c>
      <c r="E3073" s="240">
        <v>-7.84</v>
      </c>
      <c r="F3073" s="240">
        <v>-18.21</v>
      </c>
      <c r="G3073" s="240">
        <v>1042.8699999999999</v>
      </c>
      <c r="H3073" s="240">
        <v>-25.919</v>
      </c>
      <c r="I3073" s="240">
        <v>-13.744</v>
      </c>
      <c r="J3073" s="240">
        <v>-3.6999999999999998E-2</v>
      </c>
    </row>
    <row r="3074" spans="2:10">
      <c r="B3074" s="240" t="s">
        <v>86</v>
      </c>
      <c r="C3074" s="240">
        <v>689</v>
      </c>
      <c r="D3074" s="240" t="s">
        <v>155</v>
      </c>
      <c r="E3074" s="240">
        <v>19.73</v>
      </c>
      <c r="F3074" s="240">
        <v>19.86</v>
      </c>
      <c r="G3074" s="240">
        <v>2385.71</v>
      </c>
      <c r="H3074" s="240">
        <v>45.234999999999999</v>
      </c>
      <c r="I3074" s="240">
        <v>32.569000000000003</v>
      </c>
      <c r="J3074" s="240">
        <v>0.19800000000000001</v>
      </c>
    </row>
    <row r="3075" spans="2:10">
      <c r="B3075" s="240" t="s">
        <v>86</v>
      </c>
      <c r="C3075" s="240">
        <v>689</v>
      </c>
      <c r="D3075" s="240" t="s">
        <v>156</v>
      </c>
      <c r="E3075" s="240">
        <v>-20.03</v>
      </c>
      <c r="F3075" s="240">
        <v>-26.03</v>
      </c>
      <c r="G3075" s="240">
        <v>701.28</v>
      </c>
      <c r="H3075" s="240">
        <v>-39.078000000000003</v>
      </c>
      <c r="I3075" s="240">
        <v>-35.231999999999999</v>
      </c>
      <c r="J3075" s="240">
        <v>-0.128</v>
      </c>
    </row>
    <row r="3076" spans="2:10">
      <c r="B3076" s="240" t="s">
        <v>86</v>
      </c>
      <c r="C3076" s="240">
        <v>689</v>
      </c>
      <c r="D3076" s="240" t="s">
        <v>157</v>
      </c>
      <c r="E3076" s="240">
        <v>14.88</v>
      </c>
      <c r="F3076" s="240">
        <v>33.76</v>
      </c>
      <c r="G3076" s="240">
        <v>2477.4499999999998</v>
      </c>
      <c r="H3076" s="240">
        <v>72.600999999999999</v>
      </c>
      <c r="I3076" s="240">
        <v>22.873000000000001</v>
      </c>
      <c r="J3076" s="240">
        <v>0.21199999999999999</v>
      </c>
    </row>
    <row r="3077" spans="2:10">
      <c r="B3077" s="240" t="s">
        <v>86</v>
      </c>
      <c r="C3077" s="240">
        <v>689</v>
      </c>
      <c r="D3077" s="240" t="s">
        <v>158</v>
      </c>
      <c r="E3077" s="240">
        <v>-15.19</v>
      </c>
      <c r="F3077" s="240">
        <v>-39.93</v>
      </c>
      <c r="G3077" s="240">
        <v>609.54</v>
      </c>
      <c r="H3077" s="240">
        <v>-66.444000000000003</v>
      </c>
      <c r="I3077" s="240">
        <v>-25.536999999999999</v>
      </c>
      <c r="J3077" s="240">
        <v>-0.14199999999999999</v>
      </c>
    </row>
    <row r="3078" spans="2:10">
      <c r="B3078" s="240" t="s">
        <v>86</v>
      </c>
      <c r="C3078" s="240">
        <v>692</v>
      </c>
      <c r="D3078" s="240" t="s">
        <v>87</v>
      </c>
      <c r="E3078" s="240">
        <v>-15.7</v>
      </c>
      <c r="F3078" s="240">
        <v>-1.18</v>
      </c>
      <c r="G3078" s="240">
        <v>128.91999999999999</v>
      </c>
      <c r="H3078" s="240">
        <v>1.736</v>
      </c>
      <c r="I3078" s="240">
        <v>-31.157</v>
      </c>
      <c r="J3078" s="240">
        <v>2.3E-2</v>
      </c>
    </row>
    <row r="3079" spans="2:10">
      <c r="B3079" s="240" t="s">
        <v>86</v>
      </c>
      <c r="C3079" s="240">
        <v>692</v>
      </c>
      <c r="D3079" s="240" t="s">
        <v>88</v>
      </c>
      <c r="E3079" s="240">
        <v>-1.65</v>
      </c>
      <c r="F3079" s="240">
        <v>-3.64</v>
      </c>
      <c r="G3079" s="240">
        <v>-161.22</v>
      </c>
      <c r="H3079" s="240">
        <v>7.1269999999999998</v>
      </c>
      <c r="I3079" s="240">
        <v>-3.2679999999999998</v>
      </c>
      <c r="J3079" s="240">
        <v>1.2E-2</v>
      </c>
    </row>
    <row r="3080" spans="2:10">
      <c r="B3080" s="240" t="s">
        <v>86</v>
      </c>
      <c r="C3080" s="240">
        <v>692</v>
      </c>
      <c r="D3080" s="240" t="s">
        <v>89</v>
      </c>
      <c r="E3080" s="240">
        <v>-10.27</v>
      </c>
      <c r="F3080" s="240">
        <v>0.15</v>
      </c>
      <c r="G3080" s="240">
        <v>114.58</v>
      </c>
      <c r="H3080" s="240">
        <v>-0.54400000000000004</v>
      </c>
      <c r="I3080" s="240">
        <v>-20.869</v>
      </c>
      <c r="J3080" s="240">
        <v>-2.1000000000000001E-2</v>
      </c>
    </row>
    <row r="3081" spans="2:10">
      <c r="B3081" s="240" t="s">
        <v>86</v>
      </c>
      <c r="C3081" s="240">
        <v>692</v>
      </c>
      <c r="D3081" s="240" t="s">
        <v>90</v>
      </c>
      <c r="E3081" s="240">
        <v>-4.72</v>
      </c>
      <c r="F3081" s="240">
        <v>-4.3899999999999997</v>
      </c>
      <c r="G3081" s="240">
        <v>-153.16</v>
      </c>
      <c r="H3081" s="240">
        <v>8.4130000000000003</v>
      </c>
      <c r="I3081" s="240">
        <v>-9.0709999999999997</v>
      </c>
      <c r="J3081" s="240">
        <v>3.6999999999999998E-2</v>
      </c>
    </row>
    <row r="3082" spans="2:10">
      <c r="B3082" s="240" t="s">
        <v>86</v>
      </c>
      <c r="C3082" s="240">
        <v>692</v>
      </c>
      <c r="D3082" s="240" t="s">
        <v>12</v>
      </c>
      <c r="E3082" s="240">
        <v>-9620.4500000000007</v>
      </c>
      <c r="F3082" s="240">
        <v>-420.31</v>
      </c>
      <c r="G3082" s="240">
        <v>67449.69</v>
      </c>
      <c r="H3082" s="240">
        <v>561.25900000000001</v>
      </c>
      <c r="I3082" s="240">
        <v>-18959.683000000001</v>
      </c>
      <c r="J3082" s="240">
        <v>4.6230000000000002</v>
      </c>
    </row>
    <row r="3083" spans="2:10">
      <c r="B3083" s="240" t="s">
        <v>86</v>
      </c>
      <c r="C3083" s="240">
        <v>692</v>
      </c>
      <c r="D3083" s="240" t="s">
        <v>13</v>
      </c>
      <c r="E3083" s="240">
        <v>-924.27</v>
      </c>
      <c r="F3083" s="240">
        <v>-2699.44</v>
      </c>
      <c r="G3083" s="240">
        <v>-87270.75</v>
      </c>
      <c r="H3083" s="240">
        <v>5118.4939999999997</v>
      </c>
      <c r="I3083" s="240">
        <v>-1819.981</v>
      </c>
      <c r="J3083" s="240">
        <v>6.1420000000000003</v>
      </c>
    </row>
    <row r="3084" spans="2:10">
      <c r="B3084" s="240" t="s">
        <v>86</v>
      </c>
      <c r="C3084" s="240">
        <v>692</v>
      </c>
      <c r="D3084" s="240" t="s">
        <v>14</v>
      </c>
      <c r="E3084" s="240">
        <v>1104.56</v>
      </c>
      <c r="F3084" s="240">
        <v>265.77999999999997</v>
      </c>
      <c r="G3084" s="240">
        <v>-2225.34</v>
      </c>
      <c r="H3084" s="240">
        <v>-455.06</v>
      </c>
      <c r="I3084" s="240">
        <v>2068.6840000000002</v>
      </c>
      <c r="J3084" s="240">
        <v>-8.8390000000000004</v>
      </c>
    </row>
    <row r="3085" spans="2:10">
      <c r="B3085" s="240" t="s">
        <v>86</v>
      </c>
      <c r="C3085" s="240">
        <v>692</v>
      </c>
      <c r="D3085" s="240" t="s">
        <v>91</v>
      </c>
      <c r="E3085" s="240">
        <v>15.15</v>
      </c>
      <c r="F3085" s="240">
        <v>1.54</v>
      </c>
      <c r="G3085" s="240">
        <v>84.65</v>
      </c>
      <c r="H3085" s="240">
        <v>2.5760000000000001</v>
      </c>
      <c r="I3085" s="240">
        <v>29.09</v>
      </c>
      <c r="J3085" s="240">
        <v>4.7E-2</v>
      </c>
    </row>
    <row r="3086" spans="2:10">
      <c r="B3086" s="240" t="s">
        <v>86</v>
      </c>
      <c r="C3086" s="240">
        <v>692</v>
      </c>
      <c r="D3086" s="240" t="s">
        <v>92</v>
      </c>
      <c r="E3086" s="240">
        <v>7.73</v>
      </c>
      <c r="F3086" s="240">
        <v>5.13</v>
      </c>
      <c r="G3086" s="240">
        <v>116.07</v>
      </c>
      <c r="H3086" s="240">
        <v>9.2289999999999992</v>
      </c>
      <c r="I3086" s="240">
        <v>14.302</v>
      </c>
      <c r="J3086" s="240">
        <v>5.8000000000000003E-2</v>
      </c>
    </row>
    <row r="3087" spans="2:10">
      <c r="B3087" s="240" t="s">
        <v>86</v>
      </c>
      <c r="C3087" s="240">
        <v>692</v>
      </c>
      <c r="D3087" s="240" t="s">
        <v>93</v>
      </c>
      <c r="E3087" s="240">
        <v>39.4</v>
      </c>
      <c r="F3087" s="240">
        <v>4.03</v>
      </c>
      <c r="G3087" s="240">
        <v>197.2</v>
      </c>
      <c r="H3087" s="240">
        <v>6.7279999999999998</v>
      </c>
      <c r="I3087" s="240">
        <v>75.364999999999995</v>
      </c>
      <c r="J3087" s="240">
        <v>0.121</v>
      </c>
    </row>
    <row r="3088" spans="2:10">
      <c r="B3088" s="240" t="s">
        <v>86</v>
      </c>
      <c r="C3088" s="240">
        <v>692</v>
      </c>
      <c r="D3088" s="240" t="s">
        <v>94</v>
      </c>
      <c r="E3088" s="240">
        <v>19.16</v>
      </c>
      <c r="F3088" s="240">
        <v>12.37</v>
      </c>
      <c r="G3088" s="240">
        <v>236.88</v>
      </c>
      <c r="H3088" s="240">
        <v>21.971</v>
      </c>
      <c r="I3088" s="240">
        <v>35.222000000000001</v>
      </c>
      <c r="J3088" s="240">
        <v>0.14000000000000001</v>
      </c>
    </row>
    <row r="3089" spans="2:10">
      <c r="B3089" s="240" t="s">
        <v>86</v>
      </c>
      <c r="C3089" s="240">
        <v>692</v>
      </c>
      <c r="D3089" s="240" t="s">
        <v>95</v>
      </c>
      <c r="E3089" s="240">
        <v>-2.25</v>
      </c>
      <c r="F3089" s="240">
        <v>-1.79</v>
      </c>
      <c r="G3089" s="240">
        <v>2796.18</v>
      </c>
      <c r="H3089" s="240">
        <v>1.53</v>
      </c>
      <c r="I3089" s="240">
        <v>-5.7030000000000003</v>
      </c>
      <c r="J3089" s="240">
        <v>3.5000000000000003E-2</v>
      </c>
    </row>
    <row r="3090" spans="2:10">
      <c r="B3090" s="240" t="s">
        <v>86</v>
      </c>
      <c r="C3090" s="240">
        <v>692</v>
      </c>
      <c r="D3090" s="240" t="s">
        <v>96</v>
      </c>
      <c r="E3090" s="240">
        <v>-2.25</v>
      </c>
      <c r="F3090" s="240">
        <v>-1.79</v>
      </c>
      <c r="G3090" s="240">
        <v>2796.18</v>
      </c>
      <c r="H3090" s="240">
        <v>1.53</v>
      </c>
      <c r="I3090" s="240">
        <v>-5.7030000000000003</v>
      </c>
      <c r="J3090" s="240">
        <v>3.5000000000000003E-2</v>
      </c>
    </row>
    <row r="3091" spans="2:10">
      <c r="B3091" s="240" t="s">
        <v>86</v>
      </c>
      <c r="C3091" s="240">
        <v>692</v>
      </c>
      <c r="D3091" s="240" t="s">
        <v>97</v>
      </c>
      <c r="E3091" s="240">
        <v>-3.33</v>
      </c>
      <c r="F3091" s="240">
        <v>-0.11</v>
      </c>
      <c r="G3091" s="240">
        <v>21.34</v>
      </c>
      <c r="H3091" s="240">
        <v>0.129</v>
      </c>
      <c r="I3091" s="240">
        <v>-6.4740000000000002</v>
      </c>
      <c r="J3091" s="240">
        <v>0</v>
      </c>
    </row>
    <row r="3092" spans="2:10">
      <c r="B3092" s="240" t="s">
        <v>86</v>
      </c>
      <c r="C3092" s="240">
        <v>692</v>
      </c>
      <c r="D3092" s="240" t="s">
        <v>98</v>
      </c>
      <c r="E3092" s="240">
        <v>-0.86</v>
      </c>
      <c r="F3092" s="240">
        <v>-1.1599999999999999</v>
      </c>
      <c r="G3092" s="240">
        <v>-26.77</v>
      </c>
      <c r="H3092" s="240">
        <v>2.081</v>
      </c>
      <c r="I3092" s="240">
        <v>-1.6220000000000001</v>
      </c>
      <c r="J3092" s="240">
        <v>6.0000000000000001E-3</v>
      </c>
    </row>
    <row r="3093" spans="2:10">
      <c r="B3093" s="240" t="s">
        <v>86</v>
      </c>
      <c r="C3093" s="240">
        <v>692</v>
      </c>
      <c r="D3093" s="240" t="s">
        <v>99</v>
      </c>
      <c r="E3093" s="240">
        <v>-21.78</v>
      </c>
      <c r="F3093" s="240">
        <v>-4.17</v>
      </c>
      <c r="G3093" s="240">
        <v>2898.07</v>
      </c>
      <c r="H3093" s="240">
        <v>5.5339999999999998</v>
      </c>
      <c r="I3093" s="240">
        <v>-44.314999999999998</v>
      </c>
      <c r="J3093" s="240">
        <v>6.2E-2</v>
      </c>
    </row>
    <row r="3094" spans="2:10">
      <c r="B3094" s="240" t="s">
        <v>86</v>
      </c>
      <c r="C3094" s="240">
        <v>692</v>
      </c>
      <c r="D3094" s="240" t="s">
        <v>100</v>
      </c>
      <c r="E3094" s="240">
        <v>-20.78</v>
      </c>
      <c r="F3094" s="240">
        <v>-1.98</v>
      </c>
      <c r="G3094" s="240">
        <v>2994.8</v>
      </c>
      <c r="H3094" s="240">
        <v>1.2569999999999999</v>
      </c>
      <c r="I3094" s="240">
        <v>-42.353999999999999</v>
      </c>
      <c r="J3094" s="240">
        <v>5.5E-2</v>
      </c>
    </row>
    <row r="3095" spans="2:10">
      <c r="B3095" s="240" t="s">
        <v>86</v>
      </c>
      <c r="C3095" s="240">
        <v>692</v>
      </c>
      <c r="D3095" s="240" t="s">
        <v>101</v>
      </c>
      <c r="E3095" s="240">
        <v>-22.7</v>
      </c>
      <c r="F3095" s="240">
        <v>-4.3899999999999997</v>
      </c>
      <c r="G3095" s="240">
        <v>2900.48</v>
      </c>
      <c r="H3095" s="240">
        <v>5.92</v>
      </c>
      <c r="I3095" s="240">
        <v>-46.055999999999997</v>
      </c>
      <c r="J3095" s="240">
        <v>7.0000000000000007E-2</v>
      </c>
    </row>
    <row r="3096" spans="2:10">
      <c r="B3096" s="240" t="s">
        <v>86</v>
      </c>
      <c r="C3096" s="240">
        <v>692</v>
      </c>
      <c r="D3096" s="240" t="s">
        <v>102</v>
      </c>
      <c r="E3096" s="240">
        <v>-19.86</v>
      </c>
      <c r="F3096" s="240">
        <v>-1.76</v>
      </c>
      <c r="G3096" s="240">
        <v>2992.38</v>
      </c>
      <c r="H3096" s="240">
        <v>0.872</v>
      </c>
      <c r="I3096" s="240">
        <v>-40.613</v>
      </c>
      <c r="J3096" s="240">
        <v>4.8000000000000001E-2</v>
      </c>
    </row>
    <row r="3097" spans="2:10">
      <c r="B3097" s="240" t="s">
        <v>86</v>
      </c>
      <c r="C3097" s="240">
        <v>692</v>
      </c>
      <c r="D3097" s="240" t="s">
        <v>103</v>
      </c>
      <c r="E3097" s="240">
        <v>-16.34</v>
      </c>
      <c r="F3097" s="240">
        <v>-2.84</v>
      </c>
      <c r="G3097" s="240">
        <v>2883.74</v>
      </c>
      <c r="H3097" s="240">
        <v>3.2530000000000001</v>
      </c>
      <c r="I3097" s="240">
        <v>-34.027000000000001</v>
      </c>
      <c r="J3097" s="240">
        <v>1.7999999999999999E-2</v>
      </c>
    </row>
    <row r="3098" spans="2:10">
      <c r="B3098" s="240" t="s">
        <v>86</v>
      </c>
      <c r="C3098" s="240">
        <v>692</v>
      </c>
      <c r="D3098" s="240" t="s">
        <v>104</v>
      </c>
      <c r="E3098" s="240">
        <v>-15.35</v>
      </c>
      <c r="F3098" s="240">
        <v>-0.65</v>
      </c>
      <c r="G3098" s="240">
        <v>2980.47</v>
      </c>
      <c r="H3098" s="240">
        <v>-1.0229999999999999</v>
      </c>
      <c r="I3098" s="240">
        <v>-32.066000000000003</v>
      </c>
      <c r="J3098" s="240">
        <v>1.0999999999999999E-2</v>
      </c>
    </row>
    <row r="3099" spans="2:10">
      <c r="B3099" s="240" t="s">
        <v>86</v>
      </c>
      <c r="C3099" s="240">
        <v>692</v>
      </c>
      <c r="D3099" s="240" t="s">
        <v>105</v>
      </c>
      <c r="E3099" s="240">
        <v>-17.260000000000002</v>
      </c>
      <c r="F3099" s="240">
        <v>-3.06</v>
      </c>
      <c r="G3099" s="240">
        <v>2886.15</v>
      </c>
      <c r="H3099" s="240">
        <v>3.6389999999999998</v>
      </c>
      <c r="I3099" s="240">
        <v>-35.768000000000001</v>
      </c>
      <c r="J3099" s="240">
        <v>2.5000000000000001E-2</v>
      </c>
    </row>
    <row r="3100" spans="2:10">
      <c r="B3100" s="240" t="s">
        <v>86</v>
      </c>
      <c r="C3100" s="240">
        <v>692</v>
      </c>
      <c r="D3100" s="240" t="s">
        <v>106</v>
      </c>
      <c r="E3100" s="240">
        <v>-14.43</v>
      </c>
      <c r="F3100" s="240">
        <v>-0.43</v>
      </c>
      <c r="G3100" s="240">
        <v>2978.05</v>
      </c>
      <c r="H3100" s="240">
        <v>-1.409</v>
      </c>
      <c r="I3100" s="240">
        <v>-30.324999999999999</v>
      </c>
      <c r="J3100" s="240">
        <v>3.0000000000000001E-3</v>
      </c>
    </row>
    <row r="3101" spans="2:10">
      <c r="B3101" s="240" t="s">
        <v>86</v>
      </c>
      <c r="C3101" s="240">
        <v>692</v>
      </c>
      <c r="D3101" s="240" t="s">
        <v>107</v>
      </c>
      <c r="E3101" s="240">
        <v>16.28</v>
      </c>
      <c r="F3101" s="240">
        <v>-1.6</v>
      </c>
      <c r="G3101" s="240">
        <v>2597.5500000000002</v>
      </c>
      <c r="H3101" s="240">
        <v>1.8029999999999999</v>
      </c>
      <c r="I3101" s="240">
        <v>30.948</v>
      </c>
      <c r="J3101" s="240">
        <v>1.4999999999999999E-2</v>
      </c>
    </row>
    <row r="3102" spans="2:10">
      <c r="B3102" s="240" t="s">
        <v>86</v>
      </c>
      <c r="C3102" s="240">
        <v>692</v>
      </c>
      <c r="D3102" s="240" t="s">
        <v>108</v>
      </c>
      <c r="E3102" s="240">
        <v>17.28</v>
      </c>
      <c r="F3102" s="240">
        <v>0.59</v>
      </c>
      <c r="G3102" s="240">
        <v>2694.28</v>
      </c>
      <c r="H3102" s="240">
        <v>-2.4740000000000002</v>
      </c>
      <c r="I3102" s="240">
        <v>32.908999999999999</v>
      </c>
      <c r="J3102" s="240">
        <v>8.0000000000000002E-3</v>
      </c>
    </row>
    <row r="3103" spans="2:10">
      <c r="B3103" s="240" t="s">
        <v>86</v>
      </c>
      <c r="C3103" s="240">
        <v>692</v>
      </c>
      <c r="D3103" s="240" t="s">
        <v>109</v>
      </c>
      <c r="E3103" s="240">
        <v>15.36</v>
      </c>
      <c r="F3103" s="240">
        <v>-1.82</v>
      </c>
      <c r="G3103" s="240">
        <v>2599.9699999999998</v>
      </c>
      <c r="H3103" s="240">
        <v>2.1880000000000002</v>
      </c>
      <c r="I3103" s="240">
        <v>29.207000000000001</v>
      </c>
      <c r="J3103" s="240">
        <v>2.3E-2</v>
      </c>
    </row>
    <row r="3104" spans="2:10">
      <c r="B3104" s="240" t="s">
        <v>86</v>
      </c>
      <c r="C3104" s="240">
        <v>692</v>
      </c>
      <c r="D3104" s="240" t="s">
        <v>110</v>
      </c>
      <c r="E3104" s="240">
        <v>18.2</v>
      </c>
      <c r="F3104" s="240">
        <v>0.81</v>
      </c>
      <c r="G3104" s="240">
        <v>2691.87</v>
      </c>
      <c r="H3104" s="240">
        <v>-2.86</v>
      </c>
      <c r="I3104" s="240">
        <v>34.65</v>
      </c>
      <c r="J3104" s="240">
        <v>1E-3</v>
      </c>
    </row>
    <row r="3105" spans="2:10">
      <c r="B3105" s="240" t="s">
        <v>86</v>
      </c>
      <c r="C3105" s="240">
        <v>692</v>
      </c>
      <c r="D3105" s="240" t="s">
        <v>111</v>
      </c>
      <c r="E3105" s="240">
        <v>10.85</v>
      </c>
      <c r="F3105" s="240">
        <v>-2.93</v>
      </c>
      <c r="G3105" s="240">
        <v>2611.89</v>
      </c>
      <c r="H3105" s="240">
        <v>4.0830000000000002</v>
      </c>
      <c r="I3105" s="240">
        <v>20.66</v>
      </c>
      <c r="J3105" s="240">
        <v>5.8999999999999997E-2</v>
      </c>
    </row>
    <row r="3106" spans="2:10">
      <c r="B3106" s="240" t="s">
        <v>86</v>
      </c>
      <c r="C3106" s="240">
        <v>692</v>
      </c>
      <c r="D3106" s="240" t="s">
        <v>112</v>
      </c>
      <c r="E3106" s="240">
        <v>11.84</v>
      </c>
      <c r="F3106" s="240">
        <v>-0.74</v>
      </c>
      <c r="G3106" s="240">
        <v>2708.62</v>
      </c>
      <c r="H3106" s="240">
        <v>-0.193</v>
      </c>
      <c r="I3106" s="240">
        <v>22.620999999999999</v>
      </c>
      <c r="J3106" s="240">
        <v>5.2999999999999999E-2</v>
      </c>
    </row>
    <row r="3107" spans="2:10">
      <c r="B3107" s="240" t="s">
        <v>86</v>
      </c>
      <c r="C3107" s="240">
        <v>692</v>
      </c>
      <c r="D3107" s="240" t="s">
        <v>113</v>
      </c>
      <c r="E3107" s="240">
        <v>9.93</v>
      </c>
      <c r="F3107" s="240">
        <v>-3.15</v>
      </c>
      <c r="G3107" s="240">
        <v>2614.3000000000002</v>
      </c>
      <c r="H3107" s="240">
        <v>4.4690000000000003</v>
      </c>
      <c r="I3107" s="240">
        <v>18.919</v>
      </c>
      <c r="J3107" s="240">
        <v>6.7000000000000004E-2</v>
      </c>
    </row>
    <row r="3108" spans="2:10">
      <c r="B3108" s="240" t="s">
        <v>86</v>
      </c>
      <c r="C3108" s="240">
        <v>692</v>
      </c>
      <c r="D3108" s="240" t="s">
        <v>114</v>
      </c>
      <c r="E3108" s="240">
        <v>12.76</v>
      </c>
      <c r="F3108" s="240">
        <v>-0.52</v>
      </c>
      <c r="G3108" s="240">
        <v>2706.2</v>
      </c>
      <c r="H3108" s="240">
        <v>-0.57899999999999996</v>
      </c>
      <c r="I3108" s="240">
        <v>24.361999999999998</v>
      </c>
      <c r="J3108" s="240">
        <v>4.4999999999999998E-2</v>
      </c>
    </row>
    <row r="3109" spans="2:10">
      <c r="B3109" s="240" t="s">
        <v>86</v>
      </c>
      <c r="C3109" s="240">
        <v>692</v>
      </c>
      <c r="D3109" s="240" t="s">
        <v>115</v>
      </c>
      <c r="E3109" s="240">
        <v>-9.4700000000000006</v>
      </c>
      <c r="F3109" s="240">
        <v>-6.94</v>
      </c>
      <c r="G3109" s="240">
        <v>2646.86</v>
      </c>
      <c r="H3109" s="240">
        <v>11.259</v>
      </c>
      <c r="I3109" s="240">
        <v>-19.940999999999999</v>
      </c>
      <c r="J3109" s="240">
        <v>0.06</v>
      </c>
    </row>
    <row r="3110" spans="2:10">
      <c r="B3110" s="240" t="s">
        <v>86</v>
      </c>
      <c r="C3110" s="240">
        <v>692</v>
      </c>
      <c r="D3110" s="240" t="s">
        <v>116</v>
      </c>
      <c r="E3110" s="240">
        <v>-0.05</v>
      </c>
      <c r="F3110" s="240">
        <v>-6.24</v>
      </c>
      <c r="G3110" s="240">
        <v>2569.5100000000002</v>
      </c>
      <c r="H3110" s="240">
        <v>10.218</v>
      </c>
      <c r="I3110" s="240">
        <v>-1.2470000000000001</v>
      </c>
      <c r="J3110" s="240">
        <v>4.5999999999999999E-2</v>
      </c>
    </row>
    <row r="3111" spans="2:10">
      <c r="B3111" s="240" t="s">
        <v>86</v>
      </c>
      <c r="C3111" s="240">
        <v>692</v>
      </c>
      <c r="D3111" s="240" t="s">
        <v>117</v>
      </c>
      <c r="E3111" s="240">
        <v>-7.84</v>
      </c>
      <c r="F3111" s="240">
        <v>-6.55</v>
      </c>
      <c r="G3111" s="240">
        <v>2642.56</v>
      </c>
      <c r="H3111" s="240">
        <v>10.574999999999999</v>
      </c>
      <c r="I3111" s="240">
        <v>-16.855</v>
      </c>
      <c r="J3111" s="240">
        <v>4.7E-2</v>
      </c>
    </row>
    <row r="3112" spans="2:10">
      <c r="B3112" s="240" t="s">
        <v>86</v>
      </c>
      <c r="C3112" s="240">
        <v>692</v>
      </c>
      <c r="D3112" s="240" t="s">
        <v>118</v>
      </c>
      <c r="E3112" s="240">
        <v>-1.68</v>
      </c>
      <c r="F3112" s="240">
        <v>-6.64</v>
      </c>
      <c r="G3112" s="240">
        <v>2573.81</v>
      </c>
      <c r="H3112" s="240">
        <v>10.901999999999999</v>
      </c>
      <c r="I3112" s="240">
        <v>-4.3330000000000002</v>
      </c>
      <c r="J3112" s="240">
        <v>5.8999999999999997E-2</v>
      </c>
    </row>
    <row r="3113" spans="2:10">
      <c r="B3113" s="240" t="s">
        <v>86</v>
      </c>
      <c r="C3113" s="240">
        <v>692</v>
      </c>
      <c r="D3113" s="240" t="s">
        <v>119</v>
      </c>
      <c r="E3113" s="240">
        <v>-12.54</v>
      </c>
      <c r="F3113" s="240">
        <v>-7.69</v>
      </c>
      <c r="G3113" s="240">
        <v>2654.92</v>
      </c>
      <c r="H3113" s="240">
        <v>12.545</v>
      </c>
      <c r="I3113" s="240">
        <v>-25.744</v>
      </c>
      <c r="J3113" s="240">
        <v>8.5000000000000006E-2</v>
      </c>
    </row>
    <row r="3114" spans="2:10">
      <c r="B3114" s="240" t="s">
        <v>86</v>
      </c>
      <c r="C3114" s="240">
        <v>692</v>
      </c>
      <c r="D3114" s="240" t="s">
        <v>120</v>
      </c>
      <c r="E3114" s="240">
        <v>-3.12</v>
      </c>
      <c r="F3114" s="240">
        <v>-6.99</v>
      </c>
      <c r="G3114" s="240">
        <v>2577.5700000000002</v>
      </c>
      <c r="H3114" s="240">
        <v>11.504</v>
      </c>
      <c r="I3114" s="240">
        <v>-7.05</v>
      </c>
      <c r="J3114" s="240">
        <v>7.0999999999999994E-2</v>
      </c>
    </row>
    <row r="3115" spans="2:10">
      <c r="B3115" s="240" t="s">
        <v>86</v>
      </c>
      <c r="C3115" s="240">
        <v>692</v>
      </c>
      <c r="D3115" s="240" t="s">
        <v>121</v>
      </c>
      <c r="E3115" s="240">
        <v>-10.91</v>
      </c>
      <c r="F3115" s="240">
        <v>-7.29</v>
      </c>
      <c r="G3115" s="240">
        <v>2650.62</v>
      </c>
      <c r="H3115" s="240">
        <v>11.861000000000001</v>
      </c>
      <c r="I3115" s="240">
        <v>-22.658000000000001</v>
      </c>
      <c r="J3115" s="240">
        <v>7.1999999999999995E-2</v>
      </c>
    </row>
    <row r="3116" spans="2:10">
      <c r="B3116" s="240" t="s">
        <v>86</v>
      </c>
      <c r="C3116" s="240">
        <v>692</v>
      </c>
      <c r="D3116" s="240" t="s">
        <v>122</v>
      </c>
      <c r="E3116" s="240">
        <v>-4.75</v>
      </c>
      <c r="F3116" s="240">
        <v>-7.38</v>
      </c>
      <c r="G3116" s="240">
        <v>2581.87</v>
      </c>
      <c r="H3116" s="240">
        <v>12.188000000000001</v>
      </c>
      <c r="I3116" s="240">
        <v>-10.135999999999999</v>
      </c>
      <c r="J3116" s="240">
        <v>8.4000000000000005E-2</v>
      </c>
    </row>
    <row r="3117" spans="2:10">
      <c r="B3117" s="240" t="s">
        <v>86</v>
      </c>
      <c r="C3117" s="240">
        <v>692</v>
      </c>
      <c r="D3117" s="240" t="s">
        <v>123</v>
      </c>
      <c r="E3117" s="240">
        <v>-4.45</v>
      </c>
      <c r="F3117" s="240">
        <v>2.66</v>
      </c>
      <c r="G3117" s="240">
        <v>3022.84</v>
      </c>
      <c r="H3117" s="240">
        <v>-7.157</v>
      </c>
      <c r="I3117" s="240">
        <v>-10.159000000000001</v>
      </c>
      <c r="J3117" s="240">
        <v>2.4E-2</v>
      </c>
    </row>
    <row r="3118" spans="2:10">
      <c r="B3118" s="240" t="s">
        <v>86</v>
      </c>
      <c r="C3118" s="240">
        <v>692</v>
      </c>
      <c r="D3118" s="240" t="s">
        <v>124</v>
      </c>
      <c r="E3118" s="240">
        <v>4.97</v>
      </c>
      <c r="F3118" s="240">
        <v>3.36</v>
      </c>
      <c r="G3118" s="240">
        <v>2945.49</v>
      </c>
      <c r="H3118" s="240">
        <v>-8.1989999999999998</v>
      </c>
      <c r="I3118" s="240">
        <v>8.5350000000000001</v>
      </c>
      <c r="J3118" s="240">
        <v>0.01</v>
      </c>
    </row>
    <row r="3119" spans="2:10">
      <c r="B3119" s="240" t="s">
        <v>86</v>
      </c>
      <c r="C3119" s="240">
        <v>692</v>
      </c>
      <c r="D3119" s="240" t="s">
        <v>125</v>
      </c>
      <c r="E3119" s="240">
        <v>-2.82</v>
      </c>
      <c r="F3119" s="240">
        <v>3.06</v>
      </c>
      <c r="G3119" s="240">
        <v>3018.54</v>
      </c>
      <c r="H3119" s="240">
        <v>-7.8419999999999996</v>
      </c>
      <c r="I3119" s="240">
        <v>-7.0730000000000004</v>
      </c>
      <c r="J3119" s="240">
        <v>1.0999999999999999E-2</v>
      </c>
    </row>
    <row r="3120" spans="2:10">
      <c r="B3120" s="240" t="s">
        <v>86</v>
      </c>
      <c r="C3120" s="240">
        <v>692</v>
      </c>
      <c r="D3120" s="240" t="s">
        <v>126</v>
      </c>
      <c r="E3120" s="240">
        <v>3.34</v>
      </c>
      <c r="F3120" s="240">
        <v>2.97</v>
      </c>
      <c r="G3120" s="240">
        <v>2949.79</v>
      </c>
      <c r="H3120" s="240">
        <v>-7.5149999999999997</v>
      </c>
      <c r="I3120" s="240">
        <v>5.4480000000000004</v>
      </c>
      <c r="J3120" s="240">
        <v>2.4E-2</v>
      </c>
    </row>
    <row r="3121" spans="2:10">
      <c r="B3121" s="240" t="s">
        <v>86</v>
      </c>
      <c r="C3121" s="240">
        <v>692</v>
      </c>
      <c r="D3121" s="240" t="s">
        <v>127</v>
      </c>
      <c r="E3121" s="240">
        <v>-1.38</v>
      </c>
      <c r="F3121" s="240">
        <v>3.41</v>
      </c>
      <c r="G3121" s="240">
        <v>3014.79</v>
      </c>
      <c r="H3121" s="240">
        <v>-8.4440000000000008</v>
      </c>
      <c r="I3121" s="240">
        <v>-4.3570000000000002</v>
      </c>
      <c r="J3121" s="240">
        <v>-1E-3</v>
      </c>
    </row>
    <row r="3122" spans="2:10">
      <c r="B3122" s="240" t="s">
        <v>86</v>
      </c>
      <c r="C3122" s="240">
        <v>692</v>
      </c>
      <c r="D3122" s="240" t="s">
        <v>128</v>
      </c>
      <c r="E3122" s="240">
        <v>8.0399999999999991</v>
      </c>
      <c r="F3122" s="240">
        <v>4.1100000000000003</v>
      </c>
      <c r="G3122" s="240">
        <v>2937.44</v>
      </c>
      <c r="H3122" s="240">
        <v>-9.4849999999999994</v>
      </c>
      <c r="I3122" s="240">
        <v>14.337999999999999</v>
      </c>
      <c r="J3122" s="240">
        <v>-1.4999999999999999E-2</v>
      </c>
    </row>
    <row r="3123" spans="2:10">
      <c r="B3123" s="240" t="s">
        <v>86</v>
      </c>
      <c r="C3123" s="240">
        <v>692</v>
      </c>
      <c r="D3123" s="240" t="s">
        <v>129</v>
      </c>
      <c r="E3123" s="240">
        <v>0.25</v>
      </c>
      <c r="F3123" s="240">
        <v>3.8</v>
      </c>
      <c r="G3123" s="240">
        <v>3010.49</v>
      </c>
      <c r="H3123" s="240">
        <v>-9.1280000000000001</v>
      </c>
      <c r="I3123" s="240">
        <v>-1.27</v>
      </c>
      <c r="J3123" s="240">
        <v>-1.4E-2</v>
      </c>
    </row>
    <row r="3124" spans="2:10">
      <c r="B3124" s="240" t="s">
        <v>86</v>
      </c>
      <c r="C3124" s="240">
        <v>692</v>
      </c>
      <c r="D3124" s="240" t="s">
        <v>130</v>
      </c>
      <c r="E3124" s="240">
        <v>6.41</v>
      </c>
      <c r="F3124" s="240">
        <v>3.71</v>
      </c>
      <c r="G3124" s="240">
        <v>2941.73</v>
      </c>
      <c r="H3124" s="240">
        <v>-8.8010000000000002</v>
      </c>
      <c r="I3124" s="240">
        <v>11.250999999999999</v>
      </c>
      <c r="J3124" s="240">
        <v>-1E-3</v>
      </c>
    </row>
    <row r="3125" spans="2:10">
      <c r="B3125" s="240" t="s">
        <v>86</v>
      </c>
      <c r="C3125" s="240">
        <v>692</v>
      </c>
      <c r="D3125" s="240" t="s">
        <v>131</v>
      </c>
      <c r="E3125" s="240">
        <v>-18.45</v>
      </c>
      <c r="F3125" s="240">
        <v>-4.0599999999999996</v>
      </c>
      <c r="G3125" s="240">
        <v>2876.73</v>
      </c>
      <c r="H3125" s="240">
        <v>5.4050000000000002</v>
      </c>
      <c r="I3125" s="240">
        <v>-37.841000000000001</v>
      </c>
      <c r="J3125" s="240">
        <v>6.2E-2</v>
      </c>
    </row>
    <row r="3126" spans="2:10">
      <c r="B3126" s="240" t="s">
        <v>86</v>
      </c>
      <c r="C3126" s="240">
        <v>692</v>
      </c>
      <c r="D3126" s="240" t="s">
        <v>132</v>
      </c>
      <c r="E3126" s="240">
        <v>-17.46</v>
      </c>
      <c r="F3126" s="240">
        <v>-1.88</v>
      </c>
      <c r="G3126" s="240">
        <v>2973.46</v>
      </c>
      <c r="H3126" s="240">
        <v>1.1279999999999999</v>
      </c>
      <c r="I3126" s="240">
        <v>-35.880000000000003</v>
      </c>
      <c r="J3126" s="240">
        <v>5.5E-2</v>
      </c>
    </row>
    <row r="3127" spans="2:10">
      <c r="B3127" s="240" t="s">
        <v>86</v>
      </c>
      <c r="C3127" s="240">
        <v>692</v>
      </c>
      <c r="D3127" s="240" t="s">
        <v>133</v>
      </c>
      <c r="E3127" s="240">
        <v>-19.37</v>
      </c>
      <c r="F3127" s="240">
        <v>-4.29</v>
      </c>
      <c r="G3127" s="240">
        <v>2879.14</v>
      </c>
      <c r="H3127" s="240">
        <v>5.79</v>
      </c>
      <c r="I3127" s="240">
        <v>-39.582000000000001</v>
      </c>
      <c r="J3127" s="240">
        <v>6.9000000000000006E-2</v>
      </c>
    </row>
    <row r="3128" spans="2:10">
      <c r="B3128" s="240" t="s">
        <v>86</v>
      </c>
      <c r="C3128" s="240">
        <v>692</v>
      </c>
      <c r="D3128" s="240" t="s">
        <v>134</v>
      </c>
      <c r="E3128" s="240">
        <v>-16.54</v>
      </c>
      <c r="F3128" s="240">
        <v>-1.65</v>
      </c>
      <c r="G3128" s="240">
        <v>2971.04</v>
      </c>
      <c r="H3128" s="240">
        <v>0.74199999999999999</v>
      </c>
      <c r="I3128" s="240">
        <v>-34.139000000000003</v>
      </c>
      <c r="J3128" s="240">
        <v>4.7E-2</v>
      </c>
    </row>
    <row r="3129" spans="2:10">
      <c r="B3129" s="240" t="s">
        <v>86</v>
      </c>
      <c r="C3129" s="240">
        <v>692</v>
      </c>
      <c r="D3129" s="240" t="s">
        <v>135</v>
      </c>
      <c r="E3129" s="240">
        <v>-13.01</v>
      </c>
      <c r="F3129" s="240">
        <v>-2.73</v>
      </c>
      <c r="G3129" s="240">
        <v>2862.39</v>
      </c>
      <c r="H3129" s="240">
        <v>3.1240000000000001</v>
      </c>
      <c r="I3129" s="240">
        <v>-27.553000000000001</v>
      </c>
      <c r="J3129" s="240">
        <v>1.7000000000000001E-2</v>
      </c>
    </row>
    <row r="3130" spans="2:10">
      <c r="B3130" s="240" t="s">
        <v>86</v>
      </c>
      <c r="C3130" s="240">
        <v>692</v>
      </c>
      <c r="D3130" s="240" t="s">
        <v>136</v>
      </c>
      <c r="E3130" s="240">
        <v>-12.02</v>
      </c>
      <c r="F3130" s="240">
        <v>-0.55000000000000004</v>
      </c>
      <c r="G3130" s="240">
        <v>2959.12</v>
      </c>
      <c r="H3130" s="240">
        <v>-1.1519999999999999</v>
      </c>
      <c r="I3130" s="240">
        <v>-25.591999999999999</v>
      </c>
      <c r="J3130" s="240">
        <v>0.01</v>
      </c>
    </row>
    <row r="3131" spans="2:10">
      <c r="B3131" s="240" t="s">
        <v>86</v>
      </c>
      <c r="C3131" s="240">
        <v>692</v>
      </c>
      <c r="D3131" s="240" t="s">
        <v>137</v>
      </c>
      <c r="E3131" s="240">
        <v>-13.93</v>
      </c>
      <c r="F3131" s="240">
        <v>-2.96</v>
      </c>
      <c r="G3131" s="240">
        <v>2864.81</v>
      </c>
      <c r="H3131" s="240">
        <v>3.51</v>
      </c>
      <c r="I3131" s="240">
        <v>-29.294</v>
      </c>
      <c r="J3131" s="240">
        <v>2.5000000000000001E-2</v>
      </c>
    </row>
    <row r="3132" spans="2:10">
      <c r="B3132" s="240" t="s">
        <v>86</v>
      </c>
      <c r="C3132" s="240">
        <v>692</v>
      </c>
      <c r="D3132" s="240" t="s">
        <v>138</v>
      </c>
      <c r="E3132" s="240">
        <v>-11.1</v>
      </c>
      <c r="F3132" s="240">
        <v>-0.32</v>
      </c>
      <c r="G3132" s="240">
        <v>2956.71</v>
      </c>
      <c r="H3132" s="240">
        <v>-1.538</v>
      </c>
      <c r="I3132" s="240">
        <v>-23.850999999999999</v>
      </c>
      <c r="J3132" s="240">
        <v>3.0000000000000001E-3</v>
      </c>
    </row>
    <row r="3133" spans="2:10">
      <c r="B3133" s="240" t="s">
        <v>86</v>
      </c>
      <c r="C3133" s="240">
        <v>692</v>
      </c>
      <c r="D3133" s="240" t="s">
        <v>139</v>
      </c>
      <c r="E3133" s="240">
        <v>-8.61</v>
      </c>
      <c r="F3133" s="240">
        <v>-5.79</v>
      </c>
      <c r="G3133" s="240">
        <v>2673.63</v>
      </c>
      <c r="H3133" s="240">
        <v>9.1780000000000008</v>
      </c>
      <c r="I3133" s="240">
        <v>-18.318999999999999</v>
      </c>
      <c r="J3133" s="240">
        <v>5.3999999999999999E-2</v>
      </c>
    </row>
    <row r="3134" spans="2:10">
      <c r="B3134" s="240" t="s">
        <v>86</v>
      </c>
      <c r="C3134" s="240">
        <v>692</v>
      </c>
      <c r="D3134" s="240" t="s">
        <v>140</v>
      </c>
      <c r="E3134" s="240">
        <v>0.81</v>
      </c>
      <c r="F3134" s="240">
        <v>-5.08</v>
      </c>
      <c r="G3134" s="240">
        <v>2596.2800000000002</v>
      </c>
      <c r="H3134" s="240">
        <v>8.1370000000000005</v>
      </c>
      <c r="I3134" s="240">
        <v>0.376</v>
      </c>
      <c r="J3134" s="240">
        <v>0.04</v>
      </c>
    </row>
    <row r="3135" spans="2:10">
      <c r="B3135" s="240" t="s">
        <v>86</v>
      </c>
      <c r="C3135" s="240">
        <v>692</v>
      </c>
      <c r="D3135" s="240" t="s">
        <v>141</v>
      </c>
      <c r="E3135" s="240">
        <v>-6.98</v>
      </c>
      <c r="F3135" s="240">
        <v>-5.39</v>
      </c>
      <c r="G3135" s="240">
        <v>2669.33</v>
      </c>
      <c r="H3135" s="240">
        <v>8.4939999999999998</v>
      </c>
      <c r="I3135" s="240">
        <v>-15.231999999999999</v>
      </c>
      <c r="J3135" s="240">
        <v>0.04</v>
      </c>
    </row>
    <row r="3136" spans="2:10">
      <c r="B3136" s="240" t="s">
        <v>86</v>
      </c>
      <c r="C3136" s="240">
        <v>692</v>
      </c>
      <c r="D3136" s="240" t="s">
        <v>142</v>
      </c>
      <c r="E3136" s="240">
        <v>-0.82</v>
      </c>
      <c r="F3136" s="240">
        <v>-5.48</v>
      </c>
      <c r="G3136" s="240">
        <v>2600.58</v>
      </c>
      <c r="H3136" s="240">
        <v>8.8209999999999997</v>
      </c>
      <c r="I3136" s="240">
        <v>-2.7109999999999999</v>
      </c>
      <c r="J3136" s="240">
        <v>5.2999999999999999E-2</v>
      </c>
    </row>
    <row r="3137" spans="2:10">
      <c r="B3137" s="240" t="s">
        <v>86</v>
      </c>
      <c r="C3137" s="240">
        <v>692</v>
      </c>
      <c r="D3137" s="240" t="s">
        <v>143</v>
      </c>
      <c r="E3137" s="240">
        <v>-11.68</v>
      </c>
      <c r="F3137" s="240">
        <v>-6.54</v>
      </c>
      <c r="G3137" s="240">
        <v>2681.69</v>
      </c>
      <c r="H3137" s="240">
        <v>10.464</v>
      </c>
      <c r="I3137" s="240">
        <v>-24.122</v>
      </c>
      <c r="J3137" s="240">
        <v>7.9000000000000001E-2</v>
      </c>
    </row>
    <row r="3138" spans="2:10">
      <c r="B3138" s="240" t="s">
        <v>86</v>
      </c>
      <c r="C3138" s="240">
        <v>692</v>
      </c>
      <c r="D3138" s="240" t="s">
        <v>144</v>
      </c>
      <c r="E3138" s="240">
        <v>-2.2599999999999998</v>
      </c>
      <c r="F3138" s="240">
        <v>-5.83</v>
      </c>
      <c r="G3138" s="240">
        <v>2604.34</v>
      </c>
      <c r="H3138" s="240">
        <v>9.423</v>
      </c>
      <c r="I3138" s="240">
        <v>-5.4269999999999996</v>
      </c>
      <c r="J3138" s="240">
        <v>6.5000000000000002E-2</v>
      </c>
    </row>
    <row r="3139" spans="2:10">
      <c r="B3139" s="240" t="s">
        <v>86</v>
      </c>
      <c r="C3139" s="240">
        <v>692</v>
      </c>
      <c r="D3139" s="240" t="s">
        <v>145</v>
      </c>
      <c r="E3139" s="240">
        <v>-10.050000000000001</v>
      </c>
      <c r="F3139" s="240">
        <v>-6.14</v>
      </c>
      <c r="G3139" s="240">
        <v>2677.39</v>
      </c>
      <c r="H3139" s="240">
        <v>9.7799999999999994</v>
      </c>
      <c r="I3139" s="240">
        <v>-21.035</v>
      </c>
      <c r="J3139" s="240">
        <v>6.5000000000000002E-2</v>
      </c>
    </row>
    <row r="3140" spans="2:10">
      <c r="B3140" s="240" t="s">
        <v>86</v>
      </c>
      <c r="C3140" s="240">
        <v>692</v>
      </c>
      <c r="D3140" s="240" t="s">
        <v>146</v>
      </c>
      <c r="E3140" s="240">
        <v>-3.89</v>
      </c>
      <c r="F3140" s="240">
        <v>-6.23</v>
      </c>
      <c r="G3140" s="240">
        <v>2608.64</v>
      </c>
      <c r="H3140" s="240">
        <v>10.106999999999999</v>
      </c>
      <c r="I3140" s="240">
        <v>-8.5139999999999993</v>
      </c>
      <c r="J3140" s="240">
        <v>7.8E-2</v>
      </c>
    </row>
    <row r="3141" spans="2:10">
      <c r="B3141" s="240" t="s">
        <v>86</v>
      </c>
      <c r="C3141" s="240">
        <v>692</v>
      </c>
      <c r="D3141" s="240" t="s">
        <v>147</v>
      </c>
      <c r="E3141" s="240">
        <v>-8.7799999999999994</v>
      </c>
      <c r="F3141" s="240">
        <v>-2.83</v>
      </c>
      <c r="G3141" s="240">
        <v>4374.66</v>
      </c>
      <c r="H3141" s="240">
        <v>2.585</v>
      </c>
      <c r="I3141" s="240">
        <v>-18.863</v>
      </c>
      <c r="J3141" s="240">
        <v>5.3999999999999999E-2</v>
      </c>
    </row>
    <row r="3142" spans="2:10">
      <c r="B3142" s="240" t="s">
        <v>86</v>
      </c>
      <c r="C3142" s="240">
        <v>692</v>
      </c>
      <c r="D3142" s="240" t="s">
        <v>148</v>
      </c>
      <c r="E3142" s="240">
        <v>1.36</v>
      </c>
      <c r="F3142" s="240">
        <v>-2.5099999999999998</v>
      </c>
      <c r="G3142" s="240">
        <v>4309</v>
      </c>
      <c r="H3142" s="240">
        <v>2.1970000000000001</v>
      </c>
      <c r="I3142" s="240">
        <v>0.88300000000000001</v>
      </c>
      <c r="J3142" s="240">
        <v>5.2999999999999999E-2</v>
      </c>
    </row>
    <row r="3143" spans="2:10">
      <c r="B3143" s="240" t="s">
        <v>86</v>
      </c>
      <c r="C3143" s="240">
        <v>692</v>
      </c>
      <c r="D3143" s="240" t="s">
        <v>149</v>
      </c>
      <c r="E3143" s="240">
        <v>-5.0199999999999996</v>
      </c>
      <c r="F3143" s="240">
        <v>-4.42</v>
      </c>
      <c r="G3143" s="240">
        <v>4300.62</v>
      </c>
      <c r="H3143" s="240">
        <v>5.5650000000000004</v>
      </c>
      <c r="I3143" s="240">
        <v>-11.473000000000001</v>
      </c>
      <c r="J3143" s="240">
        <v>6.3E-2</v>
      </c>
    </row>
    <row r="3144" spans="2:10">
      <c r="B3144" s="240" t="s">
        <v>86</v>
      </c>
      <c r="C3144" s="240">
        <v>692</v>
      </c>
      <c r="D3144" s="240" t="s">
        <v>150</v>
      </c>
      <c r="E3144" s="240">
        <v>-2.4</v>
      </c>
      <c r="F3144" s="240">
        <v>-0.91</v>
      </c>
      <c r="G3144" s="240">
        <v>4383.04</v>
      </c>
      <c r="H3144" s="240">
        <v>-0.78300000000000003</v>
      </c>
      <c r="I3144" s="240">
        <v>-6.5069999999999997</v>
      </c>
      <c r="J3144" s="240">
        <v>4.2999999999999997E-2</v>
      </c>
    </row>
    <row r="3145" spans="2:10">
      <c r="B3145" s="240" t="s">
        <v>86</v>
      </c>
      <c r="C3145" s="240">
        <v>692</v>
      </c>
      <c r="D3145" s="240" t="s">
        <v>151</v>
      </c>
      <c r="E3145" s="240">
        <v>18.55</v>
      </c>
      <c r="F3145" s="240">
        <v>1.39</v>
      </c>
      <c r="G3145" s="240">
        <v>2936.99</v>
      </c>
      <c r="H3145" s="240">
        <v>7.0039999999999996</v>
      </c>
      <c r="I3145" s="240">
        <v>34.152000000000001</v>
      </c>
      <c r="J3145" s="240">
        <v>0.1</v>
      </c>
    </row>
    <row r="3146" spans="2:10">
      <c r="B3146" s="240" t="s">
        <v>86</v>
      </c>
      <c r="C3146" s="240">
        <v>692</v>
      </c>
      <c r="D3146" s="240" t="s">
        <v>152</v>
      </c>
      <c r="E3146" s="240">
        <v>-23.05</v>
      </c>
      <c r="F3146" s="240">
        <v>-4.97</v>
      </c>
      <c r="G3146" s="240">
        <v>2655.36</v>
      </c>
      <c r="H3146" s="240">
        <v>-3.944</v>
      </c>
      <c r="I3146" s="240">
        <v>-45.558999999999997</v>
      </c>
      <c r="J3146" s="240">
        <v>-0.03</v>
      </c>
    </row>
    <row r="3147" spans="2:10">
      <c r="B3147" s="240" t="s">
        <v>86</v>
      </c>
      <c r="C3147" s="240">
        <v>692</v>
      </c>
      <c r="D3147" s="240" t="s">
        <v>153</v>
      </c>
      <c r="E3147" s="240">
        <v>13.36</v>
      </c>
      <c r="F3147" s="240">
        <v>3.91</v>
      </c>
      <c r="G3147" s="240">
        <v>2958.98</v>
      </c>
      <c r="H3147" s="240">
        <v>11.661</v>
      </c>
      <c r="I3147" s="240">
        <v>23.800999999999998</v>
      </c>
      <c r="J3147" s="240">
        <v>0.108</v>
      </c>
    </row>
    <row r="3148" spans="2:10">
      <c r="B3148" s="240" t="s">
        <v>86</v>
      </c>
      <c r="C3148" s="240">
        <v>692</v>
      </c>
      <c r="D3148" s="240" t="s">
        <v>154</v>
      </c>
      <c r="E3148" s="240">
        <v>-17.86</v>
      </c>
      <c r="F3148" s="240">
        <v>-7.49</v>
      </c>
      <c r="G3148" s="240">
        <v>2633.37</v>
      </c>
      <c r="H3148" s="240">
        <v>-8.6010000000000009</v>
      </c>
      <c r="I3148" s="240">
        <v>-35.207000000000001</v>
      </c>
      <c r="J3148" s="240">
        <v>-3.6999999999999998E-2</v>
      </c>
    </row>
    <row r="3149" spans="2:10">
      <c r="B3149" s="240" t="s">
        <v>86</v>
      </c>
      <c r="C3149" s="240">
        <v>692</v>
      </c>
      <c r="D3149" s="240" t="s">
        <v>155</v>
      </c>
      <c r="E3149" s="240">
        <v>42.9</v>
      </c>
      <c r="F3149" s="240">
        <v>5.95</v>
      </c>
      <c r="G3149" s="240">
        <v>3064.44</v>
      </c>
      <c r="H3149" s="240">
        <v>14.849</v>
      </c>
      <c r="I3149" s="240">
        <v>80.227999999999994</v>
      </c>
      <c r="J3149" s="240">
        <v>0.19800000000000001</v>
      </c>
    </row>
    <row r="3150" spans="2:10">
      <c r="B3150" s="240" t="s">
        <v>86</v>
      </c>
      <c r="C3150" s="240">
        <v>692</v>
      </c>
      <c r="D3150" s="240" t="s">
        <v>156</v>
      </c>
      <c r="E3150" s="240">
        <v>-47.4</v>
      </c>
      <c r="F3150" s="240">
        <v>-9.5299999999999994</v>
      </c>
      <c r="G3150" s="240">
        <v>2527.92</v>
      </c>
      <c r="H3150" s="240">
        <v>-11.789</v>
      </c>
      <c r="I3150" s="240">
        <v>-91.635000000000005</v>
      </c>
      <c r="J3150" s="240">
        <v>-0.128</v>
      </c>
    </row>
    <row r="3151" spans="2:10">
      <c r="B3151" s="240" t="s">
        <v>86</v>
      </c>
      <c r="C3151" s="240">
        <v>692</v>
      </c>
      <c r="D3151" s="240" t="s">
        <v>157</v>
      </c>
      <c r="E3151" s="240">
        <v>28.73</v>
      </c>
      <c r="F3151" s="240">
        <v>11.78</v>
      </c>
      <c r="G3151" s="240">
        <v>3092.21</v>
      </c>
      <c r="H3151" s="240">
        <v>25.518999999999998</v>
      </c>
      <c r="I3151" s="240">
        <v>52.128</v>
      </c>
      <c r="J3151" s="240">
        <v>0.21199999999999999</v>
      </c>
    </row>
    <row r="3152" spans="2:10">
      <c r="B3152" s="240" t="s">
        <v>86</v>
      </c>
      <c r="C3152" s="240">
        <v>692</v>
      </c>
      <c r="D3152" s="240" t="s">
        <v>158</v>
      </c>
      <c r="E3152" s="240">
        <v>-33.229999999999997</v>
      </c>
      <c r="F3152" s="240">
        <v>-15.37</v>
      </c>
      <c r="G3152" s="240">
        <v>2500.14</v>
      </c>
      <c r="H3152" s="240">
        <v>-22.459</v>
      </c>
      <c r="I3152" s="240">
        <v>-63.533999999999999</v>
      </c>
      <c r="J3152" s="240">
        <v>-0.14199999999999999</v>
      </c>
    </row>
    <row r="3153" spans="2:10">
      <c r="B3153" s="240" t="s">
        <v>86</v>
      </c>
      <c r="C3153" s="240">
        <v>697</v>
      </c>
      <c r="D3153" s="240" t="s">
        <v>87</v>
      </c>
      <c r="E3153" s="240">
        <v>-9.2200000000000006</v>
      </c>
      <c r="F3153" s="240">
        <v>-0.87</v>
      </c>
      <c r="G3153" s="240">
        <v>-637.08000000000004</v>
      </c>
      <c r="H3153" s="240">
        <v>3.3460000000000001</v>
      </c>
      <c r="I3153" s="240">
        <v>-17.721</v>
      </c>
      <c r="J3153" s="240">
        <v>4.3999999999999997E-2</v>
      </c>
    </row>
    <row r="3154" spans="2:10">
      <c r="B3154" s="240" t="s">
        <v>86</v>
      </c>
      <c r="C3154" s="240">
        <v>697</v>
      </c>
      <c r="D3154" s="240" t="s">
        <v>88</v>
      </c>
      <c r="E3154" s="240">
        <v>-0.72</v>
      </c>
      <c r="F3154" s="240">
        <v>-25.92</v>
      </c>
      <c r="G3154" s="240">
        <v>-341.44</v>
      </c>
      <c r="H3154" s="240">
        <v>60.334000000000003</v>
      </c>
      <c r="I3154" s="240">
        <v>-1.6080000000000001</v>
      </c>
      <c r="J3154" s="240">
        <v>2.1999999999999999E-2</v>
      </c>
    </row>
    <row r="3155" spans="2:10">
      <c r="B3155" s="240" t="s">
        <v>86</v>
      </c>
      <c r="C3155" s="240">
        <v>697</v>
      </c>
      <c r="D3155" s="240" t="s">
        <v>89</v>
      </c>
      <c r="E3155" s="240">
        <v>-6.05</v>
      </c>
      <c r="F3155" s="240">
        <v>2.23</v>
      </c>
      <c r="G3155" s="240">
        <v>-441.02</v>
      </c>
      <c r="H3155" s="240">
        <v>-2.8130000000000002</v>
      </c>
      <c r="I3155" s="240">
        <v>-11.864000000000001</v>
      </c>
      <c r="J3155" s="240">
        <v>-0.04</v>
      </c>
    </row>
    <row r="3156" spans="2:10">
      <c r="B3156" s="240" t="s">
        <v>86</v>
      </c>
      <c r="C3156" s="240">
        <v>697</v>
      </c>
      <c r="D3156" s="240" t="s">
        <v>90</v>
      </c>
      <c r="E3156" s="240">
        <v>-2.5099999999999998</v>
      </c>
      <c r="F3156" s="240">
        <v>-27.67</v>
      </c>
      <c r="G3156" s="240">
        <v>-451.24</v>
      </c>
      <c r="H3156" s="240">
        <v>63.807000000000002</v>
      </c>
      <c r="I3156" s="240">
        <v>-4.9139999999999997</v>
      </c>
      <c r="J3156" s="240">
        <v>6.9000000000000006E-2</v>
      </c>
    </row>
    <row r="3157" spans="2:10">
      <c r="B3157" s="240" t="s">
        <v>86</v>
      </c>
      <c r="C3157" s="240">
        <v>697</v>
      </c>
      <c r="D3157" s="240" t="s">
        <v>12</v>
      </c>
      <c r="E3157" s="240">
        <v>-5933.53</v>
      </c>
      <c r="F3157" s="240">
        <v>48.4</v>
      </c>
      <c r="G3157" s="240">
        <v>-316579.26</v>
      </c>
      <c r="H3157" s="240">
        <v>835.24599999999998</v>
      </c>
      <c r="I3157" s="240">
        <v>-11069.089</v>
      </c>
      <c r="J3157" s="240">
        <v>8.7100000000000009</v>
      </c>
    </row>
    <row r="3158" spans="2:10">
      <c r="B3158" s="240" t="s">
        <v>86</v>
      </c>
      <c r="C3158" s="240">
        <v>697</v>
      </c>
      <c r="D3158" s="240" t="s">
        <v>13</v>
      </c>
      <c r="E3158" s="240">
        <v>-406.7</v>
      </c>
      <c r="F3158" s="240">
        <v>-19459.79</v>
      </c>
      <c r="G3158" s="240">
        <v>-185740.03</v>
      </c>
      <c r="H3158" s="240">
        <v>43452.144</v>
      </c>
      <c r="I3158" s="240">
        <v>-900.72400000000005</v>
      </c>
      <c r="J3158" s="240">
        <v>11.573</v>
      </c>
    </row>
    <row r="3159" spans="2:10">
      <c r="B3159" s="240" t="s">
        <v>86</v>
      </c>
      <c r="C3159" s="240">
        <v>697</v>
      </c>
      <c r="D3159" s="240" t="s">
        <v>14</v>
      </c>
      <c r="E3159" s="240">
        <v>674.96</v>
      </c>
      <c r="F3159" s="240">
        <v>631.17999999999995</v>
      </c>
      <c r="G3159" s="240">
        <v>30629.93</v>
      </c>
      <c r="H3159" s="240">
        <v>-1235.509</v>
      </c>
      <c r="I3159" s="240">
        <v>1208.079</v>
      </c>
      <c r="J3159" s="240">
        <v>-16.654</v>
      </c>
    </row>
    <row r="3160" spans="2:10">
      <c r="B3160" s="240" t="s">
        <v>86</v>
      </c>
      <c r="C3160" s="240">
        <v>697</v>
      </c>
      <c r="D3160" s="240" t="s">
        <v>91</v>
      </c>
      <c r="E3160" s="240">
        <v>10.31</v>
      </c>
      <c r="F3160" s="240">
        <v>5.25</v>
      </c>
      <c r="G3160" s="240">
        <v>412.46</v>
      </c>
      <c r="H3160" s="240">
        <v>10.304</v>
      </c>
      <c r="I3160" s="240">
        <v>17.928000000000001</v>
      </c>
      <c r="J3160" s="240">
        <v>8.8999999999999996E-2</v>
      </c>
    </row>
    <row r="3161" spans="2:10">
      <c r="B3161" s="240" t="s">
        <v>86</v>
      </c>
      <c r="C3161" s="240">
        <v>697</v>
      </c>
      <c r="D3161" s="240" t="s">
        <v>92</v>
      </c>
      <c r="E3161" s="240">
        <v>4.92</v>
      </c>
      <c r="F3161" s="240">
        <v>32.86</v>
      </c>
      <c r="G3161" s="240">
        <v>389.1</v>
      </c>
      <c r="H3161" s="240">
        <v>68.668999999999997</v>
      </c>
      <c r="I3161" s="240">
        <v>8.5280000000000005</v>
      </c>
      <c r="J3161" s="240">
        <v>0.109</v>
      </c>
    </row>
    <row r="3162" spans="2:10">
      <c r="B3162" s="240" t="s">
        <v>86</v>
      </c>
      <c r="C3162" s="240">
        <v>697</v>
      </c>
      <c r="D3162" s="240" t="s">
        <v>93</v>
      </c>
      <c r="E3162" s="240">
        <v>27.11</v>
      </c>
      <c r="F3162" s="240">
        <v>13.63</v>
      </c>
      <c r="G3162" s="240">
        <v>982.25</v>
      </c>
      <c r="H3162" s="240">
        <v>26.597999999999999</v>
      </c>
      <c r="I3162" s="240">
        <v>46.792000000000002</v>
      </c>
      <c r="J3162" s="240">
        <v>0.22800000000000001</v>
      </c>
    </row>
    <row r="3163" spans="2:10">
      <c r="B3163" s="240" t="s">
        <v>86</v>
      </c>
      <c r="C3163" s="240">
        <v>697</v>
      </c>
      <c r="D3163" s="240" t="s">
        <v>94</v>
      </c>
      <c r="E3163" s="240">
        <v>12.49</v>
      </c>
      <c r="F3163" s="240">
        <v>78.33</v>
      </c>
      <c r="G3163" s="240">
        <v>795.2</v>
      </c>
      <c r="H3163" s="240">
        <v>161.59</v>
      </c>
      <c r="I3163" s="240">
        <v>21.318000000000001</v>
      </c>
      <c r="J3163" s="240">
        <v>0.26500000000000001</v>
      </c>
    </row>
    <row r="3164" spans="2:10">
      <c r="B3164" s="240" t="s">
        <v>86</v>
      </c>
      <c r="C3164" s="240">
        <v>697</v>
      </c>
      <c r="D3164" s="240" t="s">
        <v>95</v>
      </c>
      <c r="E3164" s="240">
        <v>0.71</v>
      </c>
      <c r="F3164" s="240">
        <v>4.87</v>
      </c>
      <c r="G3164" s="240">
        <v>3882.47</v>
      </c>
      <c r="H3164" s="240">
        <v>-12.91</v>
      </c>
      <c r="I3164" s="240">
        <v>-1.175</v>
      </c>
      <c r="J3164" s="240">
        <v>6.6000000000000003E-2</v>
      </c>
    </row>
    <row r="3165" spans="2:10">
      <c r="B3165" s="240" t="s">
        <v>86</v>
      </c>
      <c r="C3165" s="240">
        <v>697</v>
      </c>
      <c r="D3165" s="240" t="s">
        <v>96</v>
      </c>
      <c r="E3165" s="240">
        <v>0.71</v>
      </c>
      <c r="F3165" s="240">
        <v>4.87</v>
      </c>
      <c r="G3165" s="240">
        <v>3882.47</v>
      </c>
      <c r="H3165" s="240">
        <v>-12.91</v>
      </c>
      <c r="I3165" s="240">
        <v>-1.175</v>
      </c>
      <c r="J3165" s="240">
        <v>6.6000000000000003E-2</v>
      </c>
    </row>
    <row r="3166" spans="2:10">
      <c r="B3166" s="240" t="s">
        <v>86</v>
      </c>
      <c r="C3166" s="240">
        <v>697</v>
      </c>
      <c r="D3166" s="240" t="s">
        <v>97</v>
      </c>
      <c r="E3166" s="240">
        <v>-2.16</v>
      </c>
      <c r="F3166" s="240">
        <v>0.08</v>
      </c>
      <c r="G3166" s="240">
        <v>-95.35</v>
      </c>
      <c r="H3166" s="240">
        <v>0.13500000000000001</v>
      </c>
      <c r="I3166" s="240">
        <v>-3.863</v>
      </c>
      <c r="J3166" s="240">
        <v>1E-3</v>
      </c>
    </row>
    <row r="3167" spans="2:10">
      <c r="B3167" s="240" t="s">
        <v>86</v>
      </c>
      <c r="C3167" s="240">
        <v>697</v>
      </c>
      <c r="D3167" s="240" t="s">
        <v>98</v>
      </c>
      <c r="E3167" s="240">
        <v>-0.49</v>
      </c>
      <c r="F3167" s="240">
        <v>-7.4</v>
      </c>
      <c r="G3167" s="240">
        <v>-70.58</v>
      </c>
      <c r="H3167" s="240">
        <v>16.175999999999998</v>
      </c>
      <c r="I3167" s="240">
        <v>-0.91200000000000003</v>
      </c>
      <c r="J3167" s="240">
        <v>1.2E-2</v>
      </c>
    </row>
    <row r="3168" spans="2:10">
      <c r="B3168" s="240" t="s">
        <v>86</v>
      </c>
      <c r="C3168" s="240">
        <v>697</v>
      </c>
      <c r="D3168" s="240" t="s">
        <v>99</v>
      </c>
      <c r="E3168" s="240">
        <v>-10.89</v>
      </c>
      <c r="F3168" s="240">
        <v>-3.69</v>
      </c>
      <c r="G3168" s="240">
        <v>3047.61</v>
      </c>
      <c r="H3168" s="240">
        <v>8.6709999999999994</v>
      </c>
      <c r="I3168" s="240">
        <v>-23.242000000000001</v>
      </c>
      <c r="J3168" s="240">
        <v>0.11700000000000001</v>
      </c>
    </row>
    <row r="3169" spans="2:10">
      <c r="B3169" s="240" t="s">
        <v>86</v>
      </c>
      <c r="C3169" s="240">
        <v>697</v>
      </c>
      <c r="D3169" s="240" t="s">
        <v>100</v>
      </c>
      <c r="E3169" s="240">
        <v>-10.46</v>
      </c>
      <c r="F3169" s="240">
        <v>11.87</v>
      </c>
      <c r="G3169" s="240">
        <v>3252.47</v>
      </c>
      <c r="H3169" s="240">
        <v>-27.529</v>
      </c>
      <c r="I3169" s="240">
        <v>-22.277000000000001</v>
      </c>
      <c r="J3169" s="240">
        <v>0.104</v>
      </c>
    </row>
    <row r="3170" spans="2:10">
      <c r="B3170" s="240" t="s">
        <v>86</v>
      </c>
      <c r="C3170" s="240">
        <v>697</v>
      </c>
      <c r="D3170" s="240" t="s">
        <v>101</v>
      </c>
      <c r="E3170" s="240">
        <v>-11.43</v>
      </c>
      <c r="F3170" s="240">
        <v>-4.21</v>
      </c>
      <c r="G3170" s="240">
        <v>3014.67</v>
      </c>
      <c r="H3170" s="240">
        <v>9.7129999999999992</v>
      </c>
      <c r="I3170" s="240">
        <v>-24.234000000000002</v>
      </c>
      <c r="J3170" s="240">
        <v>0.13100000000000001</v>
      </c>
    </row>
    <row r="3171" spans="2:10">
      <c r="B3171" s="240" t="s">
        <v>86</v>
      </c>
      <c r="C3171" s="240">
        <v>697</v>
      </c>
      <c r="D3171" s="240" t="s">
        <v>102</v>
      </c>
      <c r="E3171" s="240">
        <v>-9.92</v>
      </c>
      <c r="F3171" s="240">
        <v>12.39</v>
      </c>
      <c r="G3171" s="240">
        <v>3285.41</v>
      </c>
      <c r="H3171" s="240">
        <v>-28.571000000000002</v>
      </c>
      <c r="I3171" s="240">
        <v>-21.285</v>
      </c>
      <c r="J3171" s="240">
        <v>0.09</v>
      </c>
    </row>
    <row r="3172" spans="2:10">
      <c r="B3172" s="240" t="s">
        <v>86</v>
      </c>
      <c r="C3172" s="240">
        <v>697</v>
      </c>
      <c r="D3172" s="240" t="s">
        <v>103</v>
      </c>
      <c r="E3172" s="240">
        <v>-7.72</v>
      </c>
      <c r="F3172" s="240">
        <v>-0.59</v>
      </c>
      <c r="G3172" s="240">
        <v>3243.67</v>
      </c>
      <c r="H3172" s="240">
        <v>2.512</v>
      </c>
      <c r="I3172" s="240">
        <v>-17.384</v>
      </c>
      <c r="J3172" s="240">
        <v>3.3000000000000002E-2</v>
      </c>
    </row>
    <row r="3173" spans="2:10">
      <c r="B3173" s="240" t="s">
        <v>86</v>
      </c>
      <c r="C3173" s="240">
        <v>697</v>
      </c>
      <c r="D3173" s="240" t="s">
        <v>104</v>
      </c>
      <c r="E3173" s="240">
        <v>-7.29</v>
      </c>
      <c r="F3173" s="240">
        <v>14.96</v>
      </c>
      <c r="G3173" s="240">
        <v>3448.53</v>
      </c>
      <c r="H3173" s="240">
        <v>-33.688000000000002</v>
      </c>
      <c r="I3173" s="240">
        <v>-16.420000000000002</v>
      </c>
      <c r="J3173" s="240">
        <v>0.02</v>
      </c>
    </row>
    <row r="3174" spans="2:10">
      <c r="B3174" s="240" t="s">
        <v>86</v>
      </c>
      <c r="C3174" s="240">
        <v>697</v>
      </c>
      <c r="D3174" s="240" t="s">
        <v>105</v>
      </c>
      <c r="E3174" s="240">
        <v>-8.25</v>
      </c>
      <c r="F3174" s="240">
        <v>-1.1200000000000001</v>
      </c>
      <c r="G3174" s="240">
        <v>3210.73</v>
      </c>
      <c r="H3174" s="240">
        <v>3.5539999999999998</v>
      </c>
      <c r="I3174" s="240">
        <v>-18.376000000000001</v>
      </c>
      <c r="J3174" s="240">
        <v>4.7E-2</v>
      </c>
    </row>
    <row r="3175" spans="2:10">
      <c r="B3175" s="240" t="s">
        <v>86</v>
      </c>
      <c r="C3175" s="240">
        <v>697</v>
      </c>
      <c r="D3175" s="240" t="s">
        <v>106</v>
      </c>
      <c r="E3175" s="240">
        <v>-6.75</v>
      </c>
      <c r="F3175" s="240">
        <v>15.49</v>
      </c>
      <c r="G3175" s="240">
        <v>3481.47</v>
      </c>
      <c r="H3175" s="240">
        <v>-34.729999999999997</v>
      </c>
      <c r="I3175" s="240">
        <v>-15.428000000000001</v>
      </c>
      <c r="J3175" s="240">
        <v>6.0000000000000001E-3</v>
      </c>
    </row>
    <row r="3176" spans="2:10">
      <c r="B3176" s="240" t="s">
        <v>86</v>
      </c>
      <c r="C3176" s="240">
        <v>697</v>
      </c>
      <c r="D3176" s="240" t="s">
        <v>107</v>
      </c>
      <c r="E3176" s="240">
        <v>11.88</v>
      </c>
      <c r="F3176" s="240">
        <v>-2.12</v>
      </c>
      <c r="G3176" s="240">
        <v>4512.46</v>
      </c>
      <c r="H3176" s="240">
        <v>1.7090000000000001</v>
      </c>
      <c r="I3176" s="240">
        <v>19.925999999999998</v>
      </c>
      <c r="J3176" s="240">
        <v>2.8000000000000001E-2</v>
      </c>
    </row>
    <row r="3177" spans="2:10">
      <c r="B3177" s="240" t="s">
        <v>86</v>
      </c>
      <c r="C3177" s="240">
        <v>697</v>
      </c>
      <c r="D3177" s="240" t="s">
        <v>108</v>
      </c>
      <c r="E3177" s="240">
        <v>12.31</v>
      </c>
      <c r="F3177" s="240">
        <v>13.44</v>
      </c>
      <c r="G3177" s="240">
        <v>4717.33</v>
      </c>
      <c r="H3177" s="240">
        <v>-34.491</v>
      </c>
      <c r="I3177" s="240">
        <v>20.890999999999998</v>
      </c>
      <c r="J3177" s="240">
        <v>1.4999999999999999E-2</v>
      </c>
    </row>
    <row r="3178" spans="2:10">
      <c r="B3178" s="240" t="s">
        <v>86</v>
      </c>
      <c r="C3178" s="240">
        <v>697</v>
      </c>
      <c r="D3178" s="240" t="s">
        <v>109</v>
      </c>
      <c r="E3178" s="240">
        <v>11.34</v>
      </c>
      <c r="F3178" s="240">
        <v>-2.64</v>
      </c>
      <c r="G3178" s="240">
        <v>4479.5200000000004</v>
      </c>
      <c r="H3178" s="240">
        <v>2.7509999999999999</v>
      </c>
      <c r="I3178" s="240">
        <v>18.934000000000001</v>
      </c>
      <c r="J3178" s="240">
        <v>4.2000000000000003E-2</v>
      </c>
    </row>
    <row r="3179" spans="2:10">
      <c r="B3179" s="240" t="s">
        <v>86</v>
      </c>
      <c r="C3179" s="240">
        <v>697</v>
      </c>
      <c r="D3179" s="240" t="s">
        <v>110</v>
      </c>
      <c r="E3179" s="240">
        <v>12.85</v>
      </c>
      <c r="F3179" s="240">
        <v>13.96</v>
      </c>
      <c r="G3179" s="240">
        <v>4750.2700000000004</v>
      </c>
      <c r="H3179" s="240">
        <v>-35.533000000000001</v>
      </c>
      <c r="I3179" s="240">
        <v>21.882999999999999</v>
      </c>
      <c r="J3179" s="240">
        <v>1E-3</v>
      </c>
    </row>
    <row r="3180" spans="2:10">
      <c r="B3180" s="240" t="s">
        <v>86</v>
      </c>
      <c r="C3180" s="240">
        <v>697</v>
      </c>
      <c r="D3180" s="240" t="s">
        <v>111</v>
      </c>
      <c r="E3180" s="240">
        <v>8.6999999999999993</v>
      </c>
      <c r="F3180" s="240">
        <v>-5.21</v>
      </c>
      <c r="G3180" s="240">
        <v>4316.3999999999996</v>
      </c>
      <c r="H3180" s="240">
        <v>7.8680000000000003</v>
      </c>
      <c r="I3180" s="240">
        <v>14.069000000000001</v>
      </c>
      <c r="J3180" s="240">
        <v>0.112</v>
      </c>
    </row>
    <row r="3181" spans="2:10">
      <c r="B3181" s="240" t="s">
        <v>86</v>
      </c>
      <c r="C3181" s="240">
        <v>697</v>
      </c>
      <c r="D3181" s="240" t="s">
        <v>112</v>
      </c>
      <c r="E3181" s="240">
        <v>9.1300000000000008</v>
      </c>
      <c r="F3181" s="240">
        <v>10.34</v>
      </c>
      <c r="G3181" s="240">
        <v>4521.26</v>
      </c>
      <c r="H3181" s="240">
        <v>-28.332000000000001</v>
      </c>
      <c r="I3181" s="240">
        <v>15.034000000000001</v>
      </c>
      <c r="J3181" s="240">
        <v>9.9000000000000005E-2</v>
      </c>
    </row>
    <row r="3182" spans="2:10">
      <c r="B3182" s="240" t="s">
        <v>86</v>
      </c>
      <c r="C3182" s="240">
        <v>697</v>
      </c>
      <c r="D3182" s="240" t="s">
        <v>113</v>
      </c>
      <c r="E3182" s="240">
        <v>8.16</v>
      </c>
      <c r="F3182" s="240">
        <v>-5.74</v>
      </c>
      <c r="G3182" s="240">
        <v>4283.46</v>
      </c>
      <c r="H3182" s="240">
        <v>8.91</v>
      </c>
      <c r="I3182" s="240">
        <v>13.077</v>
      </c>
      <c r="J3182" s="240">
        <v>0.126</v>
      </c>
    </row>
    <row r="3183" spans="2:10">
      <c r="B3183" s="240" t="s">
        <v>86</v>
      </c>
      <c r="C3183" s="240">
        <v>697</v>
      </c>
      <c r="D3183" s="240" t="s">
        <v>114</v>
      </c>
      <c r="E3183" s="240">
        <v>9.67</v>
      </c>
      <c r="F3183" s="240">
        <v>10.87</v>
      </c>
      <c r="G3183" s="240">
        <v>4554.2</v>
      </c>
      <c r="H3183" s="240">
        <v>-29.373999999999999</v>
      </c>
      <c r="I3183" s="240">
        <v>16.026</v>
      </c>
      <c r="J3183" s="240">
        <v>8.5000000000000006E-2</v>
      </c>
    </row>
    <row r="3184" spans="2:10">
      <c r="B3184" s="240" t="s">
        <v>86</v>
      </c>
      <c r="C3184" s="240">
        <v>697</v>
      </c>
      <c r="D3184" s="240" t="s">
        <v>115</v>
      </c>
      <c r="E3184" s="240">
        <v>-3.27</v>
      </c>
      <c r="F3184" s="240">
        <v>-28.71</v>
      </c>
      <c r="G3184" s="240">
        <v>3279.33</v>
      </c>
      <c r="H3184" s="240">
        <v>64.602999999999994</v>
      </c>
      <c r="I3184" s="240">
        <v>-9.0109999999999992</v>
      </c>
      <c r="J3184" s="240">
        <v>0.113</v>
      </c>
    </row>
    <row r="3185" spans="2:10">
      <c r="B3185" s="240" t="s">
        <v>86</v>
      </c>
      <c r="C3185" s="240">
        <v>697</v>
      </c>
      <c r="D3185" s="240" t="s">
        <v>116</v>
      </c>
      <c r="E3185" s="240">
        <v>2.27</v>
      </c>
      <c r="F3185" s="240">
        <v>-28.19</v>
      </c>
      <c r="G3185" s="240">
        <v>3661.58</v>
      </c>
      <c r="H3185" s="240">
        <v>62.595999999999997</v>
      </c>
      <c r="I3185" s="240">
        <v>1.621</v>
      </c>
      <c r="J3185" s="240">
        <v>8.6999999999999994E-2</v>
      </c>
    </row>
    <row r="3186" spans="2:10">
      <c r="B3186" s="240" t="s">
        <v>86</v>
      </c>
      <c r="C3186" s="240">
        <v>697</v>
      </c>
      <c r="D3186" s="240" t="s">
        <v>117</v>
      </c>
      <c r="E3186" s="240">
        <v>-2.31</v>
      </c>
      <c r="F3186" s="240">
        <v>-27.78</v>
      </c>
      <c r="G3186" s="240">
        <v>3338.15</v>
      </c>
      <c r="H3186" s="240">
        <v>62.755000000000003</v>
      </c>
      <c r="I3186" s="240">
        <v>-7.2539999999999996</v>
      </c>
      <c r="J3186" s="240">
        <v>8.7999999999999995E-2</v>
      </c>
    </row>
    <row r="3187" spans="2:10">
      <c r="B3187" s="240" t="s">
        <v>86</v>
      </c>
      <c r="C3187" s="240">
        <v>697</v>
      </c>
      <c r="D3187" s="240" t="s">
        <v>118</v>
      </c>
      <c r="E3187" s="240">
        <v>1.32</v>
      </c>
      <c r="F3187" s="240">
        <v>-29.12</v>
      </c>
      <c r="G3187" s="240">
        <v>3602.76</v>
      </c>
      <c r="H3187" s="240">
        <v>64.442999999999998</v>
      </c>
      <c r="I3187" s="240">
        <v>-0.13600000000000001</v>
      </c>
      <c r="J3187" s="240">
        <v>0.112</v>
      </c>
    </row>
    <row r="3188" spans="2:10">
      <c r="B3188" s="240" t="s">
        <v>86</v>
      </c>
      <c r="C3188" s="240">
        <v>697</v>
      </c>
      <c r="D3188" s="240" t="s">
        <v>119</v>
      </c>
      <c r="E3188" s="240">
        <v>-5.0599999999999996</v>
      </c>
      <c r="F3188" s="240">
        <v>-30.46</v>
      </c>
      <c r="G3188" s="240">
        <v>3169.53</v>
      </c>
      <c r="H3188" s="240">
        <v>68.075999999999993</v>
      </c>
      <c r="I3188" s="240">
        <v>-12.318</v>
      </c>
      <c r="J3188" s="240">
        <v>0.16</v>
      </c>
    </row>
    <row r="3189" spans="2:10">
      <c r="B3189" s="240" t="s">
        <v>86</v>
      </c>
      <c r="C3189" s="240">
        <v>697</v>
      </c>
      <c r="D3189" s="240" t="s">
        <v>120</v>
      </c>
      <c r="E3189" s="240">
        <v>0.47</v>
      </c>
      <c r="F3189" s="240">
        <v>-29.94</v>
      </c>
      <c r="G3189" s="240">
        <v>3551.78</v>
      </c>
      <c r="H3189" s="240">
        <v>66.069000000000003</v>
      </c>
      <c r="I3189" s="240">
        <v>-1.6850000000000001</v>
      </c>
      <c r="J3189" s="240">
        <v>0.13400000000000001</v>
      </c>
    </row>
    <row r="3190" spans="2:10">
      <c r="B3190" s="240" t="s">
        <v>86</v>
      </c>
      <c r="C3190" s="240">
        <v>697</v>
      </c>
      <c r="D3190" s="240" t="s">
        <v>121</v>
      </c>
      <c r="E3190" s="240">
        <v>-4.1100000000000003</v>
      </c>
      <c r="F3190" s="240">
        <v>-29.53</v>
      </c>
      <c r="G3190" s="240">
        <v>3228.35</v>
      </c>
      <c r="H3190" s="240">
        <v>66.228999999999999</v>
      </c>
      <c r="I3190" s="240">
        <v>-10.561</v>
      </c>
      <c r="J3190" s="240">
        <v>0.13500000000000001</v>
      </c>
    </row>
    <row r="3191" spans="2:10">
      <c r="B3191" s="240" t="s">
        <v>86</v>
      </c>
      <c r="C3191" s="240">
        <v>697</v>
      </c>
      <c r="D3191" s="240" t="s">
        <v>122</v>
      </c>
      <c r="E3191" s="240">
        <v>-0.48</v>
      </c>
      <c r="F3191" s="240">
        <v>-30.87</v>
      </c>
      <c r="G3191" s="240">
        <v>3492.96</v>
      </c>
      <c r="H3191" s="240">
        <v>67.917000000000002</v>
      </c>
      <c r="I3191" s="240">
        <v>-3.4430000000000001</v>
      </c>
      <c r="J3191" s="240">
        <v>0.159</v>
      </c>
    </row>
    <row r="3192" spans="2:10">
      <c r="B3192" s="240" t="s">
        <v>86</v>
      </c>
      <c r="C3192" s="240">
        <v>697</v>
      </c>
      <c r="D3192" s="240" t="s">
        <v>123</v>
      </c>
      <c r="E3192" s="240">
        <v>-0.85</v>
      </c>
      <c r="F3192" s="240">
        <v>37.94</v>
      </c>
      <c r="G3192" s="240">
        <v>4103.3599999999997</v>
      </c>
      <c r="H3192" s="240">
        <v>-88.415999999999997</v>
      </c>
      <c r="I3192" s="240">
        <v>-3.972</v>
      </c>
      <c r="J3192" s="240">
        <v>4.5999999999999999E-2</v>
      </c>
    </row>
    <row r="3193" spans="2:10">
      <c r="B3193" s="240" t="s">
        <v>86</v>
      </c>
      <c r="C3193" s="240">
        <v>697</v>
      </c>
      <c r="D3193" s="240" t="s">
        <v>124</v>
      </c>
      <c r="E3193" s="240">
        <v>4.68</v>
      </c>
      <c r="F3193" s="240">
        <v>38.46</v>
      </c>
      <c r="G3193" s="240">
        <v>4485.6000000000004</v>
      </c>
      <c r="H3193" s="240">
        <v>-90.423000000000002</v>
      </c>
      <c r="I3193" s="240">
        <v>6.6609999999999996</v>
      </c>
      <c r="J3193" s="240">
        <v>1.9E-2</v>
      </c>
    </row>
    <row r="3194" spans="2:10">
      <c r="B3194" s="240" t="s">
        <v>86</v>
      </c>
      <c r="C3194" s="240">
        <v>697</v>
      </c>
      <c r="D3194" s="240" t="s">
        <v>125</v>
      </c>
      <c r="E3194" s="240">
        <v>0.1</v>
      </c>
      <c r="F3194" s="240">
        <v>38.869999999999997</v>
      </c>
      <c r="G3194" s="240">
        <v>4162.18</v>
      </c>
      <c r="H3194" s="240">
        <v>-90.263999999999996</v>
      </c>
      <c r="I3194" s="240">
        <v>-2.2149999999999999</v>
      </c>
      <c r="J3194" s="240">
        <v>0.02</v>
      </c>
    </row>
    <row r="3195" spans="2:10">
      <c r="B3195" s="240" t="s">
        <v>86</v>
      </c>
      <c r="C3195" s="240">
        <v>697</v>
      </c>
      <c r="D3195" s="240" t="s">
        <v>126</v>
      </c>
      <c r="E3195" s="240">
        <v>3.73</v>
      </c>
      <c r="F3195" s="240">
        <v>37.53</v>
      </c>
      <c r="G3195" s="240">
        <v>4426.78</v>
      </c>
      <c r="H3195" s="240">
        <v>-88.575999999999993</v>
      </c>
      <c r="I3195" s="240">
        <v>4.9029999999999996</v>
      </c>
      <c r="J3195" s="240">
        <v>4.4999999999999998E-2</v>
      </c>
    </row>
    <row r="3196" spans="2:10">
      <c r="B3196" s="240" t="s">
        <v>86</v>
      </c>
      <c r="C3196" s="240">
        <v>697</v>
      </c>
      <c r="D3196" s="240" t="s">
        <v>127</v>
      </c>
      <c r="E3196" s="240">
        <v>0.94</v>
      </c>
      <c r="F3196" s="240">
        <v>39.69</v>
      </c>
      <c r="G3196" s="240">
        <v>4213.1499999999996</v>
      </c>
      <c r="H3196" s="240">
        <v>-91.89</v>
      </c>
      <c r="I3196" s="240">
        <v>-0.66500000000000004</v>
      </c>
      <c r="J3196" s="240">
        <v>-2E-3</v>
      </c>
    </row>
    <row r="3197" spans="2:10">
      <c r="B3197" s="240" t="s">
        <v>86</v>
      </c>
      <c r="C3197" s="240">
        <v>697</v>
      </c>
      <c r="D3197" s="240" t="s">
        <v>128</v>
      </c>
      <c r="E3197" s="240">
        <v>6.48</v>
      </c>
      <c r="F3197" s="240">
        <v>40.21</v>
      </c>
      <c r="G3197" s="240">
        <v>4595.3999999999996</v>
      </c>
      <c r="H3197" s="240">
        <v>-93.897000000000006</v>
      </c>
      <c r="I3197" s="240">
        <v>9.9670000000000005</v>
      </c>
      <c r="J3197" s="240">
        <v>-2.8000000000000001E-2</v>
      </c>
    </row>
    <row r="3198" spans="2:10">
      <c r="B3198" s="240" t="s">
        <v>86</v>
      </c>
      <c r="C3198" s="240">
        <v>697</v>
      </c>
      <c r="D3198" s="240" t="s">
        <v>129</v>
      </c>
      <c r="E3198" s="240">
        <v>1.89</v>
      </c>
      <c r="F3198" s="240">
        <v>40.619999999999997</v>
      </c>
      <c r="G3198" s="240">
        <v>4271.97</v>
      </c>
      <c r="H3198" s="240">
        <v>-93.736999999999995</v>
      </c>
      <c r="I3198" s="240">
        <v>1.0920000000000001</v>
      </c>
      <c r="J3198" s="240">
        <v>-2.7E-2</v>
      </c>
    </row>
    <row r="3199" spans="2:10">
      <c r="B3199" s="240" t="s">
        <v>86</v>
      </c>
      <c r="C3199" s="240">
        <v>697</v>
      </c>
      <c r="D3199" s="240" t="s">
        <v>130</v>
      </c>
      <c r="E3199" s="240">
        <v>5.52</v>
      </c>
      <c r="F3199" s="240">
        <v>39.28</v>
      </c>
      <c r="G3199" s="240">
        <v>4536.58</v>
      </c>
      <c r="H3199" s="240">
        <v>-92.049000000000007</v>
      </c>
      <c r="I3199" s="240">
        <v>8.2100000000000009</v>
      </c>
      <c r="J3199" s="240">
        <v>-3.0000000000000001E-3</v>
      </c>
    </row>
    <row r="3200" spans="2:10">
      <c r="B3200" s="240" t="s">
        <v>86</v>
      </c>
      <c r="C3200" s="240">
        <v>697</v>
      </c>
      <c r="D3200" s="240" t="s">
        <v>131</v>
      </c>
      <c r="E3200" s="240">
        <v>-8.73</v>
      </c>
      <c r="F3200" s="240">
        <v>-3.77</v>
      </c>
      <c r="G3200" s="240">
        <v>3142.96</v>
      </c>
      <c r="H3200" s="240">
        <v>8.5350000000000001</v>
      </c>
      <c r="I3200" s="240">
        <v>-19.379000000000001</v>
      </c>
      <c r="J3200" s="240">
        <v>0.11600000000000001</v>
      </c>
    </row>
    <row r="3201" spans="2:10">
      <c r="B3201" s="240" t="s">
        <v>86</v>
      </c>
      <c r="C3201" s="240">
        <v>697</v>
      </c>
      <c r="D3201" s="240" t="s">
        <v>132</v>
      </c>
      <c r="E3201" s="240">
        <v>-8.3000000000000007</v>
      </c>
      <c r="F3201" s="240">
        <v>11.78</v>
      </c>
      <c r="G3201" s="240">
        <v>3347.82</v>
      </c>
      <c r="H3201" s="240">
        <v>-27.664999999999999</v>
      </c>
      <c r="I3201" s="240">
        <v>-18.414000000000001</v>
      </c>
      <c r="J3201" s="240">
        <v>0.10299999999999999</v>
      </c>
    </row>
    <row r="3202" spans="2:10">
      <c r="B3202" s="240" t="s">
        <v>86</v>
      </c>
      <c r="C3202" s="240">
        <v>697</v>
      </c>
      <c r="D3202" s="240" t="s">
        <v>133</v>
      </c>
      <c r="E3202" s="240">
        <v>-9.27</v>
      </c>
      <c r="F3202" s="240">
        <v>-4.3</v>
      </c>
      <c r="G3202" s="240">
        <v>3110.02</v>
      </c>
      <c r="H3202" s="240">
        <v>9.577</v>
      </c>
      <c r="I3202" s="240">
        <v>-20.370999999999999</v>
      </c>
      <c r="J3202" s="240">
        <v>0.13</v>
      </c>
    </row>
    <row r="3203" spans="2:10">
      <c r="B3203" s="240" t="s">
        <v>86</v>
      </c>
      <c r="C3203" s="240">
        <v>697</v>
      </c>
      <c r="D3203" s="240" t="s">
        <v>134</v>
      </c>
      <c r="E3203" s="240">
        <v>-7.76</v>
      </c>
      <c r="F3203" s="240">
        <v>12.31</v>
      </c>
      <c r="G3203" s="240">
        <v>3380.76</v>
      </c>
      <c r="H3203" s="240">
        <v>-28.707000000000001</v>
      </c>
      <c r="I3203" s="240">
        <v>-17.422000000000001</v>
      </c>
      <c r="J3203" s="240">
        <v>8.8999999999999996E-2</v>
      </c>
    </row>
    <row r="3204" spans="2:10">
      <c r="B3204" s="240" t="s">
        <v>86</v>
      </c>
      <c r="C3204" s="240">
        <v>697</v>
      </c>
      <c r="D3204" s="240" t="s">
        <v>135</v>
      </c>
      <c r="E3204" s="240">
        <v>-5.56</v>
      </c>
      <c r="F3204" s="240">
        <v>-0.68</v>
      </c>
      <c r="G3204" s="240">
        <v>3339.02</v>
      </c>
      <c r="H3204" s="240">
        <v>2.3769999999999998</v>
      </c>
      <c r="I3204" s="240">
        <v>-13.521000000000001</v>
      </c>
      <c r="J3204" s="240">
        <v>3.3000000000000002E-2</v>
      </c>
    </row>
    <row r="3205" spans="2:10">
      <c r="B3205" s="240" t="s">
        <v>86</v>
      </c>
      <c r="C3205" s="240">
        <v>697</v>
      </c>
      <c r="D3205" s="240" t="s">
        <v>136</v>
      </c>
      <c r="E3205" s="240">
        <v>-5.13</v>
      </c>
      <c r="F3205" s="240">
        <v>14.88</v>
      </c>
      <c r="G3205" s="240">
        <v>3543.88</v>
      </c>
      <c r="H3205" s="240">
        <v>-33.823999999999998</v>
      </c>
      <c r="I3205" s="240">
        <v>-12.557</v>
      </c>
      <c r="J3205" s="240">
        <v>1.9E-2</v>
      </c>
    </row>
    <row r="3206" spans="2:10">
      <c r="B3206" s="240" t="s">
        <v>86</v>
      </c>
      <c r="C3206" s="240">
        <v>697</v>
      </c>
      <c r="D3206" s="240" t="s">
        <v>137</v>
      </c>
      <c r="E3206" s="240">
        <v>-6.09</v>
      </c>
      <c r="F3206" s="240">
        <v>-1.2</v>
      </c>
      <c r="G3206" s="240">
        <v>3306.08</v>
      </c>
      <c r="H3206" s="240">
        <v>3.419</v>
      </c>
      <c r="I3206" s="240">
        <v>-14.513</v>
      </c>
      <c r="J3206" s="240">
        <v>4.7E-2</v>
      </c>
    </row>
    <row r="3207" spans="2:10">
      <c r="B3207" s="240" t="s">
        <v>86</v>
      </c>
      <c r="C3207" s="240">
        <v>697</v>
      </c>
      <c r="D3207" s="240" t="s">
        <v>138</v>
      </c>
      <c r="E3207" s="240">
        <v>-4.59</v>
      </c>
      <c r="F3207" s="240">
        <v>15.4</v>
      </c>
      <c r="G3207" s="240">
        <v>3576.82</v>
      </c>
      <c r="H3207" s="240">
        <v>-34.866</v>
      </c>
      <c r="I3207" s="240">
        <v>-11.565</v>
      </c>
      <c r="J3207" s="240">
        <v>5.0000000000000001E-3</v>
      </c>
    </row>
    <row r="3208" spans="2:10">
      <c r="B3208" s="240" t="s">
        <v>86</v>
      </c>
      <c r="C3208" s="240">
        <v>697</v>
      </c>
      <c r="D3208" s="240" t="s">
        <v>139</v>
      </c>
      <c r="E3208" s="240">
        <v>-2.78</v>
      </c>
      <c r="F3208" s="240">
        <v>-21.31</v>
      </c>
      <c r="G3208" s="240">
        <v>3349.9</v>
      </c>
      <c r="H3208" s="240">
        <v>48.427</v>
      </c>
      <c r="I3208" s="240">
        <v>-8.0990000000000002</v>
      </c>
      <c r="J3208" s="240">
        <v>0.10100000000000001</v>
      </c>
    </row>
    <row r="3209" spans="2:10">
      <c r="B3209" s="240" t="s">
        <v>86</v>
      </c>
      <c r="C3209" s="240">
        <v>697</v>
      </c>
      <c r="D3209" s="240" t="s">
        <v>140</v>
      </c>
      <c r="E3209" s="240">
        <v>2.76</v>
      </c>
      <c r="F3209" s="240">
        <v>-20.79</v>
      </c>
      <c r="G3209" s="240">
        <v>3732.15</v>
      </c>
      <c r="H3209" s="240">
        <v>46.42</v>
      </c>
      <c r="I3209" s="240">
        <v>2.5329999999999999</v>
      </c>
      <c r="J3209" s="240">
        <v>7.4999999999999997E-2</v>
      </c>
    </row>
    <row r="3210" spans="2:10">
      <c r="B3210" s="240" t="s">
        <v>86</v>
      </c>
      <c r="C3210" s="240">
        <v>697</v>
      </c>
      <c r="D3210" s="240" t="s">
        <v>141</v>
      </c>
      <c r="E3210" s="240">
        <v>-1.82</v>
      </c>
      <c r="F3210" s="240">
        <v>-20.38</v>
      </c>
      <c r="G3210" s="240">
        <v>3408.72</v>
      </c>
      <c r="H3210" s="240">
        <v>46.58</v>
      </c>
      <c r="I3210" s="240">
        <v>-6.3419999999999996</v>
      </c>
      <c r="J3210" s="240">
        <v>7.5999999999999998E-2</v>
      </c>
    </row>
    <row r="3211" spans="2:10">
      <c r="B3211" s="240" t="s">
        <v>86</v>
      </c>
      <c r="C3211" s="240">
        <v>697</v>
      </c>
      <c r="D3211" s="240" t="s">
        <v>142</v>
      </c>
      <c r="E3211" s="240">
        <v>1.81</v>
      </c>
      <c r="F3211" s="240">
        <v>-21.72</v>
      </c>
      <c r="G3211" s="240">
        <v>3673.33</v>
      </c>
      <c r="H3211" s="240">
        <v>48.268000000000001</v>
      </c>
      <c r="I3211" s="240">
        <v>0.77600000000000002</v>
      </c>
      <c r="J3211" s="240">
        <v>0.1</v>
      </c>
    </row>
    <row r="3212" spans="2:10">
      <c r="B3212" s="240" t="s">
        <v>86</v>
      </c>
      <c r="C3212" s="240">
        <v>697</v>
      </c>
      <c r="D3212" s="240" t="s">
        <v>143</v>
      </c>
      <c r="E3212" s="240">
        <v>-4.57</v>
      </c>
      <c r="F3212" s="240">
        <v>-23.06</v>
      </c>
      <c r="G3212" s="240">
        <v>3240.11</v>
      </c>
      <c r="H3212" s="240">
        <v>51.901000000000003</v>
      </c>
      <c r="I3212" s="240">
        <v>-11.406000000000001</v>
      </c>
      <c r="J3212" s="240">
        <v>0.14799999999999999</v>
      </c>
    </row>
    <row r="3213" spans="2:10">
      <c r="B3213" s="240" t="s">
        <v>86</v>
      </c>
      <c r="C3213" s="240">
        <v>697</v>
      </c>
      <c r="D3213" s="240" t="s">
        <v>144</v>
      </c>
      <c r="E3213" s="240">
        <v>0.96</v>
      </c>
      <c r="F3213" s="240">
        <v>-22.54</v>
      </c>
      <c r="G3213" s="240">
        <v>3622.35</v>
      </c>
      <c r="H3213" s="240">
        <v>49.893000000000001</v>
      </c>
      <c r="I3213" s="240">
        <v>-0.77300000000000002</v>
      </c>
      <c r="J3213" s="240">
        <v>0.122</v>
      </c>
    </row>
    <row r="3214" spans="2:10">
      <c r="B3214" s="240" t="s">
        <v>86</v>
      </c>
      <c r="C3214" s="240">
        <v>697</v>
      </c>
      <c r="D3214" s="240" t="s">
        <v>145</v>
      </c>
      <c r="E3214" s="240">
        <v>-3.62</v>
      </c>
      <c r="F3214" s="240">
        <v>-22.13</v>
      </c>
      <c r="G3214" s="240">
        <v>3298.92</v>
      </c>
      <c r="H3214" s="240">
        <v>50.052999999999997</v>
      </c>
      <c r="I3214" s="240">
        <v>-9.6489999999999991</v>
      </c>
      <c r="J3214" s="240">
        <v>0.123</v>
      </c>
    </row>
    <row r="3215" spans="2:10">
      <c r="B3215" s="240" t="s">
        <v>86</v>
      </c>
      <c r="C3215" s="240">
        <v>697</v>
      </c>
      <c r="D3215" s="240" t="s">
        <v>146</v>
      </c>
      <c r="E3215" s="240">
        <v>0.01</v>
      </c>
      <c r="F3215" s="240">
        <v>-23.46</v>
      </c>
      <c r="G3215" s="240">
        <v>3563.53</v>
      </c>
      <c r="H3215" s="240">
        <v>51.741</v>
      </c>
      <c r="I3215" s="240">
        <v>-2.5299999999999998</v>
      </c>
      <c r="J3215" s="240">
        <v>0.14699999999999999</v>
      </c>
    </row>
    <row r="3216" spans="2:10">
      <c r="B3216" s="240" t="s">
        <v>86</v>
      </c>
      <c r="C3216" s="240">
        <v>697</v>
      </c>
      <c r="D3216" s="240" t="s">
        <v>147</v>
      </c>
      <c r="E3216" s="240">
        <v>-1.9</v>
      </c>
      <c r="F3216" s="240">
        <v>6.9</v>
      </c>
      <c r="G3216" s="240">
        <v>5780.75</v>
      </c>
      <c r="H3216" s="240">
        <v>-17.478999999999999</v>
      </c>
      <c r="I3216" s="240">
        <v>-7.3940000000000001</v>
      </c>
      <c r="J3216" s="240">
        <v>0.10100000000000001</v>
      </c>
    </row>
    <row r="3217" spans="2:10">
      <c r="B3217" s="240" t="s">
        <v>86</v>
      </c>
      <c r="C3217" s="240">
        <v>697</v>
      </c>
      <c r="D3217" s="240" t="s">
        <v>148</v>
      </c>
      <c r="E3217" s="240">
        <v>4.66</v>
      </c>
      <c r="F3217" s="240">
        <v>6.62</v>
      </c>
      <c r="G3217" s="240">
        <v>6073.65</v>
      </c>
      <c r="H3217" s="240">
        <v>-17.864000000000001</v>
      </c>
      <c r="I3217" s="240">
        <v>4.3739999999999997</v>
      </c>
      <c r="J3217" s="240">
        <v>9.9000000000000005E-2</v>
      </c>
    </row>
    <row r="3218" spans="2:10">
      <c r="B3218" s="240" t="s">
        <v>86</v>
      </c>
      <c r="C3218" s="240">
        <v>697</v>
      </c>
      <c r="D3218" s="240" t="s">
        <v>149</v>
      </c>
      <c r="E3218" s="240">
        <v>0.63</v>
      </c>
      <c r="F3218" s="240">
        <v>-4.5199999999999996</v>
      </c>
      <c r="G3218" s="240">
        <v>5818.47</v>
      </c>
      <c r="H3218" s="240">
        <v>7.0289999999999999</v>
      </c>
      <c r="I3218" s="240">
        <v>-2.9049999999999998</v>
      </c>
      <c r="J3218" s="240">
        <v>0.11799999999999999</v>
      </c>
    </row>
    <row r="3219" spans="2:10">
      <c r="B3219" s="240" t="s">
        <v>86</v>
      </c>
      <c r="C3219" s="240">
        <v>697</v>
      </c>
      <c r="D3219" s="240" t="s">
        <v>150</v>
      </c>
      <c r="E3219" s="240">
        <v>2.13</v>
      </c>
      <c r="F3219" s="240">
        <v>18.04</v>
      </c>
      <c r="G3219" s="240">
        <v>6035.93</v>
      </c>
      <c r="H3219" s="240">
        <v>-42.372999999999998</v>
      </c>
      <c r="I3219" s="240">
        <v>-0.11600000000000001</v>
      </c>
      <c r="J3219" s="240">
        <v>8.2000000000000003E-2</v>
      </c>
    </row>
    <row r="3220" spans="2:10">
      <c r="B3220" s="240" t="s">
        <v>86</v>
      </c>
      <c r="C3220" s="240">
        <v>697</v>
      </c>
      <c r="D3220" s="240" t="s">
        <v>151</v>
      </c>
      <c r="E3220" s="240">
        <v>14.66</v>
      </c>
      <c r="F3220" s="240">
        <v>20.07</v>
      </c>
      <c r="G3220" s="240">
        <v>4507</v>
      </c>
      <c r="H3220" s="240">
        <v>18.13</v>
      </c>
      <c r="I3220" s="240">
        <v>23.173999999999999</v>
      </c>
      <c r="J3220" s="240">
        <v>0.189</v>
      </c>
    </row>
    <row r="3221" spans="2:10">
      <c r="B3221" s="240" t="s">
        <v>86</v>
      </c>
      <c r="C3221" s="240">
        <v>697</v>
      </c>
      <c r="D3221" s="240" t="s">
        <v>152</v>
      </c>
      <c r="E3221" s="240">
        <v>-13.24</v>
      </c>
      <c r="F3221" s="240">
        <v>-10.32</v>
      </c>
      <c r="G3221" s="240">
        <v>3257.93</v>
      </c>
      <c r="H3221" s="240">
        <v>-43.95</v>
      </c>
      <c r="I3221" s="240">
        <v>-25.524000000000001</v>
      </c>
      <c r="J3221" s="240">
        <v>-5.7000000000000002E-2</v>
      </c>
    </row>
    <row r="3222" spans="2:10">
      <c r="B3222" s="240" t="s">
        <v>86</v>
      </c>
      <c r="C3222" s="240">
        <v>697</v>
      </c>
      <c r="D3222" s="240" t="s">
        <v>153</v>
      </c>
      <c r="E3222" s="240">
        <v>10.89</v>
      </c>
      <c r="F3222" s="240">
        <v>39.4</v>
      </c>
      <c r="G3222" s="240">
        <v>4490.6499999999996</v>
      </c>
      <c r="H3222" s="240">
        <v>58.984999999999999</v>
      </c>
      <c r="I3222" s="240">
        <v>16.594000000000001</v>
      </c>
      <c r="J3222" s="240">
        <v>0.20300000000000001</v>
      </c>
    </row>
    <row r="3223" spans="2:10">
      <c r="B3223" s="240" t="s">
        <v>86</v>
      </c>
      <c r="C3223" s="240">
        <v>697</v>
      </c>
      <c r="D3223" s="240" t="s">
        <v>154</v>
      </c>
      <c r="E3223" s="240">
        <v>-9.4700000000000006</v>
      </c>
      <c r="F3223" s="240">
        <v>-29.65</v>
      </c>
      <c r="G3223" s="240">
        <v>3274.28</v>
      </c>
      <c r="H3223" s="240">
        <v>-84.805000000000007</v>
      </c>
      <c r="I3223" s="240">
        <v>-18.943999999999999</v>
      </c>
      <c r="J3223" s="240">
        <v>-7.0000000000000007E-2</v>
      </c>
    </row>
    <row r="3224" spans="2:10">
      <c r="B3224" s="240" t="s">
        <v>86</v>
      </c>
      <c r="C3224" s="240">
        <v>697</v>
      </c>
      <c r="D3224" s="240" t="s">
        <v>155</v>
      </c>
      <c r="E3224" s="240">
        <v>31.57</v>
      </c>
      <c r="F3224" s="240">
        <v>42</v>
      </c>
      <c r="G3224" s="240">
        <v>5103.28</v>
      </c>
      <c r="H3224" s="240">
        <v>62.164999999999999</v>
      </c>
      <c r="I3224" s="240">
        <v>52.012</v>
      </c>
      <c r="J3224" s="240">
        <v>0.374</v>
      </c>
    </row>
    <row r="3225" spans="2:10">
      <c r="B3225" s="240" t="s">
        <v>86</v>
      </c>
      <c r="C3225" s="240">
        <v>697</v>
      </c>
      <c r="D3225" s="240" t="s">
        <v>156</v>
      </c>
      <c r="E3225" s="240">
        <v>-30.15</v>
      </c>
      <c r="F3225" s="240">
        <v>-32.25</v>
      </c>
      <c r="G3225" s="240">
        <v>2661.65</v>
      </c>
      <c r="H3225" s="240">
        <v>-87.984999999999999</v>
      </c>
      <c r="I3225" s="240">
        <v>-54.362000000000002</v>
      </c>
      <c r="J3225" s="240">
        <v>-0.24199999999999999</v>
      </c>
    </row>
    <row r="3226" spans="2:10">
      <c r="B3226" s="240" t="s">
        <v>86</v>
      </c>
      <c r="C3226" s="240">
        <v>697</v>
      </c>
      <c r="D3226" s="240" t="s">
        <v>157</v>
      </c>
      <c r="E3226" s="240">
        <v>21.33</v>
      </c>
      <c r="F3226" s="240">
        <v>87.3</v>
      </c>
      <c r="G3226" s="240">
        <v>4972.34</v>
      </c>
      <c r="H3226" s="240">
        <v>156.65899999999999</v>
      </c>
      <c r="I3226" s="240">
        <v>34.18</v>
      </c>
      <c r="J3226" s="240">
        <v>0.39900000000000002</v>
      </c>
    </row>
    <row r="3227" spans="2:10">
      <c r="B3227" s="240" t="s">
        <v>86</v>
      </c>
      <c r="C3227" s="240">
        <v>697</v>
      </c>
      <c r="D3227" s="240" t="s">
        <v>158</v>
      </c>
      <c r="E3227" s="240">
        <v>-19.920000000000002</v>
      </c>
      <c r="F3227" s="240">
        <v>-77.55</v>
      </c>
      <c r="G3227" s="240">
        <v>2792.59</v>
      </c>
      <c r="H3227" s="240">
        <v>-182.48</v>
      </c>
      <c r="I3227" s="240">
        <v>-36.530999999999999</v>
      </c>
      <c r="J3227" s="240">
        <v>-0.26700000000000002</v>
      </c>
    </row>
    <row r="3228" spans="2:10">
      <c r="B3228" s="240" t="s">
        <v>86</v>
      </c>
      <c r="C3228" s="240">
        <v>699</v>
      </c>
      <c r="D3228" s="240" t="s">
        <v>87</v>
      </c>
      <c r="E3228" s="240">
        <v>-55.57</v>
      </c>
      <c r="F3228" s="240">
        <v>-0.1</v>
      </c>
      <c r="G3228" s="240">
        <v>-41.58</v>
      </c>
      <c r="H3228" s="240">
        <v>1E-3</v>
      </c>
      <c r="I3228" s="240">
        <v>-14.231</v>
      </c>
      <c r="J3228" s="240">
        <v>6.0000000000000001E-3</v>
      </c>
    </row>
    <row r="3229" spans="2:10">
      <c r="B3229" s="240" t="s">
        <v>86</v>
      </c>
      <c r="C3229" s="240">
        <v>699</v>
      </c>
      <c r="D3229" s="240" t="s">
        <v>88</v>
      </c>
      <c r="E3229" s="240">
        <v>-8.8800000000000008</v>
      </c>
      <c r="F3229" s="240">
        <v>-0.64</v>
      </c>
      <c r="G3229" s="240">
        <v>-23.56</v>
      </c>
      <c r="H3229" s="240">
        <v>1.5549999999999999</v>
      </c>
      <c r="I3229" s="240">
        <v>-2.1080000000000001</v>
      </c>
      <c r="J3229" s="240">
        <v>-5.8000000000000003E-2</v>
      </c>
    </row>
    <row r="3230" spans="2:10">
      <c r="B3230" s="240" t="s">
        <v>86</v>
      </c>
      <c r="C3230" s="240">
        <v>699</v>
      </c>
      <c r="D3230" s="240" t="s">
        <v>89</v>
      </c>
      <c r="E3230" s="240">
        <v>-33.909999999999997</v>
      </c>
      <c r="F3230" s="240">
        <v>0.11</v>
      </c>
      <c r="G3230" s="240">
        <v>-14.95</v>
      </c>
      <c r="H3230" s="240">
        <v>-1.7000000000000001E-2</v>
      </c>
      <c r="I3230" s="240">
        <v>-8.7880000000000003</v>
      </c>
      <c r="J3230" s="240">
        <v>1.4999999999999999E-2</v>
      </c>
    </row>
    <row r="3231" spans="2:10">
      <c r="B3231" s="240" t="s">
        <v>86</v>
      </c>
      <c r="C3231" s="240">
        <v>699</v>
      </c>
      <c r="D3231" s="240" t="s">
        <v>90</v>
      </c>
      <c r="E3231" s="240">
        <v>-21.1</v>
      </c>
      <c r="F3231" s="240">
        <v>-0.75</v>
      </c>
      <c r="G3231" s="240">
        <v>-38.78</v>
      </c>
      <c r="H3231" s="240">
        <v>1.5660000000000001</v>
      </c>
      <c r="I3231" s="240">
        <v>-5.1820000000000004</v>
      </c>
      <c r="J3231" s="240">
        <v>-6.3E-2</v>
      </c>
    </row>
    <row r="3232" spans="2:10">
      <c r="B3232" s="240" t="s">
        <v>86</v>
      </c>
      <c r="C3232" s="240">
        <v>699</v>
      </c>
      <c r="D3232" s="240" t="s">
        <v>12</v>
      </c>
      <c r="E3232" s="240">
        <v>-35120.550000000003</v>
      </c>
      <c r="F3232" s="240">
        <v>-16.77</v>
      </c>
      <c r="G3232" s="240">
        <v>-44833.4</v>
      </c>
      <c r="H3232" s="240">
        <v>0.70199999999999996</v>
      </c>
      <c r="I3232" s="240">
        <v>-8937.3700000000008</v>
      </c>
      <c r="J3232" s="240">
        <v>4.4370000000000003</v>
      </c>
    </row>
    <row r="3233" spans="2:10">
      <c r="B3233" s="240" t="s">
        <v>86</v>
      </c>
      <c r="C3233" s="240">
        <v>699</v>
      </c>
      <c r="D3233" s="240" t="s">
        <v>13</v>
      </c>
      <c r="E3233" s="240">
        <v>-4986.9399999999996</v>
      </c>
      <c r="F3233" s="240">
        <v>-449.01</v>
      </c>
      <c r="G3233" s="240">
        <v>-13238.74</v>
      </c>
      <c r="H3233" s="240">
        <v>1111.6120000000001</v>
      </c>
      <c r="I3233" s="240">
        <v>-1183.0630000000001</v>
      </c>
      <c r="J3233" s="240">
        <v>-48.744</v>
      </c>
    </row>
    <row r="3234" spans="2:10">
      <c r="B3234" s="240" t="s">
        <v>86</v>
      </c>
      <c r="C3234" s="240">
        <v>699</v>
      </c>
      <c r="D3234" s="240" t="s">
        <v>14</v>
      </c>
      <c r="E3234" s="240">
        <v>4527.83</v>
      </c>
      <c r="F3234" s="240">
        <v>40.630000000000003</v>
      </c>
      <c r="G3234" s="240">
        <v>7597.96</v>
      </c>
      <c r="H3234" s="240">
        <v>-3.6920000000000002</v>
      </c>
      <c r="I3234" s="240">
        <v>1131.201</v>
      </c>
      <c r="J3234" s="240">
        <v>1.9390000000000001</v>
      </c>
    </row>
    <row r="3235" spans="2:10">
      <c r="B3235" s="240" t="s">
        <v>86</v>
      </c>
      <c r="C3235" s="240">
        <v>699</v>
      </c>
      <c r="D3235" s="240" t="s">
        <v>91</v>
      </c>
      <c r="E3235" s="240">
        <v>61.13</v>
      </c>
      <c r="F3235" s="240">
        <v>0.23</v>
      </c>
      <c r="G3235" s="240">
        <v>168.69</v>
      </c>
      <c r="H3235" s="240">
        <v>0.217</v>
      </c>
      <c r="I3235" s="240">
        <v>15.263999999999999</v>
      </c>
      <c r="J3235" s="240">
        <v>1.6E-2</v>
      </c>
    </row>
    <row r="3236" spans="2:10">
      <c r="B3236" s="240" t="s">
        <v>86</v>
      </c>
      <c r="C3236" s="240">
        <v>699</v>
      </c>
      <c r="D3236" s="240" t="s">
        <v>92</v>
      </c>
      <c r="E3236" s="240">
        <v>34.380000000000003</v>
      </c>
      <c r="F3236" s="240">
        <v>0.86</v>
      </c>
      <c r="G3236" s="240">
        <v>85.62</v>
      </c>
      <c r="H3236" s="240">
        <v>1.69</v>
      </c>
      <c r="I3236" s="240">
        <v>8.4380000000000006</v>
      </c>
      <c r="J3236" s="240">
        <v>6.3E-2</v>
      </c>
    </row>
    <row r="3237" spans="2:10">
      <c r="B3237" s="240" t="s">
        <v>86</v>
      </c>
      <c r="C3237" s="240">
        <v>699</v>
      </c>
      <c r="D3237" s="240" t="s">
        <v>93</v>
      </c>
      <c r="E3237" s="240">
        <v>160.22999999999999</v>
      </c>
      <c r="F3237" s="240">
        <v>0.6</v>
      </c>
      <c r="G3237" s="240">
        <v>452.5</v>
      </c>
      <c r="H3237" s="240">
        <v>0.54200000000000004</v>
      </c>
      <c r="I3237" s="240">
        <v>39.968000000000004</v>
      </c>
      <c r="J3237" s="240">
        <v>0.04</v>
      </c>
    </row>
    <row r="3238" spans="2:10">
      <c r="B3238" s="240" t="s">
        <v>86</v>
      </c>
      <c r="C3238" s="240">
        <v>699</v>
      </c>
      <c r="D3238" s="240" t="s">
        <v>94</v>
      </c>
      <c r="E3238" s="240">
        <v>85.53</v>
      </c>
      <c r="F3238" s="240">
        <v>2.0299999999999998</v>
      </c>
      <c r="G3238" s="240">
        <v>222.48</v>
      </c>
      <c r="H3238" s="240">
        <v>3.9540000000000002</v>
      </c>
      <c r="I3238" s="240">
        <v>20.97</v>
      </c>
      <c r="J3238" s="240">
        <v>0.15</v>
      </c>
    </row>
    <row r="3239" spans="2:10">
      <c r="B3239" s="240" t="s">
        <v>86</v>
      </c>
      <c r="C3239" s="240">
        <v>699</v>
      </c>
      <c r="D3239" s="240" t="s">
        <v>95</v>
      </c>
      <c r="E3239" s="240">
        <v>-7.71</v>
      </c>
      <c r="F3239" s="240">
        <v>0.34</v>
      </c>
      <c r="G3239" s="240">
        <v>878.4</v>
      </c>
      <c r="H3239" s="240">
        <v>-1.4410000000000001</v>
      </c>
      <c r="I3239" s="240">
        <v>-1.353</v>
      </c>
      <c r="J3239" s="240">
        <v>0.41599999999999998</v>
      </c>
    </row>
    <row r="3240" spans="2:10">
      <c r="B3240" s="240" t="s">
        <v>86</v>
      </c>
      <c r="C3240" s="240">
        <v>699</v>
      </c>
      <c r="D3240" s="240" t="s">
        <v>96</v>
      </c>
      <c r="E3240" s="240">
        <v>-7.71</v>
      </c>
      <c r="F3240" s="240">
        <v>0.34</v>
      </c>
      <c r="G3240" s="240">
        <v>878.4</v>
      </c>
      <c r="H3240" s="240">
        <v>-1.4410000000000001</v>
      </c>
      <c r="I3240" s="240">
        <v>-1.353</v>
      </c>
      <c r="J3240" s="240">
        <v>0.41599999999999998</v>
      </c>
    </row>
    <row r="3241" spans="2:10">
      <c r="B3241" s="240" t="s">
        <v>86</v>
      </c>
      <c r="C3241" s="240">
        <v>699</v>
      </c>
      <c r="D3241" s="240" t="s">
        <v>97</v>
      </c>
      <c r="E3241" s="240">
        <v>-12.06</v>
      </c>
      <c r="F3241" s="240">
        <v>0</v>
      </c>
      <c r="G3241" s="240">
        <v>-18.71</v>
      </c>
      <c r="H3241" s="240">
        <v>0</v>
      </c>
      <c r="I3241" s="240">
        <v>-3.0609999999999999</v>
      </c>
      <c r="J3241" s="240">
        <v>2E-3</v>
      </c>
    </row>
    <row r="3242" spans="2:10">
      <c r="B3242" s="240" t="s">
        <v>86</v>
      </c>
      <c r="C3242" s="240">
        <v>699</v>
      </c>
      <c r="D3242" s="240" t="s">
        <v>98</v>
      </c>
      <c r="E3242" s="240">
        <v>-4</v>
      </c>
      <c r="F3242" s="240">
        <v>-0.22</v>
      </c>
      <c r="G3242" s="240">
        <v>-9.43</v>
      </c>
      <c r="H3242" s="240">
        <v>0.40600000000000003</v>
      </c>
      <c r="I3242" s="240">
        <v>-0.97399999999999998</v>
      </c>
      <c r="J3242" s="240">
        <v>-1.2999999999999999E-2</v>
      </c>
    </row>
    <row r="3243" spans="2:10">
      <c r="B3243" s="240" t="s">
        <v>86</v>
      </c>
      <c r="C3243" s="240">
        <v>699</v>
      </c>
      <c r="D3243" s="240" t="s">
        <v>99</v>
      </c>
      <c r="E3243" s="240">
        <v>-78</v>
      </c>
      <c r="F3243" s="240">
        <v>0.05</v>
      </c>
      <c r="G3243" s="240">
        <v>811.05</v>
      </c>
      <c r="H3243" s="240">
        <v>-0.97299999999999998</v>
      </c>
      <c r="I3243" s="240">
        <v>-19.277999999999999</v>
      </c>
      <c r="J3243" s="240">
        <v>0.40600000000000003</v>
      </c>
    </row>
    <row r="3244" spans="2:10">
      <c r="B3244" s="240" t="s">
        <v>86</v>
      </c>
      <c r="C3244" s="240">
        <v>699</v>
      </c>
      <c r="D3244" s="240" t="s">
        <v>100</v>
      </c>
      <c r="E3244" s="240">
        <v>-72.67</v>
      </c>
      <c r="F3244" s="240">
        <v>0.43</v>
      </c>
      <c r="G3244" s="240">
        <v>825.19</v>
      </c>
      <c r="H3244" s="240">
        <v>-1.9059999999999999</v>
      </c>
      <c r="I3244" s="240">
        <v>-18.013000000000002</v>
      </c>
      <c r="J3244" s="240">
        <v>0.441</v>
      </c>
    </row>
    <row r="3245" spans="2:10">
      <c r="B3245" s="240" t="s">
        <v>86</v>
      </c>
      <c r="C3245" s="240">
        <v>699</v>
      </c>
      <c r="D3245" s="240" t="s">
        <v>101</v>
      </c>
      <c r="E3245" s="240">
        <v>-81.66</v>
      </c>
      <c r="F3245" s="240">
        <v>0.02</v>
      </c>
      <c r="G3245" s="240">
        <v>806.49</v>
      </c>
      <c r="H3245" s="240">
        <v>-0.97</v>
      </c>
      <c r="I3245" s="240">
        <v>-20.2</v>
      </c>
      <c r="J3245" s="240">
        <v>0.40400000000000003</v>
      </c>
    </row>
    <row r="3246" spans="2:10">
      <c r="B3246" s="240" t="s">
        <v>86</v>
      </c>
      <c r="C3246" s="240">
        <v>699</v>
      </c>
      <c r="D3246" s="240" t="s">
        <v>102</v>
      </c>
      <c r="E3246" s="240">
        <v>-69</v>
      </c>
      <c r="F3246" s="240">
        <v>0.47</v>
      </c>
      <c r="G3246" s="240">
        <v>829.75</v>
      </c>
      <c r="H3246" s="240">
        <v>-1.909</v>
      </c>
      <c r="I3246" s="240">
        <v>-17.091000000000001</v>
      </c>
      <c r="J3246" s="240">
        <v>0.442</v>
      </c>
    </row>
    <row r="3247" spans="2:10">
      <c r="B3247" s="240" t="s">
        <v>86</v>
      </c>
      <c r="C3247" s="240">
        <v>699</v>
      </c>
      <c r="D3247" s="240" t="s">
        <v>103</v>
      </c>
      <c r="E3247" s="240">
        <v>-56.34</v>
      </c>
      <c r="F3247" s="240">
        <v>0.25</v>
      </c>
      <c r="G3247" s="240">
        <v>837.68</v>
      </c>
      <c r="H3247" s="240">
        <v>-0.99099999999999999</v>
      </c>
      <c r="I3247" s="240">
        <v>-13.835000000000001</v>
      </c>
      <c r="J3247" s="240">
        <v>0.41499999999999998</v>
      </c>
    </row>
    <row r="3248" spans="2:10">
      <c r="B3248" s="240" t="s">
        <v>86</v>
      </c>
      <c r="C3248" s="240">
        <v>699</v>
      </c>
      <c r="D3248" s="240" t="s">
        <v>104</v>
      </c>
      <c r="E3248" s="240">
        <v>-51.02</v>
      </c>
      <c r="F3248" s="240">
        <v>0.64</v>
      </c>
      <c r="G3248" s="240">
        <v>851.81</v>
      </c>
      <c r="H3248" s="240">
        <v>-1.9239999999999999</v>
      </c>
      <c r="I3248" s="240">
        <v>-12.57</v>
      </c>
      <c r="J3248" s="240">
        <v>0.45</v>
      </c>
    </row>
    <row r="3249" spans="2:10">
      <c r="B3249" s="240" t="s">
        <v>86</v>
      </c>
      <c r="C3249" s="240">
        <v>699</v>
      </c>
      <c r="D3249" s="240" t="s">
        <v>105</v>
      </c>
      <c r="E3249" s="240">
        <v>-60.01</v>
      </c>
      <c r="F3249" s="240">
        <v>0.22</v>
      </c>
      <c r="G3249" s="240">
        <v>833.11</v>
      </c>
      <c r="H3249" s="240">
        <v>-0.98799999999999999</v>
      </c>
      <c r="I3249" s="240">
        <v>-14.757</v>
      </c>
      <c r="J3249" s="240">
        <v>0.41399999999999998</v>
      </c>
    </row>
    <row r="3250" spans="2:10">
      <c r="B3250" s="240" t="s">
        <v>86</v>
      </c>
      <c r="C3250" s="240">
        <v>699</v>
      </c>
      <c r="D3250" s="240" t="s">
        <v>106</v>
      </c>
      <c r="E3250" s="240">
        <v>-47.35</v>
      </c>
      <c r="F3250" s="240">
        <v>0.67</v>
      </c>
      <c r="G3250" s="240">
        <v>856.38</v>
      </c>
      <c r="H3250" s="240">
        <v>-1.927</v>
      </c>
      <c r="I3250" s="240">
        <v>-11.648</v>
      </c>
      <c r="J3250" s="240">
        <v>0.45200000000000001</v>
      </c>
    </row>
    <row r="3251" spans="2:10">
      <c r="B3251" s="240" t="s">
        <v>86</v>
      </c>
      <c r="C3251" s="240">
        <v>699</v>
      </c>
      <c r="D3251" s="240" t="s">
        <v>107</v>
      </c>
      <c r="E3251" s="240">
        <v>57.25</v>
      </c>
      <c r="F3251" s="240">
        <v>0.24</v>
      </c>
      <c r="G3251" s="240">
        <v>931.62</v>
      </c>
      <c r="H3251" s="240">
        <v>-0.97599999999999998</v>
      </c>
      <c r="I3251" s="240">
        <v>15.308</v>
      </c>
      <c r="J3251" s="240">
        <v>0.39200000000000002</v>
      </c>
    </row>
    <row r="3252" spans="2:10">
      <c r="B3252" s="240" t="s">
        <v>86</v>
      </c>
      <c r="C3252" s="240">
        <v>699</v>
      </c>
      <c r="D3252" s="240" t="s">
        <v>108</v>
      </c>
      <c r="E3252" s="240">
        <v>62.58</v>
      </c>
      <c r="F3252" s="240">
        <v>0.63</v>
      </c>
      <c r="G3252" s="240">
        <v>945.76</v>
      </c>
      <c r="H3252" s="240">
        <v>-1.909</v>
      </c>
      <c r="I3252" s="240">
        <v>16.571999999999999</v>
      </c>
      <c r="J3252" s="240">
        <v>0.42699999999999999</v>
      </c>
    </row>
    <row r="3253" spans="2:10">
      <c r="B3253" s="240" t="s">
        <v>86</v>
      </c>
      <c r="C3253" s="240">
        <v>699</v>
      </c>
      <c r="D3253" s="240" t="s">
        <v>109</v>
      </c>
      <c r="E3253" s="240">
        <v>53.58</v>
      </c>
      <c r="F3253" s="240">
        <v>0.21</v>
      </c>
      <c r="G3253" s="240">
        <v>927.06</v>
      </c>
      <c r="H3253" s="240">
        <v>-0.97299999999999998</v>
      </c>
      <c r="I3253" s="240">
        <v>14.385999999999999</v>
      </c>
      <c r="J3253" s="240">
        <v>0.39</v>
      </c>
    </row>
    <row r="3254" spans="2:10">
      <c r="B3254" s="240" t="s">
        <v>86</v>
      </c>
      <c r="C3254" s="240">
        <v>699</v>
      </c>
      <c r="D3254" s="240" t="s">
        <v>110</v>
      </c>
      <c r="E3254" s="240">
        <v>66.25</v>
      </c>
      <c r="F3254" s="240">
        <v>0.66</v>
      </c>
      <c r="G3254" s="240">
        <v>950.32</v>
      </c>
      <c r="H3254" s="240">
        <v>-1.9119999999999999</v>
      </c>
      <c r="I3254" s="240">
        <v>17.494</v>
      </c>
      <c r="J3254" s="240">
        <v>0.42799999999999999</v>
      </c>
    </row>
    <row r="3255" spans="2:10">
      <c r="B3255" s="240" t="s">
        <v>86</v>
      </c>
      <c r="C3255" s="240">
        <v>699</v>
      </c>
      <c r="D3255" s="240" t="s">
        <v>111</v>
      </c>
      <c r="E3255" s="240">
        <v>35.6</v>
      </c>
      <c r="F3255" s="240">
        <v>0.04</v>
      </c>
      <c r="G3255" s="240">
        <v>905</v>
      </c>
      <c r="H3255" s="240">
        <v>-0.95799999999999996</v>
      </c>
      <c r="I3255" s="240">
        <v>9.8640000000000008</v>
      </c>
      <c r="J3255" s="240">
        <v>0.38200000000000001</v>
      </c>
    </row>
    <row r="3256" spans="2:10">
      <c r="B3256" s="240" t="s">
        <v>86</v>
      </c>
      <c r="C3256" s="240">
        <v>699</v>
      </c>
      <c r="D3256" s="240" t="s">
        <v>112</v>
      </c>
      <c r="E3256" s="240">
        <v>40.93</v>
      </c>
      <c r="F3256" s="240">
        <v>0.42</v>
      </c>
      <c r="G3256" s="240">
        <v>919.13</v>
      </c>
      <c r="H3256" s="240">
        <v>-1.891</v>
      </c>
      <c r="I3256" s="240">
        <v>11.129</v>
      </c>
      <c r="J3256" s="240">
        <v>0.41699999999999998</v>
      </c>
    </row>
    <row r="3257" spans="2:10">
      <c r="B3257" s="240" t="s">
        <v>86</v>
      </c>
      <c r="C3257" s="240">
        <v>699</v>
      </c>
      <c r="D3257" s="240" t="s">
        <v>113</v>
      </c>
      <c r="E3257" s="240">
        <v>31.93</v>
      </c>
      <c r="F3257" s="240">
        <v>0.01</v>
      </c>
      <c r="G3257" s="240">
        <v>900.43</v>
      </c>
      <c r="H3257" s="240">
        <v>-0.95499999999999996</v>
      </c>
      <c r="I3257" s="240">
        <v>8.9420000000000002</v>
      </c>
      <c r="J3257" s="240">
        <v>0.38100000000000001</v>
      </c>
    </row>
    <row r="3258" spans="2:10">
      <c r="B3258" s="240" t="s">
        <v>86</v>
      </c>
      <c r="C3258" s="240">
        <v>699</v>
      </c>
      <c r="D3258" s="240" t="s">
        <v>114</v>
      </c>
      <c r="E3258" s="240">
        <v>44.59</v>
      </c>
      <c r="F3258" s="240">
        <v>0.46</v>
      </c>
      <c r="G3258" s="240">
        <v>923.7</v>
      </c>
      <c r="H3258" s="240">
        <v>-1.8939999999999999</v>
      </c>
      <c r="I3258" s="240">
        <v>12.051</v>
      </c>
      <c r="J3258" s="240">
        <v>0.41899999999999998</v>
      </c>
    </row>
    <row r="3259" spans="2:10">
      <c r="B3259" s="240" t="s">
        <v>86</v>
      </c>
      <c r="C3259" s="240">
        <v>699</v>
      </c>
      <c r="D3259" s="240" t="s">
        <v>115</v>
      </c>
      <c r="E3259" s="240">
        <v>-37.25</v>
      </c>
      <c r="F3259" s="240">
        <v>-0.55000000000000004</v>
      </c>
      <c r="G3259" s="240">
        <v>832.94</v>
      </c>
      <c r="H3259" s="240">
        <v>0.52100000000000002</v>
      </c>
      <c r="I3259" s="240">
        <v>-8.7040000000000006</v>
      </c>
      <c r="J3259" s="240">
        <v>0.34699999999999998</v>
      </c>
    </row>
    <row r="3260" spans="2:10">
      <c r="B3260" s="240" t="s">
        <v>86</v>
      </c>
      <c r="C3260" s="240">
        <v>699</v>
      </c>
      <c r="D3260" s="240" t="s">
        <v>116</v>
      </c>
      <c r="E3260" s="240">
        <v>-3.92</v>
      </c>
      <c r="F3260" s="240">
        <v>-0.49</v>
      </c>
      <c r="G3260" s="240">
        <v>857.89</v>
      </c>
      <c r="H3260" s="240">
        <v>0.52</v>
      </c>
      <c r="I3260" s="240">
        <v>-0.16500000000000001</v>
      </c>
      <c r="J3260" s="240">
        <v>0.34300000000000003</v>
      </c>
    </row>
    <row r="3261" spans="2:10">
      <c r="B3261" s="240" t="s">
        <v>86</v>
      </c>
      <c r="C3261" s="240">
        <v>699</v>
      </c>
      <c r="D3261" s="240" t="s">
        <v>117</v>
      </c>
      <c r="E3261" s="240">
        <v>-30.76</v>
      </c>
      <c r="F3261" s="240">
        <v>-0.49</v>
      </c>
      <c r="G3261" s="240">
        <v>840.93</v>
      </c>
      <c r="H3261" s="240">
        <v>0.51500000000000001</v>
      </c>
      <c r="I3261" s="240">
        <v>-7.0709999999999997</v>
      </c>
      <c r="J3261" s="240">
        <v>0.35</v>
      </c>
    </row>
    <row r="3262" spans="2:10">
      <c r="B3262" s="240" t="s">
        <v>86</v>
      </c>
      <c r="C3262" s="240">
        <v>699</v>
      </c>
      <c r="D3262" s="240" t="s">
        <v>118</v>
      </c>
      <c r="E3262" s="240">
        <v>-10.41</v>
      </c>
      <c r="F3262" s="240">
        <v>-0.55000000000000004</v>
      </c>
      <c r="G3262" s="240">
        <v>849.9</v>
      </c>
      <c r="H3262" s="240">
        <v>0.52600000000000002</v>
      </c>
      <c r="I3262" s="240">
        <v>-1.798</v>
      </c>
      <c r="J3262" s="240">
        <v>0.34100000000000003</v>
      </c>
    </row>
    <row r="3263" spans="2:10">
      <c r="B3263" s="240" t="s">
        <v>86</v>
      </c>
      <c r="C3263" s="240">
        <v>699</v>
      </c>
      <c r="D3263" s="240" t="s">
        <v>119</v>
      </c>
      <c r="E3263" s="240">
        <v>-49.48</v>
      </c>
      <c r="F3263" s="240">
        <v>-0.66</v>
      </c>
      <c r="G3263" s="240">
        <v>817.72</v>
      </c>
      <c r="H3263" s="240">
        <v>0.53100000000000003</v>
      </c>
      <c r="I3263" s="240">
        <v>-11.776999999999999</v>
      </c>
      <c r="J3263" s="240">
        <v>0.34200000000000003</v>
      </c>
    </row>
    <row r="3264" spans="2:10">
      <c r="B3264" s="240" t="s">
        <v>86</v>
      </c>
      <c r="C3264" s="240">
        <v>699</v>
      </c>
      <c r="D3264" s="240" t="s">
        <v>120</v>
      </c>
      <c r="E3264" s="240">
        <v>-16.14</v>
      </c>
      <c r="F3264" s="240">
        <v>-0.6</v>
      </c>
      <c r="G3264" s="240">
        <v>842.67</v>
      </c>
      <c r="H3264" s="240">
        <v>0.53</v>
      </c>
      <c r="I3264" s="240">
        <v>-3.238</v>
      </c>
      <c r="J3264" s="240">
        <v>0.33800000000000002</v>
      </c>
    </row>
    <row r="3265" spans="2:10">
      <c r="B3265" s="240" t="s">
        <v>86</v>
      </c>
      <c r="C3265" s="240">
        <v>699</v>
      </c>
      <c r="D3265" s="240" t="s">
        <v>121</v>
      </c>
      <c r="E3265" s="240">
        <v>-42.99</v>
      </c>
      <c r="F3265" s="240">
        <v>-0.6</v>
      </c>
      <c r="G3265" s="240">
        <v>825.71</v>
      </c>
      <c r="H3265" s="240">
        <v>0.52600000000000002</v>
      </c>
      <c r="I3265" s="240">
        <v>-10.144</v>
      </c>
      <c r="J3265" s="240">
        <v>0.34399999999999997</v>
      </c>
    </row>
    <row r="3266" spans="2:10">
      <c r="B3266" s="240" t="s">
        <v>86</v>
      </c>
      <c r="C3266" s="240">
        <v>699</v>
      </c>
      <c r="D3266" s="240" t="s">
        <v>122</v>
      </c>
      <c r="E3266" s="240">
        <v>-22.64</v>
      </c>
      <c r="F3266" s="240">
        <v>-0.67</v>
      </c>
      <c r="G3266" s="240">
        <v>834.68</v>
      </c>
      <c r="H3266" s="240">
        <v>0.53600000000000003</v>
      </c>
      <c r="I3266" s="240">
        <v>-4.8710000000000004</v>
      </c>
      <c r="J3266" s="240">
        <v>0.33600000000000002</v>
      </c>
    </row>
    <row r="3267" spans="2:10">
      <c r="B3267" s="240" t="s">
        <v>86</v>
      </c>
      <c r="C3267" s="240">
        <v>699</v>
      </c>
      <c r="D3267" s="240" t="s">
        <v>123</v>
      </c>
      <c r="E3267" s="240">
        <v>-11.5</v>
      </c>
      <c r="F3267" s="240">
        <v>1.17</v>
      </c>
      <c r="G3267" s="240">
        <v>898.92</v>
      </c>
      <c r="H3267" s="240">
        <v>-3.4020000000000001</v>
      </c>
      <c r="I3267" s="240">
        <v>-2.54</v>
      </c>
      <c r="J3267" s="240">
        <v>0.48899999999999999</v>
      </c>
    </row>
    <row r="3268" spans="2:10">
      <c r="B3268" s="240" t="s">
        <v>86</v>
      </c>
      <c r="C3268" s="240">
        <v>699</v>
      </c>
      <c r="D3268" s="240" t="s">
        <v>124</v>
      </c>
      <c r="E3268" s="240">
        <v>21.84</v>
      </c>
      <c r="F3268" s="240">
        <v>1.22</v>
      </c>
      <c r="G3268" s="240">
        <v>923.87</v>
      </c>
      <c r="H3268" s="240">
        <v>-3.403</v>
      </c>
      <c r="I3268" s="240">
        <v>5.9980000000000002</v>
      </c>
      <c r="J3268" s="240">
        <v>0.48599999999999999</v>
      </c>
    </row>
    <row r="3269" spans="2:10">
      <c r="B3269" s="240" t="s">
        <v>86</v>
      </c>
      <c r="C3269" s="240">
        <v>699</v>
      </c>
      <c r="D3269" s="240" t="s">
        <v>125</v>
      </c>
      <c r="E3269" s="240">
        <v>-5.01</v>
      </c>
      <c r="F3269" s="240">
        <v>1.23</v>
      </c>
      <c r="G3269" s="240">
        <v>906.91</v>
      </c>
      <c r="H3269" s="240">
        <v>-3.407</v>
      </c>
      <c r="I3269" s="240">
        <v>-0.90700000000000003</v>
      </c>
      <c r="J3269" s="240">
        <v>0.49199999999999999</v>
      </c>
    </row>
    <row r="3270" spans="2:10">
      <c r="B3270" s="240" t="s">
        <v>86</v>
      </c>
      <c r="C3270" s="240">
        <v>699</v>
      </c>
      <c r="D3270" s="240" t="s">
        <v>126</v>
      </c>
      <c r="E3270" s="240">
        <v>15.34</v>
      </c>
      <c r="F3270" s="240">
        <v>1.1599999999999999</v>
      </c>
      <c r="G3270" s="240">
        <v>915.88</v>
      </c>
      <c r="H3270" s="240">
        <v>-3.3969999999999998</v>
      </c>
      <c r="I3270" s="240">
        <v>4.3650000000000002</v>
      </c>
      <c r="J3270" s="240">
        <v>0.48299999999999998</v>
      </c>
    </row>
    <row r="3271" spans="2:10">
      <c r="B3271" s="240" t="s">
        <v>86</v>
      </c>
      <c r="C3271" s="240">
        <v>699</v>
      </c>
      <c r="D3271" s="240" t="s">
        <v>127</v>
      </c>
      <c r="E3271" s="240">
        <v>0.72</v>
      </c>
      <c r="F3271" s="240">
        <v>1.28</v>
      </c>
      <c r="G3271" s="240">
        <v>914.14</v>
      </c>
      <c r="H3271" s="240">
        <v>-3.4119999999999999</v>
      </c>
      <c r="I3271" s="240">
        <v>0.53300000000000003</v>
      </c>
      <c r="J3271" s="240">
        <v>0.49399999999999999</v>
      </c>
    </row>
    <row r="3272" spans="2:10">
      <c r="B3272" s="240" t="s">
        <v>86</v>
      </c>
      <c r="C3272" s="240">
        <v>699</v>
      </c>
      <c r="D3272" s="240" t="s">
        <v>128</v>
      </c>
      <c r="E3272" s="240">
        <v>34.06</v>
      </c>
      <c r="F3272" s="240">
        <v>1.34</v>
      </c>
      <c r="G3272" s="240">
        <v>939.09</v>
      </c>
      <c r="H3272" s="240">
        <v>-3.4129999999999998</v>
      </c>
      <c r="I3272" s="240">
        <v>9.0719999999999992</v>
      </c>
      <c r="J3272" s="240">
        <v>0.49099999999999999</v>
      </c>
    </row>
    <row r="3273" spans="2:10">
      <c r="B3273" s="240" t="s">
        <v>86</v>
      </c>
      <c r="C3273" s="240">
        <v>699</v>
      </c>
      <c r="D3273" s="240" t="s">
        <v>129</v>
      </c>
      <c r="E3273" s="240">
        <v>7.22</v>
      </c>
      <c r="F3273" s="240">
        <v>1.34</v>
      </c>
      <c r="G3273" s="240">
        <v>922.13</v>
      </c>
      <c r="H3273" s="240">
        <v>-3.4180000000000001</v>
      </c>
      <c r="I3273" s="240">
        <v>2.1659999999999999</v>
      </c>
      <c r="J3273" s="240">
        <v>0.497</v>
      </c>
    </row>
    <row r="3274" spans="2:10">
      <c r="B3274" s="240" t="s">
        <v>86</v>
      </c>
      <c r="C3274" s="240">
        <v>699</v>
      </c>
      <c r="D3274" s="240" t="s">
        <v>130</v>
      </c>
      <c r="E3274" s="240">
        <v>27.57</v>
      </c>
      <c r="F3274" s="240">
        <v>1.28</v>
      </c>
      <c r="G3274" s="240">
        <v>931.1</v>
      </c>
      <c r="H3274" s="240">
        <v>-3.4079999999999999</v>
      </c>
      <c r="I3274" s="240">
        <v>7.4390000000000001</v>
      </c>
      <c r="J3274" s="240">
        <v>0.48799999999999999</v>
      </c>
    </row>
    <row r="3275" spans="2:10">
      <c r="B3275" s="240" t="s">
        <v>86</v>
      </c>
      <c r="C3275" s="240">
        <v>699</v>
      </c>
      <c r="D3275" s="240" t="s">
        <v>131</v>
      </c>
      <c r="E3275" s="240">
        <v>-65.94</v>
      </c>
      <c r="F3275" s="240">
        <v>0.05</v>
      </c>
      <c r="G3275" s="240">
        <v>829.76</v>
      </c>
      <c r="H3275" s="240">
        <v>-0.97299999999999998</v>
      </c>
      <c r="I3275" s="240">
        <v>-16.216999999999999</v>
      </c>
      <c r="J3275" s="240">
        <v>0.40400000000000003</v>
      </c>
    </row>
    <row r="3276" spans="2:10">
      <c r="B3276" s="240" t="s">
        <v>86</v>
      </c>
      <c r="C3276" s="240">
        <v>699</v>
      </c>
      <c r="D3276" s="240" t="s">
        <v>132</v>
      </c>
      <c r="E3276" s="240">
        <v>-60.61</v>
      </c>
      <c r="F3276" s="240">
        <v>0.43</v>
      </c>
      <c r="G3276" s="240">
        <v>843.9</v>
      </c>
      <c r="H3276" s="240">
        <v>-1.9059999999999999</v>
      </c>
      <c r="I3276" s="240">
        <v>-14.952</v>
      </c>
      <c r="J3276" s="240">
        <v>0.439</v>
      </c>
    </row>
    <row r="3277" spans="2:10">
      <c r="B3277" s="240" t="s">
        <v>86</v>
      </c>
      <c r="C3277" s="240">
        <v>699</v>
      </c>
      <c r="D3277" s="240" t="s">
        <v>133</v>
      </c>
      <c r="E3277" s="240">
        <v>-69.61</v>
      </c>
      <c r="F3277" s="240">
        <v>0.02</v>
      </c>
      <c r="G3277" s="240">
        <v>825.19</v>
      </c>
      <c r="H3277" s="240">
        <v>-0.97</v>
      </c>
      <c r="I3277" s="240">
        <v>-17.138999999999999</v>
      </c>
      <c r="J3277" s="240">
        <v>0.40300000000000002</v>
      </c>
    </row>
    <row r="3278" spans="2:10">
      <c r="B3278" s="240" t="s">
        <v>86</v>
      </c>
      <c r="C3278" s="240">
        <v>699</v>
      </c>
      <c r="D3278" s="240" t="s">
        <v>134</v>
      </c>
      <c r="E3278" s="240">
        <v>-56.94</v>
      </c>
      <c r="F3278" s="240">
        <v>0.47</v>
      </c>
      <c r="G3278" s="240">
        <v>848.46</v>
      </c>
      <c r="H3278" s="240">
        <v>-1.909</v>
      </c>
      <c r="I3278" s="240">
        <v>-14.03</v>
      </c>
      <c r="J3278" s="240">
        <v>0.441</v>
      </c>
    </row>
    <row r="3279" spans="2:10">
      <c r="B3279" s="240" t="s">
        <v>86</v>
      </c>
      <c r="C3279" s="240">
        <v>699</v>
      </c>
      <c r="D3279" s="240" t="s">
        <v>135</v>
      </c>
      <c r="E3279" s="240">
        <v>-44.29</v>
      </c>
      <c r="F3279" s="240">
        <v>0.25</v>
      </c>
      <c r="G3279" s="240">
        <v>856.38</v>
      </c>
      <c r="H3279" s="240">
        <v>-0.99099999999999999</v>
      </c>
      <c r="I3279" s="240">
        <v>-10.773</v>
      </c>
      <c r="J3279" s="240">
        <v>0.41399999999999998</v>
      </c>
    </row>
    <row r="3280" spans="2:10">
      <c r="B3280" s="240" t="s">
        <v>86</v>
      </c>
      <c r="C3280" s="240">
        <v>699</v>
      </c>
      <c r="D3280" s="240" t="s">
        <v>136</v>
      </c>
      <c r="E3280" s="240">
        <v>-38.96</v>
      </c>
      <c r="F3280" s="240">
        <v>0.64</v>
      </c>
      <c r="G3280" s="240">
        <v>870.52</v>
      </c>
      <c r="H3280" s="240">
        <v>-1.9239999999999999</v>
      </c>
      <c r="I3280" s="240">
        <v>-9.5090000000000003</v>
      </c>
      <c r="J3280" s="240">
        <v>0.44900000000000001</v>
      </c>
    </row>
    <row r="3281" spans="2:10">
      <c r="B3281" s="240" t="s">
        <v>86</v>
      </c>
      <c r="C3281" s="240">
        <v>699</v>
      </c>
      <c r="D3281" s="240" t="s">
        <v>137</v>
      </c>
      <c r="E3281" s="240">
        <v>-47.95</v>
      </c>
      <c r="F3281" s="240">
        <v>0.22</v>
      </c>
      <c r="G3281" s="240">
        <v>851.82</v>
      </c>
      <c r="H3281" s="240">
        <v>-0.98799999999999999</v>
      </c>
      <c r="I3281" s="240">
        <v>-11.695</v>
      </c>
      <c r="J3281" s="240">
        <v>0.41199999999999998</v>
      </c>
    </row>
    <row r="3282" spans="2:10">
      <c r="B3282" s="240" t="s">
        <v>86</v>
      </c>
      <c r="C3282" s="240">
        <v>699</v>
      </c>
      <c r="D3282" s="240" t="s">
        <v>138</v>
      </c>
      <c r="E3282" s="240">
        <v>-35.29</v>
      </c>
      <c r="F3282" s="240">
        <v>0.67</v>
      </c>
      <c r="G3282" s="240">
        <v>875.09</v>
      </c>
      <c r="H3282" s="240">
        <v>-1.9279999999999999</v>
      </c>
      <c r="I3282" s="240">
        <v>-8.5869999999999997</v>
      </c>
      <c r="J3282" s="240">
        <v>0.45</v>
      </c>
    </row>
    <row r="3283" spans="2:10">
      <c r="B3283" s="240" t="s">
        <v>86</v>
      </c>
      <c r="C3283" s="240">
        <v>699</v>
      </c>
      <c r="D3283" s="240" t="s">
        <v>139</v>
      </c>
      <c r="E3283" s="240">
        <v>-33.26</v>
      </c>
      <c r="F3283" s="240">
        <v>-0.33</v>
      </c>
      <c r="G3283" s="240">
        <v>842.37</v>
      </c>
      <c r="H3283" s="240">
        <v>0.115</v>
      </c>
      <c r="I3283" s="240">
        <v>-7.73</v>
      </c>
      <c r="J3283" s="240">
        <v>0.36</v>
      </c>
    </row>
    <row r="3284" spans="2:10">
      <c r="B3284" s="240" t="s">
        <v>86</v>
      </c>
      <c r="C3284" s="240">
        <v>699</v>
      </c>
      <c r="D3284" s="240" t="s">
        <v>140</v>
      </c>
      <c r="E3284" s="240">
        <v>0.08</v>
      </c>
      <c r="F3284" s="240">
        <v>-0.27</v>
      </c>
      <c r="G3284" s="240">
        <v>867.32</v>
      </c>
      <c r="H3284" s="240">
        <v>0.114</v>
      </c>
      <c r="I3284" s="240">
        <v>0.80800000000000005</v>
      </c>
      <c r="J3284" s="240">
        <v>0.35599999999999998</v>
      </c>
    </row>
    <row r="3285" spans="2:10">
      <c r="B3285" s="240" t="s">
        <v>86</v>
      </c>
      <c r="C3285" s="240">
        <v>699</v>
      </c>
      <c r="D3285" s="240" t="s">
        <v>141</v>
      </c>
      <c r="E3285" s="240">
        <v>-26.76</v>
      </c>
      <c r="F3285" s="240">
        <v>-0.27</v>
      </c>
      <c r="G3285" s="240">
        <v>850.36</v>
      </c>
      <c r="H3285" s="240">
        <v>0.109</v>
      </c>
      <c r="I3285" s="240">
        <v>-6.0979999999999999</v>
      </c>
      <c r="J3285" s="240">
        <v>0.36199999999999999</v>
      </c>
    </row>
    <row r="3286" spans="2:10">
      <c r="B3286" s="240" t="s">
        <v>86</v>
      </c>
      <c r="C3286" s="240">
        <v>699</v>
      </c>
      <c r="D3286" s="240" t="s">
        <v>142</v>
      </c>
      <c r="E3286" s="240">
        <v>-6.41</v>
      </c>
      <c r="F3286" s="240">
        <v>-0.33</v>
      </c>
      <c r="G3286" s="240">
        <v>859.33</v>
      </c>
      <c r="H3286" s="240">
        <v>0.11899999999999999</v>
      </c>
      <c r="I3286" s="240">
        <v>-0.82499999999999996</v>
      </c>
      <c r="J3286" s="240">
        <v>0.35399999999999998</v>
      </c>
    </row>
    <row r="3287" spans="2:10">
      <c r="B3287" s="240" t="s">
        <v>86</v>
      </c>
      <c r="C3287" s="240">
        <v>699</v>
      </c>
      <c r="D3287" s="240" t="s">
        <v>143</v>
      </c>
      <c r="E3287" s="240">
        <v>-45.48</v>
      </c>
      <c r="F3287" s="240">
        <v>-0.44</v>
      </c>
      <c r="G3287" s="240">
        <v>827.15</v>
      </c>
      <c r="H3287" s="240">
        <v>0.125</v>
      </c>
      <c r="I3287" s="240">
        <v>-10.804</v>
      </c>
      <c r="J3287" s="240">
        <v>0.35499999999999998</v>
      </c>
    </row>
    <row r="3288" spans="2:10">
      <c r="B3288" s="240" t="s">
        <v>86</v>
      </c>
      <c r="C3288" s="240">
        <v>699</v>
      </c>
      <c r="D3288" s="240" t="s">
        <v>144</v>
      </c>
      <c r="E3288" s="240">
        <v>-12.14</v>
      </c>
      <c r="F3288" s="240">
        <v>-0.39</v>
      </c>
      <c r="G3288" s="240">
        <v>852.1</v>
      </c>
      <c r="H3288" s="240">
        <v>0.124</v>
      </c>
      <c r="I3288" s="240">
        <v>-2.2650000000000001</v>
      </c>
      <c r="J3288" s="240">
        <v>0.35099999999999998</v>
      </c>
    </row>
    <row r="3289" spans="2:10">
      <c r="B3289" s="240" t="s">
        <v>86</v>
      </c>
      <c r="C3289" s="240">
        <v>699</v>
      </c>
      <c r="D3289" s="240" t="s">
        <v>145</v>
      </c>
      <c r="E3289" s="240">
        <v>-38.99</v>
      </c>
      <c r="F3289" s="240">
        <v>-0.38</v>
      </c>
      <c r="G3289" s="240">
        <v>835.14</v>
      </c>
      <c r="H3289" s="240">
        <v>0.12</v>
      </c>
      <c r="I3289" s="240">
        <v>-9.1709999999999994</v>
      </c>
      <c r="J3289" s="240">
        <v>0.35699999999999998</v>
      </c>
    </row>
    <row r="3290" spans="2:10">
      <c r="B3290" s="240" t="s">
        <v>86</v>
      </c>
      <c r="C3290" s="240">
        <v>699</v>
      </c>
      <c r="D3290" s="240" t="s">
        <v>146</v>
      </c>
      <c r="E3290" s="240">
        <v>-18.64</v>
      </c>
      <c r="F3290" s="240">
        <v>-0.45</v>
      </c>
      <c r="G3290" s="240">
        <v>844.11</v>
      </c>
      <c r="H3290" s="240">
        <v>0.13</v>
      </c>
      <c r="I3290" s="240">
        <v>-3.8980000000000001</v>
      </c>
      <c r="J3290" s="240">
        <v>0.34799999999999998</v>
      </c>
    </row>
    <row r="3291" spans="2:10">
      <c r="B3291" s="240" t="s">
        <v>86</v>
      </c>
      <c r="C3291" s="240">
        <v>699</v>
      </c>
      <c r="D3291" s="240" t="s">
        <v>147</v>
      </c>
      <c r="E3291" s="240">
        <v>-30.08</v>
      </c>
      <c r="F3291" s="240">
        <v>0.51</v>
      </c>
      <c r="G3291" s="240">
        <v>1312.74</v>
      </c>
      <c r="H3291" s="240">
        <v>-2.1789999999999998</v>
      </c>
      <c r="I3291" s="240">
        <v>-6.71</v>
      </c>
      <c r="J3291" s="240">
        <v>0.65500000000000003</v>
      </c>
    </row>
    <row r="3292" spans="2:10">
      <c r="B3292" s="240" t="s">
        <v>86</v>
      </c>
      <c r="C3292" s="240">
        <v>699</v>
      </c>
      <c r="D3292" s="240" t="s">
        <v>148</v>
      </c>
      <c r="E3292" s="240">
        <v>6.63</v>
      </c>
      <c r="F3292" s="240">
        <v>0.51</v>
      </c>
      <c r="G3292" s="240">
        <v>1369.19</v>
      </c>
      <c r="H3292" s="240">
        <v>-2.1789999999999998</v>
      </c>
      <c r="I3292" s="240">
        <v>2.613</v>
      </c>
      <c r="J3292" s="240">
        <v>0.65100000000000002</v>
      </c>
    </row>
    <row r="3293" spans="2:10">
      <c r="B3293" s="240" t="s">
        <v>86</v>
      </c>
      <c r="C3293" s="240">
        <v>699</v>
      </c>
      <c r="D3293" s="240" t="s">
        <v>149</v>
      </c>
      <c r="E3293" s="240">
        <v>-17.84</v>
      </c>
      <c r="F3293" s="240">
        <v>0.18</v>
      </c>
      <c r="G3293" s="240">
        <v>1326.59</v>
      </c>
      <c r="H3293" s="240">
        <v>-1.56</v>
      </c>
      <c r="I3293" s="240">
        <v>-3.5369999999999999</v>
      </c>
      <c r="J3293" s="240">
        <v>0.63200000000000001</v>
      </c>
    </row>
    <row r="3294" spans="2:10">
      <c r="B3294" s="240" t="s">
        <v>86</v>
      </c>
      <c r="C3294" s="240">
        <v>699</v>
      </c>
      <c r="D3294" s="240" t="s">
        <v>150</v>
      </c>
      <c r="E3294" s="240">
        <v>-5.61</v>
      </c>
      <c r="F3294" s="240">
        <v>0.83</v>
      </c>
      <c r="G3294" s="240">
        <v>1355.34</v>
      </c>
      <c r="H3294" s="240">
        <v>-2.798</v>
      </c>
      <c r="I3294" s="240">
        <v>-0.55900000000000005</v>
      </c>
      <c r="J3294" s="240">
        <v>0.67400000000000004</v>
      </c>
    </row>
    <row r="3295" spans="2:10">
      <c r="B3295" s="240" t="s">
        <v>86</v>
      </c>
      <c r="C3295" s="240">
        <v>699</v>
      </c>
      <c r="D3295" s="240" t="s">
        <v>151</v>
      </c>
      <c r="E3295" s="240">
        <v>75.8</v>
      </c>
      <c r="F3295" s="240">
        <v>0.83</v>
      </c>
      <c r="G3295" s="240">
        <v>1091.49</v>
      </c>
      <c r="H3295" s="240">
        <v>-0.71699999999999997</v>
      </c>
      <c r="I3295" s="240">
        <v>19.504000000000001</v>
      </c>
      <c r="J3295" s="240">
        <v>0.45300000000000001</v>
      </c>
    </row>
    <row r="3296" spans="2:10">
      <c r="B3296" s="240" t="s">
        <v>86</v>
      </c>
      <c r="C3296" s="240">
        <v>699</v>
      </c>
      <c r="D3296" s="240" t="s">
        <v>152</v>
      </c>
      <c r="E3296" s="240">
        <v>-91.21</v>
      </c>
      <c r="F3296" s="240">
        <v>-0.15</v>
      </c>
      <c r="G3296" s="240">
        <v>665.32</v>
      </c>
      <c r="H3296" s="240">
        <v>-2.165</v>
      </c>
      <c r="I3296" s="240">
        <v>-22.21</v>
      </c>
      <c r="J3296" s="240">
        <v>0.38</v>
      </c>
    </row>
    <row r="3297" spans="2:10">
      <c r="B3297" s="240" t="s">
        <v>86</v>
      </c>
      <c r="C3297" s="240">
        <v>699</v>
      </c>
      <c r="D3297" s="240" t="s">
        <v>153</v>
      </c>
      <c r="E3297" s="240">
        <v>57.07</v>
      </c>
      <c r="F3297" s="240">
        <v>1.26</v>
      </c>
      <c r="G3297" s="240">
        <v>1033.3399999999999</v>
      </c>
      <c r="H3297" s="240">
        <v>0.314</v>
      </c>
      <c r="I3297" s="240">
        <v>14.726000000000001</v>
      </c>
      <c r="J3297" s="240">
        <v>0.48599999999999999</v>
      </c>
    </row>
    <row r="3298" spans="2:10">
      <c r="B3298" s="240" t="s">
        <v>86</v>
      </c>
      <c r="C3298" s="240">
        <v>699</v>
      </c>
      <c r="D3298" s="240" t="s">
        <v>154</v>
      </c>
      <c r="E3298" s="240">
        <v>-72.489999999999995</v>
      </c>
      <c r="F3298" s="240">
        <v>-0.59</v>
      </c>
      <c r="G3298" s="240">
        <v>723.47</v>
      </c>
      <c r="H3298" s="240">
        <v>-3.1960000000000002</v>
      </c>
      <c r="I3298" s="240">
        <v>-17.431000000000001</v>
      </c>
      <c r="J3298" s="240">
        <v>0.34699999999999998</v>
      </c>
    </row>
    <row r="3299" spans="2:10">
      <c r="B3299" s="240" t="s">
        <v>86</v>
      </c>
      <c r="C3299" s="240">
        <v>699</v>
      </c>
      <c r="D3299" s="240" t="s">
        <v>155</v>
      </c>
      <c r="E3299" s="240">
        <v>178.18</v>
      </c>
      <c r="F3299" s="240">
        <v>1.54</v>
      </c>
      <c r="G3299" s="240">
        <v>1397.65</v>
      </c>
      <c r="H3299" s="240">
        <v>0.28699999999999998</v>
      </c>
      <c r="I3299" s="240">
        <v>44.905999999999999</v>
      </c>
      <c r="J3299" s="240">
        <v>0.502</v>
      </c>
    </row>
    <row r="3300" spans="2:10">
      <c r="B3300" s="240" t="s">
        <v>86</v>
      </c>
      <c r="C3300" s="240">
        <v>699</v>
      </c>
      <c r="D3300" s="240" t="s">
        <v>156</v>
      </c>
      <c r="E3300" s="240">
        <v>-193.6</v>
      </c>
      <c r="F3300" s="240">
        <v>-0.87</v>
      </c>
      <c r="G3300" s="240">
        <v>359.16</v>
      </c>
      <c r="H3300" s="240">
        <v>-3.169</v>
      </c>
      <c r="I3300" s="240">
        <v>-47.612000000000002</v>
      </c>
      <c r="J3300" s="240">
        <v>0.33100000000000002</v>
      </c>
    </row>
    <row r="3301" spans="2:10">
      <c r="B3301" s="240" t="s">
        <v>86</v>
      </c>
      <c r="C3301" s="240">
        <v>699</v>
      </c>
      <c r="D3301" s="240" t="s">
        <v>157</v>
      </c>
      <c r="E3301" s="240">
        <v>125.9</v>
      </c>
      <c r="F3301" s="240">
        <v>2.5499999999999998</v>
      </c>
      <c r="G3301" s="240">
        <v>1236.6400000000001</v>
      </c>
      <c r="H3301" s="240">
        <v>2.6760000000000002</v>
      </c>
      <c r="I3301" s="240">
        <v>31.606999999999999</v>
      </c>
      <c r="J3301" s="240">
        <v>0.57899999999999996</v>
      </c>
    </row>
    <row r="3302" spans="2:10">
      <c r="B3302" s="240" t="s">
        <v>86</v>
      </c>
      <c r="C3302" s="240">
        <v>699</v>
      </c>
      <c r="D3302" s="240" t="s">
        <v>158</v>
      </c>
      <c r="E3302" s="240">
        <v>-141.31</v>
      </c>
      <c r="F3302" s="240">
        <v>-1.87</v>
      </c>
      <c r="G3302" s="240">
        <v>520.16999999999996</v>
      </c>
      <c r="H3302" s="240">
        <v>-5.5579999999999998</v>
      </c>
      <c r="I3302" s="240">
        <v>-34.313000000000002</v>
      </c>
      <c r="J3302" s="240">
        <v>0.254</v>
      </c>
    </row>
    <row r="3303" spans="2:10">
      <c r="B3303" s="240" t="s">
        <v>86</v>
      </c>
      <c r="C3303" s="240">
        <v>700</v>
      </c>
      <c r="D3303" s="240" t="s">
        <v>87</v>
      </c>
      <c r="E3303" s="240">
        <v>-119.34</v>
      </c>
      <c r="F3303" s="240">
        <v>-0.05</v>
      </c>
      <c r="G3303" s="240">
        <v>338.91</v>
      </c>
      <c r="H3303" s="240">
        <v>0.371</v>
      </c>
      <c r="I3303" s="240">
        <v>-28.847999999999999</v>
      </c>
      <c r="J3303" s="240">
        <v>1E-3</v>
      </c>
    </row>
    <row r="3304" spans="2:10">
      <c r="B3304" s="240" t="s">
        <v>86</v>
      </c>
      <c r="C3304" s="240">
        <v>700</v>
      </c>
      <c r="D3304" s="240" t="s">
        <v>88</v>
      </c>
      <c r="E3304" s="240">
        <v>-20.67</v>
      </c>
      <c r="F3304" s="240">
        <v>-1.77</v>
      </c>
      <c r="G3304" s="240">
        <v>3.16</v>
      </c>
      <c r="H3304" s="240">
        <v>3.4780000000000002</v>
      </c>
      <c r="I3304" s="240">
        <v>-4.4029999999999996</v>
      </c>
      <c r="J3304" s="240">
        <v>-1.0999999999999999E-2</v>
      </c>
    </row>
    <row r="3305" spans="2:10">
      <c r="B3305" s="240" t="s">
        <v>86</v>
      </c>
      <c r="C3305" s="240">
        <v>700</v>
      </c>
      <c r="D3305" s="240" t="s">
        <v>89</v>
      </c>
      <c r="E3305" s="240">
        <v>-71.86</v>
      </c>
      <c r="F3305" s="240">
        <v>-0.05</v>
      </c>
      <c r="G3305" s="240">
        <v>247.82</v>
      </c>
      <c r="H3305" s="240">
        <v>0.32600000000000001</v>
      </c>
      <c r="I3305" s="240">
        <v>-17.754999999999999</v>
      </c>
      <c r="J3305" s="240">
        <v>2E-3</v>
      </c>
    </row>
    <row r="3306" spans="2:10">
      <c r="B3306" s="240" t="s">
        <v>86</v>
      </c>
      <c r="C3306" s="240">
        <v>700</v>
      </c>
      <c r="D3306" s="240" t="s">
        <v>90</v>
      </c>
      <c r="E3306" s="240">
        <v>-47.49</v>
      </c>
      <c r="F3306" s="240">
        <v>-1.77</v>
      </c>
      <c r="G3306" s="240">
        <v>54.15</v>
      </c>
      <c r="H3306" s="240">
        <v>3.5030000000000001</v>
      </c>
      <c r="I3306" s="240">
        <v>-10.666</v>
      </c>
      <c r="J3306" s="240">
        <v>-1.2E-2</v>
      </c>
    </row>
    <row r="3307" spans="2:10">
      <c r="B3307" s="240" t="s">
        <v>86</v>
      </c>
      <c r="C3307" s="240">
        <v>700</v>
      </c>
      <c r="D3307" s="240" t="s">
        <v>12</v>
      </c>
      <c r="E3307" s="240">
        <v>-75930.509999999995</v>
      </c>
      <c r="F3307" s="240">
        <v>-39.25</v>
      </c>
      <c r="G3307" s="240">
        <v>169388.69</v>
      </c>
      <c r="H3307" s="240">
        <v>215.95400000000001</v>
      </c>
      <c r="I3307" s="240">
        <v>-18090.218000000001</v>
      </c>
      <c r="J3307" s="240">
        <v>0.82699999999999996</v>
      </c>
    </row>
    <row r="3308" spans="2:10">
      <c r="B3308" s="240" t="s">
        <v>86</v>
      </c>
      <c r="C3308" s="240">
        <v>700</v>
      </c>
      <c r="D3308" s="240" t="s">
        <v>13</v>
      </c>
      <c r="E3308" s="240">
        <v>-11624.8</v>
      </c>
      <c r="F3308" s="240">
        <v>-1336.2</v>
      </c>
      <c r="G3308" s="240">
        <v>1563.88</v>
      </c>
      <c r="H3308" s="240">
        <v>2514.31</v>
      </c>
      <c r="I3308" s="240">
        <v>-2470.049</v>
      </c>
      <c r="J3308" s="240">
        <v>-9.3219999999999992</v>
      </c>
    </row>
    <row r="3309" spans="2:10">
      <c r="B3309" s="240" t="s">
        <v>86</v>
      </c>
      <c r="C3309" s="240">
        <v>700</v>
      </c>
      <c r="D3309" s="240" t="s">
        <v>14</v>
      </c>
      <c r="E3309" s="240">
        <v>9991.41</v>
      </c>
      <c r="F3309" s="240">
        <v>1.05</v>
      </c>
      <c r="G3309" s="240">
        <v>-14068.64</v>
      </c>
      <c r="H3309" s="240">
        <v>-5.7480000000000002</v>
      </c>
      <c r="I3309" s="240">
        <v>2302.5709999999999</v>
      </c>
      <c r="J3309" s="240">
        <v>0.20100000000000001</v>
      </c>
    </row>
    <row r="3310" spans="2:10">
      <c r="B3310" s="240" t="s">
        <v>86</v>
      </c>
      <c r="C3310" s="240">
        <v>700</v>
      </c>
      <c r="D3310" s="240" t="s">
        <v>91</v>
      </c>
      <c r="E3310" s="240">
        <v>134.86000000000001</v>
      </c>
      <c r="F3310" s="240">
        <v>0.28999999999999998</v>
      </c>
      <c r="G3310" s="240">
        <v>217.57</v>
      </c>
      <c r="H3310" s="240">
        <v>0.63300000000000001</v>
      </c>
      <c r="I3310" s="240">
        <v>30.86</v>
      </c>
      <c r="J3310" s="240">
        <v>2E-3</v>
      </c>
    </row>
    <row r="3311" spans="2:10">
      <c r="B3311" s="240" t="s">
        <v>86</v>
      </c>
      <c r="C3311" s="240">
        <v>700</v>
      </c>
      <c r="D3311" s="240" t="s">
        <v>92</v>
      </c>
      <c r="E3311" s="240">
        <v>77.290000000000006</v>
      </c>
      <c r="F3311" s="240">
        <v>1.99</v>
      </c>
      <c r="G3311" s="240">
        <v>81.05</v>
      </c>
      <c r="H3311" s="240">
        <v>3.8069999999999999</v>
      </c>
      <c r="I3311" s="240">
        <v>17.212</v>
      </c>
      <c r="J3311" s="240">
        <v>1.0999999999999999E-2</v>
      </c>
    </row>
    <row r="3312" spans="2:10">
      <c r="B3312" s="240" t="s">
        <v>86</v>
      </c>
      <c r="C3312" s="240">
        <v>700</v>
      </c>
      <c r="D3312" s="240" t="s">
        <v>93</v>
      </c>
      <c r="E3312" s="240">
        <v>353.81</v>
      </c>
      <c r="F3312" s="240">
        <v>0.72</v>
      </c>
      <c r="G3312" s="240">
        <v>516.72</v>
      </c>
      <c r="H3312" s="240">
        <v>1.542</v>
      </c>
      <c r="I3312" s="240">
        <v>80.78</v>
      </c>
      <c r="J3312" s="240">
        <v>6.0000000000000001E-3</v>
      </c>
    </row>
    <row r="3313" spans="2:10">
      <c r="B3313" s="240" t="s">
        <v>86</v>
      </c>
      <c r="C3313" s="240">
        <v>700</v>
      </c>
      <c r="D3313" s="240" t="s">
        <v>94</v>
      </c>
      <c r="E3313" s="240">
        <v>192.42</v>
      </c>
      <c r="F3313" s="240">
        <v>4.7</v>
      </c>
      <c r="G3313" s="240">
        <v>182.3</v>
      </c>
      <c r="H3313" s="240">
        <v>8.9179999999999993</v>
      </c>
      <c r="I3313" s="240">
        <v>42.723999999999997</v>
      </c>
      <c r="J3313" s="240">
        <v>2.7E-2</v>
      </c>
    </row>
    <row r="3314" spans="2:10">
      <c r="B3314" s="240" t="s">
        <v>86</v>
      </c>
      <c r="C3314" s="240">
        <v>700</v>
      </c>
      <c r="D3314" s="240" t="s">
        <v>95</v>
      </c>
      <c r="E3314" s="240">
        <v>-20.02</v>
      </c>
      <c r="F3314" s="240">
        <v>3.02</v>
      </c>
      <c r="G3314" s="240">
        <v>1831.85</v>
      </c>
      <c r="H3314" s="240">
        <v>1.081</v>
      </c>
      <c r="I3314" s="240">
        <v>-2.214</v>
      </c>
      <c r="J3314" s="240">
        <v>7.4999999999999997E-2</v>
      </c>
    </row>
    <row r="3315" spans="2:10">
      <c r="B3315" s="240" t="s">
        <v>86</v>
      </c>
      <c r="C3315" s="240">
        <v>700</v>
      </c>
      <c r="D3315" s="240" t="s">
        <v>96</v>
      </c>
      <c r="E3315" s="240">
        <v>-20.02</v>
      </c>
      <c r="F3315" s="240">
        <v>3.02</v>
      </c>
      <c r="G3315" s="240">
        <v>1831.85</v>
      </c>
      <c r="H3315" s="240">
        <v>1.081</v>
      </c>
      <c r="I3315" s="240">
        <v>-2.214</v>
      </c>
      <c r="J3315" s="240">
        <v>7.4999999999999997E-2</v>
      </c>
    </row>
    <row r="3316" spans="2:10">
      <c r="B3316" s="240" t="s">
        <v>86</v>
      </c>
      <c r="C3316" s="240">
        <v>700</v>
      </c>
      <c r="D3316" s="240" t="s">
        <v>97</v>
      </c>
      <c r="E3316" s="240">
        <v>-26.07</v>
      </c>
      <c r="F3316" s="240">
        <v>-0.01</v>
      </c>
      <c r="G3316" s="240">
        <v>50.95</v>
      </c>
      <c r="H3316" s="240">
        <v>7.0999999999999994E-2</v>
      </c>
      <c r="I3316" s="240">
        <v>-6.1859999999999999</v>
      </c>
      <c r="J3316" s="240">
        <v>0</v>
      </c>
    </row>
    <row r="3317" spans="2:10">
      <c r="B3317" s="240" t="s">
        <v>86</v>
      </c>
      <c r="C3317" s="240">
        <v>700</v>
      </c>
      <c r="D3317" s="240" t="s">
        <v>98</v>
      </c>
      <c r="E3317" s="240">
        <v>-9.07</v>
      </c>
      <c r="F3317" s="240">
        <v>-0.51</v>
      </c>
      <c r="G3317" s="240">
        <v>5</v>
      </c>
      <c r="H3317" s="240">
        <v>0.90900000000000003</v>
      </c>
      <c r="I3317" s="240">
        <v>-2.0009999999999999</v>
      </c>
      <c r="J3317" s="240">
        <v>-2E-3</v>
      </c>
    </row>
    <row r="3318" spans="2:10">
      <c r="B3318" s="240" t="s">
        <v>86</v>
      </c>
      <c r="C3318" s="240">
        <v>700</v>
      </c>
      <c r="D3318" s="240" t="s">
        <v>99</v>
      </c>
      <c r="E3318" s="240">
        <v>-171.64</v>
      </c>
      <c r="F3318" s="240">
        <v>2.42</v>
      </c>
      <c r="G3318" s="240">
        <v>2222.65</v>
      </c>
      <c r="H3318" s="240">
        <v>2.5670000000000002</v>
      </c>
      <c r="I3318" s="240">
        <v>-38.569000000000003</v>
      </c>
      <c r="J3318" s="240">
        <v>7.2999999999999995E-2</v>
      </c>
    </row>
    <row r="3319" spans="2:10">
      <c r="B3319" s="240" t="s">
        <v>86</v>
      </c>
      <c r="C3319" s="240">
        <v>700</v>
      </c>
      <c r="D3319" s="240" t="s">
        <v>100</v>
      </c>
      <c r="E3319" s="240">
        <v>-159.22999999999999</v>
      </c>
      <c r="F3319" s="240">
        <v>3.48</v>
      </c>
      <c r="G3319" s="240">
        <v>2220.75</v>
      </c>
      <c r="H3319" s="240">
        <v>0.48</v>
      </c>
      <c r="I3319" s="240">
        <v>-35.927</v>
      </c>
      <c r="J3319" s="240">
        <v>0.08</v>
      </c>
    </row>
    <row r="3320" spans="2:10">
      <c r="B3320" s="240" t="s">
        <v>86</v>
      </c>
      <c r="C3320" s="240">
        <v>700</v>
      </c>
      <c r="D3320" s="240" t="s">
        <v>101</v>
      </c>
      <c r="E3320" s="240">
        <v>-179.68</v>
      </c>
      <c r="F3320" s="240">
        <v>2.42</v>
      </c>
      <c r="G3320" s="240">
        <v>2237.9499999999998</v>
      </c>
      <c r="H3320" s="240">
        <v>2.5750000000000002</v>
      </c>
      <c r="I3320" s="240">
        <v>-40.448</v>
      </c>
      <c r="J3320" s="240">
        <v>7.2999999999999995E-2</v>
      </c>
    </row>
    <row r="3321" spans="2:10">
      <c r="B3321" s="240" t="s">
        <v>86</v>
      </c>
      <c r="C3321" s="240">
        <v>700</v>
      </c>
      <c r="D3321" s="240" t="s">
        <v>102</v>
      </c>
      <c r="E3321" s="240">
        <v>-151.19</v>
      </c>
      <c r="F3321" s="240">
        <v>3.48</v>
      </c>
      <c r="G3321" s="240">
        <v>2205.46</v>
      </c>
      <c r="H3321" s="240">
        <v>0.47299999999999998</v>
      </c>
      <c r="I3321" s="240">
        <v>-34.048000000000002</v>
      </c>
      <c r="J3321" s="240">
        <v>0.08</v>
      </c>
    </row>
    <row r="3322" spans="2:10">
      <c r="B3322" s="240" t="s">
        <v>86</v>
      </c>
      <c r="C3322" s="240">
        <v>700</v>
      </c>
      <c r="D3322" s="240" t="s">
        <v>103</v>
      </c>
      <c r="E3322" s="240">
        <v>-124.15</v>
      </c>
      <c r="F3322" s="240">
        <v>2.4300000000000002</v>
      </c>
      <c r="G3322" s="240">
        <v>2131.5700000000002</v>
      </c>
      <c r="H3322" s="240">
        <v>2.5219999999999998</v>
      </c>
      <c r="I3322" s="240">
        <v>-27.475999999999999</v>
      </c>
      <c r="J3322" s="240">
        <v>7.3999999999999996E-2</v>
      </c>
    </row>
    <row r="3323" spans="2:10">
      <c r="B3323" s="240" t="s">
        <v>86</v>
      </c>
      <c r="C3323" s="240">
        <v>700</v>
      </c>
      <c r="D3323" s="240" t="s">
        <v>104</v>
      </c>
      <c r="E3323" s="240">
        <v>-111.75</v>
      </c>
      <c r="F3323" s="240">
        <v>3.49</v>
      </c>
      <c r="G3323" s="240">
        <v>2129.67</v>
      </c>
      <c r="H3323" s="240">
        <v>0.435</v>
      </c>
      <c r="I3323" s="240">
        <v>-24.834</v>
      </c>
      <c r="J3323" s="240">
        <v>8.1000000000000003E-2</v>
      </c>
    </row>
    <row r="3324" spans="2:10">
      <c r="B3324" s="240" t="s">
        <v>86</v>
      </c>
      <c r="C3324" s="240">
        <v>700</v>
      </c>
      <c r="D3324" s="240" t="s">
        <v>105</v>
      </c>
      <c r="E3324" s="240">
        <v>-132.19999999999999</v>
      </c>
      <c r="F3324" s="240">
        <v>2.4300000000000002</v>
      </c>
      <c r="G3324" s="240">
        <v>2146.86</v>
      </c>
      <c r="H3324" s="240">
        <v>2.5289999999999999</v>
      </c>
      <c r="I3324" s="240">
        <v>-29.355</v>
      </c>
      <c r="J3324" s="240">
        <v>7.3999999999999996E-2</v>
      </c>
    </row>
    <row r="3325" spans="2:10">
      <c r="B3325" s="240" t="s">
        <v>86</v>
      </c>
      <c r="C3325" s="240">
        <v>700</v>
      </c>
      <c r="D3325" s="240" t="s">
        <v>106</v>
      </c>
      <c r="E3325" s="240">
        <v>-103.7</v>
      </c>
      <c r="F3325" s="240">
        <v>3.49</v>
      </c>
      <c r="G3325" s="240">
        <v>2114.37</v>
      </c>
      <c r="H3325" s="240">
        <v>0.42699999999999999</v>
      </c>
      <c r="I3325" s="240">
        <v>-22.954999999999998</v>
      </c>
      <c r="J3325" s="240">
        <v>8.1000000000000003E-2</v>
      </c>
    </row>
    <row r="3326" spans="2:10">
      <c r="B3326" s="240" t="s">
        <v>86</v>
      </c>
      <c r="C3326" s="240">
        <v>700</v>
      </c>
      <c r="D3326" s="240" t="s">
        <v>107</v>
      </c>
      <c r="E3326" s="240">
        <v>119.19</v>
      </c>
      <c r="F3326" s="240">
        <v>2.56</v>
      </c>
      <c r="G3326" s="240">
        <v>1442.94</v>
      </c>
      <c r="H3326" s="240">
        <v>1.6819999999999999</v>
      </c>
      <c r="I3326" s="240">
        <v>31.498999999999999</v>
      </c>
      <c r="J3326" s="240">
        <v>7.0000000000000007E-2</v>
      </c>
    </row>
    <row r="3327" spans="2:10">
      <c r="B3327" s="240" t="s">
        <v>86</v>
      </c>
      <c r="C3327" s="240">
        <v>700</v>
      </c>
      <c r="D3327" s="240" t="s">
        <v>108</v>
      </c>
      <c r="E3327" s="240">
        <v>131.59</v>
      </c>
      <c r="F3327" s="240">
        <v>3.62</v>
      </c>
      <c r="G3327" s="240">
        <v>1441.05</v>
      </c>
      <c r="H3327" s="240">
        <v>-0.40400000000000003</v>
      </c>
      <c r="I3327" s="240">
        <v>34.140999999999998</v>
      </c>
      <c r="J3327" s="240">
        <v>7.5999999999999998E-2</v>
      </c>
    </row>
    <row r="3328" spans="2:10">
      <c r="B3328" s="240" t="s">
        <v>86</v>
      </c>
      <c r="C3328" s="240">
        <v>700</v>
      </c>
      <c r="D3328" s="240" t="s">
        <v>109</v>
      </c>
      <c r="E3328" s="240">
        <v>111.14</v>
      </c>
      <c r="F3328" s="240">
        <v>2.56</v>
      </c>
      <c r="G3328" s="240">
        <v>1458.24</v>
      </c>
      <c r="H3328" s="240">
        <v>1.69</v>
      </c>
      <c r="I3328" s="240">
        <v>29.62</v>
      </c>
      <c r="J3328" s="240">
        <v>7.0000000000000007E-2</v>
      </c>
    </row>
    <row r="3329" spans="2:10">
      <c r="B3329" s="240" t="s">
        <v>86</v>
      </c>
      <c r="C3329" s="240">
        <v>700</v>
      </c>
      <c r="D3329" s="240" t="s">
        <v>110</v>
      </c>
      <c r="E3329" s="240">
        <v>139.63999999999999</v>
      </c>
      <c r="F3329" s="240">
        <v>3.62</v>
      </c>
      <c r="G3329" s="240">
        <v>1425.75</v>
      </c>
      <c r="H3329" s="240">
        <v>-0.41199999999999998</v>
      </c>
      <c r="I3329" s="240">
        <v>36.020000000000003</v>
      </c>
      <c r="J3329" s="240">
        <v>7.6999999999999999E-2</v>
      </c>
    </row>
    <row r="3330" spans="2:10">
      <c r="B3330" s="240" t="s">
        <v>86</v>
      </c>
      <c r="C3330" s="240">
        <v>700</v>
      </c>
      <c r="D3330" s="240" t="s">
        <v>111</v>
      </c>
      <c r="E3330" s="240">
        <v>71.7</v>
      </c>
      <c r="F3330" s="240">
        <v>2.5499999999999998</v>
      </c>
      <c r="G3330" s="240">
        <v>1534.03</v>
      </c>
      <c r="H3330" s="240">
        <v>1.728</v>
      </c>
      <c r="I3330" s="240">
        <v>20.405999999999999</v>
      </c>
      <c r="J3330" s="240">
        <v>6.9000000000000006E-2</v>
      </c>
    </row>
    <row r="3331" spans="2:10">
      <c r="B3331" s="240" t="s">
        <v>86</v>
      </c>
      <c r="C3331" s="240">
        <v>700</v>
      </c>
      <c r="D3331" s="240" t="s">
        <v>112</v>
      </c>
      <c r="E3331" s="240">
        <v>84.11</v>
      </c>
      <c r="F3331" s="240">
        <v>3.61</v>
      </c>
      <c r="G3331" s="240">
        <v>1532.13</v>
      </c>
      <c r="H3331" s="240">
        <v>-0.35899999999999999</v>
      </c>
      <c r="I3331" s="240">
        <v>23.047999999999998</v>
      </c>
      <c r="J3331" s="240">
        <v>7.4999999999999997E-2</v>
      </c>
    </row>
    <row r="3332" spans="2:10">
      <c r="B3332" s="240" t="s">
        <v>86</v>
      </c>
      <c r="C3332" s="240">
        <v>700</v>
      </c>
      <c r="D3332" s="240" t="s">
        <v>113</v>
      </c>
      <c r="E3332" s="240">
        <v>63.66</v>
      </c>
      <c r="F3332" s="240">
        <v>2.5499999999999998</v>
      </c>
      <c r="G3332" s="240">
        <v>1549.32</v>
      </c>
      <c r="H3332" s="240">
        <v>1.7350000000000001</v>
      </c>
      <c r="I3332" s="240">
        <v>18.527000000000001</v>
      </c>
      <c r="J3332" s="240">
        <v>6.9000000000000006E-2</v>
      </c>
    </row>
    <row r="3333" spans="2:10">
      <c r="B3333" s="240" t="s">
        <v>86</v>
      </c>
      <c r="C3333" s="240">
        <v>700</v>
      </c>
      <c r="D3333" s="240" t="s">
        <v>114</v>
      </c>
      <c r="E3333" s="240">
        <v>92.15</v>
      </c>
      <c r="F3333" s="240">
        <v>3.61</v>
      </c>
      <c r="G3333" s="240">
        <v>1516.83</v>
      </c>
      <c r="H3333" s="240">
        <v>-0.36599999999999999</v>
      </c>
      <c r="I3333" s="240">
        <v>24.927</v>
      </c>
      <c r="J3333" s="240">
        <v>7.5999999999999998E-2</v>
      </c>
    </row>
    <row r="3334" spans="2:10">
      <c r="B3334" s="240" t="s">
        <v>86</v>
      </c>
      <c r="C3334" s="240">
        <v>700</v>
      </c>
      <c r="D3334" s="240" t="s">
        <v>115</v>
      </c>
      <c r="E3334" s="240">
        <v>-85.57</v>
      </c>
      <c r="F3334" s="240">
        <v>0.72</v>
      </c>
      <c r="G3334" s="240">
        <v>1941.68</v>
      </c>
      <c r="H3334" s="240">
        <v>5.5789999999999997</v>
      </c>
      <c r="I3334" s="240">
        <v>-17.273</v>
      </c>
      <c r="J3334" s="240">
        <v>6.2E-2</v>
      </c>
    </row>
    <row r="3335" spans="2:10">
      <c r="B3335" s="240" t="s">
        <v>86</v>
      </c>
      <c r="C3335" s="240">
        <v>700</v>
      </c>
      <c r="D3335" s="240" t="s">
        <v>116</v>
      </c>
      <c r="E3335" s="240">
        <v>-13.96</v>
      </c>
      <c r="F3335" s="240">
        <v>0.76</v>
      </c>
      <c r="G3335" s="240">
        <v>1738.34</v>
      </c>
      <c r="H3335" s="240">
        <v>5.3570000000000002</v>
      </c>
      <c r="I3335" s="240">
        <v>3.5999999999999997E-2</v>
      </c>
      <c r="J3335" s="240">
        <v>6.0999999999999999E-2</v>
      </c>
    </row>
    <row r="3336" spans="2:10">
      <c r="B3336" s="240" t="s">
        <v>86</v>
      </c>
      <c r="C3336" s="240">
        <v>700</v>
      </c>
      <c r="D3336" s="240" t="s">
        <v>117</v>
      </c>
      <c r="E3336" s="240">
        <v>-71.319999999999993</v>
      </c>
      <c r="F3336" s="240">
        <v>0.73</v>
      </c>
      <c r="G3336" s="240">
        <v>1914.36</v>
      </c>
      <c r="H3336" s="240">
        <v>5.5659999999999998</v>
      </c>
      <c r="I3336" s="240">
        <v>-13.945</v>
      </c>
      <c r="J3336" s="240">
        <v>6.2E-2</v>
      </c>
    </row>
    <row r="3337" spans="2:10">
      <c r="B3337" s="240" t="s">
        <v>86</v>
      </c>
      <c r="C3337" s="240">
        <v>700</v>
      </c>
      <c r="D3337" s="240" t="s">
        <v>118</v>
      </c>
      <c r="E3337" s="240">
        <v>-28.21</v>
      </c>
      <c r="F3337" s="240">
        <v>0.75</v>
      </c>
      <c r="G3337" s="240">
        <v>1765.67</v>
      </c>
      <c r="H3337" s="240">
        <v>5.37</v>
      </c>
      <c r="I3337" s="240">
        <v>-3.2919999999999998</v>
      </c>
      <c r="J3337" s="240">
        <v>6.0999999999999999E-2</v>
      </c>
    </row>
    <row r="3338" spans="2:10">
      <c r="B3338" s="240" t="s">
        <v>86</v>
      </c>
      <c r="C3338" s="240">
        <v>700</v>
      </c>
      <c r="D3338" s="240" t="s">
        <v>119</v>
      </c>
      <c r="E3338" s="240">
        <v>-112.39</v>
      </c>
      <c r="F3338" s="240">
        <v>0.72</v>
      </c>
      <c r="G3338" s="240">
        <v>1992.67</v>
      </c>
      <c r="H3338" s="240">
        <v>5.6050000000000004</v>
      </c>
      <c r="I3338" s="240">
        <v>-23.536000000000001</v>
      </c>
      <c r="J3338" s="240">
        <v>6.0999999999999999E-2</v>
      </c>
    </row>
    <row r="3339" spans="2:10">
      <c r="B3339" s="240" t="s">
        <v>86</v>
      </c>
      <c r="C3339" s="240">
        <v>700</v>
      </c>
      <c r="D3339" s="240" t="s">
        <v>120</v>
      </c>
      <c r="E3339" s="240">
        <v>-40.79</v>
      </c>
      <c r="F3339" s="240">
        <v>0.75</v>
      </c>
      <c r="G3339" s="240">
        <v>1789.33</v>
      </c>
      <c r="H3339" s="240">
        <v>5.3819999999999997</v>
      </c>
      <c r="I3339" s="240">
        <v>-6.2270000000000003</v>
      </c>
      <c r="J3339" s="240">
        <v>0.06</v>
      </c>
    </row>
    <row r="3340" spans="2:10">
      <c r="B3340" s="240" t="s">
        <v>86</v>
      </c>
      <c r="C3340" s="240">
        <v>700</v>
      </c>
      <c r="D3340" s="240" t="s">
        <v>121</v>
      </c>
      <c r="E3340" s="240">
        <v>-98.15</v>
      </c>
      <c r="F3340" s="240">
        <v>0.72</v>
      </c>
      <c r="G3340" s="240">
        <v>1965.35</v>
      </c>
      <c r="H3340" s="240">
        <v>5.5910000000000002</v>
      </c>
      <c r="I3340" s="240">
        <v>-20.207999999999998</v>
      </c>
      <c r="J3340" s="240">
        <v>6.0999999999999999E-2</v>
      </c>
    </row>
    <row r="3341" spans="2:10">
      <c r="B3341" s="240" t="s">
        <v>86</v>
      </c>
      <c r="C3341" s="240">
        <v>700</v>
      </c>
      <c r="D3341" s="240" t="s">
        <v>122</v>
      </c>
      <c r="E3341" s="240">
        <v>-55.03</v>
      </c>
      <c r="F3341" s="240">
        <v>0.75</v>
      </c>
      <c r="G3341" s="240">
        <v>1816.65</v>
      </c>
      <c r="H3341" s="240">
        <v>5.3959999999999999</v>
      </c>
      <c r="I3341" s="240">
        <v>-9.5549999999999997</v>
      </c>
      <c r="J3341" s="240">
        <v>0.06</v>
      </c>
    </row>
    <row r="3342" spans="2:10">
      <c r="B3342" s="240" t="s">
        <v>86</v>
      </c>
      <c r="C3342" s="240">
        <v>700</v>
      </c>
      <c r="D3342" s="240" t="s">
        <v>123</v>
      </c>
      <c r="E3342" s="240">
        <v>-26.08</v>
      </c>
      <c r="F3342" s="240">
        <v>5.29</v>
      </c>
      <c r="G3342" s="240">
        <v>1925.35</v>
      </c>
      <c r="H3342" s="240">
        <v>-3.194</v>
      </c>
      <c r="I3342" s="240">
        <v>-4.4640000000000004</v>
      </c>
      <c r="J3342" s="240">
        <v>8.8999999999999996E-2</v>
      </c>
    </row>
    <row r="3343" spans="2:10">
      <c r="B3343" s="240" t="s">
        <v>86</v>
      </c>
      <c r="C3343" s="240">
        <v>700</v>
      </c>
      <c r="D3343" s="240" t="s">
        <v>124</v>
      </c>
      <c r="E3343" s="240">
        <v>45.53</v>
      </c>
      <c r="F3343" s="240">
        <v>5.32</v>
      </c>
      <c r="G3343" s="240">
        <v>1722.01</v>
      </c>
      <c r="H3343" s="240">
        <v>-3.4169999999999998</v>
      </c>
      <c r="I3343" s="240">
        <v>12.845000000000001</v>
      </c>
      <c r="J3343" s="240">
        <v>8.7999999999999995E-2</v>
      </c>
    </row>
    <row r="3344" spans="2:10">
      <c r="B3344" s="240" t="s">
        <v>86</v>
      </c>
      <c r="C3344" s="240">
        <v>700</v>
      </c>
      <c r="D3344" s="240" t="s">
        <v>125</v>
      </c>
      <c r="E3344" s="240">
        <v>-11.84</v>
      </c>
      <c r="F3344" s="240">
        <v>5.29</v>
      </c>
      <c r="G3344" s="240">
        <v>1898.03</v>
      </c>
      <c r="H3344" s="240">
        <v>-3.2069999999999999</v>
      </c>
      <c r="I3344" s="240">
        <v>-1.1359999999999999</v>
      </c>
      <c r="J3344" s="240">
        <v>8.8999999999999996E-2</v>
      </c>
    </row>
    <row r="3345" spans="2:10">
      <c r="B3345" s="240" t="s">
        <v>86</v>
      </c>
      <c r="C3345" s="240">
        <v>700</v>
      </c>
      <c r="D3345" s="240" t="s">
        <v>126</v>
      </c>
      <c r="E3345" s="240">
        <v>31.28</v>
      </c>
      <c r="F3345" s="240">
        <v>5.32</v>
      </c>
      <c r="G3345" s="240">
        <v>1749.33</v>
      </c>
      <c r="H3345" s="240">
        <v>-3.403</v>
      </c>
      <c r="I3345" s="240">
        <v>9.5169999999999995</v>
      </c>
      <c r="J3345" s="240">
        <v>8.6999999999999994E-2</v>
      </c>
    </row>
    <row r="3346" spans="2:10">
      <c r="B3346" s="240" t="s">
        <v>86</v>
      </c>
      <c r="C3346" s="240">
        <v>700</v>
      </c>
      <c r="D3346" s="240" t="s">
        <v>127</v>
      </c>
      <c r="E3346" s="240">
        <v>0.74</v>
      </c>
      <c r="F3346" s="240">
        <v>5.29</v>
      </c>
      <c r="G3346" s="240">
        <v>1874.37</v>
      </c>
      <c r="H3346" s="240">
        <v>-3.2189999999999999</v>
      </c>
      <c r="I3346" s="240">
        <v>1.7989999999999999</v>
      </c>
      <c r="J3346" s="240">
        <v>8.8999999999999996E-2</v>
      </c>
    </row>
    <row r="3347" spans="2:10">
      <c r="B3347" s="240" t="s">
        <v>86</v>
      </c>
      <c r="C3347" s="240">
        <v>700</v>
      </c>
      <c r="D3347" s="240" t="s">
        <v>128</v>
      </c>
      <c r="E3347" s="240">
        <v>72.349999999999994</v>
      </c>
      <c r="F3347" s="240">
        <v>5.33</v>
      </c>
      <c r="G3347" s="240">
        <v>1671.02</v>
      </c>
      <c r="H3347" s="240">
        <v>-3.4420000000000002</v>
      </c>
      <c r="I3347" s="240">
        <v>19.108000000000001</v>
      </c>
      <c r="J3347" s="240">
        <v>8.7999999999999995E-2</v>
      </c>
    </row>
    <row r="3348" spans="2:10">
      <c r="B3348" s="240" t="s">
        <v>86</v>
      </c>
      <c r="C3348" s="240">
        <v>700</v>
      </c>
      <c r="D3348" s="240" t="s">
        <v>129</v>
      </c>
      <c r="E3348" s="240">
        <v>14.99</v>
      </c>
      <c r="F3348" s="240">
        <v>5.29</v>
      </c>
      <c r="G3348" s="240">
        <v>1847.04</v>
      </c>
      <c r="H3348" s="240">
        <v>-3.2330000000000001</v>
      </c>
      <c r="I3348" s="240">
        <v>5.1269999999999998</v>
      </c>
      <c r="J3348" s="240">
        <v>8.8999999999999996E-2</v>
      </c>
    </row>
    <row r="3349" spans="2:10">
      <c r="B3349" s="240" t="s">
        <v>86</v>
      </c>
      <c r="C3349" s="240">
        <v>700</v>
      </c>
      <c r="D3349" s="240" t="s">
        <v>130</v>
      </c>
      <c r="E3349" s="240">
        <v>58.1</v>
      </c>
      <c r="F3349" s="240">
        <v>5.32</v>
      </c>
      <c r="G3349" s="240">
        <v>1698.35</v>
      </c>
      <c r="H3349" s="240">
        <v>-3.4279999999999999</v>
      </c>
      <c r="I3349" s="240">
        <v>15.78</v>
      </c>
      <c r="J3349" s="240">
        <v>8.7999999999999995E-2</v>
      </c>
    </row>
    <row r="3350" spans="2:10">
      <c r="B3350" s="240" t="s">
        <v>86</v>
      </c>
      <c r="C3350" s="240">
        <v>700</v>
      </c>
      <c r="D3350" s="240" t="s">
        <v>131</v>
      </c>
      <c r="E3350" s="240">
        <v>-145.57</v>
      </c>
      <c r="F3350" s="240">
        <v>2.44</v>
      </c>
      <c r="G3350" s="240">
        <v>2171.6999999999998</v>
      </c>
      <c r="H3350" s="240">
        <v>2.496</v>
      </c>
      <c r="I3350" s="240">
        <v>-32.383000000000003</v>
      </c>
      <c r="J3350" s="240">
        <v>7.2999999999999995E-2</v>
      </c>
    </row>
    <row r="3351" spans="2:10">
      <c r="B3351" s="240" t="s">
        <v>86</v>
      </c>
      <c r="C3351" s="240">
        <v>700</v>
      </c>
      <c r="D3351" s="240" t="s">
        <v>132</v>
      </c>
      <c r="E3351" s="240">
        <v>-133.16</v>
      </c>
      <c r="F3351" s="240">
        <v>3.5</v>
      </c>
      <c r="G3351" s="240">
        <v>2169.81</v>
      </c>
      <c r="H3351" s="240">
        <v>0.40899999999999997</v>
      </c>
      <c r="I3351" s="240">
        <v>-29.741</v>
      </c>
      <c r="J3351" s="240">
        <v>7.9000000000000001E-2</v>
      </c>
    </row>
    <row r="3352" spans="2:10">
      <c r="B3352" s="240" t="s">
        <v>86</v>
      </c>
      <c r="C3352" s="240">
        <v>700</v>
      </c>
      <c r="D3352" s="240" t="s">
        <v>133</v>
      </c>
      <c r="E3352" s="240">
        <v>-153.61000000000001</v>
      </c>
      <c r="F3352" s="240">
        <v>2.4300000000000002</v>
      </c>
      <c r="G3352" s="240">
        <v>2187</v>
      </c>
      <c r="H3352" s="240">
        <v>2.504</v>
      </c>
      <c r="I3352" s="240">
        <v>-34.262</v>
      </c>
      <c r="J3352" s="240">
        <v>7.2999999999999995E-2</v>
      </c>
    </row>
    <row r="3353" spans="2:10">
      <c r="B3353" s="240" t="s">
        <v>86</v>
      </c>
      <c r="C3353" s="240">
        <v>700</v>
      </c>
      <c r="D3353" s="240" t="s">
        <v>134</v>
      </c>
      <c r="E3353" s="240">
        <v>-125.12</v>
      </c>
      <c r="F3353" s="240">
        <v>3.5</v>
      </c>
      <c r="G3353" s="240">
        <v>2154.5100000000002</v>
      </c>
      <c r="H3353" s="240">
        <v>0.40200000000000002</v>
      </c>
      <c r="I3353" s="240">
        <v>-27.861999999999998</v>
      </c>
      <c r="J3353" s="240">
        <v>7.9000000000000001E-2</v>
      </c>
    </row>
    <row r="3354" spans="2:10">
      <c r="B3354" s="240" t="s">
        <v>86</v>
      </c>
      <c r="C3354" s="240">
        <v>700</v>
      </c>
      <c r="D3354" s="240" t="s">
        <v>135</v>
      </c>
      <c r="E3354" s="240">
        <v>-98.08</v>
      </c>
      <c r="F3354" s="240">
        <v>2.44</v>
      </c>
      <c r="G3354" s="240">
        <v>2080.62</v>
      </c>
      <c r="H3354" s="240">
        <v>2.4510000000000001</v>
      </c>
      <c r="I3354" s="240">
        <v>-21.29</v>
      </c>
      <c r="J3354" s="240">
        <v>7.3999999999999996E-2</v>
      </c>
    </row>
    <row r="3355" spans="2:10">
      <c r="B3355" s="240" t="s">
        <v>86</v>
      </c>
      <c r="C3355" s="240">
        <v>700</v>
      </c>
      <c r="D3355" s="240" t="s">
        <v>136</v>
      </c>
      <c r="E3355" s="240">
        <v>-85.68</v>
      </c>
      <c r="F3355" s="240">
        <v>3.51</v>
      </c>
      <c r="G3355" s="240">
        <v>2078.7199999999998</v>
      </c>
      <c r="H3355" s="240">
        <v>0.36399999999999999</v>
      </c>
      <c r="I3355" s="240">
        <v>-18.648</v>
      </c>
      <c r="J3355" s="240">
        <v>0.08</v>
      </c>
    </row>
    <row r="3356" spans="2:10">
      <c r="B3356" s="240" t="s">
        <v>86</v>
      </c>
      <c r="C3356" s="240">
        <v>700</v>
      </c>
      <c r="D3356" s="240" t="s">
        <v>137</v>
      </c>
      <c r="E3356" s="240">
        <v>-106.13</v>
      </c>
      <c r="F3356" s="240">
        <v>2.44</v>
      </c>
      <c r="G3356" s="240">
        <v>2095.92</v>
      </c>
      <c r="H3356" s="240">
        <v>2.4580000000000002</v>
      </c>
      <c r="I3356" s="240">
        <v>-23.169</v>
      </c>
      <c r="J3356" s="240">
        <v>7.2999999999999995E-2</v>
      </c>
    </row>
    <row r="3357" spans="2:10">
      <c r="B3357" s="240" t="s">
        <v>86</v>
      </c>
      <c r="C3357" s="240">
        <v>700</v>
      </c>
      <c r="D3357" s="240" t="s">
        <v>138</v>
      </c>
      <c r="E3357" s="240">
        <v>-77.63</v>
      </c>
      <c r="F3357" s="240">
        <v>3.51</v>
      </c>
      <c r="G3357" s="240">
        <v>2063.4299999999998</v>
      </c>
      <c r="H3357" s="240">
        <v>0.35599999999999998</v>
      </c>
      <c r="I3357" s="240">
        <v>-16.768999999999998</v>
      </c>
      <c r="J3357" s="240">
        <v>0.08</v>
      </c>
    </row>
    <row r="3358" spans="2:10">
      <c r="B3358" s="240" t="s">
        <v>86</v>
      </c>
      <c r="C3358" s="240">
        <v>700</v>
      </c>
      <c r="D3358" s="240" t="s">
        <v>139</v>
      </c>
      <c r="E3358" s="240">
        <v>-76.5</v>
      </c>
      <c r="F3358" s="240">
        <v>1.24</v>
      </c>
      <c r="G3358" s="240">
        <v>1936.68</v>
      </c>
      <c r="H3358" s="240">
        <v>4.6710000000000003</v>
      </c>
      <c r="I3358" s="240">
        <v>-15.272</v>
      </c>
      <c r="J3358" s="240">
        <v>6.4000000000000001E-2</v>
      </c>
    </row>
    <row r="3359" spans="2:10">
      <c r="B3359" s="240" t="s">
        <v>86</v>
      </c>
      <c r="C3359" s="240">
        <v>700</v>
      </c>
      <c r="D3359" s="240" t="s">
        <v>140</v>
      </c>
      <c r="E3359" s="240">
        <v>-4.8899999999999997</v>
      </c>
      <c r="F3359" s="240">
        <v>1.27</v>
      </c>
      <c r="G3359" s="240">
        <v>1733.34</v>
      </c>
      <c r="H3359" s="240">
        <v>4.4480000000000004</v>
      </c>
      <c r="I3359" s="240">
        <v>2.0369999999999999</v>
      </c>
      <c r="J3359" s="240">
        <v>6.3E-2</v>
      </c>
    </row>
    <row r="3360" spans="2:10">
      <c r="B3360" s="240" t="s">
        <v>86</v>
      </c>
      <c r="C3360" s="240">
        <v>700</v>
      </c>
      <c r="D3360" s="240" t="s">
        <v>141</v>
      </c>
      <c r="E3360" s="240">
        <v>-62.25</v>
      </c>
      <c r="F3360" s="240">
        <v>1.24</v>
      </c>
      <c r="G3360" s="240">
        <v>1909.36</v>
      </c>
      <c r="H3360" s="240">
        <v>4.657</v>
      </c>
      <c r="I3360" s="240">
        <v>-11.944000000000001</v>
      </c>
      <c r="J3360" s="240">
        <v>6.4000000000000001E-2</v>
      </c>
    </row>
    <row r="3361" spans="2:10">
      <c r="B3361" s="240" t="s">
        <v>86</v>
      </c>
      <c r="C3361" s="240">
        <v>700</v>
      </c>
      <c r="D3361" s="240" t="s">
        <v>142</v>
      </c>
      <c r="E3361" s="240">
        <v>-19.14</v>
      </c>
      <c r="F3361" s="240">
        <v>1.27</v>
      </c>
      <c r="G3361" s="240">
        <v>1760.66</v>
      </c>
      <c r="H3361" s="240">
        <v>4.4610000000000003</v>
      </c>
      <c r="I3361" s="240">
        <v>-1.2909999999999999</v>
      </c>
      <c r="J3361" s="240">
        <v>6.3E-2</v>
      </c>
    </row>
    <row r="3362" spans="2:10">
      <c r="B3362" s="240" t="s">
        <v>86</v>
      </c>
      <c r="C3362" s="240">
        <v>700</v>
      </c>
      <c r="D3362" s="240" t="s">
        <v>143</v>
      </c>
      <c r="E3362" s="240">
        <v>-103.32</v>
      </c>
      <c r="F3362" s="240">
        <v>1.23</v>
      </c>
      <c r="G3362" s="240">
        <v>1987.67</v>
      </c>
      <c r="H3362" s="240">
        <v>4.6959999999999997</v>
      </c>
      <c r="I3362" s="240">
        <v>-21.535</v>
      </c>
      <c r="J3362" s="240">
        <v>6.3E-2</v>
      </c>
    </row>
    <row r="3363" spans="2:10">
      <c r="B3363" s="240" t="s">
        <v>86</v>
      </c>
      <c r="C3363" s="240">
        <v>700</v>
      </c>
      <c r="D3363" s="240" t="s">
        <v>144</v>
      </c>
      <c r="E3363" s="240">
        <v>-31.71</v>
      </c>
      <c r="F3363" s="240">
        <v>1.26</v>
      </c>
      <c r="G3363" s="240">
        <v>1784.32</v>
      </c>
      <c r="H3363" s="240">
        <v>4.4729999999999999</v>
      </c>
      <c r="I3363" s="240">
        <v>-4.226</v>
      </c>
      <c r="J3363" s="240">
        <v>6.3E-2</v>
      </c>
    </row>
    <row r="3364" spans="2:10">
      <c r="B3364" s="240" t="s">
        <v>86</v>
      </c>
      <c r="C3364" s="240">
        <v>700</v>
      </c>
      <c r="D3364" s="240" t="s">
        <v>145</v>
      </c>
      <c r="E3364" s="240">
        <v>-89.07</v>
      </c>
      <c r="F3364" s="240">
        <v>1.23</v>
      </c>
      <c r="G3364" s="240">
        <v>1960.34</v>
      </c>
      <c r="H3364" s="240">
        <v>4.6820000000000004</v>
      </c>
      <c r="I3364" s="240">
        <v>-18.207000000000001</v>
      </c>
      <c r="J3364" s="240">
        <v>6.4000000000000001E-2</v>
      </c>
    </row>
    <row r="3365" spans="2:10">
      <c r="B3365" s="240" t="s">
        <v>86</v>
      </c>
      <c r="C3365" s="240">
        <v>700</v>
      </c>
      <c r="D3365" s="240" t="s">
        <v>146</v>
      </c>
      <c r="E3365" s="240">
        <v>-45.96</v>
      </c>
      <c r="F3365" s="240">
        <v>1.26</v>
      </c>
      <c r="G3365" s="240">
        <v>1811.65</v>
      </c>
      <c r="H3365" s="240">
        <v>4.4870000000000001</v>
      </c>
      <c r="I3365" s="240">
        <v>-7.5540000000000003</v>
      </c>
      <c r="J3365" s="240">
        <v>6.2E-2</v>
      </c>
    </row>
    <row r="3366" spans="2:10">
      <c r="B3366" s="240" t="s">
        <v>86</v>
      </c>
      <c r="C3366" s="240">
        <v>700</v>
      </c>
      <c r="D3366" s="240" t="s">
        <v>147</v>
      </c>
      <c r="E3366" s="240">
        <v>-70.28</v>
      </c>
      <c r="F3366" s="240">
        <v>4.66</v>
      </c>
      <c r="G3366" s="240">
        <v>2874.9</v>
      </c>
      <c r="H3366" s="240">
        <v>1.9239999999999999</v>
      </c>
      <c r="I3366" s="240">
        <v>-12.76</v>
      </c>
      <c r="J3366" s="240">
        <v>0.11700000000000001</v>
      </c>
    </row>
    <row r="3367" spans="2:10">
      <c r="B3367" s="240" t="s">
        <v>86</v>
      </c>
      <c r="C3367" s="240">
        <v>700</v>
      </c>
      <c r="D3367" s="240" t="s">
        <v>148</v>
      </c>
      <c r="E3367" s="240">
        <v>9.0500000000000007</v>
      </c>
      <c r="F3367" s="240">
        <v>4.7</v>
      </c>
      <c r="G3367" s="240">
        <v>2718.3</v>
      </c>
      <c r="H3367" s="240">
        <v>1.706</v>
      </c>
      <c r="I3367" s="240">
        <v>6.0789999999999997</v>
      </c>
      <c r="J3367" s="240">
        <v>0.11700000000000001</v>
      </c>
    </row>
    <row r="3368" spans="2:10">
      <c r="B3368" s="240" t="s">
        <v>86</v>
      </c>
      <c r="C3368" s="240">
        <v>700</v>
      </c>
      <c r="D3368" s="240" t="s">
        <v>149</v>
      </c>
      <c r="E3368" s="240">
        <v>-44.49</v>
      </c>
      <c r="F3368" s="240">
        <v>3.91</v>
      </c>
      <c r="G3368" s="240">
        <v>2804.35</v>
      </c>
      <c r="H3368" s="240">
        <v>3.202</v>
      </c>
      <c r="I3368" s="240">
        <v>-6.4009999999999998</v>
      </c>
      <c r="J3368" s="240">
        <v>0.113</v>
      </c>
    </row>
    <row r="3369" spans="2:10">
      <c r="B3369" s="240" t="s">
        <v>86</v>
      </c>
      <c r="C3369" s="240">
        <v>700</v>
      </c>
      <c r="D3369" s="240" t="s">
        <v>150</v>
      </c>
      <c r="E3369" s="240">
        <v>-16.739999999999998</v>
      </c>
      <c r="F3369" s="240">
        <v>5.46</v>
      </c>
      <c r="G3369" s="240">
        <v>2788.84</v>
      </c>
      <c r="H3369" s="240">
        <v>0.42799999999999999</v>
      </c>
      <c r="I3369" s="240">
        <v>-0.28000000000000003</v>
      </c>
      <c r="J3369" s="240">
        <v>0.121</v>
      </c>
    </row>
    <row r="3370" spans="2:10">
      <c r="B3370" s="240" t="s">
        <v>86</v>
      </c>
      <c r="C3370" s="240">
        <v>700</v>
      </c>
      <c r="D3370" s="240" t="s">
        <v>151</v>
      </c>
      <c r="E3370" s="240">
        <v>164.09</v>
      </c>
      <c r="F3370" s="240">
        <v>3.92</v>
      </c>
      <c r="G3370" s="240">
        <v>2124.6799999999998</v>
      </c>
      <c r="H3370" s="240">
        <v>2.9279999999999999</v>
      </c>
      <c r="I3370" s="240">
        <v>39.996000000000002</v>
      </c>
      <c r="J3370" s="240">
        <v>8.1000000000000003E-2</v>
      </c>
    </row>
    <row r="3371" spans="2:10">
      <c r="B3371" s="240" t="s">
        <v>86</v>
      </c>
      <c r="C3371" s="240">
        <v>700</v>
      </c>
      <c r="D3371" s="240" t="s">
        <v>152</v>
      </c>
      <c r="E3371" s="240">
        <v>-204.14</v>
      </c>
      <c r="F3371" s="240">
        <v>2.12</v>
      </c>
      <c r="G3371" s="240">
        <v>1539.01</v>
      </c>
      <c r="H3371" s="240">
        <v>-0.76500000000000001</v>
      </c>
      <c r="I3371" s="240">
        <v>-44.423999999999999</v>
      </c>
      <c r="J3371" s="240">
        <v>6.9000000000000006E-2</v>
      </c>
    </row>
    <row r="3372" spans="2:10">
      <c r="B3372" s="240" t="s">
        <v>86</v>
      </c>
      <c r="C3372" s="240">
        <v>700</v>
      </c>
      <c r="D3372" s="240" t="s">
        <v>153</v>
      </c>
      <c r="E3372" s="240">
        <v>123.8</v>
      </c>
      <c r="F3372" s="240">
        <v>5.1100000000000003</v>
      </c>
      <c r="G3372" s="240">
        <v>2029.12</v>
      </c>
      <c r="H3372" s="240">
        <v>5.149</v>
      </c>
      <c r="I3372" s="240">
        <v>30.443000000000001</v>
      </c>
      <c r="J3372" s="240">
        <v>8.6999999999999994E-2</v>
      </c>
    </row>
    <row r="3373" spans="2:10">
      <c r="B3373" s="240" t="s">
        <v>86</v>
      </c>
      <c r="C3373" s="240">
        <v>700</v>
      </c>
      <c r="D3373" s="240" t="s">
        <v>154</v>
      </c>
      <c r="E3373" s="240">
        <v>-163.84</v>
      </c>
      <c r="F3373" s="240">
        <v>0.93</v>
      </c>
      <c r="G3373" s="240">
        <v>1634.58</v>
      </c>
      <c r="H3373" s="240">
        <v>-2.9860000000000002</v>
      </c>
      <c r="I3373" s="240">
        <v>-34.871000000000002</v>
      </c>
      <c r="J3373" s="240">
        <v>6.2E-2</v>
      </c>
    </row>
    <row r="3374" spans="2:10">
      <c r="B3374" s="240" t="s">
        <v>86</v>
      </c>
      <c r="C3374" s="240">
        <v>700</v>
      </c>
      <c r="D3374" s="240" t="s">
        <v>155</v>
      </c>
      <c r="E3374" s="240">
        <v>391.52</v>
      </c>
      <c r="F3374" s="240">
        <v>5.15</v>
      </c>
      <c r="G3374" s="240">
        <v>2403.2600000000002</v>
      </c>
      <c r="H3374" s="240">
        <v>5.2990000000000004</v>
      </c>
      <c r="I3374" s="240">
        <v>91.382999999999996</v>
      </c>
      <c r="J3374" s="240">
        <v>8.8999999999999996E-2</v>
      </c>
    </row>
    <row r="3375" spans="2:10">
      <c r="B3375" s="240" t="s">
        <v>86</v>
      </c>
      <c r="C3375" s="240">
        <v>700</v>
      </c>
      <c r="D3375" s="240" t="s">
        <v>156</v>
      </c>
      <c r="E3375" s="240">
        <v>-431.56</v>
      </c>
      <c r="F3375" s="240">
        <v>0.89</v>
      </c>
      <c r="G3375" s="240">
        <v>1260.43</v>
      </c>
      <c r="H3375" s="240">
        <v>-3.1360000000000001</v>
      </c>
      <c r="I3375" s="240">
        <v>-95.811000000000007</v>
      </c>
      <c r="J3375" s="240">
        <v>6.0999999999999999E-2</v>
      </c>
    </row>
    <row r="3376" spans="2:10">
      <c r="B3376" s="240" t="s">
        <v>86</v>
      </c>
      <c r="C3376" s="240">
        <v>700</v>
      </c>
      <c r="D3376" s="240" t="s">
        <v>157</v>
      </c>
      <c r="E3376" s="240">
        <v>278.55</v>
      </c>
      <c r="F3376" s="240">
        <v>7.93</v>
      </c>
      <c r="G3376" s="240">
        <v>2169.16</v>
      </c>
      <c r="H3376" s="240">
        <v>10.462</v>
      </c>
      <c r="I3376" s="240">
        <v>64.744</v>
      </c>
      <c r="J3376" s="240">
        <v>0.104</v>
      </c>
    </row>
    <row r="3377" spans="2:10">
      <c r="B3377" s="240" t="s">
        <v>86</v>
      </c>
      <c r="C3377" s="240">
        <v>700</v>
      </c>
      <c r="D3377" s="240" t="s">
        <v>158</v>
      </c>
      <c r="E3377" s="240">
        <v>-318.58999999999997</v>
      </c>
      <c r="F3377" s="240">
        <v>-1.89</v>
      </c>
      <c r="G3377" s="240">
        <v>1494.53</v>
      </c>
      <c r="H3377" s="240">
        <v>-8.2989999999999995</v>
      </c>
      <c r="I3377" s="240">
        <v>-69.171999999999997</v>
      </c>
      <c r="J3377" s="240">
        <v>4.5999999999999999E-2</v>
      </c>
    </row>
    <row r="3378" spans="2:10">
      <c r="B3378" s="240" t="s">
        <v>86</v>
      </c>
      <c r="C3378" s="240">
        <v>701</v>
      </c>
      <c r="D3378" s="240" t="s">
        <v>87</v>
      </c>
      <c r="E3378" s="240">
        <v>-37.950000000000003</v>
      </c>
      <c r="F3378" s="240">
        <v>-0.24</v>
      </c>
      <c r="G3378" s="240">
        <v>389.67</v>
      </c>
      <c r="H3378" s="240">
        <v>7.2999999999999995E-2</v>
      </c>
      <c r="I3378" s="240">
        <v>-14.856999999999999</v>
      </c>
      <c r="J3378" s="240">
        <v>0.03</v>
      </c>
    </row>
    <row r="3379" spans="2:10">
      <c r="B3379" s="240" t="s">
        <v>86</v>
      </c>
      <c r="C3379" s="240">
        <v>701</v>
      </c>
      <c r="D3379" s="240" t="s">
        <v>88</v>
      </c>
      <c r="E3379" s="240">
        <v>-2.94</v>
      </c>
      <c r="F3379" s="240">
        <v>-0.73</v>
      </c>
      <c r="G3379" s="240">
        <v>30.05</v>
      </c>
      <c r="H3379" s="240">
        <v>1.7</v>
      </c>
      <c r="I3379" s="240">
        <v>-2.339</v>
      </c>
      <c r="J3379" s="240">
        <v>-0.23899999999999999</v>
      </c>
    </row>
    <row r="3380" spans="2:10">
      <c r="B3380" s="240" t="s">
        <v>86</v>
      </c>
      <c r="C3380" s="240">
        <v>701</v>
      </c>
      <c r="D3380" s="240" t="s">
        <v>89</v>
      </c>
      <c r="E3380" s="240">
        <v>-25.21</v>
      </c>
      <c r="F3380" s="240">
        <v>-0.38</v>
      </c>
      <c r="G3380" s="240">
        <v>267.39</v>
      </c>
      <c r="H3380" s="240">
        <v>0.121</v>
      </c>
      <c r="I3380" s="240">
        <v>-9.1029999999999998</v>
      </c>
      <c r="J3380" s="240">
        <v>4.4999999999999998E-2</v>
      </c>
    </row>
    <row r="3381" spans="2:10">
      <c r="B3381" s="240" t="s">
        <v>86</v>
      </c>
      <c r="C3381" s="240">
        <v>701</v>
      </c>
      <c r="D3381" s="240" t="s">
        <v>90</v>
      </c>
      <c r="E3381" s="240">
        <v>-10.11</v>
      </c>
      <c r="F3381" s="240">
        <v>-0.65</v>
      </c>
      <c r="G3381" s="240">
        <v>98.84</v>
      </c>
      <c r="H3381" s="240">
        <v>1.673</v>
      </c>
      <c r="I3381" s="240">
        <v>-5.5880000000000001</v>
      </c>
      <c r="J3381" s="240">
        <v>-0.247</v>
      </c>
    </row>
    <row r="3382" spans="2:10">
      <c r="B3382" s="240" t="s">
        <v>86</v>
      </c>
      <c r="C3382" s="240">
        <v>701</v>
      </c>
      <c r="D3382" s="240" t="s">
        <v>12</v>
      </c>
      <c r="E3382" s="240">
        <v>-22443.08</v>
      </c>
      <c r="F3382" s="240">
        <v>-168.65</v>
      </c>
      <c r="G3382" s="240">
        <v>219948.58</v>
      </c>
      <c r="H3382" s="240">
        <v>57.05</v>
      </c>
      <c r="I3382" s="240">
        <v>-9324.2199999999993</v>
      </c>
      <c r="J3382" s="240">
        <v>17.696000000000002</v>
      </c>
    </row>
    <row r="3383" spans="2:10">
      <c r="B3383" s="240" t="s">
        <v>86</v>
      </c>
      <c r="C3383" s="240">
        <v>701</v>
      </c>
      <c r="D3383" s="240" t="s">
        <v>13</v>
      </c>
      <c r="E3383" s="240">
        <v>-1611.2</v>
      </c>
      <c r="F3383" s="240">
        <v>-535.71</v>
      </c>
      <c r="G3383" s="240">
        <v>16666.419999999998</v>
      </c>
      <c r="H3383" s="240">
        <v>1231.8720000000001</v>
      </c>
      <c r="I3383" s="240">
        <v>-1312.1130000000001</v>
      </c>
      <c r="J3383" s="240">
        <v>-200.73</v>
      </c>
    </row>
    <row r="3384" spans="2:10">
      <c r="B3384" s="240" t="s">
        <v>86</v>
      </c>
      <c r="C3384" s="240">
        <v>701</v>
      </c>
      <c r="D3384" s="240" t="s">
        <v>14</v>
      </c>
      <c r="E3384" s="240">
        <v>2476.41</v>
      </c>
      <c r="F3384" s="240">
        <v>-31.57</v>
      </c>
      <c r="G3384" s="240">
        <v>-22616.02</v>
      </c>
      <c r="H3384" s="240">
        <v>10.528</v>
      </c>
      <c r="I3384" s="240">
        <v>1195.4659999999999</v>
      </c>
      <c r="J3384" s="240">
        <v>3.4340000000000002</v>
      </c>
    </row>
    <row r="3385" spans="2:10">
      <c r="B3385" s="240" t="s">
        <v>86</v>
      </c>
      <c r="C3385" s="240">
        <v>701</v>
      </c>
      <c r="D3385" s="240" t="s">
        <v>91</v>
      </c>
      <c r="E3385" s="240">
        <v>32.81</v>
      </c>
      <c r="F3385" s="240">
        <v>0.37</v>
      </c>
      <c r="G3385" s="240">
        <v>289.73</v>
      </c>
      <c r="H3385" s="240">
        <v>0.29299999999999998</v>
      </c>
      <c r="I3385" s="240">
        <v>15.968999999999999</v>
      </c>
      <c r="J3385" s="240">
        <v>4.8000000000000001E-2</v>
      </c>
    </row>
    <row r="3386" spans="2:10">
      <c r="B3386" s="240" t="s">
        <v>86</v>
      </c>
      <c r="C3386" s="240">
        <v>701</v>
      </c>
      <c r="D3386" s="240" t="s">
        <v>92</v>
      </c>
      <c r="E3386" s="240">
        <v>15.63</v>
      </c>
      <c r="F3386" s="240">
        <v>0.87</v>
      </c>
      <c r="G3386" s="240">
        <v>139.71</v>
      </c>
      <c r="H3386" s="240">
        <v>1.823</v>
      </c>
      <c r="I3386" s="240">
        <v>8.9830000000000005</v>
      </c>
      <c r="J3386" s="240">
        <v>0.24199999999999999</v>
      </c>
    </row>
    <row r="3387" spans="2:10">
      <c r="B3387" s="240" t="s">
        <v>86</v>
      </c>
      <c r="C3387" s="240">
        <v>701</v>
      </c>
      <c r="D3387" s="240" t="s">
        <v>93</v>
      </c>
      <c r="E3387" s="240">
        <v>84.64</v>
      </c>
      <c r="F3387" s="240">
        <v>0.87</v>
      </c>
      <c r="G3387" s="240">
        <v>726.28</v>
      </c>
      <c r="H3387" s="240">
        <v>0.71299999999999997</v>
      </c>
      <c r="I3387" s="240">
        <v>41.804000000000002</v>
      </c>
      <c r="J3387" s="240">
        <v>0.121</v>
      </c>
    </row>
    <row r="3388" spans="2:10">
      <c r="B3388" s="240" t="s">
        <v>86</v>
      </c>
      <c r="C3388" s="240">
        <v>701</v>
      </c>
      <c r="D3388" s="240" t="s">
        <v>94</v>
      </c>
      <c r="E3388" s="240">
        <v>38.07</v>
      </c>
      <c r="F3388" s="240">
        <v>2.0499999999999998</v>
      </c>
      <c r="G3388" s="240">
        <v>331.14</v>
      </c>
      <c r="H3388" s="240">
        <v>4.2670000000000003</v>
      </c>
      <c r="I3388" s="240">
        <v>22.292000000000002</v>
      </c>
      <c r="J3388" s="240">
        <v>0.57399999999999995</v>
      </c>
    </row>
    <row r="3389" spans="2:10">
      <c r="B3389" s="240" t="s">
        <v>86</v>
      </c>
      <c r="C3389" s="240">
        <v>701</v>
      </c>
      <c r="D3389" s="240" t="s">
        <v>95</v>
      </c>
      <c r="E3389" s="240">
        <v>11.83</v>
      </c>
      <c r="F3389" s="240">
        <v>-2.98</v>
      </c>
      <c r="G3389" s="240">
        <v>942.67</v>
      </c>
      <c r="H3389" s="240">
        <v>-0.76700000000000002</v>
      </c>
      <c r="I3389" s="240">
        <v>-0.64800000000000002</v>
      </c>
      <c r="J3389" s="240">
        <v>1.5820000000000001</v>
      </c>
    </row>
    <row r="3390" spans="2:10">
      <c r="B3390" s="240" t="s">
        <v>86</v>
      </c>
      <c r="C3390" s="240">
        <v>701</v>
      </c>
      <c r="D3390" s="240" t="s">
        <v>96</v>
      </c>
      <c r="E3390" s="240">
        <v>11.83</v>
      </c>
      <c r="F3390" s="240">
        <v>-2.98</v>
      </c>
      <c r="G3390" s="240">
        <v>942.67</v>
      </c>
      <c r="H3390" s="240">
        <v>-0.76700000000000002</v>
      </c>
      <c r="I3390" s="240">
        <v>-0.64800000000000002</v>
      </c>
      <c r="J3390" s="240">
        <v>1.5820000000000001</v>
      </c>
    </row>
    <row r="3391" spans="2:10">
      <c r="B3391" s="240" t="s">
        <v>86</v>
      </c>
      <c r="C3391" s="240">
        <v>701</v>
      </c>
      <c r="D3391" s="240" t="s">
        <v>97</v>
      </c>
      <c r="E3391" s="240">
        <v>-7.63</v>
      </c>
      <c r="F3391" s="240">
        <v>-0.06</v>
      </c>
      <c r="G3391" s="240">
        <v>71.5</v>
      </c>
      <c r="H3391" s="240">
        <v>2.1000000000000001E-2</v>
      </c>
      <c r="I3391" s="240">
        <v>-3.1859999999999999</v>
      </c>
      <c r="J3391" s="240">
        <v>6.0000000000000001E-3</v>
      </c>
    </row>
    <row r="3392" spans="2:10">
      <c r="B3392" s="240" t="s">
        <v>86</v>
      </c>
      <c r="C3392" s="240">
        <v>701</v>
      </c>
      <c r="D3392" s="240" t="s">
        <v>98</v>
      </c>
      <c r="E3392" s="240">
        <v>-1.7</v>
      </c>
      <c r="F3392" s="240">
        <v>-0.22</v>
      </c>
      <c r="G3392" s="240">
        <v>15.55</v>
      </c>
      <c r="H3392" s="240">
        <v>0.436</v>
      </c>
      <c r="I3392" s="240">
        <v>-1.05</v>
      </c>
      <c r="J3392" s="240">
        <v>-5.0999999999999997E-2</v>
      </c>
    </row>
    <row r="3393" spans="2:10">
      <c r="B3393" s="240" t="s">
        <v>86</v>
      </c>
      <c r="C3393" s="240">
        <v>701</v>
      </c>
      <c r="D3393" s="240" t="s">
        <v>99</v>
      </c>
      <c r="E3393" s="240">
        <v>-34.630000000000003</v>
      </c>
      <c r="F3393" s="240">
        <v>-3.49</v>
      </c>
      <c r="G3393" s="240">
        <v>1412.86</v>
      </c>
      <c r="H3393" s="240">
        <v>-0.16300000000000001</v>
      </c>
      <c r="I3393" s="240">
        <v>-19.393000000000001</v>
      </c>
      <c r="J3393" s="240">
        <v>1.546</v>
      </c>
    </row>
    <row r="3394" spans="2:10">
      <c r="B3394" s="240" t="s">
        <v>86</v>
      </c>
      <c r="C3394" s="240">
        <v>701</v>
      </c>
      <c r="D3394" s="240" t="s">
        <v>100</v>
      </c>
      <c r="E3394" s="240">
        <v>-32.869999999999997</v>
      </c>
      <c r="F3394" s="240">
        <v>-3.06</v>
      </c>
      <c r="G3394" s="240">
        <v>1394.82</v>
      </c>
      <c r="H3394" s="240">
        <v>-1.1830000000000001</v>
      </c>
      <c r="I3394" s="240">
        <v>-17.989000000000001</v>
      </c>
      <c r="J3394" s="240">
        <v>1.6890000000000001</v>
      </c>
    </row>
    <row r="3395" spans="2:10">
      <c r="B3395" s="240" t="s">
        <v>86</v>
      </c>
      <c r="C3395" s="240">
        <v>701</v>
      </c>
      <c r="D3395" s="240" t="s">
        <v>101</v>
      </c>
      <c r="E3395" s="240">
        <v>-36.78</v>
      </c>
      <c r="F3395" s="240">
        <v>-3.47</v>
      </c>
      <c r="G3395" s="240">
        <v>1433.49</v>
      </c>
      <c r="H3395" s="240">
        <v>-0.17199999999999999</v>
      </c>
      <c r="I3395" s="240">
        <v>-20.367000000000001</v>
      </c>
      <c r="J3395" s="240">
        <v>1.544</v>
      </c>
    </row>
    <row r="3396" spans="2:10">
      <c r="B3396" s="240" t="s">
        <v>86</v>
      </c>
      <c r="C3396" s="240">
        <v>701</v>
      </c>
      <c r="D3396" s="240" t="s">
        <v>102</v>
      </c>
      <c r="E3396" s="240">
        <v>-30.71</v>
      </c>
      <c r="F3396" s="240">
        <v>-3.08</v>
      </c>
      <c r="G3396" s="240">
        <v>1374.19</v>
      </c>
      <c r="H3396" s="240">
        <v>-1.175</v>
      </c>
      <c r="I3396" s="240">
        <v>-17.015000000000001</v>
      </c>
      <c r="J3396" s="240">
        <v>1.6919999999999999</v>
      </c>
    </row>
    <row r="3397" spans="2:10">
      <c r="B3397" s="240" t="s">
        <v>86</v>
      </c>
      <c r="C3397" s="240">
        <v>701</v>
      </c>
      <c r="D3397" s="240" t="s">
        <v>103</v>
      </c>
      <c r="E3397" s="240">
        <v>-21.9</v>
      </c>
      <c r="F3397" s="240">
        <v>-3.64</v>
      </c>
      <c r="G3397" s="240">
        <v>1290.58</v>
      </c>
      <c r="H3397" s="240">
        <v>-0.115</v>
      </c>
      <c r="I3397" s="240">
        <v>-13.638999999999999</v>
      </c>
      <c r="J3397" s="240">
        <v>1.5609999999999999</v>
      </c>
    </row>
    <row r="3398" spans="2:10">
      <c r="B3398" s="240" t="s">
        <v>86</v>
      </c>
      <c r="C3398" s="240">
        <v>701</v>
      </c>
      <c r="D3398" s="240" t="s">
        <v>104</v>
      </c>
      <c r="E3398" s="240">
        <v>-20.13</v>
      </c>
      <c r="F3398" s="240">
        <v>-3.2</v>
      </c>
      <c r="G3398" s="240">
        <v>1272.55</v>
      </c>
      <c r="H3398" s="240">
        <v>-1.135</v>
      </c>
      <c r="I3398" s="240">
        <v>-12.234999999999999</v>
      </c>
      <c r="J3398" s="240">
        <v>1.7050000000000001</v>
      </c>
    </row>
    <row r="3399" spans="2:10">
      <c r="B3399" s="240" t="s">
        <v>86</v>
      </c>
      <c r="C3399" s="240">
        <v>701</v>
      </c>
      <c r="D3399" s="240" t="s">
        <v>105</v>
      </c>
      <c r="E3399" s="240">
        <v>-24.05</v>
      </c>
      <c r="F3399" s="240">
        <v>-3.61</v>
      </c>
      <c r="G3399" s="240">
        <v>1311.22</v>
      </c>
      <c r="H3399" s="240">
        <v>-0.123</v>
      </c>
      <c r="I3399" s="240">
        <v>-14.613</v>
      </c>
      <c r="J3399" s="240">
        <v>1.5589999999999999</v>
      </c>
    </row>
    <row r="3400" spans="2:10">
      <c r="B3400" s="240" t="s">
        <v>86</v>
      </c>
      <c r="C3400" s="240">
        <v>701</v>
      </c>
      <c r="D3400" s="240" t="s">
        <v>106</v>
      </c>
      <c r="E3400" s="240">
        <v>-17.98</v>
      </c>
      <c r="F3400" s="240">
        <v>-3.22</v>
      </c>
      <c r="G3400" s="240">
        <v>1251.92</v>
      </c>
      <c r="H3400" s="240">
        <v>-1.127</v>
      </c>
      <c r="I3400" s="240">
        <v>-11.260999999999999</v>
      </c>
      <c r="J3400" s="240">
        <v>1.7070000000000001</v>
      </c>
    </row>
    <row r="3401" spans="2:10">
      <c r="B3401" s="240" t="s">
        <v>86</v>
      </c>
      <c r="C3401" s="240">
        <v>701</v>
      </c>
      <c r="D3401" s="240" t="s">
        <v>107</v>
      </c>
      <c r="E3401" s="240">
        <v>56.52</v>
      </c>
      <c r="F3401" s="240">
        <v>-2.9</v>
      </c>
      <c r="G3401" s="240">
        <v>490.52</v>
      </c>
      <c r="H3401" s="240">
        <v>-0.35099999999999998</v>
      </c>
      <c r="I3401" s="240">
        <v>16.692</v>
      </c>
      <c r="J3401" s="240">
        <v>1.4750000000000001</v>
      </c>
    </row>
    <row r="3402" spans="2:10">
      <c r="B3402" s="240" t="s">
        <v>86</v>
      </c>
      <c r="C3402" s="240">
        <v>701</v>
      </c>
      <c r="D3402" s="240" t="s">
        <v>108</v>
      </c>
      <c r="E3402" s="240">
        <v>58.28</v>
      </c>
      <c r="F3402" s="240">
        <v>-2.46</v>
      </c>
      <c r="G3402" s="240">
        <v>472.49</v>
      </c>
      <c r="H3402" s="240">
        <v>-1.371</v>
      </c>
      <c r="I3402" s="240">
        <v>18.096</v>
      </c>
      <c r="J3402" s="240">
        <v>1.6180000000000001</v>
      </c>
    </row>
    <row r="3403" spans="2:10">
      <c r="B3403" s="240" t="s">
        <v>86</v>
      </c>
      <c r="C3403" s="240">
        <v>701</v>
      </c>
      <c r="D3403" s="240" t="s">
        <v>109</v>
      </c>
      <c r="E3403" s="240">
        <v>54.37</v>
      </c>
      <c r="F3403" s="240">
        <v>-2.88</v>
      </c>
      <c r="G3403" s="240">
        <v>511.15</v>
      </c>
      <c r="H3403" s="240">
        <v>-0.35899999999999999</v>
      </c>
      <c r="I3403" s="240">
        <v>15.718</v>
      </c>
      <c r="J3403" s="240">
        <v>1.4730000000000001</v>
      </c>
    </row>
    <row r="3404" spans="2:10">
      <c r="B3404" s="240" t="s">
        <v>86</v>
      </c>
      <c r="C3404" s="240">
        <v>701</v>
      </c>
      <c r="D3404" s="240" t="s">
        <v>110</v>
      </c>
      <c r="E3404" s="240">
        <v>60.43</v>
      </c>
      <c r="F3404" s="240">
        <v>-2.4900000000000002</v>
      </c>
      <c r="G3404" s="240">
        <v>451.85</v>
      </c>
      <c r="H3404" s="240">
        <v>-1.363</v>
      </c>
      <c r="I3404" s="240">
        <v>19.07</v>
      </c>
      <c r="J3404" s="240">
        <v>1.621</v>
      </c>
    </row>
    <row r="3405" spans="2:10">
      <c r="B3405" s="240" t="s">
        <v>86</v>
      </c>
      <c r="C3405" s="240">
        <v>701</v>
      </c>
      <c r="D3405" s="240" t="s">
        <v>111</v>
      </c>
      <c r="E3405" s="240">
        <v>43.79</v>
      </c>
      <c r="F3405" s="240">
        <v>-2.76</v>
      </c>
      <c r="G3405" s="240">
        <v>612.79</v>
      </c>
      <c r="H3405" s="240">
        <v>-0.39900000000000002</v>
      </c>
      <c r="I3405" s="240">
        <v>10.938000000000001</v>
      </c>
      <c r="J3405" s="240">
        <v>1.46</v>
      </c>
    </row>
    <row r="3406" spans="2:10">
      <c r="B3406" s="240" t="s">
        <v>86</v>
      </c>
      <c r="C3406" s="240">
        <v>701</v>
      </c>
      <c r="D3406" s="240" t="s">
        <v>112</v>
      </c>
      <c r="E3406" s="240">
        <v>45.55</v>
      </c>
      <c r="F3406" s="240">
        <v>-2.3199999999999998</v>
      </c>
      <c r="G3406" s="240">
        <v>594.76</v>
      </c>
      <c r="H3406" s="240">
        <v>-1.419</v>
      </c>
      <c r="I3406" s="240">
        <v>12.342000000000001</v>
      </c>
      <c r="J3406" s="240">
        <v>1.603</v>
      </c>
    </row>
    <row r="3407" spans="2:10">
      <c r="B3407" s="240" t="s">
        <v>86</v>
      </c>
      <c r="C3407" s="240">
        <v>701</v>
      </c>
      <c r="D3407" s="240" t="s">
        <v>113</v>
      </c>
      <c r="E3407" s="240">
        <v>41.64</v>
      </c>
      <c r="F3407" s="240">
        <v>-2.73</v>
      </c>
      <c r="G3407" s="240">
        <v>633.41999999999996</v>
      </c>
      <c r="H3407" s="240">
        <v>-0.40699999999999997</v>
      </c>
      <c r="I3407" s="240">
        <v>9.9640000000000004</v>
      </c>
      <c r="J3407" s="240">
        <v>1.4570000000000001</v>
      </c>
    </row>
    <row r="3408" spans="2:10">
      <c r="B3408" s="240" t="s">
        <v>86</v>
      </c>
      <c r="C3408" s="240">
        <v>701</v>
      </c>
      <c r="D3408" s="240" t="s">
        <v>114</v>
      </c>
      <c r="E3408" s="240">
        <v>47.7</v>
      </c>
      <c r="F3408" s="240">
        <v>-2.34</v>
      </c>
      <c r="G3408" s="240">
        <v>574.12</v>
      </c>
      <c r="H3408" s="240">
        <v>-1.411</v>
      </c>
      <c r="I3408" s="240">
        <v>13.316000000000001</v>
      </c>
      <c r="J3408" s="240">
        <v>1.6060000000000001</v>
      </c>
    </row>
    <row r="3409" spans="2:10">
      <c r="B3409" s="240" t="s">
        <v>86</v>
      </c>
      <c r="C3409" s="240">
        <v>701</v>
      </c>
      <c r="D3409" s="240" t="s">
        <v>115</v>
      </c>
      <c r="E3409" s="240">
        <v>-4.1900000000000004</v>
      </c>
      <c r="F3409" s="240">
        <v>-4</v>
      </c>
      <c r="G3409" s="240">
        <v>1105.17</v>
      </c>
      <c r="H3409" s="240">
        <v>1.391</v>
      </c>
      <c r="I3409" s="240">
        <v>-8.4939999999999998</v>
      </c>
      <c r="J3409" s="240">
        <v>1.302</v>
      </c>
    </row>
    <row r="3410" spans="2:10">
      <c r="B3410" s="240" t="s">
        <v>86</v>
      </c>
      <c r="C3410" s="240">
        <v>701</v>
      </c>
      <c r="D3410" s="240" t="s">
        <v>116</v>
      </c>
      <c r="E3410" s="240">
        <v>18.579999999999998</v>
      </c>
      <c r="F3410" s="240">
        <v>-3.86</v>
      </c>
      <c r="G3410" s="240">
        <v>871.37</v>
      </c>
      <c r="H3410" s="240">
        <v>1.347</v>
      </c>
      <c r="I3410" s="240">
        <v>0.42</v>
      </c>
      <c r="J3410" s="240">
        <v>1.284</v>
      </c>
    </row>
    <row r="3411" spans="2:10">
      <c r="B3411" s="240" t="s">
        <v>86</v>
      </c>
      <c r="C3411" s="240">
        <v>701</v>
      </c>
      <c r="D3411" s="240" t="s">
        <v>117</v>
      </c>
      <c r="E3411" s="240">
        <v>-0.37</v>
      </c>
      <c r="F3411" s="240">
        <v>-4.05</v>
      </c>
      <c r="G3411" s="240">
        <v>1068.49</v>
      </c>
      <c r="H3411" s="240">
        <v>1.405</v>
      </c>
      <c r="I3411" s="240">
        <v>-6.7679999999999998</v>
      </c>
      <c r="J3411" s="240">
        <v>1.3069999999999999</v>
      </c>
    </row>
    <row r="3412" spans="2:10">
      <c r="B3412" s="240" t="s">
        <v>86</v>
      </c>
      <c r="C3412" s="240">
        <v>701</v>
      </c>
      <c r="D3412" s="240" t="s">
        <v>118</v>
      </c>
      <c r="E3412" s="240">
        <v>14.76</v>
      </c>
      <c r="F3412" s="240">
        <v>-3.82</v>
      </c>
      <c r="G3412" s="240">
        <v>908.05</v>
      </c>
      <c r="H3412" s="240">
        <v>1.333</v>
      </c>
      <c r="I3412" s="240">
        <v>-1.3069999999999999</v>
      </c>
      <c r="J3412" s="240">
        <v>1.28</v>
      </c>
    </row>
    <row r="3413" spans="2:10">
      <c r="B3413" s="240" t="s">
        <v>86</v>
      </c>
      <c r="C3413" s="240">
        <v>701</v>
      </c>
      <c r="D3413" s="240" t="s">
        <v>119</v>
      </c>
      <c r="E3413" s="240">
        <v>-11.37</v>
      </c>
      <c r="F3413" s="240">
        <v>-3.92</v>
      </c>
      <c r="G3413" s="240">
        <v>1173.96</v>
      </c>
      <c r="H3413" s="240">
        <v>1.3640000000000001</v>
      </c>
      <c r="I3413" s="240">
        <v>-11.743</v>
      </c>
      <c r="J3413" s="240">
        <v>1.2929999999999999</v>
      </c>
    </row>
    <row r="3414" spans="2:10">
      <c r="B3414" s="240" t="s">
        <v>86</v>
      </c>
      <c r="C3414" s="240">
        <v>701</v>
      </c>
      <c r="D3414" s="240" t="s">
        <v>120</v>
      </c>
      <c r="E3414" s="240">
        <v>11.4</v>
      </c>
      <c r="F3414" s="240">
        <v>-3.78</v>
      </c>
      <c r="G3414" s="240">
        <v>940.16</v>
      </c>
      <c r="H3414" s="240">
        <v>1.32</v>
      </c>
      <c r="I3414" s="240">
        <v>-2.8290000000000002</v>
      </c>
      <c r="J3414" s="240">
        <v>1.276</v>
      </c>
    </row>
    <row r="3415" spans="2:10">
      <c r="B3415" s="240" t="s">
        <v>86</v>
      </c>
      <c r="C3415" s="240">
        <v>701</v>
      </c>
      <c r="D3415" s="240" t="s">
        <v>121</v>
      </c>
      <c r="E3415" s="240">
        <v>-7.55</v>
      </c>
      <c r="F3415" s="240">
        <v>-3.96</v>
      </c>
      <c r="G3415" s="240">
        <v>1137.27</v>
      </c>
      <c r="H3415" s="240">
        <v>1.3779999999999999</v>
      </c>
      <c r="I3415" s="240">
        <v>-10.016999999999999</v>
      </c>
      <c r="J3415" s="240">
        <v>1.298</v>
      </c>
    </row>
    <row r="3416" spans="2:10">
      <c r="B3416" s="240" t="s">
        <v>86</v>
      </c>
      <c r="C3416" s="240">
        <v>701</v>
      </c>
      <c r="D3416" s="240" t="s">
        <v>122</v>
      </c>
      <c r="E3416" s="240">
        <v>7.58</v>
      </c>
      <c r="F3416" s="240">
        <v>-3.74</v>
      </c>
      <c r="G3416" s="240">
        <v>976.84</v>
      </c>
      <c r="H3416" s="240">
        <v>1.3049999999999999</v>
      </c>
      <c r="I3416" s="240">
        <v>-4.5549999999999997</v>
      </c>
      <c r="J3416" s="240">
        <v>1.2709999999999999</v>
      </c>
    </row>
    <row r="3417" spans="2:10">
      <c r="B3417" s="240" t="s">
        <v>86</v>
      </c>
      <c r="C3417" s="240">
        <v>701</v>
      </c>
      <c r="D3417" s="240" t="s">
        <v>123</v>
      </c>
      <c r="E3417" s="240">
        <v>5.08</v>
      </c>
      <c r="F3417" s="240">
        <v>-2.1</v>
      </c>
      <c r="G3417" s="240">
        <v>1013.97</v>
      </c>
      <c r="H3417" s="240">
        <v>-2.8809999999999998</v>
      </c>
      <c r="I3417" s="240">
        <v>-1.7170000000000001</v>
      </c>
      <c r="J3417" s="240">
        <v>1.88</v>
      </c>
    </row>
    <row r="3418" spans="2:10">
      <c r="B3418" s="240" t="s">
        <v>86</v>
      </c>
      <c r="C3418" s="240">
        <v>701</v>
      </c>
      <c r="D3418" s="240" t="s">
        <v>124</v>
      </c>
      <c r="E3418" s="240">
        <v>27.84</v>
      </c>
      <c r="F3418" s="240">
        <v>-1.96</v>
      </c>
      <c r="G3418" s="240">
        <v>780.17</v>
      </c>
      <c r="H3418" s="240">
        <v>-2.9249999999999998</v>
      </c>
      <c r="I3418" s="240">
        <v>7.1980000000000004</v>
      </c>
      <c r="J3418" s="240">
        <v>1.8620000000000001</v>
      </c>
    </row>
    <row r="3419" spans="2:10">
      <c r="B3419" s="240" t="s">
        <v>86</v>
      </c>
      <c r="C3419" s="240">
        <v>701</v>
      </c>
      <c r="D3419" s="240" t="s">
        <v>125</v>
      </c>
      <c r="E3419" s="240">
        <v>8.9</v>
      </c>
      <c r="F3419" s="240">
        <v>-2.14</v>
      </c>
      <c r="G3419" s="240">
        <v>977.29</v>
      </c>
      <c r="H3419" s="240">
        <v>-2.867</v>
      </c>
      <c r="I3419" s="240">
        <v>0.01</v>
      </c>
      <c r="J3419" s="240">
        <v>1.885</v>
      </c>
    </row>
    <row r="3420" spans="2:10">
      <c r="B3420" s="240" t="s">
        <v>86</v>
      </c>
      <c r="C3420" s="240">
        <v>701</v>
      </c>
      <c r="D3420" s="240" t="s">
        <v>126</v>
      </c>
      <c r="E3420" s="240">
        <v>24.02</v>
      </c>
      <c r="F3420" s="240">
        <v>-1.91</v>
      </c>
      <c r="G3420" s="240">
        <v>816.85</v>
      </c>
      <c r="H3420" s="240">
        <v>-2.94</v>
      </c>
      <c r="I3420" s="240">
        <v>5.4710000000000001</v>
      </c>
      <c r="J3420" s="240">
        <v>1.8580000000000001</v>
      </c>
    </row>
    <row r="3421" spans="2:10">
      <c r="B3421" s="240" t="s">
        <v>86</v>
      </c>
      <c r="C3421" s="240">
        <v>701</v>
      </c>
      <c r="D3421" s="240" t="s">
        <v>127</v>
      </c>
      <c r="E3421" s="240">
        <v>12.25</v>
      </c>
      <c r="F3421" s="240">
        <v>-2.1800000000000002</v>
      </c>
      <c r="G3421" s="240">
        <v>945.18</v>
      </c>
      <c r="H3421" s="240">
        <v>-2.8540000000000001</v>
      </c>
      <c r="I3421" s="240">
        <v>1.532</v>
      </c>
      <c r="J3421" s="240">
        <v>1.889</v>
      </c>
    </row>
    <row r="3422" spans="2:10">
      <c r="B3422" s="240" t="s">
        <v>86</v>
      </c>
      <c r="C3422" s="240">
        <v>701</v>
      </c>
      <c r="D3422" s="240" t="s">
        <v>128</v>
      </c>
      <c r="E3422" s="240">
        <v>35.020000000000003</v>
      </c>
      <c r="F3422" s="240">
        <v>-2.04</v>
      </c>
      <c r="G3422" s="240">
        <v>711.39</v>
      </c>
      <c r="H3422" s="240">
        <v>-2.8980000000000001</v>
      </c>
      <c r="I3422" s="240">
        <v>10.446</v>
      </c>
      <c r="J3422" s="240">
        <v>1.871</v>
      </c>
    </row>
    <row r="3423" spans="2:10">
      <c r="B3423" s="240" t="s">
        <v>86</v>
      </c>
      <c r="C3423" s="240">
        <v>701</v>
      </c>
      <c r="D3423" s="240" t="s">
        <v>129</v>
      </c>
      <c r="E3423" s="240">
        <v>16.07</v>
      </c>
      <c r="F3423" s="240">
        <v>-2.2200000000000002</v>
      </c>
      <c r="G3423" s="240">
        <v>908.5</v>
      </c>
      <c r="H3423" s="240">
        <v>-2.84</v>
      </c>
      <c r="I3423" s="240">
        <v>3.258</v>
      </c>
      <c r="J3423" s="240">
        <v>1.8939999999999999</v>
      </c>
    </row>
    <row r="3424" spans="2:10">
      <c r="B3424" s="240" t="s">
        <v>86</v>
      </c>
      <c r="C3424" s="240">
        <v>701</v>
      </c>
      <c r="D3424" s="240" t="s">
        <v>130</v>
      </c>
      <c r="E3424" s="240">
        <v>31.2</v>
      </c>
      <c r="F3424" s="240">
        <v>-1.99</v>
      </c>
      <c r="G3424" s="240">
        <v>748.07</v>
      </c>
      <c r="H3424" s="240">
        <v>-2.9119999999999999</v>
      </c>
      <c r="I3424" s="240">
        <v>8.7200000000000006</v>
      </c>
      <c r="J3424" s="240">
        <v>1.8660000000000001</v>
      </c>
    </row>
    <row r="3425" spans="2:10">
      <c r="B3425" s="240" t="s">
        <v>86</v>
      </c>
      <c r="C3425" s="240">
        <v>701</v>
      </c>
      <c r="D3425" s="240" t="s">
        <v>131</v>
      </c>
      <c r="E3425" s="240">
        <v>-27</v>
      </c>
      <c r="F3425" s="240">
        <v>-3.44</v>
      </c>
      <c r="G3425" s="240">
        <v>1341.35</v>
      </c>
      <c r="H3425" s="240">
        <v>-0.184</v>
      </c>
      <c r="I3425" s="240">
        <v>-16.207000000000001</v>
      </c>
      <c r="J3425" s="240">
        <v>1.5409999999999999</v>
      </c>
    </row>
    <row r="3426" spans="2:10">
      <c r="B3426" s="240" t="s">
        <v>86</v>
      </c>
      <c r="C3426" s="240">
        <v>701</v>
      </c>
      <c r="D3426" s="240" t="s">
        <v>132</v>
      </c>
      <c r="E3426" s="240">
        <v>-25.24</v>
      </c>
      <c r="F3426" s="240">
        <v>-3</v>
      </c>
      <c r="G3426" s="240">
        <v>1323.32</v>
      </c>
      <c r="H3426" s="240">
        <v>-1.204</v>
      </c>
      <c r="I3426" s="240">
        <v>-14.804</v>
      </c>
      <c r="J3426" s="240">
        <v>1.6839999999999999</v>
      </c>
    </row>
    <row r="3427" spans="2:10">
      <c r="B3427" s="240" t="s">
        <v>86</v>
      </c>
      <c r="C3427" s="240">
        <v>701</v>
      </c>
      <c r="D3427" s="240" t="s">
        <v>133</v>
      </c>
      <c r="E3427" s="240">
        <v>-29.15</v>
      </c>
      <c r="F3427" s="240">
        <v>-3.41</v>
      </c>
      <c r="G3427" s="240">
        <v>1361.99</v>
      </c>
      <c r="H3427" s="240">
        <v>-0.192</v>
      </c>
      <c r="I3427" s="240">
        <v>-17.181999999999999</v>
      </c>
      <c r="J3427" s="240">
        <v>1.538</v>
      </c>
    </row>
    <row r="3428" spans="2:10">
      <c r="B3428" s="240" t="s">
        <v>86</v>
      </c>
      <c r="C3428" s="240">
        <v>701</v>
      </c>
      <c r="D3428" s="240" t="s">
        <v>134</v>
      </c>
      <c r="E3428" s="240">
        <v>-23.09</v>
      </c>
      <c r="F3428" s="240">
        <v>-3.02</v>
      </c>
      <c r="G3428" s="240">
        <v>1302.68</v>
      </c>
      <c r="H3428" s="240">
        <v>-1.196</v>
      </c>
      <c r="I3428" s="240">
        <v>-13.829000000000001</v>
      </c>
      <c r="J3428" s="240">
        <v>1.6859999999999999</v>
      </c>
    </row>
    <row r="3429" spans="2:10">
      <c r="B3429" s="240" t="s">
        <v>86</v>
      </c>
      <c r="C3429" s="240">
        <v>701</v>
      </c>
      <c r="D3429" s="240" t="s">
        <v>135</v>
      </c>
      <c r="E3429" s="240">
        <v>-14.27</v>
      </c>
      <c r="F3429" s="240">
        <v>-3.58</v>
      </c>
      <c r="G3429" s="240">
        <v>1219.08</v>
      </c>
      <c r="H3429" s="240">
        <v>-0.13600000000000001</v>
      </c>
      <c r="I3429" s="240">
        <v>-10.452999999999999</v>
      </c>
      <c r="J3429" s="240">
        <v>1.556</v>
      </c>
    </row>
    <row r="3430" spans="2:10">
      <c r="B3430" s="240" t="s">
        <v>86</v>
      </c>
      <c r="C3430" s="240">
        <v>701</v>
      </c>
      <c r="D3430" s="240" t="s">
        <v>136</v>
      </c>
      <c r="E3430" s="240">
        <v>-12.51</v>
      </c>
      <c r="F3430" s="240">
        <v>-3.14</v>
      </c>
      <c r="G3430" s="240">
        <v>1201.05</v>
      </c>
      <c r="H3430" s="240">
        <v>-1.1559999999999999</v>
      </c>
      <c r="I3430" s="240">
        <v>-9.0500000000000007</v>
      </c>
      <c r="J3430" s="240">
        <v>1.6990000000000001</v>
      </c>
    </row>
    <row r="3431" spans="2:10">
      <c r="B3431" s="240" t="s">
        <v>86</v>
      </c>
      <c r="C3431" s="240">
        <v>701</v>
      </c>
      <c r="D3431" s="240" t="s">
        <v>137</v>
      </c>
      <c r="E3431" s="240">
        <v>-16.420000000000002</v>
      </c>
      <c r="F3431" s="240">
        <v>-3.55</v>
      </c>
      <c r="G3431" s="240">
        <v>1239.72</v>
      </c>
      <c r="H3431" s="240">
        <v>-0.14399999999999999</v>
      </c>
      <c r="I3431" s="240">
        <v>-11.428000000000001</v>
      </c>
      <c r="J3431" s="240">
        <v>1.5529999999999999</v>
      </c>
    </row>
    <row r="3432" spans="2:10">
      <c r="B3432" s="240" t="s">
        <v>86</v>
      </c>
      <c r="C3432" s="240">
        <v>701</v>
      </c>
      <c r="D3432" s="240" t="s">
        <v>138</v>
      </c>
      <c r="E3432" s="240">
        <v>-10.35</v>
      </c>
      <c r="F3432" s="240">
        <v>-3.17</v>
      </c>
      <c r="G3432" s="240">
        <v>1180.4100000000001</v>
      </c>
      <c r="H3432" s="240">
        <v>-1.1479999999999999</v>
      </c>
      <c r="I3432" s="240">
        <v>-8.0749999999999993</v>
      </c>
      <c r="J3432" s="240">
        <v>1.702</v>
      </c>
    </row>
    <row r="3433" spans="2:10">
      <c r="B3433" s="240" t="s">
        <v>86</v>
      </c>
      <c r="C3433" s="240">
        <v>701</v>
      </c>
      <c r="D3433" s="240" t="s">
        <v>139</v>
      </c>
      <c r="E3433" s="240">
        <v>-2.4900000000000002</v>
      </c>
      <c r="F3433" s="240">
        <v>-3.78</v>
      </c>
      <c r="G3433" s="240">
        <v>1089.6199999999999</v>
      </c>
      <c r="H3433" s="240">
        <v>0.95499999999999996</v>
      </c>
      <c r="I3433" s="240">
        <v>-7.4450000000000003</v>
      </c>
      <c r="J3433" s="240">
        <v>1.353</v>
      </c>
    </row>
    <row r="3434" spans="2:10">
      <c r="B3434" s="240" t="s">
        <v>86</v>
      </c>
      <c r="C3434" s="240">
        <v>701</v>
      </c>
      <c r="D3434" s="240" t="s">
        <v>140</v>
      </c>
      <c r="E3434" s="240">
        <v>20.27</v>
      </c>
      <c r="F3434" s="240">
        <v>-3.64</v>
      </c>
      <c r="G3434" s="240">
        <v>855.82</v>
      </c>
      <c r="H3434" s="240">
        <v>0.91100000000000003</v>
      </c>
      <c r="I3434" s="240">
        <v>1.4690000000000001</v>
      </c>
      <c r="J3434" s="240">
        <v>1.335</v>
      </c>
    </row>
    <row r="3435" spans="2:10">
      <c r="B3435" s="240" t="s">
        <v>86</v>
      </c>
      <c r="C3435" s="240">
        <v>701</v>
      </c>
      <c r="D3435" s="240" t="s">
        <v>141</v>
      </c>
      <c r="E3435" s="240">
        <v>1.33</v>
      </c>
      <c r="F3435" s="240">
        <v>-3.82</v>
      </c>
      <c r="G3435" s="240">
        <v>1052.94</v>
      </c>
      <c r="H3435" s="240">
        <v>0.96899999999999997</v>
      </c>
      <c r="I3435" s="240">
        <v>-5.718</v>
      </c>
      <c r="J3435" s="240">
        <v>1.357</v>
      </c>
    </row>
    <row r="3436" spans="2:10">
      <c r="B3436" s="240" t="s">
        <v>86</v>
      </c>
      <c r="C3436" s="240">
        <v>701</v>
      </c>
      <c r="D3436" s="240" t="s">
        <v>142</v>
      </c>
      <c r="E3436" s="240">
        <v>16.45</v>
      </c>
      <c r="F3436" s="240">
        <v>-3.59</v>
      </c>
      <c r="G3436" s="240">
        <v>892.51</v>
      </c>
      <c r="H3436" s="240">
        <v>0.89600000000000002</v>
      </c>
      <c r="I3436" s="240">
        <v>-0.25700000000000001</v>
      </c>
      <c r="J3436" s="240">
        <v>1.33</v>
      </c>
    </row>
    <row r="3437" spans="2:10">
      <c r="B3437" s="240" t="s">
        <v>86</v>
      </c>
      <c r="C3437" s="240">
        <v>701</v>
      </c>
      <c r="D3437" s="240" t="s">
        <v>143</v>
      </c>
      <c r="E3437" s="240">
        <v>-9.67</v>
      </c>
      <c r="F3437" s="240">
        <v>-3.7</v>
      </c>
      <c r="G3437" s="240">
        <v>1158.4100000000001</v>
      </c>
      <c r="H3437" s="240">
        <v>0.92700000000000005</v>
      </c>
      <c r="I3437" s="240">
        <v>-10.693</v>
      </c>
      <c r="J3437" s="240">
        <v>1.3440000000000001</v>
      </c>
    </row>
    <row r="3438" spans="2:10">
      <c r="B3438" s="240" t="s">
        <v>86</v>
      </c>
      <c r="C3438" s="240">
        <v>701</v>
      </c>
      <c r="D3438" s="240" t="s">
        <v>144</v>
      </c>
      <c r="E3438" s="240">
        <v>13.1</v>
      </c>
      <c r="F3438" s="240">
        <v>-3.56</v>
      </c>
      <c r="G3438" s="240">
        <v>924.61</v>
      </c>
      <c r="H3438" s="240">
        <v>0.88300000000000001</v>
      </c>
      <c r="I3438" s="240">
        <v>-1.7789999999999999</v>
      </c>
      <c r="J3438" s="240">
        <v>1.3260000000000001</v>
      </c>
    </row>
    <row r="3439" spans="2:10">
      <c r="B3439" s="240" t="s">
        <v>86</v>
      </c>
      <c r="C3439" s="240">
        <v>701</v>
      </c>
      <c r="D3439" s="240" t="s">
        <v>145</v>
      </c>
      <c r="E3439" s="240">
        <v>-5.85</v>
      </c>
      <c r="F3439" s="240">
        <v>-3.74</v>
      </c>
      <c r="G3439" s="240">
        <v>1121.73</v>
      </c>
      <c r="H3439" s="240">
        <v>0.94199999999999995</v>
      </c>
      <c r="I3439" s="240">
        <v>-8.9670000000000005</v>
      </c>
      <c r="J3439" s="240">
        <v>1.349</v>
      </c>
    </row>
    <row r="3440" spans="2:10">
      <c r="B3440" s="240" t="s">
        <v>86</v>
      </c>
      <c r="C3440" s="240">
        <v>701</v>
      </c>
      <c r="D3440" s="240" t="s">
        <v>146</v>
      </c>
      <c r="E3440" s="240">
        <v>9.2799999999999994</v>
      </c>
      <c r="F3440" s="240">
        <v>-3.51</v>
      </c>
      <c r="G3440" s="240">
        <v>961.29</v>
      </c>
      <c r="H3440" s="240">
        <v>0.86899999999999999</v>
      </c>
      <c r="I3440" s="240">
        <v>-3.5059999999999998</v>
      </c>
      <c r="J3440" s="240">
        <v>1.321</v>
      </c>
    </row>
    <row r="3441" spans="2:10">
      <c r="B3441" s="240" t="s">
        <v>86</v>
      </c>
      <c r="C3441" s="240">
        <v>701</v>
      </c>
      <c r="D3441" s="240" t="s">
        <v>147</v>
      </c>
      <c r="E3441" s="240">
        <v>6.72</v>
      </c>
      <c r="F3441" s="240">
        <v>-4.76</v>
      </c>
      <c r="G3441" s="240">
        <v>1548.45</v>
      </c>
      <c r="H3441" s="240">
        <v>-1.101</v>
      </c>
      <c r="I3441" s="240">
        <v>-5.8179999999999996</v>
      </c>
      <c r="J3441" s="240">
        <v>2.4860000000000002</v>
      </c>
    </row>
    <row r="3442" spans="2:10">
      <c r="B3442" s="240" t="s">
        <v>86</v>
      </c>
      <c r="C3442" s="240">
        <v>701</v>
      </c>
      <c r="D3442" s="240" t="s">
        <v>148</v>
      </c>
      <c r="E3442" s="240">
        <v>29.99</v>
      </c>
      <c r="F3442" s="240">
        <v>-4.58</v>
      </c>
      <c r="G3442" s="240">
        <v>1329.79</v>
      </c>
      <c r="H3442" s="240">
        <v>-1.165</v>
      </c>
      <c r="I3442" s="240">
        <v>3.8820000000000001</v>
      </c>
      <c r="J3442" s="240">
        <v>2.4689999999999999</v>
      </c>
    </row>
    <row r="3443" spans="2:10">
      <c r="B3443" s="240" t="s">
        <v>86</v>
      </c>
      <c r="C3443" s="240">
        <v>701</v>
      </c>
      <c r="D3443" s="240" t="s">
        <v>149</v>
      </c>
      <c r="E3443" s="240">
        <v>15.76</v>
      </c>
      <c r="F3443" s="240">
        <v>-5</v>
      </c>
      <c r="G3443" s="240">
        <v>1462.96</v>
      </c>
      <c r="H3443" s="240">
        <v>-0.46700000000000003</v>
      </c>
      <c r="I3443" s="240">
        <v>-2.573</v>
      </c>
      <c r="J3443" s="240">
        <v>2.3959999999999999</v>
      </c>
    </row>
    <row r="3444" spans="2:10">
      <c r="B3444" s="240" t="s">
        <v>86</v>
      </c>
      <c r="C3444" s="240">
        <v>701</v>
      </c>
      <c r="D3444" s="240" t="s">
        <v>150</v>
      </c>
      <c r="E3444" s="240">
        <v>20.95</v>
      </c>
      <c r="F3444" s="240">
        <v>-4.34</v>
      </c>
      <c r="G3444" s="240">
        <v>1415.28</v>
      </c>
      <c r="H3444" s="240">
        <v>-1.7989999999999999</v>
      </c>
      <c r="I3444" s="240">
        <v>0.63800000000000001</v>
      </c>
      <c r="J3444" s="240">
        <v>2.5590000000000002</v>
      </c>
    </row>
    <row r="3445" spans="2:10">
      <c r="B3445" s="240" t="s">
        <v>86</v>
      </c>
      <c r="C3445" s="240">
        <v>701</v>
      </c>
      <c r="D3445" s="240" t="s">
        <v>151</v>
      </c>
      <c r="E3445" s="240">
        <v>56.96</v>
      </c>
      <c r="F3445" s="240">
        <v>-2.29</v>
      </c>
      <c r="G3445" s="240">
        <v>1345.82</v>
      </c>
      <c r="H3445" s="240">
        <v>9.2999999999999999E-2</v>
      </c>
      <c r="I3445" s="240">
        <v>21.201000000000001</v>
      </c>
      <c r="J3445" s="240">
        <v>1.708</v>
      </c>
    </row>
    <row r="3446" spans="2:10">
      <c r="B3446" s="240" t="s">
        <v>86</v>
      </c>
      <c r="C3446" s="240">
        <v>701</v>
      </c>
      <c r="D3446" s="240" t="s">
        <v>152</v>
      </c>
      <c r="E3446" s="240">
        <v>-33.31</v>
      </c>
      <c r="F3446" s="240">
        <v>-3.67</v>
      </c>
      <c r="G3446" s="240">
        <v>539.52</v>
      </c>
      <c r="H3446" s="240">
        <v>-1.6279999999999999</v>
      </c>
      <c r="I3446" s="240">
        <v>-22.498000000000001</v>
      </c>
      <c r="J3446" s="240">
        <v>1.456</v>
      </c>
    </row>
    <row r="3447" spans="2:10">
      <c r="B3447" s="240" t="s">
        <v>86</v>
      </c>
      <c r="C3447" s="240">
        <v>701</v>
      </c>
      <c r="D3447" s="240" t="s">
        <v>153</v>
      </c>
      <c r="E3447" s="240">
        <v>44.93</v>
      </c>
      <c r="F3447" s="240">
        <v>-1.93</v>
      </c>
      <c r="G3447" s="240">
        <v>1240.81</v>
      </c>
      <c r="H3447" s="240">
        <v>1.1639999999999999</v>
      </c>
      <c r="I3447" s="240">
        <v>16.311</v>
      </c>
      <c r="J3447" s="240">
        <v>1.8440000000000001</v>
      </c>
    </row>
    <row r="3448" spans="2:10">
      <c r="B3448" s="240" t="s">
        <v>86</v>
      </c>
      <c r="C3448" s="240">
        <v>701</v>
      </c>
      <c r="D3448" s="240" t="s">
        <v>154</v>
      </c>
      <c r="E3448" s="240">
        <v>-21.28</v>
      </c>
      <c r="F3448" s="240">
        <v>-4.0199999999999996</v>
      </c>
      <c r="G3448" s="240">
        <v>644.54</v>
      </c>
      <c r="H3448" s="240">
        <v>-2.6989999999999998</v>
      </c>
      <c r="I3448" s="240">
        <v>-17.608000000000001</v>
      </c>
      <c r="J3448" s="240">
        <v>1.32</v>
      </c>
    </row>
    <row r="3449" spans="2:10">
      <c r="B3449" s="240" t="s">
        <v>86</v>
      </c>
      <c r="C3449" s="240">
        <v>701</v>
      </c>
      <c r="D3449" s="240" t="s">
        <v>155</v>
      </c>
      <c r="E3449" s="240">
        <v>107.89</v>
      </c>
      <c r="F3449" s="240">
        <v>-1.49</v>
      </c>
      <c r="G3449" s="240">
        <v>1768.29</v>
      </c>
      <c r="H3449" s="240">
        <v>1.226</v>
      </c>
      <c r="I3449" s="240">
        <v>47.843000000000004</v>
      </c>
      <c r="J3449" s="240">
        <v>1.875</v>
      </c>
    </row>
    <row r="3450" spans="2:10">
      <c r="B3450" s="240" t="s">
        <v>86</v>
      </c>
      <c r="C3450" s="240">
        <v>701</v>
      </c>
      <c r="D3450" s="240" t="s">
        <v>156</v>
      </c>
      <c r="E3450" s="240">
        <v>-84.23</v>
      </c>
      <c r="F3450" s="240">
        <v>-4.47</v>
      </c>
      <c r="G3450" s="240">
        <v>117.05</v>
      </c>
      <c r="H3450" s="240">
        <v>-2.76</v>
      </c>
      <c r="I3450" s="240">
        <v>-49.14</v>
      </c>
      <c r="J3450" s="240">
        <v>1.2889999999999999</v>
      </c>
    </row>
    <row r="3451" spans="2:10">
      <c r="B3451" s="240" t="s">
        <v>86</v>
      </c>
      <c r="C3451" s="240">
        <v>701</v>
      </c>
      <c r="D3451" s="240" t="s">
        <v>157</v>
      </c>
      <c r="E3451" s="240">
        <v>75.290000000000006</v>
      </c>
      <c r="F3451" s="240">
        <v>-0.66</v>
      </c>
      <c r="G3451" s="240">
        <v>1491.7</v>
      </c>
      <c r="H3451" s="240">
        <v>3.714</v>
      </c>
      <c r="I3451" s="240">
        <v>34.185000000000002</v>
      </c>
      <c r="J3451" s="240">
        <v>2.1930000000000001</v>
      </c>
    </row>
    <row r="3452" spans="2:10">
      <c r="B3452" s="240" t="s">
        <v>86</v>
      </c>
      <c r="C3452" s="240">
        <v>701</v>
      </c>
      <c r="D3452" s="240" t="s">
        <v>158</v>
      </c>
      <c r="E3452" s="240">
        <v>-51.64</v>
      </c>
      <c r="F3452" s="240">
        <v>-5.3</v>
      </c>
      <c r="G3452" s="240">
        <v>393.65</v>
      </c>
      <c r="H3452" s="240">
        <v>-5.2480000000000002</v>
      </c>
      <c r="I3452" s="240">
        <v>-35.481000000000002</v>
      </c>
      <c r="J3452" s="240">
        <v>0.97199999999999998</v>
      </c>
    </row>
    <row r="3453" spans="2:10">
      <c r="B3453" s="240" t="s">
        <v>86</v>
      </c>
      <c r="C3453" s="240">
        <v>712</v>
      </c>
      <c r="D3453" s="240" t="s">
        <v>87</v>
      </c>
      <c r="E3453" s="240">
        <v>-7.18</v>
      </c>
      <c r="F3453" s="240">
        <v>2.36</v>
      </c>
      <c r="G3453" s="240">
        <v>587.15</v>
      </c>
      <c r="H3453" s="240">
        <v>-3.4660000000000002</v>
      </c>
      <c r="I3453" s="240">
        <v>-12.571999999999999</v>
      </c>
      <c r="J3453" s="240">
        <v>2.3E-2</v>
      </c>
    </row>
    <row r="3454" spans="2:10">
      <c r="B3454" s="240" t="s">
        <v>86</v>
      </c>
      <c r="C3454" s="240">
        <v>712</v>
      </c>
      <c r="D3454" s="240" t="s">
        <v>88</v>
      </c>
      <c r="E3454" s="240">
        <v>-0.53</v>
      </c>
      <c r="F3454" s="240">
        <v>-11.05</v>
      </c>
      <c r="G3454" s="240">
        <v>297.95</v>
      </c>
      <c r="H3454" s="240">
        <v>19.402999999999999</v>
      </c>
      <c r="I3454" s="240">
        <v>-1.0960000000000001</v>
      </c>
      <c r="J3454" s="240">
        <v>1.2E-2</v>
      </c>
    </row>
    <row r="3455" spans="2:10">
      <c r="B3455" s="240" t="s">
        <v>86</v>
      </c>
      <c r="C3455" s="240">
        <v>712</v>
      </c>
      <c r="D3455" s="240" t="s">
        <v>89</v>
      </c>
      <c r="E3455" s="240">
        <v>-4.5599999999999996</v>
      </c>
      <c r="F3455" s="240">
        <v>-1.38</v>
      </c>
      <c r="G3455" s="240">
        <v>554.45000000000005</v>
      </c>
      <c r="H3455" s="240">
        <v>2.827</v>
      </c>
      <c r="I3455" s="240">
        <v>-8.2520000000000007</v>
      </c>
      <c r="J3455" s="240">
        <v>-2.1000000000000001E-2</v>
      </c>
    </row>
    <row r="3456" spans="2:10">
      <c r="B3456" s="240" t="s">
        <v>86</v>
      </c>
      <c r="C3456" s="240">
        <v>712</v>
      </c>
      <c r="D3456" s="240" t="s">
        <v>90</v>
      </c>
      <c r="E3456" s="240">
        <v>-2.0099999999999998</v>
      </c>
      <c r="F3456" s="240">
        <v>-8.94</v>
      </c>
      <c r="G3456" s="240">
        <v>316.25</v>
      </c>
      <c r="H3456" s="240">
        <v>15.853999999999999</v>
      </c>
      <c r="I3456" s="240">
        <v>-3.532</v>
      </c>
      <c r="J3456" s="240">
        <v>3.6999999999999998E-2</v>
      </c>
    </row>
    <row r="3457" spans="2:10">
      <c r="B3457" s="240" t="s">
        <v>86</v>
      </c>
      <c r="C3457" s="240">
        <v>712</v>
      </c>
      <c r="D3457" s="240" t="s">
        <v>12</v>
      </c>
      <c r="E3457" s="240">
        <v>-4285.37</v>
      </c>
      <c r="F3457" s="240">
        <v>649.35</v>
      </c>
      <c r="G3457" s="240">
        <v>340031.69</v>
      </c>
      <c r="H3457" s="240">
        <v>-767.47</v>
      </c>
      <c r="I3457" s="240">
        <v>-7545.9129999999996</v>
      </c>
      <c r="J3457" s="240">
        <v>4.6230000000000002</v>
      </c>
    </row>
    <row r="3458" spans="2:10">
      <c r="B3458" s="240" t="s">
        <v>86</v>
      </c>
      <c r="C3458" s="240">
        <v>712</v>
      </c>
      <c r="D3458" s="240" t="s">
        <v>13</v>
      </c>
      <c r="E3458" s="240">
        <v>-280.98</v>
      </c>
      <c r="F3458" s="240">
        <v>-8109.33</v>
      </c>
      <c r="G3458" s="240">
        <v>171949.17</v>
      </c>
      <c r="H3458" s="240">
        <v>14124.324000000001</v>
      </c>
      <c r="I3458" s="240">
        <v>-594.9</v>
      </c>
      <c r="J3458" s="240">
        <v>6.1420000000000003</v>
      </c>
    </row>
    <row r="3459" spans="2:10">
      <c r="B3459" s="240" t="s">
        <v>86</v>
      </c>
      <c r="C3459" s="240">
        <v>712</v>
      </c>
      <c r="D3459" s="240" t="s">
        <v>14</v>
      </c>
      <c r="E3459" s="240">
        <v>517.54</v>
      </c>
      <c r="F3459" s="240">
        <v>-747.44</v>
      </c>
      <c r="G3459" s="240">
        <v>-5202.67</v>
      </c>
      <c r="H3459" s="240">
        <v>1254.7619999999999</v>
      </c>
      <c r="I3459" s="240">
        <v>855.68799999999999</v>
      </c>
      <c r="J3459" s="240">
        <v>-8.8390000000000004</v>
      </c>
    </row>
    <row r="3460" spans="2:10">
      <c r="B3460" s="240" t="s">
        <v>86</v>
      </c>
      <c r="C3460" s="240">
        <v>712</v>
      </c>
      <c r="D3460" s="240" t="s">
        <v>91</v>
      </c>
      <c r="E3460" s="240">
        <v>6.41</v>
      </c>
      <c r="F3460" s="240">
        <v>4.47</v>
      </c>
      <c r="G3460" s="240">
        <v>460.01</v>
      </c>
      <c r="H3460" s="240">
        <v>7.6319999999999997</v>
      </c>
      <c r="I3460" s="240">
        <v>11.292999999999999</v>
      </c>
      <c r="J3460" s="240">
        <v>4.7E-2</v>
      </c>
    </row>
    <row r="3461" spans="2:10">
      <c r="B3461" s="240" t="s">
        <v>86</v>
      </c>
      <c r="C3461" s="240">
        <v>712</v>
      </c>
      <c r="D3461" s="240" t="s">
        <v>92</v>
      </c>
      <c r="E3461" s="240">
        <v>3.31</v>
      </c>
      <c r="F3461" s="240">
        <v>10.89</v>
      </c>
      <c r="G3461" s="240">
        <v>245.07</v>
      </c>
      <c r="H3461" s="240">
        <v>18.834</v>
      </c>
      <c r="I3461" s="240">
        <v>5.6219999999999999</v>
      </c>
      <c r="J3461" s="240">
        <v>5.8000000000000003E-2</v>
      </c>
    </row>
    <row r="3462" spans="2:10">
      <c r="B3462" s="240" t="s">
        <v>86</v>
      </c>
      <c r="C3462" s="240">
        <v>712</v>
      </c>
      <c r="D3462" s="240" t="s">
        <v>93</v>
      </c>
      <c r="E3462" s="240">
        <v>16.600000000000001</v>
      </c>
      <c r="F3462" s="240">
        <v>11.25</v>
      </c>
      <c r="G3462" s="240">
        <v>1085.73</v>
      </c>
      <c r="H3462" s="240">
        <v>19.120999999999999</v>
      </c>
      <c r="I3462" s="240">
        <v>29.206</v>
      </c>
      <c r="J3462" s="240">
        <v>0.121</v>
      </c>
    </row>
    <row r="3463" spans="2:10">
      <c r="B3463" s="240" t="s">
        <v>86</v>
      </c>
      <c r="C3463" s="240">
        <v>712</v>
      </c>
      <c r="D3463" s="240" t="s">
        <v>94</v>
      </c>
      <c r="E3463" s="240">
        <v>8.09</v>
      </c>
      <c r="F3463" s="240">
        <v>25.47</v>
      </c>
      <c r="G3463" s="240">
        <v>512.49</v>
      </c>
      <c r="H3463" s="240">
        <v>43.98</v>
      </c>
      <c r="I3463" s="240">
        <v>13.744</v>
      </c>
      <c r="J3463" s="240">
        <v>0.14000000000000001</v>
      </c>
    </row>
    <row r="3464" spans="2:10">
      <c r="B3464" s="240" t="s">
        <v>86</v>
      </c>
      <c r="C3464" s="240">
        <v>712</v>
      </c>
      <c r="D3464" s="240" t="s">
        <v>95</v>
      </c>
      <c r="E3464" s="240">
        <v>-13.46</v>
      </c>
      <c r="F3464" s="240">
        <v>5.21</v>
      </c>
      <c r="G3464" s="240">
        <v>2421.04</v>
      </c>
      <c r="H3464" s="240">
        <v>-10.093999999999999</v>
      </c>
      <c r="I3464" s="240">
        <v>-14.531000000000001</v>
      </c>
      <c r="J3464" s="240">
        <v>3.5000000000000003E-2</v>
      </c>
    </row>
    <row r="3465" spans="2:10">
      <c r="B3465" s="240" t="s">
        <v>86</v>
      </c>
      <c r="C3465" s="240">
        <v>712</v>
      </c>
      <c r="D3465" s="240" t="s">
        <v>96</v>
      </c>
      <c r="E3465" s="240">
        <v>-13.46</v>
      </c>
      <c r="F3465" s="240">
        <v>5.21</v>
      </c>
      <c r="G3465" s="240">
        <v>2421.04</v>
      </c>
      <c r="H3465" s="240">
        <v>-10.093999999999999</v>
      </c>
      <c r="I3465" s="240">
        <v>-14.531000000000001</v>
      </c>
      <c r="J3465" s="240">
        <v>3.5000000000000003E-2</v>
      </c>
    </row>
    <row r="3466" spans="2:10">
      <c r="B3466" s="240" t="s">
        <v>86</v>
      </c>
      <c r="C3466" s="240">
        <v>712</v>
      </c>
      <c r="D3466" s="240" t="s">
        <v>97</v>
      </c>
      <c r="E3466" s="240">
        <v>-1.48</v>
      </c>
      <c r="F3466" s="240">
        <v>0.13</v>
      </c>
      <c r="G3466" s="240">
        <v>112.95</v>
      </c>
      <c r="H3466" s="240">
        <v>-0.10299999999999999</v>
      </c>
      <c r="I3466" s="240">
        <v>-2.56</v>
      </c>
      <c r="J3466" s="240">
        <v>0</v>
      </c>
    </row>
    <row r="3467" spans="2:10">
      <c r="B3467" s="240" t="s">
        <v>86</v>
      </c>
      <c r="C3467" s="240">
        <v>712</v>
      </c>
      <c r="D3467" s="240" t="s">
        <v>98</v>
      </c>
      <c r="E3467" s="240">
        <v>-0.33</v>
      </c>
      <c r="F3467" s="240">
        <v>-2.59</v>
      </c>
      <c r="G3467" s="240">
        <v>59.08</v>
      </c>
      <c r="H3467" s="240">
        <v>4.4749999999999996</v>
      </c>
      <c r="I3467" s="240">
        <v>-0.59399999999999997</v>
      </c>
      <c r="J3467" s="240">
        <v>6.0000000000000001E-3</v>
      </c>
    </row>
    <row r="3468" spans="2:10">
      <c r="B3468" s="240" t="s">
        <v>86</v>
      </c>
      <c r="C3468" s="240">
        <v>712</v>
      </c>
      <c r="D3468" s="240" t="s">
        <v>99</v>
      </c>
      <c r="E3468" s="240">
        <v>-22.28</v>
      </c>
      <c r="F3468" s="240">
        <v>4.3899999999999997</v>
      </c>
      <c r="G3468" s="240">
        <v>3210.53</v>
      </c>
      <c r="H3468" s="240">
        <v>-7.8419999999999996</v>
      </c>
      <c r="I3468" s="240">
        <v>-29.992999999999999</v>
      </c>
      <c r="J3468" s="240">
        <v>6.2E-2</v>
      </c>
    </row>
    <row r="3469" spans="2:10">
      <c r="B3469" s="240" t="s">
        <v>86</v>
      </c>
      <c r="C3469" s="240">
        <v>712</v>
      </c>
      <c r="D3469" s="240" t="s">
        <v>100</v>
      </c>
      <c r="E3469" s="240">
        <v>-21.96</v>
      </c>
      <c r="F3469" s="240">
        <v>11.02</v>
      </c>
      <c r="G3469" s="240">
        <v>3031.76</v>
      </c>
      <c r="H3469" s="240">
        <v>-19.484000000000002</v>
      </c>
      <c r="I3469" s="240">
        <v>-29.335000000000001</v>
      </c>
      <c r="J3469" s="240">
        <v>5.5E-2</v>
      </c>
    </row>
    <row r="3470" spans="2:10">
      <c r="B3470" s="240" t="s">
        <v>86</v>
      </c>
      <c r="C3470" s="240">
        <v>712</v>
      </c>
      <c r="D3470" s="240" t="s">
        <v>101</v>
      </c>
      <c r="E3470" s="240">
        <v>-22.72</v>
      </c>
      <c r="F3470" s="240">
        <v>5.0199999999999996</v>
      </c>
      <c r="G3470" s="240">
        <v>3216.02</v>
      </c>
      <c r="H3470" s="240">
        <v>-8.907</v>
      </c>
      <c r="I3470" s="240">
        <v>-30.722999999999999</v>
      </c>
      <c r="J3470" s="240">
        <v>7.0000000000000007E-2</v>
      </c>
    </row>
    <row r="3471" spans="2:10">
      <c r="B3471" s="240" t="s">
        <v>86</v>
      </c>
      <c r="C3471" s="240">
        <v>712</v>
      </c>
      <c r="D3471" s="240" t="s">
        <v>102</v>
      </c>
      <c r="E3471" s="240">
        <v>-21.52</v>
      </c>
      <c r="F3471" s="240">
        <v>10.38</v>
      </c>
      <c r="G3471" s="240">
        <v>3026.27</v>
      </c>
      <c r="H3471" s="240">
        <v>-18.419</v>
      </c>
      <c r="I3471" s="240">
        <v>-28.603999999999999</v>
      </c>
      <c r="J3471" s="240">
        <v>4.8000000000000001E-2</v>
      </c>
    </row>
    <row r="3472" spans="2:10">
      <c r="B3472" s="240" t="s">
        <v>86</v>
      </c>
      <c r="C3472" s="240">
        <v>712</v>
      </c>
      <c r="D3472" s="240" t="s">
        <v>103</v>
      </c>
      <c r="E3472" s="240">
        <v>-19.66</v>
      </c>
      <c r="F3472" s="240">
        <v>0.64</v>
      </c>
      <c r="G3472" s="240">
        <v>3177.83</v>
      </c>
      <c r="H3472" s="240">
        <v>-1.548</v>
      </c>
      <c r="I3472" s="240">
        <v>-25.672000000000001</v>
      </c>
      <c r="J3472" s="240">
        <v>1.7999999999999999E-2</v>
      </c>
    </row>
    <row r="3473" spans="2:10">
      <c r="B3473" s="240" t="s">
        <v>86</v>
      </c>
      <c r="C3473" s="240">
        <v>712</v>
      </c>
      <c r="D3473" s="240" t="s">
        <v>104</v>
      </c>
      <c r="E3473" s="240">
        <v>-19.34</v>
      </c>
      <c r="F3473" s="240">
        <v>7.27</v>
      </c>
      <c r="G3473" s="240">
        <v>2999.06</v>
      </c>
      <c r="H3473" s="240">
        <v>-13.19</v>
      </c>
      <c r="I3473" s="240">
        <v>-25.013999999999999</v>
      </c>
      <c r="J3473" s="240">
        <v>1.0999999999999999E-2</v>
      </c>
    </row>
    <row r="3474" spans="2:10">
      <c r="B3474" s="240" t="s">
        <v>86</v>
      </c>
      <c r="C3474" s="240">
        <v>712</v>
      </c>
      <c r="D3474" s="240" t="s">
        <v>105</v>
      </c>
      <c r="E3474" s="240">
        <v>-20.100000000000001</v>
      </c>
      <c r="F3474" s="240">
        <v>1.27</v>
      </c>
      <c r="G3474" s="240">
        <v>3183.32</v>
      </c>
      <c r="H3474" s="240">
        <v>-2.613</v>
      </c>
      <c r="I3474" s="240">
        <v>-26.402999999999999</v>
      </c>
      <c r="J3474" s="240">
        <v>2.5000000000000001E-2</v>
      </c>
    </row>
    <row r="3475" spans="2:10">
      <c r="B3475" s="240" t="s">
        <v>86</v>
      </c>
      <c r="C3475" s="240">
        <v>712</v>
      </c>
      <c r="D3475" s="240" t="s">
        <v>106</v>
      </c>
      <c r="E3475" s="240">
        <v>-18.899999999999999</v>
      </c>
      <c r="F3475" s="240">
        <v>6.64</v>
      </c>
      <c r="G3475" s="240">
        <v>2993.57</v>
      </c>
      <c r="H3475" s="240">
        <v>-12.125</v>
      </c>
      <c r="I3475" s="240">
        <v>-24.283000000000001</v>
      </c>
      <c r="J3475" s="240">
        <v>3.0000000000000001E-3</v>
      </c>
    </row>
    <row r="3476" spans="2:10">
      <c r="B3476" s="240" t="s">
        <v>86</v>
      </c>
      <c r="C3476" s="240">
        <v>712</v>
      </c>
      <c r="D3476" s="240" t="s">
        <v>107</v>
      </c>
      <c r="E3476" s="240">
        <v>-4.96</v>
      </c>
      <c r="F3476" s="240">
        <v>-0.6</v>
      </c>
      <c r="G3476" s="240">
        <v>1810.33</v>
      </c>
      <c r="H3476" s="240">
        <v>-0.70399999999999996</v>
      </c>
      <c r="I3476" s="240">
        <v>0.27300000000000002</v>
      </c>
      <c r="J3476" s="240">
        <v>1.4999999999999999E-2</v>
      </c>
    </row>
    <row r="3477" spans="2:10">
      <c r="B3477" s="240" t="s">
        <v>86</v>
      </c>
      <c r="C3477" s="240">
        <v>712</v>
      </c>
      <c r="D3477" s="240" t="s">
        <v>108</v>
      </c>
      <c r="E3477" s="240">
        <v>-4.6399999999999997</v>
      </c>
      <c r="F3477" s="240">
        <v>6.03</v>
      </c>
      <c r="G3477" s="240">
        <v>1631.56</v>
      </c>
      <c r="H3477" s="240">
        <v>-12.345000000000001</v>
      </c>
      <c r="I3477" s="240">
        <v>0.93</v>
      </c>
      <c r="J3477" s="240">
        <v>8.0000000000000002E-3</v>
      </c>
    </row>
    <row r="3478" spans="2:10">
      <c r="B3478" s="240" t="s">
        <v>86</v>
      </c>
      <c r="C3478" s="240">
        <v>712</v>
      </c>
      <c r="D3478" s="240" t="s">
        <v>109</v>
      </c>
      <c r="E3478" s="240">
        <v>-5.4</v>
      </c>
      <c r="F3478" s="240">
        <v>0.03</v>
      </c>
      <c r="G3478" s="240">
        <v>1815.82</v>
      </c>
      <c r="H3478" s="240">
        <v>-1.7689999999999999</v>
      </c>
      <c r="I3478" s="240">
        <v>-0.45800000000000002</v>
      </c>
      <c r="J3478" s="240">
        <v>2.3E-2</v>
      </c>
    </row>
    <row r="3479" spans="2:10">
      <c r="B3479" s="240" t="s">
        <v>86</v>
      </c>
      <c r="C3479" s="240">
        <v>712</v>
      </c>
      <c r="D3479" s="240" t="s">
        <v>110</v>
      </c>
      <c r="E3479" s="240">
        <v>-4.2</v>
      </c>
      <c r="F3479" s="240">
        <v>5.39</v>
      </c>
      <c r="G3479" s="240">
        <v>1626.07</v>
      </c>
      <c r="H3479" s="240">
        <v>-11.281000000000001</v>
      </c>
      <c r="I3479" s="240">
        <v>1.661</v>
      </c>
      <c r="J3479" s="240">
        <v>1E-3</v>
      </c>
    </row>
    <row r="3480" spans="2:10">
      <c r="B3480" s="240" t="s">
        <v>86</v>
      </c>
      <c r="C3480" s="240">
        <v>712</v>
      </c>
      <c r="D3480" s="240" t="s">
        <v>111</v>
      </c>
      <c r="E3480" s="240">
        <v>-7.58</v>
      </c>
      <c r="F3480" s="240">
        <v>3.14</v>
      </c>
      <c r="G3480" s="240">
        <v>1843.03</v>
      </c>
      <c r="H3480" s="240">
        <v>-6.9969999999999999</v>
      </c>
      <c r="I3480" s="240">
        <v>-4.048</v>
      </c>
      <c r="J3480" s="240">
        <v>5.8999999999999997E-2</v>
      </c>
    </row>
    <row r="3481" spans="2:10">
      <c r="B3481" s="240" t="s">
        <v>86</v>
      </c>
      <c r="C3481" s="240">
        <v>712</v>
      </c>
      <c r="D3481" s="240" t="s">
        <v>112</v>
      </c>
      <c r="E3481" s="240">
        <v>-7.26</v>
      </c>
      <c r="F3481" s="240">
        <v>9.77</v>
      </c>
      <c r="G3481" s="240">
        <v>1664.26</v>
      </c>
      <c r="H3481" s="240">
        <v>-18.638999999999999</v>
      </c>
      <c r="I3481" s="240">
        <v>-3.39</v>
      </c>
      <c r="J3481" s="240">
        <v>5.2999999999999999E-2</v>
      </c>
    </row>
    <row r="3482" spans="2:10">
      <c r="B3482" s="240" t="s">
        <v>86</v>
      </c>
      <c r="C3482" s="240">
        <v>712</v>
      </c>
      <c r="D3482" s="240" t="s">
        <v>113</v>
      </c>
      <c r="E3482" s="240">
        <v>-8.02</v>
      </c>
      <c r="F3482" s="240">
        <v>3.78</v>
      </c>
      <c r="G3482" s="240">
        <v>1848.52</v>
      </c>
      <c r="H3482" s="240">
        <v>-8.0619999999999994</v>
      </c>
      <c r="I3482" s="240">
        <v>-4.7789999999999999</v>
      </c>
      <c r="J3482" s="240">
        <v>6.7000000000000004E-2</v>
      </c>
    </row>
    <row r="3483" spans="2:10">
      <c r="B3483" s="240" t="s">
        <v>86</v>
      </c>
      <c r="C3483" s="240">
        <v>712</v>
      </c>
      <c r="D3483" s="240" t="s">
        <v>114</v>
      </c>
      <c r="E3483" s="240">
        <v>-6.82</v>
      </c>
      <c r="F3483" s="240">
        <v>9.14</v>
      </c>
      <c r="G3483" s="240">
        <v>1658.77</v>
      </c>
      <c r="H3483" s="240">
        <v>-17.574000000000002</v>
      </c>
      <c r="I3483" s="240">
        <v>-2.66</v>
      </c>
      <c r="J3483" s="240">
        <v>4.4999999999999998E-2</v>
      </c>
    </row>
    <row r="3484" spans="2:10">
      <c r="B3484" s="240" t="s">
        <v>86</v>
      </c>
      <c r="C3484" s="240">
        <v>712</v>
      </c>
      <c r="D3484" s="240" t="s">
        <v>115</v>
      </c>
      <c r="E3484" s="240">
        <v>-16.47</v>
      </c>
      <c r="F3484" s="240">
        <v>-7.73</v>
      </c>
      <c r="G3484" s="240">
        <v>2954.21</v>
      </c>
      <c r="H3484" s="240">
        <v>12.744</v>
      </c>
      <c r="I3484" s="240">
        <v>-19.992999999999999</v>
      </c>
      <c r="J3484" s="240">
        <v>0.06</v>
      </c>
    </row>
    <row r="3485" spans="2:10">
      <c r="B3485" s="240" t="s">
        <v>86</v>
      </c>
      <c r="C3485" s="240">
        <v>712</v>
      </c>
      <c r="D3485" s="240" t="s">
        <v>116</v>
      </c>
      <c r="E3485" s="240">
        <v>-12.16</v>
      </c>
      <c r="F3485" s="240">
        <v>-9.15</v>
      </c>
      <c r="G3485" s="240">
        <v>2601.92</v>
      </c>
      <c r="H3485" s="240">
        <v>14.823</v>
      </c>
      <c r="I3485" s="240">
        <v>-12.45</v>
      </c>
      <c r="J3485" s="240">
        <v>4.5999999999999999E-2</v>
      </c>
    </row>
    <row r="3486" spans="2:10">
      <c r="B3486" s="240" t="s">
        <v>86</v>
      </c>
      <c r="C3486" s="240">
        <v>712</v>
      </c>
      <c r="D3486" s="240" t="s">
        <v>117</v>
      </c>
      <c r="E3486" s="240">
        <v>-15.68</v>
      </c>
      <c r="F3486" s="240">
        <v>-8.85</v>
      </c>
      <c r="G3486" s="240">
        <v>2944.4</v>
      </c>
      <c r="H3486" s="240">
        <v>14.632</v>
      </c>
      <c r="I3486" s="240">
        <v>-18.696999999999999</v>
      </c>
      <c r="J3486" s="240">
        <v>4.7E-2</v>
      </c>
    </row>
    <row r="3487" spans="2:10">
      <c r="B3487" s="240" t="s">
        <v>86</v>
      </c>
      <c r="C3487" s="240">
        <v>712</v>
      </c>
      <c r="D3487" s="240" t="s">
        <v>118</v>
      </c>
      <c r="E3487" s="240">
        <v>-12.95</v>
      </c>
      <c r="F3487" s="240">
        <v>-8.02</v>
      </c>
      <c r="G3487" s="240">
        <v>2611.73</v>
      </c>
      <c r="H3487" s="240">
        <v>12.935</v>
      </c>
      <c r="I3487" s="240">
        <v>-13.746</v>
      </c>
      <c r="J3487" s="240">
        <v>5.8999999999999997E-2</v>
      </c>
    </row>
    <row r="3488" spans="2:10">
      <c r="B3488" s="240" t="s">
        <v>86</v>
      </c>
      <c r="C3488" s="240">
        <v>712</v>
      </c>
      <c r="D3488" s="240" t="s">
        <v>119</v>
      </c>
      <c r="E3488" s="240">
        <v>-17.95</v>
      </c>
      <c r="F3488" s="240">
        <v>-5.62</v>
      </c>
      <c r="G3488" s="240">
        <v>2972.51</v>
      </c>
      <c r="H3488" s="240">
        <v>9.1950000000000003</v>
      </c>
      <c r="I3488" s="240">
        <v>-22.428999999999998</v>
      </c>
      <c r="J3488" s="240">
        <v>8.5000000000000006E-2</v>
      </c>
    </row>
    <row r="3489" spans="2:10">
      <c r="B3489" s="240" t="s">
        <v>86</v>
      </c>
      <c r="C3489" s="240">
        <v>712</v>
      </c>
      <c r="D3489" s="240" t="s">
        <v>120</v>
      </c>
      <c r="E3489" s="240">
        <v>-13.64</v>
      </c>
      <c r="F3489" s="240">
        <v>-7.03</v>
      </c>
      <c r="G3489" s="240">
        <v>2620.2199999999998</v>
      </c>
      <c r="H3489" s="240">
        <v>11.273999999999999</v>
      </c>
      <c r="I3489" s="240">
        <v>-14.885999999999999</v>
      </c>
      <c r="J3489" s="240">
        <v>7.0999999999999994E-2</v>
      </c>
    </row>
    <row r="3490" spans="2:10">
      <c r="B3490" s="240" t="s">
        <v>86</v>
      </c>
      <c r="C3490" s="240">
        <v>712</v>
      </c>
      <c r="D3490" s="240" t="s">
        <v>121</v>
      </c>
      <c r="E3490" s="240">
        <v>-17.16</v>
      </c>
      <c r="F3490" s="240">
        <v>-6.74</v>
      </c>
      <c r="G3490" s="240">
        <v>2962.7</v>
      </c>
      <c r="H3490" s="240">
        <v>11.083</v>
      </c>
      <c r="I3490" s="240">
        <v>-21.132999999999999</v>
      </c>
      <c r="J3490" s="240">
        <v>7.1999999999999995E-2</v>
      </c>
    </row>
    <row r="3491" spans="2:10">
      <c r="B3491" s="240" t="s">
        <v>86</v>
      </c>
      <c r="C3491" s="240">
        <v>712</v>
      </c>
      <c r="D3491" s="240" t="s">
        <v>122</v>
      </c>
      <c r="E3491" s="240">
        <v>-14.42</v>
      </c>
      <c r="F3491" s="240">
        <v>-5.91</v>
      </c>
      <c r="G3491" s="240">
        <v>2630.03</v>
      </c>
      <c r="H3491" s="240">
        <v>9.3859999999999992</v>
      </c>
      <c r="I3491" s="240">
        <v>-16.181999999999999</v>
      </c>
      <c r="J3491" s="240">
        <v>8.4000000000000005E-2</v>
      </c>
    </row>
    <row r="3492" spans="2:10">
      <c r="B3492" s="240" t="s">
        <v>86</v>
      </c>
      <c r="C3492" s="240">
        <v>712</v>
      </c>
      <c r="D3492" s="240" t="s">
        <v>123</v>
      </c>
      <c r="E3492" s="240">
        <v>-14.76</v>
      </c>
      <c r="F3492" s="240">
        <v>19.559999999999999</v>
      </c>
      <c r="G3492" s="240">
        <v>2240.17</v>
      </c>
      <c r="H3492" s="240">
        <v>-35.011000000000003</v>
      </c>
      <c r="I3492" s="240">
        <v>-16.611999999999998</v>
      </c>
      <c r="J3492" s="240">
        <v>2.4E-2</v>
      </c>
    </row>
    <row r="3493" spans="2:10">
      <c r="B3493" s="240" t="s">
        <v>86</v>
      </c>
      <c r="C3493" s="240">
        <v>712</v>
      </c>
      <c r="D3493" s="240" t="s">
        <v>124</v>
      </c>
      <c r="E3493" s="240">
        <v>-10.45</v>
      </c>
      <c r="F3493" s="240">
        <v>18.14</v>
      </c>
      <c r="G3493" s="240">
        <v>1887.88</v>
      </c>
      <c r="H3493" s="240">
        <v>-32.930999999999997</v>
      </c>
      <c r="I3493" s="240">
        <v>-9.0690000000000008</v>
      </c>
      <c r="J3493" s="240">
        <v>0.01</v>
      </c>
    </row>
    <row r="3494" spans="2:10">
      <c r="B3494" s="240" t="s">
        <v>86</v>
      </c>
      <c r="C3494" s="240">
        <v>712</v>
      </c>
      <c r="D3494" s="240" t="s">
        <v>125</v>
      </c>
      <c r="E3494" s="240">
        <v>-13.97</v>
      </c>
      <c r="F3494" s="240">
        <v>18.440000000000001</v>
      </c>
      <c r="G3494" s="240">
        <v>2230.36</v>
      </c>
      <c r="H3494" s="240">
        <v>-33.122999999999998</v>
      </c>
      <c r="I3494" s="240">
        <v>-15.316000000000001</v>
      </c>
      <c r="J3494" s="240">
        <v>1.0999999999999999E-2</v>
      </c>
    </row>
    <row r="3495" spans="2:10">
      <c r="B3495" s="240" t="s">
        <v>86</v>
      </c>
      <c r="C3495" s="240">
        <v>712</v>
      </c>
      <c r="D3495" s="240" t="s">
        <v>126</v>
      </c>
      <c r="E3495" s="240">
        <v>-11.23</v>
      </c>
      <c r="F3495" s="240">
        <v>19.27</v>
      </c>
      <c r="G3495" s="240">
        <v>1897.69</v>
      </c>
      <c r="H3495" s="240">
        <v>-34.819000000000003</v>
      </c>
      <c r="I3495" s="240">
        <v>-10.365</v>
      </c>
      <c r="J3495" s="240">
        <v>2.4E-2</v>
      </c>
    </row>
    <row r="3496" spans="2:10">
      <c r="B3496" s="240" t="s">
        <v>86</v>
      </c>
      <c r="C3496" s="240">
        <v>712</v>
      </c>
      <c r="D3496" s="240" t="s">
        <v>127</v>
      </c>
      <c r="E3496" s="240">
        <v>-13.28</v>
      </c>
      <c r="F3496" s="240">
        <v>17.45</v>
      </c>
      <c r="G3496" s="240">
        <v>2221.87</v>
      </c>
      <c r="H3496" s="240">
        <v>-31.462</v>
      </c>
      <c r="I3496" s="240">
        <v>-14.176</v>
      </c>
      <c r="J3496" s="240">
        <v>-1E-3</v>
      </c>
    </row>
    <row r="3497" spans="2:10">
      <c r="B3497" s="240" t="s">
        <v>86</v>
      </c>
      <c r="C3497" s="240">
        <v>712</v>
      </c>
      <c r="D3497" s="240" t="s">
        <v>128</v>
      </c>
      <c r="E3497" s="240">
        <v>-8.9700000000000006</v>
      </c>
      <c r="F3497" s="240">
        <v>16.03</v>
      </c>
      <c r="G3497" s="240">
        <v>1869.58</v>
      </c>
      <c r="H3497" s="240">
        <v>-29.382000000000001</v>
      </c>
      <c r="I3497" s="240">
        <v>-6.633</v>
      </c>
      <c r="J3497" s="240">
        <v>-1.4999999999999999E-2</v>
      </c>
    </row>
    <row r="3498" spans="2:10">
      <c r="B3498" s="240" t="s">
        <v>86</v>
      </c>
      <c r="C3498" s="240">
        <v>712</v>
      </c>
      <c r="D3498" s="240" t="s">
        <v>129</v>
      </c>
      <c r="E3498" s="240">
        <v>-12.49</v>
      </c>
      <c r="F3498" s="240">
        <v>16.32</v>
      </c>
      <c r="G3498" s="240">
        <v>2212.06</v>
      </c>
      <c r="H3498" s="240">
        <v>-29.574000000000002</v>
      </c>
      <c r="I3498" s="240">
        <v>-12.88</v>
      </c>
      <c r="J3498" s="240">
        <v>-1.4E-2</v>
      </c>
    </row>
    <row r="3499" spans="2:10">
      <c r="B3499" s="240" t="s">
        <v>86</v>
      </c>
      <c r="C3499" s="240">
        <v>712</v>
      </c>
      <c r="D3499" s="240" t="s">
        <v>130</v>
      </c>
      <c r="E3499" s="240">
        <v>-9.76</v>
      </c>
      <c r="F3499" s="240">
        <v>17.149999999999999</v>
      </c>
      <c r="G3499" s="240">
        <v>1879.39</v>
      </c>
      <c r="H3499" s="240">
        <v>-31.27</v>
      </c>
      <c r="I3499" s="240">
        <v>-7.9290000000000003</v>
      </c>
      <c r="J3499" s="240">
        <v>-1E-3</v>
      </c>
    </row>
    <row r="3500" spans="2:10">
      <c r="B3500" s="240" t="s">
        <v>86</v>
      </c>
      <c r="C3500" s="240">
        <v>712</v>
      </c>
      <c r="D3500" s="240" t="s">
        <v>131</v>
      </c>
      <c r="E3500" s="240">
        <v>-20.8</v>
      </c>
      <c r="F3500" s="240">
        <v>4.26</v>
      </c>
      <c r="G3500" s="240">
        <v>3097.58</v>
      </c>
      <c r="H3500" s="240">
        <v>-7.7389999999999999</v>
      </c>
      <c r="I3500" s="240">
        <v>-27.431999999999999</v>
      </c>
      <c r="J3500" s="240">
        <v>6.2E-2</v>
      </c>
    </row>
    <row r="3501" spans="2:10">
      <c r="B3501" s="240" t="s">
        <v>86</v>
      </c>
      <c r="C3501" s="240">
        <v>712</v>
      </c>
      <c r="D3501" s="240" t="s">
        <v>132</v>
      </c>
      <c r="E3501" s="240">
        <v>-20.48</v>
      </c>
      <c r="F3501" s="240">
        <v>10.89</v>
      </c>
      <c r="G3501" s="240">
        <v>2918.81</v>
      </c>
      <c r="H3501" s="240">
        <v>-19.381</v>
      </c>
      <c r="I3501" s="240">
        <v>-26.774999999999999</v>
      </c>
      <c r="J3501" s="240">
        <v>5.5E-2</v>
      </c>
    </row>
    <row r="3502" spans="2:10">
      <c r="B3502" s="240" t="s">
        <v>86</v>
      </c>
      <c r="C3502" s="240">
        <v>712</v>
      </c>
      <c r="D3502" s="240" t="s">
        <v>133</v>
      </c>
      <c r="E3502" s="240">
        <v>-21.24</v>
      </c>
      <c r="F3502" s="240">
        <v>4.8899999999999997</v>
      </c>
      <c r="G3502" s="240">
        <v>3103.07</v>
      </c>
      <c r="H3502" s="240">
        <v>-8.8040000000000003</v>
      </c>
      <c r="I3502" s="240">
        <v>-28.163</v>
      </c>
      <c r="J3502" s="240">
        <v>6.9000000000000006E-2</v>
      </c>
    </row>
    <row r="3503" spans="2:10">
      <c r="B3503" s="240" t="s">
        <v>86</v>
      </c>
      <c r="C3503" s="240">
        <v>712</v>
      </c>
      <c r="D3503" s="240" t="s">
        <v>134</v>
      </c>
      <c r="E3503" s="240">
        <v>-20.04</v>
      </c>
      <c r="F3503" s="240">
        <v>10.25</v>
      </c>
      <c r="G3503" s="240">
        <v>2913.32</v>
      </c>
      <c r="H3503" s="240">
        <v>-18.315999999999999</v>
      </c>
      <c r="I3503" s="240">
        <v>-26.044</v>
      </c>
      <c r="J3503" s="240">
        <v>4.7E-2</v>
      </c>
    </row>
    <row r="3504" spans="2:10">
      <c r="B3504" s="240" t="s">
        <v>86</v>
      </c>
      <c r="C3504" s="240">
        <v>712</v>
      </c>
      <c r="D3504" s="240" t="s">
        <v>135</v>
      </c>
      <c r="E3504" s="240">
        <v>-18.18</v>
      </c>
      <c r="F3504" s="240">
        <v>0.51</v>
      </c>
      <c r="G3504" s="240">
        <v>3064.88</v>
      </c>
      <c r="H3504" s="240">
        <v>-1.446</v>
      </c>
      <c r="I3504" s="240">
        <v>-23.111999999999998</v>
      </c>
      <c r="J3504" s="240">
        <v>1.7000000000000001E-2</v>
      </c>
    </row>
    <row r="3505" spans="2:10">
      <c r="B3505" s="240" t="s">
        <v>86</v>
      </c>
      <c r="C3505" s="240">
        <v>712</v>
      </c>
      <c r="D3505" s="240" t="s">
        <v>136</v>
      </c>
      <c r="E3505" s="240">
        <v>-17.86</v>
      </c>
      <c r="F3505" s="240">
        <v>7.14</v>
      </c>
      <c r="G3505" s="240">
        <v>2886.11</v>
      </c>
      <c r="H3505" s="240">
        <v>-13.087</v>
      </c>
      <c r="I3505" s="240">
        <v>-22.454000000000001</v>
      </c>
      <c r="J3505" s="240">
        <v>0.01</v>
      </c>
    </row>
    <row r="3506" spans="2:10">
      <c r="B3506" s="240" t="s">
        <v>86</v>
      </c>
      <c r="C3506" s="240">
        <v>712</v>
      </c>
      <c r="D3506" s="240" t="s">
        <v>137</v>
      </c>
      <c r="E3506" s="240">
        <v>-18.62</v>
      </c>
      <c r="F3506" s="240">
        <v>1.1399999999999999</v>
      </c>
      <c r="G3506" s="240">
        <v>3070.37</v>
      </c>
      <c r="H3506" s="240">
        <v>-2.5099999999999998</v>
      </c>
      <c r="I3506" s="240">
        <v>-23.841999999999999</v>
      </c>
      <c r="J3506" s="240">
        <v>2.5000000000000001E-2</v>
      </c>
    </row>
    <row r="3507" spans="2:10">
      <c r="B3507" s="240" t="s">
        <v>86</v>
      </c>
      <c r="C3507" s="240">
        <v>712</v>
      </c>
      <c r="D3507" s="240" t="s">
        <v>138</v>
      </c>
      <c r="E3507" s="240">
        <v>-17.420000000000002</v>
      </c>
      <c r="F3507" s="240">
        <v>6.51</v>
      </c>
      <c r="G3507" s="240">
        <v>2880.62</v>
      </c>
      <c r="H3507" s="240">
        <v>-12.023</v>
      </c>
      <c r="I3507" s="240">
        <v>-21.722999999999999</v>
      </c>
      <c r="J3507" s="240">
        <v>3.0000000000000001E-3</v>
      </c>
    </row>
    <row r="3508" spans="2:10">
      <c r="B3508" s="240" t="s">
        <v>86</v>
      </c>
      <c r="C3508" s="240">
        <v>712</v>
      </c>
      <c r="D3508" s="240" t="s">
        <v>139</v>
      </c>
      <c r="E3508" s="240">
        <v>-16.14</v>
      </c>
      <c r="F3508" s="240">
        <v>-5.13</v>
      </c>
      <c r="G3508" s="240">
        <v>2895.14</v>
      </c>
      <c r="H3508" s="240">
        <v>8.2690000000000001</v>
      </c>
      <c r="I3508" s="240">
        <v>-19.399000000000001</v>
      </c>
      <c r="J3508" s="240">
        <v>5.3999999999999999E-2</v>
      </c>
    </row>
    <row r="3509" spans="2:10">
      <c r="B3509" s="240" t="s">
        <v>86</v>
      </c>
      <c r="C3509" s="240">
        <v>712</v>
      </c>
      <c r="D3509" s="240" t="s">
        <v>140</v>
      </c>
      <c r="E3509" s="240">
        <v>-11.84</v>
      </c>
      <c r="F3509" s="240">
        <v>-6.55</v>
      </c>
      <c r="G3509" s="240">
        <v>2542.84</v>
      </c>
      <c r="H3509" s="240">
        <v>10.349</v>
      </c>
      <c r="I3509" s="240">
        <v>-11.856</v>
      </c>
      <c r="J3509" s="240">
        <v>0.04</v>
      </c>
    </row>
    <row r="3510" spans="2:10">
      <c r="B3510" s="240" t="s">
        <v>86</v>
      </c>
      <c r="C3510" s="240">
        <v>712</v>
      </c>
      <c r="D3510" s="240" t="s">
        <v>141</v>
      </c>
      <c r="E3510" s="240">
        <v>-15.36</v>
      </c>
      <c r="F3510" s="240">
        <v>-6.26</v>
      </c>
      <c r="G3510" s="240">
        <v>2885.33</v>
      </c>
      <c r="H3510" s="240">
        <v>10.157</v>
      </c>
      <c r="I3510" s="240">
        <v>-18.103000000000002</v>
      </c>
      <c r="J3510" s="240">
        <v>0.04</v>
      </c>
    </row>
    <row r="3511" spans="2:10">
      <c r="B3511" s="240" t="s">
        <v>86</v>
      </c>
      <c r="C3511" s="240">
        <v>712</v>
      </c>
      <c r="D3511" s="240" t="s">
        <v>142</v>
      </c>
      <c r="E3511" s="240">
        <v>-12.62</v>
      </c>
      <c r="F3511" s="240">
        <v>-5.43</v>
      </c>
      <c r="G3511" s="240">
        <v>2552.65</v>
      </c>
      <c r="H3511" s="240">
        <v>8.4610000000000003</v>
      </c>
      <c r="I3511" s="240">
        <v>-13.151999999999999</v>
      </c>
      <c r="J3511" s="240">
        <v>5.2999999999999999E-2</v>
      </c>
    </row>
    <row r="3512" spans="2:10">
      <c r="B3512" s="240" t="s">
        <v>86</v>
      </c>
      <c r="C3512" s="240">
        <v>712</v>
      </c>
      <c r="D3512" s="240" t="s">
        <v>143</v>
      </c>
      <c r="E3512" s="240">
        <v>-17.62</v>
      </c>
      <c r="F3512" s="240">
        <v>-3.02</v>
      </c>
      <c r="G3512" s="240">
        <v>2913.44</v>
      </c>
      <c r="H3512" s="240">
        <v>4.72</v>
      </c>
      <c r="I3512" s="240">
        <v>-21.835000000000001</v>
      </c>
      <c r="J3512" s="240">
        <v>7.9000000000000001E-2</v>
      </c>
    </row>
    <row r="3513" spans="2:10">
      <c r="B3513" s="240" t="s">
        <v>86</v>
      </c>
      <c r="C3513" s="240">
        <v>712</v>
      </c>
      <c r="D3513" s="240" t="s">
        <v>144</v>
      </c>
      <c r="E3513" s="240">
        <v>-13.31</v>
      </c>
      <c r="F3513" s="240">
        <v>-4.4400000000000004</v>
      </c>
      <c r="G3513" s="240">
        <v>2561.14</v>
      </c>
      <c r="H3513" s="240">
        <v>6.8</v>
      </c>
      <c r="I3513" s="240">
        <v>-14.292</v>
      </c>
      <c r="J3513" s="240">
        <v>6.5000000000000002E-2</v>
      </c>
    </row>
    <row r="3514" spans="2:10">
      <c r="B3514" s="240" t="s">
        <v>86</v>
      </c>
      <c r="C3514" s="240">
        <v>712</v>
      </c>
      <c r="D3514" s="240" t="s">
        <v>145</v>
      </c>
      <c r="E3514" s="240">
        <v>-16.84</v>
      </c>
      <c r="F3514" s="240">
        <v>-4.1500000000000004</v>
      </c>
      <c r="G3514" s="240">
        <v>2903.63</v>
      </c>
      <c r="H3514" s="240">
        <v>6.6079999999999997</v>
      </c>
      <c r="I3514" s="240">
        <v>-20.539000000000001</v>
      </c>
      <c r="J3514" s="240">
        <v>6.5000000000000002E-2</v>
      </c>
    </row>
    <row r="3515" spans="2:10">
      <c r="B3515" s="240" t="s">
        <v>86</v>
      </c>
      <c r="C3515" s="240">
        <v>712</v>
      </c>
      <c r="D3515" s="240" t="s">
        <v>146</v>
      </c>
      <c r="E3515" s="240">
        <v>-14.1</v>
      </c>
      <c r="F3515" s="240">
        <v>-3.32</v>
      </c>
      <c r="G3515" s="240">
        <v>2570.9499999999998</v>
      </c>
      <c r="H3515" s="240">
        <v>4.9119999999999999</v>
      </c>
      <c r="I3515" s="240">
        <v>-15.587999999999999</v>
      </c>
      <c r="J3515" s="240">
        <v>7.8E-2</v>
      </c>
    </row>
    <row r="3516" spans="2:10">
      <c r="B3516" s="240" t="s">
        <v>86</v>
      </c>
      <c r="C3516" s="240">
        <v>712</v>
      </c>
      <c r="D3516" s="240" t="s">
        <v>147</v>
      </c>
      <c r="E3516" s="240">
        <v>-23.21</v>
      </c>
      <c r="F3516" s="240">
        <v>7.45</v>
      </c>
      <c r="G3516" s="240">
        <v>3845.95</v>
      </c>
      <c r="H3516" s="240">
        <v>-14.488</v>
      </c>
      <c r="I3516" s="240">
        <v>-26.509</v>
      </c>
      <c r="J3516" s="240">
        <v>5.3999999999999999E-2</v>
      </c>
    </row>
    <row r="3517" spans="2:10">
      <c r="B3517" s="240" t="s">
        <v>86</v>
      </c>
      <c r="C3517" s="240">
        <v>712</v>
      </c>
      <c r="D3517" s="240" t="s">
        <v>148</v>
      </c>
      <c r="E3517" s="240">
        <v>-18.72</v>
      </c>
      <c r="F3517" s="240">
        <v>7.07</v>
      </c>
      <c r="G3517" s="240">
        <v>3498.87</v>
      </c>
      <c r="H3517" s="240">
        <v>-14.2</v>
      </c>
      <c r="I3517" s="240">
        <v>-18.706</v>
      </c>
      <c r="J3517" s="240">
        <v>5.2999999999999999E-2</v>
      </c>
    </row>
    <row r="3518" spans="2:10">
      <c r="B3518" s="240" t="s">
        <v>86</v>
      </c>
      <c r="C3518" s="240">
        <v>712</v>
      </c>
      <c r="D3518" s="240" t="s">
        <v>149</v>
      </c>
      <c r="E3518" s="240">
        <v>-21.47</v>
      </c>
      <c r="F3518" s="240">
        <v>3.31</v>
      </c>
      <c r="G3518" s="240">
        <v>3763.26</v>
      </c>
      <c r="H3518" s="240">
        <v>-7.5129999999999999</v>
      </c>
      <c r="I3518" s="240">
        <v>-23.516999999999999</v>
      </c>
      <c r="J3518" s="240">
        <v>6.3E-2</v>
      </c>
    </row>
    <row r="3519" spans="2:10">
      <c r="B3519" s="240" t="s">
        <v>86</v>
      </c>
      <c r="C3519" s="240">
        <v>712</v>
      </c>
      <c r="D3519" s="240" t="s">
        <v>150</v>
      </c>
      <c r="E3519" s="240">
        <v>-20.47</v>
      </c>
      <c r="F3519" s="240">
        <v>11.21</v>
      </c>
      <c r="G3519" s="240">
        <v>3581.56</v>
      </c>
      <c r="H3519" s="240">
        <v>-21.173999999999999</v>
      </c>
      <c r="I3519" s="240">
        <v>-21.699000000000002</v>
      </c>
      <c r="J3519" s="240">
        <v>4.2999999999999997E-2</v>
      </c>
    </row>
    <row r="3520" spans="2:10">
      <c r="B3520" s="240" t="s">
        <v>86</v>
      </c>
      <c r="C3520" s="240">
        <v>712</v>
      </c>
      <c r="D3520" s="240" t="s">
        <v>151</v>
      </c>
      <c r="E3520" s="240">
        <v>-4.58</v>
      </c>
      <c r="F3520" s="240">
        <v>13.07</v>
      </c>
      <c r="G3520" s="240">
        <v>3067.53</v>
      </c>
      <c r="H3520" s="240">
        <v>3.2909999999999999</v>
      </c>
      <c r="I3520" s="240">
        <v>1.0089999999999999</v>
      </c>
      <c r="J3520" s="240">
        <v>0.1</v>
      </c>
    </row>
    <row r="3521" spans="2:10">
      <c r="B3521" s="240" t="s">
        <v>86</v>
      </c>
      <c r="C3521" s="240">
        <v>712</v>
      </c>
      <c r="D3521" s="240" t="s">
        <v>152</v>
      </c>
      <c r="E3521" s="240">
        <v>-22.34</v>
      </c>
      <c r="F3521" s="240">
        <v>-2.66</v>
      </c>
      <c r="G3521" s="240">
        <v>1774.56</v>
      </c>
      <c r="H3521" s="240">
        <v>-23.478999999999999</v>
      </c>
      <c r="I3521" s="240">
        <v>-30.071000000000002</v>
      </c>
      <c r="J3521" s="240">
        <v>-0.03</v>
      </c>
    </row>
    <row r="3522" spans="2:10">
      <c r="B3522" s="240" t="s">
        <v>86</v>
      </c>
      <c r="C3522" s="240">
        <v>712</v>
      </c>
      <c r="D3522" s="240" t="s">
        <v>153</v>
      </c>
      <c r="E3522" s="240">
        <v>-6.75</v>
      </c>
      <c r="F3522" s="240">
        <v>17.57</v>
      </c>
      <c r="G3522" s="240">
        <v>2917.07</v>
      </c>
      <c r="H3522" s="240">
        <v>11.132999999999999</v>
      </c>
      <c r="I3522" s="240">
        <v>-2.9609999999999999</v>
      </c>
      <c r="J3522" s="240">
        <v>0.108</v>
      </c>
    </row>
    <row r="3523" spans="2:10">
      <c r="B3523" s="240" t="s">
        <v>86</v>
      </c>
      <c r="C3523" s="240">
        <v>712</v>
      </c>
      <c r="D3523" s="240" t="s">
        <v>154</v>
      </c>
      <c r="E3523" s="240">
        <v>-20.170000000000002</v>
      </c>
      <c r="F3523" s="240">
        <v>-7.15</v>
      </c>
      <c r="G3523" s="240">
        <v>1925.02</v>
      </c>
      <c r="H3523" s="240">
        <v>-31.32</v>
      </c>
      <c r="I3523" s="240">
        <v>-26.100999999999999</v>
      </c>
      <c r="J3523" s="240">
        <v>-3.6999999999999998E-2</v>
      </c>
    </row>
    <row r="3524" spans="2:10">
      <c r="B3524" s="240" t="s">
        <v>86</v>
      </c>
      <c r="C3524" s="240">
        <v>712</v>
      </c>
      <c r="D3524" s="240" t="s">
        <v>155</v>
      </c>
      <c r="E3524" s="240">
        <v>5.57</v>
      </c>
      <c r="F3524" s="240">
        <v>24.1</v>
      </c>
      <c r="G3524" s="240">
        <v>3660.52</v>
      </c>
      <c r="H3524" s="240">
        <v>22.221</v>
      </c>
      <c r="I3524" s="240">
        <v>18.797999999999998</v>
      </c>
      <c r="J3524" s="240">
        <v>0.19800000000000001</v>
      </c>
    </row>
    <row r="3525" spans="2:10">
      <c r="B3525" s="240" t="s">
        <v>86</v>
      </c>
      <c r="C3525" s="240">
        <v>712</v>
      </c>
      <c r="D3525" s="240" t="s">
        <v>156</v>
      </c>
      <c r="E3525" s="240">
        <v>-32.49</v>
      </c>
      <c r="F3525" s="240">
        <v>-13.69</v>
      </c>
      <c r="G3525" s="240">
        <v>1181.57</v>
      </c>
      <c r="H3525" s="240">
        <v>-42.408999999999999</v>
      </c>
      <c r="I3525" s="240">
        <v>-47.86</v>
      </c>
      <c r="J3525" s="240">
        <v>-0.128</v>
      </c>
    </row>
    <row r="3526" spans="2:10">
      <c r="B3526" s="240" t="s">
        <v>86</v>
      </c>
      <c r="C3526" s="240">
        <v>712</v>
      </c>
      <c r="D3526" s="240" t="s">
        <v>157</v>
      </c>
      <c r="E3526" s="240">
        <v>-0.39</v>
      </c>
      <c r="F3526" s="240">
        <v>34.049999999999997</v>
      </c>
      <c r="G3526" s="240">
        <v>3259.26</v>
      </c>
      <c r="H3526" s="240">
        <v>39.622</v>
      </c>
      <c r="I3526" s="240">
        <v>7.9740000000000002</v>
      </c>
      <c r="J3526" s="240">
        <v>0.21199999999999999</v>
      </c>
    </row>
    <row r="3527" spans="2:10">
      <c r="B3527" s="240" t="s">
        <v>86</v>
      </c>
      <c r="C3527" s="240">
        <v>712</v>
      </c>
      <c r="D3527" s="240" t="s">
        <v>158</v>
      </c>
      <c r="E3527" s="240">
        <v>-26.53</v>
      </c>
      <c r="F3527" s="240">
        <v>-23.64</v>
      </c>
      <c r="G3527" s="240">
        <v>1582.83</v>
      </c>
      <c r="H3527" s="240">
        <v>-59.81</v>
      </c>
      <c r="I3527" s="240">
        <v>-37.036999999999999</v>
      </c>
      <c r="J3527" s="240">
        <v>-0.14199999999999999</v>
      </c>
    </row>
    <row r="3528" spans="2:10">
      <c r="B3528" s="240" t="s">
        <v>86</v>
      </c>
      <c r="C3528" s="240">
        <v>772</v>
      </c>
      <c r="D3528" s="240" t="s">
        <v>87</v>
      </c>
      <c r="E3528" s="240">
        <v>-1.75</v>
      </c>
      <c r="F3528" s="240">
        <v>-0.26</v>
      </c>
      <c r="G3528" s="240">
        <v>-184.24</v>
      </c>
      <c r="H3528" s="240">
        <v>0.43099999999999999</v>
      </c>
      <c r="I3528" s="240">
        <v>-2.8239999999999998</v>
      </c>
      <c r="J3528" s="240">
        <v>3.0000000000000001E-3</v>
      </c>
    </row>
    <row r="3529" spans="2:10">
      <c r="B3529" s="240" t="s">
        <v>86</v>
      </c>
      <c r="C3529" s="240">
        <v>772</v>
      </c>
      <c r="D3529" s="240" t="s">
        <v>88</v>
      </c>
      <c r="E3529" s="240">
        <v>-0.25</v>
      </c>
      <c r="F3529" s="240">
        <v>-1.25</v>
      </c>
      <c r="G3529" s="240">
        <v>148.63</v>
      </c>
      <c r="H3529" s="240">
        <v>1.9510000000000001</v>
      </c>
      <c r="I3529" s="240">
        <v>-0.377</v>
      </c>
      <c r="J3529" s="240">
        <v>1E-3</v>
      </c>
    </row>
    <row r="3530" spans="2:10">
      <c r="B3530" s="240" t="s">
        <v>86</v>
      </c>
      <c r="C3530" s="240">
        <v>772</v>
      </c>
      <c r="D3530" s="240" t="s">
        <v>89</v>
      </c>
      <c r="E3530" s="240">
        <v>-1.04</v>
      </c>
      <c r="F3530" s="240">
        <v>0.28999999999999998</v>
      </c>
      <c r="G3530" s="240">
        <v>-188.03</v>
      </c>
      <c r="H3530" s="240">
        <v>-0.42099999999999999</v>
      </c>
      <c r="I3530" s="240">
        <v>-1.72</v>
      </c>
      <c r="J3530" s="240">
        <v>-3.0000000000000001E-3</v>
      </c>
    </row>
    <row r="3531" spans="2:10">
      <c r="B3531" s="240" t="s">
        <v>86</v>
      </c>
      <c r="C3531" s="240">
        <v>772</v>
      </c>
      <c r="D3531" s="240" t="s">
        <v>90</v>
      </c>
      <c r="E3531" s="240">
        <v>-0.66</v>
      </c>
      <c r="F3531" s="240">
        <v>-1.56</v>
      </c>
      <c r="G3531" s="240">
        <v>150.75</v>
      </c>
      <c r="H3531" s="240">
        <v>2.431</v>
      </c>
      <c r="I3531" s="240">
        <v>-1</v>
      </c>
      <c r="J3531" s="240">
        <v>5.0000000000000001E-3</v>
      </c>
    </row>
    <row r="3532" spans="2:10">
      <c r="B3532" s="240" t="s">
        <v>86</v>
      </c>
      <c r="C3532" s="240">
        <v>772</v>
      </c>
      <c r="D3532" s="240" t="s">
        <v>12</v>
      </c>
      <c r="E3532" s="240">
        <v>-1032.8399999999999</v>
      </c>
      <c r="F3532" s="240">
        <v>-47.86</v>
      </c>
      <c r="G3532" s="240">
        <v>-111675.59</v>
      </c>
      <c r="H3532" s="240">
        <v>87.602999999999994</v>
      </c>
      <c r="I3532" s="240">
        <v>-1667.2090000000001</v>
      </c>
      <c r="J3532" s="240">
        <v>0.58199999999999996</v>
      </c>
    </row>
    <row r="3533" spans="2:10">
      <c r="B3533" s="240" t="s">
        <v>86</v>
      </c>
      <c r="C3533" s="240">
        <v>772</v>
      </c>
      <c r="D3533" s="240" t="s">
        <v>13</v>
      </c>
      <c r="E3533" s="240">
        <v>-144.69999999999999</v>
      </c>
      <c r="F3533" s="240">
        <v>-864.66</v>
      </c>
      <c r="G3533" s="240">
        <v>85271.95</v>
      </c>
      <c r="H3533" s="240">
        <v>1343.104</v>
      </c>
      <c r="I3533" s="240">
        <v>-213.43</v>
      </c>
      <c r="J3533" s="240">
        <v>0.77400000000000002</v>
      </c>
    </row>
    <row r="3534" spans="2:10">
      <c r="B3534" s="240" t="s">
        <v>86</v>
      </c>
      <c r="C3534" s="240">
        <v>772</v>
      </c>
      <c r="D3534" s="240" t="s">
        <v>14</v>
      </c>
      <c r="E3534" s="240">
        <v>142.21</v>
      </c>
      <c r="F3534" s="240">
        <v>109.66</v>
      </c>
      <c r="G3534" s="240">
        <v>-496.96</v>
      </c>
      <c r="H3534" s="240">
        <v>-169.62700000000001</v>
      </c>
      <c r="I3534" s="240">
        <v>219.751</v>
      </c>
      <c r="J3534" s="240">
        <v>-1.113</v>
      </c>
    </row>
    <row r="3535" spans="2:10">
      <c r="B3535" s="240" t="s">
        <v>86</v>
      </c>
      <c r="C3535" s="240">
        <v>772</v>
      </c>
      <c r="D3535" s="240" t="s">
        <v>91</v>
      </c>
      <c r="E3535" s="240">
        <v>1.62</v>
      </c>
      <c r="F3535" s="240">
        <v>0.59</v>
      </c>
      <c r="G3535" s="240">
        <v>146.01</v>
      </c>
      <c r="H3535" s="240">
        <v>0.91400000000000003</v>
      </c>
      <c r="I3535" s="240">
        <v>2.581</v>
      </c>
      <c r="J3535" s="240">
        <v>6.0000000000000001E-3</v>
      </c>
    </row>
    <row r="3536" spans="2:10">
      <c r="B3536" s="240" t="s">
        <v>86</v>
      </c>
      <c r="C3536" s="240">
        <v>772</v>
      </c>
      <c r="D3536" s="240" t="s">
        <v>92</v>
      </c>
      <c r="E3536" s="240">
        <v>0.98</v>
      </c>
      <c r="F3536" s="240">
        <v>1.65</v>
      </c>
      <c r="G3536" s="240">
        <v>116.93</v>
      </c>
      <c r="H3536" s="240">
        <v>2.5539999999999998</v>
      </c>
      <c r="I3536" s="240">
        <v>1.5009999999999999</v>
      </c>
      <c r="J3536" s="240">
        <v>7.0000000000000001E-3</v>
      </c>
    </row>
    <row r="3537" spans="2:10">
      <c r="B3537" s="240" t="s">
        <v>86</v>
      </c>
      <c r="C3537" s="240">
        <v>772</v>
      </c>
      <c r="D3537" s="240" t="s">
        <v>93</v>
      </c>
      <c r="E3537" s="240">
        <v>4.21</v>
      </c>
      <c r="F3537" s="240">
        <v>1.53</v>
      </c>
      <c r="G3537" s="240">
        <v>349.27</v>
      </c>
      <c r="H3537" s="240">
        <v>2.3610000000000002</v>
      </c>
      <c r="I3537" s="240">
        <v>6.7060000000000004</v>
      </c>
      <c r="J3537" s="240">
        <v>1.4999999999999999E-2</v>
      </c>
    </row>
    <row r="3538" spans="2:10">
      <c r="B3538" s="240" t="s">
        <v>86</v>
      </c>
      <c r="C3538" s="240">
        <v>772</v>
      </c>
      <c r="D3538" s="240" t="s">
        <v>94</v>
      </c>
      <c r="E3538" s="240">
        <v>2.39</v>
      </c>
      <c r="F3538" s="240">
        <v>3.89</v>
      </c>
      <c r="G3538" s="240">
        <v>238.52</v>
      </c>
      <c r="H3538" s="240">
        <v>6.024</v>
      </c>
      <c r="I3538" s="240">
        <v>3.6680000000000001</v>
      </c>
      <c r="J3538" s="240">
        <v>1.7999999999999999E-2</v>
      </c>
    </row>
    <row r="3539" spans="2:10">
      <c r="B3539" s="240" t="s">
        <v>86</v>
      </c>
      <c r="C3539" s="240">
        <v>772</v>
      </c>
      <c r="D3539" s="240" t="s">
        <v>95</v>
      </c>
      <c r="E3539" s="240">
        <v>-0.46</v>
      </c>
      <c r="F3539" s="240">
        <v>-0.39</v>
      </c>
      <c r="G3539" s="240">
        <v>390.56</v>
      </c>
      <c r="H3539" s="240">
        <v>0.441</v>
      </c>
      <c r="I3539" s="240">
        <v>-0.74</v>
      </c>
      <c r="J3539" s="240">
        <v>4.0000000000000001E-3</v>
      </c>
    </row>
    <row r="3540" spans="2:10">
      <c r="B3540" s="240" t="s">
        <v>86</v>
      </c>
      <c r="C3540" s="240">
        <v>772</v>
      </c>
      <c r="D3540" s="240" t="s">
        <v>96</v>
      </c>
      <c r="E3540" s="240">
        <v>-0.46</v>
      </c>
      <c r="F3540" s="240">
        <v>-0.39</v>
      </c>
      <c r="G3540" s="240">
        <v>390.56</v>
      </c>
      <c r="H3540" s="240">
        <v>0.441</v>
      </c>
      <c r="I3540" s="240">
        <v>-0.74</v>
      </c>
      <c r="J3540" s="240">
        <v>4.0000000000000001E-3</v>
      </c>
    </row>
    <row r="3541" spans="2:10">
      <c r="B3541" s="240" t="s">
        <v>86</v>
      </c>
      <c r="C3541" s="240">
        <v>772</v>
      </c>
      <c r="D3541" s="240" t="s">
        <v>97</v>
      </c>
      <c r="E3541" s="240">
        <v>-0.36</v>
      </c>
      <c r="F3541" s="240">
        <v>0</v>
      </c>
      <c r="G3541" s="240">
        <v>-38.32</v>
      </c>
      <c r="H3541" s="240">
        <v>8.9999999999999993E-3</v>
      </c>
      <c r="I3541" s="240">
        <v>-0.56899999999999995</v>
      </c>
      <c r="J3541" s="240">
        <v>0</v>
      </c>
    </row>
    <row r="3542" spans="2:10">
      <c r="B3542" s="240" t="s">
        <v>86</v>
      </c>
      <c r="C3542" s="240">
        <v>772</v>
      </c>
      <c r="D3542" s="240" t="s">
        <v>98</v>
      </c>
      <c r="E3542" s="240">
        <v>-0.12</v>
      </c>
      <c r="F3542" s="240">
        <v>-0.38</v>
      </c>
      <c r="G3542" s="240">
        <v>28.46</v>
      </c>
      <c r="H3542" s="240">
        <v>0.56599999999999995</v>
      </c>
      <c r="I3542" s="240">
        <v>-0.17899999999999999</v>
      </c>
      <c r="J3542" s="240">
        <v>1E-3</v>
      </c>
    </row>
    <row r="3543" spans="2:10">
      <c r="B3543" s="240" t="s">
        <v>86</v>
      </c>
      <c r="C3543" s="240">
        <v>772</v>
      </c>
      <c r="D3543" s="240" t="s">
        <v>99</v>
      </c>
      <c r="E3543" s="240">
        <v>-2.66</v>
      </c>
      <c r="F3543" s="240">
        <v>-1.03</v>
      </c>
      <c r="G3543" s="240">
        <v>212.59</v>
      </c>
      <c r="H3543" s="240">
        <v>1.4650000000000001</v>
      </c>
      <c r="I3543" s="240">
        <v>-4.2460000000000004</v>
      </c>
      <c r="J3543" s="240">
        <v>8.0000000000000002E-3</v>
      </c>
    </row>
    <row r="3544" spans="2:10">
      <c r="B3544" s="240" t="s">
        <v>86</v>
      </c>
      <c r="C3544" s="240">
        <v>772</v>
      </c>
      <c r="D3544" s="240" t="s">
        <v>100</v>
      </c>
      <c r="E3544" s="240">
        <v>-2.5099999999999998</v>
      </c>
      <c r="F3544" s="240">
        <v>-0.28000000000000003</v>
      </c>
      <c r="G3544" s="240">
        <v>123.41</v>
      </c>
      <c r="H3544" s="240">
        <v>0.29499999999999998</v>
      </c>
      <c r="I3544" s="240">
        <v>-4.0199999999999996</v>
      </c>
      <c r="J3544" s="240">
        <v>7.0000000000000001E-3</v>
      </c>
    </row>
    <row r="3545" spans="2:10">
      <c r="B3545" s="240" t="s">
        <v>86</v>
      </c>
      <c r="C3545" s="240">
        <v>772</v>
      </c>
      <c r="D3545" s="240" t="s">
        <v>101</v>
      </c>
      <c r="E3545" s="240">
        <v>-2.78</v>
      </c>
      <c r="F3545" s="240">
        <v>-1.1299999999999999</v>
      </c>
      <c r="G3545" s="240">
        <v>213.23</v>
      </c>
      <c r="H3545" s="240">
        <v>1.609</v>
      </c>
      <c r="I3545" s="240">
        <v>-4.4329999999999998</v>
      </c>
      <c r="J3545" s="240">
        <v>8.9999999999999993E-3</v>
      </c>
    </row>
    <row r="3546" spans="2:10">
      <c r="B3546" s="240" t="s">
        <v>86</v>
      </c>
      <c r="C3546" s="240">
        <v>772</v>
      </c>
      <c r="D3546" s="240" t="s">
        <v>102</v>
      </c>
      <c r="E3546" s="240">
        <v>-2.38</v>
      </c>
      <c r="F3546" s="240">
        <v>-0.19</v>
      </c>
      <c r="G3546" s="240">
        <v>122.78</v>
      </c>
      <c r="H3546" s="240">
        <v>0.151</v>
      </c>
      <c r="I3546" s="240">
        <v>-3.8330000000000002</v>
      </c>
      <c r="J3546" s="240">
        <v>6.0000000000000001E-3</v>
      </c>
    </row>
    <row r="3547" spans="2:10">
      <c r="B3547" s="240" t="s">
        <v>86</v>
      </c>
      <c r="C3547" s="240">
        <v>772</v>
      </c>
      <c r="D3547" s="240" t="s">
        <v>103</v>
      </c>
      <c r="E3547" s="240">
        <v>-1.94</v>
      </c>
      <c r="F3547" s="240">
        <v>-0.48</v>
      </c>
      <c r="G3547" s="240">
        <v>208.79</v>
      </c>
      <c r="H3547" s="240">
        <v>0.61399999999999999</v>
      </c>
      <c r="I3547" s="240">
        <v>-3.1419999999999999</v>
      </c>
      <c r="J3547" s="240">
        <v>2E-3</v>
      </c>
    </row>
    <row r="3548" spans="2:10">
      <c r="B3548" s="240" t="s">
        <v>86</v>
      </c>
      <c r="C3548" s="240">
        <v>772</v>
      </c>
      <c r="D3548" s="240" t="s">
        <v>104</v>
      </c>
      <c r="E3548" s="240">
        <v>-1.79</v>
      </c>
      <c r="F3548" s="240">
        <v>0.27</v>
      </c>
      <c r="G3548" s="240">
        <v>119.61</v>
      </c>
      <c r="H3548" s="240">
        <v>-0.55700000000000005</v>
      </c>
      <c r="I3548" s="240">
        <v>-2.9159999999999999</v>
      </c>
      <c r="J3548" s="240">
        <v>1E-3</v>
      </c>
    </row>
    <row r="3549" spans="2:10">
      <c r="B3549" s="240" t="s">
        <v>86</v>
      </c>
      <c r="C3549" s="240">
        <v>772</v>
      </c>
      <c r="D3549" s="240" t="s">
        <v>105</v>
      </c>
      <c r="E3549" s="240">
        <v>-2.06</v>
      </c>
      <c r="F3549" s="240">
        <v>-0.57999999999999996</v>
      </c>
      <c r="G3549" s="240">
        <v>209.43</v>
      </c>
      <c r="H3549" s="240">
        <v>0.75800000000000001</v>
      </c>
      <c r="I3549" s="240">
        <v>-3.3290000000000002</v>
      </c>
      <c r="J3549" s="240">
        <v>3.0000000000000001E-3</v>
      </c>
    </row>
    <row r="3550" spans="2:10">
      <c r="B3550" s="240" t="s">
        <v>86</v>
      </c>
      <c r="C3550" s="240">
        <v>772</v>
      </c>
      <c r="D3550" s="240" t="s">
        <v>106</v>
      </c>
      <c r="E3550" s="240">
        <v>-1.67</v>
      </c>
      <c r="F3550" s="240">
        <v>0.36</v>
      </c>
      <c r="G3550" s="240">
        <v>118.98</v>
      </c>
      <c r="H3550" s="240">
        <v>-0.70099999999999996</v>
      </c>
      <c r="I3550" s="240">
        <v>-2.7290000000000001</v>
      </c>
      <c r="J3550" s="240">
        <v>0</v>
      </c>
    </row>
    <row r="3551" spans="2:10">
      <c r="B3551" s="240" t="s">
        <v>86</v>
      </c>
      <c r="C3551" s="240">
        <v>772</v>
      </c>
      <c r="D3551" s="240" t="s">
        <v>107</v>
      </c>
      <c r="E3551" s="240">
        <v>1.58</v>
      </c>
      <c r="F3551" s="240">
        <v>-0.51</v>
      </c>
      <c r="G3551" s="240">
        <v>657.7</v>
      </c>
      <c r="H3551" s="240">
        <v>0.58699999999999997</v>
      </c>
      <c r="I3551" s="240">
        <v>2.54</v>
      </c>
      <c r="J3551" s="240">
        <v>2E-3</v>
      </c>
    </row>
    <row r="3552" spans="2:10">
      <c r="B3552" s="240" t="s">
        <v>86</v>
      </c>
      <c r="C3552" s="240">
        <v>772</v>
      </c>
      <c r="D3552" s="240" t="s">
        <v>108</v>
      </c>
      <c r="E3552" s="240">
        <v>1.73</v>
      </c>
      <c r="F3552" s="240">
        <v>0.25</v>
      </c>
      <c r="G3552" s="240">
        <v>568.52</v>
      </c>
      <c r="H3552" s="240">
        <v>-0.58399999999999996</v>
      </c>
      <c r="I3552" s="240">
        <v>2.7669999999999999</v>
      </c>
      <c r="J3552" s="240">
        <v>1E-3</v>
      </c>
    </row>
    <row r="3553" spans="2:10">
      <c r="B3553" s="240" t="s">
        <v>86</v>
      </c>
      <c r="C3553" s="240">
        <v>772</v>
      </c>
      <c r="D3553" s="240" t="s">
        <v>109</v>
      </c>
      <c r="E3553" s="240">
        <v>1.46</v>
      </c>
      <c r="F3553" s="240">
        <v>-0.6</v>
      </c>
      <c r="G3553" s="240">
        <v>658.34</v>
      </c>
      <c r="H3553" s="240">
        <v>0.73099999999999998</v>
      </c>
      <c r="I3553" s="240">
        <v>2.3540000000000001</v>
      </c>
      <c r="J3553" s="240">
        <v>3.0000000000000001E-3</v>
      </c>
    </row>
    <row r="3554" spans="2:10">
      <c r="B3554" s="240" t="s">
        <v>86</v>
      </c>
      <c r="C3554" s="240">
        <v>772</v>
      </c>
      <c r="D3554" s="240" t="s">
        <v>110</v>
      </c>
      <c r="E3554" s="240">
        <v>1.85</v>
      </c>
      <c r="F3554" s="240">
        <v>0.34</v>
      </c>
      <c r="G3554" s="240">
        <v>567.89</v>
      </c>
      <c r="H3554" s="240">
        <v>-0.72799999999999998</v>
      </c>
      <c r="I3554" s="240">
        <v>2.9529999999999998</v>
      </c>
      <c r="J3554" s="240">
        <v>0</v>
      </c>
    </row>
    <row r="3555" spans="2:10">
      <c r="B3555" s="240" t="s">
        <v>86</v>
      </c>
      <c r="C3555" s="240">
        <v>772</v>
      </c>
      <c r="D3555" s="240" t="s">
        <v>111</v>
      </c>
      <c r="E3555" s="240">
        <v>0.86</v>
      </c>
      <c r="F3555" s="240">
        <v>-1.06</v>
      </c>
      <c r="G3555" s="240">
        <v>661.5</v>
      </c>
      <c r="H3555" s="240">
        <v>1.4379999999999999</v>
      </c>
      <c r="I3555" s="240">
        <v>1.4359999999999999</v>
      </c>
      <c r="J3555" s="240">
        <v>7.0000000000000001E-3</v>
      </c>
    </row>
    <row r="3556" spans="2:10">
      <c r="B3556" s="240" t="s">
        <v>86</v>
      </c>
      <c r="C3556" s="240">
        <v>772</v>
      </c>
      <c r="D3556" s="240" t="s">
        <v>112</v>
      </c>
      <c r="E3556" s="240">
        <v>1.02</v>
      </c>
      <c r="F3556" s="240">
        <v>-0.3</v>
      </c>
      <c r="G3556" s="240">
        <v>572.32000000000005</v>
      </c>
      <c r="H3556" s="240">
        <v>0.26800000000000002</v>
      </c>
      <c r="I3556" s="240">
        <v>1.6619999999999999</v>
      </c>
      <c r="J3556" s="240">
        <v>7.0000000000000001E-3</v>
      </c>
    </row>
    <row r="3557" spans="2:10">
      <c r="B3557" s="240" t="s">
        <v>86</v>
      </c>
      <c r="C3557" s="240">
        <v>772</v>
      </c>
      <c r="D3557" s="240" t="s">
        <v>113</v>
      </c>
      <c r="E3557" s="240">
        <v>0.74</v>
      </c>
      <c r="F3557" s="240">
        <v>-1.1499999999999999</v>
      </c>
      <c r="G3557" s="240">
        <v>662.14</v>
      </c>
      <c r="H3557" s="240">
        <v>1.5820000000000001</v>
      </c>
      <c r="I3557" s="240">
        <v>1.2490000000000001</v>
      </c>
      <c r="J3557" s="240">
        <v>8.0000000000000002E-3</v>
      </c>
    </row>
    <row r="3558" spans="2:10">
      <c r="B3558" s="240" t="s">
        <v>86</v>
      </c>
      <c r="C3558" s="240">
        <v>772</v>
      </c>
      <c r="D3558" s="240" t="s">
        <v>114</v>
      </c>
      <c r="E3558" s="240">
        <v>1.1399999999999999</v>
      </c>
      <c r="F3558" s="240">
        <v>-0.21</v>
      </c>
      <c r="G3558" s="240">
        <v>571.69000000000005</v>
      </c>
      <c r="H3558" s="240">
        <v>0.124</v>
      </c>
      <c r="I3558" s="240">
        <v>1.849</v>
      </c>
      <c r="J3558" s="240">
        <v>6.0000000000000001E-3</v>
      </c>
    </row>
    <row r="3559" spans="2:10">
      <c r="B3559" s="240" t="s">
        <v>86</v>
      </c>
      <c r="C3559" s="240">
        <v>772</v>
      </c>
      <c r="D3559" s="240" t="s">
        <v>115</v>
      </c>
      <c r="E3559" s="240">
        <v>-1.36</v>
      </c>
      <c r="F3559" s="240">
        <v>-2.1</v>
      </c>
      <c r="G3559" s="240">
        <v>512.37</v>
      </c>
      <c r="H3559" s="240">
        <v>3.0870000000000002</v>
      </c>
      <c r="I3559" s="240">
        <v>-2.1429999999999998</v>
      </c>
      <c r="J3559" s="240">
        <v>8.0000000000000002E-3</v>
      </c>
    </row>
    <row r="3560" spans="2:10">
      <c r="B3560" s="240" t="s">
        <v>86</v>
      </c>
      <c r="C3560" s="240">
        <v>772</v>
      </c>
      <c r="D3560" s="240" t="s">
        <v>116</v>
      </c>
      <c r="E3560" s="240">
        <v>-0.31</v>
      </c>
      <c r="F3560" s="240">
        <v>-1.95</v>
      </c>
      <c r="G3560" s="240">
        <v>622.91999999999996</v>
      </c>
      <c r="H3560" s="240">
        <v>2.8279999999999998</v>
      </c>
      <c r="I3560" s="240">
        <v>-0.44800000000000001</v>
      </c>
      <c r="J3560" s="240">
        <v>6.0000000000000001E-3</v>
      </c>
    </row>
    <row r="3561" spans="2:10">
      <c r="B3561" s="240" t="s">
        <v>86</v>
      </c>
      <c r="C3561" s="240">
        <v>772</v>
      </c>
      <c r="D3561" s="240" t="s">
        <v>117</v>
      </c>
      <c r="E3561" s="240">
        <v>-1.1499999999999999</v>
      </c>
      <c r="F3561" s="240">
        <v>-1.94</v>
      </c>
      <c r="G3561" s="240">
        <v>511.23</v>
      </c>
      <c r="H3561" s="240">
        <v>2.831</v>
      </c>
      <c r="I3561" s="240">
        <v>-1.8109999999999999</v>
      </c>
      <c r="J3561" s="240">
        <v>6.0000000000000001E-3</v>
      </c>
    </row>
    <row r="3562" spans="2:10">
      <c r="B3562" s="240" t="s">
        <v>86</v>
      </c>
      <c r="C3562" s="240">
        <v>772</v>
      </c>
      <c r="D3562" s="240" t="s">
        <v>118</v>
      </c>
      <c r="E3562" s="240">
        <v>-0.52</v>
      </c>
      <c r="F3562" s="240">
        <v>-2.11</v>
      </c>
      <c r="G3562" s="240">
        <v>624.05999999999995</v>
      </c>
      <c r="H3562" s="240">
        <v>3.0840000000000001</v>
      </c>
      <c r="I3562" s="240">
        <v>-0.77900000000000003</v>
      </c>
      <c r="J3562" s="240">
        <v>7.0000000000000001E-3</v>
      </c>
    </row>
    <row r="3563" spans="2:10">
      <c r="B3563" s="240" t="s">
        <v>86</v>
      </c>
      <c r="C3563" s="240">
        <v>772</v>
      </c>
      <c r="D3563" s="240" t="s">
        <v>119</v>
      </c>
      <c r="E3563" s="240">
        <v>-1.76</v>
      </c>
      <c r="F3563" s="240">
        <v>-2.41</v>
      </c>
      <c r="G3563" s="240">
        <v>514.49</v>
      </c>
      <c r="H3563" s="240">
        <v>3.5670000000000002</v>
      </c>
      <c r="I3563" s="240">
        <v>-2.7650000000000001</v>
      </c>
      <c r="J3563" s="240">
        <v>1.0999999999999999E-2</v>
      </c>
    </row>
    <row r="3564" spans="2:10">
      <c r="B3564" s="240" t="s">
        <v>86</v>
      </c>
      <c r="C3564" s="240">
        <v>772</v>
      </c>
      <c r="D3564" s="240" t="s">
        <v>120</v>
      </c>
      <c r="E3564" s="240">
        <v>-0.71</v>
      </c>
      <c r="F3564" s="240">
        <v>-2.2599999999999998</v>
      </c>
      <c r="G3564" s="240">
        <v>625.03</v>
      </c>
      <c r="H3564" s="240">
        <v>3.3090000000000002</v>
      </c>
      <c r="I3564" s="240">
        <v>-1.071</v>
      </c>
      <c r="J3564" s="240">
        <v>8.9999999999999993E-3</v>
      </c>
    </row>
    <row r="3565" spans="2:10">
      <c r="B3565" s="240" t="s">
        <v>86</v>
      </c>
      <c r="C3565" s="240">
        <v>772</v>
      </c>
      <c r="D3565" s="240" t="s">
        <v>121</v>
      </c>
      <c r="E3565" s="240">
        <v>-1.55</v>
      </c>
      <c r="F3565" s="240">
        <v>-2.25</v>
      </c>
      <c r="G3565" s="240">
        <v>513.35</v>
      </c>
      <c r="H3565" s="240">
        <v>3.3109999999999999</v>
      </c>
      <c r="I3565" s="240">
        <v>-2.4340000000000002</v>
      </c>
      <c r="J3565" s="240">
        <v>8.9999999999999993E-3</v>
      </c>
    </row>
    <row r="3566" spans="2:10">
      <c r="B3566" s="240" t="s">
        <v>86</v>
      </c>
      <c r="C3566" s="240">
        <v>772</v>
      </c>
      <c r="D3566" s="240" t="s">
        <v>122</v>
      </c>
      <c r="E3566" s="240">
        <v>-0.93</v>
      </c>
      <c r="F3566" s="240">
        <v>-2.42</v>
      </c>
      <c r="G3566" s="240">
        <v>626.16999999999996</v>
      </c>
      <c r="H3566" s="240">
        <v>3.5640000000000001</v>
      </c>
      <c r="I3566" s="240">
        <v>-1.4019999999999999</v>
      </c>
      <c r="J3566" s="240">
        <v>1.0999999999999999E-2</v>
      </c>
    </row>
    <row r="3567" spans="2:10">
      <c r="B3567" s="240" t="s">
        <v>86</v>
      </c>
      <c r="C3567" s="240">
        <v>772</v>
      </c>
      <c r="D3567" s="240" t="s">
        <v>123</v>
      </c>
      <c r="E3567" s="240">
        <v>-0.62</v>
      </c>
      <c r="F3567" s="240">
        <v>1.1599999999999999</v>
      </c>
      <c r="G3567" s="240">
        <v>158.19999999999999</v>
      </c>
      <c r="H3567" s="240">
        <v>-1.9470000000000001</v>
      </c>
      <c r="I3567" s="240">
        <v>-1.032</v>
      </c>
      <c r="J3567" s="240">
        <v>3.0000000000000001E-3</v>
      </c>
    </row>
    <row r="3568" spans="2:10">
      <c r="B3568" s="240" t="s">
        <v>86</v>
      </c>
      <c r="C3568" s="240">
        <v>772</v>
      </c>
      <c r="D3568" s="240" t="s">
        <v>124</v>
      </c>
      <c r="E3568" s="240">
        <v>0.43</v>
      </c>
      <c r="F3568" s="240">
        <v>1.32</v>
      </c>
      <c r="G3568" s="240">
        <v>268.74</v>
      </c>
      <c r="H3568" s="240">
        <v>-2.2050000000000001</v>
      </c>
      <c r="I3568" s="240">
        <v>0.66300000000000003</v>
      </c>
      <c r="J3568" s="240">
        <v>1E-3</v>
      </c>
    </row>
    <row r="3569" spans="2:10">
      <c r="B3569" s="240" t="s">
        <v>86</v>
      </c>
      <c r="C3569" s="240">
        <v>772</v>
      </c>
      <c r="D3569" s="240" t="s">
        <v>125</v>
      </c>
      <c r="E3569" s="240">
        <v>-0.4</v>
      </c>
      <c r="F3569" s="240">
        <v>1.32</v>
      </c>
      <c r="G3569" s="240">
        <v>157.06</v>
      </c>
      <c r="H3569" s="240">
        <v>-2.202</v>
      </c>
      <c r="I3569" s="240">
        <v>-0.7</v>
      </c>
      <c r="J3569" s="240">
        <v>1E-3</v>
      </c>
    </row>
    <row r="3570" spans="2:10">
      <c r="B3570" s="240" t="s">
        <v>86</v>
      </c>
      <c r="C3570" s="240">
        <v>772</v>
      </c>
      <c r="D3570" s="240" t="s">
        <v>126</v>
      </c>
      <c r="E3570" s="240">
        <v>0.22</v>
      </c>
      <c r="F3570" s="240">
        <v>1.1499999999999999</v>
      </c>
      <c r="G3570" s="240">
        <v>269.88</v>
      </c>
      <c r="H3570" s="240">
        <v>-1.95</v>
      </c>
      <c r="I3570" s="240">
        <v>0.33200000000000002</v>
      </c>
      <c r="J3570" s="240">
        <v>3.0000000000000001E-3</v>
      </c>
    </row>
    <row r="3571" spans="2:10">
      <c r="B3571" s="240" t="s">
        <v>86</v>
      </c>
      <c r="C3571" s="240">
        <v>772</v>
      </c>
      <c r="D3571" s="240" t="s">
        <v>127</v>
      </c>
      <c r="E3571" s="240">
        <v>-0.22</v>
      </c>
      <c r="F3571" s="240">
        <v>1.47</v>
      </c>
      <c r="G3571" s="240">
        <v>156.08000000000001</v>
      </c>
      <c r="H3571" s="240">
        <v>-2.427</v>
      </c>
      <c r="I3571" s="240">
        <v>-0.40899999999999997</v>
      </c>
      <c r="J3571" s="240">
        <v>0</v>
      </c>
    </row>
    <row r="3572" spans="2:10">
      <c r="B3572" s="240" t="s">
        <v>86</v>
      </c>
      <c r="C3572" s="240">
        <v>772</v>
      </c>
      <c r="D3572" s="240" t="s">
        <v>128</v>
      </c>
      <c r="E3572" s="240">
        <v>0.84</v>
      </c>
      <c r="F3572" s="240">
        <v>1.63</v>
      </c>
      <c r="G3572" s="240">
        <v>266.62</v>
      </c>
      <c r="H3572" s="240">
        <v>-2.6850000000000001</v>
      </c>
      <c r="I3572" s="240">
        <v>1.286</v>
      </c>
      <c r="J3572" s="240">
        <v>-2E-3</v>
      </c>
    </row>
    <row r="3573" spans="2:10">
      <c r="B3573" s="240" t="s">
        <v>86</v>
      </c>
      <c r="C3573" s="240">
        <v>772</v>
      </c>
      <c r="D3573" s="240" t="s">
        <v>129</v>
      </c>
      <c r="E3573" s="240">
        <v>0</v>
      </c>
      <c r="F3573" s="240">
        <v>1.63</v>
      </c>
      <c r="G3573" s="240">
        <v>154.94</v>
      </c>
      <c r="H3573" s="240">
        <v>-2.6819999999999999</v>
      </c>
      <c r="I3573" s="240">
        <v>-7.8E-2</v>
      </c>
      <c r="J3573" s="240">
        <v>-2E-3</v>
      </c>
    </row>
    <row r="3574" spans="2:10">
      <c r="B3574" s="240" t="s">
        <v>86</v>
      </c>
      <c r="C3574" s="240">
        <v>772</v>
      </c>
      <c r="D3574" s="240" t="s">
        <v>130</v>
      </c>
      <c r="E3574" s="240">
        <v>0.62</v>
      </c>
      <c r="F3574" s="240">
        <v>1.46</v>
      </c>
      <c r="G3574" s="240">
        <v>267.76</v>
      </c>
      <c r="H3574" s="240">
        <v>-2.4300000000000002</v>
      </c>
      <c r="I3574" s="240">
        <v>0.95399999999999996</v>
      </c>
      <c r="J3574" s="240">
        <v>0</v>
      </c>
    </row>
    <row r="3575" spans="2:10">
      <c r="B3575" s="240" t="s">
        <v>86</v>
      </c>
      <c r="C3575" s="240">
        <v>772</v>
      </c>
      <c r="D3575" s="240" t="s">
        <v>131</v>
      </c>
      <c r="E3575" s="240">
        <v>-2.29</v>
      </c>
      <c r="F3575" s="240">
        <v>-1.03</v>
      </c>
      <c r="G3575" s="240">
        <v>250.91</v>
      </c>
      <c r="H3575" s="240">
        <v>1.4570000000000001</v>
      </c>
      <c r="I3575" s="240">
        <v>-3.677</v>
      </c>
      <c r="J3575" s="240">
        <v>8.0000000000000002E-3</v>
      </c>
    </row>
    <row r="3576" spans="2:10">
      <c r="B3576" s="240" t="s">
        <v>86</v>
      </c>
      <c r="C3576" s="240">
        <v>772</v>
      </c>
      <c r="D3576" s="240" t="s">
        <v>132</v>
      </c>
      <c r="E3576" s="240">
        <v>-2.14</v>
      </c>
      <c r="F3576" s="240">
        <v>-0.28000000000000003</v>
      </c>
      <c r="G3576" s="240">
        <v>161.72999999999999</v>
      </c>
      <c r="H3576" s="240">
        <v>0.28599999999999998</v>
      </c>
      <c r="I3576" s="240">
        <v>-3.4510000000000001</v>
      </c>
      <c r="J3576" s="240">
        <v>7.0000000000000001E-3</v>
      </c>
    </row>
    <row r="3577" spans="2:10">
      <c r="B3577" s="240" t="s">
        <v>86</v>
      </c>
      <c r="C3577" s="240">
        <v>772</v>
      </c>
      <c r="D3577" s="240" t="s">
        <v>133</v>
      </c>
      <c r="E3577" s="240">
        <v>-2.41</v>
      </c>
      <c r="F3577" s="240">
        <v>-1.1200000000000001</v>
      </c>
      <c r="G3577" s="240">
        <v>251.55</v>
      </c>
      <c r="H3577" s="240">
        <v>1.601</v>
      </c>
      <c r="I3577" s="240">
        <v>-3.8639999999999999</v>
      </c>
      <c r="J3577" s="240">
        <v>8.9999999999999993E-3</v>
      </c>
    </row>
    <row r="3578" spans="2:10">
      <c r="B3578" s="240" t="s">
        <v>86</v>
      </c>
      <c r="C3578" s="240">
        <v>772</v>
      </c>
      <c r="D3578" s="240" t="s">
        <v>134</v>
      </c>
      <c r="E3578" s="240">
        <v>-2.02</v>
      </c>
      <c r="F3578" s="240">
        <v>-0.19</v>
      </c>
      <c r="G3578" s="240">
        <v>161.1</v>
      </c>
      <c r="H3578" s="240">
        <v>0.14199999999999999</v>
      </c>
      <c r="I3578" s="240">
        <v>-3.2639999999999998</v>
      </c>
      <c r="J3578" s="240">
        <v>6.0000000000000001E-3</v>
      </c>
    </row>
    <row r="3579" spans="2:10">
      <c r="B3579" s="240" t="s">
        <v>86</v>
      </c>
      <c r="C3579" s="240">
        <v>772</v>
      </c>
      <c r="D3579" s="240" t="s">
        <v>135</v>
      </c>
      <c r="E3579" s="240">
        <v>-1.58</v>
      </c>
      <c r="F3579" s="240">
        <v>-0.48</v>
      </c>
      <c r="G3579" s="240">
        <v>247.11</v>
      </c>
      <c r="H3579" s="240">
        <v>0.60499999999999998</v>
      </c>
      <c r="I3579" s="240">
        <v>-2.573</v>
      </c>
      <c r="J3579" s="240">
        <v>2E-3</v>
      </c>
    </row>
    <row r="3580" spans="2:10">
      <c r="B3580" s="240" t="s">
        <v>86</v>
      </c>
      <c r="C3580" s="240">
        <v>772</v>
      </c>
      <c r="D3580" s="240" t="s">
        <v>136</v>
      </c>
      <c r="E3580" s="240">
        <v>-1.43</v>
      </c>
      <c r="F3580" s="240">
        <v>0.27</v>
      </c>
      <c r="G3580" s="240">
        <v>157.93</v>
      </c>
      <c r="H3580" s="240">
        <v>-0.56499999999999995</v>
      </c>
      <c r="I3580" s="240">
        <v>-2.347</v>
      </c>
      <c r="J3580" s="240">
        <v>1E-3</v>
      </c>
    </row>
    <row r="3581" spans="2:10">
      <c r="B3581" s="240" t="s">
        <v>86</v>
      </c>
      <c r="C3581" s="240">
        <v>772</v>
      </c>
      <c r="D3581" s="240" t="s">
        <v>137</v>
      </c>
      <c r="E3581" s="240">
        <v>-1.7</v>
      </c>
      <c r="F3581" s="240">
        <v>-0.56999999999999995</v>
      </c>
      <c r="G3581" s="240">
        <v>247.75</v>
      </c>
      <c r="H3581" s="240">
        <v>0.749</v>
      </c>
      <c r="I3581" s="240">
        <v>-2.76</v>
      </c>
      <c r="J3581" s="240">
        <v>3.0000000000000001E-3</v>
      </c>
    </row>
    <row r="3582" spans="2:10">
      <c r="B3582" s="240" t="s">
        <v>86</v>
      </c>
      <c r="C3582" s="240">
        <v>772</v>
      </c>
      <c r="D3582" s="240" t="s">
        <v>138</v>
      </c>
      <c r="E3582" s="240">
        <v>-1.31</v>
      </c>
      <c r="F3582" s="240">
        <v>0.36</v>
      </c>
      <c r="G3582" s="240">
        <v>157.30000000000001</v>
      </c>
      <c r="H3582" s="240">
        <v>-0.70899999999999996</v>
      </c>
      <c r="I3582" s="240">
        <v>-2.16</v>
      </c>
      <c r="J3582" s="240">
        <v>0</v>
      </c>
    </row>
    <row r="3583" spans="2:10">
      <c r="B3583" s="240" t="s">
        <v>86</v>
      </c>
      <c r="C3583" s="240">
        <v>772</v>
      </c>
      <c r="D3583" s="240" t="s">
        <v>139</v>
      </c>
      <c r="E3583" s="240">
        <v>-1.24</v>
      </c>
      <c r="F3583" s="240">
        <v>-1.73</v>
      </c>
      <c r="G3583" s="240">
        <v>483.92</v>
      </c>
      <c r="H3583" s="240">
        <v>2.5209999999999999</v>
      </c>
      <c r="I3583" s="240">
        <v>-1.964</v>
      </c>
      <c r="J3583" s="240">
        <v>7.0000000000000001E-3</v>
      </c>
    </row>
    <row r="3584" spans="2:10">
      <c r="B3584" s="240" t="s">
        <v>86</v>
      </c>
      <c r="C3584" s="240">
        <v>772</v>
      </c>
      <c r="D3584" s="240" t="s">
        <v>140</v>
      </c>
      <c r="E3584" s="240">
        <v>-0.19</v>
      </c>
      <c r="F3584" s="240">
        <v>-1.57</v>
      </c>
      <c r="G3584" s="240">
        <v>594.46</v>
      </c>
      <c r="H3584" s="240">
        <v>2.262</v>
      </c>
      <c r="I3584" s="240">
        <v>-0.27</v>
      </c>
      <c r="J3584" s="240">
        <v>5.0000000000000001E-3</v>
      </c>
    </row>
    <row r="3585" spans="2:10">
      <c r="B3585" s="240" t="s">
        <v>86</v>
      </c>
      <c r="C3585" s="240">
        <v>772</v>
      </c>
      <c r="D3585" s="240" t="s">
        <v>141</v>
      </c>
      <c r="E3585" s="240">
        <v>-1.03</v>
      </c>
      <c r="F3585" s="240">
        <v>-1.56</v>
      </c>
      <c r="G3585" s="240">
        <v>482.78</v>
      </c>
      <c r="H3585" s="240">
        <v>2.2650000000000001</v>
      </c>
      <c r="I3585" s="240">
        <v>-1.633</v>
      </c>
      <c r="J3585" s="240">
        <v>5.0000000000000001E-3</v>
      </c>
    </row>
    <row r="3586" spans="2:10">
      <c r="B3586" s="240" t="s">
        <v>86</v>
      </c>
      <c r="C3586" s="240">
        <v>772</v>
      </c>
      <c r="D3586" s="240" t="s">
        <v>142</v>
      </c>
      <c r="E3586" s="240">
        <v>-0.4</v>
      </c>
      <c r="F3586" s="240">
        <v>-1.74</v>
      </c>
      <c r="G3586" s="240">
        <v>595.6</v>
      </c>
      <c r="H3586" s="240">
        <v>2.5179999999999998</v>
      </c>
      <c r="I3586" s="240">
        <v>-0.60099999999999998</v>
      </c>
      <c r="J3586" s="240">
        <v>7.0000000000000001E-3</v>
      </c>
    </row>
    <row r="3587" spans="2:10">
      <c r="B3587" s="240" t="s">
        <v>86</v>
      </c>
      <c r="C3587" s="240">
        <v>772</v>
      </c>
      <c r="D3587" s="240" t="s">
        <v>143</v>
      </c>
      <c r="E3587" s="240">
        <v>-1.65</v>
      </c>
      <c r="F3587" s="240">
        <v>-2.04</v>
      </c>
      <c r="G3587" s="240">
        <v>486.04</v>
      </c>
      <c r="H3587" s="240">
        <v>3.0009999999999999</v>
      </c>
      <c r="I3587" s="240">
        <v>-2.5870000000000002</v>
      </c>
      <c r="J3587" s="240">
        <v>0.01</v>
      </c>
    </row>
    <row r="3588" spans="2:10">
      <c r="B3588" s="240" t="s">
        <v>86</v>
      </c>
      <c r="C3588" s="240">
        <v>772</v>
      </c>
      <c r="D3588" s="240" t="s">
        <v>144</v>
      </c>
      <c r="E3588" s="240">
        <v>-0.59</v>
      </c>
      <c r="F3588" s="240">
        <v>-1.88</v>
      </c>
      <c r="G3588" s="240">
        <v>596.58000000000004</v>
      </c>
      <c r="H3588" s="240">
        <v>2.742</v>
      </c>
      <c r="I3588" s="240">
        <v>-0.89200000000000002</v>
      </c>
      <c r="J3588" s="240">
        <v>8.0000000000000002E-3</v>
      </c>
    </row>
    <row r="3589" spans="2:10">
      <c r="B3589" s="240" t="s">
        <v>86</v>
      </c>
      <c r="C3589" s="240">
        <v>772</v>
      </c>
      <c r="D3589" s="240" t="s">
        <v>145</v>
      </c>
      <c r="E3589" s="240">
        <v>-1.43</v>
      </c>
      <c r="F3589" s="240">
        <v>-1.87</v>
      </c>
      <c r="G3589" s="240">
        <v>484.9</v>
      </c>
      <c r="H3589" s="240">
        <v>2.7450000000000001</v>
      </c>
      <c r="I3589" s="240">
        <v>-2.2559999999999998</v>
      </c>
      <c r="J3589" s="240">
        <v>8.0000000000000002E-3</v>
      </c>
    </row>
    <row r="3590" spans="2:10">
      <c r="B3590" s="240" t="s">
        <v>86</v>
      </c>
      <c r="C3590" s="240">
        <v>772</v>
      </c>
      <c r="D3590" s="240" t="s">
        <v>146</v>
      </c>
      <c r="E3590" s="240">
        <v>-0.81</v>
      </c>
      <c r="F3590" s="240">
        <v>-2.0499999999999998</v>
      </c>
      <c r="G3590" s="240">
        <v>597.72</v>
      </c>
      <c r="H3590" s="240">
        <v>2.9980000000000002</v>
      </c>
      <c r="I3590" s="240">
        <v>-1.2230000000000001</v>
      </c>
      <c r="J3590" s="240">
        <v>0.01</v>
      </c>
    </row>
    <row r="3591" spans="2:10">
      <c r="B3591" s="240" t="s">
        <v>86</v>
      </c>
      <c r="C3591" s="240">
        <v>772</v>
      </c>
      <c r="D3591" s="240" t="s">
        <v>147</v>
      </c>
      <c r="E3591" s="240">
        <v>-1.25</v>
      </c>
      <c r="F3591" s="240">
        <v>-0.63</v>
      </c>
      <c r="G3591" s="240">
        <v>516.88</v>
      </c>
      <c r="H3591" s="240">
        <v>0.73</v>
      </c>
      <c r="I3591" s="240">
        <v>-1.988</v>
      </c>
      <c r="J3591" s="240">
        <v>7.0000000000000001E-3</v>
      </c>
    </row>
    <row r="3592" spans="2:10">
      <c r="B3592" s="240" t="s">
        <v>86</v>
      </c>
      <c r="C3592" s="240">
        <v>772</v>
      </c>
      <c r="D3592" s="240" t="s">
        <v>148</v>
      </c>
      <c r="E3592" s="240">
        <v>-0.15</v>
      </c>
      <c r="F3592" s="240">
        <v>-0.62</v>
      </c>
      <c r="G3592" s="240">
        <v>634.62</v>
      </c>
      <c r="H3592" s="240">
        <v>0.70699999999999996</v>
      </c>
      <c r="I3592" s="240">
        <v>-0.25600000000000001</v>
      </c>
      <c r="J3592" s="240">
        <v>7.0000000000000001E-3</v>
      </c>
    </row>
    <row r="3593" spans="2:10">
      <c r="B3593" s="240" t="s">
        <v>86</v>
      </c>
      <c r="C3593" s="240">
        <v>772</v>
      </c>
      <c r="D3593" s="240" t="s">
        <v>149</v>
      </c>
      <c r="E3593" s="240">
        <v>-0.88</v>
      </c>
      <c r="F3593" s="240">
        <v>-1.2</v>
      </c>
      <c r="G3593" s="240">
        <v>619.51</v>
      </c>
      <c r="H3593" s="240">
        <v>1.5820000000000001</v>
      </c>
      <c r="I3593" s="240">
        <v>-1.395</v>
      </c>
      <c r="J3593" s="240">
        <v>8.0000000000000002E-3</v>
      </c>
    </row>
    <row r="3594" spans="2:10">
      <c r="B3594" s="240" t="s">
        <v>86</v>
      </c>
      <c r="C3594" s="240">
        <v>772</v>
      </c>
      <c r="D3594" s="240" t="s">
        <v>150</v>
      </c>
      <c r="E3594" s="240">
        <v>-0.52</v>
      </c>
      <c r="F3594" s="240">
        <v>-0.05</v>
      </c>
      <c r="G3594" s="240">
        <v>531.99</v>
      </c>
      <c r="H3594" s="240">
        <v>-0.14599999999999999</v>
      </c>
      <c r="I3594" s="240">
        <v>-0.84899999999999998</v>
      </c>
      <c r="J3594" s="240">
        <v>5.0000000000000001E-3</v>
      </c>
    </row>
    <row r="3595" spans="2:10">
      <c r="B3595" s="240" t="s">
        <v>86</v>
      </c>
      <c r="C3595" s="240">
        <v>772</v>
      </c>
      <c r="D3595" s="240" t="s">
        <v>151</v>
      </c>
      <c r="E3595" s="240">
        <v>1.81</v>
      </c>
      <c r="F3595" s="240">
        <v>0.7</v>
      </c>
      <c r="G3595" s="240">
        <v>609.97</v>
      </c>
      <c r="H3595" s="240">
        <v>2.129</v>
      </c>
      <c r="I3595" s="240">
        <v>2.8610000000000002</v>
      </c>
      <c r="J3595" s="240">
        <v>1.2999999999999999E-2</v>
      </c>
    </row>
    <row r="3596" spans="2:10">
      <c r="B3596" s="240" t="s">
        <v>86</v>
      </c>
      <c r="C3596" s="240">
        <v>772</v>
      </c>
      <c r="D3596" s="240" t="s">
        <v>152</v>
      </c>
      <c r="E3596" s="240">
        <v>-2.74</v>
      </c>
      <c r="F3596" s="240">
        <v>-1.49</v>
      </c>
      <c r="G3596" s="240">
        <v>171.15</v>
      </c>
      <c r="H3596" s="240">
        <v>-1.248</v>
      </c>
      <c r="I3596" s="240">
        <v>-4.34</v>
      </c>
      <c r="J3596" s="240">
        <v>-4.0000000000000001E-3</v>
      </c>
    </row>
    <row r="3597" spans="2:10">
      <c r="B3597" s="240" t="s">
        <v>86</v>
      </c>
      <c r="C3597" s="240">
        <v>772</v>
      </c>
      <c r="D3597" s="240" t="s">
        <v>153</v>
      </c>
      <c r="E3597" s="240">
        <v>1.36</v>
      </c>
      <c r="F3597" s="240">
        <v>1.43</v>
      </c>
      <c r="G3597" s="240">
        <v>589.61</v>
      </c>
      <c r="H3597" s="240">
        <v>3.278</v>
      </c>
      <c r="I3597" s="240">
        <v>2.1040000000000001</v>
      </c>
      <c r="J3597" s="240">
        <v>1.4E-2</v>
      </c>
    </row>
    <row r="3598" spans="2:10">
      <c r="B3598" s="240" t="s">
        <v>86</v>
      </c>
      <c r="C3598" s="240">
        <v>772</v>
      </c>
      <c r="D3598" s="240" t="s">
        <v>154</v>
      </c>
      <c r="E3598" s="240">
        <v>-2.29</v>
      </c>
      <c r="F3598" s="240">
        <v>-2.2200000000000002</v>
      </c>
      <c r="G3598" s="240">
        <v>191.51</v>
      </c>
      <c r="H3598" s="240">
        <v>-2.3959999999999999</v>
      </c>
      <c r="I3598" s="240">
        <v>-3.5840000000000001</v>
      </c>
      <c r="J3598" s="240">
        <v>-5.0000000000000001E-3</v>
      </c>
    </row>
    <row r="3599" spans="2:10">
      <c r="B3599" s="240" t="s">
        <v>86</v>
      </c>
      <c r="C3599" s="240">
        <v>772</v>
      </c>
      <c r="D3599" s="240" t="s">
        <v>155</v>
      </c>
      <c r="E3599" s="240">
        <v>4.46</v>
      </c>
      <c r="F3599" s="240">
        <v>2.31</v>
      </c>
      <c r="G3599" s="240">
        <v>811.38</v>
      </c>
      <c r="H3599" s="240">
        <v>4.609</v>
      </c>
      <c r="I3599" s="240">
        <v>7.0670000000000002</v>
      </c>
      <c r="J3599" s="240">
        <v>2.5000000000000001E-2</v>
      </c>
    </row>
    <row r="3600" spans="2:10">
      <c r="B3600" s="240" t="s">
        <v>86</v>
      </c>
      <c r="C3600" s="240">
        <v>772</v>
      </c>
      <c r="D3600" s="240" t="s">
        <v>156</v>
      </c>
      <c r="E3600" s="240">
        <v>-5.39</v>
      </c>
      <c r="F3600" s="240">
        <v>-3.09</v>
      </c>
      <c r="G3600" s="240">
        <v>-30.27</v>
      </c>
      <c r="H3600" s="240">
        <v>-3.7269999999999999</v>
      </c>
      <c r="I3600" s="240">
        <v>-8.5459999999999994</v>
      </c>
      <c r="J3600" s="240">
        <v>-1.6E-2</v>
      </c>
    </row>
    <row r="3601" spans="2:10">
      <c r="B3601" s="240" t="s">
        <v>86</v>
      </c>
      <c r="C3601" s="240">
        <v>772</v>
      </c>
      <c r="D3601" s="240" t="s">
        <v>157</v>
      </c>
      <c r="E3601" s="240">
        <v>3.19</v>
      </c>
      <c r="F3601" s="240">
        <v>3.95</v>
      </c>
      <c r="G3601" s="240">
        <v>733.86</v>
      </c>
      <c r="H3601" s="240">
        <v>7.173</v>
      </c>
      <c r="I3601" s="240">
        <v>4.9400000000000004</v>
      </c>
      <c r="J3601" s="240">
        <v>2.7E-2</v>
      </c>
    </row>
    <row r="3602" spans="2:10">
      <c r="B3602" s="240" t="s">
        <v>86</v>
      </c>
      <c r="C3602" s="240">
        <v>772</v>
      </c>
      <c r="D3602" s="240" t="s">
        <v>158</v>
      </c>
      <c r="E3602" s="240">
        <v>-4.1100000000000003</v>
      </c>
      <c r="F3602" s="240">
        <v>-4.74</v>
      </c>
      <c r="G3602" s="240">
        <v>47.26</v>
      </c>
      <c r="H3602" s="240">
        <v>-6.2910000000000004</v>
      </c>
      <c r="I3602" s="240">
        <v>-6.42</v>
      </c>
      <c r="J3602" s="240">
        <v>-1.7999999999999999E-2</v>
      </c>
    </row>
    <row r="3603" spans="2:10">
      <c r="B3603" s="240" t="s">
        <v>86</v>
      </c>
      <c r="C3603" s="240">
        <v>774</v>
      </c>
      <c r="D3603" s="240" t="s">
        <v>87</v>
      </c>
      <c r="E3603" s="240">
        <v>-9.1300000000000008</v>
      </c>
      <c r="F3603" s="240">
        <v>-2.31</v>
      </c>
      <c r="G3603" s="240">
        <v>-330.38</v>
      </c>
      <c r="H3603" s="240">
        <v>4.4610000000000003</v>
      </c>
      <c r="I3603" s="240">
        <v>-14.529</v>
      </c>
      <c r="J3603" s="240">
        <v>2.3E-2</v>
      </c>
    </row>
    <row r="3604" spans="2:10">
      <c r="B3604" s="240" t="s">
        <v>86</v>
      </c>
      <c r="C3604" s="240">
        <v>774</v>
      </c>
      <c r="D3604" s="240" t="s">
        <v>88</v>
      </c>
      <c r="E3604" s="240">
        <v>-1.17</v>
      </c>
      <c r="F3604" s="240">
        <v>-8.5299999999999994</v>
      </c>
      <c r="G3604" s="240">
        <v>391.53</v>
      </c>
      <c r="H3604" s="240">
        <v>18.739000000000001</v>
      </c>
      <c r="I3604" s="240">
        <v>-1.8</v>
      </c>
      <c r="J3604" s="240">
        <v>1.2E-2</v>
      </c>
    </row>
    <row r="3605" spans="2:10">
      <c r="B3605" s="240" t="s">
        <v>86</v>
      </c>
      <c r="C3605" s="240">
        <v>774</v>
      </c>
      <c r="D3605" s="240" t="s">
        <v>89</v>
      </c>
      <c r="E3605" s="240">
        <v>-5.46</v>
      </c>
      <c r="F3605" s="240">
        <v>1.89</v>
      </c>
      <c r="G3605" s="240">
        <v>-348.08</v>
      </c>
      <c r="H3605" s="240">
        <v>-3.51</v>
      </c>
      <c r="I3605" s="240">
        <v>-8.9009999999999998</v>
      </c>
      <c r="J3605" s="240">
        <v>-2.1000000000000001E-2</v>
      </c>
    </row>
    <row r="3606" spans="2:10">
      <c r="B3606" s="240" t="s">
        <v>86</v>
      </c>
      <c r="C3606" s="240">
        <v>774</v>
      </c>
      <c r="D3606" s="240" t="s">
        <v>90</v>
      </c>
      <c r="E3606" s="240">
        <v>-3.24</v>
      </c>
      <c r="F3606" s="240">
        <v>-10.9</v>
      </c>
      <c r="G3606" s="240">
        <v>401.42</v>
      </c>
      <c r="H3606" s="240">
        <v>23.236000000000001</v>
      </c>
      <c r="I3606" s="240">
        <v>-4.9729999999999999</v>
      </c>
      <c r="J3606" s="240">
        <v>3.6999999999999998E-2</v>
      </c>
    </row>
    <row r="3607" spans="2:10">
      <c r="B3607" s="240" t="s">
        <v>86</v>
      </c>
      <c r="C3607" s="240">
        <v>774</v>
      </c>
      <c r="D3607" s="240" t="s">
        <v>12</v>
      </c>
      <c r="E3607" s="240">
        <v>-5395.14</v>
      </c>
      <c r="F3607" s="240">
        <v>-548.91999999999996</v>
      </c>
      <c r="G3607" s="240">
        <v>-199212.22</v>
      </c>
      <c r="H3607" s="240">
        <v>1064.232</v>
      </c>
      <c r="I3607" s="240">
        <v>-8593.9159999999993</v>
      </c>
      <c r="J3607" s="240">
        <v>4.6230000000000002</v>
      </c>
    </row>
    <row r="3608" spans="2:10">
      <c r="B3608" s="240" t="s">
        <v>86</v>
      </c>
      <c r="C3608" s="240">
        <v>774</v>
      </c>
      <c r="D3608" s="240" t="s">
        <v>13</v>
      </c>
      <c r="E3608" s="240">
        <v>-666.41</v>
      </c>
      <c r="F3608" s="240">
        <v>-6369.05</v>
      </c>
      <c r="G3608" s="240">
        <v>220757.72</v>
      </c>
      <c r="H3608" s="240">
        <v>13385.518</v>
      </c>
      <c r="I3608" s="240">
        <v>-1012.032</v>
      </c>
      <c r="J3608" s="240">
        <v>6.1420000000000003</v>
      </c>
    </row>
    <row r="3609" spans="2:10">
      <c r="B3609" s="240" t="s">
        <v>86</v>
      </c>
      <c r="C3609" s="240">
        <v>774</v>
      </c>
      <c r="D3609" s="240" t="s">
        <v>14</v>
      </c>
      <c r="E3609" s="240">
        <v>730.93</v>
      </c>
      <c r="F3609" s="240">
        <v>864.37</v>
      </c>
      <c r="G3609" s="240">
        <v>-2648.26</v>
      </c>
      <c r="H3609" s="240">
        <v>-1611.079</v>
      </c>
      <c r="I3609" s="240">
        <v>1120.9780000000001</v>
      </c>
      <c r="J3609" s="240">
        <v>-8.8390000000000004</v>
      </c>
    </row>
    <row r="3610" spans="2:10">
      <c r="B3610" s="240" t="s">
        <v>86</v>
      </c>
      <c r="C3610" s="240">
        <v>774</v>
      </c>
      <c r="D3610" s="240" t="s">
        <v>91</v>
      </c>
      <c r="E3610" s="240">
        <v>8.4499999999999993</v>
      </c>
      <c r="F3610" s="240">
        <v>4.9800000000000004</v>
      </c>
      <c r="G3610" s="240">
        <v>256.62</v>
      </c>
      <c r="H3610" s="240">
        <v>8.9629999999999992</v>
      </c>
      <c r="I3610" s="240">
        <v>13.315</v>
      </c>
      <c r="J3610" s="240">
        <v>4.7E-2</v>
      </c>
    </row>
    <row r="3611" spans="2:10">
      <c r="B3611" s="240" t="s">
        <v>86</v>
      </c>
      <c r="C3611" s="240">
        <v>774</v>
      </c>
      <c r="D3611" s="240" t="s">
        <v>92</v>
      </c>
      <c r="E3611" s="240">
        <v>4.97</v>
      </c>
      <c r="F3611" s="240">
        <v>13.4</v>
      </c>
      <c r="G3611" s="240">
        <v>307.89</v>
      </c>
      <c r="H3611" s="240">
        <v>25.975999999999999</v>
      </c>
      <c r="I3611" s="240">
        <v>7.6070000000000002</v>
      </c>
      <c r="J3611" s="240">
        <v>5.8000000000000003E-2</v>
      </c>
    </row>
    <row r="3612" spans="2:10">
      <c r="B3612" s="240" t="s">
        <v>86</v>
      </c>
      <c r="C3612" s="240">
        <v>774</v>
      </c>
      <c r="D3612" s="240" t="s">
        <v>93</v>
      </c>
      <c r="E3612" s="240">
        <v>22</v>
      </c>
      <c r="F3612" s="240">
        <v>12.99</v>
      </c>
      <c r="G3612" s="240">
        <v>606.58000000000004</v>
      </c>
      <c r="H3612" s="240">
        <v>23.308</v>
      </c>
      <c r="I3612" s="240">
        <v>34.590000000000003</v>
      </c>
      <c r="J3612" s="240">
        <v>0.121</v>
      </c>
    </row>
    <row r="3613" spans="2:10">
      <c r="B3613" s="240" t="s">
        <v>86</v>
      </c>
      <c r="C3613" s="240">
        <v>774</v>
      </c>
      <c r="D3613" s="240" t="s">
        <v>94</v>
      </c>
      <c r="E3613" s="240">
        <v>12.18</v>
      </c>
      <c r="F3613" s="240">
        <v>32.64</v>
      </c>
      <c r="G3613" s="240">
        <v>622.88</v>
      </c>
      <c r="H3613" s="240">
        <v>62.162999999999997</v>
      </c>
      <c r="I3613" s="240">
        <v>18.626999999999999</v>
      </c>
      <c r="J3613" s="240">
        <v>0.14000000000000001</v>
      </c>
    </row>
    <row r="3614" spans="2:10">
      <c r="B3614" s="240" t="s">
        <v>86</v>
      </c>
      <c r="C3614" s="240">
        <v>774</v>
      </c>
      <c r="D3614" s="240" t="s">
        <v>95</v>
      </c>
      <c r="E3614" s="240">
        <v>-1.7</v>
      </c>
      <c r="F3614" s="240">
        <v>-1.49</v>
      </c>
      <c r="G3614" s="240">
        <v>1130.69</v>
      </c>
      <c r="H3614" s="240">
        <v>1.581</v>
      </c>
      <c r="I3614" s="240">
        <v>-3.1059999999999999</v>
      </c>
      <c r="J3614" s="240">
        <v>3.5000000000000003E-2</v>
      </c>
    </row>
    <row r="3615" spans="2:10">
      <c r="B3615" s="240" t="s">
        <v>86</v>
      </c>
      <c r="C3615" s="240">
        <v>774</v>
      </c>
      <c r="D3615" s="240" t="s">
        <v>96</v>
      </c>
      <c r="E3615" s="240">
        <v>-1.7</v>
      </c>
      <c r="F3615" s="240">
        <v>-1.49</v>
      </c>
      <c r="G3615" s="240">
        <v>1130.69</v>
      </c>
      <c r="H3615" s="240">
        <v>1.581</v>
      </c>
      <c r="I3615" s="240">
        <v>-3.1059999999999999</v>
      </c>
      <c r="J3615" s="240">
        <v>3.5000000000000003E-2</v>
      </c>
    </row>
    <row r="3616" spans="2:10">
      <c r="B3616" s="240" t="s">
        <v>86</v>
      </c>
      <c r="C3616" s="240">
        <v>774</v>
      </c>
      <c r="D3616" s="240" t="s">
        <v>97</v>
      </c>
      <c r="E3616" s="240">
        <v>-1.87</v>
      </c>
      <c r="F3616" s="240">
        <v>-0.09</v>
      </c>
      <c r="G3616" s="240">
        <v>-68.040000000000006</v>
      </c>
      <c r="H3616" s="240">
        <v>0.16600000000000001</v>
      </c>
      <c r="I3616" s="240">
        <v>-2.92</v>
      </c>
      <c r="J3616" s="240">
        <v>0</v>
      </c>
    </row>
    <row r="3617" spans="2:10">
      <c r="B3617" s="240" t="s">
        <v>86</v>
      </c>
      <c r="C3617" s="240">
        <v>774</v>
      </c>
      <c r="D3617" s="240" t="s">
        <v>98</v>
      </c>
      <c r="E3617" s="240">
        <v>-0.57999999999999996</v>
      </c>
      <c r="F3617" s="240">
        <v>-2.78</v>
      </c>
      <c r="G3617" s="240">
        <v>73.290000000000006</v>
      </c>
      <c r="H3617" s="240">
        <v>5.601</v>
      </c>
      <c r="I3617" s="240">
        <v>-0.88400000000000001</v>
      </c>
      <c r="J3617" s="240">
        <v>6.0000000000000001E-3</v>
      </c>
    </row>
    <row r="3618" spans="2:10">
      <c r="B3618" s="240" t="s">
        <v>86</v>
      </c>
      <c r="C3618" s="240">
        <v>774</v>
      </c>
      <c r="D3618" s="240" t="s">
        <v>99</v>
      </c>
      <c r="E3618" s="240">
        <v>-13.05</v>
      </c>
      <c r="F3618" s="240">
        <v>-6.45</v>
      </c>
      <c r="G3618" s="240">
        <v>849.72</v>
      </c>
      <c r="H3618" s="240">
        <v>11.831</v>
      </c>
      <c r="I3618" s="240">
        <v>-21.094000000000001</v>
      </c>
      <c r="J3618" s="240">
        <v>6.2E-2</v>
      </c>
    </row>
    <row r="3619" spans="2:10">
      <c r="B3619" s="240" t="s">
        <v>86</v>
      </c>
      <c r="C3619" s="240">
        <v>774</v>
      </c>
      <c r="D3619" s="240" t="s">
        <v>100</v>
      </c>
      <c r="E3619" s="240">
        <v>-12.35</v>
      </c>
      <c r="F3619" s="240">
        <v>-1.33</v>
      </c>
      <c r="G3619" s="240">
        <v>614.79999999999995</v>
      </c>
      <c r="H3619" s="240">
        <v>0.58699999999999997</v>
      </c>
      <c r="I3619" s="240">
        <v>-20.015000000000001</v>
      </c>
      <c r="J3619" s="240">
        <v>5.5E-2</v>
      </c>
    </row>
    <row r="3620" spans="2:10">
      <c r="B3620" s="240" t="s">
        <v>86</v>
      </c>
      <c r="C3620" s="240">
        <v>774</v>
      </c>
      <c r="D3620" s="240" t="s">
        <v>101</v>
      </c>
      <c r="E3620" s="240">
        <v>-13.67</v>
      </c>
      <c r="F3620" s="240">
        <v>-7.16</v>
      </c>
      <c r="G3620" s="240">
        <v>852.69</v>
      </c>
      <c r="H3620" s="240">
        <v>13.18</v>
      </c>
      <c r="I3620" s="240">
        <v>-22.047000000000001</v>
      </c>
      <c r="J3620" s="240">
        <v>7.0000000000000007E-2</v>
      </c>
    </row>
    <row r="3621" spans="2:10">
      <c r="B3621" s="240" t="s">
        <v>86</v>
      </c>
      <c r="C3621" s="240">
        <v>774</v>
      </c>
      <c r="D3621" s="240" t="s">
        <v>102</v>
      </c>
      <c r="E3621" s="240">
        <v>-11.73</v>
      </c>
      <c r="F3621" s="240">
        <v>-0.62</v>
      </c>
      <c r="G3621" s="240">
        <v>611.84</v>
      </c>
      <c r="H3621" s="240">
        <v>-0.76200000000000001</v>
      </c>
      <c r="I3621" s="240">
        <v>-19.062000000000001</v>
      </c>
      <c r="J3621" s="240">
        <v>4.8000000000000001E-2</v>
      </c>
    </row>
    <row r="3622" spans="2:10">
      <c r="B3622" s="240" t="s">
        <v>86</v>
      </c>
      <c r="C3622" s="240">
        <v>774</v>
      </c>
      <c r="D3622" s="240" t="s">
        <v>103</v>
      </c>
      <c r="E3622" s="240">
        <v>-9.39</v>
      </c>
      <c r="F3622" s="240">
        <v>-2.2400000000000002</v>
      </c>
      <c r="G3622" s="240">
        <v>832.03</v>
      </c>
      <c r="H3622" s="240">
        <v>3.86</v>
      </c>
      <c r="I3622" s="240">
        <v>-15.465999999999999</v>
      </c>
      <c r="J3622" s="240">
        <v>1.7999999999999999E-2</v>
      </c>
    </row>
    <row r="3623" spans="2:10">
      <c r="B3623" s="240" t="s">
        <v>86</v>
      </c>
      <c r="C3623" s="240">
        <v>774</v>
      </c>
      <c r="D3623" s="240" t="s">
        <v>104</v>
      </c>
      <c r="E3623" s="240">
        <v>-8.68</v>
      </c>
      <c r="F3623" s="240">
        <v>2.87</v>
      </c>
      <c r="G3623" s="240">
        <v>597.11</v>
      </c>
      <c r="H3623" s="240">
        <v>-7.3840000000000003</v>
      </c>
      <c r="I3623" s="240">
        <v>-14.385999999999999</v>
      </c>
      <c r="J3623" s="240">
        <v>1.0999999999999999E-2</v>
      </c>
    </row>
    <row r="3624" spans="2:10">
      <c r="B3624" s="240" t="s">
        <v>86</v>
      </c>
      <c r="C3624" s="240">
        <v>774</v>
      </c>
      <c r="D3624" s="240" t="s">
        <v>105</v>
      </c>
      <c r="E3624" s="240">
        <v>-10.01</v>
      </c>
      <c r="F3624" s="240">
        <v>-2.96</v>
      </c>
      <c r="G3624" s="240">
        <v>835</v>
      </c>
      <c r="H3624" s="240">
        <v>5.2089999999999996</v>
      </c>
      <c r="I3624" s="240">
        <v>-16.417999999999999</v>
      </c>
      <c r="J3624" s="240">
        <v>2.5000000000000001E-2</v>
      </c>
    </row>
    <row r="3625" spans="2:10">
      <c r="B3625" s="240" t="s">
        <v>86</v>
      </c>
      <c r="C3625" s="240">
        <v>774</v>
      </c>
      <c r="D3625" s="240" t="s">
        <v>106</v>
      </c>
      <c r="E3625" s="240">
        <v>-8.06</v>
      </c>
      <c r="F3625" s="240">
        <v>3.58</v>
      </c>
      <c r="G3625" s="240">
        <v>594.15</v>
      </c>
      <c r="H3625" s="240">
        <v>-8.7330000000000005</v>
      </c>
      <c r="I3625" s="240">
        <v>-13.433999999999999</v>
      </c>
      <c r="J3625" s="240">
        <v>3.0000000000000001E-3</v>
      </c>
    </row>
    <row r="3626" spans="2:10">
      <c r="B3626" s="240" t="s">
        <v>86</v>
      </c>
      <c r="C3626" s="240">
        <v>774</v>
      </c>
      <c r="D3626" s="240" t="s">
        <v>107</v>
      </c>
      <c r="E3626" s="240">
        <v>8.94</v>
      </c>
      <c r="F3626" s="240">
        <v>-1.64</v>
      </c>
      <c r="G3626" s="240">
        <v>1646.58</v>
      </c>
      <c r="H3626" s="240">
        <v>2.5750000000000002</v>
      </c>
      <c r="I3626" s="240">
        <v>13.802</v>
      </c>
      <c r="J3626" s="240">
        <v>1.4999999999999999E-2</v>
      </c>
    </row>
    <row r="3627" spans="2:10">
      <c r="B3627" s="240" t="s">
        <v>86</v>
      </c>
      <c r="C3627" s="240">
        <v>774</v>
      </c>
      <c r="D3627" s="240" t="s">
        <v>108</v>
      </c>
      <c r="E3627" s="240">
        <v>9.65</v>
      </c>
      <c r="F3627" s="240">
        <v>3.47</v>
      </c>
      <c r="G3627" s="240">
        <v>1411.66</v>
      </c>
      <c r="H3627" s="240">
        <v>-8.6690000000000005</v>
      </c>
      <c r="I3627" s="240">
        <v>14.882</v>
      </c>
      <c r="J3627" s="240">
        <v>8.0000000000000002E-3</v>
      </c>
    </row>
    <row r="3628" spans="2:10">
      <c r="B3628" s="240" t="s">
        <v>86</v>
      </c>
      <c r="C3628" s="240">
        <v>774</v>
      </c>
      <c r="D3628" s="240" t="s">
        <v>109</v>
      </c>
      <c r="E3628" s="240">
        <v>8.32</v>
      </c>
      <c r="F3628" s="240">
        <v>-2.36</v>
      </c>
      <c r="G3628" s="240">
        <v>1649.54</v>
      </c>
      <c r="H3628" s="240">
        <v>3.9239999999999999</v>
      </c>
      <c r="I3628" s="240">
        <v>12.85</v>
      </c>
      <c r="J3628" s="240">
        <v>2.3E-2</v>
      </c>
    </row>
    <row r="3629" spans="2:10">
      <c r="B3629" s="240" t="s">
        <v>86</v>
      </c>
      <c r="C3629" s="240">
        <v>774</v>
      </c>
      <c r="D3629" s="240" t="s">
        <v>110</v>
      </c>
      <c r="E3629" s="240">
        <v>10.27</v>
      </c>
      <c r="F3629" s="240">
        <v>4.18</v>
      </c>
      <c r="G3629" s="240">
        <v>1408.69</v>
      </c>
      <c r="H3629" s="240">
        <v>-10.018000000000001</v>
      </c>
      <c r="I3629" s="240">
        <v>15.834</v>
      </c>
      <c r="J3629" s="240">
        <v>1E-3</v>
      </c>
    </row>
    <row r="3630" spans="2:10">
      <c r="B3630" s="240" t="s">
        <v>86</v>
      </c>
      <c r="C3630" s="240">
        <v>774</v>
      </c>
      <c r="D3630" s="240" t="s">
        <v>111</v>
      </c>
      <c r="E3630" s="240">
        <v>5.28</v>
      </c>
      <c r="F3630" s="240">
        <v>-5.85</v>
      </c>
      <c r="G3630" s="240">
        <v>1664.27</v>
      </c>
      <c r="H3630" s="240">
        <v>10.545999999999999</v>
      </c>
      <c r="I3630" s="240">
        <v>8.1739999999999995</v>
      </c>
      <c r="J3630" s="240">
        <v>5.8999999999999997E-2</v>
      </c>
    </row>
    <row r="3631" spans="2:10">
      <c r="B3631" s="240" t="s">
        <v>86</v>
      </c>
      <c r="C3631" s="240">
        <v>774</v>
      </c>
      <c r="D3631" s="240" t="s">
        <v>112</v>
      </c>
      <c r="E3631" s="240">
        <v>5.98</v>
      </c>
      <c r="F3631" s="240">
        <v>-0.73</v>
      </c>
      <c r="G3631" s="240">
        <v>1429.35</v>
      </c>
      <c r="H3631" s="240">
        <v>-0.69799999999999995</v>
      </c>
      <c r="I3631" s="240">
        <v>9.2539999999999996</v>
      </c>
      <c r="J3631" s="240">
        <v>5.2999999999999999E-2</v>
      </c>
    </row>
    <row r="3632" spans="2:10">
      <c r="B3632" s="240" t="s">
        <v>86</v>
      </c>
      <c r="C3632" s="240">
        <v>774</v>
      </c>
      <c r="D3632" s="240" t="s">
        <v>113</v>
      </c>
      <c r="E3632" s="240">
        <v>4.66</v>
      </c>
      <c r="F3632" s="240">
        <v>-6.56</v>
      </c>
      <c r="G3632" s="240">
        <v>1667.23</v>
      </c>
      <c r="H3632" s="240">
        <v>11.895</v>
      </c>
      <c r="I3632" s="240">
        <v>7.2220000000000004</v>
      </c>
      <c r="J3632" s="240">
        <v>6.7000000000000004E-2</v>
      </c>
    </row>
    <row r="3633" spans="2:10">
      <c r="B3633" s="240" t="s">
        <v>86</v>
      </c>
      <c r="C3633" s="240">
        <v>774</v>
      </c>
      <c r="D3633" s="240" t="s">
        <v>114</v>
      </c>
      <c r="E3633" s="240">
        <v>6.6</v>
      </c>
      <c r="F3633" s="240">
        <v>-0.02</v>
      </c>
      <c r="G3633" s="240">
        <v>1426.38</v>
      </c>
      <c r="H3633" s="240">
        <v>-2.0470000000000002</v>
      </c>
      <c r="I3633" s="240">
        <v>10.206</v>
      </c>
      <c r="J3633" s="240">
        <v>4.4999999999999998E-2</v>
      </c>
    </row>
    <row r="3634" spans="2:10">
      <c r="B3634" s="240" t="s">
        <v>86</v>
      </c>
      <c r="C3634" s="240">
        <v>774</v>
      </c>
      <c r="D3634" s="240" t="s">
        <v>115</v>
      </c>
      <c r="E3634" s="240">
        <v>-6.2</v>
      </c>
      <c r="F3634" s="240">
        <v>-13.49</v>
      </c>
      <c r="G3634" s="240">
        <v>1496.39</v>
      </c>
      <c r="H3634" s="240">
        <v>27.259</v>
      </c>
      <c r="I3634" s="240">
        <v>-10.148999999999999</v>
      </c>
      <c r="J3634" s="240">
        <v>0.06</v>
      </c>
    </row>
    <row r="3635" spans="2:10">
      <c r="B3635" s="240" t="s">
        <v>86</v>
      </c>
      <c r="C3635" s="240">
        <v>774</v>
      </c>
      <c r="D3635" s="240" t="s">
        <v>116</v>
      </c>
      <c r="E3635" s="240">
        <v>-0.72</v>
      </c>
      <c r="F3635" s="240">
        <v>-12.1</v>
      </c>
      <c r="G3635" s="240">
        <v>1694.62</v>
      </c>
      <c r="H3635" s="240">
        <v>24.582999999999998</v>
      </c>
      <c r="I3635" s="240">
        <v>-1.4319999999999999</v>
      </c>
      <c r="J3635" s="240">
        <v>4.5999999999999999E-2</v>
      </c>
    </row>
    <row r="3636" spans="2:10">
      <c r="B3636" s="240" t="s">
        <v>86</v>
      </c>
      <c r="C3636" s="240">
        <v>774</v>
      </c>
      <c r="D3636" s="240" t="s">
        <v>117</v>
      </c>
      <c r="E3636" s="240">
        <v>-5.0999999999999996</v>
      </c>
      <c r="F3636" s="240">
        <v>-12.23</v>
      </c>
      <c r="G3636" s="240">
        <v>1491.08</v>
      </c>
      <c r="H3636" s="240">
        <v>24.867999999999999</v>
      </c>
      <c r="I3636" s="240">
        <v>-8.4610000000000003</v>
      </c>
      <c r="J3636" s="240">
        <v>4.7E-2</v>
      </c>
    </row>
    <row r="3637" spans="2:10">
      <c r="B3637" s="240" t="s">
        <v>86</v>
      </c>
      <c r="C3637" s="240">
        <v>774</v>
      </c>
      <c r="D3637" s="240" t="s">
        <v>118</v>
      </c>
      <c r="E3637" s="240">
        <v>-1.82</v>
      </c>
      <c r="F3637" s="240">
        <v>-13.37</v>
      </c>
      <c r="G3637" s="240">
        <v>1699.93</v>
      </c>
      <c r="H3637" s="240">
        <v>26.974</v>
      </c>
      <c r="I3637" s="240">
        <v>-3.12</v>
      </c>
      <c r="J3637" s="240">
        <v>5.8999999999999997E-2</v>
      </c>
    </row>
    <row r="3638" spans="2:10">
      <c r="B3638" s="240" t="s">
        <v>86</v>
      </c>
      <c r="C3638" s="240">
        <v>774</v>
      </c>
      <c r="D3638" s="240" t="s">
        <v>119</v>
      </c>
      <c r="E3638" s="240">
        <v>-8.26</v>
      </c>
      <c r="F3638" s="240">
        <v>-15.87</v>
      </c>
      <c r="G3638" s="240">
        <v>1506.28</v>
      </c>
      <c r="H3638" s="240">
        <v>31.756</v>
      </c>
      <c r="I3638" s="240">
        <v>-13.323</v>
      </c>
      <c r="J3638" s="240">
        <v>8.5000000000000006E-2</v>
      </c>
    </row>
    <row r="3639" spans="2:10">
      <c r="B3639" s="240" t="s">
        <v>86</v>
      </c>
      <c r="C3639" s="240">
        <v>774</v>
      </c>
      <c r="D3639" s="240" t="s">
        <v>120</v>
      </c>
      <c r="E3639" s="240">
        <v>-2.79</v>
      </c>
      <c r="F3639" s="240">
        <v>-14.48</v>
      </c>
      <c r="G3639" s="240">
        <v>1704.52</v>
      </c>
      <c r="H3639" s="240">
        <v>29.079000000000001</v>
      </c>
      <c r="I3639" s="240">
        <v>-4.6059999999999999</v>
      </c>
      <c r="J3639" s="240">
        <v>7.0999999999999994E-2</v>
      </c>
    </row>
    <row r="3640" spans="2:10">
      <c r="B3640" s="240" t="s">
        <v>86</v>
      </c>
      <c r="C3640" s="240">
        <v>774</v>
      </c>
      <c r="D3640" s="240" t="s">
        <v>121</v>
      </c>
      <c r="E3640" s="240">
        <v>-7.16</v>
      </c>
      <c r="F3640" s="240">
        <v>-14.6</v>
      </c>
      <c r="G3640" s="240">
        <v>1500.98</v>
      </c>
      <c r="H3640" s="240">
        <v>29.364999999999998</v>
      </c>
      <c r="I3640" s="240">
        <v>-11.634</v>
      </c>
      <c r="J3640" s="240">
        <v>7.1999999999999995E-2</v>
      </c>
    </row>
    <row r="3641" spans="2:10">
      <c r="B3641" s="240" t="s">
        <v>86</v>
      </c>
      <c r="C3641" s="240">
        <v>774</v>
      </c>
      <c r="D3641" s="240" t="s">
        <v>122</v>
      </c>
      <c r="E3641" s="240">
        <v>-3.89</v>
      </c>
      <c r="F3641" s="240">
        <v>-15.74</v>
      </c>
      <c r="G3641" s="240">
        <v>1709.82</v>
      </c>
      <c r="H3641" s="240">
        <v>31.471</v>
      </c>
      <c r="I3641" s="240">
        <v>-6.2939999999999996</v>
      </c>
      <c r="J3641" s="240">
        <v>8.4000000000000005E-2</v>
      </c>
    </row>
    <row r="3642" spans="2:10">
      <c r="B3642" s="240" t="s">
        <v>86</v>
      </c>
      <c r="C3642" s="240">
        <v>774</v>
      </c>
      <c r="D3642" s="240" t="s">
        <v>123</v>
      </c>
      <c r="E3642" s="240">
        <v>-2.69</v>
      </c>
      <c r="F3642" s="240">
        <v>9.1300000000000008</v>
      </c>
      <c r="G3642" s="240">
        <v>566.76</v>
      </c>
      <c r="H3642" s="240">
        <v>-21.420999999999999</v>
      </c>
      <c r="I3642" s="240">
        <v>-4.7809999999999997</v>
      </c>
      <c r="J3642" s="240">
        <v>2.4E-2</v>
      </c>
    </row>
    <row r="3643" spans="2:10">
      <c r="B3643" s="240" t="s">
        <v>86</v>
      </c>
      <c r="C3643" s="240">
        <v>774</v>
      </c>
      <c r="D3643" s="240" t="s">
        <v>124</v>
      </c>
      <c r="E3643" s="240">
        <v>2.79</v>
      </c>
      <c r="F3643" s="240">
        <v>10.52</v>
      </c>
      <c r="G3643" s="240">
        <v>764.99</v>
      </c>
      <c r="H3643" s="240">
        <v>-24.097000000000001</v>
      </c>
      <c r="I3643" s="240">
        <v>3.9369999999999998</v>
      </c>
      <c r="J3643" s="240">
        <v>0.01</v>
      </c>
    </row>
    <row r="3644" spans="2:10">
      <c r="B3644" s="240" t="s">
        <v>86</v>
      </c>
      <c r="C3644" s="240">
        <v>774</v>
      </c>
      <c r="D3644" s="240" t="s">
        <v>125</v>
      </c>
      <c r="E3644" s="240">
        <v>-1.59</v>
      </c>
      <c r="F3644" s="240">
        <v>10.39</v>
      </c>
      <c r="G3644" s="240">
        <v>561.45000000000005</v>
      </c>
      <c r="H3644" s="240">
        <v>-23.812000000000001</v>
      </c>
      <c r="I3644" s="240">
        <v>-3.0920000000000001</v>
      </c>
      <c r="J3644" s="240">
        <v>1.0999999999999999E-2</v>
      </c>
    </row>
    <row r="3645" spans="2:10">
      <c r="B3645" s="240" t="s">
        <v>86</v>
      </c>
      <c r="C3645" s="240">
        <v>774</v>
      </c>
      <c r="D3645" s="240" t="s">
        <v>126</v>
      </c>
      <c r="E3645" s="240">
        <v>1.69</v>
      </c>
      <c r="F3645" s="240">
        <v>9.25</v>
      </c>
      <c r="G3645" s="240">
        <v>770.3</v>
      </c>
      <c r="H3645" s="240">
        <v>-21.706</v>
      </c>
      <c r="I3645" s="240">
        <v>2.2480000000000002</v>
      </c>
      <c r="J3645" s="240">
        <v>2.4E-2</v>
      </c>
    </row>
    <row r="3646" spans="2:10">
      <c r="B3646" s="240" t="s">
        <v>86</v>
      </c>
      <c r="C3646" s="240">
        <v>774</v>
      </c>
      <c r="D3646" s="240" t="s">
        <v>127</v>
      </c>
      <c r="E3646" s="240">
        <v>-0.62</v>
      </c>
      <c r="F3646" s="240">
        <v>11.5</v>
      </c>
      <c r="G3646" s="240">
        <v>556.86</v>
      </c>
      <c r="H3646" s="240">
        <v>-25.917000000000002</v>
      </c>
      <c r="I3646" s="240">
        <v>-1.607</v>
      </c>
      <c r="J3646" s="240">
        <v>-1E-3</v>
      </c>
    </row>
    <row r="3647" spans="2:10">
      <c r="B3647" s="240" t="s">
        <v>86</v>
      </c>
      <c r="C3647" s="240">
        <v>774</v>
      </c>
      <c r="D3647" s="240" t="s">
        <v>128</v>
      </c>
      <c r="E3647" s="240">
        <v>4.8600000000000003</v>
      </c>
      <c r="F3647" s="240">
        <v>12.89</v>
      </c>
      <c r="G3647" s="240">
        <v>755.1</v>
      </c>
      <c r="H3647" s="240">
        <v>-28.594000000000001</v>
      </c>
      <c r="I3647" s="240">
        <v>7.11</v>
      </c>
      <c r="J3647" s="240">
        <v>-1.4999999999999999E-2</v>
      </c>
    </row>
    <row r="3648" spans="2:10">
      <c r="B3648" s="240" t="s">
        <v>86</v>
      </c>
      <c r="C3648" s="240">
        <v>774</v>
      </c>
      <c r="D3648" s="240" t="s">
        <v>129</v>
      </c>
      <c r="E3648" s="240">
        <v>0.48</v>
      </c>
      <c r="F3648" s="240">
        <v>12.76</v>
      </c>
      <c r="G3648" s="240">
        <v>551.55999999999995</v>
      </c>
      <c r="H3648" s="240">
        <v>-28.308</v>
      </c>
      <c r="I3648" s="240">
        <v>8.2000000000000003E-2</v>
      </c>
      <c r="J3648" s="240">
        <v>-1.4E-2</v>
      </c>
    </row>
    <row r="3649" spans="2:10">
      <c r="B3649" s="240" t="s">
        <v>86</v>
      </c>
      <c r="C3649" s="240">
        <v>774</v>
      </c>
      <c r="D3649" s="240" t="s">
        <v>130</v>
      </c>
      <c r="E3649" s="240">
        <v>3.76</v>
      </c>
      <c r="F3649" s="240">
        <v>11.63</v>
      </c>
      <c r="G3649" s="240">
        <v>760.4</v>
      </c>
      <c r="H3649" s="240">
        <v>-26.202999999999999</v>
      </c>
      <c r="I3649" s="240">
        <v>5.4219999999999997</v>
      </c>
      <c r="J3649" s="240">
        <v>-1E-3</v>
      </c>
    </row>
    <row r="3650" spans="2:10">
      <c r="B3650" s="240" t="s">
        <v>86</v>
      </c>
      <c r="C3650" s="240">
        <v>774</v>
      </c>
      <c r="D3650" s="240" t="s">
        <v>131</v>
      </c>
      <c r="E3650" s="240">
        <v>-11.19</v>
      </c>
      <c r="F3650" s="240">
        <v>-6.36</v>
      </c>
      <c r="G3650" s="240">
        <v>917.76</v>
      </c>
      <c r="H3650" s="240">
        <v>11.664</v>
      </c>
      <c r="I3650" s="240">
        <v>-18.175000000000001</v>
      </c>
      <c r="J3650" s="240">
        <v>6.2E-2</v>
      </c>
    </row>
    <row r="3651" spans="2:10">
      <c r="B3651" s="240" t="s">
        <v>86</v>
      </c>
      <c r="C3651" s="240">
        <v>774</v>
      </c>
      <c r="D3651" s="240" t="s">
        <v>132</v>
      </c>
      <c r="E3651" s="240">
        <v>-10.48</v>
      </c>
      <c r="F3651" s="240">
        <v>-1.24</v>
      </c>
      <c r="G3651" s="240">
        <v>682.85</v>
      </c>
      <c r="H3651" s="240">
        <v>0.42099999999999999</v>
      </c>
      <c r="I3651" s="240">
        <v>-17.094999999999999</v>
      </c>
      <c r="J3651" s="240">
        <v>5.5E-2</v>
      </c>
    </row>
    <row r="3652" spans="2:10">
      <c r="B3652" s="240" t="s">
        <v>86</v>
      </c>
      <c r="C3652" s="240">
        <v>774</v>
      </c>
      <c r="D3652" s="240" t="s">
        <v>133</v>
      </c>
      <c r="E3652" s="240">
        <v>-11.81</v>
      </c>
      <c r="F3652" s="240">
        <v>-7.07</v>
      </c>
      <c r="G3652" s="240">
        <v>920.73</v>
      </c>
      <c r="H3652" s="240">
        <v>13.013</v>
      </c>
      <c r="I3652" s="240">
        <v>-19.126999999999999</v>
      </c>
      <c r="J3652" s="240">
        <v>6.9000000000000006E-2</v>
      </c>
    </row>
    <row r="3653" spans="2:10">
      <c r="B3653" s="240" t="s">
        <v>86</v>
      </c>
      <c r="C3653" s="240">
        <v>774</v>
      </c>
      <c r="D3653" s="240" t="s">
        <v>134</v>
      </c>
      <c r="E3653" s="240">
        <v>-9.86</v>
      </c>
      <c r="F3653" s="240">
        <v>-0.53</v>
      </c>
      <c r="G3653" s="240">
        <v>679.88</v>
      </c>
      <c r="H3653" s="240">
        <v>-0.92800000000000005</v>
      </c>
      <c r="I3653" s="240">
        <v>-16.143000000000001</v>
      </c>
      <c r="J3653" s="240">
        <v>4.7E-2</v>
      </c>
    </row>
    <row r="3654" spans="2:10">
      <c r="B3654" s="240" t="s">
        <v>86</v>
      </c>
      <c r="C3654" s="240">
        <v>774</v>
      </c>
      <c r="D3654" s="240" t="s">
        <v>135</v>
      </c>
      <c r="E3654" s="240">
        <v>-7.52</v>
      </c>
      <c r="F3654" s="240">
        <v>-2.15</v>
      </c>
      <c r="G3654" s="240">
        <v>900.07</v>
      </c>
      <c r="H3654" s="240">
        <v>3.6930000000000001</v>
      </c>
      <c r="I3654" s="240">
        <v>-12.547000000000001</v>
      </c>
      <c r="J3654" s="240">
        <v>1.7000000000000001E-2</v>
      </c>
    </row>
    <row r="3655" spans="2:10">
      <c r="B3655" s="240" t="s">
        <v>86</v>
      </c>
      <c r="C3655" s="240">
        <v>774</v>
      </c>
      <c r="D3655" s="240" t="s">
        <v>136</v>
      </c>
      <c r="E3655" s="240">
        <v>-6.82</v>
      </c>
      <c r="F3655" s="240">
        <v>2.96</v>
      </c>
      <c r="G3655" s="240">
        <v>665.16</v>
      </c>
      <c r="H3655" s="240">
        <v>-7.55</v>
      </c>
      <c r="I3655" s="240">
        <v>-11.467000000000001</v>
      </c>
      <c r="J3655" s="240">
        <v>0.01</v>
      </c>
    </row>
    <row r="3656" spans="2:10">
      <c r="B3656" s="240" t="s">
        <v>86</v>
      </c>
      <c r="C3656" s="240">
        <v>774</v>
      </c>
      <c r="D3656" s="240" t="s">
        <v>137</v>
      </c>
      <c r="E3656" s="240">
        <v>-8.14</v>
      </c>
      <c r="F3656" s="240">
        <v>-2.87</v>
      </c>
      <c r="G3656" s="240">
        <v>903.04</v>
      </c>
      <c r="H3656" s="240">
        <v>5.0419999999999998</v>
      </c>
      <c r="I3656" s="240">
        <v>-13.499000000000001</v>
      </c>
      <c r="J3656" s="240">
        <v>2.5000000000000001E-2</v>
      </c>
    </row>
    <row r="3657" spans="2:10">
      <c r="B3657" s="240" t="s">
        <v>86</v>
      </c>
      <c r="C3657" s="240">
        <v>774</v>
      </c>
      <c r="D3657" s="240" t="s">
        <v>138</v>
      </c>
      <c r="E3657" s="240">
        <v>-6.2</v>
      </c>
      <c r="F3657" s="240">
        <v>3.67</v>
      </c>
      <c r="G3657" s="240">
        <v>662.19</v>
      </c>
      <c r="H3657" s="240">
        <v>-8.8989999999999991</v>
      </c>
      <c r="I3657" s="240">
        <v>-10.515000000000001</v>
      </c>
      <c r="J3657" s="240">
        <v>3.0000000000000001E-3</v>
      </c>
    </row>
    <row r="3658" spans="2:10">
      <c r="B3658" s="240" t="s">
        <v>86</v>
      </c>
      <c r="C3658" s="240">
        <v>774</v>
      </c>
      <c r="D3658" s="240" t="s">
        <v>139</v>
      </c>
      <c r="E3658" s="240">
        <v>-5.62</v>
      </c>
      <c r="F3658" s="240">
        <v>-10.71</v>
      </c>
      <c r="G3658" s="240">
        <v>1423.1</v>
      </c>
      <c r="H3658" s="240">
        <v>21.658999999999999</v>
      </c>
      <c r="I3658" s="240">
        <v>-9.2650000000000006</v>
      </c>
      <c r="J3658" s="240">
        <v>5.3999999999999999E-2</v>
      </c>
    </row>
    <row r="3659" spans="2:10">
      <c r="B3659" s="240" t="s">
        <v>86</v>
      </c>
      <c r="C3659" s="240">
        <v>774</v>
      </c>
      <c r="D3659" s="240" t="s">
        <v>140</v>
      </c>
      <c r="E3659" s="240">
        <v>-0.14000000000000001</v>
      </c>
      <c r="F3659" s="240">
        <v>-9.32</v>
      </c>
      <c r="G3659" s="240">
        <v>1621.33</v>
      </c>
      <c r="H3659" s="240">
        <v>18.981999999999999</v>
      </c>
      <c r="I3659" s="240">
        <v>-0.54700000000000004</v>
      </c>
      <c r="J3659" s="240">
        <v>0.04</v>
      </c>
    </row>
    <row r="3660" spans="2:10">
      <c r="B3660" s="240" t="s">
        <v>86</v>
      </c>
      <c r="C3660" s="240">
        <v>774</v>
      </c>
      <c r="D3660" s="240" t="s">
        <v>141</v>
      </c>
      <c r="E3660" s="240">
        <v>-4.5199999999999996</v>
      </c>
      <c r="F3660" s="240">
        <v>-9.4499999999999993</v>
      </c>
      <c r="G3660" s="240">
        <v>1417.8</v>
      </c>
      <c r="H3660" s="240">
        <v>19.266999999999999</v>
      </c>
      <c r="I3660" s="240">
        <v>-7.5759999999999996</v>
      </c>
      <c r="J3660" s="240">
        <v>0.04</v>
      </c>
    </row>
    <row r="3661" spans="2:10">
      <c r="B3661" s="240" t="s">
        <v>86</v>
      </c>
      <c r="C3661" s="240">
        <v>774</v>
      </c>
      <c r="D3661" s="240" t="s">
        <v>142</v>
      </c>
      <c r="E3661" s="240">
        <v>-1.24</v>
      </c>
      <c r="F3661" s="240">
        <v>-10.58</v>
      </c>
      <c r="G3661" s="240">
        <v>1626.64</v>
      </c>
      <c r="H3661" s="240">
        <v>21.373000000000001</v>
      </c>
      <c r="I3661" s="240">
        <v>-2.2360000000000002</v>
      </c>
      <c r="J3661" s="240">
        <v>5.2999999999999999E-2</v>
      </c>
    </row>
    <row r="3662" spans="2:10">
      <c r="B3662" s="240" t="s">
        <v>86</v>
      </c>
      <c r="C3662" s="240">
        <v>774</v>
      </c>
      <c r="D3662" s="240" t="s">
        <v>143</v>
      </c>
      <c r="E3662" s="240">
        <v>-7.68</v>
      </c>
      <c r="F3662" s="240">
        <v>-13.08</v>
      </c>
      <c r="G3662" s="240">
        <v>1433</v>
      </c>
      <c r="H3662" s="240">
        <v>26.155000000000001</v>
      </c>
      <c r="I3662" s="240">
        <v>-12.438000000000001</v>
      </c>
      <c r="J3662" s="240">
        <v>7.9000000000000001E-2</v>
      </c>
    </row>
    <row r="3663" spans="2:10">
      <c r="B3663" s="240" t="s">
        <v>86</v>
      </c>
      <c r="C3663" s="240">
        <v>774</v>
      </c>
      <c r="D3663" s="240" t="s">
        <v>144</v>
      </c>
      <c r="E3663" s="240">
        <v>-2.2000000000000002</v>
      </c>
      <c r="F3663" s="240">
        <v>-11.7</v>
      </c>
      <c r="G3663" s="240">
        <v>1631.23</v>
      </c>
      <c r="H3663" s="240">
        <v>23.478999999999999</v>
      </c>
      <c r="I3663" s="240">
        <v>-3.7210000000000001</v>
      </c>
      <c r="J3663" s="240">
        <v>6.5000000000000002E-2</v>
      </c>
    </row>
    <row r="3664" spans="2:10">
      <c r="B3664" s="240" t="s">
        <v>86</v>
      </c>
      <c r="C3664" s="240">
        <v>774</v>
      </c>
      <c r="D3664" s="240" t="s">
        <v>145</v>
      </c>
      <c r="E3664" s="240">
        <v>-6.58</v>
      </c>
      <c r="F3664" s="240">
        <v>-11.82</v>
      </c>
      <c r="G3664" s="240">
        <v>1427.69</v>
      </c>
      <c r="H3664" s="240">
        <v>23.763999999999999</v>
      </c>
      <c r="I3664" s="240">
        <v>-10.75</v>
      </c>
      <c r="J3664" s="240">
        <v>6.5000000000000002E-2</v>
      </c>
    </row>
    <row r="3665" spans="2:10">
      <c r="B3665" s="240" t="s">
        <v>86</v>
      </c>
      <c r="C3665" s="240">
        <v>774</v>
      </c>
      <c r="D3665" s="240" t="s">
        <v>146</v>
      </c>
      <c r="E3665" s="240">
        <v>-3.31</v>
      </c>
      <c r="F3665" s="240">
        <v>-12.96</v>
      </c>
      <c r="G3665" s="240">
        <v>1636.53</v>
      </c>
      <c r="H3665" s="240">
        <v>25.87</v>
      </c>
      <c r="I3665" s="240">
        <v>-5.41</v>
      </c>
      <c r="J3665" s="240">
        <v>7.8E-2</v>
      </c>
    </row>
    <row r="3666" spans="2:10">
      <c r="B3666" s="240" t="s">
        <v>86</v>
      </c>
      <c r="C3666" s="240">
        <v>774</v>
      </c>
      <c r="D3666" s="240" t="s">
        <v>147</v>
      </c>
      <c r="E3666" s="240">
        <v>-5.42</v>
      </c>
      <c r="F3666" s="240">
        <v>-2.83</v>
      </c>
      <c r="G3666" s="240">
        <v>1572.64</v>
      </c>
      <c r="H3666" s="240">
        <v>3.3980000000000001</v>
      </c>
      <c r="I3666" s="240">
        <v>-9.1760000000000002</v>
      </c>
      <c r="J3666" s="240">
        <v>5.3999999999999999E-2</v>
      </c>
    </row>
    <row r="3667" spans="2:10">
      <c r="B3667" s="240" t="s">
        <v>86</v>
      </c>
      <c r="C3667" s="240">
        <v>774</v>
      </c>
      <c r="D3667" s="240" t="s">
        <v>148</v>
      </c>
      <c r="E3667" s="240">
        <v>0.26</v>
      </c>
      <c r="F3667" s="240">
        <v>-2.57</v>
      </c>
      <c r="G3667" s="240">
        <v>1781.82</v>
      </c>
      <c r="H3667" s="240">
        <v>2.9239999999999999</v>
      </c>
      <c r="I3667" s="240">
        <v>-0.27900000000000003</v>
      </c>
      <c r="J3667" s="240">
        <v>5.2999999999999999E-2</v>
      </c>
    </row>
    <row r="3668" spans="2:10">
      <c r="B3668" s="240" t="s">
        <v>86</v>
      </c>
      <c r="C3668" s="240">
        <v>774</v>
      </c>
      <c r="D3668" s="240" t="s">
        <v>149</v>
      </c>
      <c r="E3668" s="240">
        <v>-3.47</v>
      </c>
      <c r="F3668" s="240">
        <v>-6.94</v>
      </c>
      <c r="G3668" s="240">
        <v>1789.98</v>
      </c>
      <c r="H3668" s="240">
        <v>11.711</v>
      </c>
      <c r="I3668" s="240">
        <v>-6.0810000000000004</v>
      </c>
      <c r="J3668" s="240">
        <v>6.3E-2</v>
      </c>
    </row>
    <row r="3669" spans="2:10">
      <c r="B3669" s="240" t="s">
        <v>86</v>
      </c>
      <c r="C3669" s="240">
        <v>774</v>
      </c>
      <c r="D3669" s="240" t="s">
        <v>150</v>
      </c>
      <c r="E3669" s="240">
        <v>-1.69</v>
      </c>
      <c r="F3669" s="240">
        <v>1.54</v>
      </c>
      <c r="G3669" s="240">
        <v>1564.49</v>
      </c>
      <c r="H3669" s="240">
        <v>-5.3890000000000002</v>
      </c>
      <c r="I3669" s="240">
        <v>-3.3740000000000001</v>
      </c>
      <c r="J3669" s="240">
        <v>4.2999999999999997E-2</v>
      </c>
    </row>
    <row r="3670" spans="2:10">
      <c r="B3670" s="240" t="s">
        <v>86</v>
      </c>
      <c r="C3670" s="240">
        <v>774</v>
      </c>
      <c r="D3670" s="240" t="s">
        <v>151</v>
      </c>
      <c r="E3670" s="240">
        <v>10.11</v>
      </c>
      <c r="F3670" s="240">
        <v>7.6</v>
      </c>
      <c r="G3670" s="240">
        <v>1547.72</v>
      </c>
      <c r="H3670" s="240">
        <v>18.503</v>
      </c>
      <c r="I3670" s="240">
        <v>15.41</v>
      </c>
      <c r="J3670" s="240">
        <v>0.1</v>
      </c>
    </row>
    <row r="3671" spans="2:10">
      <c r="B3671" s="240" t="s">
        <v>86</v>
      </c>
      <c r="C3671" s="240">
        <v>774</v>
      </c>
      <c r="D3671" s="240" t="s">
        <v>152</v>
      </c>
      <c r="E3671" s="240">
        <v>-13.52</v>
      </c>
      <c r="F3671" s="240">
        <v>-10.58</v>
      </c>
      <c r="G3671" s="240">
        <v>713.66</v>
      </c>
      <c r="H3671" s="240">
        <v>-15.340999999999999</v>
      </c>
      <c r="I3671" s="240">
        <v>-21.622</v>
      </c>
      <c r="J3671" s="240">
        <v>-0.03</v>
      </c>
    </row>
    <row r="3672" spans="2:10">
      <c r="B3672" s="240" t="s">
        <v>86</v>
      </c>
      <c r="C3672" s="240">
        <v>774</v>
      </c>
      <c r="D3672" s="240" t="s">
        <v>153</v>
      </c>
      <c r="E3672" s="240">
        <v>7.67</v>
      </c>
      <c r="F3672" s="240">
        <v>13.5</v>
      </c>
      <c r="G3672" s="240">
        <v>1583.61</v>
      </c>
      <c r="H3672" s="240">
        <v>30.411999999999999</v>
      </c>
      <c r="I3672" s="240">
        <v>11.414</v>
      </c>
      <c r="J3672" s="240">
        <v>0.108</v>
      </c>
    </row>
    <row r="3673" spans="2:10">
      <c r="B3673" s="240" t="s">
        <v>86</v>
      </c>
      <c r="C3673" s="240">
        <v>774</v>
      </c>
      <c r="D3673" s="240" t="s">
        <v>154</v>
      </c>
      <c r="E3673" s="240">
        <v>-11.08</v>
      </c>
      <c r="F3673" s="240">
        <v>-16.47</v>
      </c>
      <c r="G3673" s="240">
        <v>677.77</v>
      </c>
      <c r="H3673" s="240">
        <v>-27.25</v>
      </c>
      <c r="I3673" s="240">
        <v>-17.626999999999999</v>
      </c>
      <c r="J3673" s="240">
        <v>-3.6999999999999998E-2</v>
      </c>
    </row>
    <row r="3674" spans="2:10">
      <c r="B3674" s="240" t="s">
        <v>86</v>
      </c>
      <c r="C3674" s="240">
        <v>774</v>
      </c>
      <c r="D3674" s="240" t="s">
        <v>155</v>
      </c>
      <c r="E3674" s="240">
        <v>23.95</v>
      </c>
      <c r="F3674" s="240">
        <v>21.3</v>
      </c>
      <c r="G3674" s="240">
        <v>1924.14</v>
      </c>
      <c r="H3674" s="240">
        <v>43.537999999999997</v>
      </c>
      <c r="I3674" s="240">
        <v>37.070999999999998</v>
      </c>
      <c r="J3674" s="240">
        <v>0.19800000000000001</v>
      </c>
    </row>
    <row r="3675" spans="2:10">
      <c r="B3675" s="240" t="s">
        <v>86</v>
      </c>
      <c r="C3675" s="240">
        <v>774</v>
      </c>
      <c r="D3675" s="240" t="s">
        <v>156</v>
      </c>
      <c r="E3675" s="240">
        <v>-27.36</v>
      </c>
      <c r="F3675" s="240">
        <v>-24.27</v>
      </c>
      <c r="G3675" s="240">
        <v>337.24</v>
      </c>
      <c r="H3675" s="240">
        <v>-40.375999999999998</v>
      </c>
      <c r="I3675" s="240">
        <v>-43.283999999999999</v>
      </c>
      <c r="J3675" s="240">
        <v>-0.128</v>
      </c>
    </row>
    <row r="3676" spans="2:10">
      <c r="B3676" s="240" t="s">
        <v>86</v>
      </c>
      <c r="C3676" s="240">
        <v>774</v>
      </c>
      <c r="D3676" s="240" t="s">
        <v>157</v>
      </c>
      <c r="E3676" s="240">
        <v>17.079999999999998</v>
      </c>
      <c r="F3676" s="240">
        <v>35.049999999999997</v>
      </c>
      <c r="G3676" s="240">
        <v>1935.55</v>
      </c>
      <c r="H3676" s="240">
        <v>70.736999999999995</v>
      </c>
      <c r="I3676" s="240">
        <v>25.898</v>
      </c>
      <c r="J3676" s="240">
        <v>0.21199999999999999</v>
      </c>
    </row>
    <row r="3677" spans="2:10">
      <c r="B3677" s="240" t="s">
        <v>86</v>
      </c>
      <c r="C3677" s="240">
        <v>774</v>
      </c>
      <c r="D3677" s="240" t="s">
        <v>158</v>
      </c>
      <c r="E3677" s="240">
        <v>-20.49</v>
      </c>
      <c r="F3677" s="240">
        <v>-38.03</v>
      </c>
      <c r="G3677" s="240">
        <v>325.83</v>
      </c>
      <c r="H3677" s="240">
        <v>-67.575000000000003</v>
      </c>
      <c r="I3677" s="240">
        <v>-32.11</v>
      </c>
      <c r="J3677" s="240">
        <v>-0.14199999999999999</v>
      </c>
    </row>
    <row r="3678" spans="2:10">
      <c r="B3678" s="240" t="s">
        <v>86</v>
      </c>
      <c r="C3678" s="240">
        <v>777</v>
      </c>
      <c r="D3678" s="240" t="s">
        <v>87</v>
      </c>
      <c r="E3678" s="240">
        <v>-9.31</v>
      </c>
      <c r="F3678" s="240">
        <v>-2.2400000000000002</v>
      </c>
      <c r="G3678" s="240">
        <v>-118.52</v>
      </c>
      <c r="H3678" s="240">
        <v>3.7839999999999998</v>
      </c>
      <c r="I3678" s="240">
        <v>-14.736000000000001</v>
      </c>
      <c r="J3678" s="240">
        <v>2.3E-2</v>
      </c>
    </row>
    <row r="3679" spans="2:10">
      <c r="B3679" s="240" t="s">
        <v>86</v>
      </c>
      <c r="C3679" s="240">
        <v>777</v>
      </c>
      <c r="D3679" s="240" t="s">
        <v>88</v>
      </c>
      <c r="E3679" s="240">
        <v>-0.95</v>
      </c>
      <c r="F3679" s="240">
        <v>-8.5399999999999991</v>
      </c>
      <c r="G3679" s="240">
        <v>395.58</v>
      </c>
      <c r="H3679" s="240">
        <v>18.465</v>
      </c>
      <c r="I3679" s="240">
        <v>-1.5820000000000001</v>
      </c>
      <c r="J3679" s="240">
        <v>1.2E-2</v>
      </c>
    </row>
    <row r="3680" spans="2:10">
      <c r="B3680" s="240" t="s">
        <v>86</v>
      </c>
      <c r="C3680" s="240">
        <v>777</v>
      </c>
      <c r="D3680" s="240" t="s">
        <v>89</v>
      </c>
      <c r="E3680" s="240">
        <v>-5.65</v>
      </c>
      <c r="F3680" s="240">
        <v>0.99</v>
      </c>
      <c r="G3680" s="240">
        <v>-148.05000000000001</v>
      </c>
      <c r="H3680" s="240">
        <v>-2.1080000000000001</v>
      </c>
      <c r="I3680" s="240">
        <v>-9.1020000000000003</v>
      </c>
      <c r="J3680" s="240">
        <v>-2.1000000000000001E-2</v>
      </c>
    </row>
    <row r="3681" spans="2:10">
      <c r="B3681" s="240" t="s">
        <v>86</v>
      </c>
      <c r="C3681" s="240">
        <v>777</v>
      </c>
      <c r="D3681" s="240" t="s">
        <v>90</v>
      </c>
      <c r="E3681" s="240">
        <v>-3.01</v>
      </c>
      <c r="F3681" s="240">
        <v>-10.37</v>
      </c>
      <c r="G3681" s="240">
        <v>412.1</v>
      </c>
      <c r="H3681" s="240">
        <v>21.788</v>
      </c>
      <c r="I3681" s="240">
        <v>-4.7590000000000003</v>
      </c>
      <c r="J3681" s="240">
        <v>3.6999999999999998E-2</v>
      </c>
    </row>
    <row r="3682" spans="2:10">
      <c r="B3682" s="240" t="s">
        <v>86</v>
      </c>
      <c r="C3682" s="240">
        <v>777</v>
      </c>
      <c r="D3682" s="240" t="s">
        <v>12</v>
      </c>
      <c r="E3682" s="240">
        <v>-5515.97</v>
      </c>
      <c r="F3682" s="240">
        <v>-664.04</v>
      </c>
      <c r="G3682" s="240">
        <v>-74787.11</v>
      </c>
      <c r="H3682" s="240">
        <v>1051.24</v>
      </c>
      <c r="I3682" s="240">
        <v>-8730.0609999999997</v>
      </c>
      <c r="J3682" s="240">
        <v>4.6230000000000002</v>
      </c>
    </row>
    <row r="3683" spans="2:10">
      <c r="B3683" s="240" t="s">
        <v>86</v>
      </c>
      <c r="C3683" s="240">
        <v>777</v>
      </c>
      <c r="D3683" s="240" t="s">
        <v>13</v>
      </c>
      <c r="E3683" s="240">
        <v>-529.09</v>
      </c>
      <c r="F3683" s="240">
        <v>-6366.46</v>
      </c>
      <c r="G3683" s="240">
        <v>219873.52</v>
      </c>
      <c r="H3683" s="240">
        <v>13231.12</v>
      </c>
      <c r="I3683" s="240">
        <v>-878.64300000000003</v>
      </c>
      <c r="J3683" s="240">
        <v>6.1420000000000003</v>
      </c>
    </row>
    <row r="3684" spans="2:10">
      <c r="B3684" s="240" t="s">
        <v>86</v>
      </c>
      <c r="C3684" s="240">
        <v>777</v>
      </c>
      <c r="D3684" s="240" t="s">
        <v>14</v>
      </c>
      <c r="E3684" s="240">
        <v>729.77</v>
      </c>
      <c r="F3684" s="240">
        <v>649.69000000000005</v>
      </c>
      <c r="G3684" s="240">
        <v>-4566.4399999999996</v>
      </c>
      <c r="H3684" s="240">
        <v>-1178.461</v>
      </c>
      <c r="I3684" s="240">
        <v>1122.018</v>
      </c>
      <c r="J3684" s="240">
        <v>-8.8390000000000004</v>
      </c>
    </row>
    <row r="3685" spans="2:10">
      <c r="B3685" s="240" t="s">
        <v>86</v>
      </c>
      <c r="C3685" s="240">
        <v>777</v>
      </c>
      <c r="D3685" s="240" t="s">
        <v>91</v>
      </c>
      <c r="E3685" s="240">
        <v>8.61</v>
      </c>
      <c r="F3685" s="240">
        <v>3.73</v>
      </c>
      <c r="G3685" s="240">
        <v>95.02</v>
      </c>
      <c r="H3685" s="240">
        <v>6.6360000000000001</v>
      </c>
      <c r="I3685" s="240">
        <v>13.497</v>
      </c>
      <c r="J3685" s="240">
        <v>4.7E-2</v>
      </c>
    </row>
    <row r="3686" spans="2:10">
      <c r="B3686" s="240" t="s">
        <v>86</v>
      </c>
      <c r="C3686" s="240">
        <v>777</v>
      </c>
      <c r="D3686" s="240" t="s">
        <v>92</v>
      </c>
      <c r="E3686" s="240">
        <v>4.8600000000000003</v>
      </c>
      <c r="F3686" s="240">
        <v>12.31</v>
      </c>
      <c r="G3686" s="240">
        <v>315.18</v>
      </c>
      <c r="H3686" s="240">
        <v>23.847000000000001</v>
      </c>
      <c r="I3686" s="240">
        <v>7.51</v>
      </c>
      <c r="J3686" s="240">
        <v>5.8000000000000003E-2</v>
      </c>
    </row>
    <row r="3687" spans="2:10">
      <c r="B3687" s="240" t="s">
        <v>86</v>
      </c>
      <c r="C3687" s="240">
        <v>777</v>
      </c>
      <c r="D3687" s="240" t="s">
        <v>93</v>
      </c>
      <c r="E3687" s="240">
        <v>22.4</v>
      </c>
      <c r="F3687" s="240">
        <v>9.73</v>
      </c>
      <c r="G3687" s="240">
        <v>218.71</v>
      </c>
      <c r="H3687" s="240">
        <v>17.295000000000002</v>
      </c>
      <c r="I3687" s="240">
        <v>35.055</v>
      </c>
      <c r="J3687" s="240">
        <v>0.121</v>
      </c>
    </row>
    <row r="3688" spans="2:10">
      <c r="B3688" s="240" t="s">
        <v>86</v>
      </c>
      <c r="C3688" s="240">
        <v>777</v>
      </c>
      <c r="D3688" s="240" t="s">
        <v>94</v>
      </c>
      <c r="E3688" s="240">
        <v>11.96</v>
      </c>
      <c r="F3688" s="240">
        <v>29.68</v>
      </c>
      <c r="G3688" s="240">
        <v>635.30999999999995</v>
      </c>
      <c r="H3688" s="240">
        <v>56.674999999999997</v>
      </c>
      <c r="I3688" s="240">
        <v>18.440000000000001</v>
      </c>
      <c r="J3688" s="240">
        <v>0.14000000000000001</v>
      </c>
    </row>
    <row r="3689" spans="2:10">
      <c r="B3689" s="240" t="s">
        <v>86</v>
      </c>
      <c r="C3689" s="240">
        <v>777</v>
      </c>
      <c r="D3689" s="240" t="s">
        <v>95</v>
      </c>
      <c r="E3689" s="240">
        <v>-1.05</v>
      </c>
      <c r="F3689" s="240">
        <v>-2.5299999999999998</v>
      </c>
      <c r="G3689" s="240">
        <v>1387.04</v>
      </c>
      <c r="H3689" s="240">
        <v>1.6379999999999999</v>
      </c>
      <c r="I3689" s="240">
        <v>-2.4689999999999999</v>
      </c>
      <c r="J3689" s="240">
        <v>3.5000000000000003E-2</v>
      </c>
    </row>
    <row r="3690" spans="2:10">
      <c r="B3690" s="240" t="s">
        <v>86</v>
      </c>
      <c r="C3690" s="240">
        <v>777</v>
      </c>
      <c r="D3690" s="240" t="s">
        <v>96</v>
      </c>
      <c r="E3690" s="240">
        <v>-1.05</v>
      </c>
      <c r="F3690" s="240">
        <v>-2.5299999999999998</v>
      </c>
      <c r="G3690" s="240">
        <v>1387.04</v>
      </c>
      <c r="H3690" s="240">
        <v>1.6379999999999999</v>
      </c>
      <c r="I3690" s="240">
        <v>-2.4689999999999999</v>
      </c>
      <c r="J3690" s="240">
        <v>3.5000000000000003E-2</v>
      </c>
    </row>
    <row r="3691" spans="2:10">
      <c r="B3691" s="240" t="s">
        <v>86</v>
      </c>
      <c r="C3691" s="240">
        <v>777</v>
      </c>
      <c r="D3691" s="240" t="s">
        <v>97</v>
      </c>
      <c r="E3691" s="240">
        <v>-1.91</v>
      </c>
      <c r="F3691" s="240">
        <v>-0.14000000000000001</v>
      </c>
      <c r="G3691" s="240">
        <v>-26.09</v>
      </c>
      <c r="H3691" s="240">
        <v>0.20300000000000001</v>
      </c>
      <c r="I3691" s="240">
        <v>-2.9689999999999999</v>
      </c>
      <c r="J3691" s="240">
        <v>0</v>
      </c>
    </row>
    <row r="3692" spans="2:10">
      <c r="B3692" s="240" t="s">
        <v>86</v>
      </c>
      <c r="C3692" s="240">
        <v>777</v>
      </c>
      <c r="D3692" s="240" t="s">
        <v>98</v>
      </c>
      <c r="E3692" s="240">
        <v>-0.53</v>
      </c>
      <c r="F3692" s="240">
        <v>-2.67</v>
      </c>
      <c r="G3692" s="240">
        <v>72.86</v>
      </c>
      <c r="H3692" s="240">
        <v>5.3289999999999997</v>
      </c>
      <c r="I3692" s="240">
        <v>-0.83899999999999997</v>
      </c>
      <c r="J3692" s="240">
        <v>6.0000000000000001E-3</v>
      </c>
    </row>
    <row r="3693" spans="2:10">
      <c r="B3693" s="240" t="s">
        <v>86</v>
      </c>
      <c r="C3693" s="240">
        <v>777</v>
      </c>
      <c r="D3693" s="240" t="s">
        <v>99</v>
      </c>
      <c r="E3693" s="240">
        <v>-12.56</v>
      </c>
      <c r="F3693" s="240">
        <v>-7.47</v>
      </c>
      <c r="G3693" s="240">
        <v>1361.11</v>
      </c>
      <c r="H3693" s="240">
        <v>11.164</v>
      </c>
      <c r="I3693" s="240">
        <v>-20.648</v>
      </c>
      <c r="J3693" s="240">
        <v>6.2E-2</v>
      </c>
    </row>
    <row r="3694" spans="2:10">
      <c r="B3694" s="240" t="s">
        <v>86</v>
      </c>
      <c r="C3694" s="240">
        <v>777</v>
      </c>
      <c r="D3694" s="240" t="s">
        <v>100</v>
      </c>
      <c r="E3694" s="240">
        <v>-11.99</v>
      </c>
      <c r="F3694" s="240">
        <v>-2.35</v>
      </c>
      <c r="G3694" s="240">
        <v>1123.77</v>
      </c>
      <c r="H3694" s="240">
        <v>8.5000000000000006E-2</v>
      </c>
      <c r="I3694" s="240">
        <v>-19.699000000000002</v>
      </c>
      <c r="J3694" s="240">
        <v>5.5E-2</v>
      </c>
    </row>
    <row r="3695" spans="2:10">
      <c r="B3695" s="240" t="s">
        <v>86</v>
      </c>
      <c r="C3695" s="240">
        <v>777</v>
      </c>
      <c r="D3695" s="240" t="s">
        <v>101</v>
      </c>
      <c r="E3695" s="240">
        <v>-13.18</v>
      </c>
      <c r="F3695" s="240">
        <v>-8.02</v>
      </c>
      <c r="G3695" s="240">
        <v>1366.07</v>
      </c>
      <c r="H3695" s="240">
        <v>12.161</v>
      </c>
      <c r="I3695" s="240">
        <v>-21.600999999999999</v>
      </c>
      <c r="J3695" s="240">
        <v>7.0000000000000007E-2</v>
      </c>
    </row>
    <row r="3696" spans="2:10">
      <c r="B3696" s="240" t="s">
        <v>86</v>
      </c>
      <c r="C3696" s="240">
        <v>777</v>
      </c>
      <c r="D3696" s="240" t="s">
        <v>102</v>
      </c>
      <c r="E3696" s="240">
        <v>-11.37</v>
      </c>
      <c r="F3696" s="240">
        <v>-1.8</v>
      </c>
      <c r="G3696" s="240">
        <v>1118.81</v>
      </c>
      <c r="H3696" s="240">
        <v>-0.91200000000000003</v>
      </c>
      <c r="I3696" s="240">
        <v>-18.745999999999999</v>
      </c>
      <c r="J3696" s="240">
        <v>4.8000000000000001E-2</v>
      </c>
    </row>
    <row r="3697" spans="2:10">
      <c r="B3697" s="240" t="s">
        <v>86</v>
      </c>
      <c r="C3697" s="240">
        <v>777</v>
      </c>
      <c r="D3697" s="240" t="s">
        <v>103</v>
      </c>
      <c r="E3697" s="240">
        <v>-8.9</v>
      </c>
      <c r="F3697" s="240">
        <v>-4.24</v>
      </c>
      <c r="G3697" s="240">
        <v>1331.58</v>
      </c>
      <c r="H3697" s="240">
        <v>5.2720000000000002</v>
      </c>
      <c r="I3697" s="240">
        <v>-15.013999999999999</v>
      </c>
      <c r="J3697" s="240">
        <v>1.7999999999999999E-2</v>
      </c>
    </row>
    <row r="3698" spans="2:10">
      <c r="B3698" s="240" t="s">
        <v>86</v>
      </c>
      <c r="C3698" s="240">
        <v>777</v>
      </c>
      <c r="D3698" s="240" t="s">
        <v>104</v>
      </c>
      <c r="E3698" s="240">
        <v>-8.33</v>
      </c>
      <c r="F3698" s="240">
        <v>0.88</v>
      </c>
      <c r="G3698" s="240">
        <v>1094.24</v>
      </c>
      <c r="H3698" s="240">
        <v>-5.8070000000000004</v>
      </c>
      <c r="I3698" s="240">
        <v>-14.065</v>
      </c>
      <c r="J3698" s="240">
        <v>1.0999999999999999E-2</v>
      </c>
    </row>
    <row r="3699" spans="2:10">
      <c r="B3699" s="240" t="s">
        <v>86</v>
      </c>
      <c r="C3699" s="240">
        <v>777</v>
      </c>
      <c r="D3699" s="240" t="s">
        <v>105</v>
      </c>
      <c r="E3699" s="240">
        <v>-9.52</v>
      </c>
      <c r="F3699" s="240">
        <v>-4.79</v>
      </c>
      <c r="G3699" s="240">
        <v>1336.54</v>
      </c>
      <c r="H3699" s="240">
        <v>6.2690000000000001</v>
      </c>
      <c r="I3699" s="240">
        <v>-15.967000000000001</v>
      </c>
      <c r="J3699" s="240">
        <v>2.5000000000000001E-2</v>
      </c>
    </row>
    <row r="3700" spans="2:10">
      <c r="B3700" s="240" t="s">
        <v>86</v>
      </c>
      <c r="C3700" s="240">
        <v>777</v>
      </c>
      <c r="D3700" s="240" t="s">
        <v>106</v>
      </c>
      <c r="E3700" s="240">
        <v>-7.71</v>
      </c>
      <c r="F3700" s="240">
        <v>1.43</v>
      </c>
      <c r="G3700" s="240">
        <v>1089.28</v>
      </c>
      <c r="H3700" s="240">
        <v>-6.8040000000000003</v>
      </c>
      <c r="I3700" s="240">
        <v>-13.112</v>
      </c>
      <c r="J3700" s="240">
        <v>3.0000000000000001E-3</v>
      </c>
    </row>
    <row r="3701" spans="2:10">
      <c r="B3701" s="240" t="s">
        <v>86</v>
      </c>
      <c r="C3701" s="240">
        <v>777</v>
      </c>
      <c r="D3701" s="240" t="s">
        <v>107</v>
      </c>
      <c r="E3701" s="240">
        <v>9.89</v>
      </c>
      <c r="F3701" s="240">
        <v>-2.72</v>
      </c>
      <c r="G3701" s="240">
        <v>1650.32</v>
      </c>
      <c r="H3701" s="240">
        <v>3.19</v>
      </c>
      <c r="I3701" s="240">
        <v>14.760999999999999</v>
      </c>
      <c r="J3701" s="240">
        <v>1.4999999999999999E-2</v>
      </c>
    </row>
    <row r="3702" spans="2:10">
      <c r="B3702" s="240" t="s">
        <v>86</v>
      </c>
      <c r="C3702" s="240">
        <v>777</v>
      </c>
      <c r="D3702" s="240" t="s">
        <v>108</v>
      </c>
      <c r="E3702" s="240">
        <v>10.46</v>
      </c>
      <c r="F3702" s="240">
        <v>2.41</v>
      </c>
      <c r="G3702" s="240">
        <v>1412.98</v>
      </c>
      <c r="H3702" s="240">
        <v>-7.8890000000000002</v>
      </c>
      <c r="I3702" s="240">
        <v>15.71</v>
      </c>
      <c r="J3702" s="240">
        <v>8.0000000000000002E-3</v>
      </c>
    </row>
    <row r="3703" spans="2:10">
      <c r="B3703" s="240" t="s">
        <v>86</v>
      </c>
      <c r="C3703" s="240">
        <v>777</v>
      </c>
      <c r="D3703" s="240" t="s">
        <v>109</v>
      </c>
      <c r="E3703" s="240">
        <v>9.27</v>
      </c>
      <c r="F3703" s="240">
        <v>-3.27</v>
      </c>
      <c r="G3703" s="240">
        <v>1655.28</v>
      </c>
      <c r="H3703" s="240">
        <v>4.1870000000000003</v>
      </c>
      <c r="I3703" s="240">
        <v>13.808</v>
      </c>
      <c r="J3703" s="240">
        <v>2.3E-2</v>
      </c>
    </row>
    <row r="3704" spans="2:10">
      <c r="B3704" s="240" t="s">
        <v>86</v>
      </c>
      <c r="C3704" s="240">
        <v>777</v>
      </c>
      <c r="D3704" s="240" t="s">
        <v>110</v>
      </c>
      <c r="E3704" s="240">
        <v>11.08</v>
      </c>
      <c r="F3704" s="240">
        <v>2.95</v>
      </c>
      <c r="G3704" s="240">
        <v>1408.02</v>
      </c>
      <c r="H3704" s="240">
        <v>-8.8849999999999998</v>
      </c>
      <c r="I3704" s="240">
        <v>16.663</v>
      </c>
      <c r="J3704" s="240">
        <v>1E-3</v>
      </c>
    </row>
    <row r="3705" spans="2:10">
      <c r="B3705" s="240" t="s">
        <v>86</v>
      </c>
      <c r="C3705" s="240">
        <v>777</v>
      </c>
      <c r="D3705" s="240" t="s">
        <v>111</v>
      </c>
      <c r="E3705" s="240">
        <v>6.23</v>
      </c>
      <c r="F3705" s="240">
        <v>-5.95</v>
      </c>
      <c r="G3705" s="240">
        <v>1679.85</v>
      </c>
      <c r="H3705" s="240">
        <v>9.0820000000000007</v>
      </c>
      <c r="I3705" s="240">
        <v>9.1270000000000007</v>
      </c>
      <c r="J3705" s="240">
        <v>5.8999999999999997E-2</v>
      </c>
    </row>
    <row r="3706" spans="2:10">
      <c r="B3706" s="240" t="s">
        <v>86</v>
      </c>
      <c r="C3706" s="240">
        <v>777</v>
      </c>
      <c r="D3706" s="240" t="s">
        <v>112</v>
      </c>
      <c r="E3706" s="240">
        <v>6.79</v>
      </c>
      <c r="F3706" s="240">
        <v>-0.82</v>
      </c>
      <c r="G3706" s="240">
        <v>1442.51</v>
      </c>
      <c r="H3706" s="240">
        <v>-1.996</v>
      </c>
      <c r="I3706" s="240">
        <v>10.076000000000001</v>
      </c>
      <c r="J3706" s="240">
        <v>5.2999999999999999E-2</v>
      </c>
    </row>
    <row r="3707" spans="2:10">
      <c r="B3707" s="240" t="s">
        <v>86</v>
      </c>
      <c r="C3707" s="240">
        <v>777</v>
      </c>
      <c r="D3707" s="240" t="s">
        <v>113</v>
      </c>
      <c r="E3707" s="240">
        <v>5.61</v>
      </c>
      <c r="F3707" s="240">
        <v>-6.5</v>
      </c>
      <c r="G3707" s="240">
        <v>1684.81</v>
      </c>
      <c r="H3707" s="240">
        <v>10.079000000000001</v>
      </c>
      <c r="I3707" s="240">
        <v>8.1739999999999995</v>
      </c>
      <c r="J3707" s="240">
        <v>6.7000000000000004E-2</v>
      </c>
    </row>
    <row r="3708" spans="2:10">
      <c r="B3708" s="240" t="s">
        <v>86</v>
      </c>
      <c r="C3708" s="240">
        <v>777</v>
      </c>
      <c r="D3708" s="240" t="s">
        <v>114</v>
      </c>
      <c r="E3708" s="240">
        <v>7.41</v>
      </c>
      <c r="F3708" s="240">
        <v>-0.28000000000000003</v>
      </c>
      <c r="G3708" s="240">
        <v>1437.55</v>
      </c>
      <c r="H3708" s="240">
        <v>-2.9929999999999999</v>
      </c>
      <c r="I3708" s="240">
        <v>11.029</v>
      </c>
      <c r="J3708" s="240">
        <v>4.4999999999999998E-2</v>
      </c>
    </row>
    <row r="3709" spans="2:10">
      <c r="B3709" s="240" t="s">
        <v>86</v>
      </c>
      <c r="C3709" s="240">
        <v>777</v>
      </c>
      <c r="D3709" s="240" t="s">
        <v>115</v>
      </c>
      <c r="E3709" s="240">
        <v>-5.32</v>
      </c>
      <c r="F3709" s="240">
        <v>-14.41</v>
      </c>
      <c r="G3709" s="240">
        <v>1819.92</v>
      </c>
      <c r="H3709" s="240">
        <v>26.565999999999999</v>
      </c>
      <c r="I3709" s="240">
        <v>-9.31</v>
      </c>
      <c r="J3709" s="240">
        <v>0.06</v>
      </c>
    </row>
    <row r="3710" spans="2:10">
      <c r="B3710" s="240" t="s">
        <v>86</v>
      </c>
      <c r="C3710" s="240">
        <v>777</v>
      </c>
      <c r="D3710" s="240" t="s">
        <v>116</v>
      </c>
      <c r="E3710" s="240">
        <v>0.26</v>
      </c>
      <c r="F3710" s="240">
        <v>-13.07</v>
      </c>
      <c r="G3710" s="240">
        <v>1891.04</v>
      </c>
      <c r="H3710" s="240">
        <v>24.295999999999999</v>
      </c>
      <c r="I3710" s="240">
        <v>-0.46800000000000003</v>
      </c>
      <c r="J3710" s="240">
        <v>4.5999999999999999E-2</v>
      </c>
    </row>
    <row r="3711" spans="2:10">
      <c r="B3711" s="240" t="s">
        <v>86</v>
      </c>
      <c r="C3711" s="240">
        <v>777</v>
      </c>
      <c r="D3711" s="240" t="s">
        <v>117</v>
      </c>
      <c r="E3711" s="240">
        <v>-4.2300000000000004</v>
      </c>
      <c r="F3711" s="240">
        <v>-13.44</v>
      </c>
      <c r="G3711" s="240">
        <v>1811.07</v>
      </c>
      <c r="H3711" s="240">
        <v>24.798999999999999</v>
      </c>
      <c r="I3711" s="240">
        <v>-7.62</v>
      </c>
      <c r="J3711" s="240">
        <v>4.7E-2</v>
      </c>
    </row>
    <row r="3712" spans="2:10">
      <c r="B3712" s="240" t="s">
        <v>86</v>
      </c>
      <c r="C3712" s="240">
        <v>777</v>
      </c>
      <c r="D3712" s="240" t="s">
        <v>118</v>
      </c>
      <c r="E3712" s="240">
        <v>-0.84</v>
      </c>
      <c r="F3712" s="240">
        <v>-14.04</v>
      </c>
      <c r="G3712" s="240">
        <v>1899.89</v>
      </c>
      <c r="H3712" s="240">
        <v>26.062999999999999</v>
      </c>
      <c r="I3712" s="240">
        <v>-2.1589999999999998</v>
      </c>
      <c r="J3712" s="240">
        <v>5.8999999999999997E-2</v>
      </c>
    </row>
    <row r="3713" spans="2:10">
      <c r="B3713" s="240" t="s">
        <v>86</v>
      </c>
      <c r="C3713" s="240">
        <v>777</v>
      </c>
      <c r="D3713" s="240" t="s">
        <v>119</v>
      </c>
      <c r="E3713" s="240">
        <v>-7.39</v>
      </c>
      <c r="F3713" s="240">
        <v>-16.23</v>
      </c>
      <c r="G3713" s="240">
        <v>1836.45</v>
      </c>
      <c r="H3713" s="240">
        <v>29.888999999999999</v>
      </c>
      <c r="I3713" s="240">
        <v>-12.487</v>
      </c>
      <c r="J3713" s="240">
        <v>8.5000000000000006E-2</v>
      </c>
    </row>
    <row r="3714" spans="2:10">
      <c r="B3714" s="240" t="s">
        <v>86</v>
      </c>
      <c r="C3714" s="240">
        <v>777</v>
      </c>
      <c r="D3714" s="240" t="s">
        <v>120</v>
      </c>
      <c r="E3714" s="240">
        <v>-1.8</v>
      </c>
      <c r="F3714" s="240">
        <v>-14.89</v>
      </c>
      <c r="G3714" s="240">
        <v>1907.56</v>
      </c>
      <c r="H3714" s="240">
        <v>27.619</v>
      </c>
      <c r="I3714" s="240">
        <v>-3.6459999999999999</v>
      </c>
      <c r="J3714" s="240">
        <v>7.0999999999999994E-2</v>
      </c>
    </row>
    <row r="3715" spans="2:10">
      <c r="B3715" s="240" t="s">
        <v>86</v>
      </c>
      <c r="C3715" s="240">
        <v>777</v>
      </c>
      <c r="D3715" s="240" t="s">
        <v>121</v>
      </c>
      <c r="E3715" s="240">
        <v>-6.29</v>
      </c>
      <c r="F3715" s="240">
        <v>-15.27</v>
      </c>
      <c r="G3715" s="240">
        <v>1827.59</v>
      </c>
      <c r="H3715" s="240">
        <v>28.122</v>
      </c>
      <c r="I3715" s="240">
        <v>-10.797000000000001</v>
      </c>
      <c r="J3715" s="240">
        <v>7.1999999999999995E-2</v>
      </c>
    </row>
    <row r="3716" spans="2:10">
      <c r="B3716" s="240" t="s">
        <v>86</v>
      </c>
      <c r="C3716" s="240">
        <v>777</v>
      </c>
      <c r="D3716" s="240" t="s">
        <v>122</v>
      </c>
      <c r="E3716" s="240">
        <v>-2.9</v>
      </c>
      <c r="F3716" s="240">
        <v>-15.86</v>
      </c>
      <c r="G3716" s="240">
        <v>1916.42</v>
      </c>
      <c r="H3716" s="240">
        <v>29.385999999999999</v>
      </c>
      <c r="I3716" s="240">
        <v>-5.3360000000000003</v>
      </c>
      <c r="J3716" s="240">
        <v>8.4000000000000005E-2</v>
      </c>
    </row>
    <row r="3717" spans="2:10">
      <c r="B3717" s="240" t="s">
        <v>86</v>
      </c>
      <c r="C3717" s="240">
        <v>777</v>
      </c>
      <c r="D3717" s="240" t="s">
        <v>123</v>
      </c>
      <c r="E3717" s="240">
        <v>-2.36</v>
      </c>
      <c r="F3717" s="240">
        <v>8.01</v>
      </c>
      <c r="G3717" s="240">
        <v>883.05</v>
      </c>
      <c r="H3717" s="240">
        <v>-21.02</v>
      </c>
      <c r="I3717" s="240">
        <v>-4.47</v>
      </c>
      <c r="J3717" s="240">
        <v>2.4E-2</v>
      </c>
    </row>
    <row r="3718" spans="2:10">
      <c r="B3718" s="240" t="s">
        <v>86</v>
      </c>
      <c r="C3718" s="240">
        <v>777</v>
      </c>
      <c r="D3718" s="240" t="s">
        <v>124</v>
      </c>
      <c r="E3718" s="240">
        <v>3.22</v>
      </c>
      <c r="F3718" s="240">
        <v>9.35</v>
      </c>
      <c r="G3718" s="240">
        <v>954.16</v>
      </c>
      <c r="H3718" s="240">
        <v>-23.291</v>
      </c>
      <c r="I3718" s="240">
        <v>4.3719999999999999</v>
      </c>
      <c r="J3718" s="240">
        <v>0.01</v>
      </c>
    </row>
    <row r="3719" spans="2:10">
      <c r="B3719" s="240" t="s">
        <v>86</v>
      </c>
      <c r="C3719" s="240">
        <v>777</v>
      </c>
      <c r="D3719" s="240" t="s">
        <v>125</v>
      </c>
      <c r="E3719" s="240">
        <v>-1.27</v>
      </c>
      <c r="F3719" s="240">
        <v>8.9700000000000006</v>
      </c>
      <c r="G3719" s="240">
        <v>874.2</v>
      </c>
      <c r="H3719" s="240">
        <v>-22.788</v>
      </c>
      <c r="I3719" s="240">
        <v>-2.7789999999999999</v>
      </c>
      <c r="J3719" s="240">
        <v>1.0999999999999999E-2</v>
      </c>
    </row>
    <row r="3720" spans="2:10">
      <c r="B3720" s="240" t="s">
        <v>86</v>
      </c>
      <c r="C3720" s="240">
        <v>777</v>
      </c>
      <c r="D3720" s="240" t="s">
        <v>126</v>
      </c>
      <c r="E3720" s="240">
        <v>2.12</v>
      </c>
      <c r="F3720" s="240">
        <v>8.3800000000000008</v>
      </c>
      <c r="G3720" s="240">
        <v>963.02</v>
      </c>
      <c r="H3720" s="240">
        <v>-21.523</v>
      </c>
      <c r="I3720" s="240">
        <v>2.6819999999999999</v>
      </c>
      <c r="J3720" s="240">
        <v>2.4E-2</v>
      </c>
    </row>
    <row r="3721" spans="2:10">
      <c r="B3721" s="240" t="s">
        <v>86</v>
      </c>
      <c r="C3721" s="240">
        <v>777</v>
      </c>
      <c r="D3721" s="240" t="s">
        <v>127</v>
      </c>
      <c r="E3721" s="240">
        <v>-0.3</v>
      </c>
      <c r="F3721" s="240">
        <v>9.83</v>
      </c>
      <c r="G3721" s="240">
        <v>866.53</v>
      </c>
      <c r="H3721" s="240">
        <v>-24.343</v>
      </c>
      <c r="I3721" s="240">
        <v>-1.2929999999999999</v>
      </c>
      <c r="J3721" s="240">
        <v>-1E-3</v>
      </c>
    </row>
    <row r="3722" spans="2:10">
      <c r="B3722" s="240" t="s">
        <v>86</v>
      </c>
      <c r="C3722" s="240">
        <v>777</v>
      </c>
      <c r="D3722" s="240" t="s">
        <v>128</v>
      </c>
      <c r="E3722" s="240">
        <v>5.29</v>
      </c>
      <c r="F3722" s="240">
        <v>11.17</v>
      </c>
      <c r="G3722" s="240">
        <v>937.64</v>
      </c>
      <c r="H3722" s="240">
        <v>-26.614000000000001</v>
      </c>
      <c r="I3722" s="240">
        <v>7.5490000000000004</v>
      </c>
      <c r="J3722" s="240">
        <v>-1.4999999999999999E-2</v>
      </c>
    </row>
    <row r="3723" spans="2:10">
      <c r="B3723" s="240" t="s">
        <v>86</v>
      </c>
      <c r="C3723" s="240">
        <v>777</v>
      </c>
      <c r="D3723" s="240" t="s">
        <v>129</v>
      </c>
      <c r="E3723" s="240">
        <v>0.8</v>
      </c>
      <c r="F3723" s="240">
        <v>10.8</v>
      </c>
      <c r="G3723" s="240">
        <v>857.67</v>
      </c>
      <c r="H3723" s="240">
        <v>-26.111000000000001</v>
      </c>
      <c r="I3723" s="240">
        <v>0.39800000000000002</v>
      </c>
      <c r="J3723" s="240">
        <v>-1.4E-2</v>
      </c>
    </row>
    <row r="3724" spans="2:10">
      <c r="B3724" s="240" t="s">
        <v>86</v>
      </c>
      <c r="C3724" s="240">
        <v>777</v>
      </c>
      <c r="D3724" s="240" t="s">
        <v>130</v>
      </c>
      <c r="E3724" s="240">
        <v>4.1900000000000004</v>
      </c>
      <c r="F3724" s="240">
        <v>10.199999999999999</v>
      </c>
      <c r="G3724" s="240">
        <v>946.5</v>
      </c>
      <c r="H3724" s="240">
        <v>-24.846</v>
      </c>
      <c r="I3724" s="240">
        <v>5.859</v>
      </c>
      <c r="J3724" s="240">
        <v>-1E-3</v>
      </c>
    </row>
    <row r="3725" spans="2:10">
      <c r="B3725" s="240" t="s">
        <v>86</v>
      </c>
      <c r="C3725" s="240">
        <v>777</v>
      </c>
      <c r="D3725" s="240" t="s">
        <v>131</v>
      </c>
      <c r="E3725" s="240">
        <v>-10.65</v>
      </c>
      <c r="F3725" s="240">
        <v>-7.33</v>
      </c>
      <c r="G3725" s="240">
        <v>1387.2</v>
      </c>
      <c r="H3725" s="240">
        <v>10.962</v>
      </c>
      <c r="I3725" s="240">
        <v>-17.678999999999998</v>
      </c>
      <c r="J3725" s="240">
        <v>6.2E-2</v>
      </c>
    </row>
    <row r="3726" spans="2:10">
      <c r="B3726" s="240" t="s">
        <v>86</v>
      </c>
      <c r="C3726" s="240">
        <v>777</v>
      </c>
      <c r="D3726" s="240" t="s">
        <v>132</v>
      </c>
      <c r="E3726" s="240">
        <v>-10.08</v>
      </c>
      <c r="F3726" s="240">
        <v>-2.21</v>
      </c>
      <c r="G3726" s="240">
        <v>1149.8499999999999</v>
      </c>
      <c r="H3726" s="240">
        <v>-0.11700000000000001</v>
      </c>
      <c r="I3726" s="240">
        <v>-16.731000000000002</v>
      </c>
      <c r="J3726" s="240">
        <v>5.5E-2</v>
      </c>
    </row>
    <row r="3727" spans="2:10">
      <c r="B3727" s="240" t="s">
        <v>86</v>
      </c>
      <c r="C3727" s="240">
        <v>777</v>
      </c>
      <c r="D3727" s="240" t="s">
        <v>133</v>
      </c>
      <c r="E3727" s="240">
        <v>-11.27</v>
      </c>
      <c r="F3727" s="240">
        <v>-7.88</v>
      </c>
      <c r="G3727" s="240">
        <v>1392.16</v>
      </c>
      <c r="H3727" s="240">
        <v>11.958</v>
      </c>
      <c r="I3727" s="240">
        <v>-18.632999999999999</v>
      </c>
      <c r="J3727" s="240">
        <v>6.9000000000000006E-2</v>
      </c>
    </row>
    <row r="3728" spans="2:10">
      <c r="B3728" s="240" t="s">
        <v>86</v>
      </c>
      <c r="C3728" s="240">
        <v>777</v>
      </c>
      <c r="D3728" s="240" t="s">
        <v>134</v>
      </c>
      <c r="E3728" s="240">
        <v>-9.4600000000000009</v>
      </c>
      <c r="F3728" s="240">
        <v>-1.66</v>
      </c>
      <c r="G3728" s="240">
        <v>1144.9000000000001</v>
      </c>
      <c r="H3728" s="240">
        <v>-1.1140000000000001</v>
      </c>
      <c r="I3728" s="240">
        <v>-15.776999999999999</v>
      </c>
      <c r="J3728" s="240">
        <v>4.7E-2</v>
      </c>
    </row>
    <row r="3729" spans="2:10">
      <c r="B3729" s="240" t="s">
        <v>86</v>
      </c>
      <c r="C3729" s="240">
        <v>777</v>
      </c>
      <c r="D3729" s="240" t="s">
        <v>135</v>
      </c>
      <c r="E3729" s="240">
        <v>-6.98</v>
      </c>
      <c r="F3729" s="240">
        <v>-4.0999999999999996</v>
      </c>
      <c r="G3729" s="240">
        <v>1357.67</v>
      </c>
      <c r="H3729" s="240">
        <v>5.069</v>
      </c>
      <c r="I3729" s="240">
        <v>-12.045</v>
      </c>
      <c r="J3729" s="240">
        <v>1.7000000000000001E-2</v>
      </c>
    </row>
    <row r="3730" spans="2:10">
      <c r="B3730" s="240" t="s">
        <v>86</v>
      </c>
      <c r="C3730" s="240">
        <v>777</v>
      </c>
      <c r="D3730" s="240" t="s">
        <v>136</v>
      </c>
      <c r="E3730" s="240">
        <v>-6.42</v>
      </c>
      <c r="F3730" s="240">
        <v>1.02</v>
      </c>
      <c r="G3730" s="240">
        <v>1120.33</v>
      </c>
      <c r="H3730" s="240">
        <v>-6.01</v>
      </c>
      <c r="I3730" s="240">
        <v>-11.096</v>
      </c>
      <c r="J3730" s="240">
        <v>0.01</v>
      </c>
    </row>
    <row r="3731" spans="2:10">
      <c r="B3731" s="240" t="s">
        <v>86</v>
      </c>
      <c r="C3731" s="240">
        <v>777</v>
      </c>
      <c r="D3731" s="240" t="s">
        <v>137</v>
      </c>
      <c r="E3731" s="240">
        <v>-7.6</v>
      </c>
      <c r="F3731" s="240">
        <v>-4.6500000000000004</v>
      </c>
      <c r="G3731" s="240">
        <v>1362.63</v>
      </c>
      <c r="H3731" s="240">
        <v>6.0659999999999998</v>
      </c>
      <c r="I3731" s="240">
        <v>-12.997999999999999</v>
      </c>
      <c r="J3731" s="240">
        <v>2.5000000000000001E-2</v>
      </c>
    </row>
    <row r="3732" spans="2:10">
      <c r="B3732" s="240" t="s">
        <v>86</v>
      </c>
      <c r="C3732" s="240">
        <v>777</v>
      </c>
      <c r="D3732" s="240" t="s">
        <v>138</v>
      </c>
      <c r="E3732" s="240">
        <v>-5.8</v>
      </c>
      <c r="F3732" s="240">
        <v>1.57</v>
      </c>
      <c r="G3732" s="240">
        <v>1115.3699999999999</v>
      </c>
      <c r="H3732" s="240">
        <v>-7.0060000000000002</v>
      </c>
      <c r="I3732" s="240">
        <v>-10.143000000000001</v>
      </c>
      <c r="J3732" s="240">
        <v>3.0000000000000001E-3</v>
      </c>
    </row>
    <row r="3733" spans="2:10">
      <c r="B3733" s="240" t="s">
        <v>86</v>
      </c>
      <c r="C3733" s="240">
        <v>777</v>
      </c>
      <c r="D3733" s="240" t="s">
        <v>139</v>
      </c>
      <c r="E3733" s="240">
        <v>-4.79</v>
      </c>
      <c r="F3733" s="240">
        <v>-11.75</v>
      </c>
      <c r="G3733" s="240">
        <v>1747.07</v>
      </c>
      <c r="H3733" s="240">
        <v>21.238</v>
      </c>
      <c r="I3733" s="240">
        <v>-8.4710000000000001</v>
      </c>
      <c r="J3733" s="240">
        <v>5.3999999999999999E-2</v>
      </c>
    </row>
    <row r="3734" spans="2:10">
      <c r="B3734" s="240" t="s">
        <v>86</v>
      </c>
      <c r="C3734" s="240">
        <v>777</v>
      </c>
      <c r="D3734" s="240" t="s">
        <v>140</v>
      </c>
      <c r="E3734" s="240">
        <v>0.8</v>
      </c>
      <c r="F3734" s="240">
        <v>-10.41</v>
      </c>
      <c r="G3734" s="240">
        <v>1818.18</v>
      </c>
      <c r="H3734" s="240">
        <v>18.966999999999999</v>
      </c>
      <c r="I3734" s="240">
        <v>0.37</v>
      </c>
      <c r="J3734" s="240">
        <v>0.04</v>
      </c>
    </row>
    <row r="3735" spans="2:10">
      <c r="B3735" s="240" t="s">
        <v>86</v>
      </c>
      <c r="C3735" s="240">
        <v>777</v>
      </c>
      <c r="D3735" s="240" t="s">
        <v>141</v>
      </c>
      <c r="E3735" s="240">
        <v>-3.69</v>
      </c>
      <c r="F3735" s="240">
        <v>-10.78</v>
      </c>
      <c r="G3735" s="240">
        <v>1738.21</v>
      </c>
      <c r="H3735" s="240">
        <v>19.47</v>
      </c>
      <c r="I3735" s="240">
        <v>-6.7809999999999997</v>
      </c>
      <c r="J3735" s="240">
        <v>0.04</v>
      </c>
    </row>
    <row r="3736" spans="2:10">
      <c r="B3736" s="240" t="s">
        <v>86</v>
      </c>
      <c r="C3736" s="240">
        <v>777</v>
      </c>
      <c r="D3736" s="240" t="s">
        <v>142</v>
      </c>
      <c r="E3736" s="240">
        <v>-0.3</v>
      </c>
      <c r="F3736" s="240">
        <v>-11.37</v>
      </c>
      <c r="G3736" s="240">
        <v>1827.03</v>
      </c>
      <c r="H3736" s="240">
        <v>20.734999999999999</v>
      </c>
      <c r="I3736" s="240">
        <v>-1.32</v>
      </c>
      <c r="J3736" s="240">
        <v>5.2999999999999999E-2</v>
      </c>
    </row>
    <row r="3737" spans="2:10">
      <c r="B3737" s="240" t="s">
        <v>86</v>
      </c>
      <c r="C3737" s="240">
        <v>777</v>
      </c>
      <c r="D3737" s="240" t="s">
        <v>143</v>
      </c>
      <c r="E3737" s="240">
        <v>-6.86</v>
      </c>
      <c r="F3737" s="240">
        <v>-13.57</v>
      </c>
      <c r="G3737" s="240">
        <v>1763.59</v>
      </c>
      <c r="H3737" s="240">
        <v>24.561</v>
      </c>
      <c r="I3737" s="240">
        <v>-11.648</v>
      </c>
      <c r="J3737" s="240">
        <v>7.9000000000000001E-2</v>
      </c>
    </row>
    <row r="3738" spans="2:10">
      <c r="B3738" s="240" t="s">
        <v>86</v>
      </c>
      <c r="C3738" s="240">
        <v>777</v>
      </c>
      <c r="D3738" s="240" t="s">
        <v>144</v>
      </c>
      <c r="E3738" s="240">
        <v>-1.27</v>
      </c>
      <c r="F3738" s="240">
        <v>-12.23</v>
      </c>
      <c r="G3738" s="240">
        <v>1834.7</v>
      </c>
      <c r="H3738" s="240">
        <v>22.29</v>
      </c>
      <c r="I3738" s="240">
        <v>-2.8069999999999999</v>
      </c>
      <c r="J3738" s="240">
        <v>6.5000000000000002E-2</v>
      </c>
    </row>
    <row r="3739" spans="2:10">
      <c r="B3739" s="240" t="s">
        <v>86</v>
      </c>
      <c r="C3739" s="240">
        <v>777</v>
      </c>
      <c r="D3739" s="240" t="s">
        <v>145</v>
      </c>
      <c r="E3739" s="240">
        <v>-5.76</v>
      </c>
      <c r="F3739" s="240">
        <v>-12.6</v>
      </c>
      <c r="G3739" s="240">
        <v>1754.73</v>
      </c>
      <c r="H3739" s="240">
        <v>22.792999999999999</v>
      </c>
      <c r="I3739" s="240">
        <v>-9.9580000000000002</v>
      </c>
      <c r="J3739" s="240">
        <v>6.5000000000000002E-2</v>
      </c>
    </row>
    <row r="3740" spans="2:10">
      <c r="B3740" s="240" t="s">
        <v>86</v>
      </c>
      <c r="C3740" s="240">
        <v>777</v>
      </c>
      <c r="D3740" s="240" t="s">
        <v>146</v>
      </c>
      <c r="E3740" s="240">
        <v>-2.37</v>
      </c>
      <c r="F3740" s="240">
        <v>-13.2</v>
      </c>
      <c r="G3740" s="240">
        <v>1843.56</v>
      </c>
      <c r="H3740" s="240">
        <v>24.058</v>
      </c>
      <c r="I3740" s="240">
        <v>-4.4969999999999999</v>
      </c>
      <c r="J3740" s="240">
        <v>7.8E-2</v>
      </c>
    </row>
    <row r="3741" spans="2:10">
      <c r="B3741" s="240" t="s">
        <v>86</v>
      </c>
      <c r="C3741" s="240">
        <v>777</v>
      </c>
      <c r="D3741" s="240" t="s">
        <v>147</v>
      </c>
      <c r="E3741" s="240">
        <v>-4.5199999999999996</v>
      </c>
      <c r="F3741" s="240">
        <v>-4.7</v>
      </c>
      <c r="G3741" s="240">
        <v>2033.25</v>
      </c>
      <c r="H3741" s="240">
        <v>3.7440000000000002</v>
      </c>
      <c r="I3741" s="240">
        <v>-8.3119999999999994</v>
      </c>
      <c r="J3741" s="240">
        <v>5.3999999999999999E-2</v>
      </c>
    </row>
    <row r="3742" spans="2:10">
      <c r="B3742" s="240" t="s">
        <v>86</v>
      </c>
      <c r="C3742" s="240">
        <v>777</v>
      </c>
      <c r="D3742" s="240" t="s">
        <v>148</v>
      </c>
      <c r="E3742" s="240">
        <v>1.29</v>
      </c>
      <c r="F3742" s="240">
        <v>-4.29</v>
      </c>
      <c r="G3742" s="240">
        <v>2113.5500000000002</v>
      </c>
      <c r="H3742" s="240">
        <v>3.1480000000000001</v>
      </c>
      <c r="I3742" s="240">
        <v>0.73599999999999999</v>
      </c>
      <c r="J3742" s="240">
        <v>5.2999999999999999E-2</v>
      </c>
    </row>
    <row r="3743" spans="2:10">
      <c r="B3743" s="240" t="s">
        <v>86</v>
      </c>
      <c r="C3743" s="240">
        <v>777</v>
      </c>
      <c r="D3743" s="240" t="s">
        <v>149</v>
      </c>
      <c r="E3743" s="240">
        <v>-2.4300000000000002</v>
      </c>
      <c r="F3743" s="240">
        <v>-8.5500000000000007</v>
      </c>
      <c r="G3743" s="240">
        <v>2185.52</v>
      </c>
      <c r="H3743" s="240">
        <v>11.581</v>
      </c>
      <c r="I3743" s="240">
        <v>-5.0709999999999997</v>
      </c>
      <c r="J3743" s="240">
        <v>6.3E-2</v>
      </c>
    </row>
    <row r="3744" spans="2:10">
      <c r="B3744" s="240" t="s">
        <v>86</v>
      </c>
      <c r="C3744" s="240">
        <v>777</v>
      </c>
      <c r="D3744" s="240" t="s">
        <v>150</v>
      </c>
      <c r="E3744" s="240">
        <v>-0.8</v>
      </c>
      <c r="F3744" s="240">
        <v>-0.44</v>
      </c>
      <c r="G3744" s="240">
        <v>1961.27</v>
      </c>
      <c r="H3744" s="240">
        <v>-4.6890000000000001</v>
      </c>
      <c r="I3744" s="240">
        <v>-2.504</v>
      </c>
      <c r="J3744" s="240">
        <v>4.2999999999999997E-2</v>
      </c>
    </row>
    <row r="3745" spans="2:10">
      <c r="B3745" s="240" t="s">
        <v>86</v>
      </c>
      <c r="C3745" s="240">
        <v>777</v>
      </c>
      <c r="D3745" s="240" t="s">
        <v>151</v>
      </c>
      <c r="E3745" s="240">
        <v>10.93</v>
      </c>
      <c r="F3745" s="240">
        <v>5.03</v>
      </c>
      <c r="G3745" s="240">
        <v>1602.71</v>
      </c>
      <c r="H3745" s="240">
        <v>15.631</v>
      </c>
      <c r="I3745" s="240">
        <v>16.25</v>
      </c>
      <c r="J3745" s="240">
        <v>0.1</v>
      </c>
    </row>
    <row r="3746" spans="2:10">
      <c r="B3746" s="240" t="s">
        <v>86</v>
      </c>
      <c r="C3746" s="240">
        <v>777</v>
      </c>
      <c r="D3746" s="240" t="s">
        <v>152</v>
      </c>
      <c r="E3746" s="240">
        <v>-13.03</v>
      </c>
      <c r="F3746" s="240">
        <v>-10.09</v>
      </c>
      <c r="G3746" s="240">
        <v>1171.3800000000001</v>
      </c>
      <c r="H3746" s="240">
        <v>-12.355</v>
      </c>
      <c r="I3746" s="240">
        <v>-21.187999999999999</v>
      </c>
      <c r="J3746" s="240">
        <v>-0.03</v>
      </c>
    </row>
    <row r="3747" spans="2:10">
      <c r="B3747" s="240" t="s">
        <v>86</v>
      </c>
      <c r="C3747" s="240">
        <v>777</v>
      </c>
      <c r="D3747" s="240" t="s">
        <v>153</v>
      </c>
      <c r="E3747" s="240">
        <v>8.3000000000000007</v>
      </c>
      <c r="F3747" s="240">
        <v>11.04</v>
      </c>
      <c r="G3747" s="240">
        <v>1756.82</v>
      </c>
      <c r="H3747" s="240">
        <v>27.678000000000001</v>
      </c>
      <c r="I3747" s="240">
        <v>12.058999999999999</v>
      </c>
      <c r="J3747" s="240">
        <v>0.108</v>
      </c>
    </row>
    <row r="3748" spans="2:10">
      <c r="B3748" s="240" t="s">
        <v>86</v>
      </c>
      <c r="C3748" s="240">
        <v>777</v>
      </c>
      <c r="D3748" s="240" t="s">
        <v>154</v>
      </c>
      <c r="E3748" s="240">
        <v>-10.4</v>
      </c>
      <c r="F3748" s="240">
        <v>-16.11</v>
      </c>
      <c r="G3748" s="240">
        <v>1017.27</v>
      </c>
      <c r="H3748" s="240">
        <v>-24.402000000000001</v>
      </c>
      <c r="I3748" s="240">
        <v>-16.997</v>
      </c>
      <c r="J3748" s="240">
        <v>-3.6999999999999998E-2</v>
      </c>
    </row>
    <row r="3749" spans="2:10">
      <c r="B3749" s="240" t="s">
        <v>86</v>
      </c>
      <c r="C3749" s="240">
        <v>777</v>
      </c>
      <c r="D3749" s="240" t="s">
        <v>155</v>
      </c>
      <c r="E3749" s="240">
        <v>24.94</v>
      </c>
      <c r="F3749" s="240">
        <v>16.100000000000001</v>
      </c>
      <c r="G3749" s="240">
        <v>1796.35</v>
      </c>
      <c r="H3749" s="240">
        <v>35.935000000000002</v>
      </c>
      <c r="I3749" s="240">
        <v>38.118000000000002</v>
      </c>
      <c r="J3749" s="240">
        <v>0.19800000000000001</v>
      </c>
    </row>
    <row r="3750" spans="2:10">
      <c r="B3750" s="240" t="s">
        <v>86</v>
      </c>
      <c r="C3750" s="240">
        <v>777</v>
      </c>
      <c r="D3750" s="240" t="s">
        <v>156</v>
      </c>
      <c r="E3750" s="240">
        <v>-27.04</v>
      </c>
      <c r="F3750" s="240">
        <v>-21.17</v>
      </c>
      <c r="G3750" s="240">
        <v>977.74</v>
      </c>
      <c r="H3750" s="240">
        <v>-32.659999999999997</v>
      </c>
      <c r="I3750" s="240">
        <v>-43.055999999999997</v>
      </c>
      <c r="J3750" s="240">
        <v>-0.128</v>
      </c>
    </row>
    <row r="3751" spans="2:10">
      <c r="B3751" s="240" t="s">
        <v>86</v>
      </c>
      <c r="C3751" s="240">
        <v>777</v>
      </c>
      <c r="D3751" s="240" t="s">
        <v>157</v>
      </c>
      <c r="E3751" s="240">
        <v>17.63</v>
      </c>
      <c r="F3751" s="240">
        <v>30.07</v>
      </c>
      <c r="G3751" s="240">
        <v>2087.9699999999998</v>
      </c>
      <c r="H3751" s="240">
        <v>63.500999999999998</v>
      </c>
      <c r="I3751" s="240">
        <v>26.486999999999998</v>
      </c>
      <c r="J3751" s="240">
        <v>0.21199999999999999</v>
      </c>
    </row>
    <row r="3752" spans="2:10">
      <c r="B3752" s="240" t="s">
        <v>86</v>
      </c>
      <c r="C3752" s="240">
        <v>777</v>
      </c>
      <c r="D3752" s="240" t="s">
        <v>158</v>
      </c>
      <c r="E3752" s="240">
        <v>-19.73</v>
      </c>
      <c r="F3752" s="240">
        <v>-35.130000000000003</v>
      </c>
      <c r="G3752" s="240">
        <v>686.12</v>
      </c>
      <c r="H3752" s="240">
        <v>-60.225000000000001</v>
      </c>
      <c r="I3752" s="240">
        <v>-31.425000000000001</v>
      </c>
      <c r="J3752" s="240">
        <v>-0.14199999999999999</v>
      </c>
    </row>
    <row r="3753" spans="2:10">
      <c r="B3753" s="240" t="s">
        <v>86</v>
      </c>
      <c r="C3753" s="240">
        <v>782</v>
      </c>
      <c r="D3753" s="240" t="s">
        <v>87</v>
      </c>
      <c r="E3753" s="240">
        <v>-26.07</v>
      </c>
      <c r="F3753" s="240">
        <v>0.5</v>
      </c>
      <c r="G3753" s="240">
        <v>63.01</v>
      </c>
      <c r="H3753" s="240">
        <v>-0.27500000000000002</v>
      </c>
      <c r="I3753" s="240">
        <v>-41.283999999999999</v>
      </c>
      <c r="J3753" s="240">
        <v>2.3E-2</v>
      </c>
    </row>
    <row r="3754" spans="2:10">
      <c r="B3754" s="240" t="s">
        <v>86</v>
      </c>
      <c r="C3754" s="240">
        <v>782</v>
      </c>
      <c r="D3754" s="240" t="s">
        <v>88</v>
      </c>
      <c r="E3754" s="240">
        <v>-3.17</v>
      </c>
      <c r="F3754" s="240">
        <v>-2.97</v>
      </c>
      <c r="G3754" s="240">
        <v>433.86</v>
      </c>
      <c r="H3754" s="240">
        <v>6.2279999999999998</v>
      </c>
      <c r="I3754" s="240">
        <v>-4.931</v>
      </c>
      <c r="J3754" s="240">
        <v>1.2E-2</v>
      </c>
    </row>
    <row r="3755" spans="2:10">
      <c r="B3755" s="240" t="s">
        <v>86</v>
      </c>
      <c r="C3755" s="240">
        <v>782</v>
      </c>
      <c r="D3755" s="240" t="s">
        <v>89</v>
      </c>
      <c r="E3755" s="240">
        <v>-15.72</v>
      </c>
      <c r="F3755" s="240">
        <v>0.7</v>
      </c>
      <c r="G3755" s="240">
        <v>36.99</v>
      </c>
      <c r="H3755" s="240">
        <v>-0.77</v>
      </c>
      <c r="I3755" s="240">
        <v>-25.443000000000001</v>
      </c>
      <c r="J3755" s="240">
        <v>-2.1000000000000001E-2</v>
      </c>
    </row>
    <row r="3756" spans="2:10">
      <c r="B3756" s="240" t="s">
        <v>86</v>
      </c>
      <c r="C3756" s="240">
        <v>782</v>
      </c>
      <c r="D3756" s="240" t="s">
        <v>90</v>
      </c>
      <c r="E3756" s="240">
        <v>-9</v>
      </c>
      <c r="F3756" s="240">
        <v>-3.08</v>
      </c>
      <c r="G3756" s="240">
        <v>448.42</v>
      </c>
      <c r="H3756" s="240">
        <v>6.508</v>
      </c>
      <c r="I3756" s="240">
        <v>-13.863</v>
      </c>
      <c r="J3756" s="240">
        <v>3.6999999999999998E-2</v>
      </c>
    </row>
    <row r="3757" spans="2:10">
      <c r="B3757" s="240" t="s">
        <v>86</v>
      </c>
      <c r="C3757" s="240">
        <v>782</v>
      </c>
      <c r="D3757" s="240" t="s">
        <v>12</v>
      </c>
      <c r="E3757" s="240">
        <v>-15411.91</v>
      </c>
      <c r="F3757" s="240">
        <v>310.56</v>
      </c>
      <c r="G3757" s="240">
        <v>31376.46</v>
      </c>
      <c r="H3757" s="240">
        <v>-231.58</v>
      </c>
      <c r="I3757" s="240">
        <v>-24430.901999999998</v>
      </c>
      <c r="J3757" s="240">
        <v>4.6230000000000002</v>
      </c>
    </row>
    <row r="3758" spans="2:10">
      <c r="B3758" s="240" t="s">
        <v>86</v>
      </c>
      <c r="C3758" s="240">
        <v>782</v>
      </c>
      <c r="D3758" s="240" t="s">
        <v>13</v>
      </c>
      <c r="E3758" s="240">
        <v>-1726.51</v>
      </c>
      <c r="F3758" s="240">
        <v>-2329.23</v>
      </c>
      <c r="G3758" s="240">
        <v>241082.8</v>
      </c>
      <c r="H3758" s="240">
        <v>4614.7460000000001</v>
      </c>
      <c r="I3758" s="240">
        <v>-2701.1509999999998</v>
      </c>
      <c r="J3758" s="240">
        <v>6.1420000000000003</v>
      </c>
    </row>
    <row r="3759" spans="2:10">
      <c r="B3759" s="240" t="s">
        <v>86</v>
      </c>
      <c r="C3759" s="240">
        <v>782</v>
      </c>
      <c r="D3759" s="240" t="s">
        <v>14</v>
      </c>
      <c r="E3759" s="240">
        <v>2058.06</v>
      </c>
      <c r="F3759" s="240">
        <v>49.3</v>
      </c>
      <c r="G3759" s="240">
        <v>-3959.06</v>
      </c>
      <c r="H3759" s="240">
        <v>-108.90900000000001</v>
      </c>
      <c r="I3759" s="240">
        <v>3150.1370000000002</v>
      </c>
      <c r="J3759" s="240">
        <v>-8.8390000000000004</v>
      </c>
    </row>
    <row r="3760" spans="2:10">
      <c r="B3760" s="240" t="s">
        <v>86</v>
      </c>
      <c r="C3760" s="240">
        <v>782</v>
      </c>
      <c r="D3760" s="240" t="s">
        <v>91</v>
      </c>
      <c r="E3760" s="240">
        <v>24.05</v>
      </c>
      <c r="F3760" s="240">
        <v>0.74</v>
      </c>
      <c r="G3760" s="240">
        <v>62.38</v>
      </c>
      <c r="H3760" s="240">
        <v>1.1459999999999999</v>
      </c>
      <c r="I3760" s="240">
        <v>37.725000000000001</v>
      </c>
      <c r="J3760" s="240">
        <v>4.7E-2</v>
      </c>
    </row>
    <row r="3761" spans="2:10">
      <c r="B3761" s="240" t="s">
        <v>86</v>
      </c>
      <c r="C3761" s="240">
        <v>782</v>
      </c>
      <c r="D3761" s="240" t="s">
        <v>92</v>
      </c>
      <c r="E3761" s="240">
        <v>13.79</v>
      </c>
      <c r="F3761" s="240">
        <v>4.08</v>
      </c>
      <c r="G3761" s="240">
        <v>339.96</v>
      </c>
      <c r="H3761" s="240">
        <v>7.4989999999999997</v>
      </c>
      <c r="I3761" s="240">
        <v>21.186</v>
      </c>
      <c r="J3761" s="240">
        <v>5.8000000000000003E-2</v>
      </c>
    </row>
    <row r="3762" spans="2:10">
      <c r="B3762" s="240" t="s">
        <v>86</v>
      </c>
      <c r="C3762" s="240">
        <v>782</v>
      </c>
      <c r="D3762" s="240" t="s">
        <v>93</v>
      </c>
      <c r="E3762" s="240">
        <v>62.54</v>
      </c>
      <c r="F3762" s="240">
        <v>1.88</v>
      </c>
      <c r="G3762" s="240">
        <v>144.08000000000001</v>
      </c>
      <c r="H3762" s="240">
        <v>2.956</v>
      </c>
      <c r="I3762" s="240">
        <v>97.965999999999994</v>
      </c>
      <c r="J3762" s="240">
        <v>0.121</v>
      </c>
    </row>
    <row r="3763" spans="2:10">
      <c r="B3763" s="240" t="s">
        <v>86</v>
      </c>
      <c r="C3763" s="240">
        <v>782</v>
      </c>
      <c r="D3763" s="240" t="s">
        <v>94</v>
      </c>
      <c r="E3763" s="240">
        <v>33.68</v>
      </c>
      <c r="F3763" s="240">
        <v>9.93</v>
      </c>
      <c r="G3763" s="240">
        <v>687.81</v>
      </c>
      <c r="H3763" s="240">
        <v>17.911000000000001</v>
      </c>
      <c r="I3763" s="240">
        <v>51.747</v>
      </c>
      <c r="J3763" s="240">
        <v>0.14000000000000001</v>
      </c>
    </row>
    <row r="3764" spans="2:10">
      <c r="B3764" s="240" t="s">
        <v>86</v>
      </c>
      <c r="C3764" s="240">
        <v>782</v>
      </c>
      <c r="D3764" s="240" t="s">
        <v>95</v>
      </c>
      <c r="E3764" s="240">
        <v>-4.9400000000000004</v>
      </c>
      <c r="F3764" s="240">
        <v>-0.53</v>
      </c>
      <c r="G3764" s="240">
        <v>1617.23</v>
      </c>
      <c r="H3764" s="240">
        <v>-0.22800000000000001</v>
      </c>
      <c r="I3764" s="240">
        <v>-8.9730000000000008</v>
      </c>
      <c r="J3764" s="240">
        <v>3.5000000000000003E-2</v>
      </c>
    </row>
    <row r="3765" spans="2:10">
      <c r="B3765" s="240" t="s">
        <v>86</v>
      </c>
      <c r="C3765" s="240">
        <v>782</v>
      </c>
      <c r="D3765" s="240" t="s">
        <v>96</v>
      </c>
      <c r="E3765" s="240">
        <v>-4.9400000000000004</v>
      </c>
      <c r="F3765" s="240">
        <v>-0.53</v>
      </c>
      <c r="G3765" s="240">
        <v>1617.23</v>
      </c>
      <c r="H3765" s="240">
        <v>-0.22800000000000001</v>
      </c>
      <c r="I3765" s="240">
        <v>-8.9730000000000008</v>
      </c>
      <c r="J3765" s="240">
        <v>3.5000000000000003E-2</v>
      </c>
    </row>
    <row r="3766" spans="2:10">
      <c r="B3766" s="240" t="s">
        <v>86</v>
      </c>
      <c r="C3766" s="240">
        <v>782</v>
      </c>
      <c r="D3766" s="240" t="s">
        <v>97</v>
      </c>
      <c r="E3766" s="240">
        <v>-5.24</v>
      </c>
      <c r="F3766" s="240">
        <v>0.1</v>
      </c>
      <c r="G3766" s="240">
        <v>9.44</v>
      </c>
      <c r="H3766" s="240">
        <v>-8.3000000000000004E-2</v>
      </c>
      <c r="I3766" s="240">
        <v>-8.2560000000000002</v>
      </c>
      <c r="J3766" s="240">
        <v>0</v>
      </c>
    </row>
    <row r="3767" spans="2:10">
      <c r="B3767" s="240" t="s">
        <v>86</v>
      </c>
      <c r="C3767" s="240">
        <v>782</v>
      </c>
      <c r="D3767" s="240" t="s">
        <v>98</v>
      </c>
      <c r="E3767" s="240">
        <v>-1.57</v>
      </c>
      <c r="F3767" s="240">
        <v>-0.93</v>
      </c>
      <c r="G3767" s="240">
        <v>79.45</v>
      </c>
      <c r="H3767" s="240">
        <v>1.7490000000000001</v>
      </c>
      <c r="I3767" s="240">
        <v>-2.4180000000000001</v>
      </c>
      <c r="J3767" s="240">
        <v>6.0000000000000001E-3</v>
      </c>
    </row>
    <row r="3768" spans="2:10">
      <c r="B3768" s="240" t="s">
        <v>86</v>
      </c>
      <c r="C3768" s="240">
        <v>782</v>
      </c>
      <c r="D3768" s="240" t="s">
        <v>99</v>
      </c>
      <c r="E3768" s="240">
        <v>-37.19</v>
      </c>
      <c r="F3768" s="240">
        <v>-0.82</v>
      </c>
      <c r="G3768" s="240">
        <v>1819.85</v>
      </c>
      <c r="H3768" s="240">
        <v>1.2829999999999999</v>
      </c>
      <c r="I3768" s="240">
        <v>-59.991999999999997</v>
      </c>
      <c r="J3768" s="240">
        <v>6.2E-2</v>
      </c>
    </row>
    <row r="3769" spans="2:10">
      <c r="B3769" s="240" t="s">
        <v>86</v>
      </c>
      <c r="C3769" s="240">
        <v>782</v>
      </c>
      <c r="D3769" s="240" t="s">
        <v>100</v>
      </c>
      <c r="E3769" s="240">
        <v>-35.29</v>
      </c>
      <c r="F3769" s="240">
        <v>0.97</v>
      </c>
      <c r="G3769" s="240">
        <v>1559.53</v>
      </c>
      <c r="H3769" s="240">
        <v>-2.4540000000000002</v>
      </c>
      <c r="I3769" s="240">
        <v>-57.033999999999999</v>
      </c>
      <c r="J3769" s="240">
        <v>5.5E-2</v>
      </c>
    </row>
    <row r="3770" spans="2:10">
      <c r="B3770" s="240" t="s">
        <v>86</v>
      </c>
      <c r="C3770" s="240">
        <v>782</v>
      </c>
      <c r="D3770" s="240" t="s">
        <v>101</v>
      </c>
      <c r="E3770" s="240">
        <v>-38.94</v>
      </c>
      <c r="F3770" s="240">
        <v>-0.85</v>
      </c>
      <c r="G3770" s="240">
        <v>1824.21</v>
      </c>
      <c r="H3770" s="240">
        <v>1.367</v>
      </c>
      <c r="I3770" s="240">
        <v>-62.671999999999997</v>
      </c>
      <c r="J3770" s="240">
        <v>7.0000000000000007E-2</v>
      </c>
    </row>
    <row r="3771" spans="2:10">
      <c r="B3771" s="240" t="s">
        <v>86</v>
      </c>
      <c r="C3771" s="240">
        <v>782</v>
      </c>
      <c r="D3771" s="240" t="s">
        <v>102</v>
      </c>
      <c r="E3771" s="240">
        <v>-33.54</v>
      </c>
      <c r="F3771" s="240">
        <v>1</v>
      </c>
      <c r="G3771" s="240">
        <v>1555.16</v>
      </c>
      <c r="H3771" s="240">
        <v>-2.5379999999999998</v>
      </c>
      <c r="I3771" s="240">
        <v>-54.353999999999999</v>
      </c>
      <c r="J3771" s="240">
        <v>4.8000000000000001E-2</v>
      </c>
    </row>
    <row r="3772" spans="2:10">
      <c r="B3772" s="240" t="s">
        <v>86</v>
      </c>
      <c r="C3772" s="240">
        <v>782</v>
      </c>
      <c r="D3772" s="240" t="s">
        <v>103</v>
      </c>
      <c r="E3772" s="240">
        <v>-26.84</v>
      </c>
      <c r="F3772" s="240">
        <v>-0.62</v>
      </c>
      <c r="G3772" s="240">
        <v>1793.82</v>
      </c>
      <c r="H3772" s="240">
        <v>0.78700000000000003</v>
      </c>
      <c r="I3772" s="240">
        <v>-44.151000000000003</v>
      </c>
      <c r="J3772" s="240">
        <v>1.7999999999999999E-2</v>
      </c>
    </row>
    <row r="3773" spans="2:10">
      <c r="B3773" s="240" t="s">
        <v>86</v>
      </c>
      <c r="C3773" s="240">
        <v>782</v>
      </c>
      <c r="D3773" s="240" t="s">
        <v>104</v>
      </c>
      <c r="E3773" s="240">
        <v>-24.94</v>
      </c>
      <c r="F3773" s="240">
        <v>1.1599999999999999</v>
      </c>
      <c r="G3773" s="240">
        <v>1533.51</v>
      </c>
      <c r="H3773" s="240">
        <v>-2.95</v>
      </c>
      <c r="I3773" s="240">
        <v>-41.192</v>
      </c>
      <c r="J3773" s="240">
        <v>1.0999999999999999E-2</v>
      </c>
    </row>
    <row r="3774" spans="2:10">
      <c r="B3774" s="240" t="s">
        <v>86</v>
      </c>
      <c r="C3774" s="240">
        <v>782</v>
      </c>
      <c r="D3774" s="240" t="s">
        <v>105</v>
      </c>
      <c r="E3774" s="240">
        <v>-28.59</v>
      </c>
      <c r="F3774" s="240">
        <v>-0.66</v>
      </c>
      <c r="G3774" s="240">
        <v>1798.19</v>
      </c>
      <c r="H3774" s="240">
        <v>0.871</v>
      </c>
      <c r="I3774" s="240">
        <v>-46.831000000000003</v>
      </c>
      <c r="J3774" s="240">
        <v>2.5000000000000001E-2</v>
      </c>
    </row>
    <row r="3775" spans="2:10">
      <c r="B3775" s="240" t="s">
        <v>86</v>
      </c>
      <c r="C3775" s="240">
        <v>782</v>
      </c>
      <c r="D3775" s="240" t="s">
        <v>106</v>
      </c>
      <c r="E3775" s="240">
        <v>-23.19</v>
      </c>
      <c r="F3775" s="240">
        <v>1.19</v>
      </c>
      <c r="G3775" s="240">
        <v>1529.14</v>
      </c>
      <c r="H3775" s="240">
        <v>-3.0339999999999998</v>
      </c>
      <c r="I3775" s="240">
        <v>-38.512999999999998</v>
      </c>
      <c r="J3775" s="240">
        <v>3.0000000000000001E-3</v>
      </c>
    </row>
    <row r="3776" spans="2:10">
      <c r="B3776" s="240" t="s">
        <v>86</v>
      </c>
      <c r="C3776" s="240">
        <v>782</v>
      </c>
      <c r="D3776" s="240" t="s">
        <v>107</v>
      </c>
      <c r="E3776" s="240">
        <v>25.42</v>
      </c>
      <c r="F3776" s="240">
        <v>-2.0299999999999998</v>
      </c>
      <c r="G3776" s="240">
        <v>1674.94</v>
      </c>
      <c r="H3776" s="240">
        <v>1.998</v>
      </c>
      <c r="I3776" s="240">
        <v>39.087000000000003</v>
      </c>
      <c r="J3776" s="240">
        <v>1.4999999999999999E-2</v>
      </c>
    </row>
    <row r="3777" spans="2:10">
      <c r="B3777" s="240" t="s">
        <v>86</v>
      </c>
      <c r="C3777" s="240">
        <v>782</v>
      </c>
      <c r="D3777" s="240" t="s">
        <v>108</v>
      </c>
      <c r="E3777" s="240">
        <v>27.32</v>
      </c>
      <c r="F3777" s="240">
        <v>-0.25</v>
      </c>
      <c r="G3777" s="240">
        <v>1414.62</v>
      </c>
      <c r="H3777" s="240">
        <v>-1.7390000000000001</v>
      </c>
      <c r="I3777" s="240">
        <v>42.045999999999999</v>
      </c>
      <c r="J3777" s="240">
        <v>8.0000000000000002E-3</v>
      </c>
    </row>
    <row r="3778" spans="2:10">
      <c r="B3778" s="240" t="s">
        <v>86</v>
      </c>
      <c r="C3778" s="240">
        <v>782</v>
      </c>
      <c r="D3778" s="240" t="s">
        <v>109</v>
      </c>
      <c r="E3778" s="240">
        <v>23.67</v>
      </c>
      <c r="F3778" s="240">
        <v>-2.06</v>
      </c>
      <c r="G3778" s="240">
        <v>1679.31</v>
      </c>
      <c r="H3778" s="240">
        <v>2.0819999999999999</v>
      </c>
      <c r="I3778" s="240">
        <v>36.408000000000001</v>
      </c>
      <c r="J3778" s="240">
        <v>2.3E-2</v>
      </c>
    </row>
    <row r="3779" spans="2:10">
      <c r="B3779" s="240" t="s">
        <v>86</v>
      </c>
      <c r="C3779" s="240">
        <v>782</v>
      </c>
      <c r="D3779" s="240" t="s">
        <v>110</v>
      </c>
      <c r="E3779" s="240">
        <v>29.07</v>
      </c>
      <c r="F3779" s="240">
        <v>-0.21</v>
      </c>
      <c r="G3779" s="240">
        <v>1410.26</v>
      </c>
      <c r="H3779" s="240">
        <v>-1.823</v>
      </c>
      <c r="I3779" s="240">
        <v>44.725999999999999</v>
      </c>
      <c r="J3779" s="240">
        <v>1E-3</v>
      </c>
    </row>
    <row r="3780" spans="2:10">
      <c r="B3780" s="240" t="s">
        <v>86</v>
      </c>
      <c r="C3780" s="240">
        <v>782</v>
      </c>
      <c r="D3780" s="240" t="s">
        <v>111</v>
      </c>
      <c r="E3780" s="240">
        <v>15.07</v>
      </c>
      <c r="F3780" s="240">
        <v>-2.2200000000000002</v>
      </c>
      <c r="G3780" s="240">
        <v>1700.96</v>
      </c>
      <c r="H3780" s="240">
        <v>2.4929999999999999</v>
      </c>
      <c r="I3780" s="240">
        <v>23.245999999999999</v>
      </c>
      <c r="J3780" s="240">
        <v>5.8999999999999997E-2</v>
      </c>
    </row>
    <row r="3781" spans="2:10">
      <c r="B3781" s="240" t="s">
        <v>86</v>
      </c>
      <c r="C3781" s="240">
        <v>782</v>
      </c>
      <c r="D3781" s="240" t="s">
        <v>112</v>
      </c>
      <c r="E3781" s="240">
        <v>16.97</v>
      </c>
      <c r="F3781" s="240">
        <v>-0.44</v>
      </c>
      <c r="G3781" s="240">
        <v>1440.65</v>
      </c>
      <c r="H3781" s="240">
        <v>-1.244</v>
      </c>
      <c r="I3781" s="240">
        <v>26.204999999999998</v>
      </c>
      <c r="J3781" s="240">
        <v>5.2999999999999999E-2</v>
      </c>
    </row>
    <row r="3782" spans="2:10">
      <c r="B3782" s="240" t="s">
        <v>86</v>
      </c>
      <c r="C3782" s="240">
        <v>782</v>
      </c>
      <c r="D3782" s="240" t="s">
        <v>113</v>
      </c>
      <c r="E3782" s="240">
        <v>13.32</v>
      </c>
      <c r="F3782" s="240">
        <v>-2.2599999999999998</v>
      </c>
      <c r="G3782" s="240">
        <v>1705.33</v>
      </c>
      <c r="H3782" s="240">
        <v>2.577</v>
      </c>
      <c r="I3782" s="240">
        <v>20.567</v>
      </c>
      <c r="J3782" s="240">
        <v>6.7000000000000004E-2</v>
      </c>
    </row>
    <row r="3783" spans="2:10">
      <c r="B3783" s="240" t="s">
        <v>86</v>
      </c>
      <c r="C3783" s="240">
        <v>782</v>
      </c>
      <c r="D3783" s="240" t="s">
        <v>114</v>
      </c>
      <c r="E3783" s="240">
        <v>18.72</v>
      </c>
      <c r="F3783" s="240">
        <v>-0.41</v>
      </c>
      <c r="G3783" s="240">
        <v>1436.28</v>
      </c>
      <c r="H3783" s="240">
        <v>-1.3280000000000001</v>
      </c>
      <c r="I3783" s="240">
        <v>28.885000000000002</v>
      </c>
      <c r="J3783" s="240">
        <v>4.4999999999999998E-2</v>
      </c>
    </row>
    <row r="3784" spans="2:10">
      <c r="B3784" s="240" t="s">
        <v>86</v>
      </c>
      <c r="C3784" s="240">
        <v>782</v>
      </c>
      <c r="D3784" s="240" t="s">
        <v>115</v>
      </c>
      <c r="E3784" s="240">
        <v>-17.489999999999998</v>
      </c>
      <c r="F3784" s="240">
        <v>-4.29</v>
      </c>
      <c r="G3784" s="240">
        <v>2149.4499999999998</v>
      </c>
      <c r="H3784" s="240">
        <v>7.6669999999999998</v>
      </c>
      <c r="I3784" s="240">
        <v>-28.707000000000001</v>
      </c>
      <c r="J3784" s="240">
        <v>0.06</v>
      </c>
    </row>
    <row r="3785" spans="2:10">
      <c r="B3785" s="240" t="s">
        <v>86</v>
      </c>
      <c r="C3785" s="240">
        <v>782</v>
      </c>
      <c r="D3785" s="240" t="s">
        <v>116</v>
      </c>
      <c r="E3785" s="240">
        <v>-1.85</v>
      </c>
      <c r="F3785" s="240">
        <v>-4.59</v>
      </c>
      <c r="G3785" s="240">
        <v>2111.64</v>
      </c>
      <c r="H3785" s="240">
        <v>7.8319999999999999</v>
      </c>
      <c r="I3785" s="240">
        <v>-3.9369999999999998</v>
      </c>
      <c r="J3785" s="240">
        <v>4.5999999999999999E-2</v>
      </c>
    </row>
    <row r="3786" spans="2:10">
      <c r="B3786" s="240" t="s">
        <v>86</v>
      </c>
      <c r="C3786" s="240">
        <v>782</v>
      </c>
      <c r="D3786" s="240" t="s">
        <v>117</v>
      </c>
      <c r="E3786" s="240">
        <v>-14.38</v>
      </c>
      <c r="F3786" s="240">
        <v>-4.2300000000000004</v>
      </c>
      <c r="G3786" s="240">
        <v>2141.64</v>
      </c>
      <c r="H3786" s="240">
        <v>7.5179999999999998</v>
      </c>
      <c r="I3786" s="240">
        <v>-23.954999999999998</v>
      </c>
      <c r="J3786" s="240">
        <v>4.7E-2</v>
      </c>
    </row>
    <row r="3787" spans="2:10">
      <c r="B3787" s="240" t="s">
        <v>86</v>
      </c>
      <c r="C3787" s="240">
        <v>782</v>
      </c>
      <c r="D3787" s="240" t="s">
        <v>118</v>
      </c>
      <c r="E3787" s="240">
        <v>-4.95</v>
      </c>
      <c r="F3787" s="240">
        <v>-4.6500000000000004</v>
      </c>
      <c r="G3787" s="240">
        <v>2119.4499999999998</v>
      </c>
      <c r="H3787" s="240">
        <v>7.98</v>
      </c>
      <c r="I3787" s="240">
        <v>-8.6890000000000001</v>
      </c>
      <c r="J3787" s="240">
        <v>5.8999999999999997E-2</v>
      </c>
    </row>
    <row r="3788" spans="2:10">
      <c r="B3788" s="240" t="s">
        <v>86</v>
      </c>
      <c r="C3788" s="240">
        <v>782</v>
      </c>
      <c r="D3788" s="240" t="s">
        <v>119</v>
      </c>
      <c r="E3788" s="240">
        <v>-23.32</v>
      </c>
      <c r="F3788" s="240">
        <v>-4.4000000000000004</v>
      </c>
      <c r="G3788" s="240">
        <v>2164</v>
      </c>
      <c r="H3788" s="240">
        <v>7.9470000000000001</v>
      </c>
      <c r="I3788" s="240">
        <v>-37.639000000000003</v>
      </c>
      <c r="J3788" s="240">
        <v>8.5000000000000006E-2</v>
      </c>
    </row>
    <row r="3789" spans="2:10">
      <c r="B3789" s="240" t="s">
        <v>86</v>
      </c>
      <c r="C3789" s="240">
        <v>782</v>
      </c>
      <c r="D3789" s="240" t="s">
        <v>120</v>
      </c>
      <c r="E3789" s="240">
        <v>-7.68</v>
      </c>
      <c r="F3789" s="240">
        <v>-4.7</v>
      </c>
      <c r="G3789" s="240">
        <v>2126.1999999999998</v>
      </c>
      <c r="H3789" s="240">
        <v>8.1120000000000001</v>
      </c>
      <c r="I3789" s="240">
        <v>-12.869</v>
      </c>
      <c r="J3789" s="240">
        <v>7.0999999999999994E-2</v>
      </c>
    </row>
    <row r="3790" spans="2:10">
      <c r="B3790" s="240" t="s">
        <v>86</v>
      </c>
      <c r="C3790" s="240">
        <v>782</v>
      </c>
      <c r="D3790" s="240" t="s">
        <v>121</v>
      </c>
      <c r="E3790" s="240">
        <v>-20.22</v>
      </c>
      <c r="F3790" s="240">
        <v>-4.34</v>
      </c>
      <c r="G3790" s="240">
        <v>2156.1999999999998</v>
      </c>
      <c r="H3790" s="240">
        <v>7.798</v>
      </c>
      <c r="I3790" s="240">
        <v>-32.887</v>
      </c>
      <c r="J3790" s="240">
        <v>7.1999999999999995E-2</v>
      </c>
    </row>
    <row r="3791" spans="2:10">
      <c r="B3791" s="240" t="s">
        <v>86</v>
      </c>
      <c r="C3791" s="240">
        <v>782</v>
      </c>
      <c r="D3791" s="240" t="s">
        <v>122</v>
      </c>
      <c r="E3791" s="240">
        <v>-10.79</v>
      </c>
      <c r="F3791" s="240">
        <v>-4.76</v>
      </c>
      <c r="G3791" s="240">
        <v>2134.0100000000002</v>
      </c>
      <c r="H3791" s="240">
        <v>8.26</v>
      </c>
      <c r="I3791" s="240">
        <v>-17.620999999999999</v>
      </c>
      <c r="J3791" s="240">
        <v>8.4000000000000005E-2</v>
      </c>
    </row>
    <row r="3792" spans="2:10">
      <c r="B3792" s="240" t="s">
        <v>86</v>
      </c>
      <c r="C3792" s="240">
        <v>782</v>
      </c>
      <c r="D3792" s="240" t="s">
        <v>123</v>
      </c>
      <c r="E3792" s="240">
        <v>-8.0299999999999994</v>
      </c>
      <c r="F3792" s="240">
        <v>3.53</v>
      </c>
      <c r="G3792" s="240">
        <v>1122.83</v>
      </c>
      <c r="H3792" s="240">
        <v>-8.2880000000000003</v>
      </c>
      <c r="I3792" s="240">
        <v>-14.009</v>
      </c>
      <c r="J3792" s="240">
        <v>2.4E-2</v>
      </c>
    </row>
    <row r="3793" spans="2:10">
      <c r="B3793" s="240" t="s">
        <v>86</v>
      </c>
      <c r="C3793" s="240">
        <v>782</v>
      </c>
      <c r="D3793" s="240" t="s">
        <v>124</v>
      </c>
      <c r="E3793" s="240">
        <v>7.62</v>
      </c>
      <c r="F3793" s="240">
        <v>3.22</v>
      </c>
      <c r="G3793" s="240">
        <v>1085.02</v>
      </c>
      <c r="H3793" s="240">
        <v>-8.1229999999999993</v>
      </c>
      <c r="I3793" s="240">
        <v>10.760999999999999</v>
      </c>
      <c r="J3793" s="240">
        <v>0.01</v>
      </c>
    </row>
    <row r="3794" spans="2:10">
      <c r="B3794" s="240" t="s">
        <v>86</v>
      </c>
      <c r="C3794" s="240">
        <v>782</v>
      </c>
      <c r="D3794" s="240" t="s">
        <v>125</v>
      </c>
      <c r="E3794" s="240">
        <v>-4.92</v>
      </c>
      <c r="F3794" s="240">
        <v>3.58</v>
      </c>
      <c r="G3794" s="240">
        <v>1115.02</v>
      </c>
      <c r="H3794" s="240">
        <v>-8.4359999999999999</v>
      </c>
      <c r="I3794" s="240">
        <v>-9.2569999999999997</v>
      </c>
      <c r="J3794" s="240">
        <v>1.0999999999999999E-2</v>
      </c>
    </row>
    <row r="3795" spans="2:10">
      <c r="B3795" s="240" t="s">
        <v>86</v>
      </c>
      <c r="C3795" s="240">
        <v>782</v>
      </c>
      <c r="D3795" s="240" t="s">
        <v>126</v>
      </c>
      <c r="E3795" s="240">
        <v>4.51</v>
      </c>
      <c r="F3795" s="240">
        <v>3.16</v>
      </c>
      <c r="G3795" s="240">
        <v>1092.83</v>
      </c>
      <c r="H3795" s="240">
        <v>-7.9749999999999996</v>
      </c>
      <c r="I3795" s="240">
        <v>6.0090000000000003</v>
      </c>
      <c r="J3795" s="240">
        <v>2.4E-2</v>
      </c>
    </row>
    <row r="3796" spans="2:10">
      <c r="B3796" s="240" t="s">
        <v>86</v>
      </c>
      <c r="C3796" s="240">
        <v>782</v>
      </c>
      <c r="D3796" s="240" t="s">
        <v>127</v>
      </c>
      <c r="E3796" s="240">
        <v>-2.19</v>
      </c>
      <c r="F3796" s="240">
        <v>3.64</v>
      </c>
      <c r="G3796" s="240">
        <v>1108.27</v>
      </c>
      <c r="H3796" s="240">
        <v>-8.5679999999999996</v>
      </c>
      <c r="I3796" s="240">
        <v>-5.077</v>
      </c>
      <c r="J3796" s="240">
        <v>-1E-3</v>
      </c>
    </row>
    <row r="3797" spans="2:10">
      <c r="B3797" s="240" t="s">
        <v>86</v>
      </c>
      <c r="C3797" s="240">
        <v>782</v>
      </c>
      <c r="D3797" s="240" t="s">
        <v>128</v>
      </c>
      <c r="E3797" s="240">
        <v>13.45</v>
      </c>
      <c r="F3797" s="240">
        <v>3.33</v>
      </c>
      <c r="G3797" s="240">
        <v>1070.46</v>
      </c>
      <c r="H3797" s="240">
        <v>-8.4030000000000005</v>
      </c>
      <c r="I3797" s="240">
        <v>19.693000000000001</v>
      </c>
      <c r="J3797" s="240">
        <v>-1.4999999999999999E-2</v>
      </c>
    </row>
    <row r="3798" spans="2:10">
      <c r="B3798" s="240" t="s">
        <v>86</v>
      </c>
      <c r="C3798" s="240">
        <v>782</v>
      </c>
      <c r="D3798" s="240" t="s">
        <v>129</v>
      </c>
      <c r="E3798" s="240">
        <v>0.92</v>
      </c>
      <c r="F3798" s="240">
        <v>3.69</v>
      </c>
      <c r="G3798" s="240">
        <v>1100.46</v>
      </c>
      <c r="H3798" s="240">
        <v>-8.7170000000000005</v>
      </c>
      <c r="I3798" s="240">
        <v>-0.32500000000000001</v>
      </c>
      <c r="J3798" s="240">
        <v>-1.4E-2</v>
      </c>
    </row>
    <row r="3799" spans="2:10">
      <c r="B3799" s="240" t="s">
        <v>86</v>
      </c>
      <c r="C3799" s="240">
        <v>782</v>
      </c>
      <c r="D3799" s="240" t="s">
        <v>130</v>
      </c>
      <c r="E3799" s="240">
        <v>10.35</v>
      </c>
      <c r="F3799" s="240">
        <v>3.27</v>
      </c>
      <c r="G3799" s="240">
        <v>1078.27</v>
      </c>
      <c r="H3799" s="240">
        <v>-8.2550000000000008</v>
      </c>
      <c r="I3799" s="240">
        <v>14.941000000000001</v>
      </c>
      <c r="J3799" s="240">
        <v>-1E-3</v>
      </c>
    </row>
    <row r="3800" spans="2:10">
      <c r="B3800" s="240" t="s">
        <v>86</v>
      </c>
      <c r="C3800" s="240">
        <v>782</v>
      </c>
      <c r="D3800" s="240" t="s">
        <v>131</v>
      </c>
      <c r="E3800" s="240">
        <v>-31.95</v>
      </c>
      <c r="F3800" s="240">
        <v>-0.92</v>
      </c>
      <c r="G3800" s="240">
        <v>1810.4</v>
      </c>
      <c r="H3800" s="240">
        <v>1.3660000000000001</v>
      </c>
      <c r="I3800" s="240">
        <v>-51.735999999999997</v>
      </c>
      <c r="J3800" s="240">
        <v>6.2E-2</v>
      </c>
    </row>
    <row r="3801" spans="2:10">
      <c r="B3801" s="240" t="s">
        <v>86</v>
      </c>
      <c r="C3801" s="240">
        <v>782</v>
      </c>
      <c r="D3801" s="240" t="s">
        <v>132</v>
      </c>
      <c r="E3801" s="240">
        <v>-30.05</v>
      </c>
      <c r="F3801" s="240">
        <v>0.86</v>
      </c>
      <c r="G3801" s="240">
        <v>1550.09</v>
      </c>
      <c r="H3801" s="240">
        <v>-2.371</v>
      </c>
      <c r="I3801" s="240">
        <v>-48.777999999999999</v>
      </c>
      <c r="J3801" s="240">
        <v>5.5E-2</v>
      </c>
    </row>
    <row r="3802" spans="2:10">
      <c r="B3802" s="240" t="s">
        <v>86</v>
      </c>
      <c r="C3802" s="240">
        <v>782</v>
      </c>
      <c r="D3802" s="240" t="s">
        <v>133</v>
      </c>
      <c r="E3802" s="240">
        <v>-33.700000000000003</v>
      </c>
      <c r="F3802" s="240">
        <v>-0.95</v>
      </c>
      <c r="G3802" s="240">
        <v>1814.77</v>
      </c>
      <c r="H3802" s="240">
        <v>1.45</v>
      </c>
      <c r="I3802" s="240">
        <v>-54.415999999999997</v>
      </c>
      <c r="J3802" s="240">
        <v>6.9000000000000006E-2</v>
      </c>
    </row>
    <row r="3803" spans="2:10">
      <c r="B3803" s="240" t="s">
        <v>86</v>
      </c>
      <c r="C3803" s="240">
        <v>782</v>
      </c>
      <c r="D3803" s="240" t="s">
        <v>134</v>
      </c>
      <c r="E3803" s="240">
        <v>-28.3</v>
      </c>
      <c r="F3803" s="240">
        <v>0.9</v>
      </c>
      <c r="G3803" s="240">
        <v>1545.72</v>
      </c>
      <c r="H3803" s="240">
        <v>-2.4550000000000001</v>
      </c>
      <c r="I3803" s="240">
        <v>-46.097999999999999</v>
      </c>
      <c r="J3803" s="240">
        <v>4.7E-2</v>
      </c>
    </row>
    <row r="3804" spans="2:10">
      <c r="B3804" s="240" t="s">
        <v>86</v>
      </c>
      <c r="C3804" s="240">
        <v>782</v>
      </c>
      <c r="D3804" s="240" t="s">
        <v>135</v>
      </c>
      <c r="E3804" s="240">
        <v>-21.6</v>
      </c>
      <c r="F3804" s="240">
        <v>-0.73</v>
      </c>
      <c r="G3804" s="240">
        <v>1784.38</v>
      </c>
      <c r="H3804" s="240">
        <v>0.871</v>
      </c>
      <c r="I3804" s="240">
        <v>-35.895000000000003</v>
      </c>
      <c r="J3804" s="240">
        <v>1.7000000000000001E-2</v>
      </c>
    </row>
    <row r="3805" spans="2:10">
      <c r="B3805" s="240" t="s">
        <v>86</v>
      </c>
      <c r="C3805" s="240">
        <v>782</v>
      </c>
      <c r="D3805" s="240" t="s">
        <v>136</v>
      </c>
      <c r="E3805" s="240">
        <v>-19.7</v>
      </c>
      <c r="F3805" s="240">
        <v>1.06</v>
      </c>
      <c r="G3805" s="240">
        <v>1524.06</v>
      </c>
      <c r="H3805" s="240">
        <v>-2.8660000000000001</v>
      </c>
      <c r="I3805" s="240">
        <v>-32.936</v>
      </c>
      <c r="J3805" s="240">
        <v>0.01</v>
      </c>
    </row>
    <row r="3806" spans="2:10">
      <c r="B3806" s="240" t="s">
        <v>86</v>
      </c>
      <c r="C3806" s="240">
        <v>782</v>
      </c>
      <c r="D3806" s="240" t="s">
        <v>137</v>
      </c>
      <c r="E3806" s="240">
        <v>-23.35</v>
      </c>
      <c r="F3806" s="240">
        <v>-0.76</v>
      </c>
      <c r="G3806" s="240">
        <v>1788.74</v>
      </c>
      <c r="H3806" s="240">
        <v>0.95499999999999996</v>
      </c>
      <c r="I3806" s="240">
        <v>-38.575000000000003</v>
      </c>
      <c r="J3806" s="240">
        <v>2.5000000000000001E-2</v>
      </c>
    </row>
    <row r="3807" spans="2:10">
      <c r="B3807" s="240" t="s">
        <v>86</v>
      </c>
      <c r="C3807" s="240">
        <v>782</v>
      </c>
      <c r="D3807" s="240" t="s">
        <v>138</v>
      </c>
      <c r="E3807" s="240">
        <v>-17.95</v>
      </c>
      <c r="F3807" s="240">
        <v>1.0900000000000001</v>
      </c>
      <c r="G3807" s="240">
        <v>1519.7</v>
      </c>
      <c r="H3807" s="240">
        <v>-2.95</v>
      </c>
      <c r="I3807" s="240">
        <v>-30.257000000000001</v>
      </c>
      <c r="J3807" s="240">
        <v>3.0000000000000001E-3</v>
      </c>
    </row>
    <row r="3808" spans="2:10">
      <c r="B3808" s="240" t="s">
        <v>86</v>
      </c>
      <c r="C3808" s="240">
        <v>782</v>
      </c>
      <c r="D3808" s="240" t="s">
        <v>139</v>
      </c>
      <c r="E3808" s="240">
        <v>-15.92</v>
      </c>
      <c r="F3808" s="240">
        <v>-3.35</v>
      </c>
      <c r="G3808" s="240">
        <v>2070</v>
      </c>
      <c r="H3808" s="240">
        <v>5.9180000000000001</v>
      </c>
      <c r="I3808" s="240">
        <v>-26.289000000000001</v>
      </c>
      <c r="J3808" s="240">
        <v>5.3999999999999999E-2</v>
      </c>
    </row>
    <row r="3809" spans="2:10">
      <c r="B3809" s="240" t="s">
        <v>86</v>
      </c>
      <c r="C3809" s="240">
        <v>782</v>
      </c>
      <c r="D3809" s="240" t="s">
        <v>140</v>
      </c>
      <c r="E3809" s="240">
        <v>-0.28000000000000003</v>
      </c>
      <c r="F3809" s="240">
        <v>-3.66</v>
      </c>
      <c r="G3809" s="240">
        <v>2032.19</v>
      </c>
      <c r="H3809" s="240">
        <v>6.0819999999999999</v>
      </c>
      <c r="I3809" s="240">
        <v>-1.5189999999999999</v>
      </c>
      <c r="J3809" s="240">
        <v>0.04</v>
      </c>
    </row>
    <row r="3810" spans="2:10">
      <c r="B3810" s="240" t="s">
        <v>86</v>
      </c>
      <c r="C3810" s="240">
        <v>782</v>
      </c>
      <c r="D3810" s="240" t="s">
        <v>141</v>
      </c>
      <c r="E3810" s="240">
        <v>-12.82</v>
      </c>
      <c r="F3810" s="240">
        <v>-3.3</v>
      </c>
      <c r="G3810" s="240">
        <v>2062.19</v>
      </c>
      <c r="H3810" s="240">
        <v>5.7690000000000001</v>
      </c>
      <c r="I3810" s="240">
        <v>-21.536999999999999</v>
      </c>
      <c r="J3810" s="240">
        <v>0.04</v>
      </c>
    </row>
    <row r="3811" spans="2:10">
      <c r="B3811" s="240" t="s">
        <v>86</v>
      </c>
      <c r="C3811" s="240">
        <v>782</v>
      </c>
      <c r="D3811" s="240" t="s">
        <v>142</v>
      </c>
      <c r="E3811" s="240">
        <v>-3.39</v>
      </c>
      <c r="F3811" s="240">
        <v>-3.71</v>
      </c>
      <c r="G3811" s="240">
        <v>2040</v>
      </c>
      <c r="H3811" s="240">
        <v>6.2309999999999999</v>
      </c>
      <c r="I3811" s="240">
        <v>-6.2709999999999999</v>
      </c>
      <c r="J3811" s="240">
        <v>5.2999999999999999E-2</v>
      </c>
    </row>
    <row r="3812" spans="2:10">
      <c r="B3812" s="240" t="s">
        <v>86</v>
      </c>
      <c r="C3812" s="240">
        <v>782</v>
      </c>
      <c r="D3812" s="240" t="s">
        <v>143</v>
      </c>
      <c r="E3812" s="240">
        <v>-21.76</v>
      </c>
      <c r="F3812" s="240">
        <v>-3.46</v>
      </c>
      <c r="G3812" s="240">
        <v>2084.5500000000002</v>
      </c>
      <c r="H3812" s="240">
        <v>6.1980000000000004</v>
      </c>
      <c r="I3812" s="240">
        <v>-35.220999999999997</v>
      </c>
      <c r="J3812" s="240">
        <v>7.9000000000000001E-2</v>
      </c>
    </row>
    <row r="3813" spans="2:10">
      <c r="B3813" s="240" t="s">
        <v>86</v>
      </c>
      <c r="C3813" s="240">
        <v>782</v>
      </c>
      <c r="D3813" s="240" t="s">
        <v>144</v>
      </c>
      <c r="E3813" s="240">
        <v>-6.12</v>
      </c>
      <c r="F3813" s="240">
        <v>-3.77</v>
      </c>
      <c r="G3813" s="240">
        <v>2046.75</v>
      </c>
      <c r="H3813" s="240">
        <v>6.3630000000000004</v>
      </c>
      <c r="I3813" s="240">
        <v>-10.451000000000001</v>
      </c>
      <c r="J3813" s="240">
        <v>6.5000000000000002E-2</v>
      </c>
    </row>
    <row r="3814" spans="2:10">
      <c r="B3814" s="240" t="s">
        <v>86</v>
      </c>
      <c r="C3814" s="240">
        <v>782</v>
      </c>
      <c r="D3814" s="240" t="s">
        <v>145</v>
      </c>
      <c r="E3814" s="240">
        <v>-18.649999999999999</v>
      </c>
      <c r="F3814" s="240">
        <v>-3.41</v>
      </c>
      <c r="G3814" s="240">
        <v>2076.75</v>
      </c>
      <c r="H3814" s="240">
        <v>6.0490000000000004</v>
      </c>
      <c r="I3814" s="240">
        <v>-30.469000000000001</v>
      </c>
      <c r="J3814" s="240">
        <v>6.5000000000000002E-2</v>
      </c>
    </row>
    <row r="3815" spans="2:10">
      <c r="B3815" s="240" t="s">
        <v>86</v>
      </c>
      <c r="C3815" s="240">
        <v>782</v>
      </c>
      <c r="D3815" s="240" t="s">
        <v>146</v>
      </c>
      <c r="E3815" s="240">
        <v>-9.2200000000000006</v>
      </c>
      <c r="F3815" s="240">
        <v>-3.82</v>
      </c>
      <c r="G3815" s="240">
        <v>2054.5500000000002</v>
      </c>
      <c r="H3815" s="240">
        <v>6.5110000000000001</v>
      </c>
      <c r="I3815" s="240">
        <v>-15.202999999999999</v>
      </c>
      <c r="J3815" s="240">
        <v>7.8E-2</v>
      </c>
    </row>
    <row r="3816" spans="2:10">
      <c r="B3816" s="240" t="s">
        <v>86</v>
      </c>
      <c r="C3816" s="240">
        <v>782</v>
      </c>
      <c r="D3816" s="240" t="s">
        <v>147</v>
      </c>
      <c r="E3816" s="240">
        <v>-15.55</v>
      </c>
      <c r="F3816" s="240">
        <v>-0.85</v>
      </c>
      <c r="G3816" s="240">
        <v>2439.04</v>
      </c>
      <c r="H3816" s="240">
        <v>-0.16300000000000001</v>
      </c>
      <c r="I3816" s="240">
        <v>-26.327999999999999</v>
      </c>
      <c r="J3816" s="240">
        <v>5.3999999999999999E-2</v>
      </c>
    </row>
    <row r="3817" spans="2:10">
      <c r="B3817" s="240" t="s">
        <v>86</v>
      </c>
      <c r="C3817" s="240">
        <v>782</v>
      </c>
      <c r="D3817" s="240" t="s">
        <v>148</v>
      </c>
      <c r="E3817" s="240">
        <v>0.42</v>
      </c>
      <c r="F3817" s="240">
        <v>-1.1599999999999999</v>
      </c>
      <c r="G3817" s="240">
        <v>2410.06</v>
      </c>
      <c r="H3817" s="240">
        <v>9.6000000000000002E-2</v>
      </c>
      <c r="I3817" s="240">
        <v>-1.151</v>
      </c>
      <c r="J3817" s="240">
        <v>5.2999999999999999E-2</v>
      </c>
    </row>
    <row r="3818" spans="2:10">
      <c r="B3818" s="240" t="s">
        <v>86</v>
      </c>
      <c r="C3818" s="240">
        <v>782</v>
      </c>
      <c r="D3818" s="240" t="s">
        <v>149</v>
      </c>
      <c r="E3818" s="240">
        <v>-9.9600000000000009</v>
      </c>
      <c r="F3818" s="240">
        <v>-2.42</v>
      </c>
      <c r="G3818" s="240">
        <v>2546.8200000000002</v>
      </c>
      <c r="H3818" s="240">
        <v>2.6320000000000001</v>
      </c>
      <c r="I3818" s="240">
        <v>-17.440999999999999</v>
      </c>
      <c r="J3818" s="240">
        <v>6.3E-2</v>
      </c>
    </row>
    <row r="3819" spans="2:10">
      <c r="B3819" s="240" t="s">
        <v>86</v>
      </c>
      <c r="C3819" s="240">
        <v>782</v>
      </c>
      <c r="D3819" s="240" t="s">
        <v>150</v>
      </c>
      <c r="E3819" s="240">
        <v>-5.17</v>
      </c>
      <c r="F3819" s="240">
        <v>0.41</v>
      </c>
      <c r="G3819" s="240">
        <v>2302.2800000000002</v>
      </c>
      <c r="H3819" s="240">
        <v>-2.6989999999999998</v>
      </c>
      <c r="I3819" s="240">
        <v>-10.038</v>
      </c>
      <c r="J3819" s="240">
        <v>4.2999999999999997E-2</v>
      </c>
    </row>
    <row r="3820" spans="2:10">
      <c r="B3820" s="240" t="s">
        <v>86</v>
      </c>
      <c r="C3820" s="240">
        <v>782</v>
      </c>
      <c r="D3820" s="240" t="s">
        <v>151</v>
      </c>
      <c r="E3820" s="240">
        <v>28.49</v>
      </c>
      <c r="F3820" s="240">
        <v>1.54</v>
      </c>
      <c r="G3820" s="240">
        <v>1791.05</v>
      </c>
      <c r="H3820" s="240">
        <v>3.2509999999999999</v>
      </c>
      <c r="I3820" s="240">
        <v>43.363999999999997</v>
      </c>
      <c r="J3820" s="240">
        <v>0.1</v>
      </c>
    </row>
    <row r="3821" spans="2:10">
      <c r="B3821" s="240" t="s">
        <v>86</v>
      </c>
      <c r="C3821" s="240">
        <v>782</v>
      </c>
      <c r="D3821" s="240" t="s">
        <v>152</v>
      </c>
      <c r="E3821" s="240">
        <v>-38.36</v>
      </c>
      <c r="F3821" s="240">
        <v>-2.6</v>
      </c>
      <c r="G3821" s="240">
        <v>1443.42</v>
      </c>
      <c r="H3821" s="240">
        <v>-3.7069999999999999</v>
      </c>
      <c r="I3821" s="240">
        <v>-61.31</v>
      </c>
      <c r="J3821" s="240">
        <v>-0.03</v>
      </c>
    </row>
    <row r="3822" spans="2:10">
      <c r="B3822" s="240" t="s">
        <v>86</v>
      </c>
      <c r="C3822" s="240">
        <v>782</v>
      </c>
      <c r="D3822" s="240" t="s">
        <v>153</v>
      </c>
      <c r="E3822" s="240">
        <v>21.31</v>
      </c>
      <c r="F3822" s="240">
        <v>3.87</v>
      </c>
      <c r="G3822" s="240">
        <v>1985.35</v>
      </c>
      <c r="H3822" s="240">
        <v>7.6980000000000004</v>
      </c>
      <c r="I3822" s="240">
        <v>31.786999999999999</v>
      </c>
      <c r="J3822" s="240">
        <v>0.108</v>
      </c>
    </row>
    <row r="3823" spans="2:10">
      <c r="B3823" s="240" t="s">
        <v>86</v>
      </c>
      <c r="C3823" s="240">
        <v>782</v>
      </c>
      <c r="D3823" s="240" t="s">
        <v>154</v>
      </c>
      <c r="E3823" s="240">
        <v>-31.18</v>
      </c>
      <c r="F3823" s="240">
        <v>-4.9400000000000004</v>
      </c>
      <c r="G3823" s="240">
        <v>1249.1199999999999</v>
      </c>
      <c r="H3823" s="240">
        <v>-8.1539999999999999</v>
      </c>
      <c r="I3823" s="240">
        <v>-49.732999999999997</v>
      </c>
      <c r="J3823" s="240">
        <v>-3.6999999999999998E-2</v>
      </c>
    </row>
    <row r="3824" spans="2:10">
      <c r="B3824" s="240" t="s">
        <v>86</v>
      </c>
      <c r="C3824" s="240">
        <v>782</v>
      </c>
      <c r="D3824" s="240" t="s">
        <v>155</v>
      </c>
      <c r="E3824" s="240">
        <v>67.709999999999994</v>
      </c>
      <c r="F3824" s="240">
        <v>4.33</v>
      </c>
      <c r="G3824" s="240">
        <v>1967.66</v>
      </c>
      <c r="H3824" s="240">
        <v>8.1010000000000009</v>
      </c>
      <c r="I3824" s="240">
        <v>104.517</v>
      </c>
      <c r="J3824" s="240">
        <v>0.19800000000000001</v>
      </c>
    </row>
    <row r="3825" spans="2:10">
      <c r="B3825" s="240" t="s">
        <v>86</v>
      </c>
      <c r="C3825" s="240">
        <v>782</v>
      </c>
      <c r="D3825" s="240" t="s">
        <v>156</v>
      </c>
      <c r="E3825" s="240">
        <v>-77.58</v>
      </c>
      <c r="F3825" s="240">
        <v>-5.39</v>
      </c>
      <c r="G3825" s="240">
        <v>1266.81</v>
      </c>
      <c r="H3825" s="240">
        <v>-8.5570000000000004</v>
      </c>
      <c r="I3825" s="240">
        <v>-122.46299999999999</v>
      </c>
      <c r="J3825" s="240">
        <v>-0.128</v>
      </c>
    </row>
    <row r="3826" spans="2:10">
      <c r="B3826" s="240" t="s">
        <v>86</v>
      </c>
      <c r="C3826" s="240">
        <v>782</v>
      </c>
      <c r="D3826" s="240" t="s">
        <v>157</v>
      </c>
      <c r="E3826" s="240">
        <v>47.51</v>
      </c>
      <c r="F3826" s="240">
        <v>9.9600000000000009</v>
      </c>
      <c r="G3826" s="240">
        <v>2348.27</v>
      </c>
      <c r="H3826" s="240">
        <v>18.57</v>
      </c>
      <c r="I3826" s="240">
        <v>72.162999999999997</v>
      </c>
      <c r="J3826" s="240">
        <v>0.21199999999999999</v>
      </c>
    </row>
    <row r="3827" spans="2:10">
      <c r="B3827" s="240" t="s">
        <v>86</v>
      </c>
      <c r="C3827" s="240">
        <v>782</v>
      </c>
      <c r="D3827" s="240" t="s">
        <v>158</v>
      </c>
      <c r="E3827" s="240">
        <v>-57.38</v>
      </c>
      <c r="F3827" s="240">
        <v>-11.02</v>
      </c>
      <c r="G3827" s="240">
        <v>886.2</v>
      </c>
      <c r="H3827" s="240">
        <v>-19.026</v>
      </c>
      <c r="I3827" s="240">
        <v>-90.11</v>
      </c>
      <c r="J3827" s="240">
        <v>-0.14199999999999999</v>
      </c>
    </row>
    <row r="3828" spans="2:10">
      <c r="B3828" s="240" t="s">
        <v>86</v>
      </c>
      <c r="C3828" s="240">
        <v>786</v>
      </c>
      <c r="D3828" s="240" t="s">
        <v>87</v>
      </c>
      <c r="E3828" s="240">
        <v>-1.77</v>
      </c>
      <c r="F3828" s="240">
        <v>-0.51</v>
      </c>
      <c r="G3828" s="240">
        <v>97.58</v>
      </c>
      <c r="H3828" s="240">
        <v>0.51200000000000001</v>
      </c>
      <c r="I3828" s="240">
        <v>-2.8769999999999998</v>
      </c>
      <c r="J3828" s="240">
        <v>3.0000000000000001E-3</v>
      </c>
    </row>
    <row r="3829" spans="2:10">
      <c r="B3829" s="240" t="s">
        <v>86</v>
      </c>
      <c r="C3829" s="240">
        <v>786</v>
      </c>
      <c r="D3829" s="240" t="s">
        <v>88</v>
      </c>
      <c r="E3829" s="240">
        <v>-0.26</v>
      </c>
      <c r="F3829" s="240">
        <v>-0.78</v>
      </c>
      <c r="G3829" s="240">
        <v>154.80000000000001</v>
      </c>
      <c r="H3829" s="240">
        <v>1.4119999999999999</v>
      </c>
      <c r="I3829" s="240">
        <v>-0.39100000000000001</v>
      </c>
      <c r="J3829" s="240">
        <v>1E-3</v>
      </c>
    </row>
    <row r="3830" spans="2:10">
      <c r="B3830" s="240" t="s">
        <v>86</v>
      </c>
      <c r="C3830" s="240">
        <v>786</v>
      </c>
      <c r="D3830" s="240" t="s">
        <v>89</v>
      </c>
      <c r="E3830" s="240">
        <v>-1.07</v>
      </c>
      <c r="F3830" s="240">
        <v>-0.39</v>
      </c>
      <c r="G3830" s="240">
        <v>87.25</v>
      </c>
      <c r="H3830" s="240">
        <v>0.41799999999999998</v>
      </c>
      <c r="I3830" s="240">
        <v>-1.768</v>
      </c>
      <c r="J3830" s="240">
        <v>-3.0000000000000001E-3</v>
      </c>
    </row>
    <row r="3831" spans="2:10">
      <c r="B3831" s="240" t="s">
        <v>86</v>
      </c>
      <c r="C3831" s="240">
        <v>786</v>
      </c>
      <c r="D3831" s="240" t="s">
        <v>90</v>
      </c>
      <c r="E3831" s="240">
        <v>-0.66</v>
      </c>
      <c r="F3831" s="240">
        <v>-0.85</v>
      </c>
      <c r="G3831" s="240">
        <v>160.58000000000001</v>
      </c>
      <c r="H3831" s="240">
        <v>1.4650000000000001</v>
      </c>
      <c r="I3831" s="240">
        <v>-1.0169999999999999</v>
      </c>
      <c r="J3831" s="240">
        <v>5.0000000000000001E-3</v>
      </c>
    </row>
    <row r="3832" spans="2:10">
      <c r="B3832" s="240" t="s">
        <v>86</v>
      </c>
      <c r="C3832" s="240">
        <v>786</v>
      </c>
      <c r="D3832" s="240" t="s">
        <v>12</v>
      </c>
      <c r="E3832" s="240">
        <v>-1048.6500000000001</v>
      </c>
      <c r="F3832" s="240">
        <v>-281.8</v>
      </c>
      <c r="G3832" s="240">
        <v>55403.87</v>
      </c>
      <c r="H3832" s="240">
        <v>288.81599999999997</v>
      </c>
      <c r="I3832" s="240">
        <v>-1703.348</v>
      </c>
      <c r="J3832" s="240">
        <v>0.58199999999999996</v>
      </c>
    </row>
    <row r="3833" spans="2:10">
      <c r="B3833" s="240" t="s">
        <v>86</v>
      </c>
      <c r="C3833" s="240">
        <v>786</v>
      </c>
      <c r="D3833" s="240" t="s">
        <v>13</v>
      </c>
      <c r="E3833" s="240">
        <v>-141.47999999999999</v>
      </c>
      <c r="F3833" s="240">
        <v>-586.34</v>
      </c>
      <c r="G3833" s="240">
        <v>87542.69</v>
      </c>
      <c r="H3833" s="240">
        <v>1032.2739999999999</v>
      </c>
      <c r="I3833" s="240">
        <v>-212.64400000000001</v>
      </c>
      <c r="J3833" s="240">
        <v>0.77400000000000002</v>
      </c>
    </row>
    <row r="3834" spans="2:10">
      <c r="B3834" s="240" t="s">
        <v>86</v>
      </c>
      <c r="C3834" s="240">
        <v>786</v>
      </c>
      <c r="D3834" s="240" t="s">
        <v>14</v>
      </c>
      <c r="E3834" s="240">
        <v>140.5</v>
      </c>
      <c r="F3834" s="240">
        <v>20.079999999999998</v>
      </c>
      <c r="G3834" s="240">
        <v>-1592.6</v>
      </c>
      <c r="H3834" s="240">
        <v>-14.156000000000001</v>
      </c>
      <c r="I3834" s="240">
        <v>220.631</v>
      </c>
      <c r="J3834" s="240">
        <v>-1.113</v>
      </c>
    </row>
    <row r="3835" spans="2:10">
      <c r="B3835" s="240" t="s">
        <v>86</v>
      </c>
      <c r="C3835" s="240">
        <v>786</v>
      </c>
      <c r="D3835" s="240" t="s">
        <v>91</v>
      </c>
      <c r="E3835" s="240">
        <v>1.64</v>
      </c>
      <c r="F3835" s="240">
        <v>0.39</v>
      </c>
      <c r="G3835" s="240">
        <v>79.2</v>
      </c>
      <c r="H3835" s="240">
        <v>0.45800000000000002</v>
      </c>
      <c r="I3835" s="240">
        <v>2.6379999999999999</v>
      </c>
      <c r="J3835" s="240">
        <v>6.0000000000000001E-3</v>
      </c>
    </row>
    <row r="3836" spans="2:10">
      <c r="B3836" s="240" t="s">
        <v>86</v>
      </c>
      <c r="C3836" s="240">
        <v>786</v>
      </c>
      <c r="D3836" s="240" t="s">
        <v>92</v>
      </c>
      <c r="E3836" s="240">
        <v>0.96</v>
      </c>
      <c r="F3836" s="240">
        <v>0.96</v>
      </c>
      <c r="G3836" s="240">
        <v>121.42</v>
      </c>
      <c r="H3836" s="240">
        <v>1.5880000000000001</v>
      </c>
      <c r="I3836" s="240">
        <v>1.5009999999999999</v>
      </c>
      <c r="J3836" s="240">
        <v>7.0000000000000001E-3</v>
      </c>
    </row>
    <row r="3837" spans="2:10">
      <c r="B3837" s="240" t="s">
        <v>86</v>
      </c>
      <c r="C3837" s="240">
        <v>786</v>
      </c>
      <c r="D3837" s="240" t="s">
        <v>93</v>
      </c>
      <c r="E3837" s="240">
        <v>4.2699999999999996</v>
      </c>
      <c r="F3837" s="240">
        <v>0.95</v>
      </c>
      <c r="G3837" s="240">
        <v>186.66</v>
      </c>
      <c r="H3837" s="240">
        <v>1.1020000000000001</v>
      </c>
      <c r="I3837" s="240">
        <v>6.8520000000000003</v>
      </c>
      <c r="J3837" s="240">
        <v>1.4999999999999999E-2</v>
      </c>
    </row>
    <row r="3838" spans="2:10">
      <c r="B3838" s="240" t="s">
        <v>86</v>
      </c>
      <c r="C3838" s="240">
        <v>786</v>
      </c>
      <c r="D3838" s="240" t="s">
        <v>94</v>
      </c>
      <c r="E3838" s="240">
        <v>2.3199999999999998</v>
      </c>
      <c r="F3838" s="240">
        <v>2.2599999999999998</v>
      </c>
      <c r="G3838" s="240">
        <v>248.04</v>
      </c>
      <c r="H3838" s="240">
        <v>3.7229999999999999</v>
      </c>
      <c r="I3838" s="240">
        <v>3.6459999999999999</v>
      </c>
      <c r="J3838" s="240">
        <v>1.7999999999999999E-2</v>
      </c>
    </row>
    <row r="3839" spans="2:10">
      <c r="B3839" s="240" t="s">
        <v>86</v>
      </c>
      <c r="C3839" s="240">
        <v>786</v>
      </c>
      <c r="D3839" s="240" t="s">
        <v>95</v>
      </c>
      <c r="E3839" s="240">
        <v>-0.4</v>
      </c>
      <c r="F3839" s="240">
        <v>-0.28999999999999998</v>
      </c>
      <c r="G3839" s="240">
        <v>689.74</v>
      </c>
      <c r="H3839" s="240">
        <v>7.3999999999999996E-2</v>
      </c>
      <c r="I3839" s="240">
        <v>-0.68400000000000005</v>
      </c>
      <c r="J3839" s="240">
        <v>4.0000000000000001E-3</v>
      </c>
    </row>
    <row r="3840" spans="2:10">
      <c r="B3840" s="240" t="s">
        <v>86</v>
      </c>
      <c r="C3840" s="240">
        <v>786</v>
      </c>
      <c r="D3840" s="240" t="s">
        <v>96</v>
      </c>
      <c r="E3840" s="240">
        <v>-0.4</v>
      </c>
      <c r="F3840" s="240">
        <v>-0.28999999999999998</v>
      </c>
      <c r="G3840" s="240">
        <v>689.74</v>
      </c>
      <c r="H3840" s="240">
        <v>7.3999999999999996E-2</v>
      </c>
      <c r="I3840" s="240">
        <v>-0.68400000000000005</v>
      </c>
      <c r="J3840" s="240">
        <v>4.0000000000000001E-3</v>
      </c>
    </row>
    <row r="3841" spans="2:10">
      <c r="B3841" s="240" t="s">
        <v>86</v>
      </c>
      <c r="C3841" s="240">
        <v>786</v>
      </c>
      <c r="D3841" s="240" t="s">
        <v>97</v>
      </c>
      <c r="E3841" s="240">
        <v>-0.37</v>
      </c>
      <c r="F3841" s="240">
        <v>-0.09</v>
      </c>
      <c r="G3841" s="240">
        <v>18.21</v>
      </c>
      <c r="H3841" s="240">
        <v>9.2999999999999999E-2</v>
      </c>
      <c r="I3841" s="240">
        <v>-0.58199999999999996</v>
      </c>
      <c r="J3841" s="240">
        <v>0</v>
      </c>
    </row>
    <row r="3842" spans="2:10">
      <c r="B3842" s="240" t="s">
        <v>86</v>
      </c>
      <c r="C3842" s="240">
        <v>786</v>
      </c>
      <c r="D3842" s="240" t="s">
        <v>98</v>
      </c>
      <c r="E3842" s="240">
        <v>-0.11</v>
      </c>
      <c r="F3842" s="240">
        <v>-0.24</v>
      </c>
      <c r="G3842" s="240">
        <v>29.28</v>
      </c>
      <c r="H3842" s="240">
        <v>0.38400000000000001</v>
      </c>
      <c r="I3842" s="240">
        <v>-0.17599999999999999</v>
      </c>
      <c r="J3842" s="240">
        <v>1E-3</v>
      </c>
    </row>
    <row r="3843" spans="2:10">
      <c r="B3843" s="240" t="s">
        <v>86</v>
      </c>
      <c r="C3843" s="240">
        <v>786</v>
      </c>
      <c r="D3843" s="240" t="s">
        <v>99</v>
      </c>
      <c r="E3843" s="240">
        <v>-2.62</v>
      </c>
      <c r="F3843" s="240">
        <v>-1.1299999999999999</v>
      </c>
      <c r="G3843" s="240">
        <v>851.98</v>
      </c>
      <c r="H3843" s="240">
        <v>1.1040000000000001</v>
      </c>
      <c r="I3843" s="240">
        <v>-4.2610000000000001</v>
      </c>
      <c r="J3843" s="240">
        <v>8.0000000000000002E-3</v>
      </c>
    </row>
    <row r="3844" spans="2:10">
      <c r="B3844" s="240" t="s">
        <v>86</v>
      </c>
      <c r="C3844" s="240">
        <v>786</v>
      </c>
      <c r="D3844" s="240" t="s">
        <v>100</v>
      </c>
      <c r="E3844" s="240">
        <v>-2.46</v>
      </c>
      <c r="F3844" s="240">
        <v>-0.66</v>
      </c>
      <c r="G3844" s="240">
        <v>759.1</v>
      </c>
      <c r="H3844" s="240">
        <v>0.25600000000000001</v>
      </c>
      <c r="I3844" s="240">
        <v>-4.0259999999999998</v>
      </c>
      <c r="J3844" s="240">
        <v>7.0000000000000001E-3</v>
      </c>
    </row>
    <row r="3845" spans="2:10">
      <c r="B3845" s="240" t="s">
        <v>86</v>
      </c>
      <c r="C3845" s="240">
        <v>786</v>
      </c>
      <c r="D3845" s="240" t="s">
        <v>101</v>
      </c>
      <c r="E3845" s="240">
        <v>-2.74</v>
      </c>
      <c r="F3845" s="240">
        <v>-1.1499999999999999</v>
      </c>
      <c r="G3845" s="240">
        <v>853.71</v>
      </c>
      <c r="H3845" s="240">
        <v>1.1200000000000001</v>
      </c>
      <c r="I3845" s="240">
        <v>-4.4480000000000004</v>
      </c>
      <c r="J3845" s="240">
        <v>8.9999999999999993E-3</v>
      </c>
    </row>
    <row r="3846" spans="2:10">
      <c r="B3846" s="240" t="s">
        <v>86</v>
      </c>
      <c r="C3846" s="240">
        <v>786</v>
      </c>
      <c r="D3846" s="240" t="s">
        <v>102</v>
      </c>
      <c r="E3846" s="240">
        <v>-2.34</v>
      </c>
      <c r="F3846" s="240">
        <v>-0.64</v>
      </c>
      <c r="G3846" s="240">
        <v>757.36</v>
      </c>
      <c r="H3846" s="240">
        <v>0.24</v>
      </c>
      <c r="I3846" s="240">
        <v>-3.8380000000000001</v>
      </c>
      <c r="J3846" s="240">
        <v>6.0000000000000001E-3</v>
      </c>
    </row>
    <row r="3847" spans="2:10">
      <c r="B3847" s="240" t="s">
        <v>86</v>
      </c>
      <c r="C3847" s="240">
        <v>786</v>
      </c>
      <c r="D3847" s="240" t="s">
        <v>103</v>
      </c>
      <c r="E3847" s="240">
        <v>-1.91</v>
      </c>
      <c r="F3847" s="240">
        <v>-1.01</v>
      </c>
      <c r="G3847" s="240">
        <v>841.65</v>
      </c>
      <c r="H3847" s="240">
        <v>1.0089999999999999</v>
      </c>
      <c r="I3847" s="240">
        <v>-3.1509999999999998</v>
      </c>
      <c r="J3847" s="240">
        <v>2E-3</v>
      </c>
    </row>
    <row r="3848" spans="2:10">
      <c r="B3848" s="240" t="s">
        <v>86</v>
      </c>
      <c r="C3848" s="240">
        <v>786</v>
      </c>
      <c r="D3848" s="240" t="s">
        <v>104</v>
      </c>
      <c r="E3848" s="240">
        <v>-1.76</v>
      </c>
      <c r="F3848" s="240">
        <v>-0.53</v>
      </c>
      <c r="G3848" s="240">
        <v>748.77</v>
      </c>
      <c r="H3848" s="240">
        <v>0.16200000000000001</v>
      </c>
      <c r="I3848" s="240">
        <v>-2.9159999999999999</v>
      </c>
      <c r="J3848" s="240">
        <v>1E-3</v>
      </c>
    </row>
    <row r="3849" spans="2:10">
      <c r="B3849" s="240" t="s">
        <v>86</v>
      </c>
      <c r="C3849" s="240">
        <v>786</v>
      </c>
      <c r="D3849" s="240" t="s">
        <v>105</v>
      </c>
      <c r="E3849" s="240">
        <v>-2.0299999999999998</v>
      </c>
      <c r="F3849" s="240">
        <v>-1.03</v>
      </c>
      <c r="G3849" s="240">
        <v>843.38</v>
      </c>
      <c r="H3849" s="240">
        <v>1.0249999999999999</v>
      </c>
      <c r="I3849" s="240">
        <v>-3.339</v>
      </c>
      <c r="J3849" s="240">
        <v>3.0000000000000001E-3</v>
      </c>
    </row>
    <row r="3850" spans="2:10">
      <c r="B3850" s="240" t="s">
        <v>86</v>
      </c>
      <c r="C3850" s="240">
        <v>786</v>
      </c>
      <c r="D3850" s="240" t="s">
        <v>106</v>
      </c>
      <c r="E3850" s="240">
        <v>-1.64</v>
      </c>
      <c r="F3850" s="240">
        <v>-0.51</v>
      </c>
      <c r="G3850" s="240">
        <v>747.03</v>
      </c>
      <c r="H3850" s="240">
        <v>0.14599999999999999</v>
      </c>
      <c r="I3850" s="240">
        <v>-2.7290000000000001</v>
      </c>
      <c r="J3850" s="240">
        <v>0</v>
      </c>
    </row>
    <row r="3851" spans="2:10">
      <c r="B3851" s="240" t="s">
        <v>86</v>
      </c>
      <c r="C3851" s="240">
        <v>786</v>
      </c>
      <c r="D3851" s="240" t="s">
        <v>107</v>
      </c>
      <c r="E3851" s="240">
        <v>1.66</v>
      </c>
      <c r="F3851" s="240">
        <v>0.08</v>
      </c>
      <c r="G3851" s="240">
        <v>620.39</v>
      </c>
      <c r="H3851" s="240">
        <v>-0.108</v>
      </c>
      <c r="I3851" s="240">
        <v>2.6589999999999998</v>
      </c>
      <c r="J3851" s="240">
        <v>2E-3</v>
      </c>
    </row>
    <row r="3852" spans="2:10">
      <c r="B3852" s="240" t="s">
        <v>86</v>
      </c>
      <c r="C3852" s="240">
        <v>786</v>
      </c>
      <c r="D3852" s="240" t="s">
        <v>108</v>
      </c>
      <c r="E3852" s="240">
        <v>1.82</v>
      </c>
      <c r="F3852" s="240">
        <v>0.55000000000000004</v>
      </c>
      <c r="G3852" s="240">
        <v>527.51</v>
      </c>
      <c r="H3852" s="240">
        <v>-0.95499999999999996</v>
      </c>
      <c r="I3852" s="240">
        <v>2.8929999999999998</v>
      </c>
      <c r="J3852" s="240">
        <v>1E-3</v>
      </c>
    </row>
    <row r="3853" spans="2:10">
      <c r="B3853" s="240" t="s">
        <v>86</v>
      </c>
      <c r="C3853" s="240">
        <v>786</v>
      </c>
      <c r="D3853" s="240" t="s">
        <v>109</v>
      </c>
      <c r="E3853" s="240">
        <v>1.55</v>
      </c>
      <c r="F3853" s="240">
        <v>0.05</v>
      </c>
      <c r="G3853" s="240">
        <v>622.12</v>
      </c>
      <c r="H3853" s="240">
        <v>-9.1999999999999998E-2</v>
      </c>
      <c r="I3853" s="240">
        <v>2.4710000000000001</v>
      </c>
      <c r="J3853" s="240">
        <v>3.0000000000000001E-3</v>
      </c>
    </row>
    <row r="3854" spans="2:10">
      <c r="B3854" s="240" t="s">
        <v>86</v>
      </c>
      <c r="C3854" s="240">
        <v>786</v>
      </c>
      <c r="D3854" s="240" t="s">
        <v>110</v>
      </c>
      <c r="E3854" s="240">
        <v>1.94</v>
      </c>
      <c r="F3854" s="240">
        <v>0.56999999999999995</v>
      </c>
      <c r="G3854" s="240">
        <v>525.78</v>
      </c>
      <c r="H3854" s="240">
        <v>-0.97099999999999997</v>
      </c>
      <c r="I3854" s="240">
        <v>3.081</v>
      </c>
      <c r="J3854" s="240">
        <v>0</v>
      </c>
    </row>
    <row r="3855" spans="2:10">
      <c r="B3855" s="240" t="s">
        <v>86</v>
      </c>
      <c r="C3855" s="240">
        <v>786</v>
      </c>
      <c r="D3855" s="240" t="s">
        <v>111</v>
      </c>
      <c r="E3855" s="240">
        <v>0.96</v>
      </c>
      <c r="F3855" s="240">
        <v>-0.05</v>
      </c>
      <c r="G3855" s="240">
        <v>630.72</v>
      </c>
      <c r="H3855" s="240">
        <v>-1.2999999999999999E-2</v>
      </c>
      <c r="I3855" s="240">
        <v>1.5489999999999999</v>
      </c>
      <c r="J3855" s="240">
        <v>7.0000000000000001E-3</v>
      </c>
    </row>
    <row r="3856" spans="2:10">
      <c r="B3856" s="240" t="s">
        <v>86</v>
      </c>
      <c r="C3856" s="240">
        <v>786</v>
      </c>
      <c r="D3856" s="240" t="s">
        <v>112</v>
      </c>
      <c r="E3856" s="240">
        <v>1.1200000000000001</v>
      </c>
      <c r="F3856" s="240">
        <v>0.42</v>
      </c>
      <c r="G3856" s="240">
        <v>537.84</v>
      </c>
      <c r="H3856" s="240">
        <v>-0.86</v>
      </c>
      <c r="I3856" s="240">
        <v>1.784</v>
      </c>
      <c r="J3856" s="240">
        <v>7.0000000000000001E-3</v>
      </c>
    </row>
    <row r="3857" spans="2:10">
      <c r="B3857" s="240" t="s">
        <v>86</v>
      </c>
      <c r="C3857" s="240">
        <v>786</v>
      </c>
      <c r="D3857" s="240" t="s">
        <v>113</v>
      </c>
      <c r="E3857" s="240">
        <v>0.84</v>
      </c>
      <c r="F3857" s="240">
        <v>-7.0000000000000007E-2</v>
      </c>
      <c r="G3857" s="240">
        <v>632.45000000000005</v>
      </c>
      <c r="H3857" s="240">
        <v>3.0000000000000001E-3</v>
      </c>
      <c r="I3857" s="240">
        <v>1.361</v>
      </c>
      <c r="J3857" s="240">
        <v>8.0000000000000002E-3</v>
      </c>
    </row>
    <row r="3858" spans="2:10">
      <c r="B3858" s="240" t="s">
        <v>86</v>
      </c>
      <c r="C3858" s="240">
        <v>786</v>
      </c>
      <c r="D3858" s="240" t="s">
        <v>114</v>
      </c>
      <c r="E3858" s="240">
        <v>1.23</v>
      </c>
      <c r="F3858" s="240">
        <v>0.44</v>
      </c>
      <c r="G3858" s="240">
        <v>536.11</v>
      </c>
      <c r="H3858" s="240">
        <v>-0.876</v>
      </c>
      <c r="I3858" s="240">
        <v>1.9710000000000001</v>
      </c>
      <c r="J3858" s="240">
        <v>6.0000000000000001E-3</v>
      </c>
    </row>
    <row r="3859" spans="2:10">
      <c r="B3859" s="240" t="s">
        <v>86</v>
      </c>
      <c r="C3859" s="240">
        <v>786</v>
      </c>
      <c r="D3859" s="240" t="s">
        <v>115</v>
      </c>
      <c r="E3859" s="240">
        <v>-1.31</v>
      </c>
      <c r="F3859" s="240">
        <v>-1.47</v>
      </c>
      <c r="G3859" s="240">
        <v>903.1</v>
      </c>
      <c r="H3859" s="240">
        <v>2.024</v>
      </c>
      <c r="I3859" s="240">
        <v>-2.1150000000000002</v>
      </c>
      <c r="J3859" s="240">
        <v>8.0000000000000002E-3</v>
      </c>
    </row>
    <row r="3860" spans="2:10">
      <c r="B3860" s="240" t="s">
        <v>86</v>
      </c>
      <c r="C3860" s="240">
        <v>786</v>
      </c>
      <c r="D3860" s="240" t="s">
        <v>116</v>
      </c>
      <c r="E3860" s="240">
        <v>-0.24</v>
      </c>
      <c r="F3860" s="240">
        <v>-1.1599999999999999</v>
      </c>
      <c r="G3860" s="240">
        <v>844.55</v>
      </c>
      <c r="H3860" s="240">
        <v>1.7170000000000001</v>
      </c>
      <c r="I3860" s="240">
        <v>-0.38800000000000001</v>
      </c>
      <c r="J3860" s="240">
        <v>6.0000000000000001E-3</v>
      </c>
    </row>
    <row r="3861" spans="2:10">
      <c r="B3861" s="240" t="s">
        <v>86</v>
      </c>
      <c r="C3861" s="240">
        <v>786</v>
      </c>
      <c r="D3861" s="240" t="s">
        <v>117</v>
      </c>
      <c r="E3861" s="240">
        <v>-1.1000000000000001</v>
      </c>
      <c r="F3861" s="240">
        <v>-1.43</v>
      </c>
      <c r="G3861" s="240">
        <v>900</v>
      </c>
      <c r="H3861" s="240">
        <v>1.996</v>
      </c>
      <c r="I3861" s="240">
        <v>-1.782</v>
      </c>
      <c r="J3861" s="240">
        <v>6.0000000000000001E-3</v>
      </c>
    </row>
    <row r="3862" spans="2:10">
      <c r="B3862" s="240" t="s">
        <v>86</v>
      </c>
      <c r="C3862" s="240">
        <v>786</v>
      </c>
      <c r="D3862" s="240" t="s">
        <v>118</v>
      </c>
      <c r="E3862" s="240">
        <v>-0.46</v>
      </c>
      <c r="F3862" s="240">
        <v>-1.2</v>
      </c>
      <c r="G3862" s="240">
        <v>847.65</v>
      </c>
      <c r="H3862" s="240">
        <v>1.7450000000000001</v>
      </c>
      <c r="I3862" s="240">
        <v>-0.72099999999999997</v>
      </c>
      <c r="J3862" s="240">
        <v>7.0000000000000001E-3</v>
      </c>
    </row>
    <row r="3863" spans="2:10">
      <c r="B3863" s="240" t="s">
        <v>86</v>
      </c>
      <c r="C3863" s="240">
        <v>786</v>
      </c>
      <c r="D3863" s="240" t="s">
        <v>119</v>
      </c>
      <c r="E3863" s="240">
        <v>-1.71</v>
      </c>
      <c r="F3863" s="240">
        <v>-1.54</v>
      </c>
      <c r="G3863" s="240">
        <v>908.88</v>
      </c>
      <c r="H3863" s="240">
        <v>2.077</v>
      </c>
      <c r="I3863" s="240">
        <v>-2.74</v>
      </c>
      <c r="J3863" s="240">
        <v>1.0999999999999999E-2</v>
      </c>
    </row>
    <row r="3864" spans="2:10">
      <c r="B3864" s="240" t="s">
        <v>86</v>
      </c>
      <c r="C3864" s="240">
        <v>786</v>
      </c>
      <c r="D3864" s="240" t="s">
        <v>120</v>
      </c>
      <c r="E3864" s="240">
        <v>-0.64</v>
      </c>
      <c r="F3864" s="240">
        <v>-1.23</v>
      </c>
      <c r="G3864" s="240">
        <v>850.33</v>
      </c>
      <c r="H3864" s="240">
        <v>1.77</v>
      </c>
      <c r="I3864" s="240">
        <v>-1.014</v>
      </c>
      <c r="J3864" s="240">
        <v>8.9999999999999993E-3</v>
      </c>
    </row>
    <row r="3865" spans="2:10">
      <c r="B3865" s="240" t="s">
        <v>86</v>
      </c>
      <c r="C3865" s="240">
        <v>786</v>
      </c>
      <c r="D3865" s="240" t="s">
        <v>121</v>
      </c>
      <c r="E3865" s="240">
        <v>-1.49</v>
      </c>
      <c r="F3865" s="240">
        <v>-1.5</v>
      </c>
      <c r="G3865" s="240">
        <v>905.78</v>
      </c>
      <c r="H3865" s="240">
        <v>2.0489999999999999</v>
      </c>
      <c r="I3865" s="240">
        <v>-2.407</v>
      </c>
      <c r="J3865" s="240">
        <v>8.9999999999999993E-3</v>
      </c>
    </row>
    <row r="3866" spans="2:10">
      <c r="B3866" s="240" t="s">
        <v>86</v>
      </c>
      <c r="C3866" s="240">
        <v>786</v>
      </c>
      <c r="D3866" s="240" t="s">
        <v>122</v>
      </c>
      <c r="E3866" s="240">
        <v>-0.85</v>
      </c>
      <c r="F3866" s="240">
        <v>-1.26</v>
      </c>
      <c r="G3866" s="240">
        <v>853.43</v>
      </c>
      <c r="H3866" s="240">
        <v>1.798</v>
      </c>
      <c r="I3866" s="240">
        <v>-1.347</v>
      </c>
      <c r="J3866" s="240">
        <v>1.0999999999999999E-2</v>
      </c>
    </row>
    <row r="3867" spans="2:10">
      <c r="B3867" s="240" t="s">
        <v>86</v>
      </c>
      <c r="C3867" s="240">
        <v>786</v>
      </c>
      <c r="D3867" s="240" t="s">
        <v>123</v>
      </c>
      <c r="E3867" s="240">
        <v>-0.55000000000000004</v>
      </c>
      <c r="F3867" s="240">
        <v>0.57999999999999996</v>
      </c>
      <c r="G3867" s="240">
        <v>534.92999999999995</v>
      </c>
      <c r="H3867" s="240">
        <v>-1.5680000000000001</v>
      </c>
      <c r="I3867" s="240">
        <v>-0.97899999999999998</v>
      </c>
      <c r="J3867" s="240">
        <v>3.0000000000000001E-3</v>
      </c>
    </row>
    <row r="3868" spans="2:10">
      <c r="B3868" s="240" t="s">
        <v>86</v>
      </c>
      <c r="C3868" s="240">
        <v>786</v>
      </c>
      <c r="D3868" s="240" t="s">
        <v>124</v>
      </c>
      <c r="E3868" s="240">
        <v>0.51</v>
      </c>
      <c r="F3868" s="240">
        <v>0.88</v>
      </c>
      <c r="G3868" s="240">
        <v>476.39</v>
      </c>
      <c r="H3868" s="240">
        <v>-1.8759999999999999</v>
      </c>
      <c r="I3868" s="240">
        <v>0.747</v>
      </c>
      <c r="J3868" s="240">
        <v>1E-3</v>
      </c>
    </row>
    <row r="3869" spans="2:10">
      <c r="B3869" s="240" t="s">
        <v>86</v>
      </c>
      <c r="C3869" s="240">
        <v>786</v>
      </c>
      <c r="D3869" s="240" t="s">
        <v>125</v>
      </c>
      <c r="E3869" s="240">
        <v>-0.34</v>
      </c>
      <c r="F3869" s="240">
        <v>0.61</v>
      </c>
      <c r="G3869" s="240">
        <v>531.84</v>
      </c>
      <c r="H3869" s="240">
        <v>-1.597</v>
      </c>
      <c r="I3869" s="240">
        <v>-0.64600000000000002</v>
      </c>
      <c r="J3869" s="240">
        <v>1E-3</v>
      </c>
    </row>
    <row r="3870" spans="2:10">
      <c r="B3870" s="240" t="s">
        <v>86</v>
      </c>
      <c r="C3870" s="240">
        <v>786</v>
      </c>
      <c r="D3870" s="240" t="s">
        <v>126</v>
      </c>
      <c r="E3870" s="240">
        <v>0.3</v>
      </c>
      <c r="F3870" s="240">
        <v>0.85</v>
      </c>
      <c r="G3870" s="240">
        <v>479.48</v>
      </c>
      <c r="H3870" s="240">
        <v>-1.847</v>
      </c>
      <c r="I3870" s="240">
        <v>0.41399999999999998</v>
      </c>
      <c r="J3870" s="240">
        <v>3.0000000000000001E-3</v>
      </c>
    </row>
    <row r="3871" spans="2:10">
      <c r="B3871" s="240" t="s">
        <v>86</v>
      </c>
      <c r="C3871" s="240">
        <v>786</v>
      </c>
      <c r="D3871" s="240" t="s">
        <v>127</v>
      </c>
      <c r="E3871" s="240">
        <v>-0.16</v>
      </c>
      <c r="F3871" s="240">
        <v>0.64</v>
      </c>
      <c r="G3871" s="240">
        <v>529.16</v>
      </c>
      <c r="H3871" s="240">
        <v>-1.621</v>
      </c>
      <c r="I3871" s="240">
        <v>-0.35299999999999998</v>
      </c>
      <c r="J3871" s="240">
        <v>0</v>
      </c>
    </row>
    <row r="3872" spans="2:10">
      <c r="B3872" s="240" t="s">
        <v>86</v>
      </c>
      <c r="C3872" s="240">
        <v>786</v>
      </c>
      <c r="D3872" s="240" t="s">
        <v>128</v>
      </c>
      <c r="E3872" s="240">
        <v>0.91</v>
      </c>
      <c r="F3872" s="240">
        <v>0.95</v>
      </c>
      <c r="G3872" s="240">
        <v>470.61</v>
      </c>
      <c r="H3872" s="240">
        <v>-1.929</v>
      </c>
      <c r="I3872" s="240">
        <v>1.373</v>
      </c>
      <c r="J3872" s="240">
        <v>-2E-3</v>
      </c>
    </row>
    <row r="3873" spans="2:10">
      <c r="B3873" s="240" t="s">
        <v>86</v>
      </c>
      <c r="C3873" s="240">
        <v>786</v>
      </c>
      <c r="D3873" s="240" t="s">
        <v>129</v>
      </c>
      <c r="E3873" s="240">
        <v>0.06</v>
      </c>
      <c r="F3873" s="240">
        <v>0.68</v>
      </c>
      <c r="G3873" s="240">
        <v>526.05999999999995</v>
      </c>
      <c r="H3873" s="240">
        <v>-1.65</v>
      </c>
      <c r="I3873" s="240">
        <v>-2.1000000000000001E-2</v>
      </c>
      <c r="J3873" s="240">
        <v>-2E-3</v>
      </c>
    </row>
    <row r="3874" spans="2:10">
      <c r="B3874" s="240" t="s">
        <v>86</v>
      </c>
      <c r="C3874" s="240">
        <v>786</v>
      </c>
      <c r="D3874" s="240" t="s">
        <v>130</v>
      </c>
      <c r="E3874" s="240">
        <v>0.7</v>
      </c>
      <c r="F3874" s="240">
        <v>0.91</v>
      </c>
      <c r="G3874" s="240">
        <v>473.71</v>
      </c>
      <c r="H3874" s="240">
        <v>-1.9</v>
      </c>
      <c r="I3874" s="240">
        <v>1.04</v>
      </c>
      <c r="J3874" s="240">
        <v>0</v>
      </c>
    </row>
    <row r="3875" spans="2:10">
      <c r="B3875" s="240" t="s">
        <v>86</v>
      </c>
      <c r="C3875" s="240">
        <v>786</v>
      </c>
      <c r="D3875" s="240" t="s">
        <v>131</v>
      </c>
      <c r="E3875" s="240">
        <v>-2.25</v>
      </c>
      <c r="F3875" s="240">
        <v>-1.04</v>
      </c>
      <c r="G3875" s="240">
        <v>833.77</v>
      </c>
      <c r="H3875" s="240">
        <v>1.01</v>
      </c>
      <c r="I3875" s="240">
        <v>-3.6779999999999999</v>
      </c>
      <c r="J3875" s="240">
        <v>8.0000000000000002E-3</v>
      </c>
    </row>
    <row r="3876" spans="2:10">
      <c r="B3876" s="240" t="s">
        <v>86</v>
      </c>
      <c r="C3876" s="240">
        <v>786</v>
      </c>
      <c r="D3876" s="240" t="s">
        <v>132</v>
      </c>
      <c r="E3876" s="240">
        <v>-2.09</v>
      </c>
      <c r="F3876" s="240">
        <v>-0.56999999999999995</v>
      </c>
      <c r="G3876" s="240">
        <v>740.89</v>
      </c>
      <c r="H3876" s="240">
        <v>0.16300000000000001</v>
      </c>
      <c r="I3876" s="240">
        <v>-3.444</v>
      </c>
      <c r="J3876" s="240">
        <v>7.0000000000000001E-3</v>
      </c>
    </row>
    <row r="3877" spans="2:10">
      <c r="B3877" s="240" t="s">
        <v>86</v>
      </c>
      <c r="C3877" s="240">
        <v>786</v>
      </c>
      <c r="D3877" s="240" t="s">
        <v>133</v>
      </c>
      <c r="E3877" s="240">
        <v>-2.37</v>
      </c>
      <c r="F3877" s="240">
        <v>-1.06</v>
      </c>
      <c r="G3877" s="240">
        <v>835.5</v>
      </c>
      <c r="H3877" s="240">
        <v>1.026</v>
      </c>
      <c r="I3877" s="240">
        <v>-3.8660000000000001</v>
      </c>
      <c r="J3877" s="240">
        <v>8.9999999999999993E-3</v>
      </c>
    </row>
    <row r="3878" spans="2:10">
      <c r="B3878" s="240" t="s">
        <v>86</v>
      </c>
      <c r="C3878" s="240">
        <v>786</v>
      </c>
      <c r="D3878" s="240" t="s">
        <v>134</v>
      </c>
      <c r="E3878" s="240">
        <v>-1.97</v>
      </c>
      <c r="F3878" s="240">
        <v>-0.55000000000000004</v>
      </c>
      <c r="G3878" s="240">
        <v>739.15</v>
      </c>
      <c r="H3878" s="240">
        <v>0.14699999999999999</v>
      </c>
      <c r="I3878" s="240">
        <v>-3.2559999999999998</v>
      </c>
      <c r="J3878" s="240">
        <v>6.0000000000000001E-3</v>
      </c>
    </row>
    <row r="3879" spans="2:10">
      <c r="B3879" s="240" t="s">
        <v>86</v>
      </c>
      <c r="C3879" s="240">
        <v>786</v>
      </c>
      <c r="D3879" s="240" t="s">
        <v>135</v>
      </c>
      <c r="E3879" s="240">
        <v>-1.54</v>
      </c>
      <c r="F3879" s="240">
        <v>-0.91</v>
      </c>
      <c r="G3879" s="240">
        <v>823.44</v>
      </c>
      <c r="H3879" s="240">
        <v>0.91600000000000004</v>
      </c>
      <c r="I3879" s="240">
        <v>-2.569</v>
      </c>
      <c r="J3879" s="240">
        <v>2E-3</v>
      </c>
    </row>
    <row r="3880" spans="2:10">
      <c r="B3880" s="240" t="s">
        <v>86</v>
      </c>
      <c r="C3880" s="240">
        <v>786</v>
      </c>
      <c r="D3880" s="240" t="s">
        <v>136</v>
      </c>
      <c r="E3880" s="240">
        <v>-1.39</v>
      </c>
      <c r="F3880" s="240">
        <v>-0.44</v>
      </c>
      <c r="G3880" s="240">
        <v>730.56</v>
      </c>
      <c r="H3880" s="240">
        <v>6.8000000000000005E-2</v>
      </c>
      <c r="I3880" s="240">
        <v>-2.3340000000000001</v>
      </c>
      <c r="J3880" s="240">
        <v>1E-3</v>
      </c>
    </row>
    <row r="3881" spans="2:10">
      <c r="B3881" s="240" t="s">
        <v>86</v>
      </c>
      <c r="C3881" s="240">
        <v>786</v>
      </c>
      <c r="D3881" s="240" t="s">
        <v>137</v>
      </c>
      <c r="E3881" s="240">
        <v>-1.66</v>
      </c>
      <c r="F3881" s="240">
        <v>-0.94</v>
      </c>
      <c r="G3881" s="240">
        <v>825.17</v>
      </c>
      <c r="H3881" s="240">
        <v>0.93200000000000005</v>
      </c>
      <c r="I3881" s="240">
        <v>-2.7559999999999998</v>
      </c>
      <c r="J3881" s="240">
        <v>3.0000000000000001E-3</v>
      </c>
    </row>
    <row r="3882" spans="2:10">
      <c r="B3882" s="240" t="s">
        <v>86</v>
      </c>
      <c r="C3882" s="240">
        <v>786</v>
      </c>
      <c r="D3882" s="240" t="s">
        <v>138</v>
      </c>
      <c r="E3882" s="240">
        <v>-1.27</v>
      </c>
      <c r="F3882" s="240">
        <v>-0.42</v>
      </c>
      <c r="G3882" s="240">
        <v>728.82</v>
      </c>
      <c r="H3882" s="240">
        <v>5.2999999999999999E-2</v>
      </c>
      <c r="I3882" s="240">
        <v>-2.1459999999999999</v>
      </c>
      <c r="J3882" s="240">
        <v>0</v>
      </c>
    </row>
    <row r="3883" spans="2:10">
      <c r="B3883" s="240" t="s">
        <v>86</v>
      </c>
      <c r="C3883" s="240">
        <v>786</v>
      </c>
      <c r="D3883" s="240" t="s">
        <v>139</v>
      </c>
      <c r="E3883" s="240">
        <v>-1.19</v>
      </c>
      <c r="F3883" s="240">
        <v>-1.23</v>
      </c>
      <c r="G3883" s="240">
        <v>873.82</v>
      </c>
      <c r="H3883" s="240">
        <v>1.64</v>
      </c>
      <c r="I3883" s="240">
        <v>-1.9379999999999999</v>
      </c>
      <c r="J3883" s="240">
        <v>7.0000000000000001E-3</v>
      </c>
    </row>
    <row r="3884" spans="2:10">
      <c r="B3884" s="240" t="s">
        <v>86</v>
      </c>
      <c r="C3884" s="240">
        <v>786</v>
      </c>
      <c r="D3884" s="240" t="s">
        <v>140</v>
      </c>
      <c r="E3884" s="240">
        <v>-0.13</v>
      </c>
      <c r="F3884" s="240">
        <v>-0.92</v>
      </c>
      <c r="G3884" s="240">
        <v>815.27</v>
      </c>
      <c r="H3884" s="240">
        <v>1.333</v>
      </c>
      <c r="I3884" s="240">
        <v>-0.21199999999999999</v>
      </c>
      <c r="J3884" s="240">
        <v>5.0000000000000001E-3</v>
      </c>
    </row>
    <row r="3885" spans="2:10">
      <c r="B3885" s="240" t="s">
        <v>86</v>
      </c>
      <c r="C3885" s="240">
        <v>786</v>
      </c>
      <c r="D3885" s="240" t="s">
        <v>141</v>
      </c>
      <c r="E3885" s="240">
        <v>-0.98</v>
      </c>
      <c r="F3885" s="240">
        <v>-1.19</v>
      </c>
      <c r="G3885" s="240">
        <v>870.72</v>
      </c>
      <c r="H3885" s="240">
        <v>1.6120000000000001</v>
      </c>
      <c r="I3885" s="240">
        <v>-1.605</v>
      </c>
      <c r="J3885" s="240">
        <v>5.0000000000000001E-3</v>
      </c>
    </row>
    <row r="3886" spans="2:10">
      <c r="B3886" s="240" t="s">
        <v>86</v>
      </c>
      <c r="C3886" s="240">
        <v>786</v>
      </c>
      <c r="D3886" s="240" t="s">
        <v>142</v>
      </c>
      <c r="E3886" s="240">
        <v>-0.34</v>
      </c>
      <c r="F3886" s="240">
        <v>-0.96</v>
      </c>
      <c r="G3886" s="240">
        <v>818.37</v>
      </c>
      <c r="H3886" s="240">
        <v>1.361</v>
      </c>
      <c r="I3886" s="240">
        <v>-0.54500000000000004</v>
      </c>
      <c r="J3886" s="240">
        <v>7.0000000000000001E-3</v>
      </c>
    </row>
    <row r="3887" spans="2:10">
      <c r="B3887" s="240" t="s">
        <v>86</v>
      </c>
      <c r="C3887" s="240">
        <v>786</v>
      </c>
      <c r="D3887" s="240" t="s">
        <v>143</v>
      </c>
      <c r="E3887" s="240">
        <v>-1.59</v>
      </c>
      <c r="F3887" s="240">
        <v>-1.3</v>
      </c>
      <c r="G3887" s="240">
        <v>879.6</v>
      </c>
      <c r="H3887" s="240">
        <v>1.6930000000000001</v>
      </c>
      <c r="I3887" s="240">
        <v>-2.5640000000000001</v>
      </c>
      <c r="J3887" s="240">
        <v>0.01</v>
      </c>
    </row>
    <row r="3888" spans="2:10">
      <c r="B3888" s="240" t="s">
        <v>86</v>
      </c>
      <c r="C3888" s="240">
        <v>786</v>
      </c>
      <c r="D3888" s="240" t="s">
        <v>144</v>
      </c>
      <c r="E3888" s="240">
        <v>-0.53</v>
      </c>
      <c r="F3888" s="240">
        <v>-0.99</v>
      </c>
      <c r="G3888" s="240">
        <v>821.05</v>
      </c>
      <c r="H3888" s="240">
        <v>1.3859999999999999</v>
      </c>
      <c r="I3888" s="240">
        <v>-0.83699999999999997</v>
      </c>
      <c r="J3888" s="240">
        <v>8.0000000000000002E-3</v>
      </c>
    </row>
    <row r="3889" spans="2:10">
      <c r="B3889" s="240" t="s">
        <v>86</v>
      </c>
      <c r="C3889" s="240">
        <v>786</v>
      </c>
      <c r="D3889" s="240" t="s">
        <v>145</v>
      </c>
      <c r="E3889" s="240">
        <v>-1.38</v>
      </c>
      <c r="F3889" s="240">
        <v>-1.26</v>
      </c>
      <c r="G3889" s="240">
        <v>876.5</v>
      </c>
      <c r="H3889" s="240">
        <v>1.665</v>
      </c>
      <c r="I3889" s="240">
        <v>-2.2309999999999999</v>
      </c>
      <c r="J3889" s="240">
        <v>8.0000000000000002E-3</v>
      </c>
    </row>
    <row r="3890" spans="2:10">
      <c r="B3890" s="240" t="s">
        <v>86</v>
      </c>
      <c r="C3890" s="240">
        <v>786</v>
      </c>
      <c r="D3890" s="240" t="s">
        <v>146</v>
      </c>
      <c r="E3890" s="240">
        <v>-0.74</v>
      </c>
      <c r="F3890" s="240">
        <v>-1.03</v>
      </c>
      <c r="G3890" s="240">
        <v>824.15</v>
      </c>
      <c r="H3890" s="240">
        <v>1.4139999999999999</v>
      </c>
      <c r="I3890" s="240">
        <v>-1.17</v>
      </c>
      <c r="J3890" s="240">
        <v>0.01</v>
      </c>
    </row>
    <row r="3891" spans="2:10">
      <c r="B3891" s="240" t="s">
        <v>86</v>
      </c>
      <c r="C3891" s="240">
        <v>786</v>
      </c>
      <c r="D3891" s="240" t="s">
        <v>147</v>
      </c>
      <c r="E3891" s="240">
        <v>-1.17</v>
      </c>
      <c r="F3891" s="240">
        <v>-0.62</v>
      </c>
      <c r="G3891" s="240">
        <v>1064.58</v>
      </c>
      <c r="H3891" s="240">
        <v>0.31900000000000001</v>
      </c>
      <c r="I3891" s="240">
        <v>-1.9279999999999999</v>
      </c>
      <c r="J3891" s="240">
        <v>7.0000000000000001E-3</v>
      </c>
    </row>
    <row r="3892" spans="2:10">
      <c r="B3892" s="240" t="s">
        <v>86</v>
      </c>
      <c r="C3892" s="240">
        <v>786</v>
      </c>
      <c r="D3892" s="240" t="s">
        <v>148</v>
      </c>
      <c r="E3892" s="240">
        <v>-0.04</v>
      </c>
      <c r="F3892" s="240">
        <v>-0.34</v>
      </c>
      <c r="G3892" s="240">
        <v>1008.62</v>
      </c>
      <c r="H3892" s="240">
        <v>3.3000000000000002E-2</v>
      </c>
      <c r="I3892" s="240">
        <v>-0.154</v>
      </c>
      <c r="J3892" s="240">
        <v>7.0000000000000001E-3</v>
      </c>
    </row>
    <row r="3893" spans="2:10">
      <c r="B3893" s="240" t="s">
        <v>86</v>
      </c>
      <c r="C3893" s="240">
        <v>786</v>
      </c>
      <c r="D3893" s="240" t="s">
        <v>149</v>
      </c>
      <c r="E3893" s="240">
        <v>-0.78</v>
      </c>
      <c r="F3893" s="240">
        <v>-0.84</v>
      </c>
      <c r="G3893" s="240">
        <v>1081.6500000000001</v>
      </c>
      <c r="H3893" s="240">
        <v>0.76100000000000001</v>
      </c>
      <c r="I3893" s="240">
        <v>-1.3120000000000001</v>
      </c>
      <c r="J3893" s="240">
        <v>8.0000000000000002E-3</v>
      </c>
    </row>
    <row r="3894" spans="2:10">
      <c r="B3894" s="240" t="s">
        <v>86</v>
      </c>
      <c r="C3894" s="240">
        <v>786</v>
      </c>
      <c r="D3894" s="240" t="s">
        <v>150</v>
      </c>
      <c r="E3894" s="240">
        <v>-0.43</v>
      </c>
      <c r="F3894" s="240">
        <v>-0.12</v>
      </c>
      <c r="G3894" s="240">
        <v>991.55</v>
      </c>
      <c r="H3894" s="240">
        <v>-0.40899999999999997</v>
      </c>
      <c r="I3894" s="240">
        <v>-0.77100000000000002</v>
      </c>
      <c r="J3894" s="240">
        <v>5.0000000000000001E-3</v>
      </c>
    </row>
    <row r="3895" spans="2:10">
      <c r="B3895" s="240" t="s">
        <v>86</v>
      </c>
      <c r="C3895" s="240">
        <v>786</v>
      </c>
      <c r="D3895" s="240" t="s">
        <v>151</v>
      </c>
      <c r="E3895" s="240">
        <v>1.9</v>
      </c>
      <c r="F3895" s="240">
        <v>0.48</v>
      </c>
      <c r="G3895" s="240">
        <v>823.58</v>
      </c>
      <c r="H3895" s="240">
        <v>1.1020000000000001</v>
      </c>
      <c r="I3895" s="240">
        <v>2.9870000000000001</v>
      </c>
      <c r="J3895" s="240">
        <v>1.2999999999999999E-2</v>
      </c>
    </row>
    <row r="3896" spans="2:10">
      <c r="B3896" s="240" t="s">
        <v>86</v>
      </c>
      <c r="C3896" s="240">
        <v>786</v>
      </c>
      <c r="D3896" s="240" t="s">
        <v>152</v>
      </c>
      <c r="E3896" s="240">
        <v>-2.7</v>
      </c>
      <c r="F3896" s="240">
        <v>-1.06</v>
      </c>
      <c r="G3896" s="240">
        <v>555.9</v>
      </c>
      <c r="H3896" s="240">
        <v>-0.95299999999999996</v>
      </c>
      <c r="I3896" s="240">
        <v>-4.3540000000000001</v>
      </c>
      <c r="J3896" s="240">
        <v>-4.0000000000000001E-3</v>
      </c>
    </row>
    <row r="3897" spans="2:10">
      <c r="B3897" s="240" t="s">
        <v>86</v>
      </c>
      <c r="C3897" s="240">
        <v>786</v>
      </c>
      <c r="D3897" s="240" t="s">
        <v>153</v>
      </c>
      <c r="E3897" s="240">
        <v>1.42</v>
      </c>
      <c r="F3897" s="240">
        <v>0.87</v>
      </c>
      <c r="G3897" s="240">
        <v>853.14</v>
      </c>
      <c r="H3897" s="240">
        <v>1.893</v>
      </c>
      <c r="I3897" s="240">
        <v>2.1909999999999998</v>
      </c>
      <c r="J3897" s="240">
        <v>1.4E-2</v>
      </c>
    </row>
    <row r="3898" spans="2:10">
      <c r="B3898" s="240" t="s">
        <v>86</v>
      </c>
      <c r="C3898" s="240">
        <v>786</v>
      </c>
      <c r="D3898" s="240" t="s">
        <v>154</v>
      </c>
      <c r="E3898" s="240">
        <v>-2.2200000000000002</v>
      </c>
      <c r="F3898" s="240">
        <v>-1.46</v>
      </c>
      <c r="G3898" s="240">
        <v>526.35</v>
      </c>
      <c r="H3898" s="240">
        <v>-1.744</v>
      </c>
      <c r="I3898" s="240">
        <v>-3.5579999999999998</v>
      </c>
      <c r="J3898" s="240">
        <v>-5.0000000000000001E-3</v>
      </c>
    </row>
    <row r="3899" spans="2:10">
      <c r="B3899" s="240" t="s">
        <v>86</v>
      </c>
      <c r="C3899" s="240">
        <v>786</v>
      </c>
      <c r="D3899" s="240" t="s">
        <v>155</v>
      </c>
      <c r="E3899" s="240">
        <v>4.57</v>
      </c>
      <c r="F3899" s="240">
        <v>1.34</v>
      </c>
      <c r="G3899" s="240">
        <v>950.82</v>
      </c>
      <c r="H3899" s="240">
        <v>2.2930000000000001</v>
      </c>
      <c r="I3899" s="240">
        <v>7.2619999999999996</v>
      </c>
      <c r="J3899" s="240">
        <v>2.5000000000000001E-2</v>
      </c>
    </row>
    <row r="3900" spans="2:10">
      <c r="B3900" s="240" t="s">
        <v>86</v>
      </c>
      <c r="C3900" s="240">
        <v>786</v>
      </c>
      <c r="D3900" s="240" t="s">
        <v>156</v>
      </c>
      <c r="E3900" s="240">
        <v>-5.37</v>
      </c>
      <c r="F3900" s="240">
        <v>-1.92</v>
      </c>
      <c r="G3900" s="240">
        <v>428.67</v>
      </c>
      <c r="H3900" s="240">
        <v>-2.1440000000000001</v>
      </c>
      <c r="I3900" s="240">
        <v>-8.6300000000000008</v>
      </c>
      <c r="J3900" s="240">
        <v>-1.6E-2</v>
      </c>
    </row>
    <row r="3901" spans="2:10">
      <c r="B3901" s="240" t="s">
        <v>86</v>
      </c>
      <c r="C3901" s="240">
        <v>786</v>
      </c>
      <c r="D3901" s="240" t="s">
        <v>157</v>
      </c>
      <c r="E3901" s="240">
        <v>3.2</v>
      </c>
      <c r="F3901" s="240">
        <v>2.25</v>
      </c>
      <c r="G3901" s="240">
        <v>993.78</v>
      </c>
      <c r="H3901" s="240">
        <v>4.1280000000000001</v>
      </c>
      <c r="I3901" s="240">
        <v>5.0179999999999998</v>
      </c>
      <c r="J3901" s="240">
        <v>2.7E-2</v>
      </c>
    </row>
    <row r="3902" spans="2:10">
      <c r="B3902" s="240" t="s">
        <v>86</v>
      </c>
      <c r="C3902" s="240">
        <v>786</v>
      </c>
      <c r="D3902" s="240" t="s">
        <v>158</v>
      </c>
      <c r="E3902" s="240">
        <v>-4</v>
      </c>
      <c r="F3902" s="240">
        <v>-2.84</v>
      </c>
      <c r="G3902" s="240">
        <v>385.7</v>
      </c>
      <c r="H3902" s="240">
        <v>-3.9790000000000001</v>
      </c>
      <c r="I3902" s="240">
        <v>-6.3860000000000001</v>
      </c>
      <c r="J3902" s="240">
        <v>-1.7999999999999999E-2</v>
      </c>
    </row>
    <row r="3903" spans="2:10">
      <c r="B3903" s="240" t="s">
        <v>86</v>
      </c>
      <c r="C3903" s="240">
        <v>789</v>
      </c>
      <c r="D3903" s="240" t="s">
        <v>87</v>
      </c>
      <c r="E3903" s="240">
        <v>-1.78</v>
      </c>
      <c r="F3903" s="240">
        <v>-0.1</v>
      </c>
      <c r="G3903" s="240">
        <v>152.22999999999999</v>
      </c>
      <c r="H3903" s="240">
        <v>6.6000000000000003E-2</v>
      </c>
      <c r="I3903" s="240">
        <v>-2.8940000000000001</v>
      </c>
      <c r="J3903" s="240">
        <v>3.0000000000000001E-3</v>
      </c>
    </row>
    <row r="3904" spans="2:10">
      <c r="B3904" s="240" t="s">
        <v>86</v>
      </c>
      <c r="C3904" s="240">
        <v>789</v>
      </c>
      <c r="D3904" s="240" t="s">
        <v>88</v>
      </c>
      <c r="E3904" s="240">
        <v>-0.28000000000000003</v>
      </c>
      <c r="F3904" s="240">
        <v>-0.94</v>
      </c>
      <c r="G3904" s="240">
        <v>146.06</v>
      </c>
      <c r="H3904" s="240">
        <v>1.5589999999999999</v>
      </c>
      <c r="I3904" s="240">
        <v>-0.41199999999999998</v>
      </c>
      <c r="J3904" s="240">
        <v>1E-3</v>
      </c>
    </row>
    <row r="3905" spans="2:10">
      <c r="B3905" s="240" t="s">
        <v>86</v>
      </c>
      <c r="C3905" s="240">
        <v>789</v>
      </c>
      <c r="D3905" s="240" t="s">
        <v>89</v>
      </c>
      <c r="E3905" s="240">
        <v>-1.08</v>
      </c>
      <c r="F3905" s="240">
        <v>-0.21</v>
      </c>
      <c r="G3905" s="240">
        <v>142.19999999999999</v>
      </c>
      <c r="H3905" s="240">
        <v>0.26900000000000002</v>
      </c>
      <c r="I3905" s="240">
        <v>-1.7849999999999999</v>
      </c>
      <c r="J3905" s="240">
        <v>-3.0000000000000001E-3</v>
      </c>
    </row>
    <row r="3906" spans="2:10">
      <c r="B3906" s="240" t="s">
        <v>86</v>
      </c>
      <c r="C3906" s="240">
        <v>789</v>
      </c>
      <c r="D3906" s="240" t="s">
        <v>90</v>
      </c>
      <c r="E3906" s="240">
        <v>-0.68</v>
      </c>
      <c r="F3906" s="240">
        <v>-0.88</v>
      </c>
      <c r="G3906" s="240">
        <v>151.66</v>
      </c>
      <c r="H3906" s="240">
        <v>1.444</v>
      </c>
      <c r="I3906" s="240">
        <v>-1.038</v>
      </c>
      <c r="J3906" s="240">
        <v>5.0000000000000001E-3</v>
      </c>
    </row>
    <row r="3907" spans="2:10">
      <c r="B3907" s="240" t="s">
        <v>86</v>
      </c>
      <c r="C3907" s="240">
        <v>789</v>
      </c>
      <c r="D3907" s="240" t="s">
        <v>12</v>
      </c>
      <c r="E3907" s="240">
        <v>-1053.6199999999999</v>
      </c>
      <c r="F3907" s="240">
        <v>-87.83</v>
      </c>
      <c r="G3907" s="240">
        <v>88133.77</v>
      </c>
      <c r="H3907" s="240">
        <v>87.822999999999993</v>
      </c>
      <c r="I3907" s="240">
        <v>-1711.7090000000001</v>
      </c>
      <c r="J3907" s="240">
        <v>0.58199999999999996</v>
      </c>
    </row>
    <row r="3908" spans="2:10">
      <c r="B3908" s="240" t="s">
        <v>86</v>
      </c>
      <c r="C3908" s="240">
        <v>789</v>
      </c>
      <c r="D3908" s="240" t="s">
        <v>13</v>
      </c>
      <c r="E3908" s="240">
        <v>-152.79</v>
      </c>
      <c r="F3908" s="240">
        <v>-662.69</v>
      </c>
      <c r="G3908" s="240">
        <v>84020.36</v>
      </c>
      <c r="H3908" s="240">
        <v>1103.307</v>
      </c>
      <c r="I3908" s="240">
        <v>-224.434</v>
      </c>
      <c r="J3908" s="240">
        <v>0.77400000000000002</v>
      </c>
    </row>
    <row r="3909" spans="2:10">
      <c r="B3909" s="240" t="s">
        <v>86</v>
      </c>
      <c r="C3909" s="240">
        <v>789</v>
      </c>
      <c r="D3909" s="240" t="s">
        <v>14</v>
      </c>
      <c r="E3909" s="240">
        <v>139.91</v>
      </c>
      <c r="F3909" s="240">
        <v>-23.11</v>
      </c>
      <c r="G3909" s="240">
        <v>-1549.73</v>
      </c>
      <c r="H3909" s="240">
        <v>40.823999999999998</v>
      </c>
      <c r="I3909" s="240">
        <v>220.46299999999999</v>
      </c>
      <c r="J3909" s="240">
        <v>-1.113</v>
      </c>
    </row>
    <row r="3910" spans="2:10">
      <c r="B3910" s="240" t="s">
        <v>86</v>
      </c>
      <c r="C3910" s="240">
        <v>789</v>
      </c>
      <c r="D3910" s="240" t="s">
        <v>91</v>
      </c>
      <c r="E3910" s="240">
        <v>1.64</v>
      </c>
      <c r="F3910" s="240">
        <v>0.27</v>
      </c>
      <c r="G3910" s="240">
        <v>122.59</v>
      </c>
      <c r="H3910" s="240">
        <v>0.40300000000000002</v>
      </c>
      <c r="I3910" s="240">
        <v>2.6389999999999998</v>
      </c>
      <c r="J3910" s="240">
        <v>6.0000000000000001E-3</v>
      </c>
    </row>
    <row r="3911" spans="2:10">
      <c r="B3911" s="240" t="s">
        <v>86</v>
      </c>
      <c r="C3911" s="240">
        <v>789</v>
      </c>
      <c r="D3911" s="240" t="s">
        <v>92</v>
      </c>
      <c r="E3911" s="240">
        <v>0.96</v>
      </c>
      <c r="F3911" s="240">
        <v>0.88</v>
      </c>
      <c r="G3911" s="240">
        <v>115.17</v>
      </c>
      <c r="H3911" s="240">
        <v>1.486</v>
      </c>
      <c r="I3911" s="240">
        <v>1.508</v>
      </c>
      <c r="J3911" s="240">
        <v>7.0000000000000001E-3</v>
      </c>
    </row>
    <row r="3912" spans="2:10">
      <c r="B3912" s="240" t="s">
        <v>86</v>
      </c>
      <c r="C3912" s="240">
        <v>789</v>
      </c>
      <c r="D3912" s="240" t="s">
        <v>93</v>
      </c>
      <c r="E3912" s="240">
        <v>4.26</v>
      </c>
      <c r="F3912" s="240">
        <v>0.65</v>
      </c>
      <c r="G3912" s="240">
        <v>289.8</v>
      </c>
      <c r="H3912" s="240">
        <v>0.97399999999999998</v>
      </c>
      <c r="I3912" s="240">
        <v>6.8520000000000003</v>
      </c>
      <c r="J3912" s="240">
        <v>1.4999999999999999E-2</v>
      </c>
    </row>
    <row r="3913" spans="2:10">
      <c r="B3913" s="240" t="s">
        <v>86</v>
      </c>
      <c r="C3913" s="240">
        <v>789</v>
      </c>
      <c r="D3913" s="240" t="s">
        <v>94</v>
      </c>
      <c r="E3913" s="240">
        <v>2.33</v>
      </c>
      <c r="F3913" s="240">
        <v>2.04</v>
      </c>
      <c r="G3913" s="240">
        <v>238.12</v>
      </c>
      <c r="H3913" s="240">
        <v>3.4380000000000002</v>
      </c>
      <c r="I3913" s="240">
        <v>3.657</v>
      </c>
      <c r="J3913" s="240">
        <v>1.7999999999999999E-2</v>
      </c>
    </row>
    <row r="3914" spans="2:10">
      <c r="B3914" s="240" t="s">
        <v>86</v>
      </c>
      <c r="C3914" s="240">
        <v>789</v>
      </c>
      <c r="D3914" s="240" t="s">
        <v>95</v>
      </c>
      <c r="E3914" s="240">
        <v>-0.53</v>
      </c>
      <c r="F3914" s="240">
        <v>0.06</v>
      </c>
      <c r="G3914" s="240">
        <v>738.95</v>
      </c>
      <c r="H3914" s="240">
        <v>-0.32800000000000001</v>
      </c>
      <c r="I3914" s="240">
        <v>-0.82099999999999995</v>
      </c>
      <c r="J3914" s="240">
        <v>4.0000000000000001E-3</v>
      </c>
    </row>
    <row r="3915" spans="2:10">
      <c r="B3915" s="240" t="s">
        <v>86</v>
      </c>
      <c r="C3915" s="240">
        <v>789</v>
      </c>
      <c r="D3915" s="240" t="s">
        <v>96</v>
      </c>
      <c r="E3915" s="240">
        <v>-0.53</v>
      </c>
      <c r="F3915" s="240">
        <v>0.06</v>
      </c>
      <c r="G3915" s="240">
        <v>738.95</v>
      </c>
      <c r="H3915" s="240">
        <v>-0.32800000000000001</v>
      </c>
      <c r="I3915" s="240">
        <v>-0.82099999999999995</v>
      </c>
      <c r="J3915" s="240">
        <v>4.0000000000000001E-3</v>
      </c>
    </row>
    <row r="3916" spans="2:10">
      <c r="B3916" s="240" t="s">
        <v>86</v>
      </c>
      <c r="C3916" s="240">
        <v>789</v>
      </c>
      <c r="D3916" s="240" t="s">
        <v>97</v>
      </c>
      <c r="E3916" s="240">
        <v>-0.37</v>
      </c>
      <c r="F3916" s="240">
        <v>-0.03</v>
      </c>
      <c r="G3916" s="240">
        <v>29.31</v>
      </c>
      <c r="H3916" s="240">
        <v>3.5999999999999997E-2</v>
      </c>
      <c r="I3916" s="240">
        <v>-0.58499999999999996</v>
      </c>
      <c r="J3916" s="240">
        <v>0</v>
      </c>
    </row>
    <row r="3917" spans="2:10">
      <c r="B3917" s="240" t="s">
        <v>86</v>
      </c>
      <c r="C3917" s="240">
        <v>789</v>
      </c>
      <c r="D3917" s="240" t="s">
        <v>98</v>
      </c>
      <c r="E3917" s="240">
        <v>-0.12</v>
      </c>
      <c r="F3917" s="240">
        <v>-0.24</v>
      </c>
      <c r="G3917" s="240">
        <v>28.45</v>
      </c>
      <c r="H3917" s="240">
        <v>0.379</v>
      </c>
      <c r="I3917" s="240">
        <v>-0.18</v>
      </c>
      <c r="J3917" s="240">
        <v>1E-3</v>
      </c>
    </row>
    <row r="3918" spans="2:10">
      <c r="B3918" s="240" t="s">
        <v>86</v>
      </c>
      <c r="C3918" s="240">
        <v>789</v>
      </c>
      <c r="D3918" s="240" t="s">
        <v>99</v>
      </c>
      <c r="E3918" s="240">
        <v>-2.77</v>
      </c>
      <c r="F3918" s="240">
        <v>-0.35</v>
      </c>
      <c r="G3918" s="240">
        <v>964.3</v>
      </c>
      <c r="H3918" s="240">
        <v>0.24099999999999999</v>
      </c>
      <c r="I3918" s="240">
        <v>-4.423</v>
      </c>
      <c r="J3918" s="240">
        <v>8.0000000000000002E-3</v>
      </c>
    </row>
    <row r="3919" spans="2:10">
      <c r="B3919" s="240" t="s">
        <v>86</v>
      </c>
      <c r="C3919" s="240">
        <v>789</v>
      </c>
      <c r="D3919" s="240" t="s">
        <v>100</v>
      </c>
      <c r="E3919" s="240">
        <v>-2.6</v>
      </c>
      <c r="F3919" s="240">
        <v>0.21</v>
      </c>
      <c r="G3919" s="240">
        <v>876.67</v>
      </c>
      <c r="H3919" s="240">
        <v>-0.69399999999999995</v>
      </c>
      <c r="I3919" s="240">
        <v>-4.1760000000000002</v>
      </c>
      <c r="J3919" s="240">
        <v>7.0000000000000001E-3</v>
      </c>
    </row>
    <row r="3920" spans="2:10">
      <c r="B3920" s="240" t="s">
        <v>86</v>
      </c>
      <c r="C3920" s="240">
        <v>789</v>
      </c>
      <c r="D3920" s="240" t="s">
        <v>101</v>
      </c>
      <c r="E3920" s="240">
        <v>-2.89</v>
      </c>
      <c r="F3920" s="240">
        <v>-0.33</v>
      </c>
      <c r="G3920" s="240">
        <v>965.99</v>
      </c>
      <c r="H3920" s="240">
        <v>0.20699999999999999</v>
      </c>
      <c r="I3920" s="240">
        <v>-4.6109999999999998</v>
      </c>
      <c r="J3920" s="240">
        <v>8.9999999999999993E-3</v>
      </c>
    </row>
    <row r="3921" spans="2:10">
      <c r="B3921" s="240" t="s">
        <v>86</v>
      </c>
      <c r="C3921" s="240">
        <v>789</v>
      </c>
      <c r="D3921" s="240" t="s">
        <v>102</v>
      </c>
      <c r="E3921" s="240">
        <v>-2.48</v>
      </c>
      <c r="F3921" s="240">
        <v>0.19</v>
      </c>
      <c r="G3921" s="240">
        <v>874.99</v>
      </c>
      <c r="H3921" s="240">
        <v>-0.66</v>
      </c>
      <c r="I3921" s="240">
        <v>-3.988</v>
      </c>
      <c r="J3921" s="240">
        <v>6.0000000000000001E-3</v>
      </c>
    </row>
    <row r="3922" spans="2:10">
      <c r="B3922" s="240" t="s">
        <v>86</v>
      </c>
      <c r="C3922" s="240">
        <v>789</v>
      </c>
      <c r="D3922" s="240" t="s">
        <v>103</v>
      </c>
      <c r="E3922" s="240">
        <v>-2.0699999999999998</v>
      </c>
      <c r="F3922" s="240">
        <v>-0.47</v>
      </c>
      <c r="G3922" s="240">
        <v>954.28</v>
      </c>
      <c r="H3922" s="240">
        <v>0.44500000000000001</v>
      </c>
      <c r="I3922" s="240">
        <v>-3.3140000000000001</v>
      </c>
      <c r="J3922" s="240">
        <v>2E-3</v>
      </c>
    </row>
    <row r="3923" spans="2:10">
      <c r="B3923" s="240" t="s">
        <v>86</v>
      </c>
      <c r="C3923" s="240">
        <v>789</v>
      </c>
      <c r="D3923" s="240" t="s">
        <v>104</v>
      </c>
      <c r="E3923" s="240">
        <v>-1.9</v>
      </c>
      <c r="F3923" s="240">
        <v>0.1</v>
      </c>
      <c r="G3923" s="240">
        <v>866.65</v>
      </c>
      <c r="H3923" s="240">
        <v>-0.49099999999999999</v>
      </c>
      <c r="I3923" s="240">
        <v>-3.0670000000000002</v>
      </c>
      <c r="J3923" s="240">
        <v>1E-3</v>
      </c>
    </row>
    <row r="3924" spans="2:10">
      <c r="B3924" s="240" t="s">
        <v>86</v>
      </c>
      <c r="C3924" s="240">
        <v>789</v>
      </c>
      <c r="D3924" s="240" t="s">
        <v>105</v>
      </c>
      <c r="E3924" s="240">
        <v>-2.19</v>
      </c>
      <c r="F3924" s="240">
        <v>-0.45</v>
      </c>
      <c r="G3924" s="240">
        <v>955.96</v>
      </c>
      <c r="H3924" s="240">
        <v>0.41</v>
      </c>
      <c r="I3924" s="240">
        <v>-3.5019999999999998</v>
      </c>
      <c r="J3924" s="240">
        <v>3.0000000000000001E-3</v>
      </c>
    </row>
    <row r="3925" spans="2:10">
      <c r="B3925" s="240" t="s">
        <v>86</v>
      </c>
      <c r="C3925" s="240">
        <v>789</v>
      </c>
      <c r="D3925" s="240" t="s">
        <v>106</v>
      </c>
      <c r="E3925" s="240">
        <v>-1.78</v>
      </c>
      <c r="F3925" s="240">
        <v>0.08</v>
      </c>
      <c r="G3925" s="240">
        <v>864.96</v>
      </c>
      <c r="H3925" s="240">
        <v>-0.45600000000000002</v>
      </c>
      <c r="I3925" s="240">
        <v>-2.879</v>
      </c>
      <c r="J3925" s="240">
        <v>0</v>
      </c>
    </row>
    <row r="3926" spans="2:10">
      <c r="B3926" s="240" t="s">
        <v>86</v>
      </c>
      <c r="C3926" s="240">
        <v>789</v>
      </c>
      <c r="D3926" s="240" t="s">
        <v>107</v>
      </c>
      <c r="E3926" s="240">
        <v>1.54</v>
      </c>
      <c r="F3926" s="240">
        <v>-0.09</v>
      </c>
      <c r="G3926" s="240">
        <v>601.24</v>
      </c>
      <c r="H3926" s="240">
        <v>3.7999999999999999E-2</v>
      </c>
      <c r="I3926" s="240">
        <v>2.5350000000000001</v>
      </c>
      <c r="J3926" s="240">
        <v>2E-3</v>
      </c>
    </row>
    <row r="3927" spans="2:10">
      <c r="B3927" s="240" t="s">
        <v>86</v>
      </c>
      <c r="C3927" s="240">
        <v>789</v>
      </c>
      <c r="D3927" s="240" t="s">
        <v>108</v>
      </c>
      <c r="E3927" s="240">
        <v>1.71</v>
      </c>
      <c r="F3927" s="240">
        <v>0.48</v>
      </c>
      <c r="G3927" s="240">
        <v>513.6</v>
      </c>
      <c r="H3927" s="240">
        <v>-0.89800000000000002</v>
      </c>
      <c r="I3927" s="240">
        <v>2.782</v>
      </c>
      <c r="J3927" s="240">
        <v>1E-3</v>
      </c>
    </row>
    <row r="3928" spans="2:10">
      <c r="B3928" s="240" t="s">
        <v>86</v>
      </c>
      <c r="C3928" s="240">
        <v>789</v>
      </c>
      <c r="D3928" s="240" t="s">
        <v>109</v>
      </c>
      <c r="E3928" s="240">
        <v>1.42</v>
      </c>
      <c r="F3928" s="240">
        <v>-7.0000000000000007E-2</v>
      </c>
      <c r="G3928" s="240">
        <v>602.91999999999996</v>
      </c>
      <c r="H3928" s="240">
        <v>3.0000000000000001E-3</v>
      </c>
      <c r="I3928" s="240">
        <v>2.347</v>
      </c>
      <c r="J3928" s="240">
        <v>3.0000000000000001E-3</v>
      </c>
    </row>
    <row r="3929" spans="2:10">
      <c r="B3929" s="240" t="s">
        <v>86</v>
      </c>
      <c r="C3929" s="240">
        <v>789</v>
      </c>
      <c r="D3929" s="240" t="s">
        <v>110</v>
      </c>
      <c r="E3929" s="240">
        <v>1.83</v>
      </c>
      <c r="F3929" s="240">
        <v>0.46</v>
      </c>
      <c r="G3929" s="240">
        <v>511.92</v>
      </c>
      <c r="H3929" s="240">
        <v>-0.86299999999999999</v>
      </c>
      <c r="I3929" s="240">
        <v>2.97</v>
      </c>
      <c r="J3929" s="240">
        <v>0</v>
      </c>
    </row>
    <row r="3930" spans="2:10">
      <c r="B3930" s="240" t="s">
        <v>86</v>
      </c>
      <c r="C3930" s="240">
        <v>789</v>
      </c>
      <c r="D3930" s="240" t="s">
        <v>111</v>
      </c>
      <c r="E3930" s="240">
        <v>0.83</v>
      </c>
      <c r="F3930" s="240">
        <v>0.03</v>
      </c>
      <c r="G3930" s="240">
        <v>611.26</v>
      </c>
      <c r="H3930" s="240">
        <v>-0.16600000000000001</v>
      </c>
      <c r="I3930" s="240">
        <v>1.4259999999999999</v>
      </c>
      <c r="J3930" s="240">
        <v>7.0000000000000001E-3</v>
      </c>
    </row>
    <row r="3931" spans="2:10">
      <c r="B3931" s="240" t="s">
        <v>86</v>
      </c>
      <c r="C3931" s="240">
        <v>789</v>
      </c>
      <c r="D3931" s="240" t="s">
        <v>112</v>
      </c>
      <c r="E3931" s="240">
        <v>1</v>
      </c>
      <c r="F3931" s="240">
        <v>0.59</v>
      </c>
      <c r="G3931" s="240">
        <v>523.63</v>
      </c>
      <c r="H3931" s="240">
        <v>-1.101</v>
      </c>
      <c r="I3931" s="240">
        <v>1.673</v>
      </c>
      <c r="J3931" s="240">
        <v>7.0000000000000001E-3</v>
      </c>
    </row>
    <row r="3932" spans="2:10">
      <c r="B3932" s="240" t="s">
        <v>86</v>
      </c>
      <c r="C3932" s="240">
        <v>789</v>
      </c>
      <c r="D3932" s="240" t="s">
        <v>113</v>
      </c>
      <c r="E3932" s="240">
        <v>0.71</v>
      </c>
      <c r="F3932" s="240">
        <v>0.05</v>
      </c>
      <c r="G3932" s="240">
        <v>612.94000000000005</v>
      </c>
      <c r="H3932" s="240">
        <v>-0.2</v>
      </c>
      <c r="I3932" s="240">
        <v>1.238</v>
      </c>
      <c r="J3932" s="240">
        <v>8.0000000000000002E-3</v>
      </c>
    </row>
    <row r="3933" spans="2:10">
      <c r="B3933" s="240" t="s">
        <v>86</v>
      </c>
      <c r="C3933" s="240">
        <v>789</v>
      </c>
      <c r="D3933" s="240" t="s">
        <v>114</v>
      </c>
      <c r="E3933" s="240">
        <v>1.1200000000000001</v>
      </c>
      <c r="F3933" s="240">
        <v>0.56999999999999995</v>
      </c>
      <c r="G3933" s="240">
        <v>521.95000000000005</v>
      </c>
      <c r="H3933" s="240">
        <v>-1.0660000000000001</v>
      </c>
      <c r="I3933" s="240">
        <v>1.861</v>
      </c>
      <c r="J3933" s="240">
        <v>6.0000000000000001E-3</v>
      </c>
    </row>
    <row r="3934" spans="2:10">
      <c r="B3934" s="240" t="s">
        <v>86</v>
      </c>
      <c r="C3934" s="240">
        <v>789</v>
      </c>
      <c r="D3934" s="240" t="s">
        <v>115</v>
      </c>
      <c r="E3934" s="240">
        <v>-1.47</v>
      </c>
      <c r="F3934" s="240">
        <v>-1.1499999999999999</v>
      </c>
      <c r="G3934" s="240">
        <v>959.13</v>
      </c>
      <c r="H3934" s="240">
        <v>1.63</v>
      </c>
      <c r="I3934" s="240">
        <v>-2.2810000000000001</v>
      </c>
      <c r="J3934" s="240">
        <v>8.0000000000000002E-3</v>
      </c>
    </row>
    <row r="3935" spans="2:10">
      <c r="B3935" s="240" t="s">
        <v>86</v>
      </c>
      <c r="C3935" s="240">
        <v>789</v>
      </c>
      <c r="D3935" s="240" t="s">
        <v>116</v>
      </c>
      <c r="E3935" s="240">
        <v>-0.4</v>
      </c>
      <c r="F3935" s="240">
        <v>-1.0900000000000001</v>
      </c>
      <c r="G3935" s="240">
        <v>867.8</v>
      </c>
      <c r="H3935" s="240">
        <v>1.59</v>
      </c>
      <c r="I3935" s="240">
        <v>-0.54500000000000004</v>
      </c>
      <c r="J3935" s="240">
        <v>6.0000000000000001E-3</v>
      </c>
    </row>
    <row r="3936" spans="2:10">
      <c r="B3936" s="240" t="s">
        <v>86</v>
      </c>
      <c r="C3936" s="240">
        <v>789</v>
      </c>
      <c r="D3936" s="240" t="s">
        <v>117</v>
      </c>
      <c r="E3936" s="240">
        <v>-1.26</v>
      </c>
      <c r="F3936" s="240">
        <v>-1.18</v>
      </c>
      <c r="G3936" s="240">
        <v>956.12</v>
      </c>
      <c r="H3936" s="240">
        <v>1.6910000000000001</v>
      </c>
      <c r="I3936" s="240">
        <v>-1.9490000000000001</v>
      </c>
      <c r="J3936" s="240">
        <v>6.0000000000000001E-3</v>
      </c>
    </row>
    <row r="3937" spans="2:10">
      <c r="B3937" s="240" t="s">
        <v>86</v>
      </c>
      <c r="C3937" s="240">
        <v>789</v>
      </c>
      <c r="D3937" s="240" t="s">
        <v>118</v>
      </c>
      <c r="E3937" s="240">
        <v>-0.61</v>
      </c>
      <c r="F3937" s="240">
        <v>-1.05</v>
      </c>
      <c r="G3937" s="240">
        <v>870.8</v>
      </c>
      <c r="H3937" s="240">
        <v>1.5289999999999999</v>
      </c>
      <c r="I3937" s="240">
        <v>-0.878</v>
      </c>
      <c r="J3937" s="240">
        <v>7.0000000000000001E-3</v>
      </c>
    </row>
    <row r="3938" spans="2:10">
      <c r="B3938" s="240" t="s">
        <v>86</v>
      </c>
      <c r="C3938" s="240">
        <v>789</v>
      </c>
      <c r="D3938" s="240" t="s">
        <v>119</v>
      </c>
      <c r="E3938" s="240">
        <v>-1.87</v>
      </c>
      <c r="F3938" s="240">
        <v>-1.08</v>
      </c>
      <c r="G3938" s="240">
        <v>964.74</v>
      </c>
      <c r="H3938" s="240">
        <v>1.5149999999999999</v>
      </c>
      <c r="I3938" s="240">
        <v>-2.907</v>
      </c>
      <c r="J3938" s="240">
        <v>1.0999999999999999E-2</v>
      </c>
    </row>
    <row r="3939" spans="2:10">
      <c r="B3939" s="240" t="s">
        <v>86</v>
      </c>
      <c r="C3939" s="240">
        <v>789</v>
      </c>
      <c r="D3939" s="240" t="s">
        <v>120</v>
      </c>
      <c r="E3939" s="240">
        <v>-0.8</v>
      </c>
      <c r="F3939" s="240">
        <v>-1.02</v>
      </c>
      <c r="G3939" s="240">
        <v>873.4</v>
      </c>
      <c r="H3939" s="240">
        <v>1.476</v>
      </c>
      <c r="I3939" s="240">
        <v>-1.17</v>
      </c>
      <c r="J3939" s="240">
        <v>8.9999999999999993E-3</v>
      </c>
    </row>
    <row r="3940" spans="2:10">
      <c r="B3940" s="240" t="s">
        <v>86</v>
      </c>
      <c r="C3940" s="240">
        <v>789</v>
      </c>
      <c r="D3940" s="240" t="s">
        <v>121</v>
      </c>
      <c r="E3940" s="240">
        <v>-1.65</v>
      </c>
      <c r="F3940" s="240">
        <v>-1.1200000000000001</v>
      </c>
      <c r="G3940" s="240">
        <v>961.73</v>
      </c>
      <c r="H3940" s="240">
        <v>1.5760000000000001</v>
      </c>
      <c r="I3940" s="240">
        <v>-2.5739999999999998</v>
      </c>
      <c r="J3940" s="240">
        <v>8.9999999999999993E-3</v>
      </c>
    </row>
    <row r="3941" spans="2:10">
      <c r="B3941" s="240" t="s">
        <v>86</v>
      </c>
      <c r="C3941" s="240">
        <v>789</v>
      </c>
      <c r="D3941" s="240" t="s">
        <v>122</v>
      </c>
      <c r="E3941" s="240">
        <v>-1.01</v>
      </c>
      <c r="F3941" s="240">
        <v>-0.99</v>
      </c>
      <c r="G3941" s="240">
        <v>876.41</v>
      </c>
      <c r="H3941" s="240">
        <v>1.415</v>
      </c>
      <c r="I3941" s="240">
        <v>-1.5029999999999999</v>
      </c>
      <c r="J3941" s="240">
        <v>1.0999999999999999E-2</v>
      </c>
    </row>
    <row r="3942" spans="2:10">
      <c r="B3942" s="240" t="s">
        <v>86</v>
      </c>
      <c r="C3942" s="240">
        <v>789</v>
      </c>
      <c r="D3942" s="240" t="s">
        <v>123</v>
      </c>
      <c r="E3942" s="240">
        <v>-0.67</v>
      </c>
      <c r="F3942" s="240">
        <v>1.21</v>
      </c>
      <c r="G3942" s="240">
        <v>610.11</v>
      </c>
      <c r="H3942" s="240">
        <v>-2.2469999999999999</v>
      </c>
      <c r="I3942" s="240">
        <v>-1.0960000000000001</v>
      </c>
      <c r="J3942" s="240">
        <v>3.0000000000000001E-3</v>
      </c>
    </row>
    <row r="3943" spans="2:10">
      <c r="B3943" s="240" t="s">
        <v>86</v>
      </c>
      <c r="C3943" s="240">
        <v>789</v>
      </c>
      <c r="D3943" s="240" t="s">
        <v>124</v>
      </c>
      <c r="E3943" s="240">
        <v>0.4</v>
      </c>
      <c r="F3943" s="240">
        <v>1.27</v>
      </c>
      <c r="G3943" s="240">
        <v>518.78</v>
      </c>
      <c r="H3943" s="240">
        <v>-2.286</v>
      </c>
      <c r="I3943" s="240">
        <v>0.64</v>
      </c>
      <c r="J3943" s="240">
        <v>1E-3</v>
      </c>
    </row>
    <row r="3944" spans="2:10">
      <c r="B3944" s="240" t="s">
        <v>86</v>
      </c>
      <c r="C3944" s="240">
        <v>789</v>
      </c>
      <c r="D3944" s="240" t="s">
        <v>125</v>
      </c>
      <c r="E3944" s="240">
        <v>-0.46</v>
      </c>
      <c r="F3944" s="240">
        <v>1.18</v>
      </c>
      <c r="G3944" s="240">
        <v>607.11</v>
      </c>
      <c r="H3944" s="240">
        <v>-2.1859999999999999</v>
      </c>
      <c r="I3944" s="240">
        <v>-0.76400000000000001</v>
      </c>
      <c r="J3944" s="240">
        <v>1E-3</v>
      </c>
    </row>
    <row r="3945" spans="2:10">
      <c r="B3945" s="240" t="s">
        <v>86</v>
      </c>
      <c r="C3945" s="240">
        <v>789</v>
      </c>
      <c r="D3945" s="240" t="s">
        <v>126</v>
      </c>
      <c r="E3945" s="240">
        <v>0.19</v>
      </c>
      <c r="F3945" s="240">
        <v>1.31</v>
      </c>
      <c r="G3945" s="240">
        <v>521.78</v>
      </c>
      <c r="H3945" s="240">
        <v>-2.347</v>
      </c>
      <c r="I3945" s="240">
        <v>0.307</v>
      </c>
      <c r="J3945" s="240">
        <v>3.0000000000000001E-3</v>
      </c>
    </row>
    <row r="3946" spans="2:10">
      <c r="B3946" s="240" t="s">
        <v>86</v>
      </c>
      <c r="C3946" s="240">
        <v>789</v>
      </c>
      <c r="D3946" s="240" t="s">
        <v>127</v>
      </c>
      <c r="E3946" s="240">
        <v>-0.27</v>
      </c>
      <c r="F3946" s="240">
        <v>1.1499999999999999</v>
      </c>
      <c r="G3946" s="240">
        <v>604.51</v>
      </c>
      <c r="H3946" s="240">
        <v>-2.1320000000000001</v>
      </c>
      <c r="I3946" s="240">
        <v>-0.47099999999999997</v>
      </c>
      <c r="J3946" s="240">
        <v>0</v>
      </c>
    </row>
    <row r="3947" spans="2:10">
      <c r="B3947" s="240" t="s">
        <v>86</v>
      </c>
      <c r="C3947" s="240">
        <v>789</v>
      </c>
      <c r="D3947" s="240" t="s">
        <v>128</v>
      </c>
      <c r="E3947" s="240">
        <v>0.8</v>
      </c>
      <c r="F3947" s="240">
        <v>1.21</v>
      </c>
      <c r="G3947" s="240">
        <v>513.16999999999996</v>
      </c>
      <c r="H3947" s="240">
        <v>-2.1720000000000002</v>
      </c>
      <c r="I3947" s="240">
        <v>1.266</v>
      </c>
      <c r="J3947" s="240">
        <v>-2E-3</v>
      </c>
    </row>
    <row r="3948" spans="2:10">
      <c r="B3948" s="240" t="s">
        <v>86</v>
      </c>
      <c r="C3948" s="240">
        <v>789</v>
      </c>
      <c r="D3948" s="240" t="s">
        <v>129</v>
      </c>
      <c r="E3948" s="240">
        <v>-0.06</v>
      </c>
      <c r="F3948" s="240">
        <v>1.1100000000000001</v>
      </c>
      <c r="G3948" s="240">
        <v>601.5</v>
      </c>
      <c r="H3948" s="240">
        <v>-2.0710000000000002</v>
      </c>
      <c r="I3948" s="240">
        <v>-0.13800000000000001</v>
      </c>
      <c r="J3948" s="240">
        <v>-2E-3</v>
      </c>
    </row>
    <row r="3949" spans="2:10">
      <c r="B3949" s="240" t="s">
        <v>86</v>
      </c>
      <c r="C3949" s="240">
        <v>789</v>
      </c>
      <c r="D3949" s="240" t="s">
        <v>130</v>
      </c>
      <c r="E3949" s="240">
        <v>0.59</v>
      </c>
      <c r="F3949" s="240">
        <v>1.24</v>
      </c>
      <c r="G3949" s="240">
        <v>516.17999999999995</v>
      </c>
      <c r="H3949" s="240">
        <v>-2.2330000000000001</v>
      </c>
      <c r="I3949" s="240">
        <v>0.93300000000000005</v>
      </c>
      <c r="J3949" s="240">
        <v>0</v>
      </c>
    </row>
    <row r="3950" spans="2:10">
      <c r="B3950" s="240" t="s">
        <v>86</v>
      </c>
      <c r="C3950" s="240">
        <v>789</v>
      </c>
      <c r="D3950" s="240" t="s">
        <v>131</v>
      </c>
      <c r="E3950" s="240">
        <v>-2.4</v>
      </c>
      <c r="F3950" s="240">
        <v>-0.32</v>
      </c>
      <c r="G3950" s="240">
        <v>935</v>
      </c>
      <c r="H3950" s="240">
        <v>0.20599999999999999</v>
      </c>
      <c r="I3950" s="240">
        <v>-3.839</v>
      </c>
      <c r="J3950" s="240">
        <v>8.0000000000000002E-3</v>
      </c>
    </row>
    <row r="3951" spans="2:10">
      <c r="B3951" s="240" t="s">
        <v>86</v>
      </c>
      <c r="C3951" s="240">
        <v>789</v>
      </c>
      <c r="D3951" s="240" t="s">
        <v>132</v>
      </c>
      <c r="E3951" s="240">
        <v>-2.23</v>
      </c>
      <c r="F3951" s="240">
        <v>0.25</v>
      </c>
      <c r="G3951" s="240">
        <v>847.36</v>
      </c>
      <c r="H3951" s="240">
        <v>-0.73</v>
      </c>
      <c r="I3951" s="240">
        <v>-3.5910000000000002</v>
      </c>
      <c r="J3951" s="240">
        <v>7.0000000000000001E-3</v>
      </c>
    </row>
    <row r="3952" spans="2:10">
      <c r="B3952" s="240" t="s">
        <v>86</v>
      </c>
      <c r="C3952" s="240">
        <v>789</v>
      </c>
      <c r="D3952" s="240" t="s">
        <v>133</v>
      </c>
      <c r="E3952" s="240">
        <v>-2.52</v>
      </c>
      <c r="F3952" s="240">
        <v>-0.3</v>
      </c>
      <c r="G3952" s="240">
        <v>936.68</v>
      </c>
      <c r="H3952" s="240">
        <v>0.17100000000000001</v>
      </c>
      <c r="I3952" s="240">
        <v>-4.0259999999999998</v>
      </c>
      <c r="J3952" s="240">
        <v>8.9999999999999993E-3</v>
      </c>
    </row>
    <row r="3953" spans="2:10">
      <c r="B3953" s="240" t="s">
        <v>86</v>
      </c>
      <c r="C3953" s="240">
        <v>789</v>
      </c>
      <c r="D3953" s="240" t="s">
        <v>134</v>
      </c>
      <c r="E3953" s="240">
        <v>-2.11</v>
      </c>
      <c r="F3953" s="240">
        <v>0.23</v>
      </c>
      <c r="G3953" s="240">
        <v>845.68</v>
      </c>
      <c r="H3953" s="240">
        <v>-0.69499999999999995</v>
      </c>
      <c r="I3953" s="240">
        <v>-3.403</v>
      </c>
      <c r="J3953" s="240">
        <v>6.0000000000000001E-3</v>
      </c>
    </row>
    <row r="3954" spans="2:10">
      <c r="B3954" s="240" t="s">
        <v>86</v>
      </c>
      <c r="C3954" s="240">
        <v>789</v>
      </c>
      <c r="D3954" s="240" t="s">
        <v>135</v>
      </c>
      <c r="E3954" s="240">
        <v>-1.7</v>
      </c>
      <c r="F3954" s="240">
        <v>-0.43</v>
      </c>
      <c r="G3954" s="240">
        <v>924.97</v>
      </c>
      <c r="H3954" s="240">
        <v>0.40899999999999997</v>
      </c>
      <c r="I3954" s="240">
        <v>-2.7290000000000001</v>
      </c>
      <c r="J3954" s="240">
        <v>2E-3</v>
      </c>
    </row>
    <row r="3955" spans="2:10">
      <c r="B3955" s="240" t="s">
        <v>86</v>
      </c>
      <c r="C3955" s="240">
        <v>789</v>
      </c>
      <c r="D3955" s="240" t="s">
        <v>136</v>
      </c>
      <c r="E3955" s="240">
        <v>-1.53</v>
      </c>
      <c r="F3955" s="240">
        <v>0.13</v>
      </c>
      <c r="G3955" s="240">
        <v>837.34</v>
      </c>
      <c r="H3955" s="240">
        <v>-0.52600000000000002</v>
      </c>
      <c r="I3955" s="240">
        <v>-2.4820000000000002</v>
      </c>
      <c r="J3955" s="240">
        <v>1E-3</v>
      </c>
    </row>
    <row r="3956" spans="2:10">
      <c r="B3956" s="240" t="s">
        <v>86</v>
      </c>
      <c r="C3956" s="240">
        <v>789</v>
      </c>
      <c r="D3956" s="240" t="s">
        <v>137</v>
      </c>
      <c r="E3956" s="240">
        <v>-1.82</v>
      </c>
      <c r="F3956" s="240">
        <v>-0.41</v>
      </c>
      <c r="G3956" s="240">
        <v>926.66</v>
      </c>
      <c r="H3956" s="240">
        <v>0.375</v>
      </c>
      <c r="I3956" s="240">
        <v>-2.9169999999999998</v>
      </c>
      <c r="J3956" s="240">
        <v>3.0000000000000001E-3</v>
      </c>
    </row>
    <row r="3957" spans="2:10">
      <c r="B3957" s="240" t="s">
        <v>86</v>
      </c>
      <c r="C3957" s="240">
        <v>789</v>
      </c>
      <c r="D3957" s="240" t="s">
        <v>138</v>
      </c>
      <c r="E3957" s="240">
        <v>-1.41</v>
      </c>
      <c r="F3957" s="240">
        <v>0.11</v>
      </c>
      <c r="G3957" s="240">
        <v>835.66</v>
      </c>
      <c r="H3957" s="240">
        <v>-0.49199999999999999</v>
      </c>
      <c r="I3957" s="240">
        <v>-2.294</v>
      </c>
      <c r="J3957" s="240">
        <v>0</v>
      </c>
    </row>
    <row r="3958" spans="2:10">
      <c r="B3958" s="240" t="s">
        <v>86</v>
      </c>
      <c r="C3958" s="240">
        <v>789</v>
      </c>
      <c r="D3958" s="240" t="s">
        <v>139</v>
      </c>
      <c r="E3958" s="240">
        <v>-1.35</v>
      </c>
      <c r="F3958" s="240">
        <v>-0.91</v>
      </c>
      <c r="G3958" s="240">
        <v>930.68</v>
      </c>
      <c r="H3958" s="240">
        <v>1.2509999999999999</v>
      </c>
      <c r="I3958" s="240">
        <v>-2.101</v>
      </c>
      <c r="J3958" s="240">
        <v>7.0000000000000001E-3</v>
      </c>
    </row>
    <row r="3959" spans="2:10">
      <c r="B3959" s="240" t="s">
        <v>86</v>
      </c>
      <c r="C3959" s="240">
        <v>789</v>
      </c>
      <c r="D3959" s="240" t="s">
        <v>140</v>
      </c>
      <c r="E3959" s="240">
        <v>-0.28000000000000003</v>
      </c>
      <c r="F3959" s="240">
        <v>-0.85</v>
      </c>
      <c r="G3959" s="240">
        <v>839.34</v>
      </c>
      <c r="H3959" s="240">
        <v>1.2110000000000001</v>
      </c>
      <c r="I3959" s="240">
        <v>-0.36499999999999999</v>
      </c>
      <c r="J3959" s="240">
        <v>5.0000000000000001E-3</v>
      </c>
    </row>
    <row r="3960" spans="2:10">
      <c r="B3960" s="240" t="s">
        <v>86</v>
      </c>
      <c r="C3960" s="240">
        <v>789</v>
      </c>
      <c r="D3960" s="240" t="s">
        <v>141</v>
      </c>
      <c r="E3960" s="240">
        <v>-1.1399999999999999</v>
      </c>
      <c r="F3960" s="240">
        <v>-0.94</v>
      </c>
      <c r="G3960" s="240">
        <v>927.67</v>
      </c>
      <c r="H3960" s="240">
        <v>1.3120000000000001</v>
      </c>
      <c r="I3960" s="240">
        <v>-1.768</v>
      </c>
      <c r="J3960" s="240">
        <v>5.0000000000000001E-3</v>
      </c>
    </row>
    <row r="3961" spans="2:10">
      <c r="B3961" s="240" t="s">
        <v>86</v>
      </c>
      <c r="C3961" s="240">
        <v>789</v>
      </c>
      <c r="D3961" s="240" t="s">
        <v>142</v>
      </c>
      <c r="E3961" s="240">
        <v>-0.49</v>
      </c>
      <c r="F3961" s="240">
        <v>-0.82</v>
      </c>
      <c r="G3961" s="240">
        <v>842.35</v>
      </c>
      <c r="H3961" s="240">
        <v>1.1499999999999999</v>
      </c>
      <c r="I3961" s="240">
        <v>-0.69799999999999995</v>
      </c>
      <c r="J3961" s="240">
        <v>7.0000000000000001E-3</v>
      </c>
    </row>
    <row r="3962" spans="2:10">
      <c r="B3962" s="240" t="s">
        <v>86</v>
      </c>
      <c r="C3962" s="240">
        <v>789</v>
      </c>
      <c r="D3962" s="240" t="s">
        <v>143</v>
      </c>
      <c r="E3962" s="240">
        <v>-1.75</v>
      </c>
      <c r="F3962" s="240">
        <v>-0.84</v>
      </c>
      <c r="G3962" s="240">
        <v>936.29</v>
      </c>
      <c r="H3962" s="240">
        <v>1.1359999999999999</v>
      </c>
      <c r="I3962" s="240">
        <v>-2.7269999999999999</v>
      </c>
      <c r="J3962" s="240">
        <v>0.01</v>
      </c>
    </row>
    <row r="3963" spans="2:10">
      <c r="B3963" s="240" t="s">
        <v>86</v>
      </c>
      <c r="C3963" s="240">
        <v>789</v>
      </c>
      <c r="D3963" s="240" t="s">
        <v>144</v>
      </c>
      <c r="E3963" s="240">
        <v>-0.68</v>
      </c>
      <c r="F3963" s="240">
        <v>-0.78</v>
      </c>
      <c r="G3963" s="240">
        <v>844.95</v>
      </c>
      <c r="H3963" s="240">
        <v>1.0960000000000001</v>
      </c>
      <c r="I3963" s="240">
        <v>-0.99</v>
      </c>
      <c r="J3963" s="240">
        <v>8.0000000000000002E-3</v>
      </c>
    </row>
    <row r="3964" spans="2:10">
      <c r="B3964" s="240" t="s">
        <v>86</v>
      </c>
      <c r="C3964" s="240">
        <v>789</v>
      </c>
      <c r="D3964" s="240" t="s">
        <v>145</v>
      </c>
      <c r="E3964" s="240">
        <v>-1.54</v>
      </c>
      <c r="F3964" s="240">
        <v>-0.88</v>
      </c>
      <c r="G3964" s="240">
        <v>933.28</v>
      </c>
      <c r="H3964" s="240">
        <v>1.1970000000000001</v>
      </c>
      <c r="I3964" s="240">
        <v>-2.3940000000000001</v>
      </c>
      <c r="J3964" s="240">
        <v>8.0000000000000002E-3</v>
      </c>
    </row>
    <row r="3965" spans="2:10">
      <c r="B3965" s="240" t="s">
        <v>86</v>
      </c>
      <c r="C3965" s="240">
        <v>789</v>
      </c>
      <c r="D3965" s="240" t="s">
        <v>146</v>
      </c>
      <c r="E3965" s="240">
        <v>-0.89</v>
      </c>
      <c r="F3965" s="240">
        <v>-0.75</v>
      </c>
      <c r="G3965" s="240">
        <v>847.96</v>
      </c>
      <c r="H3965" s="240">
        <v>1.0349999999999999</v>
      </c>
      <c r="I3965" s="240">
        <v>-1.323</v>
      </c>
      <c r="J3965" s="240">
        <v>0.01</v>
      </c>
    </row>
    <row r="3966" spans="2:10">
      <c r="B3966" s="240" t="s">
        <v>86</v>
      </c>
      <c r="C3966" s="240">
        <v>789</v>
      </c>
      <c r="D3966" s="240" t="s">
        <v>147</v>
      </c>
      <c r="E3966" s="240">
        <v>-1.37</v>
      </c>
      <c r="F3966" s="240">
        <v>0.02</v>
      </c>
      <c r="G3966" s="240">
        <v>1158.8900000000001</v>
      </c>
      <c r="H3966" s="240">
        <v>-0.39800000000000002</v>
      </c>
      <c r="I3966" s="240">
        <v>-2.1349999999999998</v>
      </c>
      <c r="J3966" s="240">
        <v>7.0000000000000001E-3</v>
      </c>
    </row>
    <row r="3967" spans="2:10">
      <c r="B3967" s="240" t="s">
        <v>86</v>
      </c>
      <c r="C3967" s="240">
        <v>789</v>
      </c>
      <c r="D3967" s="240" t="s">
        <v>148</v>
      </c>
      <c r="E3967" s="240">
        <v>-0.24</v>
      </c>
      <c r="F3967" s="240">
        <v>0.13</v>
      </c>
      <c r="G3967" s="240">
        <v>1068.8399999999999</v>
      </c>
      <c r="H3967" s="240">
        <v>-0.50800000000000001</v>
      </c>
      <c r="I3967" s="240">
        <v>-0.35299999999999998</v>
      </c>
      <c r="J3967" s="240">
        <v>7.0000000000000001E-3</v>
      </c>
    </row>
    <row r="3968" spans="2:10">
      <c r="B3968" s="240" t="s">
        <v>86</v>
      </c>
      <c r="C3968" s="240">
        <v>789</v>
      </c>
      <c r="D3968" s="240" t="s">
        <v>149</v>
      </c>
      <c r="E3968" s="240">
        <v>-0.98</v>
      </c>
      <c r="F3968" s="240">
        <v>-0.28999999999999998</v>
      </c>
      <c r="G3968" s="240">
        <v>1157.6199999999999</v>
      </c>
      <c r="H3968" s="240">
        <v>0.126</v>
      </c>
      <c r="I3968" s="240">
        <v>-1.52</v>
      </c>
      <c r="J3968" s="240">
        <v>8.0000000000000002E-3</v>
      </c>
    </row>
    <row r="3969" spans="2:10">
      <c r="B3969" s="240" t="s">
        <v>86</v>
      </c>
      <c r="C3969" s="240">
        <v>789</v>
      </c>
      <c r="D3969" s="240" t="s">
        <v>150</v>
      </c>
      <c r="E3969" s="240">
        <v>-0.63</v>
      </c>
      <c r="F3969" s="240">
        <v>0.44</v>
      </c>
      <c r="G3969" s="240">
        <v>1070.1099999999999</v>
      </c>
      <c r="H3969" s="240">
        <v>-1.032</v>
      </c>
      <c r="I3969" s="240">
        <v>-0.96799999999999997</v>
      </c>
      <c r="J3969" s="240">
        <v>5.0000000000000001E-3</v>
      </c>
    </row>
    <row r="3970" spans="2:10">
      <c r="B3970" s="240" t="s">
        <v>86</v>
      </c>
      <c r="C3970" s="240">
        <v>789</v>
      </c>
      <c r="D3970" s="240" t="s">
        <v>151</v>
      </c>
      <c r="E3970" s="240">
        <v>1.77</v>
      </c>
      <c r="F3970" s="240">
        <v>0.63</v>
      </c>
      <c r="G3970" s="240">
        <v>925.4</v>
      </c>
      <c r="H3970" s="240">
        <v>0.55700000000000005</v>
      </c>
      <c r="I3970" s="240">
        <v>2.8559999999999999</v>
      </c>
      <c r="J3970" s="240">
        <v>1.2999999999999999E-2</v>
      </c>
    </row>
    <row r="3971" spans="2:10">
      <c r="B3971" s="240" t="s">
        <v>86</v>
      </c>
      <c r="C3971" s="240">
        <v>789</v>
      </c>
      <c r="D3971" s="240" t="s">
        <v>152</v>
      </c>
      <c r="E3971" s="240">
        <v>-2.83</v>
      </c>
      <c r="F3971" s="240">
        <v>-0.51</v>
      </c>
      <c r="G3971" s="240">
        <v>552.5</v>
      </c>
      <c r="H3971" s="240">
        <v>-1.2130000000000001</v>
      </c>
      <c r="I3971" s="240">
        <v>-4.4969999999999999</v>
      </c>
      <c r="J3971" s="240">
        <v>-4.0000000000000001E-3</v>
      </c>
    </row>
    <row r="3972" spans="2:10">
      <c r="B3972" s="240" t="s">
        <v>86</v>
      </c>
      <c r="C3972" s="240">
        <v>789</v>
      </c>
      <c r="D3972" s="240" t="s">
        <v>153</v>
      </c>
      <c r="E3972" s="240">
        <v>1.29</v>
      </c>
      <c r="F3972" s="240">
        <v>1.06</v>
      </c>
      <c r="G3972" s="240">
        <v>920.21</v>
      </c>
      <c r="H3972" s="240">
        <v>1.3149999999999999</v>
      </c>
      <c r="I3972" s="240">
        <v>2.0640000000000001</v>
      </c>
      <c r="J3972" s="240">
        <v>1.4E-2</v>
      </c>
    </row>
    <row r="3973" spans="2:10">
      <c r="B3973" s="240" t="s">
        <v>86</v>
      </c>
      <c r="C3973" s="240">
        <v>789</v>
      </c>
      <c r="D3973" s="240" t="s">
        <v>154</v>
      </c>
      <c r="E3973" s="240">
        <v>-2.36</v>
      </c>
      <c r="F3973" s="240">
        <v>-0.94</v>
      </c>
      <c r="G3973" s="240">
        <v>557.70000000000005</v>
      </c>
      <c r="H3973" s="240">
        <v>-1.9710000000000001</v>
      </c>
      <c r="I3973" s="240">
        <v>-3.7050000000000001</v>
      </c>
      <c r="J3973" s="240">
        <v>-5.0000000000000001E-3</v>
      </c>
    </row>
    <row r="3974" spans="2:10">
      <c r="B3974" s="240" t="s">
        <v>86</v>
      </c>
      <c r="C3974" s="240">
        <v>789</v>
      </c>
      <c r="D3974" s="240" t="s">
        <v>155</v>
      </c>
      <c r="E3974" s="240">
        <v>4.42</v>
      </c>
      <c r="F3974" s="240">
        <v>1.33</v>
      </c>
      <c r="G3974" s="240">
        <v>1100.19</v>
      </c>
      <c r="H3974" s="240">
        <v>1.6779999999999999</v>
      </c>
      <c r="I3974" s="240">
        <v>7.1289999999999996</v>
      </c>
      <c r="J3974" s="240">
        <v>2.5000000000000001E-2</v>
      </c>
    </row>
    <row r="3975" spans="2:10">
      <c r="B3975" s="240" t="s">
        <v>86</v>
      </c>
      <c r="C3975" s="240">
        <v>789</v>
      </c>
      <c r="D3975" s="240" t="s">
        <v>156</v>
      </c>
      <c r="E3975" s="240">
        <v>-5.49</v>
      </c>
      <c r="F3975" s="240">
        <v>-1.2</v>
      </c>
      <c r="G3975" s="240">
        <v>377.72</v>
      </c>
      <c r="H3975" s="240">
        <v>-2.3340000000000001</v>
      </c>
      <c r="I3975" s="240">
        <v>-8.77</v>
      </c>
      <c r="J3975" s="240">
        <v>-1.6E-2</v>
      </c>
    </row>
    <row r="3976" spans="2:10">
      <c r="B3976" s="240" t="s">
        <v>86</v>
      </c>
      <c r="C3976" s="240">
        <v>789</v>
      </c>
      <c r="D3976" s="240" t="s">
        <v>157</v>
      </c>
      <c r="E3976" s="240">
        <v>3.07</v>
      </c>
      <c r="F3976" s="240">
        <v>2.2999999999999998</v>
      </c>
      <c r="G3976" s="240">
        <v>1064.02</v>
      </c>
      <c r="H3976" s="240">
        <v>3.4020000000000001</v>
      </c>
      <c r="I3976" s="240">
        <v>4.8920000000000003</v>
      </c>
      <c r="J3976" s="240">
        <v>2.7E-2</v>
      </c>
    </row>
    <row r="3977" spans="2:10">
      <c r="B3977" s="240" t="s">
        <v>86</v>
      </c>
      <c r="C3977" s="240">
        <v>789</v>
      </c>
      <c r="D3977" s="240" t="s">
        <v>158</v>
      </c>
      <c r="E3977" s="240">
        <v>-4.1399999999999997</v>
      </c>
      <c r="F3977" s="240">
        <v>-2.17</v>
      </c>
      <c r="G3977" s="240">
        <v>413.89</v>
      </c>
      <c r="H3977" s="240">
        <v>-4.0590000000000002</v>
      </c>
      <c r="I3977" s="240">
        <v>-6.5330000000000004</v>
      </c>
      <c r="J3977" s="240">
        <v>-1.7999999999999999E-2</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1:E28"/>
  <sheetViews>
    <sheetView zoomScale="115" zoomScaleNormal="115" workbookViewId="0">
      <selection activeCell="L10" sqref="L10"/>
    </sheetView>
  </sheetViews>
  <sheetFormatPr defaultColWidth="9" defaultRowHeight="15"/>
  <cols>
    <col min="1" max="1" width="3.28515625" style="403" customWidth="1"/>
    <col min="2" max="2" width="12.140625" style="403" customWidth="1"/>
    <col min="3" max="16384" width="9" style="403"/>
  </cols>
  <sheetData>
    <row r="1" spans="2:5" ht="18.75">
      <c r="B1" s="405" t="s">
        <v>159</v>
      </c>
    </row>
    <row r="3" spans="2:5">
      <c r="B3" s="240" t="s">
        <v>0</v>
      </c>
      <c r="C3" s="240" t="s">
        <v>160</v>
      </c>
      <c r="D3" s="240" t="s">
        <v>161</v>
      </c>
      <c r="E3" s="240" t="s">
        <v>162</v>
      </c>
    </row>
    <row r="4" spans="2:5">
      <c r="B4" s="240" t="s">
        <v>1378</v>
      </c>
      <c r="C4" s="240">
        <v>3.2</v>
      </c>
      <c r="D4" s="240">
        <v>36</v>
      </c>
      <c r="E4" s="240" t="s">
        <v>163</v>
      </c>
    </row>
    <row r="5" spans="2:5">
      <c r="B5" s="240" t="s">
        <v>35</v>
      </c>
      <c r="C5" s="240">
        <v>3.2</v>
      </c>
      <c r="D5" s="240">
        <v>32.799999999999997</v>
      </c>
      <c r="E5" s="240" t="s">
        <v>163</v>
      </c>
    </row>
    <row r="6" spans="2:5">
      <c r="B6" s="240" t="s">
        <v>52</v>
      </c>
      <c r="C6" s="240">
        <v>3.2</v>
      </c>
      <c r="D6" s="240">
        <v>29.6</v>
      </c>
      <c r="E6" s="240" t="s">
        <v>22</v>
      </c>
    </row>
    <row r="7" spans="2:5">
      <c r="B7" s="240" t="s">
        <v>53</v>
      </c>
      <c r="C7" s="240">
        <v>3.2</v>
      </c>
      <c r="D7" s="240">
        <v>26.4</v>
      </c>
      <c r="E7" s="240" t="s">
        <v>22</v>
      </c>
    </row>
    <row r="8" spans="2:5">
      <c r="B8" s="240" t="s">
        <v>54</v>
      </c>
      <c r="C8" s="240">
        <v>3.2</v>
      </c>
      <c r="D8" s="240">
        <v>23.2</v>
      </c>
      <c r="E8" s="240" t="s">
        <v>22</v>
      </c>
    </row>
    <row r="9" spans="2:5">
      <c r="B9" s="240" t="s">
        <v>55</v>
      </c>
      <c r="C9" s="240">
        <v>3.2</v>
      </c>
      <c r="D9" s="240">
        <v>20</v>
      </c>
      <c r="E9" s="240" t="s">
        <v>22</v>
      </c>
    </row>
    <row r="10" spans="2:5">
      <c r="B10" s="240" t="s">
        <v>33</v>
      </c>
      <c r="C10" s="240">
        <v>3.2</v>
      </c>
      <c r="D10" s="240">
        <v>16.8</v>
      </c>
      <c r="E10" s="240" t="s">
        <v>22</v>
      </c>
    </row>
    <row r="11" spans="2:5">
      <c r="B11" s="240" t="s">
        <v>20</v>
      </c>
      <c r="C11" s="240">
        <v>3.2</v>
      </c>
      <c r="D11" s="240">
        <v>13.6</v>
      </c>
      <c r="E11" s="240" t="s">
        <v>22</v>
      </c>
    </row>
    <row r="12" spans="2:5">
      <c r="B12" s="240" t="s">
        <v>22</v>
      </c>
      <c r="C12" s="240">
        <v>3.2</v>
      </c>
      <c r="D12" s="240">
        <v>10.4</v>
      </c>
      <c r="E12" s="240" t="s">
        <v>163</v>
      </c>
    </row>
    <row r="13" spans="2:5">
      <c r="B13" s="240" t="s">
        <v>23</v>
      </c>
      <c r="C13" s="240">
        <v>3.2</v>
      </c>
      <c r="D13" s="240">
        <v>7.2</v>
      </c>
      <c r="E13" s="240" t="s">
        <v>22</v>
      </c>
    </row>
    <row r="14" spans="2:5">
      <c r="B14" s="240" t="s">
        <v>24</v>
      </c>
      <c r="C14" s="240">
        <v>4</v>
      </c>
      <c r="D14" s="240">
        <v>4</v>
      </c>
      <c r="E14" s="240" t="s">
        <v>163</v>
      </c>
    </row>
    <row r="15" spans="2:5">
      <c r="B15" s="240" t="s">
        <v>10</v>
      </c>
      <c r="C15" s="413">
        <v>3.04</v>
      </c>
      <c r="D15" s="240">
        <v>0</v>
      </c>
      <c r="E15" s="240" t="s">
        <v>163</v>
      </c>
    </row>
    <row r="16" spans="2:5">
      <c r="B16" s="240" t="s">
        <v>15</v>
      </c>
      <c r="C16" s="240">
        <v>3</v>
      </c>
      <c r="D16" s="240">
        <v>-3.04</v>
      </c>
      <c r="E16" s="240" t="s">
        <v>163</v>
      </c>
    </row>
    <row r="17" spans="2:5">
      <c r="B17" s="240" t="s">
        <v>86</v>
      </c>
      <c r="C17" s="240">
        <v>0</v>
      </c>
      <c r="D17" s="240">
        <v>-6.04</v>
      </c>
      <c r="E17" s="240" t="s">
        <v>163</v>
      </c>
    </row>
    <row r="18" spans="2:5">
      <c r="B18" s="410"/>
      <c r="C18" s="410"/>
      <c r="D18" s="410"/>
      <c r="E18" s="410"/>
    </row>
    <row r="19" spans="2:5">
      <c r="B19" s="410"/>
      <c r="C19" s="410"/>
      <c r="D19" s="410"/>
      <c r="E19" s="410"/>
    </row>
    <row r="20" spans="2:5">
      <c r="B20" s="410"/>
      <c r="C20" s="410"/>
      <c r="D20" s="410"/>
      <c r="E20" s="410"/>
    </row>
    <row r="21" spans="2:5">
      <c r="B21" s="410"/>
      <c r="C21" s="410"/>
      <c r="D21" s="410"/>
      <c r="E21" s="410"/>
    </row>
    <row r="22" spans="2:5">
      <c r="B22" s="410"/>
      <c r="C22" s="410"/>
      <c r="D22" s="410"/>
      <c r="E22" s="410"/>
    </row>
    <row r="23" spans="2:5">
      <c r="B23" s="410"/>
      <c r="C23" s="410"/>
      <c r="D23" s="410"/>
      <c r="E23" s="410"/>
    </row>
    <row r="24" spans="2:5">
      <c r="B24" s="410"/>
      <c r="C24" s="410"/>
      <c r="D24" s="410"/>
      <c r="E24" s="410"/>
    </row>
    <row r="25" spans="2:5">
      <c r="B25" s="410"/>
      <c r="C25" s="410"/>
      <c r="D25" s="410"/>
      <c r="E25" s="410"/>
    </row>
    <row r="26" spans="2:5">
      <c r="B26" s="410"/>
      <c r="C26" s="410"/>
      <c r="D26" s="410"/>
      <c r="E26" s="410"/>
    </row>
    <row r="27" spans="2:5">
      <c r="B27" s="410"/>
      <c r="C27" s="410"/>
      <c r="D27" s="410"/>
      <c r="E27" s="410"/>
    </row>
    <row r="28" spans="2:5">
      <c r="B28" s="410"/>
      <c r="C28" s="410"/>
      <c r="D28" s="410"/>
      <c r="E28" s="410"/>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J2138"/>
  <sheetViews>
    <sheetView workbookViewId="0">
      <selection activeCell="B8" sqref="B8:J2138"/>
    </sheetView>
  </sheetViews>
  <sheetFormatPr defaultColWidth="9" defaultRowHeight="15"/>
  <cols>
    <col min="1" max="1" width="2.85546875" style="403" customWidth="1"/>
    <col min="2" max="2" width="22.28515625" style="403" customWidth="1"/>
    <col min="3" max="3" width="15.42578125" style="403" customWidth="1"/>
    <col min="4" max="4" width="19.5703125" style="403" customWidth="1"/>
    <col min="5" max="16384" width="9" style="403"/>
  </cols>
  <sheetData>
    <row r="1" spans="1:10" ht="15.75">
      <c r="A1" s="411"/>
      <c r="B1" s="406" t="s">
        <v>164</v>
      </c>
      <c r="C1" s="406" t="str">
        <f>+DISPLACEMENT!C1</f>
        <v>BAHRU SARBET MODEL 1-3 q=1</v>
      </c>
      <c r="D1" s="412"/>
    </row>
    <row r="2" spans="1:10" ht="15.75">
      <c r="A2" s="411"/>
      <c r="B2" s="406" t="s">
        <v>165</v>
      </c>
      <c r="C2" s="406" t="str">
        <f>+DISPLACEMENT!C2</f>
        <v>ATO BAHRU</v>
      </c>
      <c r="D2" s="406"/>
    </row>
    <row r="3" spans="1:10" ht="15.75">
      <c r="A3" s="411"/>
      <c r="B3" s="406" t="s">
        <v>166</v>
      </c>
      <c r="C3" s="406">
        <f>+[1]DISPLACEMENT!C3</f>
        <v>0</v>
      </c>
      <c r="D3" s="406"/>
    </row>
    <row r="4" spans="1:10" ht="15.75">
      <c r="A4" s="411"/>
      <c r="B4" s="406" t="s">
        <v>167</v>
      </c>
      <c r="C4" s="406" t="str">
        <f>+[1]DISPLACEMENT!C4</f>
        <v>Sofonias Bezabeh</v>
      </c>
      <c r="D4" s="406"/>
    </row>
    <row r="5" spans="1:10">
      <c r="A5" s="411"/>
      <c r="B5" s="411"/>
    </row>
    <row r="6" spans="1:10" ht="21">
      <c r="B6" s="408" t="s">
        <v>168</v>
      </c>
    </row>
    <row r="7" spans="1:10" ht="16.5" customHeight="1">
      <c r="B7" s="408"/>
    </row>
    <row r="8" spans="1:10">
      <c r="B8" s="240" t="s">
        <v>0</v>
      </c>
      <c r="C8" s="240" t="s">
        <v>169</v>
      </c>
      <c r="D8" s="240" t="s">
        <v>2</v>
      </c>
      <c r="E8" s="240" t="s">
        <v>79</v>
      </c>
      <c r="F8" s="240" t="s">
        <v>170</v>
      </c>
      <c r="G8" s="240" t="s">
        <v>171</v>
      </c>
      <c r="H8" s="240" t="s">
        <v>172</v>
      </c>
      <c r="I8" s="240" t="s">
        <v>173</v>
      </c>
      <c r="J8" s="240" t="s">
        <v>174</v>
      </c>
    </row>
    <row r="9" spans="1:10">
      <c r="B9" s="240" t="s">
        <v>1378</v>
      </c>
      <c r="C9" s="240" t="s">
        <v>1653</v>
      </c>
      <c r="D9" s="240" t="s">
        <v>87</v>
      </c>
      <c r="E9" s="240">
        <v>603</v>
      </c>
      <c r="F9" s="240">
        <v>12.7</v>
      </c>
      <c r="G9" s="240">
        <v>26.7</v>
      </c>
      <c r="H9" s="240">
        <v>40.799999999999997</v>
      </c>
      <c r="I9" s="240">
        <v>1.003E-3</v>
      </c>
      <c r="J9" s="240"/>
    </row>
    <row r="10" spans="1:10">
      <c r="B10" s="240" t="s">
        <v>1378</v>
      </c>
      <c r="C10" s="240" t="s">
        <v>1654</v>
      </c>
      <c r="D10" s="240" t="s">
        <v>87</v>
      </c>
      <c r="E10" s="240">
        <v>357</v>
      </c>
      <c r="F10" s="240">
        <v>8.35</v>
      </c>
      <c r="G10" s="240">
        <v>16.7</v>
      </c>
      <c r="H10" s="240">
        <v>40.799999999999997</v>
      </c>
      <c r="I10" s="240"/>
      <c r="J10" s="240">
        <v>3.0000000000000001E-5</v>
      </c>
    </row>
    <row r="11" spans="1:10">
      <c r="B11" s="240" t="s">
        <v>1378</v>
      </c>
      <c r="C11" s="240" t="s">
        <v>1653</v>
      </c>
      <c r="D11" s="240" t="s">
        <v>88</v>
      </c>
      <c r="E11" s="240">
        <v>603</v>
      </c>
      <c r="F11" s="240">
        <v>12.7</v>
      </c>
      <c r="G11" s="240">
        <v>26.7</v>
      </c>
      <c r="H11" s="240">
        <v>40.799999999999997</v>
      </c>
      <c r="I11" s="240">
        <v>6.8999999999999997E-5</v>
      </c>
      <c r="J11" s="240"/>
    </row>
    <row r="12" spans="1:10">
      <c r="B12" s="240" t="s">
        <v>1378</v>
      </c>
      <c r="C12" s="240" t="s">
        <v>1654</v>
      </c>
      <c r="D12" s="240" t="s">
        <v>88</v>
      </c>
      <c r="E12" s="240">
        <v>407</v>
      </c>
      <c r="F12" s="240">
        <v>8.35</v>
      </c>
      <c r="G12" s="240">
        <v>19.2</v>
      </c>
      <c r="H12" s="240">
        <v>40.799999999999997</v>
      </c>
      <c r="I12" s="240"/>
      <c r="J12" s="240">
        <v>4.9600000000000002E-4</v>
      </c>
    </row>
    <row r="13" spans="1:10">
      <c r="B13" s="240" t="s">
        <v>1378</v>
      </c>
      <c r="C13" s="240" t="s">
        <v>1653</v>
      </c>
      <c r="D13" s="240" t="s">
        <v>89</v>
      </c>
      <c r="E13" s="240">
        <v>244</v>
      </c>
      <c r="F13" s="240">
        <v>12.7</v>
      </c>
      <c r="G13" s="240">
        <v>11.2</v>
      </c>
      <c r="H13" s="240">
        <v>40.799999999999997</v>
      </c>
      <c r="I13" s="240">
        <v>1.0629999999999999E-3</v>
      </c>
      <c r="J13" s="240"/>
    </row>
    <row r="14" spans="1:10">
      <c r="B14" s="240" t="s">
        <v>1378</v>
      </c>
      <c r="C14" s="240" t="s">
        <v>1654</v>
      </c>
      <c r="D14" s="240" t="s">
        <v>89</v>
      </c>
      <c r="E14" s="240">
        <v>407</v>
      </c>
      <c r="F14" s="240">
        <v>8.35</v>
      </c>
      <c r="G14" s="240">
        <v>19.2</v>
      </c>
      <c r="H14" s="240">
        <v>40.799999999999997</v>
      </c>
      <c r="I14" s="240"/>
      <c r="J14" s="240">
        <v>3.8999999999999999E-5</v>
      </c>
    </row>
    <row r="15" spans="1:10">
      <c r="B15" s="240" t="s">
        <v>1378</v>
      </c>
      <c r="C15" s="240" t="s">
        <v>1653</v>
      </c>
      <c r="D15" s="240" t="s">
        <v>90</v>
      </c>
      <c r="E15" s="240">
        <v>603</v>
      </c>
      <c r="F15" s="240">
        <v>12.7</v>
      </c>
      <c r="G15" s="240">
        <v>26.7</v>
      </c>
      <c r="H15" s="240">
        <v>40.799999999999997</v>
      </c>
      <c r="I15" s="240">
        <v>1.6899999999999999E-4</v>
      </c>
      <c r="J15" s="240"/>
    </row>
    <row r="16" spans="1:10">
      <c r="B16" s="240" t="s">
        <v>1378</v>
      </c>
      <c r="C16" s="240" t="s">
        <v>1654</v>
      </c>
      <c r="D16" s="240" t="s">
        <v>90</v>
      </c>
      <c r="E16" s="240">
        <v>407</v>
      </c>
      <c r="F16" s="240">
        <v>8.35</v>
      </c>
      <c r="G16" s="240">
        <v>19.2</v>
      </c>
      <c r="H16" s="240">
        <v>40.799999999999997</v>
      </c>
      <c r="I16" s="240"/>
      <c r="J16" s="240">
        <v>5.2999999999999998E-4</v>
      </c>
    </row>
    <row r="17" spans="2:10">
      <c r="B17" s="240" t="s">
        <v>1378</v>
      </c>
      <c r="C17" s="240" t="s">
        <v>1653</v>
      </c>
      <c r="D17" s="240" t="s">
        <v>12</v>
      </c>
      <c r="E17" s="240">
        <v>244</v>
      </c>
      <c r="F17" s="240">
        <v>12.7</v>
      </c>
      <c r="G17" s="240">
        <v>11.2</v>
      </c>
      <c r="H17" s="240">
        <v>40.799999999999997</v>
      </c>
      <c r="I17" s="240">
        <v>0.77494099999999999</v>
      </c>
      <c r="J17" s="240"/>
    </row>
    <row r="18" spans="2:10">
      <c r="B18" s="240" t="s">
        <v>1378</v>
      </c>
      <c r="C18" s="240" t="s">
        <v>1654</v>
      </c>
      <c r="D18" s="240" t="s">
        <v>12</v>
      </c>
      <c r="E18" s="240">
        <v>337</v>
      </c>
      <c r="F18" s="240">
        <v>8.35</v>
      </c>
      <c r="G18" s="240">
        <v>15.5</v>
      </c>
      <c r="H18" s="240">
        <v>40.799999999999997</v>
      </c>
      <c r="I18" s="240"/>
      <c r="J18" s="240">
        <v>4.4054999999999997E-2</v>
      </c>
    </row>
    <row r="19" spans="2:10">
      <c r="B19" s="240" t="s">
        <v>1378</v>
      </c>
      <c r="C19" s="240" t="s">
        <v>1653</v>
      </c>
      <c r="D19" s="240" t="s">
        <v>13</v>
      </c>
      <c r="E19" s="240">
        <v>603</v>
      </c>
      <c r="F19" s="240">
        <v>12.7</v>
      </c>
      <c r="G19" s="240">
        <v>26.7</v>
      </c>
      <c r="H19" s="240">
        <v>40.799999999999997</v>
      </c>
      <c r="I19" s="240">
        <v>9.2911999999999995E-2</v>
      </c>
      <c r="J19" s="240"/>
    </row>
    <row r="20" spans="2:10">
      <c r="B20" s="240" t="s">
        <v>1378</v>
      </c>
      <c r="C20" s="240" t="s">
        <v>1654</v>
      </c>
      <c r="D20" s="240" t="s">
        <v>13</v>
      </c>
      <c r="E20" s="240">
        <v>407</v>
      </c>
      <c r="F20" s="240">
        <v>8.35</v>
      </c>
      <c r="G20" s="240">
        <v>19.2</v>
      </c>
      <c r="H20" s="240">
        <v>40.799999999999997</v>
      </c>
      <c r="I20" s="240"/>
      <c r="J20" s="240">
        <v>0.63820600000000005</v>
      </c>
    </row>
    <row r="21" spans="2:10">
      <c r="B21" s="240" t="s">
        <v>1378</v>
      </c>
      <c r="C21" s="240" t="s">
        <v>1653</v>
      </c>
      <c r="D21" s="240" t="s">
        <v>14</v>
      </c>
      <c r="E21" s="240">
        <v>603</v>
      </c>
      <c r="F21" s="240">
        <v>12.7</v>
      </c>
      <c r="G21" s="240">
        <v>26.7</v>
      </c>
      <c r="H21" s="240">
        <v>40.799999999999997</v>
      </c>
      <c r="I21" s="240">
        <v>9.4320000000000001E-2</v>
      </c>
      <c r="J21" s="240"/>
    </row>
    <row r="22" spans="2:10">
      <c r="B22" s="240" t="s">
        <v>1378</v>
      </c>
      <c r="C22" s="240" t="s">
        <v>1654</v>
      </c>
      <c r="D22" s="240" t="s">
        <v>14</v>
      </c>
      <c r="E22" s="240">
        <v>287</v>
      </c>
      <c r="F22" s="240">
        <v>8.35</v>
      </c>
      <c r="G22" s="240">
        <v>13.634</v>
      </c>
      <c r="H22" s="240">
        <v>40.799999999999997</v>
      </c>
      <c r="I22" s="240"/>
      <c r="J22" s="240">
        <v>3.6129000000000001E-2</v>
      </c>
    </row>
    <row r="23" spans="2:10">
      <c r="B23" s="240" t="s">
        <v>1378</v>
      </c>
      <c r="C23" s="240" t="s">
        <v>1653</v>
      </c>
      <c r="D23" s="240" t="s">
        <v>91</v>
      </c>
      <c r="E23" s="240">
        <v>244</v>
      </c>
      <c r="F23" s="240">
        <v>12.7</v>
      </c>
      <c r="G23" s="240">
        <v>11.2</v>
      </c>
      <c r="H23" s="240">
        <v>40.799999999999997</v>
      </c>
      <c r="I23" s="240">
        <v>1.155E-3</v>
      </c>
      <c r="J23" s="240"/>
    </row>
    <row r="24" spans="2:10">
      <c r="B24" s="240" t="s">
        <v>1378</v>
      </c>
      <c r="C24" s="240" t="s">
        <v>1654</v>
      </c>
      <c r="D24" s="240" t="s">
        <v>91</v>
      </c>
      <c r="E24" s="240">
        <v>603</v>
      </c>
      <c r="F24" s="240">
        <v>12.7</v>
      </c>
      <c r="G24" s="240">
        <v>26.7</v>
      </c>
      <c r="H24" s="240">
        <v>40.799999999999997</v>
      </c>
      <c r="I24" s="240"/>
      <c r="J24" s="240">
        <v>1.26E-4</v>
      </c>
    </row>
    <row r="25" spans="2:10">
      <c r="B25" s="240" t="s">
        <v>1378</v>
      </c>
      <c r="C25" s="240" t="s">
        <v>1653</v>
      </c>
      <c r="D25" s="240" t="s">
        <v>92</v>
      </c>
      <c r="E25" s="240">
        <v>603</v>
      </c>
      <c r="F25" s="240">
        <v>12.7</v>
      </c>
      <c r="G25" s="240">
        <v>26.7</v>
      </c>
      <c r="H25" s="240">
        <v>40.799999999999997</v>
      </c>
      <c r="I25" s="240">
        <v>2.99E-4</v>
      </c>
      <c r="J25" s="240"/>
    </row>
    <row r="26" spans="2:10">
      <c r="B26" s="240" t="s">
        <v>1378</v>
      </c>
      <c r="C26" s="240" t="s">
        <v>1654</v>
      </c>
      <c r="D26" s="240" t="s">
        <v>92</v>
      </c>
      <c r="E26" s="240">
        <v>407</v>
      </c>
      <c r="F26" s="240">
        <v>8.35</v>
      </c>
      <c r="G26" s="240">
        <v>19.2</v>
      </c>
      <c r="H26" s="240">
        <v>40.799999999999997</v>
      </c>
      <c r="I26" s="240"/>
      <c r="J26" s="240">
        <v>8.2299999999999995E-4</v>
      </c>
    </row>
    <row r="27" spans="2:10">
      <c r="B27" s="240" t="s">
        <v>1378</v>
      </c>
      <c r="C27" s="240" t="s">
        <v>1653</v>
      </c>
      <c r="D27" s="240" t="s">
        <v>93</v>
      </c>
      <c r="E27" s="240">
        <v>244</v>
      </c>
      <c r="F27" s="240">
        <v>12.7</v>
      </c>
      <c r="G27" s="240">
        <v>11.2</v>
      </c>
      <c r="H27" s="240">
        <v>40.799999999999997</v>
      </c>
      <c r="I27" s="240">
        <v>2.9060000000000002E-3</v>
      </c>
      <c r="J27" s="240"/>
    </row>
    <row r="28" spans="2:10">
      <c r="B28" s="240" t="s">
        <v>1378</v>
      </c>
      <c r="C28" s="240" t="s">
        <v>1654</v>
      </c>
      <c r="D28" s="240" t="s">
        <v>93</v>
      </c>
      <c r="E28" s="240">
        <v>603</v>
      </c>
      <c r="F28" s="240">
        <v>12.7</v>
      </c>
      <c r="G28" s="240">
        <v>26.7</v>
      </c>
      <c r="H28" s="240">
        <v>40.799999999999997</v>
      </c>
      <c r="I28" s="240"/>
      <c r="J28" s="240">
        <v>3.2600000000000001E-4</v>
      </c>
    </row>
    <row r="29" spans="2:10">
      <c r="B29" s="240" t="s">
        <v>1378</v>
      </c>
      <c r="C29" s="240" t="s">
        <v>1653</v>
      </c>
      <c r="D29" s="240" t="s">
        <v>94</v>
      </c>
      <c r="E29" s="240">
        <v>603</v>
      </c>
      <c r="F29" s="240">
        <v>12.7</v>
      </c>
      <c r="G29" s="240">
        <v>26.7</v>
      </c>
      <c r="H29" s="240">
        <v>40.799999999999997</v>
      </c>
      <c r="I29" s="240">
        <v>7.45E-4</v>
      </c>
      <c r="J29" s="240"/>
    </row>
    <row r="30" spans="2:10">
      <c r="B30" s="240" t="s">
        <v>1378</v>
      </c>
      <c r="C30" s="240" t="s">
        <v>1654</v>
      </c>
      <c r="D30" s="240" t="s">
        <v>94</v>
      </c>
      <c r="E30" s="240">
        <v>407</v>
      </c>
      <c r="F30" s="240">
        <v>8.35</v>
      </c>
      <c r="G30" s="240">
        <v>19.2</v>
      </c>
      <c r="H30" s="240">
        <v>40.799999999999997</v>
      </c>
      <c r="I30" s="240"/>
      <c r="J30" s="240">
        <v>2.1410000000000001E-3</v>
      </c>
    </row>
    <row r="31" spans="2:10">
      <c r="B31" s="240" t="s">
        <v>1378</v>
      </c>
      <c r="C31" s="240" t="s">
        <v>1653</v>
      </c>
      <c r="D31" s="240" t="s">
        <v>95</v>
      </c>
      <c r="E31" s="240">
        <v>603</v>
      </c>
      <c r="F31" s="240">
        <v>12.7</v>
      </c>
      <c r="G31" s="240">
        <v>26.7</v>
      </c>
      <c r="H31" s="240">
        <v>40.799999999999997</v>
      </c>
      <c r="I31" s="240">
        <v>3.4099999999999999E-4</v>
      </c>
      <c r="J31" s="240"/>
    </row>
    <row r="32" spans="2:10">
      <c r="B32" s="240" t="s">
        <v>1378</v>
      </c>
      <c r="C32" s="240" t="s">
        <v>1654</v>
      </c>
      <c r="D32" s="240" t="s">
        <v>95</v>
      </c>
      <c r="E32" s="240">
        <v>603</v>
      </c>
      <c r="F32" s="240">
        <v>12.7</v>
      </c>
      <c r="G32" s="240">
        <v>26.7</v>
      </c>
      <c r="H32" s="240">
        <v>40.799999999999997</v>
      </c>
      <c r="I32" s="240"/>
      <c r="J32" s="240">
        <v>7.7999999999999999E-5</v>
      </c>
    </row>
    <row r="33" spans="2:10">
      <c r="B33" s="240" t="s">
        <v>1378</v>
      </c>
      <c r="C33" s="240" t="s">
        <v>1653</v>
      </c>
      <c r="D33" s="240" t="s">
        <v>96</v>
      </c>
      <c r="E33" s="240">
        <v>603</v>
      </c>
      <c r="F33" s="240">
        <v>12.7</v>
      </c>
      <c r="G33" s="240">
        <v>26.7</v>
      </c>
      <c r="H33" s="240">
        <v>40.799999999999997</v>
      </c>
      <c r="I33" s="240">
        <v>3.4099999999999999E-4</v>
      </c>
      <c r="J33" s="240"/>
    </row>
    <row r="34" spans="2:10">
      <c r="B34" s="240" t="s">
        <v>1378</v>
      </c>
      <c r="C34" s="240" t="s">
        <v>1654</v>
      </c>
      <c r="D34" s="240" t="s">
        <v>96</v>
      </c>
      <c r="E34" s="240">
        <v>603</v>
      </c>
      <c r="F34" s="240">
        <v>12.7</v>
      </c>
      <c r="G34" s="240">
        <v>26.7</v>
      </c>
      <c r="H34" s="240">
        <v>40.799999999999997</v>
      </c>
      <c r="I34" s="240"/>
      <c r="J34" s="240">
        <v>7.7999999999999999E-5</v>
      </c>
    </row>
    <row r="35" spans="2:10">
      <c r="B35" s="240" t="s">
        <v>1378</v>
      </c>
      <c r="C35" s="240" t="s">
        <v>1653</v>
      </c>
      <c r="D35" s="240" t="s">
        <v>97</v>
      </c>
      <c r="E35" s="240">
        <v>244</v>
      </c>
      <c r="F35" s="240">
        <v>12.7</v>
      </c>
      <c r="G35" s="240">
        <v>11.2</v>
      </c>
      <c r="H35" s="240">
        <v>40.799999999999997</v>
      </c>
      <c r="I35" s="240">
        <v>1.45E-4</v>
      </c>
      <c r="J35" s="240"/>
    </row>
    <row r="36" spans="2:10">
      <c r="B36" s="240" t="s">
        <v>1378</v>
      </c>
      <c r="C36" s="240" t="s">
        <v>1654</v>
      </c>
      <c r="D36" s="240" t="s">
        <v>97</v>
      </c>
      <c r="E36" s="240">
        <v>525</v>
      </c>
      <c r="F36" s="240">
        <v>12.7</v>
      </c>
      <c r="G36" s="240">
        <v>23.1</v>
      </c>
      <c r="H36" s="240">
        <v>40.799999999999997</v>
      </c>
      <c r="I36" s="240"/>
      <c r="J36" s="240">
        <v>3.0000000000000001E-6</v>
      </c>
    </row>
    <row r="37" spans="2:10">
      <c r="B37" s="240" t="s">
        <v>1378</v>
      </c>
      <c r="C37" s="240" t="s">
        <v>1653</v>
      </c>
      <c r="D37" s="240" t="s">
        <v>98</v>
      </c>
      <c r="E37" s="240">
        <v>603</v>
      </c>
      <c r="F37" s="240">
        <v>12.7</v>
      </c>
      <c r="G37" s="240">
        <v>26.7</v>
      </c>
      <c r="H37" s="240">
        <v>40.799999999999997</v>
      </c>
      <c r="I37" s="240">
        <v>1.8E-5</v>
      </c>
      <c r="J37" s="240"/>
    </row>
    <row r="38" spans="2:10">
      <c r="B38" s="240" t="s">
        <v>1378</v>
      </c>
      <c r="C38" s="240" t="s">
        <v>1654</v>
      </c>
      <c r="D38" s="240" t="s">
        <v>98</v>
      </c>
      <c r="E38" s="240">
        <v>407</v>
      </c>
      <c r="F38" s="240">
        <v>8.35</v>
      </c>
      <c r="G38" s="240">
        <v>19.2</v>
      </c>
      <c r="H38" s="240">
        <v>40.799999999999997</v>
      </c>
      <c r="I38" s="240"/>
      <c r="J38" s="240">
        <v>6.9999999999999994E-5</v>
      </c>
    </row>
    <row r="39" spans="2:10">
      <c r="B39" s="240" t="s">
        <v>1378</v>
      </c>
      <c r="C39" s="240" t="s">
        <v>1653</v>
      </c>
      <c r="D39" s="240" t="s">
        <v>99</v>
      </c>
      <c r="E39" s="240">
        <v>603</v>
      </c>
      <c r="F39" s="240">
        <v>12.7</v>
      </c>
      <c r="G39" s="240">
        <v>26.7</v>
      </c>
      <c r="H39" s="240">
        <v>40.799999999999997</v>
      </c>
      <c r="I39" s="240">
        <v>1.4989999999999999E-3</v>
      </c>
      <c r="J39" s="240"/>
    </row>
    <row r="40" spans="2:10">
      <c r="B40" s="240" t="s">
        <v>1378</v>
      </c>
      <c r="C40" s="240" t="s">
        <v>1654</v>
      </c>
      <c r="D40" s="240" t="s">
        <v>99</v>
      </c>
      <c r="E40" s="240">
        <v>357</v>
      </c>
      <c r="F40" s="240">
        <v>8.35</v>
      </c>
      <c r="G40" s="240">
        <v>16.7</v>
      </c>
      <c r="H40" s="240">
        <v>40.799999999999997</v>
      </c>
      <c r="I40" s="240"/>
      <c r="J40" s="240">
        <v>2.2499999999999999E-4</v>
      </c>
    </row>
    <row r="41" spans="2:10">
      <c r="B41" s="240" t="s">
        <v>1378</v>
      </c>
      <c r="C41" s="240" t="s">
        <v>1653</v>
      </c>
      <c r="D41" s="240" t="s">
        <v>100</v>
      </c>
      <c r="E41" s="240">
        <v>603</v>
      </c>
      <c r="F41" s="240">
        <v>12.7</v>
      </c>
      <c r="G41" s="240">
        <v>26.7</v>
      </c>
      <c r="H41" s="240">
        <v>40.799999999999997</v>
      </c>
      <c r="I41" s="240">
        <v>1.457E-3</v>
      </c>
      <c r="J41" s="240"/>
    </row>
    <row r="42" spans="2:10">
      <c r="B42" s="240" t="s">
        <v>1378</v>
      </c>
      <c r="C42" s="240" t="s">
        <v>1654</v>
      </c>
      <c r="D42" s="240" t="s">
        <v>100</v>
      </c>
      <c r="E42" s="240">
        <v>603</v>
      </c>
      <c r="F42" s="240">
        <v>12.7</v>
      </c>
      <c r="G42" s="240">
        <v>26.7</v>
      </c>
      <c r="H42" s="240">
        <v>40.799999999999997</v>
      </c>
      <c r="I42" s="240"/>
      <c r="J42" s="240">
        <v>2.12E-4</v>
      </c>
    </row>
    <row r="43" spans="2:10">
      <c r="B43" s="240" t="s">
        <v>1378</v>
      </c>
      <c r="C43" s="240" t="s">
        <v>1653</v>
      </c>
      <c r="D43" s="240" t="s">
        <v>101</v>
      </c>
      <c r="E43" s="240">
        <v>603</v>
      </c>
      <c r="F43" s="240">
        <v>12.7</v>
      </c>
      <c r="G43" s="240">
        <v>26.7</v>
      </c>
      <c r="H43" s="240">
        <v>40.799999999999997</v>
      </c>
      <c r="I43" s="240">
        <v>1.529E-3</v>
      </c>
      <c r="J43" s="240"/>
    </row>
    <row r="44" spans="2:10">
      <c r="B44" s="240" t="s">
        <v>1378</v>
      </c>
      <c r="C44" s="240" t="s">
        <v>1654</v>
      </c>
      <c r="D44" s="240" t="s">
        <v>101</v>
      </c>
      <c r="E44" s="240">
        <v>357</v>
      </c>
      <c r="F44" s="240">
        <v>8.35</v>
      </c>
      <c r="G44" s="240">
        <v>16.7</v>
      </c>
      <c r="H44" s="240">
        <v>40.799999999999997</v>
      </c>
      <c r="I44" s="240"/>
      <c r="J44" s="240">
        <v>2.3599999999999999E-4</v>
      </c>
    </row>
    <row r="45" spans="2:10">
      <c r="B45" s="240" t="s">
        <v>1378</v>
      </c>
      <c r="C45" s="240" t="s">
        <v>1653</v>
      </c>
      <c r="D45" s="240" t="s">
        <v>102</v>
      </c>
      <c r="E45" s="240">
        <v>603</v>
      </c>
      <c r="F45" s="240">
        <v>12.7</v>
      </c>
      <c r="G45" s="240">
        <v>26.7</v>
      </c>
      <c r="H45" s="240">
        <v>40.799999999999997</v>
      </c>
      <c r="I45" s="240">
        <v>1.4270000000000001E-3</v>
      </c>
      <c r="J45" s="240"/>
    </row>
    <row r="46" spans="2:10">
      <c r="B46" s="240" t="s">
        <v>1378</v>
      </c>
      <c r="C46" s="240" t="s">
        <v>1654</v>
      </c>
      <c r="D46" s="240" t="s">
        <v>102</v>
      </c>
      <c r="E46" s="240">
        <v>603</v>
      </c>
      <c r="F46" s="240">
        <v>12.7</v>
      </c>
      <c r="G46" s="240">
        <v>26.7</v>
      </c>
      <c r="H46" s="240">
        <v>40.799999999999997</v>
      </c>
      <c r="I46" s="240"/>
      <c r="J46" s="240">
        <v>2.0799999999999999E-4</v>
      </c>
    </row>
    <row r="47" spans="2:10">
      <c r="B47" s="240" t="s">
        <v>1378</v>
      </c>
      <c r="C47" s="240" t="s">
        <v>1653</v>
      </c>
      <c r="D47" s="240" t="s">
        <v>103</v>
      </c>
      <c r="E47" s="240">
        <v>603</v>
      </c>
      <c r="F47" s="240">
        <v>12.7</v>
      </c>
      <c r="G47" s="240">
        <v>26.7</v>
      </c>
      <c r="H47" s="240">
        <v>40.799999999999997</v>
      </c>
      <c r="I47" s="240">
        <v>1.2979999999999999E-3</v>
      </c>
      <c r="J47" s="240"/>
    </row>
    <row r="48" spans="2:10">
      <c r="B48" s="240" t="s">
        <v>1378</v>
      </c>
      <c r="C48" s="240" t="s">
        <v>1654</v>
      </c>
      <c r="D48" s="240" t="s">
        <v>103</v>
      </c>
      <c r="E48" s="240">
        <v>384</v>
      </c>
      <c r="F48" s="240">
        <v>8.35</v>
      </c>
      <c r="G48" s="240">
        <v>17.95</v>
      </c>
      <c r="H48" s="240">
        <v>40.799999999999997</v>
      </c>
      <c r="I48" s="240"/>
      <c r="J48" s="240">
        <v>1.56E-4</v>
      </c>
    </row>
    <row r="49" spans="2:10">
      <c r="B49" s="240" t="s">
        <v>1378</v>
      </c>
      <c r="C49" s="240" t="s">
        <v>1653</v>
      </c>
      <c r="D49" s="240" t="s">
        <v>104</v>
      </c>
      <c r="E49" s="240">
        <v>603</v>
      </c>
      <c r="F49" s="240">
        <v>12.7</v>
      </c>
      <c r="G49" s="240">
        <v>26.7</v>
      </c>
      <c r="H49" s="240">
        <v>40.799999999999997</v>
      </c>
      <c r="I49" s="240">
        <v>1.256E-3</v>
      </c>
      <c r="J49" s="240"/>
    </row>
    <row r="50" spans="2:10">
      <c r="B50" s="240" t="s">
        <v>1378</v>
      </c>
      <c r="C50" s="240" t="s">
        <v>1654</v>
      </c>
      <c r="D50" s="240" t="s">
        <v>104</v>
      </c>
      <c r="E50" s="240">
        <v>603</v>
      </c>
      <c r="F50" s="240">
        <v>12.7</v>
      </c>
      <c r="G50" s="240">
        <v>26.7</v>
      </c>
      <c r="H50" s="240">
        <v>40.799999999999997</v>
      </c>
      <c r="I50" s="240"/>
      <c r="J50" s="240">
        <v>1.83E-4</v>
      </c>
    </row>
    <row r="51" spans="2:10">
      <c r="B51" s="240" t="s">
        <v>1378</v>
      </c>
      <c r="C51" s="240" t="s">
        <v>1653</v>
      </c>
      <c r="D51" s="240" t="s">
        <v>105</v>
      </c>
      <c r="E51" s="240">
        <v>603</v>
      </c>
      <c r="F51" s="240">
        <v>12.7</v>
      </c>
      <c r="G51" s="240">
        <v>26.7</v>
      </c>
      <c r="H51" s="240">
        <v>40.799999999999997</v>
      </c>
      <c r="I51" s="240">
        <v>1.328E-3</v>
      </c>
      <c r="J51" s="240"/>
    </row>
    <row r="52" spans="2:10">
      <c r="B52" s="240" t="s">
        <v>1378</v>
      </c>
      <c r="C52" s="240" t="s">
        <v>1654</v>
      </c>
      <c r="D52" s="240" t="s">
        <v>105</v>
      </c>
      <c r="E52" s="240">
        <v>384</v>
      </c>
      <c r="F52" s="240">
        <v>8.35</v>
      </c>
      <c r="G52" s="240">
        <v>17.95</v>
      </c>
      <c r="H52" s="240">
        <v>40.799999999999997</v>
      </c>
      <c r="I52" s="240"/>
      <c r="J52" s="240">
        <v>1.66E-4</v>
      </c>
    </row>
    <row r="53" spans="2:10">
      <c r="B53" s="240" t="s">
        <v>1378</v>
      </c>
      <c r="C53" s="240" t="s">
        <v>1653</v>
      </c>
      <c r="D53" s="240" t="s">
        <v>106</v>
      </c>
      <c r="E53" s="240">
        <v>603</v>
      </c>
      <c r="F53" s="240">
        <v>12.7</v>
      </c>
      <c r="G53" s="240">
        <v>26.7</v>
      </c>
      <c r="H53" s="240">
        <v>40.799999999999997</v>
      </c>
      <c r="I53" s="240">
        <v>1.2260000000000001E-3</v>
      </c>
      <c r="J53" s="240"/>
    </row>
    <row r="54" spans="2:10">
      <c r="B54" s="240" t="s">
        <v>1378</v>
      </c>
      <c r="C54" s="240" t="s">
        <v>1654</v>
      </c>
      <c r="D54" s="240" t="s">
        <v>106</v>
      </c>
      <c r="E54" s="240">
        <v>603</v>
      </c>
      <c r="F54" s="240">
        <v>12.7</v>
      </c>
      <c r="G54" s="240">
        <v>26.7</v>
      </c>
      <c r="H54" s="240">
        <v>40.799999999999997</v>
      </c>
      <c r="I54" s="240"/>
      <c r="J54" s="240">
        <v>1.7799999999999999E-4</v>
      </c>
    </row>
    <row r="55" spans="2:10">
      <c r="B55" s="240" t="s">
        <v>1378</v>
      </c>
      <c r="C55" s="240" t="s">
        <v>1653</v>
      </c>
      <c r="D55" s="240" t="s">
        <v>107</v>
      </c>
      <c r="E55" s="240">
        <v>244</v>
      </c>
      <c r="F55" s="240">
        <v>12.7</v>
      </c>
      <c r="G55" s="240">
        <v>11.2</v>
      </c>
      <c r="H55" s="240">
        <v>40.799999999999997</v>
      </c>
      <c r="I55" s="240">
        <v>1.1670000000000001E-3</v>
      </c>
      <c r="J55" s="240"/>
    </row>
    <row r="56" spans="2:10">
      <c r="B56" s="240" t="s">
        <v>1378</v>
      </c>
      <c r="C56" s="240" t="s">
        <v>1654</v>
      </c>
      <c r="D56" s="240" t="s">
        <v>107</v>
      </c>
      <c r="E56" s="240">
        <v>407</v>
      </c>
      <c r="F56" s="240">
        <v>8.35</v>
      </c>
      <c r="G56" s="240">
        <v>19.2</v>
      </c>
      <c r="H56" s="240">
        <v>40.799999999999997</v>
      </c>
      <c r="I56" s="240"/>
      <c r="J56" s="240">
        <v>1.65E-4</v>
      </c>
    </row>
    <row r="57" spans="2:10">
      <c r="B57" s="240" t="s">
        <v>1378</v>
      </c>
      <c r="C57" s="240" t="s">
        <v>1653</v>
      </c>
      <c r="D57" s="240" t="s">
        <v>108</v>
      </c>
      <c r="E57" s="240">
        <v>244</v>
      </c>
      <c r="F57" s="240">
        <v>12.7</v>
      </c>
      <c r="G57" s="240">
        <v>11.2</v>
      </c>
      <c r="H57" s="240">
        <v>40.799999999999997</v>
      </c>
      <c r="I57" s="240">
        <v>1.1509999999999999E-3</v>
      </c>
      <c r="J57" s="240"/>
    </row>
    <row r="58" spans="2:10">
      <c r="B58" s="240" t="s">
        <v>1378</v>
      </c>
      <c r="C58" s="240" t="s">
        <v>1654</v>
      </c>
      <c r="D58" s="240" t="s">
        <v>108</v>
      </c>
      <c r="E58" s="240">
        <v>525</v>
      </c>
      <c r="F58" s="240">
        <v>12.7</v>
      </c>
      <c r="G58" s="240">
        <v>23.1</v>
      </c>
      <c r="H58" s="240">
        <v>40.799999999999997</v>
      </c>
      <c r="I58" s="240"/>
      <c r="J58" s="240">
        <v>2.2599999999999999E-4</v>
      </c>
    </row>
    <row r="59" spans="2:10">
      <c r="B59" s="240" t="s">
        <v>1378</v>
      </c>
      <c r="C59" s="240" t="s">
        <v>1653</v>
      </c>
      <c r="D59" s="240" t="s">
        <v>109</v>
      </c>
      <c r="E59" s="240">
        <v>244</v>
      </c>
      <c r="F59" s="240">
        <v>12.7</v>
      </c>
      <c r="G59" s="240">
        <v>11.2</v>
      </c>
      <c r="H59" s="240">
        <v>40.799999999999997</v>
      </c>
      <c r="I59" s="240">
        <v>1.189E-3</v>
      </c>
      <c r="J59" s="240"/>
    </row>
    <row r="60" spans="2:10">
      <c r="B60" s="240" t="s">
        <v>1378</v>
      </c>
      <c r="C60" s="240" t="s">
        <v>1654</v>
      </c>
      <c r="D60" s="240" t="s">
        <v>109</v>
      </c>
      <c r="E60" s="240">
        <v>407</v>
      </c>
      <c r="F60" s="240">
        <v>8.35</v>
      </c>
      <c r="G60" s="240">
        <v>19.2</v>
      </c>
      <c r="H60" s="240">
        <v>40.799999999999997</v>
      </c>
      <c r="I60" s="240"/>
      <c r="J60" s="240">
        <v>1.76E-4</v>
      </c>
    </row>
    <row r="61" spans="2:10">
      <c r="B61" s="240" t="s">
        <v>1378</v>
      </c>
      <c r="C61" s="240" t="s">
        <v>1653</v>
      </c>
      <c r="D61" s="240" t="s">
        <v>110</v>
      </c>
      <c r="E61" s="240">
        <v>244</v>
      </c>
      <c r="F61" s="240">
        <v>12.7</v>
      </c>
      <c r="G61" s="240">
        <v>11.2</v>
      </c>
      <c r="H61" s="240">
        <v>40.799999999999997</v>
      </c>
      <c r="I61" s="240">
        <v>1.1299999999999999E-3</v>
      </c>
      <c r="J61" s="240"/>
    </row>
    <row r="62" spans="2:10">
      <c r="B62" s="240" t="s">
        <v>1378</v>
      </c>
      <c r="C62" s="240" t="s">
        <v>1654</v>
      </c>
      <c r="D62" s="240" t="s">
        <v>110</v>
      </c>
      <c r="E62" s="240">
        <v>496</v>
      </c>
      <c r="F62" s="240">
        <v>12.7</v>
      </c>
      <c r="G62" s="240">
        <v>22</v>
      </c>
      <c r="H62" s="240">
        <v>40.799999999999997</v>
      </c>
      <c r="I62" s="240"/>
      <c r="J62" s="240">
        <v>2.22E-4</v>
      </c>
    </row>
    <row r="63" spans="2:10">
      <c r="B63" s="240" t="s">
        <v>1378</v>
      </c>
      <c r="C63" s="240" t="s">
        <v>1653</v>
      </c>
      <c r="D63" s="240" t="s">
        <v>111</v>
      </c>
      <c r="E63" s="240">
        <v>244</v>
      </c>
      <c r="F63" s="240">
        <v>12.7</v>
      </c>
      <c r="G63" s="240">
        <v>11.2</v>
      </c>
      <c r="H63" s="240">
        <v>40.799999999999997</v>
      </c>
      <c r="I63" s="240">
        <v>1.32E-3</v>
      </c>
      <c r="J63" s="240"/>
    </row>
    <row r="64" spans="2:10">
      <c r="B64" s="240" t="s">
        <v>1378</v>
      </c>
      <c r="C64" s="240" t="s">
        <v>1654</v>
      </c>
      <c r="D64" s="240" t="s">
        <v>111</v>
      </c>
      <c r="E64" s="240">
        <v>407</v>
      </c>
      <c r="F64" s="240">
        <v>8.35</v>
      </c>
      <c r="G64" s="240">
        <v>19.2</v>
      </c>
      <c r="H64" s="240">
        <v>40.799999999999997</v>
      </c>
      <c r="I64" s="240"/>
      <c r="J64" s="240">
        <v>2.3499999999999999E-4</v>
      </c>
    </row>
    <row r="65" spans="2:10">
      <c r="B65" s="240" t="s">
        <v>1378</v>
      </c>
      <c r="C65" s="240" t="s">
        <v>1653</v>
      </c>
      <c r="D65" s="240" t="s">
        <v>112</v>
      </c>
      <c r="E65" s="240">
        <v>244</v>
      </c>
      <c r="F65" s="240">
        <v>12.7</v>
      </c>
      <c r="G65" s="240">
        <v>11.2</v>
      </c>
      <c r="H65" s="240">
        <v>40.799999999999997</v>
      </c>
      <c r="I65" s="240">
        <v>1.304E-3</v>
      </c>
      <c r="J65" s="240"/>
    </row>
    <row r="66" spans="2:10">
      <c r="B66" s="240" t="s">
        <v>1378</v>
      </c>
      <c r="C66" s="240" t="s">
        <v>1654</v>
      </c>
      <c r="D66" s="240" t="s">
        <v>112</v>
      </c>
      <c r="E66" s="240">
        <v>525</v>
      </c>
      <c r="F66" s="240">
        <v>12.7</v>
      </c>
      <c r="G66" s="240">
        <v>23.1</v>
      </c>
      <c r="H66" s="240">
        <v>40.799999999999997</v>
      </c>
      <c r="I66" s="240"/>
      <c r="J66" s="240">
        <v>2.5599999999999999E-4</v>
      </c>
    </row>
    <row r="67" spans="2:10">
      <c r="B67" s="240" t="s">
        <v>1378</v>
      </c>
      <c r="C67" s="240" t="s">
        <v>1653</v>
      </c>
      <c r="D67" s="240" t="s">
        <v>113</v>
      </c>
      <c r="E67" s="240">
        <v>244</v>
      </c>
      <c r="F67" s="240">
        <v>12.7</v>
      </c>
      <c r="G67" s="240">
        <v>11.2</v>
      </c>
      <c r="H67" s="240">
        <v>40.799999999999997</v>
      </c>
      <c r="I67" s="240">
        <v>1.341E-3</v>
      </c>
      <c r="J67" s="240"/>
    </row>
    <row r="68" spans="2:10">
      <c r="B68" s="240" t="s">
        <v>1378</v>
      </c>
      <c r="C68" s="240" t="s">
        <v>1654</v>
      </c>
      <c r="D68" s="240" t="s">
        <v>113</v>
      </c>
      <c r="E68" s="240">
        <v>407</v>
      </c>
      <c r="F68" s="240">
        <v>8.35</v>
      </c>
      <c r="G68" s="240">
        <v>19.2</v>
      </c>
      <c r="H68" s="240">
        <v>40.799999999999997</v>
      </c>
      <c r="I68" s="240"/>
      <c r="J68" s="240">
        <v>2.4499999999999999E-4</v>
      </c>
    </row>
    <row r="69" spans="2:10">
      <c r="B69" s="240" t="s">
        <v>1378</v>
      </c>
      <c r="C69" s="240" t="s">
        <v>1653</v>
      </c>
      <c r="D69" s="240" t="s">
        <v>114</v>
      </c>
      <c r="E69" s="240">
        <v>244</v>
      </c>
      <c r="F69" s="240">
        <v>12.7</v>
      </c>
      <c r="G69" s="240">
        <v>11.2</v>
      </c>
      <c r="H69" s="240">
        <v>40.799999999999997</v>
      </c>
      <c r="I69" s="240">
        <v>1.2830000000000001E-3</v>
      </c>
      <c r="J69" s="240"/>
    </row>
    <row r="70" spans="2:10">
      <c r="B70" s="240" t="s">
        <v>1378</v>
      </c>
      <c r="C70" s="240" t="s">
        <v>1654</v>
      </c>
      <c r="D70" s="240" t="s">
        <v>114</v>
      </c>
      <c r="E70" s="240">
        <v>547</v>
      </c>
      <c r="F70" s="240">
        <v>12.7</v>
      </c>
      <c r="G70" s="240">
        <v>24.2</v>
      </c>
      <c r="H70" s="240">
        <v>40.799999999999997</v>
      </c>
      <c r="I70" s="240"/>
      <c r="J70" s="240">
        <v>2.5099999999999998E-4</v>
      </c>
    </row>
    <row r="71" spans="2:10">
      <c r="B71" s="240" t="s">
        <v>1378</v>
      </c>
      <c r="C71" s="240" t="s">
        <v>1653</v>
      </c>
      <c r="D71" s="240" t="s">
        <v>115</v>
      </c>
      <c r="E71" s="240">
        <v>603</v>
      </c>
      <c r="F71" s="240">
        <v>12.7</v>
      </c>
      <c r="G71" s="240">
        <v>26.7</v>
      </c>
      <c r="H71" s="240">
        <v>40.799999999999997</v>
      </c>
      <c r="I71" s="240">
        <v>7.2900000000000005E-4</v>
      </c>
      <c r="J71" s="240"/>
    </row>
    <row r="72" spans="2:10">
      <c r="B72" s="240" t="s">
        <v>1378</v>
      </c>
      <c r="C72" s="240" t="s">
        <v>1654</v>
      </c>
      <c r="D72" s="240" t="s">
        <v>115</v>
      </c>
      <c r="E72" s="240">
        <v>407</v>
      </c>
      <c r="F72" s="240">
        <v>8.35</v>
      </c>
      <c r="G72" s="240">
        <v>19.2</v>
      </c>
      <c r="H72" s="240">
        <v>40.799999999999997</v>
      </c>
      <c r="I72" s="240"/>
      <c r="J72" s="240">
        <v>6.2100000000000002E-4</v>
      </c>
    </row>
    <row r="73" spans="2:10">
      <c r="B73" s="240" t="s">
        <v>1378</v>
      </c>
      <c r="C73" s="240" t="s">
        <v>1653</v>
      </c>
      <c r="D73" s="240" t="s">
        <v>116</v>
      </c>
      <c r="E73" s="240">
        <v>244</v>
      </c>
      <c r="F73" s="240">
        <v>12.7</v>
      </c>
      <c r="G73" s="240">
        <v>11.2</v>
      </c>
      <c r="H73" s="240">
        <v>40.799999999999997</v>
      </c>
      <c r="I73" s="240">
        <v>4.1199999999999999E-4</v>
      </c>
      <c r="J73" s="240"/>
    </row>
    <row r="74" spans="2:10">
      <c r="B74" s="240" t="s">
        <v>1378</v>
      </c>
      <c r="C74" s="240" t="s">
        <v>1654</v>
      </c>
      <c r="D74" s="240" t="s">
        <v>116</v>
      </c>
      <c r="E74" s="240">
        <v>407</v>
      </c>
      <c r="F74" s="240">
        <v>8.35</v>
      </c>
      <c r="G74" s="240">
        <v>19.2</v>
      </c>
      <c r="H74" s="240">
        <v>40.799999999999997</v>
      </c>
      <c r="I74" s="240"/>
      <c r="J74" s="240">
        <v>6.0300000000000002E-4</v>
      </c>
    </row>
    <row r="75" spans="2:10">
      <c r="B75" s="240" t="s">
        <v>1378</v>
      </c>
      <c r="C75" s="240" t="s">
        <v>1653</v>
      </c>
      <c r="D75" s="240" t="s">
        <v>117</v>
      </c>
      <c r="E75" s="240">
        <v>603</v>
      </c>
      <c r="F75" s="240">
        <v>12.7</v>
      </c>
      <c r="G75" s="240">
        <v>26.7</v>
      </c>
      <c r="H75" s="240">
        <v>40.799999999999997</v>
      </c>
      <c r="I75" s="240">
        <v>6.69E-4</v>
      </c>
      <c r="J75" s="240"/>
    </row>
    <row r="76" spans="2:10">
      <c r="B76" s="240" t="s">
        <v>1378</v>
      </c>
      <c r="C76" s="240" t="s">
        <v>1654</v>
      </c>
      <c r="D76" s="240" t="s">
        <v>117</v>
      </c>
      <c r="E76" s="240">
        <v>407</v>
      </c>
      <c r="F76" s="240">
        <v>8.35</v>
      </c>
      <c r="G76" s="240">
        <v>19.2</v>
      </c>
      <c r="H76" s="240">
        <v>40.799999999999997</v>
      </c>
      <c r="I76" s="240"/>
      <c r="J76" s="240">
        <v>5.9999999999999995E-4</v>
      </c>
    </row>
    <row r="77" spans="2:10">
      <c r="B77" s="240" t="s">
        <v>1378</v>
      </c>
      <c r="C77" s="240" t="s">
        <v>1653</v>
      </c>
      <c r="D77" s="240" t="s">
        <v>118</v>
      </c>
      <c r="E77" s="240">
        <v>244</v>
      </c>
      <c r="F77" s="240">
        <v>12.7</v>
      </c>
      <c r="G77" s="240">
        <v>11.2</v>
      </c>
      <c r="H77" s="240">
        <v>40.799999999999997</v>
      </c>
      <c r="I77" s="240">
        <v>4.57E-4</v>
      </c>
      <c r="J77" s="240"/>
    </row>
    <row r="78" spans="2:10">
      <c r="B78" s="240" t="s">
        <v>1378</v>
      </c>
      <c r="C78" s="240" t="s">
        <v>1654</v>
      </c>
      <c r="D78" s="240" t="s">
        <v>118</v>
      </c>
      <c r="E78" s="240">
        <v>407</v>
      </c>
      <c r="F78" s="240">
        <v>8.35</v>
      </c>
      <c r="G78" s="240">
        <v>19.2</v>
      </c>
      <c r="H78" s="240">
        <v>40.799999999999997</v>
      </c>
      <c r="I78" s="240"/>
      <c r="J78" s="240">
        <v>6.2399999999999999E-4</v>
      </c>
    </row>
    <row r="79" spans="2:10">
      <c r="B79" s="240" t="s">
        <v>1378</v>
      </c>
      <c r="C79" s="240" t="s">
        <v>1653</v>
      </c>
      <c r="D79" s="240" t="s">
        <v>119</v>
      </c>
      <c r="E79" s="240">
        <v>603</v>
      </c>
      <c r="F79" s="240">
        <v>12.7</v>
      </c>
      <c r="G79" s="240">
        <v>26.7</v>
      </c>
      <c r="H79" s="240">
        <v>40.799999999999997</v>
      </c>
      <c r="I79" s="240">
        <v>8.2899999999999998E-4</v>
      </c>
      <c r="J79" s="240"/>
    </row>
    <row r="80" spans="2:10">
      <c r="B80" s="240" t="s">
        <v>1378</v>
      </c>
      <c r="C80" s="240" t="s">
        <v>1654</v>
      </c>
      <c r="D80" s="240" t="s">
        <v>119</v>
      </c>
      <c r="E80" s="240">
        <v>407</v>
      </c>
      <c r="F80" s="240">
        <v>8.35</v>
      </c>
      <c r="G80" s="240">
        <v>19.2</v>
      </c>
      <c r="H80" s="240">
        <v>40.799999999999997</v>
      </c>
      <c r="I80" s="240"/>
      <c r="J80" s="240">
        <v>6.5499999999999998E-4</v>
      </c>
    </row>
    <row r="81" spans="2:10">
      <c r="B81" s="240" t="s">
        <v>1378</v>
      </c>
      <c r="C81" s="240" t="s">
        <v>1653</v>
      </c>
      <c r="D81" s="240" t="s">
        <v>120</v>
      </c>
      <c r="E81" s="240">
        <v>244</v>
      </c>
      <c r="F81" s="240">
        <v>12.7</v>
      </c>
      <c r="G81" s="240">
        <v>11.2</v>
      </c>
      <c r="H81" s="240">
        <v>40.799999999999997</v>
      </c>
      <c r="I81" s="240">
        <v>4.84E-4</v>
      </c>
      <c r="J81" s="240"/>
    </row>
    <row r="82" spans="2:10">
      <c r="B82" s="240" t="s">
        <v>1378</v>
      </c>
      <c r="C82" s="240" t="s">
        <v>1654</v>
      </c>
      <c r="D82" s="240" t="s">
        <v>120</v>
      </c>
      <c r="E82" s="240">
        <v>407</v>
      </c>
      <c r="F82" s="240">
        <v>8.35</v>
      </c>
      <c r="G82" s="240">
        <v>19.2</v>
      </c>
      <c r="H82" s="240">
        <v>40.799999999999997</v>
      </c>
      <c r="I82" s="240"/>
      <c r="J82" s="240">
        <v>6.3699999999999998E-4</v>
      </c>
    </row>
    <row r="83" spans="2:10">
      <c r="B83" s="240" t="s">
        <v>1378</v>
      </c>
      <c r="C83" s="240" t="s">
        <v>1653</v>
      </c>
      <c r="D83" s="240" t="s">
        <v>121</v>
      </c>
      <c r="E83" s="240">
        <v>603</v>
      </c>
      <c r="F83" s="240">
        <v>12.7</v>
      </c>
      <c r="G83" s="240">
        <v>26.7</v>
      </c>
      <c r="H83" s="240">
        <v>40.799999999999997</v>
      </c>
      <c r="I83" s="240">
        <v>7.6900000000000004E-4</v>
      </c>
      <c r="J83" s="240"/>
    </row>
    <row r="84" spans="2:10">
      <c r="B84" s="240" t="s">
        <v>1378</v>
      </c>
      <c r="C84" s="240" t="s">
        <v>1654</v>
      </c>
      <c r="D84" s="240" t="s">
        <v>121</v>
      </c>
      <c r="E84" s="240">
        <v>407</v>
      </c>
      <c r="F84" s="240">
        <v>8.35</v>
      </c>
      <c r="G84" s="240">
        <v>19.2</v>
      </c>
      <c r="H84" s="240">
        <v>40.799999999999997</v>
      </c>
      <c r="I84" s="240"/>
      <c r="J84" s="240">
        <v>6.3400000000000001E-4</v>
      </c>
    </row>
    <row r="85" spans="2:10">
      <c r="B85" s="240" t="s">
        <v>1378</v>
      </c>
      <c r="C85" s="240" t="s">
        <v>1653</v>
      </c>
      <c r="D85" s="240" t="s">
        <v>122</v>
      </c>
      <c r="E85" s="240">
        <v>244</v>
      </c>
      <c r="F85" s="240">
        <v>12.7</v>
      </c>
      <c r="G85" s="240">
        <v>11.2</v>
      </c>
      <c r="H85" s="240">
        <v>40.799999999999997</v>
      </c>
      <c r="I85" s="240">
        <v>5.2999999999999998E-4</v>
      </c>
      <c r="J85" s="240"/>
    </row>
    <row r="86" spans="2:10">
      <c r="B86" s="240" t="s">
        <v>1378</v>
      </c>
      <c r="C86" s="240" t="s">
        <v>1654</v>
      </c>
      <c r="D86" s="240" t="s">
        <v>122</v>
      </c>
      <c r="E86" s="240">
        <v>407</v>
      </c>
      <c r="F86" s="240">
        <v>8.35</v>
      </c>
      <c r="G86" s="240">
        <v>19.2</v>
      </c>
      <c r="H86" s="240">
        <v>40.799999999999997</v>
      </c>
      <c r="I86" s="240"/>
      <c r="J86" s="240">
        <v>6.5799999999999995E-4</v>
      </c>
    </row>
    <row r="87" spans="2:10">
      <c r="B87" s="240" t="s">
        <v>1378</v>
      </c>
      <c r="C87" s="240" t="s">
        <v>1653</v>
      </c>
      <c r="D87" s="240" t="s">
        <v>123</v>
      </c>
      <c r="E87" s="240">
        <v>603</v>
      </c>
      <c r="F87" s="240">
        <v>12.7</v>
      </c>
      <c r="G87" s="240">
        <v>26.7</v>
      </c>
      <c r="H87" s="240">
        <v>40.799999999999997</v>
      </c>
      <c r="I87" s="240">
        <v>5.5400000000000002E-4</v>
      </c>
      <c r="J87" s="240"/>
    </row>
    <row r="88" spans="2:10">
      <c r="B88" s="240" t="s">
        <v>1378</v>
      </c>
      <c r="C88" s="240" t="s">
        <v>1654</v>
      </c>
      <c r="D88" s="240" t="s">
        <v>123</v>
      </c>
      <c r="E88" s="240">
        <v>603</v>
      </c>
      <c r="F88" s="240">
        <v>12.7</v>
      </c>
      <c r="G88" s="240">
        <v>26.7</v>
      </c>
      <c r="H88" s="240">
        <v>40.799999999999997</v>
      </c>
      <c r="I88" s="240"/>
      <c r="J88" s="240">
        <v>6.0800000000000003E-4</v>
      </c>
    </row>
    <row r="89" spans="2:10">
      <c r="B89" s="240" t="s">
        <v>1378</v>
      </c>
      <c r="C89" s="240" t="s">
        <v>1653</v>
      </c>
      <c r="D89" s="240" t="s">
        <v>124</v>
      </c>
      <c r="E89" s="240">
        <v>244</v>
      </c>
      <c r="F89" s="240">
        <v>12.7</v>
      </c>
      <c r="G89" s="240">
        <v>11.2</v>
      </c>
      <c r="H89" s="240">
        <v>40.799999999999997</v>
      </c>
      <c r="I89" s="240">
        <v>3.4299999999999999E-4</v>
      </c>
      <c r="J89" s="240"/>
    </row>
    <row r="90" spans="2:10">
      <c r="B90" s="240" t="s">
        <v>1378</v>
      </c>
      <c r="C90" s="240" t="s">
        <v>1654</v>
      </c>
      <c r="D90" s="240" t="s">
        <v>124</v>
      </c>
      <c r="E90" s="240">
        <v>603</v>
      </c>
      <c r="F90" s="240">
        <v>12.7</v>
      </c>
      <c r="G90" s="240">
        <v>26.7</v>
      </c>
      <c r="H90" s="240">
        <v>40.799999999999997</v>
      </c>
      <c r="I90" s="240"/>
      <c r="J90" s="240">
        <v>6.11E-4</v>
      </c>
    </row>
    <row r="91" spans="2:10">
      <c r="B91" s="240" t="s">
        <v>1378</v>
      </c>
      <c r="C91" s="240" t="s">
        <v>1653</v>
      </c>
      <c r="D91" s="240" t="s">
        <v>125</v>
      </c>
      <c r="E91" s="240">
        <v>603</v>
      </c>
      <c r="F91" s="240">
        <v>12.7</v>
      </c>
      <c r="G91" s="240">
        <v>26.7</v>
      </c>
      <c r="H91" s="240">
        <v>40.799999999999997</v>
      </c>
      <c r="I91" s="240">
        <v>4.9399999999999997E-4</v>
      </c>
      <c r="J91" s="240"/>
    </row>
    <row r="92" spans="2:10">
      <c r="B92" s="240" t="s">
        <v>1378</v>
      </c>
      <c r="C92" s="240" t="s">
        <v>1654</v>
      </c>
      <c r="D92" s="240" t="s">
        <v>125</v>
      </c>
      <c r="E92" s="240">
        <v>603</v>
      </c>
      <c r="F92" s="240">
        <v>12.7</v>
      </c>
      <c r="G92" s="240">
        <v>26.7</v>
      </c>
      <c r="H92" s="240">
        <v>40.799999999999997</v>
      </c>
      <c r="I92" s="240"/>
      <c r="J92" s="240">
        <v>5.9999999999999995E-4</v>
      </c>
    </row>
    <row r="93" spans="2:10">
      <c r="B93" s="240" t="s">
        <v>1378</v>
      </c>
      <c r="C93" s="240" t="s">
        <v>1653</v>
      </c>
      <c r="D93" s="240" t="s">
        <v>126</v>
      </c>
      <c r="E93" s="240">
        <v>244</v>
      </c>
      <c r="F93" s="240">
        <v>12.7</v>
      </c>
      <c r="G93" s="240">
        <v>11.2</v>
      </c>
      <c r="H93" s="240">
        <v>40.799999999999997</v>
      </c>
      <c r="I93" s="240">
        <v>3.8900000000000002E-4</v>
      </c>
      <c r="J93" s="240"/>
    </row>
    <row r="94" spans="2:10">
      <c r="B94" s="240" t="s">
        <v>1378</v>
      </c>
      <c r="C94" s="240" t="s">
        <v>1654</v>
      </c>
      <c r="D94" s="240" t="s">
        <v>126</v>
      </c>
      <c r="E94" s="240">
        <v>547</v>
      </c>
      <c r="F94" s="240">
        <v>12.7</v>
      </c>
      <c r="G94" s="240">
        <v>24.2</v>
      </c>
      <c r="H94" s="240">
        <v>40.799999999999997</v>
      </c>
      <c r="I94" s="240"/>
      <c r="J94" s="240">
        <v>6.2E-4</v>
      </c>
    </row>
    <row r="95" spans="2:10">
      <c r="B95" s="240" t="s">
        <v>1378</v>
      </c>
      <c r="C95" s="240" t="s">
        <v>1653</v>
      </c>
      <c r="D95" s="240" t="s">
        <v>127</v>
      </c>
      <c r="E95" s="240">
        <v>603</v>
      </c>
      <c r="F95" s="240">
        <v>12.7</v>
      </c>
      <c r="G95" s="240">
        <v>26.7</v>
      </c>
      <c r="H95" s="240">
        <v>40.799999999999997</v>
      </c>
      <c r="I95" s="240">
        <v>4.5399999999999998E-4</v>
      </c>
      <c r="J95" s="240"/>
    </row>
    <row r="96" spans="2:10">
      <c r="B96" s="240" t="s">
        <v>1378</v>
      </c>
      <c r="C96" s="240" t="s">
        <v>1654</v>
      </c>
      <c r="D96" s="240" t="s">
        <v>127</v>
      </c>
      <c r="E96" s="240">
        <v>603</v>
      </c>
      <c r="F96" s="240">
        <v>12.7</v>
      </c>
      <c r="G96" s="240">
        <v>26.7</v>
      </c>
      <c r="H96" s="240">
        <v>40.799999999999997</v>
      </c>
      <c r="I96" s="240"/>
      <c r="J96" s="240">
        <v>5.9400000000000002E-4</v>
      </c>
    </row>
    <row r="97" spans="2:10">
      <c r="B97" s="240" t="s">
        <v>1378</v>
      </c>
      <c r="C97" s="240" t="s">
        <v>1653</v>
      </c>
      <c r="D97" s="240" t="s">
        <v>128</v>
      </c>
      <c r="E97" s="240">
        <v>244</v>
      </c>
      <c r="F97" s="240">
        <v>12.7</v>
      </c>
      <c r="G97" s="240">
        <v>11.2</v>
      </c>
      <c r="H97" s="240">
        <v>40.799999999999997</v>
      </c>
      <c r="I97" s="240">
        <v>2.7099999999999997E-4</v>
      </c>
      <c r="J97" s="240"/>
    </row>
    <row r="98" spans="2:10">
      <c r="B98" s="240" t="s">
        <v>1378</v>
      </c>
      <c r="C98" s="240" t="s">
        <v>1654</v>
      </c>
      <c r="D98" s="240" t="s">
        <v>128</v>
      </c>
      <c r="E98" s="240">
        <v>603</v>
      </c>
      <c r="F98" s="240">
        <v>12.7</v>
      </c>
      <c r="G98" s="240">
        <v>26.7</v>
      </c>
      <c r="H98" s="240">
        <v>40.799999999999997</v>
      </c>
      <c r="I98" s="240"/>
      <c r="J98" s="240">
        <v>5.9699999999999998E-4</v>
      </c>
    </row>
    <row r="99" spans="2:10">
      <c r="B99" s="240" t="s">
        <v>1378</v>
      </c>
      <c r="C99" s="240" t="s">
        <v>1653</v>
      </c>
      <c r="D99" s="240" t="s">
        <v>129</v>
      </c>
      <c r="E99" s="240">
        <v>603</v>
      </c>
      <c r="F99" s="240">
        <v>12.7</v>
      </c>
      <c r="G99" s="240">
        <v>26.7</v>
      </c>
      <c r="H99" s="240">
        <v>40.799999999999997</v>
      </c>
      <c r="I99" s="240">
        <v>3.9399999999999998E-4</v>
      </c>
      <c r="J99" s="240"/>
    </row>
    <row r="100" spans="2:10">
      <c r="B100" s="240" t="s">
        <v>1378</v>
      </c>
      <c r="C100" s="240" t="s">
        <v>1654</v>
      </c>
      <c r="D100" s="240" t="s">
        <v>129</v>
      </c>
      <c r="E100" s="240">
        <v>603</v>
      </c>
      <c r="F100" s="240">
        <v>12.7</v>
      </c>
      <c r="G100" s="240">
        <v>26.7</v>
      </c>
      <c r="H100" s="240">
        <v>40.799999999999997</v>
      </c>
      <c r="I100" s="240"/>
      <c r="J100" s="240">
        <v>5.8500000000000002E-4</v>
      </c>
    </row>
    <row r="101" spans="2:10">
      <c r="B101" s="240" t="s">
        <v>1378</v>
      </c>
      <c r="C101" s="240" t="s">
        <v>1653</v>
      </c>
      <c r="D101" s="240" t="s">
        <v>130</v>
      </c>
      <c r="E101" s="240">
        <v>244</v>
      </c>
      <c r="F101" s="240">
        <v>12.7</v>
      </c>
      <c r="G101" s="240">
        <v>11.2</v>
      </c>
      <c r="H101" s="240">
        <v>40.799999999999997</v>
      </c>
      <c r="I101" s="240">
        <v>3.1700000000000001E-4</v>
      </c>
      <c r="J101" s="240"/>
    </row>
    <row r="102" spans="2:10">
      <c r="B102" s="240" t="s">
        <v>1378</v>
      </c>
      <c r="C102" s="240" t="s">
        <v>1654</v>
      </c>
      <c r="D102" s="240" t="s">
        <v>130</v>
      </c>
      <c r="E102" s="240">
        <v>547</v>
      </c>
      <c r="F102" s="240">
        <v>12.7</v>
      </c>
      <c r="G102" s="240">
        <v>24.2</v>
      </c>
      <c r="H102" s="240">
        <v>40.799999999999997</v>
      </c>
      <c r="I102" s="240"/>
      <c r="J102" s="240">
        <v>6.0499999999999996E-4</v>
      </c>
    </row>
    <row r="103" spans="2:10">
      <c r="B103" s="240" t="s">
        <v>1378</v>
      </c>
      <c r="C103" s="240" t="s">
        <v>1653</v>
      </c>
      <c r="D103" s="240" t="s">
        <v>131</v>
      </c>
      <c r="E103" s="240">
        <v>603</v>
      </c>
      <c r="F103" s="240">
        <v>12.7</v>
      </c>
      <c r="G103" s="240">
        <v>26.7</v>
      </c>
      <c r="H103" s="240">
        <v>40.799999999999997</v>
      </c>
      <c r="I103" s="240">
        <v>1.3649999999999999E-3</v>
      </c>
      <c r="J103" s="240"/>
    </row>
    <row r="104" spans="2:10">
      <c r="B104" s="240" t="s">
        <v>1378</v>
      </c>
      <c r="C104" s="240" t="s">
        <v>1654</v>
      </c>
      <c r="D104" s="240" t="s">
        <v>131</v>
      </c>
      <c r="E104" s="240">
        <v>357</v>
      </c>
      <c r="F104" s="240">
        <v>8.35</v>
      </c>
      <c r="G104" s="240">
        <v>16.7</v>
      </c>
      <c r="H104" s="240">
        <v>40.799999999999997</v>
      </c>
      <c r="I104" s="240"/>
      <c r="J104" s="240">
        <v>2.2599999999999999E-4</v>
      </c>
    </row>
    <row r="105" spans="2:10">
      <c r="B105" s="240" t="s">
        <v>1378</v>
      </c>
      <c r="C105" s="240" t="s">
        <v>1653</v>
      </c>
      <c r="D105" s="240" t="s">
        <v>132</v>
      </c>
      <c r="E105" s="240">
        <v>603</v>
      </c>
      <c r="F105" s="240">
        <v>12.7</v>
      </c>
      <c r="G105" s="240">
        <v>26.7</v>
      </c>
      <c r="H105" s="240">
        <v>40.799999999999997</v>
      </c>
      <c r="I105" s="240">
        <v>1.323E-3</v>
      </c>
      <c r="J105" s="240"/>
    </row>
    <row r="106" spans="2:10">
      <c r="B106" s="240" t="s">
        <v>1378</v>
      </c>
      <c r="C106" s="240" t="s">
        <v>1654</v>
      </c>
      <c r="D106" s="240" t="s">
        <v>132</v>
      </c>
      <c r="E106" s="240">
        <v>603</v>
      </c>
      <c r="F106" s="240">
        <v>12.7</v>
      </c>
      <c r="G106" s="240">
        <v>26.7</v>
      </c>
      <c r="H106" s="240">
        <v>40.799999999999997</v>
      </c>
      <c r="I106" s="240"/>
      <c r="J106" s="240">
        <v>2.1499999999999999E-4</v>
      </c>
    </row>
    <row r="107" spans="2:10">
      <c r="B107" s="240" t="s">
        <v>1378</v>
      </c>
      <c r="C107" s="240" t="s">
        <v>1653</v>
      </c>
      <c r="D107" s="240" t="s">
        <v>133</v>
      </c>
      <c r="E107" s="240">
        <v>603</v>
      </c>
      <c r="F107" s="240">
        <v>12.7</v>
      </c>
      <c r="G107" s="240">
        <v>26.7</v>
      </c>
      <c r="H107" s="240">
        <v>40.799999999999997</v>
      </c>
      <c r="I107" s="240">
        <v>1.395E-3</v>
      </c>
      <c r="J107" s="240"/>
    </row>
    <row r="108" spans="2:10">
      <c r="B108" s="240" t="s">
        <v>1378</v>
      </c>
      <c r="C108" s="240" t="s">
        <v>1654</v>
      </c>
      <c r="D108" s="240" t="s">
        <v>133</v>
      </c>
      <c r="E108" s="240">
        <v>357</v>
      </c>
      <c r="F108" s="240">
        <v>8.35</v>
      </c>
      <c r="G108" s="240">
        <v>16.7</v>
      </c>
      <c r="H108" s="240">
        <v>40.799999999999997</v>
      </c>
      <c r="I108" s="240"/>
      <c r="J108" s="240">
        <v>2.3599999999999999E-4</v>
      </c>
    </row>
    <row r="109" spans="2:10">
      <c r="B109" s="240" t="s">
        <v>1378</v>
      </c>
      <c r="C109" s="240" t="s">
        <v>1653</v>
      </c>
      <c r="D109" s="240" t="s">
        <v>134</v>
      </c>
      <c r="E109" s="240">
        <v>603</v>
      </c>
      <c r="F109" s="240">
        <v>12.7</v>
      </c>
      <c r="G109" s="240">
        <v>26.7</v>
      </c>
      <c r="H109" s="240">
        <v>40.799999999999997</v>
      </c>
      <c r="I109" s="240">
        <v>1.2930000000000001E-3</v>
      </c>
      <c r="J109" s="240"/>
    </row>
    <row r="110" spans="2:10">
      <c r="B110" s="240" t="s">
        <v>1378</v>
      </c>
      <c r="C110" s="240" t="s">
        <v>1654</v>
      </c>
      <c r="D110" s="240" t="s">
        <v>134</v>
      </c>
      <c r="E110" s="240">
        <v>603</v>
      </c>
      <c r="F110" s="240">
        <v>12.7</v>
      </c>
      <c r="G110" s="240">
        <v>26.7</v>
      </c>
      <c r="H110" s="240">
        <v>40.799999999999997</v>
      </c>
      <c r="I110" s="240"/>
      <c r="J110" s="240">
        <v>2.1100000000000001E-4</v>
      </c>
    </row>
    <row r="111" spans="2:10">
      <c r="B111" s="240" t="s">
        <v>1378</v>
      </c>
      <c r="C111" s="240" t="s">
        <v>1653</v>
      </c>
      <c r="D111" s="240" t="s">
        <v>135</v>
      </c>
      <c r="E111" s="240">
        <v>603</v>
      </c>
      <c r="F111" s="240">
        <v>12.7</v>
      </c>
      <c r="G111" s="240">
        <v>26.7</v>
      </c>
      <c r="H111" s="240">
        <v>40.799999999999997</v>
      </c>
      <c r="I111" s="240">
        <v>1.1640000000000001E-3</v>
      </c>
      <c r="J111" s="240"/>
    </row>
    <row r="112" spans="2:10">
      <c r="B112" s="240" t="s">
        <v>1378</v>
      </c>
      <c r="C112" s="240" t="s">
        <v>1654</v>
      </c>
      <c r="D112" s="240" t="s">
        <v>135</v>
      </c>
      <c r="E112" s="240">
        <v>384</v>
      </c>
      <c r="F112" s="240">
        <v>8.35</v>
      </c>
      <c r="G112" s="240">
        <v>17.95</v>
      </c>
      <c r="H112" s="240">
        <v>40.799999999999997</v>
      </c>
      <c r="I112" s="240"/>
      <c r="J112" s="240">
        <v>1.56E-4</v>
      </c>
    </row>
    <row r="113" spans="2:10">
      <c r="B113" s="240" t="s">
        <v>1378</v>
      </c>
      <c r="C113" s="240" t="s">
        <v>1653</v>
      </c>
      <c r="D113" s="240" t="s">
        <v>136</v>
      </c>
      <c r="E113" s="240">
        <v>603</v>
      </c>
      <c r="F113" s="240">
        <v>12.7</v>
      </c>
      <c r="G113" s="240">
        <v>26.7</v>
      </c>
      <c r="H113" s="240">
        <v>40.799999999999997</v>
      </c>
      <c r="I113" s="240">
        <v>1.1230000000000001E-3</v>
      </c>
      <c r="J113" s="240"/>
    </row>
    <row r="114" spans="2:10">
      <c r="B114" s="240" t="s">
        <v>1378</v>
      </c>
      <c r="C114" s="240" t="s">
        <v>1654</v>
      </c>
      <c r="D114" s="240" t="s">
        <v>136</v>
      </c>
      <c r="E114" s="240">
        <v>603</v>
      </c>
      <c r="F114" s="240">
        <v>12.7</v>
      </c>
      <c r="G114" s="240">
        <v>26.7</v>
      </c>
      <c r="H114" s="240">
        <v>40.799999999999997</v>
      </c>
      <c r="I114" s="240"/>
      <c r="J114" s="240">
        <v>1.85E-4</v>
      </c>
    </row>
    <row r="115" spans="2:10">
      <c r="B115" s="240" t="s">
        <v>1378</v>
      </c>
      <c r="C115" s="240" t="s">
        <v>1653</v>
      </c>
      <c r="D115" s="240" t="s">
        <v>137</v>
      </c>
      <c r="E115" s="240">
        <v>603</v>
      </c>
      <c r="F115" s="240">
        <v>12.7</v>
      </c>
      <c r="G115" s="240">
        <v>26.7</v>
      </c>
      <c r="H115" s="240">
        <v>40.799999999999997</v>
      </c>
      <c r="I115" s="240">
        <v>1.194E-3</v>
      </c>
      <c r="J115" s="240"/>
    </row>
    <row r="116" spans="2:10">
      <c r="B116" s="240" t="s">
        <v>1378</v>
      </c>
      <c r="C116" s="240" t="s">
        <v>1654</v>
      </c>
      <c r="D116" s="240" t="s">
        <v>137</v>
      </c>
      <c r="E116" s="240">
        <v>384</v>
      </c>
      <c r="F116" s="240">
        <v>8.35</v>
      </c>
      <c r="G116" s="240">
        <v>17.95</v>
      </c>
      <c r="H116" s="240">
        <v>40.799999999999997</v>
      </c>
      <c r="I116" s="240"/>
      <c r="J116" s="240">
        <v>1.66E-4</v>
      </c>
    </row>
    <row r="117" spans="2:10">
      <c r="B117" s="240" t="s">
        <v>1378</v>
      </c>
      <c r="C117" s="240" t="s">
        <v>1653</v>
      </c>
      <c r="D117" s="240" t="s">
        <v>138</v>
      </c>
      <c r="E117" s="240">
        <v>603</v>
      </c>
      <c r="F117" s="240">
        <v>12.7</v>
      </c>
      <c r="G117" s="240">
        <v>26.7</v>
      </c>
      <c r="H117" s="240">
        <v>40.799999999999997</v>
      </c>
      <c r="I117" s="240">
        <v>1.093E-3</v>
      </c>
      <c r="J117" s="240"/>
    </row>
    <row r="118" spans="2:10">
      <c r="B118" s="240" t="s">
        <v>1378</v>
      </c>
      <c r="C118" s="240" t="s">
        <v>1654</v>
      </c>
      <c r="D118" s="240" t="s">
        <v>138</v>
      </c>
      <c r="E118" s="240">
        <v>603</v>
      </c>
      <c r="F118" s="240">
        <v>12.7</v>
      </c>
      <c r="G118" s="240">
        <v>26.7</v>
      </c>
      <c r="H118" s="240">
        <v>40.799999999999997</v>
      </c>
      <c r="I118" s="240"/>
      <c r="J118" s="240">
        <v>1.8100000000000001E-4</v>
      </c>
    </row>
    <row r="119" spans="2:10">
      <c r="B119" s="240" t="s">
        <v>1378</v>
      </c>
      <c r="C119" s="240" t="s">
        <v>1653</v>
      </c>
      <c r="D119" s="240" t="s">
        <v>139</v>
      </c>
      <c r="E119" s="240">
        <v>603</v>
      </c>
      <c r="F119" s="240">
        <v>12.7</v>
      </c>
      <c r="G119" s="240">
        <v>26.7</v>
      </c>
      <c r="H119" s="240">
        <v>40.799999999999997</v>
      </c>
      <c r="I119" s="240">
        <v>7.1100000000000004E-4</v>
      </c>
      <c r="J119" s="240"/>
    </row>
    <row r="120" spans="2:10">
      <c r="B120" s="240" t="s">
        <v>1378</v>
      </c>
      <c r="C120" s="240" t="s">
        <v>1654</v>
      </c>
      <c r="D120" s="240" t="s">
        <v>139</v>
      </c>
      <c r="E120" s="240">
        <v>407</v>
      </c>
      <c r="F120" s="240">
        <v>8.35</v>
      </c>
      <c r="G120" s="240">
        <v>19.2</v>
      </c>
      <c r="H120" s="240">
        <v>40.799999999999997</v>
      </c>
      <c r="I120" s="240"/>
      <c r="J120" s="240">
        <v>5.5199999999999997E-4</v>
      </c>
    </row>
    <row r="121" spans="2:10">
      <c r="B121" s="240" t="s">
        <v>1378</v>
      </c>
      <c r="C121" s="240" t="s">
        <v>1653</v>
      </c>
      <c r="D121" s="240" t="s">
        <v>140</v>
      </c>
      <c r="E121" s="240">
        <v>244</v>
      </c>
      <c r="F121" s="240">
        <v>12.7</v>
      </c>
      <c r="G121" s="240">
        <v>11.2</v>
      </c>
      <c r="H121" s="240">
        <v>40.799999999999997</v>
      </c>
      <c r="I121" s="240">
        <v>4.0299999999999998E-4</v>
      </c>
      <c r="J121" s="240"/>
    </row>
    <row r="122" spans="2:10">
      <c r="B122" s="240" t="s">
        <v>1378</v>
      </c>
      <c r="C122" s="240" t="s">
        <v>1654</v>
      </c>
      <c r="D122" s="240" t="s">
        <v>140</v>
      </c>
      <c r="E122" s="240">
        <v>407</v>
      </c>
      <c r="F122" s="240">
        <v>8.35</v>
      </c>
      <c r="G122" s="240">
        <v>19.2</v>
      </c>
      <c r="H122" s="240">
        <v>40.799999999999997</v>
      </c>
      <c r="I122" s="240"/>
      <c r="J122" s="240">
        <v>5.3300000000000005E-4</v>
      </c>
    </row>
    <row r="123" spans="2:10">
      <c r="B123" s="240" t="s">
        <v>1378</v>
      </c>
      <c r="C123" s="240" t="s">
        <v>1653</v>
      </c>
      <c r="D123" s="240" t="s">
        <v>141</v>
      </c>
      <c r="E123" s="240">
        <v>603</v>
      </c>
      <c r="F123" s="240">
        <v>12.7</v>
      </c>
      <c r="G123" s="240">
        <v>26.7</v>
      </c>
      <c r="H123" s="240">
        <v>40.799999999999997</v>
      </c>
      <c r="I123" s="240">
        <v>6.5099999999999999E-4</v>
      </c>
      <c r="J123" s="240"/>
    </row>
    <row r="124" spans="2:10">
      <c r="B124" s="240" t="s">
        <v>1378</v>
      </c>
      <c r="C124" s="240" t="s">
        <v>1654</v>
      </c>
      <c r="D124" s="240" t="s">
        <v>141</v>
      </c>
      <c r="E124" s="240">
        <v>407</v>
      </c>
      <c r="F124" s="240">
        <v>8.35</v>
      </c>
      <c r="G124" s="240">
        <v>19.2</v>
      </c>
      <c r="H124" s="240">
        <v>40.799999999999997</v>
      </c>
      <c r="I124" s="240"/>
      <c r="J124" s="240">
        <v>5.31E-4</v>
      </c>
    </row>
    <row r="125" spans="2:10">
      <c r="B125" s="240" t="s">
        <v>1378</v>
      </c>
      <c r="C125" s="240" t="s">
        <v>1653</v>
      </c>
      <c r="D125" s="240" t="s">
        <v>142</v>
      </c>
      <c r="E125" s="240">
        <v>244</v>
      </c>
      <c r="F125" s="240">
        <v>12.7</v>
      </c>
      <c r="G125" s="240">
        <v>11.2</v>
      </c>
      <c r="H125" s="240">
        <v>40.799999999999997</v>
      </c>
      <c r="I125" s="240">
        <v>4.4900000000000002E-4</v>
      </c>
      <c r="J125" s="240"/>
    </row>
    <row r="126" spans="2:10">
      <c r="B126" s="240" t="s">
        <v>1378</v>
      </c>
      <c r="C126" s="240" t="s">
        <v>1654</v>
      </c>
      <c r="D126" s="240" t="s">
        <v>142</v>
      </c>
      <c r="E126" s="240">
        <v>407</v>
      </c>
      <c r="F126" s="240">
        <v>8.35</v>
      </c>
      <c r="G126" s="240">
        <v>19.2</v>
      </c>
      <c r="H126" s="240">
        <v>40.799999999999997</v>
      </c>
      <c r="I126" s="240"/>
      <c r="J126" s="240">
        <v>5.5400000000000002E-4</v>
      </c>
    </row>
    <row r="127" spans="2:10">
      <c r="B127" s="240" t="s">
        <v>1378</v>
      </c>
      <c r="C127" s="240" t="s">
        <v>1653</v>
      </c>
      <c r="D127" s="240" t="s">
        <v>143</v>
      </c>
      <c r="E127" s="240">
        <v>603</v>
      </c>
      <c r="F127" s="240">
        <v>12.7</v>
      </c>
      <c r="G127" s="240">
        <v>26.7</v>
      </c>
      <c r="H127" s="240">
        <v>40.799999999999997</v>
      </c>
      <c r="I127" s="240">
        <v>8.1099999999999998E-4</v>
      </c>
      <c r="J127" s="240"/>
    </row>
    <row r="128" spans="2:10">
      <c r="B128" s="240" t="s">
        <v>1378</v>
      </c>
      <c r="C128" s="240" t="s">
        <v>1654</v>
      </c>
      <c r="D128" s="240" t="s">
        <v>143</v>
      </c>
      <c r="E128" s="240">
        <v>407</v>
      </c>
      <c r="F128" s="240">
        <v>8.35</v>
      </c>
      <c r="G128" s="240">
        <v>19.2</v>
      </c>
      <c r="H128" s="240">
        <v>40.799999999999997</v>
      </c>
      <c r="I128" s="240"/>
      <c r="J128" s="240">
        <v>5.8600000000000004E-4</v>
      </c>
    </row>
    <row r="129" spans="2:10">
      <c r="B129" s="240" t="s">
        <v>1378</v>
      </c>
      <c r="C129" s="240" t="s">
        <v>1653</v>
      </c>
      <c r="D129" s="240" t="s">
        <v>144</v>
      </c>
      <c r="E129" s="240">
        <v>244</v>
      </c>
      <c r="F129" s="240">
        <v>12.7</v>
      </c>
      <c r="G129" s="240">
        <v>11.2</v>
      </c>
      <c r="H129" s="240">
        <v>40.799999999999997</v>
      </c>
      <c r="I129" s="240">
        <v>4.7600000000000002E-4</v>
      </c>
      <c r="J129" s="240"/>
    </row>
    <row r="130" spans="2:10">
      <c r="B130" s="240" t="s">
        <v>1378</v>
      </c>
      <c r="C130" s="240" t="s">
        <v>1654</v>
      </c>
      <c r="D130" s="240" t="s">
        <v>144</v>
      </c>
      <c r="E130" s="240">
        <v>407</v>
      </c>
      <c r="F130" s="240">
        <v>8.35</v>
      </c>
      <c r="G130" s="240">
        <v>19.2</v>
      </c>
      <c r="H130" s="240">
        <v>40.799999999999997</v>
      </c>
      <c r="I130" s="240"/>
      <c r="J130" s="240">
        <v>5.6700000000000001E-4</v>
      </c>
    </row>
    <row r="131" spans="2:10">
      <c r="B131" s="240" t="s">
        <v>1378</v>
      </c>
      <c r="C131" s="240" t="s">
        <v>1653</v>
      </c>
      <c r="D131" s="240" t="s">
        <v>145</v>
      </c>
      <c r="E131" s="240">
        <v>603</v>
      </c>
      <c r="F131" s="240">
        <v>12.7</v>
      </c>
      <c r="G131" s="240">
        <v>26.7</v>
      </c>
      <c r="H131" s="240">
        <v>40.799999999999997</v>
      </c>
      <c r="I131" s="240">
        <v>7.5100000000000004E-4</v>
      </c>
      <c r="J131" s="240"/>
    </row>
    <row r="132" spans="2:10">
      <c r="B132" s="240" t="s">
        <v>1378</v>
      </c>
      <c r="C132" s="240" t="s">
        <v>1654</v>
      </c>
      <c r="D132" s="240" t="s">
        <v>145</v>
      </c>
      <c r="E132" s="240">
        <v>384</v>
      </c>
      <c r="F132" s="240">
        <v>8.35</v>
      </c>
      <c r="G132" s="240">
        <v>17.95</v>
      </c>
      <c r="H132" s="240">
        <v>40.799999999999997</v>
      </c>
      <c r="I132" s="240"/>
      <c r="J132" s="240">
        <v>5.6499999999999996E-4</v>
      </c>
    </row>
    <row r="133" spans="2:10">
      <c r="B133" s="240" t="s">
        <v>1378</v>
      </c>
      <c r="C133" s="240" t="s">
        <v>1653</v>
      </c>
      <c r="D133" s="240" t="s">
        <v>146</v>
      </c>
      <c r="E133" s="240">
        <v>244</v>
      </c>
      <c r="F133" s="240">
        <v>12.7</v>
      </c>
      <c r="G133" s="240">
        <v>11.2</v>
      </c>
      <c r="H133" s="240">
        <v>40.799999999999997</v>
      </c>
      <c r="I133" s="240">
        <v>5.2099999999999998E-4</v>
      </c>
      <c r="J133" s="240"/>
    </row>
    <row r="134" spans="2:10">
      <c r="B134" s="240" t="s">
        <v>1378</v>
      </c>
      <c r="C134" s="240" t="s">
        <v>1654</v>
      </c>
      <c r="D134" s="240" t="s">
        <v>146</v>
      </c>
      <c r="E134" s="240">
        <v>407</v>
      </c>
      <c r="F134" s="240">
        <v>8.35</v>
      </c>
      <c r="G134" s="240">
        <v>19.2</v>
      </c>
      <c r="H134" s="240">
        <v>40.799999999999997</v>
      </c>
      <c r="I134" s="240"/>
      <c r="J134" s="240">
        <v>5.8799999999999998E-4</v>
      </c>
    </row>
    <row r="135" spans="2:10">
      <c r="B135" s="240" t="s">
        <v>1378</v>
      </c>
      <c r="C135" s="240" t="s">
        <v>1653</v>
      </c>
      <c r="D135" s="240" t="s">
        <v>147</v>
      </c>
      <c r="E135" s="240">
        <v>603</v>
      </c>
      <c r="F135" s="240">
        <v>12.7</v>
      </c>
      <c r="G135" s="240">
        <v>26.7</v>
      </c>
      <c r="H135" s="240">
        <v>40.799999999999997</v>
      </c>
      <c r="I135" s="240">
        <v>7.3700000000000002E-4</v>
      </c>
      <c r="J135" s="240"/>
    </row>
    <row r="136" spans="2:10">
      <c r="B136" s="240" t="s">
        <v>1378</v>
      </c>
      <c r="C136" s="240" t="s">
        <v>1654</v>
      </c>
      <c r="D136" s="240" t="s">
        <v>147</v>
      </c>
      <c r="E136" s="240">
        <v>337</v>
      </c>
      <c r="F136" s="240">
        <v>8.35</v>
      </c>
      <c r="G136" s="240">
        <v>15.5</v>
      </c>
      <c r="H136" s="240">
        <v>40.799999999999997</v>
      </c>
      <c r="I136" s="240"/>
      <c r="J136" s="240">
        <v>1.21E-4</v>
      </c>
    </row>
    <row r="137" spans="2:10">
      <c r="B137" s="240" t="s">
        <v>1378</v>
      </c>
      <c r="C137" s="240" t="s">
        <v>1653</v>
      </c>
      <c r="D137" s="240" t="s">
        <v>148</v>
      </c>
      <c r="E137" s="240">
        <v>244</v>
      </c>
      <c r="F137" s="240">
        <v>12.7</v>
      </c>
      <c r="G137" s="240">
        <v>11.2</v>
      </c>
      <c r="H137" s="240">
        <v>40.799999999999997</v>
      </c>
      <c r="I137" s="240">
        <v>3.9399999999999998E-4</v>
      </c>
      <c r="J137" s="240"/>
    </row>
    <row r="138" spans="2:10">
      <c r="B138" s="240" t="s">
        <v>1378</v>
      </c>
      <c r="C138" s="240" t="s">
        <v>1654</v>
      </c>
      <c r="D138" s="240" t="s">
        <v>148</v>
      </c>
      <c r="E138" s="240">
        <v>384</v>
      </c>
      <c r="F138" s="240">
        <v>8.35</v>
      </c>
      <c r="G138" s="240">
        <v>17.95</v>
      </c>
      <c r="H138" s="240">
        <v>40.799999999999997</v>
      </c>
      <c r="I138" s="240"/>
      <c r="J138" s="240">
        <v>1.2300000000000001E-4</v>
      </c>
    </row>
    <row r="139" spans="2:10">
      <c r="B139" s="240" t="s">
        <v>1378</v>
      </c>
      <c r="C139" s="240" t="s">
        <v>1653</v>
      </c>
      <c r="D139" s="240" t="s">
        <v>149</v>
      </c>
      <c r="E139" s="240">
        <v>603</v>
      </c>
      <c r="F139" s="240">
        <v>12.7</v>
      </c>
      <c r="G139" s="240">
        <v>26.7</v>
      </c>
      <c r="H139" s="240">
        <v>40.799999999999997</v>
      </c>
      <c r="I139" s="240">
        <v>5.5900000000000004E-4</v>
      </c>
      <c r="J139" s="240"/>
    </row>
    <row r="140" spans="2:10">
      <c r="B140" s="240" t="s">
        <v>1378</v>
      </c>
      <c r="C140" s="240" t="s">
        <v>1654</v>
      </c>
      <c r="D140" s="240" t="s">
        <v>149</v>
      </c>
      <c r="E140" s="240">
        <v>384</v>
      </c>
      <c r="F140" s="240">
        <v>8.35</v>
      </c>
      <c r="G140" s="240">
        <v>17.95</v>
      </c>
      <c r="H140" s="240">
        <v>40.799999999999997</v>
      </c>
      <c r="I140" s="240"/>
      <c r="J140" s="240">
        <v>2.3000000000000001E-4</v>
      </c>
    </row>
    <row r="141" spans="2:10">
      <c r="B141" s="240" t="s">
        <v>1378</v>
      </c>
      <c r="C141" s="240" t="s">
        <v>1653</v>
      </c>
      <c r="D141" s="240" t="s">
        <v>150</v>
      </c>
      <c r="E141" s="240">
        <v>603</v>
      </c>
      <c r="F141" s="240">
        <v>12.7</v>
      </c>
      <c r="G141" s="240">
        <v>26.7</v>
      </c>
      <c r="H141" s="240">
        <v>40.799999999999997</v>
      </c>
      <c r="I141" s="240">
        <v>5.0199999999999995E-4</v>
      </c>
      <c r="J141" s="240"/>
    </row>
    <row r="142" spans="2:10">
      <c r="B142" s="240" t="s">
        <v>1378</v>
      </c>
      <c r="C142" s="240" t="s">
        <v>1654</v>
      </c>
      <c r="D142" s="240" t="s">
        <v>150</v>
      </c>
      <c r="E142" s="240">
        <v>603</v>
      </c>
      <c r="F142" s="240">
        <v>12.7</v>
      </c>
      <c r="G142" s="240">
        <v>26.7</v>
      </c>
      <c r="H142" s="240">
        <v>40.799999999999997</v>
      </c>
      <c r="I142" s="240"/>
      <c r="J142" s="240">
        <v>1.7100000000000001E-4</v>
      </c>
    </row>
    <row r="143" spans="2:10">
      <c r="B143" s="240" t="s">
        <v>1378</v>
      </c>
      <c r="C143" s="240" t="s">
        <v>1653</v>
      </c>
      <c r="D143" s="240" t="s">
        <v>175</v>
      </c>
      <c r="E143" s="240">
        <v>603</v>
      </c>
      <c r="F143" s="240">
        <v>12.7</v>
      </c>
      <c r="G143" s="240">
        <v>26.7</v>
      </c>
      <c r="H143" s="240">
        <v>40.799999999999997</v>
      </c>
      <c r="I143" s="240">
        <v>1.4959999999999999E-3</v>
      </c>
      <c r="J143" s="240"/>
    </row>
    <row r="144" spans="2:10">
      <c r="B144" s="240" t="s">
        <v>1378</v>
      </c>
      <c r="C144" s="240" t="s">
        <v>1654</v>
      </c>
      <c r="D144" s="240" t="s">
        <v>175</v>
      </c>
      <c r="E144" s="240">
        <v>525</v>
      </c>
      <c r="F144" s="240">
        <v>12.7</v>
      </c>
      <c r="G144" s="240">
        <v>23.1</v>
      </c>
      <c r="H144" s="240">
        <v>40.799999999999997</v>
      </c>
      <c r="I144" s="240"/>
      <c r="J144" s="240">
        <v>4.2200000000000001E-4</v>
      </c>
    </row>
    <row r="145" spans="2:10">
      <c r="B145" s="240" t="s">
        <v>1378</v>
      </c>
      <c r="C145" s="240" t="s">
        <v>1653</v>
      </c>
      <c r="D145" s="240" t="s">
        <v>176</v>
      </c>
      <c r="E145" s="240">
        <v>603</v>
      </c>
      <c r="F145" s="240">
        <v>12.7</v>
      </c>
      <c r="G145" s="240">
        <v>26.7</v>
      </c>
      <c r="H145" s="240">
        <v>40.799999999999997</v>
      </c>
      <c r="I145" s="240">
        <v>1.0529999999999999E-3</v>
      </c>
      <c r="J145" s="240"/>
    </row>
    <row r="146" spans="2:10">
      <c r="B146" s="240" t="s">
        <v>1378</v>
      </c>
      <c r="C146" s="240" t="s">
        <v>1654</v>
      </c>
      <c r="D146" s="240" t="s">
        <v>176</v>
      </c>
      <c r="E146" s="240">
        <v>407</v>
      </c>
      <c r="F146" s="240">
        <v>8.35</v>
      </c>
      <c r="G146" s="240">
        <v>19.2</v>
      </c>
      <c r="H146" s="240">
        <v>40.799999999999997</v>
      </c>
      <c r="I146" s="240"/>
      <c r="J146" s="240">
        <v>8.8900000000000003E-4</v>
      </c>
    </row>
    <row r="147" spans="2:10">
      <c r="B147" s="240" t="s">
        <v>1378</v>
      </c>
      <c r="C147" s="240" t="s">
        <v>1653</v>
      </c>
      <c r="D147" s="240" t="s">
        <v>177</v>
      </c>
      <c r="E147" s="240">
        <v>244</v>
      </c>
      <c r="F147" s="240">
        <v>12.7</v>
      </c>
      <c r="G147" s="240">
        <v>11.2</v>
      </c>
      <c r="H147" s="240">
        <v>40.799999999999997</v>
      </c>
      <c r="I147" s="240">
        <v>3.2130000000000001E-3</v>
      </c>
      <c r="J147" s="240"/>
    </row>
    <row r="148" spans="2:10">
      <c r="B148" s="240" t="s">
        <v>1378</v>
      </c>
      <c r="C148" s="240" t="s">
        <v>1654</v>
      </c>
      <c r="D148" s="240" t="s">
        <v>177</v>
      </c>
      <c r="E148" s="240">
        <v>603</v>
      </c>
      <c r="F148" s="240">
        <v>12.7</v>
      </c>
      <c r="G148" s="240">
        <v>26.7</v>
      </c>
      <c r="H148" s="240">
        <v>40.799999999999997</v>
      </c>
      <c r="I148" s="240"/>
      <c r="J148" s="240">
        <v>9.6900000000000003E-4</v>
      </c>
    </row>
    <row r="149" spans="2:10">
      <c r="B149" s="240" t="s">
        <v>1378</v>
      </c>
      <c r="C149" s="240" t="s">
        <v>1653</v>
      </c>
      <c r="D149" s="240" t="s">
        <v>178</v>
      </c>
      <c r="E149" s="240">
        <v>603</v>
      </c>
      <c r="F149" s="240">
        <v>12.7</v>
      </c>
      <c r="G149" s="240">
        <v>26.7</v>
      </c>
      <c r="H149" s="240">
        <v>40.799999999999997</v>
      </c>
      <c r="I149" s="240">
        <v>1.7930000000000001E-3</v>
      </c>
      <c r="J149" s="240"/>
    </row>
    <row r="150" spans="2:10">
      <c r="B150" s="240" t="s">
        <v>1378</v>
      </c>
      <c r="C150" s="240" t="s">
        <v>1654</v>
      </c>
      <c r="D150" s="240" t="s">
        <v>178</v>
      </c>
      <c r="E150" s="240">
        <v>407</v>
      </c>
      <c r="F150" s="240">
        <v>8.35</v>
      </c>
      <c r="G150" s="240">
        <v>19.2</v>
      </c>
      <c r="H150" s="240">
        <v>40.799999999999997</v>
      </c>
      <c r="I150" s="240"/>
      <c r="J150" s="240">
        <v>2.2360000000000001E-3</v>
      </c>
    </row>
    <row r="151" spans="2:10">
      <c r="B151" s="240" t="s">
        <v>35</v>
      </c>
      <c r="C151" s="240" t="s">
        <v>1655</v>
      </c>
      <c r="D151" s="240" t="s">
        <v>87</v>
      </c>
      <c r="E151" s="240">
        <v>790</v>
      </c>
      <c r="F151" s="240">
        <v>0</v>
      </c>
      <c r="G151" s="240">
        <v>34.094000000000001</v>
      </c>
      <c r="H151" s="240">
        <v>37.4</v>
      </c>
      <c r="I151" s="240">
        <v>1.059E-3</v>
      </c>
      <c r="J151" s="240"/>
    </row>
    <row r="152" spans="2:10">
      <c r="B152" s="240" t="s">
        <v>35</v>
      </c>
      <c r="C152" s="240" t="s">
        <v>1656</v>
      </c>
      <c r="D152" s="240" t="s">
        <v>87</v>
      </c>
      <c r="E152" s="240">
        <v>533</v>
      </c>
      <c r="F152" s="240">
        <v>-1.2</v>
      </c>
      <c r="G152" s="240">
        <v>24.2</v>
      </c>
      <c r="H152" s="240">
        <v>37.4</v>
      </c>
      <c r="I152" s="240"/>
      <c r="J152" s="240">
        <v>5.0000000000000002E-5</v>
      </c>
    </row>
    <row r="153" spans="2:10">
      <c r="B153" s="240" t="s">
        <v>35</v>
      </c>
      <c r="C153" s="240" t="s">
        <v>1655</v>
      </c>
      <c r="D153" s="240" t="s">
        <v>88</v>
      </c>
      <c r="E153" s="240">
        <v>790</v>
      </c>
      <c r="F153" s="240">
        <v>0</v>
      </c>
      <c r="G153" s="240">
        <v>34.094000000000001</v>
      </c>
      <c r="H153" s="240">
        <v>37.4</v>
      </c>
      <c r="I153" s="240">
        <v>8.2999999999999998E-5</v>
      </c>
      <c r="J153" s="240"/>
    </row>
    <row r="154" spans="2:10">
      <c r="B154" s="240" t="s">
        <v>35</v>
      </c>
      <c r="C154" s="240" t="s">
        <v>1656</v>
      </c>
      <c r="D154" s="240" t="s">
        <v>88</v>
      </c>
      <c r="E154" s="240">
        <v>611</v>
      </c>
      <c r="F154" s="240">
        <v>-1.2</v>
      </c>
      <c r="G154" s="240">
        <v>27.241</v>
      </c>
      <c r="H154" s="240">
        <v>37.4</v>
      </c>
      <c r="I154" s="240"/>
      <c r="J154" s="240">
        <v>7.9000000000000001E-4</v>
      </c>
    </row>
    <row r="155" spans="2:10">
      <c r="B155" s="240" t="s">
        <v>35</v>
      </c>
      <c r="C155" s="240" t="s">
        <v>1655</v>
      </c>
      <c r="D155" s="240" t="s">
        <v>89</v>
      </c>
      <c r="E155" s="240">
        <v>5</v>
      </c>
      <c r="F155" s="240">
        <v>16.009</v>
      </c>
      <c r="G155" s="240">
        <v>-2.1</v>
      </c>
      <c r="H155" s="240">
        <v>37.4</v>
      </c>
      <c r="I155" s="240">
        <v>1.4059999999999999E-3</v>
      </c>
      <c r="J155" s="240"/>
    </row>
    <row r="156" spans="2:10">
      <c r="B156" s="240" t="s">
        <v>35</v>
      </c>
      <c r="C156" s="240" t="s">
        <v>1656</v>
      </c>
      <c r="D156" s="240" t="s">
        <v>89</v>
      </c>
      <c r="E156" s="240">
        <v>611</v>
      </c>
      <c r="F156" s="240">
        <v>-1.2</v>
      </c>
      <c r="G156" s="240">
        <v>27.241</v>
      </c>
      <c r="H156" s="240">
        <v>37.4</v>
      </c>
      <c r="I156" s="240"/>
      <c r="J156" s="240">
        <v>2.22E-4</v>
      </c>
    </row>
    <row r="157" spans="2:10">
      <c r="B157" s="240" t="s">
        <v>35</v>
      </c>
      <c r="C157" s="240" t="s">
        <v>1655</v>
      </c>
      <c r="D157" s="240" t="s">
        <v>90</v>
      </c>
      <c r="E157" s="240">
        <v>5</v>
      </c>
      <c r="F157" s="240">
        <v>16.009</v>
      </c>
      <c r="G157" s="240">
        <v>-2.1</v>
      </c>
      <c r="H157" s="240">
        <v>37.4</v>
      </c>
      <c r="I157" s="240">
        <v>2.9399999999999999E-4</v>
      </c>
      <c r="J157" s="240"/>
    </row>
    <row r="158" spans="2:10">
      <c r="B158" s="240" t="s">
        <v>35</v>
      </c>
      <c r="C158" s="240" t="s">
        <v>1656</v>
      </c>
      <c r="D158" s="240" t="s">
        <v>90</v>
      </c>
      <c r="E158" s="240">
        <v>611</v>
      </c>
      <c r="F158" s="240">
        <v>-1.2</v>
      </c>
      <c r="G158" s="240">
        <v>27.241</v>
      </c>
      <c r="H158" s="240">
        <v>37.4</v>
      </c>
      <c r="I158" s="240"/>
      <c r="J158" s="240">
        <v>9.3999999999999997E-4</v>
      </c>
    </row>
    <row r="159" spans="2:10">
      <c r="B159" s="240" t="s">
        <v>35</v>
      </c>
      <c r="C159" s="240" t="s">
        <v>1655</v>
      </c>
      <c r="D159" s="240" t="s">
        <v>12</v>
      </c>
      <c r="E159" s="240">
        <v>5</v>
      </c>
      <c r="F159" s="240">
        <v>16.009</v>
      </c>
      <c r="G159" s="240">
        <v>-2.1</v>
      </c>
      <c r="H159" s="240">
        <v>37.4</v>
      </c>
      <c r="I159" s="240">
        <v>0.62397400000000003</v>
      </c>
      <c r="J159" s="240"/>
    </row>
    <row r="160" spans="2:10">
      <c r="B160" s="240" t="s">
        <v>35</v>
      </c>
      <c r="C160" s="240" t="s">
        <v>1656</v>
      </c>
      <c r="D160" s="240" t="s">
        <v>12</v>
      </c>
      <c r="E160" s="240">
        <v>770</v>
      </c>
      <c r="F160" s="240">
        <v>19.2</v>
      </c>
      <c r="G160" s="240">
        <v>33</v>
      </c>
      <c r="H160" s="240">
        <v>37.4</v>
      </c>
      <c r="I160" s="240"/>
      <c r="J160" s="240">
        <v>1.9952000000000001E-2</v>
      </c>
    </row>
    <row r="161" spans="2:10">
      <c r="B161" s="240" t="s">
        <v>35</v>
      </c>
      <c r="C161" s="240" t="s">
        <v>1655</v>
      </c>
      <c r="D161" s="240" t="s">
        <v>13</v>
      </c>
      <c r="E161" s="240">
        <v>790</v>
      </c>
      <c r="F161" s="240">
        <v>0</v>
      </c>
      <c r="G161" s="240">
        <v>34.094000000000001</v>
      </c>
      <c r="H161" s="240">
        <v>37.4</v>
      </c>
      <c r="I161" s="240">
        <v>4.3145000000000003E-2</v>
      </c>
      <c r="J161" s="240"/>
    </row>
    <row r="162" spans="2:10">
      <c r="B162" s="240" t="s">
        <v>35</v>
      </c>
      <c r="C162" s="240" t="s">
        <v>1656</v>
      </c>
      <c r="D162" s="240" t="s">
        <v>13</v>
      </c>
      <c r="E162" s="240">
        <v>611</v>
      </c>
      <c r="F162" s="240">
        <v>-1.2</v>
      </c>
      <c r="G162" s="240">
        <v>27.241</v>
      </c>
      <c r="H162" s="240">
        <v>37.4</v>
      </c>
      <c r="I162" s="240"/>
      <c r="J162" s="240">
        <v>0.49690299999999998</v>
      </c>
    </row>
    <row r="163" spans="2:10">
      <c r="B163" s="240" t="s">
        <v>35</v>
      </c>
      <c r="C163" s="240" t="s">
        <v>1655</v>
      </c>
      <c r="D163" s="240" t="s">
        <v>14</v>
      </c>
      <c r="E163" s="240">
        <v>5</v>
      </c>
      <c r="F163" s="240">
        <v>16.009</v>
      </c>
      <c r="G163" s="240">
        <v>-2.1</v>
      </c>
      <c r="H163" s="240">
        <v>37.4</v>
      </c>
      <c r="I163" s="240">
        <v>7.6415999999999998E-2</v>
      </c>
      <c r="J163" s="240"/>
    </row>
    <row r="164" spans="2:10">
      <c r="B164" s="240" t="s">
        <v>35</v>
      </c>
      <c r="C164" s="240" t="s">
        <v>1656</v>
      </c>
      <c r="D164" s="240" t="s">
        <v>14</v>
      </c>
      <c r="E164" s="240">
        <v>611</v>
      </c>
      <c r="F164" s="240">
        <v>-1.2</v>
      </c>
      <c r="G164" s="240">
        <v>27.241</v>
      </c>
      <c r="H164" s="240">
        <v>37.4</v>
      </c>
      <c r="I164" s="240"/>
      <c r="J164" s="240">
        <v>4.6455999999999997E-2</v>
      </c>
    </row>
    <row r="165" spans="2:10">
      <c r="B165" s="240" t="s">
        <v>35</v>
      </c>
      <c r="C165" s="240" t="s">
        <v>1655</v>
      </c>
      <c r="D165" s="240" t="s">
        <v>91</v>
      </c>
      <c r="E165" s="240">
        <v>5</v>
      </c>
      <c r="F165" s="240">
        <v>16.009</v>
      </c>
      <c r="G165" s="240">
        <v>-2.1</v>
      </c>
      <c r="H165" s="240">
        <v>37.4</v>
      </c>
      <c r="I165" s="240">
        <v>1.459E-3</v>
      </c>
      <c r="J165" s="240"/>
    </row>
    <row r="166" spans="2:10">
      <c r="B166" s="240" t="s">
        <v>35</v>
      </c>
      <c r="C166" s="240" t="s">
        <v>1656</v>
      </c>
      <c r="D166" s="240" t="s">
        <v>91</v>
      </c>
      <c r="E166" s="240">
        <v>531</v>
      </c>
      <c r="F166" s="240">
        <v>19.2</v>
      </c>
      <c r="G166" s="240">
        <v>23.1</v>
      </c>
      <c r="H166" s="240">
        <v>37.4</v>
      </c>
      <c r="I166" s="240"/>
      <c r="J166" s="240">
        <v>3.3599999999999998E-4</v>
      </c>
    </row>
    <row r="167" spans="2:10">
      <c r="B167" s="240" t="s">
        <v>35</v>
      </c>
      <c r="C167" s="240" t="s">
        <v>1655</v>
      </c>
      <c r="D167" s="240" t="s">
        <v>92</v>
      </c>
      <c r="E167" s="240">
        <v>5</v>
      </c>
      <c r="F167" s="240">
        <v>16.009</v>
      </c>
      <c r="G167" s="240">
        <v>-2.1</v>
      </c>
      <c r="H167" s="240">
        <v>37.4</v>
      </c>
      <c r="I167" s="240">
        <v>5.1099999999999995E-4</v>
      </c>
      <c r="J167" s="240"/>
    </row>
    <row r="168" spans="2:10">
      <c r="B168" s="240" t="s">
        <v>35</v>
      </c>
      <c r="C168" s="240" t="s">
        <v>1656</v>
      </c>
      <c r="D168" s="240" t="s">
        <v>92</v>
      </c>
      <c r="E168" s="240">
        <v>611</v>
      </c>
      <c r="F168" s="240">
        <v>-1.2</v>
      </c>
      <c r="G168" s="240">
        <v>27.241</v>
      </c>
      <c r="H168" s="240">
        <v>37.4</v>
      </c>
      <c r="I168" s="240"/>
      <c r="J168" s="240">
        <v>1.072E-3</v>
      </c>
    </row>
    <row r="169" spans="2:10">
      <c r="B169" s="240" t="s">
        <v>35</v>
      </c>
      <c r="C169" s="240" t="s">
        <v>1655</v>
      </c>
      <c r="D169" s="240" t="s">
        <v>93</v>
      </c>
      <c r="E169" s="240">
        <v>5</v>
      </c>
      <c r="F169" s="240">
        <v>16.009</v>
      </c>
      <c r="G169" s="240">
        <v>-2.1</v>
      </c>
      <c r="H169" s="240">
        <v>37.4</v>
      </c>
      <c r="I169" s="240">
        <v>3.5850000000000001E-3</v>
      </c>
      <c r="J169" s="240"/>
    </row>
    <row r="170" spans="2:10">
      <c r="B170" s="240" t="s">
        <v>35</v>
      </c>
      <c r="C170" s="240" t="s">
        <v>1656</v>
      </c>
      <c r="D170" s="240" t="s">
        <v>93</v>
      </c>
      <c r="E170" s="240">
        <v>502</v>
      </c>
      <c r="F170" s="240">
        <v>19.2</v>
      </c>
      <c r="G170" s="240">
        <v>22</v>
      </c>
      <c r="H170" s="240">
        <v>37.4</v>
      </c>
      <c r="I170" s="240"/>
      <c r="J170" s="240">
        <v>8.3500000000000002E-4</v>
      </c>
    </row>
    <row r="171" spans="2:10">
      <c r="B171" s="240" t="s">
        <v>35</v>
      </c>
      <c r="C171" s="240" t="s">
        <v>1655</v>
      </c>
      <c r="D171" s="240" t="s">
        <v>94</v>
      </c>
      <c r="E171" s="240">
        <v>5</v>
      </c>
      <c r="F171" s="240">
        <v>16.009</v>
      </c>
      <c r="G171" s="240">
        <v>-2.1</v>
      </c>
      <c r="H171" s="240">
        <v>37.4</v>
      </c>
      <c r="I171" s="240">
        <v>1.1509999999999999E-3</v>
      </c>
      <c r="J171" s="240"/>
    </row>
    <row r="172" spans="2:10">
      <c r="B172" s="240" t="s">
        <v>35</v>
      </c>
      <c r="C172" s="240" t="s">
        <v>1656</v>
      </c>
      <c r="D172" s="240" t="s">
        <v>94</v>
      </c>
      <c r="E172" s="240">
        <v>611</v>
      </c>
      <c r="F172" s="240">
        <v>-1.2</v>
      </c>
      <c r="G172" s="240">
        <v>27.241</v>
      </c>
      <c r="H172" s="240">
        <v>37.4</v>
      </c>
      <c r="I172" s="240"/>
      <c r="J172" s="240">
        <v>2.5600000000000002E-3</v>
      </c>
    </row>
    <row r="173" spans="2:10">
      <c r="B173" s="240" t="s">
        <v>35</v>
      </c>
      <c r="C173" s="240" t="s">
        <v>1655</v>
      </c>
      <c r="D173" s="240" t="s">
        <v>95</v>
      </c>
      <c r="E173" s="240">
        <v>790</v>
      </c>
      <c r="F173" s="240">
        <v>0</v>
      </c>
      <c r="G173" s="240">
        <v>34.094000000000001</v>
      </c>
      <c r="H173" s="240">
        <v>37.4</v>
      </c>
      <c r="I173" s="240">
        <v>3.7199999999999999E-4</v>
      </c>
      <c r="J173" s="240"/>
    </row>
    <row r="174" spans="2:10">
      <c r="B174" s="240" t="s">
        <v>35</v>
      </c>
      <c r="C174" s="240" t="s">
        <v>1656</v>
      </c>
      <c r="D174" s="240" t="s">
        <v>95</v>
      </c>
      <c r="E174" s="240">
        <v>770</v>
      </c>
      <c r="F174" s="240">
        <v>19.2</v>
      </c>
      <c r="G174" s="240">
        <v>33</v>
      </c>
      <c r="H174" s="240">
        <v>37.4</v>
      </c>
      <c r="I174" s="240"/>
      <c r="J174" s="240">
        <v>1.56E-4</v>
      </c>
    </row>
    <row r="175" spans="2:10">
      <c r="B175" s="240" t="s">
        <v>35</v>
      </c>
      <c r="C175" s="240" t="s">
        <v>1655</v>
      </c>
      <c r="D175" s="240" t="s">
        <v>96</v>
      </c>
      <c r="E175" s="240">
        <v>790</v>
      </c>
      <c r="F175" s="240">
        <v>0</v>
      </c>
      <c r="G175" s="240">
        <v>34.094000000000001</v>
      </c>
      <c r="H175" s="240">
        <v>37.4</v>
      </c>
      <c r="I175" s="240">
        <v>3.7199999999999999E-4</v>
      </c>
      <c r="J175" s="240"/>
    </row>
    <row r="176" spans="2:10">
      <c r="B176" s="240" t="s">
        <v>35</v>
      </c>
      <c r="C176" s="240" t="s">
        <v>1656</v>
      </c>
      <c r="D176" s="240" t="s">
        <v>96</v>
      </c>
      <c r="E176" s="240">
        <v>770</v>
      </c>
      <c r="F176" s="240">
        <v>19.2</v>
      </c>
      <c r="G176" s="240">
        <v>33</v>
      </c>
      <c r="H176" s="240">
        <v>37.4</v>
      </c>
      <c r="I176" s="240"/>
      <c r="J176" s="240">
        <v>1.56E-4</v>
      </c>
    </row>
    <row r="177" spans="2:10">
      <c r="B177" s="240" t="s">
        <v>35</v>
      </c>
      <c r="C177" s="240" t="s">
        <v>1655</v>
      </c>
      <c r="D177" s="240" t="s">
        <v>97</v>
      </c>
      <c r="E177" s="240">
        <v>5</v>
      </c>
      <c r="F177" s="240">
        <v>16.009</v>
      </c>
      <c r="G177" s="240">
        <v>-2.1</v>
      </c>
      <c r="H177" s="240">
        <v>37.4</v>
      </c>
      <c r="I177" s="240">
        <v>1.7200000000000001E-4</v>
      </c>
      <c r="J177" s="240"/>
    </row>
    <row r="178" spans="2:10">
      <c r="B178" s="240" t="s">
        <v>35</v>
      </c>
      <c r="C178" s="240" t="s">
        <v>1656</v>
      </c>
      <c r="D178" s="240" t="s">
        <v>97</v>
      </c>
      <c r="E178" s="240">
        <v>770</v>
      </c>
      <c r="F178" s="240">
        <v>19.2</v>
      </c>
      <c r="G178" s="240">
        <v>33</v>
      </c>
      <c r="H178" s="240">
        <v>37.4</v>
      </c>
      <c r="I178" s="240"/>
      <c r="J178" s="240">
        <v>1.2E-5</v>
      </c>
    </row>
    <row r="179" spans="2:10">
      <c r="B179" s="240" t="s">
        <v>35</v>
      </c>
      <c r="C179" s="240" t="s">
        <v>1655</v>
      </c>
      <c r="D179" s="240" t="s">
        <v>98</v>
      </c>
      <c r="E179" s="240">
        <v>790</v>
      </c>
      <c r="F179" s="240">
        <v>0</v>
      </c>
      <c r="G179" s="240">
        <v>34.094000000000001</v>
      </c>
      <c r="H179" s="240">
        <v>37.4</v>
      </c>
      <c r="I179" s="240">
        <v>2.9E-5</v>
      </c>
      <c r="J179" s="240"/>
    </row>
    <row r="180" spans="2:10">
      <c r="B180" s="240" t="s">
        <v>35</v>
      </c>
      <c r="C180" s="240" t="s">
        <v>1656</v>
      </c>
      <c r="D180" s="240" t="s">
        <v>98</v>
      </c>
      <c r="E180" s="240">
        <v>611</v>
      </c>
      <c r="F180" s="240">
        <v>-1.2</v>
      </c>
      <c r="G180" s="240">
        <v>27.241</v>
      </c>
      <c r="H180" s="240">
        <v>37.4</v>
      </c>
      <c r="I180" s="240"/>
      <c r="J180" s="240">
        <v>1.2300000000000001E-4</v>
      </c>
    </row>
    <row r="181" spans="2:10">
      <c r="B181" s="240" t="s">
        <v>35</v>
      </c>
      <c r="C181" s="240" t="s">
        <v>1655</v>
      </c>
      <c r="D181" s="240" t="s">
        <v>99</v>
      </c>
      <c r="E181" s="240">
        <v>790</v>
      </c>
      <c r="F181" s="240">
        <v>0</v>
      </c>
      <c r="G181" s="240">
        <v>34.094000000000001</v>
      </c>
      <c r="H181" s="240">
        <v>37.4</v>
      </c>
      <c r="I181" s="240">
        <v>1.5870000000000001E-3</v>
      </c>
      <c r="J181" s="240"/>
    </row>
    <row r="182" spans="2:10">
      <c r="B182" s="240" t="s">
        <v>35</v>
      </c>
      <c r="C182" s="240" t="s">
        <v>1656</v>
      </c>
      <c r="D182" s="240" t="s">
        <v>99</v>
      </c>
      <c r="E182" s="240">
        <v>533</v>
      </c>
      <c r="F182" s="240">
        <v>-1.2</v>
      </c>
      <c r="G182" s="240">
        <v>24.2</v>
      </c>
      <c r="H182" s="240">
        <v>37.4</v>
      </c>
      <c r="I182" s="240"/>
      <c r="J182" s="240">
        <v>1.9799999999999999E-4</v>
      </c>
    </row>
    <row r="183" spans="2:10">
      <c r="B183" s="240" t="s">
        <v>35</v>
      </c>
      <c r="C183" s="240" t="s">
        <v>1655</v>
      </c>
      <c r="D183" s="240" t="s">
        <v>100</v>
      </c>
      <c r="E183" s="240">
        <v>790</v>
      </c>
      <c r="F183" s="240">
        <v>0</v>
      </c>
      <c r="G183" s="240">
        <v>34.094000000000001</v>
      </c>
      <c r="H183" s="240">
        <v>37.4</v>
      </c>
      <c r="I183" s="240">
        <v>1.537E-3</v>
      </c>
      <c r="J183" s="240"/>
    </row>
    <row r="184" spans="2:10">
      <c r="B184" s="240" t="s">
        <v>35</v>
      </c>
      <c r="C184" s="240" t="s">
        <v>1656</v>
      </c>
      <c r="D184" s="240" t="s">
        <v>100</v>
      </c>
      <c r="E184" s="240">
        <v>531</v>
      </c>
      <c r="F184" s="240">
        <v>19.2</v>
      </c>
      <c r="G184" s="240">
        <v>23.1</v>
      </c>
      <c r="H184" s="240">
        <v>37.4</v>
      </c>
      <c r="I184" s="240"/>
      <c r="J184" s="240">
        <v>3.6600000000000001E-4</v>
      </c>
    </row>
    <row r="185" spans="2:10">
      <c r="B185" s="240" t="s">
        <v>35</v>
      </c>
      <c r="C185" s="240" t="s">
        <v>1655</v>
      </c>
      <c r="D185" s="240" t="s">
        <v>101</v>
      </c>
      <c r="E185" s="240">
        <v>790</v>
      </c>
      <c r="F185" s="240">
        <v>0</v>
      </c>
      <c r="G185" s="240">
        <v>34.094000000000001</v>
      </c>
      <c r="H185" s="240">
        <v>37.4</v>
      </c>
      <c r="I185" s="240">
        <v>1.6479999999999999E-3</v>
      </c>
      <c r="J185" s="240"/>
    </row>
    <row r="186" spans="2:10">
      <c r="B186" s="240" t="s">
        <v>35</v>
      </c>
      <c r="C186" s="240" t="s">
        <v>1656</v>
      </c>
      <c r="D186" s="240" t="s">
        <v>101</v>
      </c>
      <c r="E186" s="240">
        <v>533</v>
      </c>
      <c r="F186" s="240">
        <v>-1.2</v>
      </c>
      <c r="G186" s="240">
        <v>24.2</v>
      </c>
      <c r="H186" s="240">
        <v>37.4</v>
      </c>
      <c r="I186" s="240"/>
      <c r="J186" s="240">
        <v>2.43E-4</v>
      </c>
    </row>
    <row r="187" spans="2:10">
      <c r="B187" s="240" t="s">
        <v>35</v>
      </c>
      <c r="C187" s="240" t="s">
        <v>1655</v>
      </c>
      <c r="D187" s="240" t="s">
        <v>102</v>
      </c>
      <c r="E187" s="240">
        <v>790</v>
      </c>
      <c r="F187" s="240">
        <v>0</v>
      </c>
      <c r="G187" s="240">
        <v>34.094000000000001</v>
      </c>
      <c r="H187" s="240">
        <v>37.4</v>
      </c>
      <c r="I187" s="240">
        <v>1.4760000000000001E-3</v>
      </c>
      <c r="J187" s="240"/>
    </row>
    <row r="188" spans="2:10">
      <c r="B188" s="240" t="s">
        <v>35</v>
      </c>
      <c r="C188" s="240" t="s">
        <v>1656</v>
      </c>
      <c r="D188" s="240" t="s">
        <v>102</v>
      </c>
      <c r="E188" s="240">
        <v>531</v>
      </c>
      <c r="F188" s="240">
        <v>19.2</v>
      </c>
      <c r="G188" s="240">
        <v>23.1</v>
      </c>
      <c r="H188" s="240">
        <v>37.4</v>
      </c>
      <c r="I188" s="240"/>
      <c r="J188" s="240">
        <v>3.3500000000000001E-4</v>
      </c>
    </row>
    <row r="189" spans="2:10">
      <c r="B189" s="240" t="s">
        <v>35</v>
      </c>
      <c r="C189" s="240" t="s">
        <v>1655</v>
      </c>
      <c r="D189" s="240" t="s">
        <v>103</v>
      </c>
      <c r="E189" s="240">
        <v>5</v>
      </c>
      <c r="F189" s="240">
        <v>16.009</v>
      </c>
      <c r="G189" s="240">
        <v>-2.1</v>
      </c>
      <c r="H189" s="240">
        <v>37.4</v>
      </c>
      <c r="I189" s="240">
        <v>1.7960000000000001E-3</v>
      </c>
      <c r="J189" s="240"/>
    </row>
    <row r="190" spans="2:10">
      <c r="B190" s="240" t="s">
        <v>35</v>
      </c>
      <c r="C190" s="240" t="s">
        <v>1656</v>
      </c>
      <c r="D190" s="240" t="s">
        <v>103</v>
      </c>
      <c r="E190" s="240">
        <v>745</v>
      </c>
      <c r="F190" s="240">
        <v>19.2</v>
      </c>
      <c r="G190" s="240">
        <v>32.200000000000003</v>
      </c>
      <c r="H190" s="240">
        <v>37.4</v>
      </c>
      <c r="I190" s="240"/>
      <c r="J190" s="240">
        <v>2.52E-4</v>
      </c>
    </row>
    <row r="191" spans="2:10">
      <c r="B191" s="240" t="s">
        <v>35</v>
      </c>
      <c r="C191" s="240" t="s">
        <v>1655</v>
      </c>
      <c r="D191" s="240" t="s">
        <v>104</v>
      </c>
      <c r="E191" s="240">
        <v>5</v>
      </c>
      <c r="F191" s="240">
        <v>16.009</v>
      </c>
      <c r="G191" s="240">
        <v>-2.1</v>
      </c>
      <c r="H191" s="240">
        <v>37.4</v>
      </c>
      <c r="I191" s="240">
        <v>1.8240000000000001E-3</v>
      </c>
      <c r="J191" s="240"/>
    </row>
    <row r="192" spans="2:10">
      <c r="B192" s="240" t="s">
        <v>35</v>
      </c>
      <c r="C192" s="240" t="s">
        <v>1656</v>
      </c>
      <c r="D192" s="240" t="s">
        <v>104</v>
      </c>
      <c r="E192" s="240">
        <v>611</v>
      </c>
      <c r="F192" s="240">
        <v>-1.2</v>
      </c>
      <c r="G192" s="240">
        <v>27.241</v>
      </c>
      <c r="H192" s="240">
        <v>37.4</v>
      </c>
      <c r="I192" s="240"/>
      <c r="J192" s="240">
        <v>5.4699999999999996E-4</v>
      </c>
    </row>
    <row r="193" spans="2:10">
      <c r="B193" s="240" t="s">
        <v>35</v>
      </c>
      <c r="C193" s="240" t="s">
        <v>1655</v>
      </c>
      <c r="D193" s="240" t="s">
        <v>105</v>
      </c>
      <c r="E193" s="240">
        <v>5</v>
      </c>
      <c r="F193" s="240">
        <v>16.009</v>
      </c>
      <c r="G193" s="240">
        <v>-2.1</v>
      </c>
      <c r="H193" s="240">
        <v>37.4</v>
      </c>
      <c r="I193" s="240">
        <v>1.722E-3</v>
      </c>
      <c r="J193" s="240"/>
    </row>
    <row r="194" spans="2:10">
      <c r="B194" s="240" t="s">
        <v>35</v>
      </c>
      <c r="C194" s="240" t="s">
        <v>1656</v>
      </c>
      <c r="D194" s="240" t="s">
        <v>105</v>
      </c>
      <c r="E194" s="240">
        <v>745</v>
      </c>
      <c r="F194" s="240">
        <v>19.2</v>
      </c>
      <c r="G194" s="240">
        <v>32.200000000000003</v>
      </c>
      <c r="H194" s="240">
        <v>37.4</v>
      </c>
      <c r="I194" s="240"/>
      <c r="J194" s="240">
        <v>2.2100000000000001E-4</v>
      </c>
    </row>
    <row r="195" spans="2:10">
      <c r="B195" s="240" t="s">
        <v>35</v>
      </c>
      <c r="C195" s="240" t="s">
        <v>1655</v>
      </c>
      <c r="D195" s="240" t="s">
        <v>106</v>
      </c>
      <c r="E195" s="240">
        <v>5</v>
      </c>
      <c r="F195" s="240">
        <v>16.009</v>
      </c>
      <c r="G195" s="240">
        <v>-2.1</v>
      </c>
      <c r="H195" s="240">
        <v>37.4</v>
      </c>
      <c r="I195" s="240">
        <v>1.8979999999999999E-3</v>
      </c>
      <c r="J195" s="240"/>
    </row>
    <row r="196" spans="2:10">
      <c r="B196" s="240" t="s">
        <v>35</v>
      </c>
      <c r="C196" s="240" t="s">
        <v>1656</v>
      </c>
      <c r="D196" s="240" t="s">
        <v>106</v>
      </c>
      <c r="E196" s="240">
        <v>611</v>
      </c>
      <c r="F196" s="240">
        <v>-1.2</v>
      </c>
      <c r="G196" s="240">
        <v>27.241</v>
      </c>
      <c r="H196" s="240">
        <v>37.4</v>
      </c>
      <c r="I196" s="240"/>
      <c r="J196" s="240">
        <v>5.9199999999999997E-4</v>
      </c>
    </row>
    <row r="197" spans="2:10">
      <c r="B197" s="240" t="s">
        <v>35</v>
      </c>
      <c r="C197" s="240" t="s">
        <v>1655</v>
      </c>
      <c r="D197" s="240" t="s">
        <v>107</v>
      </c>
      <c r="E197" s="240">
        <v>5</v>
      </c>
      <c r="F197" s="240">
        <v>16.009</v>
      </c>
      <c r="G197" s="240">
        <v>-2.1</v>
      </c>
      <c r="H197" s="240">
        <v>37.4</v>
      </c>
      <c r="I197" s="240">
        <v>9.1299999999999997E-4</v>
      </c>
      <c r="J197" s="240"/>
    </row>
    <row r="198" spans="2:10">
      <c r="B198" s="240" t="s">
        <v>35</v>
      </c>
      <c r="C198" s="240" t="s">
        <v>1656</v>
      </c>
      <c r="D198" s="240" t="s">
        <v>107</v>
      </c>
      <c r="E198" s="240">
        <v>611</v>
      </c>
      <c r="F198" s="240">
        <v>-1.2</v>
      </c>
      <c r="G198" s="240">
        <v>27.241</v>
      </c>
      <c r="H198" s="240">
        <v>37.4</v>
      </c>
      <c r="I198" s="240"/>
      <c r="J198" s="240">
        <v>1.22E-4</v>
      </c>
    </row>
    <row r="199" spans="2:10">
      <c r="B199" s="240" t="s">
        <v>35</v>
      </c>
      <c r="C199" s="240" t="s">
        <v>1655</v>
      </c>
      <c r="D199" s="240" t="s">
        <v>108</v>
      </c>
      <c r="E199" s="240">
        <v>5</v>
      </c>
      <c r="F199" s="240">
        <v>16.009</v>
      </c>
      <c r="G199" s="240">
        <v>-2.1</v>
      </c>
      <c r="H199" s="240">
        <v>37.4</v>
      </c>
      <c r="I199" s="240">
        <v>8.8500000000000004E-4</v>
      </c>
      <c r="J199" s="240"/>
    </row>
    <row r="200" spans="2:10">
      <c r="B200" s="240" t="s">
        <v>35</v>
      </c>
      <c r="C200" s="240" t="s">
        <v>1656</v>
      </c>
      <c r="D200" s="240" t="s">
        <v>108</v>
      </c>
      <c r="E200" s="240">
        <v>770</v>
      </c>
      <c r="F200" s="240">
        <v>19.2</v>
      </c>
      <c r="G200" s="240">
        <v>33</v>
      </c>
      <c r="H200" s="240">
        <v>37.4</v>
      </c>
      <c r="I200" s="240"/>
      <c r="J200" s="240">
        <v>3.7599999999999998E-4</v>
      </c>
    </row>
    <row r="201" spans="2:10">
      <c r="B201" s="240" t="s">
        <v>35</v>
      </c>
      <c r="C201" s="240" t="s">
        <v>1655</v>
      </c>
      <c r="D201" s="240" t="s">
        <v>109</v>
      </c>
      <c r="E201" s="240">
        <v>5</v>
      </c>
      <c r="F201" s="240">
        <v>16.009</v>
      </c>
      <c r="G201" s="240">
        <v>-2.1</v>
      </c>
      <c r="H201" s="240">
        <v>37.4</v>
      </c>
      <c r="I201" s="240">
        <v>9.8700000000000003E-4</v>
      </c>
      <c r="J201" s="240"/>
    </row>
    <row r="202" spans="2:10">
      <c r="B202" s="240" t="s">
        <v>35</v>
      </c>
      <c r="C202" s="240" t="s">
        <v>1656</v>
      </c>
      <c r="D202" s="240" t="s">
        <v>109</v>
      </c>
      <c r="E202" s="240">
        <v>611</v>
      </c>
      <c r="F202" s="240">
        <v>-1.2</v>
      </c>
      <c r="G202" s="240">
        <v>27.241</v>
      </c>
      <c r="H202" s="240">
        <v>37.4</v>
      </c>
      <c r="I202" s="240"/>
      <c r="J202" s="240">
        <v>1.6699999999999999E-4</v>
      </c>
    </row>
    <row r="203" spans="2:10">
      <c r="B203" s="240" t="s">
        <v>35</v>
      </c>
      <c r="C203" s="240" t="s">
        <v>1655</v>
      </c>
      <c r="D203" s="240" t="s">
        <v>110</v>
      </c>
      <c r="E203" s="240">
        <v>790</v>
      </c>
      <c r="F203" s="240">
        <v>0</v>
      </c>
      <c r="G203" s="240">
        <v>34.094000000000001</v>
      </c>
      <c r="H203" s="240">
        <v>37.4</v>
      </c>
      <c r="I203" s="240">
        <v>9.0300000000000005E-4</v>
      </c>
      <c r="J203" s="240"/>
    </row>
    <row r="204" spans="2:10">
      <c r="B204" s="240" t="s">
        <v>35</v>
      </c>
      <c r="C204" s="240" t="s">
        <v>1656</v>
      </c>
      <c r="D204" s="240" t="s">
        <v>110</v>
      </c>
      <c r="E204" s="240">
        <v>533</v>
      </c>
      <c r="F204" s="240">
        <v>-1.2</v>
      </c>
      <c r="G204" s="240">
        <v>24.2</v>
      </c>
      <c r="H204" s="240">
        <v>37.4</v>
      </c>
      <c r="I204" s="240"/>
      <c r="J204" s="240">
        <v>3.97E-4</v>
      </c>
    </row>
    <row r="205" spans="2:10">
      <c r="B205" s="240" t="s">
        <v>35</v>
      </c>
      <c r="C205" s="240" t="s">
        <v>1655</v>
      </c>
      <c r="D205" s="240" t="s">
        <v>111</v>
      </c>
      <c r="E205" s="240">
        <v>5</v>
      </c>
      <c r="F205" s="240">
        <v>16.009</v>
      </c>
      <c r="G205" s="240">
        <v>-2.1</v>
      </c>
      <c r="H205" s="240">
        <v>37.4</v>
      </c>
      <c r="I205" s="240">
        <v>1.361E-3</v>
      </c>
      <c r="J205" s="240"/>
    </row>
    <row r="206" spans="2:10">
      <c r="B206" s="240" t="s">
        <v>35</v>
      </c>
      <c r="C206" s="240" t="s">
        <v>1656</v>
      </c>
      <c r="D206" s="240" t="s">
        <v>111</v>
      </c>
      <c r="E206" s="240">
        <v>395</v>
      </c>
      <c r="F206" s="240">
        <v>-1.2</v>
      </c>
      <c r="G206" s="240">
        <v>19.2</v>
      </c>
      <c r="H206" s="240">
        <v>37.4</v>
      </c>
      <c r="I206" s="240"/>
      <c r="J206" s="240">
        <v>3.9300000000000001E-4</v>
      </c>
    </row>
    <row r="207" spans="2:10">
      <c r="B207" s="240" t="s">
        <v>35</v>
      </c>
      <c r="C207" s="240" t="s">
        <v>1655</v>
      </c>
      <c r="D207" s="240" t="s">
        <v>112</v>
      </c>
      <c r="E207" s="240">
        <v>5</v>
      </c>
      <c r="F207" s="240">
        <v>16.009</v>
      </c>
      <c r="G207" s="240">
        <v>-2.1</v>
      </c>
      <c r="H207" s="240">
        <v>37.4</v>
      </c>
      <c r="I207" s="240">
        <v>1.333E-3</v>
      </c>
      <c r="J207" s="240"/>
    </row>
    <row r="208" spans="2:10">
      <c r="B208" s="240" t="s">
        <v>35</v>
      </c>
      <c r="C208" s="240" t="s">
        <v>1656</v>
      </c>
      <c r="D208" s="240" t="s">
        <v>112</v>
      </c>
      <c r="E208" s="240">
        <v>745</v>
      </c>
      <c r="F208" s="240">
        <v>19.2</v>
      </c>
      <c r="G208" s="240">
        <v>32.200000000000003</v>
      </c>
      <c r="H208" s="240">
        <v>37.4</v>
      </c>
      <c r="I208" s="240"/>
      <c r="J208" s="240">
        <v>5.6499999999999996E-4</v>
      </c>
    </row>
    <row r="209" spans="2:10">
      <c r="B209" s="240" t="s">
        <v>35</v>
      </c>
      <c r="C209" s="240" t="s">
        <v>1655</v>
      </c>
      <c r="D209" s="240" t="s">
        <v>113</v>
      </c>
      <c r="E209" s="240">
        <v>5</v>
      </c>
      <c r="F209" s="240">
        <v>16.009</v>
      </c>
      <c r="G209" s="240">
        <v>-2.1</v>
      </c>
      <c r="H209" s="240">
        <v>37.4</v>
      </c>
      <c r="I209" s="240">
        <v>1.4350000000000001E-3</v>
      </c>
      <c r="J209" s="240"/>
    </row>
    <row r="210" spans="2:10">
      <c r="B210" s="240" t="s">
        <v>35</v>
      </c>
      <c r="C210" s="240" t="s">
        <v>1656</v>
      </c>
      <c r="D210" s="240" t="s">
        <v>113</v>
      </c>
      <c r="E210" s="240">
        <v>395</v>
      </c>
      <c r="F210" s="240">
        <v>-1.2</v>
      </c>
      <c r="G210" s="240">
        <v>19.2</v>
      </c>
      <c r="H210" s="240">
        <v>37.4</v>
      </c>
      <c r="I210" s="240"/>
      <c r="J210" s="240">
        <v>4.3800000000000002E-4</v>
      </c>
    </row>
    <row r="211" spans="2:10">
      <c r="B211" s="240" t="s">
        <v>35</v>
      </c>
      <c r="C211" s="240" t="s">
        <v>1655</v>
      </c>
      <c r="D211" s="240" t="s">
        <v>114</v>
      </c>
      <c r="E211" s="240">
        <v>5</v>
      </c>
      <c r="F211" s="240">
        <v>16.009</v>
      </c>
      <c r="G211" s="240">
        <v>-2.1</v>
      </c>
      <c r="H211" s="240">
        <v>37.4</v>
      </c>
      <c r="I211" s="240">
        <v>1.2589999999999999E-3</v>
      </c>
      <c r="J211" s="240"/>
    </row>
    <row r="212" spans="2:10">
      <c r="B212" s="240" t="s">
        <v>35</v>
      </c>
      <c r="C212" s="240" t="s">
        <v>1656</v>
      </c>
      <c r="D212" s="240" t="s">
        <v>114</v>
      </c>
      <c r="E212" s="240">
        <v>745</v>
      </c>
      <c r="F212" s="240">
        <v>19.2</v>
      </c>
      <c r="G212" s="240">
        <v>32.200000000000003</v>
      </c>
      <c r="H212" s="240">
        <v>37.4</v>
      </c>
      <c r="I212" s="240"/>
      <c r="J212" s="240">
        <v>5.3300000000000005E-4</v>
      </c>
    </row>
    <row r="213" spans="2:10">
      <c r="B213" s="240" t="s">
        <v>35</v>
      </c>
      <c r="C213" s="240" t="s">
        <v>1655</v>
      </c>
      <c r="D213" s="240" t="s">
        <v>115</v>
      </c>
      <c r="E213" s="240">
        <v>790</v>
      </c>
      <c r="F213" s="240">
        <v>0</v>
      </c>
      <c r="G213" s="240">
        <v>34.094000000000001</v>
      </c>
      <c r="H213" s="240">
        <v>37.4</v>
      </c>
      <c r="I213" s="240">
        <v>8.0199999999999998E-4</v>
      </c>
      <c r="J213" s="240"/>
    </row>
    <row r="214" spans="2:10">
      <c r="B214" s="240" t="s">
        <v>35</v>
      </c>
      <c r="C214" s="240" t="s">
        <v>1656</v>
      </c>
      <c r="D214" s="240" t="s">
        <v>115</v>
      </c>
      <c r="E214" s="240">
        <v>533</v>
      </c>
      <c r="F214" s="240">
        <v>-1.2</v>
      </c>
      <c r="G214" s="240">
        <v>24.2</v>
      </c>
      <c r="H214" s="240">
        <v>37.4</v>
      </c>
      <c r="I214" s="240"/>
      <c r="J214" s="240">
        <v>8.4999999999999995E-4</v>
      </c>
    </row>
    <row r="215" spans="2:10">
      <c r="B215" s="240" t="s">
        <v>35</v>
      </c>
      <c r="C215" s="240" t="s">
        <v>1655</v>
      </c>
      <c r="D215" s="240" t="s">
        <v>116</v>
      </c>
      <c r="E215" s="240">
        <v>790</v>
      </c>
      <c r="F215" s="240">
        <v>0</v>
      </c>
      <c r="G215" s="240">
        <v>34.094000000000001</v>
      </c>
      <c r="H215" s="240">
        <v>37.4</v>
      </c>
      <c r="I215" s="240">
        <v>1.6699999999999999E-4</v>
      </c>
      <c r="J215" s="240"/>
    </row>
    <row r="216" spans="2:10">
      <c r="B216" s="240" t="s">
        <v>35</v>
      </c>
      <c r="C216" s="240" t="s">
        <v>1656</v>
      </c>
      <c r="D216" s="240" t="s">
        <v>116</v>
      </c>
      <c r="E216" s="240">
        <v>611</v>
      </c>
      <c r="F216" s="240">
        <v>-1.2</v>
      </c>
      <c r="G216" s="240">
        <v>27.241</v>
      </c>
      <c r="H216" s="240">
        <v>37.4</v>
      </c>
      <c r="I216" s="240"/>
      <c r="J216" s="240">
        <v>8.2100000000000001E-4</v>
      </c>
    </row>
    <row r="217" spans="2:10">
      <c r="B217" s="240" t="s">
        <v>35</v>
      </c>
      <c r="C217" s="240" t="s">
        <v>1655</v>
      </c>
      <c r="D217" s="240" t="s">
        <v>117</v>
      </c>
      <c r="E217" s="240">
        <v>790</v>
      </c>
      <c r="F217" s="240">
        <v>0</v>
      </c>
      <c r="G217" s="240">
        <v>34.094000000000001</v>
      </c>
      <c r="H217" s="240">
        <v>37.4</v>
      </c>
      <c r="I217" s="240">
        <v>6.9200000000000002E-4</v>
      </c>
      <c r="J217" s="240"/>
    </row>
    <row r="218" spans="2:10">
      <c r="B218" s="240" t="s">
        <v>35</v>
      </c>
      <c r="C218" s="240" t="s">
        <v>1656</v>
      </c>
      <c r="D218" s="240" t="s">
        <v>117</v>
      </c>
      <c r="E218" s="240">
        <v>611</v>
      </c>
      <c r="F218" s="240">
        <v>-1.2</v>
      </c>
      <c r="G218" s="240">
        <v>27.241</v>
      </c>
      <c r="H218" s="240">
        <v>37.4</v>
      </c>
      <c r="I218" s="240"/>
      <c r="J218" s="240">
        <v>7.6900000000000004E-4</v>
      </c>
    </row>
    <row r="219" spans="2:10">
      <c r="B219" s="240" t="s">
        <v>35</v>
      </c>
      <c r="C219" s="240" t="s">
        <v>1655</v>
      </c>
      <c r="D219" s="240" t="s">
        <v>118</v>
      </c>
      <c r="E219" s="240">
        <v>790</v>
      </c>
      <c r="F219" s="240">
        <v>0</v>
      </c>
      <c r="G219" s="240">
        <v>34.094000000000001</v>
      </c>
      <c r="H219" s="240">
        <v>37.4</v>
      </c>
      <c r="I219" s="240">
        <v>2.7700000000000001E-4</v>
      </c>
      <c r="J219" s="240"/>
    </row>
    <row r="220" spans="2:10">
      <c r="B220" s="240" t="s">
        <v>35</v>
      </c>
      <c r="C220" s="240" t="s">
        <v>1656</v>
      </c>
      <c r="D220" s="240" t="s">
        <v>118</v>
      </c>
      <c r="E220" s="240">
        <v>611</v>
      </c>
      <c r="F220" s="240">
        <v>-1.2</v>
      </c>
      <c r="G220" s="240">
        <v>27.241</v>
      </c>
      <c r="H220" s="240">
        <v>37.4</v>
      </c>
      <c r="I220" s="240"/>
      <c r="J220" s="240">
        <v>9.0200000000000002E-4</v>
      </c>
    </row>
    <row r="221" spans="2:10">
      <c r="B221" s="240" t="s">
        <v>35</v>
      </c>
      <c r="C221" s="240" t="s">
        <v>1655</v>
      </c>
      <c r="D221" s="240" t="s">
        <v>119</v>
      </c>
      <c r="E221" s="240">
        <v>790</v>
      </c>
      <c r="F221" s="240">
        <v>0</v>
      </c>
      <c r="G221" s="240">
        <v>34.094000000000001</v>
      </c>
      <c r="H221" s="240">
        <v>37.4</v>
      </c>
      <c r="I221" s="240">
        <v>1.0059999999999999E-3</v>
      </c>
      <c r="J221" s="240"/>
    </row>
    <row r="222" spans="2:10">
      <c r="B222" s="240" t="s">
        <v>35</v>
      </c>
      <c r="C222" s="240" t="s">
        <v>1656</v>
      </c>
      <c r="D222" s="240" t="s">
        <v>119</v>
      </c>
      <c r="E222" s="240">
        <v>533</v>
      </c>
      <c r="F222" s="240">
        <v>-1.2</v>
      </c>
      <c r="G222" s="240">
        <v>24.2</v>
      </c>
      <c r="H222" s="240">
        <v>37.4</v>
      </c>
      <c r="I222" s="240"/>
      <c r="J222" s="240">
        <v>1E-3</v>
      </c>
    </row>
    <row r="223" spans="2:10">
      <c r="B223" s="240" t="s">
        <v>35</v>
      </c>
      <c r="C223" s="240" t="s">
        <v>1655</v>
      </c>
      <c r="D223" s="240" t="s">
        <v>120</v>
      </c>
      <c r="E223" s="240">
        <v>5</v>
      </c>
      <c r="F223" s="240">
        <v>16.009</v>
      </c>
      <c r="G223" s="240">
        <v>-2.1</v>
      </c>
      <c r="H223" s="240">
        <v>37.4</v>
      </c>
      <c r="I223" s="240">
        <v>3.7599999999999998E-4</v>
      </c>
      <c r="J223" s="240"/>
    </row>
    <row r="224" spans="2:10">
      <c r="B224" s="240" t="s">
        <v>35</v>
      </c>
      <c r="C224" s="240" t="s">
        <v>1656</v>
      </c>
      <c r="D224" s="240" t="s">
        <v>120</v>
      </c>
      <c r="E224" s="240">
        <v>611</v>
      </c>
      <c r="F224" s="240">
        <v>-1.2</v>
      </c>
      <c r="G224" s="240">
        <v>27.241</v>
      </c>
      <c r="H224" s="240">
        <v>37.4</v>
      </c>
      <c r="I224" s="240"/>
      <c r="J224" s="240">
        <v>9.7099999999999997E-4</v>
      </c>
    </row>
    <row r="225" spans="2:10">
      <c r="B225" s="240" t="s">
        <v>35</v>
      </c>
      <c r="C225" s="240" t="s">
        <v>1655</v>
      </c>
      <c r="D225" s="240" t="s">
        <v>121</v>
      </c>
      <c r="E225" s="240">
        <v>790</v>
      </c>
      <c r="F225" s="240">
        <v>0</v>
      </c>
      <c r="G225" s="240">
        <v>34.094000000000001</v>
      </c>
      <c r="H225" s="240">
        <v>37.4</v>
      </c>
      <c r="I225" s="240">
        <v>8.9499999999999996E-4</v>
      </c>
      <c r="J225" s="240"/>
    </row>
    <row r="226" spans="2:10">
      <c r="B226" s="240" t="s">
        <v>35</v>
      </c>
      <c r="C226" s="240" t="s">
        <v>1656</v>
      </c>
      <c r="D226" s="240" t="s">
        <v>121</v>
      </c>
      <c r="E226" s="240">
        <v>611</v>
      </c>
      <c r="F226" s="240">
        <v>-1.2</v>
      </c>
      <c r="G226" s="240">
        <v>27.241</v>
      </c>
      <c r="H226" s="240">
        <v>37.4</v>
      </c>
      <c r="I226" s="240"/>
      <c r="J226" s="240">
        <v>9.19E-4</v>
      </c>
    </row>
    <row r="227" spans="2:10">
      <c r="B227" s="240" t="s">
        <v>35</v>
      </c>
      <c r="C227" s="240" t="s">
        <v>1655</v>
      </c>
      <c r="D227" s="240" t="s">
        <v>122</v>
      </c>
      <c r="E227" s="240">
        <v>5</v>
      </c>
      <c r="F227" s="240">
        <v>16.009</v>
      </c>
      <c r="G227" s="240">
        <v>-2.1</v>
      </c>
      <c r="H227" s="240">
        <v>37.4</v>
      </c>
      <c r="I227" s="240">
        <v>5.1000000000000004E-4</v>
      </c>
      <c r="J227" s="240"/>
    </row>
    <row r="228" spans="2:10">
      <c r="B228" s="240" t="s">
        <v>35</v>
      </c>
      <c r="C228" s="240" t="s">
        <v>1656</v>
      </c>
      <c r="D228" s="240" t="s">
        <v>122</v>
      </c>
      <c r="E228" s="240">
        <v>611</v>
      </c>
      <c r="F228" s="240">
        <v>-1.2</v>
      </c>
      <c r="G228" s="240">
        <v>27.241</v>
      </c>
      <c r="H228" s="240">
        <v>37.4</v>
      </c>
      <c r="I228" s="240"/>
      <c r="J228" s="240">
        <v>1.052E-3</v>
      </c>
    </row>
    <row r="229" spans="2:10">
      <c r="B229" s="240" t="s">
        <v>35</v>
      </c>
      <c r="C229" s="240" t="s">
        <v>1655</v>
      </c>
      <c r="D229" s="240" t="s">
        <v>123</v>
      </c>
      <c r="E229" s="240">
        <v>5</v>
      </c>
      <c r="F229" s="240">
        <v>16.009</v>
      </c>
      <c r="G229" s="240">
        <v>-2.1</v>
      </c>
      <c r="H229" s="240">
        <v>37.4</v>
      </c>
      <c r="I229" s="240">
        <v>5.9100000000000005E-4</v>
      </c>
      <c r="J229" s="240"/>
    </row>
    <row r="230" spans="2:10">
      <c r="B230" s="240" t="s">
        <v>35</v>
      </c>
      <c r="C230" s="240" t="s">
        <v>1656</v>
      </c>
      <c r="D230" s="240" t="s">
        <v>123</v>
      </c>
      <c r="E230" s="240">
        <v>611</v>
      </c>
      <c r="F230" s="240">
        <v>-1.2</v>
      </c>
      <c r="G230" s="240">
        <v>27.241</v>
      </c>
      <c r="H230" s="240">
        <v>37.4</v>
      </c>
      <c r="I230" s="240"/>
      <c r="J230" s="240">
        <v>9.7400000000000004E-4</v>
      </c>
    </row>
    <row r="231" spans="2:10">
      <c r="B231" s="240" t="s">
        <v>35</v>
      </c>
      <c r="C231" s="240" t="s">
        <v>1655</v>
      </c>
      <c r="D231" s="240" t="s">
        <v>124</v>
      </c>
      <c r="E231" s="240">
        <v>790</v>
      </c>
      <c r="F231" s="240">
        <v>0</v>
      </c>
      <c r="G231" s="240">
        <v>34.094000000000001</v>
      </c>
      <c r="H231" s="240">
        <v>37.4</v>
      </c>
      <c r="I231" s="240">
        <v>5.7000000000000003E-5</v>
      </c>
      <c r="J231" s="240"/>
    </row>
    <row r="232" spans="2:10">
      <c r="B232" s="240" t="s">
        <v>35</v>
      </c>
      <c r="C232" s="240" t="s">
        <v>1656</v>
      </c>
      <c r="D232" s="240" t="s">
        <v>124</v>
      </c>
      <c r="E232" s="240">
        <v>533</v>
      </c>
      <c r="F232" s="240">
        <v>-1.2</v>
      </c>
      <c r="G232" s="240">
        <v>24.2</v>
      </c>
      <c r="H232" s="240">
        <v>37.4</v>
      </c>
      <c r="I232" s="240"/>
      <c r="J232" s="240">
        <v>1.0039999999999999E-3</v>
      </c>
    </row>
    <row r="233" spans="2:10">
      <c r="B233" s="240" t="s">
        <v>35</v>
      </c>
      <c r="C233" s="240" t="s">
        <v>1655</v>
      </c>
      <c r="D233" s="240" t="s">
        <v>125</v>
      </c>
      <c r="E233" s="240">
        <v>5</v>
      </c>
      <c r="F233" s="240">
        <v>16.009</v>
      </c>
      <c r="G233" s="240">
        <v>-2.1</v>
      </c>
      <c r="H233" s="240">
        <v>37.4</v>
      </c>
      <c r="I233" s="240">
        <v>7.2499999999999995E-4</v>
      </c>
      <c r="J233" s="240"/>
    </row>
    <row r="234" spans="2:10">
      <c r="B234" s="240" t="s">
        <v>35</v>
      </c>
      <c r="C234" s="240" t="s">
        <v>1656</v>
      </c>
      <c r="D234" s="240" t="s">
        <v>125</v>
      </c>
      <c r="E234" s="240">
        <v>611</v>
      </c>
      <c r="F234" s="240">
        <v>-1.2</v>
      </c>
      <c r="G234" s="240">
        <v>27.241</v>
      </c>
      <c r="H234" s="240">
        <v>37.4</v>
      </c>
      <c r="I234" s="240"/>
      <c r="J234" s="240">
        <v>1.0560000000000001E-3</v>
      </c>
    </row>
    <row r="235" spans="2:10">
      <c r="B235" s="240" t="s">
        <v>35</v>
      </c>
      <c r="C235" s="240" t="s">
        <v>1655</v>
      </c>
      <c r="D235" s="240" t="s">
        <v>126</v>
      </c>
      <c r="E235" s="240">
        <v>5</v>
      </c>
      <c r="F235" s="240">
        <v>16.009</v>
      </c>
      <c r="G235" s="240">
        <v>-2.1</v>
      </c>
      <c r="H235" s="240">
        <v>37.4</v>
      </c>
      <c r="I235" s="240">
        <v>1.18E-4</v>
      </c>
      <c r="J235" s="240"/>
    </row>
    <row r="236" spans="2:10">
      <c r="B236" s="240" t="s">
        <v>35</v>
      </c>
      <c r="C236" s="240" t="s">
        <v>1656</v>
      </c>
      <c r="D236" s="240" t="s">
        <v>126</v>
      </c>
      <c r="E236" s="240">
        <v>745</v>
      </c>
      <c r="F236" s="240">
        <v>19.2</v>
      </c>
      <c r="G236" s="240">
        <v>32.200000000000003</v>
      </c>
      <c r="H236" s="240">
        <v>37.4</v>
      </c>
      <c r="I236" s="240"/>
      <c r="J236" s="240">
        <v>1.0189999999999999E-3</v>
      </c>
    </row>
    <row r="237" spans="2:10">
      <c r="B237" s="240" t="s">
        <v>35</v>
      </c>
      <c r="C237" s="240" t="s">
        <v>1655</v>
      </c>
      <c r="D237" s="240" t="s">
        <v>127</v>
      </c>
      <c r="E237" s="240">
        <v>5</v>
      </c>
      <c r="F237" s="240">
        <v>16.009</v>
      </c>
      <c r="G237" s="240">
        <v>-2.1</v>
      </c>
      <c r="H237" s="240">
        <v>37.4</v>
      </c>
      <c r="I237" s="240">
        <v>8.3900000000000001E-4</v>
      </c>
      <c r="J237" s="240"/>
    </row>
    <row r="238" spans="2:10">
      <c r="B238" s="240" t="s">
        <v>35</v>
      </c>
      <c r="C238" s="240" t="s">
        <v>1656</v>
      </c>
      <c r="D238" s="240" t="s">
        <v>127</v>
      </c>
      <c r="E238" s="240">
        <v>611</v>
      </c>
      <c r="F238" s="240">
        <v>-1.2</v>
      </c>
      <c r="G238" s="240">
        <v>27.241</v>
      </c>
      <c r="H238" s="240">
        <v>37.4</v>
      </c>
      <c r="I238" s="240"/>
      <c r="J238" s="240">
        <v>1.1249999999999999E-3</v>
      </c>
    </row>
    <row r="239" spans="2:10">
      <c r="B239" s="240" t="s">
        <v>35</v>
      </c>
      <c r="C239" s="240" t="s">
        <v>1655</v>
      </c>
      <c r="D239" s="240" t="s">
        <v>128</v>
      </c>
      <c r="E239" s="240">
        <v>5</v>
      </c>
      <c r="F239" s="240">
        <v>16.009</v>
      </c>
      <c r="G239" s="240">
        <v>-2.1</v>
      </c>
      <c r="H239" s="240">
        <v>37.4</v>
      </c>
      <c r="I239" s="240">
        <v>2.6400000000000002E-4</v>
      </c>
      <c r="J239" s="240"/>
    </row>
    <row r="240" spans="2:10">
      <c r="B240" s="240" t="s">
        <v>35</v>
      </c>
      <c r="C240" s="240" t="s">
        <v>1656</v>
      </c>
      <c r="D240" s="240" t="s">
        <v>128</v>
      </c>
      <c r="E240" s="240">
        <v>611</v>
      </c>
      <c r="F240" s="240">
        <v>-1.2</v>
      </c>
      <c r="G240" s="240">
        <v>27.241</v>
      </c>
      <c r="H240" s="240">
        <v>37.4</v>
      </c>
      <c r="I240" s="240"/>
      <c r="J240" s="240">
        <v>1.1540000000000001E-3</v>
      </c>
    </row>
    <row r="241" spans="2:10">
      <c r="B241" s="240" t="s">
        <v>35</v>
      </c>
      <c r="C241" s="240" t="s">
        <v>1655</v>
      </c>
      <c r="D241" s="240" t="s">
        <v>129</v>
      </c>
      <c r="E241" s="240">
        <v>5</v>
      </c>
      <c r="F241" s="240">
        <v>16.009</v>
      </c>
      <c r="G241" s="240">
        <v>-2.1</v>
      </c>
      <c r="H241" s="240">
        <v>37.4</v>
      </c>
      <c r="I241" s="240">
        <v>9.7300000000000002E-4</v>
      </c>
      <c r="J241" s="240"/>
    </row>
    <row r="242" spans="2:10">
      <c r="B242" s="240" t="s">
        <v>35</v>
      </c>
      <c r="C242" s="240" t="s">
        <v>1656</v>
      </c>
      <c r="D242" s="240" t="s">
        <v>129</v>
      </c>
      <c r="E242" s="240">
        <v>611</v>
      </c>
      <c r="F242" s="240">
        <v>-1.2</v>
      </c>
      <c r="G242" s="240">
        <v>27.241</v>
      </c>
      <c r="H242" s="240">
        <v>37.4</v>
      </c>
      <c r="I242" s="240"/>
      <c r="J242" s="240">
        <v>1.206E-3</v>
      </c>
    </row>
    <row r="243" spans="2:10">
      <c r="B243" s="240" t="s">
        <v>35</v>
      </c>
      <c r="C243" s="240" t="s">
        <v>1655</v>
      </c>
      <c r="D243" s="240" t="s">
        <v>130</v>
      </c>
      <c r="E243" s="240">
        <v>790</v>
      </c>
      <c r="F243" s="240">
        <v>0</v>
      </c>
      <c r="G243" s="240">
        <v>34.094000000000001</v>
      </c>
      <c r="H243" s="240">
        <v>37.4</v>
      </c>
      <c r="I243" s="240">
        <v>1.5100000000000001E-4</v>
      </c>
      <c r="J243" s="240"/>
    </row>
    <row r="244" spans="2:10">
      <c r="B244" s="240" t="s">
        <v>35</v>
      </c>
      <c r="C244" s="240" t="s">
        <v>1656</v>
      </c>
      <c r="D244" s="240" t="s">
        <v>130</v>
      </c>
      <c r="E244" s="240">
        <v>611</v>
      </c>
      <c r="F244" s="240">
        <v>-1.2</v>
      </c>
      <c r="G244" s="240">
        <v>27.241</v>
      </c>
      <c r="H244" s="240">
        <v>37.4</v>
      </c>
      <c r="I244" s="240"/>
      <c r="J244" s="240">
        <v>1.073E-3</v>
      </c>
    </row>
    <row r="245" spans="2:10">
      <c r="B245" s="240" t="s">
        <v>35</v>
      </c>
      <c r="C245" s="240" t="s">
        <v>1655</v>
      </c>
      <c r="D245" s="240" t="s">
        <v>131</v>
      </c>
      <c r="E245" s="240">
        <v>790</v>
      </c>
      <c r="F245" s="240">
        <v>0</v>
      </c>
      <c r="G245" s="240">
        <v>34.094000000000001</v>
      </c>
      <c r="H245" s="240">
        <v>37.4</v>
      </c>
      <c r="I245" s="240">
        <v>1.457E-3</v>
      </c>
      <c r="J245" s="240"/>
    </row>
    <row r="246" spans="2:10">
      <c r="B246" s="240" t="s">
        <v>35</v>
      </c>
      <c r="C246" s="240" t="s">
        <v>1656</v>
      </c>
      <c r="D246" s="240" t="s">
        <v>131</v>
      </c>
      <c r="E246" s="240">
        <v>533</v>
      </c>
      <c r="F246" s="240">
        <v>-1.2</v>
      </c>
      <c r="G246" s="240">
        <v>24.2</v>
      </c>
      <c r="H246" s="240">
        <v>37.4</v>
      </c>
      <c r="I246" s="240"/>
      <c r="J246" s="240">
        <v>2.1000000000000001E-4</v>
      </c>
    </row>
    <row r="247" spans="2:10">
      <c r="B247" s="240" t="s">
        <v>35</v>
      </c>
      <c r="C247" s="240" t="s">
        <v>1655</v>
      </c>
      <c r="D247" s="240" t="s">
        <v>132</v>
      </c>
      <c r="E247" s="240">
        <v>790</v>
      </c>
      <c r="F247" s="240">
        <v>0</v>
      </c>
      <c r="G247" s="240">
        <v>34.094000000000001</v>
      </c>
      <c r="H247" s="240">
        <v>37.4</v>
      </c>
      <c r="I247" s="240">
        <v>1.407E-3</v>
      </c>
      <c r="J247" s="240"/>
    </row>
    <row r="248" spans="2:10">
      <c r="B248" s="240" t="s">
        <v>35</v>
      </c>
      <c r="C248" s="240" t="s">
        <v>1656</v>
      </c>
      <c r="D248" s="240" t="s">
        <v>132</v>
      </c>
      <c r="E248" s="240">
        <v>531</v>
      </c>
      <c r="F248" s="240">
        <v>19.2</v>
      </c>
      <c r="G248" s="240">
        <v>23.1</v>
      </c>
      <c r="H248" s="240">
        <v>37.4</v>
      </c>
      <c r="I248" s="240"/>
      <c r="J248" s="240">
        <v>3.79E-4</v>
      </c>
    </row>
    <row r="249" spans="2:10">
      <c r="B249" s="240" t="s">
        <v>35</v>
      </c>
      <c r="C249" s="240" t="s">
        <v>1655</v>
      </c>
      <c r="D249" s="240" t="s">
        <v>133</v>
      </c>
      <c r="E249" s="240">
        <v>790</v>
      </c>
      <c r="F249" s="240">
        <v>0</v>
      </c>
      <c r="G249" s="240">
        <v>34.094000000000001</v>
      </c>
      <c r="H249" s="240">
        <v>37.4</v>
      </c>
      <c r="I249" s="240">
        <v>1.518E-3</v>
      </c>
      <c r="J249" s="240"/>
    </row>
    <row r="250" spans="2:10">
      <c r="B250" s="240" t="s">
        <v>35</v>
      </c>
      <c r="C250" s="240" t="s">
        <v>1656</v>
      </c>
      <c r="D250" s="240" t="s">
        <v>133</v>
      </c>
      <c r="E250" s="240">
        <v>533</v>
      </c>
      <c r="F250" s="240">
        <v>-1.2</v>
      </c>
      <c r="G250" s="240">
        <v>24.2</v>
      </c>
      <c r="H250" s="240">
        <v>37.4</v>
      </c>
      <c r="I250" s="240"/>
      <c r="J250" s="240">
        <v>2.5500000000000002E-4</v>
      </c>
    </row>
    <row r="251" spans="2:10">
      <c r="B251" s="240" t="s">
        <v>35</v>
      </c>
      <c r="C251" s="240" t="s">
        <v>1655</v>
      </c>
      <c r="D251" s="240" t="s">
        <v>134</v>
      </c>
      <c r="E251" s="240">
        <v>790</v>
      </c>
      <c r="F251" s="240">
        <v>0</v>
      </c>
      <c r="G251" s="240">
        <v>34.094000000000001</v>
      </c>
      <c r="H251" s="240">
        <v>37.4</v>
      </c>
      <c r="I251" s="240">
        <v>1.346E-3</v>
      </c>
      <c r="J251" s="240"/>
    </row>
    <row r="252" spans="2:10">
      <c r="B252" s="240" t="s">
        <v>35</v>
      </c>
      <c r="C252" s="240" t="s">
        <v>1656</v>
      </c>
      <c r="D252" s="240" t="s">
        <v>134</v>
      </c>
      <c r="E252" s="240">
        <v>531</v>
      </c>
      <c r="F252" s="240">
        <v>19.2</v>
      </c>
      <c r="G252" s="240">
        <v>23.1</v>
      </c>
      <c r="H252" s="240">
        <v>37.4</v>
      </c>
      <c r="I252" s="240"/>
      <c r="J252" s="240">
        <v>3.4699999999999998E-4</v>
      </c>
    </row>
    <row r="253" spans="2:10">
      <c r="B253" s="240" t="s">
        <v>35</v>
      </c>
      <c r="C253" s="240" t="s">
        <v>1655</v>
      </c>
      <c r="D253" s="240" t="s">
        <v>135</v>
      </c>
      <c r="E253" s="240">
        <v>5</v>
      </c>
      <c r="F253" s="240">
        <v>16.009</v>
      </c>
      <c r="G253" s="240">
        <v>-2.1</v>
      </c>
      <c r="H253" s="240">
        <v>37.4</v>
      </c>
      <c r="I253" s="240">
        <v>1.624E-3</v>
      </c>
      <c r="J253" s="240"/>
    </row>
    <row r="254" spans="2:10">
      <c r="B254" s="240" t="s">
        <v>35</v>
      </c>
      <c r="C254" s="240" t="s">
        <v>1656</v>
      </c>
      <c r="D254" s="240" t="s">
        <v>135</v>
      </c>
      <c r="E254" s="240">
        <v>745</v>
      </c>
      <c r="F254" s="240">
        <v>19.2</v>
      </c>
      <c r="G254" s="240">
        <v>32.200000000000003</v>
      </c>
      <c r="H254" s="240">
        <v>37.4</v>
      </c>
      <c r="I254" s="240"/>
      <c r="J254" s="240">
        <v>2.4000000000000001E-4</v>
      </c>
    </row>
    <row r="255" spans="2:10">
      <c r="B255" s="240" t="s">
        <v>35</v>
      </c>
      <c r="C255" s="240" t="s">
        <v>1655</v>
      </c>
      <c r="D255" s="240" t="s">
        <v>136</v>
      </c>
      <c r="E255" s="240">
        <v>5</v>
      </c>
      <c r="F255" s="240">
        <v>16.009</v>
      </c>
      <c r="G255" s="240">
        <v>-2.1</v>
      </c>
      <c r="H255" s="240">
        <v>37.4</v>
      </c>
      <c r="I255" s="240">
        <v>1.652E-3</v>
      </c>
      <c r="J255" s="240"/>
    </row>
    <row r="256" spans="2:10">
      <c r="B256" s="240" t="s">
        <v>35</v>
      </c>
      <c r="C256" s="240" t="s">
        <v>1656</v>
      </c>
      <c r="D256" s="240" t="s">
        <v>136</v>
      </c>
      <c r="E256" s="240">
        <v>611</v>
      </c>
      <c r="F256" s="240">
        <v>-1.2</v>
      </c>
      <c r="G256" s="240">
        <v>27.241</v>
      </c>
      <c r="H256" s="240">
        <v>37.4</v>
      </c>
      <c r="I256" s="240"/>
      <c r="J256" s="240">
        <v>5.3600000000000002E-4</v>
      </c>
    </row>
    <row r="257" spans="2:10">
      <c r="B257" s="240" t="s">
        <v>35</v>
      </c>
      <c r="C257" s="240" t="s">
        <v>1655</v>
      </c>
      <c r="D257" s="240" t="s">
        <v>137</v>
      </c>
      <c r="E257" s="240">
        <v>5</v>
      </c>
      <c r="F257" s="240">
        <v>16.009</v>
      </c>
      <c r="G257" s="240">
        <v>-2.1</v>
      </c>
      <c r="H257" s="240">
        <v>37.4</v>
      </c>
      <c r="I257" s="240">
        <v>1.549E-3</v>
      </c>
      <c r="J257" s="240"/>
    </row>
    <row r="258" spans="2:10">
      <c r="B258" s="240" t="s">
        <v>35</v>
      </c>
      <c r="C258" s="240" t="s">
        <v>1656</v>
      </c>
      <c r="D258" s="240" t="s">
        <v>137</v>
      </c>
      <c r="E258" s="240">
        <v>745</v>
      </c>
      <c r="F258" s="240">
        <v>19.2</v>
      </c>
      <c r="G258" s="240">
        <v>32.200000000000003</v>
      </c>
      <c r="H258" s="240">
        <v>37.4</v>
      </c>
      <c r="I258" s="240"/>
      <c r="J258" s="240">
        <v>2.0900000000000001E-4</v>
      </c>
    </row>
    <row r="259" spans="2:10">
      <c r="B259" s="240" t="s">
        <v>35</v>
      </c>
      <c r="C259" s="240" t="s">
        <v>1655</v>
      </c>
      <c r="D259" s="240" t="s">
        <v>138</v>
      </c>
      <c r="E259" s="240">
        <v>5</v>
      </c>
      <c r="F259" s="240">
        <v>16.009</v>
      </c>
      <c r="G259" s="240">
        <v>-2.1</v>
      </c>
      <c r="H259" s="240">
        <v>37.4</v>
      </c>
      <c r="I259" s="240">
        <v>1.7260000000000001E-3</v>
      </c>
      <c r="J259" s="240"/>
    </row>
    <row r="260" spans="2:10">
      <c r="B260" s="240" t="s">
        <v>35</v>
      </c>
      <c r="C260" s="240" t="s">
        <v>1656</v>
      </c>
      <c r="D260" s="240" t="s">
        <v>138</v>
      </c>
      <c r="E260" s="240">
        <v>611</v>
      </c>
      <c r="F260" s="240">
        <v>-1.2</v>
      </c>
      <c r="G260" s="240">
        <v>27.241</v>
      </c>
      <c r="H260" s="240">
        <v>37.4</v>
      </c>
      <c r="I260" s="240"/>
      <c r="J260" s="240">
        <v>5.8100000000000003E-4</v>
      </c>
    </row>
    <row r="261" spans="2:10">
      <c r="B261" s="240" t="s">
        <v>35</v>
      </c>
      <c r="C261" s="240" t="s">
        <v>1655</v>
      </c>
      <c r="D261" s="240" t="s">
        <v>139</v>
      </c>
      <c r="E261" s="240">
        <v>790</v>
      </c>
      <c r="F261" s="240">
        <v>0</v>
      </c>
      <c r="G261" s="240">
        <v>34.094000000000001</v>
      </c>
      <c r="H261" s="240">
        <v>37.4</v>
      </c>
      <c r="I261" s="240">
        <v>7.7399999999999995E-4</v>
      </c>
      <c r="J261" s="240"/>
    </row>
    <row r="262" spans="2:10">
      <c r="B262" s="240" t="s">
        <v>35</v>
      </c>
      <c r="C262" s="240" t="s">
        <v>1656</v>
      </c>
      <c r="D262" s="240" t="s">
        <v>139</v>
      </c>
      <c r="E262" s="240">
        <v>533</v>
      </c>
      <c r="F262" s="240">
        <v>-1.2</v>
      </c>
      <c r="G262" s="240">
        <v>24.2</v>
      </c>
      <c r="H262" s="240">
        <v>37.4</v>
      </c>
      <c r="I262" s="240"/>
      <c r="J262" s="240">
        <v>7.2800000000000002E-4</v>
      </c>
    </row>
    <row r="263" spans="2:10">
      <c r="B263" s="240" t="s">
        <v>35</v>
      </c>
      <c r="C263" s="240" t="s">
        <v>1655</v>
      </c>
      <c r="D263" s="240" t="s">
        <v>140</v>
      </c>
      <c r="E263" s="240">
        <v>790</v>
      </c>
      <c r="F263" s="240">
        <v>0</v>
      </c>
      <c r="G263" s="240">
        <v>34.094000000000001</v>
      </c>
      <c r="H263" s="240">
        <v>37.4</v>
      </c>
      <c r="I263" s="240">
        <v>1.3799999999999999E-4</v>
      </c>
      <c r="J263" s="240"/>
    </row>
    <row r="264" spans="2:10">
      <c r="B264" s="240" t="s">
        <v>35</v>
      </c>
      <c r="C264" s="240" t="s">
        <v>1656</v>
      </c>
      <c r="D264" s="240" t="s">
        <v>140</v>
      </c>
      <c r="E264" s="240">
        <v>611</v>
      </c>
      <c r="F264" s="240">
        <v>-1.2</v>
      </c>
      <c r="G264" s="240">
        <v>27.241</v>
      </c>
      <c r="H264" s="240">
        <v>37.4</v>
      </c>
      <c r="I264" s="240"/>
      <c r="J264" s="240">
        <v>6.9800000000000005E-4</v>
      </c>
    </row>
    <row r="265" spans="2:10">
      <c r="B265" s="240" t="s">
        <v>35</v>
      </c>
      <c r="C265" s="240" t="s">
        <v>1655</v>
      </c>
      <c r="D265" s="240" t="s">
        <v>141</v>
      </c>
      <c r="E265" s="240">
        <v>790</v>
      </c>
      <c r="F265" s="240">
        <v>0</v>
      </c>
      <c r="G265" s="240">
        <v>34.094000000000001</v>
      </c>
      <c r="H265" s="240">
        <v>37.4</v>
      </c>
      <c r="I265" s="240">
        <v>6.6299999999999996E-4</v>
      </c>
      <c r="J265" s="240"/>
    </row>
    <row r="266" spans="2:10">
      <c r="B266" s="240" t="s">
        <v>35</v>
      </c>
      <c r="C266" s="240" t="s">
        <v>1656</v>
      </c>
      <c r="D266" s="240" t="s">
        <v>141</v>
      </c>
      <c r="E266" s="240">
        <v>611</v>
      </c>
      <c r="F266" s="240">
        <v>-1.2</v>
      </c>
      <c r="G266" s="240">
        <v>27.241</v>
      </c>
      <c r="H266" s="240">
        <v>37.4</v>
      </c>
      <c r="I266" s="240"/>
      <c r="J266" s="240">
        <v>6.4599999999999998E-4</v>
      </c>
    </row>
    <row r="267" spans="2:10">
      <c r="B267" s="240" t="s">
        <v>35</v>
      </c>
      <c r="C267" s="240" t="s">
        <v>1655</v>
      </c>
      <c r="D267" s="240" t="s">
        <v>142</v>
      </c>
      <c r="E267" s="240">
        <v>790</v>
      </c>
      <c r="F267" s="240">
        <v>0</v>
      </c>
      <c r="G267" s="240">
        <v>34.094000000000001</v>
      </c>
      <c r="H267" s="240">
        <v>37.4</v>
      </c>
      <c r="I267" s="240">
        <v>2.4800000000000001E-4</v>
      </c>
      <c r="J267" s="240"/>
    </row>
    <row r="268" spans="2:10">
      <c r="B268" s="240" t="s">
        <v>35</v>
      </c>
      <c r="C268" s="240" t="s">
        <v>1656</v>
      </c>
      <c r="D268" s="240" t="s">
        <v>142</v>
      </c>
      <c r="E268" s="240">
        <v>611</v>
      </c>
      <c r="F268" s="240">
        <v>-1.2</v>
      </c>
      <c r="G268" s="240">
        <v>27.241</v>
      </c>
      <c r="H268" s="240">
        <v>37.4</v>
      </c>
      <c r="I268" s="240"/>
      <c r="J268" s="240">
        <v>7.7899999999999996E-4</v>
      </c>
    </row>
    <row r="269" spans="2:10">
      <c r="B269" s="240" t="s">
        <v>35</v>
      </c>
      <c r="C269" s="240" t="s">
        <v>1655</v>
      </c>
      <c r="D269" s="240" t="s">
        <v>143</v>
      </c>
      <c r="E269" s="240">
        <v>790</v>
      </c>
      <c r="F269" s="240">
        <v>0</v>
      </c>
      <c r="G269" s="240">
        <v>34.094000000000001</v>
      </c>
      <c r="H269" s="240">
        <v>37.4</v>
      </c>
      <c r="I269" s="240">
        <v>9.77E-4</v>
      </c>
      <c r="J269" s="240"/>
    </row>
    <row r="270" spans="2:10">
      <c r="B270" s="240" t="s">
        <v>35</v>
      </c>
      <c r="C270" s="240" t="s">
        <v>1656</v>
      </c>
      <c r="D270" s="240" t="s">
        <v>143</v>
      </c>
      <c r="E270" s="240">
        <v>533</v>
      </c>
      <c r="F270" s="240">
        <v>-1.2</v>
      </c>
      <c r="G270" s="240">
        <v>24.2</v>
      </c>
      <c r="H270" s="240">
        <v>37.4</v>
      </c>
      <c r="I270" s="240"/>
      <c r="J270" s="240">
        <v>8.7799999999999998E-4</v>
      </c>
    </row>
    <row r="271" spans="2:10">
      <c r="B271" s="240" t="s">
        <v>35</v>
      </c>
      <c r="C271" s="240" t="s">
        <v>1655</v>
      </c>
      <c r="D271" s="240" t="s">
        <v>144</v>
      </c>
      <c r="E271" s="240">
        <v>5</v>
      </c>
      <c r="F271" s="240">
        <v>16.009</v>
      </c>
      <c r="G271" s="240">
        <v>-2.1</v>
      </c>
      <c r="H271" s="240">
        <v>37.4</v>
      </c>
      <c r="I271" s="240">
        <v>3.5E-4</v>
      </c>
      <c r="J271" s="240"/>
    </row>
    <row r="272" spans="2:10">
      <c r="B272" s="240" t="s">
        <v>35</v>
      </c>
      <c r="C272" s="240" t="s">
        <v>1656</v>
      </c>
      <c r="D272" s="240" t="s">
        <v>144</v>
      </c>
      <c r="E272" s="240">
        <v>611</v>
      </c>
      <c r="F272" s="240">
        <v>-1.2</v>
      </c>
      <c r="G272" s="240">
        <v>27.241</v>
      </c>
      <c r="H272" s="240">
        <v>37.4</v>
      </c>
      <c r="I272" s="240"/>
      <c r="J272" s="240">
        <v>8.4800000000000001E-4</v>
      </c>
    </row>
    <row r="273" spans="2:10">
      <c r="B273" s="240" t="s">
        <v>35</v>
      </c>
      <c r="C273" s="240" t="s">
        <v>1655</v>
      </c>
      <c r="D273" s="240" t="s">
        <v>145</v>
      </c>
      <c r="E273" s="240">
        <v>790</v>
      </c>
      <c r="F273" s="240">
        <v>0</v>
      </c>
      <c r="G273" s="240">
        <v>34.094000000000001</v>
      </c>
      <c r="H273" s="240">
        <v>37.4</v>
      </c>
      <c r="I273" s="240">
        <v>8.6700000000000004E-4</v>
      </c>
      <c r="J273" s="240"/>
    </row>
    <row r="274" spans="2:10">
      <c r="B274" s="240" t="s">
        <v>35</v>
      </c>
      <c r="C274" s="240" t="s">
        <v>1656</v>
      </c>
      <c r="D274" s="240" t="s">
        <v>145</v>
      </c>
      <c r="E274" s="240">
        <v>611</v>
      </c>
      <c r="F274" s="240">
        <v>-1.2</v>
      </c>
      <c r="G274" s="240">
        <v>27.241</v>
      </c>
      <c r="H274" s="240">
        <v>37.4</v>
      </c>
      <c r="I274" s="240"/>
      <c r="J274" s="240">
        <v>7.9600000000000005E-4</v>
      </c>
    </row>
    <row r="275" spans="2:10">
      <c r="B275" s="240" t="s">
        <v>35</v>
      </c>
      <c r="C275" s="240" t="s">
        <v>1655</v>
      </c>
      <c r="D275" s="240" t="s">
        <v>146</v>
      </c>
      <c r="E275" s="240">
        <v>5</v>
      </c>
      <c r="F275" s="240">
        <v>16.009</v>
      </c>
      <c r="G275" s="240">
        <v>-2.1</v>
      </c>
      <c r="H275" s="240">
        <v>37.4</v>
      </c>
      <c r="I275" s="240">
        <v>4.8500000000000003E-4</v>
      </c>
      <c r="J275" s="240"/>
    </row>
    <row r="276" spans="2:10">
      <c r="B276" s="240" t="s">
        <v>35</v>
      </c>
      <c r="C276" s="240" t="s">
        <v>1656</v>
      </c>
      <c r="D276" s="240" t="s">
        <v>146</v>
      </c>
      <c r="E276" s="240">
        <v>611</v>
      </c>
      <c r="F276" s="240">
        <v>-1.2</v>
      </c>
      <c r="G276" s="240">
        <v>27.241</v>
      </c>
      <c r="H276" s="240">
        <v>37.4</v>
      </c>
      <c r="I276" s="240"/>
      <c r="J276" s="240">
        <v>9.2900000000000003E-4</v>
      </c>
    </row>
    <row r="277" spans="2:10">
      <c r="B277" s="240" t="s">
        <v>35</v>
      </c>
      <c r="C277" s="240" t="s">
        <v>1655</v>
      </c>
      <c r="D277" s="240" t="s">
        <v>147</v>
      </c>
      <c r="E277" s="240">
        <v>790</v>
      </c>
      <c r="F277" s="240">
        <v>0</v>
      </c>
      <c r="G277" s="240">
        <v>34.094000000000001</v>
      </c>
      <c r="H277" s="240">
        <v>37.4</v>
      </c>
      <c r="I277" s="240">
        <v>7.7200000000000001E-4</v>
      </c>
      <c r="J277" s="240"/>
    </row>
    <row r="278" spans="2:10">
      <c r="B278" s="240" t="s">
        <v>35</v>
      </c>
      <c r="C278" s="240" t="s">
        <v>1656</v>
      </c>
      <c r="D278" s="240" t="s">
        <v>147</v>
      </c>
      <c r="E278" s="240">
        <v>422</v>
      </c>
      <c r="F278" s="240">
        <v>19.2</v>
      </c>
      <c r="G278" s="240">
        <v>19.2</v>
      </c>
      <c r="H278" s="240">
        <v>37.4</v>
      </c>
      <c r="I278" s="240"/>
      <c r="J278" s="240">
        <v>1.9699999999999999E-4</v>
      </c>
    </row>
    <row r="279" spans="2:10">
      <c r="B279" s="240" t="s">
        <v>35</v>
      </c>
      <c r="C279" s="240" t="s">
        <v>1655</v>
      </c>
      <c r="D279" s="240" t="s">
        <v>148</v>
      </c>
      <c r="E279" s="240">
        <v>790</v>
      </c>
      <c r="F279" s="240">
        <v>0</v>
      </c>
      <c r="G279" s="240">
        <v>34.094000000000001</v>
      </c>
      <c r="H279" s="240">
        <v>37.4</v>
      </c>
      <c r="I279" s="240">
        <v>3.7199999999999999E-4</v>
      </c>
      <c r="J279" s="240"/>
    </row>
    <row r="280" spans="2:10">
      <c r="B280" s="240" t="s">
        <v>35</v>
      </c>
      <c r="C280" s="240" t="s">
        <v>1656</v>
      </c>
      <c r="D280" s="240" t="s">
        <v>148</v>
      </c>
      <c r="E280" s="240">
        <v>770</v>
      </c>
      <c r="F280" s="240">
        <v>19.2</v>
      </c>
      <c r="G280" s="240">
        <v>33</v>
      </c>
      <c r="H280" s="240">
        <v>37.4</v>
      </c>
      <c r="I280" s="240"/>
      <c r="J280" s="240">
        <v>2.3599999999999999E-4</v>
      </c>
    </row>
    <row r="281" spans="2:10">
      <c r="B281" s="240" t="s">
        <v>35</v>
      </c>
      <c r="C281" s="240" t="s">
        <v>1655</v>
      </c>
      <c r="D281" s="240" t="s">
        <v>149</v>
      </c>
      <c r="E281" s="240">
        <v>790</v>
      </c>
      <c r="F281" s="240">
        <v>0</v>
      </c>
      <c r="G281" s="240">
        <v>34.094000000000001</v>
      </c>
      <c r="H281" s="240">
        <v>37.4</v>
      </c>
      <c r="I281" s="240">
        <v>6.1700000000000004E-4</v>
      </c>
      <c r="J281" s="240"/>
    </row>
    <row r="282" spans="2:10">
      <c r="B282" s="240" t="s">
        <v>35</v>
      </c>
      <c r="C282" s="240" t="s">
        <v>1656</v>
      </c>
      <c r="D282" s="240" t="s">
        <v>149</v>
      </c>
      <c r="E282" s="240">
        <v>611</v>
      </c>
      <c r="F282" s="240">
        <v>-1.2</v>
      </c>
      <c r="G282" s="240">
        <v>27.241</v>
      </c>
      <c r="H282" s="240">
        <v>37.4</v>
      </c>
      <c r="I282" s="240"/>
      <c r="J282" s="240">
        <v>8.2000000000000001E-5</v>
      </c>
    </row>
    <row r="283" spans="2:10">
      <c r="B283" s="240" t="s">
        <v>35</v>
      </c>
      <c r="C283" s="240" t="s">
        <v>1655</v>
      </c>
      <c r="D283" s="240" t="s">
        <v>150</v>
      </c>
      <c r="E283" s="240">
        <v>790</v>
      </c>
      <c r="F283" s="240">
        <v>0</v>
      </c>
      <c r="G283" s="240">
        <v>34.094000000000001</v>
      </c>
      <c r="H283" s="240">
        <v>37.4</v>
      </c>
      <c r="I283" s="240">
        <v>5.2800000000000004E-4</v>
      </c>
      <c r="J283" s="240"/>
    </row>
    <row r="284" spans="2:10">
      <c r="B284" s="240" t="s">
        <v>35</v>
      </c>
      <c r="C284" s="240" t="s">
        <v>1656</v>
      </c>
      <c r="D284" s="240" t="s">
        <v>150</v>
      </c>
      <c r="E284" s="240">
        <v>770</v>
      </c>
      <c r="F284" s="240">
        <v>19.2</v>
      </c>
      <c r="G284" s="240">
        <v>33</v>
      </c>
      <c r="H284" s="240">
        <v>37.4</v>
      </c>
      <c r="I284" s="240"/>
      <c r="J284" s="240">
        <v>3.5799999999999997E-4</v>
      </c>
    </row>
    <row r="285" spans="2:10">
      <c r="B285" s="240" t="s">
        <v>35</v>
      </c>
      <c r="C285" s="240" t="s">
        <v>1655</v>
      </c>
      <c r="D285" s="240" t="s">
        <v>175</v>
      </c>
      <c r="E285" s="240">
        <v>5</v>
      </c>
      <c r="F285" s="240">
        <v>16.009</v>
      </c>
      <c r="G285" s="240">
        <v>-2.1</v>
      </c>
      <c r="H285" s="240">
        <v>37.4</v>
      </c>
      <c r="I285" s="240">
        <v>2.016E-3</v>
      </c>
      <c r="J285" s="240"/>
    </row>
    <row r="286" spans="2:10">
      <c r="B286" s="240" t="s">
        <v>35</v>
      </c>
      <c r="C286" s="240" t="s">
        <v>1656</v>
      </c>
      <c r="D286" s="240" t="s">
        <v>175</v>
      </c>
      <c r="E286" s="240">
        <v>745</v>
      </c>
      <c r="F286" s="240">
        <v>19.2</v>
      </c>
      <c r="G286" s="240">
        <v>32.200000000000003</v>
      </c>
      <c r="H286" s="240">
        <v>37.4</v>
      </c>
      <c r="I286" s="240"/>
      <c r="J286" s="240">
        <v>7.1900000000000002E-4</v>
      </c>
    </row>
    <row r="287" spans="2:10">
      <c r="B287" s="240" t="s">
        <v>35</v>
      </c>
      <c r="C287" s="240" t="s">
        <v>1655</v>
      </c>
      <c r="D287" s="240" t="s">
        <v>176</v>
      </c>
      <c r="E287" s="240">
        <v>5</v>
      </c>
      <c r="F287" s="240">
        <v>16.009</v>
      </c>
      <c r="G287" s="240">
        <v>-2.1</v>
      </c>
      <c r="H287" s="240">
        <v>37.4</v>
      </c>
      <c r="I287" s="240">
        <v>1.353E-3</v>
      </c>
      <c r="J287" s="240"/>
    </row>
    <row r="288" spans="2:10">
      <c r="B288" s="240" t="s">
        <v>35</v>
      </c>
      <c r="C288" s="240" t="s">
        <v>1656</v>
      </c>
      <c r="D288" s="240" t="s">
        <v>176</v>
      </c>
      <c r="E288" s="240">
        <v>611</v>
      </c>
      <c r="F288" s="240">
        <v>-1.2</v>
      </c>
      <c r="G288" s="240">
        <v>27.241</v>
      </c>
      <c r="H288" s="240">
        <v>37.4</v>
      </c>
      <c r="I288" s="240"/>
      <c r="J288" s="240">
        <v>1.2509999999999999E-3</v>
      </c>
    </row>
    <row r="289" spans="2:10">
      <c r="B289" s="240" t="s">
        <v>35</v>
      </c>
      <c r="C289" s="240" t="s">
        <v>1655</v>
      </c>
      <c r="D289" s="240" t="s">
        <v>177</v>
      </c>
      <c r="E289" s="240">
        <v>5</v>
      </c>
      <c r="F289" s="240">
        <v>16.009</v>
      </c>
      <c r="G289" s="240">
        <v>-2.1</v>
      </c>
      <c r="H289" s="240">
        <v>37.4</v>
      </c>
      <c r="I289" s="240">
        <v>4.1619999999999999E-3</v>
      </c>
      <c r="J289" s="240"/>
    </row>
    <row r="290" spans="2:10">
      <c r="B290" s="240" t="s">
        <v>35</v>
      </c>
      <c r="C290" s="240" t="s">
        <v>1656</v>
      </c>
      <c r="D290" s="240" t="s">
        <v>177</v>
      </c>
      <c r="E290" s="240">
        <v>560</v>
      </c>
      <c r="F290" s="240">
        <v>-1.2</v>
      </c>
      <c r="G290" s="240">
        <v>25.45</v>
      </c>
      <c r="H290" s="240">
        <v>37.4</v>
      </c>
      <c r="I290" s="240"/>
      <c r="J290" s="240">
        <v>1.5989999999999999E-3</v>
      </c>
    </row>
    <row r="291" spans="2:10">
      <c r="B291" s="240" t="s">
        <v>35</v>
      </c>
      <c r="C291" s="240" t="s">
        <v>1655</v>
      </c>
      <c r="D291" s="240" t="s">
        <v>178</v>
      </c>
      <c r="E291" s="240">
        <v>5</v>
      </c>
      <c r="F291" s="240">
        <v>16.009</v>
      </c>
      <c r="G291" s="240">
        <v>-2.1</v>
      </c>
      <c r="H291" s="240">
        <v>37.4</v>
      </c>
      <c r="I291" s="240">
        <v>2.4580000000000001E-3</v>
      </c>
      <c r="J291" s="240"/>
    </row>
    <row r="292" spans="2:10">
      <c r="B292" s="240" t="s">
        <v>35</v>
      </c>
      <c r="C292" s="240" t="s">
        <v>1656</v>
      </c>
      <c r="D292" s="240" t="s">
        <v>178</v>
      </c>
      <c r="E292" s="240">
        <v>611</v>
      </c>
      <c r="F292" s="240">
        <v>-1.2</v>
      </c>
      <c r="G292" s="240">
        <v>27.241</v>
      </c>
      <c r="H292" s="240">
        <v>37.4</v>
      </c>
      <c r="I292" s="240"/>
      <c r="J292" s="240">
        <v>2.8630000000000001E-3</v>
      </c>
    </row>
    <row r="293" spans="2:10">
      <c r="B293" s="240" t="s">
        <v>51</v>
      </c>
      <c r="C293" s="240" t="s">
        <v>179</v>
      </c>
      <c r="D293" s="240" t="s">
        <v>87</v>
      </c>
      <c r="E293" s="240">
        <v>790</v>
      </c>
      <c r="F293" s="240">
        <v>0</v>
      </c>
      <c r="G293" s="240">
        <v>34.094000000000001</v>
      </c>
      <c r="H293" s="240">
        <v>34</v>
      </c>
      <c r="I293" s="240">
        <v>1.289E-3</v>
      </c>
      <c r="J293" s="240"/>
    </row>
    <row r="294" spans="2:10">
      <c r="B294" s="240" t="s">
        <v>51</v>
      </c>
      <c r="C294" s="240" t="s">
        <v>180</v>
      </c>
      <c r="D294" s="240" t="s">
        <v>87</v>
      </c>
      <c r="E294" s="240">
        <v>511</v>
      </c>
      <c r="F294" s="240">
        <v>-1.2</v>
      </c>
      <c r="G294" s="240">
        <v>23.1</v>
      </c>
      <c r="H294" s="240">
        <v>34</v>
      </c>
      <c r="I294" s="240"/>
      <c r="J294" s="240">
        <v>6.0999999999999999E-5</v>
      </c>
    </row>
    <row r="295" spans="2:10">
      <c r="B295" s="240" t="s">
        <v>51</v>
      </c>
      <c r="C295" s="240" t="s">
        <v>179</v>
      </c>
      <c r="D295" s="240" t="s">
        <v>88</v>
      </c>
      <c r="E295" s="240">
        <v>790</v>
      </c>
      <c r="F295" s="240">
        <v>0</v>
      </c>
      <c r="G295" s="240">
        <v>34.094000000000001</v>
      </c>
      <c r="H295" s="240">
        <v>34</v>
      </c>
      <c r="I295" s="240">
        <v>7.7999999999999999E-5</v>
      </c>
      <c r="J295" s="240"/>
    </row>
    <row r="296" spans="2:10">
      <c r="B296" s="240" t="s">
        <v>51</v>
      </c>
      <c r="C296" s="240" t="s">
        <v>180</v>
      </c>
      <c r="D296" s="240" t="s">
        <v>88</v>
      </c>
      <c r="E296" s="240">
        <v>611</v>
      </c>
      <c r="F296" s="240">
        <v>-1.2</v>
      </c>
      <c r="G296" s="240">
        <v>27.241</v>
      </c>
      <c r="H296" s="240">
        <v>34</v>
      </c>
      <c r="I296" s="240"/>
      <c r="J296" s="240">
        <v>1.1770000000000001E-3</v>
      </c>
    </row>
    <row r="297" spans="2:10">
      <c r="B297" s="240" t="s">
        <v>51</v>
      </c>
      <c r="C297" s="240" t="s">
        <v>179</v>
      </c>
      <c r="D297" s="240" t="s">
        <v>89</v>
      </c>
      <c r="E297" s="240">
        <v>5</v>
      </c>
      <c r="F297" s="240">
        <v>16.009</v>
      </c>
      <c r="G297" s="240">
        <v>-2.1</v>
      </c>
      <c r="H297" s="240">
        <v>34</v>
      </c>
      <c r="I297" s="240">
        <v>1.678E-3</v>
      </c>
      <c r="J297" s="240"/>
    </row>
    <row r="298" spans="2:10">
      <c r="B298" s="240" t="s">
        <v>51</v>
      </c>
      <c r="C298" s="240" t="s">
        <v>180</v>
      </c>
      <c r="D298" s="240" t="s">
        <v>89</v>
      </c>
      <c r="E298" s="240">
        <v>611</v>
      </c>
      <c r="F298" s="240">
        <v>-1.2</v>
      </c>
      <c r="G298" s="240">
        <v>27.241</v>
      </c>
      <c r="H298" s="240">
        <v>34</v>
      </c>
      <c r="I298" s="240"/>
      <c r="J298" s="240">
        <v>2.6699999999999998E-4</v>
      </c>
    </row>
    <row r="299" spans="2:10">
      <c r="B299" s="240" t="s">
        <v>51</v>
      </c>
      <c r="C299" s="240" t="s">
        <v>179</v>
      </c>
      <c r="D299" s="240" t="s">
        <v>90</v>
      </c>
      <c r="E299" s="240">
        <v>5</v>
      </c>
      <c r="F299" s="240">
        <v>16.009</v>
      </c>
      <c r="G299" s="240">
        <v>-2.1</v>
      </c>
      <c r="H299" s="240">
        <v>34</v>
      </c>
      <c r="I299" s="240">
        <v>3.48E-4</v>
      </c>
      <c r="J299" s="240"/>
    </row>
    <row r="300" spans="2:10">
      <c r="B300" s="240" t="s">
        <v>51</v>
      </c>
      <c r="C300" s="240" t="s">
        <v>180</v>
      </c>
      <c r="D300" s="240" t="s">
        <v>90</v>
      </c>
      <c r="E300" s="240">
        <v>611</v>
      </c>
      <c r="F300" s="240">
        <v>-1.2</v>
      </c>
      <c r="G300" s="240">
        <v>27.241</v>
      </c>
      <c r="H300" s="240">
        <v>34</v>
      </c>
      <c r="I300" s="240"/>
      <c r="J300" s="240">
        <v>1.359E-3</v>
      </c>
    </row>
    <row r="301" spans="2:10">
      <c r="B301" s="240" t="s">
        <v>51</v>
      </c>
      <c r="C301" s="240" t="s">
        <v>179</v>
      </c>
      <c r="D301" s="240" t="s">
        <v>12</v>
      </c>
      <c r="E301" s="240">
        <v>5</v>
      </c>
      <c r="F301" s="240">
        <v>16.009</v>
      </c>
      <c r="G301" s="240">
        <v>-2.1</v>
      </c>
      <c r="H301" s="240">
        <v>34</v>
      </c>
      <c r="I301" s="240">
        <v>0.69715099999999997</v>
      </c>
      <c r="J301" s="240"/>
    </row>
    <row r="302" spans="2:10">
      <c r="B302" s="240" t="s">
        <v>51</v>
      </c>
      <c r="C302" s="240" t="s">
        <v>180</v>
      </c>
      <c r="D302" s="240" t="s">
        <v>12</v>
      </c>
      <c r="E302" s="240">
        <v>686</v>
      </c>
      <c r="F302" s="240">
        <v>19.2</v>
      </c>
      <c r="G302" s="240">
        <v>29.48</v>
      </c>
      <c r="H302" s="240">
        <v>34</v>
      </c>
      <c r="I302" s="240"/>
      <c r="J302" s="240">
        <v>1.8117999999999999E-2</v>
      </c>
    </row>
    <row r="303" spans="2:10">
      <c r="B303" s="240" t="s">
        <v>51</v>
      </c>
      <c r="C303" s="240" t="s">
        <v>179</v>
      </c>
      <c r="D303" s="240" t="s">
        <v>13</v>
      </c>
      <c r="E303" s="240">
        <v>790</v>
      </c>
      <c r="F303" s="240">
        <v>0</v>
      </c>
      <c r="G303" s="240">
        <v>34.094000000000001</v>
      </c>
      <c r="H303" s="240">
        <v>34</v>
      </c>
      <c r="I303" s="240">
        <v>3.7499999999999999E-2</v>
      </c>
      <c r="J303" s="240"/>
    </row>
    <row r="304" spans="2:10">
      <c r="B304" s="240" t="s">
        <v>51</v>
      </c>
      <c r="C304" s="240" t="s">
        <v>180</v>
      </c>
      <c r="D304" s="240" t="s">
        <v>13</v>
      </c>
      <c r="E304" s="240">
        <v>611</v>
      </c>
      <c r="F304" s="240">
        <v>-1.2</v>
      </c>
      <c r="G304" s="240">
        <v>27.241</v>
      </c>
      <c r="H304" s="240">
        <v>34</v>
      </c>
      <c r="I304" s="240"/>
      <c r="J304" s="240">
        <v>0.63347600000000004</v>
      </c>
    </row>
    <row r="305" spans="2:10">
      <c r="B305" s="240" t="s">
        <v>51</v>
      </c>
      <c r="C305" s="240" t="s">
        <v>179</v>
      </c>
      <c r="D305" s="240" t="s">
        <v>14</v>
      </c>
      <c r="E305" s="240">
        <v>5</v>
      </c>
      <c r="F305" s="240">
        <v>16.009</v>
      </c>
      <c r="G305" s="240">
        <v>-2.1</v>
      </c>
      <c r="H305" s="240">
        <v>34</v>
      </c>
      <c r="I305" s="240">
        <v>8.6345000000000005E-2</v>
      </c>
      <c r="J305" s="240"/>
    </row>
    <row r="306" spans="2:10">
      <c r="B306" s="240" t="s">
        <v>51</v>
      </c>
      <c r="C306" s="240" t="s">
        <v>180</v>
      </c>
      <c r="D306" s="240" t="s">
        <v>14</v>
      </c>
      <c r="E306" s="240">
        <v>611</v>
      </c>
      <c r="F306" s="240">
        <v>-1.2</v>
      </c>
      <c r="G306" s="240">
        <v>27.241</v>
      </c>
      <c r="H306" s="240">
        <v>34</v>
      </c>
      <c r="I306" s="240"/>
      <c r="J306" s="240">
        <v>5.1861999999999998E-2</v>
      </c>
    </row>
    <row r="307" spans="2:10">
      <c r="B307" s="240" t="s">
        <v>51</v>
      </c>
      <c r="C307" s="240" t="s">
        <v>179</v>
      </c>
      <c r="D307" s="240" t="s">
        <v>91</v>
      </c>
      <c r="E307" s="240">
        <v>5</v>
      </c>
      <c r="F307" s="240">
        <v>16.009</v>
      </c>
      <c r="G307" s="240">
        <v>-2.1</v>
      </c>
      <c r="H307" s="240">
        <v>34</v>
      </c>
      <c r="I307" s="240">
        <v>1.6620000000000001E-3</v>
      </c>
      <c r="J307" s="240"/>
    </row>
    <row r="308" spans="2:10">
      <c r="B308" s="240" t="s">
        <v>51</v>
      </c>
      <c r="C308" s="240" t="s">
        <v>180</v>
      </c>
      <c r="D308" s="240" t="s">
        <v>91</v>
      </c>
      <c r="E308" s="240">
        <v>770</v>
      </c>
      <c r="F308" s="240">
        <v>19.2</v>
      </c>
      <c r="G308" s="240">
        <v>33</v>
      </c>
      <c r="H308" s="240">
        <v>34</v>
      </c>
      <c r="I308" s="240"/>
      <c r="J308" s="240">
        <v>4.15E-4</v>
      </c>
    </row>
    <row r="309" spans="2:10">
      <c r="B309" s="240" t="s">
        <v>51</v>
      </c>
      <c r="C309" s="240" t="s">
        <v>179</v>
      </c>
      <c r="D309" s="240" t="s">
        <v>92</v>
      </c>
      <c r="E309" s="240">
        <v>5</v>
      </c>
      <c r="F309" s="240">
        <v>16.009</v>
      </c>
      <c r="G309" s="240">
        <v>-2.1</v>
      </c>
      <c r="H309" s="240">
        <v>34</v>
      </c>
      <c r="I309" s="240">
        <v>6.0400000000000004E-4</v>
      </c>
      <c r="J309" s="240"/>
    </row>
    <row r="310" spans="2:10">
      <c r="B310" s="240" t="s">
        <v>51</v>
      </c>
      <c r="C310" s="240" t="s">
        <v>180</v>
      </c>
      <c r="D310" s="240" t="s">
        <v>92</v>
      </c>
      <c r="E310" s="240">
        <v>611</v>
      </c>
      <c r="F310" s="240">
        <v>-1.2</v>
      </c>
      <c r="G310" s="240">
        <v>27.241</v>
      </c>
      <c r="H310" s="240">
        <v>34</v>
      </c>
      <c r="I310" s="240"/>
      <c r="J310" s="240">
        <v>1.438E-3</v>
      </c>
    </row>
    <row r="311" spans="2:10">
      <c r="B311" s="240" t="s">
        <v>51</v>
      </c>
      <c r="C311" s="240" t="s">
        <v>179</v>
      </c>
      <c r="D311" s="240" t="s">
        <v>93</v>
      </c>
      <c r="E311" s="240">
        <v>5</v>
      </c>
      <c r="F311" s="240">
        <v>16.009</v>
      </c>
      <c r="G311" s="240">
        <v>-2.1</v>
      </c>
      <c r="H311" s="240">
        <v>34</v>
      </c>
      <c r="I311" s="240">
        <v>4.0249999999999999E-3</v>
      </c>
      <c r="J311" s="240"/>
    </row>
    <row r="312" spans="2:10">
      <c r="B312" s="240" t="s">
        <v>51</v>
      </c>
      <c r="C312" s="240" t="s">
        <v>180</v>
      </c>
      <c r="D312" s="240" t="s">
        <v>93</v>
      </c>
      <c r="E312" s="240">
        <v>686</v>
      </c>
      <c r="F312" s="240">
        <v>19.2</v>
      </c>
      <c r="G312" s="240">
        <v>29.48</v>
      </c>
      <c r="H312" s="240">
        <v>34</v>
      </c>
      <c r="I312" s="240"/>
      <c r="J312" s="240">
        <v>1.0250000000000001E-3</v>
      </c>
    </row>
    <row r="313" spans="2:10">
      <c r="B313" s="240" t="s">
        <v>51</v>
      </c>
      <c r="C313" s="240" t="s">
        <v>179</v>
      </c>
      <c r="D313" s="240" t="s">
        <v>94</v>
      </c>
      <c r="E313" s="240">
        <v>5</v>
      </c>
      <c r="F313" s="240">
        <v>16.009</v>
      </c>
      <c r="G313" s="240">
        <v>-2.1</v>
      </c>
      <c r="H313" s="240">
        <v>34</v>
      </c>
      <c r="I313" s="240">
        <v>1.3470000000000001E-3</v>
      </c>
      <c r="J313" s="240"/>
    </row>
    <row r="314" spans="2:10">
      <c r="B314" s="240" t="s">
        <v>51</v>
      </c>
      <c r="C314" s="240" t="s">
        <v>180</v>
      </c>
      <c r="D314" s="240" t="s">
        <v>94</v>
      </c>
      <c r="E314" s="240">
        <v>611</v>
      </c>
      <c r="F314" s="240">
        <v>-1.2</v>
      </c>
      <c r="G314" s="240">
        <v>27.241</v>
      </c>
      <c r="H314" s="240">
        <v>34</v>
      </c>
      <c r="I314" s="240"/>
      <c r="J314" s="240">
        <v>3.3530000000000001E-3</v>
      </c>
    </row>
    <row r="315" spans="2:10">
      <c r="B315" s="240" t="s">
        <v>51</v>
      </c>
      <c r="C315" s="240" t="s">
        <v>179</v>
      </c>
      <c r="D315" s="240" t="s">
        <v>95</v>
      </c>
      <c r="E315" s="240">
        <v>790</v>
      </c>
      <c r="F315" s="240">
        <v>0</v>
      </c>
      <c r="G315" s="240">
        <v>34.094000000000001</v>
      </c>
      <c r="H315" s="240">
        <v>34</v>
      </c>
      <c r="I315" s="240">
        <v>3.8000000000000002E-4</v>
      </c>
      <c r="J315" s="240"/>
    </row>
    <row r="316" spans="2:10">
      <c r="B316" s="240" t="s">
        <v>51</v>
      </c>
      <c r="C316" s="240" t="s">
        <v>180</v>
      </c>
      <c r="D316" s="240" t="s">
        <v>95</v>
      </c>
      <c r="E316" s="240">
        <v>770</v>
      </c>
      <c r="F316" s="240">
        <v>19.2</v>
      </c>
      <c r="G316" s="240">
        <v>33</v>
      </c>
      <c r="H316" s="240">
        <v>34</v>
      </c>
      <c r="I316" s="240"/>
      <c r="J316" s="240">
        <v>1.5799999999999999E-4</v>
      </c>
    </row>
    <row r="317" spans="2:10">
      <c r="B317" s="240" t="s">
        <v>51</v>
      </c>
      <c r="C317" s="240" t="s">
        <v>179</v>
      </c>
      <c r="D317" s="240" t="s">
        <v>96</v>
      </c>
      <c r="E317" s="240">
        <v>790</v>
      </c>
      <c r="F317" s="240">
        <v>0</v>
      </c>
      <c r="G317" s="240">
        <v>34.094000000000001</v>
      </c>
      <c r="H317" s="240">
        <v>34</v>
      </c>
      <c r="I317" s="240">
        <v>3.8000000000000002E-4</v>
      </c>
      <c r="J317" s="240"/>
    </row>
    <row r="318" spans="2:10">
      <c r="B318" s="240" t="s">
        <v>51</v>
      </c>
      <c r="C318" s="240" t="s">
        <v>180</v>
      </c>
      <c r="D318" s="240" t="s">
        <v>96</v>
      </c>
      <c r="E318" s="240">
        <v>770</v>
      </c>
      <c r="F318" s="240">
        <v>19.2</v>
      </c>
      <c r="G318" s="240">
        <v>33</v>
      </c>
      <c r="H318" s="240">
        <v>34</v>
      </c>
      <c r="I318" s="240"/>
      <c r="J318" s="240">
        <v>1.5799999999999999E-4</v>
      </c>
    </row>
    <row r="319" spans="2:10">
      <c r="B319" s="240" t="s">
        <v>51</v>
      </c>
      <c r="C319" s="240" t="s">
        <v>179</v>
      </c>
      <c r="D319" s="240" t="s">
        <v>97</v>
      </c>
      <c r="E319" s="240">
        <v>5</v>
      </c>
      <c r="F319" s="240">
        <v>16.009</v>
      </c>
      <c r="G319" s="240">
        <v>-2.1</v>
      </c>
      <c r="H319" s="240">
        <v>34</v>
      </c>
      <c r="I319" s="240">
        <v>2.0699999999999999E-4</v>
      </c>
      <c r="J319" s="240"/>
    </row>
    <row r="320" spans="2:10">
      <c r="B320" s="240" t="s">
        <v>51</v>
      </c>
      <c r="C320" s="240" t="s">
        <v>180</v>
      </c>
      <c r="D320" s="240" t="s">
        <v>97</v>
      </c>
      <c r="E320" s="240">
        <v>611</v>
      </c>
      <c r="F320" s="240">
        <v>-1.2</v>
      </c>
      <c r="G320" s="240">
        <v>27.241</v>
      </c>
      <c r="H320" s="240">
        <v>34</v>
      </c>
      <c r="I320" s="240"/>
      <c r="J320" s="240">
        <v>1.5E-5</v>
      </c>
    </row>
    <row r="321" spans="2:10">
      <c r="B321" s="240" t="s">
        <v>51</v>
      </c>
      <c r="C321" s="240" t="s">
        <v>179</v>
      </c>
      <c r="D321" s="240" t="s">
        <v>98</v>
      </c>
      <c r="E321" s="240">
        <v>790</v>
      </c>
      <c r="F321" s="240">
        <v>0</v>
      </c>
      <c r="G321" s="240">
        <v>34.094000000000001</v>
      </c>
      <c r="H321" s="240">
        <v>34</v>
      </c>
      <c r="I321" s="240">
        <v>3.1999999999999999E-5</v>
      </c>
      <c r="J321" s="240"/>
    </row>
    <row r="322" spans="2:10">
      <c r="B322" s="240" t="s">
        <v>51</v>
      </c>
      <c r="C322" s="240" t="s">
        <v>180</v>
      </c>
      <c r="D322" s="240" t="s">
        <v>98</v>
      </c>
      <c r="E322" s="240">
        <v>611</v>
      </c>
      <c r="F322" s="240">
        <v>-1.2</v>
      </c>
      <c r="G322" s="240">
        <v>27.241</v>
      </c>
      <c r="H322" s="240">
        <v>34</v>
      </c>
      <c r="I322" s="240"/>
      <c r="J322" s="240">
        <v>1.8100000000000001E-4</v>
      </c>
    </row>
    <row r="323" spans="2:10">
      <c r="B323" s="240" t="s">
        <v>51</v>
      </c>
      <c r="C323" s="240" t="s">
        <v>179</v>
      </c>
      <c r="D323" s="240" t="s">
        <v>99</v>
      </c>
      <c r="E323" s="240">
        <v>790</v>
      </c>
      <c r="F323" s="240">
        <v>0</v>
      </c>
      <c r="G323" s="240">
        <v>34.094000000000001</v>
      </c>
      <c r="H323" s="240">
        <v>34</v>
      </c>
      <c r="I323" s="240">
        <v>1.8500000000000001E-3</v>
      </c>
      <c r="J323" s="240"/>
    </row>
    <row r="324" spans="2:10">
      <c r="B324" s="240" t="s">
        <v>51</v>
      </c>
      <c r="C324" s="240" t="s">
        <v>180</v>
      </c>
      <c r="D324" s="240" t="s">
        <v>99</v>
      </c>
      <c r="E324" s="240">
        <v>511</v>
      </c>
      <c r="F324" s="240">
        <v>-1.2</v>
      </c>
      <c r="G324" s="240">
        <v>23.1</v>
      </c>
      <c r="H324" s="240">
        <v>34</v>
      </c>
      <c r="I324" s="240"/>
      <c r="J324" s="240">
        <v>3.21E-4</v>
      </c>
    </row>
    <row r="325" spans="2:10">
      <c r="B325" s="240" t="s">
        <v>51</v>
      </c>
      <c r="C325" s="240" t="s">
        <v>179</v>
      </c>
      <c r="D325" s="240" t="s">
        <v>100</v>
      </c>
      <c r="E325" s="240">
        <v>790</v>
      </c>
      <c r="F325" s="240">
        <v>0</v>
      </c>
      <c r="G325" s="240">
        <v>34.094000000000001</v>
      </c>
      <c r="H325" s="240">
        <v>34</v>
      </c>
      <c r="I325" s="240">
        <v>1.8029999999999999E-3</v>
      </c>
      <c r="J325" s="240"/>
    </row>
    <row r="326" spans="2:10">
      <c r="B326" s="240" t="s">
        <v>51</v>
      </c>
      <c r="C326" s="240" t="s">
        <v>180</v>
      </c>
      <c r="D326" s="240" t="s">
        <v>100</v>
      </c>
      <c r="E326" s="240">
        <v>770</v>
      </c>
      <c r="F326" s="240">
        <v>19.2</v>
      </c>
      <c r="G326" s="240">
        <v>33</v>
      </c>
      <c r="H326" s="240">
        <v>34</v>
      </c>
      <c r="I326" s="240"/>
      <c r="J326" s="240">
        <v>5.04E-4</v>
      </c>
    </row>
    <row r="327" spans="2:10">
      <c r="B327" s="240" t="s">
        <v>51</v>
      </c>
      <c r="C327" s="240" t="s">
        <v>179</v>
      </c>
      <c r="D327" s="240" t="s">
        <v>101</v>
      </c>
      <c r="E327" s="240">
        <v>790</v>
      </c>
      <c r="F327" s="240">
        <v>0</v>
      </c>
      <c r="G327" s="240">
        <v>34.094000000000001</v>
      </c>
      <c r="H327" s="240">
        <v>34</v>
      </c>
      <c r="I327" s="240">
        <v>1.926E-3</v>
      </c>
      <c r="J327" s="240"/>
    </row>
    <row r="328" spans="2:10">
      <c r="B328" s="240" t="s">
        <v>51</v>
      </c>
      <c r="C328" s="240" t="s">
        <v>180</v>
      </c>
      <c r="D328" s="240" t="s">
        <v>101</v>
      </c>
      <c r="E328" s="240">
        <v>511</v>
      </c>
      <c r="F328" s="240">
        <v>-1.2</v>
      </c>
      <c r="G328" s="240">
        <v>23.1</v>
      </c>
      <c r="H328" s="240">
        <v>34</v>
      </c>
      <c r="I328" s="240"/>
      <c r="J328" s="240">
        <v>3.7599999999999998E-4</v>
      </c>
    </row>
    <row r="329" spans="2:10">
      <c r="B329" s="240" t="s">
        <v>51</v>
      </c>
      <c r="C329" s="240" t="s">
        <v>179</v>
      </c>
      <c r="D329" s="240" t="s">
        <v>102</v>
      </c>
      <c r="E329" s="240">
        <v>790</v>
      </c>
      <c r="F329" s="240">
        <v>0</v>
      </c>
      <c r="G329" s="240">
        <v>34.094000000000001</v>
      </c>
      <c r="H329" s="240">
        <v>34</v>
      </c>
      <c r="I329" s="240">
        <v>1.727E-3</v>
      </c>
      <c r="J329" s="240"/>
    </row>
    <row r="330" spans="2:10">
      <c r="B330" s="240" t="s">
        <v>51</v>
      </c>
      <c r="C330" s="240" t="s">
        <v>180</v>
      </c>
      <c r="D330" s="240" t="s">
        <v>102</v>
      </c>
      <c r="E330" s="240">
        <v>770</v>
      </c>
      <c r="F330" s="240">
        <v>19.2</v>
      </c>
      <c r="G330" s="240">
        <v>33</v>
      </c>
      <c r="H330" s="240">
        <v>34</v>
      </c>
      <c r="I330" s="240"/>
      <c r="J330" s="240">
        <v>4.6500000000000003E-4</v>
      </c>
    </row>
    <row r="331" spans="2:10">
      <c r="B331" s="240" t="s">
        <v>51</v>
      </c>
      <c r="C331" s="240" t="s">
        <v>179</v>
      </c>
      <c r="D331" s="240" t="s">
        <v>103</v>
      </c>
      <c r="E331" s="240">
        <v>5</v>
      </c>
      <c r="F331" s="240">
        <v>16.009</v>
      </c>
      <c r="G331" s="240">
        <v>-2.1</v>
      </c>
      <c r="H331" s="240">
        <v>34</v>
      </c>
      <c r="I331" s="240">
        <v>2.1099999999999999E-3</v>
      </c>
      <c r="J331" s="240"/>
    </row>
    <row r="332" spans="2:10">
      <c r="B332" s="240" t="s">
        <v>51</v>
      </c>
      <c r="C332" s="240" t="s">
        <v>180</v>
      </c>
      <c r="D332" s="240" t="s">
        <v>103</v>
      </c>
      <c r="E332" s="240">
        <v>770</v>
      </c>
      <c r="F332" s="240">
        <v>19.2</v>
      </c>
      <c r="G332" s="240">
        <v>33</v>
      </c>
      <c r="H332" s="240">
        <v>34</v>
      </c>
      <c r="I332" s="240"/>
      <c r="J332" s="240">
        <v>3.97E-4</v>
      </c>
    </row>
    <row r="333" spans="2:10">
      <c r="B333" s="240" t="s">
        <v>51</v>
      </c>
      <c r="C333" s="240" t="s">
        <v>179</v>
      </c>
      <c r="D333" s="240" t="s">
        <v>104</v>
      </c>
      <c r="E333" s="240">
        <v>5</v>
      </c>
      <c r="F333" s="240">
        <v>16.009</v>
      </c>
      <c r="G333" s="240">
        <v>-2.1</v>
      </c>
      <c r="H333" s="240">
        <v>34</v>
      </c>
      <c r="I333" s="240">
        <v>2.137E-3</v>
      </c>
      <c r="J333" s="240"/>
    </row>
    <row r="334" spans="2:10">
      <c r="B334" s="240" t="s">
        <v>51</v>
      </c>
      <c r="C334" s="240" t="s">
        <v>180</v>
      </c>
      <c r="D334" s="240" t="s">
        <v>104</v>
      </c>
      <c r="E334" s="240">
        <v>611</v>
      </c>
      <c r="F334" s="240">
        <v>-1.2</v>
      </c>
      <c r="G334" s="240">
        <v>27.241</v>
      </c>
      <c r="H334" s="240">
        <v>34</v>
      </c>
      <c r="I334" s="240"/>
      <c r="J334" s="240">
        <v>7.1299999999999998E-4</v>
      </c>
    </row>
    <row r="335" spans="2:10">
      <c r="B335" s="240" t="s">
        <v>51</v>
      </c>
      <c r="C335" s="240" t="s">
        <v>179</v>
      </c>
      <c r="D335" s="240" t="s">
        <v>105</v>
      </c>
      <c r="E335" s="240">
        <v>5</v>
      </c>
      <c r="F335" s="240">
        <v>16.009</v>
      </c>
      <c r="G335" s="240">
        <v>-2.1</v>
      </c>
      <c r="H335" s="240">
        <v>34</v>
      </c>
      <c r="I335" s="240">
        <v>2.019E-3</v>
      </c>
      <c r="J335" s="240"/>
    </row>
    <row r="336" spans="2:10">
      <c r="B336" s="240" t="s">
        <v>51</v>
      </c>
      <c r="C336" s="240" t="s">
        <v>180</v>
      </c>
      <c r="D336" s="240" t="s">
        <v>105</v>
      </c>
      <c r="E336" s="240">
        <v>770</v>
      </c>
      <c r="F336" s="240">
        <v>19.2</v>
      </c>
      <c r="G336" s="240">
        <v>33</v>
      </c>
      <c r="H336" s="240">
        <v>34</v>
      </c>
      <c r="I336" s="240"/>
      <c r="J336" s="240">
        <v>3.57E-4</v>
      </c>
    </row>
    <row r="337" spans="2:10">
      <c r="B337" s="240" t="s">
        <v>51</v>
      </c>
      <c r="C337" s="240" t="s">
        <v>179</v>
      </c>
      <c r="D337" s="240" t="s">
        <v>106</v>
      </c>
      <c r="E337" s="240">
        <v>5</v>
      </c>
      <c r="F337" s="240">
        <v>16.009</v>
      </c>
      <c r="G337" s="240">
        <v>-2.1</v>
      </c>
      <c r="H337" s="240">
        <v>34</v>
      </c>
      <c r="I337" s="240">
        <v>2.2279999999999999E-3</v>
      </c>
      <c r="J337" s="240"/>
    </row>
    <row r="338" spans="2:10">
      <c r="B338" s="240" t="s">
        <v>51</v>
      </c>
      <c r="C338" s="240" t="s">
        <v>180</v>
      </c>
      <c r="D338" s="240" t="s">
        <v>106</v>
      </c>
      <c r="E338" s="240">
        <v>611</v>
      </c>
      <c r="F338" s="240">
        <v>-1.2</v>
      </c>
      <c r="G338" s="240">
        <v>27.241</v>
      </c>
      <c r="H338" s="240">
        <v>34</v>
      </c>
      <c r="I338" s="240"/>
      <c r="J338" s="240">
        <v>7.67E-4</v>
      </c>
    </row>
    <row r="339" spans="2:10">
      <c r="B339" s="240" t="s">
        <v>51</v>
      </c>
      <c r="C339" s="240" t="s">
        <v>179</v>
      </c>
      <c r="D339" s="240" t="s">
        <v>107</v>
      </c>
      <c r="E339" s="240">
        <v>5</v>
      </c>
      <c r="F339" s="240">
        <v>16.009</v>
      </c>
      <c r="G339" s="240">
        <v>-2.1</v>
      </c>
      <c r="H339" s="240">
        <v>34</v>
      </c>
      <c r="I339" s="240">
        <v>1.114E-3</v>
      </c>
      <c r="J339" s="240"/>
    </row>
    <row r="340" spans="2:10">
      <c r="B340" s="240" t="s">
        <v>51</v>
      </c>
      <c r="C340" s="240" t="s">
        <v>180</v>
      </c>
      <c r="D340" s="240" t="s">
        <v>107</v>
      </c>
      <c r="E340" s="240">
        <v>611</v>
      </c>
      <c r="F340" s="240">
        <v>-1.2</v>
      </c>
      <c r="G340" s="240">
        <v>27.241</v>
      </c>
      <c r="H340" s="240">
        <v>34</v>
      </c>
      <c r="I340" s="240"/>
      <c r="J340" s="240">
        <v>2.2800000000000001E-4</v>
      </c>
    </row>
    <row r="341" spans="2:10">
      <c r="B341" s="240" t="s">
        <v>51</v>
      </c>
      <c r="C341" s="240" t="s">
        <v>179</v>
      </c>
      <c r="D341" s="240" t="s">
        <v>108</v>
      </c>
      <c r="E341" s="240">
        <v>790</v>
      </c>
      <c r="F341" s="240">
        <v>0</v>
      </c>
      <c r="G341" s="240">
        <v>34.094000000000001</v>
      </c>
      <c r="H341" s="240">
        <v>34</v>
      </c>
      <c r="I341" s="240">
        <v>1.09E-3</v>
      </c>
      <c r="J341" s="240"/>
    </row>
    <row r="342" spans="2:10">
      <c r="B342" s="240" t="s">
        <v>51</v>
      </c>
      <c r="C342" s="240" t="s">
        <v>180</v>
      </c>
      <c r="D342" s="240" t="s">
        <v>108</v>
      </c>
      <c r="E342" s="240">
        <v>511</v>
      </c>
      <c r="F342" s="240">
        <v>-1.2</v>
      </c>
      <c r="G342" s="240">
        <v>23.1</v>
      </c>
      <c r="H342" s="240">
        <v>34</v>
      </c>
      <c r="I342" s="240"/>
      <c r="J342" s="240">
        <v>4.7800000000000002E-4</v>
      </c>
    </row>
    <row r="343" spans="2:10">
      <c r="B343" s="240" t="s">
        <v>51</v>
      </c>
      <c r="C343" s="240" t="s">
        <v>179</v>
      </c>
      <c r="D343" s="240" t="s">
        <v>109</v>
      </c>
      <c r="E343" s="240">
        <v>5</v>
      </c>
      <c r="F343" s="240">
        <v>16.009</v>
      </c>
      <c r="G343" s="240">
        <v>-2.1</v>
      </c>
      <c r="H343" s="240">
        <v>34</v>
      </c>
      <c r="I343" s="240">
        <v>1.2049999999999999E-3</v>
      </c>
      <c r="J343" s="240"/>
    </row>
    <row r="344" spans="2:10">
      <c r="B344" s="240" t="s">
        <v>51</v>
      </c>
      <c r="C344" s="240" t="s">
        <v>180</v>
      </c>
      <c r="D344" s="240" t="s">
        <v>109</v>
      </c>
      <c r="E344" s="240">
        <v>611</v>
      </c>
      <c r="F344" s="240">
        <v>-1.2</v>
      </c>
      <c r="G344" s="240">
        <v>27.241</v>
      </c>
      <c r="H344" s="240">
        <v>34</v>
      </c>
      <c r="I344" s="240"/>
      <c r="J344" s="240">
        <v>2.8299999999999999E-4</v>
      </c>
    </row>
    <row r="345" spans="2:10">
      <c r="B345" s="240" t="s">
        <v>51</v>
      </c>
      <c r="C345" s="240" t="s">
        <v>179</v>
      </c>
      <c r="D345" s="240" t="s">
        <v>110</v>
      </c>
      <c r="E345" s="240">
        <v>790</v>
      </c>
      <c r="F345" s="240">
        <v>0</v>
      </c>
      <c r="G345" s="240">
        <v>34.094000000000001</v>
      </c>
      <c r="H345" s="240">
        <v>34</v>
      </c>
      <c r="I345" s="240">
        <v>1.1659999999999999E-3</v>
      </c>
      <c r="J345" s="240"/>
    </row>
    <row r="346" spans="2:10">
      <c r="B346" s="240" t="s">
        <v>51</v>
      </c>
      <c r="C346" s="240" t="s">
        <v>180</v>
      </c>
      <c r="D346" s="240" t="s">
        <v>110</v>
      </c>
      <c r="E346" s="240">
        <v>511</v>
      </c>
      <c r="F346" s="240">
        <v>-1.2</v>
      </c>
      <c r="G346" s="240">
        <v>23.1</v>
      </c>
      <c r="H346" s="240">
        <v>34</v>
      </c>
      <c r="I346" s="240"/>
      <c r="J346" s="240">
        <v>5.3300000000000005E-4</v>
      </c>
    </row>
    <row r="347" spans="2:10">
      <c r="B347" s="240" t="s">
        <v>51</v>
      </c>
      <c r="C347" s="240" t="s">
        <v>179</v>
      </c>
      <c r="D347" s="240" t="s">
        <v>111</v>
      </c>
      <c r="E347" s="240">
        <v>5</v>
      </c>
      <c r="F347" s="240">
        <v>16.009</v>
      </c>
      <c r="G347" s="240">
        <v>-2.1</v>
      </c>
      <c r="H347" s="240">
        <v>34</v>
      </c>
      <c r="I347" s="240">
        <v>1.66E-3</v>
      </c>
      <c r="J347" s="240"/>
    </row>
    <row r="348" spans="2:10">
      <c r="B348" s="240" t="s">
        <v>51</v>
      </c>
      <c r="C348" s="240" t="s">
        <v>180</v>
      </c>
      <c r="D348" s="240" t="s">
        <v>111</v>
      </c>
      <c r="E348" s="240">
        <v>611</v>
      </c>
      <c r="F348" s="240">
        <v>-1.2</v>
      </c>
      <c r="G348" s="240">
        <v>27.241</v>
      </c>
      <c r="H348" s="240">
        <v>34</v>
      </c>
      <c r="I348" s="240"/>
      <c r="J348" s="240">
        <v>5.5599999999999996E-4</v>
      </c>
    </row>
    <row r="349" spans="2:10">
      <c r="B349" s="240" t="s">
        <v>51</v>
      </c>
      <c r="C349" s="240" t="s">
        <v>179</v>
      </c>
      <c r="D349" s="240" t="s">
        <v>112</v>
      </c>
      <c r="E349" s="240">
        <v>5</v>
      </c>
      <c r="F349" s="240">
        <v>16.009</v>
      </c>
      <c r="G349" s="240">
        <v>-2.1</v>
      </c>
      <c r="H349" s="240">
        <v>34</v>
      </c>
      <c r="I349" s="240">
        <v>1.632E-3</v>
      </c>
      <c r="J349" s="240"/>
    </row>
    <row r="350" spans="2:10">
      <c r="B350" s="240" t="s">
        <v>51</v>
      </c>
      <c r="C350" s="240" t="s">
        <v>180</v>
      </c>
      <c r="D350" s="240" t="s">
        <v>112</v>
      </c>
      <c r="E350" s="240">
        <v>770</v>
      </c>
      <c r="F350" s="240">
        <v>19.2</v>
      </c>
      <c r="G350" s="240">
        <v>33</v>
      </c>
      <c r="H350" s="240">
        <v>34</v>
      </c>
      <c r="I350" s="240"/>
      <c r="J350" s="240">
        <v>7.1199999999999996E-4</v>
      </c>
    </row>
    <row r="351" spans="2:10">
      <c r="B351" s="240" t="s">
        <v>51</v>
      </c>
      <c r="C351" s="240" t="s">
        <v>179</v>
      </c>
      <c r="D351" s="240" t="s">
        <v>113</v>
      </c>
      <c r="E351" s="240">
        <v>5</v>
      </c>
      <c r="F351" s="240">
        <v>16.009</v>
      </c>
      <c r="G351" s="240">
        <v>-2.1</v>
      </c>
      <c r="H351" s="240">
        <v>34</v>
      </c>
      <c r="I351" s="240">
        <v>1.75E-3</v>
      </c>
      <c r="J351" s="240"/>
    </row>
    <row r="352" spans="2:10">
      <c r="B352" s="240" t="s">
        <v>51</v>
      </c>
      <c r="C352" s="240" t="s">
        <v>180</v>
      </c>
      <c r="D352" s="240" t="s">
        <v>113</v>
      </c>
      <c r="E352" s="240">
        <v>611</v>
      </c>
      <c r="F352" s="240">
        <v>-1.2</v>
      </c>
      <c r="G352" s="240">
        <v>27.241</v>
      </c>
      <c r="H352" s="240">
        <v>34</v>
      </c>
      <c r="I352" s="240"/>
      <c r="J352" s="240">
        <v>6.0999999999999997E-4</v>
      </c>
    </row>
    <row r="353" spans="2:10">
      <c r="B353" s="240" t="s">
        <v>51</v>
      </c>
      <c r="C353" s="240" t="s">
        <v>179</v>
      </c>
      <c r="D353" s="240" t="s">
        <v>114</v>
      </c>
      <c r="E353" s="240">
        <v>5</v>
      </c>
      <c r="F353" s="240">
        <v>16.009</v>
      </c>
      <c r="G353" s="240">
        <v>-2.1</v>
      </c>
      <c r="H353" s="240">
        <v>34</v>
      </c>
      <c r="I353" s="240">
        <v>1.542E-3</v>
      </c>
      <c r="J353" s="240"/>
    </row>
    <row r="354" spans="2:10">
      <c r="B354" s="240" t="s">
        <v>51</v>
      </c>
      <c r="C354" s="240" t="s">
        <v>180</v>
      </c>
      <c r="D354" s="240" t="s">
        <v>114</v>
      </c>
      <c r="E354" s="240">
        <v>770</v>
      </c>
      <c r="F354" s="240">
        <v>19.2</v>
      </c>
      <c r="G354" s="240">
        <v>33</v>
      </c>
      <c r="H354" s="240">
        <v>34</v>
      </c>
      <c r="I354" s="240"/>
      <c r="J354" s="240">
        <v>6.7299999999999999E-4</v>
      </c>
    </row>
    <row r="355" spans="2:10">
      <c r="B355" s="240" t="s">
        <v>51</v>
      </c>
      <c r="C355" s="240" t="s">
        <v>179</v>
      </c>
      <c r="D355" s="240" t="s">
        <v>115</v>
      </c>
      <c r="E355" s="240">
        <v>790</v>
      </c>
      <c r="F355" s="240">
        <v>0</v>
      </c>
      <c r="G355" s="240">
        <v>34.094000000000001</v>
      </c>
      <c r="H355" s="240">
        <v>34</v>
      </c>
      <c r="I355" s="240">
        <v>8.7699999999999996E-4</v>
      </c>
      <c r="J355" s="240"/>
    </row>
    <row r="356" spans="2:10">
      <c r="B356" s="240" t="s">
        <v>51</v>
      </c>
      <c r="C356" s="240" t="s">
        <v>180</v>
      </c>
      <c r="D356" s="240" t="s">
        <v>115</v>
      </c>
      <c r="E356" s="240">
        <v>611</v>
      </c>
      <c r="F356" s="240">
        <v>-1.2</v>
      </c>
      <c r="G356" s="240">
        <v>27.241</v>
      </c>
      <c r="H356" s="240">
        <v>34</v>
      </c>
      <c r="I356" s="240"/>
      <c r="J356" s="240">
        <v>1.2979999999999999E-3</v>
      </c>
    </row>
    <row r="357" spans="2:10">
      <c r="B357" s="240" t="s">
        <v>51</v>
      </c>
      <c r="C357" s="240" t="s">
        <v>179</v>
      </c>
      <c r="D357" s="240" t="s">
        <v>116</v>
      </c>
      <c r="E357" s="240">
        <v>5</v>
      </c>
      <c r="F357" s="240">
        <v>16.009</v>
      </c>
      <c r="G357" s="240">
        <v>-2.1</v>
      </c>
      <c r="H357" s="240">
        <v>34</v>
      </c>
      <c r="I357" s="240">
        <v>1.75E-4</v>
      </c>
      <c r="J357" s="240"/>
    </row>
    <row r="358" spans="2:10">
      <c r="B358" s="240" t="s">
        <v>51</v>
      </c>
      <c r="C358" s="240" t="s">
        <v>180</v>
      </c>
      <c r="D358" s="240" t="s">
        <v>116</v>
      </c>
      <c r="E358" s="240">
        <v>611</v>
      </c>
      <c r="F358" s="240">
        <v>-1.2</v>
      </c>
      <c r="G358" s="240">
        <v>27.241</v>
      </c>
      <c r="H358" s="240">
        <v>34</v>
      </c>
      <c r="I358" s="240"/>
      <c r="J358" s="240">
        <v>1.2620000000000001E-3</v>
      </c>
    </row>
    <row r="359" spans="2:10">
      <c r="B359" s="240" t="s">
        <v>51</v>
      </c>
      <c r="C359" s="240" t="s">
        <v>179</v>
      </c>
      <c r="D359" s="240" t="s">
        <v>117</v>
      </c>
      <c r="E359" s="240">
        <v>790</v>
      </c>
      <c r="F359" s="240">
        <v>0</v>
      </c>
      <c r="G359" s="240">
        <v>34.094000000000001</v>
      </c>
      <c r="H359" s="240">
        <v>34</v>
      </c>
      <c r="I359" s="240">
        <v>7.3999999999999999E-4</v>
      </c>
      <c r="J359" s="240"/>
    </row>
    <row r="360" spans="2:10">
      <c r="B360" s="240" t="s">
        <v>51</v>
      </c>
      <c r="C360" s="240" t="s">
        <v>180</v>
      </c>
      <c r="D360" s="240" t="s">
        <v>117</v>
      </c>
      <c r="E360" s="240">
        <v>611</v>
      </c>
      <c r="F360" s="240">
        <v>-1.2</v>
      </c>
      <c r="G360" s="240">
        <v>27.241</v>
      </c>
      <c r="H360" s="240">
        <v>34</v>
      </c>
      <c r="I360" s="240"/>
      <c r="J360" s="240">
        <v>1.1999999999999999E-3</v>
      </c>
    </row>
    <row r="361" spans="2:10">
      <c r="B361" s="240" t="s">
        <v>51</v>
      </c>
      <c r="C361" s="240" t="s">
        <v>179</v>
      </c>
      <c r="D361" s="240" t="s">
        <v>118</v>
      </c>
      <c r="E361" s="240">
        <v>5</v>
      </c>
      <c r="F361" s="240">
        <v>16.009</v>
      </c>
      <c r="G361" s="240">
        <v>-2.1</v>
      </c>
      <c r="H361" s="240">
        <v>34</v>
      </c>
      <c r="I361" s="240">
        <v>3.39E-4</v>
      </c>
      <c r="J361" s="240"/>
    </row>
    <row r="362" spans="2:10">
      <c r="B362" s="240" t="s">
        <v>51</v>
      </c>
      <c r="C362" s="240" t="s">
        <v>180</v>
      </c>
      <c r="D362" s="240" t="s">
        <v>118</v>
      </c>
      <c r="E362" s="240">
        <v>611</v>
      </c>
      <c r="F362" s="240">
        <v>-1.2</v>
      </c>
      <c r="G362" s="240">
        <v>27.241</v>
      </c>
      <c r="H362" s="240">
        <v>34</v>
      </c>
      <c r="I362" s="240"/>
      <c r="J362" s="240">
        <v>1.3600000000000001E-3</v>
      </c>
    </row>
    <row r="363" spans="2:10">
      <c r="B363" s="240" t="s">
        <v>51</v>
      </c>
      <c r="C363" s="240" t="s">
        <v>179</v>
      </c>
      <c r="D363" s="240" t="s">
        <v>119</v>
      </c>
      <c r="E363" s="240">
        <v>790</v>
      </c>
      <c r="F363" s="240">
        <v>0</v>
      </c>
      <c r="G363" s="240">
        <v>34.094000000000001</v>
      </c>
      <c r="H363" s="240">
        <v>34</v>
      </c>
      <c r="I363" s="240">
        <v>1.129E-3</v>
      </c>
      <c r="J363" s="240"/>
    </row>
    <row r="364" spans="2:10">
      <c r="B364" s="240" t="s">
        <v>51</v>
      </c>
      <c r="C364" s="240" t="s">
        <v>180</v>
      </c>
      <c r="D364" s="240" t="s">
        <v>119</v>
      </c>
      <c r="E364" s="240">
        <v>611</v>
      </c>
      <c r="F364" s="240">
        <v>-1.2</v>
      </c>
      <c r="G364" s="240">
        <v>27.241</v>
      </c>
      <c r="H364" s="240">
        <v>34</v>
      </c>
      <c r="I364" s="240"/>
      <c r="J364" s="240">
        <v>1.48E-3</v>
      </c>
    </row>
    <row r="365" spans="2:10">
      <c r="B365" s="240" t="s">
        <v>51</v>
      </c>
      <c r="C365" s="240" t="s">
        <v>179</v>
      </c>
      <c r="D365" s="240" t="s">
        <v>120</v>
      </c>
      <c r="E365" s="240">
        <v>5</v>
      </c>
      <c r="F365" s="240">
        <v>16.009</v>
      </c>
      <c r="G365" s="240">
        <v>-2.1</v>
      </c>
      <c r="H365" s="240">
        <v>34</v>
      </c>
      <c r="I365" s="240">
        <v>4.7899999999999999E-4</v>
      </c>
      <c r="J365" s="240"/>
    </row>
    <row r="366" spans="2:10">
      <c r="B366" s="240" t="s">
        <v>51</v>
      </c>
      <c r="C366" s="240" t="s">
        <v>180</v>
      </c>
      <c r="D366" s="240" t="s">
        <v>120</v>
      </c>
      <c r="E366" s="240">
        <v>611</v>
      </c>
      <c r="F366" s="240">
        <v>-1.2</v>
      </c>
      <c r="G366" s="240">
        <v>27.241</v>
      </c>
      <c r="H366" s="240">
        <v>34</v>
      </c>
      <c r="I366" s="240"/>
      <c r="J366" s="240">
        <v>1.444E-3</v>
      </c>
    </row>
    <row r="367" spans="2:10">
      <c r="B367" s="240" t="s">
        <v>51</v>
      </c>
      <c r="C367" s="240" t="s">
        <v>179</v>
      </c>
      <c r="D367" s="240" t="s">
        <v>121</v>
      </c>
      <c r="E367" s="240">
        <v>790</v>
      </c>
      <c r="F367" s="240">
        <v>0</v>
      </c>
      <c r="G367" s="240">
        <v>34.094000000000001</v>
      </c>
      <c r="H367" s="240">
        <v>34</v>
      </c>
      <c r="I367" s="240">
        <v>9.9299999999999996E-4</v>
      </c>
      <c r="J367" s="240"/>
    </row>
    <row r="368" spans="2:10">
      <c r="B368" s="240" t="s">
        <v>51</v>
      </c>
      <c r="C368" s="240" t="s">
        <v>180</v>
      </c>
      <c r="D368" s="240" t="s">
        <v>121</v>
      </c>
      <c r="E368" s="240">
        <v>611</v>
      </c>
      <c r="F368" s="240">
        <v>-1.2</v>
      </c>
      <c r="G368" s="240">
        <v>27.241</v>
      </c>
      <c r="H368" s="240">
        <v>34</v>
      </c>
      <c r="I368" s="240"/>
      <c r="J368" s="240">
        <v>1.382E-3</v>
      </c>
    </row>
    <row r="369" spans="2:10">
      <c r="B369" s="240" t="s">
        <v>51</v>
      </c>
      <c r="C369" s="240" t="s">
        <v>179</v>
      </c>
      <c r="D369" s="240" t="s">
        <v>122</v>
      </c>
      <c r="E369" s="240">
        <v>5</v>
      </c>
      <c r="F369" s="240">
        <v>16.009</v>
      </c>
      <c r="G369" s="240">
        <v>-2.1</v>
      </c>
      <c r="H369" s="240">
        <v>34</v>
      </c>
      <c r="I369" s="240">
        <v>6.4199999999999999E-4</v>
      </c>
      <c r="J369" s="240"/>
    </row>
    <row r="370" spans="2:10">
      <c r="B370" s="240" t="s">
        <v>51</v>
      </c>
      <c r="C370" s="240" t="s">
        <v>180</v>
      </c>
      <c r="D370" s="240" t="s">
        <v>122</v>
      </c>
      <c r="E370" s="240">
        <v>611</v>
      </c>
      <c r="F370" s="240">
        <v>-1.2</v>
      </c>
      <c r="G370" s="240">
        <v>27.241</v>
      </c>
      <c r="H370" s="240">
        <v>34</v>
      </c>
      <c r="I370" s="240"/>
      <c r="J370" s="240">
        <v>1.542E-3</v>
      </c>
    </row>
    <row r="371" spans="2:10">
      <c r="B371" s="240" t="s">
        <v>51</v>
      </c>
      <c r="C371" s="240" t="s">
        <v>179</v>
      </c>
      <c r="D371" s="240" t="s">
        <v>123</v>
      </c>
      <c r="E371" s="240">
        <v>790</v>
      </c>
      <c r="F371" s="240">
        <v>0</v>
      </c>
      <c r="G371" s="240">
        <v>34.094000000000001</v>
      </c>
      <c r="H371" s="240">
        <v>34</v>
      </c>
      <c r="I371" s="240">
        <v>6.5600000000000001E-4</v>
      </c>
      <c r="J371" s="240"/>
    </row>
    <row r="372" spans="2:10">
      <c r="B372" s="240" t="s">
        <v>51</v>
      </c>
      <c r="C372" s="240" t="s">
        <v>180</v>
      </c>
      <c r="D372" s="240" t="s">
        <v>123</v>
      </c>
      <c r="E372" s="240">
        <v>770</v>
      </c>
      <c r="F372" s="240">
        <v>19.2</v>
      </c>
      <c r="G372" s="240">
        <v>33</v>
      </c>
      <c r="H372" s="240">
        <v>34</v>
      </c>
      <c r="I372" s="240"/>
      <c r="J372" s="240">
        <v>1.42E-3</v>
      </c>
    </row>
    <row r="373" spans="2:10">
      <c r="B373" s="240" t="s">
        <v>51</v>
      </c>
      <c r="C373" s="240" t="s">
        <v>179</v>
      </c>
      <c r="D373" s="240" t="s">
        <v>124</v>
      </c>
      <c r="E373" s="240">
        <v>790</v>
      </c>
      <c r="F373" s="240">
        <v>0</v>
      </c>
      <c r="G373" s="240">
        <v>34.094000000000001</v>
      </c>
      <c r="H373" s="240">
        <v>34</v>
      </c>
      <c r="I373" s="240">
        <v>1.17E-4</v>
      </c>
      <c r="J373" s="240"/>
    </row>
    <row r="374" spans="2:10">
      <c r="B374" s="240" t="s">
        <v>51</v>
      </c>
      <c r="C374" s="240" t="s">
        <v>180</v>
      </c>
      <c r="D374" s="240" t="s">
        <v>124</v>
      </c>
      <c r="E374" s="240">
        <v>611</v>
      </c>
      <c r="F374" s="240">
        <v>-1.2</v>
      </c>
      <c r="G374" s="240">
        <v>27.241</v>
      </c>
      <c r="H374" s="240">
        <v>34</v>
      </c>
      <c r="I374" s="240"/>
      <c r="J374" s="240">
        <v>1.4549999999999999E-3</v>
      </c>
    </row>
    <row r="375" spans="2:10">
      <c r="B375" s="240" t="s">
        <v>51</v>
      </c>
      <c r="C375" s="240" t="s">
        <v>179</v>
      </c>
      <c r="D375" s="240" t="s">
        <v>125</v>
      </c>
      <c r="E375" s="240">
        <v>5</v>
      </c>
      <c r="F375" s="240">
        <v>16.009</v>
      </c>
      <c r="G375" s="240">
        <v>-2.1</v>
      </c>
      <c r="H375" s="240">
        <v>34</v>
      </c>
      <c r="I375" s="240">
        <v>8.1700000000000002E-4</v>
      </c>
      <c r="J375" s="240"/>
    </row>
    <row r="376" spans="2:10">
      <c r="B376" s="240" t="s">
        <v>51</v>
      </c>
      <c r="C376" s="240" t="s">
        <v>180</v>
      </c>
      <c r="D376" s="240" t="s">
        <v>125</v>
      </c>
      <c r="E376" s="240">
        <v>611</v>
      </c>
      <c r="F376" s="240">
        <v>-1.2</v>
      </c>
      <c r="G376" s="240">
        <v>27.241</v>
      </c>
      <c r="H376" s="240">
        <v>34</v>
      </c>
      <c r="I376" s="240"/>
      <c r="J376" s="240">
        <v>1.5169999999999999E-3</v>
      </c>
    </row>
    <row r="377" spans="2:10">
      <c r="B377" s="240" t="s">
        <v>51</v>
      </c>
      <c r="C377" s="240" t="s">
        <v>179</v>
      </c>
      <c r="D377" s="240" t="s">
        <v>126</v>
      </c>
      <c r="E377" s="240">
        <v>5</v>
      </c>
      <c r="F377" s="240">
        <v>16.009</v>
      </c>
      <c r="G377" s="240">
        <v>-2.1</v>
      </c>
      <c r="H377" s="240">
        <v>34</v>
      </c>
      <c r="I377" s="240">
        <v>1.9000000000000001E-4</v>
      </c>
      <c r="J377" s="240"/>
    </row>
    <row r="378" spans="2:10">
      <c r="B378" s="240" t="s">
        <v>51</v>
      </c>
      <c r="C378" s="240" t="s">
        <v>180</v>
      </c>
      <c r="D378" s="240" t="s">
        <v>126</v>
      </c>
      <c r="E378" s="240">
        <v>770</v>
      </c>
      <c r="F378" s="240">
        <v>19.2</v>
      </c>
      <c r="G378" s="240">
        <v>33</v>
      </c>
      <c r="H378" s="240">
        <v>34</v>
      </c>
      <c r="I378" s="240"/>
      <c r="J378" s="240">
        <v>1.475E-3</v>
      </c>
    </row>
    <row r="379" spans="2:10">
      <c r="B379" s="240" t="s">
        <v>51</v>
      </c>
      <c r="C379" s="240" t="s">
        <v>179</v>
      </c>
      <c r="D379" s="240" t="s">
        <v>127</v>
      </c>
      <c r="E379" s="240">
        <v>5</v>
      </c>
      <c r="F379" s="240">
        <v>16.009</v>
      </c>
      <c r="G379" s="240">
        <v>-2.1</v>
      </c>
      <c r="H379" s="240">
        <v>34</v>
      </c>
      <c r="I379" s="240">
        <v>9.5699999999999995E-4</v>
      </c>
      <c r="J379" s="240"/>
    </row>
    <row r="380" spans="2:10">
      <c r="B380" s="240" t="s">
        <v>51</v>
      </c>
      <c r="C380" s="240" t="s">
        <v>180</v>
      </c>
      <c r="D380" s="240" t="s">
        <v>127</v>
      </c>
      <c r="E380" s="240">
        <v>611</v>
      </c>
      <c r="F380" s="240">
        <v>-1.2</v>
      </c>
      <c r="G380" s="240">
        <v>27.241</v>
      </c>
      <c r="H380" s="240">
        <v>34</v>
      </c>
      <c r="I380" s="240"/>
      <c r="J380" s="240">
        <v>1.6000000000000001E-3</v>
      </c>
    </row>
    <row r="381" spans="2:10">
      <c r="B381" s="240" t="s">
        <v>51</v>
      </c>
      <c r="C381" s="240" t="s">
        <v>179</v>
      </c>
      <c r="D381" s="240" t="s">
        <v>128</v>
      </c>
      <c r="E381" s="240">
        <v>790</v>
      </c>
      <c r="F381" s="240">
        <v>0</v>
      </c>
      <c r="G381" s="240">
        <v>34.094000000000001</v>
      </c>
      <c r="H381" s="240">
        <v>34</v>
      </c>
      <c r="I381" s="240">
        <v>3.6999999999999999E-4</v>
      </c>
      <c r="J381" s="240"/>
    </row>
    <row r="382" spans="2:10">
      <c r="B382" s="240" t="s">
        <v>51</v>
      </c>
      <c r="C382" s="240" t="s">
        <v>180</v>
      </c>
      <c r="D382" s="240" t="s">
        <v>128</v>
      </c>
      <c r="E382" s="240">
        <v>611</v>
      </c>
      <c r="F382" s="240">
        <v>-1.2</v>
      </c>
      <c r="G382" s="240">
        <v>27.241</v>
      </c>
      <c r="H382" s="240">
        <v>34</v>
      </c>
      <c r="I382" s="240"/>
      <c r="J382" s="240">
        <v>1.637E-3</v>
      </c>
    </row>
    <row r="383" spans="2:10">
      <c r="B383" s="240" t="s">
        <v>51</v>
      </c>
      <c r="C383" s="240" t="s">
        <v>179</v>
      </c>
      <c r="D383" s="240" t="s">
        <v>129</v>
      </c>
      <c r="E383" s="240">
        <v>5</v>
      </c>
      <c r="F383" s="240">
        <v>16.009</v>
      </c>
      <c r="G383" s="240">
        <v>-2.1</v>
      </c>
      <c r="H383" s="240">
        <v>34</v>
      </c>
      <c r="I383" s="240">
        <v>1.1199999999999999E-3</v>
      </c>
      <c r="J383" s="240"/>
    </row>
    <row r="384" spans="2:10">
      <c r="B384" s="240" t="s">
        <v>51</v>
      </c>
      <c r="C384" s="240" t="s">
        <v>180</v>
      </c>
      <c r="D384" s="240" t="s">
        <v>129</v>
      </c>
      <c r="E384" s="240">
        <v>611</v>
      </c>
      <c r="F384" s="240">
        <v>-1.2</v>
      </c>
      <c r="G384" s="240">
        <v>27.241</v>
      </c>
      <c r="H384" s="240">
        <v>34</v>
      </c>
      <c r="I384" s="240"/>
      <c r="J384" s="240">
        <v>1.699E-3</v>
      </c>
    </row>
    <row r="385" spans="2:10">
      <c r="B385" s="240" t="s">
        <v>51</v>
      </c>
      <c r="C385" s="240" t="s">
        <v>179</v>
      </c>
      <c r="D385" s="240" t="s">
        <v>130</v>
      </c>
      <c r="E385" s="240">
        <v>790</v>
      </c>
      <c r="F385" s="240">
        <v>0</v>
      </c>
      <c r="G385" s="240">
        <v>34.094000000000001</v>
      </c>
      <c r="H385" s="240">
        <v>34</v>
      </c>
      <c r="I385" s="240">
        <v>2.33E-4</v>
      </c>
      <c r="J385" s="240"/>
    </row>
    <row r="386" spans="2:10">
      <c r="B386" s="240" t="s">
        <v>51</v>
      </c>
      <c r="C386" s="240" t="s">
        <v>180</v>
      </c>
      <c r="D386" s="240" t="s">
        <v>130</v>
      </c>
      <c r="E386" s="240">
        <v>611</v>
      </c>
      <c r="F386" s="240">
        <v>-1.2</v>
      </c>
      <c r="G386" s="240">
        <v>27.241</v>
      </c>
      <c r="H386" s="240">
        <v>34</v>
      </c>
      <c r="I386" s="240"/>
      <c r="J386" s="240">
        <v>1.539E-3</v>
      </c>
    </row>
    <row r="387" spans="2:10">
      <c r="B387" s="240" t="s">
        <v>51</v>
      </c>
      <c r="C387" s="240" t="s">
        <v>179</v>
      </c>
      <c r="D387" s="240" t="s">
        <v>131</v>
      </c>
      <c r="E387" s="240">
        <v>790</v>
      </c>
      <c r="F387" s="240">
        <v>0</v>
      </c>
      <c r="G387" s="240">
        <v>34.094000000000001</v>
      </c>
      <c r="H387" s="240">
        <v>34</v>
      </c>
      <c r="I387" s="240">
        <v>1.6919999999999999E-3</v>
      </c>
      <c r="J387" s="240"/>
    </row>
    <row r="388" spans="2:10">
      <c r="B388" s="240" t="s">
        <v>51</v>
      </c>
      <c r="C388" s="240" t="s">
        <v>180</v>
      </c>
      <c r="D388" s="240" t="s">
        <v>131</v>
      </c>
      <c r="E388" s="240">
        <v>511</v>
      </c>
      <c r="F388" s="240">
        <v>-1.2</v>
      </c>
      <c r="G388" s="240">
        <v>23.1</v>
      </c>
      <c r="H388" s="240">
        <v>34</v>
      </c>
      <c r="I388" s="240"/>
      <c r="J388" s="240">
        <v>3.3599999999999998E-4</v>
      </c>
    </row>
    <row r="389" spans="2:10">
      <c r="B389" s="240" t="s">
        <v>51</v>
      </c>
      <c r="C389" s="240" t="s">
        <v>179</v>
      </c>
      <c r="D389" s="240" t="s">
        <v>132</v>
      </c>
      <c r="E389" s="240">
        <v>790</v>
      </c>
      <c r="F389" s="240">
        <v>0</v>
      </c>
      <c r="G389" s="240">
        <v>34.094000000000001</v>
      </c>
      <c r="H389" s="240">
        <v>34</v>
      </c>
      <c r="I389" s="240">
        <v>1.645E-3</v>
      </c>
      <c r="J389" s="240"/>
    </row>
    <row r="390" spans="2:10">
      <c r="B390" s="240" t="s">
        <v>51</v>
      </c>
      <c r="C390" s="240" t="s">
        <v>180</v>
      </c>
      <c r="D390" s="240" t="s">
        <v>132</v>
      </c>
      <c r="E390" s="240">
        <v>770</v>
      </c>
      <c r="F390" s="240">
        <v>19.2</v>
      </c>
      <c r="G390" s="240">
        <v>33</v>
      </c>
      <c r="H390" s="240">
        <v>34</v>
      </c>
      <c r="I390" s="240"/>
      <c r="J390" s="240">
        <v>5.1800000000000001E-4</v>
      </c>
    </row>
    <row r="391" spans="2:10">
      <c r="B391" s="240" t="s">
        <v>51</v>
      </c>
      <c r="C391" s="240" t="s">
        <v>179</v>
      </c>
      <c r="D391" s="240" t="s">
        <v>133</v>
      </c>
      <c r="E391" s="240">
        <v>790</v>
      </c>
      <c r="F391" s="240">
        <v>0</v>
      </c>
      <c r="G391" s="240">
        <v>34.094000000000001</v>
      </c>
      <c r="H391" s="240">
        <v>34</v>
      </c>
      <c r="I391" s="240">
        <v>1.768E-3</v>
      </c>
      <c r="J391" s="240"/>
    </row>
    <row r="392" spans="2:10">
      <c r="B392" s="240" t="s">
        <v>51</v>
      </c>
      <c r="C392" s="240" t="s">
        <v>180</v>
      </c>
      <c r="D392" s="240" t="s">
        <v>133</v>
      </c>
      <c r="E392" s="240">
        <v>511</v>
      </c>
      <c r="F392" s="240">
        <v>-1.2</v>
      </c>
      <c r="G392" s="240">
        <v>23.1</v>
      </c>
      <c r="H392" s="240">
        <v>34</v>
      </c>
      <c r="I392" s="240"/>
      <c r="J392" s="240">
        <v>3.8999999999999999E-4</v>
      </c>
    </row>
    <row r="393" spans="2:10">
      <c r="B393" s="240" t="s">
        <v>51</v>
      </c>
      <c r="C393" s="240" t="s">
        <v>179</v>
      </c>
      <c r="D393" s="240" t="s">
        <v>134</v>
      </c>
      <c r="E393" s="240">
        <v>790</v>
      </c>
      <c r="F393" s="240">
        <v>0</v>
      </c>
      <c r="G393" s="240">
        <v>34.094000000000001</v>
      </c>
      <c r="H393" s="240">
        <v>34</v>
      </c>
      <c r="I393" s="240">
        <v>1.57E-3</v>
      </c>
      <c r="J393" s="240"/>
    </row>
    <row r="394" spans="2:10">
      <c r="B394" s="240" t="s">
        <v>51</v>
      </c>
      <c r="C394" s="240" t="s">
        <v>180</v>
      </c>
      <c r="D394" s="240" t="s">
        <v>134</v>
      </c>
      <c r="E394" s="240">
        <v>770</v>
      </c>
      <c r="F394" s="240">
        <v>19.2</v>
      </c>
      <c r="G394" s="240">
        <v>33</v>
      </c>
      <c r="H394" s="240">
        <v>34</v>
      </c>
      <c r="I394" s="240"/>
      <c r="J394" s="240">
        <v>4.7800000000000002E-4</v>
      </c>
    </row>
    <row r="395" spans="2:10">
      <c r="B395" s="240" t="s">
        <v>51</v>
      </c>
      <c r="C395" s="240" t="s">
        <v>179</v>
      </c>
      <c r="D395" s="240" t="s">
        <v>135</v>
      </c>
      <c r="E395" s="240">
        <v>5</v>
      </c>
      <c r="F395" s="240">
        <v>16.009</v>
      </c>
      <c r="G395" s="240">
        <v>-2.1</v>
      </c>
      <c r="H395" s="240">
        <v>34</v>
      </c>
      <c r="I395" s="240">
        <v>1.903E-3</v>
      </c>
      <c r="J395" s="240"/>
    </row>
    <row r="396" spans="2:10">
      <c r="B396" s="240" t="s">
        <v>51</v>
      </c>
      <c r="C396" s="240" t="s">
        <v>180</v>
      </c>
      <c r="D396" s="240" t="s">
        <v>135</v>
      </c>
      <c r="E396" s="240">
        <v>770</v>
      </c>
      <c r="F396" s="240">
        <v>19.2</v>
      </c>
      <c r="G396" s="240">
        <v>33</v>
      </c>
      <c r="H396" s="240">
        <v>34</v>
      </c>
      <c r="I396" s="240"/>
      <c r="J396" s="240">
        <v>3.8299999999999999E-4</v>
      </c>
    </row>
    <row r="397" spans="2:10">
      <c r="B397" s="240" t="s">
        <v>51</v>
      </c>
      <c r="C397" s="240" t="s">
        <v>179</v>
      </c>
      <c r="D397" s="240" t="s">
        <v>136</v>
      </c>
      <c r="E397" s="240">
        <v>5</v>
      </c>
      <c r="F397" s="240">
        <v>16.009</v>
      </c>
      <c r="G397" s="240">
        <v>-2.1</v>
      </c>
      <c r="H397" s="240">
        <v>34</v>
      </c>
      <c r="I397" s="240">
        <v>1.9300000000000001E-3</v>
      </c>
      <c r="J397" s="240"/>
    </row>
    <row r="398" spans="2:10">
      <c r="B398" s="240" t="s">
        <v>51</v>
      </c>
      <c r="C398" s="240" t="s">
        <v>180</v>
      </c>
      <c r="D398" s="240" t="s">
        <v>136</v>
      </c>
      <c r="E398" s="240">
        <v>611</v>
      </c>
      <c r="F398" s="240">
        <v>-1.2</v>
      </c>
      <c r="G398" s="240">
        <v>27.241</v>
      </c>
      <c r="H398" s="240">
        <v>34</v>
      </c>
      <c r="I398" s="240"/>
      <c r="J398" s="240">
        <v>6.9800000000000005E-4</v>
      </c>
    </row>
    <row r="399" spans="2:10">
      <c r="B399" s="240" t="s">
        <v>51</v>
      </c>
      <c r="C399" s="240" t="s">
        <v>179</v>
      </c>
      <c r="D399" s="240" t="s">
        <v>137</v>
      </c>
      <c r="E399" s="240">
        <v>5</v>
      </c>
      <c r="F399" s="240">
        <v>16.009</v>
      </c>
      <c r="G399" s="240">
        <v>-2.1</v>
      </c>
      <c r="H399" s="240">
        <v>34</v>
      </c>
      <c r="I399" s="240">
        <v>1.812E-3</v>
      </c>
      <c r="J399" s="240"/>
    </row>
    <row r="400" spans="2:10">
      <c r="B400" s="240" t="s">
        <v>51</v>
      </c>
      <c r="C400" s="240" t="s">
        <v>180</v>
      </c>
      <c r="D400" s="240" t="s">
        <v>137</v>
      </c>
      <c r="E400" s="240">
        <v>770</v>
      </c>
      <c r="F400" s="240">
        <v>19.2</v>
      </c>
      <c r="G400" s="240">
        <v>33</v>
      </c>
      <c r="H400" s="240">
        <v>34</v>
      </c>
      <c r="I400" s="240"/>
      <c r="J400" s="240">
        <v>3.4400000000000001E-4</v>
      </c>
    </row>
    <row r="401" spans="2:10">
      <c r="B401" s="240" t="s">
        <v>51</v>
      </c>
      <c r="C401" s="240" t="s">
        <v>179</v>
      </c>
      <c r="D401" s="240" t="s">
        <v>138</v>
      </c>
      <c r="E401" s="240">
        <v>5</v>
      </c>
      <c r="F401" s="240">
        <v>16.009</v>
      </c>
      <c r="G401" s="240">
        <v>-2.1</v>
      </c>
      <c r="H401" s="240">
        <v>34</v>
      </c>
      <c r="I401" s="240">
        <v>2.0209999999999998E-3</v>
      </c>
      <c r="J401" s="240"/>
    </row>
    <row r="402" spans="2:10">
      <c r="B402" s="240" t="s">
        <v>51</v>
      </c>
      <c r="C402" s="240" t="s">
        <v>180</v>
      </c>
      <c r="D402" s="240" t="s">
        <v>138</v>
      </c>
      <c r="E402" s="240">
        <v>611</v>
      </c>
      <c r="F402" s="240">
        <v>-1.2</v>
      </c>
      <c r="G402" s="240">
        <v>27.241</v>
      </c>
      <c r="H402" s="240">
        <v>34</v>
      </c>
      <c r="I402" s="240"/>
      <c r="J402" s="240">
        <v>7.5299999999999998E-4</v>
      </c>
    </row>
    <row r="403" spans="2:10">
      <c r="B403" s="240" t="s">
        <v>51</v>
      </c>
      <c r="C403" s="240" t="s">
        <v>179</v>
      </c>
      <c r="D403" s="240" t="s">
        <v>139</v>
      </c>
      <c r="E403" s="240">
        <v>790</v>
      </c>
      <c r="F403" s="240">
        <v>0</v>
      </c>
      <c r="G403" s="240">
        <v>34.094000000000001</v>
      </c>
      <c r="H403" s="240">
        <v>34</v>
      </c>
      <c r="I403" s="240">
        <v>8.4500000000000005E-4</v>
      </c>
      <c r="J403" s="240"/>
    </row>
    <row r="404" spans="2:10">
      <c r="B404" s="240" t="s">
        <v>51</v>
      </c>
      <c r="C404" s="240" t="s">
        <v>180</v>
      </c>
      <c r="D404" s="240" t="s">
        <v>139</v>
      </c>
      <c r="E404" s="240">
        <v>611</v>
      </c>
      <c r="F404" s="240">
        <v>-1.2</v>
      </c>
      <c r="G404" s="240">
        <v>27.241</v>
      </c>
      <c r="H404" s="240">
        <v>34</v>
      </c>
      <c r="I404" s="240"/>
      <c r="J404" s="240">
        <v>1.1169999999999999E-3</v>
      </c>
    </row>
    <row r="405" spans="2:10">
      <c r="B405" s="240" t="s">
        <v>51</v>
      </c>
      <c r="C405" s="240" t="s">
        <v>179</v>
      </c>
      <c r="D405" s="240" t="s">
        <v>140</v>
      </c>
      <c r="E405" s="240">
        <v>5</v>
      </c>
      <c r="F405" s="240">
        <v>16.009</v>
      </c>
      <c r="G405" s="240">
        <v>-2.1</v>
      </c>
      <c r="H405" s="240">
        <v>34</v>
      </c>
      <c r="I405" s="240">
        <v>1.46E-4</v>
      </c>
      <c r="J405" s="240"/>
    </row>
    <row r="406" spans="2:10">
      <c r="B406" s="240" t="s">
        <v>51</v>
      </c>
      <c r="C406" s="240" t="s">
        <v>180</v>
      </c>
      <c r="D406" s="240" t="s">
        <v>140</v>
      </c>
      <c r="E406" s="240">
        <v>611</v>
      </c>
      <c r="F406" s="240">
        <v>-1.2</v>
      </c>
      <c r="G406" s="240">
        <v>27.241</v>
      </c>
      <c r="H406" s="240">
        <v>34</v>
      </c>
      <c r="I406" s="240"/>
      <c r="J406" s="240">
        <v>1.08E-3</v>
      </c>
    </row>
    <row r="407" spans="2:10">
      <c r="B407" s="240" t="s">
        <v>51</v>
      </c>
      <c r="C407" s="240" t="s">
        <v>179</v>
      </c>
      <c r="D407" s="240" t="s">
        <v>141</v>
      </c>
      <c r="E407" s="240">
        <v>790</v>
      </c>
      <c r="F407" s="240">
        <v>0</v>
      </c>
      <c r="G407" s="240">
        <v>34.094000000000001</v>
      </c>
      <c r="H407" s="240">
        <v>34</v>
      </c>
      <c r="I407" s="240">
        <v>7.0899999999999999E-4</v>
      </c>
      <c r="J407" s="240"/>
    </row>
    <row r="408" spans="2:10">
      <c r="B408" s="240" t="s">
        <v>51</v>
      </c>
      <c r="C408" s="240" t="s">
        <v>180</v>
      </c>
      <c r="D408" s="240" t="s">
        <v>141</v>
      </c>
      <c r="E408" s="240">
        <v>611</v>
      </c>
      <c r="F408" s="240">
        <v>-1.2</v>
      </c>
      <c r="G408" s="240">
        <v>27.241</v>
      </c>
      <c r="H408" s="240">
        <v>34</v>
      </c>
      <c r="I408" s="240"/>
      <c r="J408" s="240">
        <v>1.0189999999999999E-3</v>
      </c>
    </row>
    <row r="409" spans="2:10">
      <c r="B409" s="240" t="s">
        <v>51</v>
      </c>
      <c r="C409" s="240" t="s">
        <v>179</v>
      </c>
      <c r="D409" s="240" t="s">
        <v>142</v>
      </c>
      <c r="E409" s="240">
        <v>5</v>
      </c>
      <c r="F409" s="240">
        <v>16.009</v>
      </c>
      <c r="G409" s="240">
        <v>-2.1</v>
      </c>
      <c r="H409" s="240">
        <v>34</v>
      </c>
      <c r="I409" s="240">
        <v>3.0899999999999998E-4</v>
      </c>
      <c r="J409" s="240"/>
    </row>
    <row r="410" spans="2:10">
      <c r="B410" s="240" t="s">
        <v>51</v>
      </c>
      <c r="C410" s="240" t="s">
        <v>180</v>
      </c>
      <c r="D410" s="240" t="s">
        <v>142</v>
      </c>
      <c r="E410" s="240">
        <v>611</v>
      </c>
      <c r="F410" s="240">
        <v>-1.2</v>
      </c>
      <c r="G410" s="240">
        <v>27.241</v>
      </c>
      <c r="H410" s="240">
        <v>34</v>
      </c>
      <c r="I410" s="240"/>
      <c r="J410" s="240">
        <v>1.1789999999999999E-3</v>
      </c>
    </row>
    <row r="411" spans="2:10">
      <c r="B411" s="240" t="s">
        <v>51</v>
      </c>
      <c r="C411" s="240" t="s">
        <v>179</v>
      </c>
      <c r="D411" s="240" t="s">
        <v>143</v>
      </c>
      <c r="E411" s="240">
        <v>790</v>
      </c>
      <c r="F411" s="240">
        <v>0</v>
      </c>
      <c r="G411" s="240">
        <v>34.094000000000001</v>
      </c>
      <c r="H411" s="240">
        <v>34</v>
      </c>
      <c r="I411" s="240">
        <v>1.098E-3</v>
      </c>
      <c r="J411" s="240"/>
    </row>
    <row r="412" spans="2:10">
      <c r="B412" s="240" t="s">
        <v>51</v>
      </c>
      <c r="C412" s="240" t="s">
        <v>180</v>
      </c>
      <c r="D412" s="240" t="s">
        <v>143</v>
      </c>
      <c r="E412" s="240">
        <v>611</v>
      </c>
      <c r="F412" s="240">
        <v>-1.2</v>
      </c>
      <c r="G412" s="240">
        <v>27.241</v>
      </c>
      <c r="H412" s="240">
        <v>34</v>
      </c>
      <c r="I412" s="240"/>
      <c r="J412" s="240">
        <v>1.299E-3</v>
      </c>
    </row>
    <row r="413" spans="2:10">
      <c r="B413" s="240" t="s">
        <v>51</v>
      </c>
      <c r="C413" s="240" t="s">
        <v>179</v>
      </c>
      <c r="D413" s="240" t="s">
        <v>144</v>
      </c>
      <c r="E413" s="240">
        <v>5</v>
      </c>
      <c r="F413" s="240">
        <v>16.009</v>
      </c>
      <c r="G413" s="240">
        <v>-2.1</v>
      </c>
      <c r="H413" s="240">
        <v>34</v>
      </c>
      <c r="I413" s="240">
        <v>4.4900000000000002E-4</v>
      </c>
      <c r="J413" s="240"/>
    </row>
    <row r="414" spans="2:10">
      <c r="B414" s="240" t="s">
        <v>51</v>
      </c>
      <c r="C414" s="240" t="s">
        <v>180</v>
      </c>
      <c r="D414" s="240" t="s">
        <v>144</v>
      </c>
      <c r="E414" s="240">
        <v>611</v>
      </c>
      <c r="F414" s="240">
        <v>-1.2</v>
      </c>
      <c r="G414" s="240">
        <v>27.241</v>
      </c>
      <c r="H414" s="240">
        <v>34</v>
      </c>
      <c r="I414" s="240"/>
      <c r="J414" s="240">
        <v>1.2620000000000001E-3</v>
      </c>
    </row>
    <row r="415" spans="2:10">
      <c r="B415" s="240" t="s">
        <v>51</v>
      </c>
      <c r="C415" s="240" t="s">
        <v>179</v>
      </c>
      <c r="D415" s="240" t="s">
        <v>145</v>
      </c>
      <c r="E415" s="240">
        <v>790</v>
      </c>
      <c r="F415" s="240">
        <v>0</v>
      </c>
      <c r="G415" s="240">
        <v>34.094000000000001</v>
      </c>
      <c r="H415" s="240">
        <v>34</v>
      </c>
      <c r="I415" s="240">
        <v>9.6100000000000005E-4</v>
      </c>
      <c r="J415" s="240"/>
    </row>
    <row r="416" spans="2:10">
      <c r="B416" s="240" t="s">
        <v>51</v>
      </c>
      <c r="C416" s="240" t="s">
        <v>180</v>
      </c>
      <c r="D416" s="240" t="s">
        <v>145</v>
      </c>
      <c r="E416" s="240">
        <v>611</v>
      </c>
      <c r="F416" s="240">
        <v>-1.2</v>
      </c>
      <c r="G416" s="240">
        <v>27.241</v>
      </c>
      <c r="H416" s="240">
        <v>34</v>
      </c>
      <c r="I416" s="240"/>
      <c r="J416" s="240">
        <v>1.201E-3</v>
      </c>
    </row>
    <row r="417" spans="2:10">
      <c r="B417" s="240" t="s">
        <v>51</v>
      </c>
      <c r="C417" s="240" t="s">
        <v>179</v>
      </c>
      <c r="D417" s="240" t="s">
        <v>146</v>
      </c>
      <c r="E417" s="240">
        <v>5</v>
      </c>
      <c r="F417" s="240">
        <v>16.009</v>
      </c>
      <c r="G417" s="240">
        <v>-2.1</v>
      </c>
      <c r="H417" s="240">
        <v>34</v>
      </c>
      <c r="I417" s="240">
        <v>6.1300000000000005E-4</v>
      </c>
      <c r="J417" s="240"/>
    </row>
    <row r="418" spans="2:10">
      <c r="B418" s="240" t="s">
        <v>51</v>
      </c>
      <c r="C418" s="240" t="s">
        <v>180</v>
      </c>
      <c r="D418" s="240" t="s">
        <v>146</v>
      </c>
      <c r="E418" s="240">
        <v>611</v>
      </c>
      <c r="F418" s="240">
        <v>-1.2</v>
      </c>
      <c r="G418" s="240">
        <v>27.241</v>
      </c>
      <c r="H418" s="240">
        <v>34</v>
      </c>
      <c r="I418" s="240"/>
      <c r="J418" s="240">
        <v>1.361E-3</v>
      </c>
    </row>
    <row r="419" spans="2:10">
      <c r="B419" s="240" t="s">
        <v>51</v>
      </c>
      <c r="C419" s="240" t="s">
        <v>179</v>
      </c>
      <c r="D419" s="240" t="s">
        <v>147</v>
      </c>
      <c r="E419" s="240">
        <v>790</v>
      </c>
      <c r="F419" s="240">
        <v>0</v>
      </c>
      <c r="G419" s="240">
        <v>34.094000000000001</v>
      </c>
      <c r="H419" s="240">
        <v>34</v>
      </c>
      <c r="I419" s="240">
        <v>8.2799999999999996E-4</v>
      </c>
      <c r="J419" s="240"/>
    </row>
    <row r="420" spans="2:10">
      <c r="B420" s="240" t="s">
        <v>51</v>
      </c>
      <c r="C420" s="240" t="s">
        <v>180</v>
      </c>
      <c r="D420" s="240" t="s">
        <v>147</v>
      </c>
      <c r="E420" s="240">
        <v>770</v>
      </c>
      <c r="F420" s="240">
        <v>19.2</v>
      </c>
      <c r="G420" s="240">
        <v>33</v>
      </c>
      <c r="H420" s="240">
        <v>34</v>
      </c>
      <c r="I420" s="240"/>
      <c r="J420" s="240">
        <v>2.0000000000000001E-4</v>
      </c>
    </row>
    <row r="421" spans="2:10">
      <c r="B421" s="240" t="s">
        <v>51</v>
      </c>
      <c r="C421" s="240" t="s">
        <v>179</v>
      </c>
      <c r="D421" s="240" t="s">
        <v>148</v>
      </c>
      <c r="E421" s="240">
        <v>790</v>
      </c>
      <c r="F421" s="240">
        <v>0</v>
      </c>
      <c r="G421" s="240">
        <v>34.094000000000001</v>
      </c>
      <c r="H421" s="240">
        <v>34</v>
      </c>
      <c r="I421" s="240">
        <v>3.4400000000000001E-4</v>
      </c>
      <c r="J421" s="240"/>
    </row>
    <row r="422" spans="2:10">
      <c r="B422" s="240" t="s">
        <v>51</v>
      </c>
      <c r="C422" s="240" t="s">
        <v>180</v>
      </c>
      <c r="D422" s="240" t="s">
        <v>148</v>
      </c>
      <c r="E422" s="240">
        <v>558</v>
      </c>
      <c r="F422" s="240">
        <v>19.2</v>
      </c>
      <c r="G422" s="240">
        <v>24.2</v>
      </c>
      <c r="H422" s="240">
        <v>34</v>
      </c>
      <c r="I422" s="240"/>
      <c r="J422" s="240">
        <v>2.42E-4</v>
      </c>
    </row>
    <row r="423" spans="2:10">
      <c r="B423" s="240" t="s">
        <v>51</v>
      </c>
      <c r="C423" s="240" t="s">
        <v>179</v>
      </c>
      <c r="D423" s="240" t="s">
        <v>149</v>
      </c>
      <c r="E423" s="240">
        <v>790</v>
      </c>
      <c r="F423" s="240">
        <v>0</v>
      </c>
      <c r="G423" s="240">
        <v>34.094000000000001</v>
      </c>
      <c r="H423" s="240">
        <v>34</v>
      </c>
      <c r="I423" s="240">
        <v>6.3500000000000004E-4</v>
      </c>
      <c r="J423" s="240"/>
    </row>
    <row r="424" spans="2:10">
      <c r="B424" s="240" t="s">
        <v>51</v>
      </c>
      <c r="C424" s="240" t="s">
        <v>180</v>
      </c>
      <c r="D424" s="240" t="s">
        <v>149</v>
      </c>
      <c r="E424" s="240">
        <v>611</v>
      </c>
      <c r="F424" s="240">
        <v>-1.2</v>
      </c>
      <c r="G424" s="240">
        <v>27.241</v>
      </c>
      <c r="H424" s="240">
        <v>34</v>
      </c>
      <c r="I424" s="240"/>
      <c r="J424" s="240">
        <v>1.6799999999999999E-4</v>
      </c>
    </row>
    <row r="425" spans="2:10">
      <c r="B425" s="240" t="s">
        <v>51</v>
      </c>
      <c r="C425" s="240" t="s">
        <v>179</v>
      </c>
      <c r="D425" s="240" t="s">
        <v>150</v>
      </c>
      <c r="E425" s="240">
        <v>790</v>
      </c>
      <c r="F425" s="240">
        <v>0</v>
      </c>
      <c r="G425" s="240">
        <v>34.094000000000001</v>
      </c>
      <c r="H425" s="240">
        <v>34</v>
      </c>
      <c r="I425" s="240">
        <v>5.3700000000000004E-4</v>
      </c>
      <c r="J425" s="240"/>
    </row>
    <row r="426" spans="2:10">
      <c r="B426" s="240" t="s">
        <v>51</v>
      </c>
      <c r="C426" s="240" t="s">
        <v>180</v>
      </c>
      <c r="D426" s="240" t="s">
        <v>150</v>
      </c>
      <c r="E426" s="240">
        <v>770</v>
      </c>
      <c r="F426" s="240">
        <v>19.2</v>
      </c>
      <c r="G426" s="240">
        <v>33</v>
      </c>
      <c r="H426" s="240">
        <v>34</v>
      </c>
      <c r="I426" s="240"/>
      <c r="J426" s="240">
        <v>4.4700000000000002E-4</v>
      </c>
    </row>
    <row r="427" spans="2:10">
      <c r="B427" s="240" t="s">
        <v>51</v>
      </c>
      <c r="C427" s="240" t="s">
        <v>179</v>
      </c>
      <c r="D427" s="240" t="s">
        <v>175</v>
      </c>
      <c r="E427" s="240">
        <v>5</v>
      </c>
      <c r="F427" s="240">
        <v>16.009</v>
      </c>
      <c r="G427" s="240">
        <v>-2.1</v>
      </c>
      <c r="H427" s="240">
        <v>34</v>
      </c>
      <c r="I427" s="240">
        <v>2.2889999999999998E-3</v>
      </c>
      <c r="J427" s="240"/>
    </row>
    <row r="428" spans="2:10">
      <c r="B428" s="240" t="s">
        <v>51</v>
      </c>
      <c r="C428" s="240" t="s">
        <v>180</v>
      </c>
      <c r="D428" s="240" t="s">
        <v>175</v>
      </c>
      <c r="E428" s="240">
        <v>770</v>
      </c>
      <c r="F428" s="240">
        <v>19.2</v>
      </c>
      <c r="G428" s="240">
        <v>33</v>
      </c>
      <c r="H428" s="240">
        <v>34</v>
      </c>
      <c r="I428" s="240"/>
      <c r="J428" s="240">
        <v>8.8999999999999995E-4</v>
      </c>
    </row>
    <row r="429" spans="2:10">
      <c r="B429" s="240" t="s">
        <v>51</v>
      </c>
      <c r="C429" s="240" t="s">
        <v>179</v>
      </c>
      <c r="D429" s="240" t="s">
        <v>176</v>
      </c>
      <c r="E429" s="240">
        <v>5</v>
      </c>
      <c r="F429" s="240">
        <v>16.009</v>
      </c>
      <c r="G429" s="240">
        <v>-2.1</v>
      </c>
      <c r="H429" s="240">
        <v>34</v>
      </c>
      <c r="I429" s="240">
        <v>1.5479999999999999E-3</v>
      </c>
      <c r="J429" s="240"/>
    </row>
    <row r="430" spans="2:10">
      <c r="B430" s="240" t="s">
        <v>51</v>
      </c>
      <c r="C430" s="240" t="s">
        <v>180</v>
      </c>
      <c r="D430" s="240" t="s">
        <v>176</v>
      </c>
      <c r="E430" s="240">
        <v>611</v>
      </c>
      <c r="F430" s="240">
        <v>-1.2</v>
      </c>
      <c r="G430" s="240">
        <v>27.241</v>
      </c>
      <c r="H430" s="240">
        <v>34</v>
      </c>
      <c r="I430" s="240"/>
      <c r="J430" s="240">
        <v>1.6299999999999999E-3</v>
      </c>
    </row>
    <row r="431" spans="2:10">
      <c r="B431" s="240" t="s">
        <v>51</v>
      </c>
      <c r="C431" s="240" t="s">
        <v>179</v>
      </c>
      <c r="D431" s="240" t="s">
        <v>177</v>
      </c>
      <c r="E431" s="240">
        <v>5</v>
      </c>
      <c r="F431" s="240">
        <v>16.009</v>
      </c>
      <c r="G431" s="240">
        <v>-2.1</v>
      </c>
      <c r="H431" s="240">
        <v>34</v>
      </c>
      <c r="I431" s="240">
        <v>4.6680000000000003E-3</v>
      </c>
      <c r="J431" s="240"/>
    </row>
    <row r="432" spans="2:10">
      <c r="B432" s="240" t="s">
        <v>51</v>
      </c>
      <c r="C432" s="240" t="s">
        <v>180</v>
      </c>
      <c r="D432" s="240" t="s">
        <v>177</v>
      </c>
      <c r="E432" s="240">
        <v>686</v>
      </c>
      <c r="F432" s="240">
        <v>19.2</v>
      </c>
      <c r="G432" s="240">
        <v>29.48</v>
      </c>
      <c r="H432" s="240">
        <v>34</v>
      </c>
      <c r="I432" s="240"/>
      <c r="J432" s="240">
        <v>1.9250000000000001E-3</v>
      </c>
    </row>
    <row r="433" spans="2:10">
      <c r="B433" s="240" t="s">
        <v>51</v>
      </c>
      <c r="C433" s="240" t="s">
        <v>179</v>
      </c>
      <c r="D433" s="240" t="s">
        <v>178</v>
      </c>
      <c r="E433" s="240">
        <v>5</v>
      </c>
      <c r="F433" s="240">
        <v>16.009</v>
      </c>
      <c r="G433" s="240">
        <v>-2.1</v>
      </c>
      <c r="H433" s="240">
        <v>34</v>
      </c>
      <c r="I433" s="240">
        <v>2.794E-3</v>
      </c>
      <c r="J433" s="240"/>
    </row>
    <row r="434" spans="2:10">
      <c r="B434" s="240" t="s">
        <v>51</v>
      </c>
      <c r="C434" s="240" t="s">
        <v>180</v>
      </c>
      <c r="D434" s="240" t="s">
        <v>178</v>
      </c>
      <c r="E434" s="240">
        <v>611</v>
      </c>
      <c r="F434" s="240">
        <v>-1.2</v>
      </c>
      <c r="G434" s="240">
        <v>27.241</v>
      </c>
      <c r="H434" s="240">
        <v>34</v>
      </c>
      <c r="I434" s="240"/>
      <c r="J434" s="240">
        <v>3.673E-3</v>
      </c>
    </row>
    <row r="435" spans="2:10">
      <c r="B435" s="240" t="s">
        <v>52</v>
      </c>
      <c r="C435" s="240" t="s">
        <v>181</v>
      </c>
      <c r="D435" s="240" t="s">
        <v>87</v>
      </c>
      <c r="E435" s="240">
        <v>790</v>
      </c>
      <c r="F435" s="240">
        <v>0</v>
      </c>
      <c r="G435" s="240">
        <v>34.094000000000001</v>
      </c>
      <c r="H435" s="240">
        <v>30.6</v>
      </c>
      <c r="I435" s="240">
        <v>1.5679999999999999E-3</v>
      </c>
      <c r="J435" s="240"/>
    </row>
    <row r="436" spans="2:10">
      <c r="B436" s="240" t="s">
        <v>52</v>
      </c>
      <c r="C436" s="240" t="s">
        <v>182</v>
      </c>
      <c r="D436" s="240" t="s">
        <v>87</v>
      </c>
      <c r="E436" s="240">
        <v>611</v>
      </c>
      <c r="F436" s="240">
        <v>-1.2</v>
      </c>
      <c r="G436" s="240">
        <v>27.241</v>
      </c>
      <c r="H436" s="240">
        <v>30.6</v>
      </c>
      <c r="I436" s="240"/>
      <c r="J436" s="240">
        <v>7.2999999999999999E-5</v>
      </c>
    </row>
    <row r="437" spans="2:10">
      <c r="B437" s="240" t="s">
        <v>52</v>
      </c>
      <c r="C437" s="240" t="s">
        <v>181</v>
      </c>
      <c r="D437" s="240" t="s">
        <v>88</v>
      </c>
      <c r="E437" s="240">
        <v>790</v>
      </c>
      <c r="F437" s="240">
        <v>0</v>
      </c>
      <c r="G437" s="240">
        <v>34.094000000000001</v>
      </c>
      <c r="H437" s="240">
        <v>30.6</v>
      </c>
      <c r="I437" s="240">
        <v>7.3999999999999996E-5</v>
      </c>
      <c r="J437" s="240"/>
    </row>
    <row r="438" spans="2:10">
      <c r="B438" s="240" t="s">
        <v>52</v>
      </c>
      <c r="C438" s="240" t="s">
        <v>182</v>
      </c>
      <c r="D438" s="240" t="s">
        <v>88</v>
      </c>
      <c r="E438" s="240">
        <v>611</v>
      </c>
      <c r="F438" s="240">
        <v>-1.2</v>
      </c>
      <c r="G438" s="240">
        <v>27.241</v>
      </c>
      <c r="H438" s="240">
        <v>30.6</v>
      </c>
      <c r="I438" s="240"/>
      <c r="J438" s="240">
        <v>1.5740000000000001E-3</v>
      </c>
    </row>
    <row r="439" spans="2:10">
      <c r="B439" s="240" t="s">
        <v>52</v>
      </c>
      <c r="C439" s="240" t="s">
        <v>181</v>
      </c>
      <c r="D439" s="240" t="s">
        <v>89</v>
      </c>
      <c r="E439" s="240">
        <v>5</v>
      </c>
      <c r="F439" s="240">
        <v>16.009</v>
      </c>
      <c r="G439" s="240">
        <v>-2.1</v>
      </c>
      <c r="H439" s="240">
        <v>30.6</v>
      </c>
      <c r="I439" s="240">
        <v>2.036E-3</v>
      </c>
      <c r="J439" s="240"/>
    </row>
    <row r="440" spans="2:10">
      <c r="B440" s="240" t="s">
        <v>52</v>
      </c>
      <c r="C440" s="240" t="s">
        <v>182</v>
      </c>
      <c r="D440" s="240" t="s">
        <v>89</v>
      </c>
      <c r="E440" s="240">
        <v>611</v>
      </c>
      <c r="F440" s="240">
        <v>-1.2</v>
      </c>
      <c r="G440" s="240">
        <v>27.241</v>
      </c>
      <c r="H440" s="240">
        <v>30.6</v>
      </c>
      <c r="I440" s="240"/>
      <c r="J440" s="240">
        <v>3.2899999999999997E-4</v>
      </c>
    </row>
    <row r="441" spans="2:10">
      <c r="B441" s="240" t="s">
        <v>52</v>
      </c>
      <c r="C441" s="240" t="s">
        <v>181</v>
      </c>
      <c r="D441" s="240" t="s">
        <v>90</v>
      </c>
      <c r="E441" s="240">
        <v>5</v>
      </c>
      <c r="F441" s="240">
        <v>16.009</v>
      </c>
      <c r="G441" s="240">
        <v>-2.1</v>
      </c>
      <c r="H441" s="240">
        <v>30.6</v>
      </c>
      <c r="I441" s="240">
        <v>4.2099999999999999E-4</v>
      </c>
      <c r="J441" s="240"/>
    </row>
    <row r="442" spans="2:10">
      <c r="B442" s="240" t="s">
        <v>52</v>
      </c>
      <c r="C442" s="240" t="s">
        <v>182</v>
      </c>
      <c r="D442" s="240" t="s">
        <v>90</v>
      </c>
      <c r="E442" s="240">
        <v>611</v>
      </c>
      <c r="F442" s="240">
        <v>-1.2</v>
      </c>
      <c r="G442" s="240">
        <v>27.241</v>
      </c>
      <c r="H442" s="240">
        <v>30.6</v>
      </c>
      <c r="I442" s="240"/>
      <c r="J442" s="240">
        <v>1.7979999999999999E-3</v>
      </c>
    </row>
    <row r="443" spans="2:10">
      <c r="B443" s="240" t="s">
        <v>52</v>
      </c>
      <c r="C443" s="240" t="s">
        <v>181</v>
      </c>
      <c r="D443" s="240" t="s">
        <v>12</v>
      </c>
      <c r="E443" s="240">
        <v>5</v>
      </c>
      <c r="F443" s="240">
        <v>16.009</v>
      </c>
      <c r="G443" s="240">
        <v>-2.1</v>
      </c>
      <c r="H443" s="240">
        <v>30.6</v>
      </c>
      <c r="I443" s="240">
        <v>0.80880300000000005</v>
      </c>
      <c r="J443" s="240"/>
    </row>
    <row r="444" spans="2:10">
      <c r="B444" s="240" t="s">
        <v>52</v>
      </c>
      <c r="C444" s="240" t="s">
        <v>182</v>
      </c>
      <c r="D444" s="240" t="s">
        <v>12</v>
      </c>
      <c r="E444" s="240">
        <v>770</v>
      </c>
      <c r="F444" s="240">
        <v>19.2</v>
      </c>
      <c r="G444" s="240">
        <v>33</v>
      </c>
      <c r="H444" s="240">
        <v>30.6</v>
      </c>
      <c r="I444" s="240"/>
      <c r="J444" s="240">
        <v>1.8994E-2</v>
      </c>
    </row>
    <row r="445" spans="2:10">
      <c r="B445" s="240" t="s">
        <v>52</v>
      </c>
      <c r="C445" s="240" t="s">
        <v>181</v>
      </c>
      <c r="D445" s="240" t="s">
        <v>13</v>
      </c>
      <c r="E445" s="240">
        <v>790</v>
      </c>
      <c r="F445" s="240">
        <v>0</v>
      </c>
      <c r="G445" s="240">
        <v>34.094000000000001</v>
      </c>
      <c r="H445" s="240">
        <v>30.6</v>
      </c>
      <c r="I445" s="240">
        <v>3.3817E-2</v>
      </c>
      <c r="J445" s="240"/>
    </row>
    <row r="446" spans="2:10">
      <c r="B446" s="240" t="s">
        <v>52</v>
      </c>
      <c r="C446" s="240" t="s">
        <v>182</v>
      </c>
      <c r="D446" s="240" t="s">
        <v>13</v>
      </c>
      <c r="E446" s="240">
        <v>611</v>
      </c>
      <c r="F446" s="240">
        <v>-1.2</v>
      </c>
      <c r="G446" s="240">
        <v>27.241</v>
      </c>
      <c r="H446" s="240">
        <v>30.6</v>
      </c>
      <c r="I446" s="240"/>
      <c r="J446" s="240">
        <v>0.79934499999999997</v>
      </c>
    </row>
    <row r="447" spans="2:10">
      <c r="B447" s="240" t="s">
        <v>52</v>
      </c>
      <c r="C447" s="240" t="s">
        <v>181</v>
      </c>
      <c r="D447" s="240" t="s">
        <v>14</v>
      </c>
      <c r="E447" s="240">
        <v>5</v>
      </c>
      <c r="F447" s="240">
        <v>16.009</v>
      </c>
      <c r="G447" s="240">
        <v>-2.1</v>
      </c>
      <c r="H447" s="240">
        <v>30.6</v>
      </c>
      <c r="I447" s="240">
        <v>0.10138900000000001</v>
      </c>
      <c r="J447" s="240"/>
    </row>
    <row r="448" spans="2:10">
      <c r="B448" s="240" t="s">
        <v>52</v>
      </c>
      <c r="C448" s="240" t="s">
        <v>182</v>
      </c>
      <c r="D448" s="240" t="s">
        <v>14</v>
      </c>
      <c r="E448" s="240">
        <v>611</v>
      </c>
      <c r="F448" s="240">
        <v>-1.2</v>
      </c>
      <c r="G448" s="240">
        <v>27.241</v>
      </c>
      <c r="H448" s="240">
        <v>30.6</v>
      </c>
      <c r="I448" s="240"/>
      <c r="J448" s="240">
        <v>6.0536E-2</v>
      </c>
    </row>
    <row r="449" spans="2:10">
      <c r="B449" s="240" t="s">
        <v>52</v>
      </c>
      <c r="C449" s="240" t="s">
        <v>181</v>
      </c>
      <c r="D449" s="240" t="s">
        <v>91</v>
      </c>
      <c r="E449" s="240">
        <v>5</v>
      </c>
      <c r="F449" s="240">
        <v>16.009</v>
      </c>
      <c r="G449" s="240">
        <v>-2.1</v>
      </c>
      <c r="H449" s="240">
        <v>30.6</v>
      </c>
      <c r="I449" s="240">
        <v>1.8979999999999999E-3</v>
      </c>
      <c r="J449" s="240"/>
    </row>
    <row r="450" spans="2:10">
      <c r="B450" s="240" t="s">
        <v>52</v>
      </c>
      <c r="C450" s="240" t="s">
        <v>182</v>
      </c>
      <c r="D450" s="240" t="s">
        <v>91</v>
      </c>
      <c r="E450" s="240">
        <v>558</v>
      </c>
      <c r="F450" s="240">
        <v>19.2</v>
      </c>
      <c r="G450" s="240">
        <v>24.2</v>
      </c>
      <c r="H450" s="240">
        <v>30.6</v>
      </c>
      <c r="I450" s="240"/>
      <c r="J450" s="240">
        <v>5.0500000000000002E-4</v>
      </c>
    </row>
    <row r="451" spans="2:10">
      <c r="B451" s="240" t="s">
        <v>52</v>
      </c>
      <c r="C451" s="240" t="s">
        <v>181</v>
      </c>
      <c r="D451" s="240" t="s">
        <v>92</v>
      </c>
      <c r="E451" s="240">
        <v>5</v>
      </c>
      <c r="F451" s="240">
        <v>16.009</v>
      </c>
      <c r="G451" s="240">
        <v>-2.1</v>
      </c>
      <c r="H451" s="240">
        <v>30.6</v>
      </c>
      <c r="I451" s="240">
        <v>7.2199999999999999E-4</v>
      </c>
      <c r="J451" s="240"/>
    </row>
    <row r="452" spans="2:10">
      <c r="B452" s="240" t="s">
        <v>52</v>
      </c>
      <c r="C452" s="240" t="s">
        <v>182</v>
      </c>
      <c r="D452" s="240" t="s">
        <v>92</v>
      </c>
      <c r="E452" s="240">
        <v>611</v>
      </c>
      <c r="F452" s="240">
        <v>-1.2</v>
      </c>
      <c r="G452" s="240">
        <v>27.241</v>
      </c>
      <c r="H452" s="240">
        <v>30.6</v>
      </c>
      <c r="I452" s="240"/>
      <c r="J452" s="240">
        <v>1.7570000000000001E-3</v>
      </c>
    </row>
    <row r="453" spans="2:10">
      <c r="B453" s="240" t="s">
        <v>52</v>
      </c>
      <c r="C453" s="240" t="s">
        <v>181</v>
      </c>
      <c r="D453" s="240" t="s">
        <v>93</v>
      </c>
      <c r="E453" s="240">
        <v>5</v>
      </c>
      <c r="F453" s="240">
        <v>16.009</v>
      </c>
      <c r="G453" s="240">
        <v>-2.1</v>
      </c>
      <c r="H453" s="240">
        <v>30.6</v>
      </c>
      <c r="I453" s="240">
        <v>4.4999999999999997E-3</v>
      </c>
      <c r="J453" s="240"/>
    </row>
    <row r="454" spans="2:10">
      <c r="B454" s="240" t="s">
        <v>52</v>
      </c>
      <c r="C454" s="240" t="s">
        <v>182</v>
      </c>
      <c r="D454" s="240" t="s">
        <v>93</v>
      </c>
      <c r="E454" s="240">
        <v>558</v>
      </c>
      <c r="F454" s="240">
        <v>19.2</v>
      </c>
      <c r="G454" s="240">
        <v>24.2</v>
      </c>
      <c r="H454" s="240">
        <v>30.6</v>
      </c>
      <c r="I454" s="240"/>
      <c r="J454" s="240">
        <v>1.2340000000000001E-3</v>
      </c>
    </row>
    <row r="455" spans="2:10">
      <c r="B455" s="240" t="s">
        <v>52</v>
      </c>
      <c r="C455" s="240" t="s">
        <v>181</v>
      </c>
      <c r="D455" s="240" t="s">
        <v>94</v>
      </c>
      <c r="E455" s="240">
        <v>5</v>
      </c>
      <c r="F455" s="240">
        <v>16.009</v>
      </c>
      <c r="G455" s="240">
        <v>-2.1</v>
      </c>
      <c r="H455" s="240">
        <v>30.6</v>
      </c>
      <c r="I455" s="240">
        <v>1.588E-3</v>
      </c>
      <c r="J455" s="240"/>
    </row>
    <row r="456" spans="2:10">
      <c r="B456" s="240" t="s">
        <v>52</v>
      </c>
      <c r="C456" s="240" t="s">
        <v>182</v>
      </c>
      <c r="D456" s="240" t="s">
        <v>94</v>
      </c>
      <c r="E456" s="240">
        <v>611</v>
      </c>
      <c r="F456" s="240">
        <v>-1.2</v>
      </c>
      <c r="G456" s="240">
        <v>27.241</v>
      </c>
      <c r="H456" s="240">
        <v>30.6</v>
      </c>
      <c r="I456" s="240"/>
      <c r="J456" s="240">
        <v>3.9459999999999999E-3</v>
      </c>
    </row>
    <row r="457" spans="2:10">
      <c r="B457" s="240" t="s">
        <v>52</v>
      </c>
      <c r="C457" s="240" t="s">
        <v>181</v>
      </c>
      <c r="D457" s="240" t="s">
        <v>95</v>
      </c>
      <c r="E457" s="240">
        <v>790</v>
      </c>
      <c r="F457" s="240">
        <v>0</v>
      </c>
      <c r="G457" s="240">
        <v>34.094000000000001</v>
      </c>
      <c r="H457" s="240">
        <v>30.6</v>
      </c>
      <c r="I457" s="240">
        <v>3.8400000000000001E-4</v>
      </c>
      <c r="J457" s="240"/>
    </row>
    <row r="458" spans="2:10">
      <c r="B458" s="240" t="s">
        <v>52</v>
      </c>
      <c r="C458" s="240" t="s">
        <v>182</v>
      </c>
      <c r="D458" s="240" t="s">
        <v>95</v>
      </c>
      <c r="E458" s="240">
        <v>770</v>
      </c>
      <c r="F458" s="240">
        <v>19.2</v>
      </c>
      <c r="G458" s="240">
        <v>33</v>
      </c>
      <c r="H458" s="240">
        <v>30.6</v>
      </c>
      <c r="I458" s="240"/>
      <c r="J458" s="240">
        <v>1.5200000000000001E-4</v>
      </c>
    </row>
    <row r="459" spans="2:10">
      <c r="B459" s="240" t="s">
        <v>52</v>
      </c>
      <c r="C459" s="240" t="s">
        <v>181</v>
      </c>
      <c r="D459" s="240" t="s">
        <v>96</v>
      </c>
      <c r="E459" s="240">
        <v>790</v>
      </c>
      <c r="F459" s="240">
        <v>0</v>
      </c>
      <c r="G459" s="240">
        <v>34.094000000000001</v>
      </c>
      <c r="H459" s="240">
        <v>30.6</v>
      </c>
      <c r="I459" s="240">
        <v>3.8400000000000001E-4</v>
      </c>
      <c r="J459" s="240"/>
    </row>
    <row r="460" spans="2:10">
      <c r="B460" s="240" t="s">
        <v>52</v>
      </c>
      <c r="C460" s="240" t="s">
        <v>182</v>
      </c>
      <c r="D460" s="240" t="s">
        <v>96</v>
      </c>
      <c r="E460" s="240">
        <v>770</v>
      </c>
      <c r="F460" s="240">
        <v>19.2</v>
      </c>
      <c r="G460" s="240">
        <v>33</v>
      </c>
      <c r="H460" s="240">
        <v>30.6</v>
      </c>
      <c r="I460" s="240"/>
      <c r="J460" s="240">
        <v>1.5200000000000001E-4</v>
      </c>
    </row>
    <row r="461" spans="2:10">
      <c r="B461" s="240" t="s">
        <v>52</v>
      </c>
      <c r="C461" s="240" t="s">
        <v>181</v>
      </c>
      <c r="D461" s="240" t="s">
        <v>97</v>
      </c>
      <c r="E461" s="240">
        <v>5</v>
      </c>
      <c r="F461" s="240">
        <v>16.009</v>
      </c>
      <c r="G461" s="240">
        <v>-2.1</v>
      </c>
      <c r="H461" s="240">
        <v>30.6</v>
      </c>
      <c r="I461" s="240">
        <v>2.5500000000000002E-4</v>
      </c>
      <c r="J461" s="240"/>
    </row>
    <row r="462" spans="2:10">
      <c r="B462" s="240" t="s">
        <v>52</v>
      </c>
      <c r="C462" s="240" t="s">
        <v>182</v>
      </c>
      <c r="D462" s="240" t="s">
        <v>97</v>
      </c>
      <c r="E462" s="240">
        <v>611</v>
      </c>
      <c r="F462" s="240">
        <v>-1.2</v>
      </c>
      <c r="G462" s="240">
        <v>27.241</v>
      </c>
      <c r="H462" s="240">
        <v>30.6</v>
      </c>
      <c r="I462" s="240"/>
      <c r="J462" s="240">
        <v>1.9000000000000001E-5</v>
      </c>
    </row>
    <row r="463" spans="2:10">
      <c r="B463" s="240" t="s">
        <v>52</v>
      </c>
      <c r="C463" s="240" t="s">
        <v>181</v>
      </c>
      <c r="D463" s="240" t="s">
        <v>98</v>
      </c>
      <c r="E463" s="240">
        <v>790</v>
      </c>
      <c r="F463" s="240">
        <v>0</v>
      </c>
      <c r="G463" s="240">
        <v>34.094000000000001</v>
      </c>
      <c r="H463" s="240">
        <v>30.6</v>
      </c>
      <c r="I463" s="240">
        <v>3.6000000000000001E-5</v>
      </c>
      <c r="J463" s="240"/>
    </row>
    <row r="464" spans="2:10">
      <c r="B464" s="240" t="s">
        <v>52</v>
      </c>
      <c r="C464" s="240" t="s">
        <v>182</v>
      </c>
      <c r="D464" s="240" t="s">
        <v>98</v>
      </c>
      <c r="E464" s="240">
        <v>611</v>
      </c>
      <c r="F464" s="240">
        <v>-1.2</v>
      </c>
      <c r="G464" s="240">
        <v>27.241</v>
      </c>
      <c r="H464" s="240">
        <v>30.6</v>
      </c>
      <c r="I464" s="240"/>
      <c r="J464" s="240">
        <v>2.4600000000000002E-4</v>
      </c>
    </row>
    <row r="465" spans="2:10">
      <c r="B465" s="240" t="s">
        <v>52</v>
      </c>
      <c r="C465" s="240" t="s">
        <v>181</v>
      </c>
      <c r="D465" s="240" t="s">
        <v>99</v>
      </c>
      <c r="E465" s="240">
        <v>790</v>
      </c>
      <c r="F465" s="240">
        <v>0</v>
      </c>
      <c r="G465" s="240">
        <v>34.094000000000001</v>
      </c>
      <c r="H465" s="240">
        <v>30.6</v>
      </c>
      <c r="I465" s="240">
        <v>2.1670000000000001E-3</v>
      </c>
      <c r="J465" s="240"/>
    </row>
    <row r="466" spans="2:10">
      <c r="B466" s="240" t="s">
        <v>52</v>
      </c>
      <c r="C466" s="240" t="s">
        <v>182</v>
      </c>
      <c r="D466" s="240" t="s">
        <v>99</v>
      </c>
      <c r="E466" s="240">
        <v>611</v>
      </c>
      <c r="F466" s="240">
        <v>-1.2</v>
      </c>
      <c r="G466" s="240">
        <v>27.241</v>
      </c>
      <c r="H466" s="240">
        <v>30.6</v>
      </c>
      <c r="I466" s="240"/>
      <c r="J466" s="240">
        <v>4.5399999999999998E-4</v>
      </c>
    </row>
    <row r="467" spans="2:10">
      <c r="B467" s="240" t="s">
        <v>52</v>
      </c>
      <c r="C467" s="240" t="s">
        <v>181</v>
      </c>
      <c r="D467" s="240" t="s">
        <v>100</v>
      </c>
      <c r="E467" s="240">
        <v>790</v>
      </c>
      <c r="F467" s="240">
        <v>0</v>
      </c>
      <c r="G467" s="240">
        <v>34.094000000000001</v>
      </c>
      <c r="H467" s="240">
        <v>30.6</v>
      </c>
      <c r="I467" s="240">
        <v>2.1220000000000002E-3</v>
      </c>
      <c r="J467" s="240"/>
    </row>
    <row r="468" spans="2:10">
      <c r="B468" s="240" t="s">
        <v>52</v>
      </c>
      <c r="C468" s="240" t="s">
        <v>182</v>
      </c>
      <c r="D468" s="240" t="s">
        <v>100</v>
      </c>
      <c r="E468" s="240">
        <v>712</v>
      </c>
      <c r="F468" s="240">
        <v>19.2</v>
      </c>
      <c r="G468" s="240">
        <v>30.6</v>
      </c>
      <c r="H468" s="240">
        <v>30.6</v>
      </c>
      <c r="I468" s="240"/>
      <c r="J468" s="240">
        <v>6.3100000000000005E-4</v>
      </c>
    </row>
    <row r="469" spans="2:10">
      <c r="B469" s="240" t="s">
        <v>52</v>
      </c>
      <c r="C469" s="240" t="s">
        <v>181</v>
      </c>
      <c r="D469" s="240" t="s">
        <v>101</v>
      </c>
      <c r="E469" s="240">
        <v>790</v>
      </c>
      <c r="F469" s="240">
        <v>0</v>
      </c>
      <c r="G469" s="240">
        <v>34.094000000000001</v>
      </c>
      <c r="H469" s="240">
        <v>30.6</v>
      </c>
      <c r="I469" s="240">
        <v>2.261E-3</v>
      </c>
      <c r="J469" s="240"/>
    </row>
    <row r="470" spans="2:10">
      <c r="B470" s="240" t="s">
        <v>52</v>
      </c>
      <c r="C470" s="240" t="s">
        <v>182</v>
      </c>
      <c r="D470" s="240" t="s">
        <v>101</v>
      </c>
      <c r="E470" s="240">
        <v>423</v>
      </c>
      <c r="F470" s="240">
        <v>-1.2</v>
      </c>
      <c r="G470" s="240">
        <v>20.132999999999999</v>
      </c>
      <c r="H470" s="240">
        <v>30.6</v>
      </c>
      <c r="I470" s="240"/>
      <c r="J470" s="240">
        <v>5.22E-4</v>
      </c>
    </row>
    <row r="471" spans="2:10">
      <c r="B471" s="240" t="s">
        <v>52</v>
      </c>
      <c r="C471" s="240" t="s">
        <v>181</v>
      </c>
      <c r="D471" s="240" t="s">
        <v>102</v>
      </c>
      <c r="E471" s="240">
        <v>790</v>
      </c>
      <c r="F471" s="240">
        <v>0</v>
      </c>
      <c r="G471" s="240">
        <v>34.094000000000001</v>
      </c>
      <c r="H471" s="240">
        <v>30.6</v>
      </c>
      <c r="I471" s="240">
        <v>2.0279999999999999E-3</v>
      </c>
      <c r="J471" s="240"/>
    </row>
    <row r="472" spans="2:10">
      <c r="B472" s="240" t="s">
        <v>52</v>
      </c>
      <c r="C472" s="240" t="s">
        <v>182</v>
      </c>
      <c r="D472" s="240" t="s">
        <v>102</v>
      </c>
      <c r="E472" s="240">
        <v>712</v>
      </c>
      <c r="F472" s="240">
        <v>19.2</v>
      </c>
      <c r="G472" s="240">
        <v>30.6</v>
      </c>
      <c r="H472" s="240">
        <v>30.6</v>
      </c>
      <c r="I472" s="240"/>
      <c r="J472" s="240">
        <v>5.8100000000000003E-4</v>
      </c>
    </row>
    <row r="473" spans="2:10">
      <c r="B473" s="240" t="s">
        <v>52</v>
      </c>
      <c r="C473" s="240" t="s">
        <v>181</v>
      </c>
      <c r="D473" s="240" t="s">
        <v>103</v>
      </c>
      <c r="E473" s="240">
        <v>5</v>
      </c>
      <c r="F473" s="240">
        <v>16.009</v>
      </c>
      <c r="G473" s="240">
        <v>-2.1</v>
      </c>
      <c r="H473" s="240">
        <v>30.6</v>
      </c>
      <c r="I473" s="240">
        <v>2.5179999999999998E-3</v>
      </c>
      <c r="J473" s="240"/>
    </row>
    <row r="474" spans="2:10">
      <c r="B474" s="240" t="s">
        <v>52</v>
      </c>
      <c r="C474" s="240" t="s">
        <v>182</v>
      </c>
      <c r="D474" s="240" t="s">
        <v>103</v>
      </c>
      <c r="E474" s="240">
        <v>770</v>
      </c>
      <c r="F474" s="240">
        <v>19.2</v>
      </c>
      <c r="G474" s="240">
        <v>33</v>
      </c>
      <c r="H474" s="240">
        <v>30.6</v>
      </c>
      <c r="I474" s="240"/>
      <c r="J474" s="240">
        <v>5.6800000000000004E-4</v>
      </c>
    </row>
    <row r="475" spans="2:10">
      <c r="B475" s="240" t="s">
        <v>52</v>
      </c>
      <c r="C475" s="240" t="s">
        <v>181</v>
      </c>
      <c r="D475" s="240" t="s">
        <v>104</v>
      </c>
      <c r="E475" s="240">
        <v>5</v>
      </c>
      <c r="F475" s="240">
        <v>16.009</v>
      </c>
      <c r="G475" s="240">
        <v>-2.1</v>
      </c>
      <c r="H475" s="240">
        <v>30.6</v>
      </c>
      <c r="I475" s="240">
        <v>2.5460000000000001E-3</v>
      </c>
      <c r="J475" s="240"/>
    </row>
    <row r="476" spans="2:10">
      <c r="B476" s="240" t="s">
        <v>52</v>
      </c>
      <c r="C476" s="240" t="s">
        <v>182</v>
      </c>
      <c r="D476" s="240" t="s">
        <v>104</v>
      </c>
      <c r="E476" s="240">
        <v>611</v>
      </c>
      <c r="F476" s="240">
        <v>-1.2</v>
      </c>
      <c r="G476" s="240">
        <v>27.241</v>
      </c>
      <c r="H476" s="240">
        <v>30.6</v>
      </c>
      <c r="I476" s="240"/>
      <c r="J476" s="240">
        <v>8.92E-4</v>
      </c>
    </row>
    <row r="477" spans="2:10">
      <c r="B477" s="240" t="s">
        <v>52</v>
      </c>
      <c r="C477" s="240" t="s">
        <v>181</v>
      </c>
      <c r="D477" s="240" t="s">
        <v>105</v>
      </c>
      <c r="E477" s="240">
        <v>5</v>
      </c>
      <c r="F477" s="240">
        <v>16.009</v>
      </c>
      <c r="G477" s="240">
        <v>-2.1</v>
      </c>
      <c r="H477" s="240">
        <v>30.6</v>
      </c>
      <c r="I477" s="240">
        <v>2.405E-3</v>
      </c>
      <c r="J477" s="240"/>
    </row>
    <row r="478" spans="2:10">
      <c r="B478" s="240" t="s">
        <v>52</v>
      </c>
      <c r="C478" s="240" t="s">
        <v>182</v>
      </c>
      <c r="D478" s="240" t="s">
        <v>105</v>
      </c>
      <c r="E478" s="240">
        <v>770</v>
      </c>
      <c r="F478" s="240">
        <v>19.2</v>
      </c>
      <c r="G478" s="240">
        <v>33</v>
      </c>
      <c r="H478" s="240">
        <v>30.6</v>
      </c>
      <c r="I478" s="240"/>
      <c r="J478" s="240">
        <v>5.1900000000000004E-4</v>
      </c>
    </row>
    <row r="479" spans="2:10">
      <c r="B479" s="240" t="s">
        <v>52</v>
      </c>
      <c r="C479" s="240" t="s">
        <v>181</v>
      </c>
      <c r="D479" s="240" t="s">
        <v>106</v>
      </c>
      <c r="E479" s="240">
        <v>5</v>
      </c>
      <c r="F479" s="240">
        <v>16.009</v>
      </c>
      <c r="G479" s="240">
        <v>-2.1</v>
      </c>
      <c r="H479" s="240">
        <v>30.6</v>
      </c>
      <c r="I479" s="240">
        <v>2.6580000000000002E-3</v>
      </c>
      <c r="J479" s="240"/>
    </row>
    <row r="480" spans="2:10">
      <c r="B480" s="240" t="s">
        <v>52</v>
      </c>
      <c r="C480" s="240" t="s">
        <v>182</v>
      </c>
      <c r="D480" s="240" t="s">
        <v>106</v>
      </c>
      <c r="E480" s="240">
        <v>611</v>
      </c>
      <c r="F480" s="240">
        <v>-1.2</v>
      </c>
      <c r="G480" s="240">
        <v>27.241</v>
      </c>
      <c r="H480" s="240">
        <v>30.6</v>
      </c>
      <c r="I480" s="240"/>
      <c r="J480" s="240">
        <v>9.59E-4</v>
      </c>
    </row>
    <row r="481" spans="2:10">
      <c r="B481" s="240" t="s">
        <v>52</v>
      </c>
      <c r="C481" s="240" t="s">
        <v>181</v>
      </c>
      <c r="D481" s="240" t="s">
        <v>107</v>
      </c>
      <c r="E481" s="240">
        <v>5</v>
      </c>
      <c r="F481" s="240">
        <v>16.009</v>
      </c>
      <c r="G481" s="240">
        <v>-2.1</v>
      </c>
      <c r="H481" s="240">
        <v>30.6</v>
      </c>
      <c r="I481" s="240">
        <v>1.3910000000000001E-3</v>
      </c>
      <c r="J481" s="240"/>
    </row>
    <row r="482" spans="2:10">
      <c r="B482" s="240" t="s">
        <v>52</v>
      </c>
      <c r="C482" s="240" t="s">
        <v>182</v>
      </c>
      <c r="D482" s="240" t="s">
        <v>107</v>
      </c>
      <c r="E482" s="240">
        <v>611</v>
      </c>
      <c r="F482" s="240">
        <v>-1.2</v>
      </c>
      <c r="G482" s="240">
        <v>27.241</v>
      </c>
      <c r="H482" s="240">
        <v>30.6</v>
      </c>
      <c r="I482" s="240"/>
      <c r="J482" s="240">
        <v>3.4699999999999998E-4</v>
      </c>
    </row>
    <row r="483" spans="2:10">
      <c r="B483" s="240" t="s">
        <v>52</v>
      </c>
      <c r="C483" s="240" t="s">
        <v>181</v>
      </c>
      <c r="D483" s="240" t="s">
        <v>108</v>
      </c>
      <c r="E483" s="240">
        <v>790</v>
      </c>
      <c r="F483" s="240">
        <v>0</v>
      </c>
      <c r="G483" s="240">
        <v>34.094000000000001</v>
      </c>
      <c r="H483" s="240">
        <v>30.6</v>
      </c>
      <c r="I483" s="240">
        <v>1.3990000000000001E-3</v>
      </c>
      <c r="J483" s="240"/>
    </row>
    <row r="484" spans="2:10">
      <c r="B484" s="240" t="s">
        <v>52</v>
      </c>
      <c r="C484" s="240" t="s">
        <v>182</v>
      </c>
      <c r="D484" s="240" t="s">
        <v>108</v>
      </c>
      <c r="E484" s="240">
        <v>611</v>
      </c>
      <c r="F484" s="240">
        <v>-1.2</v>
      </c>
      <c r="G484" s="240">
        <v>27.241</v>
      </c>
      <c r="H484" s="240">
        <v>30.6</v>
      </c>
      <c r="I484" s="240"/>
      <c r="J484" s="240">
        <v>5.9699999999999998E-4</v>
      </c>
    </row>
    <row r="485" spans="2:10">
      <c r="B485" s="240" t="s">
        <v>52</v>
      </c>
      <c r="C485" s="240" t="s">
        <v>181</v>
      </c>
      <c r="D485" s="240" t="s">
        <v>109</v>
      </c>
      <c r="E485" s="240">
        <v>5</v>
      </c>
      <c r="F485" s="240">
        <v>16.009</v>
      </c>
      <c r="G485" s="240">
        <v>-2.1</v>
      </c>
      <c r="H485" s="240">
        <v>30.6</v>
      </c>
      <c r="I485" s="240">
        <v>1.5039999999999999E-3</v>
      </c>
      <c r="J485" s="240"/>
    </row>
    <row r="486" spans="2:10">
      <c r="B486" s="240" t="s">
        <v>52</v>
      </c>
      <c r="C486" s="240" t="s">
        <v>182</v>
      </c>
      <c r="D486" s="240" t="s">
        <v>109</v>
      </c>
      <c r="E486" s="240">
        <v>611</v>
      </c>
      <c r="F486" s="240">
        <v>-1.2</v>
      </c>
      <c r="G486" s="240">
        <v>27.241</v>
      </c>
      <c r="H486" s="240">
        <v>30.6</v>
      </c>
      <c r="I486" s="240"/>
      <c r="J486" s="240">
        <v>4.1399999999999998E-4</v>
      </c>
    </row>
    <row r="487" spans="2:10">
      <c r="B487" s="240" t="s">
        <v>52</v>
      </c>
      <c r="C487" s="240" t="s">
        <v>181</v>
      </c>
      <c r="D487" s="240" t="s">
        <v>110</v>
      </c>
      <c r="E487" s="240">
        <v>790</v>
      </c>
      <c r="F487" s="240">
        <v>0</v>
      </c>
      <c r="G487" s="240">
        <v>34.094000000000001</v>
      </c>
      <c r="H487" s="240">
        <v>30.6</v>
      </c>
      <c r="I487" s="240">
        <v>1.493E-3</v>
      </c>
      <c r="J487" s="240"/>
    </row>
    <row r="488" spans="2:10">
      <c r="B488" s="240" t="s">
        <v>52</v>
      </c>
      <c r="C488" s="240" t="s">
        <v>182</v>
      </c>
      <c r="D488" s="240" t="s">
        <v>110</v>
      </c>
      <c r="E488" s="240">
        <v>611</v>
      </c>
      <c r="F488" s="240">
        <v>-1.2</v>
      </c>
      <c r="G488" s="240">
        <v>27.241</v>
      </c>
      <c r="H488" s="240">
        <v>30.6</v>
      </c>
      <c r="I488" s="240"/>
      <c r="J488" s="240">
        <v>6.6399999999999999E-4</v>
      </c>
    </row>
    <row r="489" spans="2:10">
      <c r="B489" s="240" t="s">
        <v>52</v>
      </c>
      <c r="C489" s="240" t="s">
        <v>181</v>
      </c>
      <c r="D489" s="240" t="s">
        <v>111</v>
      </c>
      <c r="E489" s="240">
        <v>5</v>
      </c>
      <c r="F489" s="240">
        <v>16.009</v>
      </c>
      <c r="G489" s="240">
        <v>-2.1</v>
      </c>
      <c r="H489" s="240">
        <v>30.6</v>
      </c>
      <c r="I489" s="240">
        <v>2.0639999999999999E-3</v>
      </c>
      <c r="J489" s="240"/>
    </row>
    <row r="490" spans="2:10">
      <c r="B490" s="240" t="s">
        <v>52</v>
      </c>
      <c r="C490" s="240" t="s">
        <v>182</v>
      </c>
      <c r="D490" s="240" t="s">
        <v>111</v>
      </c>
      <c r="E490" s="240">
        <v>611</v>
      </c>
      <c r="F490" s="240">
        <v>-1.2</v>
      </c>
      <c r="G490" s="240">
        <v>27.241</v>
      </c>
      <c r="H490" s="240">
        <v>30.6</v>
      </c>
      <c r="I490" s="240"/>
      <c r="J490" s="240">
        <v>7.4899999999999999E-4</v>
      </c>
    </row>
    <row r="491" spans="2:10">
      <c r="B491" s="240" t="s">
        <v>52</v>
      </c>
      <c r="C491" s="240" t="s">
        <v>181</v>
      </c>
      <c r="D491" s="240" t="s">
        <v>112</v>
      </c>
      <c r="E491" s="240">
        <v>5</v>
      </c>
      <c r="F491" s="240">
        <v>16.009</v>
      </c>
      <c r="G491" s="240">
        <v>-2.1</v>
      </c>
      <c r="H491" s="240">
        <v>30.6</v>
      </c>
      <c r="I491" s="240">
        <v>2.036E-3</v>
      </c>
      <c r="J491" s="240"/>
    </row>
    <row r="492" spans="2:10">
      <c r="B492" s="240" t="s">
        <v>52</v>
      </c>
      <c r="C492" s="240" t="s">
        <v>182</v>
      </c>
      <c r="D492" s="240" t="s">
        <v>112</v>
      </c>
      <c r="E492" s="240">
        <v>770</v>
      </c>
      <c r="F492" s="240">
        <v>19.2</v>
      </c>
      <c r="G492" s="240">
        <v>33</v>
      </c>
      <c r="H492" s="240">
        <v>30.6</v>
      </c>
      <c r="I492" s="240"/>
      <c r="J492" s="240">
        <v>8.7200000000000005E-4</v>
      </c>
    </row>
    <row r="493" spans="2:10">
      <c r="B493" s="240" t="s">
        <v>52</v>
      </c>
      <c r="C493" s="240" t="s">
        <v>181</v>
      </c>
      <c r="D493" s="240" t="s">
        <v>113</v>
      </c>
      <c r="E493" s="240">
        <v>5</v>
      </c>
      <c r="F493" s="240">
        <v>16.009</v>
      </c>
      <c r="G493" s="240">
        <v>-2.1</v>
      </c>
      <c r="H493" s="240">
        <v>30.6</v>
      </c>
      <c r="I493" s="240">
        <v>2.1770000000000001E-3</v>
      </c>
      <c r="J493" s="240"/>
    </row>
    <row r="494" spans="2:10">
      <c r="B494" s="240" t="s">
        <v>52</v>
      </c>
      <c r="C494" s="240" t="s">
        <v>182</v>
      </c>
      <c r="D494" s="240" t="s">
        <v>113</v>
      </c>
      <c r="E494" s="240">
        <v>611</v>
      </c>
      <c r="F494" s="240">
        <v>-1.2</v>
      </c>
      <c r="G494" s="240">
        <v>27.241</v>
      </c>
      <c r="H494" s="240">
        <v>30.6</v>
      </c>
      <c r="I494" s="240"/>
      <c r="J494" s="240">
        <v>8.1599999999999999E-4</v>
      </c>
    </row>
    <row r="495" spans="2:10">
      <c r="B495" s="240" t="s">
        <v>52</v>
      </c>
      <c r="C495" s="240" t="s">
        <v>181</v>
      </c>
      <c r="D495" s="240" t="s">
        <v>114</v>
      </c>
      <c r="E495" s="240">
        <v>5</v>
      </c>
      <c r="F495" s="240">
        <v>16.009</v>
      </c>
      <c r="G495" s="240">
        <v>-2.1</v>
      </c>
      <c r="H495" s="240">
        <v>30.6</v>
      </c>
      <c r="I495" s="240">
        <v>1.9239999999999999E-3</v>
      </c>
      <c r="J495" s="240"/>
    </row>
    <row r="496" spans="2:10">
      <c r="B496" s="240" t="s">
        <v>52</v>
      </c>
      <c r="C496" s="240" t="s">
        <v>182</v>
      </c>
      <c r="D496" s="240" t="s">
        <v>114</v>
      </c>
      <c r="E496" s="240">
        <v>770</v>
      </c>
      <c r="F496" s="240">
        <v>19.2</v>
      </c>
      <c r="G496" s="240">
        <v>33</v>
      </c>
      <c r="H496" s="240">
        <v>30.6</v>
      </c>
      <c r="I496" s="240"/>
      <c r="J496" s="240">
        <v>8.2299999999999995E-4</v>
      </c>
    </row>
    <row r="497" spans="2:10">
      <c r="B497" s="240" t="s">
        <v>52</v>
      </c>
      <c r="C497" s="240" t="s">
        <v>181</v>
      </c>
      <c r="D497" s="240" t="s">
        <v>115</v>
      </c>
      <c r="E497" s="240">
        <v>790</v>
      </c>
      <c r="F497" s="240">
        <v>0</v>
      </c>
      <c r="G497" s="240">
        <v>34.094000000000001</v>
      </c>
      <c r="H497" s="240">
        <v>30.6</v>
      </c>
      <c r="I497" s="240">
        <v>9.6400000000000001E-4</v>
      </c>
      <c r="J497" s="240"/>
    </row>
    <row r="498" spans="2:10">
      <c r="B498" s="240" t="s">
        <v>52</v>
      </c>
      <c r="C498" s="240" t="s">
        <v>182</v>
      </c>
      <c r="D498" s="240" t="s">
        <v>115</v>
      </c>
      <c r="E498" s="240">
        <v>611</v>
      </c>
      <c r="F498" s="240">
        <v>-1.2</v>
      </c>
      <c r="G498" s="240">
        <v>27.241</v>
      </c>
      <c r="H498" s="240">
        <v>30.6</v>
      </c>
      <c r="I498" s="240"/>
      <c r="J498" s="240">
        <v>1.7700000000000001E-3</v>
      </c>
    </row>
    <row r="499" spans="2:10">
      <c r="B499" s="240" t="s">
        <v>52</v>
      </c>
      <c r="C499" s="240" t="s">
        <v>181</v>
      </c>
      <c r="D499" s="240" t="s">
        <v>116</v>
      </c>
      <c r="E499" s="240">
        <v>5</v>
      </c>
      <c r="F499" s="240">
        <v>16.009</v>
      </c>
      <c r="G499" s="240">
        <v>-2.1</v>
      </c>
      <c r="H499" s="240">
        <v>30.6</v>
      </c>
      <c r="I499" s="240">
        <v>2.5000000000000001E-4</v>
      </c>
      <c r="J499" s="240"/>
    </row>
    <row r="500" spans="2:10">
      <c r="B500" s="240" t="s">
        <v>52</v>
      </c>
      <c r="C500" s="240" t="s">
        <v>182</v>
      </c>
      <c r="D500" s="240" t="s">
        <v>116</v>
      </c>
      <c r="E500" s="240">
        <v>611</v>
      </c>
      <c r="F500" s="240">
        <v>-1.2</v>
      </c>
      <c r="G500" s="240">
        <v>27.241</v>
      </c>
      <c r="H500" s="240">
        <v>30.6</v>
      </c>
      <c r="I500" s="240"/>
      <c r="J500" s="240">
        <v>1.7260000000000001E-3</v>
      </c>
    </row>
    <row r="501" spans="2:10">
      <c r="B501" s="240" t="s">
        <v>52</v>
      </c>
      <c r="C501" s="240" t="s">
        <v>181</v>
      </c>
      <c r="D501" s="240" t="s">
        <v>117</v>
      </c>
      <c r="E501" s="240">
        <v>790</v>
      </c>
      <c r="F501" s="240">
        <v>0</v>
      </c>
      <c r="G501" s="240">
        <v>34.094000000000001</v>
      </c>
      <c r="H501" s="240">
        <v>30.6</v>
      </c>
      <c r="I501" s="240">
        <v>7.9500000000000003E-4</v>
      </c>
      <c r="J501" s="240"/>
    </row>
    <row r="502" spans="2:10">
      <c r="B502" s="240" t="s">
        <v>52</v>
      </c>
      <c r="C502" s="240" t="s">
        <v>182</v>
      </c>
      <c r="D502" s="240" t="s">
        <v>117</v>
      </c>
      <c r="E502" s="240">
        <v>533</v>
      </c>
      <c r="F502" s="240">
        <v>-1.2</v>
      </c>
      <c r="G502" s="240">
        <v>24.2</v>
      </c>
      <c r="H502" s="240">
        <v>30.6</v>
      </c>
      <c r="I502" s="240"/>
      <c r="J502" s="240">
        <v>1.6490000000000001E-3</v>
      </c>
    </row>
    <row r="503" spans="2:10">
      <c r="B503" s="240" t="s">
        <v>52</v>
      </c>
      <c r="C503" s="240" t="s">
        <v>181</v>
      </c>
      <c r="D503" s="240" t="s">
        <v>118</v>
      </c>
      <c r="E503" s="240">
        <v>5</v>
      </c>
      <c r="F503" s="240">
        <v>16.009</v>
      </c>
      <c r="G503" s="240">
        <v>-2.1</v>
      </c>
      <c r="H503" s="240">
        <v>30.6</v>
      </c>
      <c r="I503" s="240">
        <v>4.5199999999999998E-4</v>
      </c>
      <c r="J503" s="240"/>
    </row>
    <row r="504" spans="2:10">
      <c r="B504" s="240" t="s">
        <v>52</v>
      </c>
      <c r="C504" s="240" t="s">
        <v>182</v>
      </c>
      <c r="D504" s="240" t="s">
        <v>118</v>
      </c>
      <c r="E504" s="240">
        <v>611</v>
      </c>
      <c r="F504" s="240">
        <v>-1.2</v>
      </c>
      <c r="G504" s="240">
        <v>27.241</v>
      </c>
      <c r="H504" s="240">
        <v>30.6</v>
      </c>
      <c r="I504" s="240"/>
      <c r="J504" s="240">
        <v>1.8469999999999999E-3</v>
      </c>
    </row>
    <row r="505" spans="2:10">
      <c r="B505" s="240" t="s">
        <v>52</v>
      </c>
      <c r="C505" s="240" t="s">
        <v>181</v>
      </c>
      <c r="D505" s="240" t="s">
        <v>119</v>
      </c>
      <c r="E505" s="240">
        <v>790</v>
      </c>
      <c r="F505" s="240">
        <v>0</v>
      </c>
      <c r="G505" s="240">
        <v>34.094000000000001</v>
      </c>
      <c r="H505" s="240">
        <v>30.6</v>
      </c>
      <c r="I505" s="240">
        <v>1.279E-3</v>
      </c>
      <c r="J505" s="240"/>
    </row>
    <row r="506" spans="2:10">
      <c r="B506" s="240" t="s">
        <v>52</v>
      </c>
      <c r="C506" s="240" t="s">
        <v>182</v>
      </c>
      <c r="D506" s="240" t="s">
        <v>119</v>
      </c>
      <c r="E506" s="240">
        <v>611</v>
      </c>
      <c r="F506" s="240">
        <v>-1.2</v>
      </c>
      <c r="G506" s="240">
        <v>27.241</v>
      </c>
      <c r="H506" s="240">
        <v>30.6</v>
      </c>
      <c r="I506" s="240"/>
      <c r="J506" s="240">
        <v>1.9940000000000001E-3</v>
      </c>
    </row>
    <row r="507" spans="2:10">
      <c r="B507" s="240" t="s">
        <v>52</v>
      </c>
      <c r="C507" s="240" t="s">
        <v>181</v>
      </c>
      <c r="D507" s="240" t="s">
        <v>120</v>
      </c>
      <c r="E507" s="240">
        <v>5</v>
      </c>
      <c r="F507" s="240">
        <v>16.009</v>
      </c>
      <c r="G507" s="240">
        <v>-2.1</v>
      </c>
      <c r="H507" s="240">
        <v>30.6</v>
      </c>
      <c r="I507" s="240">
        <v>6.2500000000000001E-4</v>
      </c>
      <c r="J507" s="240"/>
    </row>
    <row r="508" spans="2:10">
      <c r="B508" s="240" t="s">
        <v>52</v>
      </c>
      <c r="C508" s="240" t="s">
        <v>182</v>
      </c>
      <c r="D508" s="240" t="s">
        <v>120</v>
      </c>
      <c r="E508" s="240">
        <v>611</v>
      </c>
      <c r="F508" s="240">
        <v>-1.2</v>
      </c>
      <c r="G508" s="240">
        <v>27.241</v>
      </c>
      <c r="H508" s="240">
        <v>30.6</v>
      </c>
      <c r="I508" s="240"/>
      <c r="J508" s="240">
        <v>1.9499999999999999E-3</v>
      </c>
    </row>
    <row r="509" spans="2:10">
      <c r="B509" s="240" t="s">
        <v>52</v>
      </c>
      <c r="C509" s="240" t="s">
        <v>181</v>
      </c>
      <c r="D509" s="240" t="s">
        <v>121</v>
      </c>
      <c r="E509" s="240">
        <v>790</v>
      </c>
      <c r="F509" s="240">
        <v>0</v>
      </c>
      <c r="G509" s="240">
        <v>34.094000000000001</v>
      </c>
      <c r="H509" s="240">
        <v>30.6</v>
      </c>
      <c r="I509" s="240">
        <v>1.1100000000000001E-3</v>
      </c>
      <c r="J509" s="240"/>
    </row>
    <row r="510" spans="2:10">
      <c r="B510" s="240" t="s">
        <v>52</v>
      </c>
      <c r="C510" s="240" t="s">
        <v>182</v>
      </c>
      <c r="D510" s="240" t="s">
        <v>121</v>
      </c>
      <c r="E510" s="240">
        <v>533</v>
      </c>
      <c r="F510" s="240">
        <v>-1.2</v>
      </c>
      <c r="G510" s="240">
        <v>24.2</v>
      </c>
      <c r="H510" s="240">
        <v>30.6</v>
      </c>
      <c r="I510" s="240"/>
      <c r="J510" s="240">
        <v>1.8730000000000001E-3</v>
      </c>
    </row>
    <row r="511" spans="2:10">
      <c r="B511" s="240" t="s">
        <v>52</v>
      </c>
      <c r="C511" s="240" t="s">
        <v>181</v>
      </c>
      <c r="D511" s="240" t="s">
        <v>122</v>
      </c>
      <c r="E511" s="240">
        <v>5</v>
      </c>
      <c r="F511" s="240">
        <v>16.009</v>
      </c>
      <c r="G511" s="240">
        <v>-2.1</v>
      </c>
      <c r="H511" s="240">
        <v>30.6</v>
      </c>
      <c r="I511" s="240">
        <v>8.2700000000000004E-4</v>
      </c>
      <c r="J511" s="240"/>
    </row>
    <row r="512" spans="2:10">
      <c r="B512" s="240" t="s">
        <v>52</v>
      </c>
      <c r="C512" s="240" t="s">
        <v>182</v>
      </c>
      <c r="D512" s="240" t="s">
        <v>122</v>
      </c>
      <c r="E512" s="240">
        <v>611</v>
      </c>
      <c r="F512" s="240">
        <v>-1.2</v>
      </c>
      <c r="G512" s="240">
        <v>27.241</v>
      </c>
      <c r="H512" s="240">
        <v>30.6</v>
      </c>
      <c r="I512" s="240"/>
      <c r="J512" s="240">
        <v>2.0709999999999999E-3</v>
      </c>
    </row>
    <row r="513" spans="2:10">
      <c r="B513" s="240" t="s">
        <v>52</v>
      </c>
      <c r="C513" s="240" t="s">
        <v>181</v>
      </c>
      <c r="D513" s="240" t="s">
        <v>123</v>
      </c>
      <c r="E513" s="240">
        <v>790</v>
      </c>
      <c r="F513" s="240">
        <v>0</v>
      </c>
      <c r="G513" s="240">
        <v>34.094000000000001</v>
      </c>
      <c r="H513" s="240">
        <v>30.6</v>
      </c>
      <c r="I513" s="240">
        <v>7.4399999999999998E-4</v>
      </c>
      <c r="J513" s="240"/>
    </row>
    <row r="514" spans="2:10">
      <c r="B514" s="240" t="s">
        <v>52</v>
      </c>
      <c r="C514" s="240" t="s">
        <v>182</v>
      </c>
      <c r="D514" s="240" t="s">
        <v>123</v>
      </c>
      <c r="E514" s="240">
        <v>770</v>
      </c>
      <c r="F514" s="240">
        <v>19.2</v>
      </c>
      <c r="G514" s="240">
        <v>33</v>
      </c>
      <c r="H514" s="240">
        <v>30.6</v>
      </c>
      <c r="I514" s="240"/>
      <c r="J514" s="240">
        <v>1.8760000000000001E-3</v>
      </c>
    </row>
    <row r="515" spans="2:10">
      <c r="B515" s="240" t="s">
        <v>52</v>
      </c>
      <c r="C515" s="240" t="s">
        <v>181</v>
      </c>
      <c r="D515" s="240" t="s">
        <v>124</v>
      </c>
      <c r="E515" s="240">
        <v>790</v>
      </c>
      <c r="F515" s="240">
        <v>0</v>
      </c>
      <c r="G515" s="240">
        <v>34.094000000000001</v>
      </c>
      <c r="H515" s="240">
        <v>30.6</v>
      </c>
      <c r="I515" s="240">
        <v>1.9699999999999999E-4</v>
      </c>
      <c r="J515" s="240"/>
    </row>
    <row r="516" spans="2:10">
      <c r="B516" s="240" t="s">
        <v>52</v>
      </c>
      <c r="C516" s="240" t="s">
        <v>182</v>
      </c>
      <c r="D516" s="240" t="s">
        <v>124</v>
      </c>
      <c r="E516" s="240">
        <v>611</v>
      </c>
      <c r="F516" s="240">
        <v>-1.2</v>
      </c>
      <c r="G516" s="240">
        <v>27.241</v>
      </c>
      <c r="H516" s="240">
        <v>30.6</v>
      </c>
      <c r="I516" s="240"/>
      <c r="J516" s="240">
        <v>1.913E-3</v>
      </c>
    </row>
    <row r="517" spans="2:10">
      <c r="B517" s="240" t="s">
        <v>52</v>
      </c>
      <c r="C517" s="240" t="s">
        <v>181</v>
      </c>
      <c r="D517" s="240" t="s">
        <v>125</v>
      </c>
      <c r="E517" s="240">
        <v>5</v>
      </c>
      <c r="F517" s="240">
        <v>16.009</v>
      </c>
      <c r="G517" s="240">
        <v>-2.1</v>
      </c>
      <c r="H517" s="240">
        <v>30.6</v>
      </c>
      <c r="I517" s="240">
        <v>9.3300000000000002E-4</v>
      </c>
      <c r="J517" s="240"/>
    </row>
    <row r="518" spans="2:10">
      <c r="B518" s="240" t="s">
        <v>52</v>
      </c>
      <c r="C518" s="240" t="s">
        <v>182</v>
      </c>
      <c r="D518" s="240" t="s">
        <v>125</v>
      </c>
      <c r="E518" s="240">
        <v>611</v>
      </c>
      <c r="F518" s="240">
        <v>-1.2</v>
      </c>
      <c r="G518" s="240">
        <v>27.241</v>
      </c>
      <c r="H518" s="240">
        <v>30.6</v>
      </c>
      <c r="I518" s="240"/>
      <c r="J518" s="240">
        <v>1.99E-3</v>
      </c>
    </row>
    <row r="519" spans="2:10">
      <c r="B519" s="240" t="s">
        <v>52</v>
      </c>
      <c r="C519" s="240" t="s">
        <v>181</v>
      </c>
      <c r="D519" s="240" t="s">
        <v>126</v>
      </c>
      <c r="E519" s="240">
        <v>5</v>
      </c>
      <c r="F519" s="240">
        <v>16.009</v>
      </c>
      <c r="G519" s="240">
        <v>-2.1</v>
      </c>
      <c r="H519" s="240">
        <v>30.6</v>
      </c>
      <c r="I519" s="240">
        <v>2.8800000000000001E-4</v>
      </c>
      <c r="J519" s="240"/>
    </row>
    <row r="520" spans="2:10">
      <c r="B520" s="240" t="s">
        <v>52</v>
      </c>
      <c r="C520" s="240" t="s">
        <v>182</v>
      </c>
      <c r="D520" s="240" t="s">
        <v>126</v>
      </c>
      <c r="E520" s="240">
        <v>770</v>
      </c>
      <c r="F520" s="240">
        <v>19.2</v>
      </c>
      <c r="G520" s="240">
        <v>33</v>
      </c>
      <c r="H520" s="240">
        <v>30.6</v>
      </c>
      <c r="I520" s="240"/>
      <c r="J520" s="240">
        <v>1.939E-3</v>
      </c>
    </row>
    <row r="521" spans="2:10">
      <c r="B521" s="240" t="s">
        <v>52</v>
      </c>
      <c r="C521" s="240" t="s">
        <v>181</v>
      </c>
      <c r="D521" s="240" t="s">
        <v>127</v>
      </c>
      <c r="E521" s="240">
        <v>5</v>
      </c>
      <c r="F521" s="240">
        <v>16.009</v>
      </c>
      <c r="G521" s="240">
        <v>-2.1</v>
      </c>
      <c r="H521" s="240">
        <v>30.6</v>
      </c>
      <c r="I521" s="240">
        <v>1.1069999999999999E-3</v>
      </c>
      <c r="J521" s="240"/>
    </row>
    <row r="522" spans="2:10">
      <c r="B522" s="240" t="s">
        <v>52</v>
      </c>
      <c r="C522" s="240" t="s">
        <v>182</v>
      </c>
      <c r="D522" s="240" t="s">
        <v>127</v>
      </c>
      <c r="E522" s="240">
        <v>611</v>
      </c>
      <c r="F522" s="240">
        <v>-1.2</v>
      </c>
      <c r="G522" s="240">
        <v>27.241</v>
      </c>
      <c r="H522" s="240">
        <v>30.6</v>
      </c>
      <c r="I522" s="240"/>
      <c r="J522" s="240">
        <v>2.0929999999999998E-3</v>
      </c>
    </row>
    <row r="523" spans="2:10">
      <c r="B523" s="240" t="s">
        <v>52</v>
      </c>
      <c r="C523" s="240" t="s">
        <v>181</v>
      </c>
      <c r="D523" s="240" t="s">
        <v>128</v>
      </c>
      <c r="E523" s="240">
        <v>790</v>
      </c>
      <c r="F523" s="240">
        <v>0</v>
      </c>
      <c r="G523" s="240">
        <v>34.094000000000001</v>
      </c>
      <c r="H523" s="240">
        <v>30.6</v>
      </c>
      <c r="I523" s="240">
        <v>5.1099999999999995E-4</v>
      </c>
      <c r="J523" s="240"/>
    </row>
    <row r="524" spans="2:10">
      <c r="B524" s="240" t="s">
        <v>52</v>
      </c>
      <c r="C524" s="240" t="s">
        <v>182</v>
      </c>
      <c r="D524" s="240" t="s">
        <v>128</v>
      </c>
      <c r="E524" s="240">
        <v>611</v>
      </c>
      <c r="F524" s="240">
        <v>-1.2</v>
      </c>
      <c r="G524" s="240">
        <v>27.241</v>
      </c>
      <c r="H524" s="240">
        <v>30.6</v>
      </c>
      <c r="I524" s="240"/>
      <c r="J524" s="240">
        <v>2.137E-3</v>
      </c>
    </row>
    <row r="525" spans="2:10">
      <c r="B525" s="240" t="s">
        <v>52</v>
      </c>
      <c r="C525" s="240" t="s">
        <v>181</v>
      </c>
      <c r="D525" s="240" t="s">
        <v>129</v>
      </c>
      <c r="E525" s="240">
        <v>5</v>
      </c>
      <c r="F525" s="240">
        <v>16.009</v>
      </c>
      <c r="G525" s="240">
        <v>-2.1</v>
      </c>
      <c r="H525" s="240">
        <v>30.6</v>
      </c>
      <c r="I525" s="240">
        <v>1.3079999999999999E-3</v>
      </c>
      <c r="J525" s="240"/>
    </row>
    <row r="526" spans="2:10">
      <c r="B526" s="240" t="s">
        <v>52</v>
      </c>
      <c r="C526" s="240" t="s">
        <v>182</v>
      </c>
      <c r="D526" s="240" t="s">
        <v>129</v>
      </c>
      <c r="E526" s="240">
        <v>611</v>
      </c>
      <c r="F526" s="240">
        <v>-1.2</v>
      </c>
      <c r="G526" s="240">
        <v>27.241</v>
      </c>
      <c r="H526" s="240">
        <v>30.6</v>
      </c>
      <c r="I526" s="240"/>
      <c r="J526" s="240">
        <v>2.2139999999999998E-3</v>
      </c>
    </row>
    <row r="527" spans="2:10">
      <c r="B527" s="240" t="s">
        <v>52</v>
      </c>
      <c r="C527" s="240" t="s">
        <v>181</v>
      </c>
      <c r="D527" s="240" t="s">
        <v>130</v>
      </c>
      <c r="E527" s="240">
        <v>790</v>
      </c>
      <c r="F527" s="240">
        <v>0</v>
      </c>
      <c r="G527" s="240">
        <v>34.094000000000001</v>
      </c>
      <c r="H527" s="240">
        <v>30.6</v>
      </c>
      <c r="I527" s="240">
        <v>3.4200000000000002E-4</v>
      </c>
      <c r="J527" s="240"/>
    </row>
    <row r="528" spans="2:10">
      <c r="B528" s="240" t="s">
        <v>52</v>
      </c>
      <c r="C528" s="240" t="s">
        <v>182</v>
      </c>
      <c r="D528" s="240" t="s">
        <v>130</v>
      </c>
      <c r="E528" s="240">
        <v>611</v>
      </c>
      <c r="F528" s="240">
        <v>-1.2</v>
      </c>
      <c r="G528" s="240">
        <v>27.241</v>
      </c>
      <c r="H528" s="240">
        <v>30.6</v>
      </c>
      <c r="I528" s="240"/>
      <c r="J528" s="240">
        <v>2.016E-3</v>
      </c>
    </row>
    <row r="529" spans="2:10">
      <c r="B529" s="240" t="s">
        <v>52</v>
      </c>
      <c r="C529" s="240" t="s">
        <v>181</v>
      </c>
      <c r="D529" s="240" t="s">
        <v>131</v>
      </c>
      <c r="E529" s="240">
        <v>790</v>
      </c>
      <c r="F529" s="240">
        <v>0</v>
      </c>
      <c r="G529" s="240">
        <v>34.094000000000001</v>
      </c>
      <c r="H529" s="240">
        <v>30.6</v>
      </c>
      <c r="I529" s="240">
        <v>1.9740000000000001E-3</v>
      </c>
      <c r="J529" s="240"/>
    </row>
    <row r="530" spans="2:10">
      <c r="B530" s="240" t="s">
        <v>52</v>
      </c>
      <c r="C530" s="240" t="s">
        <v>182</v>
      </c>
      <c r="D530" s="240" t="s">
        <v>131</v>
      </c>
      <c r="E530" s="240">
        <v>611</v>
      </c>
      <c r="F530" s="240">
        <v>-1.2</v>
      </c>
      <c r="G530" s="240">
        <v>27.241</v>
      </c>
      <c r="H530" s="240">
        <v>30.6</v>
      </c>
      <c r="I530" s="240"/>
      <c r="J530" s="240">
        <v>4.73E-4</v>
      </c>
    </row>
    <row r="531" spans="2:10">
      <c r="B531" s="240" t="s">
        <v>52</v>
      </c>
      <c r="C531" s="240" t="s">
        <v>181</v>
      </c>
      <c r="D531" s="240" t="s">
        <v>132</v>
      </c>
      <c r="E531" s="240">
        <v>790</v>
      </c>
      <c r="F531" s="240">
        <v>0</v>
      </c>
      <c r="G531" s="240">
        <v>34.094000000000001</v>
      </c>
      <c r="H531" s="240">
        <v>30.6</v>
      </c>
      <c r="I531" s="240">
        <v>1.9289999999999999E-3</v>
      </c>
      <c r="J531" s="240"/>
    </row>
    <row r="532" spans="2:10">
      <c r="B532" s="240" t="s">
        <v>52</v>
      </c>
      <c r="C532" s="240" t="s">
        <v>182</v>
      </c>
      <c r="D532" s="240" t="s">
        <v>132</v>
      </c>
      <c r="E532" s="240">
        <v>712</v>
      </c>
      <c r="F532" s="240">
        <v>19.2</v>
      </c>
      <c r="G532" s="240">
        <v>30.6</v>
      </c>
      <c r="H532" s="240">
        <v>30.6</v>
      </c>
      <c r="I532" s="240"/>
      <c r="J532" s="240">
        <v>6.4599999999999998E-4</v>
      </c>
    </row>
    <row r="533" spans="2:10">
      <c r="B533" s="240" t="s">
        <v>52</v>
      </c>
      <c r="C533" s="240" t="s">
        <v>181</v>
      </c>
      <c r="D533" s="240" t="s">
        <v>133</v>
      </c>
      <c r="E533" s="240">
        <v>790</v>
      </c>
      <c r="F533" s="240">
        <v>0</v>
      </c>
      <c r="G533" s="240">
        <v>34.094000000000001</v>
      </c>
      <c r="H533" s="240">
        <v>30.6</v>
      </c>
      <c r="I533" s="240">
        <v>2.068E-3</v>
      </c>
      <c r="J533" s="240"/>
    </row>
    <row r="534" spans="2:10">
      <c r="B534" s="240" t="s">
        <v>52</v>
      </c>
      <c r="C534" s="240" t="s">
        <v>182</v>
      </c>
      <c r="D534" s="240" t="s">
        <v>133</v>
      </c>
      <c r="E534" s="240">
        <v>611</v>
      </c>
      <c r="F534" s="240">
        <v>-1.2</v>
      </c>
      <c r="G534" s="240">
        <v>27.241</v>
      </c>
      <c r="H534" s="240">
        <v>30.6</v>
      </c>
      <c r="I534" s="240"/>
      <c r="J534" s="240">
        <v>5.4100000000000003E-4</v>
      </c>
    </row>
    <row r="535" spans="2:10">
      <c r="B535" s="240" t="s">
        <v>52</v>
      </c>
      <c r="C535" s="240" t="s">
        <v>181</v>
      </c>
      <c r="D535" s="240" t="s">
        <v>134</v>
      </c>
      <c r="E535" s="240">
        <v>790</v>
      </c>
      <c r="F535" s="240">
        <v>0</v>
      </c>
      <c r="G535" s="240">
        <v>34.094000000000001</v>
      </c>
      <c r="H535" s="240">
        <v>30.6</v>
      </c>
      <c r="I535" s="240">
        <v>1.835E-3</v>
      </c>
      <c r="J535" s="240"/>
    </row>
    <row r="536" spans="2:10">
      <c r="B536" s="240" t="s">
        <v>52</v>
      </c>
      <c r="C536" s="240" t="s">
        <v>182</v>
      </c>
      <c r="D536" s="240" t="s">
        <v>134</v>
      </c>
      <c r="E536" s="240">
        <v>712</v>
      </c>
      <c r="F536" s="240">
        <v>19.2</v>
      </c>
      <c r="G536" s="240">
        <v>30.6</v>
      </c>
      <c r="H536" s="240">
        <v>30.6</v>
      </c>
      <c r="I536" s="240"/>
      <c r="J536" s="240">
        <v>5.9699999999999998E-4</v>
      </c>
    </row>
    <row r="537" spans="2:10">
      <c r="B537" s="240" t="s">
        <v>52</v>
      </c>
      <c r="C537" s="240" t="s">
        <v>181</v>
      </c>
      <c r="D537" s="240" t="s">
        <v>135</v>
      </c>
      <c r="E537" s="240">
        <v>5</v>
      </c>
      <c r="F537" s="240">
        <v>16.009</v>
      </c>
      <c r="G537" s="240">
        <v>-2.1</v>
      </c>
      <c r="H537" s="240">
        <v>30.6</v>
      </c>
      <c r="I537" s="240">
        <v>2.2629999999999998E-3</v>
      </c>
      <c r="J537" s="240"/>
    </row>
    <row r="538" spans="2:10">
      <c r="B538" s="240" t="s">
        <v>52</v>
      </c>
      <c r="C538" s="240" t="s">
        <v>182</v>
      </c>
      <c r="D538" s="240" t="s">
        <v>135</v>
      </c>
      <c r="E538" s="240">
        <v>770</v>
      </c>
      <c r="F538" s="240">
        <v>19.2</v>
      </c>
      <c r="G538" s="240">
        <v>33</v>
      </c>
      <c r="H538" s="240">
        <v>30.6</v>
      </c>
      <c r="I538" s="240"/>
      <c r="J538" s="240">
        <v>5.5199999999999997E-4</v>
      </c>
    </row>
    <row r="539" spans="2:10">
      <c r="B539" s="240" t="s">
        <v>52</v>
      </c>
      <c r="C539" s="240" t="s">
        <v>181</v>
      </c>
      <c r="D539" s="240" t="s">
        <v>136</v>
      </c>
      <c r="E539" s="240">
        <v>5</v>
      </c>
      <c r="F539" s="240">
        <v>16.009</v>
      </c>
      <c r="G539" s="240">
        <v>-2.1</v>
      </c>
      <c r="H539" s="240">
        <v>30.6</v>
      </c>
      <c r="I539" s="240">
        <v>2.2899999999999999E-3</v>
      </c>
      <c r="J539" s="240"/>
    </row>
    <row r="540" spans="2:10">
      <c r="B540" s="240" t="s">
        <v>52</v>
      </c>
      <c r="C540" s="240" t="s">
        <v>182</v>
      </c>
      <c r="D540" s="240" t="s">
        <v>136</v>
      </c>
      <c r="E540" s="240">
        <v>611</v>
      </c>
      <c r="F540" s="240">
        <v>-1.2</v>
      </c>
      <c r="G540" s="240">
        <v>27.241</v>
      </c>
      <c r="H540" s="240">
        <v>30.6</v>
      </c>
      <c r="I540" s="240"/>
      <c r="J540" s="240">
        <v>8.7299999999999997E-4</v>
      </c>
    </row>
    <row r="541" spans="2:10">
      <c r="B541" s="240" t="s">
        <v>52</v>
      </c>
      <c r="C541" s="240" t="s">
        <v>181</v>
      </c>
      <c r="D541" s="240" t="s">
        <v>137</v>
      </c>
      <c r="E541" s="240">
        <v>5</v>
      </c>
      <c r="F541" s="240">
        <v>16.009</v>
      </c>
      <c r="G541" s="240">
        <v>-2.1</v>
      </c>
      <c r="H541" s="240">
        <v>30.6</v>
      </c>
      <c r="I541" s="240">
        <v>2.15E-3</v>
      </c>
      <c r="J541" s="240"/>
    </row>
    <row r="542" spans="2:10">
      <c r="B542" s="240" t="s">
        <v>52</v>
      </c>
      <c r="C542" s="240" t="s">
        <v>182</v>
      </c>
      <c r="D542" s="240" t="s">
        <v>137</v>
      </c>
      <c r="E542" s="240">
        <v>770</v>
      </c>
      <c r="F542" s="240">
        <v>19.2</v>
      </c>
      <c r="G542" s="240">
        <v>33</v>
      </c>
      <c r="H542" s="240">
        <v>30.6</v>
      </c>
      <c r="I542" s="240"/>
      <c r="J542" s="240">
        <v>5.0299999999999997E-4</v>
      </c>
    </row>
    <row r="543" spans="2:10">
      <c r="B543" s="240" t="s">
        <v>52</v>
      </c>
      <c r="C543" s="240" t="s">
        <v>181</v>
      </c>
      <c r="D543" s="240" t="s">
        <v>138</v>
      </c>
      <c r="E543" s="240">
        <v>5</v>
      </c>
      <c r="F543" s="240">
        <v>16.009</v>
      </c>
      <c r="G543" s="240">
        <v>-2.1</v>
      </c>
      <c r="H543" s="240">
        <v>30.6</v>
      </c>
      <c r="I543" s="240">
        <v>2.4030000000000002E-3</v>
      </c>
      <c r="J543" s="240"/>
    </row>
    <row r="544" spans="2:10">
      <c r="B544" s="240" t="s">
        <v>52</v>
      </c>
      <c r="C544" s="240" t="s">
        <v>182</v>
      </c>
      <c r="D544" s="240" t="s">
        <v>138</v>
      </c>
      <c r="E544" s="240">
        <v>611</v>
      </c>
      <c r="F544" s="240">
        <v>-1.2</v>
      </c>
      <c r="G544" s="240">
        <v>27.241</v>
      </c>
      <c r="H544" s="240">
        <v>30.6</v>
      </c>
      <c r="I544" s="240"/>
      <c r="J544" s="240">
        <v>9.3999999999999997E-4</v>
      </c>
    </row>
    <row r="545" spans="2:10">
      <c r="B545" s="240" t="s">
        <v>52</v>
      </c>
      <c r="C545" s="240" t="s">
        <v>181</v>
      </c>
      <c r="D545" s="240" t="s">
        <v>139</v>
      </c>
      <c r="E545" s="240">
        <v>790</v>
      </c>
      <c r="F545" s="240">
        <v>0</v>
      </c>
      <c r="G545" s="240">
        <v>34.094000000000001</v>
      </c>
      <c r="H545" s="240">
        <v>30.6</v>
      </c>
      <c r="I545" s="240">
        <v>9.2800000000000001E-4</v>
      </c>
      <c r="J545" s="240"/>
    </row>
    <row r="546" spans="2:10">
      <c r="B546" s="240" t="s">
        <v>52</v>
      </c>
      <c r="C546" s="240" t="s">
        <v>182</v>
      </c>
      <c r="D546" s="240" t="s">
        <v>139</v>
      </c>
      <c r="E546" s="240">
        <v>611</v>
      </c>
      <c r="F546" s="240">
        <v>-1.2</v>
      </c>
      <c r="G546" s="240">
        <v>27.241</v>
      </c>
      <c r="H546" s="240">
        <v>30.6</v>
      </c>
      <c r="I546" s="240"/>
      <c r="J546" s="240">
        <v>1.524E-3</v>
      </c>
    </row>
    <row r="547" spans="2:10">
      <c r="B547" s="240" t="s">
        <v>52</v>
      </c>
      <c r="C547" s="240" t="s">
        <v>181</v>
      </c>
      <c r="D547" s="240" t="s">
        <v>140</v>
      </c>
      <c r="E547" s="240">
        <v>5</v>
      </c>
      <c r="F547" s="240">
        <v>16.009</v>
      </c>
      <c r="G547" s="240">
        <v>-2.1</v>
      </c>
      <c r="H547" s="240">
        <v>30.6</v>
      </c>
      <c r="I547" s="240">
        <v>2.1499999999999999E-4</v>
      </c>
      <c r="J547" s="240"/>
    </row>
    <row r="548" spans="2:10">
      <c r="B548" s="240" t="s">
        <v>52</v>
      </c>
      <c r="C548" s="240" t="s">
        <v>182</v>
      </c>
      <c r="D548" s="240" t="s">
        <v>140</v>
      </c>
      <c r="E548" s="240">
        <v>611</v>
      </c>
      <c r="F548" s="240">
        <v>-1.2</v>
      </c>
      <c r="G548" s="240">
        <v>27.241</v>
      </c>
      <c r="H548" s="240">
        <v>30.6</v>
      </c>
      <c r="I548" s="240"/>
      <c r="J548" s="240">
        <v>1.4809999999999999E-3</v>
      </c>
    </row>
    <row r="549" spans="2:10">
      <c r="B549" s="240" t="s">
        <v>52</v>
      </c>
      <c r="C549" s="240" t="s">
        <v>181</v>
      </c>
      <c r="D549" s="240" t="s">
        <v>141</v>
      </c>
      <c r="E549" s="240">
        <v>5</v>
      </c>
      <c r="F549" s="240">
        <v>16.009</v>
      </c>
      <c r="G549" s="240">
        <v>-2.1</v>
      </c>
      <c r="H549" s="240">
        <v>30.6</v>
      </c>
      <c r="I549" s="240">
        <v>8.0500000000000005E-4</v>
      </c>
      <c r="J549" s="240"/>
    </row>
    <row r="550" spans="2:10">
      <c r="B550" s="240" t="s">
        <v>52</v>
      </c>
      <c r="C550" s="240" t="s">
        <v>182</v>
      </c>
      <c r="D550" s="240" t="s">
        <v>141</v>
      </c>
      <c r="E550" s="240">
        <v>770</v>
      </c>
      <c r="F550" s="240">
        <v>19.2</v>
      </c>
      <c r="G550" s="240">
        <v>33</v>
      </c>
      <c r="H550" s="240">
        <v>30.6</v>
      </c>
      <c r="I550" s="240"/>
      <c r="J550" s="240">
        <v>1.4289999999999999E-3</v>
      </c>
    </row>
    <row r="551" spans="2:10">
      <c r="B551" s="240" t="s">
        <v>52</v>
      </c>
      <c r="C551" s="240" t="s">
        <v>181</v>
      </c>
      <c r="D551" s="240" t="s">
        <v>142</v>
      </c>
      <c r="E551" s="240">
        <v>5</v>
      </c>
      <c r="F551" s="240">
        <v>16.009</v>
      </c>
      <c r="G551" s="240">
        <v>-2.1</v>
      </c>
      <c r="H551" s="240">
        <v>30.6</v>
      </c>
      <c r="I551" s="240">
        <v>4.17E-4</v>
      </c>
      <c r="J551" s="240"/>
    </row>
    <row r="552" spans="2:10">
      <c r="B552" s="240" t="s">
        <v>52</v>
      </c>
      <c r="C552" s="240" t="s">
        <v>182</v>
      </c>
      <c r="D552" s="240" t="s">
        <v>142</v>
      </c>
      <c r="E552" s="240">
        <v>611</v>
      </c>
      <c r="F552" s="240">
        <v>-1.2</v>
      </c>
      <c r="G552" s="240">
        <v>27.241</v>
      </c>
      <c r="H552" s="240">
        <v>30.6</v>
      </c>
      <c r="I552" s="240"/>
      <c r="J552" s="240">
        <v>1.601E-3</v>
      </c>
    </row>
    <row r="553" spans="2:10">
      <c r="B553" s="240" t="s">
        <v>52</v>
      </c>
      <c r="C553" s="240" t="s">
        <v>181</v>
      </c>
      <c r="D553" s="240" t="s">
        <v>143</v>
      </c>
      <c r="E553" s="240">
        <v>790</v>
      </c>
      <c r="F553" s="240">
        <v>0</v>
      </c>
      <c r="G553" s="240">
        <v>34.094000000000001</v>
      </c>
      <c r="H553" s="240">
        <v>30.6</v>
      </c>
      <c r="I553" s="240">
        <v>1.243E-3</v>
      </c>
      <c r="J553" s="240"/>
    </row>
    <row r="554" spans="2:10">
      <c r="B554" s="240" t="s">
        <v>52</v>
      </c>
      <c r="C554" s="240" t="s">
        <v>182</v>
      </c>
      <c r="D554" s="240" t="s">
        <v>143</v>
      </c>
      <c r="E554" s="240">
        <v>611</v>
      </c>
      <c r="F554" s="240">
        <v>-1.2</v>
      </c>
      <c r="G554" s="240">
        <v>27.241</v>
      </c>
      <c r="H554" s="240">
        <v>30.6</v>
      </c>
      <c r="I554" s="240"/>
      <c r="J554" s="240">
        <v>1.748E-3</v>
      </c>
    </row>
    <row r="555" spans="2:10">
      <c r="B555" s="240" t="s">
        <v>52</v>
      </c>
      <c r="C555" s="240" t="s">
        <v>181</v>
      </c>
      <c r="D555" s="240" t="s">
        <v>144</v>
      </c>
      <c r="E555" s="240">
        <v>5</v>
      </c>
      <c r="F555" s="240">
        <v>16.009</v>
      </c>
      <c r="G555" s="240">
        <v>-2.1</v>
      </c>
      <c r="H555" s="240">
        <v>30.6</v>
      </c>
      <c r="I555" s="240">
        <v>5.9000000000000003E-4</v>
      </c>
      <c r="J555" s="240"/>
    </row>
    <row r="556" spans="2:10">
      <c r="B556" s="240" t="s">
        <v>52</v>
      </c>
      <c r="C556" s="240" t="s">
        <v>182</v>
      </c>
      <c r="D556" s="240" t="s">
        <v>144</v>
      </c>
      <c r="E556" s="240">
        <v>611</v>
      </c>
      <c r="F556" s="240">
        <v>-1.2</v>
      </c>
      <c r="G556" s="240">
        <v>27.241</v>
      </c>
      <c r="H556" s="240">
        <v>30.6</v>
      </c>
      <c r="I556" s="240"/>
      <c r="J556" s="240">
        <v>1.7049999999999999E-3</v>
      </c>
    </row>
    <row r="557" spans="2:10">
      <c r="B557" s="240" t="s">
        <v>52</v>
      </c>
      <c r="C557" s="240" t="s">
        <v>181</v>
      </c>
      <c r="D557" s="240" t="s">
        <v>145</v>
      </c>
      <c r="E557" s="240">
        <v>790</v>
      </c>
      <c r="F557" s="240">
        <v>0</v>
      </c>
      <c r="G557" s="240">
        <v>34.094000000000001</v>
      </c>
      <c r="H557" s="240">
        <v>30.6</v>
      </c>
      <c r="I557" s="240">
        <v>1.0740000000000001E-3</v>
      </c>
      <c r="J557" s="240"/>
    </row>
    <row r="558" spans="2:10">
      <c r="B558" s="240" t="s">
        <v>52</v>
      </c>
      <c r="C558" s="240" t="s">
        <v>182</v>
      </c>
      <c r="D558" s="240" t="s">
        <v>145</v>
      </c>
      <c r="E558" s="240">
        <v>533</v>
      </c>
      <c r="F558" s="240">
        <v>-1.2</v>
      </c>
      <c r="G558" s="240">
        <v>24.2</v>
      </c>
      <c r="H558" s="240">
        <v>30.6</v>
      </c>
      <c r="I558" s="240"/>
      <c r="J558" s="240">
        <v>1.6280000000000001E-3</v>
      </c>
    </row>
    <row r="559" spans="2:10">
      <c r="B559" s="240" t="s">
        <v>52</v>
      </c>
      <c r="C559" s="240" t="s">
        <v>181</v>
      </c>
      <c r="D559" s="240" t="s">
        <v>146</v>
      </c>
      <c r="E559" s="240">
        <v>5</v>
      </c>
      <c r="F559" s="240">
        <v>16.009</v>
      </c>
      <c r="G559" s="240">
        <v>-2.1</v>
      </c>
      <c r="H559" s="240">
        <v>30.6</v>
      </c>
      <c r="I559" s="240">
        <v>7.9199999999999995E-4</v>
      </c>
      <c r="J559" s="240"/>
    </row>
    <row r="560" spans="2:10">
      <c r="B560" s="240" t="s">
        <v>52</v>
      </c>
      <c r="C560" s="240" t="s">
        <v>182</v>
      </c>
      <c r="D560" s="240" t="s">
        <v>146</v>
      </c>
      <c r="E560" s="240">
        <v>611</v>
      </c>
      <c r="F560" s="240">
        <v>-1.2</v>
      </c>
      <c r="G560" s="240">
        <v>27.241</v>
      </c>
      <c r="H560" s="240">
        <v>30.6</v>
      </c>
      <c r="I560" s="240"/>
      <c r="J560" s="240">
        <v>1.825E-3</v>
      </c>
    </row>
    <row r="561" spans="2:10">
      <c r="B561" s="240" t="s">
        <v>52</v>
      </c>
      <c r="C561" s="240" t="s">
        <v>181</v>
      </c>
      <c r="D561" s="240" t="s">
        <v>147</v>
      </c>
      <c r="E561" s="240">
        <v>790</v>
      </c>
      <c r="F561" s="240">
        <v>0</v>
      </c>
      <c r="G561" s="240">
        <v>34.094000000000001</v>
      </c>
      <c r="H561" s="240">
        <v>30.6</v>
      </c>
      <c r="I561" s="240">
        <v>8.8999999999999995E-4</v>
      </c>
      <c r="J561" s="240"/>
    </row>
    <row r="562" spans="2:10">
      <c r="B562" s="240" t="s">
        <v>52</v>
      </c>
      <c r="C562" s="240" t="s">
        <v>182</v>
      </c>
      <c r="D562" s="240" t="s">
        <v>147</v>
      </c>
      <c r="E562" s="240">
        <v>770</v>
      </c>
      <c r="F562" s="240">
        <v>19.2</v>
      </c>
      <c r="G562" s="240">
        <v>33</v>
      </c>
      <c r="H562" s="240">
        <v>30.6</v>
      </c>
      <c r="I562" s="240"/>
      <c r="J562" s="240">
        <v>1.8799999999999999E-4</v>
      </c>
    </row>
    <row r="563" spans="2:10">
      <c r="B563" s="240" t="s">
        <v>52</v>
      </c>
      <c r="C563" s="240" t="s">
        <v>181</v>
      </c>
      <c r="D563" s="240" t="s">
        <v>148</v>
      </c>
      <c r="E563" s="240">
        <v>790</v>
      </c>
      <c r="F563" s="240">
        <v>0</v>
      </c>
      <c r="G563" s="240">
        <v>34.094000000000001</v>
      </c>
      <c r="H563" s="240">
        <v>30.6</v>
      </c>
      <c r="I563" s="240">
        <v>2.9700000000000001E-4</v>
      </c>
      <c r="J563" s="240"/>
    </row>
    <row r="564" spans="2:10">
      <c r="B564" s="240" t="s">
        <v>52</v>
      </c>
      <c r="C564" s="240" t="s">
        <v>182</v>
      </c>
      <c r="D564" s="240" t="s">
        <v>148</v>
      </c>
      <c r="E564" s="240">
        <v>770</v>
      </c>
      <c r="F564" s="240">
        <v>19.2</v>
      </c>
      <c r="G564" s="240">
        <v>33</v>
      </c>
      <c r="H564" s="240">
        <v>30.6</v>
      </c>
      <c r="I564" s="240"/>
      <c r="J564" s="240">
        <v>2.3699999999999999E-4</v>
      </c>
    </row>
    <row r="565" spans="2:10">
      <c r="B565" s="240" t="s">
        <v>52</v>
      </c>
      <c r="C565" s="240" t="s">
        <v>181</v>
      </c>
      <c r="D565" s="240" t="s">
        <v>149</v>
      </c>
      <c r="E565" s="240">
        <v>790</v>
      </c>
      <c r="F565" s="240">
        <v>0</v>
      </c>
      <c r="G565" s="240">
        <v>34.094000000000001</v>
      </c>
      <c r="H565" s="240">
        <v>30.6</v>
      </c>
      <c r="I565" s="240">
        <v>6.4999999999999997E-4</v>
      </c>
      <c r="J565" s="240"/>
    </row>
    <row r="566" spans="2:10">
      <c r="B566" s="240" t="s">
        <v>52</v>
      </c>
      <c r="C566" s="240" t="s">
        <v>182</v>
      </c>
      <c r="D566" s="240" t="s">
        <v>149</v>
      </c>
      <c r="E566" s="240">
        <v>611</v>
      </c>
      <c r="F566" s="240">
        <v>-1.2</v>
      </c>
      <c r="G566" s="240">
        <v>27.241</v>
      </c>
      <c r="H566" s="240">
        <v>30.6</v>
      </c>
      <c r="I566" s="240"/>
      <c r="J566" s="240">
        <v>2.7799999999999998E-4</v>
      </c>
    </row>
    <row r="567" spans="2:10">
      <c r="B567" s="240" t="s">
        <v>52</v>
      </c>
      <c r="C567" s="240" t="s">
        <v>181</v>
      </c>
      <c r="D567" s="240" t="s">
        <v>150</v>
      </c>
      <c r="E567" s="240">
        <v>790</v>
      </c>
      <c r="F567" s="240">
        <v>0</v>
      </c>
      <c r="G567" s="240">
        <v>34.094000000000001</v>
      </c>
      <c r="H567" s="240">
        <v>30.6</v>
      </c>
      <c r="I567" s="240">
        <v>5.3799999999999996E-4</v>
      </c>
      <c r="J567" s="240"/>
    </row>
    <row r="568" spans="2:10">
      <c r="B568" s="240" t="s">
        <v>52</v>
      </c>
      <c r="C568" s="240" t="s">
        <v>182</v>
      </c>
      <c r="D568" s="240" t="s">
        <v>150</v>
      </c>
      <c r="E568" s="240">
        <v>770</v>
      </c>
      <c r="F568" s="240">
        <v>19.2</v>
      </c>
      <c r="G568" s="240">
        <v>33</v>
      </c>
      <c r="H568" s="240">
        <v>30.6</v>
      </c>
      <c r="I568" s="240"/>
      <c r="J568" s="240">
        <v>5.2899999999999996E-4</v>
      </c>
    </row>
    <row r="569" spans="2:10">
      <c r="B569" s="240" t="s">
        <v>52</v>
      </c>
      <c r="C569" s="240" t="s">
        <v>181</v>
      </c>
      <c r="D569" s="240" t="s">
        <v>175</v>
      </c>
      <c r="E569" s="240">
        <v>5</v>
      </c>
      <c r="F569" s="240">
        <v>16.009</v>
      </c>
      <c r="G569" s="240">
        <v>-2.1</v>
      </c>
      <c r="H569" s="240">
        <v>30.6</v>
      </c>
      <c r="I569" s="240">
        <v>2.6099999999999999E-3</v>
      </c>
      <c r="J569" s="240"/>
    </row>
    <row r="570" spans="2:10">
      <c r="B570" s="240" t="s">
        <v>52</v>
      </c>
      <c r="C570" s="240" t="s">
        <v>182</v>
      </c>
      <c r="D570" s="240" t="s">
        <v>175</v>
      </c>
      <c r="E570" s="240">
        <v>558</v>
      </c>
      <c r="F570" s="240">
        <v>19.2</v>
      </c>
      <c r="G570" s="240">
        <v>24.2</v>
      </c>
      <c r="H570" s="240">
        <v>30.6</v>
      </c>
      <c r="I570" s="240"/>
      <c r="J570" s="240">
        <v>1.049E-3</v>
      </c>
    </row>
    <row r="571" spans="2:10">
      <c r="B571" s="240" t="s">
        <v>52</v>
      </c>
      <c r="C571" s="240" t="s">
        <v>181</v>
      </c>
      <c r="D571" s="240" t="s">
        <v>176</v>
      </c>
      <c r="E571" s="240">
        <v>5</v>
      </c>
      <c r="F571" s="240">
        <v>16.009</v>
      </c>
      <c r="G571" s="240">
        <v>-2.1</v>
      </c>
      <c r="H571" s="240">
        <v>30.6</v>
      </c>
      <c r="I571" s="240">
        <v>1.787E-3</v>
      </c>
      <c r="J571" s="240"/>
    </row>
    <row r="572" spans="2:10">
      <c r="B572" s="240" t="s">
        <v>52</v>
      </c>
      <c r="C572" s="240" t="s">
        <v>182</v>
      </c>
      <c r="D572" s="240" t="s">
        <v>176</v>
      </c>
      <c r="E572" s="240">
        <v>611</v>
      </c>
      <c r="F572" s="240">
        <v>-1.2</v>
      </c>
      <c r="G572" s="240">
        <v>27.241</v>
      </c>
      <c r="H572" s="240">
        <v>30.6</v>
      </c>
      <c r="I572" s="240"/>
      <c r="J572" s="240">
        <v>1.9589999999999998E-3</v>
      </c>
    </row>
    <row r="573" spans="2:10">
      <c r="B573" s="240" t="s">
        <v>52</v>
      </c>
      <c r="C573" s="240" t="s">
        <v>181</v>
      </c>
      <c r="D573" s="240" t="s">
        <v>177</v>
      </c>
      <c r="E573" s="240">
        <v>5</v>
      </c>
      <c r="F573" s="240">
        <v>16.009</v>
      </c>
      <c r="G573" s="240">
        <v>-2.1</v>
      </c>
      <c r="H573" s="240">
        <v>30.6</v>
      </c>
      <c r="I573" s="240">
        <v>5.2170000000000003E-3</v>
      </c>
      <c r="J573" s="240"/>
    </row>
    <row r="574" spans="2:10">
      <c r="B574" s="240" t="s">
        <v>52</v>
      </c>
      <c r="C574" s="240" t="s">
        <v>182</v>
      </c>
      <c r="D574" s="240" t="s">
        <v>177</v>
      </c>
      <c r="E574" s="240">
        <v>558</v>
      </c>
      <c r="F574" s="240">
        <v>19.2</v>
      </c>
      <c r="G574" s="240">
        <v>24.2</v>
      </c>
      <c r="H574" s="240">
        <v>30.6</v>
      </c>
      <c r="I574" s="240"/>
      <c r="J574" s="240">
        <v>2.2669999999999999E-3</v>
      </c>
    </row>
    <row r="575" spans="2:10">
      <c r="B575" s="240" t="s">
        <v>52</v>
      </c>
      <c r="C575" s="240" t="s">
        <v>181</v>
      </c>
      <c r="D575" s="240" t="s">
        <v>178</v>
      </c>
      <c r="E575" s="240">
        <v>5</v>
      </c>
      <c r="F575" s="240">
        <v>16.009</v>
      </c>
      <c r="G575" s="240">
        <v>-2.1</v>
      </c>
      <c r="H575" s="240">
        <v>30.6</v>
      </c>
      <c r="I575" s="240">
        <v>3.179E-3</v>
      </c>
      <c r="J575" s="240"/>
    </row>
    <row r="576" spans="2:10">
      <c r="B576" s="240" t="s">
        <v>52</v>
      </c>
      <c r="C576" s="240" t="s">
        <v>182</v>
      </c>
      <c r="D576" s="240" t="s">
        <v>178</v>
      </c>
      <c r="E576" s="240">
        <v>611</v>
      </c>
      <c r="F576" s="240">
        <v>-1.2</v>
      </c>
      <c r="G576" s="240">
        <v>27.241</v>
      </c>
      <c r="H576" s="240">
        <v>30.6</v>
      </c>
      <c r="I576" s="240"/>
      <c r="J576" s="240">
        <v>4.287E-3</v>
      </c>
    </row>
    <row r="577" spans="2:10">
      <c r="B577" s="240" t="s">
        <v>53</v>
      </c>
      <c r="C577" s="240" t="s">
        <v>183</v>
      </c>
      <c r="D577" s="240" t="s">
        <v>87</v>
      </c>
      <c r="E577" s="240">
        <v>790</v>
      </c>
      <c r="F577" s="240">
        <v>0</v>
      </c>
      <c r="G577" s="240">
        <v>34.094000000000001</v>
      </c>
      <c r="H577" s="240">
        <v>27.2</v>
      </c>
      <c r="I577" s="240">
        <v>1.836E-3</v>
      </c>
      <c r="J577" s="240"/>
    </row>
    <row r="578" spans="2:10">
      <c r="B578" s="240" t="s">
        <v>53</v>
      </c>
      <c r="C578" s="240" t="s">
        <v>184</v>
      </c>
      <c r="D578" s="240" t="s">
        <v>87</v>
      </c>
      <c r="E578" s="240">
        <v>611</v>
      </c>
      <c r="F578" s="240">
        <v>-1.2</v>
      </c>
      <c r="G578" s="240">
        <v>27.241</v>
      </c>
      <c r="H578" s="240">
        <v>27.2</v>
      </c>
      <c r="I578" s="240"/>
      <c r="J578" s="240">
        <v>8.1000000000000004E-5</v>
      </c>
    </row>
    <row r="579" spans="2:10">
      <c r="B579" s="240" t="s">
        <v>53</v>
      </c>
      <c r="C579" s="240" t="s">
        <v>183</v>
      </c>
      <c r="D579" s="240" t="s">
        <v>88</v>
      </c>
      <c r="E579" s="240">
        <v>790</v>
      </c>
      <c r="F579" s="240">
        <v>0</v>
      </c>
      <c r="G579" s="240">
        <v>34.094000000000001</v>
      </c>
      <c r="H579" s="240">
        <v>27.2</v>
      </c>
      <c r="I579" s="240">
        <v>6.8999999999999997E-5</v>
      </c>
      <c r="J579" s="240"/>
    </row>
    <row r="580" spans="2:10">
      <c r="B580" s="240" t="s">
        <v>53</v>
      </c>
      <c r="C580" s="240" t="s">
        <v>184</v>
      </c>
      <c r="D580" s="240" t="s">
        <v>88</v>
      </c>
      <c r="E580" s="240">
        <v>611</v>
      </c>
      <c r="F580" s="240">
        <v>-1.2</v>
      </c>
      <c r="G580" s="240">
        <v>27.241</v>
      </c>
      <c r="H580" s="240">
        <v>27.2</v>
      </c>
      <c r="I580" s="240"/>
      <c r="J580" s="240">
        <v>1.9430000000000001E-3</v>
      </c>
    </row>
    <row r="581" spans="2:10">
      <c r="B581" s="240" t="s">
        <v>53</v>
      </c>
      <c r="C581" s="240" t="s">
        <v>183</v>
      </c>
      <c r="D581" s="240" t="s">
        <v>89</v>
      </c>
      <c r="E581" s="240">
        <v>5</v>
      </c>
      <c r="F581" s="240">
        <v>16.009</v>
      </c>
      <c r="G581" s="240">
        <v>-2.1</v>
      </c>
      <c r="H581" s="240">
        <v>27.2</v>
      </c>
      <c r="I581" s="240">
        <v>2.3930000000000002E-3</v>
      </c>
      <c r="J581" s="240"/>
    </row>
    <row r="582" spans="2:10">
      <c r="B582" s="240" t="s">
        <v>53</v>
      </c>
      <c r="C582" s="240" t="s">
        <v>184</v>
      </c>
      <c r="D582" s="240" t="s">
        <v>89</v>
      </c>
      <c r="E582" s="240">
        <v>533</v>
      </c>
      <c r="F582" s="240">
        <v>-1.2</v>
      </c>
      <c r="G582" s="240">
        <v>24.2</v>
      </c>
      <c r="H582" s="240">
        <v>27.2</v>
      </c>
      <c r="I582" s="240"/>
      <c r="J582" s="240">
        <v>3.9399999999999998E-4</v>
      </c>
    </row>
    <row r="583" spans="2:10">
      <c r="B583" s="240" t="s">
        <v>53</v>
      </c>
      <c r="C583" s="240" t="s">
        <v>183</v>
      </c>
      <c r="D583" s="240" t="s">
        <v>90</v>
      </c>
      <c r="E583" s="240">
        <v>5</v>
      </c>
      <c r="F583" s="240">
        <v>16.009</v>
      </c>
      <c r="G583" s="240">
        <v>-2.1</v>
      </c>
      <c r="H583" s="240">
        <v>27.2</v>
      </c>
      <c r="I583" s="240">
        <v>4.9399999999999997E-4</v>
      </c>
      <c r="J583" s="240"/>
    </row>
    <row r="584" spans="2:10">
      <c r="B584" s="240" t="s">
        <v>53</v>
      </c>
      <c r="C584" s="240" t="s">
        <v>184</v>
      </c>
      <c r="D584" s="240" t="s">
        <v>90</v>
      </c>
      <c r="E584" s="240">
        <v>611</v>
      </c>
      <c r="F584" s="240">
        <v>-1.2</v>
      </c>
      <c r="G584" s="240">
        <v>27.241</v>
      </c>
      <c r="H584" s="240">
        <v>27.2</v>
      </c>
      <c r="I584" s="240"/>
      <c r="J584" s="240">
        <v>2.2079999999999999E-3</v>
      </c>
    </row>
    <row r="585" spans="2:10">
      <c r="B585" s="240" t="s">
        <v>53</v>
      </c>
      <c r="C585" s="240" t="s">
        <v>183</v>
      </c>
      <c r="D585" s="240" t="s">
        <v>12</v>
      </c>
      <c r="E585" s="240">
        <v>5</v>
      </c>
      <c r="F585" s="240">
        <v>16.009</v>
      </c>
      <c r="G585" s="240">
        <v>-2.1</v>
      </c>
      <c r="H585" s="240">
        <v>27.2</v>
      </c>
      <c r="I585" s="240">
        <v>0.93152100000000004</v>
      </c>
      <c r="J585" s="240"/>
    </row>
    <row r="586" spans="2:10">
      <c r="B586" s="240" t="s">
        <v>53</v>
      </c>
      <c r="C586" s="240" t="s">
        <v>184</v>
      </c>
      <c r="D586" s="240" t="s">
        <v>12</v>
      </c>
      <c r="E586" s="240">
        <v>611</v>
      </c>
      <c r="F586" s="240">
        <v>-1.2</v>
      </c>
      <c r="G586" s="240">
        <v>27.241</v>
      </c>
      <c r="H586" s="240">
        <v>27.2</v>
      </c>
      <c r="I586" s="240"/>
      <c r="J586" s="240">
        <v>2.3153E-2</v>
      </c>
    </row>
    <row r="587" spans="2:10">
      <c r="B587" s="240" t="s">
        <v>53</v>
      </c>
      <c r="C587" s="240" t="s">
        <v>183</v>
      </c>
      <c r="D587" s="240" t="s">
        <v>13</v>
      </c>
      <c r="E587" s="240">
        <v>790</v>
      </c>
      <c r="F587" s="240">
        <v>0</v>
      </c>
      <c r="G587" s="240">
        <v>34.094000000000001</v>
      </c>
      <c r="H587" s="240">
        <v>27.2</v>
      </c>
      <c r="I587" s="240">
        <v>3.0553E-2</v>
      </c>
      <c r="J587" s="240"/>
    </row>
    <row r="588" spans="2:10">
      <c r="B588" s="240" t="s">
        <v>53</v>
      </c>
      <c r="C588" s="240" t="s">
        <v>184</v>
      </c>
      <c r="D588" s="240" t="s">
        <v>13</v>
      </c>
      <c r="E588" s="240">
        <v>611</v>
      </c>
      <c r="F588" s="240">
        <v>-1.2</v>
      </c>
      <c r="G588" s="240">
        <v>27.241</v>
      </c>
      <c r="H588" s="240">
        <v>27.2</v>
      </c>
      <c r="I588" s="240"/>
      <c r="J588" s="240">
        <v>0.96952799999999995</v>
      </c>
    </row>
    <row r="589" spans="2:10">
      <c r="B589" s="240" t="s">
        <v>53</v>
      </c>
      <c r="C589" s="240" t="s">
        <v>183</v>
      </c>
      <c r="D589" s="240" t="s">
        <v>14</v>
      </c>
      <c r="E589" s="240">
        <v>5</v>
      </c>
      <c r="F589" s="240">
        <v>16.009</v>
      </c>
      <c r="G589" s="240">
        <v>-2.1</v>
      </c>
      <c r="H589" s="240">
        <v>27.2</v>
      </c>
      <c r="I589" s="240">
        <v>0.117591</v>
      </c>
      <c r="J589" s="240"/>
    </row>
    <row r="590" spans="2:10">
      <c r="B590" s="240" t="s">
        <v>53</v>
      </c>
      <c r="C590" s="240" t="s">
        <v>184</v>
      </c>
      <c r="D590" s="240" t="s">
        <v>14</v>
      </c>
      <c r="E590" s="240">
        <v>611</v>
      </c>
      <c r="F590" s="240">
        <v>-1.2</v>
      </c>
      <c r="G590" s="240">
        <v>27.241</v>
      </c>
      <c r="H590" s="240">
        <v>27.2</v>
      </c>
      <c r="I590" s="240"/>
      <c r="J590" s="240">
        <v>6.9976999999999998E-2</v>
      </c>
    </row>
    <row r="591" spans="2:10">
      <c r="B591" s="240" t="s">
        <v>53</v>
      </c>
      <c r="C591" s="240" t="s">
        <v>183</v>
      </c>
      <c r="D591" s="240" t="s">
        <v>91</v>
      </c>
      <c r="E591" s="240">
        <v>5</v>
      </c>
      <c r="F591" s="240">
        <v>16.009</v>
      </c>
      <c r="G591" s="240">
        <v>-2.1</v>
      </c>
      <c r="H591" s="240">
        <v>27.2</v>
      </c>
      <c r="I591" s="240">
        <v>2.1080000000000001E-3</v>
      </c>
      <c r="J591" s="240"/>
    </row>
    <row r="592" spans="2:10">
      <c r="B592" s="240" t="s">
        <v>53</v>
      </c>
      <c r="C592" s="240" t="s">
        <v>184</v>
      </c>
      <c r="D592" s="240" t="s">
        <v>91</v>
      </c>
      <c r="E592" s="240">
        <v>609</v>
      </c>
      <c r="F592" s="240">
        <v>19.2</v>
      </c>
      <c r="G592" s="240">
        <v>26.7</v>
      </c>
      <c r="H592" s="240">
        <v>27.2</v>
      </c>
      <c r="I592" s="240"/>
      <c r="J592" s="240">
        <v>5.8E-4</v>
      </c>
    </row>
    <row r="593" spans="2:10">
      <c r="B593" s="240" t="s">
        <v>53</v>
      </c>
      <c r="C593" s="240" t="s">
        <v>183</v>
      </c>
      <c r="D593" s="240" t="s">
        <v>92</v>
      </c>
      <c r="E593" s="240">
        <v>5</v>
      </c>
      <c r="F593" s="240">
        <v>16.009</v>
      </c>
      <c r="G593" s="240">
        <v>-2.1</v>
      </c>
      <c r="H593" s="240">
        <v>27.2</v>
      </c>
      <c r="I593" s="240">
        <v>8.2899999999999998E-4</v>
      </c>
      <c r="J593" s="240"/>
    </row>
    <row r="594" spans="2:10">
      <c r="B594" s="240" t="s">
        <v>53</v>
      </c>
      <c r="C594" s="240" t="s">
        <v>184</v>
      </c>
      <c r="D594" s="240" t="s">
        <v>92</v>
      </c>
      <c r="E594" s="240">
        <v>611</v>
      </c>
      <c r="F594" s="240">
        <v>-1.2</v>
      </c>
      <c r="G594" s="240">
        <v>27.241</v>
      </c>
      <c r="H594" s="240">
        <v>27.2</v>
      </c>
      <c r="I594" s="240"/>
      <c r="J594" s="240">
        <v>2.026E-3</v>
      </c>
    </row>
    <row r="595" spans="2:10">
      <c r="B595" s="240" t="s">
        <v>53</v>
      </c>
      <c r="C595" s="240" t="s">
        <v>183</v>
      </c>
      <c r="D595" s="240" t="s">
        <v>93</v>
      </c>
      <c r="E595" s="240">
        <v>5</v>
      </c>
      <c r="F595" s="240">
        <v>16.009</v>
      </c>
      <c r="G595" s="240">
        <v>-2.1</v>
      </c>
      <c r="H595" s="240">
        <v>27.2</v>
      </c>
      <c r="I595" s="240">
        <v>4.8939999999999999E-3</v>
      </c>
      <c r="J595" s="240"/>
    </row>
    <row r="596" spans="2:10">
      <c r="B596" s="240" t="s">
        <v>53</v>
      </c>
      <c r="C596" s="240" t="s">
        <v>184</v>
      </c>
      <c r="D596" s="240" t="s">
        <v>93</v>
      </c>
      <c r="E596" s="240">
        <v>609</v>
      </c>
      <c r="F596" s="240">
        <v>19.2</v>
      </c>
      <c r="G596" s="240">
        <v>26.7</v>
      </c>
      <c r="H596" s="240">
        <v>27.2</v>
      </c>
      <c r="I596" s="240"/>
      <c r="J596" s="240">
        <v>1.397E-3</v>
      </c>
    </row>
    <row r="597" spans="2:10">
      <c r="B597" s="240" t="s">
        <v>53</v>
      </c>
      <c r="C597" s="240" t="s">
        <v>183</v>
      </c>
      <c r="D597" s="240" t="s">
        <v>94</v>
      </c>
      <c r="E597" s="240">
        <v>5</v>
      </c>
      <c r="F597" s="240">
        <v>16.009</v>
      </c>
      <c r="G597" s="240">
        <v>-2.1</v>
      </c>
      <c r="H597" s="240">
        <v>27.2</v>
      </c>
      <c r="I597" s="240">
        <v>1.794E-3</v>
      </c>
      <c r="J597" s="240"/>
    </row>
    <row r="598" spans="2:10">
      <c r="B598" s="240" t="s">
        <v>53</v>
      </c>
      <c r="C598" s="240" t="s">
        <v>184</v>
      </c>
      <c r="D598" s="240" t="s">
        <v>94</v>
      </c>
      <c r="E598" s="240">
        <v>611</v>
      </c>
      <c r="F598" s="240">
        <v>-1.2</v>
      </c>
      <c r="G598" s="240">
        <v>27.241</v>
      </c>
      <c r="H598" s="240">
        <v>27.2</v>
      </c>
      <c r="I598" s="240"/>
      <c r="J598" s="240">
        <v>4.385E-3</v>
      </c>
    </row>
    <row r="599" spans="2:10">
      <c r="B599" s="240" t="s">
        <v>53</v>
      </c>
      <c r="C599" s="240" t="s">
        <v>183</v>
      </c>
      <c r="D599" s="240" t="s">
        <v>95</v>
      </c>
      <c r="E599" s="240">
        <v>790</v>
      </c>
      <c r="F599" s="240">
        <v>0</v>
      </c>
      <c r="G599" s="240">
        <v>34.094000000000001</v>
      </c>
      <c r="H599" s="240">
        <v>27.2</v>
      </c>
      <c r="I599" s="240">
        <v>3.6999999999999999E-4</v>
      </c>
      <c r="J599" s="240"/>
    </row>
    <row r="600" spans="2:10">
      <c r="B600" s="240" t="s">
        <v>53</v>
      </c>
      <c r="C600" s="240" t="s">
        <v>184</v>
      </c>
      <c r="D600" s="240" t="s">
        <v>95</v>
      </c>
      <c r="E600" s="240">
        <v>770</v>
      </c>
      <c r="F600" s="240">
        <v>19.2</v>
      </c>
      <c r="G600" s="240">
        <v>33</v>
      </c>
      <c r="H600" s="240">
        <v>27.2</v>
      </c>
      <c r="I600" s="240"/>
      <c r="J600" s="240">
        <v>1.3300000000000001E-4</v>
      </c>
    </row>
    <row r="601" spans="2:10">
      <c r="B601" s="240" t="s">
        <v>53</v>
      </c>
      <c r="C601" s="240" t="s">
        <v>183</v>
      </c>
      <c r="D601" s="240" t="s">
        <v>96</v>
      </c>
      <c r="E601" s="240">
        <v>790</v>
      </c>
      <c r="F601" s="240">
        <v>0</v>
      </c>
      <c r="G601" s="240">
        <v>34.094000000000001</v>
      </c>
      <c r="H601" s="240">
        <v>27.2</v>
      </c>
      <c r="I601" s="240">
        <v>3.6999999999999999E-4</v>
      </c>
      <c r="J601" s="240"/>
    </row>
    <row r="602" spans="2:10">
      <c r="B602" s="240" t="s">
        <v>53</v>
      </c>
      <c r="C602" s="240" t="s">
        <v>184</v>
      </c>
      <c r="D602" s="240" t="s">
        <v>96</v>
      </c>
      <c r="E602" s="240">
        <v>770</v>
      </c>
      <c r="F602" s="240">
        <v>19.2</v>
      </c>
      <c r="G602" s="240">
        <v>33</v>
      </c>
      <c r="H602" s="240">
        <v>27.2</v>
      </c>
      <c r="I602" s="240"/>
      <c r="J602" s="240">
        <v>1.3300000000000001E-4</v>
      </c>
    </row>
    <row r="603" spans="2:10">
      <c r="B603" s="240" t="s">
        <v>53</v>
      </c>
      <c r="C603" s="240" t="s">
        <v>183</v>
      </c>
      <c r="D603" s="240" t="s">
        <v>97</v>
      </c>
      <c r="E603" s="240">
        <v>5</v>
      </c>
      <c r="F603" s="240">
        <v>16.009</v>
      </c>
      <c r="G603" s="240">
        <v>-2.1</v>
      </c>
      <c r="H603" s="240">
        <v>27.2</v>
      </c>
      <c r="I603" s="240">
        <v>3.0699999999999998E-4</v>
      </c>
      <c r="J603" s="240"/>
    </row>
    <row r="604" spans="2:10">
      <c r="B604" s="240" t="s">
        <v>53</v>
      </c>
      <c r="C604" s="240" t="s">
        <v>184</v>
      </c>
      <c r="D604" s="240" t="s">
        <v>97</v>
      </c>
      <c r="E604" s="240">
        <v>423</v>
      </c>
      <c r="F604" s="240">
        <v>-1.2</v>
      </c>
      <c r="G604" s="240">
        <v>20.132999999999999</v>
      </c>
      <c r="H604" s="240">
        <v>27.2</v>
      </c>
      <c r="I604" s="240"/>
      <c r="J604" s="240">
        <v>2.4000000000000001E-5</v>
      </c>
    </row>
    <row r="605" spans="2:10">
      <c r="B605" s="240" t="s">
        <v>53</v>
      </c>
      <c r="C605" s="240" t="s">
        <v>183</v>
      </c>
      <c r="D605" s="240" t="s">
        <v>98</v>
      </c>
      <c r="E605" s="240">
        <v>5</v>
      </c>
      <c r="F605" s="240">
        <v>16.009</v>
      </c>
      <c r="G605" s="240">
        <v>-2.1</v>
      </c>
      <c r="H605" s="240">
        <v>27.2</v>
      </c>
      <c r="I605" s="240">
        <v>4.1999999999999998E-5</v>
      </c>
      <c r="J605" s="240"/>
    </row>
    <row r="606" spans="2:10">
      <c r="B606" s="240" t="s">
        <v>53</v>
      </c>
      <c r="C606" s="240" t="s">
        <v>184</v>
      </c>
      <c r="D606" s="240" t="s">
        <v>98</v>
      </c>
      <c r="E606" s="240">
        <v>611</v>
      </c>
      <c r="F606" s="240">
        <v>-1.2</v>
      </c>
      <c r="G606" s="240">
        <v>27.241</v>
      </c>
      <c r="H606" s="240">
        <v>27.2</v>
      </c>
      <c r="I606" s="240"/>
      <c r="J606" s="240">
        <v>3.1199999999999999E-4</v>
      </c>
    </row>
    <row r="607" spans="2:10">
      <c r="B607" s="240" t="s">
        <v>53</v>
      </c>
      <c r="C607" s="240" t="s">
        <v>183</v>
      </c>
      <c r="D607" s="240" t="s">
        <v>99</v>
      </c>
      <c r="E607" s="240">
        <v>790</v>
      </c>
      <c r="F607" s="240">
        <v>0</v>
      </c>
      <c r="G607" s="240">
        <v>34.094000000000001</v>
      </c>
      <c r="H607" s="240">
        <v>27.2</v>
      </c>
      <c r="I607" s="240">
        <v>2.4559999999999998E-3</v>
      </c>
      <c r="J607" s="240"/>
    </row>
    <row r="608" spans="2:10">
      <c r="B608" s="240" t="s">
        <v>53</v>
      </c>
      <c r="C608" s="240" t="s">
        <v>184</v>
      </c>
      <c r="D608" s="240" t="s">
        <v>99</v>
      </c>
      <c r="E608" s="240">
        <v>611</v>
      </c>
      <c r="F608" s="240">
        <v>-1.2</v>
      </c>
      <c r="G608" s="240">
        <v>27.241</v>
      </c>
      <c r="H608" s="240">
        <v>27.2</v>
      </c>
      <c r="I608" s="240"/>
      <c r="J608" s="240">
        <v>5.7899999999999998E-4</v>
      </c>
    </row>
    <row r="609" spans="2:10">
      <c r="B609" s="240" t="s">
        <v>53</v>
      </c>
      <c r="C609" s="240" t="s">
        <v>183</v>
      </c>
      <c r="D609" s="240" t="s">
        <v>100</v>
      </c>
      <c r="E609" s="240">
        <v>790</v>
      </c>
      <c r="F609" s="240">
        <v>0</v>
      </c>
      <c r="G609" s="240">
        <v>34.094000000000001</v>
      </c>
      <c r="H609" s="240">
        <v>27.2</v>
      </c>
      <c r="I609" s="240">
        <v>2.415E-3</v>
      </c>
      <c r="J609" s="240"/>
    </row>
    <row r="610" spans="2:10">
      <c r="B610" s="240" t="s">
        <v>53</v>
      </c>
      <c r="C610" s="240" t="s">
        <v>184</v>
      </c>
      <c r="D610" s="240" t="s">
        <v>100</v>
      </c>
      <c r="E610" s="240">
        <v>770</v>
      </c>
      <c r="F610" s="240">
        <v>19.2</v>
      </c>
      <c r="G610" s="240">
        <v>33</v>
      </c>
      <c r="H610" s="240">
        <v>27.2</v>
      </c>
      <c r="I610" s="240"/>
      <c r="J610" s="240">
        <v>7.3200000000000001E-4</v>
      </c>
    </row>
    <row r="611" spans="2:10">
      <c r="B611" s="240" t="s">
        <v>53</v>
      </c>
      <c r="C611" s="240" t="s">
        <v>183</v>
      </c>
      <c r="D611" s="240" t="s">
        <v>101</v>
      </c>
      <c r="E611" s="240">
        <v>790</v>
      </c>
      <c r="F611" s="240">
        <v>0</v>
      </c>
      <c r="G611" s="240">
        <v>34.094000000000001</v>
      </c>
      <c r="H611" s="240">
        <v>27.2</v>
      </c>
      <c r="I611" s="240">
        <v>2.5690000000000001E-3</v>
      </c>
      <c r="J611" s="240"/>
    </row>
    <row r="612" spans="2:10">
      <c r="B612" s="240" t="s">
        <v>53</v>
      </c>
      <c r="C612" s="240" t="s">
        <v>184</v>
      </c>
      <c r="D612" s="240" t="s">
        <v>101</v>
      </c>
      <c r="E612" s="240">
        <v>611</v>
      </c>
      <c r="F612" s="240">
        <v>-1.2</v>
      </c>
      <c r="G612" s="240">
        <v>27.241</v>
      </c>
      <c r="H612" s="240">
        <v>27.2</v>
      </c>
      <c r="I612" s="240"/>
      <c r="J612" s="240">
        <v>6.5899999999999997E-4</v>
      </c>
    </row>
    <row r="613" spans="2:10">
      <c r="B613" s="240" t="s">
        <v>53</v>
      </c>
      <c r="C613" s="240" t="s">
        <v>183</v>
      </c>
      <c r="D613" s="240" t="s">
        <v>102</v>
      </c>
      <c r="E613" s="240">
        <v>790</v>
      </c>
      <c r="F613" s="240">
        <v>0</v>
      </c>
      <c r="G613" s="240">
        <v>34.094000000000001</v>
      </c>
      <c r="H613" s="240">
        <v>27.2</v>
      </c>
      <c r="I613" s="240">
        <v>2.3029999999999999E-3</v>
      </c>
      <c r="J613" s="240"/>
    </row>
    <row r="614" spans="2:10">
      <c r="B614" s="240" t="s">
        <v>53</v>
      </c>
      <c r="C614" s="240" t="s">
        <v>184</v>
      </c>
      <c r="D614" s="240" t="s">
        <v>102</v>
      </c>
      <c r="E614" s="240">
        <v>770</v>
      </c>
      <c r="F614" s="240">
        <v>19.2</v>
      </c>
      <c r="G614" s="240">
        <v>33</v>
      </c>
      <c r="H614" s="240">
        <v>27.2</v>
      </c>
      <c r="I614" s="240"/>
      <c r="J614" s="240">
        <v>6.7299999999999999E-4</v>
      </c>
    </row>
    <row r="615" spans="2:10">
      <c r="B615" s="240" t="s">
        <v>53</v>
      </c>
      <c r="C615" s="240" t="s">
        <v>183</v>
      </c>
      <c r="D615" s="240" t="s">
        <v>103</v>
      </c>
      <c r="E615" s="240">
        <v>5</v>
      </c>
      <c r="F615" s="240">
        <v>16.009</v>
      </c>
      <c r="G615" s="240">
        <v>-2.1</v>
      </c>
      <c r="H615" s="240">
        <v>27.2</v>
      </c>
      <c r="I615" s="240">
        <v>2.9269999999999999E-3</v>
      </c>
      <c r="J615" s="240"/>
    </row>
    <row r="616" spans="2:10">
      <c r="B616" s="240" t="s">
        <v>53</v>
      </c>
      <c r="C616" s="240" t="s">
        <v>184</v>
      </c>
      <c r="D616" s="240" t="s">
        <v>103</v>
      </c>
      <c r="E616" s="240">
        <v>630</v>
      </c>
      <c r="F616" s="240">
        <v>19.2</v>
      </c>
      <c r="G616" s="240">
        <v>27.241</v>
      </c>
      <c r="H616" s="240">
        <v>27.2</v>
      </c>
      <c r="I616" s="240"/>
      <c r="J616" s="240">
        <v>7.4700000000000005E-4</v>
      </c>
    </row>
    <row r="617" spans="2:10">
      <c r="B617" s="240" t="s">
        <v>53</v>
      </c>
      <c r="C617" s="240" t="s">
        <v>183</v>
      </c>
      <c r="D617" s="240" t="s">
        <v>104</v>
      </c>
      <c r="E617" s="240">
        <v>5</v>
      </c>
      <c r="F617" s="240">
        <v>16.009</v>
      </c>
      <c r="G617" s="240">
        <v>-2.1</v>
      </c>
      <c r="H617" s="240">
        <v>27.2</v>
      </c>
      <c r="I617" s="240">
        <v>2.9550000000000002E-3</v>
      </c>
      <c r="J617" s="240"/>
    </row>
    <row r="618" spans="2:10">
      <c r="B618" s="240" t="s">
        <v>53</v>
      </c>
      <c r="C618" s="240" t="s">
        <v>184</v>
      </c>
      <c r="D618" s="240" t="s">
        <v>104</v>
      </c>
      <c r="E618" s="240">
        <v>423</v>
      </c>
      <c r="F618" s="240">
        <v>-1.2</v>
      </c>
      <c r="G618" s="240">
        <v>20.132999999999999</v>
      </c>
      <c r="H618" s="240">
        <v>27.2</v>
      </c>
      <c r="I618" s="240"/>
      <c r="J618" s="240">
        <v>1.0610000000000001E-3</v>
      </c>
    </row>
    <row r="619" spans="2:10">
      <c r="B619" s="240" t="s">
        <v>53</v>
      </c>
      <c r="C619" s="240" t="s">
        <v>183</v>
      </c>
      <c r="D619" s="240" t="s">
        <v>105</v>
      </c>
      <c r="E619" s="240">
        <v>5</v>
      </c>
      <c r="F619" s="240">
        <v>16.009</v>
      </c>
      <c r="G619" s="240">
        <v>-2.1</v>
      </c>
      <c r="H619" s="240">
        <v>27.2</v>
      </c>
      <c r="I619" s="240">
        <v>2.7929999999999999E-3</v>
      </c>
      <c r="J619" s="240"/>
    </row>
    <row r="620" spans="2:10">
      <c r="B620" s="240" t="s">
        <v>53</v>
      </c>
      <c r="C620" s="240" t="s">
        <v>184</v>
      </c>
      <c r="D620" s="240" t="s">
        <v>105</v>
      </c>
      <c r="E620" s="240">
        <v>630</v>
      </c>
      <c r="F620" s="240">
        <v>19.2</v>
      </c>
      <c r="G620" s="240">
        <v>27.241</v>
      </c>
      <c r="H620" s="240">
        <v>27.2</v>
      </c>
      <c r="I620" s="240"/>
      <c r="J620" s="240">
        <v>6.8800000000000003E-4</v>
      </c>
    </row>
    <row r="621" spans="2:10">
      <c r="B621" s="240" t="s">
        <v>53</v>
      </c>
      <c r="C621" s="240" t="s">
        <v>183</v>
      </c>
      <c r="D621" s="240" t="s">
        <v>106</v>
      </c>
      <c r="E621" s="240">
        <v>5</v>
      </c>
      <c r="F621" s="240">
        <v>16.009</v>
      </c>
      <c r="G621" s="240">
        <v>-2.1</v>
      </c>
      <c r="H621" s="240">
        <v>27.2</v>
      </c>
      <c r="I621" s="240">
        <v>3.0890000000000002E-3</v>
      </c>
      <c r="J621" s="240"/>
    </row>
    <row r="622" spans="2:10">
      <c r="B622" s="240" t="s">
        <v>53</v>
      </c>
      <c r="C622" s="240" t="s">
        <v>184</v>
      </c>
      <c r="D622" s="240" t="s">
        <v>106</v>
      </c>
      <c r="E622" s="240">
        <v>533</v>
      </c>
      <c r="F622" s="240">
        <v>-1.2</v>
      </c>
      <c r="G622" s="240">
        <v>24.2</v>
      </c>
      <c r="H622" s="240">
        <v>27.2</v>
      </c>
      <c r="I622" s="240"/>
      <c r="J622" s="240">
        <v>1.1410000000000001E-3</v>
      </c>
    </row>
    <row r="623" spans="2:10">
      <c r="B623" s="240" t="s">
        <v>53</v>
      </c>
      <c r="C623" s="240" t="s">
        <v>183</v>
      </c>
      <c r="D623" s="240" t="s">
        <v>107</v>
      </c>
      <c r="E623" s="240">
        <v>790</v>
      </c>
      <c r="F623" s="240">
        <v>0</v>
      </c>
      <c r="G623" s="240">
        <v>34.094000000000001</v>
      </c>
      <c r="H623" s="240">
        <v>27.2</v>
      </c>
      <c r="I623" s="240">
        <v>1.676E-3</v>
      </c>
      <c r="J623" s="240"/>
    </row>
    <row r="624" spans="2:10">
      <c r="B624" s="240" t="s">
        <v>53</v>
      </c>
      <c r="C624" s="240" t="s">
        <v>184</v>
      </c>
      <c r="D624" s="240" t="s">
        <v>107</v>
      </c>
      <c r="E624" s="240">
        <v>609</v>
      </c>
      <c r="F624" s="240">
        <v>19.2</v>
      </c>
      <c r="G624" s="240">
        <v>26.7</v>
      </c>
      <c r="H624" s="240">
        <v>27.2</v>
      </c>
      <c r="I624" s="240"/>
      <c r="J624" s="240">
        <v>4.66E-4</v>
      </c>
    </row>
    <row r="625" spans="2:10">
      <c r="B625" s="240" t="s">
        <v>53</v>
      </c>
      <c r="C625" s="240" t="s">
        <v>183</v>
      </c>
      <c r="D625" s="240" t="s">
        <v>108</v>
      </c>
      <c r="E625" s="240">
        <v>790</v>
      </c>
      <c r="F625" s="240">
        <v>0</v>
      </c>
      <c r="G625" s="240">
        <v>34.094000000000001</v>
      </c>
      <c r="H625" s="240">
        <v>27.2</v>
      </c>
      <c r="I625" s="240">
        <v>1.717E-3</v>
      </c>
      <c r="J625" s="240"/>
    </row>
    <row r="626" spans="2:10">
      <c r="B626" s="240" t="s">
        <v>53</v>
      </c>
      <c r="C626" s="240" t="s">
        <v>184</v>
      </c>
      <c r="D626" s="240" t="s">
        <v>108</v>
      </c>
      <c r="E626" s="240">
        <v>611</v>
      </c>
      <c r="F626" s="240">
        <v>-1.2</v>
      </c>
      <c r="G626" s="240">
        <v>27.241</v>
      </c>
      <c r="H626" s="240">
        <v>27.2</v>
      </c>
      <c r="I626" s="240"/>
      <c r="J626" s="240">
        <v>6.9999999999999999E-4</v>
      </c>
    </row>
    <row r="627" spans="2:10">
      <c r="B627" s="240" t="s">
        <v>53</v>
      </c>
      <c r="C627" s="240" t="s">
        <v>183</v>
      </c>
      <c r="D627" s="240" t="s">
        <v>109</v>
      </c>
      <c r="E627" s="240">
        <v>5</v>
      </c>
      <c r="F627" s="240">
        <v>16.009</v>
      </c>
      <c r="G627" s="240">
        <v>-2.1</v>
      </c>
      <c r="H627" s="240">
        <v>27.2</v>
      </c>
      <c r="I627" s="240">
        <v>1.8090000000000001E-3</v>
      </c>
      <c r="J627" s="240"/>
    </row>
    <row r="628" spans="2:10">
      <c r="B628" s="240" t="s">
        <v>53</v>
      </c>
      <c r="C628" s="240" t="s">
        <v>184</v>
      </c>
      <c r="D628" s="240" t="s">
        <v>109</v>
      </c>
      <c r="E628" s="240">
        <v>423</v>
      </c>
      <c r="F628" s="240">
        <v>-1.2</v>
      </c>
      <c r="G628" s="240">
        <v>20.132999999999999</v>
      </c>
      <c r="H628" s="240">
        <v>27.2</v>
      </c>
      <c r="I628" s="240"/>
      <c r="J628" s="240">
        <v>5.4500000000000002E-4</v>
      </c>
    </row>
    <row r="629" spans="2:10">
      <c r="B629" s="240" t="s">
        <v>53</v>
      </c>
      <c r="C629" s="240" t="s">
        <v>183</v>
      </c>
      <c r="D629" s="240" t="s">
        <v>110</v>
      </c>
      <c r="E629" s="240">
        <v>790</v>
      </c>
      <c r="F629" s="240">
        <v>0</v>
      </c>
      <c r="G629" s="240">
        <v>34.094000000000001</v>
      </c>
      <c r="H629" s="240">
        <v>27.2</v>
      </c>
      <c r="I629" s="240">
        <v>1.8289999999999999E-3</v>
      </c>
      <c r="J629" s="240"/>
    </row>
    <row r="630" spans="2:10">
      <c r="B630" s="240" t="s">
        <v>53</v>
      </c>
      <c r="C630" s="240" t="s">
        <v>184</v>
      </c>
      <c r="D630" s="240" t="s">
        <v>110</v>
      </c>
      <c r="E630" s="240">
        <v>611</v>
      </c>
      <c r="F630" s="240">
        <v>-1.2</v>
      </c>
      <c r="G630" s="240">
        <v>27.241</v>
      </c>
      <c r="H630" s="240">
        <v>27.2</v>
      </c>
      <c r="I630" s="240"/>
      <c r="J630" s="240">
        <v>7.7999999999999999E-4</v>
      </c>
    </row>
    <row r="631" spans="2:10">
      <c r="B631" s="240" t="s">
        <v>53</v>
      </c>
      <c r="C631" s="240" t="s">
        <v>183</v>
      </c>
      <c r="D631" s="240" t="s">
        <v>111</v>
      </c>
      <c r="E631" s="240">
        <v>5</v>
      </c>
      <c r="F631" s="240">
        <v>16.009</v>
      </c>
      <c r="G631" s="240">
        <v>-2.1</v>
      </c>
      <c r="H631" s="240">
        <v>27.2</v>
      </c>
      <c r="I631" s="240">
        <v>2.4729999999999999E-3</v>
      </c>
      <c r="J631" s="240"/>
    </row>
    <row r="632" spans="2:10">
      <c r="B632" s="240" t="s">
        <v>53</v>
      </c>
      <c r="C632" s="240" t="s">
        <v>184</v>
      </c>
      <c r="D632" s="240" t="s">
        <v>111</v>
      </c>
      <c r="E632" s="240">
        <v>423</v>
      </c>
      <c r="F632" s="240">
        <v>-1.2</v>
      </c>
      <c r="G632" s="240">
        <v>20.132999999999999</v>
      </c>
      <c r="H632" s="240">
        <v>27.2</v>
      </c>
      <c r="I632" s="240"/>
      <c r="J632" s="240">
        <v>9.41E-4</v>
      </c>
    </row>
    <row r="633" spans="2:10">
      <c r="B633" s="240" t="s">
        <v>53</v>
      </c>
      <c r="C633" s="240" t="s">
        <v>183</v>
      </c>
      <c r="D633" s="240" t="s">
        <v>112</v>
      </c>
      <c r="E633" s="240">
        <v>5</v>
      </c>
      <c r="F633" s="240">
        <v>16.009</v>
      </c>
      <c r="G633" s="240">
        <v>-2.1</v>
      </c>
      <c r="H633" s="240">
        <v>27.2</v>
      </c>
      <c r="I633" s="240">
        <v>2.4450000000000001E-3</v>
      </c>
      <c r="J633" s="240"/>
    </row>
    <row r="634" spans="2:10">
      <c r="B634" s="240" t="s">
        <v>53</v>
      </c>
      <c r="C634" s="240" t="s">
        <v>184</v>
      </c>
      <c r="D634" s="240" t="s">
        <v>112</v>
      </c>
      <c r="E634" s="240">
        <v>630</v>
      </c>
      <c r="F634" s="240">
        <v>19.2</v>
      </c>
      <c r="G634" s="240">
        <v>27.241</v>
      </c>
      <c r="H634" s="240">
        <v>27.2</v>
      </c>
      <c r="I634" s="240"/>
      <c r="J634" s="240">
        <v>1.013E-3</v>
      </c>
    </row>
    <row r="635" spans="2:10">
      <c r="B635" s="240" t="s">
        <v>53</v>
      </c>
      <c r="C635" s="240" t="s">
        <v>183</v>
      </c>
      <c r="D635" s="240" t="s">
        <v>113</v>
      </c>
      <c r="E635" s="240">
        <v>5</v>
      </c>
      <c r="F635" s="240">
        <v>16.009</v>
      </c>
      <c r="G635" s="240">
        <v>-2.1</v>
      </c>
      <c r="H635" s="240">
        <v>27.2</v>
      </c>
      <c r="I635" s="240">
        <v>2.6069999999999999E-3</v>
      </c>
      <c r="J635" s="240"/>
    </row>
    <row r="636" spans="2:10">
      <c r="B636" s="240" t="s">
        <v>53</v>
      </c>
      <c r="C636" s="240" t="s">
        <v>184</v>
      </c>
      <c r="D636" s="240" t="s">
        <v>113</v>
      </c>
      <c r="E636" s="240">
        <v>533</v>
      </c>
      <c r="F636" s="240">
        <v>-1.2</v>
      </c>
      <c r="G636" s="240">
        <v>24.2</v>
      </c>
      <c r="H636" s="240">
        <v>27.2</v>
      </c>
      <c r="I636" s="240"/>
      <c r="J636" s="240">
        <v>1.0200000000000001E-3</v>
      </c>
    </row>
    <row r="637" spans="2:10">
      <c r="B637" s="240" t="s">
        <v>53</v>
      </c>
      <c r="C637" s="240" t="s">
        <v>183</v>
      </c>
      <c r="D637" s="240" t="s">
        <v>114</v>
      </c>
      <c r="E637" s="240">
        <v>5</v>
      </c>
      <c r="F637" s="240">
        <v>16.009</v>
      </c>
      <c r="G637" s="240">
        <v>-2.1</v>
      </c>
      <c r="H637" s="240">
        <v>27.2</v>
      </c>
      <c r="I637" s="240">
        <v>2.3110000000000001E-3</v>
      </c>
      <c r="J637" s="240"/>
    </row>
    <row r="638" spans="2:10">
      <c r="B638" s="240" t="s">
        <v>53</v>
      </c>
      <c r="C638" s="240" t="s">
        <v>184</v>
      </c>
      <c r="D638" s="240" t="s">
        <v>114</v>
      </c>
      <c r="E638" s="240">
        <v>630</v>
      </c>
      <c r="F638" s="240">
        <v>19.2</v>
      </c>
      <c r="G638" s="240">
        <v>27.241</v>
      </c>
      <c r="H638" s="240">
        <v>27.2</v>
      </c>
      <c r="I638" s="240"/>
      <c r="J638" s="240">
        <v>9.5399999999999999E-4</v>
      </c>
    </row>
    <row r="639" spans="2:10">
      <c r="B639" s="240" t="s">
        <v>53</v>
      </c>
      <c r="C639" s="240" t="s">
        <v>183</v>
      </c>
      <c r="D639" s="240" t="s">
        <v>115</v>
      </c>
      <c r="E639" s="240">
        <v>790</v>
      </c>
      <c r="F639" s="240">
        <v>0</v>
      </c>
      <c r="G639" s="240">
        <v>34.094000000000001</v>
      </c>
      <c r="H639" s="240">
        <v>27.2</v>
      </c>
      <c r="I639" s="240">
        <v>1.0300000000000001E-3</v>
      </c>
      <c r="J639" s="240"/>
    </row>
    <row r="640" spans="2:10">
      <c r="B640" s="240" t="s">
        <v>53</v>
      </c>
      <c r="C640" s="240" t="s">
        <v>184</v>
      </c>
      <c r="D640" s="240" t="s">
        <v>115</v>
      </c>
      <c r="E640" s="240">
        <v>611</v>
      </c>
      <c r="F640" s="240">
        <v>-1.2</v>
      </c>
      <c r="G640" s="240">
        <v>27.241</v>
      </c>
      <c r="H640" s="240">
        <v>27.2</v>
      </c>
      <c r="I640" s="240"/>
      <c r="J640" s="240">
        <v>2.2179999999999999E-3</v>
      </c>
    </row>
    <row r="641" spans="2:10">
      <c r="B641" s="240" t="s">
        <v>53</v>
      </c>
      <c r="C641" s="240" t="s">
        <v>183</v>
      </c>
      <c r="D641" s="240" t="s">
        <v>116</v>
      </c>
      <c r="E641" s="240">
        <v>5</v>
      </c>
      <c r="F641" s="240">
        <v>16.009</v>
      </c>
      <c r="G641" s="240">
        <v>-2.1</v>
      </c>
      <c r="H641" s="240">
        <v>27.2</v>
      </c>
      <c r="I641" s="240">
        <v>3.2699999999999998E-4</v>
      </c>
      <c r="J641" s="240"/>
    </row>
    <row r="642" spans="2:10">
      <c r="B642" s="240" t="s">
        <v>53</v>
      </c>
      <c r="C642" s="240" t="s">
        <v>184</v>
      </c>
      <c r="D642" s="240" t="s">
        <v>116</v>
      </c>
      <c r="E642" s="240">
        <v>589</v>
      </c>
      <c r="F642" s="240">
        <v>-1.2</v>
      </c>
      <c r="G642" s="240">
        <v>26.7</v>
      </c>
      <c r="H642" s="240">
        <v>27.2</v>
      </c>
      <c r="I642" s="240"/>
      <c r="J642" s="240">
        <v>2.1689999999999999E-3</v>
      </c>
    </row>
    <row r="643" spans="2:10">
      <c r="B643" s="240" t="s">
        <v>53</v>
      </c>
      <c r="C643" s="240" t="s">
        <v>183</v>
      </c>
      <c r="D643" s="240" t="s">
        <v>117</v>
      </c>
      <c r="E643" s="240">
        <v>5</v>
      </c>
      <c r="F643" s="240">
        <v>16.009</v>
      </c>
      <c r="G643" s="240">
        <v>-2.1</v>
      </c>
      <c r="H643" s="240">
        <v>27.2</v>
      </c>
      <c r="I643" s="240">
        <v>8.6899999999999998E-4</v>
      </c>
      <c r="J643" s="240"/>
    </row>
    <row r="644" spans="2:10">
      <c r="B644" s="240" t="s">
        <v>53</v>
      </c>
      <c r="C644" s="240" t="s">
        <v>184</v>
      </c>
      <c r="D644" s="240" t="s">
        <v>117</v>
      </c>
      <c r="E644" s="240">
        <v>770</v>
      </c>
      <c r="F644" s="240">
        <v>19.2</v>
      </c>
      <c r="G644" s="240">
        <v>33</v>
      </c>
      <c r="H644" s="240">
        <v>27.2</v>
      </c>
      <c r="I644" s="240"/>
      <c r="J644" s="240">
        <v>2.0990000000000002E-3</v>
      </c>
    </row>
    <row r="645" spans="2:10">
      <c r="B645" s="240" t="s">
        <v>53</v>
      </c>
      <c r="C645" s="240" t="s">
        <v>183</v>
      </c>
      <c r="D645" s="240" t="s">
        <v>118</v>
      </c>
      <c r="E645" s="240">
        <v>5</v>
      </c>
      <c r="F645" s="240">
        <v>16.009</v>
      </c>
      <c r="G645" s="240">
        <v>-2.1</v>
      </c>
      <c r="H645" s="240">
        <v>27.2</v>
      </c>
      <c r="I645" s="240">
        <v>5.6599999999999999E-4</v>
      </c>
      <c r="J645" s="240"/>
    </row>
    <row r="646" spans="2:10">
      <c r="B646" s="240" t="s">
        <v>53</v>
      </c>
      <c r="C646" s="240" t="s">
        <v>184</v>
      </c>
      <c r="D646" s="240" t="s">
        <v>118</v>
      </c>
      <c r="E646" s="240">
        <v>611</v>
      </c>
      <c r="F646" s="240">
        <v>-1.2</v>
      </c>
      <c r="G646" s="240">
        <v>27.241</v>
      </c>
      <c r="H646" s="240">
        <v>27.2</v>
      </c>
      <c r="I646" s="240"/>
      <c r="J646" s="240">
        <v>2.3119999999999998E-3</v>
      </c>
    </row>
    <row r="647" spans="2:10">
      <c r="B647" s="240" t="s">
        <v>53</v>
      </c>
      <c r="C647" s="240" t="s">
        <v>183</v>
      </c>
      <c r="D647" s="240" t="s">
        <v>119</v>
      </c>
      <c r="E647" s="240">
        <v>790</v>
      </c>
      <c r="F647" s="240">
        <v>0</v>
      </c>
      <c r="G647" s="240">
        <v>34.094000000000001</v>
      </c>
      <c r="H647" s="240">
        <v>27.2</v>
      </c>
      <c r="I647" s="240">
        <v>1.4040000000000001E-3</v>
      </c>
      <c r="J647" s="240"/>
    </row>
    <row r="648" spans="2:10">
      <c r="B648" s="240" t="s">
        <v>53</v>
      </c>
      <c r="C648" s="240" t="s">
        <v>184</v>
      </c>
      <c r="D648" s="240" t="s">
        <v>119</v>
      </c>
      <c r="E648" s="240">
        <v>611</v>
      </c>
      <c r="F648" s="240">
        <v>-1.2</v>
      </c>
      <c r="G648" s="240">
        <v>27.241</v>
      </c>
      <c r="H648" s="240">
        <v>27.2</v>
      </c>
      <c r="I648" s="240"/>
      <c r="J648" s="240">
        <v>2.4840000000000001E-3</v>
      </c>
    </row>
    <row r="649" spans="2:10">
      <c r="B649" s="240" t="s">
        <v>53</v>
      </c>
      <c r="C649" s="240" t="s">
        <v>183</v>
      </c>
      <c r="D649" s="240" t="s">
        <v>120</v>
      </c>
      <c r="E649" s="240">
        <v>5</v>
      </c>
      <c r="F649" s="240">
        <v>16.009</v>
      </c>
      <c r="G649" s="240">
        <v>-2.1</v>
      </c>
      <c r="H649" s="240">
        <v>27.2</v>
      </c>
      <c r="I649" s="240">
        <v>7.7300000000000003E-4</v>
      </c>
      <c r="J649" s="240"/>
    </row>
    <row r="650" spans="2:10">
      <c r="B650" s="240" t="s">
        <v>53</v>
      </c>
      <c r="C650" s="240" t="s">
        <v>184</v>
      </c>
      <c r="D650" s="240" t="s">
        <v>120</v>
      </c>
      <c r="E650" s="240">
        <v>611</v>
      </c>
      <c r="F650" s="240">
        <v>-1.2</v>
      </c>
      <c r="G650" s="240">
        <v>27.241</v>
      </c>
      <c r="H650" s="240">
        <v>27.2</v>
      </c>
      <c r="I650" s="240"/>
      <c r="J650" s="240">
        <v>2.4350000000000001E-3</v>
      </c>
    </row>
    <row r="651" spans="2:10">
      <c r="B651" s="240" t="s">
        <v>53</v>
      </c>
      <c r="C651" s="240" t="s">
        <v>183</v>
      </c>
      <c r="D651" s="240" t="s">
        <v>121</v>
      </c>
      <c r="E651" s="240">
        <v>790</v>
      </c>
      <c r="F651" s="240">
        <v>0</v>
      </c>
      <c r="G651" s="240">
        <v>34.094000000000001</v>
      </c>
      <c r="H651" s="240">
        <v>27.2</v>
      </c>
      <c r="I651" s="240">
        <v>1.2030000000000001E-3</v>
      </c>
      <c r="J651" s="240"/>
    </row>
    <row r="652" spans="2:10">
      <c r="B652" s="240" t="s">
        <v>53</v>
      </c>
      <c r="C652" s="240" t="s">
        <v>184</v>
      </c>
      <c r="D652" s="240" t="s">
        <v>121</v>
      </c>
      <c r="E652" s="240">
        <v>611</v>
      </c>
      <c r="F652" s="240">
        <v>-1.2</v>
      </c>
      <c r="G652" s="240">
        <v>27.241</v>
      </c>
      <c r="H652" s="240">
        <v>27.2</v>
      </c>
      <c r="I652" s="240"/>
      <c r="J652" s="240">
        <v>2.3410000000000002E-3</v>
      </c>
    </row>
    <row r="653" spans="2:10">
      <c r="B653" s="240" t="s">
        <v>53</v>
      </c>
      <c r="C653" s="240" t="s">
        <v>183</v>
      </c>
      <c r="D653" s="240" t="s">
        <v>122</v>
      </c>
      <c r="E653" s="240">
        <v>5</v>
      </c>
      <c r="F653" s="240">
        <v>16.009</v>
      </c>
      <c r="G653" s="240">
        <v>-2.1</v>
      </c>
      <c r="H653" s="240">
        <v>27.2</v>
      </c>
      <c r="I653" s="240">
        <v>1.0120000000000001E-3</v>
      </c>
      <c r="J653" s="240"/>
    </row>
    <row r="654" spans="2:10">
      <c r="B654" s="240" t="s">
        <v>53</v>
      </c>
      <c r="C654" s="240" t="s">
        <v>184</v>
      </c>
      <c r="D654" s="240" t="s">
        <v>122</v>
      </c>
      <c r="E654" s="240">
        <v>611</v>
      </c>
      <c r="F654" s="240">
        <v>-1.2</v>
      </c>
      <c r="G654" s="240">
        <v>27.241</v>
      </c>
      <c r="H654" s="240">
        <v>27.2</v>
      </c>
      <c r="I654" s="240"/>
      <c r="J654" s="240">
        <v>2.578E-3</v>
      </c>
    </row>
    <row r="655" spans="2:10">
      <c r="B655" s="240" t="s">
        <v>53</v>
      </c>
      <c r="C655" s="240" t="s">
        <v>183</v>
      </c>
      <c r="D655" s="240" t="s">
        <v>123</v>
      </c>
      <c r="E655" s="240">
        <v>790</v>
      </c>
      <c r="F655" s="240">
        <v>0</v>
      </c>
      <c r="G655" s="240">
        <v>34.094000000000001</v>
      </c>
      <c r="H655" s="240">
        <v>27.2</v>
      </c>
      <c r="I655" s="240">
        <v>8.1099999999999998E-4</v>
      </c>
      <c r="J655" s="240"/>
    </row>
    <row r="656" spans="2:10">
      <c r="B656" s="240" t="s">
        <v>53</v>
      </c>
      <c r="C656" s="240" t="s">
        <v>184</v>
      </c>
      <c r="D656" s="240" t="s">
        <v>123</v>
      </c>
      <c r="E656" s="240">
        <v>770</v>
      </c>
      <c r="F656" s="240">
        <v>19.2</v>
      </c>
      <c r="G656" s="240">
        <v>33</v>
      </c>
      <c r="H656" s="240">
        <v>27.2</v>
      </c>
      <c r="I656" s="240"/>
      <c r="J656" s="240">
        <v>2.2920000000000002E-3</v>
      </c>
    </row>
    <row r="657" spans="2:10">
      <c r="B657" s="240" t="s">
        <v>53</v>
      </c>
      <c r="C657" s="240" t="s">
        <v>183</v>
      </c>
      <c r="D657" s="240" t="s">
        <v>124</v>
      </c>
      <c r="E657" s="240">
        <v>790</v>
      </c>
      <c r="F657" s="240">
        <v>0</v>
      </c>
      <c r="G657" s="240">
        <v>34.094000000000001</v>
      </c>
      <c r="H657" s="240">
        <v>27.2</v>
      </c>
      <c r="I657" s="240">
        <v>2.9E-4</v>
      </c>
      <c r="J657" s="240"/>
    </row>
    <row r="658" spans="2:10">
      <c r="B658" s="240" t="s">
        <v>53</v>
      </c>
      <c r="C658" s="240" t="s">
        <v>184</v>
      </c>
      <c r="D658" s="240" t="s">
        <v>124</v>
      </c>
      <c r="E658" s="240">
        <v>611</v>
      </c>
      <c r="F658" s="240">
        <v>-1.2</v>
      </c>
      <c r="G658" s="240">
        <v>27.241</v>
      </c>
      <c r="H658" s="240">
        <v>27.2</v>
      </c>
      <c r="I658" s="240"/>
      <c r="J658" s="240">
        <v>2.3389999999999999E-3</v>
      </c>
    </row>
    <row r="659" spans="2:10">
      <c r="B659" s="240" t="s">
        <v>53</v>
      </c>
      <c r="C659" s="240" t="s">
        <v>183</v>
      </c>
      <c r="D659" s="240" t="s">
        <v>125</v>
      </c>
      <c r="E659" s="240">
        <v>5</v>
      </c>
      <c r="F659" s="240">
        <v>16.009</v>
      </c>
      <c r="G659" s="240">
        <v>-2.1</v>
      </c>
      <c r="H659" s="240">
        <v>27.2</v>
      </c>
      <c r="I659" s="240">
        <v>1.0480000000000001E-3</v>
      </c>
      <c r="J659" s="240"/>
    </row>
    <row r="660" spans="2:10">
      <c r="B660" s="240" t="s">
        <v>53</v>
      </c>
      <c r="C660" s="240" t="s">
        <v>184</v>
      </c>
      <c r="D660" s="240" t="s">
        <v>125</v>
      </c>
      <c r="E660" s="240">
        <v>611</v>
      </c>
      <c r="F660" s="240">
        <v>-1.2</v>
      </c>
      <c r="G660" s="240">
        <v>27.241</v>
      </c>
      <c r="H660" s="240">
        <v>27.2</v>
      </c>
      <c r="I660" s="240"/>
      <c r="J660" s="240">
        <v>2.4329999999999998E-3</v>
      </c>
    </row>
    <row r="661" spans="2:10">
      <c r="B661" s="240" t="s">
        <v>53</v>
      </c>
      <c r="C661" s="240" t="s">
        <v>183</v>
      </c>
      <c r="D661" s="240" t="s">
        <v>126</v>
      </c>
      <c r="E661" s="240">
        <v>5</v>
      </c>
      <c r="F661" s="240">
        <v>16.009</v>
      </c>
      <c r="G661" s="240">
        <v>-2.1</v>
      </c>
      <c r="H661" s="240">
        <v>27.2</v>
      </c>
      <c r="I661" s="240">
        <v>3.88E-4</v>
      </c>
      <c r="J661" s="240"/>
    </row>
    <row r="662" spans="2:10">
      <c r="B662" s="240" t="s">
        <v>53</v>
      </c>
      <c r="C662" s="240" t="s">
        <v>184</v>
      </c>
      <c r="D662" s="240" t="s">
        <v>126</v>
      </c>
      <c r="E662" s="240">
        <v>770</v>
      </c>
      <c r="F662" s="240">
        <v>19.2</v>
      </c>
      <c r="G662" s="240">
        <v>33</v>
      </c>
      <c r="H662" s="240">
        <v>27.2</v>
      </c>
      <c r="I662" s="240"/>
      <c r="J662" s="240">
        <v>2.3649999999999999E-3</v>
      </c>
    </row>
    <row r="663" spans="2:10">
      <c r="B663" s="240" t="s">
        <v>53</v>
      </c>
      <c r="C663" s="240" t="s">
        <v>183</v>
      </c>
      <c r="D663" s="240" t="s">
        <v>127</v>
      </c>
      <c r="E663" s="240">
        <v>5</v>
      </c>
      <c r="F663" s="240">
        <v>16.009</v>
      </c>
      <c r="G663" s="240">
        <v>-2.1</v>
      </c>
      <c r="H663" s="240">
        <v>27.2</v>
      </c>
      <c r="I663" s="240">
        <v>1.255E-3</v>
      </c>
      <c r="J663" s="240"/>
    </row>
    <row r="664" spans="2:10">
      <c r="B664" s="240" t="s">
        <v>53</v>
      </c>
      <c r="C664" s="240" t="s">
        <v>184</v>
      </c>
      <c r="D664" s="240" t="s">
        <v>127</v>
      </c>
      <c r="E664" s="240">
        <v>611</v>
      </c>
      <c r="F664" s="240">
        <v>-1.2</v>
      </c>
      <c r="G664" s="240">
        <v>27.241</v>
      </c>
      <c r="H664" s="240">
        <v>27.2</v>
      </c>
      <c r="I664" s="240"/>
      <c r="J664" s="240">
        <v>2.5560000000000001E-3</v>
      </c>
    </row>
    <row r="665" spans="2:10">
      <c r="B665" s="240" t="s">
        <v>53</v>
      </c>
      <c r="C665" s="240" t="s">
        <v>183</v>
      </c>
      <c r="D665" s="240" t="s">
        <v>128</v>
      </c>
      <c r="E665" s="240">
        <v>790</v>
      </c>
      <c r="F665" s="240">
        <v>0</v>
      </c>
      <c r="G665" s="240">
        <v>34.094000000000001</v>
      </c>
      <c r="H665" s="240">
        <v>27.2</v>
      </c>
      <c r="I665" s="240">
        <v>6.6500000000000001E-4</v>
      </c>
      <c r="J665" s="240"/>
    </row>
    <row r="666" spans="2:10">
      <c r="B666" s="240" t="s">
        <v>53</v>
      </c>
      <c r="C666" s="240" t="s">
        <v>184</v>
      </c>
      <c r="D666" s="240" t="s">
        <v>128</v>
      </c>
      <c r="E666" s="240">
        <v>611</v>
      </c>
      <c r="F666" s="240">
        <v>-1.2</v>
      </c>
      <c r="G666" s="240">
        <v>27.241</v>
      </c>
      <c r="H666" s="240">
        <v>27.2</v>
      </c>
      <c r="I666" s="240"/>
      <c r="J666" s="240">
        <v>2.6050000000000001E-3</v>
      </c>
    </row>
    <row r="667" spans="2:10">
      <c r="B667" s="240" t="s">
        <v>53</v>
      </c>
      <c r="C667" s="240" t="s">
        <v>183</v>
      </c>
      <c r="D667" s="240" t="s">
        <v>129</v>
      </c>
      <c r="E667" s="240">
        <v>5</v>
      </c>
      <c r="F667" s="240">
        <v>16.009</v>
      </c>
      <c r="G667" s="240">
        <v>-2.1</v>
      </c>
      <c r="H667" s="240">
        <v>27.2</v>
      </c>
      <c r="I667" s="240">
        <v>1.4940000000000001E-3</v>
      </c>
      <c r="J667" s="240"/>
    </row>
    <row r="668" spans="2:10">
      <c r="B668" s="240" t="s">
        <v>53</v>
      </c>
      <c r="C668" s="240" t="s">
        <v>184</v>
      </c>
      <c r="D668" s="240" t="s">
        <v>129</v>
      </c>
      <c r="E668" s="240">
        <v>611</v>
      </c>
      <c r="F668" s="240">
        <v>-1.2</v>
      </c>
      <c r="G668" s="240">
        <v>27.241</v>
      </c>
      <c r="H668" s="240">
        <v>27.2</v>
      </c>
      <c r="I668" s="240"/>
      <c r="J668" s="240">
        <v>2.6979999999999999E-3</v>
      </c>
    </row>
    <row r="669" spans="2:10">
      <c r="B669" s="240" t="s">
        <v>53</v>
      </c>
      <c r="C669" s="240" t="s">
        <v>183</v>
      </c>
      <c r="D669" s="240" t="s">
        <v>130</v>
      </c>
      <c r="E669" s="240">
        <v>790</v>
      </c>
      <c r="F669" s="240">
        <v>0</v>
      </c>
      <c r="G669" s="240">
        <v>34.094000000000001</v>
      </c>
      <c r="H669" s="240">
        <v>27.2</v>
      </c>
      <c r="I669" s="240">
        <v>4.64E-4</v>
      </c>
      <c r="J669" s="240"/>
    </row>
    <row r="670" spans="2:10">
      <c r="B670" s="240" t="s">
        <v>53</v>
      </c>
      <c r="C670" s="240" t="s">
        <v>184</v>
      </c>
      <c r="D670" s="240" t="s">
        <v>130</v>
      </c>
      <c r="E670" s="240">
        <v>611</v>
      </c>
      <c r="F670" s="240">
        <v>-1.2</v>
      </c>
      <c r="G670" s="240">
        <v>27.241</v>
      </c>
      <c r="H670" s="240">
        <v>27.2</v>
      </c>
      <c r="I670" s="240"/>
      <c r="J670" s="240">
        <v>2.4620000000000002E-3</v>
      </c>
    </row>
    <row r="671" spans="2:10">
      <c r="B671" s="240" t="s">
        <v>53</v>
      </c>
      <c r="C671" s="240" t="s">
        <v>183</v>
      </c>
      <c r="D671" s="240" t="s">
        <v>131</v>
      </c>
      <c r="E671" s="240">
        <v>790</v>
      </c>
      <c r="F671" s="240">
        <v>0</v>
      </c>
      <c r="G671" s="240">
        <v>34.094000000000001</v>
      </c>
      <c r="H671" s="240">
        <v>27.2</v>
      </c>
      <c r="I671" s="240">
        <v>2.2269999999999998E-3</v>
      </c>
      <c r="J671" s="240"/>
    </row>
    <row r="672" spans="2:10">
      <c r="B672" s="240" t="s">
        <v>53</v>
      </c>
      <c r="C672" s="240" t="s">
        <v>184</v>
      </c>
      <c r="D672" s="240" t="s">
        <v>131</v>
      </c>
      <c r="E672" s="240">
        <v>611</v>
      </c>
      <c r="F672" s="240">
        <v>-1.2</v>
      </c>
      <c r="G672" s="240">
        <v>27.241</v>
      </c>
      <c r="H672" s="240">
        <v>27.2</v>
      </c>
      <c r="I672" s="240"/>
      <c r="J672" s="240">
        <v>6.0400000000000004E-4</v>
      </c>
    </row>
    <row r="673" spans="2:10">
      <c r="B673" s="240" t="s">
        <v>53</v>
      </c>
      <c r="C673" s="240" t="s">
        <v>183</v>
      </c>
      <c r="D673" s="240" t="s">
        <v>132</v>
      </c>
      <c r="E673" s="240">
        <v>790</v>
      </c>
      <c r="F673" s="240">
        <v>0</v>
      </c>
      <c r="G673" s="240">
        <v>34.094000000000001</v>
      </c>
      <c r="H673" s="240">
        <v>27.2</v>
      </c>
      <c r="I673" s="240">
        <v>2.1849999999999999E-3</v>
      </c>
      <c r="J673" s="240"/>
    </row>
    <row r="674" spans="2:10">
      <c r="B674" s="240" t="s">
        <v>53</v>
      </c>
      <c r="C674" s="240" t="s">
        <v>184</v>
      </c>
      <c r="D674" s="240" t="s">
        <v>132</v>
      </c>
      <c r="E674" s="240">
        <v>770</v>
      </c>
      <c r="F674" s="240">
        <v>19.2</v>
      </c>
      <c r="G674" s="240">
        <v>33</v>
      </c>
      <c r="H674" s="240">
        <v>27.2</v>
      </c>
      <c r="I674" s="240"/>
      <c r="J674" s="240">
        <v>7.5100000000000004E-4</v>
      </c>
    </row>
    <row r="675" spans="2:10">
      <c r="B675" s="240" t="s">
        <v>53</v>
      </c>
      <c r="C675" s="240" t="s">
        <v>183</v>
      </c>
      <c r="D675" s="240" t="s">
        <v>133</v>
      </c>
      <c r="E675" s="240">
        <v>790</v>
      </c>
      <c r="F675" s="240">
        <v>0</v>
      </c>
      <c r="G675" s="240">
        <v>34.094000000000001</v>
      </c>
      <c r="H675" s="240">
        <v>27.2</v>
      </c>
      <c r="I675" s="240">
        <v>2.3389999999999999E-3</v>
      </c>
      <c r="J675" s="240"/>
    </row>
    <row r="676" spans="2:10">
      <c r="B676" s="240" t="s">
        <v>53</v>
      </c>
      <c r="C676" s="240" t="s">
        <v>184</v>
      </c>
      <c r="D676" s="240" t="s">
        <v>133</v>
      </c>
      <c r="E676" s="240">
        <v>611</v>
      </c>
      <c r="F676" s="240">
        <v>-1.2</v>
      </c>
      <c r="G676" s="240">
        <v>27.241</v>
      </c>
      <c r="H676" s="240">
        <v>27.2</v>
      </c>
      <c r="I676" s="240"/>
      <c r="J676" s="240">
        <v>6.8300000000000001E-4</v>
      </c>
    </row>
    <row r="677" spans="2:10">
      <c r="B677" s="240" t="s">
        <v>53</v>
      </c>
      <c r="C677" s="240" t="s">
        <v>183</v>
      </c>
      <c r="D677" s="240" t="s">
        <v>134</v>
      </c>
      <c r="E677" s="240">
        <v>790</v>
      </c>
      <c r="F677" s="240">
        <v>0</v>
      </c>
      <c r="G677" s="240">
        <v>34.094000000000001</v>
      </c>
      <c r="H677" s="240">
        <v>27.2</v>
      </c>
      <c r="I677" s="240">
        <v>2.0730000000000002E-3</v>
      </c>
      <c r="J677" s="240"/>
    </row>
    <row r="678" spans="2:10">
      <c r="B678" s="240" t="s">
        <v>53</v>
      </c>
      <c r="C678" s="240" t="s">
        <v>184</v>
      </c>
      <c r="D678" s="240" t="s">
        <v>134</v>
      </c>
      <c r="E678" s="240">
        <v>770</v>
      </c>
      <c r="F678" s="240">
        <v>19.2</v>
      </c>
      <c r="G678" s="240">
        <v>33</v>
      </c>
      <c r="H678" s="240">
        <v>27.2</v>
      </c>
      <c r="I678" s="240"/>
      <c r="J678" s="240">
        <v>6.9200000000000002E-4</v>
      </c>
    </row>
    <row r="679" spans="2:10">
      <c r="B679" s="240" t="s">
        <v>53</v>
      </c>
      <c r="C679" s="240" t="s">
        <v>183</v>
      </c>
      <c r="D679" s="240" t="s">
        <v>135</v>
      </c>
      <c r="E679" s="240">
        <v>5</v>
      </c>
      <c r="F679" s="240">
        <v>16.009</v>
      </c>
      <c r="G679" s="240">
        <v>-2.1</v>
      </c>
      <c r="H679" s="240">
        <v>27.2</v>
      </c>
      <c r="I679" s="240">
        <v>2.6199999999999999E-3</v>
      </c>
      <c r="J679" s="240"/>
    </row>
    <row r="680" spans="2:10">
      <c r="B680" s="240" t="s">
        <v>53</v>
      </c>
      <c r="C680" s="240" t="s">
        <v>184</v>
      </c>
      <c r="D680" s="240" t="s">
        <v>135</v>
      </c>
      <c r="E680" s="240">
        <v>630</v>
      </c>
      <c r="F680" s="240">
        <v>19.2</v>
      </c>
      <c r="G680" s="240">
        <v>27.241</v>
      </c>
      <c r="H680" s="240">
        <v>27.2</v>
      </c>
      <c r="I680" s="240"/>
      <c r="J680" s="240">
        <v>7.2800000000000002E-4</v>
      </c>
    </row>
    <row r="681" spans="2:10">
      <c r="B681" s="240" t="s">
        <v>53</v>
      </c>
      <c r="C681" s="240" t="s">
        <v>183</v>
      </c>
      <c r="D681" s="240" t="s">
        <v>136</v>
      </c>
      <c r="E681" s="240">
        <v>5</v>
      </c>
      <c r="F681" s="240">
        <v>16.009</v>
      </c>
      <c r="G681" s="240">
        <v>-2.1</v>
      </c>
      <c r="H681" s="240">
        <v>27.2</v>
      </c>
      <c r="I681" s="240">
        <v>2.6480000000000002E-3</v>
      </c>
      <c r="J681" s="240"/>
    </row>
    <row r="682" spans="2:10">
      <c r="B682" s="240" t="s">
        <v>53</v>
      </c>
      <c r="C682" s="240" t="s">
        <v>184</v>
      </c>
      <c r="D682" s="240" t="s">
        <v>136</v>
      </c>
      <c r="E682" s="240">
        <v>533</v>
      </c>
      <c r="F682" s="240">
        <v>-1.2</v>
      </c>
      <c r="G682" s="240">
        <v>24.2</v>
      </c>
      <c r="H682" s="240">
        <v>27.2</v>
      </c>
      <c r="I682" s="240"/>
      <c r="J682" s="240">
        <v>1.0369999999999999E-3</v>
      </c>
    </row>
    <row r="683" spans="2:10">
      <c r="B683" s="240" t="s">
        <v>53</v>
      </c>
      <c r="C683" s="240" t="s">
        <v>183</v>
      </c>
      <c r="D683" s="240" t="s">
        <v>137</v>
      </c>
      <c r="E683" s="240">
        <v>5</v>
      </c>
      <c r="F683" s="240">
        <v>16.009</v>
      </c>
      <c r="G683" s="240">
        <v>-2.1</v>
      </c>
      <c r="H683" s="240">
        <v>27.2</v>
      </c>
      <c r="I683" s="240">
        <v>2.4859999999999999E-3</v>
      </c>
      <c r="J683" s="240"/>
    </row>
    <row r="684" spans="2:10">
      <c r="B684" s="240" t="s">
        <v>53</v>
      </c>
      <c r="C684" s="240" t="s">
        <v>184</v>
      </c>
      <c r="D684" s="240" t="s">
        <v>137</v>
      </c>
      <c r="E684" s="240">
        <v>630</v>
      </c>
      <c r="F684" s="240">
        <v>19.2</v>
      </c>
      <c r="G684" s="240">
        <v>27.241</v>
      </c>
      <c r="H684" s="240">
        <v>27.2</v>
      </c>
      <c r="I684" s="240"/>
      <c r="J684" s="240">
        <v>6.69E-4</v>
      </c>
    </row>
    <row r="685" spans="2:10">
      <c r="B685" s="240" t="s">
        <v>53</v>
      </c>
      <c r="C685" s="240" t="s">
        <v>183</v>
      </c>
      <c r="D685" s="240" t="s">
        <v>138</v>
      </c>
      <c r="E685" s="240">
        <v>5</v>
      </c>
      <c r="F685" s="240">
        <v>16.009</v>
      </c>
      <c r="G685" s="240">
        <v>-2.1</v>
      </c>
      <c r="H685" s="240">
        <v>27.2</v>
      </c>
      <c r="I685" s="240">
        <v>2.7820000000000002E-3</v>
      </c>
      <c r="J685" s="240"/>
    </row>
    <row r="686" spans="2:10">
      <c r="B686" s="240" t="s">
        <v>53</v>
      </c>
      <c r="C686" s="240" t="s">
        <v>184</v>
      </c>
      <c r="D686" s="240" t="s">
        <v>138</v>
      </c>
      <c r="E686" s="240">
        <v>533</v>
      </c>
      <c r="F686" s="240">
        <v>-1.2</v>
      </c>
      <c r="G686" s="240">
        <v>24.2</v>
      </c>
      <c r="H686" s="240">
        <v>27.2</v>
      </c>
      <c r="I686" s="240"/>
      <c r="J686" s="240">
        <v>1.1169999999999999E-3</v>
      </c>
    </row>
    <row r="687" spans="2:10">
      <c r="B687" s="240" t="s">
        <v>53</v>
      </c>
      <c r="C687" s="240" t="s">
        <v>183</v>
      </c>
      <c r="D687" s="240" t="s">
        <v>139</v>
      </c>
      <c r="E687" s="240">
        <v>790</v>
      </c>
      <c r="F687" s="240">
        <v>0</v>
      </c>
      <c r="G687" s="240">
        <v>34.094000000000001</v>
      </c>
      <c r="H687" s="240">
        <v>27.2</v>
      </c>
      <c r="I687" s="240">
        <v>9.8900000000000008E-4</v>
      </c>
      <c r="J687" s="240"/>
    </row>
    <row r="688" spans="2:10">
      <c r="B688" s="240" t="s">
        <v>53</v>
      </c>
      <c r="C688" s="240" t="s">
        <v>184</v>
      </c>
      <c r="D688" s="240" t="s">
        <v>139</v>
      </c>
      <c r="E688" s="240">
        <v>611</v>
      </c>
      <c r="F688" s="240">
        <v>-1.2</v>
      </c>
      <c r="G688" s="240">
        <v>27.241</v>
      </c>
      <c r="H688" s="240">
        <v>27.2</v>
      </c>
      <c r="I688" s="240"/>
      <c r="J688" s="240">
        <v>1.9070000000000001E-3</v>
      </c>
    </row>
    <row r="689" spans="2:10">
      <c r="B689" s="240" t="s">
        <v>53</v>
      </c>
      <c r="C689" s="240" t="s">
        <v>183</v>
      </c>
      <c r="D689" s="240" t="s">
        <v>140</v>
      </c>
      <c r="E689" s="240">
        <v>5</v>
      </c>
      <c r="F689" s="240">
        <v>16.009</v>
      </c>
      <c r="G689" s="240">
        <v>-2.1</v>
      </c>
      <c r="H689" s="240">
        <v>27.2</v>
      </c>
      <c r="I689" s="240">
        <v>2.8499999999999999E-4</v>
      </c>
      <c r="J689" s="240"/>
    </row>
    <row r="690" spans="2:10">
      <c r="B690" s="240" t="s">
        <v>53</v>
      </c>
      <c r="C690" s="240" t="s">
        <v>184</v>
      </c>
      <c r="D690" s="240" t="s">
        <v>140</v>
      </c>
      <c r="E690" s="240">
        <v>589</v>
      </c>
      <c r="F690" s="240">
        <v>-1.2</v>
      </c>
      <c r="G690" s="240">
        <v>26.7</v>
      </c>
      <c r="H690" s="240">
        <v>27.2</v>
      </c>
      <c r="I690" s="240"/>
      <c r="J690" s="240">
        <v>1.8580000000000001E-3</v>
      </c>
    </row>
    <row r="691" spans="2:10">
      <c r="B691" s="240" t="s">
        <v>53</v>
      </c>
      <c r="C691" s="240" t="s">
        <v>183</v>
      </c>
      <c r="D691" s="240" t="s">
        <v>141</v>
      </c>
      <c r="E691" s="240">
        <v>5</v>
      </c>
      <c r="F691" s="240">
        <v>16.009</v>
      </c>
      <c r="G691" s="240">
        <v>-2.1</v>
      </c>
      <c r="H691" s="240">
        <v>27.2</v>
      </c>
      <c r="I691" s="240">
        <v>9.1100000000000003E-4</v>
      </c>
      <c r="J691" s="240"/>
    </row>
    <row r="692" spans="2:10">
      <c r="B692" s="240" t="s">
        <v>53</v>
      </c>
      <c r="C692" s="240" t="s">
        <v>184</v>
      </c>
      <c r="D692" s="240" t="s">
        <v>141</v>
      </c>
      <c r="E692" s="240">
        <v>770</v>
      </c>
      <c r="F692" s="240">
        <v>19.2</v>
      </c>
      <c r="G692" s="240">
        <v>33</v>
      </c>
      <c r="H692" s="240">
        <v>27.2</v>
      </c>
      <c r="I692" s="240"/>
      <c r="J692" s="240">
        <v>1.833E-3</v>
      </c>
    </row>
    <row r="693" spans="2:10">
      <c r="B693" s="240" t="s">
        <v>53</v>
      </c>
      <c r="C693" s="240" t="s">
        <v>183</v>
      </c>
      <c r="D693" s="240" t="s">
        <v>142</v>
      </c>
      <c r="E693" s="240">
        <v>5</v>
      </c>
      <c r="F693" s="240">
        <v>16.009</v>
      </c>
      <c r="G693" s="240">
        <v>-2.1</v>
      </c>
      <c r="H693" s="240">
        <v>27.2</v>
      </c>
      <c r="I693" s="240">
        <v>5.2499999999999997E-4</v>
      </c>
      <c r="J693" s="240"/>
    </row>
    <row r="694" spans="2:10">
      <c r="B694" s="240" t="s">
        <v>53</v>
      </c>
      <c r="C694" s="240" t="s">
        <v>184</v>
      </c>
      <c r="D694" s="240" t="s">
        <v>142</v>
      </c>
      <c r="E694" s="240">
        <v>611</v>
      </c>
      <c r="F694" s="240">
        <v>-1.2</v>
      </c>
      <c r="G694" s="240">
        <v>27.241</v>
      </c>
      <c r="H694" s="240">
        <v>27.2</v>
      </c>
      <c r="I694" s="240"/>
      <c r="J694" s="240">
        <v>2E-3</v>
      </c>
    </row>
    <row r="695" spans="2:10">
      <c r="B695" s="240" t="s">
        <v>53</v>
      </c>
      <c r="C695" s="240" t="s">
        <v>183</v>
      </c>
      <c r="D695" s="240" t="s">
        <v>143</v>
      </c>
      <c r="E695" s="240">
        <v>790</v>
      </c>
      <c r="F695" s="240">
        <v>0</v>
      </c>
      <c r="G695" s="240">
        <v>34.094000000000001</v>
      </c>
      <c r="H695" s="240">
        <v>27.2</v>
      </c>
      <c r="I695" s="240">
        <v>1.364E-3</v>
      </c>
      <c r="J695" s="240"/>
    </row>
    <row r="696" spans="2:10">
      <c r="B696" s="240" t="s">
        <v>53</v>
      </c>
      <c r="C696" s="240" t="s">
        <v>184</v>
      </c>
      <c r="D696" s="240" t="s">
        <v>143</v>
      </c>
      <c r="E696" s="240">
        <v>611</v>
      </c>
      <c r="F696" s="240">
        <v>-1.2</v>
      </c>
      <c r="G696" s="240">
        <v>27.241</v>
      </c>
      <c r="H696" s="240">
        <v>27.2</v>
      </c>
      <c r="I696" s="240"/>
      <c r="J696" s="240">
        <v>2.1719999999999999E-3</v>
      </c>
    </row>
    <row r="697" spans="2:10">
      <c r="B697" s="240" t="s">
        <v>53</v>
      </c>
      <c r="C697" s="240" t="s">
        <v>183</v>
      </c>
      <c r="D697" s="240" t="s">
        <v>144</v>
      </c>
      <c r="E697" s="240">
        <v>5</v>
      </c>
      <c r="F697" s="240">
        <v>16.009</v>
      </c>
      <c r="G697" s="240">
        <v>-2.1</v>
      </c>
      <c r="H697" s="240">
        <v>27.2</v>
      </c>
      <c r="I697" s="240">
        <v>7.3099999999999999E-4</v>
      </c>
      <c r="J697" s="240"/>
    </row>
    <row r="698" spans="2:10">
      <c r="B698" s="240" t="s">
        <v>53</v>
      </c>
      <c r="C698" s="240" t="s">
        <v>184</v>
      </c>
      <c r="D698" s="240" t="s">
        <v>144</v>
      </c>
      <c r="E698" s="240">
        <v>589</v>
      </c>
      <c r="F698" s="240">
        <v>-1.2</v>
      </c>
      <c r="G698" s="240">
        <v>26.7</v>
      </c>
      <c r="H698" s="240">
        <v>27.2</v>
      </c>
      <c r="I698" s="240"/>
      <c r="J698" s="240">
        <v>2.1229999999999999E-3</v>
      </c>
    </row>
    <row r="699" spans="2:10">
      <c r="B699" s="240" t="s">
        <v>53</v>
      </c>
      <c r="C699" s="240" t="s">
        <v>183</v>
      </c>
      <c r="D699" s="240" t="s">
        <v>145</v>
      </c>
      <c r="E699" s="240">
        <v>790</v>
      </c>
      <c r="F699" s="240">
        <v>0</v>
      </c>
      <c r="G699" s="240">
        <v>34.094000000000001</v>
      </c>
      <c r="H699" s="240">
        <v>27.2</v>
      </c>
      <c r="I699" s="240">
        <v>1.163E-3</v>
      </c>
      <c r="J699" s="240"/>
    </row>
    <row r="700" spans="2:10">
      <c r="B700" s="240" t="s">
        <v>53</v>
      </c>
      <c r="C700" s="240" t="s">
        <v>184</v>
      </c>
      <c r="D700" s="240" t="s">
        <v>145</v>
      </c>
      <c r="E700" s="240">
        <v>611</v>
      </c>
      <c r="F700" s="240">
        <v>-1.2</v>
      </c>
      <c r="G700" s="240">
        <v>27.241</v>
      </c>
      <c r="H700" s="240">
        <v>27.2</v>
      </c>
      <c r="I700" s="240"/>
      <c r="J700" s="240">
        <v>2.0300000000000001E-3</v>
      </c>
    </row>
    <row r="701" spans="2:10">
      <c r="B701" s="240" t="s">
        <v>53</v>
      </c>
      <c r="C701" s="240" t="s">
        <v>183</v>
      </c>
      <c r="D701" s="240" t="s">
        <v>146</v>
      </c>
      <c r="E701" s="240">
        <v>5</v>
      </c>
      <c r="F701" s="240">
        <v>16.009</v>
      </c>
      <c r="G701" s="240">
        <v>-2.1</v>
      </c>
      <c r="H701" s="240">
        <v>27.2</v>
      </c>
      <c r="I701" s="240">
        <v>9.7099999999999997E-4</v>
      </c>
      <c r="J701" s="240"/>
    </row>
    <row r="702" spans="2:10">
      <c r="B702" s="240" t="s">
        <v>53</v>
      </c>
      <c r="C702" s="240" t="s">
        <v>184</v>
      </c>
      <c r="D702" s="240" t="s">
        <v>146</v>
      </c>
      <c r="E702" s="240">
        <v>533</v>
      </c>
      <c r="F702" s="240">
        <v>-1.2</v>
      </c>
      <c r="G702" s="240">
        <v>24.2</v>
      </c>
      <c r="H702" s="240">
        <v>27.2</v>
      </c>
      <c r="I702" s="240"/>
      <c r="J702" s="240">
        <v>2.2659999999999998E-3</v>
      </c>
    </row>
    <row r="703" spans="2:10">
      <c r="B703" s="240" t="s">
        <v>53</v>
      </c>
      <c r="C703" s="240" t="s">
        <v>183</v>
      </c>
      <c r="D703" s="240" t="s">
        <v>147</v>
      </c>
      <c r="E703" s="240">
        <v>790</v>
      </c>
      <c r="F703" s="240">
        <v>0</v>
      </c>
      <c r="G703" s="240">
        <v>34.094000000000001</v>
      </c>
      <c r="H703" s="240">
        <v>27.2</v>
      </c>
      <c r="I703" s="240">
        <v>9.2599999999999996E-4</v>
      </c>
      <c r="J703" s="240"/>
    </row>
    <row r="704" spans="2:10">
      <c r="B704" s="240" t="s">
        <v>53</v>
      </c>
      <c r="C704" s="240" t="s">
        <v>184</v>
      </c>
      <c r="D704" s="240" t="s">
        <v>147</v>
      </c>
      <c r="E704" s="240">
        <v>686</v>
      </c>
      <c r="F704" s="240">
        <v>19.2</v>
      </c>
      <c r="G704" s="240">
        <v>29.48</v>
      </c>
      <c r="H704" s="240">
        <v>27.2</v>
      </c>
      <c r="I704" s="240"/>
      <c r="J704" s="240">
        <v>1.5300000000000001E-4</v>
      </c>
    </row>
    <row r="705" spans="2:10">
      <c r="B705" s="240" t="s">
        <v>53</v>
      </c>
      <c r="C705" s="240" t="s">
        <v>183</v>
      </c>
      <c r="D705" s="240" t="s">
        <v>148</v>
      </c>
      <c r="E705" s="240">
        <v>790</v>
      </c>
      <c r="F705" s="240">
        <v>0</v>
      </c>
      <c r="G705" s="240">
        <v>34.094000000000001</v>
      </c>
      <c r="H705" s="240">
        <v>27.2</v>
      </c>
      <c r="I705" s="240">
        <v>2.1900000000000001E-4</v>
      </c>
      <c r="J705" s="240"/>
    </row>
    <row r="706" spans="2:10">
      <c r="B706" s="240" t="s">
        <v>53</v>
      </c>
      <c r="C706" s="240" t="s">
        <v>184</v>
      </c>
      <c r="D706" s="240" t="s">
        <v>148</v>
      </c>
      <c r="E706" s="240">
        <v>770</v>
      </c>
      <c r="F706" s="240">
        <v>19.2</v>
      </c>
      <c r="G706" s="240">
        <v>33</v>
      </c>
      <c r="H706" s="240">
        <v>27.2</v>
      </c>
      <c r="I706" s="240"/>
      <c r="J706" s="240">
        <v>2.13E-4</v>
      </c>
    </row>
    <row r="707" spans="2:10">
      <c r="B707" s="240" t="s">
        <v>53</v>
      </c>
      <c r="C707" s="240" t="s">
        <v>183</v>
      </c>
      <c r="D707" s="240" t="s">
        <v>149</v>
      </c>
      <c r="E707" s="240">
        <v>790</v>
      </c>
      <c r="F707" s="240">
        <v>0</v>
      </c>
      <c r="G707" s="240">
        <v>34.094000000000001</v>
      </c>
      <c r="H707" s="240">
        <v>27.2</v>
      </c>
      <c r="I707" s="240">
        <v>6.3500000000000004E-4</v>
      </c>
      <c r="J707" s="240"/>
    </row>
    <row r="708" spans="2:10">
      <c r="B708" s="240" t="s">
        <v>53</v>
      </c>
      <c r="C708" s="240" t="s">
        <v>184</v>
      </c>
      <c r="D708" s="240" t="s">
        <v>149</v>
      </c>
      <c r="E708" s="240">
        <v>611</v>
      </c>
      <c r="F708" s="240">
        <v>-1.2</v>
      </c>
      <c r="G708" s="240">
        <v>27.241</v>
      </c>
      <c r="H708" s="240">
        <v>27.2</v>
      </c>
      <c r="I708" s="240"/>
      <c r="J708" s="240">
        <v>3.97E-4</v>
      </c>
    </row>
    <row r="709" spans="2:10">
      <c r="B709" s="240" t="s">
        <v>53</v>
      </c>
      <c r="C709" s="240" t="s">
        <v>183</v>
      </c>
      <c r="D709" s="240" t="s">
        <v>150</v>
      </c>
      <c r="E709" s="240">
        <v>790</v>
      </c>
      <c r="F709" s="240">
        <v>0</v>
      </c>
      <c r="G709" s="240">
        <v>34.094000000000001</v>
      </c>
      <c r="H709" s="240">
        <v>27.2</v>
      </c>
      <c r="I709" s="240">
        <v>5.1000000000000004E-4</v>
      </c>
      <c r="J709" s="240"/>
    </row>
    <row r="710" spans="2:10">
      <c r="B710" s="240" t="s">
        <v>53</v>
      </c>
      <c r="C710" s="240" t="s">
        <v>184</v>
      </c>
      <c r="D710" s="240" t="s">
        <v>150</v>
      </c>
      <c r="E710" s="240">
        <v>770</v>
      </c>
      <c r="F710" s="240">
        <v>19.2</v>
      </c>
      <c r="G710" s="240">
        <v>33</v>
      </c>
      <c r="H710" s="240">
        <v>27.2</v>
      </c>
      <c r="I710" s="240"/>
      <c r="J710" s="240">
        <v>5.9199999999999997E-4</v>
      </c>
    </row>
    <row r="711" spans="2:10">
      <c r="B711" s="240" t="s">
        <v>53</v>
      </c>
      <c r="C711" s="240" t="s">
        <v>183</v>
      </c>
      <c r="D711" s="240" t="s">
        <v>175</v>
      </c>
      <c r="E711" s="240">
        <v>5</v>
      </c>
      <c r="F711" s="240">
        <v>16.009</v>
      </c>
      <c r="G711" s="240">
        <v>-2.1</v>
      </c>
      <c r="H711" s="240">
        <v>27.2</v>
      </c>
      <c r="I711" s="240">
        <v>2.905E-3</v>
      </c>
      <c r="J711" s="240"/>
    </row>
    <row r="712" spans="2:10">
      <c r="B712" s="240" t="s">
        <v>53</v>
      </c>
      <c r="C712" s="240" t="s">
        <v>184</v>
      </c>
      <c r="D712" s="240" t="s">
        <v>175</v>
      </c>
      <c r="E712" s="240">
        <v>770</v>
      </c>
      <c r="F712" s="240">
        <v>19.2</v>
      </c>
      <c r="G712" s="240">
        <v>33</v>
      </c>
      <c r="H712" s="240">
        <v>27.2</v>
      </c>
      <c r="I712" s="240"/>
      <c r="J712" s="240">
        <v>1.1659999999999999E-3</v>
      </c>
    </row>
    <row r="713" spans="2:10">
      <c r="B713" s="240" t="s">
        <v>53</v>
      </c>
      <c r="C713" s="240" t="s">
        <v>183</v>
      </c>
      <c r="D713" s="240" t="s">
        <v>176</v>
      </c>
      <c r="E713" s="240">
        <v>5</v>
      </c>
      <c r="F713" s="240">
        <v>16.009</v>
      </c>
      <c r="G713" s="240">
        <v>-2.1</v>
      </c>
      <c r="H713" s="240">
        <v>27.2</v>
      </c>
      <c r="I713" s="240">
        <v>2.0089999999999999E-3</v>
      </c>
      <c r="J713" s="240"/>
    </row>
    <row r="714" spans="2:10">
      <c r="B714" s="240" t="s">
        <v>53</v>
      </c>
      <c r="C714" s="240" t="s">
        <v>184</v>
      </c>
      <c r="D714" s="240" t="s">
        <v>176</v>
      </c>
      <c r="E714" s="240">
        <v>533</v>
      </c>
      <c r="F714" s="240">
        <v>-1.2</v>
      </c>
      <c r="G714" s="240">
        <v>24.2</v>
      </c>
      <c r="H714" s="240">
        <v>27.2</v>
      </c>
      <c r="I714" s="240"/>
      <c r="J714" s="240">
        <v>2.2339999999999999E-3</v>
      </c>
    </row>
    <row r="715" spans="2:10">
      <c r="B715" s="240" t="s">
        <v>53</v>
      </c>
      <c r="C715" s="240" t="s">
        <v>183</v>
      </c>
      <c r="D715" s="240" t="s">
        <v>177</v>
      </c>
      <c r="E715" s="240">
        <v>5</v>
      </c>
      <c r="F715" s="240">
        <v>16.009</v>
      </c>
      <c r="G715" s="240">
        <v>-2.1</v>
      </c>
      <c r="H715" s="240">
        <v>27.2</v>
      </c>
      <c r="I715" s="240">
        <v>5.6730000000000001E-3</v>
      </c>
      <c r="J715" s="240"/>
    </row>
    <row r="716" spans="2:10">
      <c r="B716" s="240" t="s">
        <v>53</v>
      </c>
      <c r="C716" s="240" t="s">
        <v>184</v>
      </c>
      <c r="D716" s="240" t="s">
        <v>177</v>
      </c>
      <c r="E716" s="240">
        <v>609</v>
      </c>
      <c r="F716" s="240">
        <v>19.2</v>
      </c>
      <c r="G716" s="240">
        <v>26.7</v>
      </c>
      <c r="H716" s="240">
        <v>27.2</v>
      </c>
      <c r="I716" s="240"/>
      <c r="J716" s="240">
        <v>2.5100000000000001E-3</v>
      </c>
    </row>
    <row r="717" spans="2:10">
      <c r="B717" s="240" t="s">
        <v>53</v>
      </c>
      <c r="C717" s="240" t="s">
        <v>183</v>
      </c>
      <c r="D717" s="240" t="s">
        <v>178</v>
      </c>
      <c r="E717" s="240">
        <v>5</v>
      </c>
      <c r="F717" s="240">
        <v>16.009</v>
      </c>
      <c r="G717" s="240">
        <v>-2.1</v>
      </c>
      <c r="H717" s="240">
        <v>27.2</v>
      </c>
      <c r="I717" s="240">
        <v>3.503E-3</v>
      </c>
      <c r="J717" s="240"/>
    </row>
    <row r="718" spans="2:10">
      <c r="B718" s="240" t="s">
        <v>53</v>
      </c>
      <c r="C718" s="240" t="s">
        <v>184</v>
      </c>
      <c r="D718" s="240" t="s">
        <v>178</v>
      </c>
      <c r="E718" s="240">
        <v>533</v>
      </c>
      <c r="F718" s="240">
        <v>-1.2</v>
      </c>
      <c r="G718" s="240">
        <v>24.2</v>
      </c>
      <c r="H718" s="240">
        <v>27.2</v>
      </c>
      <c r="I718" s="240"/>
      <c r="J718" s="240">
        <v>4.7359999999999998E-3</v>
      </c>
    </row>
    <row r="719" spans="2:10">
      <c r="B719" s="240" t="s">
        <v>54</v>
      </c>
      <c r="C719" s="240" t="s">
        <v>185</v>
      </c>
      <c r="D719" s="240" t="s">
        <v>87</v>
      </c>
      <c r="E719" s="240">
        <v>790</v>
      </c>
      <c r="F719" s="240">
        <v>0</v>
      </c>
      <c r="G719" s="240">
        <v>34.094000000000001</v>
      </c>
      <c r="H719" s="240">
        <v>23.8</v>
      </c>
      <c r="I719" s="240">
        <v>2.0630000000000002E-3</v>
      </c>
      <c r="J719" s="240"/>
    </row>
    <row r="720" spans="2:10">
      <c r="B720" s="240" t="s">
        <v>54</v>
      </c>
      <c r="C720" s="240" t="s">
        <v>186</v>
      </c>
      <c r="D720" s="240" t="s">
        <v>87</v>
      </c>
      <c r="E720" s="240">
        <v>589</v>
      </c>
      <c r="F720" s="240">
        <v>-1.2</v>
      </c>
      <c r="G720" s="240">
        <v>26.7</v>
      </c>
      <c r="H720" s="240">
        <v>23.8</v>
      </c>
      <c r="I720" s="240"/>
      <c r="J720" s="240">
        <v>8.7999999999999998E-5</v>
      </c>
    </row>
    <row r="721" spans="2:10">
      <c r="B721" s="240" t="s">
        <v>54</v>
      </c>
      <c r="C721" s="240" t="s">
        <v>185</v>
      </c>
      <c r="D721" s="240" t="s">
        <v>88</v>
      </c>
      <c r="E721" s="240">
        <v>790</v>
      </c>
      <c r="F721" s="240">
        <v>0</v>
      </c>
      <c r="G721" s="240">
        <v>34.094000000000001</v>
      </c>
      <c r="H721" s="240">
        <v>23.8</v>
      </c>
      <c r="I721" s="240">
        <v>5.8E-5</v>
      </c>
      <c r="J721" s="240"/>
    </row>
    <row r="722" spans="2:10">
      <c r="B722" s="240" t="s">
        <v>54</v>
      </c>
      <c r="C722" s="240" t="s">
        <v>186</v>
      </c>
      <c r="D722" s="240" t="s">
        <v>88</v>
      </c>
      <c r="E722" s="240">
        <v>611</v>
      </c>
      <c r="F722" s="240">
        <v>-1.2</v>
      </c>
      <c r="G722" s="240">
        <v>27.241</v>
      </c>
      <c r="H722" s="240">
        <v>23.8</v>
      </c>
      <c r="I722" s="240"/>
      <c r="J722" s="240">
        <v>2.2620000000000001E-3</v>
      </c>
    </row>
    <row r="723" spans="2:10">
      <c r="B723" s="240" t="s">
        <v>54</v>
      </c>
      <c r="C723" s="240" t="s">
        <v>185</v>
      </c>
      <c r="D723" s="240" t="s">
        <v>89</v>
      </c>
      <c r="E723" s="240">
        <v>5</v>
      </c>
      <c r="F723" s="240">
        <v>16.009</v>
      </c>
      <c r="G723" s="240">
        <v>-2.1</v>
      </c>
      <c r="H723" s="240">
        <v>23.8</v>
      </c>
      <c r="I723" s="240">
        <v>2.6819999999999999E-3</v>
      </c>
      <c r="J723" s="240"/>
    </row>
    <row r="724" spans="2:10">
      <c r="B724" s="240" t="s">
        <v>54</v>
      </c>
      <c r="C724" s="240" t="s">
        <v>186</v>
      </c>
      <c r="D724" s="240" t="s">
        <v>89</v>
      </c>
      <c r="E724" s="240">
        <v>611</v>
      </c>
      <c r="F724" s="240">
        <v>-1.2</v>
      </c>
      <c r="G724" s="240">
        <v>27.241</v>
      </c>
      <c r="H724" s="240">
        <v>23.8</v>
      </c>
      <c r="I724" s="240"/>
      <c r="J724" s="240">
        <v>4.4499999999999997E-4</v>
      </c>
    </row>
    <row r="725" spans="2:10">
      <c r="B725" s="240" t="s">
        <v>54</v>
      </c>
      <c r="C725" s="240" t="s">
        <v>185</v>
      </c>
      <c r="D725" s="240" t="s">
        <v>90</v>
      </c>
      <c r="E725" s="240">
        <v>5</v>
      </c>
      <c r="F725" s="240">
        <v>16.009</v>
      </c>
      <c r="G725" s="240">
        <v>-2.1</v>
      </c>
      <c r="H725" s="240">
        <v>23.8</v>
      </c>
      <c r="I725" s="240">
        <v>5.4900000000000001E-4</v>
      </c>
      <c r="J725" s="240"/>
    </row>
    <row r="726" spans="2:10">
      <c r="B726" s="240" t="s">
        <v>54</v>
      </c>
      <c r="C726" s="240" t="s">
        <v>186</v>
      </c>
      <c r="D726" s="240" t="s">
        <v>90</v>
      </c>
      <c r="E726" s="240">
        <v>611</v>
      </c>
      <c r="F726" s="240">
        <v>-1.2</v>
      </c>
      <c r="G726" s="240">
        <v>27.241</v>
      </c>
      <c r="H726" s="240">
        <v>23.8</v>
      </c>
      <c r="I726" s="240"/>
      <c r="J726" s="240">
        <v>2.5600000000000002E-3</v>
      </c>
    </row>
    <row r="727" spans="2:10">
      <c r="B727" s="240" t="s">
        <v>54</v>
      </c>
      <c r="C727" s="240" t="s">
        <v>185</v>
      </c>
      <c r="D727" s="240" t="s">
        <v>12</v>
      </c>
      <c r="E727" s="240">
        <v>5</v>
      </c>
      <c r="F727" s="240">
        <v>16.009</v>
      </c>
      <c r="G727" s="240">
        <v>-2.1</v>
      </c>
      <c r="H727" s="240">
        <v>23.8</v>
      </c>
      <c r="I727" s="240">
        <v>1.0423389999999999</v>
      </c>
      <c r="J727" s="240"/>
    </row>
    <row r="728" spans="2:10">
      <c r="B728" s="240" t="s">
        <v>54</v>
      </c>
      <c r="C728" s="240" t="s">
        <v>186</v>
      </c>
      <c r="D728" s="240" t="s">
        <v>12</v>
      </c>
      <c r="E728" s="240">
        <v>452</v>
      </c>
      <c r="F728" s="240">
        <v>-1.2</v>
      </c>
      <c r="G728" s="240">
        <v>21.067</v>
      </c>
      <c r="H728" s="240">
        <v>23.8</v>
      </c>
      <c r="I728" s="240"/>
      <c r="J728" s="240">
        <v>2.9121000000000001E-2</v>
      </c>
    </row>
    <row r="729" spans="2:10">
      <c r="B729" s="240" t="s">
        <v>54</v>
      </c>
      <c r="C729" s="240" t="s">
        <v>185</v>
      </c>
      <c r="D729" s="240" t="s">
        <v>13</v>
      </c>
      <c r="E729" s="240">
        <v>790</v>
      </c>
      <c r="F729" s="240">
        <v>0</v>
      </c>
      <c r="G729" s="240">
        <v>34.094000000000001</v>
      </c>
      <c r="H729" s="240">
        <v>23.8</v>
      </c>
      <c r="I729" s="240">
        <v>2.5329999999999998E-2</v>
      </c>
      <c r="J729" s="240"/>
    </row>
    <row r="730" spans="2:10">
      <c r="B730" s="240" t="s">
        <v>54</v>
      </c>
      <c r="C730" s="240" t="s">
        <v>186</v>
      </c>
      <c r="D730" s="240" t="s">
        <v>13</v>
      </c>
      <c r="E730" s="240">
        <v>611</v>
      </c>
      <c r="F730" s="240">
        <v>-1.2</v>
      </c>
      <c r="G730" s="240">
        <v>27.241</v>
      </c>
      <c r="H730" s="240">
        <v>23.8</v>
      </c>
      <c r="I730" s="240"/>
      <c r="J730" s="240">
        <v>1.1328260000000001</v>
      </c>
    </row>
    <row r="731" spans="2:10">
      <c r="B731" s="240" t="s">
        <v>54</v>
      </c>
      <c r="C731" s="240" t="s">
        <v>185</v>
      </c>
      <c r="D731" s="240" t="s">
        <v>14</v>
      </c>
      <c r="E731" s="240">
        <v>5</v>
      </c>
      <c r="F731" s="240">
        <v>16.009</v>
      </c>
      <c r="G731" s="240">
        <v>-2.1</v>
      </c>
      <c r="H731" s="240">
        <v>23.8</v>
      </c>
      <c r="I731" s="240">
        <v>0.13181799999999999</v>
      </c>
      <c r="J731" s="240"/>
    </row>
    <row r="732" spans="2:10">
      <c r="B732" s="240" t="s">
        <v>54</v>
      </c>
      <c r="C732" s="240" t="s">
        <v>186</v>
      </c>
      <c r="D732" s="240" t="s">
        <v>14</v>
      </c>
      <c r="E732" s="240">
        <v>611</v>
      </c>
      <c r="F732" s="240">
        <v>-1.2</v>
      </c>
      <c r="G732" s="240">
        <v>27.241</v>
      </c>
      <c r="H732" s="240">
        <v>23.8</v>
      </c>
      <c r="I732" s="240"/>
      <c r="J732" s="240">
        <v>7.8206999999999999E-2</v>
      </c>
    </row>
    <row r="733" spans="2:10">
      <c r="B733" s="240" t="s">
        <v>54</v>
      </c>
      <c r="C733" s="240" t="s">
        <v>185</v>
      </c>
      <c r="D733" s="240" t="s">
        <v>91</v>
      </c>
      <c r="E733" s="240">
        <v>5</v>
      </c>
      <c r="F733" s="240">
        <v>16.009</v>
      </c>
      <c r="G733" s="240">
        <v>-2.1</v>
      </c>
      <c r="H733" s="240">
        <v>23.8</v>
      </c>
      <c r="I733" s="240">
        <v>2.2599999999999999E-3</v>
      </c>
      <c r="J733" s="240"/>
    </row>
    <row r="734" spans="2:10">
      <c r="B734" s="240" t="s">
        <v>54</v>
      </c>
      <c r="C734" s="240" t="s">
        <v>186</v>
      </c>
      <c r="D734" s="240" t="s">
        <v>91</v>
      </c>
      <c r="E734" s="240">
        <v>686</v>
      </c>
      <c r="F734" s="240">
        <v>19.2</v>
      </c>
      <c r="G734" s="240">
        <v>29.48</v>
      </c>
      <c r="H734" s="240">
        <v>23.8</v>
      </c>
      <c r="I734" s="240"/>
      <c r="J734" s="240">
        <v>6.3100000000000005E-4</v>
      </c>
    </row>
    <row r="735" spans="2:10">
      <c r="B735" s="240" t="s">
        <v>54</v>
      </c>
      <c r="C735" s="240" t="s">
        <v>185</v>
      </c>
      <c r="D735" s="240" t="s">
        <v>92</v>
      </c>
      <c r="E735" s="240">
        <v>5</v>
      </c>
      <c r="F735" s="240">
        <v>16.009</v>
      </c>
      <c r="G735" s="240">
        <v>-2.1</v>
      </c>
      <c r="H735" s="240">
        <v>23.8</v>
      </c>
      <c r="I735" s="240">
        <v>9.0700000000000004E-4</v>
      </c>
      <c r="J735" s="240"/>
    </row>
    <row r="736" spans="2:10">
      <c r="B736" s="240" t="s">
        <v>54</v>
      </c>
      <c r="C736" s="240" t="s">
        <v>186</v>
      </c>
      <c r="D736" s="240" t="s">
        <v>92</v>
      </c>
      <c r="E736" s="240">
        <v>611</v>
      </c>
      <c r="F736" s="240">
        <v>-1.2</v>
      </c>
      <c r="G736" s="240">
        <v>27.241</v>
      </c>
      <c r="H736" s="240">
        <v>23.8</v>
      </c>
      <c r="I736" s="240"/>
      <c r="J736" s="240">
        <v>2.2460000000000002E-3</v>
      </c>
    </row>
    <row r="737" spans="2:10">
      <c r="B737" s="240" t="s">
        <v>54</v>
      </c>
      <c r="C737" s="240" t="s">
        <v>185</v>
      </c>
      <c r="D737" s="240" t="s">
        <v>93</v>
      </c>
      <c r="E737" s="240">
        <v>5</v>
      </c>
      <c r="F737" s="240">
        <v>16.009</v>
      </c>
      <c r="G737" s="240">
        <v>-2.1</v>
      </c>
      <c r="H737" s="240">
        <v>23.8</v>
      </c>
      <c r="I737" s="240">
        <v>5.1549999999999999E-3</v>
      </c>
      <c r="J737" s="240"/>
    </row>
    <row r="738" spans="2:10">
      <c r="B738" s="240" t="s">
        <v>54</v>
      </c>
      <c r="C738" s="240" t="s">
        <v>186</v>
      </c>
      <c r="D738" s="240" t="s">
        <v>93</v>
      </c>
      <c r="E738" s="240">
        <v>686</v>
      </c>
      <c r="F738" s="240">
        <v>19.2</v>
      </c>
      <c r="G738" s="240">
        <v>29.48</v>
      </c>
      <c r="H738" s="240">
        <v>23.8</v>
      </c>
      <c r="I738" s="240"/>
      <c r="J738" s="240">
        <v>1.4989999999999999E-3</v>
      </c>
    </row>
    <row r="739" spans="2:10">
      <c r="B739" s="240" t="s">
        <v>54</v>
      </c>
      <c r="C739" s="240" t="s">
        <v>185</v>
      </c>
      <c r="D739" s="240" t="s">
        <v>94</v>
      </c>
      <c r="E739" s="240">
        <v>5</v>
      </c>
      <c r="F739" s="240">
        <v>16.009</v>
      </c>
      <c r="G739" s="240">
        <v>-2.1</v>
      </c>
      <c r="H739" s="240">
        <v>23.8</v>
      </c>
      <c r="I739" s="240">
        <v>1.9400000000000001E-3</v>
      </c>
      <c r="J739" s="240"/>
    </row>
    <row r="740" spans="2:10">
      <c r="B740" s="240" t="s">
        <v>54</v>
      </c>
      <c r="C740" s="240" t="s">
        <v>186</v>
      </c>
      <c r="D740" s="240" t="s">
        <v>94</v>
      </c>
      <c r="E740" s="240">
        <v>611</v>
      </c>
      <c r="F740" s="240">
        <v>-1.2</v>
      </c>
      <c r="G740" s="240">
        <v>27.241</v>
      </c>
      <c r="H740" s="240">
        <v>23.8</v>
      </c>
      <c r="I740" s="240"/>
      <c r="J740" s="240">
        <v>4.7210000000000004E-3</v>
      </c>
    </row>
    <row r="741" spans="2:10">
      <c r="B741" s="240" t="s">
        <v>54</v>
      </c>
      <c r="C741" s="240" t="s">
        <v>185</v>
      </c>
      <c r="D741" s="240" t="s">
        <v>95</v>
      </c>
      <c r="E741" s="240">
        <v>790</v>
      </c>
      <c r="F741" s="240">
        <v>0</v>
      </c>
      <c r="G741" s="240">
        <v>34.094000000000001</v>
      </c>
      <c r="H741" s="240">
        <v>23.8</v>
      </c>
      <c r="I741" s="240">
        <v>3.4499999999999998E-4</v>
      </c>
      <c r="J741" s="240"/>
    </row>
    <row r="742" spans="2:10">
      <c r="B742" s="240" t="s">
        <v>54</v>
      </c>
      <c r="C742" s="240" t="s">
        <v>186</v>
      </c>
      <c r="D742" s="240" t="s">
        <v>95</v>
      </c>
      <c r="E742" s="240">
        <v>770</v>
      </c>
      <c r="F742" s="240">
        <v>19.2</v>
      </c>
      <c r="G742" s="240">
        <v>33</v>
      </c>
      <c r="H742" s="240">
        <v>23.8</v>
      </c>
      <c r="I742" s="240"/>
      <c r="J742" s="240">
        <v>1.17E-4</v>
      </c>
    </row>
    <row r="743" spans="2:10">
      <c r="B743" s="240" t="s">
        <v>54</v>
      </c>
      <c r="C743" s="240" t="s">
        <v>185</v>
      </c>
      <c r="D743" s="240" t="s">
        <v>96</v>
      </c>
      <c r="E743" s="240">
        <v>790</v>
      </c>
      <c r="F743" s="240">
        <v>0</v>
      </c>
      <c r="G743" s="240">
        <v>34.094000000000001</v>
      </c>
      <c r="H743" s="240">
        <v>23.8</v>
      </c>
      <c r="I743" s="240">
        <v>3.4499999999999998E-4</v>
      </c>
      <c r="J743" s="240"/>
    </row>
    <row r="744" spans="2:10">
      <c r="B744" s="240" t="s">
        <v>54</v>
      </c>
      <c r="C744" s="240" t="s">
        <v>186</v>
      </c>
      <c r="D744" s="240" t="s">
        <v>96</v>
      </c>
      <c r="E744" s="240">
        <v>770</v>
      </c>
      <c r="F744" s="240">
        <v>19.2</v>
      </c>
      <c r="G744" s="240">
        <v>33</v>
      </c>
      <c r="H744" s="240">
        <v>23.8</v>
      </c>
      <c r="I744" s="240"/>
      <c r="J744" s="240">
        <v>1.17E-4</v>
      </c>
    </row>
    <row r="745" spans="2:10">
      <c r="B745" s="240" t="s">
        <v>54</v>
      </c>
      <c r="C745" s="240" t="s">
        <v>185</v>
      </c>
      <c r="D745" s="240" t="s">
        <v>97</v>
      </c>
      <c r="E745" s="240">
        <v>5</v>
      </c>
      <c r="F745" s="240">
        <v>16.009</v>
      </c>
      <c r="G745" s="240">
        <v>-2.1</v>
      </c>
      <c r="H745" s="240">
        <v>23.8</v>
      </c>
      <c r="I745" s="240">
        <v>3.5399999999999999E-4</v>
      </c>
      <c r="J745" s="240"/>
    </row>
    <row r="746" spans="2:10">
      <c r="B746" s="240" t="s">
        <v>54</v>
      </c>
      <c r="C746" s="240" t="s">
        <v>186</v>
      </c>
      <c r="D746" s="240" t="s">
        <v>97</v>
      </c>
      <c r="E746" s="240">
        <v>611</v>
      </c>
      <c r="F746" s="240">
        <v>-1.2</v>
      </c>
      <c r="G746" s="240">
        <v>27.241</v>
      </c>
      <c r="H746" s="240">
        <v>23.8</v>
      </c>
      <c r="I746" s="240"/>
      <c r="J746" s="240">
        <v>2.9E-5</v>
      </c>
    </row>
    <row r="747" spans="2:10">
      <c r="B747" s="240" t="s">
        <v>54</v>
      </c>
      <c r="C747" s="240" t="s">
        <v>185</v>
      </c>
      <c r="D747" s="240" t="s">
        <v>98</v>
      </c>
      <c r="E747" s="240">
        <v>5</v>
      </c>
      <c r="F747" s="240">
        <v>16.009</v>
      </c>
      <c r="G747" s="240">
        <v>-2.1</v>
      </c>
      <c r="H747" s="240">
        <v>23.8</v>
      </c>
      <c r="I747" s="240">
        <v>4.6999999999999997E-5</v>
      </c>
      <c r="J747" s="240"/>
    </row>
    <row r="748" spans="2:10">
      <c r="B748" s="240" t="s">
        <v>54</v>
      </c>
      <c r="C748" s="240" t="s">
        <v>186</v>
      </c>
      <c r="D748" s="240" t="s">
        <v>98</v>
      </c>
      <c r="E748" s="240">
        <v>611</v>
      </c>
      <c r="F748" s="240">
        <v>-1.2</v>
      </c>
      <c r="G748" s="240">
        <v>27.241</v>
      </c>
      <c r="H748" s="240">
        <v>23.8</v>
      </c>
      <c r="I748" s="240"/>
      <c r="J748" s="240">
        <v>3.7500000000000001E-4</v>
      </c>
    </row>
    <row r="749" spans="2:10">
      <c r="B749" s="240" t="s">
        <v>54</v>
      </c>
      <c r="C749" s="240" t="s">
        <v>185</v>
      </c>
      <c r="D749" s="240" t="s">
        <v>99</v>
      </c>
      <c r="E749" s="240">
        <v>790</v>
      </c>
      <c r="F749" s="240">
        <v>0</v>
      </c>
      <c r="G749" s="240">
        <v>34.094000000000001</v>
      </c>
      <c r="H749" s="240">
        <v>23.8</v>
      </c>
      <c r="I749" s="240">
        <v>2.6909999999999998E-3</v>
      </c>
      <c r="J749" s="240"/>
    </row>
    <row r="750" spans="2:10">
      <c r="B750" s="240" t="s">
        <v>54</v>
      </c>
      <c r="C750" s="240" t="s">
        <v>186</v>
      </c>
      <c r="D750" s="240" t="s">
        <v>99</v>
      </c>
      <c r="E750" s="240">
        <v>589</v>
      </c>
      <c r="F750" s="240">
        <v>-1.2</v>
      </c>
      <c r="G750" s="240">
        <v>26.7</v>
      </c>
      <c r="H750" s="240">
        <v>23.8</v>
      </c>
      <c r="I750" s="240"/>
      <c r="J750" s="240">
        <v>6.8300000000000001E-4</v>
      </c>
    </row>
    <row r="751" spans="2:10">
      <c r="B751" s="240" t="s">
        <v>54</v>
      </c>
      <c r="C751" s="240" t="s">
        <v>185</v>
      </c>
      <c r="D751" s="240" t="s">
        <v>100</v>
      </c>
      <c r="E751" s="240">
        <v>790</v>
      </c>
      <c r="F751" s="240">
        <v>0</v>
      </c>
      <c r="G751" s="240">
        <v>34.094000000000001</v>
      </c>
      <c r="H751" s="240">
        <v>23.8</v>
      </c>
      <c r="I751" s="240">
        <v>2.6559999999999999E-3</v>
      </c>
      <c r="J751" s="240"/>
    </row>
    <row r="752" spans="2:10">
      <c r="B752" s="240" t="s">
        <v>54</v>
      </c>
      <c r="C752" s="240" t="s">
        <v>186</v>
      </c>
      <c r="D752" s="240" t="s">
        <v>100</v>
      </c>
      <c r="E752" s="240">
        <v>770</v>
      </c>
      <c r="F752" s="240">
        <v>19.2</v>
      </c>
      <c r="G752" s="240">
        <v>33</v>
      </c>
      <c r="H752" s="240">
        <v>23.8</v>
      </c>
      <c r="I752" s="240"/>
      <c r="J752" s="240">
        <v>8.2700000000000004E-4</v>
      </c>
    </row>
    <row r="753" spans="2:10">
      <c r="B753" s="240" t="s">
        <v>54</v>
      </c>
      <c r="C753" s="240" t="s">
        <v>185</v>
      </c>
      <c r="D753" s="240" t="s">
        <v>101</v>
      </c>
      <c r="E753" s="240">
        <v>790</v>
      </c>
      <c r="F753" s="240">
        <v>0</v>
      </c>
      <c r="G753" s="240">
        <v>34.094000000000001</v>
      </c>
      <c r="H753" s="240">
        <v>23.8</v>
      </c>
      <c r="I753" s="240">
        <v>2.8180000000000002E-3</v>
      </c>
      <c r="J753" s="240"/>
    </row>
    <row r="754" spans="2:10">
      <c r="B754" s="240" t="s">
        <v>54</v>
      </c>
      <c r="C754" s="240" t="s">
        <v>186</v>
      </c>
      <c r="D754" s="240" t="s">
        <v>101</v>
      </c>
      <c r="E754" s="240">
        <v>589</v>
      </c>
      <c r="F754" s="240">
        <v>-1.2</v>
      </c>
      <c r="G754" s="240">
        <v>26.7</v>
      </c>
      <c r="H754" s="240">
        <v>23.8</v>
      </c>
      <c r="I754" s="240"/>
      <c r="J754" s="240">
        <v>7.7300000000000003E-4</v>
      </c>
    </row>
    <row r="755" spans="2:10">
      <c r="B755" s="240" t="s">
        <v>54</v>
      </c>
      <c r="C755" s="240" t="s">
        <v>185</v>
      </c>
      <c r="D755" s="240" t="s">
        <v>102</v>
      </c>
      <c r="E755" s="240">
        <v>5</v>
      </c>
      <c r="F755" s="240">
        <v>16.009</v>
      </c>
      <c r="G755" s="240">
        <v>-2.1</v>
      </c>
      <c r="H755" s="240">
        <v>23.8</v>
      </c>
      <c r="I755" s="240">
        <v>2.5360000000000001E-3</v>
      </c>
      <c r="J755" s="240"/>
    </row>
    <row r="756" spans="2:10">
      <c r="B756" s="240" t="s">
        <v>54</v>
      </c>
      <c r="C756" s="240" t="s">
        <v>186</v>
      </c>
      <c r="D756" s="240" t="s">
        <v>102</v>
      </c>
      <c r="E756" s="240">
        <v>611</v>
      </c>
      <c r="F756" s="240">
        <v>-1.2</v>
      </c>
      <c r="G756" s="240">
        <v>27.241</v>
      </c>
      <c r="H756" s="240">
        <v>23.8</v>
      </c>
      <c r="I756" s="240"/>
      <c r="J756" s="240">
        <v>7.6400000000000003E-4</v>
      </c>
    </row>
    <row r="757" spans="2:10">
      <c r="B757" s="240" t="s">
        <v>54</v>
      </c>
      <c r="C757" s="240" t="s">
        <v>185</v>
      </c>
      <c r="D757" s="240" t="s">
        <v>103</v>
      </c>
      <c r="E757" s="240">
        <v>5</v>
      </c>
      <c r="F757" s="240">
        <v>16.009</v>
      </c>
      <c r="G757" s="240">
        <v>-2.1</v>
      </c>
      <c r="H757" s="240">
        <v>23.8</v>
      </c>
      <c r="I757" s="240">
        <v>3.258E-3</v>
      </c>
      <c r="J757" s="240"/>
    </row>
    <row r="758" spans="2:10">
      <c r="B758" s="240" t="s">
        <v>54</v>
      </c>
      <c r="C758" s="240" t="s">
        <v>186</v>
      </c>
      <c r="D758" s="240" t="s">
        <v>103</v>
      </c>
      <c r="E758" s="240">
        <v>770</v>
      </c>
      <c r="F758" s="240">
        <v>19.2</v>
      </c>
      <c r="G758" s="240">
        <v>33</v>
      </c>
      <c r="H758" s="240">
        <v>23.8</v>
      </c>
      <c r="I758" s="240"/>
      <c r="J758" s="240">
        <v>8.9599999999999999E-4</v>
      </c>
    </row>
    <row r="759" spans="2:10">
      <c r="B759" s="240" t="s">
        <v>54</v>
      </c>
      <c r="C759" s="240" t="s">
        <v>185</v>
      </c>
      <c r="D759" s="240" t="s">
        <v>104</v>
      </c>
      <c r="E759" s="240">
        <v>5</v>
      </c>
      <c r="F759" s="240">
        <v>16.009</v>
      </c>
      <c r="G759" s="240">
        <v>-2.1</v>
      </c>
      <c r="H759" s="240">
        <v>23.8</v>
      </c>
      <c r="I759" s="240">
        <v>3.2850000000000002E-3</v>
      </c>
      <c r="J759" s="240"/>
    </row>
    <row r="760" spans="2:10">
      <c r="B760" s="240" t="s">
        <v>54</v>
      </c>
      <c r="C760" s="240" t="s">
        <v>186</v>
      </c>
      <c r="D760" s="240" t="s">
        <v>104</v>
      </c>
      <c r="E760" s="240">
        <v>611</v>
      </c>
      <c r="F760" s="240">
        <v>-1.2</v>
      </c>
      <c r="G760" s="240">
        <v>27.241</v>
      </c>
      <c r="H760" s="240">
        <v>23.8</v>
      </c>
      <c r="I760" s="240"/>
      <c r="J760" s="240">
        <v>1.2080000000000001E-3</v>
      </c>
    </row>
    <row r="761" spans="2:10">
      <c r="B761" s="240" t="s">
        <v>54</v>
      </c>
      <c r="C761" s="240" t="s">
        <v>185</v>
      </c>
      <c r="D761" s="240" t="s">
        <v>105</v>
      </c>
      <c r="E761" s="240">
        <v>5</v>
      </c>
      <c r="F761" s="240">
        <v>16.009</v>
      </c>
      <c r="G761" s="240">
        <v>-2.1</v>
      </c>
      <c r="H761" s="240">
        <v>23.8</v>
      </c>
      <c r="I761" s="240">
        <v>3.107E-3</v>
      </c>
      <c r="J761" s="240"/>
    </row>
    <row r="762" spans="2:10">
      <c r="B762" s="240" t="s">
        <v>54</v>
      </c>
      <c r="C762" s="240" t="s">
        <v>186</v>
      </c>
      <c r="D762" s="240" t="s">
        <v>105</v>
      </c>
      <c r="E762" s="240">
        <v>770</v>
      </c>
      <c r="F762" s="240">
        <v>19.2</v>
      </c>
      <c r="G762" s="240">
        <v>33</v>
      </c>
      <c r="H762" s="240">
        <v>23.8</v>
      </c>
      <c r="I762" s="240"/>
      <c r="J762" s="240">
        <v>8.2899999999999998E-4</v>
      </c>
    </row>
    <row r="763" spans="2:10">
      <c r="B763" s="240" t="s">
        <v>54</v>
      </c>
      <c r="C763" s="240" t="s">
        <v>185</v>
      </c>
      <c r="D763" s="240" t="s">
        <v>106</v>
      </c>
      <c r="E763" s="240">
        <v>5</v>
      </c>
      <c r="F763" s="240">
        <v>16.009</v>
      </c>
      <c r="G763" s="240">
        <v>-2.1</v>
      </c>
      <c r="H763" s="240">
        <v>23.8</v>
      </c>
      <c r="I763" s="240">
        <v>3.4359999999999998E-3</v>
      </c>
      <c r="J763" s="240"/>
    </row>
    <row r="764" spans="2:10">
      <c r="B764" s="240" t="s">
        <v>54</v>
      </c>
      <c r="C764" s="240" t="s">
        <v>186</v>
      </c>
      <c r="D764" s="240" t="s">
        <v>106</v>
      </c>
      <c r="E764" s="240">
        <v>611</v>
      </c>
      <c r="F764" s="240">
        <v>-1.2</v>
      </c>
      <c r="G764" s="240">
        <v>27.241</v>
      </c>
      <c r="H764" s="240">
        <v>23.8</v>
      </c>
      <c r="I764" s="240"/>
      <c r="J764" s="240">
        <v>1.297E-3</v>
      </c>
    </row>
    <row r="765" spans="2:10">
      <c r="B765" s="240" t="s">
        <v>54</v>
      </c>
      <c r="C765" s="240" t="s">
        <v>185</v>
      </c>
      <c r="D765" s="240" t="s">
        <v>107</v>
      </c>
      <c r="E765" s="240">
        <v>790</v>
      </c>
      <c r="F765" s="240">
        <v>0</v>
      </c>
      <c r="G765" s="240">
        <v>34.094000000000001</v>
      </c>
      <c r="H765" s="240">
        <v>23.8</v>
      </c>
      <c r="I765" s="240">
        <v>1.9650000000000002E-3</v>
      </c>
      <c r="J765" s="240"/>
    </row>
    <row r="766" spans="2:10">
      <c r="B766" s="240" t="s">
        <v>54</v>
      </c>
      <c r="C766" s="240" t="s">
        <v>186</v>
      </c>
      <c r="D766" s="240" t="s">
        <v>107</v>
      </c>
      <c r="E766" s="240">
        <v>770</v>
      </c>
      <c r="F766" s="240">
        <v>19.2</v>
      </c>
      <c r="G766" s="240">
        <v>33</v>
      </c>
      <c r="H766" s="240">
        <v>23.8</v>
      </c>
      <c r="I766" s="240"/>
      <c r="J766" s="240">
        <v>5.9199999999999997E-4</v>
      </c>
    </row>
    <row r="767" spans="2:10">
      <c r="B767" s="240" t="s">
        <v>54</v>
      </c>
      <c r="C767" s="240" t="s">
        <v>185</v>
      </c>
      <c r="D767" s="240" t="s">
        <v>108</v>
      </c>
      <c r="E767" s="240">
        <v>790</v>
      </c>
      <c r="F767" s="240">
        <v>0</v>
      </c>
      <c r="G767" s="240">
        <v>34.094000000000001</v>
      </c>
      <c r="H767" s="240">
        <v>23.8</v>
      </c>
      <c r="I767" s="240">
        <v>2E-3</v>
      </c>
      <c r="J767" s="240"/>
    </row>
    <row r="768" spans="2:10">
      <c r="B768" s="240" t="s">
        <v>54</v>
      </c>
      <c r="C768" s="240" t="s">
        <v>186</v>
      </c>
      <c r="D768" s="240" t="s">
        <v>108</v>
      </c>
      <c r="E768" s="240">
        <v>589</v>
      </c>
      <c r="F768" s="240">
        <v>-1.2</v>
      </c>
      <c r="G768" s="240">
        <v>26.7</v>
      </c>
      <c r="H768" s="240">
        <v>23.8</v>
      </c>
      <c r="I768" s="240"/>
      <c r="J768" s="240">
        <v>7.9299999999999998E-4</v>
      </c>
    </row>
    <row r="769" spans="2:10">
      <c r="B769" s="240" t="s">
        <v>54</v>
      </c>
      <c r="C769" s="240" t="s">
        <v>185</v>
      </c>
      <c r="D769" s="240" t="s">
        <v>109</v>
      </c>
      <c r="E769" s="240">
        <v>5</v>
      </c>
      <c r="F769" s="240">
        <v>16.009</v>
      </c>
      <c r="G769" s="240">
        <v>-2.1</v>
      </c>
      <c r="H769" s="240">
        <v>23.8</v>
      </c>
      <c r="I769" s="240">
        <v>2.0660000000000001E-3</v>
      </c>
      <c r="J769" s="240"/>
    </row>
    <row r="770" spans="2:10">
      <c r="B770" s="240" t="s">
        <v>54</v>
      </c>
      <c r="C770" s="240" t="s">
        <v>186</v>
      </c>
      <c r="D770" s="240" t="s">
        <v>109</v>
      </c>
      <c r="E770" s="240">
        <v>611</v>
      </c>
      <c r="F770" s="240">
        <v>-1.2</v>
      </c>
      <c r="G770" s="240">
        <v>27.241</v>
      </c>
      <c r="H770" s="240">
        <v>23.8</v>
      </c>
      <c r="I770" s="240"/>
      <c r="J770" s="240">
        <v>6.5399999999999996E-4</v>
      </c>
    </row>
    <row r="771" spans="2:10">
      <c r="B771" s="240" t="s">
        <v>54</v>
      </c>
      <c r="C771" s="240" t="s">
        <v>185</v>
      </c>
      <c r="D771" s="240" t="s">
        <v>110</v>
      </c>
      <c r="E771" s="240">
        <v>790</v>
      </c>
      <c r="F771" s="240">
        <v>0</v>
      </c>
      <c r="G771" s="240">
        <v>34.094000000000001</v>
      </c>
      <c r="H771" s="240">
        <v>23.8</v>
      </c>
      <c r="I771" s="240">
        <v>2.127E-3</v>
      </c>
      <c r="J771" s="240"/>
    </row>
    <row r="772" spans="2:10">
      <c r="B772" s="240" t="s">
        <v>54</v>
      </c>
      <c r="C772" s="240" t="s">
        <v>186</v>
      </c>
      <c r="D772" s="240" t="s">
        <v>110</v>
      </c>
      <c r="E772" s="240">
        <v>589</v>
      </c>
      <c r="F772" s="240">
        <v>-1.2</v>
      </c>
      <c r="G772" s="240">
        <v>26.7</v>
      </c>
      <c r="H772" s="240">
        <v>23.8</v>
      </c>
      <c r="I772" s="240"/>
      <c r="J772" s="240">
        <v>8.8199999999999997E-4</v>
      </c>
    </row>
    <row r="773" spans="2:10">
      <c r="B773" s="240" t="s">
        <v>54</v>
      </c>
      <c r="C773" s="240" t="s">
        <v>185</v>
      </c>
      <c r="D773" s="240" t="s">
        <v>111</v>
      </c>
      <c r="E773" s="240">
        <v>5</v>
      </c>
      <c r="F773" s="240">
        <v>16.009</v>
      </c>
      <c r="G773" s="240">
        <v>-2.1</v>
      </c>
      <c r="H773" s="240">
        <v>23.8</v>
      </c>
      <c r="I773" s="240">
        <v>2.8149999999999998E-3</v>
      </c>
      <c r="J773" s="240"/>
    </row>
    <row r="774" spans="2:10">
      <c r="B774" s="240" t="s">
        <v>54</v>
      </c>
      <c r="C774" s="240" t="s">
        <v>186</v>
      </c>
      <c r="D774" s="240" t="s">
        <v>111</v>
      </c>
      <c r="E774" s="240">
        <v>611</v>
      </c>
      <c r="F774" s="240">
        <v>-1.2</v>
      </c>
      <c r="G774" s="240">
        <v>27.241</v>
      </c>
      <c r="H774" s="240">
        <v>23.8</v>
      </c>
      <c r="I774" s="240"/>
      <c r="J774" s="240">
        <v>1.098E-3</v>
      </c>
    </row>
    <row r="775" spans="2:10">
      <c r="B775" s="240" t="s">
        <v>54</v>
      </c>
      <c r="C775" s="240" t="s">
        <v>185</v>
      </c>
      <c r="D775" s="240" t="s">
        <v>112</v>
      </c>
      <c r="E775" s="240">
        <v>5</v>
      </c>
      <c r="F775" s="240">
        <v>16.009</v>
      </c>
      <c r="G775" s="240">
        <v>-2.1</v>
      </c>
      <c r="H775" s="240">
        <v>23.8</v>
      </c>
      <c r="I775" s="240">
        <v>2.787E-3</v>
      </c>
      <c r="J775" s="240"/>
    </row>
    <row r="776" spans="2:10">
      <c r="B776" s="240" t="s">
        <v>54</v>
      </c>
      <c r="C776" s="240" t="s">
        <v>186</v>
      </c>
      <c r="D776" s="240" t="s">
        <v>112</v>
      </c>
      <c r="E776" s="240">
        <v>770</v>
      </c>
      <c r="F776" s="240">
        <v>19.2</v>
      </c>
      <c r="G776" s="240">
        <v>33</v>
      </c>
      <c r="H776" s="240">
        <v>23.8</v>
      </c>
      <c r="I776" s="240"/>
      <c r="J776" s="240">
        <v>1.1299999999999999E-3</v>
      </c>
    </row>
    <row r="777" spans="2:10">
      <c r="B777" s="240" t="s">
        <v>54</v>
      </c>
      <c r="C777" s="240" t="s">
        <v>185</v>
      </c>
      <c r="D777" s="240" t="s">
        <v>113</v>
      </c>
      <c r="E777" s="240">
        <v>5</v>
      </c>
      <c r="F777" s="240">
        <v>16.009</v>
      </c>
      <c r="G777" s="240">
        <v>-2.1</v>
      </c>
      <c r="H777" s="240">
        <v>23.8</v>
      </c>
      <c r="I777" s="240">
        <v>2.9659999999999999E-3</v>
      </c>
      <c r="J777" s="240"/>
    </row>
    <row r="778" spans="2:10">
      <c r="B778" s="240" t="s">
        <v>54</v>
      </c>
      <c r="C778" s="240" t="s">
        <v>186</v>
      </c>
      <c r="D778" s="240" t="s">
        <v>113</v>
      </c>
      <c r="E778" s="240">
        <v>611</v>
      </c>
      <c r="F778" s="240">
        <v>-1.2</v>
      </c>
      <c r="G778" s="240">
        <v>27.241</v>
      </c>
      <c r="H778" s="240">
        <v>23.8</v>
      </c>
      <c r="I778" s="240"/>
      <c r="J778" s="240">
        <v>1.188E-3</v>
      </c>
    </row>
    <row r="779" spans="2:10">
      <c r="B779" s="240" t="s">
        <v>54</v>
      </c>
      <c r="C779" s="240" t="s">
        <v>185</v>
      </c>
      <c r="D779" s="240" t="s">
        <v>114</v>
      </c>
      <c r="E779" s="240">
        <v>5</v>
      </c>
      <c r="F779" s="240">
        <v>16.009</v>
      </c>
      <c r="G779" s="240">
        <v>-2.1</v>
      </c>
      <c r="H779" s="240">
        <v>23.8</v>
      </c>
      <c r="I779" s="240">
        <v>2.637E-3</v>
      </c>
      <c r="J779" s="240"/>
    </row>
    <row r="780" spans="2:10">
      <c r="B780" s="240" t="s">
        <v>54</v>
      </c>
      <c r="C780" s="240" t="s">
        <v>186</v>
      </c>
      <c r="D780" s="240" t="s">
        <v>114</v>
      </c>
      <c r="E780" s="240">
        <v>770</v>
      </c>
      <c r="F780" s="240">
        <v>19.2</v>
      </c>
      <c r="G780" s="240">
        <v>33</v>
      </c>
      <c r="H780" s="240">
        <v>23.8</v>
      </c>
      <c r="I780" s="240"/>
      <c r="J780" s="240">
        <v>1.0629999999999999E-3</v>
      </c>
    </row>
    <row r="781" spans="2:10">
      <c r="B781" s="240" t="s">
        <v>54</v>
      </c>
      <c r="C781" s="240" t="s">
        <v>185</v>
      </c>
      <c r="D781" s="240" t="s">
        <v>115</v>
      </c>
      <c r="E781" s="240">
        <v>790</v>
      </c>
      <c r="F781" s="240">
        <v>0</v>
      </c>
      <c r="G781" s="240">
        <v>34.094000000000001</v>
      </c>
      <c r="H781" s="240">
        <v>23.8</v>
      </c>
      <c r="I781" s="240">
        <v>1.0660000000000001E-3</v>
      </c>
      <c r="J781" s="240"/>
    </row>
    <row r="782" spans="2:10">
      <c r="B782" s="240" t="s">
        <v>54</v>
      </c>
      <c r="C782" s="240" t="s">
        <v>186</v>
      </c>
      <c r="D782" s="240" t="s">
        <v>115</v>
      </c>
      <c r="E782" s="240">
        <v>611</v>
      </c>
      <c r="F782" s="240">
        <v>-1.2</v>
      </c>
      <c r="G782" s="240">
        <v>27.241</v>
      </c>
      <c r="H782" s="240">
        <v>23.8</v>
      </c>
      <c r="I782" s="240"/>
      <c r="J782" s="240">
        <v>2.6090000000000002E-3</v>
      </c>
    </row>
    <row r="783" spans="2:10">
      <c r="B783" s="240" t="s">
        <v>54</v>
      </c>
      <c r="C783" s="240" t="s">
        <v>185</v>
      </c>
      <c r="D783" s="240" t="s">
        <v>116</v>
      </c>
      <c r="E783" s="240">
        <v>5</v>
      </c>
      <c r="F783" s="240">
        <v>16.009</v>
      </c>
      <c r="G783" s="240">
        <v>-2.1</v>
      </c>
      <c r="H783" s="240">
        <v>23.8</v>
      </c>
      <c r="I783" s="240">
        <v>3.9199999999999999E-4</v>
      </c>
      <c r="J783" s="240"/>
    </row>
    <row r="784" spans="2:10">
      <c r="B784" s="240" t="s">
        <v>54</v>
      </c>
      <c r="C784" s="240" t="s">
        <v>186</v>
      </c>
      <c r="D784" s="240" t="s">
        <v>116</v>
      </c>
      <c r="E784" s="240">
        <v>611</v>
      </c>
      <c r="F784" s="240">
        <v>-1.2</v>
      </c>
      <c r="G784" s="240">
        <v>27.241</v>
      </c>
      <c r="H784" s="240">
        <v>23.8</v>
      </c>
      <c r="I784" s="240"/>
      <c r="J784" s="240">
        <v>2.5560000000000001E-3</v>
      </c>
    </row>
    <row r="785" spans="2:10">
      <c r="B785" s="240" t="s">
        <v>54</v>
      </c>
      <c r="C785" s="240" t="s">
        <v>185</v>
      </c>
      <c r="D785" s="240" t="s">
        <v>117</v>
      </c>
      <c r="E785" s="240">
        <v>5</v>
      </c>
      <c r="F785" s="240">
        <v>16.009</v>
      </c>
      <c r="G785" s="240">
        <v>-2.1</v>
      </c>
      <c r="H785" s="240">
        <v>23.8</v>
      </c>
      <c r="I785" s="240">
        <v>9.4700000000000003E-4</v>
      </c>
      <c r="J785" s="240"/>
    </row>
    <row r="786" spans="2:10">
      <c r="B786" s="240" t="s">
        <v>54</v>
      </c>
      <c r="C786" s="240" t="s">
        <v>186</v>
      </c>
      <c r="D786" s="240" t="s">
        <v>117</v>
      </c>
      <c r="E786" s="240">
        <v>770</v>
      </c>
      <c r="F786" s="240">
        <v>19.2</v>
      </c>
      <c r="G786" s="240">
        <v>33</v>
      </c>
      <c r="H786" s="240">
        <v>23.8</v>
      </c>
      <c r="I786" s="240"/>
      <c r="J786" s="240">
        <v>2.5100000000000001E-3</v>
      </c>
    </row>
    <row r="787" spans="2:10">
      <c r="B787" s="240" t="s">
        <v>54</v>
      </c>
      <c r="C787" s="240" t="s">
        <v>185</v>
      </c>
      <c r="D787" s="240" t="s">
        <v>118</v>
      </c>
      <c r="E787" s="240">
        <v>5</v>
      </c>
      <c r="F787" s="240">
        <v>16.009</v>
      </c>
      <c r="G787" s="240">
        <v>-2.1</v>
      </c>
      <c r="H787" s="240">
        <v>23.8</v>
      </c>
      <c r="I787" s="240">
        <v>6.6200000000000005E-4</v>
      </c>
      <c r="J787" s="240"/>
    </row>
    <row r="788" spans="2:10">
      <c r="B788" s="240" t="s">
        <v>54</v>
      </c>
      <c r="C788" s="240" t="s">
        <v>186</v>
      </c>
      <c r="D788" s="240" t="s">
        <v>118</v>
      </c>
      <c r="E788" s="240">
        <v>611</v>
      </c>
      <c r="F788" s="240">
        <v>-1.2</v>
      </c>
      <c r="G788" s="240">
        <v>27.241</v>
      </c>
      <c r="H788" s="240">
        <v>23.8</v>
      </c>
      <c r="I788" s="240"/>
      <c r="J788" s="240">
        <v>2.7160000000000001E-3</v>
      </c>
    </row>
    <row r="789" spans="2:10">
      <c r="B789" s="240" t="s">
        <v>54</v>
      </c>
      <c r="C789" s="240" t="s">
        <v>185</v>
      </c>
      <c r="D789" s="240" t="s">
        <v>119</v>
      </c>
      <c r="E789" s="240">
        <v>790</v>
      </c>
      <c r="F789" s="240">
        <v>0</v>
      </c>
      <c r="G789" s="240">
        <v>34.094000000000001</v>
      </c>
      <c r="H789" s="240">
        <v>23.8</v>
      </c>
      <c r="I789" s="240">
        <v>1.4890000000000001E-3</v>
      </c>
      <c r="J789" s="240"/>
    </row>
    <row r="790" spans="2:10">
      <c r="B790" s="240" t="s">
        <v>54</v>
      </c>
      <c r="C790" s="240" t="s">
        <v>186</v>
      </c>
      <c r="D790" s="240" t="s">
        <v>119</v>
      </c>
      <c r="E790" s="240">
        <v>611</v>
      </c>
      <c r="F790" s="240">
        <v>-1.2</v>
      </c>
      <c r="G790" s="240">
        <v>27.241</v>
      </c>
      <c r="H790" s="240">
        <v>23.8</v>
      </c>
      <c r="I790" s="240"/>
      <c r="J790" s="240">
        <v>2.9069999999999999E-3</v>
      </c>
    </row>
    <row r="791" spans="2:10">
      <c r="B791" s="240" t="s">
        <v>54</v>
      </c>
      <c r="C791" s="240" t="s">
        <v>185</v>
      </c>
      <c r="D791" s="240" t="s">
        <v>120</v>
      </c>
      <c r="E791" s="240">
        <v>5</v>
      </c>
      <c r="F791" s="240">
        <v>16.009</v>
      </c>
      <c r="G791" s="240">
        <v>-2.1</v>
      </c>
      <c r="H791" s="240">
        <v>23.8</v>
      </c>
      <c r="I791" s="240">
        <v>8.9499999999999996E-4</v>
      </c>
      <c r="J791" s="240"/>
    </row>
    <row r="792" spans="2:10">
      <c r="B792" s="240" t="s">
        <v>54</v>
      </c>
      <c r="C792" s="240" t="s">
        <v>186</v>
      </c>
      <c r="D792" s="240" t="s">
        <v>120</v>
      </c>
      <c r="E792" s="240">
        <v>611</v>
      </c>
      <c r="F792" s="240">
        <v>-1.2</v>
      </c>
      <c r="G792" s="240">
        <v>27.241</v>
      </c>
      <c r="H792" s="240">
        <v>23.8</v>
      </c>
      <c r="I792" s="240"/>
      <c r="J792" s="240">
        <v>2.8540000000000002E-3</v>
      </c>
    </row>
    <row r="793" spans="2:10">
      <c r="B793" s="240" t="s">
        <v>54</v>
      </c>
      <c r="C793" s="240" t="s">
        <v>185</v>
      </c>
      <c r="D793" s="240" t="s">
        <v>121</v>
      </c>
      <c r="E793" s="240">
        <v>790</v>
      </c>
      <c r="F793" s="240">
        <v>0</v>
      </c>
      <c r="G793" s="240">
        <v>34.094000000000001</v>
      </c>
      <c r="H793" s="240">
        <v>23.8</v>
      </c>
      <c r="I793" s="240">
        <v>1.2620000000000001E-3</v>
      </c>
      <c r="J793" s="240"/>
    </row>
    <row r="794" spans="2:10">
      <c r="B794" s="240" t="s">
        <v>54</v>
      </c>
      <c r="C794" s="240" t="s">
        <v>186</v>
      </c>
      <c r="D794" s="240" t="s">
        <v>121</v>
      </c>
      <c r="E794" s="240">
        <v>395</v>
      </c>
      <c r="F794" s="240">
        <v>-1.2</v>
      </c>
      <c r="G794" s="240">
        <v>19.2</v>
      </c>
      <c r="H794" s="240">
        <v>23.8</v>
      </c>
      <c r="I794" s="240"/>
      <c r="J794" s="240">
        <v>2.7469999999999999E-3</v>
      </c>
    </row>
    <row r="795" spans="2:10">
      <c r="B795" s="240" t="s">
        <v>54</v>
      </c>
      <c r="C795" s="240" t="s">
        <v>185</v>
      </c>
      <c r="D795" s="240" t="s">
        <v>122</v>
      </c>
      <c r="E795" s="240">
        <v>5</v>
      </c>
      <c r="F795" s="240">
        <v>16.009</v>
      </c>
      <c r="G795" s="240">
        <v>-2.1</v>
      </c>
      <c r="H795" s="240">
        <v>23.8</v>
      </c>
      <c r="I795" s="240">
        <v>1.165E-3</v>
      </c>
      <c r="J795" s="240"/>
    </row>
    <row r="796" spans="2:10">
      <c r="B796" s="240" t="s">
        <v>54</v>
      </c>
      <c r="C796" s="240" t="s">
        <v>186</v>
      </c>
      <c r="D796" s="240" t="s">
        <v>122</v>
      </c>
      <c r="E796" s="240">
        <v>611</v>
      </c>
      <c r="F796" s="240">
        <v>-1.2</v>
      </c>
      <c r="G796" s="240">
        <v>27.241</v>
      </c>
      <c r="H796" s="240">
        <v>23.8</v>
      </c>
      <c r="I796" s="240"/>
      <c r="J796" s="240">
        <v>3.0140000000000002E-3</v>
      </c>
    </row>
    <row r="797" spans="2:10">
      <c r="B797" s="240" t="s">
        <v>54</v>
      </c>
      <c r="C797" s="240" t="s">
        <v>185</v>
      </c>
      <c r="D797" s="240" t="s">
        <v>123</v>
      </c>
      <c r="E797" s="240">
        <v>790</v>
      </c>
      <c r="F797" s="240">
        <v>0</v>
      </c>
      <c r="G797" s="240">
        <v>34.094000000000001</v>
      </c>
      <c r="H797" s="240">
        <v>23.8</v>
      </c>
      <c r="I797" s="240">
        <v>8.6300000000000005E-4</v>
      </c>
      <c r="J797" s="240"/>
    </row>
    <row r="798" spans="2:10">
      <c r="B798" s="240" t="s">
        <v>54</v>
      </c>
      <c r="C798" s="240" t="s">
        <v>186</v>
      </c>
      <c r="D798" s="240" t="s">
        <v>123</v>
      </c>
      <c r="E798" s="240">
        <v>770</v>
      </c>
      <c r="F798" s="240">
        <v>19.2</v>
      </c>
      <c r="G798" s="240">
        <v>33</v>
      </c>
      <c r="H798" s="240">
        <v>23.8</v>
      </c>
      <c r="I798" s="240"/>
      <c r="J798" s="240">
        <v>2.666E-3</v>
      </c>
    </row>
    <row r="799" spans="2:10">
      <c r="B799" s="240" t="s">
        <v>54</v>
      </c>
      <c r="C799" s="240" t="s">
        <v>185</v>
      </c>
      <c r="D799" s="240" t="s">
        <v>124</v>
      </c>
      <c r="E799" s="240">
        <v>790</v>
      </c>
      <c r="F799" s="240">
        <v>0</v>
      </c>
      <c r="G799" s="240">
        <v>34.094000000000001</v>
      </c>
      <c r="H799" s="240">
        <v>23.8</v>
      </c>
      <c r="I799" s="240">
        <v>3.7500000000000001E-4</v>
      </c>
      <c r="J799" s="240"/>
    </row>
    <row r="800" spans="2:10">
      <c r="B800" s="240" t="s">
        <v>54</v>
      </c>
      <c r="C800" s="240" t="s">
        <v>186</v>
      </c>
      <c r="D800" s="240" t="s">
        <v>124</v>
      </c>
      <c r="E800" s="240">
        <v>611</v>
      </c>
      <c r="F800" s="240">
        <v>-1.2</v>
      </c>
      <c r="G800" s="240">
        <v>27.241</v>
      </c>
      <c r="H800" s="240">
        <v>23.8</v>
      </c>
      <c r="I800" s="240"/>
      <c r="J800" s="240">
        <v>2.7190000000000001E-3</v>
      </c>
    </row>
    <row r="801" spans="2:10">
      <c r="B801" s="240" t="s">
        <v>54</v>
      </c>
      <c r="C801" s="240" t="s">
        <v>185</v>
      </c>
      <c r="D801" s="240" t="s">
        <v>125</v>
      </c>
      <c r="E801" s="240">
        <v>5</v>
      </c>
      <c r="F801" s="240">
        <v>16.009</v>
      </c>
      <c r="G801" s="240">
        <v>-2.1</v>
      </c>
      <c r="H801" s="240">
        <v>23.8</v>
      </c>
      <c r="I801" s="240">
        <v>1.132E-3</v>
      </c>
      <c r="J801" s="240"/>
    </row>
    <row r="802" spans="2:10">
      <c r="B802" s="240" t="s">
        <v>54</v>
      </c>
      <c r="C802" s="240" t="s">
        <v>186</v>
      </c>
      <c r="D802" s="240" t="s">
        <v>125</v>
      </c>
      <c r="E802" s="240">
        <v>611</v>
      </c>
      <c r="F802" s="240">
        <v>-1.2</v>
      </c>
      <c r="G802" s="240">
        <v>27.241</v>
      </c>
      <c r="H802" s="240">
        <v>23.8</v>
      </c>
      <c r="I802" s="240"/>
      <c r="J802" s="240">
        <v>2.826E-3</v>
      </c>
    </row>
    <row r="803" spans="2:10">
      <c r="B803" s="240" t="s">
        <v>54</v>
      </c>
      <c r="C803" s="240" t="s">
        <v>185</v>
      </c>
      <c r="D803" s="240" t="s">
        <v>126</v>
      </c>
      <c r="E803" s="240">
        <v>5</v>
      </c>
      <c r="F803" s="240">
        <v>16.009</v>
      </c>
      <c r="G803" s="240">
        <v>-2.1</v>
      </c>
      <c r="H803" s="240">
        <v>23.8</v>
      </c>
      <c r="I803" s="240">
        <v>4.7699999999999999E-4</v>
      </c>
      <c r="J803" s="240"/>
    </row>
    <row r="804" spans="2:10">
      <c r="B804" s="240" t="s">
        <v>54</v>
      </c>
      <c r="C804" s="240" t="s">
        <v>186</v>
      </c>
      <c r="D804" s="240" t="s">
        <v>126</v>
      </c>
      <c r="E804" s="240">
        <v>770</v>
      </c>
      <c r="F804" s="240">
        <v>19.2</v>
      </c>
      <c r="G804" s="240">
        <v>33</v>
      </c>
      <c r="H804" s="240">
        <v>23.8</v>
      </c>
      <c r="I804" s="240"/>
      <c r="J804" s="240">
        <v>2.7439999999999999E-3</v>
      </c>
    </row>
    <row r="805" spans="2:10">
      <c r="B805" s="240" t="s">
        <v>54</v>
      </c>
      <c r="C805" s="240" t="s">
        <v>185</v>
      </c>
      <c r="D805" s="240" t="s">
        <v>127</v>
      </c>
      <c r="E805" s="240">
        <v>5</v>
      </c>
      <c r="F805" s="240">
        <v>16.009</v>
      </c>
      <c r="G805" s="240">
        <v>-2.1</v>
      </c>
      <c r="H805" s="240">
        <v>23.8</v>
      </c>
      <c r="I805" s="240">
        <v>1.366E-3</v>
      </c>
      <c r="J805" s="240"/>
    </row>
    <row r="806" spans="2:10">
      <c r="B806" s="240" t="s">
        <v>54</v>
      </c>
      <c r="C806" s="240" t="s">
        <v>186</v>
      </c>
      <c r="D806" s="240" t="s">
        <v>127</v>
      </c>
      <c r="E806" s="240">
        <v>611</v>
      </c>
      <c r="F806" s="240">
        <v>-1.2</v>
      </c>
      <c r="G806" s="240">
        <v>27.241</v>
      </c>
      <c r="H806" s="240">
        <v>23.8</v>
      </c>
      <c r="I806" s="240"/>
      <c r="J806" s="240">
        <v>2.9640000000000001E-3</v>
      </c>
    </row>
    <row r="807" spans="2:10">
      <c r="B807" s="240" t="s">
        <v>54</v>
      </c>
      <c r="C807" s="240" t="s">
        <v>185</v>
      </c>
      <c r="D807" s="240" t="s">
        <v>128</v>
      </c>
      <c r="E807" s="240">
        <v>790</v>
      </c>
      <c r="F807" s="240">
        <v>0</v>
      </c>
      <c r="G807" s="240">
        <v>34.094000000000001</v>
      </c>
      <c r="H807" s="240">
        <v>23.8</v>
      </c>
      <c r="I807" s="240">
        <v>7.9799999999999999E-4</v>
      </c>
      <c r="J807" s="240"/>
    </row>
    <row r="808" spans="2:10">
      <c r="B808" s="240" t="s">
        <v>54</v>
      </c>
      <c r="C808" s="240" t="s">
        <v>186</v>
      </c>
      <c r="D808" s="240" t="s">
        <v>128</v>
      </c>
      <c r="E808" s="240">
        <v>611</v>
      </c>
      <c r="F808" s="240">
        <v>-1.2</v>
      </c>
      <c r="G808" s="240">
        <v>27.241</v>
      </c>
      <c r="H808" s="240">
        <v>23.8</v>
      </c>
      <c r="I808" s="240"/>
      <c r="J808" s="240">
        <v>3.0170000000000002E-3</v>
      </c>
    </row>
    <row r="809" spans="2:10">
      <c r="B809" s="240" t="s">
        <v>54</v>
      </c>
      <c r="C809" s="240" t="s">
        <v>185</v>
      </c>
      <c r="D809" s="240" t="s">
        <v>129</v>
      </c>
      <c r="E809" s="240">
        <v>5</v>
      </c>
      <c r="F809" s="240">
        <v>16.009</v>
      </c>
      <c r="G809" s="240">
        <v>-2.1</v>
      </c>
      <c r="H809" s="240">
        <v>23.8</v>
      </c>
      <c r="I809" s="240">
        <v>1.6360000000000001E-3</v>
      </c>
      <c r="J809" s="240"/>
    </row>
    <row r="810" spans="2:10">
      <c r="B810" s="240" t="s">
        <v>54</v>
      </c>
      <c r="C810" s="240" t="s">
        <v>186</v>
      </c>
      <c r="D810" s="240" t="s">
        <v>129</v>
      </c>
      <c r="E810" s="240">
        <v>611</v>
      </c>
      <c r="F810" s="240">
        <v>-1.2</v>
      </c>
      <c r="G810" s="240">
        <v>27.241</v>
      </c>
      <c r="H810" s="240">
        <v>23.8</v>
      </c>
      <c r="I810" s="240"/>
      <c r="J810" s="240">
        <v>3.124E-3</v>
      </c>
    </row>
    <row r="811" spans="2:10">
      <c r="B811" s="240" t="s">
        <v>54</v>
      </c>
      <c r="C811" s="240" t="s">
        <v>185</v>
      </c>
      <c r="D811" s="240" t="s">
        <v>130</v>
      </c>
      <c r="E811" s="240">
        <v>790</v>
      </c>
      <c r="F811" s="240">
        <v>0</v>
      </c>
      <c r="G811" s="240">
        <v>34.094000000000001</v>
      </c>
      <c r="H811" s="240">
        <v>23.8</v>
      </c>
      <c r="I811" s="240">
        <v>5.71E-4</v>
      </c>
      <c r="J811" s="240"/>
    </row>
    <row r="812" spans="2:10">
      <c r="B812" s="240" t="s">
        <v>54</v>
      </c>
      <c r="C812" s="240" t="s">
        <v>186</v>
      </c>
      <c r="D812" s="240" t="s">
        <v>130</v>
      </c>
      <c r="E812" s="240">
        <v>395</v>
      </c>
      <c r="F812" s="240">
        <v>-1.2</v>
      </c>
      <c r="G812" s="240">
        <v>19.2</v>
      </c>
      <c r="H812" s="240">
        <v>23.8</v>
      </c>
      <c r="I812" s="240"/>
      <c r="J812" s="240">
        <v>2.8570000000000002E-3</v>
      </c>
    </row>
    <row r="813" spans="2:10">
      <c r="B813" s="240" t="s">
        <v>54</v>
      </c>
      <c r="C813" s="240" t="s">
        <v>185</v>
      </c>
      <c r="D813" s="240" t="s">
        <v>131</v>
      </c>
      <c r="E813" s="240">
        <v>790</v>
      </c>
      <c r="F813" s="240">
        <v>0</v>
      </c>
      <c r="G813" s="240">
        <v>34.094000000000001</v>
      </c>
      <c r="H813" s="240">
        <v>23.8</v>
      </c>
      <c r="I813" s="240">
        <v>2.4250000000000001E-3</v>
      </c>
      <c r="J813" s="240"/>
    </row>
    <row r="814" spans="2:10">
      <c r="B814" s="240" t="s">
        <v>54</v>
      </c>
      <c r="C814" s="240" t="s">
        <v>186</v>
      </c>
      <c r="D814" s="240" t="s">
        <v>131</v>
      </c>
      <c r="E814" s="240">
        <v>589</v>
      </c>
      <c r="F814" s="240">
        <v>-1.2</v>
      </c>
      <c r="G814" s="240">
        <v>26.7</v>
      </c>
      <c r="H814" s="240">
        <v>23.8</v>
      </c>
      <c r="I814" s="240"/>
      <c r="J814" s="240">
        <v>7.1199999999999996E-4</v>
      </c>
    </row>
    <row r="815" spans="2:10">
      <c r="B815" s="240" t="s">
        <v>54</v>
      </c>
      <c r="C815" s="240" t="s">
        <v>185</v>
      </c>
      <c r="D815" s="240" t="s">
        <v>132</v>
      </c>
      <c r="E815" s="240">
        <v>790</v>
      </c>
      <c r="F815" s="240">
        <v>0</v>
      </c>
      <c r="G815" s="240">
        <v>34.094000000000001</v>
      </c>
      <c r="H815" s="240">
        <v>23.8</v>
      </c>
      <c r="I815" s="240">
        <v>2.3909999999999999E-3</v>
      </c>
      <c r="J815" s="240"/>
    </row>
    <row r="816" spans="2:10">
      <c r="B816" s="240" t="s">
        <v>54</v>
      </c>
      <c r="C816" s="240" t="s">
        <v>186</v>
      </c>
      <c r="D816" s="240" t="s">
        <v>132</v>
      </c>
      <c r="E816" s="240">
        <v>770</v>
      </c>
      <c r="F816" s="240">
        <v>19.2</v>
      </c>
      <c r="G816" s="240">
        <v>33</v>
      </c>
      <c r="H816" s="240">
        <v>23.8</v>
      </c>
      <c r="I816" s="240"/>
      <c r="J816" s="240">
        <v>8.4800000000000001E-4</v>
      </c>
    </row>
    <row r="817" spans="2:10">
      <c r="B817" s="240" t="s">
        <v>54</v>
      </c>
      <c r="C817" s="240" t="s">
        <v>185</v>
      </c>
      <c r="D817" s="240" t="s">
        <v>133</v>
      </c>
      <c r="E817" s="240">
        <v>790</v>
      </c>
      <c r="F817" s="240">
        <v>0</v>
      </c>
      <c r="G817" s="240">
        <v>34.094000000000001</v>
      </c>
      <c r="H817" s="240">
        <v>23.8</v>
      </c>
      <c r="I817" s="240">
        <v>2.552E-3</v>
      </c>
      <c r="J817" s="240"/>
    </row>
    <row r="818" spans="2:10">
      <c r="B818" s="240" t="s">
        <v>54</v>
      </c>
      <c r="C818" s="240" t="s">
        <v>186</v>
      </c>
      <c r="D818" s="240" t="s">
        <v>133</v>
      </c>
      <c r="E818" s="240">
        <v>589</v>
      </c>
      <c r="F818" s="240">
        <v>-1.2</v>
      </c>
      <c r="G818" s="240">
        <v>26.7</v>
      </c>
      <c r="H818" s="240">
        <v>23.8</v>
      </c>
      <c r="I818" s="240"/>
      <c r="J818" s="240">
        <v>8.0199999999999998E-4</v>
      </c>
    </row>
    <row r="819" spans="2:10">
      <c r="B819" s="240" t="s">
        <v>54</v>
      </c>
      <c r="C819" s="240" t="s">
        <v>185</v>
      </c>
      <c r="D819" s="240" t="s">
        <v>134</v>
      </c>
      <c r="E819" s="240">
        <v>790</v>
      </c>
      <c r="F819" s="240">
        <v>0</v>
      </c>
      <c r="G819" s="240">
        <v>34.094000000000001</v>
      </c>
      <c r="H819" s="240">
        <v>23.8</v>
      </c>
      <c r="I819" s="240">
        <v>2.264E-3</v>
      </c>
      <c r="J819" s="240"/>
    </row>
    <row r="820" spans="2:10">
      <c r="B820" s="240" t="s">
        <v>54</v>
      </c>
      <c r="C820" s="240" t="s">
        <v>186</v>
      </c>
      <c r="D820" s="240" t="s">
        <v>134</v>
      </c>
      <c r="E820" s="240">
        <v>770</v>
      </c>
      <c r="F820" s="240">
        <v>19.2</v>
      </c>
      <c r="G820" s="240">
        <v>33</v>
      </c>
      <c r="H820" s="240">
        <v>23.8</v>
      </c>
      <c r="I820" s="240"/>
      <c r="J820" s="240">
        <v>7.7999999999999999E-4</v>
      </c>
    </row>
    <row r="821" spans="2:10">
      <c r="B821" s="240" t="s">
        <v>54</v>
      </c>
      <c r="C821" s="240" t="s">
        <v>185</v>
      </c>
      <c r="D821" s="240" t="s">
        <v>135</v>
      </c>
      <c r="E821" s="240">
        <v>5</v>
      </c>
      <c r="F821" s="240">
        <v>16.009</v>
      </c>
      <c r="G821" s="240">
        <v>-2.1</v>
      </c>
      <c r="H821" s="240">
        <v>23.8</v>
      </c>
      <c r="I821" s="240">
        <v>2.9039999999999999E-3</v>
      </c>
      <c r="J821" s="240"/>
    </row>
    <row r="822" spans="2:10">
      <c r="B822" s="240" t="s">
        <v>54</v>
      </c>
      <c r="C822" s="240" t="s">
        <v>186</v>
      </c>
      <c r="D822" s="240" t="s">
        <v>135</v>
      </c>
      <c r="E822" s="240">
        <v>770</v>
      </c>
      <c r="F822" s="240">
        <v>19.2</v>
      </c>
      <c r="G822" s="240">
        <v>33</v>
      </c>
      <c r="H822" s="240">
        <v>23.8</v>
      </c>
      <c r="I822" s="240"/>
      <c r="J822" s="240">
        <v>8.7500000000000002E-4</v>
      </c>
    </row>
    <row r="823" spans="2:10">
      <c r="B823" s="240" t="s">
        <v>54</v>
      </c>
      <c r="C823" s="240" t="s">
        <v>185</v>
      </c>
      <c r="D823" s="240" t="s">
        <v>136</v>
      </c>
      <c r="E823" s="240">
        <v>5</v>
      </c>
      <c r="F823" s="240">
        <v>16.009</v>
      </c>
      <c r="G823" s="240">
        <v>-2.1</v>
      </c>
      <c r="H823" s="240">
        <v>23.8</v>
      </c>
      <c r="I823" s="240">
        <v>2.931E-3</v>
      </c>
      <c r="J823" s="240"/>
    </row>
    <row r="824" spans="2:10">
      <c r="B824" s="240" t="s">
        <v>54</v>
      </c>
      <c r="C824" s="240" t="s">
        <v>186</v>
      </c>
      <c r="D824" s="240" t="s">
        <v>136</v>
      </c>
      <c r="E824" s="240">
        <v>611</v>
      </c>
      <c r="F824" s="240">
        <v>-1.2</v>
      </c>
      <c r="G824" s="240">
        <v>27.241</v>
      </c>
      <c r="H824" s="240">
        <v>23.8</v>
      </c>
      <c r="I824" s="240"/>
      <c r="J824" s="240">
        <v>1.1789999999999999E-3</v>
      </c>
    </row>
    <row r="825" spans="2:10">
      <c r="B825" s="240" t="s">
        <v>54</v>
      </c>
      <c r="C825" s="240" t="s">
        <v>185</v>
      </c>
      <c r="D825" s="240" t="s">
        <v>137</v>
      </c>
      <c r="E825" s="240">
        <v>5</v>
      </c>
      <c r="F825" s="240">
        <v>16.009</v>
      </c>
      <c r="G825" s="240">
        <v>-2.1</v>
      </c>
      <c r="H825" s="240">
        <v>23.8</v>
      </c>
      <c r="I825" s="240">
        <v>2.7529999999999998E-3</v>
      </c>
      <c r="J825" s="240"/>
    </row>
    <row r="826" spans="2:10">
      <c r="B826" s="240" t="s">
        <v>54</v>
      </c>
      <c r="C826" s="240" t="s">
        <v>186</v>
      </c>
      <c r="D826" s="240" t="s">
        <v>137</v>
      </c>
      <c r="E826" s="240">
        <v>770</v>
      </c>
      <c r="F826" s="240">
        <v>19.2</v>
      </c>
      <c r="G826" s="240">
        <v>33</v>
      </c>
      <c r="H826" s="240">
        <v>23.8</v>
      </c>
      <c r="I826" s="240"/>
      <c r="J826" s="240">
        <v>8.0699999999999999E-4</v>
      </c>
    </row>
    <row r="827" spans="2:10">
      <c r="B827" s="240" t="s">
        <v>54</v>
      </c>
      <c r="C827" s="240" t="s">
        <v>185</v>
      </c>
      <c r="D827" s="240" t="s">
        <v>138</v>
      </c>
      <c r="E827" s="240">
        <v>5</v>
      </c>
      <c r="F827" s="240">
        <v>16.009</v>
      </c>
      <c r="G827" s="240">
        <v>-2.1</v>
      </c>
      <c r="H827" s="240">
        <v>23.8</v>
      </c>
      <c r="I827" s="240">
        <v>3.0820000000000001E-3</v>
      </c>
      <c r="J827" s="240"/>
    </row>
    <row r="828" spans="2:10">
      <c r="B828" s="240" t="s">
        <v>54</v>
      </c>
      <c r="C828" s="240" t="s">
        <v>186</v>
      </c>
      <c r="D828" s="240" t="s">
        <v>138</v>
      </c>
      <c r="E828" s="240">
        <v>611</v>
      </c>
      <c r="F828" s="240">
        <v>-1.2</v>
      </c>
      <c r="G828" s="240">
        <v>27.241</v>
      </c>
      <c r="H828" s="240">
        <v>23.8</v>
      </c>
      <c r="I828" s="240"/>
      <c r="J828" s="240">
        <v>1.268E-3</v>
      </c>
    </row>
    <row r="829" spans="2:10">
      <c r="B829" s="240" t="s">
        <v>54</v>
      </c>
      <c r="C829" s="240" t="s">
        <v>185</v>
      </c>
      <c r="D829" s="240" t="s">
        <v>139</v>
      </c>
      <c r="E829" s="240">
        <v>790</v>
      </c>
      <c r="F829" s="240">
        <v>0</v>
      </c>
      <c r="G829" s="240">
        <v>34.094000000000001</v>
      </c>
      <c r="H829" s="240">
        <v>23.8</v>
      </c>
      <c r="I829" s="240">
        <v>1.0219999999999999E-3</v>
      </c>
      <c r="J829" s="240"/>
    </row>
    <row r="830" spans="2:10">
      <c r="B830" s="240" t="s">
        <v>54</v>
      </c>
      <c r="C830" s="240" t="s">
        <v>186</v>
      </c>
      <c r="D830" s="240" t="s">
        <v>139</v>
      </c>
      <c r="E830" s="240">
        <v>611</v>
      </c>
      <c r="F830" s="240">
        <v>-1.2</v>
      </c>
      <c r="G830" s="240">
        <v>27.241</v>
      </c>
      <c r="H830" s="240">
        <v>23.8</v>
      </c>
      <c r="I830" s="240"/>
      <c r="J830" s="240">
        <v>2.2339999999999999E-3</v>
      </c>
    </row>
    <row r="831" spans="2:10">
      <c r="B831" s="240" t="s">
        <v>54</v>
      </c>
      <c r="C831" s="240" t="s">
        <v>185</v>
      </c>
      <c r="D831" s="240" t="s">
        <v>140</v>
      </c>
      <c r="E831" s="240">
        <v>5</v>
      </c>
      <c r="F831" s="240">
        <v>16.009</v>
      </c>
      <c r="G831" s="240">
        <v>-2.1</v>
      </c>
      <c r="H831" s="240">
        <v>23.8</v>
      </c>
      <c r="I831" s="240">
        <v>3.4499999999999998E-4</v>
      </c>
      <c r="J831" s="240"/>
    </row>
    <row r="832" spans="2:10">
      <c r="B832" s="240" t="s">
        <v>54</v>
      </c>
      <c r="C832" s="240" t="s">
        <v>186</v>
      </c>
      <c r="D832" s="240" t="s">
        <v>140</v>
      </c>
      <c r="E832" s="240">
        <v>611</v>
      </c>
      <c r="F832" s="240">
        <v>-1.2</v>
      </c>
      <c r="G832" s="240">
        <v>27.241</v>
      </c>
      <c r="H832" s="240">
        <v>23.8</v>
      </c>
      <c r="I832" s="240"/>
      <c r="J832" s="240">
        <v>2.1800000000000001E-3</v>
      </c>
    </row>
    <row r="833" spans="2:10">
      <c r="B833" s="240" t="s">
        <v>54</v>
      </c>
      <c r="C833" s="240" t="s">
        <v>185</v>
      </c>
      <c r="D833" s="240" t="s">
        <v>141</v>
      </c>
      <c r="E833" s="240">
        <v>5</v>
      </c>
      <c r="F833" s="240">
        <v>16.009</v>
      </c>
      <c r="G833" s="240">
        <v>-2.1</v>
      </c>
      <c r="H833" s="240">
        <v>23.8</v>
      </c>
      <c r="I833" s="240">
        <v>9.9400000000000009E-4</v>
      </c>
      <c r="J833" s="240"/>
    </row>
    <row r="834" spans="2:10">
      <c r="B834" s="240" t="s">
        <v>54</v>
      </c>
      <c r="C834" s="240" t="s">
        <v>186</v>
      </c>
      <c r="D834" s="240" t="s">
        <v>141</v>
      </c>
      <c r="E834" s="240">
        <v>770</v>
      </c>
      <c r="F834" s="240">
        <v>19.2</v>
      </c>
      <c r="G834" s="240">
        <v>33</v>
      </c>
      <c r="H834" s="240">
        <v>23.8</v>
      </c>
      <c r="I834" s="240"/>
      <c r="J834" s="240">
        <v>2.186E-3</v>
      </c>
    </row>
    <row r="835" spans="2:10">
      <c r="B835" s="240" t="s">
        <v>54</v>
      </c>
      <c r="C835" s="240" t="s">
        <v>185</v>
      </c>
      <c r="D835" s="240" t="s">
        <v>142</v>
      </c>
      <c r="E835" s="240">
        <v>5</v>
      </c>
      <c r="F835" s="240">
        <v>16.009</v>
      </c>
      <c r="G835" s="240">
        <v>-2.1</v>
      </c>
      <c r="H835" s="240">
        <v>23.8</v>
      </c>
      <c r="I835" s="240">
        <v>6.1499999999999999E-4</v>
      </c>
      <c r="J835" s="240"/>
    </row>
    <row r="836" spans="2:10">
      <c r="B836" s="240" t="s">
        <v>54</v>
      </c>
      <c r="C836" s="240" t="s">
        <v>186</v>
      </c>
      <c r="D836" s="240" t="s">
        <v>142</v>
      </c>
      <c r="E836" s="240">
        <v>611</v>
      </c>
      <c r="F836" s="240">
        <v>-1.2</v>
      </c>
      <c r="G836" s="240">
        <v>27.241</v>
      </c>
      <c r="H836" s="240">
        <v>23.8</v>
      </c>
      <c r="I836" s="240"/>
      <c r="J836" s="240">
        <v>2.3410000000000002E-3</v>
      </c>
    </row>
    <row r="837" spans="2:10">
      <c r="B837" s="240" t="s">
        <v>54</v>
      </c>
      <c r="C837" s="240" t="s">
        <v>185</v>
      </c>
      <c r="D837" s="240" t="s">
        <v>143</v>
      </c>
      <c r="E837" s="240">
        <v>790</v>
      </c>
      <c r="F837" s="240">
        <v>0</v>
      </c>
      <c r="G837" s="240">
        <v>34.094000000000001</v>
      </c>
      <c r="H837" s="240">
        <v>23.8</v>
      </c>
      <c r="I837" s="240">
        <v>1.446E-3</v>
      </c>
      <c r="J837" s="240"/>
    </row>
    <row r="838" spans="2:10">
      <c r="B838" s="240" t="s">
        <v>54</v>
      </c>
      <c r="C838" s="240" t="s">
        <v>186</v>
      </c>
      <c r="D838" s="240" t="s">
        <v>143</v>
      </c>
      <c r="E838" s="240">
        <v>611</v>
      </c>
      <c r="F838" s="240">
        <v>-1.2</v>
      </c>
      <c r="G838" s="240">
        <v>27.241</v>
      </c>
      <c r="H838" s="240">
        <v>23.8</v>
      </c>
      <c r="I838" s="240"/>
      <c r="J838" s="240">
        <v>2.532E-3</v>
      </c>
    </row>
    <row r="839" spans="2:10">
      <c r="B839" s="240" t="s">
        <v>54</v>
      </c>
      <c r="C839" s="240" t="s">
        <v>185</v>
      </c>
      <c r="D839" s="240" t="s">
        <v>144</v>
      </c>
      <c r="E839" s="240">
        <v>5</v>
      </c>
      <c r="F839" s="240">
        <v>16.009</v>
      </c>
      <c r="G839" s="240">
        <v>-2.1</v>
      </c>
      <c r="H839" s="240">
        <v>23.8</v>
      </c>
      <c r="I839" s="240">
        <v>8.4800000000000001E-4</v>
      </c>
      <c r="J839" s="240"/>
    </row>
    <row r="840" spans="2:10">
      <c r="B840" s="240" t="s">
        <v>54</v>
      </c>
      <c r="C840" s="240" t="s">
        <v>186</v>
      </c>
      <c r="D840" s="240" t="s">
        <v>144</v>
      </c>
      <c r="E840" s="240">
        <v>611</v>
      </c>
      <c r="F840" s="240">
        <v>-1.2</v>
      </c>
      <c r="G840" s="240">
        <v>27.241</v>
      </c>
      <c r="H840" s="240">
        <v>23.8</v>
      </c>
      <c r="I840" s="240"/>
      <c r="J840" s="240">
        <v>2.4789999999999999E-3</v>
      </c>
    </row>
    <row r="841" spans="2:10">
      <c r="B841" s="240" t="s">
        <v>54</v>
      </c>
      <c r="C841" s="240" t="s">
        <v>185</v>
      </c>
      <c r="D841" s="240" t="s">
        <v>145</v>
      </c>
      <c r="E841" s="240">
        <v>790</v>
      </c>
      <c r="F841" s="240">
        <v>0</v>
      </c>
      <c r="G841" s="240">
        <v>34.094000000000001</v>
      </c>
      <c r="H841" s="240">
        <v>23.8</v>
      </c>
      <c r="I841" s="240">
        <v>1.219E-3</v>
      </c>
      <c r="J841" s="240"/>
    </row>
    <row r="842" spans="2:10">
      <c r="B842" s="240" t="s">
        <v>54</v>
      </c>
      <c r="C842" s="240" t="s">
        <v>186</v>
      </c>
      <c r="D842" s="240" t="s">
        <v>145</v>
      </c>
      <c r="E842" s="240">
        <v>395</v>
      </c>
      <c r="F842" s="240">
        <v>-1.2</v>
      </c>
      <c r="G842" s="240">
        <v>19.2</v>
      </c>
      <c r="H842" s="240">
        <v>23.8</v>
      </c>
      <c r="I842" s="240"/>
      <c r="J842" s="240">
        <v>2.372E-3</v>
      </c>
    </row>
    <row r="843" spans="2:10">
      <c r="B843" s="240" t="s">
        <v>54</v>
      </c>
      <c r="C843" s="240" t="s">
        <v>185</v>
      </c>
      <c r="D843" s="240" t="s">
        <v>146</v>
      </c>
      <c r="E843" s="240">
        <v>5</v>
      </c>
      <c r="F843" s="240">
        <v>16.009</v>
      </c>
      <c r="G843" s="240">
        <v>-2.1</v>
      </c>
      <c r="H843" s="240">
        <v>23.8</v>
      </c>
      <c r="I843" s="240">
        <v>1.1180000000000001E-3</v>
      </c>
      <c r="J843" s="240"/>
    </row>
    <row r="844" spans="2:10">
      <c r="B844" s="240" t="s">
        <v>54</v>
      </c>
      <c r="C844" s="240" t="s">
        <v>186</v>
      </c>
      <c r="D844" s="240" t="s">
        <v>146</v>
      </c>
      <c r="E844" s="240">
        <v>611</v>
      </c>
      <c r="F844" s="240">
        <v>-1.2</v>
      </c>
      <c r="G844" s="240">
        <v>27.241</v>
      </c>
      <c r="H844" s="240">
        <v>23.8</v>
      </c>
      <c r="I844" s="240"/>
      <c r="J844" s="240">
        <v>2.6389999999999999E-3</v>
      </c>
    </row>
    <row r="845" spans="2:10">
      <c r="B845" s="240" t="s">
        <v>54</v>
      </c>
      <c r="C845" s="240" t="s">
        <v>185</v>
      </c>
      <c r="D845" s="240" t="s">
        <v>147</v>
      </c>
      <c r="E845" s="240">
        <v>790</v>
      </c>
      <c r="F845" s="240">
        <v>0</v>
      </c>
      <c r="G845" s="240">
        <v>34.094000000000001</v>
      </c>
      <c r="H845" s="240">
        <v>23.8</v>
      </c>
      <c r="I845" s="240">
        <v>9.4300000000000004E-4</v>
      </c>
      <c r="J845" s="240"/>
    </row>
    <row r="846" spans="2:10">
      <c r="B846" s="240" t="s">
        <v>54</v>
      </c>
      <c r="C846" s="240" t="s">
        <v>186</v>
      </c>
      <c r="D846" s="240" t="s">
        <v>147</v>
      </c>
      <c r="E846" s="240">
        <v>770</v>
      </c>
      <c r="F846" s="240">
        <v>19.2</v>
      </c>
      <c r="G846" s="240">
        <v>33</v>
      </c>
      <c r="H846" s="240">
        <v>23.8</v>
      </c>
      <c r="I846" s="240"/>
      <c r="J846" s="240">
        <v>1.25E-4</v>
      </c>
    </row>
    <row r="847" spans="2:10">
      <c r="B847" s="240" t="s">
        <v>54</v>
      </c>
      <c r="C847" s="240" t="s">
        <v>185</v>
      </c>
      <c r="D847" s="240" t="s">
        <v>148</v>
      </c>
      <c r="E847" s="240">
        <v>5</v>
      </c>
      <c r="F847" s="240">
        <v>16.009</v>
      </c>
      <c r="G847" s="240">
        <v>-2.1</v>
      </c>
      <c r="H847" s="240">
        <v>23.8</v>
      </c>
      <c r="I847" s="240">
        <v>1.6000000000000001E-4</v>
      </c>
      <c r="J847" s="240"/>
    </row>
    <row r="848" spans="2:10">
      <c r="B848" s="240" t="s">
        <v>54</v>
      </c>
      <c r="C848" s="240" t="s">
        <v>186</v>
      </c>
      <c r="D848" s="240" t="s">
        <v>148</v>
      </c>
      <c r="E848" s="240">
        <v>770</v>
      </c>
      <c r="F848" s="240">
        <v>19.2</v>
      </c>
      <c r="G848" s="240">
        <v>33</v>
      </c>
      <c r="H848" s="240">
        <v>23.8</v>
      </c>
      <c r="I848" s="240"/>
      <c r="J848" s="240">
        <v>1.9100000000000001E-4</v>
      </c>
    </row>
    <row r="849" spans="2:10">
      <c r="B849" s="240" t="s">
        <v>54</v>
      </c>
      <c r="C849" s="240" t="s">
        <v>185</v>
      </c>
      <c r="D849" s="240" t="s">
        <v>149</v>
      </c>
      <c r="E849" s="240">
        <v>790</v>
      </c>
      <c r="F849" s="240">
        <v>0</v>
      </c>
      <c r="G849" s="240">
        <v>34.094000000000001</v>
      </c>
      <c r="H849" s="240">
        <v>23.8</v>
      </c>
      <c r="I849" s="240">
        <v>6.0300000000000002E-4</v>
      </c>
      <c r="J849" s="240"/>
    </row>
    <row r="850" spans="2:10">
      <c r="B850" s="240" t="s">
        <v>54</v>
      </c>
      <c r="C850" s="240" t="s">
        <v>186</v>
      </c>
      <c r="D850" s="240" t="s">
        <v>149</v>
      </c>
      <c r="E850" s="240">
        <v>611</v>
      </c>
      <c r="F850" s="240">
        <v>-1.2</v>
      </c>
      <c r="G850" s="240">
        <v>27.241</v>
      </c>
      <c r="H850" s="240">
        <v>23.8</v>
      </c>
      <c r="I850" s="240"/>
      <c r="J850" s="240">
        <v>5.04E-4</v>
      </c>
    </row>
    <row r="851" spans="2:10">
      <c r="B851" s="240" t="s">
        <v>54</v>
      </c>
      <c r="C851" s="240" t="s">
        <v>185</v>
      </c>
      <c r="D851" s="240" t="s">
        <v>150</v>
      </c>
      <c r="E851" s="240">
        <v>790</v>
      </c>
      <c r="F851" s="240">
        <v>0</v>
      </c>
      <c r="G851" s="240">
        <v>34.094000000000001</v>
      </c>
      <c r="H851" s="240">
        <v>23.8</v>
      </c>
      <c r="I851" s="240">
        <v>4.6799999999999999E-4</v>
      </c>
      <c r="J851" s="240"/>
    </row>
    <row r="852" spans="2:10">
      <c r="B852" s="240" t="s">
        <v>54</v>
      </c>
      <c r="C852" s="240" t="s">
        <v>186</v>
      </c>
      <c r="D852" s="240" t="s">
        <v>150</v>
      </c>
      <c r="E852" s="240">
        <v>770</v>
      </c>
      <c r="F852" s="240">
        <v>19.2</v>
      </c>
      <c r="G852" s="240">
        <v>33</v>
      </c>
      <c r="H852" s="240">
        <v>23.8</v>
      </c>
      <c r="I852" s="240"/>
      <c r="J852" s="240">
        <v>6.5799999999999995E-4</v>
      </c>
    </row>
    <row r="853" spans="2:10">
      <c r="B853" s="240" t="s">
        <v>54</v>
      </c>
      <c r="C853" s="240" t="s">
        <v>185</v>
      </c>
      <c r="D853" s="240" t="s">
        <v>175</v>
      </c>
      <c r="E853" s="240">
        <v>5</v>
      </c>
      <c r="F853" s="240">
        <v>16.009</v>
      </c>
      <c r="G853" s="240">
        <v>-2.1</v>
      </c>
      <c r="H853" s="240">
        <v>23.8</v>
      </c>
      <c r="I853" s="240">
        <v>3.1220000000000002E-3</v>
      </c>
      <c r="J853" s="240"/>
    </row>
    <row r="854" spans="2:10">
      <c r="B854" s="240" t="s">
        <v>54</v>
      </c>
      <c r="C854" s="240" t="s">
        <v>186</v>
      </c>
      <c r="D854" s="240" t="s">
        <v>175</v>
      </c>
      <c r="E854" s="240">
        <v>686</v>
      </c>
      <c r="F854" s="240">
        <v>19.2</v>
      </c>
      <c r="G854" s="240">
        <v>29.48</v>
      </c>
      <c r="H854" s="240">
        <v>23.8</v>
      </c>
      <c r="I854" s="240"/>
      <c r="J854" s="240">
        <v>1.2539999999999999E-3</v>
      </c>
    </row>
    <row r="855" spans="2:10">
      <c r="B855" s="240" t="s">
        <v>54</v>
      </c>
      <c r="C855" s="240" t="s">
        <v>185</v>
      </c>
      <c r="D855" s="240" t="s">
        <v>176</v>
      </c>
      <c r="E855" s="240">
        <v>5</v>
      </c>
      <c r="F855" s="240">
        <v>16.009</v>
      </c>
      <c r="G855" s="240">
        <v>-2.1</v>
      </c>
      <c r="H855" s="240">
        <v>23.8</v>
      </c>
      <c r="I855" s="240">
        <v>2.1740000000000002E-3</v>
      </c>
      <c r="J855" s="240"/>
    </row>
    <row r="856" spans="2:10">
      <c r="B856" s="240" t="s">
        <v>54</v>
      </c>
      <c r="C856" s="240" t="s">
        <v>186</v>
      </c>
      <c r="D856" s="240" t="s">
        <v>176</v>
      </c>
      <c r="E856" s="240">
        <v>452</v>
      </c>
      <c r="F856" s="240">
        <v>-1.2</v>
      </c>
      <c r="G856" s="240">
        <v>21.067</v>
      </c>
      <c r="H856" s="240">
        <v>23.8</v>
      </c>
      <c r="I856" s="240"/>
      <c r="J856" s="240">
        <v>2.4599999999999999E-3</v>
      </c>
    </row>
    <row r="857" spans="2:10">
      <c r="B857" s="240" t="s">
        <v>54</v>
      </c>
      <c r="C857" s="240" t="s">
        <v>185</v>
      </c>
      <c r="D857" s="240" t="s">
        <v>177</v>
      </c>
      <c r="E857" s="240">
        <v>5</v>
      </c>
      <c r="F857" s="240">
        <v>16.009</v>
      </c>
      <c r="G857" s="240">
        <v>-2.1</v>
      </c>
      <c r="H857" s="240">
        <v>23.8</v>
      </c>
      <c r="I857" s="240">
        <v>5.9719999999999999E-3</v>
      </c>
      <c r="J857" s="240"/>
    </row>
    <row r="858" spans="2:10">
      <c r="B858" s="240" t="s">
        <v>54</v>
      </c>
      <c r="C858" s="240" t="s">
        <v>186</v>
      </c>
      <c r="D858" s="240" t="s">
        <v>177</v>
      </c>
      <c r="E858" s="240">
        <v>686</v>
      </c>
      <c r="F858" s="240">
        <v>19.2</v>
      </c>
      <c r="G858" s="240">
        <v>29.48</v>
      </c>
      <c r="H858" s="240">
        <v>23.8</v>
      </c>
      <c r="I858" s="240"/>
      <c r="J858" s="240">
        <v>2.676E-3</v>
      </c>
    </row>
    <row r="859" spans="2:10">
      <c r="B859" s="240" t="s">
        <v>54</v>
      </c>
      <c r="C859" s="240" t="s">
        <v>185</v>
      </c>
      <c r="D859" s="240" t="s">
        <v>178</v>
      </c>
      <c r="E859" s="240">
        <v>5</v>
      </c>
      <c r="F859" s="240">
        <v>16.009</v>
      </c>
      <c r="G859" s="240">
        <v>-2.1</v>
      </c>
      <c r="H859" s="240">
        <v>23.8</v>
      </c>
      <c r="I859" s="240">
        <v>3.722E-3</v>
      </c>
      <c r="J859" s="240"/>
    </row>
    <row r="860" spans="2:10">
      <c r="B860" s="240" t="s">
        <v>54</v>
      </c>
      <c r="C860" s="240" t="s">
        <v>186</v>
      </c>
      <c r="D860" s="240" t="s">
        <v>178</v>
      </c>
      <c r="E860" s="240">
        <v>611</v>
      </c>
      <c r="F860" s="240">
        <v>-1.2</v>
      </c>
      <c r="G860" s="240">
        <v>27.241</v>
      </c>
      <c r="H860" s="240">
        <v>23.8</v>
      </c>
      <c r="I860" s="240"/>
      <c r="J860" s="240">
        <v>5.0759999999999998E-3</v>
      </c>
    </row>
    <row r="861" spans="2:10">
      <c r="B861" s="240" t="s">
        <v>55</v>
      </c>
      <c r="C861" s="240" t="s">
        <v>187</v>
      </c>
      <c r="D861" s="240" t="s">
        <v>87</v>
      </c>
      <c r="E861" s="240">
        <v>790</v>
      </c>
      <c r="F861" s="240">
        <v>0</v>
      </c>
      <c r="G861" s="240">
        <v>34.094000000000001</v>
      </c>
      <c r="H861" s="240">
        <v>20.399999999999999</v>
      </c>
      <c r="I861" s="240">
        <v>2.2109999999999999E-3</v>
      </c>
      <c r="J861" s="240"/>
    </row>
    <row r="862" spans="2:10">
      <c r="B862" s="240" t="s">
        <v>55</v>
      </c>
      <c r="C862" s="240" t="s">
        <v>188</v>
      </c>
      <c r="D862" s="240" t="s">
        <v>87</v>
      </c>
      <c r="E862" s="240">
        <v>611</v>
      </c>
      <c r="F862" s="240">
        <v>-1.2</v>
      </c>
      <c r="G862" s="240">
        <v>27.241</v>
      </c>
      <c r="H862" s="240">
        <v>20.399999999999999</v>
      </c>
      <c r="I862" s="240"/>
      <c r="J862" s="240">
        <v>9.8999999999999994E-5</v>
      </c>
    </row>
    <row r="863" spans="2:10">
      <c r="B863" s="240" t="s">
        <v>55</v>
      </c>
      <c r="C863" s="240" t="s">
        <v>187</v>
      </c>
      <c r="D863" s="240" t="s">
        <v>88</v>
      </c>
      <c r="E863" s="240">
        <v>790</v>
      </c>
      <c r="F863" s="240">
        <v>0</v>
      </c>
      <c r="G863" s="240">
        <v>34.094000000000001</v>
      </c>
      <c r="H863" s="240">
        <v>20.399999999999999</v>
      </c>
      <c r="I863" s="240">
        <v>3.6999999999999998E-5</v>
      </c>
      <c r="J863" s="240"/>
    </row>
    <row r="864" spans="2:10">
      <c r="B864" s="240" t="s">
        <v>55</v>
      </c>
      <c r="C864" s="240" t="s">
        <v>188</v>
      </c>
      <c r="D864" s="240" t="s">
        <v>88</v>
      </c>
      <c r="E864" s="240">
        <v>611</v>
      </c>
      <c r="F864" s="240">
        <v>-1.2</v>
      </c>
      <c r="G864" s="240">
        <v>27.241</v>
      </c>
      <c r="H864" s="240">
        <v>20.399999999999999</v>
      </c>
      <c r="I864" s="240"/>
      <c r="J864" s="240">
        <v>2.3600000000000001E-3</v>
      </c>
    </row>
    <row r="865" spans="2:10">
      <c r="B865" s="240" t="s">
        <v>55</v>
      </c>
      <c r="C865" s="240" t="s">
        <v>187</v>
      </c>
      <c r="D865" s="240" t="s">
        <v>89</v>
      </c>
      <c r="E865" s="240">
        <v>5</v>
      </c>
      <c r="F865" s="240">
        <v>16.009</v>
      </c>
      <c r="G865" s="240">
        <v>-2.1</v>
      </c>
      <c r="H865" s="240">
        <v>20.399999999999999</v>
      </c>
      <c r="I865" s="240">
        <v>2.8449999999999999E-3</v>
      </c>
      <c r="J865" s="240"/>
    </row>
    <row r="866" spans="2:10">
      <c r="B866" s="240" t="s">
        <v>55</v>
      </c>
      <c r="C866" s="240" t="s">
        <v>188</v>
      </c>
      <c r="D866" s="240" t="s">
        <v>89</v>
      </c>
      <c r="E866" s="240">
        <v>395</v>
      </c>
      <c r="F866" s="240">
        <v>-1.2</v>
      </c>
      <c r="G866" s="240">
        <v>19.2</v>
      </c>
      <c r="H866" s="240">
        <v>20.399999999999999</v>
      </c>
      <c r="I866" s="240"/>
      <c r="J866" s="240">
        <v>4.6500000000000003E-4</v>
      </c>
    </row>
    <row r="867" spans="2:10">
      <c r="B867" s="240" t="s">
        <v>55</v>
      </c>
      <c r="C867" s="240" t="s">
        <v>187</v>
      </c>
      <c r="D867" s="240" t="s">
        <v>90</v>
      </c>
      <c r="E867" s="240">
        <v>5</v>
      </c>
      <c r="F867" s="240">
        <v>16.009</v>
      </c>
      <c r="G867" s="240">
        <v>-2.1</v>
      </c>
      <c r="H867" s="240">
        <v>20.399999999999999</v>
      </c>
      <c r="I867" s="240">
        <v>5.71E-4</v>
      </c>
      <c r="J867" s="240"/>
    </row>
    <row r="868" spans="2:10">
      <c r="B868" s="240" t="s">
        <v>55</v>
      </c>
      <c r="C868" s="240" t="s">
        <v>188</v>
      </c>
      <c r="D868" s="240" t="s">
        <v>90</v>
      </c>
      <c r="E868" s="240">
        <v>611</v>
      </c>
      <c r="F868" s="240">
        <v>-1.2</v>
      </c>
      <c r="G868" s="240">
        <v>27.241</v>
      </c>
      <c r="H868" s="240">
        <v>20.399999999999999</v>
      </c>
      <c r="I868" s="240"/>
      <c r="J868" s="240">
        <v>2.676E-3</v>
      </c>
    </row>
    <row r="869" spans="2:10">
      <c r="B869" s="240" t="s">
        <v>55</v>
      </c>
      <c r="C869" s="240" t="s">
        <v>187</v>
      </c>
      <c r="D869" s="240" t="s">
        <v>12</v>
      </c>
      <c r="E869" s="240">
        <v>5</v>
      </c>
      <c r="F869" s="240">
        <v>16.009</v>
      </c>
      <c r="G869" s="240">
        <v>-2.1</v>
      </c>
      <c r="H869" s="240">
        <v>20.399999999999999</v>
      </c>
      <c r="I869" s="240">
        <v>1.1186430000000001</v>
      </c>
      <c r="J869" s="240"/>
    </row>
    <row r="870" spans="2:10">
      <c r="B870" s="240" t="s">
        <v>55</v>
      </c>
      <c r="C870" s="240" t="s">
        <v>188</v>
      </c>
      <c r="D870" s="240" t="s">
        <v>12</v>
      </c>
      <c r="E870" s="240">
        <v>611</v>
      </c>
      <c r="F870" s="240">
        <v>-1.2</v>
      </c>
      <c r="G870" s="240">
        <v>27.241</v>
      </c>
      <c r="H870" s="240">
        <v>20.399999999999999</v>
      </c>
      <c r="I870" s="240"/>
      <c r="J870" s="240">
        <v>3.0683999999999999E-2</v>
      </c>
    </row>
    <row r="871" spans="2:10">
      <c r="B871" s="240" t="s">
        <v>55</v>
      </c>
      <c r="C871" s="240" t="s">
        <v>187</v>
      </c>
      <c r="D871" s="240" t="s">
        <v>13</v>
      </c>
      <c r="E871" s="240">
        <v>790</v>
      </c>
      <c r="F871" s="240">
        <v>0</v>
      </c>
      <c r="G871" s="240">
        <v>34.094000000000001</v>
      </c>
      <c r="H871" s="240">
        <v>20.399999999999999</v>
      </c>
      <c r="I871" s="240">
        <v>1.5647000000000001E-2</v>
      </c>
      <c r="J871" s="240"/>
    </row>
    <row r="872" spans="2:10">
      <c r="B872" s="240" t="s">
        <v>55</v>
      </c>
      <c r="C872" s="240" t="s">
        <v>188</v>
      </c>
      <c r="D872" s="240" t="s">
        <v>13</v>
      </c>
      <c r="E872" s="240">
        <v>611</v>
      </c>
      <c r="F872" s="240">
        <v>-1.2</v>
      </c>
      <c r="G872" s="240">
        <v>27.241</v>
      </c>
      <c r="H872" s="240">
        <v>20.399999999999999</v>
      </c>
      <c r="I872" s="240"/>
      <c r="J872" s="240">
        <v>1.202545</v>
      </c>
    </row>
    <row r="873" spans="2:10">
      <c r="B873" s="240" t="s">
        <v>55</v>
      </c>
      <c r="C873" s="240" t="s">
        <v>187</v>
      </c>
      <c r="D873" s="240" t="s">
        <v>14</v>
      </c>
      <c r="E873" s="240">
        <v>5</v>
      </c>
      <c r="F873" s="240">
        <v>16.009</v>
      </c>
      <c r="G873" s="240">
        <v>-2.1</v>
      </c>
      <c r="H873" s="240">
        <v>20.399999999999999</v>
      </c>
      <c r="I873" s="240">
        <v>0.14105100000000001</v>
      </c>
      <c r="J873" s="240"/>
    </row>
    <row r="874" spans="2:10">
      <c r="B874" s="240" t="s">
        <v>55</v>
      </c>
      <c r="C874" s="240" t="s">
        <v>188</v>
      </c>
      <c r="D874" s="240" t="s">
        <v>14</v>
      </c>
      <c r="E874" s="240">
        <v>611</v>
      </c>
      <c r="F874" s="240">
        <v>-1.2</v>
      </c>
      <c r="G874" s="240">
        <v>27.241</v>
      </c>
      <c r="H874" s="240">
        <v>20.399999999999999</v>
      </c>
      <c r="I874" s="240"/>
      <c r="J874" s="240">
        <v>8.3280999999999994E-2</v>
      </c>
    </row>
    <row r="875" spans="2:10">
      <c r="B875" s="240" t="s">
        <v>55</v>
      </c>
      <c r="C875" s="240" t="s">
        <v>187</v>
      </c>
      <c r="D875" s="240" t="s">
        <v>91</v>
      </c>
      <c r="E875" s="240">
        <v>5</v>
      </c>
      <c r="F875" s="240">
        <v>16.009</v>
      </c>
      <c r="G875" s="240">
        <v>-2.1</v>
      </c>
      <c r="H875" s="240">
        <v>20.399999999999999</v>
      </c>
      <c r="I875" s="240">
        <v>2.323E-3</v>
      </c>
      <c r="J875" s="240"/>
    </row>
    <row r="876" spans="2:10">
      <c r="B876" s="240" t="s">
        <v>55</v>
      </c>
      <c r="C876" s="240" t="s">
        <v>188</v>
      </c>
      <c r="D876" s="240" t="s">
        <v>91</v>
      </c>
      <c r="E876" s="240">
        <v>770</v>
      </c>
      <c r="F876" s="240">
        <v>19.2</v>
      </c>
      <c r="G876" s="240">
        <v>33</v>
      </c>
      <c r="H876" s="240">
        <v>20.399999999999999</v>
      </c>
      <c r="I876" s="240"/>
      <c r="J876" s="240">
        <v>6.4599999999999998E-4</v>
      </c>
    </row>
    <row r="877" spans="2:10">
      <c r="B877" s="240" t="s">
        <v>55</v>
      </c>
      <c r="C877" s="240" t="s">
        <v>187</v>
      </c>
      <c r="D877" s="240" t="s">
        <v>92</v>
      </c>
      <c r="E877" s="240">
        <v>5</v>
      </c>
      <c r="F877" s="240">
        <v>16.009</v>
      </c>
      <c r="G877" s="240">
        <v>-2.1</v>
      </c>
      <c r="H877" s="240">
        <v>20.399999999999999</v>
      </c>
      <c r="I877" s="240">
        <v>9.3800000000000003E-4</v>
      </c>
      <c r="J877" s="240"/>
    </row>
    <row r="878" spans="2:10">
      <c r="B878" s="240" t="s">
        <v>55</v>
      </c>
      <c r="C878" s="240" t="s">
        <v>188</v>
      </c>
      <c r="D878" s="240" t="s">
        <v>92</v>
      </c>
      <c r="E878" s="240">
        <v>611</v>
      </c>
      <c r="F878" s="240">
        <v>-1.2</v>
      </c>
      <c r="G878" s="240">
        <v>27.241</v>
      </c>
      <c r="H878" s="240">
        <v>20.399999999999999</v>
      </c>
      <c r="I878" s="240"/>
      <c r="J878" s="240">
        <v>2.2720000000000001E-3</v>
      </c>
    </row>
    <row r="879" spans="2:10">
      <c r="B879" s="240" t="s">
        <v>55</v>
      </c>
      <c r="C879" s="240" t="s">
        <v>187</v>
      </c>
      <c r="D879" s="240" t="s">
        <v>93</v>
      </c>
      <c r="E879" s="240">
        <v>5</v>
      </c>
      <c r="F879" s="240">
        <v>16.009</v>
      </c>
      <c r="G879" s="240">
        <v>-2.1</v>
      </c>
      <c r="H879" s="240">
        <v>20.399999999999999</v>
      </c>
      <c r="I879" s="240">
        <v>5.2379999999999996E-3</v>
      </c>
      <c r="J879" s="240"/>
    </row>
    <row r="880" spans="2:10">
      <c r="B880" s="240" t="s">
        <v>55</v>
      </c>
      <c r="C880" s="240" t="s">
        <v>188</v>
      </c>
      <c r="D880" s="240" t="s">
        <v>93</v>
      </c>
      <c r="E880" s="240">
        <v>770</v>
      </c>
      <c r="F880" s="240">
        <v>19.2</v>
      </c>
      <c r="G880" s="240">
        <v>33</v>
      </c>
      <c r="H880" s="240">
        <v>20.399999999999999</v>
      </c>
      <c r="I880" s="240"/>
      <c r="J880" s="240">
        <v>1.519E-3</v>
      </c>
    </row>
    <row r="881" spans="2:10">
      <c r="B881" s="240" t="s">
        <v>55</v>
      </c>
      <c r="C881" s="240" t="s">
        <v>187</v>
      </c>
      <c r="D881" s="240" t="s">
        <v>94</v>
      </c>
      <c r="E881" s="240">
        <v>5</v>
      </c>
      <c r="F881" s="240">
        <v>16.009</v>
      </c>
      <c r="G881" s="240">
        <v>-2.1</v>
      </c>
      <c r="H881" s="240">
        <v>20.399999999999999</v>
      </c>
      <c r="I881" s="240">
        <v>1.993E-3</v>
      </c>
      <c r="J881" s="240"/>
    </row>
    <row r="882" spans="2:10">
      <c r="B882" s="240" t="s">
        <v>55</v>
      </c>
      <c r="C882" s="240" t="s">
        <v>188</v>
      </c>
      <c r="D882" s="240" t="s">
        <v>94</v>
      </c>
      <c r="E882" s="240">
        <v>611</v>
      </c>
      <c r="F882" s="240">
        <v>-1.2</v>
      </c>
      <c r="G882" s="240">
        <v>27.241</v>
      </c>
      <c r="H882" s="240">
        <v>20.399999999999999</v>
      </c>
      <c r="I882" s="240"/>
      <c r="J882" s="240">
        <v>4.6740000000000002E-3</v>
      </c>
    </row>
    <row r="883" spans="2:10">
      <c r="B883" s="240" t="s">
        <v>55</v>
      </c>
      <c r="C883" s="240" t="s">
        <v>187</v>
      </c>
      <c r="D883" s="240" t="s">
        <v>95</v>
      </c>
      <c r="E883" s="240">
        <v>790</v>
      </c>
      <c r="F883" s="240">
        <v>0</v>
      </c>
      <c r="G883" s="240">
        <v>34.094000000000001</v>
      </c>
      <c r="H883" s="240">
        <v>20.399999999999999</v>
      </c>
      <c r="I883" s="240">
        <v>2.9799999999999998E-4</v>
      </c>
      <c r="J883" s="240"/>
    </row>
    <row r="884" spans="2:10">
      <c r="B884" s="240" t="s">
        <v>55</v>
      </c>
      <c r="C884" s="240" t="s">
        <v>188</v>
      </c>
      <c r="D884" s="240" t="s">
        <v>95</v>
      </c>
      <c r="E884" s="240">
        <v>770</v>
      </c>
      <c r="F884" s="240">
        <v>19.2</v>
      </c>
      <c r="G884" s="240">
        <v>33</v>
      </c>
      <c r="H884" s="240">
        <v>20.399999999999999</v>
      </c>
      <c r="I884" s="240"/>
      <c r="J884" s="240">
        <v>1.06E-4</v>
      </c>
    </row>
    <row r="885" spans="2:10">
      <c r="B885" s="240" t="s">
        <v>55</v>
      </c>
      <c r="C885" s="240" t="s">
        <v>187</v>
      </c>
      <c r="D885" s="240" t="s">
        <v>96</v>
      </c>
      <c r="E885" s="240">
        <v>790</v>
      </c>
      <c r="F885" s="240">
        <v>0</v>
      </c>
      <c r="G885" s="240">
        <v>34.094000000000001</v>
      </c>
      <c r="H885" s="240">
        <v>20.399999999999999</v>
      </c>
      <c r="I885" s="240">
        <v>2.9799999999999998E-4</v>
      </c>
      <c r="J885" s="240"/>
    </row>
    <row r="886" spans="2:10">
      <c r="B886" s="240" t="s">
        <v>55</v>
      </c>
      <c r="C886" s="240" t="s">
        <v>188</v>
      </c>
      <c r="D886" s="240" t="s">
        <v>96</v>
      </c>
      <c r="E886" s="240">
        <v>770</v>
      </c>
      <c r="F886" s="240">
        <v>19.2</v>
      </c>
      <c r="G886" s="240">
        <v>33</v>
      </c>
      <c r="H886" s="240">
        <v>20.399999999999999</v>
      </c>
      <c r="I886" s="240"/>
      <c r="J886" s="240">
        <v>1.06E-4</v>
      </c>
    </row>
    <row r="887" spans="2:10">
      <c r="B887" s="240" t="s">
        <v>55</v>
      </c>
      <c r="C887" s="240" t="s">
        <v>187</v>
      </c>
      <c r="D887" s="240" t="s">
        <v>97</v>
      </c>
      <c r="E887" s="240">
        <v>5</v>
      </c>
      <c r="F887" s="240">
        <v>16.009</v>
      </c>
      <c r="G887" s="240">
        <v>-2.1</v>
      </c>
      <c r="H887" s="240">
        <v>20.399999999999999</v>
      </c>
      <c r="I887" s="240">
        <v>3.88E-4</v>
      </c>
      <c r="J887" s="240"/>
    </row>
    <row r="888" spans="2:10">
      <c r="B888" s="240" t="s">
        <v>55</v>
      </c>
      <c r="C888" s="240" t="s">
        <v>188</v>
      </c>
      <c r="D888" s="240" t="s">
        <v>97</v>
      </c>
      <c r="E888" s="240">
        <v>395</v>
      </c>
      <c r="F888" s="240">
        <v>-1.2</v>
      </c>
      <c r="G888" s="240">
        <v>19.2</v>
      </c>
      <c r="H888" s="240">
        <v>20.399999999999999</v>
      </c>
      <c r="I888" s="240"/>
      <c r="J888" s="240">
        <v>3.1000000000000001E-5</v>
      </c>
    </row>
    <row r="889" spans="2:10">
      <c r="B889" s="240" t="s">
        <v>55</v>
      </c>
      <c r="C889" s="240" t="s">
        <v>187</v>
      </c>
      <c r="D889" s="240" t="s">
        <v>98</v>
      </c>
      <c r="E889" s="240">
        <v>5</v>
      </c>
      <c r="F889" s="240">
        <v>16.009</v>
      </c>
      <c r="G889" s="240">
        <v>-2.1</v>
      </c>
      <c r="H889" s="240">
        <v>20.399999999999999</v>
      </c>
      <c r="I889" s="240">
        <v>5.0000000000000002E-5</v>
      </c>
      <c r="J889" s="240"/>
    </row>
    <row r="890" spans="2:10">
      <c r="B890" s="240" t="s">
        <v>55</v>
      </c>
      <c r="C890" s="240" t="s">
        <v>188</v>
      </c>
      <c r="D890" s="240" t="s">
        <v>98</v>
      </c>
      <c r="E890" s="240">
        <v>611</v>
      </c>
      <c r="F890" s="240">
        <v>-1.2</v>
      </c>
      <c r="G890" s="240">
        <v>27.241</v>
      </c>
      <c r="H890" s="240">
        <v>20.399999999999999</v>
      </c>
      <c r="I890" s="240"/>
      <c r="J890" s="240">
        <v>4.08E-4</v>
      </c>
    </row>
    <row r="891" spans="2:10">
      <c r="B891" s="240" t="s">
        <v>55</v>
      </c>
      <c r="C891" s="240" t="s">
        <v>187</v>
      </c>
      <c r="D891" s="240" t="s">
        <v>99</v>
      </c>
      <c r="E891" s="240">
        <v>790</v>
      </c>
      <c r="F891" s="240">
        <v>0</v>
      </c>
      <c r="G891" s="240">
        <v>34.094000000000001</v>
      </c>
      <c r="H891" s="240">
        <v>20.399999999999999</v>
      </c>
      <c r="I891" s="240">
        <v>2.8149999999999998E-3</v>
      </c>
      <c r="J891" s="240"/>
    </row>
    <row r="892" spans="2:10">
      <c r="B892" s="240" t="s">
        <v>55</v>
      </c>
      <c r="C892" s="240" t="s">
        <v>188</v>
      </c>
      <c r="D892" s="240" t="s">
        <v>99</v>
      </c>
      <c r="E892" s="240">
        <v>611</v>
      </c>
      <c r="F892" s="240">
        <v>-1.2</v>
      </c>
      <c r="G892" s="240">
        <v>27.241</v>
      </c>
      <c r="H892" s="240">
        <v>20.399999999999999</v>
      </c>
      <c r="I892" s="240"/>
      <c r="J892" s="240">
        <v>7.0799999999999997E-4</v>
      </c>
    </row>
    <row r="893" spans="2:10">
      <c r="B893" s="240" t="s">
        <v>55</v>
      </c>
      <c r="C893" s="240" t="s">
        <v>187</v>
      </c>
      <c r="D893" s="240" t="s">
        <v>100</v>
      </c>
      <c r="E893" s="240">
        <v>790</v>
      </c>
      <c r="F893" s="240">
        <v>0</v>
      </c>
      <c r="G893" s="240">
        <v>34.094000000000001</v>
      </c>
      <c r="H893" s="240">
        <v>20.399999999999999</v>
      </c>
      <c r="I893" s="240">
        <v>2.7920000000000002E-3</v>
      </c>
      <c r="J893" s="240"/>
    </row>
    <row r="894" spans="2:10">
      <c r="B894" s="240" t="s">
        <v>55</v>
      </c>
      <c r="C894" s="240" t="s">
        <v>188</v>
      </c>
      <c r="D894" s="240" t="s">
        <v>100</v>
      </c>
      <c r="E894" s="240">
        <v>770</v>
      </c>
      <c r="F894" s="240">
        <v>19.2</v>
      </c>
      <c r="G894" s="240">
        <v>33</v>
      </c>
      <c r="H894" s="240">
        <v>20.399999999999999</v>
      </c>
      <c r="I894" s="240"/>
      <c r="J894" s="240">
        <v>8.6300000000000005E-4</v>
      </c>
    </row>
    <row r="895" spans="2:10">
      <c r="B895" s="240" t="s">
        <v>55</v>
      </c>
      <c r="C895" s="240" t="s">
        <v>187</v>
      </c>
      <c r="D895" s="240" t="s">
        <v>101</v>
      </c>
      <c r="E895" s="240">
        <v>790</v>
      </c>
      <c r="F895" s="240">
        <v>0</v>
      </c>
      <c r="G895" s="240">
        <v>34.094000000000001</v>
      </c>
      <c r="H895" s="240">
        <v>20.399999999999999</v>
      </c>
      <c r="I895" s="240">
        <v>2.9499999999999999E-3</v>
      </c>
      <c r="J895" s="240"/>
    </row>
    <row r="896" spans="2:10">
      <c r="B896" s="240" t="s">
        <v>55</v>
      </c>
      <c r="C896" s="240" t="s">
        <v>188</v>
      </c>
      <c r="D896" s="240" t="s">
        <v>101</v>
      </c>
      <c r="E896" s="240">
        <v>611</v>
      </c>
      <c r="F896" s="240">
        <v>-1.2</v>
      </c>
      <c r="G896" s="240">
        <v>27.241</v>
      </c>
      <c r="H896" s="240">
        <v>20.399999999999999</v>
      </c>
      <c r="I896" s="240"/>
      <c r="J896" s="240">
        <v>8.03E-4</v>
      </c>
    </row>
    <row r="897" spans="2:10">
      <c r="B897" s="240" t="s">
        <v>55</v>
      </c>
      <c r="C897" s="240" t="s">
        <v>187</v>
      </c>
      <c r="D897" s="240" t="s">
        <v>102</v>
      </c>
      <c r="E897" s="240">
        <v>5</v>
      </c>
      <c r="F897" s="240">
        <v>16.009</v>
      </c>
      <c r="G897" s="240">
        <v>-2.1</v>
      </c>
      <c r="H897" s="240">
        <v>20.399999999999999</v>
      </c>
      <c r="I897" s="240">
        <v>2.679E-3</v>
      </c>
      <c r="J897" s="240"/>
    </row>
    <row r="898" spans="2:10">
      <c r="B898" s="240" t="s">
        <v>55</v>
      </c>
      <c r="C898" s="240" t="s">
        <v>188</v>
      </c>
      <c r="D898" s="240" t="s">
        <v>102</v>
      </c>
      <c r="E898" s="240">
        <v>560</v>
      </c>
      <c r="F898" s="240">
        <v>-1.2</v>
      </c>
      <c r="G898" s="240">
        <v>25.45</v>
      </c>
      <c r="H898" s="240">
        <v>20.399999999999999</v>
      </c>
      <c r="I898" s="240"/>
      <c r="J898" s="240">
        <v>8.03E-4</v>
      </c>
    </row>
    <row r="899" spans="2:10">
      <c r="B899" s="240" t="s">
        <v>55</v>
      </c>
      <c r="C899" s="240" t="s">
        <v>187</v>
      </c>
      <c r="D899" s="240" t="s">
        <v>103</v>
      </c>
      <c r="E899" s="240">
        <v>5</v>
      </c>
      <c r="F899" s="240">
        <v>16.009</v>
      </c>
      <c r="G899" s="240">
        <v>-2.1</v>
      </c>
      <c r="H899" s="240">
        <v>20.399999999999999</v>
      </c>
      <c r="I899" s="240">
        <v>3.4529999999999999E-3</v>
      </c>
      <c r="J899" s="240"/>
    </row>
    <row r="900" spans="2:10">
      <c r="B900" s="240" t="s">
        <v>55</v>
      </c>
      <c r="C900" s="240" t="s">
        <v>188</v>
      </c>
      <c r="D900" s="240" t="s">
        <v>103</v>
      </c>
      <c r="E900" s="240">
        <v>770</v>
      </c>
      <c r="F900" s="240">
        <v>19.2</v>
      </c>
      <c r="G900" s="240">
        <v>33</v>
      </c>
      <c r="H900" s="240">
        <v>20.399999999999999</v>
      </c>
      <c r="I900" s="240"/>
      <c r="J900" s="240">
        <v>9.59E-4</v>
      </c>
    </row>
    <row r="901" spans="2:10">
      <c r="B901" s="240" t="s">
        <v>55</v>
      </c>
      <c r="C901" s="240" t="s">
        <v>187</v>
      </c>
      <c r="D901" s="240" t="s">
        <v>104</v>
      </c>
      <c r="E901" s="240">
        <v>5</v>
      </c>
      <c r="F901" s="240">
        <v>16.009</v>
      </c>
      <c r="G901" s="240">
        <v>-2.1</v>
      </c>
      <c r="H901" s="240">
        <v>20.399999999999999</v>
      </c>
      <c r="I901" s="240">
        <v>3.4740000000000001E-3</v>
      </c>
      <c r="J901" s="240"/>
    </row>
    <row r="902" spans="2:10">
      <c r="B902" s="240" t="s">
        <v>55</v>
      </c>
      <c r="C902" s="240" t="s">
        <v>188</v>
      </c>
      <c r="D902" s="240" t="s">
        <v>104</v>
      </c>
      <c r="E902" s="240">
        <v>395</v>
      </c>
      <c r="F902" s="240">
        <v>-1.2</v>
      </c>
      <c r="G902" s="240">
        <v>19.2</v>
      </c>
      <c r="H902" s="240">
        <v>20.399999999999999</v>
      </c>
      <c r="I902" s="240"/>
      <c r="J902" s="240">
        <v>1.273E-3</v>
      </c>
    </row>
    <row r="903" spans="2:10">
      <c r="B903" s="240" t="s">
        <v>55</v>
      </c>
      <c r="C903" s="240" t="s">
        <v>187</v>
      </c>
      <c r="D903" s="240" t="s">
        <v>105</v>
      </c>
      <c r="E903" s="240">
        <v>5</v>
      </c>
      <c r="F903" s="240">
        <v>16.009</v>
      </c>
      <c r="G903" s="240">
        <v>-2.1</v>
      </c>
      <c r="H903" s="240">
        <v>20.399999999999999</v>
      </c>
      <c r="I903" s="240">
        <v>3.2919999999999998E-3</v>
      </c>
      <c r="J903" s="240"/>
    </row>
    <row r="904" spans="2:10">
      <c r="B904" s="240" t="s">
        <v>55</v>
      </c>
      <c r="C904" s="240" t="s">
        <v>188</v>
      </c>
      <c r="D904" s="240" t="s">
        <v>105</v>
      </c>
      <c r="E904" s="240">
        <v>770</v>
      </c>
      <c r="F904" s="240">
        <v>19.2</v>
      </c>
      <c r="G904" s="240">
        <v>33</v>
      </c>
      <c r="H904" s="240">
        <v>20.399999999999999</v>
      </c>
      <c r="I904" s="240"/>
      <c r="J904" s="240">
        <v>8.8599999999999996E-4</v>
      </c>
    </row>
    <row r="905" spans="2:10">
      <c r="B905" s="240" t="s">
        <v>55</v>
      </c>
      <c r="C905" s="240" t="s">
        <v>187</v>
      </c>
      <c r="D905" s="240" t="s">
        <v>106</v>
      </c>
      <c r="E905" s="240">
        <v>5</v>
      </c>
      <c r="F905" s="240">
        <v>16.009</v>
      </c>
      <c r="G905" s="240">
        <v>-2.1</v>
      </c>
      <c r="H905" s="240">
        <v>20.399999999999999</v>
      </c>
      <c r="I905" s="240">
        <v>3.6350000000000002E-3</v>
      </c>
      <c r="J905" s="240"/>
    </row>
    <row r="906" spans="2:10">
      <c r="B906" s="240" t="s">
        <v>55</v>
      </c>
      <c r="C906" s="240" t="s">
        <v>188</v>
      </c>
      <c r="D906" s="240" t="s">
        <v>106</v>
      </c>
      <c r="E906" s="240">
        <v>395</v>
      </c>
      <c r="F906" s="240">
        <v>-1.2</v>
      </c>
      <c r="G906" s="240">
        <v>19.2</v>
      </c>
      <c r="H906" s="240">
        <v>20.399999999999999</v>
      </c>
      <c r="I906" s="240"/>
      <c r="J906" s="240">
        <v>1.3669999999999999E-3</v>
      </c>
    </row>
    <row r="907" spans="2:10">
      <c r="B907" s="240" t="s">
        <v>55</v>
      </c>
      <c r="C907" s="240" t="s">
        <v>187</v>
      </c>
      <c r="D907" s="240" t="s">
        <v>107</v>
      </c>
      <c r="E907" s="240">
        <v>790</v>
      </c>
      <c r="F907" s="240">
        <v>0</v>
      </c>
      <c r="G907" s="240">
        <v>34.094000000000001</v>
      </c>
      <c r="H907" s="240">
        <v>20.399999999999999</v>
      </c>
      <c r="I907" s="240">
        <v>2.196E-3</v>
      </c>
      <c r="J907" s="240"/>
    </row>
    <row r="908" spans="2:10">
      <c r="B908" s="240" t="s">
        <v>55</v>
      </c>
      <c r="C908" s="240" t="s">
        <v>188</v>
      </c>
      <c r="D908" s="240" t="s">
        <v>107</v>
      </c>
      <c r="E908" s="240">
        <v>770</v>
      </c>
      <c r="F908" s="240">
        <v>19.2</v>
      </c>
      <c r="G908" s="240">
        <v>33</v>
      </c>
      <c r="H908" s="240">
        <v>20.399999999999999</v>
      </c>
      <c r="I908" s="240"/>
      <c r="J908" s="240">
        <v>6.4999999999999997E-4</v>
      </c>
    </row>
    <row r="909" spans="2:10">
      <c r="B909" s="240" t="s">
        <v>55</v>
      </c>
      <c r="C909" s="240" t="s">
        <v>187</v>
      </c>
      <c r="D909" s="240" t="s">
        <v>108</v>
      </c>
      <c r="E909" s="240">
        <v>790</v>
      </c>
      <c r="F909" s="240">
        <v>0</v>
      </c>
      <c r="G909" s="240">
        <v>34.094000000000001</v>
      </c>
      <c r="H909" s="240">
        <v>20.399999999999999</v>
      </c>
      <c r="I909" s="240">
        <v>2.2190000000000001E-3</v>
      </c>
      <c r="J909" s="240"/>
    </row>
    <row r="910" spans="2:10">
      <c r="B910" s="240" t="s">
        <v>55</v>
      </c>
      <c r="C910" s="240" t="s">
        <v>188</v>
      </c>
      <c r="D910" s="240" t="s">
        <v>108</v>
      </c>
      <c r="E910" s="240">
        <v>611</v>
      </c>
      <c r="F910" s="240">
        <v>-1.2</v>
      </c>
      <c r="G910" s="240">
        <v>27.241</v>
      </c>
      <c r="H910" s="240">
        <v>20.399999999999999</v>
      </c>
      <c r="I910" s="240"/>
      <c r="J910" s="240">
        <v>8.4500000000000005E-4</v>
      </c>
    </row>
    <row r="911" spans="2:10">
      <c r="B911" s="240" t="s">
        <v>55</v>
      </c>
      <c r="C911" s="240" t="s">
        <v>187</v>
      </c>
      <c r="D911" s="240" t="s">
        <v>109</v>
      </c>
      <c r="E911" s="240">
        <v>5</v>
      </c>
      <c r="F911" s="240">
        <v>16.009</v>
      </c>
      <c r="G911" s="240">
        <v>-2.1</v>
      </c>
      <c r="H911" s="240">
        <v>20.399999999999999</v>
      </c>
      <c r="I911" s="240">
        <v>2.2169999999999998E-3</v>
      </c>
      <c r="J911" s="240"/>
    </row>
    <row r="912" spans="2:10">
      <c r="B912" s="240" t="s">
        <v>55</v>
      </c>
      <c r="C912" s="240" t="s">
        <v>188</v>
      </c>
      <c r="D912" s="240" t="s">
        <v>109</v>
      </c>
      <c r="E912" s="240">
        <v>560</v>
      </c>
      <c r="F912" s="240">
        <v>-1.2</v>
      </c>
      <c r="G912" s="240">
        <v>25.45</v>
      </c>
      <c r="H912" s="240">
        <v>20.399999999999999</v>
      </c>
      <c r="I912" s="240"/>
      <c r="J912" s="240">
        <v>6.6600000000000003E-4</v>
      </c>
    </row>
    <row r="913" spans="2:10">
      <c r="B913" s="240" t="s">
        <v>55</v>
      </c>
      <c r="C913" s="240" t="s">
        <v>187</v>
      </c>
      <c r="D913" s="240" t="s">
        <v>110</v>
      </c>
      <c r="E913" s="240">
        <v>790</v>
      </c>
      <c r="F913" s="240">
        <v>0</v>
      </c>
      <c r="G913" s="240">
        <v>34.094000000000001</v>
      </c>
      <c r="H913" s="240">
        <v>20.399999999999999</v>
      </c>
      <c r="I913" s="240">
        <v>2.3540000000000002E-3</v>
      </c>
      <c r="J913" s="240"/>
    </row>
    <row r="914" spans="2:10">
      <c r="B914" s="240" t="s">
        <v>55</v>
      </c>
      <c r="C914" s="240" t="s">
        <v>188</v>
      </c>
      <c r="D914" s="240" t="s">
        <v>110</v>
      </c>
      <c r="E914" s="240">
        <v>611</v>
      </c>
      <c r="F914" s="240">
        <v>-1.2</v>
      </c>
      <c r="G914" s="240">
        <v>27.241</v>
      </c>
      <c r="H914" s="240">
        <v>20.399999999999999</v>
      </c>
      <c r="I914" s="240"/>
      <c r="J914" s="240">
        <v>9.3999999999999997E-4</v>
      </c>
    </row>
    <row r="915" spans="2:10">
      <c r="B915" s="240" t="s">
        <v>55</v>
      </c>
      <c r="C915" s="240" t="s">
        <v>187</v>
      </c>
      <c r="D915" s="240" t="s">
        <v>111</v>
      </c>
      <c r="E915" s="240">
        <v>5</v>
      </c>
      <c r="F915" s="240">
        <v>16.009</v>
      </c>
      <c r="G915" s="240">
        <v>-2.1</v>
      </c>
      <c r="H915" s="240">
        <v>20.399999999999999</v>
      </c>
      <c r="I915" s="240">
        <v>3.0119999999999999E-3</v>
      </c>
      <c r="J915" s="240"/>
    </row>
    <row r="916" spans="2:10">
      <c r="B916" s="240" t="s">
        <v>55</v>
      </c>
      <c r="C916" s="240" t="s">
        <v>188</v>
      </c>
      <c r="D916" s="240" t="s">
        <v>111</v>
      </c>
      <c r="E916" s="240">
        <v>395</v>
      </c>
      <c r="F916" s="240">
        <v>-1.2</v>
      </c>
      <c r="G916" s="240">
        <v>19.2</v>
      </c>
      <c r="H916" s="240">
        <v>20.399999999999999</v>
      </c>
      <c r="I916" s="240"/>
      <c r="J916" s="240">
        <v>1.1360000000000001E-3</v>
      </c>
    </row>
    <row r="917" spans="2:10">
      <c r="B917" s="240" t="s">
        <v>55</v>
      </c>
      <c r="C917" s="240" t="s">
        <v>187</v>
      </c>
      <c r="D917" s="240" t="s">
        <v>112</v>
      </c>
      <c r="E917" s="240">
        <v>5</v>
      </c>
      <c r="F917" s="240">
        <v>16.009</v>
      </c>
      <c r="G917" s="240">
        <v>-2.1</v>
      </c>
      <c r="H917" s="240">
        <v>20.399999999999999</v>
      </c>
      <c r="I917" s="240">
        <v>2.9910000000000002E-3</v>
      </c>
      <c r="J917" s="240"/>
    </row>
    <row r="918" spans="2:10">
      <c r="B918" s="240" t="s">
        <v>55</v>
      </c>
      <c r="C918" s="240" t="s">
        <v>188</v>
      </c>
      <c r="D918" s="240" t="s">
        <v>112</v>
      </c>
      <c r="E918" s="240">
        <v>770</v>
      </c>
      <c r="F918" s="240">
        <v>19.2</v>
      </c>
      <c r="G918" s="240">
        <v>33</v>
      </c>
      <c r="H918" s="240">
        <v>20.399999999999999</v>
      </c>
      <c r="I918" s="240"/>
      <c r="J918" s="240">
        <v>1.1709999999999999E-3</v>
      </c>
    </row>
    <row r="919" spans="2:10">
      <c r="B919" s="240" t="s">
        <v>55</v>
      </c>
      <c r="C919" s="240" t="s">
        <v>187</v>
      </c>
      <c r="D919" s="240" t="s">
        <v>113</v>
      </c>
      <c r="E919" s="240">
        <v>5</v>
      </c>
      <c r="F919" s="240">
        <v>16.009</v>
      </c>
      <c r="G919" s="240">
        <v>-2.1</v>
      </c>
      <c r="H919" s="240">
        <v>20.399999999999999</v>
      </c>
      <c r="I919" s="240">
        <v>3.173E-3</v>
      </c>
      <c r="J919" s="240"/>
    </row>
    <row r="920" spans="2:10">
      <c r="B920" s="240" t="s">
        <v>55</v>
      </c>
      <c r="C920" s="240" t="s">
        <v>188</v>
      </c>
      <c r="D920" s="240" t="s">
        <v>113</v>
      </c>
      <c r="E920" s="240">
        <v>395</v>
      </c>
      <c r="F920" s="240">
        <v>-1.2</v>
      </c>
      <c r="G920" s="240">
        <v>19.2</v>
      </c>
      <c r="H920" s="240">
        <v>20.399999999999999</v>
      </c>
      <c r="I920" s="240"/>
      <c r="J920" s="240">
        <v>1.23E-3</v>
      </c>
    </row>
    <row r="921" spans="2:10">
      <c r="B921" s="240" t="s">
        <v>55</v>
      </c>
      <c r="C921" s="240" t="s">
        <v>187</v>
      </c>
      <c r="D921" s="240" t="s">
        <v>114</v>
      </c>
      <c r="E921" s="240">
        <v>5</v>
      </c>
      <c r="F921" s="240">
        <v>16.009</v>
      </c>
      <c r="G921" s="240">
        <v>-2.1</v>
      </c>
      <c r="H921" s="240">
        <v>20.399999999999999</v>
      </c>
      <c r="I921" s="240">
        <v>2.8300000000000001E-3</v>
      </c>
      <c r="J921" s="240"/>
    </row>
    <row r="922" spans="2:10">
      <c r="B922" s="240" t="s">
        <v>55</v>
      </c>
      <c r="C922" s="240" t="s">
        <v>188</v>
      </c>
      <c r="D922" s="240" t="s">
        <v>114</v>
      </c>
      <c r="E922" s="240">
        <v>770</v>
      </c>
      <c r="F922" s="240">
        <v>19.2</v>
      </c>
      <c r="G922" s="240">
        <v>33</v>
      </c>
      <c r="H922" s="240">
        <v>20.399999999999999</v>
      </c>
      <c r="I922" s="240"/>
      <c r="J922" s="240">
        <v>1.0989999999999999E-3</v>
      </c>
    </row>
    <row r="923" spans="2:10">
      <c r="B923" s="240" t="s">
        <v>55</v>
      </c>
      <c r="C923" s="240" t="s">
        <v>187</v>
      </c>
      <c r="D923" s="240" t="s">
        <v>115</v>
      </c>
      <c r="E923" s="240">
        <v>790</v>
      </c>
      <c r="F923" s="240">
        <v>0</v>
      </c>
      <c r="G923" s="240">
        <v>34.094000000000001</v>
      </c>
      <c r="H923" s="240">
        <v>20.399999999999999</v>
      </c>
      <c r="I923" s="240">
        <v>1.042E-3</v>
      </c>
      <c r="J923" s="240"/>
    </row>
    <row r="924" spans="2:10">
      <c r="B924" s="240" t="s">
        <v>55</v>
      </c>
      <c r="C924" s="240" t="s">
        <v>188</v>
      </c>
      <c r="D924" s="240" t="s">
        <v>115</v>
      </c>
      <c r="E924" s="240">
        <v>611</v>
      </c>
      <c r="F924" s="240">
        <v>-1.2</v>
      </c>
      <c r="G924" s="240">
        <v>27.241</v>
      </c>
      <c r="H924" s="240">
        <v>20.399999999999999</v>
      </c>
      <c r="I924" s="240"/>
      <c r="J924" s="240">
        <v>2.7299999999999998E-3</v>
      </c>
    </row>
    <row r="925" spans="2:10">
      <c r="B925" s="240" t="s">
        <v>55</v>
      </c>
      <c r="C925" s="240" t="s">
        <v>187</v>
      </c>
      <c r="D925" s="240" t="s">
        <v>116</v>
      </c>
      <c r="E925" s="240">
        <v>5</v>
      </c>
      <c r="F925" s="240">
        <v>16.009</v>
      </c>
      <c r="G925" s="240">
        <v>-2.1</v>
      </c>
      <c r="H925" s="240">
        <v>20.399999999999999</v>
      </c>
      <c r="I925" s="240">
        <v>4.2099999999999999E-4</v>
      </c>
      <c r="J925" s="240"/>
    </row>
    <row r="926" spans="2:10">
      <c r="B926" s="240" t="s">
        <v>55</v>
      </c>
      <c r="C926" s="240" t="s">
        <v>188</v>
      </c>
      <c r="D926" s="240" t="s">
        <v>116</v>
      </c>
      <c r="E926" s="240">
        <v>611</v>
      </c>
      <c r="F926" s="240">
        <v>-1.2</v>
      </c>
      <c r="G926" s="240">
        <v>27.241</v>
      </c>
      <c r="H926" s="240">
        <v>20.399999999999999</v>
      </c>
      <c r="I926" s="240"/>
      <c r="J926" s="240">
        <v>2.6710000000000002E-3</v>
      </c>
    </row>
    <row r="927" spans="2:10">
      <c r="B927" s="240" t="s">
        <v>55</v>
      </c>
      <c r="C927" s="240" t="s">
        <v>187</v>
      </c>
      <c r="D927" s="240" t="s">
        <v>117</v>
      </c>
      <c r="E927" s="240">
        <v>5</v>
      </c>
      <c r="F927" s="240">
        <v>16.009</v>
      </c>
      <c r="G927" s="240">
        <v>-2.1</v>
      </c>
      <c r="H927" s="240">
        <v>20.399999999999999</v>
      </c>
      <c r="I927" s="240">
        <v>9.990000000000001E-4</v>
      </c>
      <c r="J927" s="240"/>
    </row>
    <row r="928" spans="2:10">
      <c r="B928" s="240" t="s">
        <v>55</v>
      </c>
      <c r="C928" s="240" t="s">
        <v>188</v>
      </c>
      <c r="D928" s="240" t="s">
        <v>117</v>
      </c>
      <c r="E928" s="240">
        <v>770</v>
      </c>
      <c r="F928" s="240">
        <v>19.2</v>
      </c>
      <c r="G928" s="240">
        <v>33</v>
      </c>
      <c r="H928" s="240">
        <v>20.399999999999999</v>
      </c>
      <c r="I928" s="240"/>
      <c r="J928" s="240">
        <v>2.673E-3</v>
      </c>
    </row>
    <row r="929" spans="2:10">
      <c r="B929" s="240" t="s">
        <v>55</v>
      </c>
      <c r="C929" s="240" t="s">
        <v>187</v>
      </c>
      <c r="D929" s="240" t="s">
        <v>118</v>
      </c>
      <c r="E929" s="240">
        <v>5</v>
      </c>
      <c r="F929" s="240">
        <v>16.009</v>
      </c>
      <c r="G929" s="240">
        <v>-2.1</v>
      </c>
      <c r="H929" s="240">
        <v>20.399999999999999</v>
      </c>
      <c r="I929" s="240">
        <v>7.0799999999999997E-4</v>
      </c>
      <c r="J929" s="240"/>
    </row>
    <row r="930" spans="2:10">
      <c r="B930" s="240" t="s">
        <v>55</v>
      </c>
      <c r="C930" s="240" t="s">
        <v>188</v>
      </c>
      <c r="D930" s="240" t="s">
        <v>118</v>
      </c>
      <c r="E930" s="240">
        <v>611</v>
      </c>
      <c r="F930" s="240">
        <v>-1.2</v>
      </c>
      <c r="G930" s="240">
        <v>27.241</v>
      </c>
      <c r="H930" s="240">
        <v>20.399999999999999</v>
      </c>
      <c r="I930" s="240"/>
      <c r="J930" s="240">
        <v>2.8400000000000001E-3</v>
      </c>
    </row>
    <row r="931" spans="2:10">
      <c r="B931" s="240" t="s">
        <v>55</v>
      </c>
      <c r="C931" s="240" t="s">
        <v>187</v>
      </c>
      <c r="D931" s="240" t="s">
        <v>119</v>
      </c>
      <c r="E931" s="240">
        <v>790</v>
      </c>
      <c r="F931" s="240">
        <v>0</v>
      </c>
      <c r="G931" s="240">
        <v>34.094000000000001</v>
      </c>
      <c r="H931" s="240">
        <v>20.399999999999999</v>
      </c>
      <c r="I931" s="240">
        <v>1.4940000000000001E-3</v>
      </c>
      <c r="J931" s="240"/>
    </row>
    <row r="932" spans="2:10">
      <c r="B932" s="240" t="s">
        <v>55</v>
      </c>
      <c r="C932" s="240" t="s">
        <v>188</v>
      </c>
      <c r="D932" s="240" t="s">
        <v>119</v>
      </c>
      <c r="E932" s="240">
        <v>611</v>
      </c>
      <c r="F932" s="240">
        <v>-1.2</v>
      </c>
      <c r="G932" s="240">
        <v>27.241</v>
      </c>
      <c r="H932" s="240">
        <v>20.399999999999999</v>
      </c>
      <c r="I932" s="240"/>
      <c r="J932" s="240">
        <v>3.0460000000000001E-3</v>
      </c>
    </row>
    <row r="933" spans="2:10">
      <c r="B933" s="240" t="s">
        <v>55</v>
      </c>
      <c r="C933" s="240" t="s">
        <v>187</v>
      </c>
      <c r="D933" s="240" t="s">
        <v>120</v>
      </c>
      <c r="E933" s="240">
        <v>5</v>
      </c>
      <c r="F933" s="240">
        <v>16.009</v>
      </c>
      <c r="G933" s="240">
        <v>-2.1</v>
      </c>
      <c r="H933" s="240">
        <v>20.399999999999999</v>
      </c>
      <c r="I933" s="240">
        <v>9.5600000000000004E-4</v>
      </c>
      <c r="J933" s="240"/>
    </row>
    <row r="934" spans="2:10">
      <c r="B934" s="240" t="s">
        <v>55</v>
      </c>
      <c r="C934" s="240" t="s">
        <v>188</v>
      </c>
      <c r="D934" s="240" t="s">
        <v>120</v>
      </c>
      <c r="E934" s="240">
        <v>611</v>
      </c>
      <c r="F934" s="240">
        <v>-1.2</v>
      </c>
      <c r="G934" s="240">
        <v>27.241</v>
      </c>
      <c r="H934" s="240">
        <v>20.399999999999999</v>
      </c>
      <c r="I934" s="240"/>
      <c r="J934" s="240">
        <v>2.9859999999999999E-3</v>
      </c>
    </row>
    <row r="935" spans="2:10">
      <c r="B935" s="240" t="s">
        <v>55</v>
      </c>
      <c r="C935" s="240" t="s">
        <v>187</v>
      </c>
      <c r="D935" s="240" t="s">
        <v>121</v>
      </c>
      <c r="E935" s="240">
        <v>790</v>
      </c>
      <c r="F935" s="240">
        <v>0</v>
      </c>
      <c r="G935" s="240">
        <v>34.094000000000001</v>
      </c>
      <c r="H935" s="240">
        <v>20.399999999999999</v>
      </c>
      <c r="I935" s="240">
        <v>1.2520000000000001E-3</v>
      </c>
      <c r="J935" s="240"/>
    </row>
    <row r="936" spans="2:10">
      <c r="B936" s="240" t="s">
        <v>55</v>
      </c>
      <c r="C936" s="240" t="s">
        <v>188</v>
      </c>
      <c r="D936" s="240" t="s">
        <v>121</v>
      </c>
      <c r="E936" s="240">
        <v>611</v>
      </c>
      <c r="F936" s="240">
        <v>-1.2</v>
      </c>
      <c r="G936" s="240">
        <v>27.241</v>
      </c>
      <c r="H936" s="240">
        <v>20.399999999999999</v>
      </c>
      <c r="I936" s="240"/>
      <c r="J936" s="240">
        <v>2.8770000000000002E-3</v>
      </c>
    </row>
    <row r="937" spans="2:10">
      <c r="B937" s="240" t="s">
        <v>55</v>
      </c>
      <c r="C937" s="240" t="s">
        <v>187</v>
      </c>
      <c r="D937" s="240" t="s">
        <v>122</v>
      </c>
      <c r="E937" s="240">
        <v>5</v>
      </c>
      <c r="F937" s="240">
        <v>16.009</v>
      </c>
      <c r="G937" s="240">
        <v>-2.1</v>
      </c>
      <c r="H937" s="240">
        <v>20.399999999999999</v>
      </c>
      <c r="I937" s="240">
        <v>1.243E-3</v>
      </c>
      <c r="J937" s="240"/>
    </row>
    <row r="938" spans="2:10">
      <c r="B938" s="240" t="s">
        <v>55</v>
      </c>
      <c r="C938" s="240" t="s">
        <v>188</v>
      </c>
      <c r="D938" s="240" t="s">
        <v>122</v>
      </c>
      <c r="E938" s="240">
        <v>611</v>
      </c>
      <c r="F938" s="240">
        <v>-1.2</v>
      </c>
      <c r="G938" s="240">
        <v>27.241</v>
      </c>
      <c r="H938" s="240">
        <v>20.399999999999999</v>
      </c>
      <c r="I938" s="240"/>
      <c r="J938" s="240">
        <v>3.156E-3</v>
      </c>
    </row>
    <row r="939" spans="2:10">
      <c r="B939" s="240" t="s">
        <v>55</v>
      </c>
      <c r="C939" s="240" t="s">
        <v>187</v>
      </c>
      <c r="D939" s="240" t="s">
        <v>123</v>
      </c>
      <c r="E939" s="240">
        <v>5</v>
      </c>
      <c r="F939" s="240">
        <v>16.009</v>
      </c>
      <c r="G939" s="240">
        <v>-2.1</v>
      </c>
      <c r="H939" s="240">
        <v>20.399999999999999</v>
      </c>
      <c r="I939" s="240">
        <v>8.83E-4</v>
      </c>
      <c r="J939" s="240"/>
    </row>
    <row r="940" spans="2:10">
      <c r="B940" s="240" t="s">
        <v>55</v>
      </c>
      <c r="C940" s="240" t="s">
        <v>188</v>
      </c>
      <c r="D940" s="240" t="s">
        <v>123</v>
      </c>
      <c r="E940" s="240">
        <v>611</v>
      </c>
      <c r="F940" s="240">
        <v>-1.2</v>
      </c>
      <c r="G940" s="240">
        <v>27.241</v>
      </c>
      <c r="H940" s="240">
        <v>20.399999999999999</v>
      </c>
      <c r="I940" s="240"/>
      <c r="J940" s="240">
        <v>2.8080000000000002E-3</v>
      </c>
    </row>
    <row r="941" spans="2:10">
      <c r="B941" s="240" t="s">
        <v>55</v>
      </c>
      <c r="C941" s="240" t="s">
        <v>187</v>
      </c>
      <c r="D941" s="240" t="s">
        <v>124</v>
      </c>
      <c r="E941" s="240">
        <v>790</v>
      </c>
      <c r="F941" s="240">
        <v>0</v>
      </c>
      <c r="G941" s="240">
        <v>34.094000000000001</v>
      </c>
      <c r="H941" s="240">
        <v>20.399999999999999</v>
      </c>
      <c r="I941" s="240">
        <v>4.46E-4</v>
      </c>
      <c r="J941" s="240"/>
    </row>
    <row r="942" spans="2:10">
      <c r="B942" s="240" t="s">
        <v>55</v>
      </c>
      <c r="C942" s="240" t="s">
        <v>188</v>
      </c>
      <c r="D942" s="240" t="s">
        <v>124</v>
      </c>
      <c r="E942" s="240">
        <v>611</v>
      </c>
      <c r="F942" s="240">
        <v>-1.2</v>
      </c>
      <c r="G942" s="240">
        <v>27.241</v>
      </c>
      <c r="H942" s="240">
        <v>20.399999999999999</v>
      </c>
      <c r="I942" s="240"/>
      <c r="J942" s="240">
        <v>2.8670000000000002E-3</v>
      </c>
    </row>
    <row r="943" spans="2:10">
      <c r="B943" s="240" t="s">
        <v>55</v>
      </c>
      <c r="C943" s="240" t="s">
        <v>187</v>
      </c>
      <c r="D943" s="240" t="s">
        <v>125</v>
      </c>
      <c r="E943" s="240">
        <v>5</v>
      </c>
      <c r="F943" s="240">
        <v>16.009</v>
      </c>
      <c r="G943" s="240">
        <v>-2.1</v>
      </c>
      <c r="H943" s="240">
        <v>20.399999999999999</v>
      </c>
      <c r="I943" s="240">
        <v>1.17E-3</v>
      </c>
      <c r="J943" s="240"/>
    </row>
    <row r="944" spans="2:10">
      <c r="B944" s="240" t="s">
        <v>55</v>
      </c>
      <c r="C944" s="240" t="s">
        <v>188</v>
      </c>
      <c r="D944" s="240" t="s">
        <v>125</v>
      </c>
      <c r="E944" s="240">
        <v>611</v>
      </c>
      <c r="F944" s="240">
        <v>-1.2</v>
      </c>
      <c r="G944" s="240">
        <v>27.241</v>
      </c>
      <c r="H944" s="240">
        <v>20.399999999999999</v>
      </c>
      <c r="I944" s="240"/>
      <c r="J944" s="240">
        <v>2.977E-3</v>
      </c>
    </row>
    <row r="945" spans="2:10">
      <c r="B945" s="240" t="s">
        <v>55</v>
      </c>
      <c r="C945" s="240" t="s">
        <v>187</v>
      </c>
      <c r="D945" s="240" t="s">
        <v>126</v>
      </c>
      <c r="E945" s="240">
        <v>5</v>
      </c>
      <c r="F945" s="240">
        <v>16.009</v>
      </c>
      <c r="G945" s="240">
        <v>-2.1</v>
      </c>
      <c r="H945" s="240">
        <v>20.399999999999999</v>
      </c>
      <c r="I945" s="240">
        <v>5.3700000000000004E-4</v>
      </c>
      <c r="J945" s="240"/>
    </row>
    <row r="946" spans="2:10">
      <c r="B946" s="240" t="s">
        <v>55</v>
      </c>
      <c r="C946" s="240" t="s">
        <v>188</v>
      </c>
      <c r="D946" s="240" t="s">
        <v>126</v>
      </c>
      <c r="E946" s="240">
        <v>770</v>
      </c>
      <c r="F946" s="240">
        <v>19.2</v>
      </c>
      <c r="G946" s="240">
        <v>33</v>
      </c>
      <c r="H946" s="240">
        <v>20.399999999999999</v>
      </c>
      <c r="I946" s="240"/>
      <c r="J946" s="240">
        <v>2.8860000000000001E-3</v>
      </c>
    </row>
    <row r="947" spans="2:10">
      <c r="B947" s="240" t="s">
        <v>55</v>
      </c>
      <c r="C947" s="240" t="s">
        <v>187</v>
      </c>
      <c r="D947" s="240" t="s">
        <v>127</v>
      </c>
      <c r="E947" s="240">
        <v>5</v>
      </c>
      <c r="F947" s="240">
        <v>16.009</v>
      </c>
      <c r="G947" s="240">
        <v>-2.1</v>
      </c>
      <c r="H947" s="240">
        <v>20.399999999999999</v>
      </c>
      <c r="I947" s="240">
        <v>1.418E-3</v>
      </c>
      <c r="J947" s="240"/>
    </row>
    <row r="948" spans="2:10">
      <c r="B948" s="240" t="s">
        <v>55</v>
      </c>
      <c r="C948" s="240" t="s">
        <v>188</v>
      </c>
      <c r="D948" s="240" t="s">
        <v>127</v>
      </c>
      <c r="E948" s="240">
        <v>611</v>
      </c>
      <c r="F948" s="240">
        <v>-1.2</v>
      </c>
      <c r="G948" s="240">
        <v>27.241</v>
      </c>
      <c r="H948" s="240">
        <v>20.399999999999999</v>
      </c>
      <c r="I948" s="240"/>
      <c r="J948" s="240">
        <v>3.124E-3</v>
      </c>
    </row>
    <row r="949" spans="2:10">
      <c r="B949" s="240" t="s">
        <v>55</v>
      </c>
      <c r="C949" s="240" t="s">
        <v>187</v>
      </c>
      <c r="D949" s="240" t="s">
        <v>128</v>
      </c>
      <c r="E949" s="240">
        <v>790</v>
      </c>
      <c r="F949" s="240">
        <v>0</v>
      </c>
      <c r="G949" s="240">
        <v>34.094000000000001</v>
      </c>
      <c r="H949" s="240">
        <v>20.399999999999999</v>
      </c>
      <c r="I949" s="240">
        <v>8.9899999999999995E-4</v>
      </c>
      <c r="J949" s="240"/>
    </row>
    <row r="950" spans="2:10">
      <c r="B950" s="240" t="s">
        <v>55</v>
      </c>
      <c r="C950" s="240" t="s">
        <v>188</v>
      </c>
      <c r="D950" s="240" t="s">
        <v>128</v>
      </c>
      <c r="E950" s="240">
        <v>611</v>
      </c>
      <c r="F950" s="240">
        <v>-1.2</v>
      </c>
      <c r="G950" s="240">
        <v>27.241</v>
      </c>
      <c r="H950" s="240">
        <v>20.399999999999999</v>
      </c>
      <c r="I950" s="240"/>
      <c r="J950" s="240">
        <v>3.1830000000000001E-3</v>
      </c>
    </row>
    <row r="951" spans="2:10">
      <c r="B951" s="240" t="s">
        <v>55</v>
      </c>
      <c r="C951" s="240" t="s">
        <v>187</v>
      </c>
      <c r="D951" s="240" t="s">
        <v>129</v>
      </c>
      <c r="E951" s="240">
        <v>5</v>
      </c>
      <c r="F951" s="240">
        <v>16.009</v>
      </c>
      <c r="G951" s="240">
        <v>-2.1</v>
      </c>
      <c r="H951" s="240">
        <v>20.399999999999999</v>
      </c>
      <c r="I951" s="240">
        <v>1.7049999999999999E-3</v>
      </c>
      <c r="J951" s="240"/>
    </row>
    <row r="952" spans="2:10">
      <c r="B952" s="240" t="s">
        <v>55</v>
      </c>
      <c r="C952" s="240" t="s">
        <v>188</v>
      </c>
      <c r="D952" s="240" t="s">
        <v>129</v>
      </c>
      <c r="E952" s="240">
        <v>611</v>
      </c>
      <c r="F952" s="240">
        <v>-1.2</v>
      </c>
      <c r="G952" s="240">
        <v>27.241</v>
      </c>
      <c r="H952" s="240">
        <v>20.399999999999999</v>
      </c>
      <c r="I952" s="240"/>
      <c r="J952" s="240">
        <v>3.2929999999999999E-3</v>
      </c>
    </row>
    <row r="953" spans="2:10">
      <c r="B953" s="240" t="s">
        <v>55</v>
      </c>
      <c r="C953" s="240" t="s">
        <v>187</v>
      </c>
      <c r="D953" s="240" t="s">
        <v>130</v>
      </c>
      <c r="E953" s="240">
        <v>790</v>
      </c>
      <c r="F953" s="240">
        <v>0</v>
      </c>
      <c r="G953" s="240">
        <v>34.094000000000001</v>
      </c>
      <c r="H953" s="240">
        <v>20.399999999999999</v>
      </c>
      <c r="I953" s="240">
        <v>6.5600000000000001E-4</v>
      </c>
      <c r="J953" s="240"/>
    </row>
    <row r="954" spans="2:10">
      <c r="B954" s="240" t="s">
        <v>55</v>
      </c>
      <c r="C954" s="240" t="s">
        <v>188</v>
      </c>
      <c r="D954" s="240" t="s">
        <v>130</v>
      </c>
      <c r="E954" s="240">
        <v>611</v>
      </c>
      <c r="F954" s="240">
        <v>-1.2</v>
      </c>
      <c r="G954" s="240">
        <v>27.241</v>
      </c>
      <c r="H954" s="240">
        <v>20.399999999999999</v>
      </c>
      <c r="I954" s="240"/>
      <c r="J954" s="240">
        <v>3.0140000000000002E-3</v>
      </c>
    </row>
    <row r="955" spans="2:10">
      <c r="B955" s="240" t="s">
        <v>55</v>
      </c>
      <c r="C955" s="240" t="s">
        <v>187</v>
      </c>
      <c r="D955" s="240" t="s">
        <v>131</v>
      </c>
      <c r="E955" s="240">
        <v>790</v>
      </c>
      <c r="F955" s="240">
        <v>0</v>
      </c>
      <c r="G955" s="240">
        <v>34.094000000000001</v>
      </c>
      <c r="H955" s="240">
        <v>20.399999999999999</v>
      </c>
      <c r="I955" s="240">
        <v>2.5200000000000001E-3</v>
      </c>
      <c r="J955" s="240"/>
    </row>
    <row r="956" spans="2:10">
      <c r="B956" s="240" t="s">
        <v>55</v>
      </c>
      <c r="C956" s="240" t="s">
        <v>188</v>
      </c>
      <c r="D956" s="240" t="s">
        <v>131</v>
      </c>
      <c r="E956" s="240">
        <v>611</v>
      </c>
      <c r="F956" s="240">
        <v>-1.2</v>
      </c>
      <c r="G956" s="240">
        <v>27.241</v>
      </c>
      <c r="H956" s="240">
        <v>20.399999999999999</v>
      </c>
      <c r="I956" s="240"/>
      <c r="J956" s="240">
        <v>7.3899999999999997E-4</v>
      </c>
    </row>
    <row r="957" spans="2:10">
      <c r="B957" s="240" t="s">
        <v>55</v>
      </c>
      <c r="C957" s="240" t="s">
        <v>187</v>
      </c>
      <c r="D957" s="240" t="s">
        <v>132</v>
      </c>
      <c r="E957" s="240">
        <v>790</v>
      </c>
      <c r="F957" s="240">
        <v>0</v>
      </c>
      <c r="G957" s="240">
        <v>34.094000000000001</v>
      </c>
      <c r="H957" s="240">
        <v>20.399999999999999</v>
      </c>
      <c r="I957" s="240">
        <v>2.4979999999999998E-3</v>
      </c>
      <c r="J957" s="240"/>
    </row>
    <row r="958" spans="2:10">
      <c r="B958" s="240" t="s">
        <v>55</v>
      </c>
      <c r="C958" s="240" t="s">
        <v>188</v>
      </c>
      <c r="D958" s="240" t="s">
        <v>132</v>
      </c>
      <c r="E958" s="240">
        <v>770</v>
      </c>
      <c r="F958" s="240">
        <v>19.2</v>
      </c>
      <c r="G958" s="240">
        <v>33</v>
      </c>
      <c r="H958" s="240">
        <v>20.399999999999999</v>
      </c>
      <c r="I958" s="240"/>
      <c r="J958" s="240">
        <v>8.8500000000000004E-4</v>
      </c>
    </row>
    <row r="959" spans="2:10">
      <c r="B959" s="240" t="s">
        <v>55</v>
      </c>
      <c r="C959" s="240" t="s">
        <v>187</v>
      </c>
      <c r="D959" s="240" t="s">
        <v>133</v>
      </c>
      <c r="E959" s="240">
        <v>790</v>
      </c>
      <c r="F959" s="240">
        <v>0</v>
      </c>
      <c r="G959" s="240">
        <v>34.094000000000001</v>
      </c>
      <c r="H959" s="240">
        <v>20.399999999999999</v>
      </c>
      <c r="I959" s="240">
        <v>2.6559999999999999E-3</v>
      </c>
      <c r="J959" s="240"/>
    </row>
    <row r="960" spans="2:10">
      <c r="B960" s="240" t="s">
        <v>55</v>
      </c>
      <c r="C960" s="240" t="s">
        <v>188</v>
      </c>
      <c r="D960" s="240" t="s">
        <v>133</v>
      </c>
      <c r="E960" s="240">
        <v>611</v>
      </c>
      <c r="F960" s="240">
        <v>-1.2</v>
      </c>
      <c r="G960" s="240">
        <v>27.241</v>
      </c>
      <c r="H960" s="240">
        <v>20.399999999999999</v>
      </c>
      <c r="I960" s="240"/>
      <c r="J960" s="240">
        <v>8.3299999999999997E-4</v>
      </c>
    </row>
    <row r="961" spans="2:10">
      <c r="B961" s="240" t="s">
        <v>55</v>
      </c>
      <c r="C961" s="240" t="s">
        <v>187</v>
      </c>
      <c r="D961" s="240" t="s">
        <v>134</v>
      </c>
      <c r="E961" s="240">
        <v>790</v>
      </c>
      <c r="F961" s="240">
        <v>0</v>
      </c>
      <c r="G961" s="240">
        <v>34.094000000000001</v>
      </c>
      <c r="H961" s="240">
        <v>20.399999999999999</v>
      </c>
      <c r="I961" s="240">
        <v>2.362E-3</v>
      </c>
      <c r="J961" s="240"/>
    </row>
    <row r="962" spans="2:10">
      <c r="B962" s="240" t="s">
        <v>55</v>
      </c>
      <c r="C962" s="240" t="s">
        <v>188</v>
      </c>
      <c r="D962" s="240" t="s">
        <v>134</v>
      </c>
      <c r="E962" s="240">
        <v>770</v>
      </c>
      <c r="F962" s="240">
        <v>19.2</v>
      </c>
      <c r="G962" s="240">
        <v>33</v>
      </c>
      <c r="H962" s="240">
        <v>20.399999999999999</v>
      </c>
      <c r="I962" s="240"/>
      <c r="J962" s="240">
        <v>8.1300000000000003E-4</v>
      </c>
    </row>
    <row r="963" spans="2:10">
      <c r="B963" s="240" t="s">
        <v>55</v>
      </c>
      <c r="C963" s="240" t="s">
        <v>187</v>
      </c>
      <c r="D963" s="240" t="s">
        <v>135</v>
      </c>
      <c r="E963" s="240">
        <v>5</v>
      </c>
      <c r="F963" s="240">
        <v>16.009</v>
      </c>
      <c r="G963" s="240">
        <v>-2.1</v>
      </c>
      <c r="H963" s="240">
        <v>20.399999999999999</v>
      </c>
      <c r="I963" s="240">
        <v>3.065E-3</v>
      </c>
      <c r="J963" s="240"/>
    </row>
    <row r="964" spans="2:10">
      <c r="B964" s="240" t="s">
        <v>55</v>
      </c>
      <c r="C964" s="240" t="s">
        <v>188</v>
      </c>
      <c r="D964" s="240" t="s">
        <v>135</v>
      </c>
      <c r="E964" s="240">
        <v>770</v>
      </c>
      <c r="F964" s="240">
        <v>19.2</v>
      </c>
      <c r="G964" s="240">
        <v>33</v>
      </c>
      <c r="H964" s="240">
        <v>20.399999999999999</v>
      </c>
      <c r="I964" s="240"/>
      <c r="J964" s="240">
        <v>9.3700000000000001E-4</v>
      </c>
    </row>
    <row r="965" spans="2:10">
      <c r="B965" s="240" t="s">
        <v>55</v>
      </c>
      <c r="C965" s="240" t="s">
        <v>187</v>
      </c>
      <c r="D965" s="240" t="s">
        <v>136</v>
      </c>
      <c r="E965" s="240">
        <v>5</v>
      </c>
      <c r="F965" s="240">
        <v>16.009</v>
      </c>
      <c r="G965" s="240">
        <v>-2.1</v>
      </c>
      <c r="H965" s="240">
        <v>20.399999999999999</v>
      </c>
      <c r="I965" s="240">
        <v>3.0860000000000002E-3</v>
      </c>
      <c r="J965" s="240"/>
    </row>
    <row r="966" spans="2:10">
      <c r="B966" s="240" t="s">
        <v>55</v>
      </c>
      <c r="C966" s="240" t="s">
        <v>188</v>
      </c>
      <c r="D966" s="240" t="s">
        <v>136</v>
      </c>
      <c r="E966" s="240">
        <v>395</v>
      </c>
      <c r="F966" s="240">
        <v>-1.2</v>
      </c>
      <c r="G966" s="240">
        <v>19.2</v>
      </c>
      <c r="H966" s="240">
        <v>20.399999999999999</v>
      </c>
      <c r="I966" s="240"/>
      <c r="J966" s="240">
        <v>1.242E-3</v>
      </c>
    </row>
    <row r="967" spans="2:10">
      <c r="B967" s="240" t="s">
        <v>55</v>
      </c>
      <c r="C967" s="240" t="s">
        <v>187</v>
      </c>
      <c r="D967" s="240" t="s">
        <v>137</v>
      </c>
      <c r="E967" s="240">
        <v>5</v>
      </c>
      <c r="F967" s="240">
        <v>16.009</v>
      </c>
      <c r="G967" s="240">
        <v>-2.1</v>
      </c>
      <c r="H967" s="240">
        <v>20.399999999999999</v>
      </c>
      <c r="I967" s="240">
        <v>2.9039999999999999E-3</v>
      </c>
      <c r="J967" s="240"/>
    </row>
    <row r="968" spans="2:10">
      <c r="B968" s="240" t="s">
        <v>55</v>
      </c>
      <c r="C968" s="240" t="s">
        <v>188</v>
      </c>
      <c r="D968" s="240" t="s">
        <v>137</v>
      </c>
      <c r="E968" s="240">
        <v>770</v>
      </c>
      <c r="F968" s="240">
        <v>19.2</v>
      </c>
      <c r="G968" s="240">
        <v>33</v>
      </c>
      <c r="H968" s="240">
        <v>20.399999999999999</v>
      </c>
      <c r="I968" s="240"/>
      <c r="J968" s="240">
        <v>8.6399999999999997E-4</v>
      </c>
    </row>
    <row r="969" spans="2:10">
      <c r="B969" s="240" t="s">
        <v>55</v>
      </c>
      <c r="C969" s="240" t="s">
        <v>187</v>
      </c>
      <c r="D969" s="240" t="s">
        <v>138</v>
      </c>
      <c r="E969" s="240">
        <v>5</v>
      </c>
      <c r="F969" s="240">
        <v>16.009</v>
      </c>
      <c r="G969" s="240">
        <v>-2.1</v>
      </c>
      <c r="H969" s="240">
        <v>20.399999999999999</v>
      </c>
      <c r="I969" s="240">
        <v>3.2469999999999999E-3</v>
      </c>
      <c r="J969" s="240"/>
    </row>
    <row r="970" spans="2:10">
      <c r="B970" s="240" t="s">
        <v>55</v>
      </c>
      <c r="C970" s="240" t="s">
        <v>188</v>
      </c>
      <c r="D970" s="240" t="s">
        <v>138</v>
      </c>
      <c r="E970" s="240">
        <v>395</v>
      </c>
      <c r="F970" s="240">
        <v>-1.2</v>
      </c>
      <c r="G970" s="240">
        <v>19.2</v>
      </c>
      <c r="H970" s="240">
        <v>20.399999999999999</v>
      </c>
      <c r="I970" s="240"/>
      <c r="J970" s="240">
        <v>1.3370000000000001E-3</v>
      </c>
    </row>
    <row r="971" spans="2:10">
      <c r="B971" s="240" t="s">
        <v>55</v>
      </c>
      <c r="C971" s="240" t="s">
        <v>187</v>
      </c>
      <c r="D971" s="240" t="s">
        <v>139</v>
      </c>
      <c r="E971" s="240">
        <v>790</v>
      </c>
      <c r="F971" s="240">
        <v>0</v>
      </c>
      <c r="G971" s="240">
        <v>34.094000000000001</v>
      </c>
      <c r="H971" s="240">
        <v>20.399999999999999</v>
      </c>
      <c r="I971" s="240">
        <v>9.990000000000001E-4</v>
      </c>
      <c r="J971" s="240"/>
    </row>
    <row r="972" spans="2:10">
      <c r="B972" s="240" t="s">
        <v>55</v>
      </c>
      <c r="C972" s="240" t="s">
        <v>188</v>
      </c>
      <c r="D972" s="240" t="s">
        <v>139</v>
      </c>
      <c r="E972" s="240">
        <v>611</v>
      </c>
      <c r="F972" s="240">
        <v>-1.2</v>
      </c>
      <c r="G972" s="240">
        <v>27.241</v>
      </c>
      <c r="H972" s="240">
        <v>20.399999999999999</v>
      </c>
      <c r="I972" s="240"/>
      <c r="J972" s="240">
        <v>2.3219999999999998E-3</v>
      </c>
    </row>
    <row r="973" spans="2:10">
      <c r="B973" s="240" t="s">
        <v>55</v>
      </c>
      <c r="C973" s="240" t="s">
        <v>187</v>
      </c>
      <c r="D973" s="240" t="s">
        <v>140</v>
      </c>
      <c r="E973" s="240">
        <v>5</v>
      </c>
      <c r="F973" s="240">
        <v>16.009</v>
      </c>
      <c r="G973" s="240">
        <v>-2.1</v>
      </c>
      <c r="H973" s="240">
        <v>20.399999999999999</v>
      </c>
      <c r="I973" s="240">
        <v>3.7199999999999999E-4</v>
      </c>
      <c r="J973" s="240"/>
    </row>
    <row r="974" spans="2:10">
      <c r="B974" s="240" t="s">
        <v>55</v>
      </c>
      <c r="C974" s="240" t="s">
        <v>188</v>
      </c>
      <c r="D974" s="240" t="s">
        <v>140</v>
      </c>
      <c r="E974" s="240">
        <v>560</v>
      </c>
      <c r="F974" s="240">
        <v>-1.2</v>
      </c>
      <c r="G974" s="240">
        <v>25.45</v>
      </c>
      <c r="H974" s="240">
        <v>20.399999999999999</v>
      </c>
      <c r="I974" s="240"/>
      <c r="J974" s="240">
        <v>2.2620000000000001E-3</v>
      </c>
    </row>
    <row r="975" spans="2:10">
      <c r="B975" s="240" t="s">
        <v>55</v>
      </c>
      <c r="C975" s="240" t="s">
        <v>187</v>
      </c>
      <c r="D975" s="240" t="s">
        <v>141</v>
      </c>
      <c r="E975" s="240">
        <v>5</v>
      </c>
      <c r="F975" s="240">
        <v>16.009</v>
      </c>
      <c r="G975" s="240">
        <v>-2.1</v>
      </c>
      <c r="H975" s="240">
        <v>20.399999999999999</v>
      </c>
      <c r="I975" s="240">
        <v>1.0480000000000001E-3</v>
      </c>
      <c r="J975" s="240"/>
    </row>
    <row r="976" spans="2:10">
      <c r="B976" s="240" t="s">
        <v>55</v>
      </c>
      <c r="C976" s="240" t="s">
        <v>188</v>
      </c>
      <c r="D976" s="240" t="s">
        <v>141</v>
      </c>
      <c r="E976" s="240">
        <v>712</v>
      </c>
      <c r="F976" s="240">
        <v>19.2</v>
      </c>
      <c r="G976" s="240">
        <v>30.6</v>
      </c>
      <c r="H976" s="240">
        <v>20.399999999999999</v>
      </c>
      <c r="I976" s="240"/>
      <c r="J976" s="240">
        <v>2.317E-3</v>
      </c>
    </row>
    <row r="977" spans="2:10">
      <c r="B977" s="240" t="s">
        <v>55</v>
      </c>
      <c r="C977" s="240" t="s">
        <v>187</v>
      </c>
      <c r="D977" s="240" t="s">
        <v>142</v>
      </c>
      <c r="E977" s="240">
        <v>5</v>
      </c>
      <c r="F977" s="240">
        <v>16.009</v>
      </c>
      <c r="G977" s="240">
        <v>-2.1</v>
      </c>
      <c r="H977" s="240">
        <v>20.399999999999999</v>
      </c>
      <c r="I977" s="240">
        <v>6.5899999999999997E-4</v>
      </c>
      <c r="J977" s="240"/>
    </row>
    <row r="978" spans="2:10">
      <c r="B978" s="240" t="s">
        <v>55</v>
      </c>
      <c r="C978" s="240" t="s">
        <v>188</v>
      </c>
      <c r="D978" s="240" t="s">
        <v>142</v>
      </c>
      <c r="E978" s="240">
        <v>611</v>
      </c>
      <c r="F978" s="240">
        <v>-1.2</v>
      </c>
      <c r="G978" s="240">
        <v>27.241</v>
      </c>
      <c r="H978" s="240">
        <v>20.399999999999999</v>
      </c>
      <c r="I978" s="240"/>
      <c r="J978" s="240">
        <v>2.431E-3</v>
      </c>
    </row>
    <row r="979" spans="2:10">
      <c r="B979" s="240" t="s">
        <v>55</v>
      </c>
      <c r="C979" s="240" t="s">
        <v>187</v>
      </c>
      <c r="D979" s="240" t="s">
        <v>143</v>
      </c>
      <c r="E979" s="240">
        <v>790</v>
      </c>
      <c r="F979" s="240">
        <v>0</v>
      </c>
      <c r="G979" s="240">
        <v>34.094000000000001</v>
      </c>
      <c r="H979" s="240">
        <v>20.399999999999999</v>
      </c>
      <c r="I979" s="240">
        <v>1.451E-3</v>
      </c>
      <c r="J979" s="240"/>
    </row>
    <row r="980" spans="2:10">
      <c r="B980" s="240" t="s">
        <v>55</v>
      </c>
      <c r="C980" s="240" t="s">
        <v>188</v>
      </c>
      <c r="D980" s="240" t="s">
        <v>143</v>
      </c>
      <c r="E980" s="240">
        <v>611</v>
      </c>
      <c r="F980" s="240">
        <v>-1.2</v>
      </c>
      <c r="G980" s="240">
        <v>27.241</v>
      </c>
      <c r="H980" s="240">
        <v>20.399999999999999</v>
      </c>
      <c r="I980" s="240"/>
      <c r="J980" s="240">
        <v>2.637E-3</v>
      </c>
    </row>
    <row r="981" spans="2:10">
      <c r="B981" s="240" t="s">
        <v>55</v>
      </c>
      <c r="C981" s="240" t="s">
        <v>187</v>
      </c>
      <c r="D981" s="240" t="s">
        <v>144</v>
      </c>
      <c r="E981" s="240">
        <v>5</v>
      </c>
      <c r="F981" s="240">
        <v>16.009</v>
      </c>
      <c r="G981" s="240">
        <v>-2.1</v>
      </c>
      <c r="H981" s="240">
        <v>20.399999999999999</v>
      </c>
      <c r="I981" s="240">
        <v>9.0700000000000004E-4</v>
      </c>
      <c r="J981" s="240"/>
    </row>
    <row r="982" spans="2:10">
      <c r="B982" s="240" t="s">
        <v>55</v>
      </c>
      <c r="C982" s="240" t="s">
        <v>188</v>
      </c>
      <c r="D982" s="240" t="s">
        <v>144</v>
      </c>
      <c r="E982" s="240">
        <v>611</v>
      </c>
      <c r="F982" s="240">
        <v>-1.2</v>
      </c>
      <c r="G982" s="240">
        <v>27.241</v>
      </c>
      <c r="H982" s="240">
        <v>20.399999999999999</v>
      </c>
      <c r="I982" s="240"/>
      <c r="J982" s="240">
        <v>2.578E-3</v>
      </c>
    </row>
    <row r="983" spans="2:10">
      <c r="B983" s="240" t="s">
        <v>55</v>
      </c>
      <c r="C983" s="240" t="s">
        <v>187</v>
      </c>
      <c r="D983" s="240" t="s">
        <v>145</v>
      </c>
      <c r="E983" s="240">
        <v>790</v>
      </c>
      <c r="F983" s="240">
        <v>0</v>
      </c>
      <c r="G983" s="240">
        <v>34.094000000000001</v>
      </c>
      <c r="H983" s="240">
        <v>20.399999999999999</v>
      </c>
      <c r="I983" s="240">
        <v>1.209E-3</v>
      </c>
      <c r="J983" s="240"/>
    </row>
    <row r="984" spans="2:10">
      <c r="B984" s="240" t="s">
        <v>55</v>
      </c>
      <c r="C984" s="240" t="s">
        <v>188</v>
      </c>
      <c r="D984" s="240" t="s">
        <v>145</v>
      </c>
      <c r="E984" s="240">
        <v>611</v>
      </c>
      <c r="F984" s="240">
        <v>-1.2</v>
      </c>
      <c r="G984" s="240">
        <v>27.241</v>
      </c>
      <c r="H984" s="240">
        <v>20.399999999999999</v>
      </c>
      <c r="I984" s="240"/>
      <c r="J984" s="240">
        <v>2.4680000000000001E-3</v>
      </c>
    </row>
    <row r="985" spans="2:10">
      <c r="B985" s="240" t="s">
        <v>55</v>
      </c>
      <c r="C985" s="240" t="s">
        <v>187</v>
      </c>
      <c r="D985" s="240" t="s">
        <v>146</v>
      </c>
      <c r="E985" s="240">
        <v>5</v>
      </c>
      <c r="F985" s="240">
        <v>16.009</v>
      </c>
      <c r="G985" s="240">
        <v>-2.1</v>
      </c>
      <c r="H985" s="240">
        <v>20.399999999999999</v>
      </c>
      <c r="I985" s="240">
        <v>1.194E-3</v>
      </c>
      <c r="J985" s="240"/>
    </row>
    <row r="986" spans="2:10">
      <c r="B986" s="240" t="s">
        <v>55</v>
      </c>
      <c r="C986" s="240" t="s">
        <v>188</v>
      </c>
      <c r="D986" s="240" t="s">
        <v>146</v>
      </c>
      <c r="E986" s="240">
        <v>611</v>
      </c>
      <c r="F986" s="240">
        <v>-1.2</v>
      </c>
      <c r="G986" s="240">
        <v>27.241</v>
      </c>
      <c r="H986" s="240">
        <v>20.399999999999999</v>
      </c>
      <c r="I986" s="240"/>
      <c r="J986" s="240">
        <v>2.7469999999999999E-3</v>
      </c>
    </row>
    <row r="987" spans="2:10">
      <c r="B987" s="240" t="s">
        <v>55</v>
      </c>
      <c r="C987" s="240" t="s">
        <v>187</v>
      </c>
      <c r="D987" s="240" t="s">
        <v>147</v>
      </c>
      <c r="E987" s="240">
        <v>5</v>
      </c>
      <c r="F987" s="240">
        <v>16.009</v>
      </c>
      <c r="G987" s="240">
        <v>-2.1</v>
      </c>
      <c r="H987" s="240">
        <v>20.399999999999999</v>
      </c>
      <c r="I987" s="240">
        <v>9.7799999999999992E-4</v>
      </c>
      <c r="J987" s="240"/>
    </row>
    <row r="988" spans="2:10">
      <c r="B988" s="240" t="s">
        <v>55</v>
      </c>
      <c r="C988" s="240" t="s">
        <v>188</v>
      </c>
      <c r="D988" s="240" t="s">
        <v>147</v>
      </c>
      <c r="E988" s="240">
        <v>611</v>
      </c>
      <c r="F988" s="240">
        <v>-1.2</v>
      </c>
      <c r="G988" s="240">
        <v>27.241</v>
      </c>
      <c r="H988" s="240">
        <v>20.399999999999999</v>
      </c>
      <c r="I988" s="240"/>
      <c r="J988" s="240">
        <v>1.44E-4</v>
      </c>
    </row>
    <row r="989" spans="2:10">
      <c r="B989" s="240" t="s">
        <v>55</v>
      </c>
      <c r="C989" s="240" t="s">
        <v>187</v>
      </c>
      <c r="D989" s="240" t="s">
        <v>148</v>
      </c>
      <c r="E989" s="240">
        <v>5</v>
      </c>
      <c r="F989" s="240">
        <v>16.009</v>
      </c>
      <c r="G989" s="240">
        <v>-2.1</v>
      </c>
      <c r="H989" s="240">
        <v>20.399999999999999</v>
      </c>
      <c r="I989" s="240">
        <v>2.2000000000000001E-4</v>
      </c>
      <c r="J989" s="240"/>
    </row>
    <row r="990" spans="2:10">
      <c r="B990" s="240" t="s">
        <v>55</v>
      </c>
      <c r="C990" s="240" t="s">
        <v>188</v>
      </c>
      <c r="D990" s="240" t="s">
        <v>148</v>
      </c>
      <c r="E990" s="240">
        <v>770</v>
      </c>
      <c r="F990" s="240">
        <v>19.2</v>
      </c>
      <c r="G990" s="240">
        <v>33</v>
      </c>
      <c r="H990" s="240">
        <v>20.399999999999999</v>
      </c>
      <c r="I990" s="240"/>
      <c r="J990" s="240">
        <v>1.7699999999999999E-4</v>
      </c>
    </row>
    <row r="991" spans="2:10">
      <c r="B991" s="240" t="s">
        <v>55</v>
      </c>
      <c r="C991" s="240" t="s">
        <v>187</v>
      </c>
      <c r="D991" s="240" t="s">
        <v>149</v>
      </c>
      <c r="E991" s="240">
        <v>790</v>
      </c>
      <c r="F991" s="240">
        <v>0</v>
      </c>
      <c r="G991" s="240">
        <v>34.094000000000001</v>
      </c>
      <c r="H991" s="240">
        <v>20.399999999999999</v>
      </c>
      <c r="I991" s="240">
        <v>5.2999999999999998E-4</v>
      </c>
      <c r="J991" s="240"/>
    </row>
    <row r="992" spans="2:10">
      <c r="B992" s="240" t="s">
        <v>55</v>
      </c>
      <c r="C992" s="240" t="s">
        <v>188</v>
      </c>
      <c r="D992" s="240" t="s">
        <v>149</v>
      </c>
      <c r="E992" s="240">
        <v>611</v>
      </c>
      <c r="F992" s="240">
        <v>-1.2</v>
      </c>
      <c r="G992" s="240">
        <v>27.241</v>
      </c>
      <c r="H992" s="240">
        <v>20.399999999999999</v>
      </c>
      <c r="I992" s="240"/>
      <c r="J992" s="240">
        <v>5.3399999999999997E-4</v>
      </c>
    </row>
    <row r="993" spans="2:10">
      <c r="B993" s="240" t="s">
        <v>55</v>
      </c>
      <c r="C993" s="240" t="s">
        <v>187</v>
      </c>
      <c r="D993" s="240" t="s">
        <v>150</v>
      </c>
      <c r="E993" s="240">
        <v>5</v>
      </c>
      <c r="F993" s="240">
        <v>16.009</v>
      </c>
      <c r="G993" s="240">
        <v>-2.1</v>
      </c>
      <c r="H993" s="240">
        <v>20.399999999999999</v>
      </c>
      <c r="I993" s="240">
        <v>4.5600000000000003E-4</v>
      </c>
      <c r="J993" s="240"/>
    </row>
    <row r="994" spans="2:10">
      <c r="B994" s="240" t="s">
        <v>55</v>
      </c>
      <c r="C994" s="240" t="s">
        <v>188</v>
      </c>
      <c r="D994" s="240" t="s">
        <v>150</v>
      </c>
      <c r="E994" s="240">
        <v>611</v>
      </c>
      <c r="F994" s="240">
        <v>-1.2</v>
      </c>
      <c r="G994" s="240">
        <v>27.241</v>
      </c>
      <c r="H994" s="240">
        <v>20.399999999999999</v>
      </c>
      <c r="I994" s="240"/>
      <c r="J994" s="240">
        <v>7.2499999999999995E-4</v>
      </c>
    </row>
    <row r="995" spans="2:10">
      <c r="B995" s="240" t="s">
        <v>55</v>
      </c>
      <c r="C995" s="240" t="s">
        <v>187</v>
      </c>
      <c r="D995" s="240" t="s">
        <v>175</v>
      </c>
      <c r="E995" s="240">
        <v>5</v>
      </c>
      <c r="F995" s="240">
        <v>16.009</v>
      </c>
      <c r="G995" s="240">
        <v>-2.1</v>
      </c>
      <c r="H995" s="240">
        <v>20.399999999999999</v>
      </c>
      <c r="I995" s="240">
        <v>3.2230000000000002E-3</v>
      </c>
      <c r="J995" s="240"/>
    </row>
    <row r="996" spans="2:10">
      <c r="B996" s="240" t="s">
        <v>55</v>
      </c>
      <c r="C996" s="240" t="s">
        <v>188</v>
      </c>
      <c r="D996" s="240" t="s">
        <v>175</v>
      </c>
      <c r="E996" s="240">
        <v>770</v>
      </c>
      <c r="F996" s="240">
        <v>19.2</v>
      </c>
      <c r="G996" s="240">
        <v>33</v>
      </c>
      <c r="H996" s="240">
        <v>20.399999999999999</v>
      </c>
      <c r="I996" s="240"/>
      <c r="J996" s="240">
        <v>1.2639999999999999E-3</v>
      </c>
    </row>
    <row r="997" spans="2:10">
      <c r="B997" s="240" t="s">
        <v>55</v>
      </c>
      <c r="C997" s="240" t="s">
        <v>187</v>
      </c>
      <c r="D997" s="240" t="s">
        <v>176</v>
      </c>
      <c r="E997" s="240">
        <v>5</v>
      </c>
      <c r="F997" s="240">
        <v>16.009</v>
      </c>
      <c r="G997" s="240">
        <v>-2.1</v>
      </c>
      <c r="H997" s="240">
        <v>20.399999999999999</v>
      </c>
      <c r="I997" s="240">
        <v>2.2539999999999999E-3</v>
      </c>
      <c r="J997" s="240"/>
    </row>
    <row r="998" spans="2:10">
      <c r="B998" s="240" t="s">
        <v>55</v>
      </c>
      <c r="C998" s="240" t="s">
        <v>188</v>
      </c>
      <c r="D998" s="240" t="s">
        <v>176</v>
      </c>
      <c r="E998" s="240">
        <v>611</v>
      </c>
      <c r="F998" s="240">
        <v>-1.2</v>
      </c>
      <c r="G998" s="240">
        <v>27.241</v>
      </c>
      <c r="H998" s="240">
        <v>20.399999999999999</v>
      </c>
      <c r="I998" s="240"/>
      <c r="J998" s="240">
        <v>2.5040000000000001E-3</v>
      </c>
    </row>
    <row r="999" spans="2:10">
      <c r="B999" s="240" t="s">
        <v>55</v>
      </c>
      <c r="C999" s="240" t="s">
        <v>187</v>
      </c>
      <c r="D999" s="240" t="s">
        <v>177</v>
      </c>
      <c r="E999" s="240">
        <v>5</v>
      </c>
      <c r="F999" s="240">
        <v>16.009</v>
      </c>
      <c r="G999" s="240">
        <v>-2.1</v>
      </c>
      <c r="H999" s="240">
        <v>20.399999999999999</v>
      </c>
      <c r="I999" s="240">
        <v>6.0670000000000003E-3</v>
      </c>
      <c r="J999" s="240"/>
    </row>
    <row r="1000" spans="2:10">
      <c r="B1000" s="240" t="s">
        <v>55</v>
      </c>
      <c r="C1000" s="240" t="s">
        <v>188</v>
      </c>
      <c r="D1000" s="240" t="s">
        <v>177</v>
      </c>
      <c r="E1000" s="240">
        <v>770</v>
      </c>
      <c r="F1000" s="240">
        <v>19.2</v>
      </c>
      <c r="G1000" s="240">
        <v>33</v>
      </c>
      <c r="H1000" s="240">
        <v>20.399999999999999</v>
      </c>
      <c r="I1000" s="240"/>
      <c r="J1000" s="240">
        <v>2.6710000000000002E-3</v>
      </c>
    </row>
    <row r="1001" spans="2:10">
      <c r="B1001" s="240" t="s">
        <v>55</v>
      </c>
      <c r="C1001" s="240" t="s">
        <v>187</v>
      </c>
      <c r="D1001" s="240" t="s">
        <v>178</v>
      </c>
      <c r="E1001" s="240">
        <v>5</v>
      </c>
      <c r="F1001" s="240">
        <v>16.009</v>
      </c>
      <c r="G1001" s="240">
        <v>-2.1</v>
      </c>
      <c r="H1001" s="240">
        <v>20.399999999999999</v>
      </c>
      <c r="I1001" s="240">
        <v>3.7950000000000002E-3</v>
      </c>
      <c r="J1001" s="240"/>
    </row>
    <row r="1002" spans="2:10">
      <c r="B1002" s="240" t="s">
        <v>55</v>
      </c>
      <c r="C1002" s="240" t="s">
        <v>188</v>
      </c>
      <c r="D1002" s="240" t="s">
        <v>178</v>
      </c>
      <c r="E1002" s="240">
        <v>611</v>
      </c>
      <c r="F1002" s="240">
        <v>-1.2</v>
      </c>
      <c r="G1002" s="240">
        <v>27.241</v>
      </c>
      <c r="H1002" s="240">
        <v>20.399999999999999</v>
      </c>
      <c r="I1002" s="240"/>
      <c r="J1002" s="240">
        <v>5.0439999999999999E-3</v>
      </c>
    </row>
    <row r="1003" spans="2:10">
      <c r="B1003" s="240" t="s">
        <v>33</v>
      </c>
      <c r="C1003" s="240" t="s">
        <v>189</v>
      </c>
      <c r="D1003" s="240" t="s">
        <v>87</v>
      </c>
      <c r="E1003" s="240">
        <v>790</v>
      </c>
      <c r="F1003" s="240">
        <v>0</v>
      </c>
      <c r="G1003" s="240">
        <v>34.094000000000001</v>
      </c>
      <c r="H1003" s="240">
        <v>17</v>
      </c>
      <c r="I1003" s="240">
        <v>2.3180000000000002E-3</v>
      </c>
      <c r="J1003" s="240"/>
    </row>
    <row r="1004" spans="2:10">
      <c r="B1004" s="240" t="s">
        <v>33</v>
      </c>
      <c r="C1004" s="240" t="s">
        <v>190</v>
      </c>
      <c r="D1004" s="240" t="s">
        <v>87</v>
      </c>
      <c r="E1004" s="240">
        <v>560</v>
      </c>
      <c r="F1004" s="240">
        <v>-1.2</v>
      </c>
      <c r="G1004" s="240">
        <v>25.45</v>
      </c>
      <c r="H1004" s="240">
        <v>17</v>
      </c>
      <c r="I1004" s="240"/>
      <c r="J1004" s="240">
        <v>1.12E-4</v>
      </c>
    </row>
    <row r="1005" spans="2:10">
      <c r="B1005" s="240" t="s">
        <v>33</v>
      </c>
      <c r="C1005" s="240" t="s">
        <v>189</v>
      </c>
      <c r="D1005" s="240" t="s">
        <v>88</v>
      </c>
      <c r="E1005" s="240">
        <v>5</v>
      </c>
      <c r="F1005" s="240">
        <v>16.009</v>
      </c>
      <c r="G1005" s="240">
        <v>-2.1</v>
      </c>
      <c r="H1005" s="240">
        <v>17</v>
      </c>
      <c r="I1005" s="240">
        <v>2.3E-5</v>
      </c>
      <c r="J1005" s="240"/>
    </row>
    <row r="1006" spans="2:10">
      <c r="B1006" s="240" t="s">
        <v>33</v>
      </c>
      <c r="C1006" s="240" t="s">
        <v>190</v>
      </c>
      <c r="D1006" s="240" t="s">
        <v>88</v>
      </c>
      <c r="E1006" s="240">
        <v>611</v>
      </c>
      <c r="F1006" s="240">
        <v>-1.2</v>
      </c>
      <c r="G1006" s="240">
        <v>27.241</v>
      </c>
      <c r="H1006" s="240">
        <v>17</v>
      </c>
      <c r="I1006" s="240"/>
      <c r="J1006" s="240">
        <v>2.5230000000000001E-3</v>
      </c>
    </row>
    <row r="1007" spans="2:10">
      <c r="B1007" s="240" t="s">
        <v>33</v>
      </c>
      <c r="C1007" s="240" t="s">
        <v>189</v>
      </c>
      <c r="D1007" s="240" t="s">
        <v>89</v>
      </c>
      <c r="E1007" s="240">
        <v>5</v>
      </c>
      <c r="F1007" s="240">
        <v>16.009</v>
      </c>
      <c r="G1007" s="240">
        <v>-2.1</v>
      </c>
      <c r="H1007" s="240">
        <v>17</v>
      </c>
      <c r="I1007" s="240">
        <v>2.9290000000000002E-3</v>
      </c>
      <c r="J1007" s="240"/>
    </row>
    <row r="1008" spans="2:10">
      <c r="B1008" s="240" t="s">
        <v>33</v>
      </c>
      <c r="C1008" s="240" t="s">
        <v>190</v>
      </c>
      <c r="D1008" s="240" t="s">
        <v>89</v>
      </c>
      <c r="E1008" s="240">
        <v>611</v>
      </c>
      <c r="F1008" s="240">
        <v>-1.2</v>
      </c>
      <c r="G1008" s="240">
        <v>27.241</v>
      </c>
      <c r="H1008" s="240">
        <v>17</v>
      </c>
      <c r="I1008" s="240"/>
      <c r="J1008" s="240">
        <v>4.7199999999999998E-4</v>
      </c>
    </row>
    <row r="1009" spans="2:10">
      <c r="B1009" s="240" t="s">
        <v>33</v>
      </c>
      <c r="C1009" s="240" t="s">
        <v>189</v>
      </c>
      <c r="D1009" s="240" t="s">
        <v>90</v>
      </c>
      <c r="E1009" s="240">
        <v>5</v>
      </c>
      <c r="F1009" s="240">
        <v>16.009</v>
      </c>
      <c r="G1009" s="240">
        <v>-2.1</v>
      </c>
      <c r="H1009" s="240">
        <v>17</v>
      </c>
      <c r="I1009" s="240">
        <v>5.7700000000000004E-4</v>
      </c>
      <c r="J1009" s="240"/>
    </row>
    <row r="1010" spans="2:10">
      <c r="B1010" s="240" t="s">
        <v>33</v>
      </c>
      <c r="C1010" s="240" t="s">
        <v>190</v>
      </c>
      <c r="D1010" s="240" t="s">
        <v>90</v>
      </c>
      <c r="E1010" s="240">
        <v>611</v>
      </c>
      <c r="F1010" s="240">
        <v>-1.2</v>
      </c>
      <c r="G1010" s="240">
        <v>27.241</v>
      </c>
      <c r="H1010" s="240">
        <v>17</v>
      </c>
      <c r="I1010" s="240"/>
      <c r="J1010" s="240">
        <v>2.8500000000000001E-3</v>
      </c>
    </row>
    <row r="1011" spans="2:10">
      <c r="B1011" s="240" t="s">
        <v>33</v>
      </c>
      <c r="C1011" s="240" t="s">
        <v>189</v>
      </c>
      <c r="D1011" s="240" t="s">
        <v>12</v>
      </c>
      <c r="E1011" s="240">
        <v>5</v>
      </c>
      <c r="F1011" s="240">
        <v>16.009</v>
      </c>
      <c r="G1011" s="240">
        <v>-2.1</v>
      </c>
      <c r="H1011" s="240">
        <v>17</v>
      </c>
      <c r="I1011" s="240">
        <v>1.17449</v>
      </c>
      <c r="J1011" s="240"/>
    </row>
    <row r="1012" spans="2:10">
      <c r="B1012" s="240" t="s">
        <v>33</v>
      </c>
      <c r="C1012" s="240" t="s">
        <v>190</v>
      </c>
      <c r="D1012" s="240" t="s">
        <v>12</v>
      </c>
      <c r="E1012" s="240">
        <v>611</v>
      </c>
      <c r="F1012" s="240">
        <v>-1.2</v>
      </c>
      <c r="G1012" s="240">
        <v>27.241</v>
      </c>
      <c r="H1012" s="240">
        <v>17</v>
      </c>
      <c r="I1012" s="240"/>
      <c r="J1012" s="240">
        <v>3.0988999999999999E-2</v>
      </c>
    </row>
    <row r="1013" spans="2:10">
      <c r="B1013" s="240" t="s">
        <v>33</v>
      </c>
      <c r="C1013" s="240" t="s">
        <v>189</v>
      </c>
      <c r="D1013" s="240" t="s">
        <v>13</v>
      </c>
      <c r="E1013" s="240">
        <v>5</v>
      </c>
      <c r="F1013" s="240">
        <v>16.009</v>
      </c>
      <c r="G1013" s="240">
        <v>-2.1</v>
      </c>
      <c r="H1013" s="240">
        <v>17</v>
      </c>
      <c r="I1013" s="240">
        <v>7.1149999999999998E-3</v>
      </c>
      <c r="J1013" s="240"/>
    </row>
    <row r="1014" spans="2:10">
      <c r="B1014" s="240" t="s">
        <v>33</v>
      </c>
      <c r="C1014" s="240" t="s">
        <v>190</v>
      </c>
      <c r="D1014" s="240" t="s">
        <v>13</v>
      </c>
      <c r="E1014" s="240">
        <v>611</v>
      </c>
      <c r="F1014" s="240">
        <v>-1.2</v>
      </c>
      <c r="G1014" s="240">
        <v>27.241</v>
      </c>
      <c r="H1014" s="240">
        <v>17</v>
      </c>
      <c r="I1014" s="240"/>
      <c r="J1014" s="240">
        <v>1.3167260000000001</v>
      </c>
    </row>
    <row r="1015" spans="2:10">
      <c r="B1015" s="240" t="s">
        <v>33</v>
      </c>
      <c r="C1015" s="240" t="s">
        <v>189</v>
      </c>
      <c r="D1015" s="240" t="s">
        <v>14</v>
      </c>
      <c r="E1015" s="240">
        <v>5</v>
      </c>
      <c r="F1015" s="240">
        <v>16.009</v>
      </c>
      <c r="G1015" s="240">
        <v>-2.1</v>
      </c>
      <c r="H1015" s="240">
        <v>17</v>
      </c>
      <c r="I1015" s="240">
        <v>0.14829100000000001</v>
      </c>
      <c r="J1015" s="240"/>
    </row>
    <row r="1016" spans="2:10">
      <c r="B1016" s="240" t="s">
        <v>33</v>
      </c>
      <c r="C1016" s="240" t="s">
        <v>190</v>
      </c>
      <c r="D1016" s="240" t="s">
        <v>14</v>
      </c>
      <c r="E1016" s="240">
        <v>611</v>
      </c>
      <c r="F1016" s="240">
        <v>-1.2</v>
      </c>
      <c r="G1016" s="240">
        <v>27.241</v>
      </c>
      <c r="H1016" s="240">
        <v>17</v>
      </c>
      <c r="I1016" s="240"/>
      <c r="J1016" s="240">
        <v>8.7528999999999996E-2</v>
      </c>
    </row>
    <row r="1017" spans="2:10">
      <c r="B1017" s="240" t="s">
        <v>33</v>
      </c>
      <c r="C1017" s="240" t="s">
        <v>189</v>
      </c>
      <c r="D1017" s="240" t="s">
        <v>91</v>
      </c>
      <c r="E1017" s="240">
        <v>5</v>
      </c>
      <c r="F1017" s="240">
        <v>16.009</v>
      </c>
      <c r="G1017" s="240">
        <v>-2.1</v>
      </c>
      <c r="H1017" s="240">
        <v>17</v>
      </c>
      <c r="I1017" s="240">
        <v>2.3479999999999998E-3</v>
      </c>
      <c r="J1017" s="240"/>
    </row>
    <row r="1018" spans="2:10">
      <c r="B1018" s="240" t="s">
        <v>33</v>
      </c>
      <c r="C1018" s="240" t="s">
        <v>190</v>
      </c>
      <c r="D1018" s="240" t="s">
        <v>91</v>
      </c>
      <c r="E1018" s="240">
        <v>658</v>
      </c>
      <c r="F1018" s="240">
        <v>19.2</v>
      </c>
      <c r="G1018" s="240">
        <v>28.361000000000001</v>
      </c>
      <c r="H1018" s="240">
        <v>17</v>
      </c>
      <c r="I1018" s="240"/>
      <c r="J1018" s="240">
        <v>6.6500000000000001E-4</v>
      </c>
    </row>
    <row r="1019" spans="2:10">
      <c r="B1019" s="240" t="s">
        <v>33</v>
      </c>
      <c r="C1019" s="240" t="s">
        <v>189</v>
      </c>
      <c r="D1019" s="240" t="s">
        <v>92</v>
      </c>
      <c r="E1019" s="240">
        <v>5</v>
      </c>
      <c r="F1019" s="240">
        <v>16.009</v>
      </c>
      <c r="G1019" s="240">
        <v>-2.1</v>
      </c>
      <c r="H1019" s="240">
        <v>17</v>
      </c>
      <c r="I1019" s="240">
        <v>9.5E-4</v>
      </c>
      <c r="J1019" s="240"/>
    </row>
    <row r="1020" spans="2:10">
      <c r="B1020" s="240" t="s">
        <v>33</v>
      </c>
      <c r="C1020" s="240" t="s">
        <v>190</v>
      </c>
      <c r="D1020" s="240" t="s">
        <v>92</v>
      </c>
      <c r="E1020" s="240">
        <v>611</v>
      </c>
      <c r="F1020" s="240">
        <v>-1.2</v>
      </c>
      <c r="G1020" s="240">
        <v>27.241</v>
      </c>
      <c r="H1020" s="240">
        <v>17</v>
      </c>
      <c r="I1020" s="240"/>
      <c r="J1020" s="240">
        <v>2.3600000000000001E-3</v>
      </c>
    </row>
    <row r="1021" spans="2:10">
      <c r="B1021" s="240" t="s">
        <v>33</v>
      </c>
      <c r="C1021" s="240" t="s">
        <v>189</v>
      </c>
      <c r="D1021" s="240" t="s">
        <v>93</v>
      </c>
      <c r="E1021" s="240">
        <v>5</v>
      </c>
      <c r="F1021" s="240">
        <v>16.009</v>
      </c>
      <c r="G1021" s="240">
        <v>-2.1</v>
      </c>
      <c r="H1021" s="240">
        <v>17</v>
      </c>
      <c r="I1021" s="240">
        <v>5.2769999999999996E-3</v>
      </c>
      <c r="J1021" s="240"/>
    </row>
    <row r="1022" spans="2:10">
      <c r="B1022" s="240" t="s">
        <v>33</v>
      </c>
      <c r="C1022" s="240" t="s">
        <v>190</v>
      </c>
      <c r="D1022" s="240" t="s">
        <v>93</v>
      </c>
      <c r="E1022" s="240">
        <v>580</v>
      </c>
      <c r="F1022" s="240">
        <v>19.2</v>
      </c>
      <c r="G1022" s="240">
        <v>25.45</v>
      </c>
      <c r="H1022" s="240">
        <v>17</v>
      </c>
      <c r="I1022" s="240"/>
      <c r="J1022" s="240">
        <v>1.562E-3</v>
      </c>
    </row>
    <row r="1023" spans="2:10">
      <c r="B1023" s="240" t="s">
        <v>33</v>
      </c>
      <c r="C1023" s="240" t="s">
        <v>189</v>
      </c>
      <c r="D1023" s="240" t="s">
        <v>94</v>
      </c>
      <c r="E1023" s="240">
        <v>5</v>
      </c>
      <c r="F1023" s="240">
        <v>16.009</v>
      </c>
      <c r="G1023" s="240">
        <v>-2.1</v>
      </c>
      <c r="H1023" s="240">
        <v>17</v>
      </c>
      <c r="I1023" s="240">
        <v>2.0149999999999999E-3</v>
      </c>
      <c r="J1023" s="240"/>
    </row>
    <row r="1024" spans="2:10">
      <c r="B1024" s="240" t="s">
        <v>33</v>
      </c>
      <c r="C1024" s="240" t="s">
        <v>190</v>
      </c>
      <c r="D1024" s="240" t="s">
        <v>94</v>
      </c>
      <c r="E1024" s="240">
        <v>611</v>
      </c>
      <c r="F1024" s="240">
        <v>-1.2</v>
      </c>
      <c r="G1024" s="240">
        <v>27.241</v>
      </c>
      <c r="H1024" s="240">
        <v>17</v>
      </c>
      <c r="I1024" s="240"/>
      <c r="J1024" s="240">
        <v>4.8019999999999998E-3</v>
      </c>
    </row>
    <row r="1025" spans="2:10">
      <c r="B1025" s="240" t="s">
        <v>33</v>
      </c>
      <c r="C1025" s="240" t="s">
        <v>189</v>
      </c>
      <c r="D1025" s="240" t="s">
        <v>95</v>
      </c>
      <c r="E1025" s="240">
        <v>790</v>
      </c>
      <c r="F1025" s="240">
        <v>0</v>
      </c>
      <c r="G1025" s="240">
        <v>34.094000000000001</v>
      </c>
      <c r="H1025" s="240">
        <v>17</v>
      </c>
      <c r="I1025" s="240">
        <v>2.5099999999999998E-4</v>
      </c>
      <c r="J1025" s="240"/>
    </row>
    <row r="1026" spans="2:10">
      <c r="B1026" s="240" t="s">
        <v>33</v>
      </c>
      <c r="C1026" s="240" t="s">
        <v>190</v>
      </c>
      <c r="D1026" s="240" t="s">
        <v>95</v>
      </c>
      <c r="E1026" s="240">
        <v>712</v>
      </c>
      <c r="F1026" s="240">
        <v>19.2</v>
      </c>
      <c r="G1026" s="240">
        <v>30.6</v>
      </c>
      <c r="H1026" s="240">
        <v>17</v>
      </c>
      <c r="I1026" s="240"/>
      <c r="J1026" s="240">
        <v>9.3999999999999994E-5</v>
      </c>
    </row>
    <row r="1027" spans="2:10">
      <c r="B1027" s="240" t="s">
        <v>33</v>
      </c>
      <c r="C1027" s="240" t="s">
        <v>189</v>
      </c>
      <c r="D1027" s="240" t="s">
        <v>96</v>
      </c>
      <c r="E1027" s="240">
        <v>790</v>
      </c>
      <c r="F1027" s="240">
        <v>0</v>
      </c>
      <c r="G1027" s="240">
        <v>34.094000000000001</v>
      </c>
      <c r="H1027" s="240">
        <v>17</v>
      </c>
      <c r="I1027" s="240">
        <v>2.5099999999999998E-4</v>
      </c>
      <c r="J1027" s="240"/>
    </row>
    <row r="1028" spans="2:10">
      <c r="B1028" s="240" t="s">
        <v>33</v>
      </c>
      <c r="C1028" s="240" t="s">
        <v>190</v>
      </c>
      <c r="D1028" s="240" t="s">
        <v>96</v>
      </c>
      <c r="E1028" s="240">
        <v>712</v>
      </c>
      <c r="F1028" s="240">
        <v>19.2</v>
      </c>
      <c r="G1028" s="240">
        <v>30.6</v>
      </c>
      <c r="H1028" s="240">
        <v>17</v>
      </c>
      <c r="I1028" s="240"/>
      <c r="J1028" s="240">
        <v>9.3999999999999994E-5</v>
      </c>
    </row>
    <row r="1029" spans="2:10">
      <c r="B1029" s="240" t="s">
        <v>33</v>
      </c>
      <c r="C1029" s="240" t="s">
        <v>189</v>
      </c>
      <c r="D1029" s="240" t="s">
        <v>97</v>
      </c>
      <c r="E1029" s="240">
        <v>5</v>
      </c>
      <c r="F1029" s="240">
        <v>16.009</v>
      </c>
      <c r="G1029" s="240">
        <v>-2.1</v>
      </c>
      <c r="H1029" s="240">
        <v>17</v>
      </c>
      <c r="I1029" s="240">
        <v>4.1300000000000001E-4</v>
      </c>
      <c r="J1029" s="240"/>
    </row>
    <row r="1030" spans="2:10">
      <c r="B1030" s="240" t="s">
        <v>33</v>
      </c>
      <c r="C1030" s="240" t="s">
        <v>190</v>
      </c>
      <c r="D1030" s="240" t="s">
        <v>97</v>
      </c>
      <c r="E1030" s="240">
        <v>611</v>
      </c>
      <c r="F1030" s="240">
        <v>-1.2</v>
      </c>
      <c r="G1030" s="240">
        <v>27.241</v>
      </c>
      <c r="H1030" s="240">
        <v>17</v>
      </c>
      <c r="I1030" s="240"/>
      <c r="J1030" s="240">
        <v>3.1000000000000001E-5</v>
      </c>
    </row>
    <row r="1031" spans="2:10">
      <c r="B1031" s="240" t="s">
        <v>33</v>
      </c>
      <c r="C1031" s="240" t="s">
        <v>189</v>
      </c>
      <c r="D1031" s="240" t="s">
        <v>98</v>
      </c>
      <c r="E1031" s="240">
        <v>5</v>
      </c>
      <c r="F1031" s="240">
        <v>16.009</v>
      </c>
      <c r="G1031" s="240">
        <v>-2.1</v>
      </c>
      <c r="H1031" s="240">
        <v>17</v>
      </c>
      <c r="I1031" s="240">
        <v>5.1E-5</v>
      </c>
      <c r="J1031" s="240"/>
    </row>
    <row r="1032" spans="2:10">
      <c r="B1032" s="240" t="s">
        <v>33</v>
      </c>
      <c r="C1032" s="240" t="s">
        <v>190</v>
      </c>
      <c r="D1032" s="240" t="s">
        <v>98</v>
      </c>
      <c r="E1032" s="240">
        <v>611</v>
      </c>
      <c r="F1032" s="240">
        <v>-1.2</v>
      </c>
      <c r="G1032" s="240">
        <v>27.241</v>
      </c>
      <c r="H1032" s="240">
        <v>17</v>
      </c>
      <c r="I1032" s="240"/>
      <c r="J1032" s="240">
        <v>4.55E-4</v>
      </c>
    </row>
    <row r="1033" spans="2:10">
      <c r="B1033" s="240" t="s">
        <v>33</v>
      </c>
      <c r="C1033" s="240" t="s">
        <v>189</v>
      </c>
      <c r="D1033" s="240" t="s">
        <v>99</v>
      </c>
      <c r="E1033" s="240">
        <v>790</v>
      </c>
      <c r="F1033" s="240">
        <v>0</v>
      </c>
      <c r="G1033" s="240">
        <v>34.094000000000001</v>
      </c>
      <c r="H1033" s="240">
        <v>17</v>
      </c>
      <c r="I1033" s="240">
        <v>2.8930000000000002E-3</v>
      </c>
      <c r="J1033" s="240"/>
    </row>
    <row r="1034" spans="2:10">
      <c r="B1034" s="240" t="s">
        <v>33</v>
      </c>
      <c r="C1034" s="240" t="s">
        <v>190</v>
      </c>
      <c r="D1034" s="240" t="s">
        <v>99</v>
      </c>
      <c r="E1034" s="240">
        <v>560</v>
      </c>
      <c r="F1034" s="240">
        <v>-1.2</v>
      </c>
      <c r="G1034" s="240">
        <v>25.45</v>
      </c>
      <c r="H1034" s="240">
        <v>17</v>
      </c>
      <c r="I1034" s="240"/>
      <c r="J1034" s="240">
        <v>7.5900000000000002E-4</v>
      </c>
    </row>
    <row r="1035" spans="2:10">
      <c r="B1035" s="240" t="s">
        <v>33</v>
      </c>
      <c r="C1035" s="240" t="s">
        <v>189</v>
      </c>
      <c r="D1035" s="240" t="s">
        <v>100</v>
      </c>
      <c r="E1035" s="240">
        <v>790</v>
      </c>
      <c r="F1035" s="240">
        <v>0</v>
      </c>
      <c r="G1035" s="240">
        <v>34.094000000000001</v>
      </c>
      <c r="H1035" s="240">
        <v>17</v>
      </c>
      <c r="I1035" s="240">
        <v>2.8839999999999998E-3</v>
      </c>
      <c r="J1035" s="240"/>
    </row>
    <row r="1036" spans="2:10">
      <c r="B1036" s="240" t="s">
        <v>33</v>
      </c>
      <c r="C1036" s="240" t="s">
        <v>190</v>
      </c>
      <c r="D1036" s="240" t="s">
        <v>100</v>
      </c>
      <c r="E1036" s="240">
        <v>712</v>
      </c>
      <c r="F1036" s="240">
        <v>19.2</v>
      </c>
      <c r="G1036" s="240">
        <v>30.6</v>
      </c>
      <c r="H1036" s="240">
        <v>17</v>
      </c>
      <c r="I1036" s="240"/>
      <c r="J1036" s="240">
        <v>9.2500000000000004E-4</v>
      </c>
    </row>
    <row r="1037" spans="2:10">
      <c r="B1037" s="240" t="s">
        <v>33</v>
      </c>
      <c r="C1037" s="240" t="s">
        <v>189</v>
      </c>
      <c r="D1037" s="240" t="s">
        <v>101</v>
      </c>
      <c r="E1037" s="240">
        <v>790</v>
      </c>
      <c r="F1037" s="240">
        <v>0</v>
      </c>
      <c r="G1037" s="240">
        <v>34.094000000000001</v>
      </c>
      <c r="H1037" s="240">
        <v>17</v>
      </c>
      <c r="I1037" s="240">
        <v>3.0360000000000001E-3</v>
      </c>
      <c r="J1037" s="240"/>
    </row>
    <row r="1038" spans="2:10">
      <c r="B1038" s="240" t="s">
        <v>33</v>
      </c>
      <c r="C1038" s="240" t="s">
        <v>190</v>
      </c>
      <c r="D1038" s="240" t="s">
        <v>101</v>
      </c>
      <c r="E1038" s="240">
        <v>560</v>
      </c>
      <c r="F1038" s="240">
        <v>-1.2</v>
      </c>
      <c r="G1038" s="240">
        <v>25.45</v>
      </c>
      <c r="H1038" s="240">
        <v>17</v>
      </c>
      <c r="I1038" s="240"/>
      <c r="J1038" s="240">
        <v>8.5700000000000001E-4</v>
      </c>
    </row>
    <row r="1039" spans="2:10">
      <c r="B1039" s="240" t="s">
        <v>33</v>
      </c>
      <c r="C1039" s="240" t="s">
        <v>189</v>
      </c>
      <c r="D1039" s="240" t="s">
        <v>102</v>
      </c>
      <c r="E1039" s="240">
        <v>5</v>
      </c>
      <c r="F1039" s="240">
        <v>16.009</v>
      </c>
      <c r="G1039" s="240">
        <v>-2.1</v>
      </c>
      <c r="H1039" s="240">
        <v>17</v>
      </c>
      <c r="I1039" s="240">
        <v>2.7490000000000001E-3</v>
      </c>
      <c r="J1039" s="240"/>
    </row>
    <row r="1040" spans="2:10">
      <c r="B1040" s="240" t="s">
        <v>33</v>
      </c>
      <c r="C1040" s="240" t="s">
        <v>190</v>
      </c>
      <c r="D1040" s="240" t="s">
        <v>102</v>
      </c>
      <c r="E1040" s="240">
        <v>611</v>
      </c>
      <c r="F1040" s="240">
        <v>-1.2</v>
      </c>
      <c r="G1040" s="240">
        <v>27.241</v>
      </c>
      <c r="H1040" s="240">
        <v>17</v>
      </c>
      <c r="I1040" s="240"/>
      <c r="J1040" s="240">
        <v>8.5300000000000003E-4</v>
      </c>
    </row>
    <row r="1041" spans="2:10">
      <c r="B1041" s="240" t="s">
        <v>33</v>
      </c>
      <c r="C1041" s="240" t="s">
        <v>189</v>
      </c>
      <c r="D1041" s="240" t="s">
        <v>103</v>
      </c>
      <c r="E1041" s="240">
        <v>5</v>
      </c>
      <c r="F1041" s="240">
        <v>16.009</v>
      </c>
      <c r="G1041" s="240">
        <v>-2.1</v>
      </c>
      <c r="H1041" s="240">
        <v>17</v>
      </c>
      <c r="I1041" s="240">
        <v>3.558E-3</v>
      </c>
      <c r="J1041" s="240"/>
    </row>
    <row r="1042" spans="2:10">
      <c r="B1042" s="240" t="s">
        <v>33</v>
      </c>
      <c r="C1042" s="240" t="s">
        <v>190</v>
      </c>
      <c r="D1042" s="240" t="s">
        <v>103</v>
      </c>
      <c r="E1042" s="240">
        <v>721</v>
      </c>
      <c r="F1042" s="240">
        <v>19.2</v>
      </c>
      <c r="G1042" s="240">
        <v>31.4</v>
      </c>
      <c r="H1042" s="240">
        <v>17</v>
      </c>
      <c r="I1042" s="240"/>
      <c r="J1042" s="240">
        <v>1.026E-3</v>
      </c>
    </row>
    <row r="1043" spans="2:10">
      <c r="B1043" s="240" t="s">
        <v>33</v>
      </c>
      <c r="C1043" s="240" t="s">
        <v>189</v>
      </c>
      <c r="D1043" s="240" t="s">
        <v>104</v>
      </c>
      <c r="E1043" s="240">
        <v>5</v>
      </c>
      <c r="F1043" s="240">
        <v>16.009</v>
      </c>
      <c r="G1043" s="240">
        <v>-2.1</v>
      </c>
      <c r="H1043" s="240">
        <v>17</v>
      </c>
      <c r="I1043" s="240">
        <v>3.5720000000000001E-3</v>
      </c>
      <c r="J1043" s="240"/>
    </row>
    <row r="1044" spans="2:10">
      <c r="B1044" s="240" t="s">
        <v>33</v>
      </c>
      <c r="C1044" s="240" t="s">
        <v>190</v>
      </c>
      <c r="D1044" s="240" t="s">
        <v>104</v>
      </c>
      <c r="E1044" s="240">
        <v>611</v>
      </c>
      <c r="F1044" s="240">
        <v>-1.2</v>
      </c>
      <c r="G1044" s="240">
        <v>27.241</v>
      </c>
      <c r="H1044" s="240">
        <v>17</v>
      </c>
      <c r="I1044" s="240"/>
      <c r="J1044" s="240">
        <v>1.3389999999999999E-3</v>
      </c>
    </row>
    <row r="1045" spans="2:10">
      <c r="B1045" s="240" t="s">
        <v>33</v>
      </c>
      <c r="C1045" s="240" t="s">
        <v>189</v>
      </c>
      <c r="D1045" s="240" t="s">
        <v>105</v>
      </c>
      <c r="E1045" s="240">
        <v>5</v>
      </c>
      <c r="F1045" s="240">
        <v>16.009</v>
      </c>
      <c r="G1045" s="240">
        <v>-2.1</v>
      </c>
      <c r="H1045" s="240">
        <v>17</v>
      </c>
      <c r="I1045" s="240">
        <v>3.392E-3</v>
      </c>
      <c r="J1045" s="240"/>
    </row>
    <row r="1046" spans="2:10">
      <c r="B1046" s="240" t="s">
        <v>33</v>
      </c>
      <c r="C1046" s="240" t="s">
        <v>190</v>
      </c>
      <c r="D1046" s="240" t="s">
        <v>105</v>
      </c>
      <c r="E1046" s="240">
        <v>721</v>
      </c>
      <c r="F1046" s="240">
        <v>19.2</v>
      </c>
      <c r="G1046" s="240">
        <v>31.4</v>
      </c>
      <c r="H1046" s="240">
        <v>17</v>
      </c>
      <c r="I1046" s="240"/>
      <c r="J1046" s="240">
        <v>9.5100000000000002E-4</v>
      </c>
    </row>
    <row r="1047" spans="2:10">
      <c r="B1047" s="240" t="s">
        <v>33</v>
      </c>
      <c r="C1047" s="240" t="s">
        <v>189</v>
      </c>
      <c r="D1047" s="240" t="s">
        <v>106</v>
      </c>
      <c r="E1047" s="240">
        <v>5</v>
      </c>
      <c r="F1047" s="240">
        <v>16.009</v>
      </c>
      <c r="G1047" s="240">
        <v>-2.1</v>
      </c>
      <c r="H1047" s="240">
        <v>17</v>
      </c>
      <c r="I1047" s="240">
        <v>3.7390000000000001E-3</v>
      </c>
      <c r="J1047" s="240"/>
    </row>
    <row r="1048" spans="2:10">
      <c r="B1048" s="240" t="s">
        <v>33</v>
      </c>
      <c r="C1048" s="240" t="s">
        <v>190</v>
      </c>
      <c r="D1048" s="240" t="s">
        <v>106</v>
      </c>
      <c r="E1048" s="240">
        <v>611</v>
      </c>
      <c r="F1048" s="240">
        <v>-1.2</v>
      </c>
      <c r="G1048" s="240">
        <v>27.241</v>
      </c>
      <c r="H1048" s="240">
        <v>17</v>
      </c>
      <c r="I1048" s="240"/>
      <c r="J1048" s="240">
        <v>1.4369999999999999E-3</v>
      </c>
    </row>
    <row r="1049" spans="2:10">
      <c r="B1049" s="240" t="s">
        <v>33</v>
      </c>
      <c r="C1049" s="240" t="s">
        <v>189</v>
      </c>
      <c r="D1049" s="240" t="s">
        <v>107</v>
      </c>
      <c r="E1049" s="240">
        <v>790</v>
      </c>
      <c r="F1049" s="240">
        <v>0</v>
      </c>
      <c r="G1049" s="240">
        <v>34.094000000000001</v>
      </c>
      <c r="H1049" s="240">
        <v>17</v>
      </c>
      <c r="I1049" s="240">
        <v>2.382E-3</v>
      </c>
      <c r="J1049" s="240"/>
    </row>
    <row r="1050" spans="2:10">
      <c r="B1050" s="240" t="s">
        <v>33</v>
      </c>
      <c r="C1050" s="240" t="s">
        <v>190</v>
      </c>
      <c r="D1050" s="240" t="s">
        <v>107</v>
      </c>
      <c r="E1050" s="240">
        <v>770</v>
      </c>
      <c r="F1050" s="240">
        <v>19.2</v>
      </c>
      <c r="G1050" s="240">
        <v>33</v>
      </c>
      <c r="H1050" s="240">
        <v>17</v>
      </c>
      <c r="I1050" s="240"/>
      <c r="J1050" s="240">
        <v>7.3700000000000002E-4</v>
      </c>
    </row>
    <row r="1051" spans="2:10">
      <c r="B1051" s="240" t="s">
        <v>33</v>
      </c>
      <c r="C1051" s="240" t="s">
        <v>189</v>
      </c>
      <c r="D1051" s="240" t="s">
        <v>108</v>
      </c>
      <c r="E1051" s="240">
        <v>790</v>
      </c>
      <c r="F1051" s="240">
        <v>0</v>
      </c>
      <c r="G1051" s="240">
        <v>34.094000000000001</v>
      </c>
      <c r="H1051" s="240">
        <v>17</v>
      </c>
      <c r="I1051" s="240">
        <v>2.392E-3</v>
      </c>
      <c r="J1051" s="240"/>
    </row>
    <row r="1052" spans="2:10">
      <c r="B1052" s="240" t="s">
        <v>33</v>
      </c>
      <c r="C1052" s="240" t="s">
        <v>190</v>
      </c>
      <c r="D1052" s="240" t="s">
        <v>108</v>
      </c>
      <c r="E1052" s="240">
        <v>560</v>
      </c>
      <c r="F1052" s="240">
        <v>-1.2</v>
      </c>
      <c r="G1052" s="240">
        <v>25.45</v>
      </c>
      <c r="H1052" s="240">
        <v>17</v>
      </c>
      <c r="I1052" s="240"/>
      <c r="J1052" s="240">
        <v>9.1600000000000004E-4</v>
      </c>
    </row>
    <row r="1053" spans="2:10">
      <c r="B1053" s="240" t="s">
        <v>33</v>
      </c>
      <c r="C1053" s="240" t="s">
        <v>189</v>
      </c>
      <c r="D1053" s="240" t="s">
        <v>109</v>
      </c>
      <c r="E1053" s="240">
        <v>5</v>
      </c>
      <c r="F1053" s="240">
        <v>16.009</v>
      </c>
      <c r="G1053" s="240">
        <v>-2.1</v>
      </c>
      <c r="H1053" s="240">
        <v>17</v>
      </c>
      <c r="I1053" s="240">
        <v>2.3019999999999998E-3</v>
      </c>
      <c r="J1053" s="240"/>
    </row>
    <row r="1054" spans="2:10">
      <c r="B1054" s="240" t="s">
        <v>33</v>
      </c>
      <c r="C1054" s="240" t="s">
        <v>190</v>
      </c>
      <c r="D1054" s="240" t="s">
        <v>109</v>
      </c>
      <c r="E1054" s="240">
        <v>611</v>
      </c>
      <c r="F1054" s="240">
        <v>-1.2</v>
      </c>
      <c r="G1054" s="240">
        <v>27.241</v>
      </c>
      <c r="H1054" s="240">
        <v>17</v>
      </c>
      <c r="I1054" s="240"/>
      <c r="J1054" s="240">
        <v>6.96E-4</v>
      </c>
    </row>
    <row r="1055" spans="2:10">
      <c r="B1055" s="240" t="s">
        <v>33</v>
      </c>
      <c r="C1055" s="240" t="s">
        <v>189</v>
      </c>
      <c r="D1055" s="240" t="s">
        <v>110</v>
      </c>
      <c r="E1055" s="240">
        <v>790</v>
      </c>
      <c r="F1055" s="240">
        <v>0</v>
      </c>
      <c r="G1055" s="240">
        <v>34.094000000000001</v>
      </c>
      <c r="H1055" s="240">
        <v>17</v>
      </c>
      <c r="I1055" s="240">
        <v>2.5339999999999998E-3</v>
      </c>
      <c r="J1055" s="240"/>
    </row>
    <row r="1056" spans="2:10">
      <c r="B1056" s="240" t="s">
        <v>33</v>
      </c>
      <c r="C1056" s="240" t="s">
        <v>190</v>
      </c>
      <c r="D1056" s="240" t="s">
        <v>110</v>
      </c>
      <c r="E1056" s="240">
        <v>560</v>
      </c>
      <c r="F1056" s="240">
        <v>-1.2</v>
      </c>
      <c r="G1056" s="240">
        <v>25.45</v>
      </c>
      <c r="H1056" s="240">
        <v>17</v>
      </c>
      <c r="I1056" s="240"/>
      <c r="J1056" s="240">
        <v>1.0139999999999999E-3</v>
      </c>
    </row>
    <row r="1057" spans="2:10">
      <c r="B1057" s="240" t="s">
        <v>33</v>
      </c>
      <c r="C1057" s="240" t="s">
        <v>189</v>
      </c>
      <c r="D1057" s="240" t="s">
        <v>111</v>
      </c>
      <c r="E1057" s="240">
        <v>5</v>
      </c>
      <c r="F1057" s="240">
        <v>16.009</v>
      </c>
      <c r="G1057" s="240">
        <v>-2.1</v>
      </c>
      <c r="H1057" s="240">
        <v>17</v>
      </c>
      <c r="I1057" s="240">
        <v>3.1259999999999999E-3</v>
      </c>
      <c r="J1057" s="240"/>
    </row>
    <row r="1058" spans="2:10">
      <c r="B1058" s="240" t="s">
        <v>33</v>
      </c>
      <c r="C1058" s="240" t="s">
        <v>190</v>
      </c>
      <c r="D1058" s="240" t="s">
        <v>111</v>
      </c>
      <c r="E1058" s="240">
        <v>611</v>
      </c>
      <c r="F1058" s="240">
        <v>-1.2</v>
      </c>
      <c r="G1058" s="240">
        <v>27.241</v>
      </c>
      <c r="H1058" s="240">
        <v>17</v>
      </c>
      <c r="I1058" s="240"/>
      <c r="J1058" s="240">
        <v>1.1820000000000001E-3</v>
      </c>
    </row>
    <row r="1059" spans="2:10">
      <c r="B1059" s="240" t="s">
        <v>33</v>
      </c>
      <c r="C1059" s="240" t="s">
        <v>189</v>
      </c>
      <c r="D1059" s="240" t="s">
        <v>112</v>
      </c>
      <c r="E1059" s="240">
        <v>5</v>
      </c>
      <c r="F1059" s="240">
        <v>16.009</v>
      </c>
      <c r="G1059" s="240">
        <v>-2.1</v>
      </c>
      <c r="H1059" s="240">
        <v>17</v>
      </c>
      <c r="I1059" s="240">
        <v>3.1120000000000002E-3</v>
      </c>
      <c r="J1059" s="240"/>
    </row>
    <row r="1060" spans="2:10">
      <c r="B1060" s="240" t="s">
        <v>33</v>
      </c>
      <c r="C1060" s="240" t="s">
        <v>190</v>
      </c>
      <c r="D1060" s="240" t="s">
        <v>112</v>
      </c>
      <c r="E1060" s="240">
        <v>721</v>
      </c>
      <c r="F1060" s="240">
        <v>19.2</v>
      </c>
      <c r="G1060" s="240">
        <v>31.4</v>
      </c>
      <c r="H1060" s="240">
        <v>17</v>
      </c>
      <c r="I1060" s="240"/>
      <c r="J1060" s="240">
        <v>1.214E-3</v>
      </c>
    </row>
    <row r="1061" spans="2:10">
      <c r="B1061" s="240" t="s">
        <v>33</v>
      </c>
      <c r="C1061" s="240" t="s">
        <v>189</v>
      </c>
      <c r="D1061" s="240" t="s">
        <v>113</v>
      </c>
      <c r="E1061" s="240">
        <v>5</v>
      </c>
      <c r="F1061" s="240">
        <v>16.009</v>
      </c>
      <c r="G1061" s="240">
        <v>-2.1</v>
      </c>
      <c r="H1061" s="240">
        <v>17</v>
      </c>
      <c r="I1061" s="240">
        <v>3.2919999999999998E-3</v>
      </c>
      <c r="J1061" s="240"/>
    </row>
    <row r="1062" spans="2:10">
      <c r="B1062" s="240" t="s">
        <v>33</v>
      </c>
      <c r="C1062" s="240" t="s">
        <v>190</v>
      </c>
      <c r="D1062" s="240" t="s">
        <v>113</v>
      </c>
      <c r="E1062" s="240">
        <v>611</v>
      </c>
      <c r="F1062" s="240">
        <v>-1.2</v>
      </c>
      <c r="G1062" s="240">
        <v>27.241</v>
      </c>
      <c r="H1062" s="240">
        <v>17</v>
      </c>
      <c r="I1062" s="240"/>
      <c r="J1062" s="240">
        <v>1.2800000000000001E-3</v>
      </c>
    </row>
    <row r="1063" spans="2:10">
      <c r="B1063" s="240" t="s">
        <v>33</v>
      </c>
      <c r="C1063" s="240" t="s">
        <v>189</v>
      </c>
      <c r="D1063" s="240" t="s">
        <v>114</v>
      </c>
      <c r="E1063" s="240">
        <v>5</v>
      </c>
      <c r="F1063" s="240">
        <v>16.009</v>
      </c>
      <c r="G1063" s="240">
        <v>-2.1</v>
      </c>
      <c r="H1063" s="240">
        <v>17</v>
      </c>
      <c r="I1063" s="240">
        <v>2.9459999999999998E-3</v>
      </c>
      <c r="J1063" s="240"/>
    </row>
    <row r="1064" spans="2:10">
      <c r="B1064" s="240" t="s">
        <v>33</v>
      </c>
      <c r="C1064" s="240" t="s">
        <v>190</v>
      </c>
      <c r="D1064" s="240" t="s">
        <v>114</v>
      </c>
      <c r="E1064" s="240">
        <v>721</v>
      </c>
      <c r="F1064" s="240">
        <v>19.2</v>
      </c>
      <c r="G1064" s="240">
        <v>31.4</v>
      </c>
      <c r="H1064" s="240">
        <v>17</v>
      </c>
      <c r="I1064" s="240"/>
      <c r="J1064" s="240">
        <v>1.139E-3</v>
      </c>
    </row>
    <row r="1065" spans="2:10">
      <c r="B1065" s="240" t="s">
        <v>33</v>
      </c>
      <c r="C1065" s="240" t="s">
        <v>189</v>
      </c>
      <c r="D1065" s="240" t="s">
        <v>115</v>
      </c>
      <c r="E1065" s="240">
        <v>790</v>
      </c>
      <c r="F1065" s="240">
        <v>0</v>
      </c>
      <c r="G1065" s="240">
        <v>34.094000000000001</v>
      </c>
      <c r="H1065" s="240">
        <v>17</v>
      </c>
      <c r="I1065" s="240">
        <v>1.0039999999999999E-3</v>
      </c>
      <c r="J1065" s="240"/>
    </row>
    <row r="1066" spans="2:10">
      <c r="B1066" s="240" t="s">
        <v>33</v>
      </c>
      <c r="C1066" s="240" t="s">
        <v>190</v>
      </c>
      <c r="D1066" s="240" t="s">
        <v>115</v>
      </c>
      <c r="E1066" s="240">
        <v>611</v>
      </c>
      <c r="F1066" s="240">
        <v>-1.2</v>
      </c>
      <c r="G1066" s="240">
        <v>27.241</v>
      </c>
      <c r="H1066" s="240">
        <v>17</v>
      </c>
      <c r="I1066" s="240"/>
      <c r="J1066" s="240">
        <v>2.9329999999999998E-3</v>
      </c>
    </row>
    <row r="1067" spans="2:10">
      <c r="B1067" s="240" t="s">
        <v>33</v>
      </c>
      <c r="C1067" s="240" t="s">
        <v>189</v>
      </c>
      <c r="D1067" s="240" t="s">
        <v>116</v>
      </c>
      <c r="E1067" s="240">
        <v>5</v>
      </c>
      <c r="F1067" s="240">
        <v>16.009</v>
      </c>
      <c r="G1067" s="240">
        <v>-2.1</v>
      </c>
      <c r="H1067" s="240">
        <v>17</v>
      </c>
      <c r="I1067" s="240">
        <v>4.3199999999999998E-4</v>
      </c>
      <c r="J1067" s="240"/>
    </row>
    <row r="1068" spans="2:10">
      <c r="B1068" s="240" t="s">
        <v>33</v>
      </c>
      <c r="C1068" s="240" t="s">
        <v>190</v>
      </c>
      <c r="D1068" s="240" t="s">
        <v>116</v>
      </c>
      <c r="E1068" s="240">
        <v>611</v>
      </c>
      <c r="F1068" s="240">
        <v>-1.2</v>
      </c>
      <c r="G1068" s="240">
        <v>27.241</v>
      </c>
      <c r="H1068" s="240">
        <v>17</v>
      </c>
      <c r="I1068" s="240"/>
      <c r="J1068" s="240">
        <v>2.8660000000000001E-3</v>
      </c>
    </row>
    <row r="1069" spans="2:10">
      <c r="B1069" s="240" t="s">
        <v>33</v>
      </c>
      <c r="C1069" s="240" t="s">
        <v>189</v>
      </c>
      <c r="D1069" s="240" t="s">
        <v>117</v>
      </c>
      <c r="E1069" s="240">
        <v>5</v>
      </c>
      <c r="F1069" s="240">
        <v>16.009</v>
      </c>
      <c r="G1069" s="240">
        <v>-2.1</v>
      </c>
      <c r="H1069" s="240">
        <v>17</v>
      </c>
      <c r="I1069" s="240">
        <v>1.0280000000000001E-3</v>
      </c>
      <c r="J1069" s="240"/>
    </row>
    <row r="1070" spans="2:10">
      <c r="B1070" s="240" t="s">
        <v>33</v>
      </c>
      <c r="C1070" s="240" t="s">
        <v>190</v>
      </c>
      <c r="D1070" s="240" t="s">
        <v>117</v>
      </c>
      <c r="E1070" s="240">
        <v>770</v>
      </c>
      <c r="F1070" s="240">
        <v>19.2</v>
      </c>
      <c r="G1070" s="240">
        <v>33</v>
      </c>
      <c r="H1070" s="240">
        <v>17</v>
      </c>
      <c r="I1070" s="240"/>
      <c r="J1070" s="240">
        <v>2.9139999999999999E-3</v>
      </c>
    </row>
    <row r="1071" spans="2:10">
      <c r="B1071" s="240" t="s">
        <v>33</v>
      </c>
      <c r="C1071" s="240" t="s">
        <v>189</v>
      </c>
      <c r="D1071" s="240" t="s">
        <v>118</v>
      </c>
      <c r="E1071" s="240">
        <v>5</v>
      </c>
      <c r="F1071" s="240">
        <v>16.009</v>
      </c>
      <c r="G1071" s="240">
        <v>-2.1</v>
      </c>
      <c r="H1071" s="240">
        <v>17</v>
      </c>
      <c r="I1071" s="240">
        <v>7.2900000000000005E-4</v>
      </c>
      <c r="J1071" s="240"/>
    </row>
    <row r="1072" spans="2:10">
      <c r="B1072" s="240" t="s">
        <v>33</v>
      </c>
      <c r="C1072" s="240" t="s">
        <v>190</v>
      </c>
      <c r="D1072" s="240" t="s">
        <v>118</v>
      </c>
      <c r="E1072" s="240">
        <v>611</v>
      </c>
      <c r="F1072" s="240">
        <v>-1.2</v>
      </c>
      <c r="G1072" s="240">
        <v>27.241</v>
      </c>
      <c r="H1072" s="240">
        <v>17</v>
      </c>
      <c r="I1072" s="240"/>
      <c r="J1072" s="240">
        <v>3.0409999999999999E-3</v>
      </c>
    </row>
    <row r="1073" spans="2:10">
      <c r="B1073" s="240" t="s">
        <v>33</v>
      </c>
      <c r="C1073" s="240" t="s">
        <v>189</v>
      </c>
      <c r="D1073" s="240" t="s">
        <v>119</v>
      </c>
      <c r="E1073" s="240">
        <v>790</v>
      </c>
      <c r="F1073" s="240">
        <v>0</v>
      </c>
      <c r="G1073" s="240">
        <v>34.094000000000001</v>
      </c>
      <c r="H1073" s="240">
        <v>17</v>
      </c>
      <c r="I1073" s="240">
        <v>1.4779999999999999E-3</v>
      </c>
      <c r="J1073" s="240"/>
    </row>
    <row r="1074" spans="2:10">
      <c r="B1074" s="240" t="s">
        <v>33</v>
      </c>
      <c r="C1074" s="240" t="s">
        <v>190</v>
      </c>
      <c r="D1074" s="240" t="s">
        <v>119</v>
      </c>
      <c r="E1074" s="240">
        <v>611</v>
      </c>
      <c r="F1074" s="240">
        <v>-1.2</v>
      </c>
      <c r="G1074" s="240">
        <v>27.241</v>
      </c>
      <c r="H1074" s="240">
        <v>17</v>
      </c>
      <c r="I1074" s="240"/>
      <c r="J1074" s="240">
        <v>3.2599999999999999E-3</v>
      </c>
    </row>
    <row r="1075" spans="2:10">
      <c r="B1075" s="240" t="s">
        <v>33</v>
      </c>
      <c r="C1075" s="240" t="s">
        <v>189</v>
      </c>
      <c r="D1075" s="240" t="s">
        <v>120</v>
      </c>
      <c r="E1075" s="240">
        <v>5</v>
      </c>
      <c r="F1075" s="240">
        <v>16.009</v>
      </c>
      <c r="G1075" s="240">
        <v>-2.1</v>
      </c>
      <c r="H1075" s="240">
        <v>17</v>
      </c>
      <c r="I1075" s="240">
        <v>9.8700000000000003E-4</v>
      </c>
      <c r="J1075" s="240"/>
    </row>
    <row r="1076" spans="2:10">
      <c r="B1076" s="240" t="s">
        <v>33</v>
      </c>
      <c r="C1076" s="240" t="s">
        <v>190</v>
      </c>
      <c r="D1076" s="240" t="s">
        <v>120</v>
      </c>
      <c r="E1076" s="240">
        <v>611</v>
      </c>
      <c r="F1076" s="240">
        <v>-1.2</v>
      </c>
      <c r="G1076" s="240">
        <v>27.241</v>
      </c>
      <c r="H1076" s="240">
        <v>17</v>
      </c>
      <c r="I1076" s="240"/>
      <c r="J1076" s="240">
        <v>3.1930000000000001E-3</v>
      </c>
    </row>
    <row r="1077" spans="2:10">
      <c r="B1077" s="240" t="s">
        <v>33</v>
      </c>
      <c r="C1077" s="240" t="s">
        <v>189</v>
      </c>
      <c r="D1077" s="240" t="s">
        <v>121</v>
      </c>
      <c r="E1077" s="240">
        <v>790</v>
      </c>
      <c r="F1077" s="240">
        <v>0</v>
      </c>
      <c r="G1077" s="240">
        <v>34.094000000000001</v>
      </c>
      <c r="H1077" s="240">
        <v>17</v>
      </c>
      <c r="I1077" s="240">
        <v>1.224E-3</v>
      </c>
      <c r="J1077" s="240"/>
    </row>
    <row r="1078" spans="2:10">
      <c r="B1078" s="240" t="s">
        <v>33</v>
      </c>
      <c r="C1078" s="240" t="s">
        <v>190</v>
      </c>
      <c r="D1078" s="240" t="s">
        <v>121</v>
      </c>
      <c r="E1078" s="240">
        <v>611</v>
      </c>
      <c r="F1078" s="240">
        <v>-1.2</v>
      </c>
      <c r="G1078" s="240">
        <v>27.241</v>
      </c>
      <c r="H1078" s="240">
        <v>17</v>
      </c>
      <c r="I1078" s="240"/>
      <c r="J1078" s="240">
        <v>3.0850000000000001E-3</v>
      </c>
    </row>
    <row r="1079" spans="2:10">
      <c r="B1079" s="240" t="s">
        <v>33</v>
      </c>
      <c r="C1079" s="240" t="s">
        <v>189</v>
      </c>
      <c r="D1079" s="240" t="s">
        <v>122</v>
      </c>
      <c r="E1079" s="240">
        <v>5</v>
      </c>
      <c r="F1079" s="240">
        <v>16.009</v>
      </c>
      <c r="G1079" s="240">
        <v>-2.1</v>
      </c>
      <c r="H1079" s="240">
        <v>17</v>
      </c>
      <c r="I1079" s="240">
        <v>1.2830000000000001E-3</v>
      </c>
      <c r="J1079" s="240"/>
    </row>
    <row r="1080" spans="2:10">
      <c r="B1080" s="240" t="s">
        <v>33</v>
      </c>
      <c r="C1080" s="240" t="s">
        <v>190</v>
      </c>
      <c r="D1080" s="240" t="s">
        <v>122</v>
      </c>
      <c r="E1080" s="240">
        <v>611</v>
      </c>
      <c r="F1080" s="240">
        <v>-1.2</v>
      </c>
      <c r="G1080" s="240">
        <v>27.241</v>
      </c>
      <c r="H1080" s="240">
        <v>17</v>
      </c>
      <c r="I1080" s="240"/>
      <c r="J1080" s="240">
        <v>3.3679999999999999E-3</v>
      </c>
    </row>
    <row r="1081" spans="2:10">
      <c r="B1081" s="240" t="s">
        <v>33</v>
      </c>
      <c r="C1081" s="240" t="s">
        <v>189</v>
      </c>
      <c r="D1081" s="240" t="s">
        <v>123</v>
      </c>
      <c r="E1081" s="240">
        <v>790</v>
      </c>
      <c r="F1081" s="240">
        <v>0</v>
      </c>
      <c r="G1081" s="240">
        <v>34.094000000000001</v>
      </c>
      <c r="H1081" s="240">
        <v>17</v>
      </c>
      <c r="I1081" s="240">
        <v>8.8800000000000001E-4</v>
      </c>
      <c r="J1081" s="240"/>
    </row>
    <row r="1082" spans="2:10">
      <c r="B1082" s="240" t="s">
        <v>33</v>
      </c>
      <c r="C1082" s="240" t="s">
        <v>190</v>
      </c>
      <c r="D1082" s="240" t="s">
        <v>123</v>
      </c>
      <c r="E1082" s="240">
        <v>770</v>
      </c>
      <c r="F1082" s="240">
        <v>19.2</v>
      </c>
      <c r="G1082" s="240">
        <v>33</v>
      </c>
      <c r="H1082" s="240">
        <v>17</v>
      </c>
      <c r="I1082" s="240"/>
      <c r="J1082" s="240">
        <v>3.0279999999999999E-3</v>
      </c>
    </row>
    <row r="1083" spans="2:10">
      <c r="B1083" s="240" t="s">
        <v>33</v>
      </c>
      <c r="C1083" s="240" t="s">
        <v>189</v>
      </c>
      <c r="D1083" s="240" t="s">
        <v>124</v>
      </c>
      <c r="E1083" s="240">
        <v>790</v>
      </c>
      <c r="F1083" s="240">
        <v>0</v>
      </c>
      <c r="G1083" s="240">
        <v>34.094000000000001</v>
      </c>
      <c r="H1083" s="240">
        <v>17</v>
      </c>
      <c r="I1083" s="240">
        <v>5.0199999999999995E-4</v>
      </c>
      <c r="J1083" s="240"/>
    </row>
    <row r="1084" spans="2:10">
      <c r="B1084" s="240" t="s">
        <v>33</v>
      </c>
      <c r="C1084" s="240" t="s">
        <v>190</v>
      </c>
      <c r="D1084" s="240" t="s">
        <v>124</v>
      </c>
      <c r="E1084" s="240">
        <v>611</v>
      </c>
      <c r="F1084" s="240">
        <v>-1.2</v>
      </c>
      <c r="G1084" s="240">
        <v>27.241</v>
      </c>
      <c r="H1084" s="240">
        <v>17</v>
      </c>
      <c r="I1084" s="240"/>
      <c r="J1084" s="240">
        <v>3.0899999999999999E-3</v>
      </c>
    </row>
    <row r="1085" spans="2:10">
      <c r="B1085" s="240" t="s">
        <v>33</v>
      </c>
      <c r="C1085" s="240" t="s">
        <v>189</v>
      </c>
      <c r="D1085" s="240" t="s">
        <v>125</v>
      </c>
      <c r="E1085" s="240">
        <v>5</v>
      </c>
      <c r="F1085" s="240">
        <v>16.009</v>
      </c>
      <c r="G1085" s="240">
        <v>-2.1</v>
      </c>
      <c r="H1085" s="240">
        <v>17</v>
      </c>
      <c r="I1085" s="240">
        <v>1.176E-3</v>
      </c>
      <c r="J1085" s="240"/>
    </row>
    <row r="1086" spans="2:10">
      <c r="B1086" s="240" t="s">
        <v>33</v>
      </c>
      <c r="C1086" s="240" t="s">
        <v>190</v>
      </c>
      <c r="D1086" s="240" t="s">
        <v>125</v>
      </c>
      <c r="E1086" s="240">
        <v>611</v>
      </c>
      <c r="F1086" s="240">
        <v>-1.2</v>
      </c>
      <c r="G1086" s="240">
        <v>27.241</v>
      </c>
      <c r="H1086" s="240">
        <v>17</v>
      </c>
      <c r="I1086" s="240"/>
      <c r="J1086" s="240">
        <v>3.1979999999999999E-3</v>
      </c>
    </row>
    <row r="1087" spans="2:10">
      <c r="B1087" s="240" t="s">
        <v>33</v>
      </c>
      <c r="C1087" s="240" t="s">
        <v>189</v>
      </c>
      <c r="D1087" s="240" t="s">
        <v>126</v>
      </c>
      <c r="E1087" s="240">
        <v>5</v>
      </c>
      <c r="F1087" s="240">
        <v>16.009</v>
      </c>
      <c r="G1087" s="240">
        <v>-2.1</v>
      </c>
      <c r="H1087" s="240">
        <v>17</v>
      </c>
      <c r="I1087" s="240">
        <v>5.8200000000000005E-4</v>
      </c>
      <c r="J1087" s="240"/>
    </row>
    <row r="1088" spans="2:10">
      <c r="B1088" s="240" t="s">
        <v>33</v>
      </c>
      <c r="C1088" s="240" t="s">
        <v>190</v>
      </c>
      <c r="D1088" s="240" t="s">
        <v>126</v>
      </c>
      <c r="E1088" s="240">
        <v>770</v>
      </c>
      <c r="F1088" s="240">
        <v>19.2</v>
      </c>
      <c r="G1088" s="240">
        <v>33</v>
      </c>
      <c r="H1088" s="240">
        <v>17</v>
      </c>
      <c r="I1088" s="240"/>
      <c r="J1088" s="240">
        <v>3.1020000000000002E-3</v>
      </c>
    </row>
    <row r="1089" spans="2:10">
      <c r="B1089" s="240" t="s">
        <v>33</v>
      </c>
      <c r="C1089" s="240" t="s">
        <v>189</v>
      </c>
      <c r="D1089" s="240" t="s">
        <v>127</v>
      </c>
      <c r="E1089" s="240">
        <v>5</v>
      </c>
      <c r="F1089" s="240">
        <v>16.009</v>
      </c>
      <c r="G1089" s="240">
        <v>-2.1</v>
      </c>
      <c r="H1089" s="240">
        <v>17</v>
      </c>
      <c r="I1089" s="240">
        <v>1.433E-3</v>
      </c>
      <c r="J1089" s="240"/>
    </row>
    <row r="1090" spans="2:10">
      <c r="B1090" s="240" t="s">
        <v>33</v>
      </c>
      <c r="C1090" s="240" t="s">
        <v>190</v>
      </c>
      <c r="D1090" s="240" t="s">
        <v>127</v>
      </c>
      <c r="E1090" s="240">
        <v>611</v>
      </c>
      <c r="F1090" s="240">
        <v>-1.2</v>
      </c>
      <c r="G1090" s="240">
        <v>27.241</v>
      </c>
      <c r="H1090" s="240">
        <v>17</v>
      </c>
      <c r="I1090" s="240"/>
      <c r="J1090" s="240">
        <v>3.3500000000000001E-3</v>
      </c>
    </row>
    <row r="1091" spans="2:10">
      <c r="B1091" s="240" t="s">
        <v>33</v>
      </c>
      <c r="C1091" s="240" t="s">
        <v>189</v>
      </c>
      <c r="D1091" s="240" t="s">
        <v>128</v>
      </c>
      <c r="E1091" s="240">
        <v>790</v>
      </c>
      <c r="F1091" s="240">
        <v>0</v>
      </c>
      <c r="G1091" s="240">
        <v>34.094000000000001</v>
      </c>
      <c r="H1091" s="240">
        <v>17</v>
      </c>
      <c r="I1091" s="240">
        <v>9.7599999999999998E-4</v>
      </c>
      <c r="J1091" s="240"/>
    </row>
    <row r="1092" spans="2:10">
      <c r="B1092" s="240" t="s">
        <v>33</v>
      </c>
      <c r="C1092" s="240" t="s">
        <v>190</v>
      </c>
      <c r="D1092" s="240" t="s">
        <v>128</v>
      </c>
      <c r="E1092" s="240">
        <v>611</v>
      </c>
      <c r="F1092" s="240">
        <v>-1.2</v>
      </c>
      <c r="G1092" s="240">
        <v>27.241</v>
      </c>
      <c r="H1092" s="240">
        <v>17</v>
      </c>
      <c r="I1092" s="240"/>
      <c r="J1092" s="240">
        <v>3.4169999999999999E-3</v>
      </c>
    </row>
    <row r="1093" spans="2:10">
      <c r="B1093" s="240" t="s">
        <v>33</v>
      </c>
      <c r="C1093" s="240" t="s">
        <v>189</v>
      </c>
      <c r="D1093" s="240" t="s">
        <v>129</v>
      </c>
      <c r="E1093" s="240">
        <v>5</v>
      </c>
      <c r="F1093" s="240">
        <v>16.009</v>
      </c>
      <c r="G1093" s="240">
        <v>-2.1</v>
      </c>
      <c r="H1093" s="240">
        <v>17</v>
      </c>
      <c r="I1093" s="240">
        <v>1.73E-3</v>
      </c>
      <c r="J1093" s="240"/>
    </row>
    <row r="1094" spans="2:10">
      <c r="B1094" s="240" t="s">
        <v>33</v>
      </c>
      <c r="C1094" s="240" t="s">
        <v>190</v>
      </c>
      <c r="D1094" s="240" t="s">
        <v>129</v>
      </c>
      <c r="E1094" s="240">
        <v>611</v>
      </c>
      <c r="F1094" s="240">
        <v>-1.2</v>
      </c>
      <c r="G1094" s="240">
        <v>27.241</v>
      </c>
      <c r="H1094" s="240">
        <v>17</v>
      </c>
      <c r="I1094" s="240"/>
      <c r="J1094" s="240">
        <v>3.5249999999999999E-3</v>
      </c>
    </row>
    <row r="1095" spans="2:10">
      <c r="B1095" s="240" t="s">
        <v>33</v>
      </c>
      <c r="C1095" s="240" t="s">
        <v>189</v>
      </c>
      <c r="D1095" s="240" t="s">
        <v>130</v>
      </c>
      <c r="E1095" s="240">
        <v>790</v>
      </c>
      <c r="F1095" s="240">
        <v>0</v>
      </c>
      <c r="G1095" s="240">
        <v>34.094000000000001</v>
      </c>
      <c r="H1095" s="240">
        <v>17</v>
      </c>
      <c r="I1095" s="240">
        <v>7.2199999999999999E-4</v>
      </c>
      <c r="J1095" s="240"/>
    </row>
    <row r="1096" spans="2:10">
      <c r="B1096" s="240" t="s">
        <v>33</v>
      </c>
      <c r="C1096" s="240" t="s">
        <v>190</v>
      </c>
      <c r="D1096" s="240" t="s">
        <v>130</v>
      </c>
      <c r="E1096" s="240">
        <v>611</v>
      </c>
      <c r="F1096" s="240">
        <v>-1.2</v>
      </c>
      <c r="G1096" s="240">
        <v>27.241</v>
      </c>
      <c r="H1096" s="240">
        <v>17</v>
      </c>
      <c r="I1096" s="240"/>
      <c r="J1096" s="240">
        <v>3.2420000000000001E-3</v>
      </c>
    </row>
    <row r="1097" spans="2:10">
      <c r="B1097" s="240" t="s">
        <v>33</v>
      </c>
      <c r="C1097" s="240" t="s">
        <v>189</v>
      </c>
      <c r="D1097" s="240" t="s">
        <v>131</v>
      </c>
      <c r="E1097" s="240">
        <v>790</v>
      </c>
      <c r="F1097" s="240">
        <v>0</v>
      </c>
      <c r="G1097" s="240">
        <v>34.094000000000001</v>
      </c>
      <c r="H1097" s="240">
        <v>17</v>
      </c>
      <c r="I1097" s="240">
        <v>2.5730000000000002E-3</v>
      </c>
      <c r="J1097" s="240"/>
    </row>
    <row r="1098" spans="2:10">
      <c r="B1098" s="240" t="s">
        <v>33</v>
      </c>
      <c r="C1098" s="240" t="s">
        <v>190</v>
      </c>
      <c r="D1098" s="240" t="s">
        <v>131</v>
      </c>
      <c r="E1098" s="240">
        <v>560</v>
      </c>
      <c r="F1098" s="240">
        <v>-1.2</v>
      </c>
      <c r="G1098" s="240">
        <v>25.45</v>
      </c>
      <c r="H1098" s="240">
        <v>17</v>
      </c>
      <c r="I1098" s="240"/>
      <c r="J1098" s="240">
        <v>7.9000000000000001E-4</v>
      </c>
    </row>
    <row r="1099" spans="2:10">
      <c r="B1099" s="240" t="s">
        <v>33</v>
      </c>
      <c r="C1099" s="240" t="s">
        <v>189</v>
      </c>
      <c r="D1099" s="240" t="s">
        <v>132</v>
      </c>
      <c r="E1099" s="240">
        <v>790</v>
      </c>
      <c r="F1099" s="240">
        <v>0</v>
      </c>
      <c r="G1099" s="240">
        <v>34.094000000000001</v>
      </c>
      <c r="H1099" s="240">
        <v>17</v>
      </c>
      <c r="I1099" s="240">
        <v>2.5639999999999999E-3</v>
      </c>
      <c r="J1099" s="240"/>
    </row>
    <row r="1100" spans="2:10">
      <c r="B1100" s="240" t="s">
        <v>33</v>
      </c>
      <c r="C1100" s="240" t="s">
        <v>190</v>
      </c>
      <c r="D1100" s="240" t="s">
        <v>132</v>
      </c>
      <c r="E1100" s="240">
        <v>712</v>
      </c>
      <c r="F1100" s="240">
        <v>19.2</v>
      </c>
      <c r="G1100" s="240">
        <v>30.6</v>
      </c>
      <c r="H1100" s="240">
        <v>17</v>
      </c>
      <c r="I1100" s="240"/>
      <c r="J1100" s="240">
        <v>9.4600000000000001E-4</v>
      </c>
    </row>
    <row r="1101" spans="2:10">
      <c r="B1101" s="240" t="s">
        <v>33</v>
      </c>
      <c r="C1101" s="240" t="s">
        <v>189</v>
      </c>
      <c r="D1101" s="240" t="s">
        <v>133</v>
      </c>
      <c r="E1101" s="240">
        <v>790</v>
      </c>
      <c r="F1101" s="240">
        <v>0</v>
      </c>
      <c r="G1101" s="240">
        <v>34.094000000000001</v>
      </c>
      <c r="H1101" s="240">
        <v>17</v>
      </c>
      <c r="I1101" s="240">
        <v>2.715E-3</v>
      </c>
      <c r="J1101" s="240"/>
    </row>
    <row r="1102" spans="2:10">
      <c r="B1102" s="240" t="s">
        <v>33</v>
      </c>
      <c r="C1102" s="240" t="s">
        <v>190</v>
      </c>
      <c r="D1102" s="240" t="s">
        <v>133</v>
      </c>
      <c r="E1102" s="240">
        <v>560</v>
      </c>
      <c r="F1102" s="240">
        <v>-1.2</v>
      </c>
      <c r="G1102" s="240">
        <v>25.45</v>
      </c>
      <c r="H1102" s="240">
        <v>17</v>
      </c>
      <c r="I1102" s="240"/>
      <c r="J1102" s="240">
        <v>8.8800000000000001E-4</v>
      </c>
    </row>
    <row r="1103" spans="2:10">
      <c r="B1103" s="240" t="s">
        <v>33</v>
      </c>
      <c r="C1103" s="240" t="s">
        <v>189</v>
      </c>
      <c r="D1103" s="240" t="s">
        <v>134</v>
      </c>
      <c r="E1103" s="240">
        <v>790</v>
      </c>
      <c r="F1103" s="240">
        <v>0</v>
      </c>
      <c r="G1103" s="240">
        <v>34.094000000000001</v>
      </c>
      <c r="H1103" s="240">
        <v>17</v>
      </c>
      <c r="I1103" s="240">
        <v>2.4220000000000001E-3</v>
      </c>
      <c r="J1103" s="240"/>
    </row>
    <row r="1104" spans="2:10">
      <c r="B1104" s="240" t="s">
        <v>33</v>
      </c>
      <c r="C1104" s="240" t="s">
        <v>190</v>
      </c>
      <c r="D1104" s="240" t="s">
        <v>134</v>
      </c>
      <c r="E1104" s="240">
        <v>712</v>
      </c>
      <c r="F1104" s="240">
        <v>19.2</v>
      </c>
      <c r="G1104" s="240">
        <v>30.6</v>
      </c>
      <c r="H1104" s="240">
        <v>17</v>
      </c>
      <c r="I1104" s="240"/>
      <c r="J1104" s="240">
        <v>8.7000000000000001E-4</v>
      </c>
    </row>
    <row r="1105" spans="2:10">
      <c r="B1105" s="240" t="s">
        <v>33</v>
      </c>
      <c r="C1105" s="240" t="s">
        <v>189</v>
      </c>
      <c r="D1105" s="240" t="s">
        <v>135</v>
      </c>
      <c r="E1105" s="240">
        <v>5</v>
      </c>
      <c r="F1105" s="240">
        <v>16.009</v>
      </c>
      <c r="G1105" s="240">
        <v>-2.1</v>
      </c>
      <c r="H1105" s="240">
        <v>17</v>
      </c>
      <c r="I1105" s="240">
        <v>3.1449999999999998E-3</v>
      </c>
      <c r="J1105" s="240"/>
    </row>
    <row r="1106" spans="2:10">
      <c r="B1106" s="240" t="s">
        <v>33</v>
      </c>
      <c r="C1106" s="240" t="s">
        <v>190</v>
      </c>
      <c r="D1106" s="240" t="s">
        <v>135</v>
      </c>
      <c r="E1106" s="240">
        <v>721</v>
      </c>
      <c r="F1106" s="240">
        <v>19.2</v>
      </c>
      <c r="G1106" s="240">
        <v>31.4</v>
      </c>
      <c r="H1106" s="240">
        <v>17</v>
      </c>
      <c r="I1106" s="240"/>
      <c r="J1106" s="240">
        <v>1.005E-3</v>
      </c>
    </row>
    <row r="1107" spans="2:10">
      <c r="B1107" s="240" t="s">
        <v>33</v>
      </c>
      <c r="C1107" s="240" t="s">
        <v>189</v>
      </c>
      <c r="D1107" s="240" t="s">
        <v>136</v>
      </c>
      <c r="E1107" s="240">
        <v>5</v>
      </c>
      <c r="F1107" s="240">
        <v>16.009</v>
      </c>
      <c r="G1107" s="240">
        <v>-2.1</v>
      </c>
      <c r="H1107" s="240">
        <v>17</v>
      </c>
      <c r="I1107" s="240">
        <v>3.1589999999999999E-3</v>
      </c>
      <c r="J1107" s="240"/>
    </row>
    <row r="1108" spans="2:10">
      <c r="B1108" s="240" t="s">
        <v>33</v>
      </c>
      <c r="C1108" s="240" t="s">
        <v>190</v>
      </c>
      <c r="D1108" s="240" t="s">
        <v>136</v>
      </c>
      <c r="E1108" s="240">
        <v>611</v>
      </c>
      <c r="F1108" s="240">
        <v>-1.2</v>
      </c>
      <c r="G1108" s="240">
        <v>27.241</v>
      </c>
      <c r="H1108" s="240">
        <v>17</v>
      </c>
      <c r="I1108" s="240"/>
      <c r="J1108" s="240">
        <v>1.3079999999999999E-3</v>
      </c>
    </row>
    <row r="1109" spans="2:10">
      <c r="B1109" s="240" t="s">
        <v>33</v>
      </c>
      <c r="C1109" s="240" t="s">
        <v>189</v>
      </c>
      <c r="D1109" s="240" t="s">
        <v>137</v>
      </c>
      <c r="E1109" s="240">
        <v>5</v>
      </c>
      <c r="F1109" s="240">
        <v>16.009</v>
      </c>
      <c r="G1109" s="240">
        <v>-2.1</v>
      </c>
      <c r="H1109" s="240">
        <v>17</v>
      </c>
      <c r="I1109" s="240">
        <v>2.9789999999999999E-3</v>
      </c>
      <c r="J1109" s="240"/>
    </row>
    <row r="1110" spans="2:10">
      <c r="B1110" s="240" t="s">
        <v>33</v>
      </c>
      <c r="C1110" s="240" t="s">
        <v>190</v>
      </c>
      <c r="D1110" s="240" t="s">
        <v>137</v>
      </c>
      <c r="E1110" s="240">
        <v>721</v>
      </c>
      <c r="F1110" s="240">
        <v>19.2</v>
      </c>
      <c r="G1110" s="240">
        <v>31.4</v>
      </c>
      <c r="H1110" s="240">
        <v>17</v>
      </c>
      <c r="I1110" s="240"/>
      <c r="J1110" s="240">
        <v>9.3000000000000005E-4</v>
      </c>
    </row>
    <row r="1111" spans="2:10">
      <c r="B1111" s="240" t="s">
        <v>33</v>
      </c>
      <c r="C1111" s="240" t="s">
        <v>189</v>
      </c>
      <c r="D1111" s="240" t="s">
        <v>138</v>
      </c>
      <c r="E1111" s="240">
        <v>5</v>
      </c>
      <c r="F1111" s="240">
        <v>16.009</v>
      </c>
      <c r="G1111" s="240">
        <v>-2.1</v>
      </c>
      <c r="H1111" s="240">
        <v>17</v>
      </c>
      <c r="I1111" s="240">
        <v>3.326E-3</v>
      </c>
      <c r="J1111" s="240"/>
    </row>
    <row r="1112" spans="2:10">
      <c r="B1112" s="240" t="s">
        <v>33</v>
      </c>
      <c r="C1112" s="240" t="s">
        <v>190</v>
      </c>
      <c r="D1112" s="240" t="s">
        <v>138</v>
      </c>
      <c r="E1112" s="240">
        <v>611</v>
      </c>
      <c r="F1112" s="240">
        <v>-1.2</v>
      </c>
      <c r="G1112" s="240">
        <v>27.241</v>
      </c>
      <c r="H1112" s="240">
        <v>17</v>
      </c>
      <c r="I1112" s="240"/>
      <c r="J1112" s="240">
        <v>1.4059999999999999E-3</v>
      </c>
    </row>
    <row r="1113" spans="2:10">
      <c r="B1113" s="240" t="s">
        <v>33</v>
      </c>
      <c r="C1113" s="240" t="s">
        <v>189</v>
      </c>
      <c r="D1113" s="240" t="s">
        <v>139</v>
      </c>
      <c r="E1113" s="240">
        <v>790</v>
      </c>
      <c r="F1113" s="240">
        <v>0</v>
      </c>
      <c r="G1113" s="240">
        <v>34.094000000000001</v>
      </c>
      <c r="H1113" s="240">
        <v>17</v>
      </c>
      <c r="I1113" s="240">
        <v>9.6100000000000005E-4</v>
      </c>
      <c r="J1113" s="240"/>
    </row>
    <row r="1114" spans="2:10">
      <c r="B1114" s="240" t="s">
        <v>33</v>
      </c>
      <c r="C1114" s="240" t="s">
        <v>190</v>
      </c>
      <c r="D1114" s="240" t="s">
        <v>139</v>
      </c>
      <c r="E1114" s="240">
        <v>611</v>
      </c>
      <c r="F1114" s="240">
        <v>-1.2</v>
      </c>
      <c r="G1114" s="240">
        <v>27.241</v>
      </c>
      <c r="H1114" s="240">
        <v>17</v>
      </c>
      <c r="I1114" s="240"/>
      <c r="J1114" s="240">
        <v>2.4780000000000002E-3</v>
      </c>
    </row>
    <row r="1115" spans="2:10">
      <c r="B1115" s="240" t="s">
        <v>33</v>
      </c>
      <c r="C1115" s="240" t="s">
        <v>189</v>
      </c>
      <c r="D1115" s="240" t="s">
        <v>140</v>
      </c>
      <c r="E1115" s="240">
        <v>790</v>
      </c>
      <c r="F1115" s="240">
        <v>0</v>
      </c>
      <c r="G1115" s="240">
        <v>34.094000000000001</v>
      </c>
      <c r="H1115" s="240">
        <v>17</v>
      </c>
      <c r="I1115" s="240">
        <v>4.2900000000000002E-4</v>
      </c>
      <c r="J1115" s="240"/>
    </row>
    <row r="1116" spans="2:10">
      <c r="B1116" s="240" t="s">
        <v>33</v>
      </c>
      <c r="C1116" s="240" t="s">
        <v>190</v>
      </c>
      <c r="D1116" s="240" t="s">
        <v>140</v>
      </c>
      <c r="E1116" s="240">
        <v>770</v>
      </c>
      <c r="F1116" s="240">
        <v>19.2</v>
      </c>
      <c r="G1116" s="240">
        <v>33</v>
      </c>
      <c r="H1116" s="240">
        <v>17</v>
      </c>
      <c r="I1116" s="240"/>
      <c r="J1116" s="240">
        <v>2.4380000000000001E-3</v>
      </c>
    </row>
    <row r="1117" spans="2:10">
      <c r="B1117" s="240" t="s">
        <v>33</v>
      </c>
      <c r="C1117" s="240" t="s">
        <v>189</v>
      </c>
      <c r="D1117" s="240" t="s">
        <v>141</v>
      </c>
      <c r="E1117" s="240">
        <v>5</v>
      </c>
      <c r="F1117" s="240">
        <v>16.009</v>
      </c>
      <c r="G1117" s="240">
        <v>-2.1</v>
      </c>
      <c r="H1117" s="240">
        <v>17</v>
      </c>
      <c r="I1117" s="240">
        <v>1.0790000000000001E-3</v>
      </c>
      <c r="J1117" s="240"/>
    </row>
    <row r="1118" spans="2:10">
      <c r="B1118" s="240" t="s">
        <v>33</v>
      </c>
      <c r="C1118" s="240" t="s">
        <v>190</v>
      </c>
      <c r="D1118" s="240" t="s">
        <v>141</v>
      </c>
      <c r="E1118" s="240">
        <v>770</v>
      </c>
      <c r="F1118" s="240">
        <v>19.2</v>
      </c>
      <c r="G1118" s="240">
        <v>33</v>
      </c>
      <c r="H1118" s="240">
        <v>17</v>
      </c>
      <c r="I1118" s="240"/>
      <c r="J1118" s="240">
        <v>2.5119999999999999E-3</v>
      </c>
    </row>
    <row r="1119" spans="2:10">
      <c r="B1119" s="240" t="s">
        <v>33</v>
      </c>
      <c r="C1119" s="240" t="s">
        <v>189</v>
      </c>
      <c r="D1119" s="240" t="s">
        <v>142</v>
      </c>
      <c r="E1119" s="240">
        <v>5</v>
      </c>
      <c r="F1119" s="240">
        <v>16.009</v>
      </c>
      <c r="G1119" s="240">
        <v>-2.1</v>
      </c>
      <c r="H1119" s="240">
        <v>17</v>
      </c>
      <c r="I1119" s="240">
        <v>6.78E-4</v>
      </c>
      <c r="J1119" s="240"/>
    </row>
    <row r="1120" spans="2:10">
      <c r="B1120" s="240" t="s">
        <v>33</v>
      </c>
      <c r="C1120" s="240" t="s">
        <v>190</v>
      </c>
      <c r="D1120" s="240" t="s">
        <v>142</v>
      </c>
      <c r="E1120" s="240">
        <v>611</v>
      </c>
      <c r="F1120" s="240">
        <v>-1.2</v>
      </c>
      <c r="G1120" s="240">
        <v>27.241</v>
      </c>
      <c r="H1120" s="240">
        <v>17</v>
      </c>
      <c r="I1120" s="240"/>
      <c r="J1120" s="240">
        <v>2.5869999999999999E-3</v>
      </c>
    </row>
    <row r="1121" spans="2:10">
      <c r="B1121" s="240" t="s">
        <v>33</v>
      </c>
      <c r="C1121" s="240" t="s">
        <v>189</v>
      </c>
      <c r="D1121" s="240" t="s">
        <v>143</v>
      </c>
      <c r="E1121" s="240">
        <v>790</v>
      </c>
      <c r="F1121" s="240">
        <v>0</v>
      </c>
      <c r="G1121" s="240">
        <v>34.094000000000001</v>
      </c>
      <c r="H1121" s="240">
        <v>17</v>
      </c>
      <c r="I1121" s="240">
        <v>1.4350000000000001E-3</v>
      </c>
      <c r="J1121" s="240"/>
    </row>
    <row r="1122" spans="2:10">
      <c r="B1122" s="240" t="s">
        <v>33</v>
      </c>
      <c r="C1122" s="240" t="s">
        <v>190</v>
      </c>
      <c r="D1122" s="240" t="s">
        <v>143</v>
      </c>
      <c r="E1122" s="240">
        <v>611</v>
      </c>
      <c r="F1122" s="240">
        <v>-1.2</v>
      </c>
      <c r="G1122" s="240">
        <v>27.241</v>
      </c>
      <c r="H1122" s="240">
        <v>17</v>
      </c>
      <c r="I1122" s="240"/>
      <c r="J1122" s="240">
        <v>2.8050000000000002E-3</v>
      </c>
    </row>
    <row r="1123" spans="2:10">
      <c r="B1123" s="240" t="s">
        <v>33</v>
      </c>
      <c r="C1123" s="240" t="s">
        <v>189</v>
      </c>
      <c r="D1123" s="240" t="s">
        <v>144</v>
      </c>
      <c r="E1123" s="240">
        <v>5</v>
      </c>
      <c r="F1123" s="240">
        <v>16.009</v>
      </c>
      <c r="G1123" s="240">
        <v>-2.1</v>
      </c>
      <c r="H1123" s="240">
        <v>17</v>
      </c>
      <c r="I1123" s="240">
        <v>9.3599999999999998E-4</v>
      </c>
      <c r="J1123" s="240"/>
    </row>
    <row r="1124" spans="2:10">
      <c r="B1124" s="240" t="s">
        <v>33</v>
      </c>
      <c r="C1124" s="240" t="s">
        <v>190</v>
      </c>
      <c r="D1124" s="240" t="s">
        <v>144</v>
      </c>
      <c r="E1124" s="240">
        <v>611</v>
      </c>
      <c r="F1124" s="240">
        <v>-1.2</v>
      </c>
      <c r="G1124" s="240">
        <v>27.241</v>
      </c>
      <c r="H1124" s="240">
        <v>17</v>
      </c>
      <c r="I1124" s="240"/>
      <c r="J1124" s="240">
        <v>2.738E-3</v>
      </c>
    </row>
    <row r="1125" spans="2:10">
      <c r="B1125" s="240" t="s">
        <v>33</v>
      </c>
      <c r="C1125" s="240" t="s">
        <v>189</v>
      </c>
      <c r="D1125" s="240" t="s">
        <v>145</v>
      </c>
      <c r="E1125" s="240">
        <v>790</v>
      </c>
      <c r="F1125" s="240">
        <v>0</v>
      </c>
      <c r="G1125" s="240">
        <v>34.094000000000001</v>
      </c>
      <c r="H1125" s="240">
        <v>17</v>
      </c>
      <c r="I1125" s="240">
        <v>1.181E-3</v>
      </c>
      <c r="J1125" s="240"/>
    </row>
    <row r="1126" spans="2:10">
      <c r="B1126" s="240" t="s">
        <v>33</v>
      </c>
      <c r="C1126" s="240" t="s">
        <v>190</v>
      </c>
      <c r="D1126" s="240" t="s">
        <v>145</v>
      </c>
      <c r="E1126" s="240">
        <v>611</v>
      </c>
      <c r="F1126" s="240">
        <v>-1.2</v>
      </c>
      <c r="G1126" s="240">
        <v>27.241</v>
      </c>
      <c r="H1126" s="240">
        <v>17</v>
      </c>
      <c r="I1126" s="240"/>
      <c r="J1126" s="240">
        <v>2.63E-3</v>
      </c>
    </row>
    <row r="1127" spans="2:10">
      <c r="B1127" s="240" t="s">
        <v>33</v>
      </c>
      <c r="C1127" s="240" t="s">
        <v>189</v>
      </c>
      <c r="D1127" s="240" t="s">
        <v>146</v>
      </c>
      <c r="E1127" s="240">
        <v>5</v>
      </c>
      <c r="F1127" s="240">
        <v>16.009</v>
      </c>
      <c r="G1127" s="240">
        <v>-2.1</v>
      </c>
      <c r="H1127" s="240">
        <v>17</v>
      </c>
      <c r="I1127" s="240">
        <v>1.2329999999999999E-3</v>
      </c>
      <c r="J1127" s="240"/>
    </row>
    <row r="1128" spans="2:10">
      <c r="B1128" s="240" t="s">
        <v>33</v>
      </c>
      <c r="C1128" s="240" t="s">
        <v>190</v>
      </c>
      <c r="D1128" s="240" t="s">
        <v>146</v>
      </c>
      <c r="E1128" s="240">
        <v>611</v>
      </c>
      <c r="F1128" s="240">
        <v>-1.2</v>
      </c>
      <c r="G1128" s="240">
        <v>27.241</v>
      </c>
      <c r="H1128" s="240">
        <v>17</v>
      </c>
      <c r="I1128" s="240"/>
      <c r="J1128" s="240">
        <v>2.9139999999999999E-3</v>
      </c>
    </row>
    <row r="1129" spans="2:10">
      <c r="B1129" s="240" t="s">
        <v>33</v>
      </c>
      <c r="C1129" s="240" t="s">
        <v>189</v>
      </c>
      <c r="D1129" s="240" t="s">
        <v>147</v>
      </c>
      <c r="E1129" s="240">
        <v>5</v>
      </c>
      <c r="F1129" s="240">
        <v>16.009</v>
      </c>
      <c r="G1129" s="240">
        <v>-2.1</v>
      </c>
      <c r="H1129" s="240">
        <v>17</v>
      </c>
      <c r="I1129" s="240">
        <v>1.003E-3</v>
      </c>
      <c r="J1129" s="240"/>
    </row>
    <row r="1130" spans="2:10">
      <c r="B1130" s="240" t="s">
        <v>33</v>
      </c>
      <c r="C1130" s="240" t="s">
        <v>190</v>
      </c>
      <c r="D1130" s="240" t="s">
        <v>147</v>
      </c>
      <c r="E1130" s="240">
        <v>611</v>
      </c>
      <c r="F1130" s="240">
        <v>-1.2</v>
      </c>
      <c r="G1130" s="240">
        <v>27.241</v>
      </c>
      <c r="H1130" s="240">
        <v>17</v>
      </c>
      <c r="I1130" s="240"/>
      <c r="J1130" s="240">
        <v>1.6100000000000001E-4</v>
      </c>
    </row>
    <row r="1131" spans="2:10">
      <c r="B1131" s="240" t="s">
        <v>33</v>
      </c>
      <c r="C1131" s="240" t="s">
        <v>189</v>
      </c>
      <c r="D1131" s="240" t="s">
        <v>148</v>
      </c>
      <c r="E1131" s="240">
        <v>5</v>
      </c>
      <c r="F1131" s="240">
        <v>16.009</v>
      </c>
      <c r="G1131" s="240">
        <v>-2.1</v>
      </c>
      <c r="H1131" s="240">
        <v>17</v>
      </c>
      <c r="I1131" s="240">
        <v>2.72E-4</v>
      </c>
      <c r="J1131" s="240"/>
    </row>
    <row r="1132" spans="2:10">
      <c r="B1132" s="240" t="s">
        <v>33</v>
      </c>
      <c r="C1132" s="240" t="s">
        <v>190</v>
      </c>
      <c r="D1132" s="240" t="s">
        <v>148</v>
      </c>
      <c r="E1132" s="240">
        <v>686</v>
      </c>
      <c r="F1132" s="240">
        <v>19.2</v>
      </c>
      <c r="G1132" s="240">
        <v>29.48</v>
      </c>
      <c r="H1132" s="240">
        <v>17</v>
      </c>
      <c r="I1132" s="240"/>
      <c r="J1132" s="240">
        <v>1.5799999999999999E-4</v>
      </c>
    </row>
    <row r="1133" spans="2:10">
      <c r="B1133" s="240" t="s">
        <v>33</v>
      </c>
      <c r="C1133" s="240" t="s">
        <v>189</v>
      </c>
      <c r="D1133" s="240" t="s">
        <v>149</v>
      </c>
      <c r="E1133" s="240">
        <v>790</v>
      </c>
      <c r="F1133" s="240">
        <v>0</v>
      </c>
      <c r="G1133" s="240">
        <v>34.094000000000001</v>
      </c>
      <c r="H1133" s="240">
        <v>17</v>
      </c>
      <c r="I1133" s="240">
        <v>4.5600000000000003E-4</v>
      </c>
      <c r="J1133" s="240"/>
    </row>
    <row r="1134" spans="2:10">
      <c r="B1134" s="240" t="s">
        <v>33</v>
      </c>
      <c r="C1134" s="240" t="s">
        <v>190</v>
      </c>
      <c r="D1134" s="240" t="s">
        <v>149</v>
      </c>
      <c r="E1134" s="240">
        <v>611</v>
      </c>
      <c r="F1134" s="240">
        <v>-1.2</v>
      </c>
      <c r="G1134" s="240">
        <v>27.241</v>
      </c>
      <c r="H1134" s="240">
        <v>17</v>
      </c>
      <c r="I1134" s="240"/>
      <c r="J1134" s="240">
        <v>5.8900000000000001E-4</v>
      </c>
    </row>
    <row r="1135" spans="2:10">
      <c r="B1135" s="240" t="s">
        <v>33</v>
      </c>
      <c r="C1135" s="240" t="s">
        <v>189</v>
      </c>
      <c r="D1135" s="240" t="s">
        <v>150</v>
      </c>
      <c r="E1135" s="240">
        <v>5</v>
      </c>
      <c r="F1135" s="240">
        <v>16.009</v>
      </c>
      <c r="G1135" s="240">
        <v>-2.1</v>
      </c>
      <c r="H1135" s="240">
        <v>17</v>
      </c>
      <c r="I1135" s="240">
        <v>4.44E-4</v>
      </c>
      <c r="J1135" s="240"/>
    </row>
    <row r="1136" spans="2:10">
      <c r="B1136" s="240" t="s">
        <v>33</v>
      </c>
      <c r="C1136" s="240" t="s">
        <v>190</v>
      </c>
      <c r="D1136" s="240" t="s">
        <v>150</v>
      </c>
      <c r="E1136" s="240">
        <v>611</v>
      </c>
      <c r="F1136" s="240">
        <v>-1.2</v>
      </c>
      <c r="G1136" s="240">
        <v>27.241</v>
      </c>
      <c r="H1136" s="240">
        <v>17</v>
      </c>
      <c r="I1136" s="240"/>
      <c r="J1136" s="240">
        <v>8.12E-4</v>
      </c>
    </row>
    <row r="1137" spans="2:10">
      <c r="B1137" s="240" t="s">
        <v>33</v>
      </c>
      <c r="C1137" s="240" t="s">
        <v>189</v>
      </c>
      <c r="D1137" s="240" t="s">
        <v>175</v>
      </c>
      <c r="E1137" s="240">
        <v>5</v>
      </c>
      <c r="F1137" s="240">
        <v>16.009</v>
      </c>
      <c r="G1137" s="240">
        <v>-2.1</v>
      </c>
      <c r="H1137" s="240">
        <v>17</v>
      </c>
      <c r="I1137" s="240">
        <v>3.2690000000000002E-3</v>
      </c>
      <c r="J1137" s="240"/>
    </row>
    <row r="1138" spans="2:10">
      <c r="B1138" s="240" t="s">
        <v>33</v>
      </c>
      <c r="C1138" s="240" t="s">
        <v>190</v>
      </c>
      <c r="D1138" s="240" t="s">
        <v>175</v>
      </c>
      <c r="E1138" s="240">
        <v>580</v>
      </c>
      <c r="F1138" s="240">
        <v>19.2</v>
      </c>
      <c r="G1138" s="240">
        <v>25.45</v>
      </c>
      <c r="H1138" s="240">
        <v>17</v>
      </c>
      <c r="I1138" s="240"/>
      <c r="J1138" s="240">
        <v>1.2949999999999999E-3</v>
      </c>
    </row>
    <row r="1139" spans="2:10">
      <c r="B1139" s="240" t="s">
        <v>33</v>
      </c>
      <c r="C1139" s="240" t="s">
        <v>189</v>
      </c>
      <c r="D1139" s="240" t="s">
        <v>176</v>
      </c>
      <c r="E1139" s="240">
        <v>5</v>
      </c>
      <c r="F1139" s="240">
        <v>16.009</v>
      </c>
      <c r="G1139" s="240">
        <v>-2.1</v>
      </c>
      <c r="H1139" s="240">
        <v>17</v>
      </c>
      <c r="I1139" s="240">
        <v>2.2899999999999999E-3</v>
      </c>
      <c r="J1139" s="240"/>
    </row>
    <row r="1140" spans="2:10">
      <c r="B1140" s="240" t="s">
        <v>33</v>
      </c>
      <c r="C1140" s="240" t="s">
        <v>190</v>
      </c>
      <c r="D1140" s="240" t="s">
        <v>176</v>
      </c>
      <c r="E1140" s="240">
        <v>611</v>
      </c>
      <c r="F1140" s="240">
        <v>-1.2</v>
      </c>
      <c r="G1140" s="240">
        <v>27.241</v>
      </c>
      <c r="H1140" s="240">
        <v>17</v>
      </c>
      <c r="I1140" s="240"/>
      <c r="J1140" s="240">
        <v>2.6020000000000001E-3</v>
      </c>
    </row>
    <row r="1141" spans="2:10">
      <c r="B1141" s="240" t="s">
        <v>33</v>
      </c>
      <c r="C1141" s="240" t="s">
        <v>189</v>
      </c>
      <c r="D1141" s="240" t="s">
        <v>177</v>
      </c>
      <c r="E1141" s="240">
        <v>5</v>
      </c>
      <c r="F1141" s="240">
        <v>16.009</v>
      </c>
      <c r="G1141" s="240">
        <v>-2.1</v>
      </c>
      <c r="H1141" s="240">
        <v>17</v>
      </c>
      <c r="I1141" s="240">
        <v>6.1050000000000002E-3</v>
      </c>
      <c r="J1141" s="240"/>
    </row>
    <row r="1142" spans="2:10">
      <c r="B1142" s="240" t="s">
        <v>33</v>
      </c>
      <c r="C1142" s="240" t="s">
        <v>190</v>
      </c>
      <c r="D1142" s="240" t="s">
        <v>177</v>
      </c>
      <c r="E1142" s="240">
        <v>580</v>
      </c>
      <c r="F1142" s="240">
        <v>19.2</v>
      </c>
      <c r="G1142" s="240">
        <v>25.45</v>
      </c>
      <c r="H1142" s="240">
        <v>17</v>
      </c>
      <c r="I1142" s="240"/>
      <c r="J1142" s="240">
        <v>2.7420000000000001E-3</v>
      </c>
    </row>
    <row r="1143" spans="2:10">
      <c r="B1143" s="240" t="s">
        <v>33</v>
      </c>
      <c r="C1143" s="240" t="s">
        <v>189</v>
      </c>
      <c r="D1143" s="240" t="s">
        <v>178</v>
      </c>
      <c r="E1143" s="240">
        <v>5</v>
      </c>
      <c r="F1143" s="240">
        <v>16.009</v>
      </c>
      <c r="G1143" s="240">
        <v>-2.1</v>
      </c>
      <c r="H1143" s="240">
        <v>17</v>
      </c>
      <c r="I1143" s="240">
        <v>3.8210000000000002E-3</v>
      </c>
      <c r="J1143" s="240"/>
    </row>
    <row r="1144" spans="2:10">
      <c r="B1144" s="240" t="s">
        <v>33</v>
      </c>
      <c r="C1144" s="240" t="s">
        <v>190</v>
      </c>
      <c r="D1144" s="240" t="s">
        <v>178</v>
      </c>
      <c r="E1144" s="240">
        <v>481</v>
      </c>
      <c r="F1144" s="240">
        <v>-1.2</v>
      </c>
      <c r="G1144" s="240">
        <v>22</v>
      </c>
      <c r="H1144" s="240">
        <v>17</v>
      </c>
      <c r="I1144" s="240"/>
      <c r="J1144" s="240">
        <v>5.1830000000000001E-3</v>
      </c>
    </row>
    <row r="1145" spans="2:10">
      <c r="B1145" s="240" t="s">
        <v>20</v>
      </c>
      <c r="C1145" s="240" t="s">
        <v>191</v>
      </c>
      <c r="D1145" s="240" t="s">
        <v>87</v>
      </c>
      <c r="E1145" s="240">
        <v>790</v>
      </c>
      <c r="F1145" s="240">
        <v>0</v>
      </c>
      <c r="G1145" s="240">
        <v>34.094000000000001</v>
      </c>
      <c r="H1145" s="240">
        <v>13.6</v>
      </c>
      <c r="I1145" s="240">
        <v>2.3149999999999998E-3</v>
      </c>
      <c r="J1145" s="240"/>
    </row>
    <row r="1146" spans="2:10">
      <c r="B1146" s="240" t="s">
        <v>20</v>
      </c>
      <c r="C1146" s="240" t="s">
        <v>192</v>
      </c>
      <c r="D1146" s="240" t="s">
        <v>87</v>
      </c>
      <c r="E1146" s="240">
        <v>611</v>
      </c>
      <c r="F1146" s="240">
        <v>-1.2</v>
      </c>
      <c r="G1146" s="240">
        <v>27.241</v>
      </c>
      <c r="H1146" s="240">
        <v>13.6</v>
      </c>
      <c r="I1146" s="240"/>
      <c r="J1146" s="240">
        <v>1.2E-4</v>
      </c>
    </row>
    <row r="1147" spans="2:10">
      <c r="B1147" s="240" t="s">
        <v>20</v>
      </c>
      <c r="C1147" s="240" t="s">
        <v>191</v>
      </c>
      <c r="D1147" s="240" t="s">
        <v>88</v>
      </c>
      <c r="E1147" s="240">
        <v>790</v>
      </c>
      <c r="F1147" s="240">
        <v>0</v>
      </c>
      <c r="G1147" s="240">
        <v>34.094000000000001</v>
      </c>
      <c r="H1147" s="240">
        <v>13.6</v>
      </c>
      <c r="I1147" s="240">
        <v>1.0000000000000001E-5</v>
      </c>
      <c r="J1147" s="240"/>
    </row>
    <row r="1148" spans="2:10">
      <c r="B1148" s="240" t="s">
        <v>20</v>
      </c>
      <c r="C1148" s="240" t="s">
        <v>192</v>
      </c>
      <c r="D1148" s="240" t="s">
        <v>88</v>
      </c>
      <c r="E1148" s="240">
        <v>770</v>
      </c>
      <c r="F1148" s="240">
        <v>19.2</v>
      </c>
      <c r="G1148" s="240">
        <v>33</v>
      </c>
      <c r="H1148" s="240">
        <v>13.6</v>
      </c>
      <c r="I1148" s="240"/>
      <c r="J1148" s="240">
        <v>2.5219999999999999E-3</v>
      </c>
    </row>
    <row r="1149" spans="2:10">
      <c r="B1149" s="240" t="s">
        <v>20</v>
      </c>
      <c r="C1149" s="240" t="s">
        <v>191</v>
      </c>
      <c r="D1149" s="240" t="s">
        <v>89</v>
      </c>
      <c r="E1149" s="240">
        <v>5</v>
      </c>
      <c r="F1149" s="240">
        <v>16.009</v>
      </c>
      <c r="G1149" s="240">
        <v>-2.1</v>
      </c>
      <c r="H1149" s="240">
        <v>13.6</v>
      </c>
      <c r="I1149" s="240">
        <v>2.882E-3</v>
      </c>
      <c r="J1149" s="240"/>
    </row>
    <row r="1150" spans="2:10">
      <c r="B1150" s="240" t="s">
        <v>20</v>
      </c>
      <c r="C1150" s="240" t="s">
        <v>192</v>
      </c>
      <c r="D1150" s="240" t="s">
        <v>89</v>
      </c>
      <c r="E1150" s="240">
        <v>452</v>
      </c>
      <c r="F1150" s="240">
        <v>-1.2</v>
      </c>
      <c r="G1150" s="240">
        <v>21.067</v>
      </c>
      <c r="H1150" s="240">
        <v>13.6</v>
      </c>
      <c r="I1150" s="240"/>
      <c r="J1150" s="240">
        <v>4.5100000000000001E-4</v>
      </c>
    </row>
    <row r="1151" spans="2:10">
      <c r="B1151" s="240" t="s">
        <v>20</v>
      </c>
      <c r="C1151" s="240" t="s">
        <v>191</v>
      </c>
      <c r="D1151" s="240" t="s">
        <v>90</v>
      </c>
      <c r="E1151" s="240">
        <v>5</v>
      </c>
      <c r="F1151" s="240">
        <v>16.009</v>
      </c>
      <c r="G1151" s="240">
        <v>-2.1</v>
      </c>
      <c r="H1151" s="240">
        <v>13.6</v>
      </c>
      <c r="I1151" s="240">
        <v>5.5000000000000003E-4</v>
      </c>
      <c r="J1151" s="240"/>
    </row>
    <row r="1152" spans="2:10">
      <c r="B1152" s="240" t="s">
        <v>20</v>
      </c>
      <c r="C1152" s="240" t="s">
        <v>192</v>
      </c>
      <c r="D1152" s="240" t="s">
        <v>90</v>
      </c>
      <c r="E1152" s="240">
        <v>611</v>
      </c>
      <c r="F1152" s="240">
        <v>-1.2</v>
      </c>
      <c r="G1152" s="240">
        <v>27.241</v>
      </c>
      <c r="H1152" s="240">
        <v>13.6</v>
      </c>
      <c r="I1152" s="240"/>
      <c r="J1152" s="240">
        <v>2.8389999999999999E-3</v>
      </c>
    </row>
    <row r="1153" spans="2:10">
      <c r="B1153" s="240" t="s">
        <v>20</v>
      </c>
      <c r="C1153" s="240" t="s">
        <v>191</v>
      </c>
      <c r="D1153" s="240" t="s">
        <v>12</v>
      </c>
      <c r="E1153" s="240">
        <v>5</v>
      </c>
      <c r="F1153" s="240">
        <v>16.009</v>
      </c>
      <c r="G1153" s="240">
        <v>-2.1</v>
      </c>
      <c r="H1153" s="240">
        <v>13.6</v>
      </c>
      <c r="I1153" s="240">
        <v>1.1873210000000001</v>
      </c>
      <c r="J1153" s="240"/>
    </row>
    <row r="1154" spans="2:10">
      <c r="B1154" s="240" t="s">
        <v>20</v>
      </c>
      <c r="C1154" s="240" t="s">
        <v>192</v>
      </c>
      <c r="D1154" s="240" t="s">
        <v>12</v>
      </c>
      <c r="E1154" s="240">
        <v>611</v>
      </c>
      <c r="F1154" s="240">
        <v>-1.2</v>
      </c>
      <c r="G1154" s="240">
        <v>27.241</v>
      </c>
      <c r="H1154" s="240">
        <v>13.6</v>
      </c>
      <c r="I1154" s="240"/>
      <c r="J1154" s="240">
        <v>2.9468999999999999E-2</v>
      </c>
    </row>
    <row r="1155" spans="2:10">
      <c r="B1155" s="240" t="s">
        <v>20</v>
      </c>
      <c r="C1155" s="240" t="s">
        <v>191</v>
      </c>
      <c r="D1155" s="240" t="s">
        <v>13</v>
      </c>
      <c r="E1155" s="240">
        <v>790</v>
      </c>
      <c r="F1155" s="240">
        <v>0</v>
      </c>
      <c r="G1155" s="240">
        <v>34.094000000000001</v>
      </c>
      <c r="H1155" s="240">
        <v>13.6</v>
      </c>
      <c r="I1155" s="240">
        <v>7.443E-3</v>
      </c>
      <c r="J1155" s="240"/>
    </row>
    <row r="1156" spans="2:10">
      <c r="B1156" s="240" t="s">
        <v>20</v>
      </c>
      <c r="C1156" s="240" t="s">
        <v>192</v>
      </c>
      <c r="D1156" s="240" t="s">
        <v>13</v>
      </c>
      <c r="E1156" s="240">
        <v>770</v>
      </c>
      <c r="F1156" s="240">
        <v>19.2</v>
      </c>
      <c r="G1156" s="240">
        <v>33</v>
      </c>
      <c r="H1156" s="240">
        <v>13.6</v>
      </c>
      <c r="I1156" s="240"/>
      <c r="J1156" s="240">
        <v>1.357702</v>
      </c>
    </row>
    <row r="1157" spans="2:10">
      <c r="B1157" s="240" t="s">
        <v>20</v>
      </c>
      <c r="C1157" s="240" t="s">
        <v>191</v>
      </c>
      <c r="D1157" s="240" t="s">
        <v>14</v>
      </c>
      <c r="E1157" s="240">
        <v>5</v>
      </c>
      <c r="F1157" s="240">
        <v>16.009</v>
      </c>
      <c r="G1157" s="240">
        <v>-2.1</v>
      </c>
      <c r="H1157" s="240">
        <v>13.6</v>
      </c>
      <c r="I1157" s="240">
        <v>0.148923</v>
      </c>
      <c r="J1157" s="240"/>
    </row>
    <row r="1158" spans="2:10">
      <c r="B1158" s="240" t="s">
        <v>20</v>
      </c>
      <c r="C1158" s="240" t="s">
        <v>192</v>
      </c>
      <c r="D1158" s="240" t="s">
        <v>14</v>
      </c>
      <c r="E1158" s="240">
        <v>611</v>
      </c>
      <c r="F1158" s="240">
        <v>-1.2</v>
      </c>
      <c r="G1158" s="240">
        <v>27.241</v>
      </c>
      <c r="H1158" s="240">
        <v>13.6</v>
      </c>
      <c r="I1158" s="240"/>
      <c r="J1158" s="240">
        <v>8.7415000000000007E-2</v>
      </c>
    </row>
    <row r="1159" spans="2:10">
      <c r="B1159" s="240" t="s">
        <v>20</v>
      </c>
      <c r="C1159" s="240" t="s">
        <v>191</v>
      </c>
      <c r="D1159" s="240" t="s">
        <v>91</v>
      </c>
      <c r="E1159" s="240">
        <v>5</v>
      </c>
      <c r="F1159" s="240">
        <v>16.009</v>
      </c>
      <c r="G1159" s="240">
        <v>-2.1</v>
      </c>
      <c r="H1159" s="240">
        <v>13.6</v>
      </c>
      <c r="I1159" s="240">
        <v>2.2959999999999999E-3</v>
      </c>
      <c r="J1159" s="240"/>
    </row>
    <row r="1160" spans="2:10">
      <c r="B1160" s="240" t="s">
        <v>20</v>
      </c>
      <c r="C1160" s="240" t="s">
        <v>192</v>
      </c>
      <c r="D1160" s="240" t="s">
        <v>91</v>
      </c>
      <c r="E1160" s="240">
        <v>770</v>
      </c>
      <c r="F1160" s="240">
        <v>19.2</v>
      </c>
      <c r="G1160" s="240">
        <v>33</v>
      </c>
      <c r="H1160" s="240">
        <v>13.6</v>
      </c>
      <c r="I1160" s="240"/>
      <c r="J1160" s="240">
        <v>6.6100000000000002E-4</v>
      </c>
    </row>
    <row r="1161" spans="2:10">
      <c r="B1161" s="240" t="s">
        <v>20</v>
      </c>
      <c r="C1161" s="240" t="s">
        <v>191</v>
      </c>
      <c r="D1161" s="240" t="s">
        <v>92</v>
      </c>
      <c r="E1161" s="240">
        <v>5</v>
      </c>
      <c r="F1161" s="240">
        <v>16.009</v>
      </c>
      <c r="G1161" s="240">
        <v>-2.1</v>
      </c>
      <c r="H1161" s="240">
        <v>13.6</v>
      </c>
      <c r="I1161" s="240">
        <v>9.1600000000000004E-4</v>
      </c>
      <c r="J1161" s="240"/>
    </row>
    <row r="1162" spans="2:10">
      <c r="B1162" s="240" t="s">
        <v>20</v>
      </c>
      <c r="C1162" s="240" t="s">
        <v>192</v>
      </c>
      <c r="D1162" s="240" t="s">
        <v>92</v>
      </c>
      <c r="E1162" s="240">
        <v>611</v>
      </c>
      <c r="F1162" s="240">
        <v>-1.2</v>
      </c>
      <c r="G1162" s="240">
        <v>27.241</v>
      </c>
      <c r="H1162" s="240">
        <v>13.6</v>
      </c>
      <c r="I1162" s="240"/>
      <c r="J1162" s="240">
        <v>2.3140000000000001E-3</v>
      </c>
    </row>
    <row r="1163" spans="2:10">
      <c r="B1163" s="240" t="s">
        <v>20</v>
      </c>
      <c r="C1163" s="240" t="s">
        <v>191</v>
      </c>
      <c r="D1163" s="240" t="s">
        <v>93</v>
      </c>
      <c r="E1163" s="240">
        <v>5</v>
      </c>
      <c r="F1163" s="240">
        <v>16.009</v>
      </c>
      <c r="G1163" s="240">
        <v>-2.1</v>
      </c>
      <c r="H1163" s="240">
        <v>13.6</v>
      </c>
      <c r="I1163" s="240">
        <v>5.1830000000000001E-3</v>
      </c>
      <c r="J1163" s="240"/>
    </row>
    <row r="1164" spans="2:10">
      <c r="B1164" s="240" t="s">
        <v>20</v>
      </c>
      <c r="C1164" s="240" t="s">
        <v>192</v>
      </c>
      <c r="D1164" s="240" t="s">
        <v>93</v>
      </c>
      <c r="E1164" s="240">
        <v>770</v>
      </c>
      <c r="F1164" s="240">
        <v>19.2</v>
      </c>
      <c r="G1164" s="240">
        <v>33</v>
      </c>
      <c r="H1164" s="240">
        <v>13.6</v>
      </c>
      <c r="I1164" s="240"/>
      <c r="J1164" s="240">
        <v>1.5590000000000001E-3</v>
      </c>
    </row>
    <row r="1165" spans="2:10">
      <c r="B1165" s="240" t="s">
        <v>20</v>
      </c>
      <c r="C1165" s="240" t="s">
        <v>191</v>
      </c>
      <c r="D1165" s="240" t="s">
        <v>94</v>
      </c>
      <c r="E1165" s="240">
        <v>5</v>
      </c>
      <c r="F1165" s="240">
        <v>16.009</v>
      </c>
      <c r="G1165" s="240">
        <v>-2.1</v>
      </c>
      <c r="H1165" s="240">
        <v>13.6</v>
      </c>
      <c r="I1165" s="240">
        <v>1.954E-3</v>
      </c>
      <c r="J1165" s="240"/>
    </row>
    <row r="1166" spans="2:10">
      <c r="B1166" s="240" t="s">
        <v>20</v>
      </c>
      <c r="C1166" s="240" t="s">
        <v>192</v>
      </c>
      <c r="D1166" s="240" t="s">
        <v>94</v>
      </c>
      <c r="E1166" s="240">
        <v>481</v>
      </c>
      <c r="F1166" s="240">
        <v>-1.2</v>
      </c>
      <c r="G1166" s="240">
        <v>22</v>
      </c>
      <c r="H1166" s="240">
        <v>13.6</v>
      </c>
      <c r="I1166" s="240"/>
      <c r="J1166" s="240">
        <v>4.7060000000000001E-3</v>
      </c>
    </row>
    <row r="1167" spans="2:10">
      <c r="B1167" s="240" t="s">
        <v>20</v>
      </c>
      <c r="C1167" s="240" t="s">
        <v>191</v>
      </c>
      <c r="D1167" s="240" t="s">
        <v>95</v>
      </c>
      <c r="E1167" s="240">
        <v>5</v>
      </c>
      <c r="F1167" s="240">
        <v>16.009</v>
      </c>
      <c r="G1167" s="240">
        <v>-2.1</v>
      </c>
      <c r="H1167" s="240">
        <v>13.6</v>
      </c>
      <c r="I1167" s="240">
        <v>2.1900000000000001E-4</v>
      </c>
      <c r="J1167" s="240"/>
    </row>
    <row r="1168" spans="2:10">
      <c r="B1168" s="240" t="s">
        <v>20</v>
      </c>
      <c r="C1168" s="240" t="s">
        <v>192</v>
      </c>
      <c r="D1168" s="240" t="s">
        <v>95</v>
      </c>
      <c r="E1168" s="240">
        <v>611</v>
      </c>
      <c r="F1168" s="240">
        <v>-1.2</v>
      </c>
      <c r="G1168" s="240">
        <v>27.241</v>
      </c>
      <c r="H1168" s="240">
        <v>13.6</v>
      </c>
      <c r="I1168" s="240"/>
      <c r="J1168" s="240">
        <v>4.6E-5</v>
      </c>
    </row>
    <row r="1169" spans="2:10">
      <c r="B1169" s="240" t="s">
        <v>20</v>
      </c>
      <c r="C1169" s="240" t="s">
        <v>191</v>
      </c>
      <c r="D1169" s="240" t="s">
        <v>96</v>
      </c>
      <c r="E1169" s="240">
        <v>5</v>
      </c>
      <c r="F1169" s="240">
        <v>16.009</v>
      </c>
      <c r="G1169" s="240">
        <v>-2.1</v>
      </c>
      <c r="H1169" s="240">
        <v>13.6</v>
      </c>
      <c r="I1169" s="240">
        <v>2.1900000000000001E-4</v>
      </c>
      <c r="J1169" s="240"/>
    </row>
    <row r="1170" spans="2:10">
      <c r="B1170" s="240" t="s">
        <v>20</v>
      </c>
      <c r="C1170" s="240" t="s">
        <v>192</v>
      </c>
      <c r="D1170" s="240" t="s">
        <v>96</v>
      </c>
      <c r="E1170" s="240">
        <v>611</v>
      </c>
      <c r="F1170" s="240">
        <v>-1.2</v>
      </c>
      <c r="G1170" s="240">
        <v>27.241</v>
      </c>
      <c r="H1170" s="240">
        <v>13.6</v>
      </c>
      <c r="I1170" s="240"/>
      <c r="J1170" s="240">
        <v>4.6E-5</v>
      </c>
    </row>
    <row r="1171" spans="2:10">
      <c r="B1171" s="240" t="s">
        <v>20</v>
      </c>
      <c r="C1171" s="240" t="s">
        <v>191</v>
      </c>
      <c r="D1171" s="240" t="s">
        <v>97</v>
      </c>
      <c r="E1171" s="240">
        <v>5</v>
      </c>
      <c r="F1171" s="240">
        <v>16.009</v>
      </c>
      <c r="G1171" s="240">
        <v>-2.1</v>
      </c>
      <c r="H1171" s="240">
        <v>13.6</v>
      </c>
      <c r="I1171" s="240">
        <v>4.2099999999999999E-4</v>
      </c>
      <c r="J1171" s="240"/>
    </row>
    <row r="1172" spans="2:10">
      <c r="B1172" s="240" t="s">
        <v>20</v>
      </c>
      <c r="C1172" s="240" t="s">
        <v>192</v>
      </c>
      <c r="D1172" s="240" t="s">
        <v>97</v>
      </c>
      <c r="E1172" s="240">
        <v>611</v>
      </c>
      <c r="F1172" s="240">
        <v>-1.2</v>
      </c>
      <c r="G1172" s="240">
        <v>27.241</v>
      </c>
      <c r="H1172" s="240">
        <v>13.6</v>
      </c>
      <c r="I1172" s="240"/>
      <c r="J1172" s="240">
        <v>3.0000000000000001E-5</v>
      </c>
    </row>
    <row r="1173" spans="2:10">
      <c r="B1173" s="240" t="s">
        <v>20</v>
      </c>
      <c r="C1173" s="240" t="s">
        <v>191</v>
      </c>
      <c r="D1173" s="240" t="s">
        <v>98</v>
      </c>
      <c r="E1173" s="240">
        <v>5</v>
      </c>
      <c r="F1173" s="240">
        <v>16.009</v>
      </c>
      <c r="G1173" s="240">
        <v>-2.1</v>
      </c>
      <c r="H1173" s="240">
        <v>13.6</v>
      </c>
      <c r="I1173" s="240">
        <v>4.8000000000000001E-5</v>
      </c>
      <c r="J1173" s="240"/>
    </row>
    <row r="1174" spans="2:10">
      <c r="B1174" s="240" t="s">
        <v>20</v>
      </c>
      <c r="C1174" s="240" t="s">
        <v>192</v>
      </c>
      <c r="D1174" s="240" t="s">
        <v>98</v>
      </c>
      <c r="E1174" s="240">
        <v>611</v>
      </c>
      <c r="F1174" s="240">
        <v>-1.2</v>
      </c>
      <c r="G1174" s="240">
        <v>27.241</v>
      </c>
      <c r="H1174" s="240">
        <v>13.6</v>
      </c>
      <c r="I1174" s="240"/>
      <c r="J1174" s="240">
        <v>4.73E-4</v>
      </c>
    </row>
    <row r="1175" spans="2:10">
      <c r="B1175" s="240" t="s">
        <v>20</v>
      </c>
      <c r="C1175" s="240" t="s">
        <v>191</v>
      </c>
      <c r="D1175" s="240" t="s">
        <v>99</v>
      </c>
      <c r="E1175" s="240">
        <v>790</v>
      </c>
      <c r="F1175" s="240">
        <v>0</v>
      </c>
      <c r="G1175" s="240">
        <v>34.094000000000001</v>
      </c>
      <c r="H1175" s="240">
        <v>13.6</v>
      </c>
      <c r="I1175" s="240">
        <v>2.849E-3</v>
      </c>
      <c r="J1175" s="240"/>
    </row>
    <row r="1176" spans="2:10">
      <c r="B1176" s="240" t="s">
        <v>20</v>
      </c>
      <c r="C1176" s="240" t="s">
        <v>192</v>
      </c>
      <c r="D1176" s="240" t="s">
        <v>99</v>
      </c>
      <c r="E1176" s="240">
        <v>611</v>
      </c>
      <c r="F1176" s="240">
        <v>-1.2</v>
      </c>
      <c r="G1176" s="240">
        <v>27.241</v>
      </c>
      <c r="H1176" s="240">
        <v>13.6</v>
      </c>
      <c r="I1176" s="240"/>
      <c r="J1176" s="240">
        <v>8.0000000000000004E-4</v>
      </c>
    </row>
    <row r="1177" spans="2:10">
      <c r="B1177" s="240" t="s">
        <v>20</v>
      </c>
      <c r="C1177" s="240" t="s">
        <v>191</v>
      </c>
      <c r="D1177" s="240" t="s">
        <v>100</v>
      </c>
      <c r="E1177" s="240">
        <v>790</v>
      </c>
      <c r="F1177" s="240">
        <v>0</v>
      </c>
      <c r="G1177" s="240">
        <v>34.094000000000001</v>
      </c>
      <c r="H1177" s="240">
        <v>13.6</v>
      </c>
      <c r="I1177" s="240">
        <v>2.8549999999999999E-3</v>
      </c>
      <c r="J1177" s="240"/>
    </row>
    <row r="1178" spans="2:10">
      <c r="B1178" s="240" t="s">
        <v>20</v>
      </c>
      <c r="C1178" s="240" t="s">
        <v>192</v>
      </c>
      <c r="D1178" s="240" t="s">
        <v>100</v>
      </c>
      <c r="E1178" s="240">
        <v>770</v>
      </c>
      <c r="F1178" s="240">
        <v>19.2</v>
      </c>
      <c r="G1178" s="240">
        <v>33</v>
      </c>
      <c r="H1178" s="240">
        <v>13.6</v>
      </c>
      <c r="I1178" s="240"/>
      <c r="J1178" s="240">
        <v>8.8400000000000002E-4</v>
      </c>
    </row>
    <row r="1179" spans="2:10">
      <c r="B1179" s="240" t="s">
        <v>20</v>
      </c>
      <c r="C1179" s="240" t="s">
        <v>191</v>
      </c>
      <c r="D1179" s="240" t="s">
        <v>101</v>
      </c>
      <c r="E1179" s="240">
        <v>790</v>
      </c>
      <c r="F1179" s="240">
        <v>0</v>
      </c>
      <c r="G1179" s="240">
        <v>34.094000000000001</v>
      </c>
      <c r="H1179" s="240">
        <v>13.6</v>
      </c>
      <c r="I1179" s="240">
        <v>2.99E-3</v>
      </c>
      <c r="J1179" s="240"/>
    </row>
    <row r="1180" spans="2:10">
      <c r="B1180" s="240" t="s">
        <v>20</v>
      </c>
      <c r="C1180" s="240" t="s">
        <v>192</v>
      </c>
      <c r="D1180" s="240" t="s">
        <v>101</v>
      </c>
      <c r="E1180" s="240">
        <v>611</v>
      </c>
      <c r="F1180" s="240">
        <v>-1.2</v>
      </c>
      <c r="G1180" s="240">
        <v>27.241</v>
      </c>
      <c r="H1180" s="240">
        <v>13.6</v>
      </c>
      <c r="I1180" s="240"/>
      <c r="J1180" s="240">
        <v>8.9599999999999999E-4</v>
      </c>
    </row>
    <row r="1181" spans="2:10">
      <c r="B1181" s="240" t="s">
        <v>20</v>
      </c>
      <c r="C1181" s="240" t="s">
        <v>191</v>
      </c>
      <c r="D1181" s="240" t="s">
        <v>102</v>
      </c>
      <c r="E1181" s="240">
        <v>790</v>
      </c>
      <c r="F1181" s="240">
        <v>0</v>
      </c>
      <c r="G1181" s="240">
        <v>34.094000000000001</v>
      </c>
      <c r="H1181" s="240">
        <v>13.6</v>
      </c>
      <c r="I1181" s="240">
        <v>2.7139999999999998E-3</v>
      </c>
      <c r="J1181" s="240"/>
    </row>
    <row r="1182" spans="2:10">
      <c r="B1182" s="240" t="s">
        <v>20</v>
      </c>
      <c r="C1182" s="240" t="s">
        <v>192</v>
      </c>
      <c r="D1182" s="240" t="s">
        <v>102</v>
      </c>
      <c r="E1182" s="240">
        <v>770</v>
      </c>
      <c r="F1182" s="240">
        <v>19.2</v>
      </c>
      <c r="G1182" s="240">
        <v>33</v>
      </c>
      <c r="H1182" s="240">
        <v>13.6</v>
      </c>
      <c r="I1182" s="240"/>
      <c r="J1182" s="240">
        <v>8.0800000000000002E-4</v>
      </c>
    </row>
    <row r="1183" spans="2:10">
      <c r="B1183" s="240" t="s">
        <v>20</v>
      </c>
      <c r="C1183" s="240" t="s">
        <v>191</v>
      </c>
      <c r="D1183" s="240" t="s">
        <v>103</v>
      </c>
      <c r="E1183" s="240">
        <v>5</v>
      </c>
      <c r="F1183" s="240">
        <v>16.009</v>
      </c>
      <c r="G1183" s="240">
        <v>-2.1</v>
      </c>
      <c r="H1183" s="240">
        <v>13.6</v>
      </c>
      <c r="I1183" s="240">
        <v>3.5200000000000001E-3</v>
      </c>
      <c r="J1183" s="240"/>
    </row>
    <row r="1184" spans="2:10">
      <c r="B1184" s="240" t="s">
        <v>20</v>
      </c>
      <c r="C1184" s="240" t="s">
        <v>192</v>
      </c>
      <c r="D1184" s="240" t="s">
        <v>103</v>
      </c>
      <c r="E1184" s="240">
        <v>770</v>
      </c>
      <c r="F1184" s="240">
        <v>19.2</v>
      </c>
      <c r="G1184" s="240">
        <v>33</v>
      </c>
      <c r="H1184" s="240">
        <v>13.6</v>
      </c>
      <c r="I1184" s="240"/>
      <c r="J1184" s="240">
        <v>1.0790000000000001E-3</v>
      </c>
    </row>
    <row r="1185" spans="2:10">
      <c r="B1185" s="240" t="s">
        <v>20</v>
      </c>
      <c r="C1185" s="240" t="s">
        <v>191</v>
      </c>
      <c r="D1185" s="240" t="s">
        <v>104</v>
      </c>
      <c r="E1185" s="240">
        <v>5</v>
      </c>
      <c r="F1185" s="240">
        <v>16.009</v>
      </c>
      <c r="G1185" s="240">
        <v>-2.1</v>
      </c>
      <c r="H1185" s="240">
        <v>13.6</v>
      </c>
      <c r="I1185" s="240">
        <v>3.5230000000000001E-3</v>
      </c>
      <c r="J1185" s="240"/>
    </row>
    <row r="1186" spans="2:10">
      <c r="B1186" s="240" t="s">
        <v>20</v>
      </c>
      <c r="C1186" s="240" t="s">
        <v>192</v>
      </c>
      <c r="D1186" s="240" t="s">
        <v>104</v>
      </c>
      <c r="E1186" s="240">
        <v>452</v>
      </c>
      <c r="F1186" s="240">
        <v>-1.2</v>
      </c>
      <c r="G1186" s="240">
        <v>21.067</v>
      </c>
      <c r="H1186" s="240">
        <v>13.6</v>
      </c>
      <c r="I1186" s="240"/>
      <c r="J1186" s="240">
        <v>1.2830000000000001E-3</v>
      </c>
    </row>
    <row r="1187" spans="2:10">
      <c r="B1187" s="240" t="s">
        <v>20</v>
      </c>
      <c r="C1187" s="240" t="s">
        <v>191</v>
      </c>
      <c r="D1187" s="240" t="s">
        <v>105</v>
      </c>
      <c r="E1187" s="240">
        <v>5</v>
      </c>
      <c r="F1187" s="240">
        <v>16.009</v>
      </c>
      <c r="G1187" s="240">
        <v>-2.1</v>
      </c>
      <c r="H1187" s="240">
        <v>13.6</v>
      </c>
      <c r="I1187" s="240">
        <v>3.3570000000000002E-3</v>
      </c>
      <c r="J1187" s="240"/>
    </row>
    <row r="1188" spans="2:10">
      <c r="B1188" s="240" t="s">
        <v>20</v>
      </c>
      <c r="C1188" s="240" t="s">
        <v>192</v>
      </c>
      <c r="D1188" s="240" t="s">
        <v>105</v>
      </c>
      <c r="E1188" s="240">
        <v>770</v>
      </c>
      <c r="F1188" s="240">
        <v>19.2</v>
      </c>
      <c r="G1188" s="240">
        <v>33</v>
      </c>
      <c r="H1188" s="240">
        <v>13.6</v>
      </c>
      <c r="I1188" s="240"/>
      <c r="J1188" s="240">
        <v>1.003E-3</v>
      </c>
    </row>
    <row r="1189" spans="2:10">
      <c r="B1189" s="240" t="s">
        <v>20</v>
      </c>
      <c r="C1189" s="240" t="s">
        <v>191</v>
      </c>
      <c r="D1189" s="240" t="s">
        <v>106</v>
      </c>
      <c r="E1189" s="240">
        <v>5</v>
      </c>
      <c r="F1189" s="240">
        <v>16.009</v>
      </c>
      <c r="G1189" s="240">
        <v>-2.1</v>
      </c>
      <c r="H1189" s="240">
        <v>13.6</v>
      </c>
      <c r="I1189" s="240">
        <v>3.686E-3</v>
      </c>
      <c r="J1189" s="240"/>
    </row>
    <row r="1190" spans="2:10">
      <c r="B1190" s="240" t="s">
        <v>20</v>
      </c>
      <c r="C1190" s="240" t="s">
        <v>192</v>
      </c>
      <c r="D1190" s="240" t="s">
        <v>106</v>
      </c>
      <c r="E1190" s="240">
        <v>452</v>
      </c>
      <c r="F1190" s="240">
        <v>-1.2</v>
      </c>
      <c r="G1190" s="240">
        <v>21.067</v>
      </c>
      <c r="H1190" s="240">
        <v>13.6</v>
      </c>
      <c r="I1190" s="240"/>
      <c r="J1190" s="240">
        <v>1.379E-3</v>
      </c>
    </row>
    <row r="1191" spans="2:10">
      <c r="B1191" s="240" t="s">
        <v>20</v>
      </c>
      <c r="C1191" s="240" t="s">
        <v>191</v>
      </c>
      <c r="D1191" s="240" t="s">
        <v>107</v>
      </c>
      <c r="E1191" s="240">
        <v>790</v>
      </c>
      <c r="F1191" s="240">
        <v>0</v>
      </c>
      <c r="G1191" s="240">
        <v>34.094000000000001</v>
      </c>
      <c r="H1191" s="240">
        <v>13.6</v>
      </c>
      <c r="I1191" s="240">
        <v>2.4480000000000001E-3</v>
      </c>
      <c r="J1191" s="240"/>
    </row>
    <row r="1192" spans="2:10">
      <c r="B1192" s="240" t="s">
        <v>20</v>
      </c>
      <c r="C1192" s="240" t="s">
        <v>192</v>
      </c>
      <c r="D1192" s="240" t="s">
        <v>107</v>
      </c>
      <c r="E1192" s="240">
        <v>770</v>
      </c>
      <c r="F1192" s="240">
        <v>19.2</v>
      </c>
      <c r="G1192" s="240">
        <v>33</v>
      </c>
      <c r="H1192" s="240">
        <v>13.6</v>
      </c>
      <c r="I1192" s="240"/>
      <c r="J1192" s="240">
        <v>8.0900000000000004E-4</v>
      </c>
    </row>
    <row r="1193" spans="2:10">
      <c r="B1193" s="240" t="s">
        <v>20</v>
      </c>
      <c r="C1193" s="240" t="s">
        <v>191</v>
      </c>
      <c r="D1193" s="240" t="s">
        <v>108</v>
      </c>
      <c r="E1193" s="240">
        <v>790</v>
      </c>
      <c r="F1193" s="240">
        <v>0</v>
      </c>
      <c r="G1193" s="240">
        <v>34.094000000000001</v>
      </c>
      <c r="H1193" s="240">
        <v>13.6</v>
      </c>
      <c r="I1193" s="240">
        <v>2.4420000000000002E-3</v>
      </c>
      <c r="J1193" s="240"/>
    </row>
    <row r="1194" spans="2:10">
      <c r="B1194" s="240" t="s">
        <v>20</v>
      </c>
      <c r="C1194" s="240" t="s">
        <v>192</v>
      </c>
      <c r="D1194" s="240" t="s">
        <v>108</v>
      </c>
      <c r="E1194" s="240">
        <v>611</v>
      </c>
      <c r="F1194" s="240">
        <v>-1.2</v>
      </c>
      <c r="G1194" s="240">
        <v>27.241</v>
      </c>
      <c r="H1194" s="240">
        <v>13.6</v>
      </c>
      <c r="I1194" s="240"/>
      <c r="J1194" s="240">
        <v>8.92E-4</v>
      </c>
    </row>
    <row r="1195" spans="2:10">
      <c r="B1195" s="240" t="s">
        <v>20</v>
      </c>
      <c r="C1195" s="240" t="s">
        <v>191</v>
      </c>
      <c r="D1195" s="240" t="s">
        <v>109</v>
      </c>
      <c r="E1195" s="240">
        <v>790</v>
      </c>
      <c r="F1195" s="240">
        <v>0</v>
      </c>
      <c r="G1195" s="240">
        <v>34.094000000000001</v>
      </c>
      <c r="H1195" s="240">
        <v>13.6</v>
      </c>
      <c r="I1195" s="240">
        <v>2.307E-3</v>
      </c>
      <c r="J1195" s="240"/>
    </row>
    <row r="1196" spans="2:10">
      <c r="B1196" s="240" t="s">
        <v>20</v>
      </c>
      <c r="C1196" s="240" t="s">
        <v>192</v>
      </c>
      <c r="D1196" s="240" t="s">
        <v>109</v>
      </c>
      <c r="E1196" s="240">
        <v>770</v>
      </c>
      <c r="F1196" s="240">
        <v>19.2</v>
      </c>
      <c r="G1196" s="240">
        <v>33</v>
      </c>
      <c r="H1196" s="240">
        <v>13.6</v>
      </c>
      <c r="I1196" s="240"/>
      <c r="J1196" s="240">
        <v>7.3300000000000004E-4</v>
      </c>
    </row>
    <row r="1197" spans="2:10">
      <c r="B1197" s="240" t="s">
        <v>20</v>
      </c>
      <c r="C1197" s="240" t="s">
        <v>191</v>
      </c>
      <c r="D1197" s="240" t="s">
        <v>110</v>
      </c>
      <c r="E1197" s="240">
        <v>790</v>
      </c>
      <c r="F1197" s="240">
        <v>0</v>
      </c>
      <c r="G1197" s="240">
        <v>34.094000000000001</v>
      </c>
      <c r="H1197" s="240">
        <v>13.6</v>
      </c>
      <c r="I1197" s="240">
        <v>2.5829999999999998E-3</v>
      </c>
      <c r="J1197" s="240"/>
    </row>
    <row r="1198" spans="2:10">
      <c r="B1198" s="240" t="s">
        <v>20</v>
      </c>
      <c r="C1198" s="240" t="s">
        <v>192</v>
      </c>
      <c r="D1198" s="240" t="s">
        <v>110</v>
      </c>
      <c r="E1198" s="240">
        <v>611</v>
      </c>
      <c r="F1198" s="240">
        <v>-1.2</v>
      </c>
      <c r="G1198" s="240">
        <v>27.241</v>
      </c>
      <c r="H1198" s="240">
        <v>13.6</v>
      </c>
      <c r="I1198" s="240"/>
      <c r="J1198" s="240">
        <v>9.8799999999999995E-4</v>
      </c>
    </row>
    <row r="1199" spans="2:10">
      <c r="B1199" s="240" t="s">
        <v>20</v>
      </c>
      <c r="C1199" s="240" t="s">
        <v>191</v>
      </c>
      <c r="D1199" s="240" t="s">
        <v>111</v>
      </c>
      <c r="E1199" s="240">
        <v>5</v>
      </c>
      <c r="F1199" s="240">
        <v>16.009</v>
      </c>
      <c r="G1199" s="240">
        <v>-2.1</v>
      </c>
      <c r="H1199" s="240">
        <v>13.6</v>
      </c>
      <c r="I1199" s="240">
        <v>3.0850000000000001E-3</v>
      </c>
      <c r="J1199" s="240"/>
    </row>
    <row r="1200" spans="2:10">
      <c r="B1200" s="240" t="s">
        <v>20</v>
      </c>
      <c r="C1200" s="240" t="s">
        <v>192</v>
      </c>
      <c r="D1200" s="240" t="s">
        <v>111</v>
      </c>
      <c r="E1200" s="240">
        <v>452</v>
      </c>
      <c r="F1200" s="240">
        <v>-1.2</v>
      </c>
      <c r="G1200" s="240">
        <v>21.067</v>
      </c>
      <c r="H1200" s="240">
        <v>13.6</v>
      </c>
      <c r="I1200" s="240"/>
      <c r="J1200" s="240">
        <v>1.1900000000000001E-3</v>
      </c>
    </row>
    <row r="1201" spans="2:10">
      <c r="B1201" s="240" t="s">
        <v>20</v>
      </c>
      <c r="C1201" s="240" t="s">
        <v>191</v>
      </c>
      <c r="D1201" s="240" t="s">
        <v>112</v>
      </c>
      <c r="E1201" s="240">
        <v>5</v>
      </c>
      <c r="F1201" s="240">
        <v>16.009</v>
      </c>
      <c r="G1201" s="240">
        <v>-2.1</v>
      </c>
      <c r="H1201" s="240">
        <v>13.6</v>
      </c>
      <c r="I1201" s="240">
        <v>3.0820000000000001E-3</v>
      </c>
      <c r="J1201" s="240"/>
    </row>
    <row r="1202" spans="2:10">
      <c r="B1202" s="240" t="s">
        <v>20</v>
      </c>
      <c r="C1202" s="240" t="s">
        <v>192</v>
      </c>
      <c r="D1202" s="240" t="s">
        <v>112</v>
      </c>
      <c r="E1202" s="240">
        <v>770</v>
      </c>
      <c r="F1202" s="240">
        <v>19.2</v>
      </c>
      <c r="G1202" s="240">
        <v>33</v>
      </c>
      <c r="H1202" s="240">
        <v>13.6</v>
      </c>
      <c r="I1202" s="240"/>
      <c r="J1202" s="240">
        <v>1.1540000000000001E-3</v>
      </c>
    </row>
    <row r="1203" spans="2:10">
      <c r="B1203" s="240" t="s">
        <v>20</v>
      </c>
      <c r="C1203" s="240" t="s">
        <v>191</v>
      </c>
      <c r="D1203" s="240" t="s">
        <v>113</v>
      </c>
      <c r="E1203" s="240">
        <v>5</v>
      </c>
      <c r="F1203" s="240">
        <v>16.009</v>
      </c>
      <c r="G1203" s="240">
        <v>-2.1</v>
      </c>
      <c r="H1203" s="240">
        <v>13.6</v>
      </c>
      <c r="I1203" s="240">
        <v>3.248E-3</v>
      </c>
      <c r="J1203" s="240"/>
    </row>
    <row r="1204" spans="2:10">
      <c r="B1204" s="240" t="s">
        <v>20</v>
      </c>
      <c r="C1204" s="240" t="s">
        <v>192</v>
      </c>
      <c r="D1204" s="240" t="s">
        <v>113</v>
      </c>
      <c r="E1204" s="240">
        <v>452</v>
      </c>
      <c r="F1204" s="240">
        <v>-1.2</v>
      </c>
      <c r="G1204" s="240">
        <v>21.067</v>
      </c>
      <c r="H1204" s="240">
        <v>13.6</v>
      </c>
      <c r="I1204" s="240"/>
      <c r="J1204" s="240">
        <v>1.286E-3</v>
      </c>
    </row>
    <row r="1205" spans="2:10">
      <c r="B1205" s="240" t="s">
        <v>20</v>
      </c>
      <c r="C1205" s="240" t="s">
        <v>191</v>
      </c>
      <c r="D1205" s="240" t="s">
        <v>114</v>
      </c>
      <c r="E1205" s="240">
        <v>5</v>
      </c>
      <c r="F1205" s="240">
        <v>16.009</v>
      </c>
      <c r="G1205" s="240">
        <v>-2.1</v>
      </c>
      <c r="H1205" s="240">
        <v>13.6</v>
      </c>
      <c r="I1205" s="240">
        <v>2.9190000000000002E-3</v>
      </c>
      <c r="J1205" s="240"/>
    </row>
    <row r="1206" spans="2:10">
      <c r="B1206" s="240" t="s">
        <v>20</v>
      </c>
      <c r="C1206" s="240" t="s">
        <v>192</v>
      </c>
      <c r="D1206" s="240" t="s">
        <v>114</v>
      </c>
      <c r="E1206" s="240">
        <v>770</v>
      </c>
      <c r="F1206" s="240">
        <v>19.2</v>
      </c>
      <c r="G1206" s="240">
        <v>33</v>
      </c>
      <c r="H1206" s="240">
        <v>13.6</v>
      </c>
      <c r="I1206" s="240"/>
      <c r="J1206" s="240">
        <v>1.0790000000000001E-3</v>
      </c>
    </row>
    <row r="1207" spans="2:10">
      <c r="B1207" s="240" t="s">
        <v>20</v>
      </c>
      <c r="C1207" s="240" t="s">
        <v>191</v>
      </c>
      <c r="D1207" s="240" t="s">
        <v>115</v>
      </c>
      <c r="E1207" s="240">
        <v>790</v>
      </c>
      <c r="F1207" s="240">
        <v>0</v>
      </c>
      <c r="G1207" s="240">
        <v>34.094000000000001</v>
      </c>
      <c r="H1207" s="240">
        <v>13.6</v>
      </c>
      <c r="I1207" s="240">
        <v>9.2699999999999998E-4</v>
      </c>
      <c r="J1207" s="240"/>
    </row>
    <row r="1208" spans="2:10">
      <c r="B1208" s="240" t="s">
        <v>20</v>
      </c>
      <c r="C1208" s="240" t="s">
        <v>192</v>
      </c>
      <c r="D1208" s="240" t="s">
        <v>115</v>
      </c>
      <c r="E1208" s="240">
        <v>611</v>
      </c>
      <c r="F1208" s="240">
        <v>-1.2</v>
      </c>
      <c r="G1208" s="240">
        <v>27.241</v>
      </c>
      <c r="H1208" s="240">
        <v>13.6</v>
      </c>
      <c r="I1208" s="240"/>
      <c r="J1208" s="240">
        <v>2.9810000000000001E-3</v>
      </c>
    </row>
    <row r="1209" spans="2:10">
      <c r="B1209" s="240" t="s">
        <v>20</v>
      </c>
      <c r="C1209" s="240" t="s">
        <v>191</v>
      </c>
      <c r="D1209" s="240" t="s">
        <v>116</v>
      </c>
      <c r="E1209" s="240">
        <v>790</v>
      </c>
      <c r="F1209" s="240">
        <v>0</v>
      </c>
      <c r="G1209" s="240">
        <v>34.094000000000001</v>
      </c>
      <c r="H1209" s="240">
        <v>13.6</v>
      </c>
      <c r="I1209" s="240">
        <v>4.6200000000000001E-4</v>
      </c>
      <c r="J1209" s="240"/>
    </row>
    <row r="1210" spans="2:10">
      <c r="B1210" s="240" t="s">
        <v>20</v>
      </c>
      <c r="C1210" s="240" t="s">
        <v>192</v>
      </c>
      <c r="D1210" s="240" t="s">
        <v>116</v>
      </c>
      <c r="E1210" s="240">
        <v>770</v>
      </c>
      <c r="F1210" s="240">
        <v>19.2</v>
      </c>
      <c r="G1210" s="240">
        <v>33</v>
      </c>
      <c r="H1210" s="240">
        <v>13.6</v>
      </c>
      <c r="I1210" s="240"/>
      <c r="J1210" s="240">
        <v>2.941E-3</v>
      </c>
    </row>
    <row r="1211" spans="2:10">
      <c r="B1211" s="240" t="s">
        <v>20</v>
      </c>
      <c r="C1211" s="240" t="s">
        <v>191</v>
      </c>
      <c r="D1211" s="240" t="s">
        <v>117</v>
      </c>
      <c r="E1211" s="240">
        <v>5</v>
      </c>
      <c r="F1211" s="240">
        <v>16.009</v>
      </c>
      <c r="G1211" s="240">
        <v>-2.1</v>
      </c>
      <c r="H1211" s="240">
        <v>13.6</v>
      </c>
      <c r="I1211" s="240">
        <v>1.031E-3</v>
      </c>
      <c r="J1211" s="240"/>
    </row>
    <row r="1212" spans="2:10">
      <c r="B1212" s="240" t="s">
        <v>20</v>
      </c>
      <c r="C1212" s="240" t="s">
        <v>192</v>
      </c>
      <c r="D1212" s="240" t="s">
        <v>117</v>
      </c>
      <c r="E1212" s="240">
        <v>770</v>
      </c>
      <c r="F1212" s="240">
        <v>19.2</v>
      </c>
      <c r="G1212" s="240">
        <v>33</v>
      </c>
      <c r="H1212" s="240">
        <v>13.6</v>
      </c>
      <c r="I1212" s="240"/>
      <c r="J1212" s="240">
        <v>3.0100000000000001E-3</v>
      </c>
    </row>
    <row r="1213" spans="2:10">
      <c r="B1213" s="240" t="s">
        <v>20</v>
      </c>
      <c r="C1213" s="240" t="s">
        <v>191</v>
      </c>
      <c r="D1213" s="240" t="s">
        <v>118</v>
      </c>
      <c r="E1213" s="240">
        <v>5</v>
      </c>
      <c r="F1213" s="240">
        <v>16.009</v>
      </c>
      <c r="G1213" s="240">
        <v>-2.1</v>
      </c>
      <c r="H1213" s="240">
        <v>13.6</v>
      </c>
      <c r="I1213" s="240">
        <v>6.9800000000000005E-4</v>
      </c>
      <c r="J1213" s="240"/>
    </row>
    <row r="1214" spans="2:10">
      <c r="B1214" s="240" t="s">
        <v>20</v>
      </c>
      <c r="C1214" s="240" t="s">
        <v>192</v>
      </c>
      <c r="D1214" s="240" t="s">
        <v>118</v>
      </c>
      <c r="E1214" s="240">
        <v>611</v>
      </c>
      <c r="F1214" s="240">
        <v>-1.2</v>
      </c>
      <c r="G1214" s="240">
        <v>27.241</v>
      </c>
      <c r="H1214" s="240">
        <v>13.6</v>
      </c>
      <c r="I1214" s="240"/>
      <c r="J1214" s="240">
        <v>3.081E-3</v>
      </c>
    </row>
    <row r="1215" spans="2:10">
      <c r="B1215" s="240" t="s">
        <v>20</v>
      </c>
      <c r="C1215" s="240" t="s">
        <v>191</v>
      </c>
      <c r="D1215" s="240" t="s">
        <v>119</v>
      </c>
      <c r="E1215" s="240">
        <v>790</v>
      </c>
      <c r="F1215" s="240">
        <v>0</v>
      </c>
      <c r="G1215" s="240">
        <v>34.094000000000001</v>
      </c>
      <c r="H1215" s="240">
        <v>13.6</v>
      </c>
      <c r="I1215" s="240">
        <v>1.397E-3</v>
      </c>
      <c r="J1215" s="240"/>
    </row>
    <row r="1216" spans="2:10">
      <c r="B1216" s="240" t="s">
        <v>20</v>
      </c>
      <c r="C1216" s="240" t="s">
        <v>192</v>
      </c>
      <c r="D1216" s="240" t="s">
        <v>119</v>
      </c>
      <c r="E1216" s="240">
        <v>611</v>
      </c>
      <c r="F1216" s="240">
        <v>-1.2</v>
      </c>
      <c r="G1216" s="240">
        <v>27.241</v>
      </c>
      <c r="H1216" s="240">
        <v>13.6</v>
      </c>
      <c r="I1216" s="240"/>
      <c r="J1216" s="240">
        <v>3.3010000000000001E-3</v>
      </c>
    </row>
    <row r="1217" spans="2:10">
      <c r="B1217" s="240" t="s">
        <v>20</v>
      </c>
      <c r="C1217" s="240" t="s">
        <v>191</v>
      </c>
      <c r="D1217" s="240" t="s">
        <v>120</v>
      </c>
      <c r="E1217" s="240">
        <v>5</v>
      </c>
      <c r="F1217" s="240">
        <v>16.009</v>
      </c>
      <c r="G1217" s="240">
        <v>-2.1</v>
      </c>
      <c r="H1217" s="240">
        <v>13.6</v>
      </c>
      <c r="I1217" s="240">
        <v>9.5100000000000002E-4</v>
      </c>
      <c r="J1217" s="240"/>
    </row>
    <row r="1218" spans="2:10">
      <c r="B1218" s="240" t="s">
        <v>20</v>
      </c>
      <c r="C1218" s="240" t="s">
        <v>192</v>
      </c>
      <c r="D1218" s="240" t="s">
        <v>120</v>
      </c>
      <c r="E1218" s="240">
        <v>611</v>
      </c>
      <c r="F1218" s="240">
        <v>-1.2</v>
      </c>
      <c r="G1218" s="240">
        <v>27.241</v>
      </c>
      <c r="H1218" s="240">
        <v>13.6</v>
      </c>
      <c r="I1218" s="240"/>
      <c r="J1218" s="240">
        <v>3.2299999999999998E-3</v>
      </c>
    </row>
    <row r="1219" spans="2:10">
      <c r="B1219" s="240" t="s">
        <v>20</v>
      </c>
      <c r="C1219" s="240" t="s">
        <v>191</v>
      </c>
      <c r="D1219" s="240" t="s">
        <v>121</v>
      </c>
      <c r="E1219" s="240">
        <v>790</v>
      </c>
      <c r="F1219" s="240">
        <v>0</v>
      </c>
      <c r="G1219" s="240">
        <v>34.094000000000001</v>
      </c>
      <c r="H1219" s="240">
        <v>13.6</v>
      </c>
      <c r="I1219" s="240">
        <v>1.1460000000000001E-3</v>
      </c>
      <c r="J1219" s="240"/>
    </row>
    <row r="1220" spans="2:10">
      <c r="B1220" s="240" t="s">
        <v>20</v>
      </c>
      <c r="C1220" s="240" t="s">
        <v>192</v>
      </c>
      <c r="D1220" s="240" t="s">
        <v>121</v>
      </c>
      <c r="E1220" s="240">
        <v>611</v>
      </c>
      <c r="F1220" s="240">
        <v>-1.2</v>
      </c>
      <c r="G1220" s="240">
        <v>27.241</v>
      </c>
      <c r="H1220" s="240">
        <v>13.6</v>
      </c>
      <c r="I1220" s="240"/>
      <c r="J1220" s="240">
        <v>3.13E-3</v>
      </c>
    </row>
    <row r="1221" spans="2:10">
      <c r="B1221" s="240" t="s">
        <v>20</v>
      </c>
      <c r="C1221" s="240" t="s">
        <v>191</v>
      </c>
      <c r="D1221" s="240" t="s">
        <v>122</v>
      </c>
      <c r="E1221" s="240">
        <v>5</v>
      </c>
      <c r="F1221" s="240">
        <v>16.009</v>
      </c>
      <c r="G1221" s="240">
        <v>-2.1</v>
      </c>
      <c r="H1221" s="240">
        <v>13.6</v>
      </c>
      <c r="I1221" s="240">
        <v>1.243E-3</v>
      </c>
      <c r="J1221" s="240"/>
    </row>
    <row r="1222" spans="2:10">
      <c r="B1222" s="240" t="s">
        <v>20</v>
      </c>
      <c r="C1222" s="240" t="s">
        <v>192</v>
      </c>
      <c r="D1222" s="240" t="s">
        <v>122</v>
      </c>
      <c r="E1222" s="240">
        <v>611</v>
      </c>
      <c r="F1222" s="240">
        <v>-1.2</v>
      </c>
      <c r="G1222" s="240">
        <v>27.241</v>
      </c>
      <c r="H1222" s="240">
        <v>13.6</v>
      </c>
      <c r="I1222" s="240"/>
      <c r="J1222" s="240">
        <v>3.4009999999999999E-3</v>
      </c>
    </row>
    <row r="1223" spans="2:10">
      <c r="B1223" s="240" t="s">
        <v>20</v>
      </c>
      <c r="C1223" s="240" t="s">
        <v>191</v>
      </c>
      <c r="D1223" s="240" t="s">
        <v>123</v>
      </c>
      <c r="E1223" s="240">
        <v>790</v>
      </c>
      <c r="F1223" s="240">
        <v>0</v>
      </c>
      <c r="G1223" s="240">
        <v>34.094000000000001</v>
      </c>
      <c r="H1223" s="240">
        <v>13.6</v>
      </c>
      <c r="I1223" s="240">
        <v>8.6899999999999998E-4</v>
      </c>
      <c r="J1223" s="240"/>
    </row>
    <row r="1224" spans="2:10">
      <c r="B1224" s="240" t="s">
        <v>20</v>
      </c>
      <c r="C1224" s="240" t="s">
        <v>192</v>
      </c>
      <c r="D1224" s="240" t="s">
        <v>123</v>
      </c>
      <c r="E1224" s="240">
        <v>770</v>
      </c>
      <c r="F1224" s="240">
        <v>19.2</v>
      </c>
      <c r="G1224" s="240">
        <v>33</v>
      </c>
      <c r="H1224" s="240">
        <v>13.6</v>
      </c>
      <c r="I1224" s="240"/>
      <c r="J1224" s="240">
        <v>3.016E-3</v>
      </c>
    </row>
    <row r="1225" spans="2:10">
      <c r="B1225" s="240" t="s">
        <v>20</v>
      </c>
      <c r="C1225" s="240" t="s">
        <v>191</v>
      </c>
      <c r="D1225" s="240" t="s">
        <v>124</v>
      </c>
      <c r="E1225" s="240">
        <v>790</v>
      </c>
      <c r="F1225" s="240">
        <v>0</v>
      </c>
      <c r="G1225" s="240">
        <v>34.094000000000001</v>
      </c>
      <c r="H1225" s="240">
        <v>13.6</v>
      </c>
      <c r="I1225" s="240">
        <v>5.1999999999999995E-4</v>
      </c>
      <c r="J1225" s="240"/>
    </row>
    <row r="1226" spans="2:10">
      <c r="B1226" s="240" t="s">
        <v>20</v>
      </c>
      <c r="C1226" s="240" t="s">
        <v>192</v>
      </c>
      <c r="D1226" s="240" t="s">
        <v>124</v>
      </c>
      <c r="E1226" s="240">
        <v>611</v>
      </c>
      <c r="F1226" s="240">
        <v>-1.2</v>
      </c>
      <c r="G1226" s="240">
        <v>27.241</v>
      </c>
      <c r="H1226" s="240">
        <v>13.6</v>
      </c>
      <c r="I1226" s="240"/>
      <c r="J1226" s="240">
        <v>3.0739999999999999E-3</v>
      </c>
    </row>
    <row r="1227" spans="2:10">
      <c r="B1227" s="240" t="s">
        <v>20</v>
      </c>
      <c r="C1227" s="240" t="s">
        <v>191</v>
      </c>
      <c r="D1227" s="240" t="s">
        <v>125</v>
      </c>
      <c r="E1227" s="240">
        <v>5</v>
      </c>
      <c r="F1227" s="240">
        <v>16.009</v>
      </c>
      <c r="G1227" s="240">
        <v>-2.1</v>
      </c>
      <c r="H1227" s="240">
        <v>13.6</v>
      </c>
      <c r="I1227" s="240">
        <v>1.1349999999999999E-3</v>
      </c>
      <c r="J1227" s="240"/>
    </row>
    <row r="1228" spans="2:10">
      <c r="B1228" s="240" t="s">
        <v>20</v>
      </c>
      <c r="C1228" s="240" t="s">
        <v>192</v>
      </c>
      <c r="D1228" s="240" t="s">
        <v>125</v>
      </c>
      <c r="E1228" s="240">
        <v>611</v>
      </c>
      <c r="F1228" s="240">
        <v>-1.2</v>
      </c>
      <c r="G1228" s="240">
        <v>27.241</v>
      </c>
      <c r="H1228" s="240">
        <v>13.6</v>
      </c>
      <c r="I1228" s="240"/>
      <c r="J1228" s="240">
        <v>3.1740000000000002E-3</v>
      </c>
    </row>
    <row r="1229" spans="2:10">
      <c r="B1229" s="240" t="s">
        <v>20</v>
      </c>
      <c r="C1229" s="240" t="s">
        <v>191</v>
      </c>
      <c r="D1229" s="240" t="s">
        <v>126</v>
      </c>
      <c r="E1229" s="240">
        <v>5</v>
      </c>
      <c r="F1229" s="240">
        <v>16.009</v>
      </c>
      <c r="G1229" s="240">
        <v>-2.1</v>
      </c>
      <c r="H1229" s="240">
        <v>13.6</v>
      </c>
      <c r="I1229" s="240">
        <v>5.9400000000000002E-4</v>
      </c>
      <c r="J1229" s="240"/>
    </row>
    <row r="1230" spans="2:10">
      <c r="B1230" s="240" t="s">
        <v>20</v>
      </c>
      <c r="C1230" s="240" t="s">
        <v>192</v>
      </c>
      <c r="D1230" s="240" t="s">
        <v>126</v>
      </c>
      <c r="E1230" s="240">
        <v>770</v>
      </c>
      <c r="F1230" s="240">
        <v>19.2</v>
      </c>
      <c r="G1230" s="240">
        <v>33</v>
      </c>
      <c r="H1230" s="240">
        <v>13.6</v>
      </c>
      <c r="I1230" s="240"/>
      <c r="J1230" s="240">
        <v>3.0860000000000002E-3</v>
      </c>
    </row>
    <row r="1231" spans="2:10">
      <c r="B1231" s="240" t="s">
        <v>20</v>
      </c>
      <c r="C1231" s="240" t="s">
        <v>191</v>
      </c>
      <c r="D1231" s="240" t="s">
        <v>127</v>
      </c>
      <c r="E1231" s="240">
        <v>5</v>
      </c>
      <c r="F1231" s="240">
        <v>16.009</v>
      </c>
      <c r="G1231" s="240">
        <v>-2.1</v>
      </c>
      <c r="H1231" s="240">
        <v>13.6</v>
      </c>
      <c r="I1231" s="240">
        <v>1.389E-3</v>
      </c>
      <c r="J1231" s="240"/>
    </row>
    <row r="1232" spans="2:10">
      <c r="B1232" s="240" t="s">
        <v>20</v>
      </c>
      <c r="C1232" s="240" t="s">
        <v>192</v>
      </c>
      <c r="D1232" s="240" t="s">
        <v>127</v>
      </c>
      <c r="E1232" s="240">
        <v>611</v>
      </c>
      <c r="F1232" s="240">
        <v>-1.2</v>
      </c>
      <c r="G1232" s="240">
        <v>27.241</v>
      </c>
      <c r="H1232" s="240">
        <v>13.6</v>
      </c>
      <c r="I1232" s="240"/>
      <c r="J1232" s="240">
        <v>3.3219999999999999E-3</v>
      </c>
    </row>
    <row r="1233" spans="2:10">
      <c r="B1233" s="240" t="s">
        <v>20</v>
      </c>
      <c r="C1233" s="240" t="s">
        <v>191</v>
      </c>
      <c r="D1233" s="240" t="s">
        <v>128</v>
      </c>
      <c r="E1233" s="240">
        <v>790</v>
      </c>
      <c r="F1233" s="240">
        <v>0</v>
      </c>
      <c r="G1233" s="240">
        <v>34.094000000000001</v>
      </c>
      <c r="H1233" s="240">
        <v>13.6</v>
      </c>
      <c r="I1233" s="240">
        <v>9.8999999999999999E-4</v>
      </c>
      <c r="J1233" s="240"/>
    </row>
    <row r="1234" spans="2:10">
      <c r="B1234" s="240" t="s">
        <v>20</v>
      </c>
      <c r="C1234" s="240" t="s">
        <v>192</v>
      </c>
      <c r="D1234" s="240" t="s">
        <v>128</v>
      </c>
      <c r="E1234" s="240">
        <v>611</v>
      </c>
      <c r="F1234" s="240">
        <v>-1.2</v>
      </c>
      <c r="G1234" s="240">
        <v>27.241</v>
      </c>
      <c r="H1234" s="240">
        <v>13.6</v>
      </c>
      <c r="I1234" s="240"/>
      <c r="J1234" s="240">
        <v>3.3939999999999999E-3</v>
      </c>
    </row>
    <row r="1235" spans="2:10">
      <c r="B1235" s="240" t="s">
        <v>20</v>
      </c>
      <c r="C1235" s="240" t="s">
        <v>191</v>
      </c>
      <c r="D1235" s="240" t="s">
        <v>129</v>
      </c>
      <c r="E1235" s="240">
        <v>5</v>
      </c>
      <c r="F1235" s="240">
        <v>16.009</v>
      </c>
      <c r="G1235" s="240">
        <v>-2.1</v>
      </c>
      <c r="H1235" s="240">
        <v>13.6</v>
      </c>
      <c r="I1235" s="240">
        <v>1.681E-3</v>
      </c>
      <c r="J1235" s="240"/>
    </row>
    <row r="1236" spans="2:10">
      <c r="B1236" s="240" t="s">
        <v>20</v>
      </c>
      <c r="C1236" s="240" t="s">
        <v>192</v>
      </c>
      <c r="D1236" s="240" t="s">
        <v>129</v>
      </c>
      <c r="E1236" s="240">
        <v>611</v>
      </c>
      <c r="F1236" s="240">
        <v>-1.2</v>
      </c>
      <c r="G1236" s="240">
        <v>27.241</v>
      </c>
      <c r="H1236" s="240">
        <v>13.6</v>
      </c>
      <c r="I1236" s="240"/>
      <c r="J1236" s="240">
        <v>3.4940000000000001E-3</v>
      </c>
    </row>
    <row r="1237" spans="2:10">
      <c r="B1237" s="240" t="s">
        <v>20</v>
      </c>
      <c r="C1237" s="240" t="s">
        <v>191</v>
      </c>
      <c r="D1237" s="240" t="s">
        <v>130</v>
      </c>
      <c r="E1237" s="240">
        <v>790</v>
      </c>
      <c r="F1237" s="240">
        <v>0</v>
      </c>
      <c r="G1237" s="240">
        <v>34.094000000000001</v>
      </c>
      <c r="H1237" s="240">
        <v>13.6</v>
      </c>
      <c r="I1237" s="240">
        <v>7.3899999999999997E-4</v>
      </c>
      <c r="J1237" s="240"/>
    </row>
    <row r="1238" spans="2:10">
      <c r="B1238" s="240" t="s">
        <v>20</v>
      </c>
      <c r="C1238" s="240" t="s">
        <v>192</v>
      </c>
      <c r="D1238" s="240" t="s">
        <v>130</v>
      </c>
      <c r="E1238" s="240">
        <v>611</v>
      </c>
      <c r="F1238" s="240">
        <v>-1.2</v>
      </c>
      <c r="G1238" s="240">
        <v>27.241</v>
      </c>
      <c r="H1238" s="240">
        <v>13.6</v>
      </c>
      <c r="I1238" s="240"/>
      <c r="J1238" s="240">
        <v>3.2230000000000002E-3</v>
      </c>
    </row>
    <row r="1239" spans="2:10">
      <c r="B1239" s="240" t="s">
        <v>20</v>
      </c>
      <c r="C1239" s="240" t="s">
        <v>191</v>
      </c>
      <c r="D1239" s="240" t="s">
        <v>131</v>
      </c>
      <c r="E1239" s="240">
        <v>790</v>
      </c>
      <c r="F1239" s="240">
        <v>0</v>
      </c>
      <c r="G1239" s="240">
        <v>34.094000000000001</v>
      </c>
      <c r="H1239" s="240">
        <v>13.6</v>
      </c>
      <c r="I1239" s="240">
        <v>2.5149999999999999E-3</v>
      </c>
      <c r="J1239" s="240"/>
    </row>
    <row r="1240" spans="2:10">
      <c r="B1240" s="240" t="s">
        <v>20</v>
      </c>
      <c r="C1240" s="240" t="s">
        <v>192</v>
      </c>
      <c r="D1240" s="240" t="s">
        <v>131</v>
      </c>
      <c r="E1240" s="240">
        <v>611</v>
      </c>
      <c r="F1240" s="240">
        <v>-1.2</v>
      </c>
      <c r="G1240" s="240">
        <v>27.241</v>
      </c>
      <c r="H1240" s="240">
        <v>13.6</v>
      </c>
      <c r="I1240" s="240"/>
      <c r="J1240" s="240">
        <v>8.2899999999999998E-4</v>
      </c>
    </row>
    <row r="1241" spans="2:10">
      <c r="B1241" s="240" t="s">
        <v>20</v>
      </c>
      <c r="C1241" s="240" t="s">
        <v>191</v>
      </c>
      <c r="D1241" s="240" t="s">
        <v>132</v>
      </c>
      <c r="E1241" s="240">
        <v>790</v>
      </c>
      <c r="F1241" s="240">
        <v>0</v>
      </c>
      <c r="G1241" s="240">
        <v>34.094000000000001</v>
      </c>
      <c r="H1241" s="240">
        <v>13.6</v>
      </c>
      <c r="I1241" s="240">
        <v>2.5219999999999999E-3</v>
      </c>
      <c r="J1241" s="240"/>
    </row>
    <row r="1242" spans="2:10">
      <c r="B1242" s="240" t="s">
        <v>20</v>
      </c>
      <c r="C1242" s="240" t="s">
        <v>192</v>
      </c>
      <c r="D1242" s="240" t="s">
        <v>132</v>
      </c>
      <c r="E1242" s="240">
        <v>770</v>
      </c>
      <c r="F1242" s="240">
        <v>19.2</v>
      </c>
      <c r="G1242" s="240">
        <v>33</v>
      </c>
      <c r="H1242" s="240">
        <v>13.6</v>
      </c>
      <c r="I1242" s="240"/>
      <c r="J1242" s="240">
        <v>9.0399999999999996E-4</v>
      </c>
    </row>
    <row r="1243" spans="2:10">
      <c r="B1243" s="240" t="s">
        <v>20</v>
      </c>
      <c r="C1243" s="240" t="s">
        <v>191</v>
      </c>
      <c r="D1243" s="240" t="s">
        <v>133</v>
      </c>
      <c r="E1243" s="240">
        <v>790</v>
      </c>
      <c r="F1243" s="240">
        <v>0</v>
      </c>
      <c r="G1243" s="240">
        <v>34.094000000000001</v>
      </c>
      <c r="H1243" s="240">
        <v>13.6</v>
      </c>
      <c r="I1243" s="240">
        <v>2.6559999999999999E-3</v>
      </c>
      <c r="J1243" s="240"/>
    </row>
    <row r="1244" spans="2:10">
      <c r="B1244" s="240" t="s">
        <v>20</v>
      </c>
      <c r="C1244" s="240" t="s">
        <v>192</v>
      </c>
      <c r="D1244" s="240" t="s">
        <v>133</v>
      </c>
      <c r="E1244" s="240">
        <v>611</v>
      </c>
      <c r="F1244" s="240">
        <v>-1.2</v>
      </c>
      <c r="G1244" s="240">
        <v>27.241</v>
      </c>
      <c r="H1244" s="240">
        <v>13.6</v>
      </c>
      <c r="I1244" s="240"/>
      <c r="J1244" s="240">
        <v>9.2500000000000004E-4</v>
      </c>
    </row>
    <row r="1245" spans="2:10">
      <c r="B1245" s="240" t="s">
        <v>20</v>
      </c>
      <c r="C1245" s="240" t="s">
        <v>191</v>
      </c>
      <c r="D1245" s="240" t="s">
        <v>134</v>
      </c>
      <c r="E1245" s="240">
        <v>790</v>
      </c>
      <c r="F1245" s="240">
        <v>0</v>
      </c>
      <c r="G1245" s="240">
        <v>34.094000000000001</v>
      </c>
      <c r="H1245" s="240">
        <v>13.6</v>
      </c>
      <c r="I1245" s="240">
        <v>2.3809999999999999E-3</v>
      </c>
      <c r="J1245" s="240"/>
    </row>
    <row r="1246" spans="2:10">
      <c r="B1246" s="240" t="s">
        <v>20</v>
      </c>
      <c r="C1246" s="240" t="s">
        <v>192</v>
      </c>
      <c r="D1246" s="240" t="s">
        <v>134</v>
      </c>
      <c r="E1246" s="240">
        <v>770</v>
      </c>
      <c r="F1246" s="240">
        <v>19.2</v>
      </c>
      <c r="G1246" s="240">
        <v>33</v>
      </c>
      <c r="H1246" s="240">
        <v>13.6</v>
      </c>
      <c r="I1246" s="240"/>
      <c r="J1246" s="240">
        <v>8.2799999999999996E-4</v>
      </c>
    </row>
    <row r="1247" spans="2:10">
      <c r="B1247" s="240" t="s">
        <v>20</v>
      </c>
      <c r="C1247" s="240" t="s">
        <v>191</v>
      </c>
      <c r="D1247" s="240" t="s">
        <v>135</v>
      </c>
      <c r="E1247" s="240">
        <v>5</v>
      </c>
      <c r="F1247" s="240">
        <v>16.009</v>
      </c>
      <c r="G1247" s="240">
        <v>-2.1</v>
      </c>
      <c r="H1247" s="240">
        <v>13.6</v>
      </c>
      <c r="I1247" s="240">
        <v>3.0990000000000002E-3</v>
      </c>
      <c r="J1247" s="240"/>
    </row>
    <row r="1248" spans="2:10">
      <c r="B1248" s="240" t="s">
        <v>20</v>
      </c>
      <c r="C1248" s="240" t="s">
        <v>192</v>
      </c>
      <c r="D1248" s="240" t="s">
        <v>135</v>
      </c>
      <c r="E1248" s="240">
        <v>770</v>
      </c>
      <c r="F1248" s="240">
        <v>19.2</v>
      </c>
      <c r="G1248" s="240">
        <v>33</v>
      </c>
      <c r="H1248" s="240">
        <v>13.6</v>
      </c>
      <c r="I1248" s="240"/>
      <c r="J1248" s="240">
        <v>1.059E-3</v>
      </c>
    </row>
    <row r="1249" spans="2:10">
      <c r="B1249" s="240" t="s">
        <v>20</v>
      </c>
      <c r="C1249" s="240" t="s">
        <v>191</v>
      </c>
      <c r="D1249" s="240" t="s">
        <v>136</v>
      </c>
      <c r="E1249" s="240">
        <v>5</v>
      </c>
      <c r="F1249" s="240">
        <v>16.009</v>
      </c>
      <c r="G1249" s="240">
        <v>-2.1</v>
      </c>
      <c r="H1249" s="240">
        <v>13.6</v>
      </c>
      <c r="I1249" s="240">
        <v>3.1020000000000002E-3</v>
      </c>
      <c r="J1249" s="240"/>
    </row>
    <row r="1250" spans="2:10">
      <c r="B1250" s="240" t="s">
        <v>20</v>
      </c>
      <c r="C1250" s="240" t="s">
        <v>192</v>
      </c>
      <c r="D1250" s="240" t="s">
        <v>136</v>
      </c>
      <c r="E1250" s="240">
        <v>452</v>
      </c>
      <c r="F1250" s="240">
        <v>-1.2</v>
      </c>
      <c r="G1250" s="240">
        <v>21.067</v>
      </c>
      <c r="H1250" s="240">
        <v>13.6</v>
      </c>
      <c r="I1250" s="240"/>
      <c r="J1250" s="240">
        <v>1.253E-3</v>
      </c>
    </row>
    <row r="1251" spans="2:10">
      <c r="B1251" s="240" t="s">
        <v>20</v>
      </c>
      <c r="C1251" s="240" t="s">
        <v>191</v>
      </c>
      <c r="D1251" s="240" t="s">
        <v>137</v>
      </c>
      <c r="E1251" s="240">
        <v>5</v>
      </c>
      <c r="F1251" s="240">
        <v>16.009</v>
      </c>
      <c r="G1251" s="240">
        <v>-2.1</v>
      </c>
      <c r="H1251" s="240">
        <v>13.6</v>
      </c>
      <c r="I1251" s="240">
        <v>2.9359999999999998E-3</v>
      </c>
      <c r="J1251" s="240"/>
    </row>
    <row r="1252" spans="2:10">
      <c r="B1252" s="240" t="s">
        <v>20</v>
      </c>
      <c r="C1252" s="240" t="s">
        <v>192</v>
      </c>
      <c r="D1252" s="240" t="s">
        <v>137</v>
      </c>
      <c r="E1252" s="240">
        <v>770</v>
      </c>
      <c r="F1252" s="240">
        <v>19.2</v>
      </c>
      <c r="G1252" s="240">
        <v>33</v>
      </c>
      <c r="H1252" s="240">
        <v>13.6</v>
      </c>
      <c r="I1252" s="240"/>
      <c r="J1252" s="240">
        <v>9.8299999999999993E-4</v>
      </c>
    </row>
    <row r="1253" spans="2:10">
      <c r="B1253" s="240" t="s">
        <v>20</v>
      </c>
      <c r="C1253" s="240" t="s">
        <v>191</v>
      </c>
      <c r="D1253" s="240" t="s">
        <v>138</v>
      </c>
      <c r="E1253" s="240">
        <v>5</v>
      </c>
      <c r="F1253" s="240">
        <v>16.009</v>
      </c>
      <c r="G1253" s="240">
        <v>-2.1</v>
      </c>
      <c r="H1253" s="240">
        <v>13.6</v>
      </c>
      <c r="I1253" s="240">
        <v>3.2650000000000001E-3</v>
      </c>
      <c r="J1253" s="240"/>
    </row>
    <row r="1254" spans="2:10">
      <c r="B1254" s="240" t="s">
        <v>20</v>
      </c>
      <c r="C1254" s="240" t="s">
        <v>192</v>
      </c>
      <c r="D1254" s="240" t="s">
        <v>138</v>
      </c>
      <c r="E1254" s="240">
        <v>452</v>
      </c>
      <c r="F1254" s="240">
        <v>-1.2</v>
      </c>
      <c r="G1254" s="240">
        <v>21.067</v>
      </c>
      <c r="H1254" s="240">
        <v>13.6</v>
      </c>
      <c r="I1254" s="240"/>
      <c r="J1254" s="240">
        <v>1.3489999999999999E-3</v>
      </c>
    </row>
    <row r="1255" spans="2:10">
      <c r="B1255" s="240" t="s">
        <v>20</v>
      </c>
      <c r="C1255" s="240" t="s">
        <v>191</v>
      </c>
      <c r="D1255" s="240" t="s">
        <v>139</v>
      </c>
      <c r="E1255" s="240">
        <v>790</v>
      </c>
      <c r="F1255" s="240">
        <v>0</v>
      </c>
      <c r="G1255" s="240">
        <v>34.094000000000001</v>
      </c>
      <c r="H1255" s="240">
        <v>13.6</v>
      </c>
      <c r="I1255" s="240">
        <v>8.8800000000000001E-4</v>
      </c>
      <c r="J1255" s="240"/>
    </row>
    <row r="1256" spans="2:10">
      <c r="B1256" s="240" t="s">
        <v>20</v>
      </c>
      <c r="C1256" s="240" t="s">
        <v>192</v>
      </c>
      <c r="D1256" s="240" t="s">
        <v>139</v>
      </c>
      <c r="E1256" s="240">
        <v>611</v>
      </c>
      <c r="F1256" s="240">
        <v>-1.2</v>
      </c>
      <c r="G1256" s="240">
        <v>27.241</v>
      </c>
      <c r="H1256" s="240">
        <v>13.6</v>
      </c>
      <c r="I1256" s="240"/>
      <c r="J1256" s="240">
        <v>2.5079999999999998E-3</v>
      </c>
    </row>
    <row r="1257" spans="2:10">
      <c r="B1257" s="240" t="s">
        <v>20</v>
      </c>
      <c r="C1257" s="240" t="s">
        <v>191</v>
      </c>
      <c r="D1257" s="240" t="s">
        <v>140</v>
      </c>
      <c r="E1257" s="240">
        <v>790</v>
      </c>
      <c r="F1257" s="240">
        <v>0</v>
      </c>
      <c r="G1257" s="240">
        <v>34.094000000000001</v>
      </c>
      <c r="H1257" s="240">
        <v>13.6</v>
      </c>
      <c r="I1257" s="240">
        <v>5.0100000000000003E-4</v>
      </c>
      <c r="J1257" s="240"/>
    </row>
    <row r="1258" spans="2:10">
      <c r="B1258" s="240" t="s">
        <v>20</v>
      </c>
      <c r="C1258" s="240" t="s">
        <v>192</v>
      </c>
      <c r="D1258" s="240" t="s">
        <v>140</v>
      </c>
      <c r="E1258" s="240">
        <v>770</v>
      </c>
      <c r="F1258" s="240">
        <v>19.2</v>
      </c>
      <c r="G1258" s="240">
        <v>33</v>
      </c>
      <c r="H1258" s="240">
        <v>13.6</v>
      </c>
      <c r="I1258" s="240"/>
      <c r="J1258" s="240">
        <v>2.5170000000000001E-3</v>
      </c>
    </row>
    <row r="1259" spans="2:10">
      <c r="B1259" s="240" t="s">
        <v>20</v>
      </c>
      <c r="C1259" s="240" t="s">
        <v>191</v>
      </c>
      <c r="D1259" s="240" t="s">
        <v>141</v>
      </c>
      <c r="E1259" s="240">
        <v>5</v>
      </c>
      <c r="F1259" s="240">
        <v>16.009</v>
      </c>
      <c r="G1259" s="240">
        <v>-2.1</v>
      </c>
      <c r="H1259" s="240">
        <v>13.6</v>
      </c>
      <c r="I1259" s="240">
        <v>1.08E-3</v>
      </c>
      <c r="J1259" s="240"/>
    </row>
    <row r="1260" spans="2:10">
      <c r="B1260" s="240" t="s">
        <v>20</v>
      </c>
      <c r="C1260" s="240" t="s">
        <v>192</v>
      </c>
      <c r="D1260" s="240" t="s">
        <v>141</v>
      </c>
      <c r="E1260" s="240">
        <v>770</v>
      </c>
      <c r="F1260" s="240">
        <v>19.2</v>
      </c>
      <c r="G1260" s="240">
        <v>33</v>
      </c>
      <c r="H1260" s="240">
        <v>13.6</v>
      </c>
      <c r="I1260" s="240"/>
      <c r="J1260" s="240">
        <v>2.5860000000000002E-3</v>
      </c>
    </row>
    <row r="1261" spans="2:10">
      <c r="B1261" s="240" t="s">
        <v>20</v>
      </c>
      <c r="C1261" s="240" t="s">
        <v>191</v>
      </c>
      <c r="D1261" s="240" t="s">
        <v>142</v>
      </c>
      <c r="E1261" s="240">
        <v>5</v>
      </c>
      <c r="F1261" s="240">
        <v>16.009</v>
      </c>
      <c r="G1261" s="240">
        <v>-2.1</v>
      </c>
      <c r="H1261" s="240">
        <v>13.6</v>
      </c>
      <c r="I1261" s="240">
        <v>6.4899999999999995E-4</v>
      </c>
      <c r="J1261" s="240"/>
    </row>
    <row r="1262" spans="2:10">
      <c r="B1262" s="240" t="s">
        <v>20</v>
      </c>
      <c r="C1262" s="240" t="s">
        <v>192</v>
      </c>
      <c r="D1262" s="240" t="s">
        <v>142</v>
      </c>
      <c r="E1262" s="240">
        <v>611</v>
      </c>
      <c r="F1262" s="240">
        <v>-1.2</v>
      </c>
      <c r="G1262" s="240">
        <v>27.241</v>
      </c>
      <c r="H1262" s="240">
        <v>13.6</v>
      </c>
      <c r="I1262" s="240"/>
      <c r="J1262" s="240">
        <v>2.6069999999999999E-3</v>
      </c>
    </row>
    <row r="1263" spans="2:10">
      <c r="B1263" s="240" t="s">
        <v>20</v>
      </c>
      <c r="C1263" s="240" t="s">
        <v>191</v>
      </c>
      <c r="D1263" s="240" t="s">
        <v>143</v>
      </c>
      <c r="E1263" s="240">
        <v>790</v>
      </c>
      <c r="F1263" s="240">
        <v>0</v>
      </c>
      <c r="G1263" s="240">
        <v>34.094000000000001</v>
      </c>
      <c r="H1263" s="240">
        <v>13.6</v>
      </c>
      <c r="I1263" s="240">
        <v>1.3569999999999999E-3</v>
      </c>
      <c r="J1263" s="240"/>
    </row>
    <row r="1264" spans="2:10">
      <c r="B1264" s="240" t="s">
        <v>20</v>
      </c>
      <c r="C1264" s="240" t="s">
        <v>192</v>
      </c>
      <c r="D1264" s="240" t="s">
        <v>143</v>
      </c>
      <c r="E1264" s="240">
        <v>611</v>
      </c>
      <c r="F1264" s="240">
        <v>-1.2</v>
      </c>
      <c r="G1264" s="240">
        <v>27.241</v>
      </c>
      <c r="H1264" s="240">
        <v>13.6</v>
      </c>
      <c r="I1264" s="240"/>
      <c r="J1264" s="240">
        <v>2.8279999999999998E-3</v>
      </c>
    </row>
    <row r="1265" spans="2:10">
      <c r="B1265" s="240" t="s">
        <v>20</v>
      </c>
      <c r="C1265" s="240" t="s">
        <v>191</v>
      </c>
      <c r="D1265" s="240" t="s">
        <v>144</v>
      </c>
      <c r="E1265" s="240">
        <v>5</v>
      </c>
      <c r="F1265" s="240">
        <v>16.009</v>
      </c>
      <c r="G1265" s="240">
        <v>-2.1</v>
      </c>
      <c r="H1265" s="240">
        <v>13.6</v>
      </c>
      <c r="I1265" s="240">
        <v>9.0300000000000005E-4</v>
      </c>
      <c r="J1265" s="240"/>
    </row>
    <row r="1266" spans="2:10">
      <c r="B1266" s="240" t="s">
        <v>20</v>
      </c>
      <c r="C1266" s="240" t="s">
        <v>192</v>
      </c>
      <c r="D1266" s="240" t="s">
        <v>144</v>
      </c>
      <c r="E1266" s="240">
        <v>611</v>
      </c>
      <c r="F1266" s="240">
        <v>-1.2</v>
      </c>
      <c r="G1266" s="240">
        <v>27.241</v>
      </c>
      <c r="H1266" s="240">
        <v>13.6</v>
      </c>
      <c r="I1266" s="240"/>
      <c r="J1266" s="240">
        <v>2.7560000000000002E-3</v>
      </c>
    </row>
    <row r="1267" spans="2:10">
      <c r="B1267" s="240" t="s">
        <v>20</v>
      </c>
      <c r="C1267" s="240" t="s">
        <v>191</v>
      </c>
      <c r="D1267" s="240" t="s">
        <v>145</v>
      </c>
      <c r="E1267" s="240">
        <v>790</v>
      </c>
      <c r="F1267" s="240">
        <v>0</v>
      </c>
      <c r="G1267" s="240">
        <v>34.094000000000001</v>
      </c>
      <c r="H1267" s="240">
        <v>13.6</v>
      </c>
      <c r="I1267" s="240">
        <v>1.106E-3</v>
      </c>
      <c r="J1267" s="240"/>
    </row>
    <row r="1268" spans="2:10">
      <c r="B1268" s="240" t="s">
        <v>20</v>
      </c>
      <c r="C1268" s="240" t="s">
        <v>192</v>
      </c>
      <c r="D1268" s="240" t="s">
        <v>145</v>
      </c>
      <c r="E1268" s="240">
        <v>611</v>
      </c>
      <c r="F1268" s="240">
        <v>-1.2</v>
      </c>
      <c r="G1268" s="240">
        <v>27.241</v>
      </c>
      <c r="H1268" s="240">
        <v>13.6</v>
      </c>
      <c r="I1268" s="240"/>
      <c r="J1268" s="240">
        <v>2.6570000000000001E-3</v>
      </c>
    </row>
    <row r="1269" spans="2:10">
      <c r="B1269" s="240" t="s">
        <v>20</v>
      </c>
      <c r="C1269" s="240" t="s">
        <v>191</v>
      </c>
      <c r="D1269" s="240" t="s">
        <v>146</v>
      </c>
      <c r="E1269" s="240">
        <v>5</v>
      </c>
      <c r="F1269" s="240">
        <v>16.009</v>
      </c>
      <c r="G1269" s="240">
        <v>-2.1</v>
      </c>
      <c r="H1269" s="240">
        <v>13.6</v>
      </c>
      <c r="I1269" s="240">
        <v>1.1950000000000001E-3</v>
      </c>
      <c r="J1269" s="240"/>
    </row>
    <row r="1270" spans="2:10">
      <c r="B1270" s="240" t="s">
        <v>20</v>
      </c>
      <c r="C1270" s="240" t="s">
        <v>192</v>
      </c>
      <c r="D1270" s="240" t="s">
        <v>146</v>
      </c>
      <c r="E1270" s="240">
        <v>611</v>
      </c>
      <c r="F1270" s="240">
        <v>-1.2</v>
      </c>
      <c r="G1270" s="240">
        <v>27.241</v>
      </c>
      <c r="H1270" s="240">
        <v>13.6</v>
      </c>
      <c r="I1270" s="240"/>
      <c r="J1270" s="240">
        <v>2.928E-3</v>
      </c>
    </row>
    <row r="1271" spans="2:10">
      <c r="B1271" s="240" t="s">
        <v>20</v>
      </c>
      <c r="C1271" s="240" t="s">
        <v>191</v>
      </c>
      <c r="D1271" s="240" t="s">
        <v>147</v>
      </c>
      <c r="E1271" s="240">
        <v>5</v>
      </c>
      <c r="F1271" s="240">
        <v>16.009</v>
      </c>
      <c r="G1271" s="240">
        <v>-2.1</v>
      </c>
      <c r="H1271" s="240">
        <v>13.6</v>
      </c>
      <c r="I1271" s="240">
        <v>1.0059999999999999E-3</v>
      </c>
      <c r="J1271" s="240"/>
    </row>
    <row r="1272" spans="2:10">
      <c r="B1272" s="240" t="s">
        <v>20</v>
      </c>
      <c r="C1272" s="240" t="s">
        <v>192</v>
      </c>
      <c r="D1272" s="240" t="s">
        <v>147</v>
      </c>
      <c r="E1272" s="240">
        <v>611</v>
      </c>
      <c r="F1272" s="240">
        <v>-1.2</v>
      </c>
      <c r="G1272" s="240">
        <v>27.241</v>
      </c>
      <c r="H1272" s="240">
        <v>13.6</v>
      </c>
      <c r="I1272" s="240"/>
      <c r="J1272" s="240">
        <v>1.07E-4</v>
      </c>
    </row>
    <row r="1273" spans="2:10">
      <c r="B1273" s="240" t="s">
        <v>20</v>
      </c>
      <c r="C1273" s="240" t="s">
        <v>191</v>
      </c>
      <c r="D1273" s="240" t="s">
        <v>148</v>
      </c>
      <c r="E1273" s="240">
        <v>5</v>
      </c>
      <c r="F1273" s="240">
        <v>16.009</v>
      </c>
      <c r="G1273" s="240">
        <v>-2.1</v>
      </c>
      <c r="H1273" s="240">
        <v>13.6</v>
      </c>
      <c r="I1273" s="240">
        <v>2.9300000000000002E-4</v>
      </c>
      <c r="J1273" s="240"/>
    </row>
    <row r="1274" spans="2:10">
      <c r="B1274" s="240" t="s">
        <v>20</v>
      </c>
      <c r="C1274" s="240" t="s">
        <v>192</v>
      </c>
      <c r="D1274" s="240" t="s">
        <v>148</v>
      </c>
      <c r="E1274" s="240">
        <v>770</v>
      </c>
      <c r="F1274" s="240">
        <v>19.2</v>
      </c>
      <c r="G1274" s="240">
        <v>33</v>
      </c>
      <c r="H1274" s="240">
        <v>13.6</v>
      </c>
      <c r="I1274" s="240"/>
      <c r="J1274" s="240">
        <v>6.9999999999999994E-5</v>
      </c>
    </row>
    <row r="1275" spans="2:10">
      <c r="B1275" s="240" t="s">
        <v>20</v>
      </c>
      <c r="C1275" s="240" t="s">
        <v>191</v>
      </c>
      <c r="D1275" s="240" t="s">
        <v>149</v>
      </c>
      <c r="E1275" s="240">
        <v>790</v>
      </c>
      <c r="F1275" s="240">
        <v>0</v>
      </c>
      <c r="G1275" s="240">
        <v>34.094000000000001</v>
      </c>
      <c r="H1275" s="240">
        <v>13.6</v>
      </c>
      <c r="I1275" s="240">
        <v>3.7800000000000003E-4</v>
      </c>
      <c r="J1275" s="240"/>
    </row>
    <row r="1276" spans="2:10">
      <c r="B1276" s="240" t="s">
        <v>20</v>
      </c>
      <c r="C1276" s="240" t="s">
        <v>192</v>
      </c>
      <c r="D1276" s="240" t="s">
        <v>149</v>
      </c>
      <c r="E1276" s="240">
        <v>611</v>
      </c>
      <c r="F1276" s="240">
        <v>-1.2</v>
      </c>
      <c r="G1276" s="240">
        <v>27.241</v>
      </c>
      <c r="H1276" s="240">
        <v>13.6</v>
      </c>
      <c r="I1276" s="240"/>
      <c r="J1276" s="240">
        <v>6.6799999999999997E-4</v>
      </c>
    </row>
    <row r="1277" spans="2:10">
      <c r="B1277" s="240" t="s">
        <v>20</v>
      </c>
      <c r="C1277" s="240" t="s">
        <v>191</v>
      </c>
      <c r="D1277" s="240" t="s">
        <v>150</v>
      </c>
      <c r="E1277" s="240">
        <v>5</v>
      </c>
      <c r="F1277" s="240">
        <v>16.009</v>
      </c>
      <c r="G1277" s="240">
        <v>-2.1</v>
      </c>
      <c r="H1277" s="240">
        <v>13.6</v>
      </c>
      <c r="I1277" s="240">
        <v>4.3100000000000001E-4</v>
      </c>
      <c r="J1277" s="240"/>
    </row>
    <row r="1278" spans="2:10">
      <c r="B1278" s="240" t="s">
        <v>20</v>
      </c>
      <c r="C1278" s="240" t="s">
        <v>192</v>
      </c>
      <c r="D1278" s="240" t="s">
        <v>150</v>
      </c>
      <c r="E1278" s="240">
        <v>611</v>
      </c>
      <c r="F1278" s="240">
        <v>-1.2</v>
      </c>
      <c r="G1278" s="240">
        <v>27.241</v>
      </c>
      <c r="H1278" s="240">
        <v>13.6</v>
      </c>
      <c r="I1278" s="240"/>
      <c r="J1278" s="240">
        <v>7.9000000000000001E-4</v>
      </c>
    </row>
    <row r="1279" spans="2:10">
      <c r="B1279" s="240" t="s">
        <v>20</v>
      </c>
      <c r="C1279" s="240" t="s">
        <v>191</v>
      </c>
      <c r="D1279" s="240" t="s">
        <v>175</v>
      </c>
      <c r="E1279" s="240">
        <v>5</v>
      </c>
      <c r="F1279" s="240">
        <v>16.009</v>
      </c>
      <c r="G1279" s="240">
        <v>-2.1</v>
      </c>
      <c r="H1279" s="240">
        <v>13.6</v>
      </c>
      <c r="I1279" s="240">
        <v>3.2109999999999999E-3</v>
      </c>
      <c r="J1279" s="240"/>
    </row>
    <row r="1280" spans="2:10">
      <c r="B1280" s="240" t="s">
        <v>20</v>
      </c>
      <c r="C1280" s="240" t="s">
        <v>192</v>
      </c>
      <c r="D1280" s="240" t="s">
        <v>175</v>
      </c>
      <c r="E1280" s="240">
        <v>770</v>
      </c>
      <c r="F1280" s="240">
        <v>19.2</v>
      </c>
      <c r="G1280" s="240">
        <v>33</v>
      </c>
      <c r="H1280" s="240">
        <v>13.6</v>
      </c>
      <c r="I1280" s="240"/>
      <c r="J1280" s="240">
        <v>1.2290000000000001E-3</v>
      </c>
    </row>
    <row r="1281" spans="2:10">
      <c r="B1281" s="240" t="s">
        <v>20</v>
      </c>
      <c r="C1281" s="240" t="s">
        <v>191</v>
      </c>
      <c r="D1281" s="240" t="s">
        <v>176</v>
      </c>
      <c r="E1281" s="240">
        <v>5</v>
      </c>
      <c r="F1281" s="240">
        <v>16.009</v>
      </c>
      <c r="G1281" s="240">
        <v>-2.1</v>
      </c>
      <c r="H1281" s="240">
        <v>13.6</v>
      </c>
      <c r="I1281" s="240">
        <v>2.245E-3</v>
      </c>
      <c r="J1281" s="240"/>
    </row>
    <row r="1282" spans="2:10">
      <c r="B1282" s="240" t="s">
        <v>20</v>
      </c>
      <c r="C1282" s="240" t="s">
        <v>192</v>
      </c>
      <c r="D1282" s="240" t="s">
        <v>176</v>
      </c>
      <c r="E1282" s="240">
        <v>611</v>
      </c>
      <c r="F1282" s="240">
        <v>-1.2</v>
      </c>
      <c r="G1282" s="240">
        <v>27.241</v>
      </c>
      <c r="H1282" s="240">
        <v>13.6</v>
      </c>
      <c r="I1282" s="240"/>
      <c r="J1282" s="240">
        <v>2.5179999999999998E-3</v>
      </c>
    </row>
    <row r="1283" spans="2:10">
      <c r="B1283" s="240" t="s">
        <v>20</v>
      </c>
      <c r="C1283" s="240" t="s">
        <v>191</v>
      </c>
      <c r="D1283" s="240" t="s">
        <v>177</v>
      </c>
      <c r="E1283" s="240">
        <v>5</v>
      </c>
      <c r="F1283" s="240">
        <v>16.009</v>
      </c>
      <c r="G1283" s="240">
        <v>-2.1</v>
      </c>
      <c r="H1283" s="240">
        <v>13.6</v>
      </c>
      <c r="I1283" s="240">
        <v>5.9880000000000003E-3</v>
      </c>
      <c r="J1283" s="240"/>
    </row>
    <row r="1284" spans="2:10">
      <c r="B1284" s="240" t="s">
        <v>20</v>
      </c>
      <c r="C1284" s="240" t="s">
        <v>192</v>
      </c>
      <c r="D1284" s="240" t="s">
        <v>177</v>
      </c>
      <c r="E1284" s="240">
        <v>770</v>
      </c>
      <c r="F1284" s="240">
        <v>19.2</v>
      </c>
      <c r="G1284" s="240">
        <v>33</v>
      </c>
      <c r="H1284" s="240">
        <v>13.6</v>
      </c>
      <c r="I1284" s="240"/>
      <c r="J1284" s="240">
        <v>2.6689999999999999E-3</v>
      </c>
    </row>
    <row r="1285" spans="2:10">
      <c r="B1285" s="240" t="s">
        <v>20</v>
      </c>
      <c r="C1285" s="240" t="s">
        <v>191</v>
      </c>
      <c r="D1285" s="240" t="s">
        <v>178</v>
      </c>
      <c r="E1285" s="240">
        <v>5</v>
      </c>
      <c r="F1285" s="240">
        <v>16.009</v>
      </c>
      <c r="G1285" s="240">
        <v>-2.1</v>
      </c>
      <c r="H1285" s="240">
        <v>13.6</v>
      </c>
      <c r="I1285" s="240">
        <v>3.728E-3</v>
      </c>
      <c r="J1285" s="240"/>
    </row>
    <row r="1286" spans="2:10">
      <c r="B1286" s="240" t="s">
        <v>20</v>
      </c>
      <c r="C1286" s="240" t="s">
        <v>192</v>
      </c>
      <c r="D1286" s="240" t="s">
        <v>178</v>
      </c>
      <c r="E1286" s="240">
        <v>481</v>
      </c>
      <c r="F1286" s="240">
        <v>-1.2</v>
      </c>
      <c r="G1286" s="240">
        <v>22</v>
      </c>
      <c r="H1286" s="240">
        <v>13.6</v>
      </c>
      <c r="I1286" s="240"/>
      <c r="J1286" s="240">
        <v>5.0480000000000004E-3</v>
      </c>
    </row>
    <row r="1287" spans="2:10">
      <c r="B1287" s="240" t="s">
        <v>22</v>
      </c>
      <c r="C1287" s="240" t="s">
        <v>193</v>
      </c>
      <c r="D1287" s="240" t="s">
        <v>87</v>
      </c>
      <c r="E1287" s="240">
        <v>790</v>
      </c>
      <c r="F1287" s="240">
        <v>0</v>
      </c>
      <c r="G1287" s="240">
        <v>34.094000000000001</v>
      </c>
      <c r="H1287" s="240">
        <v>10.199999999999999</v>
      </c>
      <c r="I1287" s="240">
        <v>2.2269999999999998E-3</v>
      </c>
      <c r="J1287" s="240"/>
    </row>
    <row r="1288" spans="2:10">
      <c r="B1288" s="240" t="s">
        <v>22</v>
      </c>
      <c r="C1288" s="240" t="s">
        <v>194</v>
      </c>
      <c r="D1288" s="240" t="s">
        <v>87</v>
      </c>
      <c r="E1288" s="240">
        <v>611</v>
      </c>
      <c r="F1288" s="240">
        <v>-1.2</v>
      </c>
      <c r="G1288" s="240">
        <v>27.241</v>
      </c>
      <c r="H1288" s="240">
        <v>10.199999999999999</v>
      </c>
      <c r="I1288" s="240"/>
      <c r="J1288" s="240">
        <v>1.5100000000000001E-4</v>
      </c>
    </row>
    <row r="1289" spans="2:10">
      <c r="B1289" s="240" t="s">
        <v>22</v>
      </c>
      <c r="C1289" s="240" t="s">
        <v>193</v>
      </c>
      <c r="D1289" s="240" t="s">
        <v>88</v>
      </c>
      <c r="E1289" s="240">
        <v>790</v>
      </c>
      <c r="F1289" s="240">
        <v>0</v>
      </c>
      <c r="G1289" s="240">
        <v>34.094000000000001</v>
      </c>
      <c r="H1289" s="240">
        <v>10.199999999999999</v>
      </c>
      <c r="I1289" s="240">
        <v>2.5999999999999998E-5</v>
      </c>
      <c r="J1289" s="240"/>
    </row>
    <row r="1290" spans="2:10">
      <c r="B1290" s="240" t="s">
        <v>22</v>
      </c>
      <c r="C1290" s="240" t="s">
        <v>194</v>
      </c>
      <c r="D1290" s="240" t="s">
        <v>88</v>
      </c>
      <c r="E1290" s="240">
        <v>770</v>
      </c>
      <c r="F1290" s="240">
        <v>19.2</v>
      </c>
      <c r="G1290" s="240">
        <v>33</v>
      </c>
      <c r="H1290" s="240">
        <v>10.199999999999999</v>
      </c>
      <c r="I1290" s="240"/>
      <c r="J1290" s="240">
        <v>2.5669999999999998E-3</v>
      </c>
    </row>
    <row r="1291" spans="2:10">
      <c r="B1291" s="240" t="s">
        <v>22</v>
      </c>
      <c r="C1291" s="240" t="s">
        <v>193</v>
      </c>
      <c r="D1291" s="240" t="s">
        <v>89</v>
      </c>
      <c r="E1291" s="240">
        <v>5</v>
      </c>
      <c r="F1291" s="240">
        <v>16.009</v>
      </c>
      <c r="G1291" s="240">
        <v>-2.1</v>
      </c>
      <c r="H1291" s="240">
        <v>10.199999999999999</v>
      </c>
      <c r="I1291" s="240">
        <v>2.6280000000000001E-3</v>
      </c>
      <c r="J1291" s="240"/>
    </row>
    <row r="1292" spans="2:10">
      <c r="B1292" s="240" t="s">
        <v>22</v>
      </c>
      <c r="C1292" s="240" t="s">
        <v>194</v>
      </c>
      <c r="D1292" s="240" t="s">
        <v>89</v>
      </c>
      <c r="E1292" s="240">
        <v>611</v>
      </c>
      <c r="F1292" s="240">
        <v>-1.2</v>
      </c>
      <c r="G1292" s="240">
        <v>27.241</v>
      </c>
      <c r="H1292" s="240">
        <v>10.199999999999999</v>
      </c>
      <c r="I1292" s="240"/>
      <c r="J1292" s="240">
        <v>3.7800000000000003E-4</v>
      </c>
    </row>
    <row r="1293" spans="2:10">
      <c r="B1293" s="240" t="s">
        <v>22</v>
      </c>
      <c r="C1293" s="240" t="s">
        <v>193</v>
      </c>
      <c r="D1293" s="240" t="s">
        <v>90</v>
      </c>
      <c r="E1293" s="240">
        <v>5</v>
      </c>
      <c r="F1293" s="240">
        <v>16.009</v>
      </c>
      <c r="G1293" s="240">
        <v>-2.1</v>
      </c>
      <c r="H1293" s="240">
        <v>10.199999999999999</v>
      </c>
      <c r="I1293" s="240">
        <v>4.9100000000000001E-4</v>
      </c>
      <c r="J1293" s="240"/>
    </row>
    <row r="1294" spans="2:10">
      <c r="B1294" s="240" t="s">
        <v>22</v>
      </c>
      <c r="C1294" s="240" t="s">
        <v>194</v>
      </c>
      <c r="D1294" s="240" t="s">
        <v>90</v>
      </c>
      <c r="E1294" s="240">
        <v>611</v>
      </c>
      <c r="F1294" s="240">
        <v>-1.2</v>
      </c>
      <c r="G1294" s="240">
        <v>27.241</v>
      </c>
      <c r="H1294" s="240">
        <v>10.199999999999999</v>
      </c>
      <c r="I1294" s="240"/>
      <c r="J1294" s="240">
        <v>2.843E-3</v>
      </c>
    </row>
    <row r="1295" spans="2:10">
      <c r="B1295" s="240" t="s">
        <v>22</v>
      </c>
      <c r="C1295" s="240" t="s">
        <v>193</v>
      </c>
      <c r="D1295" s="240" t="s">
        <v>12</v>
      </c>
      <c r="E1295" s="240">
        <v>5</v>
      </c>
      <c r="F1295" s="240">
        <v>16.009</v>
      </c>
      <c r="G1295" s="240">
        <v>-2.1</v>
      </c>
      <c r="H1295" s="240">
        <v>10.199999999999999</v>
      </c>
      <c r="I1295" s="240">
        <v>1.1139969999999999</v>
      </c>
      <c r="J1295" s="240"/>
    </row>
    <row r="1296" spans="2:10">
      <c r="B1296" s="240" t="s">
        <v>22</v>
      </c>
      <c r="C1296" s="240" t="s">
        <v>194</v>
      </c>
      <c r="D1296" s="240" t="s">
        <v>12</v>
      </c>
      <c r="E1296" s="240">
        <v>611</v>
      </c>
      <c r="F1296" s="240">
        <v>-1.2</v>
      </c>
      <c r="G1296" s="240">
        <v>27.241</v>
      </c>
      <c r="H1296" s="240">
        <v>10.199999999999999</v>
      </c>
      <c r="I1296" s="240"/>
      <c r="J1296" s="240">
        <v>1.0932000000000001E-2</v>
      </c>
    </row>
    <row r="1297" spans="2:10">
      <c r="B1297" s="240" t="s">
        <v>22</v>
      </c>
      <c r="C1297" s="240" t="s">
        <v>193</v>
      </c>
      <c r="D1297" s="240" t="s">
        <v>13</v>
      </c>
      <c r="E1297" s="240">
        <v>790</v>
      </c>
      <c r="F1297" s="240">
        <v>0</v>
      </c>
      <c r="G1297" s="240">
        <v>34.094000000000001</v>
      </c>
      <c r="H1297" s="240">
        <v>10.199999999999999</v>
      </c>
      <c r="I1297" s="240">
        <v>1.6230000000000001E-2</v>
      </c>
      <c r="J1297" s="240"/>
    </row>
    <row r="1298" spans="2:10">
      <c r="B1298" s="240" t="s">
        <v>22</v>
      </c>
      <c r="C1298" s="240" t="s">
        <v>194</v>
      </c>
      <c r="D1298" s="240" t="s">
        <v>13</v>
      </c>
      <c r="E1298" s="240">
        <v>770</v>
      </c>
      <c r="F1298" s="240">
        <v>19.2</v>
      </c>
      <c r="G1298" s="240">
        <v>33</v>
      </c>
      <c r="H1298" s="240">
        <v>10.199999999999999</v>
      </c>
      <c r="I1298" s="240"/>
      <c r="J1298" s="240">
        <v>1.4268369999999999</v>
      </c>
    </row>
    <row r="1299" spans="2:10">
      <c r="B1299" s="240" t="s">
        <v>22</v>
      </c>
      <c r="C1299" s="240" t="s">
        <v>193</v>
      </c>
      <c r="D1299" s="240" t="s">
        <v>14</v>
      </c>
      <c r="E1299" s="240">
        <v>5</v>
      </c>
      <c r="F1299" s="240">
        <v>16.009</v>
      </c>
      <c r="G1299" s="240">
        <v>-2.1</v>
      </c>
      <c r="H1299" s="240">
        <v>10.199999999999999</v>
      </c>
      <c r="I1299" s="240">
        <v>0.140293</v>
      </c>
      <c r="J1299" s="240"/>
    </row>
    <row r="1300" spans="2:10">
      <c r="B1300" s="240" t="s">
        <v>22</v>
      </c>
      <c r="C1300" s="240" t="s">
        <v>194</v>
      </c>
      <c r="D1300" s="240" t="s">
        <v>14</v>
      </c>
      <c r="E1300" s="240">
        <v>611</v>
      </c>
      <c r="F1300" s="240">
        <v>-1.2</v>
      </c>
      <c r="G1300" s="240">
        <v>27.241</v>
      </c>
      <c r="H1300" s="240">
        <v>10.199999999999999</v>
      </c>
      <c r="I1300" s="240"/>
      <c r="J1300" s="240">
        <v>8.2919999999999994E-2</v>
      </c>
    </row>
    <row r="1301" spans="2:10">
      <c r="B1301" s="240" t="s">
        <v>22</v>
      </c>
      <c r="C1301" s="240" t="s">
        <v>193</v>
      </c>
      <c r="D1301" s="240" t="s">
        <v>91</v>
      </c>
      <c r="E1301" s="240">
        <v>5</v>
      </c>
      <c r="F1301" s="240">
        <v>16.009</v>
      </c>
      <c r="G1301" s="240">
        <v>-2.1</v>
      </c>
      <c r="H1301" s="240">
        <v>10.199999999999999</v>
      </c>
      <c r="I1301" s="240">
        <v>2.104E-3</v>
      </c>
      <c r="J1301" s="240"/>
    </row>
    <row r="1302" spans="2:10">
      <c r="B1302" s="240" t="s">
        <v>22</v>
      </c>
      <c r="C1302" s="240" t="s">
        <v>194</v>
      </c>
      <c r="D1302" s="240" t="s">
        <v>91</v>
      </c>
      <c r="E1302" s="240">
        <v>686</v>
      </c>
      <c r="F1302" s="240">
        <v>19.2</v>
      </c>
      <c r="G1302" s="240">
        <v>29.48</v>
      </c>
      <c r="H1302" s="240">
        <v>10.199999999999999</v>
      </c>
      <c r="I1302" s="240"/>
      <c r="J1302" s="240">
        <v>6.29E-4</v>
      </c>
    </row>
    <row r="1303" spans="2:10">
      <c r="B1303" s="240" t="s">
        <v>22</v>
      </c>
      <c r="C1303" s="240" t="s">
        <v>193</v>
      </c>
      <c r="D1303" s="240" t="s">
        <v>92</v>
      </c>
      <c r="E1303" s="240">
        <v>5</v>
      </c>
      <c r="F1303" s="240">
        <v>16.009</v>
      </c>
      <c r="G1303" s="240">
        <v>-2.1</v>
      </c>
      <c r="H1303" s="240">
        <v>10.199999999999999</v>
      </c>
      <c r="I1303" s="240">
        <v>8.2899999999999998E-4</v>
      </c>
      <c r="J1303" s="240"/>
    </row>
    <row r="1304" spans="2:10">
      <c r="B1304" s="240" t="s">
        <v>22</v>
      </c>
      <c r="C1304" s="240" t="s">
        <v>194</v>
      </c>
      <c r="D1304" s="240" t="s">
        <v>92</v>
      </c>
      <c r="E1304" s="240">
        <v>611</v>
      </c>
      <c r="F1304" s="240">
        <v>-1.2</v>
      </c>
      <c r="G1304" s="240">
        <v>27.241</v>
      </c>
      <c r="H1304" s="240">
        <v>10.199999999999999</v>
      </c>
      <c r="I1304" s="240"/>
      <c r="J1304" s="240">
        <v>2.3E-3</v>
      </c>
    </row>
    <row r="1305" spans="2:10">
      <c r="B1305" s="240" t="s">
        <v>22</v>
      </c>
      <c r="C1305" s="240" t="s">
        <v>193</v>
      </c>
      <c r="D1305" s="240" t="s">
        <v>93</v>
      </c>
      <c r="E1305" s="240">
        <v>5</v>
      </c>
      <c r="F1305" s="240">
        <v>16.009</v>
      </c>
      <c r="G1305" s="240">
        <v>-2.1</v>
      </c>
      <c r="H1305" s="240">
        <v>10.199999999999999</v>
      </c>
      <c r="I1305" s="240">
        <v>4.7959999999999999E-3</v>
      </c>
      <c r="J1305" s="240"/>
    </row>
    <row r="1306" spans="2:10">
      <c r="B1306" s="240" t="s">
        <v>22</v>
      </c>
      <c r="C1306" s="240" t="s">
        <v>194</v>
      </c>
      <c r="D1306" s="240" t="s">
        <v>93</v>
      </c>
      <c r="E1306" s="240">
        <v>502</v>
      </c>
      <c r="F1306" s="240">
        <v>19.2</v>
      </c>
      <c r="G1306" s="240">
        <v>22</v>
      </c>
      <c r="H1306" s="240">
        <v>10.199999999999999</v>
      </c>
      <c r="I1306" s="240"/>
      <c r="J1306" s="240">
        <v>1.4959999999999999E-3</v>
      </c>
    </row>
    <row r="1307" spans="2:10">
      <c r="B1307" s="240" t="s">
        <v>22</v>
      </c>
      <c r="C1307" s="240" t="s">
        <v>193</v>
      </c>
      <c r="D1307" s="240" t="s">
        <v>94</v>
      </c>
      <c r="E1307" s="240">
        <v>5</v>
      </c>
      <c r="F1307" s="240">
        <v>16.009</v>
      </c>
      <c r="G1307" s="240">
        <v>-2.1</v>
      </c>
      <c r="H1307" s="240">
        <v>10.199999999999999</v>
      </c>
      <c r="I1307" s="240">
        <v>1.784E-3</v>
      </c>
      <c r="J1307" s="240"/>
    </row>
    <row r="1308" spans="2:10">
      <c r="B1308" s="240" t="s">
        <v>22</v>
      </c>
      <c r="C1308" s="240" t="s">
        <v>194</v>
      </c>
      <c r="D1308" s="240" t="s">
        <v>94</v>
      </c>
      <c r="E1308" s="240">
        <v>611</v>
      </c>
      <c r="F1308" s="240">
        <v>-1.2</v>
      </c>
      <c r="G1308" s="240">
        <v>27.241</v>
      </c>
      <c r="H1308" s="240">
        <v>10.199999999999999</v>
      </c>
      <c r="I1308" s="240"/>
      <c r="J1308" s="240">
        <v>4.7359999999999998E-3</v>
      </c>
    </row>
    <row r="1309" spans="2:10">
      <c r="B1309" s="240" t="s">
        <v>22</v>
      </c>
      <c r="C1309" s="240" t="s">
        <v>193</v>
      </c>
      <c r="D1309" s="240" t="s">
        <v>95</v>
      </c>
      <c r="E1309" s="240">
        <v>5</v>
      </c>
      <c r="F1309" s="240">
        <v>16.009</v>
      </c>
      <c r="G1309" s="240">
        <v>-2.1</v>
      </c>
      <c r="H1309" s="240">
        <v>10.199999999999999</v>
      </c>
      <c r="I1309" s="240">
        <v>2.1000000000000001E-4</v>
      </c>
      <c r="J1309" s="240"/>
    </row>
    <row r="1310" spans="2:10">
      <c r="B1310" s="240" t="s">
        <v>22</v>
      </c>
      <c r="C1310" s="240" t="s">
        <v>194</v>
      </c>
      <c r="D1310" s="240" t="s">
        <v>95</v>
      </c>
      <c r="E1310" s="240">
        <v>611</v>
      </c>
      <c r="F1310" s="240">
        <v>-1.2</v>
      </c>
      <c r="G1310" s="240">
        <v>27.241</v>
      </c>
      <c r="H1310" s="240">
        <v>10.199999999999999</v>
      </c>
      <c r="I1310" s="240"/>
      <c r="J1310" s="240">
        <v>4.6E-5</v>
      </c>
    </row>
    <row r="1311" spans="2:10">
      <c r="B1311" s="240" t="s">
        <v>22</v>
      </c>
      <c r="C1311" s="240" t="s">
        <v>193</v>
      </c>
      <c r="D1311" s="240" t="s">
        <v>96</v>
      </c>
      <c r="E1311" s="240">
        <v>5</v>
      </c>
      <c r="F1311" s="240">
        <v>16.009</v>
      </c>
      <c r="G1311" s="240">
        <v>-2.1</v>
      </c>
      <c r="H1311" s="240">
        <v>10.199999999999999</v>
      </c>
      <c r="I1311" s="240">
        <v>2.1000000000000001E-4</v>
      </c>
      <c r="J1311" s="240"/>
    </row>
    <row r="1312" spans="2:10">
      <c r="B1312" s="240" t="s">
        <v>22</v>
      </c>
      <c r="C1312" s="240" t="s">
        <v>194</v>
      </c>
      <c r="D1312" s="240" t="s">
        <v>96</v>
      </c>
      <c r="E1312" s="240">
        <v>611</v>
      </c>
      <c r="F1312" s="240">
        <v>-1.2</v>
      </c>
      <c r="G1312" s="240">
        <v>27.241</v>
      </c>
      <c r="H1312" s="240">
        <v>10.199999999999999</v>
      </c>
      <c r="I1312" s="240"/>
      <c r="J1312" s="240">
        <v>4.6E-5</v>
      </c>
    </row>
    <row r="1313" spans="2:10">
      <c r="B1313" s="240" t="s">
        <v>22</v>
      </c>
      <c r="C1313" s="240" t="s">
        <v>193</v>
      </c>
      <c r="D1313" s="240" t="s">
        <v>97</v>
      </c>
      <c r="E1313" s="240">
        <v>5</v>
      </c>
      <c r="F1313" s="240">
        <v>16.009</v>
      </c>
      <c r="G1313" s="240">
        <v>-2.1</v>
      </c>
      <c r="H1313" s="240">
        <v>10.199999999999999</v>
      </c>
      <c r="I1313" s="240">
        <v>3.97E-4</v>
      </c>
      <c r="J1313" s="240"/>
    </row>
    <row r="1314" spans="2:10">
      <c r="B1314" s="240" t="s">
        <v>22</v>
      </c>
      <c r="C1314" s="240" t="s">
        <v>194</v>
      </c>
      <c r="D1314" s="240" t="s">
        <v>97</v>
      </c>
      <c r="E1314" s="240">
        <v>611</v>
      </c>
      <c r="F1314" s="240">
        <v>-1.2</v>
      </c>
      <c r="G1314" s="240">
        <v>27.241</v>
      </c>
      <c r="H1314" s="240">
        <v>10.199999999999999</v>
      </c>
      <c r="I1314" s="240"/>
      <c r="J1314" s="240">
        <v>2.0999999999999999E-5</v>
      </c>
    </row>
    <row r="1315" spans="2:10">
      <c r="B1315" s="240" t="s">
        <v>22</v>
      </c>
      <c r="C1315" s="240" t="s">
        <v>193</v>
      </c>
      <c r="D1315" s="240" t="s">
        <v>98</v>
      </c>
      <c r="E1315" s="240">
        <v>5</v>
      </c>
      <c r="F1315" s="240">
        <v>16.009</v>
      </c>
      <c r="G1315" s="240">
        <v>-2.1</v>
      </c>
      <c r="H1315" s="240">
        <v>10.199999999999999</v>
      </c>
      <c r="I1315" s="240">
        <v>4.3000000000000002E-5</v>
      </c>
      <c r="J1315" s="240"/>
    </row>
    <row r="1316" spans="2:10">
      <c r="B1316" s="240" t="s">
        <v>22</v>
      </c>
      <c r="C1316" s="240" t="s">
        <v>194</v>
      </c>
      <c r="D1316" s="240" t="s">
        <v>98</v>
      </c>
      <c r="E1316" s="240">
        <v>611</v>
      </c>
      <c r="F1316" s="240">
        <v>-1.2</v>
      </c>
      <c r="G1316" s="240">
        <v>27.241</v>
      </c>
      <c r="H1316" s="240">
        <v>10.199999999999999</v>
      </c>
      <c r="I1316" s="240"/>
      <c r="J1316" s="240">
        <v>4.9799999999999996E-4</v>
      </c>
    </row>
    <row r="1317" spans="2:10">
      <c r="B1317" s="240" t="s">
        <v>22</v>
      </c>
      <c r="C1317" s="240" t="s">
        <v>193</v>
      </c>
      <c r="D1317" s="240" t="s">
        <v>99</v>
      </c>
      <c r="E1317" s="240">
        <v>790</v>
      </c>
      <c r="F1317" s="240">
        <v>0</v>
      </c>
      <c r="G1317" s="240">
        <v>34.094000000000001</v>
      </c>
      <c r="H1317" s="240">
        <v>10.199999999999999</v>
      </c>
      <c r="I1317" s="240">
        <v>2.7079999999999999E-3</v>
      </c>
      <c r="J1317" s="240"/>
    </row>
    <row r="1318" spans="2:10">
      <c r="B1318" s="240" t="s">
        <v>22</v>
      </c>
      <c r="C1318" s="240" t="s">
        <v>194</v>
      </c>
      <c r="D1318" s="240" t="s">
        <v>99</v>
      </c>
      <c r="E1318" s="240">
        <v>611</v>
      </c>
      <c r="F1318" s="240">
        <v>-1.2</v>
      </c>
      <c r="G1318" s="240">
        <v>27.241</v>
      </c>
      <c r="H1318" s="240">
        <v>10.199999999999999</v>
      </c>
      <c r="I1318" s="240"/>
      <c r="J1318" s="240">
        <v>8.4699999999999999E-4</v>
      </c>
    </row>
    <row r="1319" spans="2:10">
      <c r="B1319" s="240" t="s">
        <v>22</v>
      </c>
      <c r="C1319" s="240" t="s">
        <v>193</v>
      </c>
      <c r="D1319" s="240" t="s">
        <v>100</v>
      </c>
      <c r="E1319" s="240">
        <v>790</v>
      </c>
      <c r="F1319" s="240">
        <v>0</v>
      </c>
      <c r="G1319" s="240">
        <v>34.094000000000001</v>
      </c>
      <c r="H1319" s="240">
        <v>10.199999999999999</v>
      </c>
      <c r="I1319" s="240">
        <v>2.7239999999999999E-3</v>
      </c>
      <c r="J1319" s="240"/>
    </row>
    <row r="1320" spans="2:10">
      <c r="B1320" s="240" t="s">
        <v>22</v>
      </c>
      <c r="C1320" s="240" t="s">
        <v>194</v>
      </c>
      <c r="D1320" s="240" t="s">
        <v>100</v>
      </c>
      <c r="E1320" s="240">
        <v>770</v>
      </c>
      <c r="F1320" s="240">
        <v>19.2</v>
      </c>
      <c r="G1320" s="240">
        <v>33</v>
      </c>
      <c r="H1320" s="240">
        <v>10.199999999999999</v>
      </c>
      <c r="I1320" s="240"/>
      <c r="J1320" s="240">
        <v>8.9899999999999995E-4</v>
      </c>
    </row>
    <row r="1321" spans="2:10">
      <c r="B1321" s="240" t="s">
        <v>22</v>
      </c>
      <c r="C1321" s="240" t="s">
        <v>193</v>
      </c>
      <c r="D1321" s="240" t="s">
        <v>101</v>
      </c>
      <c r="E1321" s="240">
        <v>790</v>
      </c>
      <c r="F1321" s="240">
        <v>0</v>
      </c>
      <c r="G1321" s="240">
        <v>34.094000000000001</v>
      </c>
      <c r="H1321" s="240">
        <v>10.199999999999999</v>
      </c>
      <c r="I1321" s="240">
        <v>2.8410000000000002E-3</v>
      </c>
      <c r="J1321" s="240"/>
    </row>
    <row r="1322" spans="2:10">
      <c r="B1322" s="240" t="s">
        <v>22</v>
      </c>
      <c r="C1322" s="240" t="s">
        <v>194</v>
      </c>
      <c r="D1322" s="240" t="s">
        <v>101</v>
      </c>
      <c r="E1322" s="240">
        <v>611</v>
      </c>
      <c r="F1322" s="240">
        <v>-1.2</v>
      </c>
      <c r="G1322" s="240">
        <v>27.241</v>
      </c>
      <c r="H1322" s="240">
        <v>10.199999999999999</v>
      </c>
      <c r="I1322" s="240"/>
      <c r="J1322" s="240">
        <v>9.3599999999999998E-4</v>
      </c>
    </row>
    <row r="1323" spans="2:10">
      <c r="B1323" s="240" t="s">
        <v>22</v>
      </c>
      <c r="C1323" s="240" t="s">
        <v>193</v>
      </c>
      <c r="D1323" s="240" t="s">
        <v>102</v>
      </c>
      <c r="E1323" s="240">
        <v>790</v>
      </c>
      <c r="F1323" s="240">
        <v>0</v>
      </c>
      <c r="G1323" s="240">
        <v>34.094000000000001</v>
      </c>
      <c r="H1323" s="240">
        <v>10.199999999999999</v>
      </c>
      <c r="I1323" s="240">
        <v>2.591E-3</v>
      </c>
      <c r="J1323" s="240"/>
    </row>
    <row r="1324" spans="2:10">
      <c r="B1324" s="240" t="s">
        <v>22</v>
      </c>
      <c r="C1324" s="240" t="s">
        <v>194</v>
      </c>
      <c r="D1324" s="240" t="s">
        <v>102</v>
      </c>
      <c r="E1324" s="240">
        <v>473</v>
      </c>
      <c r="F1324" s="240">
        <v>19.2</v>
      </c>
      <c r="G1324" s="240">
        <v>21.067</v>
      </c>
      <c r="H1324" s="240">
        <v>10.199999999999999</v>
      </c>
      <c r="I1324" s="240"/>
      <c r="J1324" s="240">
        <v>8.2799999999999996E-4</v>
      </c>
    </row>
    <row r="1325" spans="2:10">
      <c r="B1325" s="240" t="s">
        <v>22</v>
      </c>
      <c r="C1325" s="240" t="s">
        <v>193</v>
      </c>
      <c r="D1325" s="240" t="s">
        <v>103</v>
      </c>
      <c r="E1325" s="240">
        <v>5</v>
      </c>
      <c r="F1325" s="240">
        <v>16.009</v>
      </c>
      <c r="G1325" s="240">
        <v>-2.1</v>
      </c>
      <c r="H1325" s="240">
        <v>10.199999999999999</v>
      </c>
      <c r="I1325" s="240">
        <v>3.238E-3</v>
      </c>
      <c r="J1325" s="240"/>
    </row>
    <row r="1326" spans="2:10">
      <c r="B1326" s="240" t="s">
        <v>22</v>
      </c>
      <c r="C1326" s="240" t="s">
        <v>194</v>
      </c>
      <c r="D1326" s="240" t="s">
        <v>103</v>
      </c>
      <c r="E1326" s="240">
        <v>444</v>
      </c>
      <c r="F1326" s="240">
        <v>19.2</v>
      </c>
      <c r="G1326" s="240">
        <v>20.132999999999999</v>
      </c>
      <c r="H1326" s="240">
        <v>10.199999999999999</v>
      </c>
      <c r="I1326" s="240"/>
      <c r="J1326" s="240">
        <v>1.0640000000000001E-3</v>
      </c>
    </row>
    <row r="1327" spans="2:10">
      <c r="B1327" s="240" t="s">
        <v>22</v>
      </c>
      <c r="C1327" s="240" t="s">
        <v>193</v>
      </c>
      <c r="D1327" s="240" t="s">
        <v>104</v>
      </c>
      <c r="E1327" s="240">
        <v>5</v>
      </c>
      <c r="F1327" s="240">
        <v>16.009</v>
      </c>
      <c r="G1327" s="240">
        <v>-2.1</v>
      </c>
      <c r="H1327" s="240">
        <v>10.199999999999999</v>
      </c>
      <c r="I1327" s="240">
        <v>3.2320000000000001E-3</v>
      </c>
      <c r="J1327" s="240"/>
    </row>
    <row r="1328" spans="2:10">
      <c r="B1328" s="240" t="s">
        <v>22</v>
      </c>
      <c r="C1328" s="240" t="s">
        <v>194</v>
      </c>
      <c r="D1328" s="240" t="s">
        <v>104</v>
      </c>
      <c r="E1328" s="240">
        <v>611</v>
      </c>
      <c r="F1328" s="240">
        <v>-1.2</v>
      </c>
      <c r="G1328" s="240">
        <v>27.241</v>
      </c>
      <c r="H1328" s="240">
        <v>10.199999999999999</v>
      </c>
      <c r="I1328" s="240"/>
      <c r="J1328" s="240">
        <v>1.209E-3</v>
      </c>
    </row>
    <row r="1329" spans="2:10">
      <c r="B1329" s="240" t="s">
        <v>22</v>
      </c>
      <c r="C1329" s="240" t="s">
        <v>193</v>
      </c>
      <c r="D1329" s="240" t="s">
        <v>105</v>
      </c>
      <c r="E1329" s="240">
        <v>5</v>
      </c>
      <c r="F1329" s="240">
        <v>16.009</v>
      </c>
      <c r="G1329" s="240">
        <v>-2.1</v>
      </c>
      <c r="H1329" s="240">
        <v>10.199999999999999</v>
      </c>
      <c r="I1329" s="240">
        <v>3.088E-3</v>
      </c>
      <c r="J1329" s="240"/>
    </row>
    <row r="1330" spans="2:10">
      <c r="B1330" s="240" t="s">
        <v>22</v>
      </c>
      <c r="C1330" s="240" t="s">
        <v>194</v>
      </c>
      <c r="D1330" s="240" t="s">
        <v>105</v>
      </c>
      <c r="E1330" s="240">
        <v>770</v>
      </c>
      <c r="F1330" s="240">
        <v>19.2</v>
      </c>
      <c r="G1330" s="240">
        <v>33</v>
      </c>
      <c r="H1330" s="240">
        <v>10.199999999999999</v>
      </c>
      <c r="I1330" s="240"/>
      <c r="J1330" s="240">
        <v>9.9299999999999996E-4</v>
      </c>
    </row>
    <row r="1331" spans="2:10">
      <c r="B1331" s="240" t="s">
        <v>22</v>
      </c>
      <c r="C1331" s="240" t="s">
        <v>193</v>
      </c>
      <c r="D1331" s="240" t="s">
        <v>106</v>
      </c>
      <c r="E1331" s="240">
        <v>5</v>
      </c>
      <c r="F1331" s="240">
        <v>16.009</v>
      </c>
      <c r="G1331" s="240">
        <v>-2.1</v>
      </c>
      <c r="H1331" s="240">
        <v>10.199999999999999</v>
      </c>
      <c r="I1331" s="240">
        <v>3.382E-3</v>
      </c>
      <c r="J1331" s="240"/>
    </row>
    <row r="1332" spans="2:10">
      <c r="B1332" s="240" t="s">
        <v>22</v>
      </c>
      <c r="C1332" s="240" t="s">
        <v>194</v>
      </c>
      <c r="D1332" s="240" t="s">
        <v>106</v>
      </c>
      <c r="E1332" s="240">
        <v>611</v>
      </c>
      <c r="F1332" s="240">
        <v>-1.2</v>
      </c>
      <c r="G1332" s="240">
        <v>27.241</v>
      </c>
      <c r="H1332" s="240">
        <v>10.199999999999999</v>
      </c>
      <c r="I1332" s="240"/>
      <c r="J1332" s="240">
        <v>1.2979999999999999E-3</v>
      </c>
    </row>
    <row r="1333" spans="2:10">
      <c r="B1333" s="240" t="s">
        <v>22</v>
      </c>
      <c r="C1333" s="240" t="s">
        <v>193</v>
      </c>
      <c r="D1333" s="240" t="s">
        <v>107</v>
      </c>
      <c r="E1333" s="240">
        <v>790</v>
      </c>
      <c r="F1333" s="240">
        <v>0</v>
      </c>
      <c r="G1333" s="240">
        <v>34.094000000000001</v>
      </c>
      <c r="H1333" s="240">
        <v>10.199999999999999</v>
      </c>
      <c r="I1333" s="240">
        <v>2.4160000000000002E-3</v>
      </c>
      <c r="J1333" s="240"/>
    </row>
    <row r="1334" spans="2:10">
      <c r="B1334" s="240" t="s">
        <v>22</v>
      </c>
      <c r="C1334" s="240" t="s">
        <v>194</v>
      </c>
      <c r="D1334" s="240" t="s">
        <v>107</v>
      </c>
      <c r="E1334" s="240">
        <v>473</v>
      </c>
      <c r="F1334" s="240">
        <v>19.2</v>
      </c>
      <c r="G1334" s="240">
        <v>21.067</v>
      </c>
      <c r="H1334" s="240">
        <v>10.199999999999999</v>
      </c>
      <c r="I1334" s="240"/>
      <c r="J1334" s="240">
        <v>8.6899999999999998E-4</v>
      </c>
    </row>
    <row r="1335" spans="2:10">
      <c r="B1335" s="240" t="s">
        <v>22</v>
      </c>
      <c r="C1335" s="240" t="s">
        <v>193</v>
      </c>
      <c r="D1335" s="240" t="s">
        <v>108</v>
      </c>
      <c r="E1335" s="240">
        <v>790</v>
      </c>
      <c r="F1335" s="240">
        <v>0</v>
      </c>
      <c r="G1335" s="240">
        <v>34.094000000000001</v>
      </c>
      <c r="H1335" s="240">
        <v>10.199999999999999</v>
      </c>
      <c r="I1335" s="240">
        <v>2.3999999999999998E-3</v>
      </c>
      <c r="J1335" s="240"/>
    </row>
    <row r="1336" spans="2:10">
      <c r="B1336" s="240" t="s">
        <v>22</v>
      </c>
      <c r="C1336" s="240" t="s">
        <v>194</v>
      </c>
      <c r="D1336" s="240" t="s">
        <v>108</v>
      </c>
      <c r="E1336" s="240">
        <v>611</v>
      </c>
      <c r="F1336" s="240">
        <v>-1.2</v>
      </c>
      <c r="G1336" s="240">
        <v>27.241</v>
      </c>
      <c r="H1336" s="240">
        <v>10.199999999999999</v>
      </c>
      <c r="I1336" s="240"/>
      <c r="J1336" s="240">
        <v>9.3999999999999997E-4</v>
      </c>
    </row>
    <row r="1337" spans="2:10">
      <c r="B1337" s="240" t="s">
        <v>22</v>
      </c>
      <c r="C1337" s="240" t="s">
        <v>193</v>
      </c>
      <c r="D1337" s="240" t="s">
        <v>109</v>
      </c>
      <c r="E1337" s="240">
        <v>790</v>
      </c>
      <c r="F1337" s="240">
        <v>0</v>
      </c>
      <c r="G1337" s="240">
        <v>34.094000000000001</v>
      </c>
      <c r="H1337" s="240">
        <v>10.199999999999999</v>
      </c>
      <c r="I1337" s="240">
        <v>2.2820000000000002E-3</v>
      </c>
      <c r="J1337" s="240"/>
    </row>
    <row r="1338" spans="2:10">
      <c r="B1338" s="240" t="s">
        <v>22</v>
      </c>
      <c r="C1338" s="240" t="s">
        <v>194</v>
      </c>
      <c r="D1338" s="240" t="s">
        <v>109</v>
      </c>
      <c r="E1338" s="240">
        <v>770</v>
      </c>
      <c r="F1338" s="240">
        <v>19.2</v>
      </c>
      <c r="G1338" s="240">
        <v>33</v>
      </c>
      <c r="H1338" s="240">
        <v>10.199999999999999</v>
      </c>
      <c r="I1338" s="240"/>
      <c r="J1338" s="240">
        <v>7.9799999999999999E-4</v>
      </c>
    </row>
    <row r="1339" spans="2:10">
      <c r="B1339" s="240" t="s">
        <v>22</v>
      </c>
      <c r="C1339" s="240" t="s">
        <v>193</v>
      </c>
      <c r="D1339" s="240" t="s">
        <v>110</v>
      </c>
      <c r="E1339" s="240">
        <v>790</v>
      </c>
      <c r="F1339" s="240">
        <v>0</v>
      </c>
      <c r="G1339" s="240">
        <v>34.094000000000001</v>
      </c>
      <c r="H1339" s="240">
        <v>10.199999999999999</v>
      </c>
      <c r="I1339" s="240">
        <v>2.5330000000000001E-3</v>
      </c>
      <c r="J1339" s="240"/>
    </row>
    <row r="1340" spans="2:10">
      <c r="B1340" s="240" t="s">
        <v>22</v>
      </c>
      <c r="C1340" s="240" t="s">
        <v>194</v>
      </c>
      <c r="D1340" s="240" t="s">
        <v>110</v>
      </c>
      <c r="E1340" s="240">
        <v>611</v>
      </c>
      <c r="F1340" s="240">
        <v>-1.2</v>
      </c>
      <c r="G1340" s="240">
        <v>27.241</v>
      </c>
      <c r="H1340" s="240">
        <v>10.199999999999999</v>
      </c>
      <c r="I1340" s="240"/>
      <c r="J1340" s="240">
        <v>1.029E-3</v>
      </c>
    </row>
    <row r="1341" spans="2:10">
      <c r="B1341" s="240" t="s">
        <v>22</v>
      </c>
      <c r="C1341" s="240" t="s">
        <v>193</v>
      </c>
      <c r="D1341" s="240" t="s">
        <v>111</v>
      </c>
      <c r="E1341" s="240">
        <v>5</v>
      </c>
      <c r="F1341" s="240">
        <v>16.009</v>
      </c>
      <c r="G1341" s="240">
        <v>-2.1</v>
      </c>
      <c r="H1341" s="240">
        <v>10.199999999999999</v>
      </c>
      <c r="I1341" s="240">
        <v>2.8110000000000001E-3</v>
      </c>
      <c r="J1341" s="240"/>
    </row>
    <row r="1342" spans="2:10">
      <c r="B1342" s="240" t="s">
        <v>22</v>
      </c>
      <c r="C1342" s="240" t="s">
        <v>194</v>
      </c>
      <c r="D1342" s="240" t="s">
        <v>111</v>
      </c>
      <c r="E1342" s="240">
        <v>611</v>
      </c>
      <c r="F1342" s="240">
        <v>-1.2</v>
      </c>
      <c r="G1342" s="240">
        <v>27.241</v>
      </c>
      <c r="H1342" s="240">
        <v>10.199999999999999</v>
      </c>
      <c r="I1342" s="240"/>
      <c r="J1342" s="240">
        <v>1.1169999999999999E-3</v>
      </c>
    </row>
    <row r="1343" spans="2:10">
      <c r="B1343" s="240" t="s">
        <v>22</v>
      </c>
      <c r="C1343" s="240" t="s">
        <v>193</v>
      </c>
      <c r="D1343" s="240" t="s">
        <v>112</v>
      </c>
      <c r="E1343" s="240">
        <v>5</v>
      </c>
      <c r="F1343" s="240">
        <v>16.009</v>
      </c>
      <c r="G1343" s="240">
        <v>-2.1</v>
      </c>
      <c r="H1343" s="240">
        <v>10.199999999999999</v>
      </c>
      <c r="I1343" s="240">
        <v>2.8180000000000002E-3</v>
      </c>
      <c r="J1343" s="240"/>
    </row>
    <row r="1344" spans="2:10">
      <c r="B1344" s="240" t="s">
        <v>22</v>
      </c>
      <c r="C1344" s="240" t="s">
        <v>194</v>
      </c>
      <c r="D1344" s="240" t="s">
        <v>112</v>
      </c>
      <c r="E1344" s="240">
        <v>444</v>
      </c>
      <c r="F1344" s="240">
        <v>19.2</v>
      </c>
      <c r="G1344" s="240">
        <v>20.132999999999999</v>
      </c>
      <c r="H1344" s="240">
        <v>10.199999999999999</v>
      </c>
      <c r="I1344" s="240"/>
      <c r="J1344" s="240">
        <v>1.093E-3</v>
      </c>
    </row>
    <row r="1345" spans="2:10">
      <c r="B1345" s="240" t="s">
        <v>22</v>
      </c>
      <c r="C1345" s="240" t="s">
        <v>193</v>
      </c>
      <c r="D1345" s="240" t="s">
        <v>113</v>
      </c>
      <c r="E1345" s="240">
        <v>5</v>
      </c>
      <c r="F1345" s="240">
        <v>16.009</v>
      </c>
      <c r="G1345" s="240">
        <v>-2.1</v>
      </c>
      <c r="H1345" s="240">
        <v>10.199999999999999</v>
      </c>
      <c r="I1345" s="240">
        <v>2.9619999999999998E-3</v>
      </c>
      <c r="J1345" s="240"/>
    </row>
    <row r="1346" spans="2:10">
      <c r="B1346" s="240" t="s">
        <v>22</v>
      </c>
      <c r="C1346" s="240" t="s">
        <v>194</v>
      </c>
      <c r="D1346" s="240" t="s">
        <v>113</v>
      </c>
      <c r="E1346" s="240">
        <v>611</v>
      </c>
      <c r="F1346" s="240">
        <v>-1.2</v>
      </c>
      <c r="G1346" s="240">
        <v>27.241</v>
      </c>
      <c r="H1346" s="240">
        <v>10.199999999999999</v>
      </c>
      <c r="I1346" s="240"/>
      <c r="J1346" s="240">
        <v>1.206E-3</v>
      </c>
    </row>
    <row r="1347" spans="2:10">
      <c r="B1347" s="240" t="s">
        <v>22</v>
      </c>
      <c r="C1347" s="240" t="s">
        <v>193</v>
      </c>
      <c r="D1347" s="240" t="s">
        <v>114</v>
      </c>
      <c r="E1347" s="240">
        <v>5</v>
      </c>
      <c r="F1347" s="240">
        <v>16.009</v>
      </c>
      <c r="G1347" s="240">
        <v>-2.1</v>
      </c>
      <c r="H1347" s="240">
        <v>10.199999999999999</v>
      </c>
      <c r="I1347" s="240">
        <v>2.6670000000000001E-3</v>
      </c>
      <c r="J1347" s="240"/>
    </row>
    <row r="1348" spans="2:10">
      <c r="B1348" s="240" t="s">
        <v>22</v>
      </c>
      <c r="C1348" s="240" t="s">
        <v>194</v>
      </c>
      <c r="D1348" s="240" t="s">
        <v>114</v>
      </c>
      <c r="E1348" s="240">
        <v>444</v>
      </c>
      <c r="F1348" s="240">
        <v>19.2</v>
      </c>
      <c r="G1348" s="240">
        <v>20.132999999999999</v>
      </c>
      <c r="H1348" s="240">
        <v>10.199999999999999</v>
      </c>
      <c r="I1348" s="240"/>
      <c r="J1348" s="240">
        <v>1.0219999999999999E-3</v>
      </c>
    </row>
    <row r="1349" spans="2:10">
      <c r="B1349" s="240" t="s">
        <v>22</v>
      </c>
      <c r="C1349" s="240" t="s">
        <v>193</v>
      </c>
      <c r="D1349" s="240" t="s">
        <v>115</v>
      </c>
      <c r="E1349" s="240">
        <v>790</v>
      </c>
      <c r="F1349" s="240">
        <v>0</v>
      </c>
      <c r="G1349" s="240">
        <v>34.094000000000001</v>
      </c>
      <c r="H1349" s="240">
        <v>10.199999999999999</v>
      </c>
      <c r="I1349" s="240">
        <v>8.3100000000000003E-4</v>
      </c>
      <c r="J1349" s="240"/>
    </row>
    <row r="1350" spans="2:10">
      <c r="B1350" s="240" t="s">
        <v>22</v>
      </c>
      <c r="C1350" s="240" t="s">
        <v>194</v>
      </c>
      <c r="D1350" s="240" t="s">
        <v>115</v>
      </c>
      <c r="E1350" s="240">
        <v>611</v>
      </c>
      <c r="F1350" s="240">
        <v>-1.2</v>
      </c>
      <c r="G1350" s="240">
        <v>27.241</v>
      </c>
      <c r="H1350" s="240">
        <v>10.199999999999999</v>
      </c>
      <c r="I1350" s="240"/>
      <c r="J1350" s="240">
        <v>3.0430000000000001E-3</v>
      </c>
    </row>
    <row r="1351" spans="2:10">
      <c r="B1351" s="240" t="s">
        <v>22</v>
      </c>
      <c r="C1351" s="240" t="s">
        <v>193</v>
      </c>
      <c r="D1351" s="240" t="s">
        <v>116</v>
      </c>
      <c r="E1351" s="240">
        <v>790</v>
      </c>
      <c r="F1351" s="240">
        <v>0</v>
      </c>
      <c r="G1351" s="240">
        <v>34.094000000000001</v>
      </c>
      <c r="H1351" s="240">
        <v>10.199999999999999</v>
      </c>
      <c r="I1351" s="240">
        <v>5.0500000000000002E-4</v>
      </c>
      <c r="J1351" s="240"/>
    </row>
    <row r="1352" spans="2:10">
      <c r="B1352" s="240" t="s">
        <v>22</v>
      </c>
      <c r="C1352" s="240" t="s">
        <v>194</v>
      </c>
      <c r="D1352" s="240" t="s">
        <v>116</v>
      </c>
      <c r="E1352" s="240">
        <v>770</v>
      </c>
      <c r="F1352" s="240">
        <v>19.2</v>
      </c>
      <c r="G1352" s="240">
        <v>33</v>
      </c>
      <c r="H1352" s="240">
        <v>10.199999999999999</v>
      </c>
      <c r="I1352" s="240"/>
      <c r="J1352" s="240">
        <v>3.045E-3</v>
      </c>
    </row>
    <row r="1353" spans="2:10">
      <c r="B1353" s="240" t="s">
        <v>22</v>
      </c>
      <c r="C1353" s="240" t="s">
        <v>193</v>
      </c>
      <c r="D1353" s="240" t="s">
        <v>117</v>
      </c>
      <c r="E1353" s="240">
        <v>5</v>
      </c>
      <c r="F1353" s="240">
        <v>16.009</v>
      </c>
      <c r="G1353" s="240">
        <v>-2.1</v>
      </c>
      <c r="H1353" s="240">
        <v>10.199999999999999</v>
      </c>
      <c r="I1353" s="240">
        <v>9.6699999999999998E-4</v>
      </c>
      <c r="J1353" s="240"/>
    </row>
    <row r="1354" spans="2:10">
      <c r="B1354" s="240" t="s">
        <v>22</v>
      </c>
      <c r="C1354" s="240" t="s">
        <v>194</v>
      </c>
      <c r="D1354" s="240" t="s">
        <v>117</v>
      </c>
      <c r="E1354" s="240">
        <v>770</v>
      </c>
      <c r="F1354" s="240">
        <v>19.2</v>
      </c>
      <c r="G1354" s="240">
        <v>33</v>
      </c>
      <c r="H1354" s="240">
        <v>10.199999999999999</v>
      </c>
      <c r="I1354" s="240"/>
      <c r="J1354" s="240">
        <v>3.094E-3</v>
      </c>
    </row>
    <row r="1355" spans="2:10">
      <c r="B1355" s="240" t="s">
        <v>22</v>
      </c>
      <c r="C1355" s="240" t="s">
        <v>193</v>
      </c>
      <c r="D1355" s="240" t="s">
        <v>118</v>
      </c>
      <c r="E1355" s="240">
        <v>5</v>
      </c>
      <c r="F1355" s="240">
        <v>16.009</v>
      </c>
      <c r="G1355" s="240">
        <v>-2.1</v>
      </c>
      <c r="H1355" s="240">
        <v>10.199999999999999</v>
      </c>
      <c r="I1355" s="240">
        <v>6.0999999999999997E-4</v>
      </c>
      <c r="J1355" s="240"/>
    </row>
    <row r="1356" spans="2:10">
      <c r="B1356" s="240" t="s">
        <v>22</v>
      </c>
      <c r="C1356" s="240" t="s">
        <v>194</v>
      </c>
      <c r="D1356" s="240" t="s">
        <v>118</v>
      </c>
      <c r="E1356" s="240">
        <v>611</v>
      </c>
      <c r="F1356" s="240">
        <v>-1.2</v>
      </c>
      <c r="G1356" s="240">
        <v>27.241</v>
      </c>
      <c r="H1356" s="240">
        <v>10.199999999999999</v>
      </c>
      <c r="I1356" s="240"/>
      <c r="J1356" s="240">
        <v>3.1110000000000001E-3</v>
      </c>
    </row>
    <row r="1357" spans="2:10">
      <c r="B1357" s="240" t="s">
        <v>22</v>
      </c>
      <c r="C1357" s="240" t="s">
        <v>193</v>
      </c>
      <c r="D1357" s="240" t="s">
        <v>119</v>
      </c>
      <c r="E1357" s="240">
        <v>790</v>
      </c>
      <c r="F1357" s="240">
        <v>0</v>
      </c>
      <c r="G1357" s="240">
        <v>34.094000000000001</v>
      </c>
      <c r="H1357" s="240">
        <v>10.199999999999999</v>
      </c>
      <c r="I1357" s="240">
        <v>1.276E-3</v>
      </c>
      <c r="J1357" s="240"/>
    </row>
    <row r="1358" spans="2:10">
      <c r="B1358" s="240" t="s">
        <v>22</v>
      </c>
      <c r="C1358" s="240" t="s">
        <v>194</v>
      </c>
      <c r="D1358" s="240" t="s">
        <v>119</v>
      </c>
      <c r="E1358" s="240">
        <v>611</v>
      </c>
      <c r="F1358" s="240">
        <v>-1.2</v>
      </c>
      <c r="G1358" s="240">
        <v>27.241</v>
      </c>
      <c r="H1358" s="240">
        <v>10.199999999999999</v>
      </c>
      <c r="I1358" s="240"/>
      <c r="J1358" s="240">
        <v>3.3400000000000001E-3</v>
      </c>
    </row>
    <row r="1359" spans="2:10">
      <c r="B1359" s="240" t="s">
        <v>22</v>
      </c>
      <c r="C1359" s="240" t="s">
        <v>193</v>
      </c>
      <c r="D1359" s="240" t="s">
        <v>120</v>
      </c>
      <c r="E1359" s="240">
        <v>5</v>
      </c>
      <c r="F1359" s="240">
        <v>16.009</v>
      </c>
      <c r="G1359" s="240">
        <v>-2.1</v>
      </c>
      <c r="H1359" s="240">
        <v>10.199999999999999</v>
      </c>
      <c r="I1359" s="240">
        <v>8.4400000000000002E-4</v>
      </c>
      <c r="J1359" s="240"/>
    </row>
    <row r="1360" spans="2:10">
      <c r="B1360" s="240" t="s">
        <v>22</v>
      </c>
      <c r="C1360" s="240" t="s">
        <v>194</v>
      </c>
      <c r="D1360" s="240" t="s">
        <v>120</v>
      </c>
      <c r="E1360" s="240">
        <v>611</v>
      </c>
      <c r="F1360" s="240">
        <v>-1.2</v>
      </c>
      <c r="G1360" s="240">
        <v>27.241</v>
      </c>
      <c r="H1360" s="240">
        <v>10.199999999999999</v>
      </c>
      <c r="I1360" s="240"/>
      <c r="J1360" s="240">
        <v>3.2490000000000002E-3</v>
      </c>
    </row>
    <row r="1361" spans="2:10">
      <c r="B1361" s="240" t="s">
        <v>22</v>
      </c>
      <c r="C1361" s="240" t="s">
        <v>193</v>
      </c>
      <c r="D1361" s="240" t="s">
        <v>121</v>
      </c>
      <c r="E1361" s="240">
        <v>790</v>
      </c>
      <c r="F1361" s="240">
        <v>0</v>
      </c>
      <c r="G1361" s="240">
        <v>34.094000000000001</v>
      </c>
      <c r="H1361" s="240">
        <v>10.199999999999999</v>
      </c>
      <c r="I1361" s="240">
        <v>1.0380000000000001E-3</v>
      </c>
      <c r="J1361" s="240"/>
    </row>
    <row r="1362" spans="2:10">
      <c r="B1362" s="240" t="s">
        <v>22</v>
      </c>
      <c r="C1362" s="240" t="s">
        <v>194</v>
      </c>
      <c r="D1362" s="240" t="s">
        <v>121</v>
      </c>
      <c r="E1362" s="240">
        <v>611</v>
      </c>
      <c r="F1362" s="240">
        <v>-1.2</v>
      </c>
      <c r="G1362" s="240">
        <v>27.241</v>
      </c>
      <c r="H1362" s="240">
        <v>10.199999999999999</v>
      </c>
      <c r="I1362" s="240"/>
      <c r="J1362" s="240">
        <v>3.1809999999999998E-3</v>
      </c>
    </row>
    <row r="1363" spans="2:10">
      <c r="B1363" s="240" t="s">
        <v>22</v>
      </c>
      <c r="C1363" s="240" t="s">
        <v>193</v>
      </c>
      <c r="D1363" s="240" t="s">
        <v>122</v>
      </c>
      <c r="E1363" s="240">
        <v>5</v>
      </c>
      <c r="F1363" s="240">
        <v>16.009</v>
      </c>
      <c r="G1363" s="240">
        <v>-2.1</v>
      </c>
      <c r="H1363" s="240">
        <v>10.199999999999999</v>
      </c>
      <c r="I1363" s="240">
        <v>1.1119999999999999E-3</v>
      </c>
      <c r="J1363" s="240"/>
    </row>
    <row r="1364" spans="2:10">
      <c r="B1364" s="240" t="s">
        <v>22</v>
      </c>
      <c r="C1364" s="240" t="s">
        <v>194</v>
      </c>
      <c r="D1364" s="240" t="s">
        <v>122</v>
      </c>
      <c r="E1364" s="240">
        <v>611</v>
      </c>
      <c r="F1364" s="240">
        <v>-1.2</v>
      </c>
      <c r="G1364" s="240">
        <v>27.241</v>
      </c>
      <c r="H1364" s="240">
        <v>10.199999999999999</v>
      </c>
      <c r="I1364" s="240"/>
      <c r="J1364" s="240">
        <v>3.408E-3</v>
      </c>
    </row>
    <row r="1365" spans="2:10">
      <c r="B1365" s="240" t="s">
        <v>22</v>
      </c>
      <c r="C1365" s="240" t="s">
        <v>193</v>
      </c>
      <c r="D1365" s="240" t="s">
        <v>123</v>
      </c>
      <c r="E1365" s="240">
        <v>790</v>
      </c>
      <c r="F1365" s="240">
        <v>0</v>
      </c>
      <c r="G1365" s="240">
        <v>34.094000000000001</v>
      </c>
      <c r="H1365" s="240">
        <v>10.199999999999999</v>
      </c>
      <c r="I1365" s="240">
        <v>8.1300000000000003E-4</v>
      </c>
      <c r="J1365" s="240"/>
    </row>
    <row r="1366" spans="2:10">
      <c r="B1366" s="240" t="s">
        <v>22</v>
      </c>
      <c r="C1366" s="240" t="s">
        <v>194</v>
      </c>
      <c r="D1366" s="240" t="s">
        <v>123</v>
      </c>
      <c r="E1366" s="240">
        <v>770</v>
      </c>
      <c r="F1366" s="240">
        <v>19.2</v>
      </c>
      <c r="G1366" s="240">
        <v>33</v>
      </c>
      <c r="H1366" s="240">
        <v>10.199999999999999</v>
      </c>
      <c r="I1366" s="240"/>
      <c r="J1366" s="240">
        <v>3.0739999999999999E-3</v>
      </c>
    </row>
    <row r="1367" spans="2:10">
      <c r="B1367" s="240" t="s">
        <v>22</v>
      </c>
      <c r="C1367" s="240" t="s">
        <v>193</v>
      </c>
      <c r="D1367" s="240" t="s">
        <v>124</v>
      </c>
      <c r="E1367" s="240">
        <v>790</v>
      </c>
      <c r="F1367" s="240">
        <v>0</v>
      </c>
      <c r="G1367" s="240">
        <v>34.094000000000001</v>
      </c>
      <c r="H1367" s="240">
        <v>10.199999999999999</v>
      </c>
      <c r="I1367" s="240">
        <v>5.2300000000000003E-4</v>
      </c>
      <c r="J1367" s="240"/>
    </row>
    <row r="1368" spans="2:10">
      <c r="B1368" s="240" t="s">
        <v>22</v>
      </c>
      <c r="C1368" s="240" t="s">
        <v>194</v>
      </c>
      <c r="D1368" s="240" t="s">
        <v>124</v>
      </c>
      <c r="E1368" s="240">
        <v>611</v>
      </c>
      <c r="F1368" s="240">
        <v>-1.2</v>
      </c>
      <c r="G1368" s="240">
        <v>27.241</v>
      </c>
      <c r="H1368" s="240">
        <v>10.199999999999999</v>
      </c>
      <c r="I1368" s="240"/>
      <c r="J1368" s="240">
        <v>3.1359999999999999E-3</v>
      </c>
    </row>
    <row r="1369" spans="2:10">
      <c r="B1369" s="240" t="s">
        <v>22</v>
      </c>
      <c r="C1369" s="240" t="s">
        <v>193</v>
      </c>
      <c r="D1369" s="240" t="s">
        <v>125</v>
      </c>
      <c r="E1369" s="240">
        <v>5</v>
      </c>
      <c r="F1369" s="240">
        <v>16.009</v>
      </c>
      <c r="G1369" s="240">
        <v>-2.1</v>
      </c>
      <c r="H1369" s="240">
        <v>10.199999999999999</v>
      </c>
      <c r="I1369" s="240">
        <v>1.0300000000000001E-3</v>
      </c>
      <c r="J1369" s="240"/>
    </row>
    <row r="1370" spans="2:10">
      <c r="B1370" s="240" t="s">
        <v>22</v>
      </c>
      <c r="C1370" s="240" t="s">
        <v>194</v>
      </c>
      <c r="D1370" s="240" t="s">
        <v>125</v>
      </c>
      <c r="E1370" s="240">
        <v>611</v>
      </c>
      <c r="F1370" s="240">
        <v>-1.2</v>
      </c>
      <c r="G1370" s="240">
        <v>27.241</v>
      </c>
      <c r="H1370" s="240">
        <v>10.199999999999999</v>
      </c>
      <c r="I1370" s="240"/>
      <c r="J1370" s="240">
        <v>3.2039999999999998E-3</v>
      </c>
    </row>
    <row r="1371" spans="2:10">
      <c r="B1371" s="240" t="s">
        <v>22</v>
      </c>
      <c r="C1371" s="240" t="s">
        <v>193</v>
      </c>
      <c r="D1371" s="240" t="s">
        <v>126</v>
      </c>
      <c r="E1371" s="240">
        <v>5</v>
      </c>
      <c r="F1371" s="240">
        <v>16.009</v>
      </c>
      <c r="G1371" s="240">
        <v>-2.1</v>
      </c>
      <c r="H1371" s="240">
        <v>10.199999999999999</v>
      </c>
      <c r="I1371" s="240">
        <v>5.4600000000000004E-4</v>
      </c>
      <c r="J1371" s="240"/>
    </row>
    <row r="1372" spans="2:10">
      <c r="B1372" s="240" t="s">
        <v>22</v>
      </c>
      <c r="C1372" s="240" t="s">
        <v>194</v>
      </c>
      <c r="D1372" s="240" t="s">
        <v>126</v>
      </c>
      <c r="E1372" s="240">
        <v>770</v>
      </c>
      <c r="F1372" s="240">
        <v>19.2</v>
      </c>
      <c r="G1372" s="240">
        <v>33</v>
      </c>
      <c r="H1372" s="240">
        <v>10.199999999999999</v>
      </c>
      <c r="I1372" s="240"/>
      <c r="J1372" s="240">
        <v>3.124E-3</v>
      </c>
    </row>
    <row r="1373" spans="2:10">
      <c r="B1373" s="240" t="s">
        <v>22</v>
      </c>
      <c r="C1373" s="240" t="s">
        <v>193</v>
      </c>
      <c r="D1373" s="240" t="s">
        <v>127</v>
      </c>
      <c r="E1373" s="240">
        <v>5</v>
      </c>
      <c r="F1373" s="240">
        <v>16.009</v>
      </c>
      <c r="G1373" s="240">
        <v>-2.1</v>
      </c>
      <c r="H1373" s="240">
        <v>10.199999999999999</v>
      </c>
      <c r="I1373" s="240">
        <v>1.2639999999999999E-3</v>
      </c>
      <c r="J1373" s="240"/>
    </row>
    <row r="1374" spans="2:10">
      <c r="B1374" s="240" t="s">
        <v>22</v>
      </c>
      <c r="C1374" s="240" t="s">
        <v>194</v>
      </c>
      <c r="D1374" s="240" t="s">
        <v>127</v>
      </c>
      <c r="E1374" s="240">
        <v>611</v>
      </c>
      <c r="F1374" s="240">
        <v>-1.2</v>
      </c>
      <c r="G1374" s="240">
        <v>27.241</v>
      </c>
      <c r="H1374" s="240">
        <v>10.199999999999999</v>
      </c>
      <c r="I1374" s="240"/>
      <c r="J1374" s="240">
        <v>3.3419999999999999E-3</v>
      </c>
    </row>
    <row r="1375" spans="2:10">
      <c r="B1375" s="240" t="s">
        <v>22</v>
      </c>
      <c r="C1375" s="240" t="s">
        <v>193</v>
      </c>
      <c r="D1375" s="240" t="s">
        <v>128</v>
      </c>
      <c r="E1375" s="240">
        <v>790</v>
      </c>
      <c r="F1375" s="240">
        <v>0</v>
      </c>
      <c r="G1375" s="240">
        <v>34.094000000000001</v>
      </c>
      <c r="H1375" s="240">
        <v>10.199999999999999</v>
      </c>
      <c r="I1375" s="240">
        <v>9.6699999999999998E-4</v>
      </c>
      <c r="J1375" s="240"/>
    </row>
    <row r="1376" spans="2:10">
      <c r="B1376" s="240" t="s">
        <v>22</v>
      </c>
      <c r="C1376" s="240" t="s">
        <v>194</v>
      </c>
      <c r="D1376" s="240" t="s">
        <v>128</v>
      </c>
      <c r="E1376" s="240">
        <v>611</v>
      </c>
      <c r="F1376" s="240">
        <v>-1.2</v>
      </c>
      <c r="G1376" s="240">
        <v>27.241</v>
      </c>
      <c r="H1376" s="240">
        <v>10.199999999999999</v>
      </c>
      <c r="I1376" s="240"/>
      <c r="J1376" s="240">
        <v>3.4320000000000002E-3</v>
      </c>
    </row>
    <row r="1377" spans="2:10">
      <c r="B1377" s="240" t="s">
        <v>22</v>
      </c>
      <c r="C1377" s="240" t="s">
        <v>193</v>
      </c>
      <c r="D1377" s="240" t="s">
        <v>129</v>
      </c>
      <c r="E1377" s="240">
        <v>5</v>
      </c>
      <c r="F1377" s="240">
        <v>16.009</v>
      </c>
      <c r="G1377" s="240">
        <v>-2.1</v>
      </c>
      <c r="H1377" s="240">
        <v>10.199999999999999</v>
      </c>
      <c r="I1377" s="240">
        <v>1.5330000000000001E-3</v>
      </c>
      <c r="J1377" s="240"/>
    </row>
    <row r="1378" spans="2:10">
      <c r="B1378" s="240" t="s">
        <v>22</v>
      </c>
      <c r="C1378" s="240" t="s">
        <v>194</v>
      </c>
      <c r="D1378" s="240" t="s">
        <v>129</v>
      </c>
      <c r="E1378" s="240">
        <v>611</v>
      </c>
      <c r="F1378" s="240">
        <v>-1.2</v>
      </c>
      <c r="G1378" s="240">
        <v>27.241</v>
      </c>
      <c r="H1378" s="240">
        <v>10.199999999999999</v>
      </c>
      <c r="I1378" s="240"/>
      <c r="J1378" s="240">
        <v>3.5010000000000002E-3</v>
      </c>
    </row>
    <row r="1379" spans="2:10">
      <c r="B1379" s="240" t="s">
        <v>22</v>
      </c>
      <c r="C1379" s="240" t="s">
        <v>193</v>
      </c>
      <c r="D1379" s="240" t="s">
        <v>130</v>
      </c>
      <c r="E1379" s="240">
        <v>790</v>
      </c>
      <c r="F1379" s="240">
        <v>0</v>
      </c>
      <c r="G1379" s="240">
        <v>34.094000000000001</v>
      </c>
      <c r="H1379" s="240">
        <v>10.199999999999999</v>
      </c>
      <c r="I1379" s="240">
        <v>7.2900000000000005E-4</v>
      </c>
      <c r="J1379" s="240"/>
    </row>
    <row r="1380" spans="2:10">
      <c r="B1380" s="240" t="s">
        <v>22</v>
      </c>
      <c r="C1380" s="240" t="s">
        <v>194</v>
      </c>
      <c r="D1380" s="240" t="s">
        <v>130</v>
      </c>
      <c r="E1380" s="240">
        <v>611</v>
      </c>
      <c r="F1380" s="240">
        <v>-1.2</v>
      </c>
      <c r="G1380" s="240">
        <v>27.241</v>
      </c>
      <c r="H1380" s="240">
        <v>10.199999999999999</v>
      </c>
      <c r="I1380" s="240"/>
      <c r="J1380" s="240">
        <v>3.274E-3</v>
      </c>
    </row>
    <row r="1381" spans="2:10">
      <c r="B1381" s="240" t="s">
        <v>22</v>
      </c>
      <c r="C1381" s="240" t="s">
        <v>193</v>
      </c>
      <c r="D1381" s="240" t="s">
        <v>131</v>
      </c>
      <c r="E1381" s="240">
        <v>790</v>
      </c>
      <c r="F1381" s="240">
        <v>0</v>
      </c>
      <c r="G1381" s="240">
        <v>34.094000000000001</v>
      </c>
      <c r="H1381" s="240">
        <v>10.199999999999999</v>
      </c>
      <c r="I1381" s="240">
        <v>2.3730000000000001E-3</v>
      </c>
      <c r="J1381" s="240"/>
    </row>
    <row r="1382" spans="2:10">
      <c r="B1382" s="240" t="s">
        <v>22</v>
      </c>
      <c r="C1382" s="240" t="s">
        <v>194</v>
      </c>
      <c r="D1382" s="240" t="s">
        <v>131</v>
      </c>
      <c r="E1382" s="240">
        <v>611</v>
      </c>
      <c r="F1382" s="240">
        <v>-1.2</v>
      </c>
      <c r="G1382" s="240">
        <v>27.241</v>
      </c>
      <c r="H1382" s="240">
        <v>10.199999999999999</v>
      </c>
      <c r="I1382" s="240"/>
      <c r="J1382" s="240">
        <v>8.6799999999999996E-4</v>
      </c>
    </row>
    <row r="1383" spans="2:10">
      <c r="B1383" s="240" t="s">
        <v>22</v>
      </c>
      <c r="C1383" s="240" t="s">
        <v>193</v>
      </c>
      <c r="D1383" s="240" t="s">
        <v>132</v>
      </c>
      <c r="E1383" s="240">
        <v>790</v>
      </c>
      <c r="F1383" s="240">
        <v>0</v>
      </c>
      <c r="G1383" s="240">
        <v>34.094000000000001</v>
      </c>
      <c r="H1383" s="240">
        <v>10.199999999999999</v>
      </c>
      <c r="I1383" s="240">
        <v>2.3890000000000001E-3</v>
      </c>
      <c r="J1383" s="240"/>
    </row>
    <row r="1384" spans="2:10">
      <c r="B1384" s="240" t="s">
        <v>22</v>
      </c>
      <c r="C1384" s="240" t="s">
        <v>194</v>
      </c>
      <c r="D1384" s="240" t="s">
        <v>132</v>
      </c>
      <c r="E1384" s="240">
        <v>770</v>
      </c>
      <c r="F1384" s="240">
        <v>19.2</v>
      </c>
      <c r="G1384" s="240">
        <v>33</v>
      </c>
      <c r="H1384" s="240">
        <v>10.199999999999999</v>
      </c>
      <c r="I1384" s="240"/>
      <c r="J1384" s="240">
        <v>9.1399999999999999E-4</v>
      </c>
    </row>
    <row r="1385" spans="2:10">
      <c r="B1385" s="240" t="s">
        <v>22</v>
      </c>
      <c r="C1385" s="240" t="s">
        <v>193</v>
      </c>
      <c r="D1385" s="240" t="s">
        <v>133</v>
      </c>
      <c r="E1385" s="240">
        <v>790</v>
      </c>
      <c r="F1385" s="240">
        <v>0</v>
      </c>
      <c r="G1385" s="240">
        <v>34.094000000000001</v>
      </c>
      <c r="H1385" s="240">
        <v>10.199999999999999</v>
      </c>
      <c r="I1385" s="240">
        <v>2.5070000000000001E-3</v>
      </c>
      <c r="J1385" s="240"/>
    </row>
    <row r="1386" spans="2:10">
      <c r="B1386" s="240" t="s">
        <v>22</v>
      </c>
      <c r="C1386" s="240" t="s">
        <v>194</v>
      </c>
      <c r="D1386" s="240" t="s">
        <v>133</v>
      </c>
      <c r="E1386" s="240">
        <v>611</v>
      </c>
      <c r="F1386" s="240">
        <v>-1.2</v>
      </c>
      <c r="G1386" s="240">
        <v>27.241</v>
      </c>
      <c r="H1386" s="240">
        <v>10.199999999999999</v>
      </c>
      <c r="I1386" s="240"/>
      <c r="J1386" s="240">
        <v>9.5699999999999995E-4</v>
      </c>
    </row>
    <row r="1387" spans="2:10">
      <c r="B1387" s="240" t="s">
        <v>22</v>
      </c>
      <c r="C1387" s="240" t="s">
        <v>193</v>
      </c>
      <c r="D1387" s="240" t="s">
        <v>134</v>
      </c>
      <c r="E1387" s="240">
        <v>790</v>
      </c>
      <c r="F1387" s="240">
        <v>0</v>
      </c>
      <c r="G1387" s="240">
        <v>34.094000000000001</v>
      </c>
      <c r="H1387" s="240">
        <v>10.199999999999999</v>
      </c>
      <c r="I1387" s="240">
        <v>2.2560000000000002E-3</v>
      </c>
      <c r="J1387" s="240"/>
    </row>
    <row r="1388" spans="2:10">
      <c r="B1388" s="240" t="s">
        <v>22</v>
      </c>
      <c r="C1388" s="240" t="s">
        <v>194</v>
      </c>
      <c r="D1388" s="240" t="s">
        <v>134</v>
      </c>
      <c r="E1388" s="240">
        <v>770</v>
      </c>
      <c r="F1388" s="240">
        <v>19.2</v>
      </c>
      <c r="G1388" s="240">
        <v>33</v>
      </c>
      <c r="H1388" s="240">
        <v>10.199999999999999</v>
      </c>
      <c r="I1388" s="240"/>
      <c r="J1388" s="240">
        <v>8.4199999999999998E-4</v>
      </c>
    </row>
    <row r="1389" spans="2:10">
      <c r="B1389" s="240" t="s">
        <v>22</v>
      </c>
      <c r="C1389" s="240" t="s">
        <v>193</v>
      </c>
      <c r="D1389" s="240" t="s">
        <v>135</v>
      </c>
      <c r="E1389" s="240">
        <v>5</v>
      </c>
      <c r="F1389" s="240">
        <v>16.009</v>
      </c>
      <c r="G1389" s="240">
        <v>-2.1</v>
      </c>
      <c r="H1389" s="240">
        <v>10.199999999999999</v>
      </c>
      <c r="I1389" s="240">
        <v>2.8410000000000002E-3</v>
      </c>
      <c r="J1389" s="240"/>
    </row>
    <row r="1390" spans="2:10">
      <c r="B1390" s="240" t="s">
        <v>22</v>
      </c>
      <c r="C1390" s="240" t="s">
        <v>194</v>
      </c>
      <c r="D1390" s="240" t="s">
        <v>135</v>
      </c>
      <c r="E1390" s="240">
        <v>770</v>
      </c>
      <c r="F1390" s="240">
        <v>19.2</v>
      </c>
      <c r="G1390" s="240">
        <v>33</v>
      </c>
      <c r="H1390" s="240">
        <v>10.199999999999999</v>
      </c>
      <c r="I1390" s="240"/>
      <c r="J1390" s="240">
        <v>1.049E-3</v>
      </c>
    </row>
    <row r="1391" spans="2:10">
      <c r="B1391" s="240" t="s">
        <v>22</v>
      </c>
      <c r="C1391" s="240" t="s">
        <v>193</v>
      </c>
      <c r="D1391" s="240" t="s">
        <v>136</v>
      </c>
      <c r="E1391" s="240">
        <v>5</v>
      </c>
      <c r="F1391" s="240">
        <v>16.009</v>
      </c>
      <c r="G1391" s="240">
        <v>-2.1</v>
      </c>
      <c r="H1391" s="240">
        <v>10.199999999999999</v>
      </c>
      <c r="I1391" s="240">
        <v>2.8349999999999998E-3</v>
      </c>
      <c r="J1391" s="240"/>
    </row>
    <row r="1392" spans="2:10">
      <c r="B1392" s="240" t="s">
        <v>22</v>
      </c>
      <c r="C1392" s="240" t="s">
        <v>194</v>
      </c>
      <c r="D1392" s="240" t="s">
        <v>136</v>
      </c>
      <c r="E1392" s="240">
        <v>611</v>
      </c>
      <c r="F1392" s="240">
        <v>-1.2</v>
      </c>
      <c r="G1392" s="240">
        <v>27.241</v>
      </c>
      <c r="H1392" s="240">
        <v>10.199999999999999</v>
      </c>
      <c r="I1392" s="240"/>
      <c r="J1392" s="240">
        <v>1.189E-3</v>
      </c>
    </row>
    <row r="1393" spans="2:10">
      <c r="B1393" s="240" t="s">
        <v>22</v>
      </c>
      <c r="C1393" s="240" t="s">
        <v>193</v>
      </c>
      <c r="D1393" s="240" t="s">
        <v>137</v>
      </c>
      <c r="E1393" s="240">
        <v>5</v>
      </c>
      <c r="F1393" s="240">
        <v>16.009</v>
      </c>
      <c r="G1393" s="240">
        <v>-2.1</v>
      </c>
      <c r="H1393" s="240">
        <v>10.199999999999999</v>
      </c>
      <c r="I1393" s="240">
        <v>2.6909999999999998E-3</v>
      </c>
      <c r="J1393" s="240"/>
    </row>
    <row r="1394" spans="2:10">
      <c r="B1394" s="240" t="s">
        <v>22</v>
      </c>
      <c r="C1394" s="240" t="s">
        <v>194</v>
      </c>
      <c r="D1394" s="240" t="s">
        <v>137</v>
      </c>
      <c r="E1394" s="240">
        <v>770</v>
      </c>
      <c r="F1394" s="240">
        <v>19.2</v>
      </c>
      <c r="G1394" s="240">
        <v>33</v>
      </c>
      <c r="H1394" s="240">
        <v>10.199999999999999</v>
      </c>
      <c r="I1394" s="240"/>
      <c r="J1394" s="240">
        <v>9.7799999999999992E-4</v>
      </c>
    </row>
    <row r="1395" spans="2:10">
      <c r="B1395" s="240" t="s">
        <v>22</v>
      </c>
      <c r="C1395" s="240" t="s">
        <v>193</v>
      </c>
      <c r="D1395" s="240" t="s">
        <v>138</v>
      </c>
      <c r="E1395" s="240">
        <v>5</v>
      </c>
      <c r="F1395" s="240">
        <v>16.009</v>
      </c>
      <c r="G1395" s="240">
        <v>-2.1</v>
      </c>
      <c r="H1395" s="240">
        <v>10.199999999999999</v>
      </c>
      <c r="I1395" s="240">
        <v>2.9849999999999998E-3</v>
      </c>
      <c r="J1395" s="240"/>
    </row>
    <row r="1396" spans="2:10">
      <c r="B1396" s="240" t="s">
        <v>22</v>
      </c>
      <c r="C1396" s="240" t="s">
        <v>194</v>
      </c>
      <c r="D1396" s="240" t="s">
        <v>138</v>
      </c>
      <c r="E1396" s="240">
        <v>611</v>
      </c>
      <c r="F1396" s="240">
        <v>-1.2</v>
      </c>
      <c r="G1396" s="240">
        <v>27.241</v>
      </c>
      <c r="H1396" s="240">
        <v>10.199999999999999</v>
      </c>
      <c r="I1396" s="240"/>
      <c r="J1396" s="240">
        <v>1.2780000000000001E-3</v>
      </c>
    </row>
    <row r="1397" spans="2:10">
      <c r="B1397" s="240" t="s">
        <v>22</v>
      </c>
      <c r="C1397" s="240" t="s">
        <v>193</v>
      </c>
      <c r="D1397" s="240" t="s">
        <v>139</v>
      </c>
      <c r="E1397" s="240">
        <v>790</v>
      </c>
      <c r="F1397" s="240">
        <v>0</v>
      </c>
      <c r="G1397" s="240">
        <v>34.094000000000001</v>
      </c>
      <c r="H1397" s="240">
        <v>10.199999999999999</v>
      </c>
      <c r="I1397" s="240">
        <v>7.9600000000000005E-4</v>
      </c>
      <c r="J1397" s="240"/>
    </row>
    <row r="1398" spans="2:10">
      <c r="B1398" s="240" t="s">
        <v>22</v>
      </c>
      <c r="C1398" s="240" t="s">
        <v>194</v>
      </c>
      <c r="D1398" s="240" t="s">
        <v>139</v>
      </c>
      <c r="E1398" s="240">
        <v>611</v>
      </c>
      <c r="F1398" s="240">
        <v>-1.2</v>
      </c>
      <c r="G1398" s="240">
        <v>27.241</v>
      </c>
      <c r="H1398" s="240">
        <v>10.199999999999999</v>
      </c>
      <c r="I1398" s="240"/>
      <c r="J1398" s="240">
        <v>2.545E-3</v>
      </c>
    </row>
    <row r="1399" spans="2:10">
      <c r="B1399" s="240" t="s">
        <v>22</v>
      </c>
      <c r="C1399" s="240" t="s">
        <v>193</v>
      </c>
      <c r="D1399" s="240" t="s">
        <v>140</v>
      </c>
      <c r="E1399" s="240">
        <v>790</v>
      </c>
      <c r="F1399" s="240">
        <v>0</v>
      </c>
      <c r="G1399" s="240">
        <v>34.094000000000001</v>
      </c>
      <c r="H1399" s="240">
        <v>10.199999999999999</v>
      </c>
      <c r="I1399" s="240">
        <v>5.4000000000000001E-4</v>
      </c>
      <c r="J1399" s="240"/>
    </row>
    <row r="1400" spans="2:10">
      <c r="B1400" s="240" t="s">
        <v>22</v>
      </c>
      <c r="C1400" s="240" t="s">
        <v>194</v>
      </c>
      <c r="D1400" s="240" t="s">
        <v>140</v>
      </c>
      <c r="E1400" s="240">
        <v>770</v>
      </c>
      <c r="F1400" s="240">
        <v>19.2</v>
      </c>
      <c r="G1400" s="240">
        <v>33</v>
      </c>
      <c r="H1400" s="240">
        <v>10.199999999999999</v>
      </c>
      <c r="I1400" s="240"/>
      <c r="J1400" s="240">
        <v>2.591E-3</v>
      </c>
    </row>
    <row r="1401" spans="2:10">
      <c r="B1401" s="240" t="s">
        <v>22</v>
      </c>
      <c r="C1401" s="240" t="s">
        <v>193</v>
      </c>
      <c r="D1401" s="240" t="s">
        <v>141</v>
      </c>
      <c r="E1401" s="240">
        <v>5</v>
      </c>
      <c r="F1401" s="240">
        <v>16.009</v>
      </c>
      <c r="G1401" s="240">
        <v>-2.1</v>
      </c>
      <c r="H1401" s="240">
        <v>10.199999999999999</v>
      </c>
      <c r="I1401" s="240">
        <v>1.01E-3</v>
      </c>
      <c r="J1401" s="240"/>
    </row>
    <row r="1402" spans="2:10">
      <c r="B1402" s="240" t="s">
        <v>22</v>
      </c>
      <c r="C1402" s="240" t="s">
        <v>194</v>
      </c>
      <c r="D1402" s="240" t="s">
        <v>141</v>
      </c>
      <c r="E1402" s="240">
        <v>770</v>
      </c>
      <c r="F1402" s="240">
        <v>19.2</v>
      </c>
      <c r="G1402" s="240">
        <v>33</v>
      </c>
      <c r="H1402" s="240">
        <v>10.199999999999999</v>
      </c>
      <c r="I1402" s="240"/>
      <c r="J1402" s="240">
        <v>2.6410000000000001E-3</v>
      </c>
    </row>
    <row r="1403" spans="2:10">
      <c r="B1403" s="240" t="s">
        <v>22</v>
      </c>
      <c r="C1403" s="240" t="s">
        <v>193</v>
      </c>
      <c r="D1403" s="240" t="s">
        <v>142</v>
      </c>
      <c r="E1403" s="240">
        <v>5</v>
      </c>
      <c r="F1403" s="240">
        <v>16.009</v>
      </c>
      <c r="G1403" s="240">
        <v>-2.1</v>
      </c>
      <c r="H1403" s="240">
        <v>10.199999999999999</v>
      </c>
      <c r="I1403" s="240">
        <v>5.6700000000000001E-4</v>
      </c>
      <c r="J1403" s="240"/>
    </row>
    <row r="1404" spans="2:10">
      <c r="B1404" s="240" t="s">
        <v>22</v>
      </c>
      <c r="C1404" s="240" t="s">
        <v>194</v>
      </c>
      <c r="D1404" s="240" t="s">
        <v>142</v>
      </c>
      <c r="E1404" s="240">
        <v>611</v>
      </c>
      <c r="F1404" s="240">
        <v>-1.2</v>
      </c>
      <c r="G1404" s="240">
        <v>27.241</v>
      </c>
      <c r="H1404" s="240">
        <v>10.199999999999999</v>
      </c>
      <c r="I1404" s="240"/>
      <c r="J1404" s="240">
        <v>2.6129999999999999E-3</v>
      </c>
    </row>
    <row r="1405" spans="2:10">
      <c r="B1405" s="240" t="s">
        <v>22</v>
      </c>
      <c r="C1405" s="240" t="s">
        <v>193</v>
      </c>
      <c r="D1405" s="240" t="s">
        <v>143</v>
      </c>
      <c r="E1405" s="240">
        <v>790</v>
      </c>
      <c r="F1405" s="240">
        <v>0</v>
      </c>
      <c r="G1405" s="240">
        <v>34.094000000000001</v>
      </c>
      <c r="H1405" s="240">
        <v>10.199999999999999</v>
      </c>
      <c r="I1405" s="240">
        <v>1.24E-3</v>
      </c>
      <c r="J1405" s="240"/>
    </row>
    <row r="1406" spans="2:10">
      <c r="B1406" s="240" t="s">
        <v>22</v>
      </c>
      <c r="C1406" s="240" t="s">
        <v>194</v>
      </c>
      <c r="D1406" s="240" t="s">
        <v>143</v>
      </c>
      <c r="E1406" s="240">
        <v>611</v>
      </c>
      <c r="F1406" s="240">
        <v>-1.2</v>
      </c>
      <c r="G1406" s="240">
        <v>27.241</v>
      </c>
      <c r="H1406" s="240">
        <v>10.199999999999999</v>
      </c>
      <c r="I1406" s="240"/>
      <c r="J1406" s="240">
        <v>2.8419999999999999E-3</v>
      </c>
    </row>
    <row r="1407" spans="2:10">
      <c r="B1407" s="240" t="s">
        <v>22</v>
      </c>
      <c r="C1407" s="240" t="s">
        <v>193</v>
      </c>
      <c r="D1407" s="240" t="s">
        <v>144</v>
      </c>
      <c r="E1407" s="240">
        <v>5</v>
      </c>
      <c r="F1407" s="240">
        <v>16.009</v>
      </c>
      <c r="G1407" s="240">
        <v>-2.1</v>
      </c>
      <c r="H1407" s="240">
        <v>10.199999999999999</v>
      </c>
      <c r="I1407" s="240">
        <v>8.0000000000000004E-4</v>
      </c>
      <c r="J1407" s="240"/>
    </row>
    <row r="1408" spans="2:10">
      <c r="B1408" s="240" t="s">
        <v>22</v>
      </c>
      <c r="C1408" s="240" t="s">
        <v>194</v>
      </c>
      <c r="D1408" s="240" t="s">
        <v>144</v>
      </c>
      <c r="E1408" s="240">
        <v>611</v>
      </c>
      <c r="F1408" s="240">
        <v>-1.2</v>
      </c>
      <c r="G1408" s="240">
        <v>27.241</v>
      </c>
      <c r="H1408" s="240">
        <v>10.199999999999999</v>
      </c>
      <c r="I1408" s="240"/>
      <c r="J1408" s="240">
        <v>2.751E-3</v>
      </c>
    </row>
    <row r="1409" spans="2:10">
      <c r="B1409" s="240" t="s">
        <v>22</v>
      </c>
      <c r="C1409" s="240" t="s">
        <v>193</v>
      </c>
      <c r="D1409" s="240" t="s">
        <v>145</v>
      </c>
      <c r="E1409" s="240">
        <v>790</v>
      </c>
      <c r="F1409" s="240">
        <v>0</v>
      </c>
      <c r="G1409" s="240">
        <v>34.094000000000001</v>
      </c>
      <c r="H1409" s="240">
        <v>10.199999999999999</v>
      </c>
      <c r="I1409" s="240">
        <v>1.0020000000000001E-3</v>
      </c>
      <c r="J1409" s="240"/>
    </row>
    <row r="1410" spans="2:10">
      <c r="B1410" s="240" t="s">
        <v>22</v>
      </c>
      <c r="C1410" s="240" t="s">
        <v>194</v>
      </c>
      <c r="D1410" s="240" t="s">
        <v>145</v>
      </c>
      <c r="E1410" s="240">
        <v>611</v>
      </c>
      <c r="F1410" s="240">
        <v>-1.2</v>
      </c>
      <c r="G1410" s="240">
        <v>27.241</v>
      </c>
      <c r="H1410" s="240">
        <v>10.199999999999999</v>
      </c>
      <c r="I1410" s="240"/>
      <c r="J1410" s="240">
        <v>2.6830000000000001E-3</v>
      </c>
    </row>
    <row r="1411" spans="2:10">
      <c r="B1411" s="240" t="s">
        <v>22</v>
      </c>
      <c r="C1411" s="240" t="s">
        <v>193</v>
      </c>
      <c r="D1411" s="240" t="s">
        <v>146</v>
      </c>
      <c r="E1411" s="240">
        <v>5</v>
      </c>
      <c r="F1411" s="240">
        <v>16.009</v>
      </c>
      <c r="G1411" s="240">
        <v>-2.1</v>
      </c>
      <c r="H1411" s="240">
        <v>10.199999999999999</v>
      </c>
      <c r="I1411" s="240">
        <v>1.0690000000000001E-3</v>
      </c>
      <c r="J1411" s="240"/>
    </row>
    <row r="1412" spans="2:10">
      <c r="B1412" s="240" t="s">
        <v>22</v>
      </c>
      <c r="C1412" s="240" t="s">
        <v>194</v>
      </c>
      <c r="D1412" s="240" t="s">
        <v>146</v>
      </c>
      <c r="E1412" s="240">
        <v>611</v>
      </c>
      <c r="F1412" s="240">
        <v>-1.2</v>
      </c>
      <c r="G1412" s="240">
        <v>27.241</v>
      </c>
      <c r="H1412" s="240">
        <v>10.199999999999999</v>
      </c>
      <c r="I1412" s="240"/>
      <c r="J1412" s="240">
        <v>2.9099999999999998E-3</v>
      </c>
    </row>
    <row r="1413" spans="2:10">
      <c r="B1413" s="240" t="s">
        <v>22</v>
      </c>
      <c r="C1413" s="240" t="s">
        <v>193</v>
      </c>
      <c r="D1413" s="240" t="s">
        <v>147</v>
      </c>
      <c r="E1413" s="240">
        <v>5</v>
      </c>
      <c r="F1413" s="240">
        <v>16.009</v>
      </c>
      <c r="G1413" s="240">
        <v>-2.1</v>
      </c>
      <c r="H1413" s="240">
        <v>10.199999999999999</v>
      </c>
      <c r="I1413" s="240">
        <v>9.5200000000000005E-4</v>
      </c>
      <c r="J1413" s="240"/>
    </row>
    <row r="1414" spans="2:10">
      <c r="B1414" s="240" t="s">
        <v>22</v>
      </c>
      <c r="C1414" s="240" t="s">
        <v>194</v>
      </c>
      <c r="D1414" s="240" t="s">
        <v>147</v>
      </c>
      <c r="E1414" s="240">
        <v>611</v>
      </c>
      <c r="F1414" s="240">
        <v>-1.2</v>
      </c>
      <c r="G1414" s="240">
        <v>27.241</v>
      </c>
      <c r="H1414" s="240">
        <v>10.199999999999999</v>
      </c>
      <c r="I1414" s="240"/>
      <c r="J1414" s="240">
        <v>9.2999999999999997E-5</v>
      </c>
    </row>
    <row r="1415" spans="2:10">
      <c r="B1415" s="240" t="s">
        <v>22</v>
      </c>
      <c r="C1415" s="240" t="s">
        <v>193</v>
      </c>
      <c r="D1415" s="240" t="s">
        <v>148</v>
      </c>
      <c r="E1415" s="240">
        <v>790</v>
      </c>
      <c r="F1415" s="240">
        <v>0</v>
      </c>
      <c r="G1415" s="240">
        <v>34.094000000000001</v>
      </c>
      <c r="H1415" s="240">
        <v>10.199999999999999</v>
      </c>
      <c r="I1415" s="240">
        <v>2.7300000000000002E-4</v>
      </c>
      <c r="J1415" s="240"/>
    </row>
    <row r="1416" spans="2:10">
      <c r="B1416" s="240" t="s">
        <v>22</v>
      </c>
      <c r="C1416" s="240" t="s">
        <v>194</v>
      </c>
      <c r="D1416" s="240" t="s">
        <v>148</v>
      </c>
      <c r="E1416" s="240">
        <v>611</v>
      </c>
      <c r="F1416" s="240">
        <v>-1.2</v>
      </c>
      <c r="G1416" s="240">
        <v>27.241</v>
      </c>
      <c r="H1416" s="240">
        <v>10.199999999999999</v>
      </c>
      <c r="I1416" s="240"/>
      <c r="J1416" s="240">
        <v>2.8E-5</v>
      </c>
    </row>
    <row r="1417" spans="2:10">
      <c r="B1417" s="240" t="s">
        <v>22</v>
      </c>
      <c r="C1417" s="240" t="s">
        <v>193</v>
      </c>
      <c r="D1417" s="240" t="s">
        <v>149</v>
      </c>
      <c r="E1417" s="240">
        <v>790</v>
      </c>
      <c r="F1417" s="240">
        <v>0</v>
      </c>
      <c r="G1417" s="240">
        <v>34.094000000000001</v>
      </c>
      <c r="H1417" s="240">
        <v>10.199999999999999</v>
      </c>
      <c r="I1417" s="240">
        <v>2.9599999999999998E-4</v>
      </c>
      <c r="J1417" s="240"/>
    </row>
    <row r="1418" spans="2:10">
      <c r="B1418" s="240" t="s">
        <v>22</v>
      </c>
      <c r="C1418" s="240" t="s">
        <v>194</v>
      </c>
      <c r="D1418" s="240" t="s">
        <v>149</v>
      </c>
      <c r="E1418" s="240">
        <v>611</v>
      </c>
      <c r="F1418" s="240">
        <v>-1.2</v>
      </c>
      <c r="G1418" s="240">
        <v>27.241</v>
      </c>
      <c r="H1418" s="240">
        <v>10.199999999999999</v>
      </c>
      <c r="I1418" s="240"/>
      <c r="J1418" s="240">
        <v>7.0699999999999995E-4</v>
      </c>
    </row>
    <row r="1419" spans="2:10">
      <c r="B1419" s="240" t="s">
        <v>22</v>
      </c>
      <c r="C1419" s="240" t="s">
        <v>193</v>
      </c>
      <c r="D1419" s="240" t="s">
        <v>150</v>
      </c>
      <c r="E1419" s="240">
        <v>5</v>
      </c>
      <c r="F1419" s="240">
        <v>16.009</v>
      </c>
      <c r="G1419" s="240">
        <v>-2.1</v>
      </c>
      <c r="H1419" s="240">
        <v>10.199999999999999</v>
      </c>
      <c r="I1419" s="240">
        <v>4.0700000000000003E-4</v>
      </c>
      <c r="J1419" s="240"/>
    </row>
    <row r="1420" spans="2:10">
      <c r="B1420" s="240" t="s">
        <v>22</v>
      </c>
      <c r="C1420" s="240" t="s">
        <v>194</v>
      </c>
      <c r="D1420" s="240" t="s">
        <v>150</v>
      </c>
      <c r="E1420" s="240">
        <v>611</v>
      </c>
      <c r="F1420" s="240">
        <v>-1.2</v>
      </c>
      <c r="G1420" s="240">
        <v>27.241</v>
      </c>
      <c r="H1420" s="240">
        <v>10.199999999999999</v>
      </c>
      <c r="I1420" s="240"/>
      <c r="J1420" s="240">
        <v>8.2700000000000004E-4</v>
      </c>
    </row>
    <row r="1421" spans="2:10">
      <c r="B1421" s="240" t="s">
        <v>22</v>
      </c>
      <c r="C1421" s="240" t="s">
        <v>193</v>
      </c>
      <c r="D1421" s="240" t="s">
        <v>175</v>
      </c>
      <c r="E1421" s="240">
        <v>5</v>
      </c>
      <c r="F1421" s="240">
        <v>16.009</v>
      </c>
      <c r="G1421" s="240">
        <v>-2.1</v>
      </c>
      <c r="H1421" s="240">
        <v>10.199999999999999</v>
      </c>
      <c r="I1421" s="240">
        <v>2.96E-3</v>
      </c>
      <c r="J1421" s="240"/>
    </row>
    <row r="1422" spans="2:10">
      <c r="B1422" s="240" t="s">
        <v>22</v>
      </c>
      <c r="C1422" s="240" t="s">
        <v>194</v>
      </c>
      <c r="D1422" s="240" t="s">
        <v>175</v>
      </c>
      <c r="E1422" s="240">
        <v>770</v>
      </c>
      <c r="F1422" s="240">
        <v>19.2</v>
      </c>
      <c r="G1422" s="240">
        <v>33</v>
      </c>
      <c r="H1422" s="240">
        <v>10.199999999999999</v>
      </c>
      <c r="I1422" s="240"/>
      <c r="J1422" s="240">
        <v>1.1820000000000001E-3</v>
      </c>
    </row>
    <row r="1423" spans="2:10">
      <c r="B1423" s="240" t="s">
        <v>22</v>
      </c>
      <c r="C1423" s="240" t="s">
        <v>193</v>
      </c>
      <c r="D1423" s="240" t="s">
        <v>176</v>
      </c>
      <c r="E1423" s="240">
        <v>5</v>
      </c>
      <c r="F1423" s="240">
        <v>16.009</v>
      </c>
      <c r="G1423" s="240">
        <v>-2.1</v>
      </c>
      <c r="H1423" s="240">
        <v>10.199999999999999</v>
      </c>
      <c r="I1423" s="240">
        <v>2.068E-3</v>
      </c>
      <c r="J1423" s="240"/>
    </row>
    <row r="1424" spans="2:10">
      <c r="B1424" s="240" t="s">
        <v>22</v>
      </c>
      <c r="C1424" s="240" t="s">
        <v>194</v>
      </c>
      <c r="D1424" s="240" t="s">
        <v>176</v>
      </c>
      <c r="E1424" s="240">
        <v>611</v>
      </c>
      <c r="F1424" s="240">
        <v>-1.2</v>
      </c>
      <c r="G1424" s="240">
        <v>27.241</v>
      </c>
      <c r="H1424" s="240">
        <v>10.199999999999999</v>
      </c>
      <c r="I1424" s="240"/>
      <c r="J1424" s="240">
        <v>2.4810000000000001E-3</v>
      </c>
    </row>
    <row r="1425" spans="2:10">
      <c r="B1425" s="240" t="s">
        <v>22</v>
      </c>
      <c r="C1425" s="240" t="s">
        <v>193</v>
      </c>
      <c r="D1425" s="240" t="s">
        <v>177</v>
      </c>
      <c r="E1425" s="240">
        <v>5</v>
      </c>
      <c r="F1425" s="240">
        <v>16.009</v>
      </c>
      <c r="G1425" s="240">
        <v>-2.1</v>
      </c>
      <c r="H1425" s="240">
        <v>10.199999999999999</v>
      </c>
      <c r="I1425" s="240">
        <v>5.5409999999999999E-3</v>
      </c>
      <c r="J1425" s="240"/>
    </row>
    <row r="1426" spans="2:10">
      <c r="B1426" s="240" t="s">
        <v>22</v>
      </c>
      <c r="C1426" s="240" t="s">
        <v>194</v>
      </c>
      <c r="D1426" s="240" t="s">
        <v>177</v>
      </c>
      <c r="E1426" s="240">
        <v>502</v>
      </c>
      <c r="F1426" s="240">
        <v>19.2</v>
      </c>
      <c r="G1426" s="240">
        <v>22</v>
      </c>
      <c r="H1426" s="240">
        <v>10.199999999999999</v>
      </c>
      <c r="I1426" s="240"/>
      <c r="J1426" s="240">
        <v>2.6199999999999999E-3</v>
      </c>
    </row>
    <row r="1427" spans="2:10">
      <c r="B1427" s="240" t="s">
        <v>22</v>
      </c>
      <c r="C1427" s="240" t="s">
        <v>193</v>
      </c>
      <c r="D1427" s="240" t="s">
        <v>178</v>
      </c>
      <c r="E1427" s="240">
        <v>5</v>
      </c>
      <c r="F1427" s="240">
        <v>16.009</v>
      </c>
      <c r="G1427" s="240">
        <v>-2.1</v>
      </c>
      <c r="H1427" s="240">
        <v>10.199999999999999</v>
      </c>
      <c r="I1427" s="240">
        <v>3.4329999999999999E-3</v>
      </c>
      <c r="J1427" s="240"/>
    </row>
    <row r="1428" spans="2:10">
      <c r="B1428" s="240" t="s">
        <v>22</v>
      </c>
      <c r="C1428" s="240" t="s">
        <v>194</v>
      </c>
      <c r="D1428" s="240" t="s">
        <v>178</v>
      </c>
      <c r="E1428" s="240">
        <v>611</v>
      </c>
      <c r="F1428" s="240">
        <v>-1.2</v>
      </c>
      <c r="G1428" s="240">
        <v>27.241</v>
      </c>
      <c r="H1428" s="240">
        <v>10.199999999999999</v>
      </c>
      <c r="I1428" s="240"/>
      <c r="J1428" s="240">
        <v>5.0480000000000004E-3</v>
      </c>
    </row>
    <row r="1429" spans="2:10">
      <c r="B1429" s="240" t="s">
        <v>23</v>
      </c>
      <c r="C1429" s="240" t="s">
        <v>195</v>
      </c>
      <c r="D1429" s="240" t="s">
        <v>87</v>
      </c>
      <c r="E1429" s="240">
        <v>790</v>
      </c>
      <c r="F1429" s="240">
        <v>0</v>
      </c>
      <c r="G1429" s="240">
        <v>34.094000000000001</v>
      </c>
      <c r="H1429" s="240">
        <v>6.8</v>
      </c>
      <c r="I1429" s="240">
        <v>1.89E-3</v>
      </c>
      <c r="J1429" s="240"/>
    </row>
    <row r="1430" spans="2:10">
      <c r="B1430" s="240" t="s">
        <v>23</v>
      </c>
      <c r="C1430" s="240" t="s">
        <v>196</v>
      </c>
      <c r="D1430" s="240" t="s">
        <v>87</v>
      </c>
      <c r="E1430" s="240">
        <v>611</v>
      </c>
      <c r="F1430" s="240">
        <v>-1.2</v>
      </c>
      <c r="G1430" s="240">
        <v>27.241</v>
      </c>
      <c r="H1430" s="240">
        <v>6.8</v>
      </c>
      <c r="I1430" s="240"/>
      <c r="J1430" s="240">
        <v>1.73E-4</v>
      </c>
    </row>
    <row r="1431" spans="2:10">
      <c r="B1431" s="240" t="s">
        <v>23</v>
      </c>
      <c r="C1431" s="240" t="s">
        <v>195</v>
      </c>
      <c r="D1431" s="240" t="s">
        <v>88</v>
      </c>
      <c r="E1431" s="240">
        <v>790</v>
      </c>
      <c r="F1431" s="240">
        <v>0</v>
      </c>
      <c r="G1431" s="240">
        <v>34.094000000000001</v>
      </c>
      <c r="H1431" s="240">
        <v>6.8</v>
      </c>
      <c r="I1431" s="240">
        <v>3.3000000000000003E-5</v>
      </c>
      <c r="J1431" s="240"/>
    </row>
    <row r="1432" spans="2:10">
      <c r="B1432" s="240" t="s">
        <v>23</v>
      </c>
      <c r="C1432" s="240" t="s">
        <v>196</v>
      </c>
      <c r="D1432" s="240" t="s">
        <v>88</v>
      </c>
      <c r="E1432" s="240">
        <v>770</v>
      </c>
      <c r="F1432" s="240">
        <v>19.2</v>
      </c>
      <c r="G1432" s="240">
        <v>33</v>
      </c>
      <c r="H1432" s="240">
        <v>6.8</v>
      </c>
      <c r="I1432" s="240"/>
      <c r="J1432" s="240">
        <v>2.3289999999999999E-3</v>
      </c>
    </row>
    <row r="1433" spans="2:10">
      <c r="B1433" s="240" t="s">
        <v>23</v>
      </c>
      <c r="C1433" s="240" t="s">
        <v>195</v>
      </c>
      <c r="D1433" s="240" t="s">
        <v>89</v>
      </c>
      <c r="E1433" s="240">
        <v>5</v>
      </c>
      <c r="F1433" s="240">
        <v>16.009</v>
      </c>
      <c r="G1433" s="240">
        <v>-2.1</v>
      </c>
      <c r="H1433" s="240">
        <v>6.8</v>
      </c>
      <c r="I1433" s="240">
        <v>2.0690000000000001E-3</v>
      </c>
      <c r="J1433" s="240"/>
    </row>
    <row r="1434" spans="2:10">
      <c r="B1434" s="240" t="s">
        <v>23</v>
      </c>
      <c r="C1434" s="240" t="s">
        <v>196</v>
      </c>
      <c r="D1434" s="240" t="s">
        <v>89</v>
      </c>
      <c r="E1434" s="240">
        <v>423</v>
      </c>
      <c r="F1434" s="240">
        <v>-1.2</v>
      </c>
      <c r="G1434" s="240">
        <v>20.132999999999999</v>
      </c>
      <c r="H1434" s="240">
        <v>6.8</v>
      </c>
      <c r="I1434" s="240"/>
      <c r="J1434" s="240">
        <v>2.5000000000000001E-4</v>
      </c>
    </row>
    <row r="1435" spans="2:10">
      <c r="B1435" s="240" t="s">
        <v>23</v>
      </c>
      <c r="C1435" s="240" t="s">
        <v>195</v>
      </c>
      <c r="D1435" s="240" t="s">
        <v>90</v>
      </c>
      <c r="E1435" s="240">
        <v>5</v>
      </c>
      <c r="F1435" s="240">
        <v>16.009</v>
      </c>
      <c r="G1435" s="240">
        <v>-2.1</v>
      </c>
      <c r="H1435" s="240">
        <v>6.8</v>
      </c>
      <c r="I1435" s="240">
        <v>3.7599999999999998E-4</v>
      </c>
      <c r="J1435" s="240"/>
    </row>
    <row r="1436" spans="2:10">
      <c r="B1436" s="240" t="s">
        <v>23</v>
      </c>
      <c r="C1436" s="240" t="s">
        <v>196</v>
      </c>
      <c r="D1436" s="240" t="s">
        <v>90</v>
      </c>
      <c r="E1436" s="240">
        <v>611</v>
      </c>
      <c r="F1436" s="240">
        <v>-1.2</v>
      </c>
      <c r="G1436" s="240">
        <v>27.241</v>
      </c>
      <c r="H1436" s="240">
        <v>6.8</v>
      </c>
      <c r="I1436" s="240"/>
      <c r="J1436" s="240">
        <v>2.5349999999999999E-3</v>
      </c>
    </row>
    <row r="1437" spans="2:10">
      <c r="B1437" s="240" t="s">
        <v>23</v>
      </c>
      <c r="C1437" s="240" t="s">
        <v>195</v>
      </c>
      <c r="D1437" s="240" t="s">
        <v>12</v>
      </c>
      <c r="E1437" s="240">
        <v>790</v>
      </c>
      <c r="F1437" s="240">
        <v>0</v>
      </c>
      <c r="G1437" s="240">
        <v>34.094000000000001</v>
      </c>
      <c r="H1437" s="240">
        <v>6.8</v>
      </c>
      <c r="I1437" s="240">
        <v>0.94490700000000005</v>
      </c>
      <c r="J1437" s="240"/>
    </row>
    <row r="1438" spans="2:10">
      <c r="B1438" s="240" t="s">
        <v>23</v>
      </c>
      <c r="C1438" s="240" t="s">
        <v>196</v>
      </c>
      <c r="D1438" s="240" t="s">
        <v>12</v>
      </c>
      <c r="E1438" s="240">
        <v>611</v>
      </c>
      <c r="F1438" s="240">
        <v>-1.2</v>
      </c>
      <c r="G1438" s="240">
        <v>27.241</v>
      </c>
      <c r="H1438" s="240">
        <v>6.8</v>
      </c>
      <c r="I1438" s="240"/>
      <c r="J1438" s="240">
        <v>1.7437000000000001E-2</v>
      </c>
    </row>
    <row r="1439" spans="2:10">
      <c r="B1439" s="240" t="s">
        <v>23</v>
      </c>
      <c r="C1439" s="240" t="s">
        <v>195</v>
      </c>
      <c r="D1439" s="240" t="s">
        <v>13</v>
      </c>
      <c r="E1439" s="240">
        <v>790</v>
      </c>
      <c r="F1439" s="240">
        <v>0</v>
      </c>
      <c r="G1439" s="240">
        <v>34.094000000000001</v>
      </c>
      <c r="H1439" s="240">
        <v>6.8</v>
      </c>
      <c r="I1439" s="240">
        <v>2.0808E-2</v>
      </c>
      <c r="J1439" s="240"/>
    </row>
    <row r="1440" spans="2:10">
      <c r="B1440" s="240" t="s">
        <v>23</v>
      </c>
      <c r="C1440" s="240" t="s">
        <v>196</v>
      </c>
      <c r="D1440" s="240" t="s">
        <v>13</v>
      </c>
      <c r="E1440" s="240">
        <v>770</v>
      </c>
      <c r="F1440" s="240">
        <v>19.2</v>
      </c>
      <c r="G1440" s="240">
        <v>33</v>
      </c>
      <c r="H1440" s="240">
        <v>6.8</v>
      </c>
      <c r="I1440" s="240"/>
      <c r="J1440" s="240">
        <v>1.3371900000000001</v>
      </c>
    </row>
    <row r="1441" spans="2:10">
      <c r="B1441" s="240" t="s">
        <v>23</v>
      </c>
      <c r="C1441" s="240" t="s">
        <v>195</v>
      </c>
      <c r="D1441" s="240" t="s">
        <v>14</v>
      </c>
      <c r="E1441" s="240">
        <v>5</v>
      </c>
      <c r="F1441" s="240">
        <v>16.009</v>
      </c>
      <c r="G1441" s="240">
        <v>-2.1</v>
      </c>
      <c r="H1441" s="240">
        <v>6.8</v>
      </c>
      <c r="I1441" s="240">
        <v>0.11432100000000001</v>
      </c>
      <c r="J1441" s="240"/>
    </row>
    <row r="1442" spans="2:10">
      <c r="B1442" s="240" t="s">
        <v>23</v>
      </c>
      <c r="C1442" s="240" t="s">
        <v>196</v>
      </c>
      <c r="D1442" s="240" t="s">
        <v>14</v>
      </c>
      <c r="E1442" s="240">
        <v>611</v>
      </c>
      <c r="F1442" s="240">
        <v>-1.2</v>
      </c>
      <c r="G1442" s="240">
        <v>27.241</v>
      </c>
      <c r="H1442" s="240">
        <v>6.8</v>
      </c>
      <c r="I1442" s="240"/>
      <c r="J1442" s="240">
        <v>6.7951999999999999E-2</v>
      </c>
    </row>
    <row r="1443" spans="2:10">
      <c r="B1443" s="240" t="s">
        <v>23</v>
      </c>
      <c r="C1443" s="240" t="s">
        <v>195</v>
      </c>
      <c r="D1443" s="240" t="s">
        <v>91</v>
      </c>
      <c r="E1443" s="240">
        <v>5</v>
      </c>
      <c r="F1443" s="240">
        <v>16.009</v>
      </c>
      <c r="G1443" s="240">
        <v>-2.1</v>
      </c>
      <c r="H1443" s="240">
        <v>6.8</v>
      </c>
      <c r="I1443" s="240">
        <v>1.6750000000000001E-3</v>
      </c>
      <c r="J1443" s="240"/>
    </row>
    <row r="1444" spans="2:10">
      <c r="B1444" s="240" t="s">
        <v>23</v>
      </c>
      <c r="C1444" s="240" t="s">
        <v>196</v>
      </c>
      <c r="D1444" s="240" t="s">
        <v>91</v>
      </c>
      <c r="E1444" s="240">
        <v>770</v>
      </c>
      <c r="F1444" s="240">
        <v>19.2</v>
      </c>
      <c r="G1444" s="240">
        <v>33</v>
      </c>
      <c r="H1444" s="240">
        <v>6.8</v>
      </c>
      <c r="I1444" s="240"/>
      <c r="J1444" s="240">
        <v>5.2899999999999996E-4</v>
      </c>
    </row>
    <row r="1445" spans="2:10">
      <c r="B1445" s="240" t="s">
        <v>23</v>
      </c>
      <c r="C1445" s="240" t="s">
        <v>195</v>
      </c>
      <c r="D1445" s="240" t="s">
        <v>92</v>
      </c>
      <c r="E1445" s="240">
        <v>5</v>
      </c>
      <c r="F1445" s="240">
        <v>16.009</v>
      </c>
      <c r="G1445" s="240">
        <v>-2.1</v>
      </c>
      <c r="H1445" s="240">
        <v>6.8</v>
      </c>
      <c r="I1445" s="240">
        <v>6.4899999999999995E-4</v>
      </c>
      <c r="J1445" s="240"/>
    </row>
    <row r="1446" spans="2:10">
      <c r="B1446" s="240" t="s">
        <v>23</v>
      </c>
      <c r="C1446" s="240" t="s">
        <v>196</v>
      </c>
      <c r="D1446" s="240" t="s">
        <v>92</v>
      </c>
      <c r="E1446" s="240">
        <v>611</v>
      </c>
      <c r="F1446" s="240">
        <v>-1.2</v>
      </c>
      <c r="G1446" s="240">
        <v>27.241</v>
      </c>
      <c r="H1446" s="240">
        <v>6.8</v>
      </c>
      <c r="I1446" s="240"/>
      <c r="J1446" s="240">
        <v>2.0530000000000001E-3</v>
      </c>
    </row>
    <row r="1447" spans="2:10">
      <c r="B1447" s="240" t="s">
        <v>23</v>
      </c>
      <c r="C1447" s="240" t="s">
        <v>195</v>
      </c>
      <c r="D1447" s="240" t="s">
        <v>93</v>
      </c>
      <c r="E1447" s="240">
        <v>5</v>
      </c>
      <c r="F1447" s="240">
        <v>16.009</v>
      </c>
      <c r="G1447" s="240">
        <v>-2.1</v>
      </c>
      <c r="H1447" s="240">
        <v>6.8</v>
      </c>
      <c r="I1447" s="240">
        <v>3.8630000000000001E-3</v>
      </c>
      <c r="J1447" s="240"/>
    </row>
    <row r="1448" spans="2:10">
      <c r="B1448" s="240" t="s">
        <v>23</v>
      </c>
      <c r="C1448" s="240" t="s">
        <v>196</v>
      </c>
      <c r="D1448" s="240" t="s">
        <v>93</v>
      </c>
      <c r="E1448" s="240">
        <v>770</v>
      </c>
      <c r="F1448" s="240">
        <v>19.2</v>
      </c>
      <c r="G1448" s="240">
        <v>33</v>
      </c>
      <c r="H1448" s="240">
        <v>6.8</v>
      </c>
      <c r="I1448" s="240"/>
      <c r="J1448" s="240">
        <v>1.268E-3</v>
      </c>
    </row>
    <row r="1449" spans="2:10">
      <c r="B1449" s="240" t="s">
        <v>23</v>
      </c>
      <c r="C1449" s="240" t="s">
        <v>195</v>
      </c>
      <c r="D1449" s="240" t="s">
        <v>94</v>
      </c>
      <c r="E1449" s="240">
        <v>5</v>
      </c>
      <c r="F1449" s="240">
        <v>16.009</v>
      </c>
      <c r="G1449" s="240">
        <v>-2.1</v>
      </c>
      <c r="H1449" s="240">
        <v>6.8</v>
      </c>
      <c r="I1449" s="240">
        <v>1.4090000000000001E-3</v>
      </c>
      <c r="J1449" s="240"/>
    </row>
    <row r="1450" spans="2:10">
      <c r="B1450" s="240" t="s">
        <v>23</v>
      </c>
      <c r="C1450" s="240" t="s">
        <v>196</v>
      </c>
      <c r="D1450" s="240" t="s">
        <v>94</v>
      </c>
      <c r="E1450" s="240">
        <v>611</v>
      </c>
      <c r="F1450" s="240">
        <v>-1.2</v>
      </c>
      <c r="G1450" s="240">
        <v>27.241</v>
      </c>
      <c r="H1450" s="240">
        <v>6.8</v>
      </c>
      <c r="I1450" s="240"/>
      <c r="J1450" s="240">
        <v>4.3150000000000003E-3</v>
      </c>
    </row>
    <row r="1451" spans="2:10">
      <c r="B1451" s="240" t="s">
        <v>23</v>
      </c>
      <c r="C1451" s="240" t="s">
        <v>195</v>
      </c>
      <c r="D1451" s="240" t="s">
        <v>95</v>
      </c>
      <c r="E1451" s="240">
        <v>5</v>
      </c>
      <c r="F1451" s="240">
        <v>16.009</v>
      </c>
      <c r="G1451" s="240">
        <v>-2.1</v>
      </c>
      <c r="H1451" s="240">
        <v>6.8</v>
      </c>
      <c r="I1451" s="240">
        <v>1.95E-4</v>
      </c>
      <c r="J1451" s="240"/>
    </row>
    <row r="1452" spans="2:10">
      <c r="B1452" s="240" t="s">
        <v>23</v>
      </c>
      <c r="C1452" s="240" t="s">
        <v>196</v>
      </c>
      <c r="D1452" s="240" t="s">
        <v>95</v>
      </c>
      <c r="E1452" s="240">
        <v>611</v>
      </c>
      <c r="F1452" s="240">
        <v>-1.2</v>
      </c>
      <c r="G1452" s="240">
        <v>27.241</v>
      </c>
      <c r="H1452" s="240">
        <v>6.8</v>
      </c>
      <c r="I1452" s="240"/>
      <c r="J1452" s="240">
        <v>6.3999999999999997E-5</v>
      </c>
    </row>
    <row r="1453" spans="2:10">
      <c r="B1453" s="240" t="s">
        <v>23</v>
      </c>
      <c r="C1453" s="240" t="s">
        <v>195</v>
      </c>
      <c r="D1453" s="240" t="s">
        <v>96</v>
      </c>
      <c r="E1453" s="240">
        <v>5</v>
      </c>
      <c r="F1453" s="240">
        <v>16.009</v>
      </c>
      <c r="G1453" s="240">
        <v>-2.1</v>
      </c>
      <c r="H1453" s="240">
        <v>6.8</v>
      </c>
      <c r="I1453" s="240">
        <v>1.95E-4</v>
      </c>
      <c r="J1453" s="240"/>
    </row>
    <row r="1454" spans="2:10">
      <c r="B1454" s="240" t="s">
        <v>23</v>
      </c>
      <c r="C1454" s="240" t="s">
        <v>196</v>
      </c>
      <c r="D1454" s="240" t="s">
        <v>96</v>
      </c>
      <c r="E1454" s="240">
        <v>611</v>
      </c>
      <c r="F1454" s="240">
        <v>-1.2</v>
      </c>
      <c r="G1454" s="240">
        <v>27.241</v>
      </c>
      <c r="H1454" s="240">
        <v>6.8</v>
      </c>
      <c r="I1454" s="240"/>
      <c r="J1454" s="240">
        <v>6.3999999999999997E-5</v>
      </c>
    </row>
    <row r="1455" spans="2:10">
      <c r="B1455" s="240" t="s">
        <v>23</v>
      </c>
      <c r="C1455" s="240" t="s">
        <v>195</v>
      </c>
      <c r="D1455" s="240" t="s">
        <v>97</v>
      </c>
      <c r="E1455" s="240">
        <v>5</v>
      </c>
      <c r="F1455" s="240">
        <v>16.009</v>
      </c>
      <c r="G1455" s="240">
        <v>-2.1</v>
      </c>
      <c r="H1455" s="240">
        <v>6.8</v>
      </c>
      <c r="I1455" s="240">
        <v>3.2299999999999999E-4</v>
      </c>
      <c r="J1455" s="240"/>
    </row>
    <row r="1456" spans="2:10">
      <c r="B1456" s="240" t="s">
        <v>23</v>
      </c>
      <c r="C1456" s="240" t="s">
        <v>196</v>
      </c>
      <c r="D1456" s="240" t="s">
        <v>97</v>
      </c>
      <c r="E1456" s="240">
        <v>770</v>
      </c>
      <c r="F1456" s="240">
        <v>19.2</v>
      </c>
      <c r="G1456" s="240">
        <v>33</v>
      </c>
      <c r="H1456" s="240">
        <v>6.8</v>
      </c>
      <c r="I1456" s="240"/>
      <c r="J1456" s="240">
        <v>7.9999999999999996E-6</v>
      </c>
    </row>
    <row r="1457" spans="2:10">
      <c r="B1457" s="240" t="s">
        <v>23</v>
      </c>
      <c r="C1457" s="240" t="s">
        <v>195</v>
      </c>
      <c r="D1457" s="240" t="s">
        <v>98</v>
      </c>
      <c r="E1457" s="240">
        <v>5</v>
      </c>
      <c r="F1457" s="240">
        <v>16.009</v>
      </c>
      <c r="G1457" s="240">
        <v>-2.1</v>
      </c>
      <c r="H1457" s="240">
        <v>6.8</v>
      </c>
      <c r="I1457" s="240">
        <v>3.3000000000000003E-5</v>
      </c>
      <c r="J1457" s="240"/>
    </row>
    <row r="1458" spans="2:10">
      <c r="B1458" s="240" t="s">
        <v>23</v>
      </c>
      <c r="C1458" s="240" t="s">
        <v>196</v>
      </c>
      <c r="D1458" s="240" t="s">
        <v>98</v>
      </c>
      <c r="E1458" s="240">
        <v>611</v>
      </c>
      <c r="F1458" s="240">
        <v>-1.2</v>
      </c>
      <c r="G1458" s="240">
        <v>27.241</v>
      </c>
      <c r="H1458" s="240">
        <v>6.8</v>
      </c>
      <c r="I1458" s="240"/>
      <c r="J1458" s="240">
        <v>4.6700000000000002E-4</v>
      </c>
    </row>
    <row r="1459" spans="2:10">
      <c r="B1459" s="240" t="s">
        <v>23</v>
      </c>
      <c r="C1459" s="240" t="s">
        <v>195</v>
      </c>
      <c r="D1459" s="240" t="s">
        <v>99</v>
      </c>
      <c r="E1459" s="240">
        <v>790</v>
      </c>
      <c r="F1459" s="240">
        <v>0</v>
      </c>
      <c r="G1459" s="240">
        <v>34.094000000000001</v>
      </c>
      <c r="H1459" s="240">
        <v>6.8</v>
      </c>
      <c r="I1459" s="240">
        <v>2.2820000000000002E-3</v>
      </c>
      <c r="J1459" s="240"/>
    </row>
    <row r="1460" spans="2:10">
      <c r="B1460" s="240" t="s">
        <v>23</v>
      </c>
      <c r="C1460" s="240" t="s">
        <v>196</v>
      </c>
      <c r="D1460" s="240" t="s">
        <v>99</v>
      </c>
      <c r="E1460" s="240">
        <v>611</v>
      </c>
      <c r="F1460" s="240">
        <v>-1.2</v>
      </c>
      <c r="G1460" s="240">
        <v>27.241</v>
      </c>
      <c r="H1460" s="240">
        <v>6.8</v>
      </c>
      <c r="I1460" s="240"/>
      <c r="J1460" s="240">
        <v>7.9199999999999995E-4</v>
      </c>
    </row>
    <row r="1461" spans="2:10">
      <c r="B1461" s="240" t="s">
        <v>23</v>
      </c>
      <c r="C1461" s="240" t="s">
        <v>195</v>
      </c>
      <c r="D1461" s="240" t="s">
        <v>100</v>
      </c>
      <c r="E1461" s="240">
        <v>790</v>
      </c>
      <c r="F1461" s="240">
        <v>0</v>
      </c>
      <c r="G1461" s="240">
        <v>34.094000000000001</v>
      </c>
      <c r="H1461" s="240">
        <v>6.8</v>
      </c>
      <c r="I1461" s="240">
        <v>2.3019999999999998E-3</v>
      </c>
      <c r="J1461" s="240"/>
    </row>
    <row r="1462" spans="2:10">
      <c r="B1462" s="240" t="s">
        <v>23</v>
      </c>
      <c r="C1462" s="240" t="s">
        <v>196</v>
      </c>
      <c r="D1462" s="240" t="s">
        <v>100</v>
      </c>
      <c r="E1462" s="240">
        <v>770</v>
      </c>
      <c r="F1462" s="240">
        <v>19.2</v>
      </c>
      <c r="G1462" s="240">
        <v>33</v>
      </c>
      <c r="H1462" s="240">
        <v>6.8</v>
      </c>
      <c r="I1462" s="240"/>
      <c r="J1462" s="240">
        <v>8.3199999999999995E-4</v>
      </c>
    </row>
    <row r="1463" spans="2:10">
      <c r="B1463" s="240" t="s">
        <v>23</v>
      </c>
      <c r="C1463" s="240" t="s">
        <v>195</v>
      </c>
      <c r="D1463" s="240" t="s">
        <v>101</v>
      </c>
      <c r="E1463" s="240">
        <v>790</v>
      </c>
      <c r="F1463" s="240">
        <v>0</v>
      </c>
      <c r="G1463" s="240">
        <v>34.094000000000001</v>
      </c>
      <c r="H1463" s="240">
        <v>6.8</v>
      </c>
      <c r="I1463" s="240">
        <v>2.392E-3</v>
      </c>
      <c r="J1463" s="240"/>
    </row>
    <row r="1464" spans="2:10">
      <c r="B1464" s="240" t="s">
        <v>23</v>
      </c>
      <c r="C1464" s="240" t="s">
        <v>196</v>
      </c>
      <c r="D1464" s="240" t="s">
        <v>101</v>
      </c>
      <c r="E1464" s="240">
        <v>611</v>
      </c>
      <c r="F1464" s="240">
        <v>-1.2</v>
      </c>
      <c r="G1464" s="240">
        <v>27.241</v>
      </c>
      <c r="H1464" s="240">
        <v>6.8</v>
      </c>
      <c r="I1464" s="240"/>
      <c r="J1464" s="240">
        <v>8.6300000000000005E-4</v>
      </c>
    </row>
    <row r="1465" spans="2:10">
      <c r="B1465" s="240" t="s">
        <v>23</v>
      </c>
      <c r="C1465" s="240" t="s">
        <v>195</v>
      </c>
      <c r="D1465" s="240" t="s">
        <v>102</v>
      </c>
      <c r="E1465" s="240">
        <v>790</v>
      </c>
      <c r="F1465" s="240">
        <v>0</v>
      </c>
      <c r="G1465" s="240">
        <v>34.094000000000001</v>
      </c>
      <c r="H1465" s="240">
        <v>6.8</v>
      </c>
      <c r="I1465" s="240">
        <v>2.1919999999999999E-3</v>
      </c>
      <c r="J1465" s="240"/>
    </row>
    <row r="1466" spans="2:10">
      <c r="B1466" s="240" t="s">
        <v>23</v>
      </c>
      <c r="C1466" s="240" t="s">
        <v>196</v>
      </c>
      <c r="D1466" s="240" t="s">
        <v>102</v>
      </c>
      <c r="E1466" s="240">
        <v>770</v>
      </c>
      <c r="F1466" s="240">
        <v>19.2</v>
      </c>
      <c r="G1466" s="240">
        <v>33</v>
      </c>
      <c r="H1466" s="240">
        <v>6.8</v>
      </c>
      <c r="I1466" s="240"/>
      <c r="J1466" s="240">
        <v>7.7399999999999995E-4</v>
      </c>
    </row>
    <row r="1467" spans="2:10">
      <c r="B1467" s="240" t="s">
        <v>23</v>
      </c>
      <c r="C1467" s="240" t="s">
        <v>195</v>
      </c>
      <c r="D1467" s="240" t="s">
        <v>103</v>
      </c>
      <c r="E1467" s="240">
        <v>5</v>
      </c>
      <c r="F1467" s="240">
        <v>16.009</v>
      </c>
      <c r="G1467" s="240">
        <v>-2.1</v>
      </c>
      <c r="H1467" s="240">
        <v>6.8</v>
      </c>
      <c r="I1467" s="240">
        <v>2.594E-3</v>
      </c>
      <c r="J1467" s="240"/>
    </row>
    <row r="1468" spans="2:10">
      <c r="B1468" s="240" t="s">
        <v>23</v>
      </c>
      <c r="C1468" s="240" t="s">
        <v>196</v>
      </c>
      <c r="D1468" s="240" t="s">
        <v>103</v>
      </c>
      <c r="E1468" s="240">
        <v>770</v>
      </c>
      <c r="F1468" s="240">
        <v>19.2</v>
      </c>
      <c r="G1468" s="240">
        <v>33</v>
      </c>
      <c r="H1468" s="240">
        <v>6.8</v>
      </c>
      <c r="I1468" s="240"/>
      <c r="J1468" s="240">
        <v>9.1299999999999997E-4</v>
      </c>
    </row>
    <row r="1469" spans="2:10">
      <c r="B1469" s="240" t="s">
        <v>23</v>
      </c>
      <c r="C1469" s="240" t="s">
        <v>195</v>
      </c>
      <c r="D1469" s="240" t="s">
        <v>104</v>
      </c>
      <c r="E1469" s="240">
        <v>5</v>
      </c>
      <c r="F1469" s="240">
        <v>16.009</v>
      </c>
      <c r="G1469" s="240">
        <v>-2.1</v>
      </c>
      <c r="H1469" s="240">
        <v>6.8</v>
      </c>
      <c r="I1469" s="240">
        <v>2.5799999999999998E-3</v>
      </c>
      <c r="J1469" s="240"/>
    </row>
    <row r="1470" spans="2:10">
      <c r="B1470" s="240" t="s">
        <v>23</v>
      </c>
      <c r="C1470" s="240" t="s">
        <v>196</v>
      </c>
      <c r="D1470" s="240" t="s">
        <v>104</v>
      </c>
      <c r="E1470" s="240">
        <v>423</v>
      </c>
      <c r="F1470" s="240">
        <v>-1.2</v>
      </c>
      <c r="G1470" s="240">
        <v>20.132999999999999</v>
      </c>
      <c r="H1470" s="240">
        <v>6.8</v>
      </c>
      <c r="I1470" s="240"/>
      <c r="J1470" s="240">
        <v>1.01E-3</v>
      </c>
    </row>
    <row r="1471" spans="2:10">
      <c r="B1471" s="240" t="s">
        <v>23</v>
      </c>
      <c r="C1471" s="240" t="s">
        <v>195</v>
      </c>
      <c r="D1471" s="240" t="s">
        <v>105</v>
      </c>
      <c r="E1471" s="240">
        <v>5</v>
      </c>
      <c r="F1471" s="240">
        <v>16.009</v>
      </c>
      <c r="G1471" s="240">
        <v>-2.1</v>
      </c>
      <c r="H1471" s="240">
        <v>6.8</v>
      </c>
      <c r="I1471" s="240">
        <v>2.4740000000000001E-3</v>
      </c>
      <c r="J1471" s="240"/>
    </row>
    <row r="1472" spans="2:10">
      <c r="B1472" s="240" t="s">
        <v>23</v>
      </c>
      <c r="C1472" s="240" t="s">
        <v>196</v>
      </c>
      <c r="D1472" s="240" t="s">
        <v>105</v>
      </c>
      <c r="E1472" s="240">
        <v>770</v>
      </c>
      <c r="F1472" s="240">
        <v>19.2</v>
      </c>
      <c r="G1472" s="240">
        <v>33</v>
      </c>
      <c r="H1472" s="240">
        <v>6.8</v>
      </c>
      <c r="I1472" s="240"/>
      <c r="J1472" s="240">
        <v>8.5499999999999997E-4</v>
      </c>
    </row>
    <row r="1473" spans="2:10">
      <c r="B1473" s="240" t="s">
        <v>23</v>
      </c>
      <c r="C1473" s="240" t="s">
        <v>195</v>
      </c>
      <c r="D1473" s="240" t="s">
        <v>106</v>
      </c>
      <c r="E1473" s="240">
        <v>5</v>
      </c>
      <c r="F1473" s="240">
        <v>16.009</v>
      </c>
      <c r="G1473" s="240">
        <v>-2.1</v>
      </c>
      <c r="H1473" s="240">
        <v>6.8</v>
      </c>
      <c r="I1473" s="240">
        <v>2.7000000000000001E-3</v>
      </c>
      <c r="J1473" s="240"/>
    </row>
    <row r="1474" spans="2:10">
      <c r="B1474" s="240" t="s">
        <v>23</v>
      </c>
      <c r="C1474" s="240" t="s">
        <v>196</v>
      </c>
      <c r="D1474" s="240" t="s">
        <v>106</v>
      </c>
      <c r="E1474" s="240">
        <v>611</v>
      </c>
      <c r="F1474" s="240">
        <v>-1.2</v>
      </c>
      <c r="G1474" s="240">
        <v>27.241</v>
      </c>
      <c r="H1474" s="240">
        <v>6.8</v>
      </c>
      <c r="I1474" s="240"/>
      <c r="J1474" s="240">
        <v>1.0809999999999999E-3</v>
      </c>
    </row>
    <row r="1475" spans="2:10">
      <c r="B1475" s="240" t="s">
        <v>23</v>
      </c>
      <c r="C1475" s="240" t="s">
        <v>195</v>
      </c>
      <c r="D1475" s="240" t="s">
        <v>107</v>
      </c>
      <c r="E1475" s="240">
        <v>790</v>
      </c>
      <c r="F1475" s="240">
        <v>0</v>
      </c>
      <c r="G1475" s="240">
        <v>34.094000000000001</v>
      </c>
      <c r="H1475" s="240">
        <v>6.8</v>
      </c>
      <c r="I1475" s="240">
        <v>2.0920000000000001E-3</v>
      </c>
      <c r="J1475" s="240"/>
    </row>
    <row r="1476" spans="2:10">
      <c r="B1476" s="240" t="s">
        <v>23</v>
      </c>
      <c r="C1476" s="240" t="s">
        <v>196</v>
      </c>
      <c r="D1476" s="240" t="s">
        <v>107</v>
      </c>
      <c r="E1476" s="240">
        <v>770</v>
      </c>
      <c r="F1476" s="240">
        <v>19.2</v>
      </c>
      <c r="G1476" s="240">
        <v>33</v>
      </c>
      <c r="H1476" s="240">
        <v>6.8</v>
      </c>
      <c r="I1476" s="240"/>
      <c r="J1476" s="240">
        <v>8.0599999999999997E-4</v>
      </c>
    </row>
    <row r="1477" spans="2:10">
      <c r="B1477" s="240" t="s">
        <v>23</v>
      </c>
      <c r="C1477" s="240" t="s">
        <v>195</v>
      </c>
      <c r="D1477" s="240" t="s">
        <v>108</v>
      </c>
      <c r="E1477" s="240">
        <v>790</v>
      </c>
      <c r="F1477" s="240">
        <v>0</v>
      </c>
      <c r="G1477" s="240">
        <v>34.094000000000001</v>
      </c>
      <c r="H1477" s="240">
        <v>6.8</v>
      </c>
      <c r="I1477" s="240">
        <v>2.0720000000000001E-3</v>
      </c>
      <c r="J1477" s="240"/>
    </row>
    <row r="1478" spans="2:10">
      <c r="B1478" s="240" t="s">
        <v>23</v>
      </c>
      <c r="C1478" s="240" t="s">
        <v>196</v>
      </c>
      <c r="D1478" s="240" t="s">
        <v>108</v>
      </c>
      <c r="E1478" s="240">
        <v>611</v>
      </c>
      <c r="F1478" s="240">
        <v>-1.2</v>
      </c>
      <c r="G1478" s="240">
        <v>27.241</v>
      </c>
      <c r="H1478" s="240">
        <v>6.8</v>
      </c>
      <c r="I1478" s="240"/>
      <c r="J1478" s="240">
        <v>9.2000000000000003E-4</v>
      </c>
    </row>
    <row r="1479" spans="2:10">
      <c r="B1479" s="240" t="s">
        <v>23</v>
      </c>
      <c r="C1479" s="240" t="s">
        <v>195</v>
      </c>
      <c r="D1479" s="240" t="s">
        <v>109</v>
      </c>
      <c r="E1479" s="240">
        <v>790</v>
      </c>
      <c r="F1479" s="240">
        <v>0</v>
      </c>
      <c r="G1479" s="240">
        <v>34.094000000000001</v>
      </c>
      <c r="H1479" s="240">
        <v>6.8</v>
      </c>
      <c r="I1479" s="240">
        <v>1.9819999999999998E-3</v>
      </c>
      <c r="J1479" s="240"/>
    </row>
    <row r="1480" spans="2:10">
      <c r="B1480" s="240" t="s">
        <v>23</v>
      </c>
      <c r="C1480" s="240" t="s">
        <v>196</v>
      </c>
      <c r="D1480" s="240" t="s">
        <v>109</v>
      </c>
      <c r="E1480" s="240">
        <v>770</v>
      </c>
      <c r="F1480" s="240">
        <v>19.2</v>
      </c>
      <c r="G1480" s="240">
        <v>33</v>
      </c>
      <c r="H1480" s="240">
        <v>6.8</v>
      </c>
      <c r="I1480" s="240"/>
      <c r="J1480" s="240">
        <v>7.4700000000000005E-4</v>
      </c>
    </row>
    <row r="1481" spans="2:10">
      <c r="B1481" s="240" t="s">
        <v>23</v>
      </c>
      <c r="C1481" s="240" t="s">
        <v>195</v>
      </c>
      <c r="D1481" s="240" t="s">
        <v>110</v>
      </c>
      <c r="E1481" s="240">
        <v>790</v>
      </c>
      <c r="F1481" s="240">
        <v>0</v>
      </c>
      <c r="G1481" s="240">
        <v>34.094000000000001</v>
      </c>
      <c r="H1481" s="240">
        <v>6.8</v>
      </c>
      <c r="I1481" s="240">
        <v>2.1819999999999999E-3</v>
      </c>
      <c r="J1481" s="240"/>
    </row>
    <row r="1482" spans="2:10">
      <c r="B1482" s="240" t="s">
        <v>23</v>
      </c>
      <c r="C1482" s="240" t="s">
        <v>196</v>
      </c>
      <c r="D1482" s="240" t="s">
        <v>110</v>
      </c>
      <c r="E1482" s="240">
        <v>611</v>
      </c>
      <c r="F1482" s="240">
        <v>-1.2</v>
      </c>
      <c r="G1482" s="240">
        <v>27.241</v>
      </c>
      <c r="H1482" s="240">
        <v>6.8</v>
      </c>
      <c r="I1482" s="240"/>
      <c r="J1482" s="240">
        <v>9.9099999999999991E-4</v>
      </c>
    </row>
    <row r="1483" spans="2:10">
      <c r="B1483" s="240" t="s">
        <v>23</v>
      </c>
      <c r="C1483" s="240" t="s">
        <v>195</v>
      </c>
      <c r="D1483" s="240" t="s">
        <v>111</v>
      </c>
      <c r="E1483" s="240">
        <v>5</v>
      </c>
      <c r="F1483" s="240">
        <v>16.009</v>
      </c>
      <c r="G1483" s="240">
        <v>-2.1</v>
      </c>
      <c r="H1483" s="240">
        <v>6.8</v>
      </c>
      <c r="I1483" s="240">
        <v>2.189E-3</v>
      </c>
      <c r="J1483" s="240"/>
    </row>
    <row r="1484" spans="2:10">
      <c r="B1484" s="240" t="s">
        <v>23</v>
      </c>
      <c r="C1484" s="240" t="s">
        <v>196</v>
      </c>
      <c r="D1484" s="240" t="s">
        <v>111</v>
      </c>
      <c r="E1484" s="240">
        <v>611</v>
      </c>
      <c r="F1484" s="240">
        <v>-1.2</v>
      </c>
      <c r="G1484" s="240">
        <v>27.241</v>
      </c>
      <c r="H1484" s="240">
        <v>6.8</v>
      </c>
      <c r="I1484" s="240"/>
      <c r="J1484" s="240">
        <v>8.8199999999999997E-4</v>
      </c>
    </row>
    <row r="1485" spans="2:10">
      <c r="B1485" s="240" t="s">
        <v>23</v>
      </c>
      <c r="C1485" s="240" t="s">
        <v>195</v>
      </c>
      <c r="D1485" s="240" t="s">
        <v>112</v>
      </c>
      <c r="E1485" s="240">
        <v>5</v>
      </c>
      <c r="F1485" s="240">
        <v>16.009</v>
      </c>
      <c r="G1485" s="240">
        <v>-2.1</v>
      </c>
      <c r="H1485" s="240">
        <v>6.8</v>
      </c>
      <c r="I1485" s="240">
        <v>2.2039999999999998E-3</v>
      </c>
      <c r="J1485" s="240"/>
    </row>
    <row r="1486" spans="2:10">
      <c r="B1486" s="240" t="s">
        <v>23</v>
      </c>
      <c r="C1486" s="240" t="s">
        <v>196</v>
      </c>
      <c r="D1486" s="240" t="s">
        <v>112</v>
      </c>
      <c r="E1486" s="240">
        <v>770</v>
      </c>
      <c r="F1486" s="240">
        <v>19.2</v>
      </c>
      <c r="G1486" s="240">
        <v>33</v>
      </c>
      <c r="H1486" s="240">
        <v>6.8</v>
      </c>
      <c r="I1486" s="240"/>
      <c r="J1486" s="240">
        <v>9.3999999999999997E-4</v>
      </c>
    </row>
    <row r="1487" spans="2:10">
      <c r="B1487" s="240" t="s">
        <v>23</v>
      </c>
      <c r="C1487" s="240" t="s">
        <v>195</v>
      </c>
      <c r="D1487" s="240" t="s">
        <v>113</v>
      </c>
      <c r="E1487" s="240">
        <v>5</v>
      </c>
      <c r="F1487" s="240">
        <v>16.009</v>
      </c>
      <c r="G1487" s="240">
        <v>-2.1</v>
      </c>
      <c r="H1487" s="240">
        <v>6.8</v>
      </c>
      <c r="I1487" s="240">
        <v>2.3089999999999999E-3</v>
      </c>
      <c r="J1487" s="240"/>
    </row>
    <row r="1488" spans="2:10">
      <c r="B1488" s="240" t="s">
        <v>23</v>
      </c>
      <c r="C1488" s="240" t="s">
        <v>196</v>
      </c>
      <c r="D1488" s="240" t="s">
        <v>113</v>
      </c>
      <c r="E1488" s="240">
        <v>611</v>
      </c>
      <c r="F1488" s="240">
        <v>-1.2</v>
      </c>
      <c r="G1488" s="240">
        <v>27.241</v>
      </c>
      <c r="H1488" s="240">
        <v>6.8</v>
      </c>
      <c r="I1488" s="240"/>
      <c r="J1488" s="240">
        <v>9.5299999999999996E-4</v>
      </c>
    </row>
    <row r="1489" spans="2:10">
      <c r="B1489" s="240" t="s">
        <v>23</v>
      </c>
      <c r="C1489" s="240" t="s">
        <v>195</v>
      </c>
      <c r="D1489" s="240" t="s">
        <v>114</v>
      </c>
      <c r="E1489" s="240">
        <v>5</v>
      </c>
      <c r="F1489" s="240">
        <v>16.009</v>
      </c>
      <c r="G1489" s="240">
        <v>-2.1</v>
      </c>
      <c r="H1489" s="240">
        <v>6.8</v>
      </c>
      <c r="I1489" s="240">
        <v>2.0839999999999999E-3</v>
      </c>
      <c r="J1489" s="240"/>
    </row>
    <row r="1490" spans="2:10">
      <c r="B1490" s="240" t="s">
        <v>23</v>
      </c>
      <c r="C1490" s="240" t="s">
        <v>196</v>
      </c>
      <c r="D1490" s="240" t="s">
        <v>114</v>
      </c>
      <c r="E1490" s="240">
        <v>770</v>
      </c>
      <c r="F1490" s="240">
        <v>19.2</v>
      </c>
      <c r="G1490" s="240">
        <v>33</v>
      </c>
      <c r="H1490" s="240">
        <v>6.8</v>
      </c>
      <c r="I1490" s="240"/>
      <c r="J1490" s="240">
        <v>8.8099999999999995E-4</v>
      </c>
    </row>
    <row r="1491" spans="2:10">
      <c r="B1491" s="240" t="s">
        <v>23</v>
      </c>
      <c r="C1491" s="240" t="s">
        <v>195</v>
      </c>
      <c r="D1491" s="240" t="s">
        <v>115</v>
      </c>
      <c r="E1491" s="240">
        <v>790</v>
      </c>
      <c r="F1491" s="240">
        <v>0</v>
      </c>
      <c r="G1491" s="240">
        <v>34.094000000000001</v>
      </c>
      <c r="H1491" s="240">
        <v>6.8</v>
      </c>
      <c r="I1491" s="240">
        <v>6.6699999999999995E-4</v>
      </c>
      <c r="J1491" s="240"/>
    </row>
    <row r="1492" spans="2:10">
      <c r="B1492" s="240" t="s">
        <v>23</v>
      </c>
      <c r="C1492" s="240" t="s">
        <v>196</v>
      </c>
      <c r="D1492" s="240" t="s">
        <v>115</v>
      </c>
      <c r="E1492" s="240">
        <v>611</v>
      </c>
      <c r="F1492" s="240">
        <v>-1.2</v>
      </c>
      <c r="G1492" s="240">
        <v>27.241</v>
      </c>
      <c r="H1492" s="240">
        <v>6.8</v>
      </c>
      <c r="I1492" s="240"/>
      <c r="J1492" s="240">
        <v>2.7520000000000001E-3</v>
      </c>
    </row>
    <row r="1493" spans="2:10">
      <c r="B1493" s="240" t="s">
        <v>23</v>
      </c>
      <c r="C1493" s="240" t="s">
        <v>195</v>
      </c>
      <c r="D1493" s="240" t="s">
        <v>116</v>
      </c>
      <c r="E1493" s="240">
        <v>790</v>
      </c>
      <c r="F1493" s="240">
        <v>0</v>
      </c>
      <c r="G1493" s="240">
        <v>34.094000000000001</v>
      </c>
      <c r="H1493" s="240">
        <v>6.8</v>
      </c>
      <c r="I1493" s="240">
        <v>4.6700000000000002E-4</v>
      </c>
      <c r="J1493" s="240"/>
    </row>
    <row r="1494" spans="2:10">
      <c r="B1494" s="240" t="s">
        <v>23</v>
      </c>
      <c r="C1494" s="240" t="s">
        <v>196</v>
      </c>
      <c r="D1494" s="240" t="s">
        <v>116</v>
      </c>
      <c r="E1494" s="240">
        <v>770</v>
      </c>
      <c r="F1494" s="240">
        <v>19.2</v>
      </c>
      <c r="G1494" s="240">
        <v>33</v>
      </c>
      <c r="H1494" s="240">
        <v>6.8</v>
      </c>
      <c r="I1494" s="240"/>
      <c r="J1494" s="240">
        <v>2.787E-3</v>
      </c>
    </row>
    <row r="1495" spans="2:10">
      <c r="B1495" s="240" t="s">
        <v>23</v>
      </c>
      <c r="C1495" s="240" t="s">
        <v>195</v>
      </c>
      <c r="D1495" s="240" t="s">
        <v>117</v>
      </c>
      <c r="E1495" s="240">
        <v>5</v>
      </c>
      <c r="F1495" s="240">
        <v>16.009</v>
      </c>
      <c r="G1495" s="240">
        <v>-2.1</v>
      </c>
      <c r="H1495" s="240">
        <v>6.8</v>
      </c>
      <c r="I1495" s="240">
        <v>8.0699999999999999E-4</v>
      </c>
      <c r="J1495" s="240"/>
    </row>
    <row r="1496" spans="2:10">
      <c r="B1496" s="240" t="s">
        <v>23</v>
      </c>
      <c r="C1496" s="240" t="s">
        <v>196</v>
      </c>
      <c r="D1496" s="240" t="s">
        <v>117</v>
      </c>
      <c r="E1496" s="240">
        <v>770</v>
      </c>
      <c r="F1496" s="240">
        <v>19.2</v>
      </c>
      <c r="G1496" s="240">
        <v>33</v>
      </c>
      <c r="H1496" s="240">
        <v>6.8</v>
      </c>
      <c r="I1496" s="240"/>
      <c r="J1496" s="240">
        <v>2.8140000000000001E-3</v>
      </c>
    </row>
    <row r="1497" spans="2:10">
      <c r="B1497" s="240" t="s">
        <v>23</v>
      </c>
      <c r="C1497" s="240" t="s">
        <v>195</v>
      </c>
      <c r="D1497" s="240" t="s">
        <v>118</v>
      </c>
      <c r="E1497" s="240">
        <v>5</v>
      </c>
      <c r="F1497" s="240">
        <v>16.009</v>
      </c>
      <c r="G1497" s="240">
        <v>-2.1</v>
      </c>
      <c r="H1497" s="240">
        <v>6.8</v>
      </c>
      <c r="I1497" s="240">
        <v>4.35E-4</v>
      </c>
      <c r="J1497" s="240"/>
    </row>
    <row r="1498" spans="2:10">
      <c r="B1498" s="240" t="s">
        <v>23</v>
      </c>
      <c r="C1498" s="240" t="s">
        <v>196</v>
      </c>
      <c r="D1498" s="240" t="s">
        <v>118</v>
      </c>
      <c r="E1498" s="240">
        <v>611</v>
      </c>
      <c r="F1498" s="240">
        <v>-1.2</v>
      </c>
      <c r="G1498" s="240">
        <v>27.241</v>
      </c>
      <c r="H1498" s="240">
        <v>6.8</v>
      </c>
      <c r="I1498" s="240"/>
      <c r="J1498" s="240">
        <v>2.7750000000000001E-3</v>
      </c>
    </row>
    <row r="1499" spans="2:10">
      <c r="B1499" s="240" t="s">
        <v>23</v>
      </c>
      <c r="C1499" s="240" t="s">
        <v>195</v>
      </c>
      <c r="D1499" s="240" t="s">
        <v>119</v>
      </c>
      <c r="E1499" s="240">
        <v>790</v>
      </c>
      <c r="F1499" s="240">
        <v>0</v>
      </c>
      <c r="G1499" s="240">
        <v>34.094000000000001</v>
      </c>
      <c r="H1499" s="240">
        <v>6.8</v>
      </c>
      <c r="I1499" s="240">
        <v>1.0349999999999999E-3</v>
      </c>
      <c r="J1499" s="240"/>
    </row>
    <row r="1500" spans="2:10">
      <c r="B1500" s="240" t="s">
        <v>23</v>
      </c>
      <c r="C1500" s="240" t="s">
        <v>196</v>
      </c>
      <c r="D1500" s="240" t="s">
        <v>119</v>
      </c>
      <c r="E1500" s="240">
        <v>611</v>
      </c>
      <c r="F1500" s="240">
        <v>-1.2</v>
      </c>
      <c r="G1500" s="240">
        <v>27.241</v>
      </c>
      <c r="H1500" s="240">
        <v>6.8</v>
      </c>
      <c r="I1500" s="240"/>
      <c r="J1500" s="240">
        <v>2.9889999999999999E-3</v>
      </c>
    </row>
    <row r="1501" spans="2:10">
      <c r="B1501" s="240" t="s">
        <v>23</v>
      </c>
      <c r="C1501" s="240" t="s">
        <v>195</v>
      </c>
      <c r="D1501" s="240" t="s">
        <v>120</v>
      </c>
      <c r="E1501" s="240">
        <v>5</v>
      </c>
      <c r="F1501" s="240">
        <v>16.009</v>
      </c>
      <c r="G1501" s="240">
        <v>-2.1</v>
      </c>
      <c r="H1501" s="240">
        <v>6.8</v>
      </c>
      <c r="I1501" s="240">
        <v>6.2100000000000002E-4</v>
      </c>
      <c r="J1501" s="240"/>
    </row>
    <row r="1502" spans="2:10">
      <c r="B1502" s="240" t="s">
        <v>23</v>
      </c>
      <c r="C1502" s="240" t="s">
        <v>196</v>
      </c>
      <c r="D1502" s="240" t="s">
        <v>120</v>
      </c>
      <c r="E1502" s="240">
        <v>611</v>
      </c>
      <c r="F1502" s="240">
        <v>-1.2</v>
      </c>
      <c r="G1502" s="240">
        <v>27.241</v>
      </c>
      <c r="H1502" s="240">
        <v>6.8</v>
      </c>
      <c r="I1502" s="240"/>
      <c r="J1502" s="240">
        <v>2.8860000000000001E-3</v>
      </c>
    </row>
    <row r="1503" spans="2:10">
      <c r="B1503" s="240" t="s">
        <v>23</v>
      </c>
      <c r="C1503" s="240" t="s">
        <v>195</v>
      </c>
      <c r="D1503" s="240" t="s">
        <v>121</v>
      </c>
      <c r="E1503" s="240">
        <v>790</v>
      </c>
      <c r="F1503" s="240">
        <v>0</v>
      </c>
      <c r="G1503" s="240">
        <v>34.094000000000001</v>
      </c>
      <c r="H1503" s="240">
        <v>6.8</v>
      </c>
      <c r="I1503" s="240">
        <v>8.3799999999999999E-4</v>
      </c>
      <c r="J1503" s="240"/>
    </row>
    <row r="1504" spans="2:10">
      <c r="B1504" s="240" t="s">
        <v>23</v>
      </c>
      <c r="C1504" s="240" t="s">
        <v>196</v>
      </c>
      <c r="D1504" s="240" t="s">
        <v>121</v>
      </c>
      <c r="E1504" s="240">
        <v>611</v>
      </c>
      <c r="F1504" s="240">
        <v>-1.2</v>
      </c>
      <c r="G1504" s="240">
        <v>27.241</v>
      </c>
      <c r="H1504" s="240">
        <v>6.8</v>
      </c>
      <c r="I1504" s="240"/>
      <c r="J1504" s="240">
        <v>2.8630000000000001E-3</v>
      </c>
    </row>
    <row r="1505" spans="2:10">
      <c r="B1505" s="240" t="s">
        <v>23</v>
      </c>
      <c r="C1505" s="240" t="s">
        <v>195</v>
      </c>
      <c r="D1505" s="240" t="s">
        <v>122</v>
      </c>
      <c r="E1505" s="240">
        <v>5</v>
      </c>
      <c r="F1505" s="240">
        <v>16.009</v>
      </c>
      <c r="G1505" s="240">
        <v>-2.1</v>
      </c>
      <c r="H1505" s="240">
        <v>6.8</v>
      </c>
      <c r="I1505" s="240">
        <v>8.3500000000000002E-4</v>
      </c>
      <c r="J1505" s="240"/>
    </row>
    <row r="1506" spans="2:10">
      <c r="B1506" s="240" t="s">
        <v>23</v>
      </c>
      <c r="C1506" s="240" t="s">
        <v>196</v>
      </c>
      <c r="D1506" s="240" t="s">
        <v>122</v>
      </c>
      <c r="E1506" s="240">
        <v>611</v>
      </c>
      <c r="F1506" s="240">
        <v>-1.2</v>
      </c>
      <c r="G1506" s="240">
        <v>27.241</v>
      </c>
      <c r="H1506" s="240">
        <v>6.8</v>
      </c>
      <c r="I1506" s="240"/>
      <c r="J1506" s="240">
        <v>3.0130000000000001E-3</v>
      </c>
    </row>
    <row r="1507" spans="2:10">
      <c r="B1507" s="240" t="s">
        <v>23</v>
      </c>
      <c r="C1507" s="240" t="s">
        <v>195</v>
      </c>
      <c r="D1507" s="240" t="s">
        <v>123</v>
      </c>
      <c r="E1507" s="240">
        <v>790</v>
      </c>
      <c r="F1507" s="240">
        <v>0</v>
      </c>
      <c r="G1507" s="240">
        <v>34.094000000000001</v>
      </c>
      <c r="H1507" s="240">
        <v>6.8</v>
      </c>
      <c r="I1507" s="240">
        <v>6.7599999999999995E-4</v>
      </c>
      <c r="J1507" s="240"/>
    </row>
    <row r="1508" spans="2:10">
      <c r="B1508" s="240" t="s">
        <v>23</v>
      </c>
      <c r="C1508" s="240" t="s">
        <v>196</v>
      </c>
      <c r="D1508" s="240" t="s">
        <v>123</v>
      </c>
      <c r="E1508" s="240">
        <v>770</v>
      </c>
      <c r="F1508" s="240">
        <v>19.2</v>
      </c>
      <c r="G1508" s="240">
        <v>33</v>
      </c>
      <c r="H1508" s="240">
        <v>6.8</v>
      </c>
      <c r="I1508" s="240"/>
      <c r="J1508" s="240">
        <v>2.813E-3</v>
      </c>
    </row>
    <row r="1509" spans="2:10">
      <c r="B1509" s="240" t="s">
        <v>23</v>
      </c>
      <c r="C1509" s="240" t="s">
        <v>195</v>
      </c>
      <c r="D1509" s="240" t="s">
        <v>124</v>
      </c>
      <c r="E1509" s="240">
        <v>790</v>
      </c>
      <c r="F1509" s="240">
        <v>0</v>
      </c>
      <c r="G1509" s="240">
        <v>34.094000000000001</v>
      </c>
      <c r="H1509" s="240">
        <v>6.8</v>
      </c>
      <c r="I1509" s="240">
        <v>4.5800000000000002E-4</v>
      </c>
      <c r="J1509" s="240"/>
    </row>
    <row r="1510" spans="2:10">
      <c r="B1510" s="240" t="s">
        <v>23</v>
      </c>
      <c r="C1510" s="240" t="s">
        <v>196</v>
      </c>
      <c r="D1510" s="240" t="s">
        <v>124</v>
      </c>
      <c r="E1510" s="240">
        <v>611</v>
      </c>
      <c r="F1510" s="240">
        <v>-1.2</v>
      </c>
      <c r="G1510" s="240">
        <v>27.241</v>
      </c>
      <c r="H1510" s="240">
        <v>6.8</v>
      </c>
      <c r="I1510" s="240"/>
      <c r="J1510" s="240">
        <v>2.8800000000000002E-3</v>
      </c>
    </row>
    <row r="1511" spans="2:10">
      <c r="B1511" s="240" t="s">
        <v>23</v>
      </c>
      <c r="C1511" s="240" t="s">
        <v>195</v>
      </c>
      <c r="D1511" s="240" t="s">
        <v>125</v>
      </c>
      <c r="E1511" s="240">
        <v>5</v>
      </c>
      <c r="F1511" s="240">
        <v>16.009</v>
      </c>
      <c r="G1511" s="240">
        <v>-2.1</v>
      </c>
      <c r="H1511" s="240">
        <v>6.8</v>
      </c>
      <c r="I1511" s="240">
        <v>8.2600000000000002E-4</v>
      </c>
      <c r="J1511" s="240"/>
    </row>
    <row r="1512" spans="2:10">
      <c r="B1512" s="240" t="s">
        <v>23</v>
      </c>
      <c r="C1512" s="240" t="s">
        <v>196</v>
      </c>
      <c r="D1512" s="240" t="s">
        <v>125</v>
      </c>
      <c r="E1512" s="240">
        <v>611</v>
      </c>
      <c r="F1512" s="240">
        <v>-1.2</v>
      </c>
      <c r="G1512" s="240">
        <v>27.241</v>
      </c>
      <c r="H1512" s="240">
        <v>6.8</v>
      </c>
      <c r="I1512" s="240"/>
      <c r="J1512" s="240">
        <v>2.9030000000000002E-3</v>
      </c>
    </row>
    <row r="1513" spans="2:10">
      <c r="B1513" s="240" t="s">
        <v>23</v>
      </c>
      <c r="C1513" s="240" t="s">
        <v>195</v>
      </c>
      <c r="D1513" s="240" t="s">
        <v>126</v>
      </c>
      <c r="E1513" s="240">
        <v>5</v>
      </c>
      <c r="F1513" s="240">
        <v>16.009</v>
      </c>
      <c r="G1513" s="240">
        <v>-2.1</v>
      </c>
      <c r="H1513" s="240">
        <v>6.8</v>
      </c>
      <c r="I1513" s="240">
        <v>4.1599999999999997E-4</v>
      </c>
      <c r="J1513" s="240"/>
    </row>
    <row r="1514" spans="2:10">
      <c r="B1514" s="240" t="s">
        <v>23</v>
      </c>
      <c r="C1514" s="240" t="s">
        <v>196</v>
      </c>
      <c r="D1514" s="240" t="s">
        <v>126</v>
      </c>
      <c r="E1514" s="240">
        <v>770</v>
      </c>
      <c r="F1514" s="240">
        <v>19.2</v>
      </c>
      <c r="G1514" s="240">
        <v>33</v>
      </c>
      <c r="H1514" s="240">
        <v>6.8</v>
      </c>
      <c r="I1514" s="240"/>
      <c r="J1514" s="240">
        <v>2.8410000000000002E-3</v>
      </c>
    </row>
    <row r="1515" spans="2:10">
      <c r="B1515" s="240" t="s">
        <v>23</v>
      </c>
      <c r="C1515" s="240" t="s">
        <v>195</v>
      </c>
      <c r="D1515" s="240" t="s">
        <v>127</v>
      </c>
      <c r="E1515" s="240">
        <v>5</v>
      </c>
      <c r="F1515" s="240">
        <v>16.009</v>
      </c>
      <c r="G1515" s="240">
        <v>-2.1</v>
      </c>
      <c r="H1515" s="240">
        <v>6.8</v>
      </c>
      <c r="I1515" s="240">
        <v>1.0120000000000001E-3</v>
      </c>
      <c r="J1515" s="240"/>
    </row>
    <row r="1516" spans="2:10">
      <c r="B1516" s="240" t="s">
        <v>23</v>
      </c>
      <c r="C1516" s="240" t="s">
        <v>196</v>
      </c>
      <c r="D1516" s="240" t="s">
        <v>127</v>
      </c>
      <c r="E1516" s="240">
        <v>611</v>
      </c>
      <c r="F1516" s="240">
        <v>-1.2</v>
      </c>
      <c r="G1516" s="240">
        <v>27.241</v>
      </c>
      <c r="H1516" s="240">
        <v>6.8</v>
      </c>
      <c r="I1516" s="240"/>
      <c r="J1516" s="240">
        <v>3.0140000000000002E-3</v>
      </c>
    </row>
    <row r="1517" spans="2:10">
      <c r="B1517" s="240" t="s">
        <v>23</v>
      </c>
      <c r="C1517" s="240" t="s">
        <v>195</v>
      </c>
      <c r="D1517" s="240" t="s">
        <v>128</v>
      </c>
      <c r="E1517" s="240">
        <v>790</v>
      </c>
      <c r="F1517" s="240">
        <v>0</v>
      </c>
      <c r="G1517" s="240">
        <v>34.094000000000001</v>
      </c>
      <c r="H1517" s="240">
        <v>6.8</v>
      </c>
      <c r="I1517" s="240">
        <v>8.25E-4</v>
      </c>
      <c r="J1517" s="240"/>
    </row>
    <row r="1518" spans="2:10">
      <c r="B1518" s="240" t="s">
        <v>23</v>
      </c>
      <c r="C1518" s="240" t="s">
        <v>196</v>
      </c>
      <c r="D1518" s="240" t="s">
        <v>128</v>
      </c>
      <c r="E1518" s="240">
        <v>611</v>
      </c>
      <c r="F1518" s="240">
        <v>-1.2</v>
      </c>
      <c r="G1518" s="240">
        <v>27.241</v>
      </c>
      <c r="H1518" s="240">
        <v>6.8</v>
      </c>
      <c r="I1518" s="240"/>
      <c r="J1518" s="240">
        <v>3.1180000000000001E-3</v>
      </c>
    </row>
    <row r="1519" spans="2:10">
      <c r="B1519" s="240" t="s">
        <v>23</v>
      </c>
      <c r="C1519" s="240" t="s">
        <v>195</v>
      </c>
      <c r="D1519" s="240" t="s">
        <v>129</v>
      </c>
      <c r="E1519" s="240">
        <v>5</v>
      </c>
      <c r="F1519" s="240">
        <v>16.009</v>
      </c>
      <c r="G1519" s="240">
        <v>-2.1</v>
      </c>
      <c r="H1519" s="240">
        <v>6.8</v>
      </c>
      <c r="I1519" s="240">
        <v>1.225E-3</v>
      </c>
      <c r="J1519" s="240"/>
    </row>
    <row r="1520" spans="2:10">
      <c r="B1520" s="240" t="s">
        <v>23</v>
      </c>
      <c r="C1520" s="240" t="s">
        <v>196</v>
      </c>
      <c r="D1520" s="240" t="s">
        <v>129</v>
      </c>
      <c r="E1520" s="240">
        <v>611</v>
      </c>
      <c r="F1520" s="240">
        <v>-1.2</v>
      </c>
      <c r="G1520" s="240">
        <v>27.241</v>
      </c>
      <c r="H1520" s="240">
        <v>6.8</v>
      </c>
      <c r="I1520" s="240"/>
      <c r="J1520" s="240">
        <v>3.1410000000000001E-3</v>
      </c>
    </row>
    <row r="1521" spans="2:10">
      <c r="B1521" s="240" t="s">
        <v>23</v>
      </c>
      <c r="C1521" s="240" t="s">
        <v>195</v>
      </c>
      <c r="D1521" s="240" t="s">
        <v>130</v>
      </c>
      <c r="E1521" s="240">
        <v>790</v>
      </c>
      <c r="F1521" s="240">
        <v>0</v>
      </c>
      <c r="G1521" s="240">
        <v>34.094000000000001</v>
      </c>
      <c r="H1521" s="240">
        <v>6.8</v>
      </c>
      <c r="I1521" s="240">
        <v>6.2799999999999998E-4</v>
      </c>
      <c r="J1521" s="240"/>
    </row>
    <row r="1522" spans="2:10">
      <c r="B1522" s="240" t="s">
        <v>23</v>
      </c>
      <c r="C1522" s="240" t="s">
        <v>196</v>
      </c>
      <c r="D1522" s="240" t="s">
        <v>130</v>
      </c>
      <c r="E1522" s="240">
        <v>611</v>
      </c>
      <c r="F1522" s="240">
        <v>-1.2</v>
      </c>
      <c r="G1522" s="240">
        <v>27.241</v>
      </c>
      <c r="H1522" s="240">
        <v>6.8</v>
      </c>
      <c r="I1522" s="240"/>
      <c r="J1522" s="240">
        <v>2.9910000000000002E-3</v>
      </c>
    </row>
    <row r="1523" spans="2:10">
      <c r="B1523" s="240" t="s">
        <v>23</v>
      </c>
      <c r="C1523" s="240" t="s">
        <v>195</v>
      </c>
      <c r="D1523" s="240" t="s">
        <v>131</v>
      </c>
      <c r="E1523" s="240">
        <v>790</v>
      </c>
      <c r="F1523" s="240">
        <v>0</v>
      </c>
      <c r="G1523" s="240">
        <v>34.094000000000001</v>
      </c>
      <c r="H1523" s="240">
        <v>6.8</v>
      </c>
      <c r="I1523" s="240">
        <v>1.9849999999999998E-3</v>
      </c>
      <c r="J1523" s="240"/>
    </row>
    <row r="1524" spans="2:10">
      <c r="B1524" s="240" t="s">
        <v>23</v>
      </c>
      <c r="C1524" s="240" t="s">
        <v>196</v>
      </c>
      <c r="D1524" s="240" t="s">
        <v>131</v>
      </c>
      <c r="E1524" s="240">
        <v>611</v>
      </c>
      <c r="F1524" s="240">
        <v>-1.2</v>
      </c>
      <c r="G1524" s="240">
        <v>27.241</v>
      </c>
      <c r="H1524" s="240">
        <v>6.8</v>
      </c>
      <c r="I1524" s="240"/>
      <c r="J1524" s="240">
        <v>7.9799999999999999E-4</v>
      </c>
    </row>
    <row r="1525" spans="2:10">
      <c r="B1525" s="240" t="s">
        <v>23</v>
      </c>
      <c r="C1525" s="240" t="s">
        <v>195</v>
      </c>
      <c r="D1525" s="240" t="s">
        <v>132</v>
      </c>
      <c r="E1525" s="240">
        <v>790</v>
      </c>
      <c r="F1525" s="240">
        <v>0</v>
      </c>
      <c r="G1525" s="240">
        <v>34.094000000000001</v>
      </c>
      <c r="H1525" s="240">
        <v>6.8</v>
      </c>
      <c r="I1525" s="240">
        <v>2.0049999999999998E-3</v>
      </c>
      <c r="J1525" s="240"/>
    </row>
    <row r="1526" spans="2:10">
      <c r="B1526" s="240" t="s">
        <v>23</v>
      </c>
      <c r="C1526" s="240" t="s">
        <v>196</v>
      </c>
      <c r="D1526" s="240" t="s">
        <v>132</v>
      </c>
      <c r="E1526" s="240">
        <v>770</v>
      </c>
      <c r="F1526" s="240">
        <v>19.2</v>
      </c>
      <c r="G1526" s="240">
        <v>33</v>
      </c>
      <c r="H1526" s="240">
        <v>6.8</v>
      </c>
      <c r="I1526" s="240"/>
      <c r="J1526" s="240">
        <v>8.4000000000000003E-4</v>
      </c>
    </row>
    <row r="1527" spans="2:10">
      <c r="B1527" s="240" t="s">
        <v>23</v>
      </c>
      <c r="C1527" s="240" t="s">
        <v>195</v>
      </c>
      <c r="D1527" s="240" t="s">
        <v>133</v>
      </c>
      <c r="E1527" s="240">
        <v>790</v>
      </c>
      <c r="F1527" s="240">
        <v>0</v>
      </c>
      <c r="G1527" s="240">
        <v>34.094000000000001</v>
      </c>
      <c r="H1527" s="240">
        <v>6.8</v>
      </c>
      <c r="I1527" s="240">
        <v>2.0950000000000001E-3</v>
      </c>
      <c r="J1527" s="240"/>
    </row>
    <row r="1528" spans="2:10">
      <c r="B1528" s="240" t="s">
        <v>23</v>
      </c>
      <c r="C1528" s="240" t="s">
        <v>196</v>
      </c>
      <c r="D1528" s="240" t="s">
        <v>133</v>
      </c>
      <c r="E1528" s="240">
        <v>611</v>
      </c>
      <c r="F1528" s="240">
        <v>-1.2</v>
      </c>
      <c r="G1528" s="240">
        <v>27.241</v>
      </c>
      <c r="H1528" s="240">
        <v>6.8</v>
      </c>
      <c r="I1528" s="240"/>
      <c r="J1528" s="240">
        <v>8.7000000000000001E-4</v>
      </c>
    </row>
    <row r="1529" spans="2:10">
      <c r="B1529" s="240" t="s">
        <v>23</v>
      </c>
      <c r="C1529" s="240" t="s">
        <v>195</v>
      </c>
      <c r="D1529" s="240" t="s">
        <v>134</v>
      </c>
      <c r="E1529" s="240">
        <v>790</v>
      </c>
      <c r="F1529" s="240">
        <v>0</v>
      </c>
      <c r="G1529" s="240">
        <v>34.094000000000001</v>
      </c>
      <c r="H1529" s="240">
        <v>6.8</v>
      </c>
      <c r="I1529" s="240">
        <v>1.895E-3</v>
      </c>
      <c r="J1529" s="240"/>
    </row>
    <row r="1530" spans="2:10">
      <c r="B1530" s="240" t="s">
        <v>23</v>
      </c>
      <c r="C1530" s="240" t="s">
        <v>196</v>
      </c>
      <c r="D1530" s="240" t="s">
        <v>134</v>
      </c>
      <c r="E1530" s="240">
        <v>770</v>
      </c>
      <c r="F1530" s="240">
        <v>19.2</v>
      </c>
      <c r="G1530" s="240">
        <v>33</v>
      </c>
      <c r="H1530" s="240">
        <v>6.8</v>
      </c>
      <c r="I1530" s="240"/>
      <c r="J1530" s="240">
        <v>7.8100000000000001E-4</v>
      </c>
    </row>
    <row r="1531" spans="2:10">
      <c r="B1531" s="240" t="s">
        <v>23</v>
      </c>
      <c r="C1531" s="240" t="s">
        <v>195</v>
      </c>
      <c r="D1531" s="240" t="s">
        <v>135</v>
      </c>
      <c r="E1531" s="240">
        <v>5</v>
      </c>
      <c r="F1531" s="240">
        <v>16.009</v>
      </c>
      <c r="G1531" s="240">
        <v>-2.1</v>
      </c>
      <c r="H1531" s="240">
        <v>6.8</v>
      </c>
      <c r="I1531" s="240">
        <v>2.2720000000000001E-3</v>
      </c>
      <c r="J1531" s="240"/>
    </row>
    <row r="1532" spans="2:10">
      <c r="B1532" s="240" t="s">
        <v>23</v>
      </c>
      <c r="C1532" s="240" t="s">
        <v>196</v>
      </c>
      <c r="D1532" s="240" t="s">
        <v>135</v>
      </c>
      <c r="E1532" s="240">
        <v>770</v>
      </c>
      <c r="F1532" s="240">
        <v>19.2</v>
      </c>
      <c r="G1532" s="240">
        <v>33</v>
      </c>
      <c r="H1532" s="240">
        <v>6.8</v>
      </c>
      <c r="I1532" s="240"/>
      <c r="J1532" s="240">
        <v>9.0600000000000001E-4</v>
      </c>
    </row>
    <row r="1533" spans="2:10">
      <c r="B1533" s="240" t="s">
        <v>23</v>
      </c>
      <c r="C1533" s="240" t="s">
        <v>195</v>
      </c>
      <c r="D1533" s="240" t="s">
        <v>136</v>
      </c>
      <c r="E1533" s="240">
        <v>5</v>
      </c>
      <c r="F1533" s="240">
        <v>16.009</v>
      </c>
      <c r="G1533" s="240">
        <v>-2.1</v>
      </c>
      <c r="H1533" s="240">
        <v>6.8</v>
      </c>
      <c r="I1533" s="240">
        <v>2.2569999999999999E-3</v>
      </c>
      <c r="J1533" s="240"/>
    </row>
    <row r="1534" spans="2:10">
      <c r="B1534" s="240" t="s">
        <v>23</v>
      </c>
      <c r="C1534" s="240" t="s">
        <v>196</v>
      </c>
      <c r="D1534" s="240" t="s">
        <v>136</v>
      </c>
      <c r="E1534" s="240">
        <v>611</v>
      </c>
      <c r="F1534" s="240">
        <v>-1.2</v>
      </c>
      <c r="G1534" s="240">
        <v>27.241</v>
      </c>
      <c r="H1534" s="240">
        <v>6.8</v>
      </c>
      <c r="I1534" s="240"/>
      <c r="J1534" s="240">
        <v>1.003E-3</v>
      </c>
    </row>
    <row r="1535" spans="2:10">
      <c r="B1535" s="240" t="s">
        <v>23</v>
      </c>
      <c r="C1535" s="240" t="s">
        <v>195</v>
      </c>
      <c r="D1535" s="240" t="s">
        <v>137</v>
      </c>
      <c r="E1535" s="240">
        <v>5</v>
      </c>
      <c r="F1535" s="240">
        <v>16.009</v>
      </c>
      <c r="G1535" s="240">
        <v>-2.1</v>
      </c>
      <c r="H1535" s="240">
        <v>6.8</v>
      </c>
      <c r="I1535" s="240">
        <v>2.1519999999999998E-3</v>
      </c>
      <c r="J1535" s="240"/>
    </row>
    <row r="1536" spans="2:10">
      <c r="B1536" s="240" t="s">
        <v>23</v>
      </c>
      <c r="C1536" s="240" t="s">
        <v>196</v>
      </c>
      <c r="D1536" s="240" t="s">
        <v>137</v>
      </c>
      <c r="E1536" s="240">
        <v>770</v>
      </c>
      <c r="F1536" s="240">
        <v>19.2</v>
      </c>
      <c r="G1536" s="240">
        <v>33</v>
      </c>
      <c r="H1536" s="240">
        <v>6.8</v>
      </c>
      <c r="I1536" s="240"/>
      <c r="J1536" s="240">
        <v>8.4699999999999999E-4</v>
      </c>
    </row>
    <row r="1537" spans="2:10">
      <c r="B1537" s="240" t="s">
        <v>23</v>
      </c>
      <c r="C1537" s="240" t="s">
        <v>195</v>
      </c>
      <c r="D1537" s="240" t="s">
        <v>138</v>
      </c>
      <c r="E1537" s="240">
        <v>5</v>
      </c>
      <c r="F1537" s="240">
        <v>16.009</v>
      </c>
      <c r="G1537" s="240">
        <v>-2.1</v>
      </c>
      <c r="H1537" s="240">
        <v>6.8</v>
      </c>
      <c r="I1537" s="240">
        <v>2.3770000000000002E-3</v>
      </c>
      <c r="J1537" s="240"/>
    </row>
    <row r="1538" spans="2:10">
      <c r="B1538" s="240" t="s">
        <v>23</v>
      </c>
      <c r="C1538" s="240" t="s">
        <v>196</v>
      </c>
      <c r="D1538" s="240" t="s">
        <v>138</v>
      </c>
      <c r="E1538" s="240">
        <v>611</v>
      </c>
      <c r="F1538" s="240">
        <v>-1.2</v>
      </c>
      <c r="G1538" s="240">
        <v>27.241</v>
      </c>
      <c r="H1538" s="240">
        <v>6.8</v>
      </c>
      <c r="I1538" s="240"/>
      <c r="J1538" s="240">
        <v>1.075E-3</v>
      </c>
    </row>
    <row r="1539" spans="2:10">
      <c r="B1539" s="240" t="s">
        <v>23</v>
      </c>
      <c r="C1539" s="240" t="s">
        <v>195</v>
      </c>
      <c r="D1539" s="240" t="s">
        <v>139</v>
      </c>
      <c r="E1539" s="240">
        <v>790</v>
      </c>
      <c r="F1539" s="240">
        <v>0</v>
      </c>
      <c r="G1539" s="240">
        <v>34.094000000000001</v>
      </c>
      <c r="H1539" s="240">
        <v>6.8</v>
      </c>
      <c r="I1539" s="240">
        <v>6.3900000000000003E-4</v>
      </c>
      <c r="J1539" s="240"/>
    </row>
    <row r="1540" spans="2:10">
      <c r="B1540" s="240" t="s">
        <v>23</v>
      </c>
      <c r="C1540" s="240" t="s">
        <v>196</v>
      </c>
      <c r="D1540" s="240" t="s">
        <v>139</v>
      </c>
      <c r="E1540" s="240">
        <v>611</v>
      </c>
      <c r="F1540" s="240">
        <v>-1.2</v>
      </c>
      <c r="G1540" s="240">
        <v>27.241</v>
      </c>
      <c r="H1540" s="240">
        <v>6.8</v>
      </c>
      <c r="I1540" s="240"/>
      <c r="J1540" s="240">
        <v>2.2850000000000001E-3</v>
      </c>
    </row>
    <row r="1541" spans="2:10">
      <c r="B1541" s="240" t="s">
        <v>23</v>
      </c>
      <c r="C1541" s="240" t="s">
        <v>195</v>
      </c>
      <c r="D1541" s="240" t="s">
        <v>140</v>
      </c>
      <c r="E1541" s="240">
        <v>790</v>
      </c>
      <c r="F1541" s="240">
        <v>0</v>
      </c>
      <c r="G1541" s="240">
        <v>34.094000000000001</v>
      </c>
      <c r="H1541" s="240">
        <v>6.8</v>
      </c>
      <c r="I1541" s="240">
        <v>4.95E-4</v>
      </c>
      <c r="J1541" s="240"/>
    </row>
    <row r="1542" spans="2:10">
      <c r="B1542" s="240" t="s">
        <v>23</v>
      </c>
      <c r="C1542" s="240" t="s">
        <v>196</v>
      </c>
      <c r="D1542" s="240" t="s">
        <v>140</v>
      </c>
      <c r="E1542" s="240">
        <v>770</v>
      </c>
      <c r="F1542" s="240">
        <v>19.2</v>
      </c>
      <c r="G1542" s="240">
        <v>33</v>
      </c>
      <c r="H1542" s="240">
        <v>6.8</v>
      </c>
      <c r="I1542" s="240"/>
      <c r="J1542" s="240">
        <v>2.3549999999999999E-3</v>
      </c>
    </row>
    <row r="1543" spans="2:10">
      <c r="B1543" s="240" t="s">
        <v>23</v>
      </c>
      <c r="C1543" s="240" t="s">
        <v>195</v>
      </c>
      <c r="D1543" s="240" t="s">
        <v>141</v>
      </c>
      <c r="E1543" s="240">
        <v>5</v>
      </c>
      <c r="F1543" s="240">
        <v>16.009</v>
      </c>
      <c r="G1543" s="240">
        <v>-2.1</v>
      </c>
      <c r="H1543" s="240">
        <v>6.8</v>
      </c>
      <c r="I1543" s="240">
        <v>8.4000000000000003E-4</v>
      </c>
      <c r="J1543" s="240"/>
    </row>
    <row r="1544" spans="2:10">
      <c r="B1544" s="240" t="s">
        <v>23</v>
      </c>
      <c r="C1544" s="240" t="s">
        <v>196</v>
      </c>
      <c r="D1544" s="240" t="s">
        <v>141</v>
      </c>
      <c r="E1544" s="240">
        <v>770</v>
      </c>
      <c r="F1544" s="240">
        <v>19.2</v>
      </c>
      <c r="G1544" s="240">
        <v>33</v>
      </c>
      <c r="H1544" s="240">
        <v>6.8</v>
      </c>
      <c r="I1544" s="240"/>
      <c r="J1544" s="240">
        <v>2.382E-3</v>
      </c>
    </row>
    <row r="1545" spans="2:10">
      <c r="B1545" s="240" t="s">
        <v>23</v>
      </c>
      <c r="C1545" s="240" t="s">
        <v>195</v>
      </c>
      <c r="D1545" s="240" t="s">
        <v>142</v>
      </c>
      <c r="E1545" s="240">
        <v>5</v>
      </c>
      <c r="F1545" s="240">
        <v>16.009</v>
      </c>
      <c r="G1545" s="240">
        <v>-2.1</v>
      </c>
      <c r="H1545" s="240">
        <v>6.8</v>
      </c>
      <c r="I1545" s="240">
        <v>4.0200000000000001E-4</v>
      </c>
      <c r="J1545" s="240"/>
    </row>
    <row r="1546" spans="2:10">
      <c r="B1546" s="240" t="s">
        <v>23</v>
      </c>
      <c r="C1546" s="240" t="s">
        <v>196</v>
      </c>
      <c r="D1546" s="240" t="s">
        <v>142</v>
      </c>
      <c r="E1546" s="240">
        <v>611</v>
      </c>
      <c r="F1546" s="240">
        <v>-1.2</v>
      </c>
      <c r="G1546" s="240">
        <v>27.241</v>
      </c>
      <c r="H1546" s="240">
        <v>6.8</v>
      </c>
      <c r="I1546" s="240"/>
      <c r="J1546" s="240">
        <v>2.3089999999999999E-3</v>
      </c>
    </row>
    <row r="1547" spans="2:10">
      <c r="B1547" s="240" t="s">
        <v>23</v>
      </c>
      <c r="C1547" s="240" t="s">
        <v>195</v>
      </c>
      <c r="D1547" s="240" t="s">
        <v>143</v>
      </c>
      <c r="E1547" s="240">
        <v>790</v>
      </c>
      <c r="F1547" s="240">
        <v>0</v>
      </c>
      <c r="G1547" s="240">
        <v>34.094000000000001</v>
      </c>
      <c r="H1547" s="240">
        <v>6.8</v>
      </c>
      <c r="I1547" s="240">
        <v>1.0059999999999999E-3</v>
      </c>
      <c r="J1547" s="240"/>
    </row>
    <row r="1548" spans="2:10">
      <c r="B1548" s="240" t="s">
        <v>23</v>
      </c>
      <c r="C1548" s="240" t="s">
        <v>196</v>
      </c>
      <c r="D1548" s="240" t="s">
        <v>143</v>
      </c>
      <c r="E1548" s="240">
        <v>611</v>
      </c>
      <c r="F1548" s="240">
        <v>-1.2</v>
      </c>
      <c r="G1548" s="240">
        <v>27.241</v>
      </c>
      <c r="H1548" s="240">
        <v>6.8</v>
      </c>
      <c r="I1548" s="240"/>
      <c r="J1548" s="240">
        <v>2.5230000000000001E-3</v>
      </c>
    </row>
    <row r="1549" spans="2:10">
      <c r="B1549" s="240" t="s">
        <v>23</v>
      </c>
      <c r="C1549" s="240" t="s">
        <v>195</v>
      </c>
      <c r="D1549" s="240" t="s">
        <v>144</v>
      </c>
      <c r="E1549" s="240">
        <v>5</v>
      </c>
      <c r="F1549" s="240">
        <v>16.009</v>
      </c>
      <c r="G1549" s="240">
        <v>-2.1</v>
      </c>
      <c r="H1549" s="240">
        <v>6.8</v>
      </c>
      <c r="I1549" s="240">
        <v>5.8799999999999998E-4</v>
      </c>
      <c r="J1549" s="240"/>
    </row>
    <row r="1550" spans="2:10">
      <c r="B1550" s="240" t="s">
        <v>23</v>
      </c>
      <c r="C1550" s="240" t="s">
        <v>196</v>
      </c>
      <c r="D1550" s="240" t="s">
        <v>144</v>
      </c>
      <c r="E1550" s="240">
        <v>611</v>
      </c>
      <c r="F1550" s="240">
        <v>-1.2</v>
      </c>
      <c r="G1550" s="240">
        <v>27.241</v>
      </c>
      <c r="H1550" s="240">
        <v>6.8</v>
      </c>
      <c r="I1550" s="240"/>
      <c r="J1550" s="240">
        <v>2.4190000000000001E-3</v>
      </c>
    </row>
    <row r="1551" spans="2:10">
      <c r="B1551" s="240" t="s">
        <v>23</v>
      </c>
      <c r="C1551" s="240" t="s">
        <v>195</v>
      </c>
      <c r="D1551" s="240" t="s">
        <v>145</v>
      </c>
      <c r="E1551" s="240">
        <v>790</v>
      </c>
      <c r="F1551" s="240">
        <v>0</v>
      </c>
      <c r="G1551" s="240">
        <v>34.094000000000001</v>
      </c>
      <c r="H1551" s="240">
        <v>6.8</v>
      </c>
      <c r="I1551" s="240">
        <v>8.0999999999999996E-4</v>
      </c>
      <c r="J1551" s="240"/>
    </row>
    <row r="1552" spans="2:10">
      <c r="B1552" s="240" t="s">
        <v>23</v>
      </c>
      <c r="C1552" s="240" t="s">
        <v>196</v>
      </c>
      <c r="D1552" s="240" t="s">
        <v>145</v>
      </c>
      <c r="E1552" s="240">
        <v>611</v>
      </c>
      <c r="F1552" s="240">
        <v>-1.2</v>
      </c>
      <c r="G1552" s="240">
        <v>27.241</v>
      </c>
      <c r="H1552" s="240">
        <v>6.8</v>
      </c>
      <c r="I1552" s="240"/>
      <c r="J1552" s="240">
        <v>2.3960000000000001E-3</v>
      </c>
    </row>
    <row r="1553" spans="2:10">
      <c r="B1553" s="240" t="s">
        <v>23</v>
      </c>
      <c r="C1553" s="240" t="s">
        <v>195</v>
      </c>
      <c r="D1553" s="240" t="s">
        <v>146</v>
      </c>
      <c r="E1553" s="240">
        <v>5</v>
      </c>
      <c r="F1553" s="240">
        <v>16.009</v>
      </c>
      <c r="G1553" s="240">
        <v>-2.1</v>
      </c>
      <c r="H1553" s="240">
        <v>6.8</v>
      </c>
      <c r="I1553" s="240">
        <v>8.0199999999999998E-4</v>
      </c>
      <c r="J1553" s="240"/>
    </row>
    <row r="1554" spans="2:10">
      <c r="B1554" s="240" t="s">
        <v>23</v>
      </c>
      <c r="C1554" s="240" t="s">
        <v>196</v>
      </c>
      <c r="D1554" s="240" t="s">
        <v>146</v>
      </c>
      <c r="E1554" s="240">
        <v>611</v>
      </c>
      <c r="F1554" s="240">
        <v>-1.2</v>
      </c>
      <c r="G1554" s="240">
        <v>27.241</v>
      </c>
      <c r="H1554" s="240">
        <v>6.8</v>
      </c>
      <c r="I1554" s="240"/>
      <c r="J1554" s="240">
        <v>2.5460000000000001E-3</v>
      </c>
    </row>
    <row r="1555" spans="2:10">
      <c r="B1555" s="240" t="s">
        <v>23</v>
      </c>
      <c r="C1555" s="240" t="s">
        <v>195</v>
      </c>
      <c r="D1555" s="240" t="s">
        <v>147</v>
      </c>
      <c r="E1555" s="240">
        <v>5</v>
      </c>
      <c r="F1555" s="240">
        <v>16.009</v>
      </c>
      <c r="G1555" s="240">
        <v>-2.1</v>
      </c>
      <c r="H1555" s="240">
        <v>6.8</v>
      </c>
      <c r="I1555" s="240">
        <v>8.0900000000000004E-4</v>
      </c>
      <c r="J1555" s="240"/>
    </row>
    <row r="1556" spans="2:10">
      <c r="B1556" s="240" t="s">
        <v>23</v>
      </c>
      <c r="C1556" s="240" t="s">
        <v>196</v>
      </c>
      <c r="D1556" s="240" t="s">
        <v>147</v>
      </c>
      <c r="E1556" s="240">
        <v>611</v>
      </c>
      <c r="F1556" s="240">
        <v>-1.2</v>
      </c>
      <c r="G1556" s="240">
        <v>27.241</v>
      </c>
      <c r="H1556" s="240">
        <v>6.8</v>
      </c>
      <c r="I1556" s="240"/>
      <c r="J1556" s="240">
        <v>9.8999999999999994E-5</v>
      </c>
    </row>
    <row r="1557" spans="2:10">
      <c r="B1557" s="240" t="s">
        <v>23</v>
      </c>
      <c r="C1557" s="240" t="s">
        <v>195</v>
      </c>
      <c r="D1557" s="240" t="s">
        <v>148</v>
      </c>
      <c r="E1557" s="240">
        <v>790</v>
      </c>
      <c r="F1557" s="240">
        <v>0</v>
      </c>
      <c r="G1557" s="240">
        <v>34.094000000000001</v>
      </c>
      <c r="H1557" s="240">
        <v>6.8</v>
      </c>
      <c r="I1557" s="240">
        <v>2.92E-4</v>
      </c>
      <c r="J1557" s="240"/>
    </row>
    <row r="1558" spans="2:10">
      <c r="B1558" s="240" t="s">
        <v>23</v>
      </c>
      <c r="C1558" s="240" t="s">
        <v>196</v>
      </c>
      <c r="D1558" s="240" t="s">
        <v>148</v>
      </c>
      <c r="E1558" s="240">
        <v>611</v>
      </c>
      <c r="F1558" s="240">
        <v>-1.2</v>
      </c>
      <c r="G1558" s="240">
        <v>27.241</v>
      </c>
      <c r="H1558" s="240">
        <v>6.8</v>
      </c>
      <c r="I1558" s="240"/>
      <c r="J1558" s="240">
        <v>7.7000000000000001E-5</v>
      </c>
    </row>
    <row r="1559" spans="2:10">
      <c r="B1559" s="240" t="s">
        <v>23</v>
      </c>
      <c r="C1559" s="240" t="s">
        <v>195</v>
      </c>
      <c r="D1559" s="240" t="s">
        <v>149</v>
      </c>
      <c r="E1559" s="240">
        <v>5</v>
      </c>
      <c r="F1559" s="240">
        <v>16.009</v>
      </c>
      <c r="G1559" s="240">
        <v>-2.1</v>
      </c>
      <c r="H1559" s="240">
        <v>6.8</v>
      </c>
      <c r="I1559" s="240">
        <v>2.61E-4</v>
      </c>
      <c r="J1559" s="240"/>
    </row>
    <row r="1560" spans="2:10">
      <c r="B1560" s="240" t="s">
        <v>23</v>
      </c>
      <c r="C1560" s="240" t="s">
        <v>196</v>
      </c>
      <c r="D1560" s="240" t="s">
        <v>149</v>
      </c>
      <c r="E1560" s="240">
        <v>770</v>
      </c>
      <c r="F1560" s="240">
        <v>19.2</v>
      </c>
      <c r="G1560" s="240">
        <v>33</v>
      </c>
      <c r="H1560" s="240">
        <v>6.8</v>
      </c>
      <c r="I1560" s="240"/>
      <c r="J1560" s="240">
        <v>6.6E-4</v>
      </c>
    </row>
    <row r="1561" spans="2:10">
      <c r="B1561" s="240" t="s">
        <v>23</v>
      </c>
      <c r="C1561" s="240" t="s">
        <v>195</v>
      </c>
      <c r="D1561" s="240" t="s">
        <v>150</v>
      </c>
      <c r="E1561" s="240">
        <v>5</v>
      </c>
      <c r="F1561" s="240">
        <v>16.009</v>
      </c>
      <c r="G1561" s="240">
        <v>-2.1</v>
      </c>
      <c r="H1561" s="240">
        <v>6.8</v>
      </c>
      <c r="I1561" s="240">
        <v>3.6299999999999999E-4</v>
      </c>
      <c r="J1561" s="240"/>
    </row>
    <row r="1562" spans="2:10">
      <c r="B1562" s="240" t="s">
        <v>23</v>
      </c>
      <c r="C1562" s="240" t="s">
        <v>196</v>
      </c>
      <c r="D1562" s="240" t="s">
        <v>150</v>
      </c>
      <c r="E1562" s="240">
        <v>611</v>
      </c>
      <c r="F1562" s="240">
        <v>-1.2</v>
      </c>
      <c r="G1562" s="240">
        <v>27.241</v>
      </c>
      <c r="H1562" s="240">
        <v>6.8</v>
      </c>
      <c r="I1562" s="240"/>
      <c r="J1562" s="240">
        <v>8.0599999999999997E-4</v>
      </c>
    </row>
    <row r="1563" spans="2:10">
      <c r="B1563" s="240" t="s">
        <v>23</v>
      </c>
      <c r="C1563" s="240" t="s">
        <v>195</v>
      </c>
      <c r="D1563" s="240" t="s">
        <v>175</v>
      </c>
      <c r="E1563" s="240">
        <v>5</v>
      </c>
      <c r="F1563" s="240">
        <v>16.009</v>
      </c>
      <c r="G1563" s="240">
        <v>-2.1</v>
      </c>
      <c r="H1563" s="240">
        <v>6.8</v>
      </c>
      <c r="I1563" s="240">
        <v>2.3869999999999998E-3</v>
      </c>
      <c r="J1563" s="240"/>
    </row>
    <row r="1564" spans="2:10">
      <c r="B1564" s="240" t="s">
        <v>23</v>
      </c>
      <c r="C1564" s="240" t="s">
        <v>196</v>
      </c>
      <c r="D1564" s="240" t="s">
        <v>175</v>
      </c>
      <c r="E1564" s="240">
        <v>770</v>
      </c>
      <c r="F1564" s="240">
        <v>19.2</v>
      </c>
      <c r="G1564" s="240">
        <v>33</v>
      </c>
      <c r="H1564" s="240">
        <v>6.8</v>
      </c>
      <c r="I1564" s="240"/>
      <c r="J1564" s="240">
        <v>1.036E-3</v>
      </c>
    </row>
    <row r="1565" spans="2:10">
      <c r="B1565" s="240" t="s">
        <v>23</v>
      </c>
      <c r="C1565" s="240" t="s">
        <v>195</v>
      </c>
      <c r="D1565" s="240" t="s">
        <v>176</v>
      </c>
      <c r="E1565" s="240">
        <v>5</v>
      </c>
      <c r="F1565" s="240">
        <v>16.009</v>
      </c>
      <c r="G1565" s="240">
        <v>-2.1</v>
      </c>
      <c r="H1565" s="240">
        <v>6.8</v>
      </c>
      <c r="I1565" s="240">
        <v>1.6689999999999999E-3</v>
      </c>
      <c r="J1565" s="240"/>
    </row>
    <row r="1566" spans="2:10">
      <c r="B1566" s="240" t="s">
        <v>23</v>
      </c>
      <c r="C1566" s="240" t="s">
        <v>196</v>
      </c>
      <c r="D1566" s="240" t="s">
        <v>176</v>
      </c>
      <c r="E1566" s="240">
        <v>611</v>
      </c>
      <c r="F1566" s="240">
        <v>-1.2</v>
      </c>
      <c r="G1566" s="240">
        <v>27.241</v>
      </c>
      <c r="H1566" s="240">
        <v>6.8</v>
      </c>
      <c r="I1566" s="240"/>
      <c r="J1566" s="240">
        <v>2.212E-3</v>
      </c>
    </row>
    <row r="1567" spans="2:10">
      <c r="B1567" s="240" t="s">
        <v>23</v>
      </c>
      <c r="C1567" s="240" t="s">
        <v>195</v>
      </c>
      <c r="D1567" s="240" t="s">
        <v>177</v>
      </c>
      <c r="E1567" s="240">
        <v>5</v>
      </c>
      <c r="F1567" s="240">
        <v>16.009</v>
      </c>
      <c r="G1567" s="240">
        <v>-2.1</v>
      </c>
      <c r="H1567" s="240">
        <v>6.8</v>
      </c>
      <c r="I1567" s="240">
        <v>4.4809999999999997E-3</v>
      </c>
      <c r="J1567" s="240"/>
    </row>
    <row r="1568" spans="2:10">
      <c r="B1568" s="240" t="s">
        <v>23</v>
      </c>
      <c r="C1568" s="240" t="s">
        <v>196</v>
      </c>
      <c r="D1568" s="240" t="s">
        <v>177</v>
      </c>
      <c r="E1568" s="240">
        <v>770</v>
      </c>
      <c r="F1568" s="240">
        <v>19.2</v>
      </c>
      <c r="G1568" s="240">
        <v>33</v>
      </c>
      <c r="H1568" s="240">
        <v>6.8</v>
      </c>
      <c r="I1568" s="240"/>
      <c r="J1568" s="240">
        <v>2.3289999999999999E-3</v>
      </c>
    </row>
    <row r="1569" spans="2:10">
      <c r="B1569" s="240" t="s">
        <v>23</v>
      </c>
      <c r="C1569" s="240" t="s">
        <v>195</v>
      </c>
      <c r="D1569" s="240" t="s">
        <v>178</v>
      </c>
      <c r="E1569" s="240">
        <v>5</v>
      </c>
      <c r="F1569" s="240">
        <v>16.009</v>
      </c>
      <c r="G1569" s="240">
        <v>-2.1</v>
      </c>
      <c r="H1569" s="240">
        <v>6.8</v>
      </c>
      <c r="I1569" s="240">
        <v>2.7629999999999998E-3</v>
      </c>
      <c r="J1569" s="240"/>
    </row>
    <row r="1570" spans="2:10">
      <c r="B1570" s="240" t="s">
        <v>23</v>
      </c>
      <c r="C1570" s="240" t="s">
        <v>196</v>
      </c>
      <c r="D1570" s="240" t="s">
        <v>178</v>
      </c>
      <c r="E1570" s="240">
        <v>611</v>
      </c>
      <c r="F1570" s="240">
        <v>-1.2</v>
      </c>
      <c r="G1570" s="240">
        <v>27.241</v>
      </c>
      <c r="H1570" s="240">
        <v>6.8</v>
      </c>
      <c r="I1570" s="240"/>
      <c r="J1570" s="240">
        <v>4.5869999999999999E-3</v>
      </c>
    </row>
    <row r="1571" spans="2:10">
      <c r="B1571" s="240" t="s">
        <v>24</v>
      </c>
      <c r="C1571" s="240" t="s">
        <v>197</v>
      </c>
      <c r="D1571" s="240" t="s">
        <v>87</v>
      </c>
      <c r="E1571" s="240">
        <v>782</v>
      </c>
      <c r="F1571" s="240">
        <v>8.8000000000000007</v>
      </c>
      <c r="G1571" s="240">
        <v>33.35</v>
      </c>
      <c r="H1571" s="240">
        <v>3.4</v>
      </c>
      <c r="I1571" s="240">
        <v>1.14E-3</v>
      </c>
      <c r="J1571" s="240"/>
    </row>
    <row r="1572" spans="2:10">
      <c r="B1572" s="240" t="s">
        <v>24</v>
      </c>
      <c r="C1572" s="240" t="s">
        <v>198</v>
      </c>
      <c r="D1572" s="240" t="s">
        <v>87</v>
      </c>
      <c r="E1572" s="240">
        <v>611</v>
      </c>
      <c r="F1572" s="240">
        <v>-1.2</v>
      </c>
      <c r="G1572" s="240">
        <v>27.241</v>
      </c>
      <c r="H1572" s="240">
        <v>3.4</v>
      </c>
      <c r="I1572" s="240"/>
      <c r="J1572" s="240">
        <v>1.45E-4</v>
      </c>
    </row>
    <row r="1573" spans="2:10">
      <c r="B1573" s="240" t="s">
        <v>24</v>
      </c>
      <c r="C1573" s="240" t="s">
        <v>197</v>
      </c>
      <c r="D1573" s="240" t="s">
        <v>88</v>
      </c>
      <c r="E1573" s="240">
        <v>782</v>
      </c>
      <c r="F1573" s="240">
        <v>8.8000000000000007</v>
      </c>
      <c r="G1573" s="240">
        <v>33.35</v>
      </c>
      <c r="H1573" s="240">
        <v>3.4</v>
      </c>
      <c r="I1573" s="240">
        <v>6.9999999999999999E-6</v>
      </c>
      <c r="J1573" s="240"/>
    </row>
    <row r="1574" spans="2:10">
      <c r="B1574" s="240" t="s">
        <v>24</v>
      </c>
      <c r="C1574" s="240" t="s">
        <v>198</v>
      </c>
      <c r="D1574" s="240" t="s">
        <v>88</v>
      </c>
      <c r="E1574" s="240">
        <v>721</v>
      </c>
      <c r="F1574" s="240">
        <v>19.2</v>
      </c>
      <c r="G1574" s="240">
        <v>31.4</v>
      </c>
      <c r="H1574" s="240">
        <v>3.4</v>
      </c>
      <c r="I1574" s="240"/>
      <c r="J1574" s="240">
        <v>1.462E-3</v>
      </c>
    </row>
    <row r="1575" spans="2:10">
      <c r="B1575" s="240" t="s">
        <v>24</v>
      </c>
      <c r="C1575" s="240" t="s">
        <v>197</v>
      </c>
      <c r="D1575" s="240" t="s">
        <v>89</v>
      </c>
      <c r="E1575" s="240">
        <v>21</v>
      </c>
      <c r="F1575" s="240">
        <v>17.8</v>
      </c>
      <c r="G1575" s="240">
        <v>-1.1000000000000001</v>
      </c>
      <c r="H1575" s="240">
        <v>3.4</v>
      </c>
      <c r="I1575" s="240">
        <v>1.09E-3</v>
      </c>
      <c r="J1575" s="240"/>
    </row>
    <row r="1576" spans="2:10">
      <c r="B1576" s="240" t="s">
        <v>24</v>
      </c>
      <c r="C1576" s="240" t="s">
        <v>198</v>
      </c>
      <c r="D1576" s="240" t="s">
        <v>89</v>
      </c>
      <c r="E1576" s="240">
        <v>721</v>
      </c>
      <c r="F1576" s="240">
        <v>19.2</v>
      </c>
      <c r="G1576" s="240">
        <v>31.4</v>
      </c>
      <c r="H1576" s="240">
        <v>3.4</v>
      </c>
      <c r="I1576" s="240"/>
      <c r="J1576" s="240">
        <v>9.1000000000000003E-5</v>
      </c>
    </row>
    <row r="1577" spans="2:10">
      <c r="B1577" s="240" t="s">
        <v>24</v>
      </c>
      <c r="C1577" s="240" t="s">
        <v>197</v>
      </c>
      <c r="D1577" s="240" t="s">
        <v>90</v>
      </c>
      <c r="E1577" s="240">
        <v>21</v>
      </c>
      <c r="F1577" s="240">
        <v>17.8</v>
      </c>
      <c r="G1577" s="240">
        <v>-1.1000000000000001</v>
      </c>
      <c r="H1577" s="240">
        <v>3.4</v>
      </c>
      <c r="I1577" s="240">
        <v>1.95E-4</v>
      </c>
      <c r="J1577" s="240"/>
    </row>
    <row r="1578" spans="2:10">
      <c r="B1578" s="240" t="s">
        <v>24</v>
      </c>
      <c r="C1578" s="240" t="s">
        <v>198</v>
      </c>
      <c r="D1578" s="240" t="s">
        <v>90</v>
      </c>
      <c r="E1578" s="240">
        <v>611</v>
      </c>
      <c r="F1578" s="240">
        <v>-1.2</v>
      </c>
      <c r="G1578" s="240">
        <v>27.241</v>
      </c>
      <c r="H1578" s="240">
        <v>3.4</v>
      </c>
      <c r="I1578" s="240"/>
      <c r="J1578" s="240">
        <v>1.585E-3</v>
      </c>
    </row>
    <row r="1579" spans="2:10">
      <c r="B1579" s="240" t="s">
        <v>24</v>
      </c>
      <c r="C1579" s="240" t="s">
        <v>197</v>
      </c>
      <c r="D1579" s="240" t="s">
        <v>12</v>
      </c>
      <c r="E1579" s="240">
        <v>782</v>
      </c>
      <c r="F1579" s="240">
        <v>8.8000000000000007</v>
      </c>
      <c r="G1579" s="240">
        <v>33.35</v>
      </c>
      <c r="H1579" s="240">
        <v>3.4</v>
      </c>
      <c r="I1579" s="240">
        <v>0.59004800000000002</v>
      </c>
      <c r="J1579" s="240"/>
    </row>
    <row r="1580" spans="2:10">
      <c r="B1580" s="240" t="s">
        <v>24</v>
      </c>
      <c r="C1580" s="240" t="s">
        <v>198</v>
      </c>
      <c r="D1580" s="240" t="s">
        <v>12</v>
      </c>
      <c r="E1580" s="240">
        <v>611</v>
      </c>
      <c r="F1580" s="240">
        <v>-1.2</v>
      </c>
      <c r="G1580" s="240">
        <v>27.241</v>
      </c>
      <c r="H1580" s="240">
        <v>3.4</v>
      </c>
      <c r="I1580" s="240"/>
      <c r="J1580" s="240">
        <v>3.8032999999999997E-2</v>
      </c>
    </row>
    <row r="1581" spans="2:10">
      <c r="B1581" s="240" t="s">
        <v>24</v>
      </c>
      <c r="C1581" s="240" t="s">
        <v>197</v>
      </c>
      <c r="D1581" s="240" t="s">
        <v>13</v>
      </c>
      <c r="E1581" s="240">
        <v>782</v>
      </c>
      <c r="F1581" s="240">
        <v>8.8000000000000007</v>
      </c>
      <c r="G1581" s="240">
        <v>33.35</v>
      </c>
      <c r="H1581" s="240">
        <v>3.4</v>
      </c>
      <c r="I1581" s="240">
        <v>6.1669999999999997E-3</v>
      </c>
      <c r="J1581" s="240"/>
    </row>
    <row r="1582" spans="2:10">
      <c r="B1582" s="240" t="s">
        <v>24</v>
      </c>
      <c r="C1582" s="240" t="s">
        <v>198</v>
      </c>
      <c r="D1582" s="240" t="s">
        <v>13</v>
      </c>
      <c r="E1582" s="240">
        <v>721</v>
      </c>
      <c r="F1582" s="240">
        <v>19.2</v>
      </c>
      <c r="G1582" s="240">
        <v>31.4</v>
      </c>
      <c r="H1582" s="240">
        <v>3.4</v>
      </c>
      <c r="I1582" s="240"/>
      <c r="J1582" s="240">
        <v>0.86160199999999998</v>
      </c>
    </row>
    <row r="1583" spans="2:10">
      <c r="B1583" s="240" t="s">
        <v>24</v>
      </c>
      <c r="C1583" s="240" t="s">
        <v>197</v>
      </c>
      <c r="D1583" s="240" t="s">
        <v>14</v>
      </c>
      <c r="E1583" s="240">
        <v>21</v>
      </c>
      <c r="F1583" s="240">
        <v>17.8</v>
      </c>
      <c r="G1583" s="240">
        <v>-1.1000000000000001</v>
      </c>
      <c r="H1583" s="240">
        <v>3.4</v>
      </c>
      <c r="I1583" s="240">
        <v>5.7472000000000002E-2</v>
      </c>
      <c r="J1583" s="240"/>
    </row>
    <row r="1584" spans="2:10">
      <c r="B1584" s="240" t="s">
        <v>24</v>
      </c>
      <c r="C1584" s="240" t="s">
        <v>198</v>
      </c>
      <c r="D1584" s="240" t="s">
        <v>14</v>
      </c>
      <c r="E1584" s="240">
        <v>611</v>
      </c>
      <c r="F1584" s="240">
        <v>-1.2</v>
      </c>
      <c r="G1584" s="240">
        <v>27.241</v>
      </c>
      <c r="H1584" s="240">
        <v>3.4</v>
      </c>
      <c r="I1584" s="240"/>
      <c r="J1584" s="240">
        <v>3.7670000000000002E-2</v>
      </c>
    </row>
    <row r="1585" spans="2:10">
      <c r="B1585" s="240" t="s">
        <v>24</v>
      </c>
      <c r="C1585" s="240" t="s">
        <v>197</v>
      </c>
      <c r="D1585" s="240" t="s">
        <v>91</v>
      </c>
      <c r="E1585" s="240">
        <v>21</v>
      </c>
      <c r="F1585" s="240">
        <v>17.8</v>
      </c>
      <c r="G1585" s="240">
        <v>-1.1000000000000001</v>
      </c>
      <c r="H1585" s="240">
        <v>3.4</v>
      </c>
      <c r="I1585" s="240">
        <v>8.8599999999999996E-4</v>
      </c>
      <c r="J1585" s="240"/>
    </row>
    <row r="1586" spans="2:10">
      <c r="B1586" s="240" t="s">
        <v>24</v>
      </c>
      <c r="C1586" s="240" t="s">
        <v>198</v>
      </c>
      <c r="D1586" s="240" t="s">
        <v>91</v>
      </c>
      <c r="E1586" s="240">
        <v>721</v>
      </c>
      <c r="F1586" s="240">
        <v>19.2</v>
      </c>
      <c r="G1586" s="240">
        <v>31.4</v>
      </c>
      <c r="H1586" s="240">
        <v>3.4</v>
      </c>
      <c r="I1586" s="240"/>
      <c r="J1586" s="240">
        <v>2.92E-4</v>
      </c>
    </row>
    <row r="1587" spans="2:10">
      <c r="B1587" s="240" t="s">
        <v>24</v>
      </c>
      <c r="C1587" s="240" t="s">
        <v>197</v>
      </c>
      <c r="D1587" s="240" t="s">
        <v>92</v>
      </c>
      <c r="E1587" s="240">
        <v>21</v>
      </c>
      <c r="F1587" s="240">
        <v>17.8</v>
      </c>
      <c r="G1587" s="240">
        <v>-1.1000000000000001</v>
      </c>
      <c r="H1587" s="240">
        <v>3.4</v>
      </c>
      <c r="I1587" s="240">
        <v>3.2600000000000001E-4</v>
      </c>
      <c r="J1587" s="240"/>
    </row>
    <row r="1588" spans="2:10">
      <c r="B1588" s="240" t="s">
        <v>24</v>
      </c>
      <c r="C1588" s="240" t="s">
        <v>198</v>
      </c>
      <c r="D1588" s="240" t="s">
        <v>92</v>
      </c>
      <c r="E1588" s="240">
        <v>611</v>
      </c>
      <c r="F1588" s="240">
        <v>-1.2</v>
      </c>
      <c r="G1588" s="240">
        <v>27.241</v>
      </c>
      <c r="H1588" s="240">
        <v>3.4</v>
      </c>
      <c r="I1588" s="240"/>
      <c r="J1588" s="240">
        <v>1.286E-3</v>
      </c>
    </row>
    <row r="1589" spans="2:10">
      <c r="B1589" s="240" t="s">
        <v>24</v>
      </c>
      <c r="C1589" s="240" t="s">
        <v>197</v>
      </c>
      <c r="D1589" s="240" t="s">
        <v>93</v>
      </c>
      <c r="E1589" s="240">
        <v>21</v>
      </c>
      <c r="F1589" s="240">
        <v>17.8</v>
      </c>
      <c r="G1589" s="240">
        <v>-1.1000000000000001</v>
      </c>
      <c r="H1589" s="240">
        <v>3.4</v>
      </c>
      <c r="I1589" s="240">
        <v>2.065E-3</v>
      </c>
      <c r="J1589" s="240"/>
    </row>
    <row r="1590" spans="2:10">
      <c r="B1590" s="240" t="s">
        <v>24</v>
      </c>
      <c r="C1590" s="240" t="s">
        <v>198</v>
      </c>
      <c r="D1590" s="240" t="s">
        <v>93</v>
      </c>
      <c r="E1590" s="240">
        <v>721</v>
      </c>
      <c r="F1590" s="240">
        <v>19.2</v>
      </c>
      <c r="G1590" s="240">
        <v>31.4</v>
      </c>
      <c r="H1590" s="240">
        <v>3.4</v>
      </c>
      <c r="I1590" s="240"/>
      <c r="J1590" s="240">
        <v>7.0399999999999998E-4</v>
      </c>
    </row>
    <row r="1591" spans="2:10">
      <c r="B1591" s="240" t="s">
        <v>24</v>
      </c>
      <c r="C1591" s="240" t="s">
        <v>197</v>
      </c>
      <c r="D1591" s="240" t="s">
        <v>94</v>
      </c>
      <c r="E1591" s="240">
        <v>21</v>
      </c>
      <c r="F1591" s="240">
        <v>17.8</v>
      </c>
      <c r="G1591" s="240">
        <v>-1.1000000000000001</v>
      </c>
      <c r="H1591" s="240">
        <v>3.4</v>
      </c>
      <c r="I1591" s="240">
        <v>7.1000000000000002E-4</v>
      </c>
      <c r="J1591" s="240"/>
    </row>
    <row r="1592" spans="2:10">
      <c r="B1592" s="240" t="s">
        <v>24</v>
      </c>
      <c r="C1592" s="240" t="s">
        <v>198</v>
      </c>
      <c r="D1592" s="240" t="s">
        <v>94</v>
      </c>
      <c r="E1592" s="240">
        <v>611</v>
      </c>
      <c r="F1592" s="240">
        <v>-1.2</v>
      </c>
      <c r="G1592" s="240">
        <v>27.241</v>
      </c>
      <c r="H1592" s="240">
        <v>3.4</v>
      </c>
      <c r="I1592" s="240"/>
      <c r="J1592" s="240">
        <v>2.7539999999999999E-3</v>
      </c>
    </row>
    <row r="1593" spans="2:10">
      <c r="B1593" s="240" t="s">
        <v>24</v>
      </c>
      <c r="C1593" s="240" t="s">
        <v>197</v>
      </c>
      <c r="D1593" s="240" t="s">
        <v>95</v>
      </c>
      <c r="E1593" s="240">
        <v>21</v>
      </c>
      <c r="F1593" s="240">
        <v>17.8</v>
      </c>
      <c r="G1593" s="240">
        <v>-1.1000000000000001</v>
      </c>
      <c r="H1593" s="240">
        <v>3.4</v>
      </c>
      <c r="I1593" s="240">
        <v>1.7200000000000001E-4</v>
      </c>
      <c r="J1593" s="240"/>
    </row>
    <row r="1594" spans="2:10">
      <c r="B1594" s="240" t="s">
        <v>24</v>
      </c>
      <c r="C1594" s="240" t="s">
        <v>198</v>
      </c>
      <c r="D1594" s="240" t="s">
        <v>95</v>
      </c>
      <c r="E1594" s="240">
        <v>611</v>
      </c>
      <c r="F1594" s="240">
        <v>-1.2</v>
      </c>
      <c r="G1594" s="240">
        <v>27.241</v>
      </c>
      <c r="H1594" s="240">
        <v>3.4</v>
      </c>
      <c r="I1594" s="240"/>
      <c r="J1594" s="240">
        <v>8.0000000000000007E-5</v>
      </c>
    </row>
    <row r="1595" spans="2:10">
      <c r="B1595" s="240" t="s">
        <v>24</v>
      </c>
      <c r="C1595" s="240" t="s">
        <v>197</v>
      </c>
      <c r="D1595" s="240" t="s">
        <v>96</v>
      </c>
      <c r="E1595" s="240">
        <v>21</v>
      </c>
      <c r="F1595" s="240">
        <v>17.8</v>
      </c>
      <c r="G1595" s="240">
        <v>-1.1000000000000001</v>
      </c>
      <c r="H1595" s="240">
        <v>3.4</v>
      </c>
      <c r="I1595" s="240">
        <v>1.7200000000000001E-4</v>
      </c>
      <c r="J1595" s="240"/>
    </row>
    <row r="1596" spans="2:10">
      <c r="B1596" s="240" t="s">
        <v>24</v>
      </c>
      <c r="C1596" s="240" t="s">
        <v>198</v>
      </c>
      <c r="D1596" s="240" t="s">
        <v>96</v>
      </c>
      <c r="E1596" s="240">
        <v>611</v>
      </c>
      <c r="F1596" s="240">
        <v>-1.2</v>
      </c>
      <c r="G1596" s="240">
        <v>27.241</v>
      </c>
      <c r="H1596" s="240">
        <v>3.4</v>
      </c>
      <c r="I1596" s="240"/>
      <c r="J1596" s="240">
        <v>8.0000000000000007E-5</v>
      </c>
    </row>
    <row r="1597" spans="2:10">
      <c r="B1597" s="240" t="s">
        <v>24</v>
      </c>
      <c r="C1597" s="240" t="s">
        <v>197</v>
      </c>
      <c r="D1597" s="240" t="s">
        <v>97</v>
      </c>
      <c r="E1597" s="240">
        <v>782</v>
      </c>
      <c r="F1597" s="240">
        <v>8.8000000000000007</v>
      </c>
      <c r="G1597" s="240">
        <v>33.35</v>
      </c>
      <c r="H1597" s="240">
        <v>3.4</v>
      </c>
      <c r="I1597" s="240">
        <v>1.8900000000000001E-4</v>
      </c>
      <c r="J1597" s="240"/>
    </row>
    <row r="1598" spans="2:10">
      <c r="B1598" s="240" t="s">
        <v>24</v>
      </c>
      <c r="C1598" s="240" t="s">
        <v>198</v>
      </c>
      <c r="D1598" s="240" t="s">
        <v>97</v>
      </c>
      <c r="E1598" s="240">
        <v>611</v>
      </c>
      <c r="F1598" s="240">
        <v>-1.2</v>
      </c>
      <c r="G1598" s="240">
        <v>27.241</v>
      </c>
      <c r="H1598" s="240">
        <v>3.4</v>
      </c>
      <c r="I1598" s="240"/>
      <c r="J1598" s="240">
        <v>6.0000000000000002E-6</v>
      </c>
    </row>
    <row r="1599" spans="2:10">
      <c r="B1599" s="240" t="s">
        <v>24</v>
      </c>
      <c r="C1599" s="240" t="s">
        <v>197</v>
      </c>
      <c r="D1599" s="240" t="s">
        <v>98</v>
      </c>
      <c r="E1599" s="240">
        <v>21</v>
      </c>
      <c r="F1599" s="240">
        <v>17.8</v>
      </c>
      <c r="G1599" s="240">
        <v>-1.1000000000000001</v>
      </c>
      <c r="H1599" s="240">
        <v>3.4</v>
      </c>
      <c r="I1599" s="240">
        <v>1.8E-5</v>
      </c>
      <c r="J1599" s="240"/>
    </row>
    <row r="1600" spans="2:10">
      <c r="B1600" s="240" t="s">
        <v>24</v>
      </c>
      <c r="C1600" s="240" t="s">
        <v>198</v>
      </c>
      <c r="D1600" s="240" t="s">
        <v>98</v>
      </c>
      <c r="E1600" s="240">
        <v>611</v>
      </c>
      <c r="F1600" s="240">
        <v>-1.2</v>
      </c>
      <c r="G1600" s="240">
        <v>27.241</v>
      </c>
      <c r="H1600" s="240">
        <v>3.4</v>
      </c>
      <c r="I1600" s="240"/>
      <c r="J1600" s="240">
        <v>3.0400000000000002E-4</v>
      </c>
    </row>
    <row r="1601" spans="2:10">
      <c r="B1601" s="240" t="s">
        <v>24</v>
      </c>
      <c r="C1601" s="240" t="s">
        <v>197</v>
      </c>
      <c r="D1601" s="240" t="s">
        <v>99</v>
      </c>
      <c r="E1601" s="240">
        <v>782</v>
      </c>
      <c r="F1601" s="240">
        <v>8.8000000000000007</v>
      </c>
      <c r="G1601" s="240">
        <v>33.35</v>
      </c>
      <c r="H1601" s="240">
        <v>3.4</v>
      </c>
      <c r="I1601" s="240">
        <v>1.3550000000000001E-3</v>
      </c>
      <c r="J1601" s="240"/>
    </row>
    <row r="1602" spans="2:10">
      <c r="B1602" s="240" t="s">
        <v>24</v>
      </c>
      <c r="C1602" s="240" t="s">
        <v>198</v>
      </c>
      <c r="D1602" s="240" t="s">
        <v>99</v>
      </c>
      <c r="E1602" s="240">
        <v>611</v>
      </c>
      <c r="F1602" s="240">
        <v>-1.2</v>
      </c>
      <c r="G1602" s="240">
        <v>27.241</v>
      </c>
      <c r="H1602" s="240">
        <v>3.4</v>
      </c>
      <c r="I1602" s="240"/>
      <c r="J1602" s="240">
        <v>5.0799999999999999E-4</v>
      </c>
    </row>
    <row r="1603" spans="2:10">
      <c r="B1603" s="240" t="s">
        <v>24</v>
      </c>
      <c r="C1603" s="240" t="s">
        <v>197</v>
      </c>
      <c r="D1603" s="240" t="s">
        <v>100</v>
      </c>
      <c r="E1603" s="240">
        <v>782</v>
      </c>
      <c r="F1603" s="240">
        <v>8.8000000000000007</v>
      </c>
      <c r="G1603" s="240">
        <v>33.35</v>
      </c>
      <c r="H1603" s="240">
        <v>3.4</v>
      </c>
      <c r="I1603" s="240">
        <v>1.3600000000000001E-3</v>
      </c>
      <c r="J1603" s="240"/>
    </row>
    <row r="1604" spans="2:10">
      <c r="B1604" s="240" t="s">
        <v>24</v>
      </c>
      <c r="C1604" s="240" t="s">
        <v>198</v>
      </c>
      <c r="D1604" s="240" t="s">
        <v>100</v>
      </c>
      <c r="E1604" s="240">
        <v>721</v>
      </c>
      <c r="F1604" s="240">
        <v>19.2</v>
      </c>
      <c r="G1604" s="240">
        <v>31.4</v>
      </c>
      <c r="H1604" s="240">
        <v>3.4</v>
      </c>
      <c r="I1604" s="240"/>
      <c r="J1604" s="240">
        <v>5.2700000000000002E-4</v>
      </c>
    </row>
    <row r="1605" spans="2:10">
      <c r="B1605" s="240" t="s">
        <v>24</v>
      </c>
      <c r="C1605" s="240" t="s">
        <v>197</v>
      </c>
      <c r="D1605" s="240" t="s">
        <v>101</v>
      </c>
      <c r="E1605" s="240">
        <v>782</v>
      </c>
      <c r="F1605" s="240">
        <v>8.8000000000000007</v>
      </c>
      <c r="G1605" s="240">
        <v>33.35</v>
      </c>
      <c r="H1605" s="240">
        <v>3.4</v>
      </c>
      <c r="I1605" s="240">
        <v>1.4139999999999999E-3</v>
      </c>
      <c r="J1605" s="240"/>
    </row>
    <row r="1606" spans="2:10">
      <c r="B1606" s="240" t="s">
        <v>24</v>
      </c>
      <c r="C1606" s="240" t="s">
        <v>198</v>
      </c>
      <c r="D1606" s="240" t="s">
        <v>101</v>
      </c>
      <c r="E1606" s="240">
        <v>611</v>
      </c>
      <c r="F1606" s="240">
        <v>-1.2</v>
      </c>
      <c r="G1606" s="240">
        <v>27.241</v>
      </c>
      <c r="H1606" s="240">
        <v>3.4</v>
      </c>
      <c r="I1606" s="240"/>
      <c r="J1606" s="240">
        <v>5.4699999999999996E-4</v>
      </c>
    </row>
    <row r="1607" spans="2:10">
      <c r="B1607" s="240" t="s">
        <v>24</v>
      </c>
      <c r="C1607" s="240" t="s">
        <v>197</v>
      </c>
      <c r="D1607" s="240" t="s">
        <v>102</v>
      </c>
      <c r="E1607" s="240">
        <v>782</v>
      </c>
      <c r="F1607" s="240">
        <v>8.8000000000000007</v>
      </c>
      <c r="G1607" s="240">
        <v>33.35</v>
      </c>
      <c r="H1607" s="240">
        <v>3.4</v>
      </c>
      <c r="I1607" s="240">
        <v>1.3010000000000001E-3</v>
      </c>
      <c r="J1607" s="240"/>
    </row>
    <row r="1608" spans="2:10">
      <c r="B1608" s="240" t="s">
        <v>24</v>
      </c>
      <c r="C1608" s="240" t="s">
        <v>198</v>
      </c>
      <c r="D1608" s="240" t="s">
        <v>102</v>
      </c>
      <c r="E1608" s="240">
        <v>721</v>
      </c>
      <c r="F1608" s="240">
        <v>19.2</v>
      </c>
      <c r="G1608" s="240">
        <v>31.4</v>
      </c>
      <c r="H1608" s="240">
        <v>3.4</v>
      </c>
      <c r="I1608" s="240"/>
      <c r="J1608" s="240">
        <v>4.9600000000000002E-4</v>
      </c>
    </row>
    <row r="1609" spans="2:10">
      <c r="B1609" s="240" t="s">
        <v>24</v>
      </c>
      <c r="C1609" s="240" t="s">
        <v>197</v>
      </c>
      <c r="D1609" s="240" t="s">
        <v>103</v>
      </c>
      <c r="E1609" s="240">
        <v>21</v>
      </c>
      <c r="F1609" s="240">
        <v>17.8</v>
      </c>
      <c r="G1609" s="240">
        <v>-1.1000000000000001</v>
      </c>
      <c r="H1609" s="240">
        <v>3.4</v>
      </c>
      <c r="I1609" s="240">
        <v>1.4400000000000001E-3</v>
      </c>
      <c r="J1609" s="240"/>
    </row>
    <row r="1610" spans="2:10">
      <c r="B1610" s="240" t="s">
        <v>24</v>
      </c>
      <c r="C1610" s="240" t="s">
        <v>198</v>
      </c>
      <c r="D1610" s="240" t="s">
        <v>103</v>
      </c>
      <c r="E1610" s="240">
        <v>721</v>
      </c>
      <c r="F1610" s="240">
        <v>19.2</v>
      </c>
      <c r="G1610" s="240">
        <v>31.4</v>
      </c>
      <c r="H1610" s="240">
        <v>3.4</v>
      </c>
      <c r="I1610" s="240"/>
      <c r="J1610" s="240">
        <v>5.3399999999999997E-4</v>
      </c>
    </row>
    <row r="1611" spans="2:10">
      <c r="B1611" s="240" t="s">
        <v>24</v>
      </c>
      <c r="C1611" s="240" t="s">
        <v>197</v>
      </c>
      <c r="D1611" s="240" t="s">
        <v>104</v>
      </c>
      <c r="E1611" s="240">
        <v>21</v>
      </c>
      <c r="F1611" s="240">
        <v>17.8</v>
      </c>
      <c r="G1611" s="240">
        <v>-1.1000000000000001</v>
      </c>
      <c r="H1611" s="240">
        <v>3.4</v>
      </c>
      <c r="I1611" s="240">
        <v>1.438E-3</v>
      </c>
      <c r="J1611" s="240"/>
    </row>
    <row r="1612" spans="2:10">
      <c r="B1612" s="240" t="s">
        <v>24</v>
      </c>
      <c r="C1612" s="240" t="s">
        <v>198</v>
      </c>
      <c r="D1612" s="240" t="s">
        <v>104</v>
      </c>
      <c r="E1612" s="240">
        <v>611</v>
      </c>
      <c r="F1612" s="240">
        <v>-1.2</v>
      </c>
      <c r="G1612" s="240">
        <v>27.241</v>
      </c>
      <c r="H1612" s="240">
        <v>3.4</v>
      </c>
      <c r="I1612" s="240"/>
      <c r="J1612" s="240">
        <v>5.9500000000000004E-4</v>
      </c>
    </row>
    <row r="1613" spans="2:10">
      <c r="B1613" s="240" t="s">
        <v>24</v>
      </c>
      <c r="C1613" s="240" t="s">
        <v>197</v>
      </c>
      <c r="D1613" s="240" t="s">
        <v>105</v>
      </c>
      <c r="E1613" s="240">
        <v>21</v>
      </c>
      <c r="F1613" s="240">
        <v>17.8</v>
      </c>
      <c r="G1613" s="240">
        <v>-1.1000000000000001</v>
      </c>
      <c r="H1613" s="240">
        <v>3.4</v>
      </c>
      <c r="I1613" s="240">
        <v>1.3810000000000001E-3</v>
      </c>
      <c r="J1613" s="240"/>
    </row>
    <row r="1614" spans="2:10">
      <c r="B1614" s="240" t="s">
        <v>24</v>
      </c>
      <c r="C1614" s="240" t="s">
        <v>198</v>
      </c>
      <c r="D1614" s="240" t="s">
        <v>105</v>
      </c>
      <c r="E1614" s="240">
        <v>721</v>
      </c>
      <c r="F1614" s="240">
        <v>19.2</v>
      </c>
      <c r="G1614" s="240">
        <v>31.4</v>
      </c>
      <c r="H1614" s="240">
        <v>3.4</v>
      </c>
      <c r="I1614" s="240"/>
      <c r="J1614" s="240">
        <v>5.0299999999999997E-4</v>
      </c>
    </row>
    <row r="1615" spans="2:10">
      <c r="B1615" s="240" t="s">
        <v>24</v>
      </c>
      <c r="C1615" s="240" t="s">
        <v>197</v>
      </c>
      <c r="D1615" s="240" t="s">
        <v>106</v>
      </c>
      <c r="E1615" s="240">
        <v>21</v>
      </c>
      <c r="F1615" s="240">
        <v>17.8</v>
      </c>
      <c r="G1615" s="240">
        <v>-1.1000000000000001</v>
      </c>
      <c r="H1615" s="240">
        <v>3.4</v>
      </c>
      <c r="I1615" s="240">
        <v>1.498E-3</v>
      </c>
      <c r="J1615" s="240"/>
    </row>
    <row r="1616" spans="2:10">
      <c r="B1616" s="240" t="s">
        <v>24</v>
      </c>
      <c r="C1616" s="240" t="s">
        <v>198</v>
      </c>
      <c r="D1616" s="240" t="s">
        <v>106</v>
      </c>
      <c r="E1616" s="240">
        <v>611</v>
      </c>
      <c r="F1616" s="240">
        <v>-1.2</v>
      </c>
      <c r="G1616" s="240">
        <v>27.241</v>
      </c>
      <c r="H1616" s="240">
        <v>3.4</v>
      </c>
      <c r="I1616" s="240"/>
      <c r="J1616" s="240">
        <v>6.3400000000000001E-4</v>
      </c>
    </row>
    <row r="1617" spans="2:10">
      <c r="B1617" s="240" t="s">
        <v>24</v>
      </c>
      <c r="C1617" s="240" t="s">
        <v>197</v>
      </c>
      <c r="D1617" s="240" t="s">
        <v>107</v>
      </c>
      <c r="E1617" s="240">
        <v>782</v>
      </c>
      <c r="F1617" s="240">
        <v>8.8000000000000007</v>
      </c>
      <c r="G1617" s="240">
        <v>33.35</v>
      </c>
      <c r="H1617" s="240">
        <v>3.4</v>
      </c>
      <c r="I1617" s="240">
        <v>1.304E-3</v>
      </c>
      <c r="J1617" s="240"/>
    </row>
    <row r="1618" spans="2:10">
      <c r="B1618" s="240" t="s">
        <v>24</v>
      </c>
      <c r="C1618" s="240" t="s">
        <v>198</v>
      </c>
      <c r="D1618" s="240" t="s">
        <v>107</v>
      </c>
      <c r="E1618" s="240">
        <v>721</v>
      </c>
      <c r="F1618" s="240">
        <v>19.2</v>
      </c>
      <c r="G1618" s="240">
        <v>31.4</v>
      </c>
      <c r="H1618" s="240">
        <v>3.4</v>
      </c>
      <c r="I1618" s="240"/>
      <c r="J1618" s="240">
        <v>5.3799999999999996E-4</v>
      </c>
    </row>
    <row r="1619" spans="2:10">
      <c r="B1619" s="240" t="s">
        <v>24</v>
      </c>
      <c r="C1619" s="240" t="s">
        <v>197</v>
      </c>
      <c r="D1619" s="240" t="s">
        <v>108</v>
      </c>
      <c r="E1619" s="240">
        <v>782</v>
      </c>
      <c r="F1619" s="240">
        <v>8.8000000000000007</v>
      </c>
      <c r="G1619" s="240">
        <v>33.35</v>
      </c>
      <c r="H1619" s="240">
        <v>3.4</v>
      </c>
      <c r="I1619" s="240">
        <v>1.299E-3</v>
      </c>
      <c r="J1619" s="240"/>
    </row>
    <row r="1620" spans="2:10">
      <c r="B1620" s="240" t="s">
        <v>24</v>
      </c>
      <c r="C1620" s="240" t="s">
        <v>198</v>
      </c>
      <c r="D1620" s="240" t="s">
        <v>108</v>
      </c>
      <c r="E1620" s="240">
        <v>611</v>
      </c>
      <c r="F1620" s="240">
        <v>-1.2</v>
      </c>
      <c r="G1620" s="240">
        <v>27.241</v>
      </c>
      <c r="H1620" s="240">
        <v>3.4</v>
      </c>
      <c r="I1620" s="240"/>
      <c r="J1620" s="240">
        <v>6.6799999999999997E-4</v>
      </c>
    </row>
    <row r="1621" spans="2:10">
      <c r="B1621" s="240" t="s">
        <v>24</v>
      </c>
      <c r="C1621" s="240" t="s">
        <v>197</v>
      </c>
      <c r="D1621" s="240" t="s">
        <v>109</v>
      </c>
      <c r="E1621" s="240">
        <v>782</v>
      </c>
      <c r="F1621" s="240">
        <v>8.8000000000000007</v>
      </c>
      <c r="G1621" s="240">
        <v>33.35</v>
      </c>
      <c r="H1621" s="240">
        <v>3.4</v>
      </c>
      <c r="I1621" s="240">
        <v>1.245E-3</v>
      </c>
      <c r="J1621" s="240"/>
    </row>
    <row r="1622" spans="2:10">
      <c r="B1622" s="240" t="s">
        <v>24</v>
      </c>
      <c r="C1622" s="240" t="s">
        <v>198</v>
      </c>
      <c r="D1622" s="240" t="s">
        <v>109</v>
      </c>
      <c r="E1622" s="240">
        <v>721</v>
      </c>
      <c r="F1622" s="240">
        <v>19.2</v>
      </c>
      <c r="G1622" s="240">
        <v>31.4</v>
      </c>
      <c r="H1622" s="240">
        <v>3.4</v>
      </c>
      <c r="I1622" s="240"/>
      <c r="J1622" s="240">
        <v>5.0699999999999996E-4</v>
      </c>
    </row>
    <row r="1623" spans="2:10">
      <c r="B1623" s="240" t="s">
        <v>24</v>
      </c>
      <c r="C1623" s="240" t="s">
        <v>197</v>
      </c>
      <c r="D1623" s="240" t="s">
        <v>110</v>
      </c>
      <c r="E1623" s="240">
        <v>782</v>
      </c>
      <c r="F1623" s="240">
        <v>8.8000000000000007</v>
      </c>
      <c r="G1623" s="240">
        <v>33.35</v>
      </c>
      <c r="H1623" s="240">
        <v>3.4</v>
      </c>
      <c r="I1623" s="240">
        <v>1.358E-3</v>
      </c>
      <c r="J1623" s="240"/>
    </row>
    <row r="1624" spans="2:10">
      <c r="B1624" s="240" t="s">
        <v>24</v>
      </c>
      <c r="C1624" s="240" t="s">
        <v>198</v>
      </c>
      <c r="D1624" s="240" t="s">
        <v>110</v>
      </c>
      <c r="E1624" s="240">
        <v>611</v>
      </c>
      <c r="F1624" s="240">
        <v>-1.2</v>
      </c>
      <c r="G1624" s="240">
        <v>27.241</v>
      </c>
      <c r="H1624" s="240">
        <v>3.4</v>
      </c>
      <c r="I1624" s="240"/>
      <c r="J1624" s="240">
        <v>7.0699999999999995E-4</v>
      </c>
    </row>
    <row r="1625" spans="2:10">
      <c r="B1625" s="240" t="s">
        <v>24</v>
      </c>
      <c r="C1625" s="240" t="s">
        <v>197</v>
      </c>
      <c r="D1625" s="240" t="s">
        <v>111</v>
      </c>
      <c r="E1625" s="240">
        <v>21</v>
      </c>
      <c r="F1625" s="240">
        <v>17.8</v>
      </c>
      <c r="G1625" s="240">
        <v>-1.1000000000000001</v>
      </c>
      <c r="H1625" s="240">
        <v>3.4</v>
      </c>
      <c r="I1625" s="240">
        <v>1.0939999999999999E-3</v>
      </c>
      <c r="J1625" s="240"/>
    </row>
    <row r="1626" spans="2:10">
      <c r="B1626" s="240" t="s">
        <v>24</v>
      </c>
      <c r="C1626" s="240" t="s">
        <v>198</v>
      </c>
      <c r="D1626" s="240" t="s">
        <v>111</v>
      </c>
      <c r="E1626" s="240">
        <v>611</v>
      </c>
      <c r="F1626" s="240">
        <v>-1.2</v>
      </c>
      <c r="G1626" s="240">
        <v>27.241</v>
      </c>
      <c r="H1626" s="240">
        <v>3.4</v>
      </c>
      <c r="I1626" s="240"/>
      <c r="J1626" s="240">
        <v>4.35E-4</v>
      </c>
    </row>
    <row r="1627" spans="2:10">
      <c r="B1627" s="240" t="s">
        <v>24</v>
      </c>
      <c r="C1627" s="240" t="s">
        <v>197</v>
      </c>
      <c r="D1627" s="240" t="s">
        <v>112</v>
      </c>
      <c r="E1627" s="240">
        <v>21</v>
      </c>
      <c r="F1627" s="240">
        <v>17.8</v>
      </c>
      <c r="G1627" s="240">
        <v>-1.1000000000000001</v>
      </c>
      <c r="H1627" s="240">
        <v>3.4</v>
      </c>
      <c r="I1627" s="240">
        <v>1.0950000000000001E-3</v>
      </c>
      <c r="J1627" s="240"/>
    </row>
    <row r="1628" spans="2:10">
      <c r="B1628" s="240" t="s">
        <v>24</v>
      </c>
      <c r="C1628" s="240" t="s">
        <v>198</v>
      </c>
      <c r="D1628" s="240" t="s">
        <v>112</v>
      </c>
      <c r="E1628" s="240">
        <v>721</v>
      </c>
      <c r="F1628" s="240">
        <v>19.2</v>
      </c>
      <c r="G1628" s="240">
        <v>31.4</v>
      </c>
      <c r="H1628" s="240">
        <v>3.4</v>
      </c>
      <c r="I1628" s="240"/>
      <c r="J1628" s="240">
        <v>5.2300000000000003E-4</v>
      </c>
    </row>
    <row r="1629" spans="2:10">
      <c r="B1629" s="240" t="s">
        <v>24</v>
      </c>
      <c r="C1629" s="240" t="s">
        <v>197</v>
      </c>
      <c r="D1629" s="240" t="s">
        <v>113</v>
      </c>
      <c r="E1629" s="240">
        <v>21</v>
      </c>
      <c r="F1629" s="240">
        <v>17.8</v>
      </c>
      <c r="G1629" s="240">
        <v>-1.1000000000000001</v>
      </c>
      <c r="H1629" s="240">
        <v>3.4</v>
      </c>
      <c r="I1629" s="240">
        <v>1.1529999999999999E-3</v>
      </c>
      <c r="J1629" s="240"/>
    </row>
    <row r="1630" spans="2:10">
      <c r="B1630" s="240" t="s">
        <v>24</v>
      </c>
      <c r="C1630" s="240" t="s">
        <v>198</v>
      </c>
      <c r="D1630" s="240" t="s">
        <v>113</v>
      </c>
      <c r="E1630" s="240">
        <v>611</v>
      </c>
      <c r="F1630" s="240">
        <v>-1.2</v>
      </c>
      <c r="G1630" s="240">
        <v>27.241</v>
      </c>
      <c r="H1630" s="240">
        <v>3.4</v>
      </c>
      <c r="I1630" s="240"/>
      <c r="J1630" s="240">
        <v>4.7399999999999997E-4</v>
      </c>
    </row>
    <row r="1631" spans="2:10">
      <c r="B1631" s="240" t="s">
        <v>24</v>
      </c>
      <c r="C1631" s="240" t="s">
        <v>197</v>
      </c>
      <c r="D1631" s="240" t="s">
        <v>114</v>
      </c>
      <c r="E1631" s="240">
        <v>21</v>
      </c>
      <c r="F1631" s="240">
        <v>17.8</v>
      </c>
      <c r="G1631" s="240">
        <v>-1.1000000000000001</v>
      </c>
      <c r="H1631" s="240">
        <v>3.4</v>
      </c>
      <c r="I1631" s="240">
        <v>1.036E-3</v>
      </c>
      <c r="J1631" s="240"/>
    </row>
    <row r="1632" spans="2:10">
      <c r="B1632" s="240" t="s">
        <v>24</v>
      </c>
      <c r="C1632" s="240" t="s">
        <v>198</v>
      </c>
      <c r="D1632" s="240" t="s">
        <v>114</v>
      </c>
      <c r="E1632" s="240">
        <v>721</v>
      </c>
      <c r="F1632" s="240">
        <v>19.2</v>
      </c>
      <c r="G1632" s="240">
        <v>31.4</v>
      </c>
      <c r="H1632" s="240">
        <v>3.4</v>
      </c>
      <c r="I1632" s="240"/>
      <c r="J1632" s="240">
        <v>4.9200000000000003E-4</v>
      </c>
    </row>
    <row r="1633" spans="2:10">
      <c r="B1633" s="240" t="s">
        <v>24</v>
      </c>
      <c r="C1633" s="240" t="s">
        <v>197</v>
      </c>
      <c r="D1633" s="240" t="s">
        <v>115</v>
      </c>
      <c r="E1633" s="240">
        <v>782</v>
      </c>
      <c r="F1633" s="240">
        <v>8.8000000000000007</v>
      </c>
      <c r="G1633" s="240">
        <v>33.35</v>
      </c>
      <c r="H1633" s="240">
        <v>3.4</v>
      </c>
      <c r="I1633" s="240">
        <v>3.8099999999999999E-4</v>
      </c>
      <c r="J1633" s="240"/>
    </row>
    <row r="1634" spans="2:10">
      <c r="B1634" s="240" t="s">
        <v>24</v>
      </c>
      <c r="C1634" s="240" t="s">
        <v>198</v>
      </c>
      <c r="D1634" s="240" t="s">
        <v>115</v>
      </c>
      <c r="E1634" s="240">
        <v>611</v>
      </c>
      <c r="F1634" s="240">
        <v>-1.2</v>
      </c>
      <c r="G1634" s="240">
        <v>27.241</v>
      </c>
      <c r="H1634" s="240">
        <v>3.4</v>
      </c>
      <c r="I1634" s="240"/>
      <c r="J1634" s="240">
        <v>1.7240000000000001E-3</v>
      </c>
    </row>
    <row r="1635" spans="2:10">
      <c r="B1635" s="240" t="s">
        <v>24</v>
      </c>
      <c r="C1635" s="240" t="s">
        <v>197</v>
      </c>
      <c r="D1635" s="240" t="s">
        <v>116</v>
      </c>
      <c r="E1635" s="240">
        <v>782</v>
      </c>
      <c r="F1635" s="240">
        <v>8.8000000000000007</v>
      </c>
      <c r="G1635" s="240">
        <v>33.35</v>
      </c>
      <c r="H1635" s="240">
        <v>3.4</v>
      </c>
      <c r="I1635" s="240">
        <v>3.0400000000000002E-4</v>
      </c>
      <c r="J1635" s="240"/>
    </row>
    <row r="1636" spans="2:10">
      <c r="B1636" s="240" t="s">
        <v>24</v>
      </c>
      <c r="C1636" s="240" t="s">
        <v>198</v>
      </c>
      <c r="D1636" s="240" t="s">
        <v>116</v>
      </c>
      <c r="E1636" s="240">
        <v>721</v>
      </c>
      <c r="F1636" s="240">
        <v>19.2</v>
      </c>
      <c r="G1636" s="240">
        <v>31.4</v>
      </c>
      <c r="H1636" s="240">
        <v>3.4</v>
      </c>
      <c r="I1636" s="240"/>
      <c r="J1636" s="240">
        <v>1.7780000000000001E-3</v>
      </c>
    </row>
    <row r="1637" spans="2:10">
      <c r="B1637" s="240" t="s">
        <v>24</v>
      </c>
      <c r="C1637" s="240" t="s">
        <v>197</v>
      </c>
      <c r="D1637" s="240" t="s">
        <v>117</v>
      </c>
      <c r="E1637" s="240">
        <v>20</v>
      </c>
      <c r="F1637" s="240">
        <v>17.2</v>
      </c>
      <c r="G1637" s="240">
        <v>-1.1000000000000001</v>
      </c>
      <c r="H1637" s="240">
        <v>3.4</v>
      </c>
      <c r="I1637" s="240">
        <v>4.8299999999999998E-4</v>
      </c>
      <c r="J1637" s="240"/>
    </row>
    <row r="1638" spans="2:10">
      <c r="B1638" s="240" t="s">
        <v>24</v>
      </c>
      <c r="C1638" s="240" t="s">
        <v>198</v>
      </c>
      <c r="D1638" s="240" t="s">
        <v>117</v>
      </c>
      <c r="E1638" s="240">
        <v>721</v>
      </c>
      <c r="F1638" s="240">
        <v>19.2</v>
      </c>
      <c r="G1638" s="240">
        <v>31.4</v>
      </c>
      <c r="H1638" s="240">
        <v>3.4</v>
      </c>
      <c r="I1638" s="240"/>
      <c r="J1638" s="240">
        <v>1.7780000000000001E-3</v>
      </c>
    </row>
    <row r="1639" spans="2:10">
      <c r="B1639" s="240" t="s">
        <v>24</v>
      </c>
      <c r="C1639" s="240" t="s">
        <v>197</v>
      </c>
      <c r="D1639" s="240" t="s">
        <v>118</v>
      </c>
      <c r="E1639" s="240">
        <v>782</v>
      </c>
      <c r="F1639" s="240">
        <v>8.8000000000000007</v>
      </c>
      <c r="G1639" s="240">
        <v>33.35</v>
      </c>
      <c r="H1639" s="240">
        <v>3.4</v>
      </c>
      <c r="I1639" s="240">
        <v>1.9900000000000001E-4</v>
      </c>
      <c r="J1639" s="240"/>
    </row>
    <row r="1640" spans="2:10">
      <c r="B1640" s="240" t="s">
        <v>24</v>
      </c>
      <c r="C1640" s="240" t="s">
        <v>198</v>
      </c>
      <c r="D1640" s="240" t="s">
        <v>118</v>
      </c>
      <c r="E1640" s="240">
        <v>721</v>
      </c>
      <c r="F1640" s="240">
        <v>19.2</v>
      </c>
      <c r="G1640" s="240">
        <v>31.4</v>
      </c>
      <c r="H1640" s="240">
        <v>3.4</v>
      </c>
      <c r="I1640" s="240"/>
      <c r="J1640" s="240">
        <v>1.7229999999999999E-3</v>
      </c>
    </row>
    <row r="1641" spans="2:10">
      <c r="B1641" s="240" t="s">
        <v>24</v>
      </c>
      <c r="C1641" s="240" t="s">
        <v>197</v>
      </c>
      <c r="D1641" s="240" t="s">
        <v>119</v>
      </c>
      <c r="E1641" s="240">
        <v>782</v>
      </c>
      <c r="F1641" s="240">
        <v>8.8000000000000007</v>
      </c>
      <c r="G1641" s="240">
        <v>33.35</v>
      </c>
      <c r="H1641" s="240">
        <v>3.4</v>
      </c>
      <c r="I1641" s="240">
        <v>5.7499999999999999E-4</v>
      </c>
      <c r="J1641" s="240"/>
    </row>
    <row r="1642" spans="2:10">
      <c r="B1642" s="240" t="s">
        <v>24</v>
      </c>
      <c r="C1642" s="240" t="s">
        <v>198</v>
      </c>
      <c r="D1642" s="240" t="s">
        <v>119</v>
      </c>
      <c r="E1642" s="240">
        <v>611</v>
      </c>
      <c r="F1642" s="240">
        <v>-1.2</v>
      </c>
      <c r="G1642" s="240">
        <v>27.241</v>
      </c>
      <c r="H1642" s="240">
        <v>3.4</v>
      </c>
      <c r="I1642" s="240"/>
      <c r="J1642" s="240">
        <v>1.853E-3</v>
      </c>
    </row>
    <row r="1643" spans="2:10">
      <c r="B1643" s="240" t="s">
        <v>24</v>
      </c>
      <c r="C1643" s="240" t="s">
        <v>197</v>
      </c>
      <c r="D1643" s="240" t="s">
        <v>120</v>
      </c>
      <c r="E1643" s="240">
        <v>21</v>
      </c>
      <c r="F1643" s="240">
        <v>17.8</v>
      </c>
      <c r="G1643" s="240">
        <v>-1.1000000000000001</v>
      </c>
      <c r="H1643" s="240">
        <v>3.4</v>
      </c>
      <c r="I1643" s="240">
        <v>2.6200000000000003E-4</v>
      </c>
      <c r="J1643" s="240"/>
    </row>
    <row r="1644" spans="2:10">
      <c r="B1644" s="240" t="s">
        <v>24</v>
      </c>
      <c r="C1644" s="240" t="s">
        <v>198</v>
      </c>
      <c r="D1644" s="240" t="s">
        <v>120</v>
      </c>
      <c r="E1644" s="240">
        <v>611</v>
      </c>
      <c r="F1644" s="240">
        <v>-1.2</v>
      </c>
      <c r="G1644" s="240">
        <v>27.241</v>
      </c>
      <c r="H1644" s="240">
        <v>3.4</v>
      </c>
      <c r="I1644" s="240"/>
      <c r="J1644" s="240">
        <v>1.766E-3</v>
      </c>
    </row>
    <row r="1645" spans="2:10">
      <c r="B1645" s="240" t="s">
        <v>24</v>
      </c>
      <c r="C1645" s="240" t="s">
        <v>197</v>
      </c>
      <c r="D1645" s="240" t="s">
        <v>121</v>
      </c>
      <c r="E1645" s="240">
        <v>782</v>
      </c>
      <c r="F1645" s="240">
        <v>8.8000000000000007</v>
      </c>
      <c r="G1645" s="240">
        <v>33.35</v>
      </c>
      <c r="H1645" s="240">
        <v>3.4</v>
      </c>
      <c r="I1645" s="240">
        <v>4.7100000000000001E-4</v>
      </c>
      <c r="J1645" s="240"/>
    </row>
    <row r="1646" spans="2:10">
      <c r="B1646" s="240" t="s">
        <v>24</v>
      </c>
      <c r="C1646" s="240" t="s">
        <v>198</v>
      </c>
      <c r="D1646" s="240" t="s">
        <v>121</v>
      </c>
      <c r="E1646" s="240">
        <v>611</v>
      </c>
      <c r="F1646" s="240">
        <v>-1.2</v>
      </c>
      <c r="G1646" s="240">
        <v>27.241</v>
      </c>
      <c r="H1646" s="240">
        <v>3.4</v>
      </c>
      <c r="I1646" s="240"/>
      <c r="J1646" s="240">
        <v>1.784E-3</v>
      </c>
    </row>
    <row r="1647" spans="2:10">
      <c r="B1647" s="240" t="s">
        <v>24</v>
      </c>
      <c r="C1647" s="240" t="s">
        <v>197</v>
      </c>
      <c r="D1647" s="240" t="s">
        <v>122</v>
      </c>
      <c r="E1647" s="240">
        <v>21</v>
      </c>
      <c r="F1647" s="240">
        <v>17.8</v>
      </c>
      <c r="G1647" s="240">
        <v>-1.1000000000000001</v>
      </c>
      <c r="H1647" s="240">
        <v>3.4</v>
      </c>
      <c r="I1647" s="240">
        <v>3.68E-4</v>
      </c>
      <c r="J1647" s="240"/>
    </row>
    <row r="1648" spans="2:10">
      <c r="B1648" s="240" t="s">
        <v>24</v>
      </c>
      <c r="C1648" s="240" t="s">
        <v>198</v>
      </c>
      <c r="D1648" s="240" t="s">
        <v>122</v>
      </c>
      <c r="E1648" s="240">
        <v>611</v>
      </c>
      <c r="F1648" s="240">
        <v>-1.2</v>
      </c>
      <c r="G1648" s="240">
        <v>27.241</v>
      </c>
      <c r="H1648" s="240">
        <v>3.4</v>
      </c>
      <c r="I1648" s="240"/>
      <c r="J1648" s="240">
        <v>1.835E-3</v>
      </c>
    </row>
    <row r="1649" spans="2:10">
      <c r="B1649" s="240" t="s">
        <v>24</v>
      </c>
      <c r="C1649" s="240" t="s">
        <v>197</v>
      </c>
      <c r="D1649" s="240" t="s">
        <v>123</v>
      </c>
      <c r="E1649" s="240">
        <v>21</v>
      </c>
      <c r="F1649" s="240">
        <v>17.8</v>
      </c>
      <c r="G1649" s="240">
        <v>-1.1000000000000001</v>
      </c>
      <c r="H1649" s="240">
        <v>3.4</v>
      </c>
      <c r="I1649" s="240">
        <v>4.0999999999999999E-4</v>
      </c>
      <c r="J1649" s="240"/>
    </row>
    <row r="1650" spans="2:10">
      <c r="B1650" s="240" t="s">
        <v>24</v>
      </c>
      <c r="C1650" s="240" t="s">
        <v>198</v>
      </c>
      <c r="D1650" s="240" t="s">
        <v>123</v>
      </c>
      <c r="E1650" s="240">
        <v>611</v>
      </c>
      <c r="F1650" s="240">
        <v>-1.2</v>
      </c>
      <c r="G1650" s="240">
        <v>27.241</v>
      </c>
      <c r="H1650" s="240">
        <v>3.4</v>
      </c>
      <c r="I1650" s="240"/>
      <c r="J1650" s="240">
        <v>1.797E-3</v>
      </c>
    </row>
    <row r="1651" spans="2:10">
      <c r="B1651" s="240" t="s">
        <v>24</v>
      </c>
      <c r="C1651" s="240" t="s">
        <v>197</v>
      </c>
      <c r="D1651" s="240" t="s">
        <v>124</v>
      </c>
      <c r="E1651" s="240">
        <v>782</v>
      </c>
      <c r="F1651" s="240">
        <v>8.8000000000000007</v>
      </c>
      <c r="G1651" s="240">
        <v>33.35</v>
      </c>
      <c r="H1651" s="240">
        <v>3.4</v>
      </c>
      <c r="I1651" s="240">
        <v>3.2400000000000001E-4</v>
      </c>
      <c r="J1651" s="240"/>
    </row>
    <row r="1652" spans="2:10">
      <c r="B1652" s="240" t="s">
        <v>24</v>
      </c>
      <c r="C1652" s="240" t="s">
        <v>198</v>
      </c>
      <c r="D1652" s="240" t="s">
        <v>124</v>
      </c>
      <c r="E1652" s="240">
        <v>611</v>
      </c>
      <c r="F1652" s="240">
        <v>-1.2</v>
      </c>
      <c r="G1652" s="240">
        <v>27.241</v>
      </c>
      <c r="H1652" s="240">
        <v>3.4</v>
      </c>
      <c r="I1652" s="240"/>
      <c r="J1652" s="240">
        <v>1.884E-3</v>
      </c>
    </row>
    <row r="1653" spans="2:10">
      <c r="B1653" s="240" t="s">
        <v>24</v>
      </c>
      <c r="C1653" s="240" t="s">
        <v>197</v>
      </c>
      <c r="D1653" s="240" t="s">
        <v>125</v>
      </c>
      <c r="E1653" s="240">
        <v>21</v>
      </c>
      <c r="F1653" s="240">
        <v>17.8</v>
      </c>
      <c r="G1653" s="240">
        <v>-1.1000000000000001</v>
      </c>
      <c r="H1653" s="240">
        <v>3.4</v>
      </c>
      <c r="I1653" s="240">
        <v>5.1500000000000005E-4</v>
      </c>
      <c r="J1653" s="240"/>
    </row>
    <row r="1654" spans="2:10">
      <c r="B1654" s="240" t="s">
        <v>24</v>
      </c>
      <c r="C1654" s="240" t="s">
        <v>198</v>
      </c>
      <c r="D1654" s="240" t="s">
        <v>125</v>
      </c>
      <c r="E1654" s="240">
        <v>611</v>
      </c>
      <c r="F1654" s="240">
        <v>-1.2</v>
      </c>
      <c r="G1654" s="240">
        <v>27.241</v>
      </c>
      <c r="H1654" s="240">
        <v>3.4</v>
      </c>
      <c r="I1654" s="240"/>
      <c r="J1654" s="240">
        <v>1.866E-3</v>
      </c>
    </row>
    <row r="1655" spans="2:10">
      <c r="B1655" s="240" t="s">
        <v>24</v>
      </c>
      <c r="C1655" s="240" t="s">
        <v>197</v>
      </c>
      <c r="D1655" s="240" t="s">
        <v>126</v>
      </c>
      <c r="E1655" s="240">
        <v>782</v>
      </c>
      <c r="F1655" s="240">
        <v>8.8000000000000007</v>
      </c>
      <c r="G1655" s="240">
        <v>33.35</v>
      </c>
      <c r="H1655" s="240">
        <v>3.4</v>
      </c>
      <c r="I1655" s="240">
        <v>2.2000000000000001E-4</v>
      </c>
      <c r="J1655" s="240"/>
    </row>
    <row r="1656" spans="2:10">
      <c r="B1656" s="240" t="s">
        <v>24</v>
      </c>
      <c r="C1656" s="240" t="s">
        <v>198</v>
      </c>
      <c r="D1656" s="240" t="s">
        <v>126</v>
      </c>
      <c r="E1656" s="240">
        <v>611</v>
      </c>
      <c r="F1656" s="240">
        <v>-1.2</v>
      </c>
      <c r="G1656" s="240">
        <v>27.241</v>
      </c>
      <c r="H1656" s="240">
        <v>3.4</v>
      </c>
      <c r="I1656" s="240"/>
      <c r="J1656" s="240">
        <v>1.815E-3</v>
      </c>
    </row>
    <row r="1657" spans="2:10">
      <c r="B1657" s="240" t="s">
        <v>24</v>
      </c>
      <c r="C1657" s="240" t="s">
        <v>197</v>
      </c>
      <c r="D1657" s="240" t="s">
        <v>127</v>
      </c>
      <c r="E1657" s="240">
        <v>21</v>
      </c>
      <c r="F1657" s="240">
        <v>17.8</v>
      </c>
      <c r="G1657" s="240">
        <v>-1.1000000000000001</v>
      </c>
      <c r="H1657" s="240">
        <v>3.4</v>
      </c>
      <c r="I1657" s="240">
        <v>6.0700000000000001E-4</v>
      </c>
      <c r="J1657" s="240"/>
    </row>
    <row r="1658" spans="2:10">
      <c r="B1658" s="240" t="s">
        <v>24</v>
      </c>
      <c r="C1658" s="240" t="s">
        <v>198</v>
      </c>
      <c r="D1658" s="240" t="s">
        <v>127</v>
      </c>
      <c r="E1658" s="240">
        <v>611</v>
      </c>
      <c r="F1658" s="240">
        <v>-1.2</v>
      </c>
      <c r="G1658" s="240">
        <v>27.241</v>
      </c>
      <c r="H1658" s="240">
        <v>3.4</v>
      </c>
      <c r="I1658" s="240"/>
      <c r="J1658" s="240">
        <v>1.926E-3</v>
      </c>
    </row>
    <row r="1659" spans="2:10">
      <c r="B1659" s="240" t="s">
        <v>24</v>
      </c>
      <c r="C1659" s="240" t="s">
        <v>197</v>
      </c>
      <c r="D1659" s="240" t="s">
        <v>128</v>
      </c>
      <c r="E1659" s="240">
        <v>782</v>
      </c>
      <c r="F1659" s="240">
        <v>8.8000000000000007</v>
      </c>
      <c r="G1659" s="240">
        <v>33.35</v>
      </c>
      <c r="H1659" s="240">
        <v>3.4</v>
      </c>
      <c r="I1659" s="240">
        <v>5.1900000000000004E-4</v>
      </c>
      <c r="J1659" s="240"/>
    </row>
    <row r="1660" spans="2:10">
      <c r="B1660" s="240" t="s">
        <v>24</v>
      </c>
      <c r="C1660" s="240" t="s">
        <v>198</v>
      </c>
      <c r="D1660" s="240" t="s">
        <v>128</v>
      </c>
      <c r="E1660" s="240">
        <v>611</v>
      </c>
      <c r="F1660" s="240">
        <v>-1.2</v>
      </c>
      <c r="G1660" s="240">
        <v>27.241</v>
      </c>
      <c r="H1660" s="240">
        <v>3.4</v>
      </c>
      <c r="I1660" s="240"/>
      <c r="J1660" s="240">
        <v>2.013E-3</v>
      </c>
    </row>
    <row r="1661" spans="2:10">
      <c r="B1661" s="240" t="s">
        <v>24</v>
      </c>
      <c r="C1661" s="240" t="s">
        <v>197</v>
      </c>
      <c r="D1661" s="240" t="s">
        <v>129</v>
      </c>
      <c r="E1661" s="240">
        <v>21</v>
      </c>
      <c r="F1661" s="240">
        <v>17.8</v>
      </c>
      <c r="G1661" s="240">
        <v>-1.1000000000000001</v>
      </c>
      <c r="H1661" s="240">
        <v>3.4</v>
      </c>
      <c r="I1661" s="240">
        <v>7.1199999999999996E-4</v>
      </c>
      <c r="J1661" s="240"/>
    </row>
    <row r="1662" spans="2:10">
      <c r="B1662" s="240" t="s">
        <v>24</v>
      </c>
      <c r="C1662" s="240" t="s">
        <v>198</v>
      </c>
      <c r="D1662" s="240" t="s">
        <v>129</v>
      </c>
      <c r="E1662" s="240">
        <v>611</v>
      </c>
      <c r="F1662" s="240">
        <v>-1.2</v>
      </c>
      <c r="G1662" s="240">
        <v>27.241</v>
      </c>
      <c r="H1662" s="240">
        <v>3.4</v>
      </c>
      <c r="I1662" s="240"/>
      <c r="J1662" s="240">
        <v>1.9949999999999998E-3</v>
      </c>
    </row>
    <row r="1663" spans="2:10">
      <c r="B1663" s="240" t="s">
        <v>24</v>
      </c>
      <c r="C1663" s="240" t="s">
        <v>197</v>
      </c>
      <c r="D1663" s="240" t="s">
        <v>130</v>
      </c>
      <c r="E1663" s="240">
        <v>782</v>
      </c>
      <c r="F1663" s="240">
        <v>8.8000000000000007</v>
      </c>
      <c r="G1663" s="240">
        <v>33.35</v>
      </c>
      <c r="H1663" s="240">
        <v>3.4</v>
      </c>
      <c r="I1663" s="240">
        <v>4.15E-4</v>
      </c>
      <c r="J1663" s="240"/>
    </row>
    <row r="1664" spans="2:10">
      <c r="B1664" s="240" t="s">
        <v>24</v>
      </c>
      <c r="C1664" s="240" t="s">
        <v>198</v>
      </c>
      <c r="D1664" s="240" t="s">
        <v>130</v>
      </c>
      <c r="E1664" s="240">
        <v>611</v>
      </c>
      <c r="F1664" s="240">
        <v>-1.2</v>
      </c>
      <c r="G1664" s="240">
        <v>27.241</v>
      </c>
      <c r="H1664" s="240">
        <v>3.4</v>
      </c>
      <c r="I1664" s="240"/>
      <c r="J1664" s="240">
        <v>1.944E-3</v>
      </c>
    </row>
    <row r="1665" spans="2:10">
      <c r="B1665" s="240" t="s">
        <v>24</v>
      </c>
      <c r="C1665" s="240" t="s">
        <v>197</v>
      </c>
      <c r="D1665" s="240" t="s">
        <v>131</v>
      </c>
      <c r="E1665" s="240">
        <v>782</v>
      </c>
      <c r="F1665" s="240">
        <v>8.8000000000000007</v>
      </c>
      <c r="G1665" s="240">
        <v>33.35</v>
      </c>
      <c r="H1665" s="240">
        <v>3.4</v>
      </c>
      <c r="I1665" s="240">
        <v>1.1659999999999999E-3</v>
      </c>
      <c r="J1665" s="240"/>
    </row>
    <row r="1666" spans="2:10">
      <c r="B1666" s="240" t="s">
        <v>24</v>
      </c>
      <c r="C1666" s="240" t="s">
        <v>198</v>
      </c>
      <c r="D1666" s="240" t="s">
        <v>131</v>
      </c>
      <c r="E1666" s="240">
        <v>611</v>
      </c>
      <c r="F1666" s="240">
        <v>-1.2</v>
      </c>
      <c r="G1666" s="240">
        <v>27.241</v>
      </c>
      <c r="H1666" s="240">
        <v>3.4</v>
      </c>
      <c r="I1666" s="240"/>
      <c r="J1666" s="240">
        <v>5.0199999999999995E-4</v>
      </c>
    </row>
    <row r="1667" spans="2:10">
      <c r="B1667" s="240" t="s">
        <v>24</v>
      </c>
      <c r="C1667" s="240" t="s">
        <v>197</v>
      </c>
      <c r="D1667" s="240" t="s">
        <v>132</v>
      </c>
      <c r="E1667" s="240">
        <v>782</v>
      </c>
      <c r="F1667" s="240">
        <v>8.8000000000000007</v>
      </c>
      <c r="G1667" s="240">
        <v>33.35</v>
      </c>
      <c r="H1667" s="240">
        <v>3.4</v>
      </c>
      <c r="I1667" s="240">
        <v>1.17E-3</v>
      </c>
      <c r="J1667" s="240"/>
    </row>
    <row r="1668" spans="2:10">
      <c r="B1668" s="240" t="s">
        <v>24</v>
      </c>
      <c r="C1668" s="240" t="s">
        <v>198</v>
      </c>
      <c r="D1668" s="240" t="s">
        <v>132</v>
      </c>
      <c r="E1668" s="240">
        <v>721</v>
      </c>
      <c r="F1668" s="240">
        <v>19.2</v>
      </c>
      <c r="G1668" s="240">
        <v>31.4</v>
      </c>
      <c r="H1668" s="240">
        <v>3.4</v>
      </c>
      <c r="I1668" s="240"/>
      <c r="J1668" s="240">
        <v>5.2599999999999999E-4</v>
      </c>
    </row>
    <row r="1669" spans="2:10">
      <c r="B1669" s="240" t="s">
        <v>24</v>
      </c>
      <c r="C1669" s="240" t="s">
        <v>197</v>
      </c>
      <c r="D1669" s="240" t="s">
        <v>133</v>
      </c>
      <c r="E1669" s="240">
        <v>782</v>
      </c>
      <c r="F1669" s="240">
        <v>8.8000000000000007</v>
      </c>
      <c r="G1669" s="240">
        <v>33.35</v>
      </c>
      <c r="H1669" s="240">
        <v>3.4</v>
      </c>
      <c r="I1669" s="240">
        <v>1.224E-3</v>
      </c>
      <c r="J1669" s="240"/>
    </row>
    <row r="1670" spans="2:10">
      <c r="B1670" s="240" t="s">
        <v>24</v>
      </c>
      <c r="C1670" s="240" t="s">
        <v>198</v>
      </c>
      <c r="D1670" s="240" t="s">
        <v>133</v>
      </c>
      <c r="E1670" s="240">
        <v>611</v>
      </c>
      <c r="F1670" s="240">
        <v>-1.2</v>
      </c>
      <c r="G1670" s="240">
        <v>27.241</v>
      </c>
      <c r="H1670" s="240">
        <v>3.4</v>
      </c>
      <c r="I1670" s="240"/>
      <c r="J1670" s="240">
        <v>5.4100000000000003E-4</v>
      </c>
    </row>
    <row r="1671" spans="2:10">
      <c r="B1671" s="240" t="s">
        <v>24</v>
      </c>
      <c r="C1671" s="240" t="s">
        <v>197</v>
      </c>
      <c r="D1671" s="240" t="s">
        <v>134</v>
      </c>
      <c r="E1671" s="240">
        <v>782</v>
      </c>
      <c r="F1671" s="240">
        <v>8.8000000000000007</v>
      </c>
      <c r="G1671" s="240">
        <v>33.35</v>
      </c>
      <c r="H1671" s="240">
        <v>3.4</v>
      </c>
      <c r="I1671" s="240">
        <v>1.1119999999999999E-3</v>
      </c>
      <c r="J1671" s="240"/>
    </row>
    <row r="1672" spans="2:10">
      <c r="B1672" s="240" t="s">
        <v>24</v>
      </c>
      <c r="C1672" s="240" t="s">
        <v>198</v>
      </c>
      <c r="D1672" s="240" t="s">
        <v>134</v>
      </c>
      <c r="E1672" s="240">
        <v>721</v>
      </c>
      <c r="F1672" s="240">
        <v>19.2</v>
      </c>
      <c r="G1672" s="240">
        <v>31.4</v>
      </c>
      <c r="H1672" s="240">
        <v>3.4</v>
      </c>
      <c r="I1672" s="240"/>
      <c r="J1672" s="240">
        <v>4.95E-4</v>
      </c>
    </row>
    <row r="1673" spans="2:10">
      <c r="B1673" s="240" t="s">
        <v>24</v>
      </c>
      <c r="C1673" s="240" t="s">
        <v>197</v>
      </c>
      <c r="D1673" s="240" t="s">
        <v>135</v>
      </c>
      <c r="E1673" s="240">
        <v>21</v>
      </c>
      <c r="F1673" s="240">
        <v>17.8</v>
      </c>
      <c r="G1673" s="240">
        <v>-1.1000000000000001</v>
      </c>
      <c r="H1673" s="240">
        <v>3.4</v>
      </c>
      <c r="I1673" s="240">
        <v>1.263E-3</v>
      </c>
      <c r="J1673" s="240"/>
    </row>
    <row r="1674" spans="2:10">
      <c r="B1674" s="240" t="s">
        <v>24</v>
      </c>
      <c r="C1674" s="240" t="s">
        <v>198</v>
      </c>
      <c r="D1674" s="240" t="s">
        <v>135</v>
      </c>
      <c r="E1674" s="240">
        <v>721</v>
      </c>
      <c r="F1674" s="240">
        <v>19.2</v>
      </c>
      <c r="G1674" s="240">
        <v>31.4</v>
      </c>
      <c r="H1674" s="240">
        <v>3.4</v>
      </c>
      <c r="I1674" s="240"/>
      <c r="J1674" s="240">
        <v>5.3499999999999999E-4</v>
      </c>
    </row>
    <row r="1675" spans="2:10">
      <c r="B1675" s="240" t="s">
        <v>24</v>
      </c>
      <c r="C1675" s="240" t="s">
        <v>197</v>
      </c>
      <c r="D1675" s="240" t="s">
        <v>136</v>
      </c>
      <c r="E1675" s="240">
        <v>21</v>
      </c>
      <c r="F1675" s="240">
        <v>17.8</v>
      </c>
      <c r="G1675" s="240">
        <v>-1.1000000000000001</v>
      </c>
      <c r="H1675" s="240">
        <v>3.4</v>
      </c>
      <c r="I1675" s="240">
        <v>1.261E-3</v>
      </c>
      <c r="J1675" s="240"/>
    </row>
    <row r="1676" spans="2:10">
      <c r="B1676" s="240" t="s">
        <v>24</v>
      </c>
      <c r="C1676" s="240" t="s">
        <v>198</v>
      </c>
      <c r="D1676" s="240" t="s">
        <v>136</v>
      </c>
      <c r="E1676" s="240">
        <v>611</v>
      </c>
      <c r="F1676" s="240">
        <v>-1.2</v>
      </c>
      <c r="G1676" s="240">
        <v>27.241</v>
      </c>
      <c r="H1676" s="240">
        <v>3.4</v>
      </c>
      <c r="I1676" s="240"/>
      <c r="J1676" s="240">
        <v>6.02E-4</v>
      </c>
    </row>
    <row r="1677" spans="2:10">
      <c r="B1677" s="240" t="s">
        <v>24</v>
      </c>
      <c r="C1677" s="240" t="s">
        <v>197</v>
      </c>
      <c r="D1677" s="240" t="s">
        <v>137</v>
      </c>
      <c r="E1677" s="240">
        <v>21</v>
      </c>
      <c r="F1677" s="240">
        <v>17.8</v>
      </c>
      <c r="G1677" s="240">
        <v>-1.1000000000000001</v>
      </c>
      <c r="H1677" s="240">
        <v>3.4</v>
      </c>
      <c r="I1677" s="240">
        <v>1.2030000000000001E-3</v>
      </c>
      <c r="J1677" s="240"/>
    </row>
    <row r="1678" spans="2:10">
      <c r="B1678" s="240" t="s">
        <v>24</v>
      </c>
      <c r="C1678" s="240" t="s">
        <v>198</v>
      </c>
      <c r="D1678" s="240" t="s">
        <v>137</v>
      </c>
      <c r="E1678" s="240">
        <v>721</v>
      </c>
      <c r="F1678" s="240">
        <v>19.2</v>
      </c>
      <c r="G1678" s="240">
        <v>31.4</v>
      </c>
      <c r="H1678" s="240">
        <v>3.4</v>
      </c>
      <c r="I1678" s="240"/>
      <c r="J1678" s="240">
        <v>5.04E-4</v>
      </c>
    </row>
    <row r="1679" spans="2:10">
      <c r="B1679" s="240" t="s">
        <v>24</v>
      </c>
      <c r="C1679" s="240" t="s">
        <v>197</v>
      </c>
      <c r="D1679" s="240" t="s">
        <v>138</v>
      </c>
      <c r="E1679" s="240">
        <v>21</v>
      </c>
      <c r="F1679" s="240">
        <v>17.8</v>
      </c>
      <c r="G1679" s="240">
        <v>-1.1000000000000001</v>
      </c>
      <c r="H1679" s="240">
        <v>3.4</v>
      </c>
      <c r="I1679" s="240">
        <v>1.32E-3</v>
      </c>
      <c r="J1679" s="240"/>
    </row>
    <row r="1680" spans="2:10">
      <c r="B1680" s="240" t="s">
        <v>24</v>
      </c>
      <c r="C1680" s="240" t="s">
        <v>198</v>
      </c>
      <c r="D1680" s="240" t="s">
        <v>138</v>
      </c>
      <c r="E1680" s="240">
        <v>611</v>
      </c>
      <c r="F1680" s="240">
        <v>-1.2</v>
      </c>
      <c r="G1680" s="240">
        <v>27.241</v>
      </c>
      <c r="H1680" s="240">
        <v>3.4</v>
      </c>
      <c r="I1680" s="240"/>
      <c r="J1680" s="240">
        <v>6.4000000000000005E-4</v>
      </c>
    </row>
    <row r="1681" spans="2:10">
      <c r="B1681" s="240" t="s">
        <v>24</v>
      </c>
      <c r="C1681" s="240" t="s">
        <v>197</v>
      </c>
      <c r="D1681" s="240" t="s">
        <v>139</v>
      </c>
      <c r="E1681" s="240">
        <v>20</v>
      </c>
      <c r="F1681" s="240">
        <v>17.2</v>
      </c>
      <c r="G1681" s="240">
        <v>-1.1000000000000001</v>
      </c>
      <c r="H1681" s="240">
        <v>3.4</v>
      </c>
      <c r="I1681" s="240">
        <v>3.9599999999999998E-4</v>
      </c>
      <c r="J1681" s="240"/>
    </row>
    <row r="1682" spans="2:10">
      <c r="B1682" s="240" t="s">
        <v>24</v>
      </c>
      <c r="C1682" s="240" t="s">
        <v>198</v>
      </c>
      <c r="D1682" s="240" t="s">
        <v>139</v>
      </c>
      <c r="E1682" s="240">
        <v>721</v>
      </c>
      <c r="F1682" s="240">
        <v>19.2</v>
      </c>
      <c r="G1682" s="240">
        <v>31.4</v>
      </c>
      <c r="H1682" s="240">
        <v>3.4</v>
      </c>
      <c r="I1682" s="240"/>
      <c r="J1682" s="240">
        <v>1.4400000000000001E-3</v>
      </c>
    </row>
    <row r="1683" spans="2:10">
      <c r="B1683" s="240" t="s">
        <v>24</v>
      </c>
      <c r="C1683" s="240" t="s">
        <v>197</v>
      </c>
      <c r="D1683" s="240" t="s">
        <v>140</v>
      </c>
      <c r="E1683" s="240">
        <v>782</v>
      </c>
      <c r="F1683" s="240">
        <v>8.8000000000000007</v>
      </c>
      <c r="G1683" s="240">
        <v>33.35</v>
      </c>
      <c r="H1683" s="240">
        <v>3.4</v>
      </c>
      <c r="I1683" s="240">
        <v>3.21E-4</v>
      </c>
      <c r="J1683" s="240"/>
    </row>
    <row r="1684" spans="2:10">
      <c r="B1684" s="240" t="s">
        <v>24</v>
      </c>
      <c r="C1684" s="240" t="s">
        <v>198</v>
      </c>
      <c r="D1684" s="240" t="s">
        <v>140</v>
      </c>
      <c r="E1684" s="240">
        <v>721</v>
      </c>
      <c r="F1684" s="240">
        <v>19.2</v>
      </c>
      <c r="G1684" s="240">
        <v>31.4</v>
      </c>
      <c r="H1684" s="240">
        <v>3.4</v>
      </c>
      <c r="I1684" s="240"/>
      <c r="J1684" s="240">
        <v>1.495E-3</v>
      </c>
    </row>
    <row r="1685" spans="2:10">
      <c r="B1685" s="240" t="s">
        <v>24</v>
      </c>
      <c r="C1685" s="240" t="s">
        <v>197</v>
      </c>
      <c r="D1685" s="240" t="s">
        <v>141</v>
      </c>
      <c r="E1685" s="240">
        <v>21</v>
      </c>
      <c r="F1685" s="240">
        <v>17.8</v>
      </c>
      <c r="G1685" s="240">
        <v>-1.1000000000000001</v>
      </c>
      <c r="H1685" s="240">
        <v>3.4</v>
      </c>
      <c r="I1685" s="240">
        <v>5.0100000000000003E-4</v>
      </c>
      <c r="J1685" s="240"/>
    </row>
    <row r="1686" spans="2:10">
      <c r="B1686" s="240" t="s">
        <v>24</v>
      </c>
      <c r="C1686" s="240" t="s">
        <v>198</v>
      </c>
      <c r="D1686" s="240" t="s">
        <v>141</v>
      </c>
      <c r="E1686" s="240">
        <v>721</v>
      </c>
      <c r="F1686" s="240">
        <v>19.2</v>
      </c>
      <c r="G1686" s="240">
        <v>31.4</v>
      </c>
      <c r="H1686" s="240">
        <v>3.4</v>
      </c>
      <c r="I1686" s="240"/>
      <c r="J1686" s="240">
        <v>1.495E-3</v>
      </c>
    </row>
    <row r="1687" spans="2:10">
      <c r="B1687" s="240" t="s">
        <v>24</v>
      </c>
      <c r="C1687" s="240" t="s">
        <v>197</v>
      </c>
      <c r="D1687" s="240" t="s">
        <v>142</v>
      </c>
      <c r="E1687" s="240">
        <v>782</v>
      </c>
      <c r="F1687" s="240">
        <v>8.8000000000000007</v>
      </c>
      <c r="G1687" s="240">
        <v>33.35</v>
      </c>
      <c r="H1687" s="240">
        <v>3.4</v>
      </c>
      <c r="I1687" s="240">
        <v>2.1699999999999999E-4</v>
      </c>
      <c r="J1687" s="240"/>
    </row>
    <row r="1688" spans="2:10">
      <c r="B1688" s="240" t="s">
        <v>24</v>
      </c>
      <c r="C1688" s="240" t="s">
        <v>198</v>
      </c>
      <c r="D1688" s="240" t="s">
        <v>142</v>
      </c>
      <c r="E1688" s="240">
        <v>721</v>
      </c>
      <c r="F1688" s="240">
        <v>19.2</v>
      </c>
      <c r="G1688" s="240">
        <v>31.4</v>
      </c>
      <c r="H1688" s="240">
        <v>3.4</v>
      </c>
      <c r="I1688" s="240"/>
      <c r="J1688" s="240">
        <v>1.4400000000000001E-3</v>
      </c>
    </row>
    <row r="1689" spans="2:10">
      <c r="B1689" s="240" t="s">
        <v>24</v>
      </c>
      <c r="C1689" s="240" t="s">
        <v>197</v>
      </c>
      <c r="D1689" s="240" t="s">
        <v>143</v>
      </c>
      <c r="E1689" s="240">
        <v>782</v>
      </c>
      <c r="F1689" s="240">
        <v>8.8000000000000007</v>
      </c>
      <c r="G1689" s="240">
        <v>33.35</v>
      </c>
      <c r="H1689" s="240">
        <v>3.4</v>
      </c>
      <c r="I1689" s="240">
        <v>5.5800000000000001E-4</v>
      </c>
      <c r="J1689" s="240"/>
    </row>
    <row r="1690" spans="2:10">
      <c r="B1690" s="240" t="s">
        <v>24</v>
      </c>
      <c r="C1690" s="240" t="s">
        <v>198</v>
      </c>
      <c r="D1690" s="240" t="s">
        <v>143</v>
      </c>
      <c r="E1690" s="240">
        <v>611</v>
      </c>
      <c r="F1690" s="240">
        <v>-1.2</v>
      </c>
      <c r="G1690" s="240">
        <v>27.241</v>
      </c>
      <c r="H1690" s="240">
        <v>3.4</v>
      </c>
      <c r="I1690" s="240"/>
      <c r="J1690" s="240">
        <v>1.549E-3</v>
      </c>
    </row>
    <row r="1691" spans="2:10">
      <c r="B1691" s="240" t="s">
        <v>24</v>
      </c>
      <c r="C1691" s="240" t="s">
        <v>197</v>
      </c>
      <c r="D1691" s="240" t="s">
        <v>144</v>
      </c>
      <c r="E1691" s="240">
        <v>21</v>
      </c>
      <c r="F1691" s="240">
        <v>17.8</v>
      </c>
      <c r="G1691" s="240">
        <v>-1.1000000000000001</v>
      </c>
      <c r="H1691" s="240">
        <v>3.4</v>
      </c>
      <c r="I1691" s="240">
        <v>2.4399999999999999E-4</v>
      </c>
      <c r="J1691" s="240"/>
    </row>
    <row r="1692" spans="2:10">
      <c r="B1692" s="240" t="s">
        <v>24</v>
      </c>
      <c r="C1692" s="240" t="s">
        <v>198</v>
      </c>
      <c r="D1692" s="240" t="s">
        <v>144</v>
      </c>
      <c r="E1692" s="240">
        <v>611</v>
      </c>
      <c r="F1692" s="240">
        <v>-1.2</v>
      </c>
      <c r="G1692" s="240">
        <v>27.241</v>
      </c>
      <c r="H1692" s="240">
        <v>3.4</v>
      </c>
      <c r="I1692" s="240"/>
      <c r="J1692" s="240">
        <v>1.462E-3</v>
      </c>
    </row>
    <row r="1693" spans="2:10">
      <c r="B1693" s="240" t="s">
        <v>24</v>
      </c>
      <c r="C1693" s="240" t="s">
        <v>197</v>
      </c>
      <c r="D1693" s="240" t="s">
        <v>145</v>
      </c>
      <c r="E1693" s="240">
        <v>782</v>
      </c>
      <c r="F1693" s="240">
        <v>8.8000000000000007</v>
      </c>
      <c r="G1693" s="240">
        <v>33.35</v>
      </c>
      <c r="H1693" s="240">
        <v>3.4</v>
      </c>
      <c r="I1693" s="240">
        <v>4.5399999999999998E-4</v>
      </c>
      <c r="J1693" s="240"/>
    </row>
    <row r="1694" spans="2:10">
      <c r="B1694" s="240" t="s">
        <v>24</v>
      </c>
      <c r="C1694" s="240" t="s">
        <v>198</v>
      </c>
      <c r="D1694" s="240" t="s">
        <v>145</v>
      </c>
      <c r="E1694" s="240">
        <v>611</v>
      </c>
      <c r="F1694" s="240">
        <v>-1.2</v>
      </c>
      <c r="G1694" s="240">
        <v>27.241</v>
      </c>
      <c r="H1694" s="240">
        <v>3.4</v>
      </c>
      <c r="I1694" s="240"/>
      <c r="J1694" s="240">
        <v>1.48E-3</v>
      </c>
    </row>
    <row r="1695" spans="2:10">
      <c r="B1695" s="240" t="s">
        <v>24</v>
      </c>
      <c r="C1695" s="240" t="s">
        <v>197</v>
      </c>
      <c r="D1695" s="240" t="s">
        <v>146</v>
      </c>
      <c r="E1695" s="240">
        <v>21</v>
      </c>
      <c r="F1695" s="240">
        <v>17.8</v>
      </c>
      <c r="G1695" s="240">
        <v>-1.1000000000000001</v>
      </c>
      <c r="H1695" s="240">
        <v>3.4</v>
      </c>
      <c r="I1695" s="240">
        <v>3.4900000000000003E-4</v>
      </c>
      <c r="J1695" s="240"/>
    </row>
    <row r="1696" spans="2:10">
      <c r="B1696" s="240" t="s">
        <v>24</v>
      </c>
      <c r="C1696" s="240" t="s">
        <v>198</v>
      </c>
      <c r="D1696" s="240" t="s">
        <v>146</v>
      </c>
      <c r="E1696" s="240">
        <v>611</v>
      </c>
      <c r="F1696" s="240">
        <v>-1.2</v>
      </c>
      <c r="G1696" s="240">
        <v>27.241</v>
      </c>
      <c r="H1696" s="240">
        <v>3.4</v>
      </c>
      <c r="I1696" s="240"/>
      <c r="J1696" s="240">
        <v>1.531E-3</v>
      </c>
    </row>
    <row r="1697" spans="2:10">
      <c r="B1697" s="240" t="s">
        <v>24</v>
      </c>
      <c r="C1697" s="240" t="s">
        <v>197</v>
      </c>
      <c r="D1697" s="240" t="s">
        <v>147</v>
      </c>
      <c r="E1697" s="240">
        <v>21</v>
      </c>
      <c r="F1697" s="240">
        <v>17.8</v>
      </c>
      <c r="G1697" s="240">
        <v>-1.1000000000000001</v>
      </c>
      <c r="H1697" s="240">
        <v>3.4</v>
      </c>
      <c r="I1697" s="240">
        <v>5.4299999999999997E-4</v>
      </c>
      <c r="J1697" s="240"/>
    </row>
    <row r="1698" spans="2:10">
      <c r="B1698" s="240" t="s">
        <v>24</v>
      </c>
      <c r="C1698" s="240" t="s">
        <v>198</v>
      </c>
      <c r="D1698" s="240" t="s">
        <v>147</v>
      </c>
      <c r="E1698" s="240">
        <v>611</v>
      </c>
      <c r="F1698" s="240">
        <v>-1.2</v>
      </c>
      <c r="G1698" s="240">
        <v>27.241</v>
      </c>
      <c r="H1698" s="240">
        <v>3.4</v>
      </c>
      <c r="I1698" s="240"/>
      <c r="J1698" s="240">
        <v>1.06E-4</v>
      </c>
    </row>
    <row r="1699" spans="2:10">
      <c r="B1699" s="240" t="s">
        <v>24</v>
      </c>
      <c r="C1699" s="240" t="s">
        <v>197</v>
      </c>
      <c r="D1699" s="240" t="s">
        <v>148</v>
      </c>
      <c r="E1699" s="240">
        <v>782</v>
      </c>
      <c r="F1699" s="240">
        <v>8.8000000000000007</v>
      </c>
      <c r="G1699" s="240">
        <v>33.35</v>
      </c>
      <c r="H1699" s="240">
        <v>3.4</v>
      </c>
      <c r="I1699" s="240">
        <v>2.4600000000000002E-4</v>
      </c>
      <c r="J1699" s="240"/>
    </row>
    <row r="1700" spans="2:10">
      <c r="B1700" s="240" t="s">
        <v>24</v>
      </c>
      <c r="C1700" s="240" t="s">
        <v>198</v>
      </c>
      <c r="D1700" s="240" t="s">
        <v>148</v>
      </c>
      <c r="E1700" s="240">
        <v>611</v>
      </c>
      <c r="F1700" s="240">
        <v>-1.2</v>
      </c>
      <c r="G1700" s="240">
        <v>27.241</v>
      </c>
      <c r="H1700" s="240">
        <v>3.4</v>
      </c>
      <c r="I1700" s="240"/>
      <c r="J1700" s="240">
        <v>1.25E-4</v>
      </c>
    </row>
    <row r="1701" spans="2:10">
      <c r="B1701" s="240" t="s">
        <v>24</v>
      </c>
      <c r="C1701" s="240" t="s">
        <v>197</v>
      </c>
      <c r="D1701" s="240" t="s">
        <v>149</v>
      </c>
      <c r="E1701" s="240">
        <v>21</v>
      </c>
      <c r="F1701" s="240">
        <v>17.8</v>
      </c>
      <c r="G1701" s="240">
        <v>-1.1000000000000001</v>
      </c>
      <c r="H1701" s="240">
        <v>3.4</v>
      </c>
      <c r="I1701" s="240">
        <v>2.41E-4</v>
      </c>
      <c r="J1701" s="240"/>
    </row>
    <row r="1702" spans="2:10">
      <c r="B1702" s="240" t="s">
        <v>24</v>
      </c>
      <c r="C1702" s="240" t="s">
        <v>198</v>
      </c>
      <c r="D1702" s="240" t="s">
        <v>149</v>
      </c>
      <c r="E1702" s="240">
        <v>721</v>
      </c>
      <c r="F1702" s="240">
        <v>19.2</v>
      </c>
      <c r="G1702" s="240">
        <v>31.4</v>
      </c>
      <c r="H1702" s="240">
        <v>3.4</v>
      </c>
      <c r="I1702" s="240"/>
      <c r="J1702" s="240">
        <v>4.5199999999999998E-4</v>
      </c>
    </row>
    <row r="1703" spans="2:10">
      <c r="B1703" s="240" t="s">
        <v>24</v>
      </c>
      <c r="C1703" s="240" t="s">
        <v>197</v>
      </c>
      <c r="D1703" s="240" t="s">
        <v>150</v>
      </c>
      <c r="E1703" s="240">
        <v>21</v>
      </c>
      <c r="F1703" s="240">
        <v>17.8</v>
      </c>
      <c r="G1703" s="240">
        <v>-1.1000000000000001</v>
      </c>
      <c r="H1703" s="240">
        <v>3.4</v>
      </c>
      <c r="I1703" s="240">
        <v>2.9799999999999998E-4</v>
      </c>
      <c r="J1703" s="240"/>
    </row>
    <row r="1704" spans="2:10">
      <c r="B1704" s="240" t="s">
        <v>24</v>
      </c>
      <c r="C1704" s="240" t="s">
        <v>198</v>
      </c>
      <c r="D1704" s="240" t="s">
        <v>150</v>
      </c>
      <c r="E1704" s="240">
        <v>611</v>
      </c>
      <c r="F1704" s="240">
        <v>-1.2</v>
      </c>
      <c r="G1704" s="240">
        <v>27.241</v>
      </c>
      <c r="H1704" s="240">
        <v>3.4</v>
      </c>
      <c r="I1704" s="240"/>
      <c r="J1704" s="240">
        <v>5.8399999999999999E-4</v>
      </c>
    </row>
    <row r="1705" spans="2:10">
      <c r="B1705" s="240" t="s">
        <v>24</v>
      </c>
      <c r="C1705" s="240" t="s">
        <v>197</v>
      </c>
      <c r="D1705" s="240" t="s">
        <v>175</v>
      </c>
      <c r="E1705" s="240">
        <v>21</v>
      </c>
      <c r="F1705" s="240">
        <v>17.8</v>
      </c>
      <c r="G1705" s="240">
        <v>-1.1000000000000001</v>
      </c>
      <c r="H1705" s="240">
        <v>3.4</v>
      </c>
      <c r="I1705" s="240">
        <v>1.333E-3</v>
      </c>
      <c r="J1705" s="240"/>
    </row>
    <row r="1706" spans="2:10">
      <c r="B1706" s="240" t="s">
        <v>24</v>
      </c>
      <c r="C1706" s="240" t="s">
        <v>198</v>
      </c>
      <c r="D1706" s="240" t="s">
        <v>175</v>
      </c>
      <c r="E1706" s="240">
        <v>611</v>
      </c>
      <c r="F1706" s="240">
        <v>-1.2</v>
      </c>
      <c r="G1706" s="240">
        <v>27.241</v>
      </c>
      <c r="H1706" s="240">
        <v>3.4</v>
      </c>
      <c r="I1706" s="240"/>
      <c r="J1706" s="240">
        <v>6.3699999999999998E-4</v>
      </c>
    </row>
    <row r="1707" spans="2:10">
      <c r="B1707" s="240" t="s">
        <v>24</v>
      </c>
      <c r="C1707" s="240" t="s">
        <v>197</v>
      </c>
      <c r="D1707" s="240" t="s">
        <v>176</v>
      </c>
      <c r="E1707" s="240">
        <v>21</v>
      </c>
      <c r="F1707" s="240">
        <v>17.8</v>
      </c>
      <c r="G1707" s="240">
        <v>-1.1000000000000001</v>
      </c>
      <c r="H1707" s="240">
        <v>3.4</v>
      </c>
      <c r="I1707" s="240">
        <v>9.41E-4</v>
      </c>
      <c r="J1707" s="240"/>
    </row>
    <row r="1708" spans="2:10">
      <c r="B1708" s="240" t="s">
        <v>24</v>
      </c>
      <c r="C1708" s="240" t="s">
        <v>198</v>
      </c>
      <c r="D1708" s="240" t="s">
        <v>176</v>
      </c>
      <c r="E1708" s="240">
        <v>611</v>
      </c>
      <c r="F1708" s="240">
        <v>-1.2</v>
      </c>
      <c r="G1708" s="240">
        <v>27.241</v>
      </c>
      <c r="H1708" s="240">
        <v>3.4</v>
      </c>
      <c r="I1708" s="240"/>
      <c r="J1708" s="240">
        <v>1.4220000000000001E-3</v>
      </c>
    </row>
    <row r="1709" spans="2:10">
      <c r="B1709" s="240" t="s">
        <v>24</v>
      </c>
      <c r="C1709" s="240" t="s">
        <v>197</v>
      </c>
      <c r="D1709" s="240" t="s">
        <v>177</v>
      </c>
      <c r="E1709" s="240">
        <v>21</v>
      </c>
      <c r="F1709" s="240">
        <v>17.8</v>
      </c>
      <c r="G1709" s="240">
        <v>-1.1000000000000001</v>
      </c>
      <c r="H1709" s="240">
        <v>3.4</v>
      </c>
      <c r="I1709" s="240">
        <v>2.4499999999999999E-3</v>
      </c>
      <c r="J1709" s="240"/>
    </row>
    <row r="1710" spans="2:10">
      <c r="B1710" s="240" t="s">
        <v>24</v>
      </c>
      <c r="C1710" s="240" t="s">
        <v>198</v>
      </c>
      <c r="D1710" s="240" t="s">
        <v>177</v>
      </c>
      <c r="E1710" s="240">
        <v>721</v>
      </c>
      <c r="F1710" s="240">
        <v>19.2</v>
      </c>
      <c r="G1710" s="240">
        <v>31.4</v>
      </c>
      <c r="H1710" s="240">
        <v>3.4</v>
      </c>
      <c r="I1710" s="240"/>
      <c r="J1710" s="240">
        <v>1.3979999999999999E-3</v>
      </c>
    </row>
    <row r="1711" spans="2:10">
      <c r="B1711" s="240" t="s">
        <v>24</v>
      </c>
      <c r="C1711" s="240" t="s">
        <v>197</v>
      </c>
      <c r="D1711" s="240" t="s">
        <v>178</v>
      </c>
      <c r="E1711" s="240">
        <v>21</v>
      </c>
      <c r="F1711" s="240">
        <v>17.8</v>
      </c>
      <c r="G1711" s="240">
        <v>-1.1000000000000001</v>
      </c>
      <c r="H1711" s="240">
        <v>3.4</v>
      </c>
      <c r="I1711" s="240">
        <v>1.5020000000000001E-3</v>
      </c>
      <c r="J1711" s="240"/>
    </row>
    <row r="1712" spans="2:10">
      <c r="B1712" s="240" t="s">
        <v>24</v>
      </c>
      <c r="C1712" s="240" t="s">
        <v>198</v>
      </c>
      <c r="D1712" s="240" t="s">
        <v>178</v>
      </c>
      <c r="E1712" s="240">
        <v>611</v>
      </c>
      <c r="F1712" s="240">
        <v>-1.2</v>
      </c>
      <c r="G1712" s="240">
        <v>27.241</v>
      </c>
      <c r="H1712" s="240">
        <v>3.4</v>
      </c>
      <c r="I1712" s="240"/>
      <c r="J1712" s="240">
        <v>2.9520000000000002E-3</v>
      </c>
    </row>
    <row r="1713" spans="2:10">
      <c r="B1713" s="240" t="s">
        <v>10</v>
      </c>
      <c r="C1713" s="240" t="s">
        <v>199</v>
      </c>
      <c r="D1713" s="240" t="s">
        <v>87</v>
      </c>
      <c r="E1713" s="240">
        <v>788</v>
      </c>
      <c r="F1713" s="240">
        <v>14.867000000000001</v>
      </c>
      <c r="G1713" s="240">
        <v>33.35</v>
      </c>
      <c r="H1713" s="240">
        <v>0</v>
      </c>
      <c r="I1713" s="240">
        <v>7.8999999999999996E-5</v>
      </c>
      <c r="J1713" s="240"/>
    </row>
    <row r="1714" spans="2:10">
      <c r="B1714" s="240" t="s">
        <v>10</v>
      </c>
      <c r="C1714" s="240" t="s">
        <v>200</v>
      </c>
      <c r="D1714" s="240" t="s">
        <v>87</v>
      </c>
      <c r="E1714" s="240">
        <v>772</v>
      </c>
      <c r="F1714" s="240">
        <v>-2</v>
      </c>
      <c r="G1714" s="240">
        <v>33.35</v>
      </c>
      <c r="H1714" s="240">
        <v>0</v>
      </c>
      <c r="I1714" s="240"/>
      <c r="J1714" s="240">
        <v>5.0000000000000004E-6</v>
      </c>
    </row>
    <row r="1715" spans="2:10">
      <c r="B1715" s="240" t="s">
        <v>10</v>
      </c>
      <c r="C1715" s="240" t="s">
        <v>199</v>
      </c>
      <c r="D1715" s="240" t="s">
        <v>88</v>
      </c>
      <c r="E1715" s="240">
        <v>21</v>
      </c>
      <c r="F1715" s="240">
        <v>17.8</v>
      </c>
      <c r="G1715" s="240">
        <v>-1.1000000000000001</v>
      </c>
      <c r="H1715" s="240">
        <v>0</v>
      </c>
      <c r="I1715" s="240">
        <v>1.9999999999999999E-6</v>
      </c>
      <c r="J1715" s="240"/>
    </row>
    <row r="1716" spans="2:10">
      <c r="B1716" s="240" t="s">
        <v>10</v>
      </c>
      <c r="C1716" s="240" t="s">
        <v>200</v>
      </c>
      <c r="D1716" s="240" t="s">
        <v>88</v>
      </c>
      <c r="E1716" s="240">
        <v>735</v>
      </c>
      <c r="F1716" s="240">
        <v>19.2</v>
      </c>
      <c r="G1716" s="240">
        <v>31.6</v>
      </c>
      <c r="H1716" s="240">
        <v>0</v>
      </c>
      <c r="I1716" s="240"/>
      <c r="J1716" s="240">
        <v>3.1000000000000001E-5</v>
      </c>
    </row>
    <row r="1717" spans="2:10">
      <c r="B1717" s="240" t="s">
        <v>10</v>
      </c>
      <c r="C1717" s="240" t="s">
        <v>199</v>
      </c>
      <c r="D1717" s="240" t="s">
        <v>89</v>
      </c>
      <c r="E1717" s="240">
        <v>21</v>
      </c>
      <c r="F1717" s="240">
        <v>17.8</v>
      </c>
      <c r="G1717" s="240">
        <v>-1.1000000000000001</v>
      </c>
      <c r="H1717" s="240">
        <v>0</v>
      </c>
      <c r="I1717" s="240">
        <v>8.7999999999999998E-5</v>
      </c>
      <c r="J1717" s="240"/>
    </row>
    <row r="1718" spans="2:10">
      <c r="B1718" s="240" t="s">
        <v>10</v>
      </c>
      <c r="C1718" s="240" t="s">
        <v>200</v>
      </c>
      <c r="D1718" s="240" t="s">
        <v>89</v>
      </c>
      <c r="E1718" s="240">
        <v>735</v>
      </c>
      <c r="F1718" s="240">
        <v>19.2</v>
      </c>
      <c r="G1718" s="240">
        <v>31.6</v>
      </c>
      <c r="H1718" s="240">
        <v>0</v>
      </c>
      <c r="I1718" s="240"/>
      <c r="J1718" s="240">
        <v>9.0000000000000002E-6</v>
      </c>
    </row>
    <row r="1719" spans="2:10">
      <c r="B1719" s="240" t="s">
        <v>10</v>
      </c>
      <c r="C1719" s="240" t="s">
        <v>199</v>
      </c>
      <c r="D1719" s="240" t="s">
        <v>90</v>
      </c>
      <c r="E1719" s="240">
        <v>21</v>
      </c>
      <c r="F1719" s="240">
        <v>17.8</v>
      </c>
      <c r="G1719" s="240">
        <v>-1.1000000000000001</v>
      </c>
      <c r="H1719" s="240">
        <v>0</v>
      </c>
      <c r="I1719" s="240">
        <v>3.9999999999999998E-6</v>
      </c>
      <c r="J1719" s="240"/>
    </row>
    <row r="1720" spans="2:10">
      <c r="B1720" s="240" t="s">
        <v>10</v>
      </c>
      <c r="C1720" s="240" t="s">
        <v>200</v>
      </c>
      <c r="D1720" s="240" t="s">
        <v>90</v>
      </c>
      <c r="E1720" s="240">
        <v>772</v>
      </c>
      <c r="F1720" s="240">
        <v>-2</v>
      </c>
      <c r="G1720" s="240">
        <v>33.35</v>
      </c>
      <c r="H1720" s="240">
        <v>0</v>
      </c>
      <c r="I1720" s="240"/>
      <c r="J1720" s="240">
        <v>3.3000000000000003E-5</v>
      </c>
    </row>
    <row r="1721" spans="2:10">
      <c r="B1721" s="240" t="s">
        <v>10</v>
      </c>
      <c r="C1721" s="240" t="s">
        <v>199</v>
      </c>
      <c r="D1721" s="240" t="s">
        <v>12</v>
      </c>
      <c r="E1721" s="240">
        <v>21</v>
      </c>
      <c r="F1721" s="240">
        <v>17.8</v>
      </c>
      <c r="G1721" s="240">
        <v>-1.1000000000000001</v>
      </c>
      <c r="H1721" s="240">
        <v>0</v>
      </c>
      <c r="I1721" s="240">
        <v>4.8939999999999997E-2</v>
      </c>
      <c r="J1721" s="240"/>
    </row>
    <row r="1722" spans="2:10">
      <c r="B1722" s="240" t="s">
        <v>10</v>
      </c>
      <c r="C1722" s="240" t="s">
        <v>200</v>
      </c>
      <c r="D1722" s="240" t="s">
        <v>12</v>
      </c>
      <c r="E1722" s="240">
        <v>735</v>
      </c>
      <c r="F1722" s="240">
        <v>19.2</v>
      </c>
      <c r="G1722" s="240">
        <v>31.6</v>
      </c>
      <c r="H1722" s="240">
        <v>0</v>
      </c>
      <c r="I1722" s="240"/>
      <c r="J1722" s="240">
        <v>3.6819999999999999E-3</v>
      </c>
    </row>
    <row r="1723" spans="2:10">
      <c r="B1723" s="240" t="s">
        <v>10</v>
      </c>
      <c r="C1723" s="240" t="s">
        <v>199</v>
      </c>
      <c r="D1723" s="240" t="s">
        <v>13</v>
      </c>
      <c r="E1723" s="240">
        <v>21</v>
      </c>
      <c r="F1723" s="240">
        <v>17.8</v>
      </c>
      <c r="G1723" s="240">
        <v>-1.1000000000000001</v>
      </c>
      <c r="H1723" s="240">
        <v>0</v>
      </c>
      <c r="I1723" s="240">
        <v>1.572E-3</v>
      </c>
      <c r="J1723" s="240"/>
    </row>
    <row r="1724" spans="2:10">
      <c r="B1724" s="240" t="s">
        <v>10</v>
      </c>
      <c r="C1724" s="240" t="s">
        <v>200</v>
      </c>
      <c r="D1724" s="240" t="s">
        <v>13</v>
      </c>
      <c r="E1724" s="240">
        <v>735</v>
      </c>
      <c r="F1724" s="240">
        <v>19.2</v>
      </c>
      <c r="G1724" s="240">
        <v>31.6</v>
      </c>
      <c r="H1724" s="240">
        <v>0</v>
      </c>
      <c r="I1724" s="240"/>
      <c r="J1724" s="240">
        <v>1.9094E-2</v>
      </c>
    </row>
    <row r="1725" spans="2:10">
      <c r="B1725" s="240" t="s">
        <v>10</v>
      </c>
      <c r="C1725" s="240" t="s">
        <v>199</v>
      </c>
      <c r="D1725" s="240" t="s">
        <v>14</v>
      </c>
      <c r="E1725" s="240">
        <v>21</v>
      </c>
      <c r="F1725" s="240">
        <v>17.8</v>
      </c>
      <c r="G1725" s="240">
        <v>-1.1000000000000001</v>
      </c>
      <c r="H1725" s="240">
        <v>0</v>
      </c>
      <c r="I1725" s="240">
        <v>1.7819999999999999E-3</v>
      </c>
      <c r="J1725" s="240"/>
    </row>
    <row r="1726" spans="2:10">
      <c r="B1726" s="240" t="s">
        <v>10</v>
      </c>
      <c r="C1726" s="240" t="s">
        <v>200</v>
      </c>
      <c r="D1726" s="240" t="s">
        <v>14</v>
      </c>
      <c r="E1726" s="240">
        <v>558</v>
      </c>
      <c r="F1726" s="240">
        <v>19.2</v>
      </c>
      <c r="G1726" s="240">
        <v>24.2</v>
      </c>
      <c r="H1726" s="240">
        <v>0</v>
      </c>
      <c r="I1726" s="240"/>
      <c r="J1726" s="240">
        <v>7.7499999999999997E-4</v>
      </c>
    </row>
    <row r="1727" spans="2:10">
      <c r="B1727" s="240" t="s">
        <v>10</v>
      </c>
      <c r="C1727" s="240" t="s">
        <v>199</v>
      </c>
      <c r="D1727" s="240" t="s">
        <v>91</v>
      </c>
      <c r="E1727" s="240">
        <v>20</v>
      </c>
      <c r="F1727" s="240">
        <v>17.2</v>
      </c>
      <c r="G1727" s="240">
        <v>-1.1000000000000001</v>
      </c>
      <c r="H1727" s="240">
        <v>0</v>
      </c>
      <c r="I1727" s="240">
        <v>7.2000000000000002E-5</v>
      </c>
      <c r="J1727" s="240"/>
    </row>
    <row r="1728" spans="2:10">
      <c r="B1728" s="240" t="s">
        <v>10</v>
      </c>
      <c r="C1728" s="240" t="s">
        <v>200</v>
      </c>
      <c r="D1728" s="240" t="s">
        <v>91</v>
      </c>
      <c r="E1728" s="240">
        <v>735</v>
      </c>
      <c r="F1728" s="240">
        <v>19.2</v>
      </c>
      <c r="G1728" s="240">
        <v>31.6</v>
      </c>
      <c r="H1728" s="240">
        <v>0</v>
      </c>
      <c r="I1728" s="240"/>
      <c r="J1728" s="240">
        <v>1.0000000000000001E-5</v>
      </c>
    </row>
    <row r="1729" spans="2:10">
      <c r="B1729" s="240" t="s">
        <v>10</v>
      </c>
      <c r="C1729" s="240" t="s">
        <v>199</v>
      </c>
      <c r="D1729" s="240" t="s">
        <v>92</v>
      </c>
      <c r="E1729" s="240">
        <v>20</v>
      </c>
      <c r="F1729" s="240">
        <v>17.2</v>
      </c>
      <c r="G1729" s="240">
        <v>-1.1000000000000001</v>
      </c>
      <c r="H1729" s="240">
        <v>0</v>
      </c>
      <c r="I1729" s="240">
        <v>1.2E-5</v>
      </c>
      <c r="J1729" s="240"/>
    </row>
    <row r="1730" spans="2:10">
      <c r="B1730" s="240" t="s">
        <v>10</v>
      </c>
      <c r="C1730" s="240" t="s">
        <v>200</v>
      </c>
      <c r="D1730" s="240" t="s">
        <v>92</v>
      </c>
      <c r="E1730" s="240">
        <v>772</v>
      </c>
      <c r="F1730" s="240">
        <v>-2</v>
      </c>
      <c r="G1730" s="240">
        <v>33.35</v>
      </c>
      <c r="H1730" s="240">
        <v>0</v>
      </c>
      <c r="I1730" s="240"/>
      <c r="J1730" s="240">
        <v>2.5999999999999998E-5</v>
      </c>
    </row>
    <row r="1731" spans="2:10">
      <c r="B1731" s="240" t="s">
        <v>10</v>
      </c>
      <c r="C1731" s="240" t="s">
        <v>199</v>
      </c>
      <c r="D1731" s="240" t="s">
        <v>93</v>
      </c>
      <c r="E1731" s="240">
        <v>20</v>
      </c>
      <c r="F1731" s="240">
        <v>17.2</v>
      </c>
      <c r="G1731" s="240">
        <v>-1.1000000000000001</v>
      </c>
      <c r="H1731" s="240">
        <v>0</v>
      </c>
      <c r="I1731" s="240">
        <v>1.7100000000000001E-4</v>
      </c>
      <c r="J1731" s="240"/>
    </row>
    <row r="1732" spans="2:10">
      <c r="B1732" s="240" t="s">
        <v>10</v>
      </c>
      <c r="C1732" s="240" t="s">
        <v>200</v>
      </c>
      <c r="D1732" s="240" t="s">
        <v>93</v>
      </c>
      <c r="E1732" s="240">
        <v>735</v>
      </c>
      <c r="F1732" s="240">
        <v>19.2</v>
      </c>
      <c r="G1732" s="240">
        <v>31.6</v>
      </c>
      <c r="H1732" s="240">
        <v>0</v>
      </c>
      <c r="I1732" s="240"/>
      <c r="J1732" s="240">
        <v>2.4000000000000001E-5</v>
      </c>
    </row>
    <row r="1733" spans="2:10">
      <c r="B1733" s="240" t="s">
        <v>10</v>
      </c>
      <c r="C1733" s="240" t="s">
        <v>199</v>
      </c>
      <c r="D1733" s="240" t="s">
        <v>94</v>
      </c>
      <c r="E1733" s="240">
        <v>20</v>
      </c>
      <c r="F1733" s="240">
        <v>17.2</v>
      </c>
      <c r="G1733" s="240">
        <v>-1.1000000000000001</v>
      </c>
      <c r="H1733" s="240">
        <v>0</v>
      </c>
      <c r="I1733" s="240">
        <v>2.6999999999999999E-5</v>
      </c>
      <c r="J1733" s="240"/>
    </row>
    <row r="1734" spans="2:10">
      <c r="B1734" s="240" t="s">
        <v>10</v>
      </c>
      <c r="C1734" s="240" t="s">
        <v>200</v>
      </c>
      <c r="D1734" s="240" t="s">
        <v>94</v>
      </c>
      <c r="E1734" s="240">
        <v>772</v>
      </c>
      <c r="F1734" s="240">
        <v>-2</v>
      </c>
      <c r="G1734" s="240">
        <v>33.35</v>
      </c>
      <c r="H1734" s="240">
        <v>0</v>
      </c>
      <c r="I1734" s="240"/>
      <c r="J1734" s="240">
        <v>5.7000000000000003E-5</v>
      </c>
    </row>
    <row r="1735" spans="2:10">
      <c r="B1735" s="240" t="s">
        <v>10</v>
      </c>
      <c r="C1735" s="240" t="s">
        <v>199</v>
      </c>
      <c r="D1735" s="240" t="s">
        <v>95</v>
      </c>
      <c r="E1735" s="240">
        <v>788</v>
      </c>
      <c r="F1735" s="240">
        <v>14.867000000000001</v>
      </c>
      <c r="G1735" s="240">
        <v>33.35</v>
      </c>
      <c r="H1735" s="240">
        <v>0</v>
      </c>
      <c r="I1735" s="240">
        <v>2.5999999999999998E-5</v>
      </c>
      <c r="J1735" s="240"/>
    </row>
    <row r="1736" spans="2:10">
      <c r="B1736" s="240" t="s">
        <v>10</v>
      </c>
      <c r="C1736" s="240" t="s">
        <v>200</v>
      </c>
      <c r="D1736" s="240" t="s">
        <v>95</v>
      </c>
      <c r="E1736" s="240">
        <v>735</v>
      </c>
      <c r="F1736" s="240">
        <v>19.2</v>
      </c>
      <c r="G1736" s="240">
        <v>31.6</v>
      </c>
      <c r="H1736" s="240">
        <v>0</v>
      </c>
      <c r="I1736" s="240"/>
      <c r="J1736" s="240">
        <v>9.0000000000000002E-6</v>
      </c>
    </row>
    <row r="1737" spans="2:10">
      <c r="B1737" s="240" t="s">
        <v>10</v>
      </c>
      <c r="C1737" s="240" t="s">
        <v>199</v>
      </c>
      <c r="D1737" s="240" t="s">
        <v>96</v>
      </c>
      <c r="E1737" s="240">
        <v>788</v>
      </c>
      <c r="F1737" s="240">
        <v>14.867000000000001</v>
      </c>
      <c r="G1737" s="240">
        <v>33.35</v>
      </c>
      <c r="H1737" s="240">
        <v>0</v>
      </c>
      <c r="I1737" s="240">
        <v>2.5999999999999998E-5</v>
      </c>
      <c r="J1737" s="240"/>
    </row>
    <row r="1738" spans="2:10">
      <c r="B1738" s="240" t="s">
        <v>10</v>
      </c>
      <c r="C1738" s="240" t="s">
        <v>200</v>
      </c>
      <c r="D1738" s="240" t="s">
        <v>96</v>
      </c>
      <c r="E1738" s="240">
        <v>735</v>
      </c>
      <c r="F1738" s="240">
        <v>19.2</v>
      </c>
      <c r="G1738" s="240">
        <v>31.6</v>
      </c>
      <c r="H1738" s="240">
        <v>0</v>
      </c>
      <c r="I1738" s="240"/>
      <c r="J1738" s="240">
        <v>9.0000000000000002E-6</v>
      </c>
    </row>
    <row r="1739" spans="2:10">
      <c r="B1739" s="240" t="s">
        <v>10</v>
      </c>
      <c r="C1739" s="240" t="s">
        <v>199</v>
      </c>
      <c r="D1739" s="240" t="s">
        <v>97</v>
      </c>
      <c r="E1739" s="240">
        <v>21</v>
      </c>
      <c r="F1739" s="240">
        <v>17.8</v>
      </c>
      <c r="G1739" s="240">
        <v>-1.1000000000000001</v>
      </c>
      <c r="H1739" s="240">
        <v>0</v>
      </c>
      <c r="I1739" s="240">
        <v>1.7E-5</v>
      </c>
      <c r="J1739" s="240"/>
    </row>
    <row r="1740" spans="2:10">
      <c r="B1740" s="240" t="s">
        <v>10</v>
      </c>
      <c r="C1740" s="240" t="s">
        <v>200</v>
      </c>
      <c r="D1740" s="240" t="s">
        <v>97</v>
      </c>
      <c r="E1740" s="240">
        <v>735</v>
      </c>
      <c r="F1740" s="240">
        <v>19.2</v>
      </c>
      <c r="G1740" s="240">
        <v>31.6</v>
      </c>
      <c r="H1740" s="240">
        <v>0</v>
      </c>
      <c r="I1740" s="240"/>
      <c r="J1740" s="240">
        <v>9.9999999999999995E-7</v>
      </c>
    </row>
    <row r="1741" spans="2:10">
      <c r="B1741" s="240" t="s">
        <v>10</v>
      </c>
      <c r="C1741" s="240" t="s">
        <v>199</v>
      </c>
      <c r="D1741" s="240" t="s">
        <v>98</v>
      </c>
      <c r="E1741" s="240">
        <v>788</v>
      </c>
      <c r="F1741" s="240">
        <v>14.867000000000001</v>
      </c>
      <c r="G1741" s="240">
        <v>33.35</v>
      </c>
      <c r="H1741" s="240">
        <v>0</v>
      </c>
      <c r="I1741" s="240">
        <v>0</v>
      </c>
      <c r="J1741" s="240"/>
    </row>
    <row r="1742" spans="2:10">
      <c r="B1742" s="240" t="s">
        <v>10</v>
      </c>
      <c r="C1742" s="240" t="s">
        <v>200</v>
      </c>
      <c r="D1742" s="240" t="s">
        <v>98</v>
      </c>
      <c r="E1742" s="240">
        <v>772</v>
      </c>
      <c r="F1742" s="240">
        <v>-2</v>
      </c>
      <c r="G1742" s="240">
        <v>33.35</v>
      </c>
      <c r="H1742" s="240">
        <v>0</v>
      </c>
      <c r="I1742" s="240"/>
      <c r="J1742" s="240">
        <v>6.9999999999999999E-6</v>
      </c>
    </row>
    <row r="1743" spans="2:10">
      <c r="B1743" s="240" t="s">
        <v>10</v>
      </c>
      <c r="C1743" s="240" t="s">
        <v>199</v>
      </c>
      <c r="D1743" s="240" t="s">
        <v>99</v>
      </c>
      <c r="E1743" s="240">
        <v>21</v>
      </c>
      <c r="F1743" s="240">
        <v>17.8</v>
      </c>
      <c r="G1743" s="240">
        <v>-1.1000000000000001</v>
      </c>
      <c r="H1743" s="240">
        <v>0</v>
      </c>
      <c r="I1743" s="240">
        <v>1.21E-4</v>
      </c>
      <c r="J1743" s="240"/>
    </row>
    <row r="1744" spans="2:10">
      <c r="B1744" s="240" t="s">
        <v>10</v>
      </c>
      <c r="C1744" s="240" t="s">
        <v>200</v>
      </c>
      <c r="D1744" s="240" t="s">
        <v>99</v>
      </c>
      <c r="E1744" s="240">
        <v>480</v>
      </c>
      <c r="F1744" s="240">
        <v>19.2</v>
      </c>
      <c r="G1744" s="240">
        <v>21.7</v>
      </c>
      <c r="H1744" s="240">
        <v>0</v>
      </c>
      <c r="I1744" s="240"/>
      <c r="J1744" s="240">
        <v>6.9999999999999999E-6</v>
      </c>
    </row>
    <row r="1745" spans="2:10">
      <c r="B1745" s="240" t="s">
        <v>10</v>
      </c>
      <c r="C1745" s="240" t="s">
        <v>199</v>
      </c>
      <c r="D1745" s="240" t="s">
        <v>100</v>
      </c>
      <c r="E1745" s="240">
        <v>788</v>
      </c>
      <c r="F1745" s="240">
        <v>14.867000000000001</v>
      </c>
      <c r="G1745" s="240">
        <v>33.35</v>
      </c>
      <c r="H1745" s="240">
        <v>0</v>
      </c>
      <c r="I1745" s="240">
        <v>1.2E-4</v>
      </c>
      <c r="J1745" s="240"/>
    </row>
    <row r="1746" spans="2:10">
      <c r="B1746" s="240" t="s">
        <v>10</v>
      </c>
      <c r="C1746" s="240" t="s">
        <v>200</v>
      </c>
      <c r="D1746" s="240" t="s">
        <v>100</v>
      </c>
      <c r="E1746" s="240">
        <v>735</v>
      </c>
      <c r="F1746" s="240">
        <v>19.2</v>
      </c>
      <c r="G1746" s="240">
        <v>31.6</v>
      </c>
      <c r="H1746" s="240">
        <v>0</v>
      </c>
      <c r="I1746" s="240"/>
      <c r="J1746" s="240">
        <v>1.2E-5</v>
      </c>
    </row>
    <row r="1747" spans="2:10">
      <c r="B1747" s="240" t="s">
        <v>10</v>
      </c>
      <c r="C1747" s="240" t="s">
        <v>199</v>
      </c>
      <c r="D1747" s="240" t="s">
        <v>101</v>
      </c>
      <c r="E1747" s="240">
        <v>788</v>
      </c>
      <c r="F1747" s="240">
        <v>14.867000000000001</v>
      </c>
      <c r="G1747" s="240">
        <v>33.35</v>
      </c>
      <c r="H1747" s="240">
        <v>0</v>
      </c>
      <c r="I1747" s="240">
        <v>1.21E-4</v>
      </c>
      <c r="J1747" s="240"/>
    </row>
    <row r="1748" spans="2:10">
      <c r="B1748" s="240" t="s">
        <v>10</v>
      </c>
      <c r="C1748" s="240" t="s">
        <v>200</v>
      </c>
      <c r="D1748" s="240" t="s">
        <v>101</v>
      </c>
      <c r="E1748" s="240">
        <v>772</v>
      </c>
      <c r="F1748" s="240">
        <v>-2</v>
      </c>
      <c r="G1748" s="240">
        <v>33.35</v>
      </c>
      <c r="H1748" s="240">
        <v>0</v>
      </c>
      <c r="I1748" s="240"/>
      <c r="J1748" s="240">
        <v>6.9999999999999999E-6</v>
      </c>
    </row>
    <row r="1749" spans="2:10">
      <c r="B1749" s="240" t="s">
        <v>10</v>
      </c>
      <c r="C1749" s="240" t="s">
        <v>199</v>
      </c>
      <c r="D1749" s="240" t="s">
        <v>102</v>
      </c>
      <c r="E1749" s="240">
        <v>21</v>
      </c>
      <c r="F1749" s="240">
        <v>17.8</v>
      </c>
      <c r="G1749" s="240">
        <v>-1.1000000000000001</v>
      </c>
      <c r="H1749" s="240">
        <v>0</v>
      </c>
      <c r="I1749" s="240">
        <v>1.22E-4</v>
      </c>
      <c r="J1749" s="240"/>
    </row>
    <row r="1750" spans="2:10">
      <c r="B1750" s="240" t="s">
        <v>10</v>
      </c>
      <c r="C1750" s="240" t="s">
        <v>200</v>
      </c>
      <c r="D1750" s="240" t="s">
        <v>102</v>
      </c>
      <c r="E1750" s="240">
        <v>772</v>
      </c>
      <c r="F1750" s="240">
        <v>-2</v>
      </c>
      <c r="G1750" s="240">
        <v>33.35</v>
      </c>
      <c r="H1750" s="240">
        <v>0</v>
      </c>
      <c r="I1750" s="240"/>
      <c r="J1750" s="240">
        <v>1.2999999999999999E-5</v>
      </c>
    </row>
    <row r="1751" spans="2:10">
      <c r="B1751" s="240" t="s">
        <v>10</v>
      </c>
      <c r="C1751" s="240" t="s">
        <v>199</v>
      </c>
      <c r="D1751" s="240" t="s">
        <v>103</v>
      </c>
      <c r="E1751" s="240">
        <v>21</v>
      </c>
      <c r="F1751" s="240">
        <v>17.8</v>
      </c>
      <c r="G1751" s="240">
        <v>-1.1000000000000001</v>
      </c>
      <c r="H1751" s="240">
        <v>0</v>
      </c>
      <c r="I1751" s="240">
        <v>1.3200000000000001E-4</v>
      </c>
      <c r="J1751" s="240"/>
    </row>
    <row r="1752" spans="2:10">
      <c r="B1752" s="240" t="s">
        <v>10</v>
      </c>
      <c r="C1752" s="240" t="s">
        <v>200</v>
      </c>
      <c r="D1752" s="240" t="s">
        <v>103</v>
      </c>
      <c r="E1752" s="240">
        <v>735</v>
      </c>
      <c r="F1752" s="240">
        <v>19.2</v>
      </c>
      <c r="G1752" s="240">
        <v>31.6</v>
      </c>
      <c r="H1752" s="240">
        <v>0</v>
      </c>
      <c r="I1752" s="240"/>
      <c r="J1752" s="240">
        <v>1.1E-5</v>
      </c>
    </row>
    <row r="1753" spans="2:10">
      <c r="B1753" s="240" t="s">
        <v>10</v>
      </c>
      <c r="C1753" s="240" t="s">
        <v>199</v>
      </c>
      <c r="D1753" s="240" t="s">
        <v>104</v>
      </c>
      <c r="E1753" s="240">
        <v>21</v>
      </c>
      <c r="F1753" s="240">
        <v>17.8</v>
      </c>
      <c r="G1753" s="240">
        <v>-1.1000000000000001</v>
      </c>
      <c r="H1753" s="240">
        <v>0</v>
      </c>
      <c r="I1753" s="240">
        <v>1.2999999999999999E-4</v>
      </c>
      <c r="J1753" s="240"/>
    </row>
    <row r="1754" spans="2:10">
      <c r="B1754" s="240" t="s">
        <v>10</v>
      </c>
      <c r="C1754" s="240" t="s">
        <v>200</v>
      </c>
      <c r="D1754" s="240" t="s">
        <v>104</v>
      </c>
      <c r="E1754" s="240">
        <v>772</v>
      </c>
      <c r="F1754" s="240">
        <v>-2</v>
      </c>
      <c r="G1754" s="240">
        <v>33.35</v>
      </c>
      <c r="H1754" s="240">
        <v>0</v>
      </c>
      <c r="I1754" s="240"/>
      <c r="J1754" s="240">
        <v>1.5999999999999999E-5</v>
      </c>
    </row>
    <row r="1755" spans="2:10">
      <c r="B1755" s="240" t="s">
        <v>10</v>
      </c>
      <c r="C1755" s="240" t="s">
        <v>199</v>
      </c>
      <c r="D1755" s="240" t="s">
        <v>105</v>
      </c>
      <c r="E1755" s="240">
        <v>21</v>
      </c>
      <c r="F1755" s="240">
        <v>17.8</v>
      </c>
      <c r="G1755" s="240">
        <v>-1.1000000000000001</v>
      </c>
      <c r="H1755" s="240">
        <v>0</v>
      </c>
      <c r="I1755" s="240">
        <v>1.2999999999999999E-4</v>
      </c>
      <c r="J1755" s="240"/>
    </row>
    <row r="1756" spans="2:10">
      <c r="B1756" s="240" t="s">
        <v>10</v>
      </c>
      <c r="C1756" s="240" t="s">
        <v>200</v>
      </c>
      <c r="D1756" s="240" t="s">
        <v>105</v>
      </c>
      <c r="E1756" s="240">
        <v>735</v>
      </c>
      <c r="F1756" s="240">
        <v>19.2</v>
      </c>
      <c r="G1756" s="240">
        <v>31.6</v>
      </c>
      <c r="H1756" s="240">
        <v>0</v>
      </c>
      <c r="I1756" s="240"/>
      <c r="J1756" s="240">
        <v>1.0000000000000001E-5</v>
      </c>
    </row>
    <row r="1757" spans="2:10">
      <c r="B1757" s="240" t="s">
        <v>10</v>
      </c>
      <c r="C1757" s="240" t="s">
        <v>199</v>
      </c>
      <c r="D1757" s="240" t="s">
        <v>106</v>
      </c>
      <c r="E1757" s="240">
        <v>21</v>
      </c>
      <c r="F1757" s="240">
        <v>17.8</v>
      </c>
      <c r="G1757" s="240">
        <v>-1.1000000000000001</v>
      </c>
      <c r="H1757" s="240">
        <v>0</v>
      </c>
      <c r="I1757" s="240">
        <v>1.3200000000000001E-4</v>
      </c>
      <c r="J1757" s="240"/>
    </row>
    <row r="1758" spans="2:10">
      <c r="B1758" s="240" t="s">
        <v>10</v>
      </c>
      <c r="C1758" s="240" t="s">
        <v>200</v>
      </c>
      <c r="D1758" s="240" t="s">
        <v>106</v>
      </c>
      <c r="E1758" s="240">
        <v>772</v>
      </c>
      <c r="F1758" s="240">
        <v>-2</v>
      </c>
      <c r="G1758" s="240">
        <v>33.35</v>
      </c>
      <c r="H1758" s="240">
        <v>0</v>
      </c>
      <c r="I1758" s="240"/>
      <c r="J1758" s="240">
        <v>1.7E-5</v>
      </c>
    </row>
    <row r="1759" spans="2:10">
      <c r="B1759" s="240" t="s">
        <v>10</v>
      </c>
      <c r="C1759" s="240" t="s">
        <v>199</v>
      </c>
      <c r="D1759" s="240" t="s">
        <v>107</v>
      </c>
      <c r="E1759" s="240">
        <v>20</v>
      </c>
      <c r="F1759" s="240">
        <v>17.2</v>
      </c>
      <c r="G1759" s="240">
        <v>-1.1000000000000001</v>
      </c>
      <c r="H1759" s="240">
        <v>0</v>
      </c>
      <c r="I1759" s="240">
        <v>6.8999999999999997E-5</v>
      </c>
      <c r="J1759" s="240"/>
    </row>
    <row r="1760" spans="2:10">
      <c r="B1760" s="240" t="s">
        <v>10</v>
      </c>
      <c r="C1760" s="240" t="s">
        <v>200</v>
      </c>
      <c r="D1760" s="240" t="s">
        <v>107</v>
      </c>
      <c r="E1760" s="240">
        <v>480</v>
      </c>
      <c r="F1760" s="240">
        <v>19.2</v>
      </c>
      <c r="G1760" s="240">
        <v>21.7</v>
      </c>
      <c r="H1760" s="240">
        <v>0</v>
      </c>
      <c r="I1760" s="240"/>
      <c r="J1760" s="240">
        <v>5.0000000000000004E-6</v>
      </c>
    </row>
    <row r="1761" spans="2:10">
      <c r="B1761" s="240" t="s">
        <v>10</v>
      </c>
      <c r="C1761" s="240" t="s">
        <v>199</v>
      </c>
      <c r="D1761" s="240" t="s">
        <v>108</v>
      </c>
      <c r="E1761" s="240">
        <v>20</v>
      </c>
      <c r="F1761" s="240">
        <v>17.2</v>
      </c>
      <c r="G1761" s="240">
        <v>-1.1000000000000001</v>
      </c>
      <c r="H1761" s="240">
        <v>0</v>
      </c>
      <c r="I1761" s="240">
        <v>6.9999999999999994E-5</v>
      </c>
      <c r="J1761" s="240"/>
    </row>
    <row r="1762" spans="2:10">
      <c r="B1762" s="240" t="s">
        <v>10</v>
      </c>
      <c r="C1762" s="240" t="s">
        <v>200</v>
      </c>
      <c r="D1762" s="240" t="s">
        <v>108</v>
      </c>
      <c r="E1762" s="240">
        <v>480</v>
      </c>
      <c r="F1762" s="240">
        <v>19.2</v>
      </c>
      <c r="G1762" s="240">
        <v>21.7</v>
      </c>
      <c r="H1762" s="240">
        <v>0</v>
      </c>
      <c r="I1762" s="240"/>
      <c r="J1762" s="240">
        <v>2.4000000000000001E-5</v>
      </c>
    </row>
    <row r="1763" spans="2:10">
      <c r="B1763" s="240" t="s">
        <v>10</v>
      </c>
      <c r="C1763" s="240" t="s">
        <v>199</v>
      </c>
      <c r="D1763" s="240" t="s">
        <v>109</v>
      </c>
      <c r="E1763" s="240">
        <v>20</v>
      </c>
      <c r="F1763" s="240">
        <v>17.2</v>
      </c>
      <c r="G1763" s="240">
        <v>-1.1000000000000001</v>
      </c>
      <c r="H1763" s="240">
        <v>0</v>
      </c>
      <c r="I1763" s="240">
        <v>7.1000000000000005E-5</v>
      </c>
      <c r="J1763" s="240"/>
    </row>
    <row r="1764" spans="2:10">
      <c r="B1764" s="240" t="s">
        <v>10</v>
      </c>
      <c r="C1764" s="240" t="s">
        <v>200</v>
      </c>
      <c r="D1764" s="240" t="s">
        <v>109</v>
      </c>
      <c r="E1764" s="240">
        <v>480</v>
      </c>
      <c r="F1764" s="240">
        <v>19.2</v>
      </c>
      <c r="G1764" s="240">
        <v>21.7</v>
      </c>
      <c r="H1764" s="240">
        <v>0</v>
      </c>
      <c r="I1764" s="240"/>
      <c r="J1764" s="240">
        <v>6.0000000000000002E-6</v>
      </c>
    </row>
    <row r="1765" spans="2:10">
      <c r="B1765" s="240" t="s">
        <v>10</v>
      </c>
      <c r="C1765" s="240" t="s">
        <v>199</v>
      </c>
      <c r="D1765" s="240" t="s">
        <v>110</v>
      </c>
      <c r="E1765" s="240">
        <v>788</v>
      </c>
      <c r="F1765" s="240">
        <v>14.867000000000001</v>
      </c>
      <c r="G1765" s="240">
        <v>33.35</v>
      </c>
      <c r="H1765" s="240">
        <v>0</v>
      </c>
      <c r="I1765" s="240">
        <v>6.8999999999999997E-5</v>
      </c>
      <c r="J1765" s="240"/>
    </row>
    <row r="1766" spans="2:10">
      <c r="B1766" s="240" t="s">
        <v>10</v>
      </c>
      <c r="C1766" s="240" t="s">
        <v>200</v>
      </c>
      <c r="D1766" s="240" t="s">
        <v>110</v>
      </c>
      <c r="E1766" s="240">
        <v>772</v>
      </c>
      <c r="F1766" s="240">
        <v>-2</v>
      </c>
      <c r="G1766" s="240">
        <v>33.35</v>
      </c>
      <c r="H1766" s="240">
        <v>0</v>
      </c>
      <c r="I1766" s="240"/>
      <c r="J1766" s="240">
        <v>2.4000000000000001E-5</v>
      </c>
    </row>
    <row r="1767" spans="2:10">
      <c r="B1767" s="240" t="s">
        <v>10</v>
      </c>
      <c r="C1767" s="240" t="s">
        <v>199</v>
      </c>
      <c r="D1767" s="240" t="s">
        <v>111</v>
      </c>
      <c r="E1767" s="240">
        <v>21</v>
      </c>
      <c r="F1767" s="240">
        <v>17.8</v>
      </c>
      <c r="G1767" s="240">
        <v>-1.1000000000000001</v>
      </c>
      <c r="H1767" s="240">
        <v>0</v>
      </c>
      <c r="I1767" s="240">
        <v>7.8999999999999996E-5</v>
      </c>
      <c r="J1767" s="240"/>
    </row>
    <row r="1768" spans="2:10">
      <c r="B1768" s="240" t="s">
        <v>10</v>
      </c>
      <c r="C1768" s="240" t="s">
        <v>200</v>
      </c>
      <c r="D1768" s="240" t="s">
        <v>111</v>
      </c>
      <c r="E1768" s="240">
        <v>735</v>
      </c>
      <c r="F1768" s="240">
        <v>19.2</v>
      </c>
      <c r="G1768" s="240">
        <v>31.6</v>
      </c>
      <c r="H1768" s="240">
        <v>0</v>
      </c>
      <c r="I1768" s="240"/>
      <c r="J1768" s="240">
        <v>1.0000000000000001E-5</v>
      </c>
    </row>
    <row r="1769" spans="2:10">
      <c r="B1769" s="240" t="s">
        <v>10</v>
      </c>
      <c r="C1769" s="240" t="s">
        <v>199</v>
      </c>
      <c r="D1769" s="240" t="s">
        <v>112</v>
      </c>
      <c r="E1769" s="240">
        <v>20</v>
      </c>
      <c r="F1769" s="240">
        <v>17.2</v>
      </c>
      <c r="G1769" s="240">
        <v>-1.1000000000000001</v>
      </c>
      <c r="H1769" s="240">
        <v>0</v>
      </c>
      <c r="I1769" s="240">
        <v>8.1000000000000004E-5</v>
      </c>
      <c r="J1769" s="240"/>
    </row>
    <row r="1770" spans="2:10">
      <c r="B1770" s="240" t="s">
        <v>10</v>
      </c>
      <c r="C1770" s="240" t="s">
        <v>200</v>
      </c>
      <c r="D1770" s="240" t="s">
        <v>112</v>
      </c>
      <c r="E1770" s="240">
        <v>735</v>
      </c>
      <c r="F1770" s="240">
        <v>19.2</v>
      </c>
      <c r="G1770" s="240">
        <v>31.6</v>
      </c>
      <c r="H1770" s="240">
        <v>0</v>
      </c>
      <c r="I1770" s="240"/>
      <c r="J1770" s="240">
        <v>2.9E-5</v>
      </c>
    </row>
    <row r="1771" spans="2:10">
      <c r="B1771" s="240" t="s">
        <v>10</v>
      </c>
      <c r="C1771" s="240" t="s">
        <v>199</v>
      </c>
      <c r="D1771" s="240" t="s">
        <v>113</v>
      </c>
      <c r="E1771" s="240">
        <v>21</v>
      </c>
      <c r="F1771" s="240">
        <v>17.8</v>
      </c>
      <c r="G1771" s="240">
        <v>-1.1000000000000001</v>
      </c>
      <c r="H1771" s="240">
        <v>0</v>
      </c>
      <c r="I1771" s="240">
        <v>8.1000000000000004E-5</v>
      </c>
      <c r="J1771" s="240"/>
    </row>
    <row r="1772" spans="2:10">
      <c r="B1772" s="240" t="s">
        <v>10</v>
      </c>
      <c r="C1772" s="240" t="s">
        <v>200</v>
      </c>
      <c r="D1772" s="240" t="s">
        <v>113</v>
      </c>
      <c r="E1772" s="240">
        <v>735</v>
      </c>
      <c r="F1772" s="240">
        <v>19.2</v>
      </c>
      <c r="G1772" s="240">
        <v>31.6</v>
      </c>
      <c r="H1772" s="240">
        <v>0</v>
      </c>
      <c r="I1772" s="240"/>
      <c r="J1772" s="240">
        <v>1.0000000000000001E-5</v>
      </c>
    </row>
    <row r="1773" spans="2:10">
      <c r="B1773" s="240" t="s">
        <v>10</v>
      </c>
      <c r="C1773" s="240" t="s">
        <v>199</v>
      </c>
      <c r="D1773" s="240" t="s">
        <v>114</v>
      </c>
      <c r="E1773" s="240">
        <v>20</v>
      </c>
      <c r="F1773" s="240">
        <v>17.2</v>
      </c>
      <c r="G1773" s="240">
        <v>-1.1000000000000001</v>
      </c>
      <c r="H1773" s="240">
        <v>0</v>
      </c>
      <c r="I1773" s="240">
        <v>7.8999999999999996E-5</v>
      </c>
      <c r="J1773" s="240"/>
    </row>
    <row r="1774" spans="2:10">
      <c r="B1774" s="240" t="s">
        <v>10</v>
      </c>
      <c r="C1774" s="240" t="s">
        <v>200</v>
      </c>
      <c r="D1774" s="240" t="s">
        <v>114</v>
      </c>
      <c r="E1774" s="240">
        <v>735</v>
      </c>
      <c r="F1774" s="240">
        <v>19.2</v>
      </c>
      <c r="G1774" s="240">
        <v>31.6</v>
      </c>
      <c r="H1774" s="240">
        <v>0</v>
      </c>
      <c r="I1774" s="240"/>
      <c r="J1774" s="240">
        <v>2.8E-5</v>
      </c>
    </row>
    <row r="1775" spans="2:10">
      <c r="B1775" s="240" t="s">
        <v>10</v>
      </c>
      <c r="C1775" s="240" t="s">
        <v>199</v>
      </c>
      <c r="D1775" s="240" t="s">
        <v>115</v>
      </c>
      <c r="E1775" s="240">
        <v>21</v>
      </c>
      <c r="F1775" s="240">
        <v>17.8</v>
      </c>
      <c r="G1775" s="240">
        <v>-1.1000000000000001</v>
      </c>
      <c r="H1775" s="240">
        <v>0</v>
      </c>
      <c r="I1775" s="240">
        <v>5.1E-5</v>
      </c>
      <c r="J1775" s="240"/>
    </row>
    <row r="1776" spans="2:10">
      <c r="B1776" s="240" t="s">
        <v>10</v>
      </c>
      <c r="C1776" s="240" t="s">
        <v>200</v>
      </c>
      <c r="D1776" s="240" t="s">
        <v>115</v>
      </c>
      <c r="E1776" s="240">
        <v>735</v>
      </c>
      <c r="F1776" s="240">
        <v>19.2</v>
      </c>
      <c r="G1776" s="240">
        <v>31.6</v>
      </c>
      <c r="H1776" s="240">
        <v>0</v>
      </c>
      <c r="I1776" s="240"/>
      <c r="J1776" s="240">
        <v>3.0000000000000001E-5</v>
      </c>
    </row>
    <row r="1777" spans="2:10">
      <c r="B1777" s="240" t="s">
        <v>10</v>
      </c>
      <c r="C1777" s="240" t="s">
        <v>199</v>
      </c>
      <c r="D1777" s="240" t="s">
        <v>116</v>
      </c>
      <c r="E1777" s="240">
        <v>21</v>
      </c>
      <c r="F1777" s="240">
        <v>17.8</v>
      </c>
      <c r="G1777" s="240">
        <v>-1.1000000000000001</v>
      </c>
      <c r="H1777" s="240">
        <v>0</v>
      </c>
      <c r="I1777" s="240">
        <v>3.9999999999999998E-6</v>
      </c>
      <c r="J1777" s="240"/>
    </row>
    <row r="1778" spans="2:10">
      <c r="B1778" s="240" t="s">
        <v>10</v>
      </c>
      <c r="C1778" s="240" t="s">
        <v>200</v>
      </c>
      <c r="D1778" s="240" t="s">
        <v>116</v>
      </c>
      <c r="E1778" s="240">
        <v>735</v>
      </c>
      <c r="F1778" s="240">
        <v>19.2</v>
      </c>
      <c r="G1778" s="240">
        <v>31.6</v>
      </c>
      <c r="H1778" s="240">
        <v>0</v>
      </c>
      <c r="I1778" s="240"/>
      <c r="J1778" s="240">
        <v>2.8E-5</v>
      </c>
    </row>
    <row r="1779" spans="2:10">
      <c r="B1779" s="240" t="s">
        <v>10</v>
      </c>
      <c r="C1779" s="240" t="s">
        <v>199</v>
      </c>
      <c r="D1779" s="240" t="s">
        <v>117</v>
      </c>
      <c r="E1779" s="240">
        <v>21</v>
      </c>
      <c r="F1779" s="240">
        <v>17.8</v>
      </c>
      <c r="G1779" s="240">
        <v>-1.1000000000000001</v>
      </c>
      <c r="H1779" s="240">
        <v>0</v>
      </c>
      <c r="I1779" s="240">
        <v>5.3999999999999998E-5</v>
      </c>
      <c r="J1779" s="240"/>
    </row>
    <row r="1780" spans="2:10">
      <c r="B1780" s="240" t="s">
        <v>10</v>
      </c>
      <c r="C1780" s="240" t="s">
        <v>200</v>
      </c>
      <c r="D1780" s="240" t="s">
        <v>117</v>
      </c>
      <c r="E1780" s="240">
        <v>735</v>
      </c>
      <c r="F1780" s="240">
        <v>19.2</v>
      </c>
      <c r="G1780" s="240">
        <v>31.6</v>
      </c>
      <c r="H1780" s="240">
        <v>0</v>
      </c>
      <c r="I1780" s="240"/>
      <c r="J1780" s="240">
        <v>3.1999999999999999E-5</v>
      </c>
    </row>
    <row r="1781" spans="2:10">
      <c r="B1781" s="240" t="s">
        <v>10</v>
      </c>
      <c r="C1781" s="240" t="s">
        <v>199</v>
      </c>
      <c r="D1781" s="240" t="s">
        <v>118</v>
      </c>
      <c r="E1781" s="240">
        <v>788</v>
      </c>
      <c r="F1781" s="240">
        <v>14.867000000000001</v>
      </c>
      <c r="G1781" s="240">
        <v>33.35</v>
      </c>
      <c r="H1781" s="240">
        <v>0</v>
      </c>
      <c r="I1781" s="240">
        <v>5.0000000000000004E-6</v>
      </c>
      <c r="J1781" s="240"/>
    </row>
    <row r="1782" spans="2:10">
      <c r="B1782" s="240" t="s">
        <v>10</v>
      </c>
      <c r="C1782" s="240" t="s">
        <v>200</v>
      </c>
      <c r="D1782" s="240" t="s">
        <v>118</v>
      </c>
      <c r="E1782" s="240">
        <v>772</v>
      </c>
      <c r="F1782" s="240">
        <v>-2</v>
      </c>
      <c r="G1782" s="240">
        <v>33.35</v>
      </c>
      <c r="H1782" s="240">
        <v>0</v>
      </c>
      <c r="I1782" s="240"/>
      <c r="J1782" s="240">
        <v>2.9E-5</v>
      </c>
    </row>
    <row r="1783" spans="2:10">
      <c r="B1783" s="240" t="s">
        <v>10</v>
      </c>
      <c r="C1783" s="240" t="s">
        <v>199</v>
      </c>
      <c r="D1783" s="240" t="s">
        <v>119</v>
      </c>
      <c r="E1783" s="240">
        <v>788</v>
      </c>
      <c r="F1783" s="240">
        <v>14.867000000000001</v>
      </c>
      <c r="G1783" s="240">
        <v>33.35</v>
      </c>
      <c r="H1783" s="240">
        <v>0</v>
      </c>
      <c r="I1783" s="240">
        <v>5.3000000000000001E-5</v>
      </c>
      <c r="J1783" s="240"/>
    </row>
    <row r="1784" spans="2:10">
      <c r="B1784" s="240" t="s">
        <v>10</v>
      </c>
      <c r="C1784" s="240" t="s">
        <v>200</v>
      </c>
      <c r="D1784" s="240" t="s">
        <v>119</v>
      </c>
      <c r="E1784" s="240">
        <v>772</v>
      </c>
      <c r="F1784" s="240">
        <v>-2</v>
      </c>
      <c r="G1784" s="240">
        <v>33.35</v>
      </c>
      <c r="H1784" s="240">
        <v>0</v>
      </c>
      <c r="I1784" s="240"/>
      <c r="J1784" s="240">
        <v>3.3000000000000003E-5</v>
      </c>
    </row>
    <row r="1785" spans="2:10">
      <c r="B1785" s="240" t="s">
        <v>10</v>
      </c>
      <c r="C1785" s="240" t="s">
        <v>199</v>
      </c>
      <c r="D1785" s="240" t="s">
        <v>120</v>
      </c>
      <c r="E1785" s="240">
        <v>788</v>
      </c>
      <c r="F1785" s="240">
        <v>14.867000000000001</v>
      </c>
      <c r="G1785" s="240">
        <v>33.35</v>
      </c>
      <c r="H1785" s="240">
        <v>0</v>
      </c>
      <c r="I1785" s="240">
        <v>6.0000000000000002E-6</v>
      </c>
      <c r="J1785" s="240"/>
    </row>
    <row r="1786" spans="2:10">
      <c r="B1786" s="240" t="s">
        <v>10</v>
      </c>
      <c r="C1786" s="240" t="s">
        <v>200</v>
      </c>
      <c r="D1786" s="240" t="s">
        <v>120</v>
      </c>
      <c r="E1786" s="240">
        <v>772</v>
      </c>
      <c r="F1786" s="240">
        <v>-2</v>
      </c>
      <c r="G1786" s="240">
        <v>33.35</v>
      </c>
      <c r="H1786" s="240">
        <v>0</v>
      </c>
      <c r="I1786" s="240"/>
      <c r="J1786" s="240">
        <v>3.0000000000000001E-5</v>
      </c>
    </row>
    <row r="1787" spans="2:10">
      <c r="B1787" s="240" t="s">
        <v>10</v>
      </c>
      <c r="C1787" s="240" t="s">
        <v>199</v>
      </c>
      <c r="D1787" s="240" t="s">
        <v>121</v>
      </c>
      <c r="E1787" s="240">
        <v>788</v>
      </c>
      <c r="F1787" s="240">
        <v>14.867000000000001</v>
      </c>
      <c r="G1787" s="240">
        <v>33.35</v>
      </c>
      <c r="H1787" s="240">
        <v>0</v>
      </c>
      <c r="I1787" s="240">
        <v>5.1999999999999997E-5</v>
      </c>
      <c r="J1787" s="240"/>
    </row>
    <row r="1788" spans="2:10">
      <c r="B1788" s="240" t="s">
        <v>10</v>
      </c>
      <c r="C1788" s="240" t="s">
        <v>200</v>
      </c>
      <c r="D1788" s="240" t="s">
        <v>121</v>
      </c>
      <c r="E1788" s="240">
        <v>772</v>
      </c>
      <c r="F1788" s="240">
        <v>-2</v>
      </c>
      <c r="G1788" s="240">
        <v>33.35</v>
      </c>
      <c r="H1788" s="240">
        <v>0</v>
      </c>
      <c r="I1788" s="240"/>
      <c r="J1788" s="240">
        <v>3.1000000000000001E-5</v>
      </c>
    </row>
    <row r="1789" spans="2:10">
      <c r="B1789" s="240" t="s">
        <v>10</v>
      </c>
      <c r="C1789" s="240" t="s">
        <v>199</v>
      </c>
      <c r="D1789" s="240" t="s">
        <v>122</v>
      </c>
      <c r="E1789" s="240">
        <v>788</v>
      </c>
      <c r="F1789" s="240">
        <v>14.867000000000001</v>
      </c>
      <c r="G1789" s="240">
        <v>33.35</v>
      </c>
      <c r="H1789" s="240">
        <v>0</v>
      </c>
      <c r="I1789" s="240">
        <v>6.9999999999999999E-6</v>
      </c>
      <c r="J1789" s="240"/>
    </row>
    <row r="1790" spans="2:10">
      <c r="B1790" s="240" t="s">
        <v>10</v>
      </c>
      <c r="C1790" s="240" t="s">
        <v>200</v>
      </c>
      <c r="D1790" s="240" t="s">
        <v>122</v>
      </c>
      <c r="E1790" s="240">
        <v>772</v>
      </c>
      <c r="F1790" s="240">
        <v>-2</v>
      </c>
      <c r="G1790" s="240">
        <v>33.35</v>
      </c>
      <c r="H1790" s="240">
        <v>0</v>
      </c>
      <c r="I1790" s="240"/>
      <c r="J1790" s="240">
        <v>3.1000000000000001E-5</v>
      </c>
    </row>
    <row r="1791" spans="2:10">
      <c r="B1791" s="240" t="s">
        <v>10</v>
      </c>
      <c r="C1791" s="240" t="s">
        <v>199</v>
      </c>
      <c r="D1791" s="240" t="s">
        <v>123</v>
      </c>
      <c r="E1791" s="240">
        <v>788</v>
      </c>
      <c r="F1791" s="240">
        <v>14.867000000000001</v>
      </c>
      <c r="G1791" s="240">
        <v>33.35</v>
      </c>
      <c r="H1791" s="240">
        <v>0</v>
      </c>
      <c r="I1791" s="240">
        <v>4.8999999999999998E-5</v>
      </c>
      <c r="J1791" s="240"/>
    </row>
    <row r="1792" spans="2:10">
      <c r="B1792" s="240" t="s">
        <v>10</v>
      </c>
      <c r="C1792" s="240" t="s">
        <v>200</v>
      </c>
      <c r="D1792" s="240" t="s">
        <v>123</v>
      </c>
      <c r="E1792" s="240">
        <v>735</v>
      </c>
      <c r="F1792" s="240">
        <v>19.2</v>
      </c>
      <c r="G1792" s="240">
        <v>31.6</v>
      </c>
      <c r="H1792" s="240">
        <v>0</v>
      </c>
      <c r="I1792" s="240"/>
      <c r="J1792" s="240">
        <v>4.5000000000000003E-5</v>
      </c>
    </row>
    <row r="1793" spans="2:10">
      <c r="B1793" s="240" t="s">
        <v>10</v>
      </c>
      <c r="C1793" s="240" t="s">
        <v>199</v>
      </c>
      <c r="D1793" s="240" t="s">
        <v>124</v>
      </c>
      <c r="E1793" s="240">
        <v>788</v>
      </c>
      <c r="F1793" s="240">
        <v>14.867000000000001</v>
      </c>
      <c r="G1793" s="240">
        <v>33.35</v>
      </c>
      <c r="H1793" s="240">
        <v>0</v>
      </c>
      <c r="I1793" s="240">
        <v>1.9999999999999999E-6</v>
      </c>
      <c r="J1793" s="240"/>
    </row>
    <row r="1794" spans="2:10">
      <c r="B1794" s="240" t="s">
        <v>10</v>
      </c>
      <c r="C1794" s="240" t="s">
        <v>200</v>
      </c>
      <c r="D1794" s="240" t="s">
        <v>124</v>
      </c>
      <c r="E1794" s="240">
        <v>735</v>
      </c>
      <c r="F1794" s="240">
        <v>19.2</v>
      </c>
      <c r="G1794" s="240">
        <v>31.6</v>
      </c>
      <c r="H1794" s="240">
        <v>0</v>
      </c>
      <c r="I1794" s="240"/>
      <c r="J1794" s="240">
        <v>4.8000000000000001E-5</v>
      </c>
    </row>
    <row r="1795" spans="2:10">
      <c r="B1795" s="240" t="s">
        <v>10</v>
      </c>
      <c r="C1795" s="240" t="s">
        <v>199</v>
      </c>
      <c r="D1795" s="240" t="s">
        <v>125</v>
      </c>
      <c r="E1795" s="240">
        <v>21</v>
      </c>
      <c r="F1795" s="240">
        <v>17.8</v>
      </c>
      <c r="G1795" s="240">
        <v>-1.1000000000000001</v>
      </c>
      <c r="H1795" s="240">
        <v>0</v>
      </c>
      <c r="I1795" s="240">
        <v>5.0000000000000002E-5</v>
      </c>
      <c r="J1795" s="240"/>
    </row>
    <row r="1796" spans="2:10">
      <c r="B1796" s="240" t="s">
        <v>10</v>
      </c>
      <c r="C1796" s="240" t="s">
        <v>200</v>
      </c>
      <c r="D1796" s="240" t="s">
        <v>125</v>
      </c>
      <c r="E1796" s="240">
        <v>772</v>
      </c>
      <c r="F1796" s="240">
        <v>-2</v>
      </c>
      <c r="G1796" s="240">
        <v>33.35</v>
      </c>
      <c r="H1796" s="240">
        <v>0</v>
      </c>
      <c r="I1796" s="240"/>
      <c r="J1796" s="240">
        <v>4.5000000000000003E-5</v>
      </c>
    </row>
    <row r="1797" spans="2:10">
      <c r="B1797" s="240" t="s">
        <v>10</v>
      </c>
      <c r="C1797" s="240" t="s">
        <v>199</v>
      </c>
      <c r="D1797" s="240" t="s">
        <v>126</v>
      </c>
      <c r="E1797" s="240">
        <v>20</v>
      </c>
      <c r="F1797" s="240">
        <v>17.2</v>
      </c>
      <c r="G1797" s="240">
        <v>-1.1000000000000001</v>
      </c>
      <c r="H1797" s="240">
        <v>0</v>
      </c>
      <c r="I1797" s="240">
        <v>3.0000000000000001E-6</v>
      </c>
      <c r="J1797" s="240"/>
    </row>
    <row r="1798" spans="2:10">
      <c r="B1798" s="240" t="s">
        <v>10</v>
      </c>
      <c r="C1798" s="240" t="s">
        <v>200</v>
      </c>
      <c r="D1798" s="240" t="s">
        <v>126</v>
      </c>
      <c r="E1798" s="240">
        <v>735</v>
      </c>
      <c r="F1798" s="240">
        <v>19.2</v>
      </c>
      <c r="G1798" s="240">
        <v>31.6</v>
      </c>
      <c r="H1798" s="240">
        <v>0</v>
      </c>
      <c r="I1798" s="240"/>
      <c r="J1798" s="240">
        <v>4.8999999999999998E-5</v>
      </c>
    </row>
    <row r="1799" spans="2:10">
      <c r="B1799" s="240" t="s">
        <v>10</v>
      </c>
      <c r="C1799" s="240" t="s">
        <v>199</v>
      </c>
      <c r="D1799" s="240" t="s">
        <v>127</v>
      </c>
      <c r="E1799" s="240">
        <v>21</v>
      </c>
      <c r="F1799" s="240">
        <v>17.8</v>
      </c>
      <c r="G1799" s="240">
        <v>-1.1000000000000001</v>
      </c>
      <c r="H1799" s="240">
        <v>0</v>
      </c>
      <c r="I1799" s="240">
        <v>5.3000000000000001E-5</v>
      </c>
      <c r="J1799" s="240"/>
    </row>
    <row r="1800" spans="2:10">
      <c r="B1800" s="240" t="s">
        <v>10</v>
      </c>
      <c r="C1800" s="240" t="s">
        <v>200</v>
      </c>
      <c r="D1800" s="240" t="s">
        <v>127</v>
      </c>
      <c r="E1800" s="240">
        <v>772</v>
      </c>
      <c r="F1800" s="240">
        <v>-2</v>
      </c>
      <c r="G1800" s="240">
        <v>33.35</v>
      </c>
      <c r="H1800" s="240">
        <v>0</v>
      </c>
      <c r="I1800" s="240"/>
      <c r="J1800" s="240">
        <v>4.6E-5</v>
      </c>
    </row>
    <row r="1801" spans="2:10">
      <c r="B1801" s="240" t="s">
        <v>10</v>
      </c>
      <c r="C1801" s="240" t="s">
        <v>199</v>
      </c>
      <c r="D1801" s="240" t="s">
        <v>128</v>
      </c>
      <c r="E1801" s="240">
        <v>21</v>
      </c>
      <c r="F1801" s="240">
        <v>17.8</v>
      </c>
      <c r="G1801" s="240">
        <v>-1.1000000000000001</v>
      </c>
      <c r="H1801" s="240">
        <v>0</v>
      </c>
      <c r="I1801" s="240">
        <v>6.0000000000000002E-6</v>
      </c>
      <c r="J1801" s="240"/>
    </row>
    <row r="1802" spans="2:10">
      <c r="B1802" s="240" t="s">
        <v>10</v>
      </c>
      <c r="C1802" s="240" t="s">
        <v>200</v>
      </c>
      <c r="D1802" s="240" t="s">
        <v>128</v>
      </c>
      <c r="E1802" s="240">
        <v>772</v>
      </c>
      <c r="F1802" s="240">
        <v>-2</v>
      </c>
      <c r="G1802" s="240">
        <v>33.35</v>
      </c>
      <c r="H1802" s="240">
        <v>0</v>
      </c>
      <c r="I1802" s="240"/>
      <c r="J1802" s="240">
        <v>4.8999999999999998E-5</v>
      </c>
    </row>
    <row r="1803" spans="2:10">
      <c r="B1803" s="240" t="s">
        <v>10</v>
      </c>
      <c r="C1803" s="240" t="s">
        <v>199</v>
      </c>
      <c r="D1803" s="240" t="s">
        <v>129</v>
      </c>
      <c r="E1803" s="240">
        <v>21</v>
      </c>
      <c r="F1803" s="240">
        <v>17.8</v>
      </c>
      <c r="G1803" s="240">
        <v>-1.1000000000000001</v>
      </c>
      <c r="H1803" s="240">
        <v>0</v>
      </c>
      <c r="I1803" s="240">
        <v>5.5999999999999999E-5</v>
      </c>
      <c r="J1803" s="240"/>
    </row>
    <row r="1804" spans="2:10">
      <c r="B1804" s="240" t="s">
        <v>10</v>
      </c>
      <c r="C1804" s="240" t="s">
        <v>200</v>
      </c>
      <c r="D1804" s="240" t="s">
        <v>129</v>
      </c>
      <c r="E1804" s="240">
        <v>772</v>
      </c>
      <c r="F1804" s="240">
        <v>-2</v>
      </c>
      <c r="G1804" s="240">
        <v>33.35</v>
      </c>
      <c r="H1804" s="240">
        <v>0</v>
      </c>
      <c r="I1804" s="240"/>
      <c r="J1804" s="240">
        <v>4.8000000000000001E-5</v>
      </c>
    </row>
    <row r="1805" spans="2:10">
      <c r="B1805" s="240" t="s">
        <v>10</v>
      </c>
      <c r="C1805" s="240" t="s">
        <v>199</v>
      </c>
      <c r="D1805" s="240" t="s">
        <v>130</v>
      </c>
      <c r="E1805" s="240">
        <v>21</v>
      </c>
      <c r="F1805" s="240">
        <v>17.8</v>
      </c>
      <c r="G1805" s="240">
        <v>-1.1000000000000001</v>
      </c>
      <c r="H1805" s="240">
        <v>0</v>
      </c>
      <c r="I1805" s="240">
        <v>3.0000000000000001E-6</v>
      </c>
      <c r="J1805" s="240"/>
    </row>
    <row r="1806" spans="2:10">
      <c r="B1806" s="240" t="s">
        <v>10</v>
      </c>
      <c r="C1806" s="240" t="s">
        <v>200</v>
      </c>
      <c r="D1806" s="240" t="s">
        <v>130</v>
      </c>
      <c r="E1806" s="240">
        <v>772</v>
      </c>
      <c r="F1806" s="240">
        <v>-2</v>
      </c>
      <c r="G1806" s="240">
        <v>33.35</v>
      </c>
      <c r="H1806" s="240">
        <v>0</v>
      </c>
      <c r="I1806" s="240"/>
      <c r="J1806" s="240">
        <v>4.8000000000000001E-5</v>
      </c>
    </row>
    <row r="1807" spans="2:10">
      <c r="B1807" s="240" t="s">
        <v>10</v>
      </c>
      <c r="C1807" s="240" t="s">
        <v>199</v>
      </c>
      <c r="D1807" s="240" t="s">
        <v>131</v>
      </c>
      <c r="E1807" s="240">
        <v>788</v>
      </c>
      <c r="F1807" s="240">
        <v>14.867000000000001</v>
      </c>
      <c r="G1807" s="240">
        <v>33.35</v>
      </c>
      <c r="H1807" s="240">
        <v>0</v>
      </c>
      <c r="I1807" s="240">
        <v>1.05E-4</v>
      </c>
      <c r="J1807" s="240"/>
    </row>
    <row r="1808" spans="2:10">
      <c r="B1808" s="240" t="s">
        <v>10</v>
      </c>
      <c r="C1808" s="240" t="s">
        <v>200</v>
      </c>
      <c r="D1808" s="240" t="s">
        <v>131</v>
      </c>
      <c r="E1808" s="240">
        <v>772</v>
      </c>
      <c r="F1808" s="240">
        <v>-2</v>
      </c>
      <c r="G1808" s="240">
        <v>33.35</v>
      </c>
      <c r="H1808" s="240">
        <v>0</v>
      </c>
      <c r="I1808" s="240"/>
      <c r="J1808" s="240">
        <v>6.0000000000000002E-6</v>
      </c>
    </row>
    <row r="1809" spans="2:10">
      <c r="B1809" s="240" t="s">
        <v>10</v>
      </c>
      <c r="C1809" s="240" t="s">
        <v>199</v>
      </c>
      <c r="D1809" s="240" t="s">
        <v>132</v>
      </c>
      <c r="E1809" s="240">
        <v>788</v>
      </c>
      <c r="F1809" s="240">
        <v>14.867000000000001</v>
      </c>
      <c r="G1809" s="240">
        <v>33.35</v>
      </c>
      <c r="H1809" s="240">
        <v>0</v>
      </c>
      <c r="I1809" s="240">
        <v>1.05E-4</v>
      </c>
      <c r="J1809" s="240"/>
    </row>
    <row r="1810" spans="2:10">
      <c r="B1810" s="240" t="s">
        <v>10</v>
      </c>
      <c r="C1810" s="240" t="s">
        <v>200</v>
      </c>
      <c r="D1810" s="240" t="s">
        <v>132</v>
      </c>
      <c r="E1810" s="240">
        <v>735</v>
      </c>
      <c r="F1810" s="240">
        <v>19.2</v>
      </c>
      <c r="G1810" s="240">
        <v>31.6</v>
      </c>
      <c r="H1810" s="240">
        <v>0</v>
      </c>
      <c r="I1810" s="240"/>
      <c r="J1810" s="240">
        <v>1.4E-5</v>
      </c>
    </row>
    <row r="1811" spans="2:10">
      <c r="B1811" s="240" t="s">
        <v>10</v>
      </c>
      <c r="C1811" s="240" t="s">
        <v>199</v>
      </c>
      <c r="D1811" s="240" t="s">
        <v>133</v>
      </c>
      <c r="E1811" s="240">
        <v>788</v>
      </c>
      <c r="F1811" s="240">
        <v>14.867000000000001</v>
      </c>
      <c r="G1811" s="240">
        <v>33.35</v>
      </c>
      <c r="H1811" s="240">
        <v>0</v>
      </c>
      <c r="I1811" s="240">
        <v>1.06E-4</v>
      </c>
      <c r="J1811" s="240"/>
    </row>
    <row r="1812" spans="2:10">
      <c r="B1812" s="240" t="s">
        <v>10</v>
      </c>
      <c r="C1812" s="240" t="s">
        <v>200</v>
      </c>
      <c r="D1812" s="240" t="s">
        <v>133</v>
      </c>
      <c r="E1812" s="240">
        <v>772</v>
      </c>
      <c r="F1812" s="240">
        <v>-2</v>
      </c>
      <c r="G1812" s="240">
        <v>33.35</v>
      </c>
      <c r="H1812" s="240">
        <v>0</v>
      </c>
      <c r="I1812" s="240"/>
      <c r="J1812" s="240">
        <v>6.9999999999999999E-6</v>
      </c>
    </row>
    <row r="1813" spans="2:10">
      <c r="B1813" s="240" t="s">
        <v>10</v>
      </c>
      <c r="C1813" s="240" t="s">
        <v>199</v>
      </c>
      <c r="D1813" s="240" t="s">
        <v>134</v>
      </c>
      <c r="E1813" s="240">
        <v>21</v>
      </c>
      <c r="F1813" s="240">
        <v>17.8</v>
      </c>
      <c r="G1813" s="240">
        <v>-1.1000000000000001</v>
      </c>
      <c r="H1813" s="240">
        <v>0</v>
      </c>
      <c r="I1813" s="240">
        <v>1.05E-4</v>
      </c>
      <c r="J1813" s="240"/>
    </row>
    <row r="1814" spans="2:10">
      <c r="B1814" s="240" t="s">
        <v>10</v>
      </c>
      <c r="C1814" s="240" t="s">
        <v>200</v>
      </c>
      <c r="D1814" s="240" t="s">
        <v>134</v>
      </c>
      <c r="E1814" s="240">
        <v>772</v>
      </c>
      <c r="F1814" s="240">
        <v>-2</v>
      </c>
      <c r="G1814" s="240">
        <v>33.35</v>
      </c>
      <c r="H1814" s="240">
        <v>0</v>
      </c>
      <c r="I1814" s="240"/>
      <c r="J1814" s="240">
        <v>1.2999999999999999E-5</v>
      </c>
    </row>
    <row r="1815" spans="2:10">
      <c r="B1815" s="240" t="s">
        <v>10</v>
      </c>
      <c r="C1815" s="240" t="s">
        <v>199</v>
      </c>
      <c r="D1815" s="240" t="s">
        <v>135</v>
      </c>
      <c r="E1815" s="240">
        <v>21</v>
      </c>
      <c r="F1815" s="240">
        <v>17.8</v>
      </c>
      <c r="G1815" s="240">
        <v>-1.1000000000000001</v>
      </c>
      <c r="H1815" s="240">
        <v>0</v>
      </c>
      <c r="I1815" s="240">
        <v>1.15E-4</v>
      </c>
      <c r="J1815" s="240"/>
    </row>
    <row r="1816" spans="2:10">
      <c r="B1816" s="240" t="s">
        <v>10</v>
      </c>
      <c r="C1816" s="240" t="s">
        <v>200</v>
      </c>
      <c r="D1816" s="240" t="s">
        <v>135</v>
      </c>
      <c r="E1816" s="240">
        <v>735</v>
      </c>
      <c r="F1816" s="240">
        <v>19.2</v>
      </c>
      <c r="G1816" s="240">
        <v>31.6</v>
      </c>
      <c r="H1816" s="240">
        <v>0</v>
      </c>
      <c r="I1816" s="240"/>
      <c r="J1816" s="240">
        <v>1.0000000000000001E-5</v>
      </c>
    </row>
    <row r="1817" spans="2:10">
      <c r="B1817" s="240" t="s">
        <v>10</v>
      </c>
      <c r="C1817" s="240" t="s">
        <v>199</v>
      </c>
      <c r="D1817" s="240" t="s">
        <v>136</v>
      </c>
      <c r="E1817" s="240">
        <v>21</v>
      </c>
      <c r="F1817" s="240">
        <v>17.8</v>
      </c>
      <c r="G1817" s="240">
        <v>-1.1000000000000001</v>
      </c>
      <c r="H1817" s="240">
        <v>0</v>
      </c>
      <c r="I1817" s="240">
        <v>1.13E-4</v>
      </c>
      <c r="J1817" s="240"/>
    </row>
    <row r="1818" spans="2:10">
      <c r="B1818" s="240" t="s">
        <v>10</v>
      </c>
      <c r="C1818" s="240" t="s">
        <v>200</v>
      </c>
      <c r="D1818" s="240" t="s">
        <v>136</v>
      </c>
      <c r="E1818" s="240">
        <v>772</v>
      </c>
      <c r="F1818" s="240">
        <v>-2</v>
      </c>
      <c r="G1818" s="240">
        <v>33.35</v>
      </c>
      <c r="H1818" s="240">
        <v>0</v>
      </c>
      <c r="I1818" s="240"/>
      <c r="J1818" s="240">
        <v>1.7E-5</v>
      </c>
    </row>
    <row r="1819" spans="2:10">
      <c r="B1819" s="240" t="s">
        <v>10</v>
      </c>
      <c r="C1819" s="240" t="s">
        <v>199</v>
      </c>
      <c r="D1819" s="240" t="s">
        <v>137</v>
      </c>
      <c r="E1819" s="240">
        <v>21</v>
      </c>
      <c r="F1819" s="240">
        <v>17.8</v>
      </c>
      <c r="G1819" s="240">
        <v>-1.1000000000000001</v>
      </c>
      <c r="H1819" s="240">
        <v>0</v>
      </c>
      <c r="I1819" s="240">
        <v>1.13E-4</v>
      </c>
      <c r="J1819" s="240"/>
    </row>
    <row r="1820" spans="2:10">
      <c r="B1820" s="240" t="s">
        <v>10</v>
      </c>
      <c r="C1820" s="240" t="s">
        <v>200</v>
      </c>
      <c r="D1820" s="240" t="s">
        <v>137</v>
      </c>
      <c r="E1820" s="240">
        <v>735</v>
      </c>
      <c r="F1820" s="240">
        <v>19.2</v>
      </c>
      <c r="G1820" s="240">
        <v>31.6</v>
      </c>
      <c r="H1820" s="240">
        <v>0</v>
      </c>
      <c r="I1820" s="240"/>
      <c r="J1820" s="240">
        <v>9.0000000000000002E-6</v>
      </c>
    </row>
    <row r="1821" spans="2:10">
      <c r="B1821" s="240" t="s">
        <v>10</v>
      </c>
      <c r="C1821" s="240" t="s">
        <v>199</v>
      </c>
      <c r="D1821" s="240" t="s">
        <v>138</v>
      </c>
      <c r="E1821" s="240">
        <v>21</v>
      </c>
      <c r="F1821" s="240">
        <v>17.8</v>
      </c>
      <c r="G1821" s="240">
        <v>-1.1000000000000001</v>
      </c>
      <c r="H1821" s="240">
        <v>0</v>
      </c>
      <c r="I1821" s="240">
        <v>1.15E-4</v>
      </c>
      <c r="J1821" s="240"/>
    </row>
    <row r="1822" spans="2:10">
      <c r="B1822" s="240" t="s">
        <v>10</v>
      </c>
      <c r="C1822" s="240" t="s">
        <v>200</v>
      </c>
      <c r="D1822" s="240" t="s">
        <v>138</v>
      </c>
      <c r="E1822" s="240">
        <v>772</v>
      </c>
      <c r="F1822" s="240">
        <v>-2</v>
      </c>
      <c r="G1822" s="240">
        <v>33.35</v>
      </c>
      <c r="H1822" s="240">
        <v>0</v>
      </c>
      <c r="I1822" s="240"/>
      <c r="J1822" s="240">
        <v>1.8E-5</v>
      </c>
    </row>
    <row r="1823" spans="2:10">
      <c r="B1823" s="240" t="s">
        <v>10</v>
      </c>
      <c r="C1823" s="240" t="s">
        <v>199</v>
      </c>
      <c r="D1823" s="240" t="s">
        <v>139</v>
      </c>
      <c r="E1823" s="240">
        <v>21</v>
      </c>
      <c r="F1823" s="240">
        <v>17.8</v>
      </c>
      <c r="G1823" s="240">
        <v>-1.1000000000000001</v>
      </c>
      <c r="H1823" s="240">
        <v>0</v>
      </c>
      <c r="I1823" s="240">
        <v>5.1E-5</v>
      </c>
      <c r="J1823" s="240"/>
    </row>
    <row r="1824" spans="2:10">
      <c r="B1824" s="240" t="s">
        <v>10</v>
      </c>
      <c r="C1824" s="240" t="s">
        <v>200</v>
      </c>
      <c r="D1824" s="240" t="s">
        <v>139</v>
      </c>
      <c r="E1824" s="240">
        <v>735</v>
      </c>
      <c r="F1824" s="240">
        <v>19.2</v>
      </c>
      <c r="G1824" s="240">
        <v>31.6</v>
      </c>
      <c r="H1824" s="240">
        <v>0</v>
      </c>
      <c r="I1824" s="240"/>
      <c r="J1824" s="240">
        <v>2.4000000000000001E-5</v>
      </c>
    </row>
    <row r="1825" spans="2:10">
      <c r="B1825" s="240" t="s">
        <v>10</v>
      </c>
      <c r="C1825" s="240" t="s">
        <v>199</v>
      </c>
      <c r="D1825" s="240" t="s">
        <v>140</v>
      </c>
      <c r="E1825" s="240">
        <v>21</v>
      </c>
      <c r="F1825" s="240">
        <v>17.8</v>
      </c>
      <c r="G1825" s="240">
        <v>-1.1000000000000001</v>
      </c>
      <c r="H1825" s="240">
        <v>0</v>
      </c>
      <c r="I1825" s="240">
        <v>3.9999999999999998E-6</v>
      </c>
      <c r="J1825" s="240"/>
    </row>
    <row r="1826" spans="2:10">
      <c r="B1826" s="240" t="s">
        <v>10</v>
      </c>
      <c r="C1826" s="240" t="s">
        <v>200</v>
      </c>
      <c r="D1826" s="240" t="s">
        <v>140</v>
      </c>
      <c r="E1826" s="240">
        <v>735</v>
      </c>
      <c r="F1826" s="240">
        <v>19.2</v>
      </c>
      <c r="G1826" s="240">
        <v>31.6</v>
      </c>
      <c r="H1826" s="240">
        <v>0</v>
      </c>
      <c r="I1826" s="240"/>
      <c r="J1826" s="240">
        <v>2.0999999999999999E-5</v>
      </c>
    </row>
    <row r="1827" spans="2:10">
      <c r="B1827" s="240" t="s">
        <v>10</v>
      </c>
      <c r="C1827" s="240" t="s">
        <v>199</v>
      </c>
      <c r="D1827" s="240" t="s">
        <v>141</v>
      </c>
      <c r="E1827" s="240">
        <v>21</v>
      </c>
      <c r="F1827" s="240">
        <v>17.8</v>
      </c>
      <c r="G1827" s="240">
        <v>-1.1000000000000001</v>
      </c>
      <c r="H1827" s="240">
        <v>0</v>
      </c>
      <c r="I1827" s="240">
        <v>5.3999999999999998E-5</v>
      </c>
      <c r="J1827" s="240"/>
    </row>
    <row r="1828" spans="2:10">
      <c r="B1828" s="240" t="s">
        <v>10</v>
      </c>
      <c r="C1828" s="240" t="s">
        <v>200</v>
      </c>
      <c r="D1828" s="240" t="s">
        <v>141</v>
      </c>
      <c r="E1828" s="240">
        <v>735</v>
      </c>
      <c r="F1828" s="240">
        <v>19.2</v>
      </c>
      <c r="G1828" s="240">
        <v>31.6</v>
      </c>
      <c r="H1828" s="240">
        <v>0</v>
      </c>
      <c r="I1828" s="240"/>
      <c r="J1828" s="240">
        <v>2.5999999999999998E-5</v>
      </c>
    </row>
    <row r="1829" spans="2:10">
      <c r="B1829" s="240" t="s">
        <v>10</v>
      </c>
      <c r="C1829" s="240" t="s">
        <v>199</v>
      </c>
      <c r="D1829" s="240" t="s">
        <v>142</v>
      </c>
      <c r="E1829" s="240">
        <v>788</v>
      </c>
      <c r="F1829" s="240">
        <v>14.867000000000001</v>
      </c>
      <c r="G1829" s="240">
        <v>33.35</v>
      </c>
      <c r="H1829" s="240">
        <v>0</v>
      </c>
      <c r="I1829" s="240">
        <v>3.9999999999999998E-6</v>
      </c>
      <c r="J1829" s="240"/>
    </row>
    <row r="1830" spans="2:10">
      <c r="B1830" s="240" t="s">
        <v>10</v>
      </c>
      <c r="C1830" s="240" t="s">
        <v>200</v>
      </c>
      <c r="D1830" s="240" t="s">
        <v>142</v>
      </c>
      <c r="E1830" s="240">
        <v>772</v>
      </c>
      <c r="F1830" s="240">
        <v>-2</v>
      </c>
      <c r="G1830" s="240">
        <v>33.35</v>
      </c>
      <c r="H1830" s="240">
        <v>0</v>
      </c>
      <c r="I1830" s="240"/>
      <c r="J1830" s="240">
        <v>2.1999999999999999E-5</v>
      </c>
    </row>
    <row r="1831" spans="2:10">
      <c r="B1831" s="240" t="s">
        <v>10</v>
      </c>
      <c r="C1831" s="240" t="s">
        <v>199</v>
      </c>
      <c r="D1831" s="240" t="s">
        <v>143</v>
      </c>
      <c r="E1831" s="240">
        <v>788</v>
      </c>
      <c r="F1831" s="240">
        <v>14.867000000000001</v>
      </c>
      <c r="G1831" s="240">
        <v>33.35</v>
      </c>
      <c r="H1831" s="240">
        <v>0</v>
      </c>
      <c r="I1831" s="240">
        <v>5.3000000000000001E-5</v>
      </c>
      <c r="J1831" s="240"/>
    </row>
    <row r="1832" spans="2:10">
      <c r="B1832" s="240" t="s">
        <v>10</v>
      </c>
      <c r="C1832" s="240" t="s">
        <v>200</v>
      </c>
      <c r="D1832" s="240" t="s">
        <v>143</v>
      </c>
      <c r="E1832" s="240">
        <v>772</v>
      </c>
      <c r="F1832" s="240">
        <v>-2</v>
      </c>
      <c r="G1832" s="240">
        <v>33.35</v>
      </c>
      <c r="H1832" s="240">
        <v>0</v>
      </c>
      <c r="I1832" s="240"/>
      <c r="J1832" s="240">
        <v>2.5999999999999998E-5</v>
      </c>
    </row>
    <row r="1833" spans="2:10">
      <c r="B1833" s="240" t="s">
        <v>10</v>
      </c>
      <c r="C1833" s="240" t="s">
        <v>199</v>
      </c>
      <c r="D1833" s="240" t="s">
        <v>144</v>
      </c>
      <c r="E1833" s="240">
        <v>788</v>
      </c>
      <c r="F1833" s="240">
        <v>14.867000000000001</v>
      </c>
      <c r="G1833" s="240">
        <v>33.35</v>
      </c>
      <c r="H1833" s="240">
        <v>0</v>
      </c>
      <c r="I1833" s="240">
        <v>5.0000000000000004E-6</v>
      </c>
      <c r="J1833" s="240"/>
    </row>
    <row r="1834" spans="2:10">
      <c r="B1834" s="240" t="s">
        <v>10</v>
      </c>
      <c r="C1834" s="240" t="s">
        <v>200</v>
      </c>
      <c r="D1834" s="240" t="s">
        <v>144</v>
      </c>
      <c r="E1834" s="240">
        <v>772</v>
      </c>
      <c r="F1834" s="240">
        <v>-2</v>
      </c>
      <c r="G1834" s="240">
        <v>33.35</v>
      </c>
      <c r="H1834" s="240">
        <v>0</v>
      </c>
      <c r="I1834" s="240"/>
      <c r="J1834" s="240">
        <v>2.3E-5</v>
      </c>
    </row>
    <row r="1835" spans="2:10">
      <c r="B1835" s="240" t="s">
        <v>10</v>
      </c>
      <c r="C1835" s="240" t="s">
        <v>199</v>
      </c>
      <c r="D1835" s="240" t="s">
        <v>145</v>
      </c>
      <c r="E1835" s="240">
        <v>788</v>
      </c>
      <c r="F1835" s="240">
        <v>14.867000000000001</v>
      </c>
      <c r="G1835" s="240">
        <v>33.35</v>
      </c>
      <c r="H1835" s="240">
        <v>0</v>
      </c>
      <c r="I1835" s="240">
        <v>5.1E-5</v>
      </c>
      <c r="J1835" s="240"/>
    </row>
    <row r="1836" spans="2:10">
      <c r="B1836" s="240" t="s">
        <v>10</v>
      </c>
      <c r="C1836" s="240" t="s">
        <v>200</v>
      </c>
      <c r="D1836" s="240" t="s">
        <v>145</v>
      </c>
      <c r="E1836" s="240">
        <v>772</v>
      </c>
      <c r="F1836" s="240">
        <v>-2</v>
      </c>
      <c r="G1836" s="240">
        <v>33.35</v>
      </c>
      <c r="H1836" s="240">
        <v>0</v>
      </c>
      <c r="I1836" s="240"/>
      <c r="J1836" s="240">
        <v>2.5000000000000001E-5</v>
      </c>
    </row>
    <row r="1837" spans="2:10">
      <c r="B1837" s="240" t="s">
        <v>10</v>
      </c>
      <c r="C1837" s="240" t="s">
        <v>199</v>
      </c>
      <c r="D1837" s="240" t="s">
        <v>146</v>
      </c>
      <c r="E1837" s="240">
        <v>788</v>
      </c>
      <c r="F1837" s="240">
        <v>14.867000000000001</v>
      </c>
      <c r="G1837" s="240">
        <v>33.35</v>
      </c>
      <c r="H1837" s="240">
        <v>0</v>
      </c>
      <c r="I1837" s="240">
        <v>6.9999999999999999E-6</v>
      </c>
      <c r="J1837" s="240"/>
    </row>
    <row r="1838" spans="2:10">
      <c r="B1838" s="240" t="s">
        <v>10</v>
      </c>
      <c r="C1838" s="240" t="s">
        <v>200</v>
      </c>
      <c r="D1838" s="240" t="s">
        <v>146</v>
      </c>
      <c r="E1838" s="240">
        <v>772</v>
      </c>
      <c r="F1838" s="240">
        <v>-2</v>
      </c>
      <c r="G1838" s="240">
        <v>33.35</v>
      </c>
      <c r="H1838" s="240">
        <v>0</v>
      </c>
      <c r="I1838" s="240"/>
      <c r="J1838" s="240">
        <v>2.5000000000000001E-5</v>
      </c>
    </row>
    <row r="1839" spans="2:10">
      <c r="B1839" s="240" t="s">
        <v>10</v>
      </c>
      <c r="C1839" s="240" t="s">
        <v>199</v>
      </c>
      <c r="D1839" s="240" t="s">
        <v>147</v>
      </c>
      <c r="E1839" s="240">
        <v>21</v>
      </c>
      <c r="F1839" s="240">
        <v>17.8</v>
      </c>
      <c r="G1839" s="240">
        <v>-1.1000000000000001</v>
      </c>
      <c r="H1839" s="240">
        <v>0</v>
      </c>
      <c r="I1839" s="240">
        <v>6.6000000000000005E-5</v>
      </c>
      <c r="J1839" s="240"/>
    </row>
    <row r="1840" spans="2:10">
      <c r="B1840" s="240" t="s">
        <v>10</v>
      </c>
      <c r="C1840" s="240" t="s">
        <v>200</v>
      </c>
      <c r="D1840" s="240" t="s">
        <v>147</v>
      </c>
      <c r="E1840" s="240">
        <v>772</v>
      </c>
      <c r="F1840" s="240">
        <v>-2</v>
      </c>
      <c r="G1840" s="240">
        <v>33.35</v>
      </c>
      <c r="H1840" s="240">
        <v>0</v>
      </c>
      <c r="I1840" s="240"/>
      <c r="J1840" s="240">
        <v>1.2E-5</v>
      </c>
    </row>
    <row r="1841" spans="2:10">
      <c r="B1841" s="240" t="s">
        <v>10</v>
      </c>
      <c r="C1841" s="240" t="s">
        <v>199</v>
      </c>
      <c r="D1841" s="240" t="s">
        <v>148</v>
      </c>
      <c r="E1841" s="240">
        <v>788</v>
      </c>
      <c r="F1841" s="240">
        <v>14.867000000000001</v>
      </c>
      <c r="G1841" s="240">
        <v>33.35</v>
      </c>
      <c r="H1841" s="240">
        <v>0</v>
      </c>
      <c r="I1841" s="240">
        <v>1.7E-5</v>
      </c>
      <c r="J1841" s="240"/>
    </row>
    <row r="1842" spans="2:10">
      <c r="B1842" s="240" t="s">
        <v>10</v>
      </c>
      <c r="C1842" s="240" t="s">
        <v>200</v>
      </c>
      <c r="D1842" s="240" t="s">
        <v>148</v>
      </c>
      <c r="E1842" s="240">
        <v>735</v>
      </c>
      <c r="F1842" s="240">
        <v>19.2</v>
      </c>
      <c r="G1842" s="240">
        <v>31.6</v>
      </c>
      <c r="H1842" s="240">
        <v>0</v>
      </c>
      <c r="I1842" s="240"/>
      <c r="J1842" s="240">
        <v>1.5E-5</v>
      </c>
    </row>
    <row r="1843" spans="2:10">
      <c r="B1843" s="240" t="s">
        <v>10</v>
      </c>
      <c r="C1843" s="240" t="s">
        <v>199</v>
      </c>
      <c r="D1843" s="240" t="s">
        <v>149</v>
      </c>
      <c r="E1843" s="240">
        <v>788</v>
      </c>
      <c r="F1843" s="240">
        <v>14.867000000000001</v>
      </c>
      <c r="G1843" s="240">
        <v>33.35</v>
      </c>
      <c r="H1843" s="240">
        <v>0</v>
      </c>
      <c r="I1843" s="240">
        <v>4.1E-5</v>
      </c>
      <c r="J1843" s="240"/>
    </row>
    <row r="1844" spans="2:10">
      <c r="B1844" s="240" t="s">
        <v>10</v>
      </c>
      <c r="C1844" s="240" t="s">
        <v>200</v>
      </c>
      <c r="D1844" s="240" t="s">
        <v>149</v>
      </c>
      <c r="E1844" s="240">
        <v>735</v>
      </c>
      <c r="F1844" s="240">
        <v>19.2</v>
      </c>
      <c r="G1844" s="240">
        <v>31.6</v>
      </c>
      <c r="H1844" s="240">
        <v>0</v>
      </c>
      <c r="I1844" s="240"/>
      <c r="J1844" s="240">
        <v>3.9999999999999998E-6</v>
      </c>
    </row>
    <row r="1845" spans="2:10">
      <c r="B1845" s="240" t="s">
        <v>10</v>
      </c>
      <c r="C1845" s="240" t="s">
        <v>199</v>
      </c>
      <c r="D1845" s="240" t="s">
        <v>150</v>
      </c>
      <c r="E1845" s="240">
        <v>21</v>
      </c>
      <c r="F1845" s="240">
        <v>17.8</v>
      </c>
      <c r="G1845" s="240">
        <v>-1.1000000000000001</v>
      </c>
      <c r="H1845" s="240">
        <v>0</v>
      </c>
      <c r="I1845" s="240">
        <v>4.0000000000000003E-5</v>
      </c>
      <c r="J1845" s="240"/>
    </row>
    <row r="1846" spans="2:10">
      <c r="B1846" s="240" t="s">
        <v>10</v>
      </c>
      <c r="C1846" s="240" t="s">
        <v>200</v>
      </c>
      <c r="D1846" s="240" t="s">
        <v>150</v>
      </c>
      <c r="E1846" s="240">
        <v>772</v>
      </c>
      <c r="F1846" s="240">
        <v>-2</v>
      </c>
      <c r="G1846" s="240">
        <v>33.35</v>
      </c>
      <c r="H1846" s="240">
        <v>0</v>
      </c>
      <c r="I1846" s="240"/>
      <c r="J1846" s="240">
        <v>2.3E-5</v>
      </c>
    </row>
    <row r="1847" spans="2:10">
      <c r="B1847" s="240" t="s">
        <v>10</v>
      </c>
      <c r="C1847" s="240" t="s">
        <v>199</v>
      </c>
      <c r="D1847" s="240" t="s">
        <v>175</v>
      </c>
      <c r="E1847" s="240">
        <v>20</v>
      </c>
      <c r="F1847" s="240">
        <v>17.2</v>
      </c>
      <c r="G1847" s="240">
        <v>-1.1000000000000001</v>
      </c>
      <c r="H1847" s="240">
        <v>0</v>
      </c>
      <c r="I1847" s="240">
        <v>1.18E-4</v>
      </c>
      <c r="J1847" s="240"/>
    </row>
    <row r="1848" spans="2:10">
      <c r="B1848" s="240" t="s">
        <v>10</v>
      </c>
      <c r="C1848" s="240" t="s">
        <v>200</v>
      </c>
      <c r="D1848" s="240" t="s">
        <v>175</v>
      </c>
      <c r="E1848" s="240">
        <v>558</v>
      </c>
      <c r="F1848" s="240">
        <v>19.2</v>
      </c>
      <c r="G1848" s="240">
        <v>24.2</v>
      </c>
      <c r="H1848" s="240">
        <v>0</v>
      </c>
      <c r="I1848" s="240"/>
      <c r="J1848" s="240">
        <v>2.6999999999999999E-5</v>
      </c>
    </row>
    <row r="1849" spans="2:10">
      <c r="B1849" s="240" t="s">
        <v>10</v>
      </c>
      <c r="C1849" s="240" t="s">
        <v>199</v>
      </c>
      <c r="D1849" s="240" t="s">
        <v>176</v>
      </c>
      <c r="E1849" s="240">
        <v>21</v>
      </c>
      <c r="F1849" s="240">
        <v>17.8</v>
      </c>
      <c r="G1849" s="240">
        <v>-1.1000000000000001</v>
      </c>
      <c r="H1849" s="240">
        <v>0</v>
      </c>
      <c r="I1849" s="240">
        <v>7.7000000000000001E-5</v>
      </c>
      <c r="J1849" s="240"/>
    </row>
    <row r="1850" spans="2:10">
      <c r="B1850" s="240" t="s">
        <v>10</v>
      </c>
      <c r="C1850" s="240" t="s">
        <v>200</v>
      </c>
      <c r="D1850" s="240" t="s">
        <v>176</v>
      </c>
      <c r="E1850" s="240">
        <v>772</v>
      </c>
      <c r="F1850" s="240">
        <v>-2</v>
      </c>
      <c r="G1850" s="240">
        <v>33.35</v>
      </c>
      <c r="H1850" s="240">
        <v>0</v>
      </c>
      <c r="I1850" s="240"/>
      <c r="J1850" s="240">
        <v>3.6999999999999998E-5</v>
      </c>
    </row>
    <row r="1851" spans="2:10">
      <c r="B1851" s="240" t="s">
        <v>10</v>
      </c>
      <c r="C1851" s="240" t="s">
        <v>199</v>
      </c>
      <c r="D1851" s="240" t="s">
        <v>177</v>
      </c>
      <c r="E1851" s="240">
        <v>20</v>
      </c>
      <c r="F1851" s="240">
        <v>17.2</v>
      </c>
      <c r="G1851" s="240">
        <v>-1.1000000000000001</v>
      </c>
      <c r="H1851" s="240">
        <v>0</v>
      </c>
      <c r="I1851" s="240">
        <v>2.05E-4</v>
      </c>
      <c r="J1851" s="240"/>
    </row>
    <row r="1852" spans="2:10">
      <c r="B1852" s="240" t="s">
        <v>10</v>
      </c>
      <c r="C1852" s="240" t="s">
        <v>200</v>
      </c>
      <c r="D1852" s="240" t="s">
        <v>177</v>
      </c>
      <c r="E1852" s="240">
        <v>735</v>
      </c>
      <c r="F1852" s="240">
        <v>19.2</v>
      </c>
      <c r="G1852" s="240">
        <v>31.6</v>
      </c>
      <c r="H1852" s="240">
        <v>0</v>
      </c>
      <c r="I1852" s="240"/>
      <c r="J1852" s="240">
        <v>4.6999999999999997E-5</v>
      </c>
    </row>
    <row r="1853" spans="2:10">
      <c r="B1853" s="240" t="s">
        <v>10</v>
      </c>
      <c r="C1853" s="240" t="s">
        <v>199</v>
      </c>
      <c r="D1853" s="240" t="s">
        <v>178</v>
      </c>
      <c r="E1853" s="240">
        <v>20</v>
      </c>
      <c r="F1853" s="240">
        <v>17.2</v>
      </c>
      <c r="G1853" s="240">
        <v>-1.1000000000000001</v>
      </c>
      <c r="H1853" s="240">
        <v>0</v>
      </c>
      <c r="I1853" s="240">
        <v>1.0399999999999999E-4</v>
      </c>
      <c r="J1853" s="240"/>
    </row>
    <row r="1854" spans="2:10">
      <c r="B1854" s="240" t="s">
        <v>10</v>
      </c>
      <c r="C1854" s="240" t="s">
        <v>200</v>
      </c>
      <c r="D1854" s="240" t="s">
        <v>178</v>
      </c>
      <c r="E1854" s="240">
        <v>772</v>
      </c>
      <c r="F1854" s="240">
        <v>-2</v>
      </c>
      <c r="G1854" s="240">
        <v>33.35</v>
      </c>
      <c r="H1854" s="240">
        <v>0</v>
      </c>
      <c r="I1854" s="240"/>
      <c r="J1854" s="240">
        <v>6.7999999999999999E-5</v>
      </c>
    </row>
    <row r="1855" spans="2:10">
      <c r="B1855" s="240" t="s">
        <v>15</v>
      </c>
      <c r="C1855" s="240" t="s">
        <v>201</v>
      </c>
      <c r="D1855" s="240" t="s">
        <v>87</v>
      </c>
      <c r="E1855" s="240">
        <v>39</v>
      </c>
      <c r="F1855" s="240">
        <v>2.2749999999999999</v>
      </c>
      <c r="G1855" s="240">
        <v>0</v>
      </c>
      <c r="H1855" s="240">
        <v>-3</v>
      </c>
      <c r="I1855" s="240">
        <v>5.3999999999999998E-5</v>
      </c>
      <c r="J1855" s="240"/>
    </row>
    <row r="1856" spans="2:10">
      <c r="B1856" s="240" t="s">
        <v>15</v>
      </c>
      <c r="C1856" s="240" t="s">
        <v>202</v>
      </c>
      <c r="D1856" s="240" t="s">
        <v>87</v>
      </c>
      <c r="E1856" s="240">
        <v>101</v>
      </c>
      <c r="F1856" s="240">
        <v>0</v>
      </c>
      <c r="G1856" s="240">
        <v>4.91</v>
      </c>
      <c r="H1856" s="240">
        <v>-3</v>
      </c>
      <c r="I1856" s="240"/>
      <c r="J1856" s="240">
        <v>6.9999999999999999E-6</v>
      </c>
    </row>
    <row r="1857" spans="2:10">
      <c r="B1857" s="240" t="s">
        <v>15</v>
      </c>
      <c r="C1857" s="240" t="s">
        <v>201</v>
      </c>
      <c r="D1857" s="240" t="s">
        <v>88</v>
      </c>
      <c r="E1857" s="240">
        <v>779</v>
      </c>
      <c r="F1857" s="240">
        <v>5.25</v>
      </c>
      <c r="G1857" s="240">
        <v>33.35</v>
      </c>
      <c r="H1857" s="240">
        <v>-3</v>
      </c>
      <c r="I1857" s="240">
        <v>1.9999999999999999E-6</v>
      </c>
      <c r="J1857" s="240"/>
    </row>
    <row r="1858" spans="2:10">
      <c r="B1858" s="240" t="s">
        <v>15</v>
      </c>
      <c r="C1858" s="240" t="s">
        <v>202</v>
      </c>
      <c r="D1858" s="240" t="s">
        <v>88</v>
      </c>
      <c r="E1858" s="240">
        <v>39</v>
      </c>
      <c r="F1858" s="240">
        <v>2.2749999999999999</v>
      </c>
      <c r="G1858" s="240">
        <v>0</v>
      </c>
      <c r="H1858" s="240">
        <v>-3</v>
      </c>
      <c r="I1858" s="240"/>
      <c r="J1858" s="240">
        <v>2.6999999999999999E-5</v>
      </c>
    </row>
    <row r="1859" spans="2:10">
      <c r="B1859" s="240" t="s">
        <v>15</v>
      </c>
      <c r="C1859" s="240" t="s">
        <v>201</v>
      </c>
      <c r="D1859" s="240" t="s">
        <v>89</v>
      </c>
      <c r="E1859" s="240">
        <v>39</v>
      </c>
      <c r="F1859" s="240">
        <v>2.2749999999999999</v>
      </c>
      <c r="G1859" s="240">
        <v>0</v>
      </c>
      <c r="H1859" s="240">
        <v>-3</v>
      </c>
      <c r="I1859" s="240">
        <v>6.3999999999999997E-5</v>
      </c>
      <c r="J1859" s="240"/>
    </row>
    <row r="1860" spans="2:10">
      <c r="B1860" s="240" t="s">
        <v>15</v>
      </c>
      <c r="C1860" s="240" t="s">
        <v>202</v>
      </c>
      <c r="D1860" s="240" t="s">
        <v>89</v>
      </c>
      <c r="E1860" s="240">
        <v>101</v>
      </c>
      <c r="F1860" s="240">
        <v>0</v>
      </c>
      <c r="G1860" s="240">
        <v>4.91</v>
      </c>
      <c r="H1860" s="240">
        <v>-3</v>
      </c>
      <c r="I1860" s="240"/>
      <c r="J1860" s="240">
        <v>6.0000000000000002E-6</v>
      </c>
    </row>
    <row r="1861" spans="2:10">
      <c r="B1861" s="240" t="s">
        <v>15</v>
      </c>
      <c r="C1861" s="240" t="s">
        <v>201</v>
      </c>
      <c r="D1861" s="240" t="s">
        <v>90</v>
      </c>
      <c r="E1861" s="240">
        <v>39</v>
      </c>
      <c r="F1861" s="240">
        <v>2.2749999999999999</v>
      </c>
      <c r="G1861" s="240">
        <v>0</v>
      </c>
      <c r="H1861" s="240">
        <v>-3</v>
      </c>
      <c r="I1861" s="240">
        <v>5.0000000000000004E-6</v>
      </c>
      <c r="J1861" s="240"/>
    </row>
    <row r="1862" spans="2:10">
      <c r="B1862" s="240" t="s">
        <v>15</v>
      </c>
      <c r="C1862" s="240" t="s">
        <v>202</v>
      </c>
      <c r="D1862" s="240" t="s">
        <v>90</v>
      </c>
      <c r="E1862" s="240">
        <v>39</v>
      </c>
      <c r="F1862" s="240">
        <v>2.2749999999999999</v>
      </c>
      <c r="G1862" s="240">
        <v>0</v>
      </c>
      <c r="H1862" s="240">
        <v>-3</v>
      </c>
      <c r="I1862" s="240"/>
      <c r="J1862" s="240">
        <v>3.0000000000000001E-5</v>
      </c>
    </row>
    <row r="1863" spans="2:10">
      <c r="B1863" s="240" t="s">
        <v>15</v>
      </c>
      <c r="C1863" s="240" t="s">
        <v>201</v>
      </c>
      <c r="D1863" s="240" t="s">
        <v>12</v>
      </c>
      <c r="E1863" s="240">
        <v>39</v>
      </c>
      <c r="F1863" s="240">
        <v>2.2749999999999999</v>
      </c>
      <c r="G1863" s="240">
        <v>0</v>
      </c>
      <c r="H1863" s="240">
        <v>-3</v>
      </c>
      <c r="I1863" s="240">
        <v>3.7351000000000002E-2</v>
      </c>
      <c r="J1863" s="240"/>
    </row>
    <row r="1864" spans="2:10">
      <c r="B1864" s="240" t="s">
        <v>15</v>
      </c>
      <c r="C1864" s="240" t="s">
        <v>202</v>
      </c>
      <c r="D1864" s="240" t="s">
        <v>12</v>
      </c>
      <c r="E1864" s="240">
        <v>101</v>
      </c>
      <c r="F1864" s="240">
        <v>0</v>
      </c>
      <c r="G1864" s="240">
        <v>4.91</v>
      </c>
      <c r="H1864" s="240">
        <v>-3</v>
      </c>
      <c r="I1864" s="240"/>
      <c r="J1864" s="240">
        <v>4.1310000000000001E-3</v>
      </c>
    </row>
    <row r="1865" spans="2:10">
      <c r="B1865" s="240" t="s">
        <v>15</v>
      </c>
      <c r="C1865" s="240" t="s">
        <v>201</v>
      </c>
      <c r="D1865" s="240" t="s">
        <v>13</v>
      </c>
      <c r="E1865" s="240">
        <v>21</v>
      </c>
      <c r="F1865" s="240">
        <v>17.8</v>
      </c>
      <c r="G1865" s="240">
        <v>-1.1000000000000001</v>
      </c>
      <c r="H1865" s="240">
        <v>-3</v>
      </c>
      <c r="I1865" s="240">
        <v>1.789E-3</v>
      </c>
      <c r="J1865" s="240"/>
    </row>
    <row r="1866" spans="2:10">
      <c r="B1866" s="240" t="s">
        <v>15</v>
      </c>
      <c r="C1866" s="240" t="s">
        <v>202</v>
      </c>
      <c r="D1866" s="240" t="s">
        <v>13</v>
      </c>
      <c r="E1866" s="240">
        <v>39</v>
      </c>
      <c r="F1866" s="240">
        <v>2.2749999999999999</v>
      </c>
      <c r="G1866" s="240">
        <v>0</v>
      </c>
      <c r="H1866" s="240">
        <v>-3</v>
      </c>
      <c r="I1866" s="240"/>
      <c r="J1866" s="240">
        <v>1.8502000000000001E-2</v>
      </c>
    </row>
    <row r="1867" spans="2:10">
      <c r="B1867" s="240" t="s">
        <v>15</v>
      </c>
      <c r="C1867" s="240" t="s">
        <v>201</v>
      </c>
      <c r="D1867" s="240" t="s">
        <v>14</v>
      </c>
      <c r="E1867" s="240">
        <v>39</v>
      </c>
      <c r="F1867" s="240">
        <v>2.2749999999999999</v>
      </c>
      <c r="G1867" s="240">
        <v>0</v>
      </c>
      <c r="H1867" s="240">
        <v>-3</v>
      </c>
      <c r="I1867" s="240">
        <v>2.0600000000000002E-3</v>
      </c>
      <c r="J1867" s="240"/>
    </row>
    <row r="1868" spans="2:10">
      <c r="B1868" s="240" t="s">
        <v>15</v>
      </c>
      <c r="C1868" s="240" t="s">
        <v>202</v>
      </c>
      <c r="D1868" s="240" t="s">
        <v>14</v>
      </c>
      <c r="E1868" s="240">
        <v>39</v>
      </c>
      <c r="F1868" s="240">
        <v>2.2749999999999999</v>
      </c>
      <c r="G1868" s="240">
        <v>0</v>
      </c>
      <c r="H1868" s="240">
        <v>-3</v>
      </c>
      <c r="I1868" s="240"/>
      <c r="J1868" s="240">
        <v>1.0709999999999999E-3</v>
      </c>
    </row>
    <row r="1869" spans="2:10">
      <c r="B1869" s="240" t="s">
        <v>15</v>
      </c>
      <c r="C1869" s="240" t="s">
        <v>201</v>
      </c>
      <c r="D1869" s="240" t="s">
        <v>91</v>
      </c>
      <c r="E1869" s="240">
        <v>39</v>
      </c>
      <c r="F1869" s="240">
        <v>2.2749999999999999</v>
      </c>
      <c r="G1869" s="240">
        <v>0</v>
      </c>
      <c r="H1869" s="240">
        <v>-3</v>
      </c>
      <c r="I1869" s="240">
        <v>5.8E-5</v>
      </c>
      <c r="J1869" s="240"/>
    </row>
    <row r="1870" spans="2:10">
      <c r="B1870" s="240" t="s">
        <v>15</v>
      </c>
      <c r="C1870" s="240" t="s">
        <v>202</v>
      </c>
      <c r="D1870" s="240" t="s">
        <v>91</v>
      </c>
      <c r="E1870" s="240">
        <v>39</v>
      </c>
      <c r="F1870" s="240">
        <v>2.2749999999999999</v>
      </c>
      <c r="G1870" s="240">
        <v>0</v>
      </c>
      <c r="H1870" s="240">
        <v>-3</v>
      </c>
      <c r="I1870" s="240"/>
      <c r="J1870" s="240">
        <v>7.9999999999999996E-6</v>
      </c>
    </row>
    <row r="1871" spans="2:10">
      <c r="B1871" s="240" t="s">
        <v>15</v>
      </c>
      <c r="C1871" s="240" t="s">
        <v>201</v>
      </c>
      <c r="D1871" s="240" t="s">
        <v>92</v>
      </c>
      <c r="E1871" s="240">
        <v>39</v>
      </c>
      <c r="F1871" s="240">
        <v>2.2749999999999999</v>
      </c>
      <c r="G1871" s="240">
        <v>0</v>
      </c>
      <c r="H1871" s="240">
        <v>-3</v>
      </c>
      <c r="I1871" s="240">
        <v>1.4E-5</v>
      </c>
      <c r="J1871" s="240"/>
    </row>
    <row r="1872" spans="2:10">
      <c r="B1872" s="240" t="s">
        <v>15</v>
      </c>
      <c r="C1872" s="240" t="s">
        <v>202</v>
      </c>
      <c r="D1872" s="240" t="s">
        <v>92</v>
      </c>
      <c r="E1872" s="240">
        <v>39</v>
      </c>
      <c r="F1872" s="240">
        <v>2.2749999999999999</v>
      </c>
      <c r="G1872" s="240">
        <v>0</v>
      </c>
      <c r="H1872" s="240">
        <v>-3</v>
      </c>
      <c r="I1872" s="240"/>
      <c r="J1872" s="240">
        <v>2.9E-5</v>
      </c>
    </row>
    <row r="1873" spans="2:10">
      <c r="B1873" s="240" t="s">
        <v>15</v>
      </c>
      <c r="C1873" s="240" t="s">
        <v>201</v>
      </c>
      <c r="D1873" s="240" t="s">
        <v>93</v>
      </c>
      <c r="E1873" s="240">
        <v>39</v>
      </c>
      <c r="F1873" s="240">
        <v>2.2749999999999999</v>
      </c>
      <c r="G1873" s="240">
        <v>0</v>
      </c>
      <c r="H1873" s="240">
        <v>-3</v>
      </c>
      <c r="I1873" s="240">
        <v>1.4200000000000001E-4</v>
      </c>
      <c r="J1873" s="240"/>
    </row>
    <row r="1874" spans="2:10">
      <c r="B1874" s="240" t="s">
        <v>15</v>
      </c>
      <c r="C1874" s="240" t="s">
        <v>202</v>
      </c>
      <c r="D1874" s="240" t="s">
        <v>93</v>
      </c>
      <c r="E1874" s="240">
        <v>39</v>
      </c>
      <c r="F1874" s="240">
        <v>2.2749999999999999</v>
      </c>
      <c r="G1874" s="240">
        <v>0</v>
      </c>
      <c r="H1874" s="240">
        <v>-3</v>
      </c>
      <c r="I1874" s="240"/>
      <c r="J1874" s="240">
        <v>2.0000000000000002E-5</v>
      </c>
    </row>
    <row r="1875" spans="2:10">
      <c r="B1875" s="240" t="s">
        <v>15</v>
      </c>
      <c r="C1875" s="240" t="s">
        <v>201</v>
      </c>
      <c r="D1875" s="240" t="s">
        <v>94</v>
      </c>
      <c r="E1875" s="240">
        <v>39</v>
      </c>
      <c r="F1875" s="240">
        <v>2.2749999999999999</v>
      </c>
      <c r="G1875" s="240">
        <v>0</v>
      </c>
      <c r="H1875" s="240">
        <v>-3</v>
      </c>
      <c r="I1875" s="240">
        <v>3.1999999999999999E-5</v>
      </c>
      <c r="J1875" s="240"/>
    </row>
    <row r="1876" spans="2:10">
      <c r="B1876" s="240" t="s">
        <v>15</v>
      </c>
      <c r="C1876" s="240" t="s">
        <v>202</v>
      </c>
      <c r="D1876" s="240" t="s">
        <v>94</v>
      </c>
      <c r="E1876" s="240">
        <v>39</v>
      </c>
      <c r="F1876" s="240">
        <v>2.2749999999999999</v>
      </c>
      <c r="G1876" s="240">
        <v>0</v>
      </c>
      <c r="H1876" s="240">
        <v>-3</v>
      </c>
      <c r="I1876" s="240"/>
      <c r="J1876" s="240">
        <v>6.7999999999999999E-5</v>
      </c>
    </row>
    <row r="1877" spans="2:10">
      <c r="B1877" s="240" t="s">
        <v>15</v>
      </c>
      <c r="C1877" s="240" t="s">
        <v>201</v>
      </c>
      <c r="D1877" s="240" t="s">
        <v>95</v>
      </c>
      <c r="E1877" s="240">
        <v>778</v>
      </c>
      <c r="F1877" s="240">
        <v>4.2750000000000004</v>
      </c>
      <c r="G1877" s="240">
        <v>33.35</v>
      </c>
      <c r="H1877" s="240">
        <v>-3</v>
      </c>
      <c r="I1877" s="240">
        <v>2.0999999999999999E-5</v>
      </c>
      <c r="J1877" s="240"/>
    </row>
    <row r="1878" spans="2:10">
      <c r="B1878" s="240" t="s">
        <v>15</v>
      </c>
      <c r="C1878" s="240" t="s">
        <v>202</v>
      </c>
      <c r="D1878" s="240" t="s">
        <v>95</v>
      </c>
      <c r="E1878" s="240">
        <v>780</v>
      </c>
      <c r="F1878" s="240">
        <v>6.2249999999999996</v>
      </c>
      <c r="G1878" s="240">
        <v>33.35</v>
      </c>
      <c r="H1878" s="240">
        <v>-3</v>
      </c>
      <c r="I1878" s="240"/>
      <c r="J1878" s="240">
        <v>3.1999999999999999E-5</v>
      </c>
    </row>
    <row r="1879" spans="2:10">
      <c r="B1879" s="240" t="s">
        <v>15</v>
      </c>
      <c r="C1879" s="240" t="s">
        <v>201</v>
      </c>
      <c r="D1879" s="240" t="s">
        <v>96</v>
      </c>
      <c r="E1879" s="240">
        <v>778</v>
      </c>
      <c r="F1879" s="240">
        <v>4.2750000000000004</v>
      </c>
      <c r="G1879" s="240">
        <v>33.35</v>
      </c>
      <c r="H1879" s="240">
        <v>-3</v>
      </c>
      <c r="I1879" s="240">
        <v>2.0999999999999999E-5</v>
      </c>
      <c r="J1879" s="240"/>
    </row>
    <row r="1880" spans="2:10">
      <c r="B1880" s="240" t="s">
        <v>15</v>
      </c>
      <c r="C1880" s="240" t="s">
        <v>202</v>
      </c>
      <c r="D1880" s="240" t="s">
        <v>96</v>
      </c>
      <c r="E1880" s="240">
        <v>780</v>
      </c>
      <c r="F1880" s="240">
        <v>6.2249999999999996</v>
      </c>
      <c r="G1880" s="240">
        <v>33.35</v>
      </c>
      <c r="H1880" s="240">
        <v>-3</v>
      </c>
      <c r="I1880" s="240"/>
      <c r="J1880" s="240">
        <v>3.1999999999999999E-5</v>
      </c>
    </row>
    <row r="1881" spans="2:10">
      <c r="B1881" s="240" t="s">
        <v>15</v>
      </c>
      <c r="C1881" s="240" t="s">
        <v>201</v>
      </c>
      <c r="D1881" s="240" t="s">
        <v>97</v>
      </c>
      <c r="E1881" s="240">
        <v>39</v>
      </c>
      <c r="F1881" s="240">
        <v>2.2749999999999999</v>
      </c>
      <c r="G1881" s="240">
        <v>0</v>
      </c>
      <c r="H1881" s="240">
        <v>-3</v>
      </c>
      <c r="I1881" s="240">
        <v>1.4E-5</v>
      </c>
      <c r="J1881" s="240"/>
    </row>
    <row r="1882" spans="2:10">
      <c r="B1882" s="240" t="s">
        <v>15</v>
      </c>
      <c r="C1882" s="240" t="s">
        <v>202</v>
      </c>
      <c r="D1882" s="240" t="s">
        <v>97</v>
      </c>
      <c r="E1882" s="240">
        <v>101</v>
      </c>
      <c r="F1882" s="240">
        <v>0</v>
      </c>
      <c r="G1882" s="240">
        <v>4.91</v>
      </c>
      <c r="H1882" s="240">
        <v>-3</v>
      </c>
      <c r="I1882" s="240"/>
      <c r="J1882" s="240">
        <v>9.9999999999999995E-7</v>
      </c>
    </row>
    <row r="1883" spans="2:10">
      <c r="B1883" s="240" t="s">
        <v>15</v>
      </c>
      <c r="C1883" s="240" t="s">
        <v>201</v>
      </c>
      <c r="D1883" s="240" t="s">
        <v>98</v>
      </c>
      <c r="E1883" s="240">
        <v>699</v>
      </c>
      <c r="F1883" s="240">
        <v>10.8</v>
      </c>
      <c r="G1883" s="240">
        <v>30.6</v>
      </c>
      <c r="H1883" s="240">
        <v>-3</v>
      </c>
      <c r="I1883" s="240">
        <v>9.9999999999999995E-7</v>
      </c>
      <c r="J1883" s="240"/>
    </row>
    <row r="1884" spans="2:10">
      <c r="B1884" s="240" t="s">
        <v>15</v>
      </c>
      <c r="C1884" s="240" t="s">
        <v>202</v>
      </c>
      <c r="D1884" s="240" t="s">
        <v>98</v>
      </c>
      <c r="E1884" s="240">
        <v>39</v>
      </c>
      <c r="F1884" s="240">
        <v>2.2749999999999999</v>
      </c>
      <c r="G1884" s="240">
        <v>0</v>
      </c>
      <c r="H1884" s="240">
        <v>-3</v>
      </c>
      <c r="I1884" s="240"/>
      <c r="J1884" s="240">
        <v>6.9999999999999999E-6</v>
      </c>
    </row>
    <row r="1885" spans="2:10">
      <c r="B1885" s="240" t="s">
        <v>15</v>
      </c>
      <c r="C1885" s="240" t="s">
        <v>201</v>
      </c>
      <c r="D1885" s="240" t="s">
        <v>99</v>
      </c>
      <c r="E1885" s="240">
        <v>699</v>
      </c>
      <c r="F1885" s="240">
        <v>10.8</v>
      </c>
      <c r="G1885" s="240">
        <v>30.6</v>
      </c>
      <c r="H1885" s="240">
        <v>-3</v>
      </c>
      <c r="I1885" s="240">
        <v>8.0000000000000007E-5</v>
      </c>
      <c r="J1885" s="240"/>
    </row>
    <row r="1886" spans="2:10">
      <c r="B1886" s="240" t="s">
        <v>15</v>
      </c>
      <c r="C1886" s="240" t="s">
        <v>202</v>
      </c>
      <c r="D1886" s="240" t="s">
        <v>99</v>
      </c>
      <c r="E1886" s="240">
        <v>39</v>
      </c>
      <c r="F1886" s="240">
        <v>2.2749999999999999</v>
      </c>
      <c r="G1886" s="240">
        <v>0</v>
      </c>
      <c r="H1886" s="240">
        <v>-3</v>
      </c>
      <c r="I1886" s="240"/>
      <c r="J1886" s="240">
        <v>3.3000000000000003E-5</v>
      </c>
    </row>
    <row r="1887" spans="2:10">
      <c r="B1887" s="240" t="s">
        <v>15</v>
      </c>
      <c r="C1887" s="240" t="s">
        <v>201</v>
      </c>
      <c r="D1887" s="240" t="s">
        <v>100</v>
      </c>
      <c r="E1887" s="240">
        <v>699</v>
      </c>
      <c r="F1887" s="240">
        <v>10.8</v>
      </c>
      <c r="G1887" s="240">
        <v>30.6</v>
      </c>
      <c r="H1887" s="240">
        <v>-3</v>
      </c>
      <c r="I1887" s="240">
        <v>7.8999999999999996E-5</v>
      </c>
      <c r="J1887" s="240"/>
    </row>
    <row r="1888" spans="2:10">
      <c r="B1888" s="240" t="s">
        <v>15</v>
      </c>
      <c r="C1888" s="240" t="s">
        <v>202</v>
      </c>
      <c r="D1888" s="240" t="s">
        <v>100</v>
      </c>
      <c r="E1888" s="240">
        <v>132</v>
      </c>
      <c r="F1888" s="240">
        <v>17.8</v>
      </c>
      <c r="G1888" s="240">
        <v>6.32</v>
      </c>
      <c r="H1888" s="240">
        <v>-3</v>
      </c>
      <c r="I1888" s="240"/>
      <c r="J1888" s="240">
        <v>3.1999999999999999E-5</v>
      </c>
    </row>
    <row r="1889" spans="2:10">
      <c r="B1889" s="240" t="s">
        <v>15</v>
      </c>
      <c r="C1889" s="240" t="s">
        <v>201</v>
      </c>
      <c r="D1889" s="240" t="s">
        <v>101</v>
      </c>
      <c r="E1889" s="240">
        <v>699</v>
      </c>
      <c r="F1889" s="240">
        <v>10.8</v>
      </c>
      <c r="G1889" s="240">
        <v>30.6</v>
      </c>
      <c r="H1889" s="240">
        <v>-3</v>
      </c>
      <c r="I1889" s="240">
        <v>8.0000000000000007E-5</v>
      </c>
      <c r="J1889" s="240"/>
    </row>
    <row r="1890" spans="2:10">
      <c r="B1890" s="240" t="s">
        <v>15</v>
      </c>
      <c r="C1890" s="240" t="s">
        <v>202</v>
      </c>
      <c r="D1890" s="240" t="s">
        <v>101</v>
      </c>
      <c r="E1890" s="240">
        <v>39</v>
      </c>
      <c r="F1890" s="240">
        <v>2.2749999999999999</v>
      </c>
      <c r="G1890" s="240">
        <v>0</v>
      </c>
      <c r="H1890" s="240">
        <v>-3</v>
      </c>
      <c r="I1890" s="240"/>
      <c r="J1890" s="240">
        <v>3.4E-5</v>
      </c>
    </row>
    <row r="1891" spans="2:10">
      <c r="B1891" s="240" t="s">
        <v>15</v>
      </c>
      <c r="C1891" s="240" t="s">
        <v>201</v>
      </c>
      <c r="D1891" s="240" t="s">
        <v>102</v>
      </c>
      <c r="E1891" s="240">
        <v>699</v>
      </c>
      <c r="F1891" s="240">
        <v>10.8</v>
      </c>
      <c r="G1891" s="240">
        <v>30.6</v>
      </c>
      <c r="H1891" s="240">
        <v>-3</v>
      </c>
      <c r="I1891" s="240">
        <v>7.8999999999999996E-5</v>
      </c>
      <c r="J1891" s="240"/>
    </row>
    <row r="1892" spans="2:10">
      <c r="B1892" s="240" t="s">
        <v>15</v>
      </c>
      <c r="C1892" s="240" t="s">
        <v>202</v>
      </c>
      <c r="D1892" s="240" t="s">
        <v>102</v>
      </c>
      <c r="E1892" s="240">
        <v>780</v>
      </c>
      <c r="F1892" s="240">
        <v>6.2249999999999996</v>
      </c>
      <c r="G1892" s="240">
        <v>33.35</v>
      </c>
      <c r="H1892" s="240">
        <v>-3</v>
      </c>
      <c r="I1892" s="240"/>
      <c r="J1892" s="240">
        <v>3.1999999999999999E-5</v>
      </c>
    </row>
    <row r="1893" spans="2:10">
      <c r="B1893" s="240" t="s">
        <v>15</v>
      </c>
      <c r="C1893" s="240" t="s">
        <v>201</v>
      </c>
      <c r="D1893" s="240" t="s">
        <v>103</v>
      </c>
      <c r="E1893" s="240">
        <v>101</v>
      </c>
      <c r="F1893" s="240">
        <v>0</v>
      </c>
      <c r="G1893" s="240">
        <v>4.91</v>
      </c>
      <c r="H1893" s="240">
        <v>-3</v>
      </c>
      <c r="I1893" s="240">
        <v>7.8999999999999996E-5</v>
      </c>
      <c r="J1893" s="240"/>
    </row>
    <row r="1894" spans="2:10">
      <c r="B1894" s="240" t="s">
        <v>15</v>
      </c>
      <c r="C1894" s="240" t="s">
        <v>202</v>
      </c>
      <c r="D1894" s="240" t="s">
        <v>103</v>
      </c>
      <c r="E1894" s="240">
        <v>39</v>
      </c>
      <c r="F1894" s="240">
        <v>2.2749999999999999</v>
      </c>
      <c r="G1894" s="240">
        <v>0</v>
      </c>
      <c r="H1894" s="240">
        <v>-3</v>
      </c>
      <c r="I1894" s="240"/>
      <c r="J1894" s="240">
        <v>2.8E-5</v>
      </c>
    </row>
    <row r="1895" spans="2:10">
      <c r="B1895" s="240" t="s">
        <v>15</v>
      </c>
      <c r="C1895" s="240" t="s">
        <v>201</v>
      </c>
      <c r="D1895" s="240" t="s">
        <v>104</v>
      </c>
      <c r="E1895" s="240">
        <v>101</v>
      </c>
      <c r="F1895" s="240">
        <v>0</v>
      </c>
      <c r="G1895" s="240">
        <v>4.91</v>
      </c>
      <c r="H1895" s="240">
        <v>-3</v>
      </c>
      <c r="I1895" s="240">
        <v>7.7999999999999999E-5</v>
      </c>
      <c r="J1895" s="240"/>
    </row>
    <row r="1896" spans="2:10">
      <c r="B1896" s="240" t="s">
        <v>15</v>
      </c>
      <c r="C1896" s="240" t="s">
        <v>202</v>
      </c>
      <c r="D1896" s="240" t="s">
        <v>104</v>
      </c>
      <c r="E1896" s="240">
        <v>780</v>
      </c>
      <c r="F1896" s="240">
        <v>6.2249999999999996</v>
      </c>
      <c r="G1896" s="240">
        <v>33.35</v>
      </c>
      <c r="H1896" s="240">
        <v>-3</v>
      </c>
      <c r="I1896" s="240"/>
      <c r="J1896" s="240">
        <v>3.3000000000000003E-5</v>
      </c>
    </row>
    <row r="1897" spans="2:10">
      <c r="B1897" s="240" t="s">
        <v>15</v>
      </c>
      <c r="C1897" s="240" t="s">
        <v>201</v>
      </c>
      <c r="D1897" s="240" t="s">
        <v>105</v>
      </c>
      <c r="E1897" s="240">
        <v>101</v>
      </c>
      <c r="F1897" s="240">
        <v>0</v>
      </c>
      <c r="G1897" s="240">
        <v>4.91</v>
      </c>
      <c r="H1897" s="240">
        <v>-3</v>
      </c>
      <c r="I1897" s="240">
        <v>7.8999999999999996E-5</v>
      </c>
      <c r="J1897" s="240"/>
    </row>
    <row r="1898" spans="2:10">
      <c r="B1898" s="240" t="s">
        <v>15</v>
      </c>
      <c r="C1898" s="240" t="s">
        <v>202</v>
      </c>
      <c r="D1898" s="240" t="s">
        <v>105</v>
      </c>
      <c r="E1898" s="240">
        <v>39</v>
      </c>
      <c r="F1898" s="240">
        <v>2.2749999999999999</v>
      </c>
      <c r="G1898" s="240">
        <v>0</v>
      </c>
      <c r="H1898" s="240">
        <v>-3</v>
      </c>
      <c r="I1898" s="240"/>
      <c r="J1898" s="240">
        <v>2.9E-5</v>
      </c>
    </row>
    <row r="1899" spans="2:10">
      <c r="B1899" s="240" t="s">
        <v>15</v>
      </c>
      <c r="C1899" s="240" t="s">
        <v>201</v>
      </c>
      <c r="D1899" s="240" t="s">
        <v>106</v>
      </c>
      <c r="E1899" s="240">
        <v>39</v>
      </c>
      <c r="F1899" s="240">
        <v>2.2749999999999999</v>
      </c>
      <c r="G1899" s="240">
        <v>0</v>
      </c>
      <c r="H1899" s="240">
        <v>-3</v>
      </c>
      <c r="I1899" s="240">
        <v>8.0000000000000007E-5</v>
      </c>
      <c r="J1899" s="240"/>
    </row>
    <row r="1900" spans="2:10">
      <c r="B1900" s="240" t="s">
        <v>15</v>
      </c>
      <c r="C1900" s="240" t="s">
        <v>202</v>
      </c>
      <c r="D1900" s="240" t="s">
        <v>106</v>
      </c>
      <c r="E1900" s="240">
        <v>780</v>
      </c>
      <c r="F1900" s="240">
        <v>6.2249999999999996</v>
      </c>
      <c r="G1900" s="240">
        <v>33.35</v>
      </c>
      <c r="H1900" s="240">
        <v>-3</v>
      </c>
      <c r="I1900" s="240"/>
      <c r="J1900" s="240">
        <v>3.3000000000000003E-5</v>
      </c>
    </row>
    <row r="1901" spans="2:10">
      <c r="B1901" s="240" t="s">
        <v>15</v>
      </c>
      <c r="C1901" s="240" t="s">
        <v>201</v>
      </c>
      <c r="D1901" s="240" t="s">
        <v>107</v>
      </c>
      <c r="E1901" s="240">
        <v>132</v>
      </c>
      <c r="F1901" s="240">
        <v>17.8</v>
      </c>
      <c r="G1901" s="240">
        <v>6.32</v>
      </c>
      <c r="H1901" s="240">
        <v>-3</v>
      </c>
      <c r="I1901" s="240">
        <v>6.7999999999999999E-5</v>
      </c>
      <c r="J1901" s="240"/>
    </row>
    <row r="1902" spans="2:10">
      <c r="B1902" s="240" t="s">
        <v>15</v>
      </c>
      <c r="C1902" s="240" t="s">
        <v>202</v>
      </c>
      <c r="D1902" s="240" t="s">
        <v>107</v>
      </c>
      <c r="E1902" s="240">
        <v>780</v>
      </c>
      <c r="F1902" s="240">
        <v>6.2249999999999996</v>
      </c>
      <c r="G1902" s="240">
        <v>33.35</v>
      </c>
      <c r="H1902" s="240">
        <v>-3</v>
      </c>
      <c r="I1902" s="240"/>
      <c r="J1902" s="240">
        <v>3.1000000000000001E-5</v>
      </c>
    </row>
    <row r="1903" spans="2:10">
      <c r="B1903" s="240" t="s">
        <v>15</v>
      </c>
      <c r="C1903" s="240" t="s">
        <v>201</v>
      </c>
      <c r="D1903" s="240" t="s">
        <v>108</v>
      </c>
      <c r="E1903" s="240">
        <v>132</v>
      </c>
      <c r="F1903" s="240">
        <v>17.8</v>
      </c>
      <c r="G1903" s="240">
        <v>6.32</v>
      </c>
      <c r="H1903" s="240">
        <v>-3</v>
      </c>
      <c r="I1903" s="240">
        <v>6.8999999999999997E-5</v>
      </c>
      <c r="J1903" s="240"/>
    </row>
    <row r="1904" spans="2:10">
      <c r="B1904" s="240" t="s">
        <v>15</v>
      </c>
      <c r="C1904" s="240" t="s">
        <v>202</v>
      </c>
      <c r="D1904" s="240" t="s">
        <v>108</v>
      </c>
      <c r="E1904" s="240">
        <v>780</v>
      </c>
      <c r="F1904" s="240">
        <v>6.2249999999999996</v>
      </c>
      <c r="G1904" s="240">
        <v>33.35</v>
      </c>
      <c r="H1904" s="240">
        <v>-3</v>
      </c>
      <c r="I1904" s="240"/>
      <c r="J1904" s="240">
        <v>4.3000000000000002E-5</v>
      </c>
    </row>
    <row r="1905" spans="2:10">
      <c r="B1905" s="240" t="s">
        <v>15</v>
      </c>
      <c r="C1905" s="240" t="s">
        <v>201</v>
      </c>
      <c r="D1905" s="240" t="s">
        <v>109</v>
      </c>
      <c r="E1905" s="240">
        <v>132</v>
      </c>
      <c r="F1905" s="240">
        <v>17.8</v>
      </c>
      <c r="G1905" s="240">
        <v>6.32</v>
      </c>
      <c r="H1905" s="240">
        <v>-3</v>
      </c>
      <c r="I1905" s="240">
        <v>6.8999999999999997E-5</v>
      </c>
      <c r="J1905" s="240"/>
    </row>
    <row r="1906" spans="2:10">
      <c r="B1906" s="240" t="s">
        <v>15</v>
      </c>
      <c r="C1906" s="240" t="s">
        <v>202</v>
      </c>
      <c r="D1906" s="240" t="s">
        <v>109</v>
      </c>
      <c r="E1906" s="240">
        <v>780</v>
      </c>
      <c r="F1906" s="240">
        <v>6.2249999999999996</v>
      </c>
      <c r="G1906" s="240">
        <v>33.35</v>
      </c>
      <c r="H1906" s="240">
        <v>-3</v>
      </c>
      <c r="I1906" s="240"/>
      <c r="J1906" s="240">
        <v>3.1000000000000001E-5</v>
      </c>
    </row>
    <row r="1907" spans="2:10">
      <c r="B1907" s="240" t="s">
        <v>15</v>
      </c>
      <c r="C1907" s="240" t="s">
        <v>201</v>
      </c>
      <c r="D1907" s="240" t="s">
        <v>110</v>
      </c>
      <c r="E1907" s="240">
        <v>132</v>
      </c>
      <c r="F1907" s="240">
        <v>17.8</v>
      </c>
      <c r="G1907" s="240">
        <v>6.32</v>
      </c>
      <c r="H1907" s="240">
        <v>-3</v>
      </c>
      <c r="I1907" s="240">
        <v>6.7999999999999999E-5</v>
      </c>
      <c r="J1907" s="240"/>
    </row>
    <row r="1908" spans="2:10">
      <c r="B1908" s="240" t="s">
        <v>15</v>
      </c>
      <c r="C1908" s="240" t="s">
        <v>202</v>
      </c>
      <c r="D1908" s="240" t="s">
        <v>110</v>
      </c>
      <c r="E1908" s="240">
        <v>780</v>
      </c>
      <c r="F1908" s="240">
        <v>6.2249999999999996</v>
      </c>
      <c r="G1908" s="240">
        <v>33.35</v>
      </c>
      <c r="H1908" s="240">
        <v>-3</v>
      </c>
      <c r="I1908" s="240"/>
      <c r="J1908" s="240">
        <v>4.3000000000000002E-5</v>
      </c>
    </row>
    <row r="1909" spans="2:10">
      <c r="B1909" s="240" t="s">
        <v>15</v>
      </c>
      <c r="C1909" s="240" t="s">
        <v>201</v>
      </c>
      <c r="D1909" s="240" t="s">
        <v>111</v>
      </c>
      <c r="E1909" s="240">
        <v>39</v>
      </c>
      <c r="F1909" s="240">
        <v>2.2749999999999999</v>
      </c>
      <c r="G1909" s="240">
        <v>0</v>
      </c>
      <c r="H1909" s="240">
        <v>-3</v>
      </c>
      <c r="I1909" s="240">
        <v>7.7000000000000001E-5</v>
      </c>
      <c r="J1909" s="240"/>
    </row>
    <row r="1910" spans="2:10">
      <c r="B1910" s="240" t="s">
        <v>15</v>
      </c>
      <c r="C1910" s="240" t="s">
        <v>202</v>
      </c>
      <c r="D1910" s="240" t="s">
        <v>111</v>
      </c>
      <c r="E1910" s="240">
        <v>780</v>
      </c>
      <c r="F1910" s="240">
        <v>6.2249999999999996</v>
      </c>
      <c r="G1910" s="240">
        <v>33.35</v>
      </c>
      <c r="H1910" s="240">
        <v>-3</v>
      </c>
      <c r="I1910" s="240"/>
      <c r="J1910" s="240">
        <v>3.0000000000000001E-5</v>
      </c>
    </row>
    <row r="1911" spans="2:10">
      <c r="B1911" s="240" t="s">
        <v>15</v>
      </c>
      <c r="C1911" s="240" t="s">
        <v>201</v>
      </c>
      <c r="D1911" s="240" t="s">
        <v>112</v>
      </c>
      <c r="E1911" s="240">
        <v>39</v>
      </c>
      <c r="F1911" s="240">
        <v>2.2749999999999999</v>
      </c>
      <c r="G1911" s="240">
        <v>0</v>
      </c>
      <c r="H1911" s="240">
        <v>-3</v>
      </c>
      <c r="I1911" s="240">
        <v>7.7999999999999999E-5</v>
      </c>
      <c r="J1911" s="240"/>
    </row>
    <row r="1912" spans="2:10">
      <c r="B1912" s="240" t="s">
        <v>15</v>
      </c>
      <c r="C1912" s="240" t="s">
        <v>202</v>
      </c>
      <c r="D1912" s="240" t="s">
        <v>112</v>
      </c>
      <c r="E1912" s="240">
        <v>780</v>
      </c>
      <c r="F1912" s="240">
        <v>6.2249999999999996</v>
      </c>
      <c r="G1912" s="240">
        <v>33.35</v>
      </c>
      <c r="H1912" s="240">
        <v>-3</v>
      </c>
      <c r="I1912" s="240"/>
      <c r="J1912" s="240">
        <v>4.1999999999999998E-5</v>
      </c>
    </row>
    <row r="1913" spans="2:10">
      <c r="B1913" s="240" t="s">
        <v>15</v>
      </c>
      <c r="C1913" s="240" t="s">
        <v>201</v>
      </c>
      <c r="D1913" s="240" t="s">
        <v>113</v>
      </c>
      <c r="E1913" s="240">
        <v>39</v>
      </c>
      <c r="F1913" s="240">
        <v>2.2749999999999999</v>
      </c>
      <c r="G1913" s="240">
        <v>0</v>
      </c>
      <c r="H1913" s="240">
        <v>-3</v>
      </c>
      <c r="I1913" s="240">
        <v>7.8999999999999996E-5</v>
      </c>
      <c r="J1913" s="240"/>
    </row>
    <row r="1914" spans="2:10">
      <c r="B1914" s="240" t="s">
        <v>15</v>
      </c>
      <c r="C1914" s="240" t="s">
        <v>202</v>
      </c>
      <c r="D1914" s="240" t="s">
        <v>113</v>
      </c>
      <c r="E1914" s="240">
        <v>780</v>
      </c>
      <c r="F1914" s="240">
        <v>6.2249999999999996</v>
      </c>
      <c r="G1914" s="240">
        <v>33.35</v>
      </c>
      <c r="H1914" s="240">
        <v>-3</v>
      </c>
      <c r="I1914" s="240"/>
      <c r="J1914" s="240">
        <v>3.0000000000000001E-5</v>
      </c>
    </row>
    <row r="1915" spans="2:10">
      <c r="B1915" s="240" t="s">
        <v>15</v>
      </c>
      <c r="C1915" s="240" t="s">
        <v>201</v>
      </c>
      <c r="D1915" s="240" t="s">
        <v>114</v>
      </c>
      <c r="E1915" s="240">
        <v>39</v>
      </c>
      <c r="F1915" s="240">
        <v>2.2749999999999999</v>
      </c>
      <c r="G1915" s="240">
        <v>0</v>
      </c>
      <c r="H1915" s="240">
        <v>-3</v>
      </c>
      <c r="I1915" s="240">
        <v>7.6000000000000004E-5</v>
      </c>
      <c r="J1915" s="240"/>
    </row>
    <row r="1916" spans="2:10">
      <c r="B1916" s="240" t="s">
        <v>15</v>
      </c>
      <c r="C1916" s="240" t="s">
        <v>202</v>
      </c>
      <c r="D1916" s="240" t="s">
        <v>114</v>
      </c>
      <c r="E1916" s="240">
        <v>780</v>
      </c>
      <c r="F1916" s="240">
        <v>6.2249999999999996</v>
      </c>
      <c r="G1916" s="240">
        <v>33.35</v>
      </c>
      <c r="H1916" s="240">
        <v>-3</v>
      </c>
      <c r="I1916" s="240"/>
      <c r="J1916" s="240">
        <v>4.1999999999999998E-5</v>
      </c>
    </row>
    <row r="1917" spans="2:10">
      <c r="B1917" s="240" t="s">
        <v>15</v>
      </c>
      <c r="C1917" s="240" t="s">
        <v>201</v>
      </c>
      <c r="D1917" s="240" t="s">
        <v>115</v>
      </c>
      <c r="E1917" s="240">
        <v>778</v>
      </c>
      <c r="F1917" s="240">
        <v>4.2750000000000004</v>
      </c>
      <c r="G1917" s="240">
        <v>33.35</v>
      </c>
      <c r="H1917" s="240">
        <v>-3</v>
      </c>
      <c r="I1917" s="240">
        <v>3.4999999999999997E-5</v>
      </c>
      <c r="J1917" s="240"/>
    </row>
    <row r="1918" spans="2:10">
      <c r="B1918" s="240" t="s">
        <v>15</v>
      </c>
      <c r="C1918" s="240" t="s">
        <v>202</v>
      </c>
      <c r="D1918" s="240" t="s">
        <v>115</v>
      </c>
      <c r="E1918" s="240">
        <v>39</v>
      </c>
      <c r="F1918" s="240">
        <v>2.2749999999999999</v>
      </c>
      <c r="G1918" s="240">
        <v>0</v>
      </c>
      <c r="H1918" s="240">
        <v>-3</v>
      </c>
      <c r="I1918" s="240"/>
      <c r="J1918" s="240">
        <v>5.3000000000000001E-5</v>
      </c>
    </row>
    <row r="1919" spans="2:10">
      <c r="B1919" s="240" t="s">
        <v>15</v>
      </c>
      <c r="C1919" s="240" t="s">
        <v>201</v>
      </c>
      <c r="D1919" s="240" t="s">
        <v>116</v>
      </c>
      <c r="E1919" s="240">
        <v>132</v>
      </c>
      <c r="F1919" s="240">
        <v>17.8</v>
      </c>
      <c r="G1919" s="240">
        <v>6.32</v>
      </c>
      <c r="H1919" s="240">
        <v>-3</v>
      </c>
      <c r="I1919" s="240">
        <v>2.4000000000000001E-5</v>
      </c>
      <c r="J1919" s="240"/>
    </row>
    <row r="1920" spans="2:10">
      <c r="B1920" s="240" t="s">
        <v>15</v>
      </c>
      <c r="C1920" s="240" t="s">
        <v>202</v>
      </c>
      <c r="D1920" s="240" t="s">
        <v>116</v>
      </c>
      <c r="E1920" s="240">
        <v>39</v>
      </c>
      <c r="F1920" s="240">
        <v>2.2749999999999999</v>
      </c>
      <c r="G1920" s="240">
        <v>0</v>
      </c>
      <c r="H1920" s="240">
        <v>-3</v>
      </c>
      <c r="I1920" s="240"/>
      <c r="J1920" s="240">
        <v>4.8999999999999998E-5</v>
      </c>
    </row>
    <row r="1921" spans="2:10">
      <c r="B1921" s="240" t="s">
        <v>15</v>
      </c>
      <c r="C1921" s="240" t="s">
        <v>201</v>
      </c>
      <c r="D1921" s="240" t="s">
        <v>117</v>
      </c>
      <c r="E1921" s="240">
        <v>778</v>
      </c>
      <c r="F1921" s="240">
        <v>4.2750000000000004</v>
      </c>
      <c r="G1921" s="240">
        <v>33.35</v>
      </c>
      <c r="H1921" s="240">
        <v>-3</v>
      </c>
      <c r="I1921" s="240">
        <v>3.4999999999999997E-5</v>
      </c>
      <c r="J1921" s="240"/>
    </row>
    <row r="1922" spans="2:10">
      <c r="B1922" s="240" t="s">
        <v>15</v>
      </c>
      <c r="C1922" s="240" t="s">
        <v>202</v>
      </c>
      <c r="D1922" s="240" t="s">
        <v>117</v>
      </c>
      <c r="E1922" s="240">
        <v>39</v>
      </c>
      <c r="F1922" s="240">
        <v>2.2749999999999999</v>
      </c>
      <c r="G1922" s="240">
        <v>0</v>
      </c>
      <c r="H1922" s="240">
        <v>-3</v>
      </c>
      <c r="I1922" s="240"/>
      <c r="J1922" s="240">
        <v>5.1E-5</v>
      </c>
    </row>
    <row r="1923" spans="2:10">
      <c r="B1923" s="240" t="s">
        <v>15</v>
      </c>
      <c r="C1923" s="240" t="s">
        <v>201</v>
      </c>
      <c r="D1923" s="240" t="s">
        <v>118</v>
      </c>
      <c r="E1923" s="240">
        <v>132</v>
      </c>
      <c r="F1923" s="240">
        <v>17.8</v>
      </c>
      <c r="G1923" s="240">
        <v>6.32</v>
      </c>
      <c r="H1923" s="240">
        <v>-3</v>
      </c>
      <c r="I1923" s="240">
        <v>2.5000000000000001E-5</v>
      </c>
      <c r="J1923" s="240"/>
    </row>
    <row r="1924" spans="2:10">
      <c r="B1924" s="240" t="s">
        <v>15</v>
      </c>
      <c r="C1924" s="240" t="s">
        <v>202</v>
      </c>
      <c r="D1924" s="240" t="s">
        <v>118</v>
      </c>
      <c r="E1924" s="240">
        <v>39</v>
      </c>
      <c r="F1924" s="240">
        <v>2.2749999999999999</v>
      </c>
      <c r="G1924" s="240">
        <v>0</v>
      </c>
      <c r="H1924" s="240">
        <v>-3</v>
      </c>
      <c r="I1924" s="240"/>
      <c r="J1924" s="240">
        <v>5.0000000000000002E-5</v>
      </c>
    </row>
    <row r="1925" spans="2:10">
      <c r="B1925" s="240" t="s">
        <v>15</v>
      </c>
      <c r="C1925" s="240" t="s">
        <v>201</v>
      </c>
      <c r="D1925" s="240" t="s">
        <v>119</v>
      </c>
      <c r="E1925" s="240">
        <v>699</v>
      </c>
      <c r="F1925" s="240">
        <v>10.8</v>
      </c>
      <c r="G1925" s="240">
        <v>30.6</v>
      </c>
      <c r="H1925" s="240">
        <v>-3</v>
      </c>
      <c r="I1925" s="240">
        <v>3.6999999999999998E-5</v>
      </c>
      <c r="J1925" s="240"/>
    </row>
    <row r="1926" spans="2:10">
      <c r="B1926" s="240" t="s">
        <v>15</v>
      </c>
      <c r="C1926" s="240" t="s">
        <v>202</v>
      </c>
      <c r="D1926" s="240" t="s">
        <v>119</v>
      </c>
      <c r="E1926" s="240">
        <v>39</v>
      </c>
      <c r="F1926" s="240">
        <v>2.2749999999999999</v>
      </c>
      <c r="G1926" s="240">
        <v>0</v>
      </c>
      <c r="H1926" s="240">
        <v>-3</v>
      </c>
      <c r="I1926" s="240"/>
      <c r="J1926" s="240">
        <v>5.5999999999999999E-5</v>
      </c>
    </row>
    <row r="1927" spans="2:10">
      <c r="B1927" s="240" t="s">
        <v>15</v>
      </c>
      <c r="C1927" s="240" t="s">
        <v>201</v>
      </c>
      <c r="D1927" s="240" t="s">
        <v>120</v>
      </c>
      <c r="E1927" s="240">
        <v>132</v>
      </c>
      <c r="F1927" s="240">
        <v>17.8</v>
      </c>
      <c r="G1927" s="240">
        <v>6.32</v>
      </c>
      <c r="H1927" s="240">
        <v>-3</v>
      </c>
      <c r="I1927" s="240">
        <v>2.5999999999999998E-5</v>
      </c>
      <c r="J1927" s="240"/>
    </row>
    <row r="1928" spans="2:10">
      <c r="B1928" s="240" t="s">
        <v>15</v>
      </c>
      <c r="C1928" s="240" t="s">
        <v>202</v>
      </c>
      <c r="D1928" s="240" t="s">
        <v>120</v>
      </c>
      <c r="E1928" s="240">
        <v>39</v>
      </c>
      <c r="F1928" s="240">
        <v>2.2749999999999999</v>
      </c>
      <c r="G1928" s="240">
        <v>0</v>
      </c>
      <c r="H1928" s="240">
        <v>-3</v>
      </c>
      <c r="I1928" s="240"/>
      <c r="J1928" s="240">
        <v>5.1999999999999997E-5</v>
      </c>
    </row>
    <row r="1929" spans="2:10">
      <c r="B1929" s="240" t="s">
        <v>15</v>
      </c>
      <c r="C1929" s="240" t="s">
        <v>201</v>
      </c>
      <c r="D1929" s="240" t="s">
        <v>121</v>
      </c>
      <c r="E1929" s="240">
        <v>699</v>
      </c>
      <c r="F1929" s="240">
        <v>10.8</v>
      </c>
      <c r="G1929" s="240">
        <v>30.6</v>
      </c>
      <c r="H1929" s="240">
        <v>-3</v>
      </c>
      <c r="I1929" s="240">
        <v>3.6000000000000001E-5</v>
      </c>
      <c r="J1929" s="240"/>
    </row>
    <row r="1930" spans="2:10">
      <c r="B1930" s="240" t="s">
        <v>15</v>
      </c>
      <c r="C1930" s="240" t="s">
        <v>202</v>
      </c>
      <c r="D1930" s="240" t="s">
        <v>121</v>
      </c>
      <c r="E1930" s="240">
        <v>39</v>
      </c>
      <c r="F1930" s="240">
        <v>2.2749999999999999</v>
      </c>
      <c r="G1930" s="240">
        <v>0</v>
      </c>
      <c r="H1930" s="240">
        <v>-3</v>
      </c>
      <c r="I1930" s="240"/>
      <c r="J1930" s="240">
        <v>5.3999999999999998E-5</v>
      </c>
    </row>
    <row r="1931" spans="2:10">
      <c r="B1931" s="240" t="s">
        <v>15</v>
      </c>
      <c r="C1931" s="240" t="s">
        <v>201</v>
      </c>
      <c r="D1931" s="240" t="s">
        <v>122</v>
      </c>
      <c r="E1931" s="240">
        <v>132</v>
      </c>
      <c r="F1931" s="240">
        <v>17.8</v>
      </c>
      <c r="G1931" s="240">
        <v>6.32</v>
      </c>
      <c r="H1931" s="240">
        <v>-3</v>
      </c>
      <c r="I1931" s="240">
        <v>2.6999999999999999E-5</v>
      </c>
      <c r="J1931" s="240"/>
    </row>
    <row r="1932" spans="2:10">
      <c r="B1932" s="240" t="s">
        <v>15</v>
      </c>
      <c r="C1932" s="240" t="s">
        <v>202</v>
      </c>
      <c r="D1932" s="240" t="s">
        <v>122</v>
      </c>
      <c r="E1932" s="240">
        <v>39</v>
      </c>
      <c r="F1932" s="240">
        <v>2.2749999999999999</v>
      </c>
      <c r="G1932" s="240">
        <v>0</v>
      </c>
      <c r="H1932" s="240">
        <v>-3</v>
      </c>
      <c r="I1932" s="240"/>
      <c r="J1932" s="240">
        <v>5.3000000000000001E-5</v>
      </c>
    </row>
    <row r="1933" spans="2:10">
      <c r="B1933" s="240" t="s">
        <v>15</v>
      </c>
      <c r="C1933" s="240" t="s">
        <v>201</v>
      </c>
      <c r="D1933" s="240" t="s">
        <v>123</v>
      </c>
      <c r="E1933" s="240">
        <v>775</v>
      </c>
      <c r="F1933" s="240">
        <v>1.1000000000000001</v>
      </c>
      <c r="G1933" s="240">
        <v>33.35</v>
      </c>
      <c r="H1933" s="240">
        <v>-3</v>
      </c>
      <c r="I1933" s="240">
        <v>3.3000000000000003E-5</v>
      </c>
      <c r="J1933" s="240"/>
    </row>
    <row r="1934" spans="2:10">
      <c r="B1934" s="240" t="s">
        <v>15</v>
      </c>
      <c r="C1934" s="240" t="s">
        <v>202</v>
      </c>
      <c r="D1934" s="240" t="s">
        <v>123</v>
      </c>
      <c r="E1934" s="240">
        <v>780</v>
      </c>
      <c r="F1934" s="240">
        <v>6.2249999999999996</v>
      </c>
      <c r="G1934" s="240">
        <v>33.35</v>
      </c>
      <c r="H1934" s="240">
        <v>-3</v>
      </c>
      <c r="I1934" s="240"/>
      <c r="J1934" s="240">
        <v>5.3999999999999998E-5</v>
      </c>
    </row>
    <row r="1935" spans="2:10">
      <c r="B1935" s="240" t="s">
        <v>15</v>
      </c>
      <c r="C1935" s="240" t="s">
        <v>201</v>
      </c>
      <c r="D1935" s="240" t="s">
        <v>124</v>
      </c>
      <c r="E1935" s="240">
        <v>132</v>
      </c>
      <c r="F1935" s="240">
        <v>17.8</v>
      </c>
      <c r="G1935" s="240">
        <v>6.32</v>
      </c>
      <c r="H1935" s="240">
        <v>-3</v>
      </c>
      <c r="I1935" s="240">
        <v>2.8E-5</v>
      </c>
      <c r="J1935" s="240"/>
    </row>
    <row r="1936" spans="2:10">
      <c r="B1936" s="240" t="s">
        <v>15</v>
      </c>
      <c r="C1936" s="240" t="s">
        <v>202</v>
      </c>
      <c r="D1936" s="240" t="s">
        <v>124</v>
      </c>
      <c r="E1936" s="240">
        <v>780</v>
      </c>
      <c r="F1936" s="240">
        <v>6.2249999999999996</v>
      </c>
      <c r="G1936" s="240">
        <v>33.35</v>
      </c>
      <c r="H1936" s="240">
        <v>-3</v>
      </c>
      <c r="I1936" s="240"/>
      <c r="J1936" s="240">
        <v>5.7000000000000003E-5</v>
      </c>
    </row>
    <row r="1937" spans="2:10">
      <c r="B1937" s="240" t="s">
        <v>15</v>
      </c>
      <c r="C1937" s="240" t="s">
        <v>201</v>
      </c>
      <c r="D1937" s="240" t="s">
        <v>125</v>
      </c>
      <c r="E1937" s="240">
        <v>775</v>
      </c>
      <c r="F1937" s="240">
        <v>1.1000000000000001</v>
      </c>
      <c r="G1937" s="240">
        <v>33.35</v>
      </c>
      <c r="H1937" s="240">
        <v>-3</v>
      </c>
      <c r="I1937" s="240">
        <v>3.1999999999999999E-5</v>
      </c>
      <c r="J1937" s="240"/>
    </row>
    <row r="1938" spans="2:10">
      <c r="B1938" s="240" t="s">
        <v>15</v>
      </c>
      <c r="C1938" s="240" t="s">
        <v>202</v>
      </c>
      <c r="D1938" s="240" t="s">
        <v>125</v>
      </c>
      <c r="E1938" s="240">
        <v>780</v>
      </c>
      <c r="F1938" s="240">
        <v>6.2249999999999996</v>
      </c>
      <c r="G1938" s="240">
        <v>33.35</v>
      </c>
      <c r="H1938" s="240">
        <v>-3</v>
      </c>
      <c r="I1938" s="240"/>
      <c r="J1938" s="240">
        <v>5.5000000000000002E-5</v>
      </c>
    </row>
    <row r="1939" spans="2:10">
      <c r="B1939" s="240" t="s">
        <v>15</v>
      </c>
      <c r="C1939" s="240" t="s">
        <v>201</v>
      </c>
      <c r="D1939" s="240" t="s">
        <v>126</v>
      </c>
      <c r="E1939" s="240">
        <v>132</v>
      </c>
      <c r="F1939" s="240">
        <v>17.8</v>
      </c>
      <c r="G1939" s="240">
        <v>6.32</v>
      </c>
      <c r="H1939" s="240">
        <v>-3</v>
      </c>
      <c r="I1939" s="240">
        <v>2.9E-5</v>
      </c>
      <c r="J1939" s="240"/>
    </row>
    <row r="1940" spans="2:10">
      <c r="B1940" s="240" t="s">
        <v>15</v>
      </c>
      <c r="C1940" s="240" t="s">
        <v>202</v>
      </c>
      <c r="D1940" s="240" t="s">
        <v>126</v>
      </c>
      <c r="E1940" s="240">
        <v>780</v>
      </c>
      <c r="F1940" s="240">
        <v>6.2249999999999996</v>
      </c>
      <c r="G1940" s="240">
        <v>33.35</v>
      </c>
      <c r="H1940" s="240">
        <v>-3</v>
      </c>
      <c r="I1940" s="240"/>
      <c r="J1940" s="240">
        <v>5.7000000000000003E-5</v>
      </c>
    </row>
    <row r="1941" spans="2:10">
      <c r="B1941" s="240" t="s">
        <v>15</v>
      </c>
      <c r="C1941" s="240" t="s">
        <v>201</v>
      </c>
      <c r="D1941" s="240" t="s">
        <v>127</v>
      </c>
      <c r="E1941" s="240">
        <v>775</v>
      </c>
      <c r="F1941" s="240">
        <v>1.1000000000000001</v>
      </c>
      <c r="G1941" s="240">
        <v>33.35</v>
      </c>
      <c r="H1941" s="240">
        <v>-3</v>
      </c>
      <c r="I1941" s="240">
        <v>3.1999999999999999E-5</v>
      </c>
      <c r="J1941" s="240"/>
    </row>
    <row r="1942" spans="2:10">
      <c r="B1942" s="240" t="s">
        <v>15</v>
      </c>
      <c r="C1942" s="240" t="s">
        <v>202</v>
      </c>
      <c r="D1942" s="240" t="s">
        <v>127</v>
      </c>
      <c r="E1942" s="240">
        <v>780</v>
      </c>
      <c r="F1942" s="240">
        <v>6.2249999999999996</v>
      </c>
      <c r="G1942" s="240">
        <v>33.35</v>
      </c>
      <c r="H1942" s="240">
        <v>-3</v>
      </c>
      <c r="I1942" s="240"/>
      <c r="J1942" s="240">
        <v>5.5000000000000002E-5</v>
      </c>
    </row>
    <row r="1943" spans="2:10">
      <c r="B1943" s="240" t="s">
        <v>15</v>
      </c>
      <c r="C1943" s="240" t="s">
        <v>201</v>
      </c>
      <c r="D1943" s="240" t="s">
        <v>128</v>
      </c>
      <c r="E1943" s="240">
        <v>132</v>
      </c>
      <c r="F1943" s="240">
        <v>17.8</v>
      </c>
      <c r="G1943" s="240">
        <v>6.32</v>
      </c>
      <c r="H1943" s="240">
        <v>-3</v>
      </c>
      <c r="I1943" s="240">
        <v>2.5000000000000001E-5</v>
      </c>
      <c r="J1943" s="240"/>
    </row>
    <row r="1944" spans="2:10">
      <c r="B1944" s="240" t="s">
        <v>15</v>
      </c>
      <c r="C1944" s="240" t="s">
        <v>202</v>
      </c>
      <c r="D1944" s="240" t="s">
        <v>128</v>
      </c>
      <c r="E1944" s="240">
        <v>780</v>
      </c>
      <c r="F1944" s="240">
        <v>6.2249999999999996</v>
      </c>
      <c r="G1944" s="240">
        <v>33.35</v>
      </c>
      <c r="H1944" s="240">
        <v>-3</v>
      </c>
      <c r="I1944" s="240"/>
      <c r="J1944" s="240">
        <v>5.8E-5</v>
      </c>
    </row>
    <row r="1945" spans="2:10">
      <c r="B1945" s="240" t="s">
        <v>15</v>
      </c>
      <c r="C1945" s="240" t="s">
        <v>201</v>
      </c>
      <c r="D1945" s="240" t="s">
        <v>129</v>
      </c>
      <c r="E1945" s="240">
        <v>101</v>
      </c>
      <c r="F1945" s="240">
        <v>0</v>
      </c>
      <c r="G1945" s="240">
        <v>4.91</v>
      </c>
      <c r="H1945" s="240">
        <v>-3</v>
      </c>
      <c r="I1945" s="240">
        <v>3.3000000000000003E-5</v>
      </c>
      <c r="J1945" s="240"/>
    </row>
    <row r="1946" spans="2:10">
      <c r="B1946" s="240" t="s">
        <v>15</v>
      </c>
      <c r="C1946" s="240" t="s">
        <v>202</v>
      </c>
      <c r="D1946" s="240" t="s">
        <v>129</v>
      </c>
      <c r="E1946" s="240">
        <v>780</v>
      </c>
      <c r="F1946" s="240">
        <v>6.2249999999999996</v>
      </c>
      <c r="G1946" s="240">
        <v>33.35</v>
      </c>
      <c r="H1946" s="240">
        <v>-3</v>
      </c>
      <c r="I1946" s="240"/>
      <c r="J1946" s="240">
        <v>5.5000000000000002E-5</v>
      </c>
    </row>
    <row r="1947" spans="2:10">
      <c r="B1947" s="240" t="s">
        <v>15</v>
      </c>
      <c r="C1947" s="240" t="s">
        <v>201</v>
      </c>
      <c r="D1947" s="240" t="s">
        <v>130</v>
      </c>
      <c r="E1947" s="240">
        <v>132</v>
      </c>
      <c r="F1947" s="240">
        <v>17.8</v>
      </c>
      <c r="G1947" s="240">
        <v>6.32</v>
      </c>
      <c r="H1947" s="240">
        <v>-3</v>
      </c>
      <c r="I1947" s="240">
        <v>2.6999999999999999E-5</v>
      </c>
      <c r="J1947" s="240"/>
    </row>
    <row r="1948" spans="2:10">
      <c r="B1948" s="240" t="s">
        <v>15</v>
      </c>
      <c r="C1948" s="240" t="s">
        <v>202</v>
      </c>
      <c r="D1948" s="240" t="s">
        <v>130</v>
      </c>
      <c r="E1948" s="240">
        <v>780</v>
      </c>
      <c r="F1948" s="240">
        <v>6.2249999999999996</v>
      </c>
      <c r="G1948" s="240">
        <v>33.35</v>
      </c>
      <c r="H1948" s="240">
        <v>-3</v>
      </c>
      <c r="I1948" s="240"/>
      <c r="J1948" s="240">
        <v>5.7000000000000003E-5</v>
      </c>
    </row>
    <row r="1949" spans="2:10">
      <c r="B1949" s="240" t="s">
        <v>15</v>
      </c>
      <c r="C1949" s="240" t="s">
        <v>201</v>
      </c>
      <c r="D1949" s="240" t="s">
        <v>131</v>
      </c>
      <c r="E1949" s="240">
        <v>699</v>
      </c>
      <c r="F1949" s="240">
        <v>10.8</v>
      </c>
      <c r="G1949" s="240">
        <v>30.6</v>
      </c>
      <c r="H1949" s="240">
        <v>-3</v>
      </c>
      <c r="I1949" s="240">
        <v>6.8999999999999997E-5</v>
      </c>
      <c r="J1949" s="240"/>
    </row>
    <row r="1950" spans="2:10">
      <c r="B1950" s="240" t="s">
        <v>15</v>
      </c>
      <c r="C1950" s="240" t="s">
        <v>202</v>
      </c>
      <c r="D1950" s="240" t="s">
        <v>131</v>
      </c>
      <c r="E1950" s="240">
        <v>39</v>
      </c>
      <c r="F1950" s="240">
        <v>2.2749999999999999</v>
      </c>
      <c r="G1950" s="240">
        <v>0</v>
      </c>
      <c r="H1950" s="240">
        <v>-3</v>
      </c>
      <c r="I1950" s="240"/>
      <c r="J1950" s="240">
        <v>3.1999999999999999E-5</v>
      </c>
    </row>
    <row r="1951" spans="2:10">
      <c r="B1951" s="240" t="s">
        <v>15</v>
      </c>
      <c r="C1951" s="240" t="s">
        <v>201</v>
      </c>
      <c r="D1951" s="240" t="s">
        <v>132</v>
      </c>
      <c r="E1951" s="240">
        <v>699</v>
      </c>
      <c r="F1951" s="240">
        <v>10.8</v>
      </c>
      <c r="G1951" s="240">
        <v>30.6</v>
      </c>
      <c r="H1951" s="240">
        <v>-3</v>
      </c>
      <c r="I1951" s="240">
        <v>6.7999999999999999E-5</v>
      </c>
      <c r="J1951" s="240"/>
    </row>
    <row r="1952" spans="2:10">
      <c r="B1952" s="240" t="s">
        <v>15</v>
      </c>
      <c r="C1952" s="240" t="s">
        <v>202</v>
      </c>
      <c r="D1952" s="240" t="s">
        <v>132</v>
      </c>
      <c r="E1952" s="240">
        <v>780</v>
      </c>
      <c r="F1952" s="240">
        <v>6.2249999999999996</v>
      </c>
      <c r="G1952" s="240">
        <v>33.35</v>
      </c>
      <c r="H1952" s="240">
        <v>-3</v>
      </c>
      <c r="I1952" s="240"/>
      <c r="J1952" s="240">
        <v>3.3000000000000003E-5</v>
      </c>
    </row>
    <row r="1953" spans="2:10">
      <c r="B1953" s="240" t="s">
        <v>15</v>
      </c>
      <c r="C1953" s="240" t="s">
        <v>201</v>
      </c>
      <c r="D1953" s="240" t="s">
        <v>133</v>
      </c>
      <c r="E1953" s="240">
        <v>699</v>
      </c>
      <c r="F1953" s="240">
        <v>10.8</v>
      </c>
      <c r="G1953" s="240">
        <v>30.6</v>
      </c>
      <c r="H1953" s="240">
        <v>-3</v>
      </c>
      <c r="I1953" s="240">
        <v>6.8999999999999997E-5</v>
      </c>
      <c r="J1953" s="240"/>
    </row>
    <row r="1954" spans="2:10">
      <c r="B1954" s="240" t="s">
        <v>15</v>
      </c>
      <c r="C1954" s="240" t="s">
        <v>202</v>
      </c>
      <c r="D1954" s="240" t="s">
        <v>133</v>
      </c>
      <c r="E1954" s="240">
        <v>39</v>
      </c>
      <c r="F1954" s="240">
        <v>2.2749999999999999</v>
      </c>
      <c r="G1954" s="240">
        <v>0</v>
      </c>
      <c r="H1954" s="240">
        <v>-3</v>
      </c>
      <c r="I1954" s="240"/>
      <c r="J1954" s="240">
        <v>3.3000000000000003E-5</v>
      </c>
    </row>
    <row r="1955" spans="2:10">
      <c r="B1955" s="240" t="s">
        <v>15</v>
      </c>
      <c r="C1955" s="240" t="s">
        <v>201</v>
      </c>
      <c r="D1955" s="240" t="s">
        <v>134</v>
      </c>
      <c r="E1955" s="240">
        <v>699</v>
      </c>
      <c r="F1955" s="240">
        <v>10.8</v>
      </c>
      <c r="G1955" s="240">
        <v>30.6</v>
      </c>
      <c r="H1955" s="240">
        <v>-3</v>
      </c>
      <c r="I1955" s="240">
        <v>6.7000000000000002E-5</v>
      </c>
      <c r="J1955" s="240"/>
    </row>
    <row r="1956" spans="2:10">
      <c r="B1956" s="240" t="s">
        <v>15</v>
      </c>
      <c r="C1956" s="240" t="s">
        <v>202</v>
      </c>
      <c r="D1956" s="240" t="s">
        <v>134</v>
      </c>
      <c r="E1956" s="240">
        <v>780</v>
      </c>
      <c r="F1956" s="240">
        <v>6.2249999999999996</v>
      </c>
      <c r="G1956" s="240">
        <v>33.35</v>
      </c>
      <c r="H1956" s="240">
        <v>-3</v>
      </c>
      <c r="I1956" s="240"/>
      <c r="J1956" s="240">
        <v>3.3000000000000003E-5</v>
      </c>
    </row>
    <row r="1957" spans="2:10">
      <c r="B1957" s="240" t="s">
        <v>15</v>
      </c>
      <c r="C1957" s="240" t="s">
        <v>201</v>
      </c>
      <c r="D1957" s="240" t="s">
        <v>135</v>
      </c>
      <c r="E1957" s="240">
        <v>101</v>
      </c>
      <c r="F1957" s="240">
        <v>0</v>
      </c>
      <c r="G1957" s="240">
        <v>4.91</v>
      </c>
      <c r="H1957" s="240">
        <v>-3</v>
      </c>
      <c r="I1957" s="240">
        <v>6.7999999999999999E-5</v>
      </c>
      <c r="J1957" s="240"/>
    </row>
    <row r="1958" spans="2:10">
      <c r="B1958" s="240" t="s">
        <v>15</v>
      </c>
      <c r="C1958" s="240" t="s">
        <v>202</v>
      </c>
      <c r="D1958" s="240" t="s">
        <v>135</v>
      </c>
      <c r="E1958" s="240">
        <v>39</v>
      </c>
      <c r="F1958" s="240">
        <v>2.2749999999999999</v>
      </c>
      <c r="G1958" s="240">
        <v>0</v>
      </c>
      <c r="H1958" s="240">
        <v>-3</v>
      </c>
      <c r="I1958" s="240"/>
      <c r="J1958" s="240">
        <v>2.6999999999999999E-5</v>
      </c>
    </row>
    <row r="1959" spans="2:10">
      <c r="B1959" s="240" t="s">
        <v>15</v>
      </c>
      <c r="C1959" s="240" t="s">
        <v>201</v>
      </c>
      <c r="D1959" s="240" t="s">
        <v>136</v>
      </c>
      <c r="E1959" s="240">
        <v>101</v>
      </c>
      <c r="F1959" s="240">
        <v>0</v>
      </c>
      <c r="G1959" s="240">
        <v>4.91</v>
      </c>
      <c r="H1959" s="240">
        <v>-3</v>
      </c>
      <c r="I1959" s="240">
        <v>6.7000000000000002E-5</v>
      </c>
      <c r="J1959" s="240"/>
    </row>
    <row r="1960" spans="2:10">
      <c r="B1960" s="240" t="s">
        <v>15</v>
      </c>
      <c r="C1960" s="240" t="s">
        <v>202</v>
      </c>
      <c r="D1960" s="240" t="s">
        <v>136</v>
      </c>
      <c r="E1960" s="240">
        <v>780</v>
      </c>
      <c r="F1960" s="240">
        <v>6.2249999999999996</v>
      </c>
      <c r="G1960" s="240">
        <v>33.35</v>
      </c>
      <c r="H1960" s="240">
        <v>-3</v>
      </c>
      <c r="I1960" s="240"/>
      <c r="J1960" s="240">
        <v>3.4E-5</v>
      </c>
    </row>
    <row r="1961" spans="2:10">
      <c r="B1961" s="240" t="s">
        <v>15</v>
      </c>
      <c r="C1961" s="240" t="s">
        <v>201</v>
      </c>
      <c r="D1961" s="240" t="s">
        <v>137</v>
      </c>
      <c r="E1961" s="240">
        <v>101</v>
      </c>
      <c r="F1961" s="240">
        <v>0</v>
      </c>
      <c r="G1961" s="240">
        <v>4.91</v>
      </c>
      <c r="H1961" s="240">
        <v>-3</v>
      </c>
      <c r="I1961" s="240">
        <v>6.7999999999999999E-5</v>
      </c>
      <c r="J1961" s="240"/>
    </row>
    <row r="1962" spans="2:10">
      <c r="B1962" s="240" t="s">
        <v>15</v>
      </c>
      <c r="C1962" s="240" t="s">
        <v>202</v>
      </c>
      <c r="D1962" s="240" t="s">
        <v>137</v>
      </c>
      <c r="E1962" s="240">
        <v>39</v>
      </c>
      <c r="F1962" s="240">
        <v>2.2749999999999999</v>
      </c>
      <c r="G1962" s="240">
        <v>0</v>
      </c>
      <c r="H1962" s="240">
        <v>-3</v>
      </c>
      <c r="I1962" s="240"/>
      <c r="J1962" s="240">
        <v>2.8E-5</v>
      </c>
    </row>
    <row r="1963" spans="2:10">
      <c r="B1963" s="240" t="s">
        <v>15</v>
      </c>
      <c r="C1963" s="240" t="s">
        <v>201</v>
      </c>
      <c r="D1963" s="240" t="s">
        <v>138</v>
      </c>
      <c r="E1963" s="240">
        <v>101</v>
      </c>
      <c r="F1963" s="240">
        <v>0</v>
      </c>
      <c r="G1963" s="240">
        <v>4.91</v>
      </c>
      <c r="H1963" s="240">
        <v>-3</v>
      </c>
      <c r="I1963" s="240">
        <v>6.7999999999999999E-5</v>
      </c>
      <c r="J1963" s="240"/>
    </row>
    <row r="1964" spans="2:10">
      <c r="B1964" s="240" t="s">
        <v>15</v>
      </c>
      <c r="C1964" s="240" t="s">
        <v>202</v>
      </c>
      <c r="D1964" s="240" t="s">
        <v>138</v>
      </c>
      <c r="E1964" s="240">
        <v>780</v>
      </c>
      <c r="F1964" s="240">
        <v>6.2249999999999996</v>
      </c>
      <c r="G1964" s="240">
        <v>33.35</v>
      </c>
      <c r="H1964" s="240">
        <v>-3</v>
      </c>
      <c r="I1964" s="240"/>
      <c r="J1964" s="240">
        <v>3.4E-5</v>
      </c>
    </row>
    <row r="1965" spans="2:10">
      <c r="B1965" s="240" t="s">
        <v>15</v>
      </c>
      <c r="C1965" s="240" t="s">
        <v>201</v>
      </c>
      <c r="D1965" s="240" t="s">
        <v>139</v>
      </c>
      <c r="E1965" s="240">
        <v>778</v>
      </c>
      <c r="F1965" s="240">
        <v>4.2750000000000004</v>
      </c>
      <c r="G1965" s="240">
        <v>33.35</v>
      </c>
      <c r="H1965" s="240">
        <v>-3</v>
      </c>
      <c r="I1965" s="240">
        <v>3.4999999999999997E-5</v>
      </c>
      <c r="J1965" s="240"/>
    </row>
    <row r="1966" spans="2:10">
      <c r="B1966" s="240" t="s">
        <v>15</v>
      </c>
      <c r="C1966" s="240" t="s">
        <v>202</v>
      </c>
      <c r="D1966" s="240" t="s">
        <v>139</v>
      </c>
      <c r="E1966" s="240">
        <v>39</v>
      </c>
      <c r="F1966" s="240">
        <v>2.2749999999999999</v>
      </c>
      <c r="G1966" s="240">
        <v>0</v>
      </c>
      <c r="H1966" s="240">
        <v>-3</v>
      </c>
      <c r="I1966" s="240"/>
      <c r="J1966" s="240">
        <v>4.6E-5</v>
      </c>
    </row>
    <row r="1967" spans="2:10">
      <c r="B1967" s="240" t="s">
        <v>15</v>
      </c>
      <c r="C1967" s="240" t="s">
        <v>201</v>
      </c>
      <c r="D1967" s="240" t="s">
        <v>140</v>
      </c>
      <c r="E1967" s="240">
        <v>132</v>
      </c>
      <c r="F1967" s="240">
        <v>17.8</v>
      </c>
      <c r="G1967" s="240">
        <v>6.32</v>
      </c>
      <c r="H1967" s="240">
        <v>-3</v>
      </c>
      <c r="I1967" s="240">
        <v>2.4000000000000001E-5</v>
      </c>
      <c r="J1967" s="240"/>
    </row>
    <row r="1968" spans="2:10">
      <c r="B1968" s="240" t="s">
        <v>15</v>
      </c>
      <c r="C1968" s="240" t="s">
        <v>202</v>
      </c>
      <c r="D1968" s="240" t="s">
        <v>140</v>
      </c>
      <c r="E1968" s="240">
        <v>39</v>
      </c>
      <c r="F1968" s="240">
        <v>2.2749999999999999</v>
      </c>
      <c r="G1968" s="240">
        <v>0</v>
      </c>
      <c r="H1968" s="240">
        <v>-3</v>
      </c>
      <c r="I1968" s="240"/>
      <c r="J1968" s="240">
        <v>4.1999999999999998E-5</v>
      </c>
    </row>
    <row r="1969" spans="2:10">
      <c r="B1969" s="240" t="s">
        <v>15</v>
      </c>
      <c r="C1969" s="240" t="s">
        <v>201</v>
      </c>
      <c r="D1969" s="240" t="s">
        <v>141</v>
      </c>
      <c r="E1969" s="240">
        <v>778</v>
      </c>
      <c r="F1969" s="240">
        <v>4.2750000000000004</v>
      </c>
      <c r="G1969" s="240">
        <v>33.35</v>
      </c>
      <c r="H1969" s="240">
        <v>-3</v>
      </c>
      <c r="I1969" s="240">
        <v>3.4E-5</v>
      </c>
      <c r="J1969" s="240"/>
    </row>
    <row r="1970" spans="2:10">
      <c r="B1970" s="240" t="s">
        <v>15</v>
      </c>
      <c r="C1970" s="240" t="s">
        <v>202</v>
      </c>
      <c r="D1970" s="240" t="s">
        <v>141</v>
      </c>
      <c r="E1970" s="240">
        <v>39</v>
      </c>
      <c r="F1970" s="240">
        <v>2.2749999999999999</v>
      </c>
      <c r="G1970" s="240">
        <v>0</v>
      </c>
      <c r="H1970" s="240">
        <v>-3</v>
      </c>
      <c r="I1970" s="240"/>
      <c r="J1970" s="240">
        <v>4.5000000000000003E-5</v>
      </c>
    </row>
    <row r="1971" spans="2:10">
      <c r="B1971" s="240" t="s">
        <v>15</v>
      </c>
      <c r="C1971" s="240" t="s">
        <v>201</v>
      </c>
      <c r="D1971" s="240" t="s">
        <v>142</v>
      </c>
      <c r="E1971" s="240">
        <v>132</v>
      </c>
      <c r="F1971" s="240">
        <v>17.8</v>
      </c>
      <c r="G1971" s="240">
        <v>6.32</v>
      </c>
      <c r="H1971" s="240">
        <v>-3</v>
      </c>
      <c r="I1971" s="240">
        <v>2.5000000000000001E-5</v>
      </c>
      <c r="J1971" s="240"/>
    </row>
    <row r="1972" spans="2:10">
      <c r="B1972" s="240" t="s">
        <v>15</v>
      </c>
      <c r="C1972" s="240" t="s">
        <v>202</v>
      </c>
      <c r="D1972" s="240" t="s">
        <v>142</v>
      </c>
      <c r="E1972" s="240">
        <v>39</v>
      </c>
      <c r="F1972" s="240">
        <v>2.2749999999999999</v>
      </c>
      <c r="G1972" s="240">
        <v>0</v>
      </c>
      <c r="H1972" s="240">
        <v>-3</v>
      </c>
      <c r="I1972" s="240"/>
      <c r="J1972" s="240">
        <v>4.3999999999999999E-5</v>
      </c>
    </row>
    <row r="1973" spans="2:10">
      <c r="B1973" s="240" t="s">
        <v>15</v>
      </c>
      <c r="C1973" s="240" t="s">
        <v>201</v>
      </c>
      <c r="D1973" s="240" t="s">
        <v>143</v>
      </c>
      <c r="E1973" s="240">
        <v>699</v>
      </c>
      <c r="F1973" s="240">
        <v>10.8</v>
      </c>
      <c r="G1973" s="240">
        <v>30.6</v>
      </c>
      <c r="H1973" s="240">
        <v>-3</v>
      </c>
      <c r="I1973" s="240">
        <v>3.6000000000000001E-5</v>
      </c>
      <c r="J1973" s="240"/>
    </row>
    <row r="1974" spans="2:10">
      <c r="B1974" s="240" t="s">
        <v>15</v>
      </c>
      <c r="C1974" s="240" t="s">
        <v>202</v>
      </c>
      <c r="D1974" s="240" t="s">
        <v>143</v>
      </c>
      <c r="E1974" s="240">
        <v>39</v>
      </c>
      <c r="F1974" s="240">
        <v>2.2749999999999999</v>
      </c>
      <c r="G1974" s="240">
        <v>0</v>
      </c>
      <c r="H1974" s="240">
        <v>-3</v>
      </c>
      <c r="I1974" s="240"/>
      <c r="J1974" s="240">
        <v>4.8999999999999998E-5</v>
      </c>
    </row>
    <row r="1975" spans="2:10">
      <c r="B1975" s="240" t="s">
        <v>15</v>
      </c>
      <c r="C1975" s="240" t="s">
        <v>201</v>
      </c>
      <c r="D1975" s="240" t="s">
        <v>144</v>
      </c>
      <c r="E1975" s="240">
        <v>132</v>
      </c>
      <c r="F1975" s="240">
        <v>17.8</v>
      </c>
      <c r="G1975" s="240">
        <v>6.32</v>
      </c>
      <c r="H1975" s="240">
        <v>-3</v>
      </c>
      <c r="I1975" s="240">
        <v>2.5999999999999998E-5</v>
      </c>
      <c r="J1975" s="240"/>
    </row>
    <row r="1976" spans="2:10">
      <c r="B1976" s="240" t="s">
        <v>15</v>
      </c>
      <c r="C1976" s="240" t="s">
        <v>202</v>
      </c>
      <c r="D1976" s="240" t="s">
        <v>144</v>
      </c>
      <c r="E1976" s="240">
        <v>39</v>
      </c>
      <c r="F1976" s="240">
        <v>2.2749999999999999</v>
      </c>
      <c r="G1976" s="240">
        <v>0</v>
      </c>
      <c r="H1976" s="240">
        <v>-3</v>
      </c>
      <c r="I1976" s="240"/>
      <c r="J1976" s="240">
        <v>4.5000000000000003E-5</v>
      </c>
    </row>
    <row r="1977" spans="2:10">
      <c r="B1977" s="240" t="s">
        <v>15</v>
      </c>
      <c r="C1977" s="240" t="s">
        <v>201</v>
      </c>
      <c r="D1977" s="240" t="s">
        <v>145</v>
      </c>
      <c r="E1977" s="240">
        <v>699</v>
      </c>
      <c r="F1977" s="240">
        <v>10.8</v>
      </c>
      <c r="G1977" s="240">
        <v>30.6</v>
      </c>
      <c r="H1977" s="240">
        <v>-3</v>
      </c>
      <c r="I1977" s="240">
        <v>3.4999999999999997E-5</v>
      </c>
      <c r="J1977" s="240"/>
    </row>
    <row r="1978" spans="2:10">
      <c r="B1978" s="240" t="s">
        <v>15</v>
      </c>
      <c r="C1978" s="240" t="s">
        <v>202</v>
      </c>
      <c r="D1978" s="240" t="s">
        <v>145</v>
      </c>
      <c r="E1978" s="240">
        <v>39</v>
      </c>
      <c r="F1978" s="240">
        <v>2.2749999999999999</v>
      </c>
      <c r="G1978" s="240">
        <v>0</v>
      </c>
      <c r="H1978" s="240">
        <v>-3</v>
      </c>
      <c r="I1978" s="240"/>
      <c r="J1978" s="240">
        <v>4.8000000000000001E-5</v>
      </c>
    </row>
    <row r="1979" spans="2:10">
      <c r="B1979" s="240" t="s">
        <v>15</v>
      </c>
      <c r="C1979" s="240" t="s">
        <v>201</v>
      </c>
      <c r="D1979" s="240" t="s">
        <v>146</v>
      </c>
      <c r="E1979" s="240">
        <v>132</v>
      </c>
      <c r="F1979" s="240">
        <v>17.8</v>
      </c>
      <c r="G1979" s="240">
        <v>6.32</v>
      </c>
      <c r="H1979" s="240">
        <v>-3</v>
      </c>
      <c r="I1979" s="240">
        <v>2.6999999999999999E-5</v>
      </c>
      <c r="J1979" s="240"/>
    </row>
    <row r="1980" spans="2:10">
      <c r="B1980" s="240" t="s">
        <v>15</v>
      </c>
      <c r="C1980" s="240" t="s">
        <v>202</v>
      </c>
      <c r="D1980" s="240" t="s">
        <v>146</v>
      </c>
      <c r="E1980" s="240">
        <v>39</v>
      </c>
      <c r="F1980" s="240">
        <v>2.2749999999999999</v>
      </c>
      <c r="G1980" s="240">
        <v>0</v>
      </c>
      <c r="H1980" s="240">
        <v>-3</v>
      </c>
      <c r="I1980" s="240"/>
      <c r="J1980" s="240">
        <v>4.6999999999999997E-5</v>
      </c>
    </row>
    <row r="1981" spans="2:10">
      <c r="B1981" s="240" t="s">
        <v>15</v>
      </c>
      <c r="C1981" s="240" t="s">
        <v>201</v>
      </c>
      <c r="D1981" s="240" t="s">
        <v>147</v>
      </c>
      <c r="E1981" s="240">
        <v>699</v>
      </c>
      <c r="F1981" s="240">
        <v>10.8</v>
      </c>
      <c r="G1981" s="240">
        <v>30.6</v>
      </c>
      <c r="H1981" s="240">
        <v>-3</v>
      </c>
      <c r="I1981" s="240">
        <v>4.6E-5</v>
      </c>
      <c r="J1981" s="240"/>
    </row>
    <row r="1982" spans="2:10">
      <c r="B1982" s="240" t="s">
        <v>15</v>
      </c>
      <c r="C1982" s="240" t="s">
        <v>202</v>
      </c>
      <c r="D1982" s="240" t="s">
        <v>147</v>
      </c>
      <c r="E1982" s="240">
        <v>780</v>
      </c>
      <c r="F1982" s="240">
        <v>6.2249999999999996</v>
      </c>
      <c r="G1982" s="240">
        <v>33.35</v>
      </c>
      <c r="H1982" s="240">
        <v>-3</v>
      </c>
      <c r="I1982" s="240"/>
      <c r="J1982" s="240">
        <v>4.8999999999999998E-5</v>
      </c>
    </row>
    <row r="1983" spans="2:10">
      <c r="B1983" s="240" t="s">
        <v>15</v>
      </c>
      <c r="C1983" s="240" t="s">
        <v>201</v>
      </c>
      <c r="D1983" s="240" t="s">
        <v>148</v>
      </c>
      <c r="E1983" s="240">
        <v>132</v>
      </c>
      <c r="F1983" s="240">
        <v>17.8</v>
      </c>
      <c r="G1983" s="240">
        <v>6.32</v>
      </c>
      <c r="H1983" s="240">
        <v>-3</v>
      </c>
      <c r="I1983" s="240">
        <v>3.4999999999999997E-5</v>
      </c>
      <c r="J1983" s="240"/>
    </row>
    <row r="1984" spans="2:10">
      <c r="B1984" s="240" t="s">
        <v>15</v>
      </c>
      <c r="C1984" s="240" t="s">
        <v>202</v>
      </c>
      <c r="D1984" s="240" t="s">
        <v>148</v>
      </c>
      <c r="E1984" s="240">
        <v>780</v>
      </c>
      <c r="F1984" s="240">
        <v>6.2249999999999996</v>
      </c>
      <c r="G1984" s="240">
        <v>33.35</v>
      </c>
      <c r="H1984" s="240">
        <v>-3</v>
      </c>
      <c r="I1984" s="240"/>
      <c r="J1984" s="240">
        <v>5.1999999999999997E-5</v>
      </c>
    </row>
    <row r="1985" spans="2:10">
      <c r="B1985" s="240" t="s">
        <v>15</v>
      </c>
      <c r="C1985" s="240" t="s">
        <v>201</v>
      </c>
      <c r="D1985" s="240" t="s">
        <v>149</v>
      </c>
      <c r="E1985" s="240">
        <v>778</v>
      </c>
      <c r="F1985" s="240">
        <v>4.2750000000000004</v>
      </c>
      <c r="G1985" s="240">
        <v>33.35</v>
      </c>
      <c r="H1985" s="240">
        <v>-3</v>
      </c>
      <c r="I1985" s="240">
        <v>3.4E-5</v>
      </c>
      <c r="J1985" s="240"/>
    </row>
    <row r="1986" spans="2:10">
      <c r="B1986" s="240" t="s">
        <v>15</v>
      </c>
      <c r="C1986" s="240" t="s">
        <v>202</v>
      </c>
      <c r="D1986" s="240" t="s">
        <v>149</v>
      </c>
      <c r="E1986" s="240">
        <v>780</v>
      </c>
      <c r="F1986" s="240">
        <v>6.2249999999999996</v>
      </c>
      <c r="G1986" s="240">
        <v>33.35</v>
      </c>
      <c r="H1986" s="240">
        <v>-3</v>
      </c>
      <c r="I1986" s="240"/>
      <c r="J1986" s="240">
        <v>4.3999999999999999E-5</v>
      </c>
    </row>
    <row r="1987" spans="2:10">
      <c r="B1987" s="240" t="s">
        <v>15</v>
      </c>
      <c r="C1987" s="240" t="s">
        <v>201</v>
      </c>
      <c r="D1987" s="240" t="s">
        <v>150</v>
      </c>
      <c r="E1987" s="240">
        <v>778</v>
      </c>
      <c r="F1987" s="240">
        <v>4.2750000000000004</v>
      </c>
      <c r="G1987" s="240">
        <v>33.35</v>
      </c>
      <c r="H1987" s="240">
        <v>-3</v>
      </c>
      <c r="I1987" s="240">
        <v>3.1999999999999999E-5</v>
      </c>
      <c r="J1987" s="240"/>
    </row>
    <row r="1988" spans="2:10">
      <c r="B1988" s="240" t="s">
        <v>15</v>
      </c>
      <c r="C1988" s="240" t="s">
        <v>202</v>
      </c>
      <c r="D1988" s="240" t="s">
        <v>150</v>
      </c>
      <c r="E1988" s="240">
        <v>780</v>
      </c>
      <c r="F1988" s="240">
        <v>6.2249999999999996</v>
      </c>
      <c r="G1988" s="240">
        <v>33.35</v>
      </c>
      <c r="H1988" s="240">
        <v>-3</v>
      </c>
      <c r="I1988" s="240"/>
      <c r="J1988" s="240">
        <v>5.5999999999999999E-5</v>
      </c>
    </row>
    <row r="1989" spans="2:10">
      <c r="B1989" s="240" t="s">
        <v>15</v>
      </c>
      <c r="C1989" s="240" t="s">
        <v>201</v>
      </c>
      <c r="D1989" s="240" t="s">
        <v>175</v>
      </c>
      <c r="E1989" s="240">
        <v>699</v>
      </c>
      <c r="F1989" s="240">
        <v>10.8</v>
      </c>
      <c r="G1989" s="240">
        <v>30.6</v>
      </c>
      <c r="H1989" s="240">
        <v>-3</v>
      </c>
      <c r="I1989" s="240">
        <v>7.8999999999999996E-5</v>
      </c>
      <c r="J1989" s="240"/>
    </row>
    <row r="1990" spans="2:10">
      <c r="B1990" s="240" t="s">
        <v>15</v>
      </c>
      <c r="C1990" s="240" t="s">
        <v>202</v>
      </c>
      <c r="D1990" s="240" t="s">
        <v>175</v>
      </c>
      <c r="E1990" s="240">
        <v>780</v>
      </c>
      <c r="F1990" s="240">
        <v>6.2249999999999996</v>
      </c>
      <c r="G1990" s="240">
        <v>33.35</v>
      </c>
      <c r="H1990" s="240">
        <v>-3</v>
      </c>
      <c r="I1990" s="240"/>
      <c r="J1990" s="240">
        <v>4.1999999999999998E-5</v>
      </c>
    </row>
    <row r="1991" spans="2:10">
      <c r="B1991" s="240" t="s">
        <v>15</v>
      </c>
      <c r="C1991" s="240" t="s">
        <v>201</v>
      </c>
      <c r="D1991" s="240" t="s">
        <v>176</v>
      </c>
      <c r="E1991" s="240">
        <v>699</v>
      </c>
      <c r="F1991" s="240">
        <v>10.8</v>
      </c>
      <c r="G1991" s="240">
        <v>30.6</v>
      </c>
      <c r="H1991" s="240">
        <v>-3</v>
      </c>
      <c r="I1991" s="240">
        <v>5.1999999999999997E-5</v>
      </c>
      <c r="J1991" s="240"/>
    </row>
    <row r="1992" spans="2:10">
      <c r="B1992" s="240" t="s">
        <v>15</v>
      </c>
      <c r="C1992" s="240" t="s">
        <v>202</v>
      </c>
      <c r="D1992" s="240" t="s">
        <v>176</v>
      </c>
      <c r="E1992" s="240">
        <v>39</v>
      </c>
      <c r="F1992" s="240">
        <v>2.2749999999999999</v>
      </c>
      <c r="G1992" s="240">
        <v>0</v>
      </c>
      <c r="H1992" s="240">
        <v>-3</v>
      </c>
      <c r="I1992" s="240"/>
      <c r="J1992" s="240">
        <v>5.0000000000000002E-5</v>
      </c>
    </row>
    <row r="1993" spans="2:10">
      <c r="B1993" s="240" t="s">
        <v>15</v>
      </c>
      <c r="C1993" s="240" t="s">
        <v>201</v>
      </c>
      <c r="D1993" s="240" t="s">
        <v>177</v>
      </c>
      <c r="E1993" s="240">
        <v>39</v>
      </c>
      <c r="F1993" s="240">
        <v>2.2749999999999999</v>
      </c>
      <c r="G1993" s="240">
        <v>0</v>
      </c>
      <c r="H1993" s="240">
        <v>-3</v>
      </c>
      <c r="I1993" s="240">
        <v>1.5300000000000001E-4</v>
      </c>
      <c r="J1993" s="240"/>
    </row>
    <row r="1994" spans="2:10">
      <c r="B1994" s="240" t="s">
        <v>15</v>
      </c>
      <c r="C1994" s="240" t="s">
        <v>202</v>
      </c>
      <c r="D1994" s="240" t="s">
        <v>177</v>
      </c>
      <c r="E1994" s="240">
        <v>39</v>
      </c>
      <c r="F1994" s="240">
        <v>2.2749999999999999</v>
      </c>
      <c r="G1994" s="240">
        <v>0</v>
      </c>
      <c r="H1994" s="240">
        <v>-3</v>
      </c>
      <c r="I1994" s="240"/>
      <c r="J1994" s="240">
        <v>5.8E-5</v>
      </c>
    </row>
    <row r="1995" spans="2:10">
      <c r="B1995" s="240" t="s">
        <v>15</v>
      </c>
      <c r="C1995" s="240" t="s">
        <v>201</v>
      </c>
      <c r="D1995" s="240" t="s">
        <v>178</v>
      </c>
      <c r="E1995" s="240">
        <v>39</v>
      </c>
      <c r="F1995" s="240">
        <v>2.2749999999999999</v>
      </c>
      <c r="G1995" s="240">
        <v>0</v>
      </c>
      <c r="H1995" s="240">
        <v>-3</v>
      </c>
      <c r="I1995" s="240">
        <v>7.4999999999999993E-5</v>
      </c>
      <c r="J1995" s="240"/>
    </row>
    <row r="1996" spans="2:10">
      <c r="B1996" s="240" t="s">
        <v>15</v>
      </c>
      <c r="C1996" s="240" t="s">
        <v>202</v>
      </c>
      <c r="D1996" s="240" t="s">
        <v>178</v>
      </c>
      <c r="E1996" s="240">
        <v>39</v>
      </c>
      <c r="F1996" s="240">
        <v>2.2749999999999999</v>
      </c>
      <c r="G1996" s="240">
        <v>0</v>
      </c>
      <c r="H1996" s="240">
        <v>-3</v>
      </c>
      <c r="I1996" s="240"/>
      <c r="J1996" s="240">
        <v>9.2E-5</v>
      </c>
    </row>
    <row r="1997" spans="2:10">
      <c r="B1997" s="240" t="s">
        <v>16</v>
      </c>
      <c r="C1997" s="240" t="s">
        <v>203</v>
      </c>
      <c r="D1997" s="240" t="s">
        <v>87</v>
      </c>
      <c r="E1997" s="240">
        <v>782</v>
      </c>
      <c r="F1997" s="240">
        <v>8.8000000000000007</v>
      </c>
      <c r="G1997" s="240">
        <v>33.35</v>
      </c>
      <c r="H1997" s="240">
        <v>-6</v>
      </c>
      <c r="I1997" s="240">
        <v>1.3300000000000001E-4</v>
      </c>
      <c r="J1997" s="240"/>
    </row>
    <row r="1998" spans="2:10">
      <c r="B1998" s="240" t="s">
        <v>16</v>
      </c>
      <c r="C1998" s="240" t="s">
        <v>204</v>
      </c>
      <c r="D1998" s="240" t="s">
        <v>87</v>
      </c>
      <c r="E1998" s="240">
        <v>772</v>
      </c>
      <c r="F1998" s="240">
        <v>-2</v>
      </c>
      <c r="G1998" s="240">
        <v>33.35</v>
      </c>
      <c r="H1998" s="240">
        <v>-6</v>
      </c>
      <c r="I1998" s="240"/>
      <c r="J1998" s="240">
        <v>2.0999999999999999E-5</v>
      </c>
    </row>
    <row r="1999" spans="2:10">
      <c r="B1999" s="240" t="s">
        <v>16</v>
      </c>
      <c r="C1999" s="240" t="s">
        <v>203</v>
      </c>
      <c r="D1999" s="240" t="s">
        <v>88</v>
      </c>
      <c r="E1999" s="240">
        <v>782</v>
      </c>
      <c r="F1999" s="240">
        <v>8.8000000000000007</v>
      </c>
      <c r="G1999" s="240">
        <v>33.35</v>
      </c>
      <c r="H1999" s="240">
        <v>-6</v>
      </c>
      <c r="I1999" s="240">
        <v>1.5999999999999999E-5</v>
      </c>
      <c r="J1999" s="240"/>
    </row>
    <row r="2000" spans="2:10">
      <c r="B2000" s="240" t="s">
        <v>16</v>
      </c>
      <c r="C2000" s="240" t="s">
        <v>204</v>
      </c>
      <c r="D2000" s="240" t="s">
        <v>88</v>
      </c>
      <c r="E2000" s="240">
        <v>772</v>
      </c>
      <c r="F2000" s="240">
        <v>-2</v>
      </c>
      <c r="G2000" s="240">
        <v>33.35</v>
      </c>
      <c r="H2000" s="240">
        <v>-6</v>
      </c>
      <c r="I2000" s="240"/>
      <c r="J2000" s="240">
        <v>8.7000000000000001E-5</v>
      </c>
    </row>
    <row r="2001" spans="2:10">
      <c r="B2001" s="240" t="s">
        <v>16</v>
      </c>
      <c r="C2001" s="240" t="s">
        <v>203</v>
      </c>
      <c r="D2001" s="240" t="s">
        <v>89</v>
      </c>
      <c r="E2001" s="240">
        <v>21</v>
      </c>
      <c r="F2001" s="240">
        <v>17.8</v>
      </c>
      <c r="G2001" s="240">
        <v>-1.1000000000000001</v>
      </c>
      <c r="H2001" s="240">
        <v>-6</v>
      </c>
      <c r="I2001" s="240">
        <v>1.3100000000000001E-4</v>
      </c>
      <c r="J2001" s="240"/>
    </row>
    <row r="2002" spans="2:10">
      <c r="B2002" s="240" t="s">
        <v>16</v>
      </c>
      <c r="C2002" s="240" t="s">
        <v>204</v>
      </c>
      <c r="D2002" s="240" t="s">
        <v>89</v>
      </c>
      <c r="E2002" s="240">
        <v>772</v>
      </c>
      <c r="F2002" s="240">
        <v>-2</v>
      </c>
      <c r="G2002" s="240">
        <v>33.35</v>
      </c>
      <c r="H2002" s="240">
        <v>-6</v>
      </c>
      <c r="I2002" s="240"/>
      <c r="J2002" s="240">
        <v>1.5999999999999999E-5</v>
      </c>
    </row>
    <row r="2003" spans="2:10">
      <c r="B2003" s="240" t="s">
        <v>16</v>
      </c>
      <c r="C2003" s="240" t="s">
        <v>203</v>
      </c>
      <c r="D2003" s="240" t="s">
        <v>90</v>
      </c>
      <c r="E2003" s="240">
        <v>782</v>
      </c>
      <c r="F2003" s="240">
        <v>8.8000000000000007</v>
      </c>
      <c r="G2003" s="240">
        <v>33.35</v>
      </c>
      <c r="H2003" s="240">
        <v>-6</v>
      </c>
      <c r="I2003" s="240">
        <v>4.3000000000000002E-5</v>
      </c>
      <c r="J2003" s="240"/>
    </row>
    <row r="2004" spans="2:10">
      <c r="B2004" s="240" t="s">
        <v>16</v>
      </c>
      <c r="C2004" s="240" t="s">
        <v>204</v>
      </c>
      <c r="D2004" s="240" t="s">
        <v>90</v>
      </c>
      <c r="E2004" s="240">
        <v>772</v>
      </c>
      <c r="F2004" s="240">
        <v>-2</v>
      </c>
      <c r="G2004" s="240">
        <v>33.35</v>
      </c>
      <c r="H2004" s="240">
        <v>-6</v>
      </c>
      <c r="I2004" s="240"/>
      <c r="J2004" s="240">
        <v>1.08E-4</v>
      </c>
    </row>
    <row r="2005" spans="2:10">
      <c r="B2005" s="240" t="s">
        <v>16</v>
      </c>
      <c r="C2005" s="240" t="s">
        <v>203</v>
      </c>
      <c r="D2005" s="240" t="s">
        <v>12</v>
      </c>
      <c r="E2005" s="240">
        <v>782</v>
      </c>
      <c r="F2005" s="240">
        <v>8.8000000000000007</v>
      </c>
      <c r="G2005" s="240">
        <v>33.35</v>
      </c>
      <c r="H2005" s="240">
        <v>-6</v>
      </c>
      <c r="I2005" s="240">
        <v>7.8922000000000006E-2</v>
      </c>
      <c r="J2005" s="240"/>
    </row>
    <row r="2006" spans="2:10">
      <c r="B2006" s="240" t="s">
        <v>16</v>
      </c>
      <c r="C2006" s="240" t="s">
        <v>204</v>
      </c>
      <c r="D2006" s="240" t="s">
        <v>12</v>
      </c>
      <c r="E2006" s="240">
        <v>772</v>
      </c>
      <c r="F2006" s="240">
        <v>-2</v>
      </c>
      <c r="G2006" s="240">
        <v>33.35</v>
      </c>
      <c r="H2006" s="240">
        <v>-6</v>
      </c>
      <c r="I2006" s="240"/>
      <c r="J2006" s="240">
        <v>4.9399999999999999E-3</v>
      </c>
    </row>
    <row r="2007" spans="2:10">
      <c r="B2007" s="240" t="s">
        <v>16</v>
      </c>
      <c r="C2007" s="240" t="s">
        <v>203</v>
      </c>
      <c r="D2007" s="240" t="s">
        <v>13</v>
      </c>
      <c r="E2007" s="240">
        <v>782</v>
      </c>
      <c r="F2007" s="240">
        <v>8.8000000000000007</v>
      </c>
      <c r="G2007" s="240">
        <v>33.35</v>
      </c>
      <c r="H2007" s="240">
        <v>-6</v>
      </c>
      <c r="I2007" s="240">
        <v>8.5590000000000006E-3</v>
      </c>
      <c r="J2007" s="240"/>
    </row>
    <row r="2008" spans="2:10">
      <c r="B2008" s="240" t="s">
        <v>16</v>
      </c>
      <c r="C2008" s="240" t="s">
        <v>204</v>
      </c>
      <c r="D2008" s="240" t="s">
        <v>13</v>
      </c>
      <c r="E2008" s="240">
        <v>772</v>
      </c>
      <c r="F2008" s="240">
        <v>-2</v>
      </c>
      <c r="G2008" s="240">
        <v>33.35</v>
      </c>
      <c r="H2008" s="240">
        <v>-6</v>
      </c>
      <c r="I2008" s="240"/>
      <c r="J2008" s="240">
        <v>5.9545000000000001E-2</v>
      </c>
    </row>
    <row r="2009" spans="2:10">
      <c r="B2009" s="240" t="s">
        <v>16</v>
      </c>
      <c r="C2009" s="240" t="s">
        <v>203</v>
      </c>
      <c r="D2009" s="240" t="s">
        <v>14</v>
      </c>
      <c r="E2009" s="240">
        <v>782</v>
      </c>
      <c r="F2009" s="240">
        <v>8.8000000000000007</v>
      </c>
      <c r="G2009" s="240">
        <v>33.35</v>
      </c>
      <c r="H2009" s="240">
        <v>-6</v>
      </c>
      <c r="I2009" s="240">
        <v>9.6509999999999999E-3</v>
      </c>
      <c r="J2009" s="240"/>
    </row>
    <row r="2010" spans="2:10">
      <c r="B2010" s="240" t="s">
        <v>16</v>
      </c>
      <c r="C2010" s="240" t="s">
        <v>204</v>
      </c>
      <c r="D2010" s="240" t="s">
        <v>14</v>
      </c>
      <c r="E2010" s="240">
        <v>772</v>
      </c>
      <c r="F2010" s="240">
        <v>-2</v>
      </c>
      <c r="G2010" s="240">
        <v>33.35</v>
      </c>
      <c r="H2010" s="240">
        <v>-6</v>
      </c>
      <c r="I2010" s="240"/>
      <c r="J2010" s="240">
        <v>7.463E-3</v>
      </c>
    </row>
    <row r="2011" spans="2:10">
      <c r="B2011" s="240" t="s">
        <v>16</v>
      </c>
      <c r="C2011" s="240" t="s">
        <v>203</v>
      </c>
      <c r="D2011" s="240" t="s">
        <v>91</v>
      </c>
      <c r="E2011" s="240">
        <v>21</v>
      </c>
      <c r="F2011" s="240">
        <v>17.8</v>
      </c>
      <c r="G2011" s="240">
        <v>-1.1000000000000001</v>
      </c>
      <c r="H2011" s="240">
        <v>-6</v>
      </c>
      <c r="I2011" s="240">
        <v>1.2400000000000001E-4</v>
      </c>
      <c r="J2011" s="240"/>
    </row>
    <row r="2012" spans="2:10">
      <c r="B2012" s="240" t="s">
        <v>16</v>
      </c>
      <c r="C2012" s="240" t="s">
        <v>204</v>
      </c>
      <c r="D2012" s="240" t="s">
        <v>91</v>
      </c>
      <c r="E2012" s="240">
        <v>772</v>
      </c>
      <c r="F2012" s="240">
        <v>-2</v>
      </c>
      <c r="G2012" s="240">
        <v>33.35</v>
      </c>
      <c r="H2012" s="240">
        <v>-6</v>
      </c>
      <c r="I2012" s="240"/>
      <c r="J2012" s="240">
        <v>4.0000000000000003E-5</v>
      </c>
    </row>
    <row r="2013" spans="2:10">
      <c r="B2013" s="240" t="s">
        <v>16</v>
      </c>
      <c r="C2013" s="240" t="s">
        <v>203</v>
      </c>
      <c r="D2013" s="240" t="s">
        <v>92</v>
      </c>
      <c r="E2013" s="240">
        <v>782</v>
      </c>
      <c r="F2013" s="240">
        <v>8.8000000000000007</v>
      </c>
      <c r="G2013" s="240">
        <v>33.35</v>
      </c>
      <c r="H2013" s="240">
        <v>-6</v>
      </c>
      <c r="I2013" s="240">
        <v>6.4999999999999994E-5</v>
      </c>
      <c r="J2013" s="240"/>
    </row>
    <row r="2014" spans="2:10">
      <c r="B2014" s="240" t="s">
        <v>16</v>
      </c>
      <c r="C2014" s="240" t="s">
        <v>204</v>
      </c>
      <c r="D2014" s="240" t="s">
        <v>92</v>
      </c>
      <c r="E2014" s="240">
        <v>772</v>
      </c>
      <c r="F2014" s="240">
        <v>-2</v>
      </c>
      <c r="G2014" s="240">
        <v>33.35</v>
      </c>
      <c r="H2014" s="240">
        <v>-6</v>
      </c>
      <c r="I2014" s="240"/>
      <c r="J2014" s="240">
        <v>1.13E-4</v>
      </c>
    </row>
    <row r="2015" spans="2:10">
      <c r="B2015" s="240" t="s">
        <v>16</v>
      </c>
      <c r="C2015" s="240" t="s">
        <v>203</v>
      </c>
      <c r="D2015" s="240" t="s">
        <v>93</v>
      </c>
      <c r="E2015" s="240">
        <v>782</v>
      </c>
      <c r="F2015" s="240">
        <v>8.8000000000000007</v>
      </c>
      <c r="G2015" s="240">
        <v>33.35</v>
      </c>
      <c r="H2015" s="240">
        <v>-6</v>
      </c>
      <c r="I2015" s="240">
        <v>3.1100000000000002E-4</v>
      </c>
      <c r="J2015" s="240"/>
    </row>
    <row r="2016" spans="2:10">
      <c r="B2016" s="240" t="s">
        <v>16</v>
      </c>
      <c r="C2016" s="240" t="s">
        <v>204</v>
      </c>
      <c r="D2016" s="240" t="s">
        <v>93</v>
      </c>
      <c r="E2016" s="240">
        <v>772</v>
      </c>
      <c r="F2016" s="240">
        <v>-2</v>
      </c>
      <c r="G2016" s="240">
        <v>33.35</v>
      </c>
      <c r="H2016" s="240">
        <v>-6</v>
      </c>
      <c r="I2016" s="240"/>
      <c r="J2016" s="240">
        <v>1.03E-4</v>
      </c>
    </row>
    <row r="2017" spans="2:10">
      <c r="B2017" s="240" t="s">
        <v>16</v>
      </c>
      <c r="C2017" s="240" t="s">
        <v>203</v>
      </c>
      <c r="D2017" s="240" t="s">
        <v>94</v>
      </c>
      <c r="E2017" s="240">
        <v>782</v>
      </c>
      <c r="F2017" s="240">
        <v>8.8000000000000007</v>
      </c>
      <c r="G2017" s="240">
        <v>33.35</v>
      </c>
      <c r="H2017" s="240">
        <v>-6</v>
      </c>
      <c r="I2017" s="240">
        <v>1.6000000000000001E-4</v>
      </c>
      <c r="J2017" s="240"/>
    </row>
    <row r="2018" spans="2:10">
      <c r="B2018" s="240" t="s">
        <v>16</v>
      </c>
      <c r="C2018" s="240" t="s">
        <v>204</v>
      </c>
      <c r="D2018" s="240" t="s">
        <v>94</v>
      </c>
      <c r="E2018" s="240">
        <v>772</v>
      </c>
      <c r="F2018" s="240">
        <v>-2</v>
      </c>
      <c r="G2018" s="240">
        <v>33.35</v>
      </c>
      <c r="H2018" s="240">
        <v>-6</v>
      </c>
      <c r="I2018" s="240"/>
      <c r="J2018" s="240">
        <v>2.6600000000000001E-4</v>
      </c>
    </row>
    <row r="2019" spans="2:10">
      <c r="B2019" s="240" t="s">
        <v>16</v>
      </c>
      <c r="C2019" s="240" t="s">
        <v>203</v>
      </c>
      <c r="D2019" s="240" t="s">
        <v>95</v>
      </c>
      <c r="E2019" s="240">
        <v>21</v>
      </c>
      <c r="F2019" s="240">
        <v>17.8</v>
      </c>
      <c r="G2019" s="240">
        <v>-1.1000000000000001</v>
      </c>
      <c r="H2019" s="240">
        <v>-6</v>
      </c>
      <c r="I2019" s="240">
        <v>4.1999999999999998E-5</v>
      </c>
      <c r="J2019" s="240"/>
    </row>
    <row r="2020" spans="2:10">
      <c r="B2020" s="240" t="s">
        <v>16</v>
      </c>
      <c r="C2020" s="240" t="s">
        <v>204</v>
      </c>
      <c r="D2020" s="240" t="s">
        <v>95</v>
      </c>
      <c r="E2020" s="240">
        <v>712</v>
      </c>
      <c r="F2020" s="240">
        <v>19.2</v>
      </c>
      <c r="G2020" s="240">
        <v>30.6</v>
      </c>
      <c r="H2020" s="240">
        <v>-6</v>
      </c>
      <c r="I2020" s="240"/>
      <c r="J2020" s="240">
        <v>4.1E-5</v>
      </c>
    </row>
    <row r="2021" spans="2:10">
      <c r="B2021" s="240" t="s">
        <v>16</v>
      </c>
      <c r="C2021" s="240" t="s">
        <v>203</v>
      </c>
      <c r="D2021" s="240" t="s">
        <v>96</v>
      </c>
      <c r="E2021" s="240">
        <v>21</v>
      </c>
      <c r="F2021" s="240">
        <v>17.8</v>
      </c>
      <c r="G2021" s="240">
        <v>-1.1000000000000001</v>
      </c>
      <c r="H2021" s="240">
        <v>-6</v>
      </c>
      <c r="I2021" s="240">
        <v>4.1999999999999998E-5</v>
      </c>
      <c r="J2021" s="240"/>
    </row>
    <row r="2022" spans="2:10">
      <c r="B2022" s="240" t="s">
        <v>16</v>
      </c>
      <c r="C2022" s="240" t="s">
        <v>204</v>
      </c>
      <c r="D2022" s="240" t="s">
        <v>96</v>
      </c>
      <c r="E2022" s="240">
        <v>712</v>
      </c>
      <c r="F2022" s="240">
        <v>19.2</v>
      </c>
      <c r="G2022" s="240">
        <v>30.6</v>
      </c>
      <c r="H2022" s="240">
        <v>-6</v>
      </c>
      <c r="I2022" s="240"/>
      <c r="J2022" s="240">
        <v>4.1E-5</v>
      </c>
    </row>
    <row r="2023" spans="2:10">
      <c r="B2023" s="240" t="s">
        <v>16</v>
      </c>
      <c r="C2023" s="240" t="s">
        <v>203</v>
      </c>
      <c r="D2023" s="240" t="s">
        <v>97</v>
      </c>
      <c r="E2023" s="240">
        <v>782</v>
      </c>
      <c r="F2023" s="240">
        <v>8.8000000000000007</v>
      </c>
      <c r="G2023" s="240">
        <v>33.35</v>
      </c>
      <c r="H2023" s="240">
        <v>-6</v>
      </c>
      <c r="I2023" s="240">
        <v>2.6999999999999999E-5</v>
      </c>
      <c r="J2023" s="240"/>
    </row>
    <row r="2024" spans="2:10">
      <c r="B2024" s="240" t="s">
        <v>16</v>
      </c>
      <c r="C2024" s="240" t="s">
        <v>204</v>
      </c>
      <c r="D2024" s="240" t="s">
        <v>97</v>
      </c>
      <c r="E2024" s="240">
        <v>772</v>
      </c>
      <c r="F2024" s="240">
        <v>-2</v>
      </c>
      <c r="G2024" s="240">
        <v>33.35</v>
      </c>
      <c r="H2024" s="240">
        <v>-6</v>
      </c>
      <c r="I2024" s="240"/>
      <c r="J2024" s="240">
        <v>9.9999999999999995E-7</v>
      </c>
    </row>
    <row r="2025" spans="2:10">
      <c r="B2025" s="240" t="s">
        <v>16</v>
      </c>
      <c r="C2025" s="240" t="s">
        <v>203</v>
      </c>
      <c r="D2025" s="240" t="s">
        <v>98</v>
      </c>
      <c r="E2025" s="240">
        <v>782</v>
      </c>
      <c r="F2025" s="240">
        <v>8.8000000000000007</v>
      </c>
      <c r="G2025" s="240">
        <v>33.35</v>
      </c>
      <c r="H2025" s="240">
        <v>-6</v>
      </c>
      <c r="I2025" s="240">
        <v>7.9999999999999996E-6</v>
      </c>
      <c r="J2025" s="240"/>
    </row>
    <row r="2026" spans="2:10">
      <c r="B2026" s="240" t="s">
        <v>16</v>
      </c>
      <c r="C2026" s="240" t="s">
        <v>204</v>
      </c>
      <c r="D2026" s="240" t="s">
        <v>98</v>
      </c>
      <c r="E2026" s="240">
        <v>772</v>
      </c>
      <c r="F2026" s="240">
        <v>-2</v>
      </c>
      <c r="G2026" s="240">
        <v>33.35</v>
      </c>
      <c r="H2026" s="240">
        <v>-6</v>
      </c>
      <c r="I2026" s="240"/>
      <c r="J2026" s="240">
        <v>2.5000000000000001E-5</v>
      </c>
    </row>
    <row r="2027" spans="2:10">
      <c r="B2027" s="240" t="s">
        <v>16</v>
      </c>
      <c r="C2027" s="240" t="s">
        <v>203</v>
      </c>
      <c r="D2027" s="240" t="s">
        <v>99</v>
      </c>
      <c r="E2027" s="240">
        <v>782</v>
      </c>
      <c r="F2027" s="240">
        <v>8.8000000000000007</v>
      </c>
      <c r="G2027" s="240">
        <v>33.35</v>
      </c>
      <c r="H2027" s="240">
        <v>-6</v>
      </c>
      <c r="I2027" s="240">
        <v>1.9900000000000001E-4</v>
      </c>
      <c r="J2027" s="240"/>
    </row>
    <row r="2028" spans="2:10">
      <c r="B2028" s="240" t="s">
        <v>16</v>
      </c>
      <c r="C2028" s="240" t="s">
        <v>204</v>
      </c>
      <c r="D2028" s="240" t="s">
        <v>99</v>
      </c>
      <c r="E2028" s="240">
        <v>772</v>
      </c>
      <c r="F2028" s="240">
        <v>-2</v>
      </c>
      <c r="G2028" s="240">
        <v>33.35</v>
      </c>
      <c r="H2028" s="240">
        <v>-6</v>
      </c>
      <c r="I2028" s="240"/>
      <c r="J2028" s="240">
        <v>5.3999999999999998E-5</v>
      </c>
    </row>
    <row r="2029" spans="2:10">
      <c r="B2029" s="240" t="s">
        <v>16</v>
      </c>
      <c r="C2029" s="240" t="s">
        <v>203</v>
      </c>
      <c r="D2029" s="240" t="s">
        <v>100</v>
      </c>
      <c r="E2029" s="240">
        <v>782</v>
      </c>
      <c r="F2029" s="240">
        <v>8.8000000000000007</v>
      </c>
      <c r="G2029" s="240">
        <v>33.35</v>
      </c>
      <c r="H2029" s="240">
        <v>-6</v>
      </c>
      <c r="I2029" s="240">
        <v>1.9000000000000001E-4</v>
      </c>
      <c r="J2029" s="240"/>
    </row>
    <row r="2030" spans="2:10">
      <c r="B2030" s="240" t="s">
        <v>16</v>
      </c>
      <c r="C2030" s="240" t="s">
        <v>204</v>
      </c>
      <c r="D2030" s="240" t="s">
        <v>100</v>
      </c>
      <c r="E2030" s="240">
        <v>712</v>
      </c>
      <c r="F2030" s="240">
        <v>19.2</v>
      </c>
      <c r="G2030" s="240">
        <v>30.6</v>
      </c>
      <c r="H2030" s="240">
        <v>-6</v>
      </c>
      <c r="I2030" s="240"/>
      <c r="J2030" s="240">
        <v>7.2000000000000002E-5</v>
      </c>
    </row>
    <row r="2031" spans="2:10">
      <c r="B2031" s="240" t="s">
        <v>16</v>
      </c>
      <c r="C2031" s="240" t="s">
        <v>203</v>
      </c>
      <c r="D2031" s="240" t="s">
        <v>101</v>
      </c>
      <c r="E2031" s="240">
        <v>782</v>
      </c>
      <c r="F2031" s="240">
        <v>8.8000000000000007</v>
      </c>
      <c r="G2031" s="240">
        <v>33.35</v>
      </c>
      <c r="H2031" s="240">
        <v>-6</v>
      </c>
      <c r="I2031" s="240">
        <v>2.0699999999999999E-4</v>
      </c>
      <c r="J2031" s="240"/>
    </row>
    <row r="2032" spans="2:10">
      <c r="B2032" s="240" t="s">
        <v>16</v>
      </c>
      <c r="C2032" s="240" t="s">
        <v>204</v>
      </c>
      <c r="D2032" s="240" t="s">
        <v>101</v>
      </c>
      <c r="E2032" s="240">
        <v>772</v>
      </c>
      <c r="F2032" s="240">
        <v>-2</v>
      </c>
      <c r="G2032" s="240">
        <v>33.35</v>
      </c>
      <c r="H2032" s="240">
        <v>-6</v>
      </c>
      <c r="I2032" s="240"/>
      <c r="J2032" s="240">
        <v>6.0000000000000002E-5</v>
      </c>
    </row>
    <row r="2033" spans="2:10">
      <c r="B2033" s="240" t="s">
        <v>16</v>
      </c>
      <c r="C2033" s="240" t="s">
        <v>203</v>
      </c>
      <c r="D2033" s="240" t="s">
        <v>102</v>
      </c>
      <c r="E2033" s="240">
        <v>782</v>
      </c>
      <c r="F2033" s="240">
        <v>8.8000000000000007</v>
      </c>
      <c r="G2033" s="240">
        <v>33.35</v>
      </c>
      <c r="H2033" s="240">
        <v>-6</v>
      </c>
      <c r="I2033" s="240">
        <v>1.8100000000000001E-4</v>
      </c>
      <c r="J2033" s="240"/>
    </row>
    <row r="2034" spans="2:10">
      <c r="B2034" s="240" t="s">
        <v>16</v>
      </c>
      <c r="C2034" s="240" t="s">
        <v>204</v>
      </c>
      <c r="D2034" s="240" t="s">
        <v>102</v>
      </c>
      <c r="E2034" s="240">
        <v>712</v>
      </c>
      <c r="F2034" s="240">
        <v>19.2</v>
      </c>
      <c r="G2034" s="240">
        <v>30.6</v>
      </c>
      <c r="H2034" s="240">
        <v>-6</v>
      </c>
      <c r="I2034" s="240"/>
      <c r="J2034" s="240">
        <v>6.7999999999999999E-5</v>
      </c>
    </row>
    <row r="2035" spans="2:10">
      <c r="B2035" s="240" t="s">
        <v>16</v>
      </c>
      <c r="C2035" s="240" t="s">
        <v>203</v>
      </c>
      <c r="D2035" s="240" t="s">
        <v>103</v>
      </c>
      <c r="E2035" s="240">
        <v>782</v>
      </c>
      <c r="F2035" s="240">
        <v>8.8000000000000007</v>
      </c>
      <c r="G2035" s="240">
        <v>33.35</v>
      </c>
      <c r="H2035" s="240">
        <v>-6</v>
      </c>
      <c r="I2035" s="240">
        <v>1.4999999999999999E-4</v>
      </c>
      <c r="J2035" s="240"/>
    </row>
    <row r="2036" spans="2:10">
      <c r="B2036" s="240" t="s">
        <v>16</v>
      </c>
      <c r="C2036" s="240" t="s">
        <v>204</v>
      </c>
      <c r="D2036" s="240" t="s">
        <v>103</v>
      </c>
      <c r="E2036" s="240">
        <v>772</v>
      </c>
      <c r="F2036" s="240">
        <v>-2</v>
      </c>
      <c r="G2036" s="240">
        <v>33.35</v>
      </c>
      <c r="H2036" s="240">
        <v>-6</v>
      </c>
      <c r="I2036" s="240"/>
      <c r="J2036" s="240">
        <v>1.5999999999999999E-5</v>
      </c>
    </row>
    <row r="2037" spans="2:10">
      <c r="B2037" s="240" t="s">
        <v>16</v>
      </c>
      <c r="C2037" s="240" t="s">
        <v>203</v>
      </c>
      <c r="D2037" s="240" t="s">
        <v>104</v>
      </c>
      <c r="E2037" s="240">
        <v>782</v>
      </c>
      <c r="F2037" s="240">
        <v>8.8000000000000007</v>
      </c>
      <c r="G2037" s="240">
        <v>33.35</v>
      </c>
      <c r="H2037" s="240">
        <v>-6</v>
      </c>
      <c r="I2037" s="240">
        <v>1.4100000000000001E-4</v>
      </c>
      <c r="J2037" s="240"/>
    </row>
    <row r="2038" spans="2:10">
      <c r="B2038" s="240" t="s">
        <v>16</v>
      </c>
      <c r="C2038" s="240" t="s">
        <v>204</v>
      </c>
      <c r="D2038" s="240" t="s">
        <v>104</v>
      </c>
      <c r="E2038" s="240">
        <v>558</v>
      </c>
      <c r="F2038" s="240">
        <v>19.2</v>
      </c>
      <c r="G2038" s="240">
        <v>24.2</v>
      </c>
      <c r="H2038" s="240">
        <v>-6</v>
      </c>
      <c r="I2038" s="240"/>
      <c r="J2038" s="240">
        <v>5.0000000000000002E-5</v>
      </c>
    </row>
    <row r="2039" spans="2:10">
      <c r="B2039" s="240" t="s">
        <v>16</v>
      </c>
      <c r="C2039" s="240" t="s">
        <v>203</v>
      </c>
      <c r="D2039" s="240" t="s">
        <v>105</v>
      </c>
      <c r="E2039" s="240">
        <v>782</v>
      </c>
      <c r="F2039" s="240">
        <v>8.8000000000000007</v>
      </c>
      <c r="G2039" s="240">
        <v>33.35</v>
      </c>
      <c r="H2039" s="240">
        <v>-6</v>
      </c>
      <c r="I2039" s="240">
        <v>1.5899999999999999E-4</v>
      </c>
      <c r="J2039" s="240"/>
    </row>
    <row r="2040" spans="2:10">
      <c r="B2040" s="240" t="s">
        <v>16</v>
      </c>
      <c r="C2040" s="240" t="s">
        <v>204</v>
      </c>
      <c r="D2040" s="240" t="s">
        <v>105</v>
      </c>
      <c r="E2040" s="240">
        <v>772</v>
      </c>
      <c r="F2040" s="240">
        <v>-2</v>
      </c>
      <c r="G2040" s="240">
        <v>33.35</v>
      </c>
      <c r="H2040" s="240">
        <v>-6</v>
      </c>
      <c r="I2040" s="240"/>
      <c r="J2040" s="240">
        <v>2.3E-5</v>
      </c>
    </row>
    <row r="2041" spans="2:10">
      <c r="B2041" s="240" t="s">
        <v>16</v>
      </c>
      <c r="C2041" s="240" t="s">
        <v>203</v>
      </c>
      <c r="D2041" s="240" t="s">
        <v>106</v>
      </c>
      <c r="E2041" s="240">
        <v>782</v>
      </c>
      <c r="F2041" s="240">
        <v>8.8000000000000007</v>
      </c>
      <c r="G2041" s="240">
        <v>33.35</v>
      </c>
      <c r="H2041" s="240">
        <v>-6</v>
      </c>
      <c r="I2041" s="240">
        <v>1.3300000000000001E-4</v>
      </c>
      <c r="J2041" s="240"/>
    </row>
    <row r="2042" spans="2:10">
      <c r="B2042" s="240" t="s">
        <v>16</v>
      </c>
      <c r="C2042" s="240" t="s">
        <v>204</v>
      </c>
      <c r="D2042" s="240" t="s">
        <v>106</v>
      </c>
      <c r="E2042" s="240">
        <v>558</v>
      </c>
      <c r="F2042" s="240">
        <v>19.2</v>
      </c>
      <c r="G2042" s="240">
        <v>24.2</v>
      </c>
      <c r="H2042" s="240">
        <v>-6</v>
      </c>
      <c r="I2042" s="240"/>
      <c r="J2042" s="240">
        <v>4.6E-5</v>
      </c>
    </row>
    <row r="2043" spans="2:10">
      <c r="B2043" s="240" t="s">
        <v>16</v>
      </c>
      <c r="C2043" s="240" t="s">
        <v>203</v>
      </c>
      <c r="D2043" s="240" t="s">
        <v>107</v>
      </c>
      <c r="E2043" s="240">
        <v>21</v>
      </c>
      <c r="F2043" s="240">
        <v>17.8</v>
      </c>
      <c r="G2043" s="240">
        <v>-1.1000000000000001</v>
      </c>
      <c r="H2043" s="240">
        <v>-6</v>
      </c>
      <c r="I2043" s="240">
        <v>1.5300000000000001E-4</v>
      </c>
      <c r="J2043" s="240"/>
    </row>
    <row r="2044" spans="2:10">
      <c r="B2044" s="240" t="s">
        <v>16</v>
      </c>
      <c r="C2044" s="240" t="s">
        <v>204</v>
      </c>
      <c r="D2044" s="240" t="s">
        <v>107</v>
      </c>
      <c r="E2044" s="240">
        <v>772</v>
      </c>
      <c r="F2044" s="240">
        <v>-2</v>
      </c>
      <c r="G2044" s="240">
        <v>33.35</v>
      </c>
      <c r="H2044" s="240">
        <v>-6</v>
      </c>
      <c r="I2044" s="240"/>
      <c r="J2044" s="240">
        <v>1.0000000000000001E-5</v>
      </c>
    </row>
    <row r="2045" spans="2:10">
      <c r="B2045" s="240" t="s">
        <v>16</v>
      </c>
      <c r="C2045" s="240" t="s">
        <v>203</v>
      </c>
      <c r="D2045" s="240" t="s">
        <v>108</v>
      </c>
      <c r="E2045" s="240">
        <v>21</v>
      </c>
      <c r="F2045" s="240">
        <v>17.8</v>
      </c>
      <c r="G2045" s="240">
        <v>-1.1000000000000001</v>
      </c>
      <c r="H2045" s="240">
        <v>-6</v>
      </c>
      <c r="I2045" s="240">
        <v>1.4799999999999999E-4</v>
      </c>
      <c r="J2045" s="240"/>
    </row>
    <row r="2046" spans="2:10">
      <c r="B2046" s="240" t="s">
        <v>16</v>
      </c>
      <c r="C2046" s="240" t="s">
        <v>204</v>
      </c>
      <c r="D2046" s="240" t="s">
        <v>108</v>
      </c>
      <c r="E2046" s="240">
        <v>712</v>
      </c>
      <c r="F2046" s="240">
        <v>19.2</v>
      </c>
      <c r="G2046" s="240">
        <v>30.6</v>
      </c>
      <c r="H2046" s="240">
        <v>-6</v>
      </c>
      <c r="I2046" s="240"/>
      <c r="J2046" s="240">
        <v>5.3000000000000001E-5</v>
      </c>
    </row>
    <row r="2047" spans="2:10">
      <c r="B2047" s="240" t="s">
        <v>16</v>
      </c>
      <c r="C2047" s="240" t="s">
        <v>203</v>
      </c>
      <c r="D2047" s="240" t="s">
        <v>109</v>
      </c>
      <c r="E2047" s="240">
        <v>21</v>
      </c>
      <c r="F2047" s="240">
        <v>17.8</v>
      </c>
      <c r="G2047" s="240">
        <v>-1.1000000000000001</v>
      </c>
      <c r="H2047" s="240">
        <v>-6</v>
      </c>
      <c r="I2047" s="240">
        <v>1.6200000000000001E-4</v>
      </c>
      <c r="J2047" s="240"/>
    </row>
    <row r="2048" spans="2:10">
      <c r="B2048" s="240" t="s">
        <v>16</v>
      </c>
      <c r="C2048" s="240" t="s">
        <v>204</v>
      </c>
      <c r="D2048" s="240" t="s">
        <v>109</v>
      </c>
      <c r="E2048" s="240">
        <v>772</v>
      </c>
      <c r="F2048" s="240">
        <v>-2</v>
      </c>
      <c r="G2048" s="240">
        <v>33.35</v>
      </c>
      <c r="H2048" s="240">
        <v>-6</v>
      </c>
      <c r="I2048" s="240"/>
      <c r="J2048" s="240">
        <v>1.5999999999999999E-5</v>
      </c>
    </row>
    <row r="2049" spans="2:10">
      <c r="B2049" s="240" t="s">
        <v>16</v>
      </c>
      <c r="C2049" s="240" t="s">
        <v>203</v>
      </c>
      <c r="D2049" s="240" t="s">
        <v>110</v>
      </c>
      <c r="E2049" s="240">
        <v>21</v>
      </c>
      <c r="F2049" s="240">
        <v>17.8</v>
      </c>
      <c r="G2049" s="240">
        <v>-1.1000000000000001</v>
      </c>
      <c r="H2049" s="240">
        <v>-6</v>
      </c>
      <c r="I2049" s="240">
        <v>1.3999999999999999E-4</v>
      </c>
      <c r="J2049" s="240"/>
    </row>
    <row r="2050" spans="2:10">
      <c r="B2050" s="240" t="s">
        <v>16</v>
      </c>
      <c r="C2050" s="240" t="s">
        <v>204</v>
      </c>
      <c r="D2050" s="240" t="s">
        <v>110</v>
      </c>
      <c r="E2050" s="240">
        <v>712</v>
      </c>
      <c r="F2050" s="240">
        <v>19.2</v>
      </c>
      <c r="G2050" s="240">
        <v>30.6</v>
      </c>
      <c r="H2050" s="240">
        <v>-6</v>
      </c>
      <c r="I2050" s="240"/>
      <c r="J2050" s="240">
        <v>4.8999999999999998E-5</v>
      </c>
    </row>
    <row r="2051" spans="2:10">
      <c r="B2051" s="240" t="s">
        <v>16</v>
      </c>
      <c r="C2051" s="240" t="s">
        <v>203</v>
      </c>
      <c r="D2051" s="240" t="s">
        <v>111</v>
      </c>
      <c r="E2051" s="240">
        <v>21</v>
      </c>
      <c r="F2051" s="240">
        <v>17.8</v>
      </c>
      <c r="G2051" s="240">
        <v>-1.1000000000000001</v>
      </c>
      <c r="H2051" s="240">
        <v>-6</v>
      </c>
      <c r="I2051" s="240">
        <v>2.02E-4</v>
      </c>
      <c r="J2051" s="240"/>
    </row>
    <row r="2052" spans="2:10">
      <c r="B2052" s="240" t="s">
        <v>16</v>
      </c>
      <c r="C2052" s="240" t="s">
        <v>204</v>
      </c>
      <c r="D2052" s="240" t="s">
        <v>111</v>
      </c>
      <c r="E2052" s="240">
        <v>772</v>
      </c>
      <c r="F2052" s="240">
        <v>-2</v>
      </c>
      <c r="G2052" s="240">
        <v>33.35</v>
      </c>
      <c r="H2052" s="240">
        <v>-6</v>
      </c>
      <c r="I2052" s="240"/>
      <c r="J2052" s="240">
        <v>4.8000000000000001E-5</v>
      </c>
    </row>
    <row r="2053" spans="2:10">
      <c r="B2053" s="240" t="s">
        <v>16</v>
      </c>
      <c r="C2053" s="240" t="s">
        <v>203</v>
      </c>
      <c r="D2053" s="240" t="s">
        <v>112</v>
      </c>
      <c r="E2053" s="240">
        <v>21</v>
      </c>
      <c r="F2053" s="240">
        <v>17.8</v>
      </c>
      <c r="G2053" s="240">
        <v>-1.1000000000000001</v>
      </c>
      <c r="H2053" s="240">
        <v>-6</v>
      </c>
      <c r="I2053" s="240">
        <v>1.9599999999999999E-4</v>
      </c>
      <c r="J2053" s="240"/>
    </row>
    <row r="2054" spans="2:10">
      <c r="B2054" s="240" t="s">
        <v>16</v>
      </c>
      <c r="C2054" s="240" t="s">
        <v>204</v>
      </c>
      <c r="D2054" s="240" t="s">
        <v>112</v>
      </c>
      <c r="E2054" s="240">
        <v>712</v>
      </c>
      <c r="F2054" s="240">
        <v>19.2</v>
      </c>
      <c r="G2054" s="240">
        <v>30.6</v>
      </c>
      <c r="H2054" s="240">
        <v>-6</v>
      </c>
      <c r="I2054" s="240"/>
      <c r="J2054" s="240">
        <v>7.4999999999999993E-5</v>
      </c>
    </row>
    <row r="2055" spans="2:10">
      <c r="B2055" s="240" t="s">
        <v>16</v>
      </c>
      <c r="C2055" s="240" t="s">
        <v>203</v>
      </c>
      <c r="D2055" s="240" t="s">
        <v>113</v>
      </c>
      <c r="E2055" s="240">
        <v>21</v>
      </c>
      <c r="F2055" s="240">
        <v>17.8</v>
      </c>
      <c r="G2055" s="240">
        <v>-1.1000000000000001</v>
      </c>
      <c r="H2055" s="240">
        <v>-6</v>
      </c>
      <c r="I2055" s="240">
        <v>2.1000000000000001E-4</v>
      </c>
      <c r="J2055" s="240"/>
    </row>
    <row r="2056" spans="2:10">
      <c r="B2056" s="240" t="s">
        <v>16</v>
      </c>
      <c r="C2056" s="240" t="s">
        <v>204</v>
      </c>
      <c r="D2056" s="240" t="s">
        <v>113</v>
      </c>
      <c r="E2056" s="240">
        <v>772</v>
      </c>
      <c r="F2056" s="240">
        <v>-2</v>
      </c>
      <c r="G2056" s="240">
        <v>33.35</v>
      </c>
      <c r="H2056" s="240">
        <v>-6</v>
      </c>
      <c r="I2056" s="240"/>
      <c r="J2056" s="240">
        <v>5.3999999999999998E-5</v>
      </c>
    </row>
    <row r="2057" spans="2:10">
      <c r="B2057" s="240" t="s">
        <v>16</v>
      </c>
      <c r="C2057" s="240" t="s">
        <v>203</v>
      </c>
      <c r="D2057" s="240" t="s">
        <v>114</v>
      </c>
      <c r="E2057" s="240">
        <v>21</v>
      </c>
      <c r="F2057" s="240">
        <v>17.8</v>
      </c>
      <c r="G2057" s="240">
        <v>-1.1000000000000001</v>
      </c>
      <c r="H2057" s="240">
        <v>-6</v>
      </c>
      <c r="I2057" s="240">
        <v>1.8799999999999999E-4</v>
      </c>
      <c r="J2057" s="240"/>
    </row>
    <row r="2058" spans="2:10">
      <c r="B2058" s="240" t="s">
        <v>16</v>
      </c>
      <c r="C2058" s="240" t="s">
        <v>204</v>
      </c>
      <c r="D2058" s="240" t="s">
        <v>114</v>
      </c>
      <c r="E2058" s="240">
        <v>712</v>
      </c>
      <c r="F2058" s="240">
        <v>19.2</v>
      </c>
      <c r="G2058" s="240">
        <v>30.6</v>
      </c>
      <c r="H2058" s="240">
        <v>-6</v>
      </c>
      <c r="I2058" s="240"/>
      <c r="J2058" s="240">
        <v>7.1000000000000005E-5</v>
      </c>
    </row>
    <row r="2059" spans="2:10">
      <c r="B2059" s="240" t="s">
        <v>16</v>
      </c>
      <c r="C2059" s="240" t="s">
        <v>203</v>
      </c>
      <c r="D2059" s="240" t="s">
        <v>115</v>
      </c>
      <c r="E2059" s="240">
        <v>782</v>
      </c>
      <c r="F2059" s="240">
        <v>8.8000000000000007</v>
      </c>
      <c r="G2059" s="240">
        <v>33.35</v>
      </c>
      <c r="H2059" s="240">
        <v>-6</v>
      </c>
      <c r="I2059" s="240">
        <v>9.7E-5</v>
      </c>
      <c r="J2059" s="240"/>
    </row>
    <row r="2060" spans="2:10">
      <c r="B2060" s="240" t="s">
        <v>16</v>
      </c>
      <c r="C2060" s="240" t="s">
        <v>204</v>
      </c>
      <c r="D2060" s="240" t="s">
        <v>115</v>
      </c>
      <c r="E2060" s="240">
        <v>772</v>
      </c>
      <c r="F2060" s="240">
        <v>-2</v>
      </c>
      <c r="G2060" s="240">
        <v>33.35</v>
      </c>
      <c r="H2060" s="240">
        <v>-6</v>
      </c>
      <c r="I2060" s="240"/>
      <c r="J2060" s="240">
        <v>1.2400000000000001E-4</v>
      </c>
    </row>
    <row r="2061" spans="2:10">
      <c r="B2061" s="240" t="s">
        <v>16</v>
      </c>
      <c r="C2061" s="240" t="s">
        <v>203</v>
      </c>
      <c r="D2061" s="240" t="s">
        <v>116</v>
      </c>
      <c r="E2061" s="240">
        <v>21</v>
      </c>
      <c r="F2061" s="240">
        <v>17.8</v>
      </c>
      <c r="G2061" s="240">
        <v>-1.1000000000000001</v>
      </c>
      <c r="H2061" s="240">
        <v>-6</v>
      </c>
      <c r="I2061" s="240">
        <v>8.2999999999999998E-5</v>
      </c>
      <c r="J2061" s="240"/>
    </row>
    <row r="2062" spans="2:10">
      <c r="B2062" s="240" t="s">
        <v>16</v>
      </c>
      <c r="C2062" s="240" t="s">
        <v>204</v>
      </c>
      <c r="D2062" s="240" t="s">
        <v>116</v>
      </c>
      <c r="E2062" s="240">
        <v>772</v>
      </c>
      <c r="F2062" s="240">
        <v>-2</v>
      </c>
      <c r="G2062" s="240">
        <v>33.35</v>
      </c>
      <c r="H2062" s="240">
        <v>-6</v>
      </c>
      <c r="I2062" s="240"/>
      <c r="J2062" s="240">
        <v>1.11E-4</v>
      </c>
    </row>
    <row r="2063" spans="2:10">
      <c r="B2063" s="240" t="s">
        <v>16</v>
      </c>
      <c r="C2063" s="240" t="s">
        <v>203</v>
      </c>
      <c r="D2063" s="240" t="s">
        <v>117</v>
      </c>
      <c r="E2063" s="240">
        <v>782</v>
      </c>
      <c r="F2063" s="240">
        <v>8.8000000000000007</v>
      </c>
      <c r="G2063" s="240">
        <v>33.35</v>
      </c>
      <c r="H2063" s="240">
        <v>-6</v>
      </c>
      <c r="I2063" s="240">
        <v>8.2999999999999998E-5</v>
      </c>
      <c r="J2063" s="240"/>
    </row>
    <row r="2064" spans="2:10">
      <c r="B2064" s="240" t="s">
        <v>16</v>
      </c>
      <c r="C2064" s="240" t="s">
        <v>204</v>
      </c>
      <c r="D2064" s="240" t="s">
        <v>117</v>
      </c>
      <c r="E2064" s="240">
        <v>772</v>
      </c>
      <c r="F2064" s="240">
        <v>-2</v>
      </c>
      <c r="G2064" s="240">
        <v>33.35</v>
      </c>
      <c r="H2064" s="240">
        <v>-6</v>
      </c>
      <c r="I2064" s="240"/>
      <c r="J2064" s="240">
        <v>1.12E-4</v>
      </c>
    </row>
    <row r="2065" spans="2:10">
      <c r="B2065" s="240" t="s">
        <v>16</v>
      </c>
      <c r="C2065" s="240" t="s">
        <v>203</v>
      </c>
      <c r="D2065" s="240" t="s">
        <v>118</v>
      </c>
      <c r="E2065" s="240">
        <v>21</v>
      </c>
      <c r="F2065" s="240">
        <v>17.8</v>
      </c>
      <c r="G2065" s="240">
        <v>-1.1000000000000001</v>
      </c>
      <c r="H2065" s="240">
        <v>-6</v>
      </c>
      <c r="I2065" s="240">
        <v>9.7E-5</v>
      </c>
      <c r="J2065" s="240"/>
    </row>
    <row r="2066" spans="2:10">
      <c r="B2066" s="240" t="s">
        <v>16</v>
      </c>
      <c r="C2066" s="240" t="s">
        <v>204</v>
      </c>
      <c r="D2066" s="240" t="s">
        <v>118</v>
      </c>
      <c r="E2066" s="240">
        <v>772</v>
      </c>
      <c r="F2066" s="240">
        <v>-2</v>
      </c>
      <c r="G2066" s="240">
        <v>33.35</v>
      </c>
      <c r="H2066" s="240">
        <v>-6</v>
      </c>
      <c r="I2066" s="240"/>
      <c r="J2066" s="240">
        <v>1.22E-4</v>
      </c>
    </row>
    <row r="2067" spans="2:10">
      <c r="B2067" s="240" t="s">
        <v>16</v>
      </c>
      <c r="C2067" s="240" t="s">
        <v>203</v>
      </c>
      <c r="D2067" s="240" t="s">
        <v>119</v>
      </c>
      <c r="E2067" s="240">
        <v>782</v>
      </c>
      <c r="F2067" s="240">
        <v>8.8000000000000007</v>
      </c>
      <c r="G2067" s="240">
        <v>33.35</v>
      </c>
      <c r="H2067" s="240">
        <v>-6</v>
      </c>
      <c r="I2067" s="240">
        <v>1.25E-4</v>
      </c>
      <c r="J2067" s="240"/>
    </row>
    <row r="2068" spans="2:10">
      <c r="B2068" s="240" t="s">
        <v>16</v>
      </c>
      <c r="C2068" s="240" t="s">
        <v>204</v>
      </c>
      <c r="D2068" s="240" t="s">
        <v>119</v>
      </c>
      <c r="E2068" s="240">
        <v>772</v>
      </c>
      <c r="F2068" s="240">
        <v>-2</v>
      </c>
      <c r="G2068" s="240">
        <v>33.35</v>
      </c>
      <c r="H2068" s="240">
        <v>-6</v>
      </c>
      <c r="I2068" s="240"/>
      <c r="J2068" s="240">
        <v>1.45E-4</v>
      </c>
    </row>
    <row r="2069" spans="2:10">
      <c r="B2069" s="240" t="s">
        <v>16</v>
      </c>
      <c r="C2069" s="240" t="s">
        <v>203</v>
      </c>
      <c r="D2069" s="240" t="s">
        <v>120</v>
      </c>
      <c r="E2069" s="240">
        <v>21</v>
      </c>
      <c r="F2069" s="240">
        <v>17.8</v>
      </c>
      <c r="G2069" s="240">
        <v>-1.1000000000000001</v>
      </c>
      <c r="H2069" s="240">
        <v>-6</v>
      </c>
      <c r="I2069" s="240">
        <v>1.1E-4</v>
      </c>
      <c r="J2069" s="240"/>
    </row>
    <row r="2070" spans="2:10">
      <c r="B2070" s="240" t="s">
        <v>16</v>
      </c>
      <c r="C2070" s="240" t="s">
        <v>204</v>
      </c>
      <c r="D2070" s="240" t="s">
        <v>120</v>
      </c>
      <c r="E2070" s="240">
        <v>772</v>
      </c>
      <c r="F2070" s="240">
        <v>-2</v>
      </c>
      <c r="G2070" s="240">
        <v>33.35</v>
      </c>
      <c r="H2070" s="240">
        <v>-6</v>
      </c>
      <c r="I2070" s="240"/>
      <c r="J2070" s="240">
        <v>1.3200000000000001E-4</v>
      </c>
    </row>
    <row r="2071" spans="2:10">
      <c r="B2071" s="240" t="s">
        <v>16</v>
      </c>
      <c r="C2071" s="240" t="s">
        <v>203</v>
      </c>
      <c r="D2071" s="240" t="s">
        <v>121</v>
      </c>
      <c r="E2071" s="240">
        <v>782</v>
      </c>
      <c r="F2071" s="240">
        <v>8.8000000000000007</v>
      </c>
      <c r="G2071" s="240">
        <v>33.35</v>
      </c>
      <c r="H2071" s="240">
        <v>-6</v>
      </c>
      <c r="I2071" s="240">
        <v>1.1E-4</v>
      </c>
      <c r="J2071" s="240"/>
    </row>
    <row r="2072" spans="2:10">
      <c r="B2072" s="240" t="s">
        <v>16</v>
      </c>
      <c r="C2072" s="240" t="s">
        <v>204</v>
      </c>
      <c r="D2072" s="240" t="s">
        <v>121</v>
      </c>
      <c r="E2072" s="240">
        <v>772</v>
      </c>
      <c r="F2072" s="240">
        <v>-2</v>
      </c>
      <c r="G2072" s="240">
        <v>33.35</v>
      </c>
      <c r="H2072" s="240">
        <v>-6</v>
      </c>
      <c r="I2072" s="240"/>
      <c r="J2072" s="240">
        <v>1.3300000000000001E-4</v>
      </c>
    </row>
    <row r="2073" spans="2:10">
      <c r="B2073" s="240" t="s">
        <v>16</v>
      </c>
      <c r="C2073" s="240" t="s">
        <v>203</v>
      </c>
      <c r="D2073" s="240" t="s">
        <v>122</v>
      </c>
      <c r="E2073" s="240">
        <v>21</v>
      </c>
      <c r="F2073" s="240">
        <v>17.8</v>
      </c>
      <c r="G2073" s="240">
        <v>-1.1000000000000001</v>
      </c>
      <c r="H2073" s="240">
        <v>-6</v>
      </c>
      <c r="I2073" s="240">
        <v>1.2400000000000001E-4</v>
      </c>
      <c r="J2073" s="240"/>
    </row>
    <row r="2074" spans="2:10">
      <c r="B2074" s="240" t="s">
        <v>16</v>
      </c>
      <c r="C2074" s="240" t="s">
        <v>204</v>
      </c>
      <c r="D2074" s="240" t="s">
        <v>122</v>
      </c>
      <c r="E2074" s="240">
        <v>772</v>
      </c>
      <c r="F2074" s="240">
        <v>-2</v>
      </c>
      <c r="G2074" s="240">
        <v>33.35</v>
      </c>
      <c r="H2074" s="240">
        <v>-6</v>
      </c>
      <c r="I2074" s="240"/>
      <c r="J2074" s="240">
        <v>1.4300000000000001E-4</v>
      </c>
    </row>
    <row r="2075" spans="2:10">
      <c r="B2075" s="240" t="s">
        <v>16</v>
      </c>
      <c r="C2075" s="240" t="s">
        <v>203</v>
      </c>
      <c r="D2075" s="240" t="s">
        <v>123</v>
      </c>
      <c r="E2075" s="240">
        <v>782</v>
      </c>
      <c r="F2075" s="240">
        <v>8.8000000000000007</v>
      </c>
      <c r="G2075" s="240">
        <v>33.35</v>
      </c>
      <c r="H2075" s="240">
        <v>-6</v>
      </c>
      <c r="I2075" s="240">
        <v>5.1E-5</v>
      </c>
      <c r="J2075" s="240"/>
    </row>
    <row r="2076" spans="2:10">
      <c r="B2076" s="240" t="s">
        <v>16</v>
      </c>
      <c r="C2076" s="240" t="s">
        <v>204</v>
      </c>
      <c r="D2076" s="240" t="s">
        <v>123</v>
      </c>
      <c r="E2076" s="240">
        <v>712</v>
      </c>
      <c r="F2076" s="240">
        <v>19.2</v>
      </c>
      <c r="G2076" s="240">
        <v>30.6</v>
      </c>
      <c r="H2076" s="240">
        <v>-6</v>
      </c>
      <c r="I2076" s="240"/>
      <c r="J2076" s="240">
        <v>1.3100000000000001E-4</v>
      </c>
    </row>
    <row r="2077" spans="2:10">
      <c r="B2077" s="240" t="s">
        <v>16</v>
      </c>
      <c r="C2077" s="240" t="s">
        <v>203</v>
      </c>
      <c r="D2077" s="240" t="s">
        <v>124</v>
      </c>
      <c r="E2077" s="240">
        <v>21</v>
      </c>
      <c r="F2077" s="240">
        <v>17.8</v>
      </c>
      <c r="G2077" s="240">
        <v>-1.1000000000000001</v>
      </c>
      <c r="H2077" s="240">
        <v>-6</v>
      </c>
      <c r="I2077" s="240">
        <v>5.1E-5</v>
      </c>
      <c r="J2077" s="240"/>
    </row>
    <row r="2078" spans="2:10">
      <c r="B2078" s="240" t="s">
        <v>16</v>
      </c>
      <c r="C2078" s="240" t="s">
        <v>204</v>
      </c>
      <c r="D2078" s="240" t="s">
        <v>124</v>
      </c>
      <c r="E2078" s="240">
        <v>712</v>
      </c>
      <c r="F2078" s="240">
        <v>19.2</v>
      </c>
      <c r="G2078" s="240">
        <v>30.6</v>
      </c>
      <c r="H2078" s="240">
        <v>-6</v>
      </c>
      <c r="I2078" s="240"/>
      <c r="J2078" s="240">
        <v>1.26E-4</v>
      </c>
    </row>
    <row r="2079" spans="2:10">
      <c r="B2079" s="240" t="s">
        <v>16</v>
      </c>
      <c r="C2079" s="240" t="s">
        <v>203</v>
      </c>
      <c r="D2079" s="240" t="s">
        <v>125</v>
      </c>
      <c r="E2079" s="240">
        <v>782</v>
      </c>
      <c r="F2079" s="240">
        <v>8.8000000000000007</v>
      </c>
      <c r="G2079" s="240">
        <v>33.35</v>
      </c>
      <c r="H2079" s="240">
        <v>-6</v>
      </c>
      <c r="I2079" s="240">
        <v>3.6999999999999998E-5</v>
      </c>
      <c r="J2079" s="240"/>
    </row>
    <row r="2080" spans="2:10">
      <c r="B2080" s="240" t="s">
        <v>16</v>
      </c>
      <c r="C2080" s="240" t="s">
        <v>204</v>
      </c>
      <c r="D2080" s="240" t="s">
        <v>125</v>
      </c>
      <c r="E2080" s="240">
        <v>712</v>
      </c>
      <c r="F2080" s="240">
        <v>19.2</v>
      </c>
      <c r="G2080" s="240">
        <v>30.6</v>
      </c>
      <c r="H2080" s="240">
        <v>-6</v>
      </c>
      <c r="I2080" s="240"/>
      <c r="J2080" s="240">
        <v>1.25E-4</v>
      </c>
    </row>
    <row r="2081" spans="2:10">
      <c r="B2081" s="240" t="s">
        <v>16</v>
      </c>
      <c r="C2081" s="240" t="s">
        <v>203</v>
      </c>
      <c r="D2081" s="240" t="s">
        <v>126</v>
      </c>
      <c r="E2081" s="240">
        <v>21</v>
      </c>
      <c r="F2081" s="240">
        <v>17.8</v>
      </c>
      <c r="G2081" s="240">
        <v>-1.1000000000000001</v>
      </c>
      <c r="H2081" s="240">
        <v>-6</v>
      </c>
      <c r="I2081" s="240">
        <v>6.4999999999999994E-5</v>
      </c>
      <c r="J2081" s="240"/>
    </row>
    <row r="2082" spans="2:10">
      <c r="B2082" s="240" t="s">
        <v>16</v>
      </c>
      <c r="C2082" s="240" t="s">
        <v>204</v>
      </c>
      <c r="D2082" s="240" t="s">
        <v>126</v>
      </c>
      <c r="E2082" s="240">
        <v>712</v>
      </c>
      <c r="F2082" s="240">
        <v>19.2</v>
      </c>
      <c r="G2082" s="240">
        <v>30.6</v>
      </c>
      <c r="H2082" s="240">
        <v>-6</v>
      </c>
      <c r="I2082" s="240"/>
      <c r="J2082" s="240">
        <v>1.3200000000000001E-4</v>
      </c>
    </row>
    <row r="2083" spans="2:10">
      <c r="B2083" s="240" t="s">
        <v>16</v>
      </c>
      <c r="C2083" s="240" t="s">
        <v>203</v>
      </c>
      <c r="D2083" s="240" t="s">
        <v>127</v>
      </c>
      <c r="E2083" s="240">
        <v>21</v>
      </c>
      <c r="F2083" s="240">
        <v>17.8</v>
      </c>
      <c r="G2083" s="240">
        <v>-1.1000000000000001</v>
      </c>
      <c r="H2083" s="240">
        <v>-6</v>
      </c>
      <c r="I2083" s="240">
        <v>2.5999999999999998E-5</v>
      </c>
      <c r="J2083" s="240"/>
    </row>
    <row r="2084" spans="2:10">
      <c r="B2084" s="240" t="s">
        <v>16</v>
      </c>
      <c r="C2084" s="240" t="s">
        <v>204</v>
      </c>
      <c r="D2084" s="240" t="s">
        <v>127</v>
      </c>
      <c r="E2084" s="240">
        <v>772</v>
      </c>
      <c r="F2084" s="240">
        <v>-2</v>
      </c>
      <c r="G2084" s="240">
        <v>33.35</v>
      </c>
      <c r="H2084" s="240">
        <v>-6</v>
      </c>
      <c r="I2084" s="240"/>
      <c r="J2084" s="240">
        <v>1.2E-4</v>
      </c>
    </row>
    <row r="2085" spans="2:10">
      <c r="B2085" s="240" t="s">
        <v>16</v>
      </c>
      <c r="C2085" s="240" t="s">
        <v>203</v>
      </c>
      <c r="D2085" s="240" t="s">
        <v>128</v>
      </c>
      <c r="E2085" s="240">
        <v>782</v>
      </c>
      <c r="F2085" s="240">
        <v>8.8000000000000007</v>
      </c>
      <c r="G2085" s="240">
        <v>33.35</v>
      </c>
      <c r="H2085" s="240">
        <v>-6</v>
      </c>
      <c r="I2085" s="240">
        <v>5.5999999999999999E-5</v>
      </c>
      <c r="J2085" s="240"/>
    </row>
    <row r="2086" spans="2:10">
      <c r="B2086" s="240" t="s">
        <v>16</v>
      </c>
      <c r="C2086" s="240" t="s">
        <v>204</v>
      </c>
      <c r="D2086" s="240" t="s">
        <v>128</v>
      </c>
      <c r="E2086" s="240">
        <v>772</v>
      </c>
      <c r="F2086" s="240">
        <v>-2</v>
      </c>
      <c r="G2086" s="240">
        <v>33.35</v>
      </c>
      <c r="H2086" s="240">
        <v>-6</v>
      </c>
      <c r="I2086" s="240"/>
      <c r="J2086" s="240">
        <v>1.3300000000000001E-4</v>
      </c>
    </row>
    <row r="2087" spans="2:10">
      <c r="B2087" s="240" t="s">
        <v>16</v>
      </c>
      <c r="C2087" s="240" t="s">
        <v>203</v>
      </c>
      <c r="D2087" s="240" t="s">
        <v>129</v>
      </c>
      <c r="E2087" s="240">
        <v>21</v>
      </c>
      <c r="F2087" s="240">
        <v>17.8</v>
      </c>
      <c r="G2087" s="240">
        <v>-1.1000000000000001</v>
      </c>
      <c r="H2087" s="240">
        <v>-6</v>
      </c>
      <c r="I2087" s="240">
        <v>4.0000000000000003E-5</v>
      </c>
      <c r="J2087" s="240"/>
    </row>
    <row r="2088" spans="2:10">
      <c r="B2088" s="240" t="s">
        <v>16</v>
      </c>
      <c r="C2088" s="240" t="s">
        <v>204</v>
      </c>
      <c r="D2088" s="240" t="s">
        <v>129</v>
      </c>
      <c r="E2088" s="240">
        <v>772</v>
      </c>
      <c r="F2088" s="240">
        <v>-2</v>
      </c>
      <c r="G2088" s="240">
        <v>33.35</v>
      </c>
      <c r="H2088" s="240">
        <v>-6</v>
      </c>
      <c r="I2088" s="240"/>
      <c r="J2088" s="240">
        <v>1.3200000000000001E-4</v>
      </c>
    </row>
    <row r="2089" spans="2:10">
      <c r="B2089" s="240" t="s">
        <v>16</v>
      </c>
      <c r="C2089" s="240" t="s">
        <v>203</v>
      </c>
      <c r="D2089" s="240" t="s">
        <v>130</v>
      </c>
      <c r="E2089" s="240">
        <v>782</v>
      </c>
      <c r="F2089" s="240">
        <v>8.8000000000000007</v>
      </c>
      <c r="G2089" s="240">
        <v>33.35</v>
      </c>
      <c r="H2089" s="240">
        <v>-6</v>
      </c>
      <c r="I2089" s="240">
        <v>4.1E-5</v>
      </c>
      <c r="J2089" s="240"/>
    </row>
    <row r="2090" spans="2:10">
      <c r="B2090" s="240" t="s">
        <v>16</v>
      </c>
      <c r="C2090" s="240" t="s">
        <v>204</v>
      </c>
      <c r="D2090" s="240" t="s">
        <v>130</v>
      </c>
      <c r="E2090" s="240">
        <v>772</v>
      </c>
      <c r="F2090" s="240">
        <v>-2</v>
      </c>
      <c r="G2090" s="240">
        <v>33.35</v>
      </c>
      <c r="H2090" s="240">
        <v>-6</v>
      </c>
      <c r="I2090" s="240"/>
      <c r="J2090" s="240">
        <v>1.22E-4</v>
      </c>
    </row>
    <row r="2091" spans="2:10">
      <c r="B2091" s="240" t="s">
        <v>16</v>
      </c>
      <c r="C2091" s="240" t="s">
        <v>203</v>
      </c>
      <c r="D2091" s="240" t="s">
        <v>131</v>
      </c>
      <c r="E2091" s="240">
        <v>782</v>
      </c>
      <c r="F2091" s="240">
        <v>8.8000000000000007</v>
      </c>
      <c r="G2091" s="240">
        <v>33.35</v>
      </c>
      <c r="H2091" s="240">
        <v>-6</v>
      </c>
      <c r="I2091" s="240">
        <v>1.7200000000000001E-4</v>
      </c>
      <c r="J2091" s="240"/>
    </row>
    <row r="2092" spans="2:10">
      <c r="B2092" s="240" t="s">
        <v>16</v>
      </c>
      <c r="C2092" s="240" t="s">
        <v>204</v>
      </c>
      <c r="D2092" s="240" t="s">
        <v>131</v>
      </c>
      <c r="E2092" s="240">
        <v>772</v>
      </c>
      <c r="F2092" s="240">
        <v>-2</v>
      </c>
      <c r="G2092" s="240">
        <v>33.35</v>
      </c>
      <c r="H2092" s="240">
        <v>-6</v>
      </c>
      <c r="I2092" s="240"/>
      <c r="J2092" s="240">
        <v>5.3000000000000001E-5</v>
      </c>
    </row>
    <row r="2093" spans="2:10">
      <c r="B2093" s="240" t="s">
        <v>16</v>
      </c>
      <c r="C2093" s="240" t="s">
        <v>203</v>
      </c>
      <c r="D2093" s="240" t="s">
        <v>132</v>
      </c>
      <c r="E2093" s="240">
        <v>782</v>
      </c>
      <c r="F2093" s="240">
        <v>8.8000000000000007</v>
      </c>
      <c r="G2093" s="240">
        <v>33.35</v>
      </c>
      <c r="H2093" s="240">
        <v>-6</v>
      </c>
      <c r="I2093" s="240">
        <v>1.63E-4</v>
      </c>
      <c r="J2093" s="240"/>
    </row>
    <row r="2094" spans="2:10">
      <c r="B2094" s="240" t="s">
        <v>16</v>
      </c>
      <c r="C2094" s="240" t="s">
        <v>204</v>
      </c>
      <c r="D2094" s="240" t="s">
        <v>132</v>
      </c>
      <c r="E2094" s="240">
        <v>712</v>
      </c>
      <c r="F2094" s="240">
        <v>19.2</v>
      </c>
      <c r="G2094" s="240">
        <v>30.6</v>
      </c>
      <c r="H2094" s="240">
        <v>-6</v>
      </c>
      <c r="I2094" s="240"/>
      <c r="J2094" s="240">
        <v>7.2000000000000002E-5</v>
      </c>
    </row>
    <row r="2095" spans="2:10">
      <c r="B2095" s="240" t="s">
        <v>16</v>
      </c>
      <c r="C2095" s="240" t="s">
        <v>203</v>
      </c>
      <c r="D2095" s="240" t="s">
        <v>133</v>
      </c>
      <c r="E2095" s="240">
        <v>782</v>
      </c>
      <c r="F2095" s="240">
        <v>8.8000000000000007</v>
      </c>
      <c r="G2095" s="240">
        <v>33.35</v>
      </c>
      <c r="H2095" s="240">
        <v>-6</v>
      </c>
      <c r="I2095" s="240">
        <v>1.8000000000000001E-4</v>
      </c>
      <c r="J2095" s="240"/>
    </row>
    <row r="2096" spans="2:10">
      <c r="B2096" s="240" t="s">
        <v>16</v>
      </c>
      <c r="C2096" s="240" t="s">
        <v>204</v>
      </c>
      <c r="D2096" s="240" t="s">
        <v>133</v>
      </c>
      <c r="E2096" s="240">
        <v>772</v>
      </c>
      <c r="F2096" s="240">
        <v>-2</v>
      </c>
      <c r="G2096" s="240">
        <v>33.35</v>
      </c>
      <c r="H2096" s="240">
        <v>-6</v>
      </c>
      <c r="I2096" s="240"/>
      <c r="J2096" s="240">
        <v>5.8999999999999998E-5</v>
      </c>
    </row>
    <row r="2097" spans="2:10">
      <c r="B2097" s="240" t="s">
        <v>16</v>
      </c>
      <c r="C2097" s="240" t="s">
        <v>203</v>
      </c>
      <c r="D2097" s="240" t="s">
        <v>134</v>
      </c>
      <c r="E2097" s="240">
        <v>782</v>
      </c>
      <c r="F2097" s="240">
        <v>8.8000000000000007</v>
      </c>
      <c r="G2097" s="240">
        <v>33.35</v>
      </c>
      <c r="H2097" s="240">
        <v>-6</v>
      </c>
      <c r="I2097" s="240">
        <v>1.55E-4</v>
      </c>
      <c r="J2097" s="240"/>
    </row>
    <row r="2098" spans="2:10">
      <c r="B2098" s="240" t="s">
        <v>16</v>
      </c>
      <c r="C2098" s="240" t="s">
        <v>204</v>
      </c>
      <c r="D2098" s="240" t="s">
        <v>134</v>
      </c>
      <c r="E2098" s="240">
        <v>712</v>
      </c>
      <c r="F2098" s="240">
        <v>19.2</v>
      </c>
      <c r="G2098" s="240">
        <v>30.6</v>
      </c>
      <c r="H2098" s="240">
        <v>-6</v>
      </c>
      <c r="I2098" s="240"/>
      <c r="J2098" s="240">
        <v>6.8999999999999997E-5</v>
      </c>
    </row>
    <row r="2099" spans="2:10">
      <c r="B2099" s="240" t="s">
        <v>16</v>
      </c>
      <c r="C2099" s="240" t="s">
        <v>203</v>
      </c>
      <c r="D2099" s="240" t="s">
        <v>135</v>
      </c>
      <c r="E2099" s="240">
        <v>782</v>
      </c>
      <c r="F2099" s="240">
        <v>8.8000000000000007</v>
      </c>
      <c r="G2099" s="240">
        <v>33.35</v>
      </c>
      <c r="H2099" s="240">
        <v>-6</v>
      </c>
      <c r="I2099" s="240">
        <v>1.2400000000000001E-4</v>
      </c>
      <c r="J2099" s="240"/>
    </row>
    <row r="2100" spans="2:10">
      <c r="B2100" s="240" t="s">
        <v>16</v>
      </c>
      <c r="C2100" s="240" t="s">
        <v>204</v>
      </c>
      <c r="D2100" s="240" t="s">
        <v>135</v>
      </c>
      <c r="E2100" s="240">
        <v>772</v>
      </c>
      <c r="F2100" s="240">
        <v>-2</v>
      </c>
      <c r="G2100" s="240">
        <v>33.35</v>
      </c>
      <c r="H2100" s="240">
        <v>-6</v>
      </c>
      <c r="I2100" s="240"/>
      <c r="J2100" s="240">
        <v>1.5E-5</v>
      </c>
    </row>
    <row r="2101" spans="2:10">
      <c r="B2101" s="240" t="s">
        <v>16</v>
      </c>
      <c r="C2101" s="240" t="s">
        <v>203</v>
      </c>
      <c r="D2101" s="240" t="s">
        <v>136</v>
      </c>
      <c r="E2101" s="240">
        <v>782</v>
      </c>
      <c r="F2101" s="240">
        <v>8.8000000000000007</v>
      </c>
      <c r="G2101" s="240">
        <v>33.35</v>
      </c>
      <c r="H2101" s="240">
        <v>-6</v>
      </c>
      <c r="I2101" s="240">
        <v>1.1400000000000001E-4</v>
      </c>
      <c r="J2101" s="240"/>
    </row>
    <row r="2102" spans="2:10">
      <c r="B2102" s="240" t="s">
        <v>16</v>
      </c>
      <c r="C2102" s="240" t="s">
        <v>204</v>
      </c>
      <c r="D2102" s="240" t="s">
        <v>136</v>
      </c>
      <c r="E2102" s="240">
        <v>558</v>
      </c>
      <c r="F2102" s="240">
        <v>19.2</v>
      </c>
      <c r="G2102" s="240">
        <v>24.2</v>
      </c>
      <c r="H2102" s="240">
        <v>-6</v>
      </c>
      <c r="I2102" s="240"/>
      <c r="J2102" s="240">
        <v>5.0000000000000002E-5</v>
      </c>
    </row>
    <row r="2103" spans="2:10">
      <c r="B2103" s="240" t="s">
        <v>16</v>
      </c>
      <c r="C2103" s="240" t="s">
        <v>203</v>
      </c>
      <c r="D2103" s="240" t="s">
        <v>137</v>
      </c>
      <c r="E2103" s="240">
        <v>782</v>
      </c>
      <c r="F2103" s="240">
        <v>8.8000000000000007</v>
      </c>
      <c r="G2103" s="240">
        <v>33.35</v>
      </c>
      <c r="H2103" s="240">
        <v>-6</v>
      </c>
      <c r="I2103" s="240">
        <v>1.3200000000000001E-4</v>
      </c>
      <c r="J2103" s="240"/>
    </row>
    <row r="2104" spans="2:10">
      <c r="B2104" s="240" t="s">
        <v>16</v>
      </c>
      <c r="C2104" s="240" t="s">
        <v>204</v>
      </c>
      <c r="D2104" s="240" t="s">
        <v>137</v>
      </c>
      <c r="E2104" s="240">
        <v>772</v>
      </c>
      <c r="F2104" s="240">
        <v>-2</v>
      </c>
      <c r="G2104" s="240">
        <v>33.35</v>
      </c>
      <c r="H2104" s="240">
        <v>-6</v>
      </c>
      <c r="I2104" s="240"/>
      <c r="J2104" s="240">
        <v>2.1999999999999999E-5</v>
      </c>
    </row>
    <row r="2105" spans="2:10">
      <c r="B2105" s="240" t="s">
        <v>16</v>
      </c>
      <c r="C2105" s="240" t="s">
        <v>203</v>
      </c>
      <c r="D2105" s="240" t="s">
        <v>138</v>
      </c>
      <c r="E2105" s="240">
        <v>782</v>
      </c>
      <c r="F2105" s="240">
        <v>8.8000000000000007</v>
      </c>
      <c r="G2105" s="240">
        <v>33.35</v>
      </c>
      <c r="H2105" s="240">
        <v>-6</v>
      </c>
      <c r="I2105" s="240">
        <v>1.06E-4</v>
      </c>
      <c r="J2105" s="240"/>
    </row>
    <row r="2106" spans="2:10">
      <c r="B2106" s="240" t="s">
        <v>16</v>
      </c>
      <c r="C2106" s="240" t="s">
        <v>204</v>
      </c>
      <c r="D2106" s="240" t="s">
        <v>138</v>
      </c>
      <c r="E2106" s="240">
        <v>558</v>
      </c>
      <c r="F2106" s="240">
        <v>19.2</v>
      </c>
      <c r="G2106" s="240">
        <v>24.2</v>
      </c>
      <c r="H2106" s="240">
        <v>-6</v>
      </c>
      <c r="I2106" s="240"/>
      <c r="J2106" s="240">
        <v>4.6999999999999997E-5</v>
      </c>
    </row>
    <row r="2107" spans="2:10">
      <c r="B2107" s="240" t="s">
        <v>16</v>
      </c>
      <c r="C2107" s="240" t="s">
        <v>203</v>
      </c>
      <c r="D2107" s="240" t="s">
        <v>139</v>
      </c>
      <c r="E2107" s="240">
        <v>782</v>
      </c>
      <c r="F2107" s="240">
        <v>8.8000000000000007</v>
      </c>
      <c r="G2107" s="240">
        <v>33.35</v>
      </c>
      <c r="H2107" s="240">
        <v>-6</v>
      </c>
      <c r="I2107" s="240">
        <v>9.0000000000000006E-5</v>
      </c>
      <c r="J2107" s="240"/>
    </row>
    <row r="2108" spans="2:10">
      <c r="B2108" s="240" t="s">
        <v>16</v>
      </c>
      <c r="C2108" s="240" t="s">
        <v>204</v>
      </c>
      <c r="D2108" s="240" t="s">
        <v>139</v>
      </c>
      <c r="E2108" s="240">
        <v>772</v>
      </c>
      <c r="F2108" s="240">
        <v>-2</v>
      </c>
      <c r="G2108" s="240">
        <v>33.35</v>
      </c>
      <c r="H2108" s="240">
        <v>-6</v>
      </c>
      <c r="I2108" s="240"/>
      <c r="J2108" s="240">
        <v>9.8999999999999994E-5</v>
      </c>
    </row>
    <row r="2109" spans="2:10">
      <c r="B2109" s="240" t="s">
        <v>16</v>
      </c>
      <c r="C2109" s="240" t="s">
        <v>203</v>
      </c>
      <c r="D2109" s="240" t="s">
        <v>140</v>
      </c>
      <c r="E2109" s="240">
        <v>21</v>
      </c>
      <c r="F2109" s="240">
        <v>17.8</v>
      </c>
      <c r="G2109" s="240">
        <v>-1.1000000000000001</v>
      </c>
      <c r="H2109" s="240">
        <v>-6</v>
      </c>
      <c r="I2109" s="240">
        <v>7.6000000000000004E-5</v>
      </c>
      <c r="J2109" s="240"/>
    </row>
    <row r="2110" spans="2:10">
      <c r="B2110" s="240" t="s">
        <v>16</v>
      </c>
      <c r="C2110" s="240" t="s">
        <v>204</v>
      </c>
      <c r="D2110" s="240" t="s">
        <v>140</v>
      </c>
      <c r="E2110" s="240">
        <v>772</v>
      </c>
      <c r="F2110" s="240">
        <v>-2</v>
      </c>
      <c r="G2110" s="240">
        <v>33.35</v>
      </c>
      <c r="H2110" s="240">
        <v>-6</v>
      </c>
      <c r="I2110" s="240"/>
      <c r="J2110" s="240">
        <v>8.6000000000000003E-5</v>
      </c>
    </row>
    <row r="2111" spans="2:10">
      <c r="B2111" s="240" t="s">
        <v>16</v>
      </c>
      <c r="C2111" s="240" t="s">
        <v>203</v>
      </c>
      <c r="D2111" s="240" t="s">
        <v>141</v>
      </c>
      <c r="E2111" s="240">
        <v>782</v>
      </c>
      <c r="F2111" s="240">
        <v>8.8000000000000007</v>
      </c>
      <c r="G2111" s="240">
        <v>33.35</v>
      </c>
      <c r="H2111" s="240">
        <v>-6</v>
      </c>
      <c r="I2111" s="240">
        <v>7.4999999999999993E-5</v>
      </c>
      <c r="J2111" s="240"/>
    </row>
    <row r="2112" spans="2:10">
      <c r="B2112" s="240" t="s">
        <v>16</v>
      </c>
      <c r="C2112" s="240" t="s">
        <v>204</v>
      </c>
      <c r="D2112" s="240" t="s">
        <v>141</v>
      </c>
      <c r="E2112" s="240">
        <v>772</v>
      </c>
      <c r="F2112" s="240">
        <v>-2</v>
      </c>
      <c r="G2112" s="240">
        <v>33.35</v>
      </c>
      <c r="H2112" s="240">
        <v>-6</v>
      </c>
      <c r="I2112" s="240"/>
      <c r="J2112" s="240">
        <v>8.7999999999999998E-5</v>
      </c>
    </row>
    <row r="2113" spans="2:10">
      <c r="B2113" s="240" t="s">
        <v>16</v>
      </c>
      <c r="C2113" s="240" t="s">
        <v>203</v>
      </c>
      <c r="D2113" s="240" t="s">
        <v>142</v>
      </c>
      <c r="E2113" s="240">
        <v>21</v>
      </c>
      <c r="F2113" s="240">
        <v>17.8</v>
      </c>
      <c r="G2113" s="240">
        <v>-1.1000000000000001</v>
      </c>
      <c r="H2113" s="240">
        <v>-6</v>
      </c>
      <c r="I2113" s="240">
        <v>9.1000000000000003E-5</v>
      </c>
      <c r="J2113" s="240"/>
    </row>
    <row r="2114" spans="2:10">
      <c r="B2114" s="240" t="s">
        <v>16</v>
      </c>
      <c r="C2114" s="240" t="s">
        <v>204</v>
      </c>
      <c r="D2114" s="240" t="s">
        <v>142</v>
      </c>
      <c r="E2114" s="240">
        <v>772</v>
      </c>
      <c r="F2114" s="240">
        <v>-2</v>
      </c>
      <c r="G2114" s="240">
        <v>33.35</v>
      </c>
      <c r="H2114" s="240">
        <v>-6</v>
      </c>
      <c r="I2114" s="240"/>
      <c r="J2114" s="240">
        <v>9.7E-5</v>
      </c>
    </row>
    <row r="2115" spans="2:10">
      <c r="B2115" s="240" t="s">
        <v>16</v>
      </c>
      <c r="C2115" s="240" t="s">
        <v>203</v>
      </c>
      <c r="D2115" s="240" t="s">
        <v>143</v>
      </c>
      <c r="E2115" s="240">
        <v>782</v>
      </c>
      <c r="F2115" s="240">
        <v>8.8000000000000007</v>
      </c>
      <c r="G2115" s="240">
        <v>33.35</v>
      </c>
      <c r="H2115" s="240">
        <v>-6</v>
      </c>
      <c r="I2115" s="240">
        <v>1.17E-4</v>
      </c>
      <c r="J2115" s="240"/>
    </row>
    <row r="2116" spans="2:10">
      <c r="B2116" s="240" t="s">
        <v>16</v>
      </c>
      <c r="C2116" s="240" t="s">
        <v>204</v>
      </c>
      <c r="D2116" s="240" t="s">
        <v>143</v>
      </c>
      <c r="E2116" s="240">
        <v>772</v>
      </c>
      <c r="F2116" s="240">
        <v>-2</v>
      </c>
      <c r="G2116" s="240">
        <v>33.35</v>
      </c>
      <c r="H2116" s="240">
        <v>-6</v>
      </c>
      <c r="I2116" s="240"/>
      <c r="J2116" s="240">
        <v>1.2E-4</v>
      </c>
    </row>
    <row r="2117" spans="2:10">
      <c r="B2117" s="240" t="s">
        <v>16</v>
      </c>
      <c r="C2117" s="240" t="s">
        <v>203</v>
      </c>
      <c r="D2117" s="240" t="s">
        <v>144</v>
      </c>
      <c r="E2117" s="240">
        <v>21</v>
      </c>
      <c r="F2117" s="240">
        <v>17.8</v>
      </c>
      <c r="G2117" s="240">
        <v>-1.1000000000000001</v>
      </c>
      <c r="H2117" s="240">
        <v>-6</v>
      </c>
      <c r="I2117" s="240">
        <v>1.0399999999999999E-4</v>
      </c>
      <c r="J2117" s="240"/>
    </row>
    <row r="2118" spans="2:10">
      <c r="B2118" s="240" t="s">
        <v>16</v>
      </c>
      <c r="C2118" s="240" t="s">
        <v>204</v>
      </c>
      <c r="D2118" s="240" t="s">
        <v>144</v>
      </c>
      <c r="E2118" s="240">
        <v>772</v>
      </c>
      <c r="F2118" s="240">
        <v>-2</v>
      </c>
      <c r="G2118" s="240">
        <v>33.35</v>
      </c>
      <c r="H2118" s="240">
        <v>-6</v>
      </c>
      <c r="I2118" s="240"/>
      <c r="J2118" s="240">
        <v>1.07E-4</v>
      </c>
    </row>
    <row r="2119" spans="2:10">
      <c r="B2119" s="240" t="s">
        <v>16</v>
      </c>
      <c r="C2119" s="240" t="s">
        <v>203</v>
      </c>
      <c r="D2119" s="240" t="s">
        <v>145</v>
      </c>
      <c r="E2119" s="240">
        <v>782</v>
      </c>
      <c r="F2119" s="240">
        <v>8.8000000000000007</v>
      </c>
      <c r="G2119" s="240">
        <v>33.35</v>
      </c>
      <c r="H2119" s="240">
        <v>-6</v>
      </c>
      <c r="I2119" s="240">
        <v>1.03E-4</v>
      </c>
      <c r="J2119" s="240"/>
    </row>
    <row r="2120" spans="2:10">
      <c r="B2120" s="240" t="s">
        <v>16</v>
      </c>
      <c r="C2120" s="240" t="s">
        <v>204</v>
      </c>
      <c r="D2120" s="240" t="s">
        <v>145</v>
      </c>
      <c r="E2120" s="240">
        <v>772</v>
      </c>
      <c r="F2120" s="240">
        <v>-2</v>
      </c>
      <c r="G2120" s="240">
        <v>33.35</v>
      </c>
      <c r="H2120" s="240">
        <v>-6</v>
      </c>
      <c r="I2120" s="240"/>
      <c r="J2120" s="240">
        <v>1.0900000000000001E-4</v>
      </c>
    </row>
    <row r="2121" spans="2:10">
      <c r="B2121" s="240" t="s">
        <v>16</v>
      </c>
      <c r="C2121" s="240" t="s">
        <v>203</v>
      </c>
      <c r="D2121" s="240" t="s">
        <v>146</v>
      </c>
      <c r="E2121" s="240">
        <v>21</v>
      </c>
      <c r="F2121" s="240">
        <v>17.8</v>
      </c>
      <c r="G2121" s="240">
        <v>-1.1000000000000001</v>
      </c>
      <c r="H2121" s="240">
        <v>-6</v>
      </c>
      <c r="I2121" s="240">
        <v>1.18E-4</v>
      </c>
      <c r="J2121" s="240"/>
    </row>
    <row r="2122" spans="2:10">
      <c r="B2122" s="240" t="s">
        <v>16</v>
      </c>
      <c r="C2122" s="240" t="s">
        <v>204</v>
      </c>
      <c r="D2122" s="240" t="s">
        <v>146</v>
      </c>
      <c r="E2122" s="240">
        <v>772</v>
      </c>
      <c r="F2122" s="240">
        <v>-2</v>
      </c>
      <c r="G2122" s="240">
        <v>33.35</v>
      </c>
      <c r="H2122" s="240">
        <v>-6</v>
      </c>
      <c r="I2122" s="240"/>
      <c r="J2122" s="240">
        <v>1.1900000000000001E-4</v>
      </c>
    </row>
    <row r="2123" spans="2:10">
      <c r="B2123" s="240" t="s">
        <v>16</v>
      </c>
      <c r="C2123" s="240" t="s">
        <v>203</v>
      </c>
      <c r="D2123" s="240" t="s">
        <v>147</v>
      </c>
      <c r="E2123" s="240">
        <v>782</v>
      </c>
      <c r="F2123" s="240">
        <v>8.8000000000000007</v>
      </c>
      <c r="G2123" s="240">
        <v>33.35</v>
      </c>
      <c r="H2123" s="240">
        <v>-6</v>
      </c>
      <c r="I2123" s="240">
        <v>9.2999999999999997E-5</v>
      </c>
      <c r="J2123" s="240"/>
    </row>
    <row r="2124" spans="2:10">
      <c r="B2124" s="240" t="s">
        <v>16</v>
      </c>
      <c r="C2124" s="240" t="s">
        <v>204</v>
      </c>
      <c r="D2124" s="240" t="s">
        <v>147</v>
      </c>
      <c r="E2124" s="240">
        <v>712</v>
      </c>
      <c r="F2124" s="240">
        <v>19.2</v>
      </c>
      <c r="G2124" s="240">
        <v>30.6</v>
      </c>
      <c r="H2124" s="240">
        <v>-6</v>
      </c>
      <c r="I2124" s="240"/>
      <c r="J2124" s="240">
        <v>5.8999999999999998E-5</v>
      </c>
    </row>
    <row r="2125" spans="2:10">
      <c r="B2125" s="240" t="s">
        <v>16</v>
      </c>
      <c r="C2125" s="240" t="s">
        <v>203</v>
      </c>
      <c r="D2125" s="240" t="s">
        <v>148</v>
      </c>
      <c r="E2125" s="240">
        <v>21</v>
      </c>
      <c r="F2125" s="240">
        <v>17.8</v>
      </c>
      <c r="G2125" s="240">
        <v>-1.1000000000000001</v>
      </c>
      <c r="H2125" s="240">
        <v>-6</v>
      </c>
      <c r="I2125" s="240">
        <v>1.02E-4</v>
      </c>
      <c r="J2125" s="240"/>
    </row>
    <row r="2126" spans="2:10">
      <c r="B2126" s="240" t="s">
        <v>16</v>
      </c>
      <c r="C2126" s="240" t="s">
        <v>204</v>
      </c>
      <c r="D2126" s="240" t="s">
        <v>148</v>
      </c>
      <c r="E2126" s="240">
        <v>712</v>
      </c>
      <c r="F2126" s="240">
        <v>19.2</v>
      </c>
      <c r="G2126" s="240">
        <v>30.6</v>
      </c>
      <c r="H2126" s="240">
        <v>-6</v>
      </c>
      <c r="I2126" s="240"/>
      <c r="J2126" s="240">
        <v>6.0000000000000002E-5</v>
      </c>
    </row>
    <row r="2127" spans="2:10">
      <c r="B2127" s="240" t="s">
        <v>16</v>
      </c>
      <c r="C2127" s="240" t="s">
        <v>203</v>
      </c>
      <c r="D2127" s="240" t="s">
        <v>149</v>
      </c>
      <c r="E2127" s="240">
        <v>21</v>
      </c>
      <c r="F2127" s="240">
        <v>17.8</v>
      </c>
      <c r="G2127" s="240">
        <v>-1.1000000000000001</v>
      </c>
      <c r="H2127" s="240">
        <v>-6</v>
      </c>
      <c r="I2127" s="240">
        <v>7.2000000000000002E-5</v>
      </c>
      <c r="J2127" s="240"/>
    </row>
    <row r="2128" spans="2:10">
      <c r="B2128" s="240" t="s">
        <v>16</v>
      </c>
      <c r="C2128" s="240" t="s">
        <v>204</v>
      </c>
      <c r="D2128" s="240" t="s">
        <v>149</v>
      </c>
      <c r="E2128" s="240">
        <v>772</v>
      </c>
      <c r="F2128" s="240">
        <v>-2</v>
      </c>
      <c r="G2128" s="240">
        <v>33.35</v>
      </c>
      <c r="H2128" s="240">
        <v>-6</v>
      </c>
      <c r="I2128" s="240"/>
      <c r="J2128" s="240">
        <v>4.8999999999999998E-5</v>
      </c>
    </row>
    <row r="2129" spans="2:10">
      <c r="B2129" s="240" t="s">
        <v>16</v>
      </c>
      <c r="C2129" s="240" t="s">
        <v>203</v>
      </c>
      <c r="D2129" s="240" t="s">
        <v>150</v>
      </c>
      <c r="E2129" s="240">
        <v>21</v>
      </c>
      <c r="F2129" s="240">
        <v>17.8</v>
      </c>
      <c r="G2129" s="240">
        <v>-1.1000000000000001</v>
      </c>
      <c r="H2129" s="240">
        <v>-6</v>
      </c>
      <c r="I2129" s="240">
        <v>5.3000000000000001E-5</v>
      </c>
      <c r="J2129" s="240"/>
    </row>
    <row r="2130" spans="2:10">
      <c r="B2130" s="240" t="s">
        <v>16</v>
      </c>
      <c r="C2130" s="240" t="s">
        <v>204</v>
      </c>
      <c r="D2130" s="240" t="s">
        <v>150</v>
      </c>
      <c r="E2130" s="240">
        <v>712</v>
      </c>
      <c r="F2130" s="240">
        <v>19.2</v>
      </c>
      <c r="G2130" s="240">
        <v>30.6</v>
      </c>
      <c r="H2130" s="240">
        <v>-6</v>
      </c>
      <c r="I2130" s="240"/>
      <c r="J2130" s="240">
        <v>8.3999999999999995E-5</v>
      </c>
    </row>
    <row r="2131" spans="2:10">
      <c r="B2131" s="240" t="s">
        <v>16</v>
      </c>
      <c r="C2131" s="240" t="s">
        <v>203</v>
      </c>
      <c r="D2131" s="240" t="s">
        <v>175</v>
      </c>
      <c r="E2131" s="240">
        <v>21</v>
      </c>
      <c r="F2131" s="240">
        <v>17.8</v>
      </c>
      <c r="G2131" s="240">
        <v>-1.1000000000000001</v>
      </c>
      <c r="H2131" s="240">
        <v>-6</v>
      </c>
      <c r="I2131" s="240">
        <v>2.1000000000000001E-4</v>
      </c>
      <c r="J2131" s="240"/>
    </row>
    <row r="2132" spans="2:10">
      <c r="B2132" s="240" t="s">
        <v>16</v>
      </c>
      <c r="C2132" s="240" t="s">
        <v>204</v>
      </c>
      <c r="D2132" s="240" t="s">
        <v>175</v>
      </c>
      <c r="E2132" s="240">
        <v>712</v>
      </c>
      <c r="F2132" s="240">
        <v>19.2</v>
      </c>
      <c r="G2132" s="240">
        <v>30.6</v>
      </c>
      <c r="H2132" s="240">
        <v>-6</v>
      </c>
      <c r="I2132" s="240"/>
      <c r="J2132" s="240">
        <v>8.8999999999999995E-5</v>
      </c>
    </row>
    <row r="2133" spans="2:10">
      <c r="B2133" s="240" t="s">
        <v>16</v>
      </c>
      <c r="C2133" s="240" t="s">
        <v>203</v>
      </c>
      <c r="D2133" s="240" t="s">
        <v>176</v>
      </c>
      <c r="E2133" s="240">
        <v>21</v>
      </c>
      <c r="F2133" s="240">
        <v>17.8</v>
      </c>
      <c r="G2133" s="240">
        <v>-1.1000000000000001</v>
      </c>
      <c r="H2133" s="240">
        <v>-6</v>
      </c>
      <c r="I2133" s="240">
        <v>1.6799999999999999E-4</v>
      </c>
      <c r="J2133" s="240"/>
    </row>
    <row r="2134" spans="2:10">
      <c r="B2134" s="240" t="s">
        <v>16</v>
      </c>
      <c r="C2134" s="240" t="s">
        <v>204</v>
      </c>
      <c r="D2134" s="240" t="s">
        <v>176</v>
      </c>
      <c r="E2134" s="240">
        <v>772</v>
      </c>
      <c r="F2134" s="240">
        <v>-2</v>
      </c>
      <c r="G2134" s="240">
        <v>33.35</v>
      </c>
      <c r="H2134" s="240">
        <v>-6</v>
      </c>
      <c r="I2134" s="240"/>
      <c r="J2134" s="240">
        <v>1.3100000000000001E-4</v>
      </c>
    </row>
    <row r="2135" spans="2:10">
      <c r="B2135" s="240" t="s">
        <v>16</v>
      </c>
      <c r="C2135" s="240" t="s">
        <v>203</v>
      </c>
      <c r="D2135" s="240" t="s">
        <v>177</v>
      </c>
      <c r="E2135" s="240">
        <v>782</v>
      </c>
      <c r="F2135" s="240">
        <v>8.8000000000000007</v>
      </c>
      <c r="G2135" s="240">
        <v>33.35</v>
      </c>
      <c r="H2135" s="240">
        <v>-6</v>
      </c>
      <c r="I2135" s="240">
        <v>3.9300000000000001E-4</v>
      </c>
      <c r="J2135" s="240"/>
    </row>
    <row r="2136" spans="2:10">
      <c r="B2136" s="240" t="s">
        <v>16</v>
      </c>
      <c r="C2136" s="240" t="s">
        <v>204</v>
      </c>
      <c r="D2136" s="240" t="s">
        <v>177</v>
      </c>
      <c r="E2136" s="240">
        <v>772</v>
      </c>
      <c r="F2136" s="240">
        <v>-2</v>
      </c>
      <c r="G2136" s="240">
        <v>33.35</v>
      </c>
      <c r="H2136" s="240">
        <v>-6</v>
      </c>
      <c r="I2136" s="240"/>
      <c r="J2136" s="240">
        <v>1.8900000000000001E-4</v>
      </c>
    </row>
    <row r="2137" spans="2:10">
      <c r="B2137" s="240" t="s">
        <v>16</v>
      </c>
      <c r="C2137" s="240" t="s">
        <v>203</v>
      </c>
      <c r="D2137" s="240" t="s">
        <v>178</v>
      </c>
      <c r="E2137" s="240">
        <v>782</v>
      </c>
      <c r="F2137" s="240">
        <v>8.8000000000000007</v>
      </c>
      <c r="G2137" s="240">
        <v>33.35</v>
      </c>
      <c r="H2137" s="240">
        <v>-6</v>
      </c>
      <c r="I2137" s="240">
        <v>2.8699999999999998E-4</v>
      </c>
      <c r="J2137" s="240"/>
    </row>
    <row r="2138" spans="2:10">
      <c r="B2138" s="240" t="s">
        <v>16</v>
      </c>
      <c r="C2138" s="240" t="s">
        <v>204</v>
      </c>
      <c r="D2138" s="240" t="s">
        <v>178</v>
      </c>
      <c r="E2138" s="240">
        <v>772</v>
      </c>
      <c r="F2138" s="240">
        <v>-2</v>
      </c>
      <c r="G2138" s="240">
        <v>33.35</v>
      </c>
      <c r="H2138" s="240">
        <v>-6</v>
      </c>
      <c r="I2138" s="240"/>
      <c r="J2138" s="240">
        <v>3.0299999999999999E-4</v>
      </c>
    </row>
  </sheetData>
  <pageMargins left="0.70866141732283505" right="0.70866141732283505" top="0.74803149606299202" bottom="0.74803149606299202" header="0.31496062992126" footer="0.31496062992126"/>
  <pageSetup scale="6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N1133"/>
  <sheetViews>
    <sheetView workbookViewId="0">
      <selection activeCell="E5" sqref="E5"/>
    </sheetView>
  </sheetViews>
  <sheetFormatPr defaultColWidth="9" defaultRowHeight="15"/>
  <cols>
    <col min="1" max="1" width="2.85546875" style="403" customWidth="1"/>
    <col min="2" max="2" width="22.28515625" style="403" customWidth="1"/>
    <col min="3" max="3" width="9" style="403"/>
    <col min="4" max="4" width="12.7109375" style="403" customWidth="1"/>
    <col min="5" max="5" width="10.5703125" style="403"/>
    <col min="6" max="9" width="9" style="403"/>
    <col min="10" max="10" width="9.5703125" style="403"/>
    <col min="11" max="16384" width="9" style="403"/>
  </cols>
  <sheetData>
    <row r="1" spans="1:14" ht="15.75">
      <c r="A1" s="411"/>
      <c r="B1" s="406" t="s">
        <v>164</v>
      </c>
      <c r="C1" s="19" t="s">
        <v>1658</v>
      </c>
      <c r="D1" s="412"/>
    </row>
    <row r="2" spans="1:14" ht="15.75">
      <c r="A2" s="411"/>
      <c r="B2" s="406" t="s">
        <v>165</v>
      </c>
      <c r="C2" s="19" t="s">
        <v>1657</v>
      </c>
      <c r="D2" s="406"/>
    </row>
    <row r="3" spans="1:14" ht="15.75">
      <c r="A3" s="411"/>
      <c r="B3" s="406" t="s">
        <v>166</v>
      </c>
      <c r="C3" s="406"/>
      <c r="D3" s="406"/>
    </row>
    <row r="4" spans="1:14" ht="15.75">
      <c r="A4" s="411"/>
      <c r="B4" s="406" t="s">
        <v>167</v>
      </c>
      <c r="C4" s="406" t="s">
        <v>205</v>
      </c>
      <c r="D4" s="406"/>
    </row>
    <row r="5" spans="1:14">
      <c r="A5" s="411"/>
      <c r="B5" s="411"/>
    </row>
    <row r="6" spans="1:14" ht="21">
      <c r="B6" s="408" t="s">
        <v>168</v>
      </c>
    </row>
    <row r="7" spans="1:14" ht="16.5" customHeight="1">
      <c r="B7" s="408"/>
    </row>
    <row r="8" spans="1:14">
      <c r="B8" s="240" t="s">
        <v>0</v>
      </c>
      <c r="C8" s="240" t="s">
        <v>206</v>
      </c>
      <c r="D8" s="240" t="s">
        <v>2</v>
      </c>
      <c r="E8" s="240" t="s">
        <v>207</v>
      </c>
      <c r="F8" s="240" t="s">
        <v>208</v>
      </c>
      <c r="G8" s="240" t="s">
        <v>209</v>
      </c>
      <c r="H8" s="240" t="s">
        <v>210</v>
      </c>
      <c r="I8" s="240" t="s">
        <v>211</v>
      </c>
      <c r="J8" s="240" t="s">
        <v>212</v>
      </c>
      <c r="K8" s="240" t="s">
        <v>79</v>
      </c>
      <c r="L8" s="240" t="s">
        <v>170</v>
      </c>
      <c r="M8" s="240" t="s">
        <v>171</v>
      </c>
      <c r="N8" s="240" t="s">
        <v>172</v>
      </c>
    </row>
    <row r="9" spans="1:14">
      <c r="B9" s="240" t="s">
        <v>1378</v>
      </c>
      <c r="C9" s="240" t="s">
        <v>1652</v>
      </c>
      <c r="D9" s="240" t="s">
        <v>87</v>
      </c>
      <c r="E9" s="240">
        <v>6.6699999999999995E-2</v>
      </c>
      <c r="F9" s="240">
        <v>1E-4</v>
      </c>
      <c r="G9" s="240">
        <v>0</v>
      </c>
      <c r="H9" s="240">
        <v>0</v>
      </c>
      <c r="I9" s="240">
        <v>0</v>
      </c>
      <c r="J9" s="240">
        <v>-3.6000000000000002E-4</v>
      </c>
      <c r="K9" s="240">
        <v>1603</v>
      </c>
      <c r="L9" s="240">
        <v>10.673</v>
      </c>
      <c r="M9" s="240">
        <v>18.907</v>
      </c>
      <c r="N9" s="240">
        <v>40.799999999999997</v>
      </c>
    </row>
    <row r="10" spans="1:14">
      <c r="B10" s="240" t="s">
        <v>1378</v>
      </c>
      <c r="C10" s="240" t="s">
        <v>1652</v>
      </c>
      <c r="D10" s="240" t="s">
        <v>88</v>
      </c>
      <c r="E10" s="240">
        <v>4.0000000000000002E-4</v>
      </c>
      <c r="F10" s="240">
        <v>7.4300000000000005E-2</v>
      </c>
      <c r="G10" s="240">
        <v>0</v>
      </c>
      <c r="H10" s="240">
        <v>0</v>
      </c>
      <c r="I10" s="240">
        <v>0</v>
      </c>
      <c r="J10" s="240">
        <v>-8.0000000000000007E-5</v>
      </c>
      <c r="K10" s="240">
        <v>1603</v>
      </c>
      <c r="L10" s="240">
        <v>10.673</v>
      </c>
      <c r="M10" s="240">
        <v>18.907</v>
      </c>
      <c r="N10" s="240">
        <v>40.799999999999997</v>
      </c>
    </row>
    <row r="11" spans="1:14">
      <c r="B11" s="240" t="s">
        <v>1378</v>
      </c>
      <c r="C11" s="240" t="s">
        <v>1652</v>
      </c>
      <c r="D11" s="240" t="s">
        <v>89</v>
      </c>
      <c r="E11" s="240">
        <v>6.4299999999999996E-2</v>
      </c>
      <c r="F11" s="240">
        <v>5.0000000000000001E-4</v>
      </c>
      <c r="G11" s="240">
        <v>0</v>
      </c>
      <c r="H11" s="240">
        <v>0</v>
      </c>
      <c r="I11" s="240">
        <v>0</v>
      </c>
      <c r="J11" s="240">
        <v>1.17E-3</v>
      </c>
      <c r="K11" s="240">
        <v>1603</v>
      </c>
      <c r="L11" s="240">
        <v>10.673</v>
      </c>
      <c r="M11" s="240">
        <v>18.907</v>
      </c>
      <c r="N11" s="240">
        <v>40.799999999999997</v>
      </c>
    </row>
    <row r="12" spans="1:14">
      <c r="B12" s="240" t="s">
        <v>1378</v>
      </c>
      <c r="C12" s="240" t="s">
        <v>1652</v>
      </c>
      <c r="D12" s="240" t="s">
        <v>90</v>
      </c>
      <c r="E12" s="240">
        <v>1.6999999999999999E-3</v>
      </c>
      <c r="F12" s="240">
        <v>7.4099999999999999E-2</v>
      </c>
      <c r="G12" s="240">
        <v>0</v>
      </c>
      <c r="H12" s="240">
        <v>0</v>
      </c>
      <c r="I12" s="240">
        <v>0</v>
      </c>
      <c r="J12" s="240">
        <v>-9.3000000000000005E-4</v>
      </c>
      <c r="K12" s="240">
        <v>1603</v>
      </c>
      <c r="L12" s="240">
        <v>10.673</v>
      </c>
      <c r="M12" s="240">
        <v>18.907</v>
      </c>
      <c r="N12" s="240">
        <v>40.799999999999997</v>
      </c>
    </row>
    <row r="13" spans="1:14">
      <c r="B13" s="240" t="s">
        <v>1378</v>
      </c>
      <c r="C13" s="240" t="s">
        <v>1652</v>
      </c>
      <c r="D13" s="240" t="s">
        <v>12</v>
      </c>
      <c r="E13" s="240">
        <v>36.047899999999998</v>
      </c>
      <c r="F13" s="240">
        <v>5.9200000000000003E-2</v>
      </c>
      <c r="G13" s="240">
        <v>0</v>
      </c>
      <c r="H13" s="240">
        <v>0</v>
      </c>
      <c r="I13" s="240">
        <v>0</v>
      </c>
      <c r="J13" s="240">
        <v>0.10033</v>
      </c>
      <c r="K13" s="240">
        <v>1603</v>
      </c>
      <c r="L13" s="240">
        <v>10.673</v>
      </c>
      <c r="M13" s="240">
        <v>18.907</v>
      </c>
      <c r="N13" s="240">
        <v>40.799999999999997</v>
      </c>
    </row>
    <row r="14" spans="1:14">
      <c r="B14" s="240" t="s">
        <v>1378</v>
      </c>
      <c r="C14" s="240" t="s">
        <v>1652</v>
      </c>
      <c r="D14" s="240" t="s">
        <v>13</v>
      </c>
      <c r="E14" s="240">
        <v>0.2036</v>
      </c>
      <c r="F14" s="240">
        <v>41.157899999999998</v>
      </c>
      <c r="G14" s="240">
        <v>0</v>
      </c>
      <c r="H14" s="240">
        <v>0</v>
      </c>
      <c r="I14" s="240">
        <v>0</v>
      </c>
      <c r="J14" s="240">
        <v>-5.851E-2</v>
      </c>
      <c r="K14" s="240">
        <v>1603</v>
      </c>
      <c r="L14" s="240">
        <v>10.673</v>
      </c>
      <c r="M14" s="240">
        <v>18.907</v>
      </c>
      <c r="N14" s="240">
        <v>40.799999999999997</v>
      </c>
    </row>
    <row r="15" spans="1:14">
      <c r="B15" s="240" t="s">
        <v>1378</v>
      </c>
      <c r="C15" s="240" t="s">
        <v>1652</v>
      </c>
      <c r="D15" s="240" t="s">
        <v>14</v>
      </c>
      <c r="E15" s="240">
        <v>-0.35399999999999998</v>
      </c>
      <c r="F15" s="240">
        <v>4.1099999999999998E-2</v>
      </c>
      <c r="G15" s="240">
        <v>0</v>
      </c>
      <c r="H15" s="240">
        <v>0</v>
      </c>
      <c r="I15" s="240">
        <v>0</v>
      </c>
      <c r="J15" s="240">
        <v>0.2646</v>
      </c>
      <c r="K15" s="240">
        <v>1603</v>
      </c>
      <c r="L15" s="240">
        <v>10.673</v>
      </c>
      <c r="M15" s="240">
        <v>18.907</v>
      </c>
      <c r="N15" s="240">
        <v>40.799999999999997</v>
      </c>
    </row>
    <row r="16" spans="1:14">
      <c r="B16" s="240" t="s">
        <v>1378</v>
      </c>
      <c r="C16" s="240" t="s">
        <v>1652</v>
      </c>
      <c r="D16" s="240" t="s">
        <v>91</v>
      </c>
      <c r="E16" s="240">
        <v>5.0999999999999997E-2</v>
      </c>
      <c r="F16" s="240">
        <v>7.9000000000000008E-3</v>
      </c>
      <c r="G16" s="240">
        <v>0</v>
      </c>
      <c r="H16" s="240">
        <v>0</v>
      </c>
      <c r="I16" s="240">
        <v>0</v>
      </c>
      <c r="J16" s="240">
        <v>1.5399999999999999E-3</v>
      </c>
      <c r="K16" s="240">
        <v>1603</v>
      </c>
      <c r="L16" s="240">
        <v>10.673</v>
      </c>
      <c r="M16" s="240">
        <v>18.907</v>
      </c>
      <c r="N16" s="240">
        <v>40.799999999999997</v>
      </c>
    </row>
    <row r="17" spans="2:14">
      <c r="B17" s="240" t="s">
        <v>1378</v>
      </c>
      <c r="C17" s="240" t="s">
        <v>1652</v>
      </c>
      <c r="D17" s="240" t="s">
        <v>92</v>
      </c>
      <c r="E17" s="240">
        <v>6.8999999999999999E-3</v>
      </c>
      <c r="F17" s="240">
        <v>5.6500000000000002E-2</v>
      </c>
      <c r="G17" s="240">
        <v>0</v>
      </c>
      <c r="H17" s="240">
        <v>0</v>
      </c>
      <c r="I17" s="240">
        <v>0</v>
      </c>
      <c r="J17" s="240">
        <v>1.3799999999999999E-3</v>
      </c>
      <c r="K17" s="240">
        <v>1603</v>
      </c>
      <c r="L17" s="240">
        <v>10.673</v>
      </c>
      <c r="M17" s="240">
        <v>18.907</v>
      </c>
      <c r="N17" s="240">
        <v>40.799999999999997</v>
      </c>
    </row>
    <row r="18" spans="2:14">
      <c r="B18" s="240" t="s">
        <v>1378</v>
      </c>
      <c r="C18" s="240" t="s">
        <v>1652</v>
      </c>
      <c r="D18" s="240" t="s">
        <v>93</v>
      </c>
      <c r="E18" s="240">
        <v>0.1174</v>
      </c>
      <c r="F18" s="240">
        <v>1.8100000000000002E-2</v>
      </c>
      <c r="G18" s="240">
        <v>0</v>
      </c>
      <c r="H18" s="240">
        <v>0</v>
      </c>
      <c r="I18" s="240">
        <v>0</v>
      </c>
      <c r="J18" s="240">
        <v>3.62E-3</v>
      </c>
      <c r="K18" s="240">
        <v>1603</v>
      </c>
      <c r="L18" s="240">
        <v>10.673</v>
      </c>
      <c r="M18" s="240">
        <v>18.907</v>
      </c>
      <c r="N18" s="240">
        <v>40.799999999999997</v>
      </c>
    </row>
    <row r="19" spans="2:14">
      <c r="B19" s="240" t="s">
        <v>1378</v>
      </c>
      <c r="C19" s="240" t="s">
        <v>1652</v>
      </c>
      <c r="D19" s="240" t="s">
        <v>94</v>
      </c>
      <c r="E19" s="240">
        <v>1.61E-2</v>
      </c>
      <c r="F19" s="240">
        <v>0.1154</v>
      </c>
      <c r="G19" s="240">
        <v>0</v>
      </c>
      <c r="H19" s="240">
        <v>0</v>
      </c>
      <c r="I19" s="240">
        <v>0</v>
      </c>
      <c r="J19" s="240">
        <v>2.97E-3</v>
      </c>
      <c r="K19" s="240">
        <v>1603</v>
      </c>
      <c r="L19" s="240">
        <v>10.673</v>
      </c>
      <c r="M19" s="240">
        <v>18.907</v>
      </c>
      <c r="N19" s="240">
        <v>40.799999999999997</v>
      </c>
    </row>
    <row r="20" spans="2:14">
      <c r="B20" s="240" t="s">
        <v>1378</v>
      </c>
      <c r="C20" s="240" t="s">
        <v>1652</v>
      </c>
      <c r="D20" s="240" t="s">
        <v>95</v>
      </c>
      <c r="E20" s="240">
        <v>9.7000000000000003E-3</v>
      </c>
      <c r="F20" s="240">
        <v>-3.0999999999999999E-3</v>
      </c>
      <c r="G20" s="240">
        <v>0</v>
      </c>
      <c r="H20" s="240">
        <v>0</v>
      </c>
      <c r="I20" s="240">
        <v>0</v>
      </c>
      <c r="J20" s="240">
        <v>-1.4999999999999999E-4</v>
      </c>
      <c r="K20" s="240">
        <v>1603</v>
      </c>
      <c r="L20" s="240">
        <v>10.673</v>
      </c>
      <c r="M20" s="240">
        <v>18.907</v>
      </c>
      <c r="N20" s="240">
        <v>40.799999999999997</v>
      </c>
    </row>
    <row r="21" spans="2:14">
      <c r="B21" s="240" t="s">
        <v>1378</v>
      </c>
      <c r="C21" s="240" t="s">
        <v>1652</v>
      </c>
      <c r="D21" s="240" t="s">
        <v>96</v>
      </c>
      <c r="E21" s="240">
        <v>9.7000000000000003E-3</v>
      </c>
      <c r="F21" s="240">
        <v>-3.0999999999999999E-3</v>
      </c>
      <c r="G21" s="240">
        <v>0</v>
      </c>
      <c r="H21" s="240">
        <v>0</v>
      </c>
      <c r="I21" s="240">
        <v>0</v>
      </c>
      <c r="J21" s="240">
        <v>-1.4999999999999999E-4</v>
      </c>
      <c r="K21" s="240">
        <v>1603</v>
      </c>
      <c r="L21" s="240">
        <v>10.673</v>
      </c>
      <c r="M21" s="240">
        <v>18.907</v>
      </c>
      <c r="N21" s="240">
        <v>40.799999999999997</v>
      </c>
    </row>
    <row r="22" spans="2:14">
      <c r="B22" s="240" t="s">
        <v>1378</v>
      </c>
      <c r="C22" s="240" t="s">
        <v>1652</v>
      </c>
      <c r="D22" s="240" t="s">
        <v>97</v>
      </c>
      <c r="E22" s="240">
        <v>1.09E-2</v>
      </c>
      <c r="F22" s="240">
        <v>0</v>
      </c>
      <c r="G22" s="240">
        <v>0</v>
      </c>
      <c r="H22" s="240">
        <v>0</v>
      </c>
      <c r="I22" s="240">
        <v>0</v>
      </c>
      <c r="J22" s="240">
        <v>6.9999999999999994E-5</v>
      </c>
      <c r="K22" s="240">
        <v>1603</v>
      </c>
      <c r="L22" s="240">
        <v>10.673</v>
      </c>
      <c r="M22" s="240">
        <v>18.907</v>
      </c>
      <c r="N22" s="240">
        <v>40.799999999999997</v>
      </c>
    </row>
    <row r="23" spans="2:14">
      <c r="B23" s="240" t="s">
        <v>1378</v>
      </c>
      <c r="C23" s="240" t="s">
        <v>1652</v>
      </c>
      <c r="D23" s="240" t="s">
        <v>98</v>
      </c>
      <c r="E23" s="240">
        <v>2.0000000000000001E-4</v>
      </c>
      <c r="F23" s="240">
        <v>1.2500000000000001E-2</v>
      </c>
      <c r="G23" s="240">
        <v>0</v>
      </c>
      <c r="H23" s="240">
        <v>0</v>
      </c>
      <c r="I23" s="240">
        <v>0</v>
      </c>
      <c r="J23" s="240">
        <v>-8.0000000000000007E-5</v>
      </c>
      <c r="K23" s="240">
        <v>1603</v>
      </c>
      <c r="L23" s="240">
        <v>10.673</v>
      </c>
      <c r="M23" s="240">
        <v>18.907</v>
      </c>
      <c r="N23" s="240">
        <v>40.799999999999997</v>
      </c>
    </row>
    <row r="24" spans="2:14">
      <c r="B24" s="240" t="s">
        <v>1378</v>
      </c>
      <c r="C24" s="240" t="s">
        <v>1652</v>
      </c>
      <c r="D24" s="240" t="s">
        <v>99</v>
      </c>
      <c r="E24" s="240">
        <v>8.7400000000000005E-2</v>
      </c>
      <c r="F24" s="240">
        <v>1.9199999999999998E-2</v>
      </c>
      <c r="G24" s="240">
        <v>0</v>
      </c>
      <c r="H24" s="240">
        <v>0</v>
      </c>
      <c r="I24" s="240">
        <v>0</v>
      </c>
      <c r="J24" s="240">
        <v>-4.6000000000000001E-4</v>
      </c>
      <c r="K24" s="240">
        <v>1603</v>
      </c>
      <c r="L24" s="240">
        <v>10.673</v>
      </c>
      <c r="M24" s="240">
        <v>18.907</v>
      </c>
      <c r="N24" s="240">
        <v>40.799999999999997</v>
      </c>
    </row>
    <row r="25" spans="2:14">
      <c r="B25" s="240" t="s">
        <v>1378</v>
      </c>
      <c r="C25" s="240" t="s">
        <v>1652</v>
      </c>
      <c r="D25" s="240" t="s">
        <v>100</v>
      </c>
      <c r="E25" s="240">
        <v>8.72E-2</v>
      </c>
      <c r="F25" s="240">
        <v>-2.53E-2</v>
      </c>
      <c r="G25" s="240">
        <v>0</v>
      </c>
      <c r="H25" s="240">
        <v>0</v>
      </c>
      <c r="I25" s="240">
        <v>0</v>
      </c>
      <c r="J25" s="240">
        <v>-4.2000000000000002E-4</v>
      </c>
      <c r="K25" s="240">
        <v>1603</v>
      </c>
      <c r="L25" s="240">
        <v>10.673</v>
      </c>
      <c r="M25" s="240">
        <v>18.907</v>
      </c>
      <c r="N25" s="240">
        <v>40.799999999999997</v>
      </c>
    </row>
    <row r="26" spans="2:14">
      <c r="B26" s="240" t="s">
        <v>1378</v>
      </c>
      <c r="C26" s="240" t="s">
        <v>1652</v>
      </c>
      <c r="D26" s="240" t="s">
        <v>101</v>
      </c>
      <c r="E26" s="240">
        <v>8.7800000000000003E-2</v>
      </c>
      <c r="F26" s="240">
        <v>1.9199999999999998E-2</v>
      </c>
      <c r="G26" s="240">
        <v>0</v>
      </c>
      <c r="H26" s="240">
        <v>0</v>
      </c>
      <c r="I26" s="240">
        <v>0</v>
      </c>
      <c r="J26" s="240">
        <v>-7.2000000000000005E-4</v>
      </c>
      <c r="K26" s="240">
        <v>1603</v>
      </c>
      <c r="L26" s="240">
        <v>10.673</v>
      </c>
      <c r="M26" s="240">
        <v>18.907</v>
      </c>
      <c r="N26" s="240">
        <v>40.799999999999997</v>
      </c>
    </row>
    <row r="27" spans="2:14">
      <c r="B27" s="240" t="s">
        <v>1378</v>
      </c>
      <c r="C27" s="240" t="s">
        <v>1652</v>
      </c>
      <c r="D27" s="240" t="s">
        <v>102</v>
      </c>
      <c r="E27" s="240">
        <v>8.6800000000000002E-2</v>
      </c>
      <c r="F27" s="240">
        <v>-2.53E-2</v>
      </c>
      <c r="G27" s="240">
        <v>0</v>
      </c>
      <c r="H27" s="240">
        <v>0</v>
      </c>
      <c r="I27" s="240">
        <v>0</v>
      </c>
      <c r="J27" s="240">
        <v>-1.6000000000000001E-4</v>
      </c>
      <c r="K27" s="240">
        <v>1603</v>
      </c>
      <c r="L27" s="240">
        <v>10.673</v>
      </c>
      <c r="M27" s="240">
        <v>18.907</v>
      </c>
      <c r="N27" s="240">
        <v>40.799999999999997</v>
      </c>
    </row>
    <row r="28" spans="2:14">
      <c r="B28" s="240" t="s">
        <v>1378</v>
      </c>
      <c r="C28" s="240" t="s">
        <v>1652</v>
      </c>
      <c r="D28" s="240" t="s">
        <v>103</v>
      </c>
      <c r="E28" s="240">
        <v>8.5099999999999995E-2</v>
      </c>
      <c r="F28" s="240">
        <v>1.9599999999999999E-2</v>
      </c>
      <c r="G28" s="240">
        <v>0</v>
      </c>
      <c r="H28" s="240">
        <v>0</v>
      </c>
      <c r="I28" s="240">
        <v>0</v>
      </c>
      <c r="J28" s="240">
        <v>1.07E-3</v>
      </c>
      <c r="K28" s="240">
        <v>1603</v>
      </c>
      <c r="L28" s="240">
        <v>10.673</v>
      </c>
      <c r="M28" s="240">
        <v>18.907</v>
      </c>
      <c r="N28" s="240">
        <v>40.799999999999997</v>
      </c>
    </row>
    <row r="29" spans="2:14">
      <c r="B29" s="240" t="s">
        <v>1378</v>
      </c>
      <c r="C29" s="240" t="s">
        <v>1652</v>
      </c>
      <c r="D29" s="240" t="s">
        <v>104</v>
      </c>
      <c r="E29" s="240">
        <v>8.48E-2</v>
      </c>
      <c r="F29" s="240">
        <v>-2.4899999999999999E-2</v>
      </c>
      <c r="G29" s="240">
        <v>0</v>
      </c>
      <c r="H29" s="240">
        <v>0</v>
      </c>
      <c r="I29" s="240">
        <v>0</v>
      </c>
      <c r="J29" s="240">
        <v>1.1199999999999999E-3</v>
      </c>
      <c r="K29" s="240">
        <v>1603</v>
      </c>
      <c r="L29" s="240">
        <v>10.673</v>
      </c>
      <c r="M29" s="240">
        <v>18.907</v>
      </c>
      <c r="N29" s="240">
        <v>40.799999999999997</v>
      </c>
    </row>
    <row r="30" spans="2:14">
      <c r="B30" s="240" t="s">
        <v>1378</v>
      </c>
      <c r="C30" s="240" t="s">
        <v>1652</v>
      </c>
      <c r="D30" s="240" t="s">
        <v>105</v>
      </c>
      <c r="E30" s="240">
        <v>8.5400000000000004E-2</v>
      </c>
      <c r="F30" s="240">
        <v>1.9599999999999999E-2</v>
      </c>
      <c r="G30" s="240">
        <v>0</v>
      </c>
      <c r="H30" s="240">
        <v>0</v>
      </c>
      <c r="I30" s="240">
        <v>0</v>
      </c>
      <c r="J30" s="240">
        <v>8.0999999999999996E-4</v>
      </c>
      <c r="K30" s="240">
        <v>1603</v>
      </c>
      <c r="L30" s="240">
        <v>10.673</v>
      </c>
      <c r="M30" s="240">
        <v>18.907</v>
      </c>
      <c r="N30" s="240">
        <v>40.799999999999997</v>
      </c>
    </row>
    <row r="31" spans="2:14">
      <c r="B31" s="240" t="s">
        <v>1378</v>
      </c>
      <c r="C31" s="240" t="s">
        <v>1652</v>
      </c>
      <c r="D31" s="240" t="s">
        <v>106</v>
      </c>
      <c r="E31" s="240">
        <v>8.4400000000000003E-2</v>
      </c>
      <c r="F31" s="240">
        <v>-2.4899999999999999E-2</v>
      </c>
      <c r="G31" s="240">
        <v>0</v>
      </c>
      <c r="H31" s="240">
        <v>0</v>
      </c>
      <c r="I31" s="240">
        <v>0</v>
      </c>
      <c r="J31" s="240">
        <v>1.3699999999999999E-3</v>
      </c>
      <c r="K31" s="240">
        <v>1603</v>
      </c>
      <c r="L31" s="240">
        <v>10.673</v>
      </c>
      <c r="M31" s="240">
        <v>18.907</v>
      </c>
      <c r="N31" s="240">
        <v>40.799999999999997</v>
      </c>
    </row>
    <row r="32" spans="2:14">
      <c r="B32" s="240" t="s">
        <v>1378</v>
      </c>
      <c r="C32" s="240" t="s">
        <v>1652</v>
      </c>
      <c r="D32" s="240" t="s">
        <v>107</v>
      </c>
      <c r="E32" s="240">
        <v>-6.7799999999999999E-2</v>
      </c>
      <c r="F32" s="240">
        <v>1.9E-2</v>
      </c>
      <c r="G32" s="240">
        <v>0</v>
      </c>
      <c r="H32" s="240">
        <v>0</v>
      </c>
      <c r="I32" s="240">
        <v>0</v>
      </c>
      <c r="J32" s="240">
        <v>1.2E-4</v>
      </c>
      <c r="K32" s="240">
        <v>1603</v>
      </c>
      <c r="L32" s="240">
        <v>10.673</v>
      </c>
      <c r="M32" s="240">
        <v>18.907</v>
      </c>
      <c r="N32" s="240">
        <v>40.799999999999997</v>
      </c>
    </row>
    <row r="33" spans="2:14">
      <c r="B33" s="240" t="s">
        <v>1378</v>
      </c>
      <c r="C33" s="240" t="s">
        <v>1652</v>
      </c>
      <c r="D33" s="240" t="s">
        <v>108</v>
      </c>
      <c r="E33" s="240">
        <v>-6.8000000000000005E-2</v>
      </c>
      <c r="F33" s="240">
        <v>-2.5499999999999998E-2</v>
      </c>
      <c r="G33" s="240">
        <v>0</v>
      </c>
      <c r="H33" s="240">
        <v>0</v>
      </c>
      <c r="I33" s="240">
        <v>0</v>
      </c>
      <c r="J33" s="240">
        <v>1.7000000000000001E-4</v>
      </c>
      <c r="K33" s="240">
        <v>1603</v>
      </c>
      <c r="L33" s="240">
        <v>10.673</v>
      </c>
      <c r="M33" s="240">
        <v>18.907</v>
      </c>
      <c r="N33" s="240">
        <v>40.799999999999997</v>
      </c>
    </row>
    <row r="34" spans="2:14">
      <c r="B34" s="240" t="s">
        <v>1378</v>
      </c>
      <c r="C34" s="240" t="s">
        <v>1652</v>
      </c>
      <c r="D34" s="240" t="s">
        <v>109</v>
      </c>
      <c r="E34" s="240">
        <v>-6.7400000000000002E-2</v>
      </c>
      <c r="F34" s="240">
        <v>1.9E-2</v>
      </c>
      <c r="G34" s="240">
        <v>0</v>
      </c>
      <c r="H34" s="240">
        <v>0</v>
      </c>
      <c r="I34" s="240">
        <v>0</v>
      </c>
      <c r="J34" s="240">
        <v>-1.2999999999999999E-4</v>
      </c>
      <c r="K34" s="240">
        <v>1603</v>
      </c>
      <c r="L34" s="240">
        <v>10.673</v>
      </c>
      <c r="M34" s="240">
        <v>18.907</v>
      </c>
      <c r="N34" s="240">
        <v>40.799999999999997</v>
      </c>
    </row>
    <row r="35" spans="2:14">
      <c r="B35" s="240" t="s">
        <v>1378</v>
      </c>
      <c r="C35" s="240" t="s">
        <v>1652</v>
      </c>
      <c r="D35" s="240" t="s">
        <v>110</v>
      </c>
      <c r="E35" s="240">
        <v>-6.8400000000000002E-2</v>
      </c>
      <c r="F35" s="240">
        <v>-2.5499999999999998E-2</v>
      </c>
      <c r="G35" s="240">
        <v>0</v>
      </c>
      <c r="H35" s="240">
        <v>0</v>
      </c>
      <c r="I35" s="240">
        <v>0</v>
      </c>
      <c r="J35" s="240">
        <v>4.2000000000000002E-4</v>
      </c>
      <c r="K35" s="240">
        <v>1603</v>
      </c>
      <c r="L35" s="240">
        <v>10.673</v>
      </c>
      <c r="M35" s="240">
        <v>18.907</v>
      </c>
      <c r="N35" s="240">
        <v>40.799999999999997</v>
      </c>
    </row>
    <row r="36" spans="2:14">
      <c r="B36" s="240" t="s">
        <v>1378</v>
      </c>
      <c r="C36" s="240" t="s">
        <v>1652</v>
      </c>
      <c r="D36" s="240" t="s">
        <v>111</v>
      </c>
      <c r="E36" s="240">
        <v>-6.54E-2</v>
      </c>
      <c r="F36" s="240">
        <v>1.8599999999999998E-2</v>
      </c>
      <c r="G36" s="240">
        <v>0</v>
      </c>
      <c r="H36" s="240">
        <v>0</v>
      </c>
      <c r="I36" s="240">
        <v>0</v>
      </c>
      <c r="J36" s="240">
        <v>-1.41E-3</v>
      </c>
      <c r="K36" s="240">
        <v>1603</v>
      </c>
      <c r="L36" s="240">
        <v>10.673</v>
      </c>
      <c r="M36" s="240">
        <v>18.907</v>
      </c>
      <c r="N36" s="240">
        <v>40.799999999999997</v>
      </c>
    </row>
    <row r="37" spans="2:14">
      <c r="B37" s="240" t="s">
        <v>1378</v>
      </c>
      <c r="C37" s="240" t="s">
        <v>1652</v>
      </c>
      <c r="D37" s="240" t="s">
        <v>112</v>
      </c>
      <c r="E37" s="240">
        <v>-6.5699999999999995E-2</v>
      </c>
      <c r="F37" s="240">
        <v>-2.5899999999999999E-2</v>
      </c>
      <c r="G37" s="240">
        <v>0</v>
      </c>
      <c r="H37" s="240">
        <v>0</v>
      </c>
      <c r="I37" s="240">
        <v>0</v>
      </c>
      <c r="J37" s="240">
        <v>-1.3600000000000001E-3</v>
      </c>
      <c r="K37" s="240">
        <v>1603</v>
      </c>
      <c r="L37" s="240">
        <v>10.673</v>
      </c>
      <c r="M37" s="240">
        <v>18.907</v>
      </c>
      <c r="N37" s="240">
        <v>40.799999999999997</v>
      </c>
    </row>
    <row r="38" spans="2:14">
      <c r="B38" s="240" t="s">
        <v>1378</v>
      </c>
      <c r="C38" s="240" t="s">
        <v>1652</v>
      </c>
      <c r="D38" s="240" t="s">
        <v>113</v>
      </c>
      <c r="E38" s="240">
        <v>-6.5000000000000002E-2</v>
      </c>
      <c r="F38" s="240">
        <v>1.8599999999999998E-2</v>
      </c>
      <c r="G38" s="240">
        <v>0</v>
      </c>
      <c r="H38" s="240">
        <v>0</v>
      </c>
      <c r="I38" s="240">
        <v>0</v>
      </c>
      <c r="J38" s="240">
        <v>-1.67E-3</v>
      </c>
      <c r="K38" s="240">
        <v>1603</v>
      </c>
      <c r="L38" s="240">
        <v>10.673</v>
      </c>
      <c r="M38" s="240">
        <v>18.907</v>
      </c>
      <c r="N38" s="240">
        <v>40.799999999999997</v>
      </c>
    </row>
    <row r="39" spans="2:14">
      <c r="B39" s="240" t="s">
        <v>1378</v>
      </c>
      <c r="C39" s="240" t="s">
        <v>1652</v>
      </c>
      <c r="D39" s="240" t="s">
        <v>114</v>
      </c>
      <c r="E39" s="240">
        <v>-6.6000000000000003E-2</v>
      </c>
      <c r="F39" s="240">
        <v>-2.5899999999999999E-2</v>
      </c>
      <c r="G39" s="240">
        <v>0</v>
      </c>
      <c r="H39" s="240">
        <v>0</v>
      </c>
      <c r="I39" s="240">
        <v>0</v>
      </c>
      <c r="J39" s="240">
        <v>-1.1100000000000001E-3</v>
      </c>
      <c r="K39" s="240">
        <v>1603</v>
      </c>
      <c r="L39" s="240">
        <v>10.673</v>
      </c>
      <c r="M39" s="240">
        <v>18.907</v>
      </c>
      <c r="N39" s="240">
        <v>40.799999999999997</v>
      </c>
    </row>
    <row r="40" spans="2:14">
      <c r="B40" s="240" t="s">
        <v>1378</v>
      </c>
      <c r="C40" s="240" t="s">
        <v>1652</v>
      </c>
      <c r="D40" s="240" t="s">
        <v>115</v>
      </c>
      <c r="E40" s="240">
        <v>3.0300000000000001E-2</v>
      </c>
      <c r="F40" s="240">
        <v>8.3599999999999994E-2</v>
      </c>
      <c r="G40" s="240">
        <v>0</v>
      </c>
      <c r="H40" s="240">
        <v>0</v>
      </c>
      <c r="I40" s="240">
        <v>0</v>
      </c>
      <c r="J40" s="240">
        <v>-4.2000000000000002E-4</v>
      </c>
      <c r="K40" s="240">
        <v>1603</v>
      </c>
      <c r="L40" s="240">
        <v>10.673</v>
      </c>
      <c r="M40" s="240">
        <v>18.907</v>
      </c>
      <c r="N40" s="240">
        <v>40.799999999999997</v>
      </c>
    </row>
    <row r="41" spans="2:14">
      <c r="B41" s="240" t="s">
        <v>1378</v>
      </c>
      <c r="C41" s="240" t="s">
        <v>1652</v>
      </c>
      <c r="D41" s="240" t="s">
        <v>116</v>
      </c>
      <c r="E41" s="240">
        <v>-9.7000000000000003E-3</v>
      </c>
      <c r="F41" s="240">
        <v>8.3599999999999994E-2</v>
      </c>
      <c r="G41" s="240">
        <v>0</v>
      </c>
      <c r="H41" s="240">
        <v>0</v>
      </c>
      <c r="I41" s="240">
        <v>0</v>
      </c>
      <c r="J41" s="240">
        <v>-2.0000000000000001E-4</v>
      </c>
      <c r="K41" s="240">
        <v>1603</v>
      </c>
      <c r="L41" s="240">
        <v>10.673</v>
      </c>
      <c r="M41" s="240">
        <v>18.907</v>
      </c>
      <c r="N41" s="240">
        <v>40.799999999999997</v>
      </c>
    </row>
    <row r="42" spans="2:14">
      <c r="B42" s="240" t="s">
        <v>1378</v>
      </c>
      <c r="C42" s="240" t="s">
        <v>1652</v>
      </c>
      <c r="D42" s="240" t="s">
        <v>117</v>
      </c>
      <c r="E42" s="240">
        <v>2.9600000000000001E-2</v>
      </c>
      <c r="F42" s="240">
        <v>8.3699999999999997E-2</v>
      </c>
      <c r="G42" s="240">
        <v>0</v>
      </c>
      <c r="H42" s="240">
        <v>0</v>
      </c>
      <c r="I42" s="240">
        <v>0</v>
      </c>
      <c r="J42" s="240">
        <v>4.0000000000000003E-5</v>
      </c>
      <c r="K42" s="240">
        <v>1603</v>
      </c>
      <c r="L42" s="240">
        <v>10.673</v>
      </c>
      <c r="M42" s="240">
        <v>18.907</v>
      </c>
      <c r="N42" s="240">
        <v>40.799999999999997</v>
      </c>
    </row>
    <row r="43" spans="2:14">
      <c r="B43" s="240" t="s">
        <v>1378</v>
      </c>
      <c r="C43" s="240" t="s">
        <v>1652</v>
      </c>
      <c r="D43" s="240" t="s">
        <v>118</v>
      </c>
      <c r="E43" s="240">
        <v>-8.9999999999999993E-3</v>
      </c>
      <c r="F43" s="240">
        <v>8.3500000000000005E-2</v>
      </c>
      <c r="G43" s="240">
        <v>0</v>
      </c>
      <c r="H43" s="240">
        <v>0</v>
      </c>
      <c r="I43" s="240">
        <v>0</v>
      </c>
      <c r="J43" s="240">
        <v>-6.6E-4</v>
      </c>
      <c r="K43" s="240">
        <v>1603</v>
      </c>
      <c r="L43" s="240">
        <v>10.673</v>
      </c>
      <c r="M43" s="240">
        <v>18.907</v>
      </c>
      <c r="N43" s="240">
        <v>40.799999999999997</v>
      </c>
    </row>
    <row r="44" spans="2:14">
      <c r="B44" s="240" t="s">
        <v>1378</v>
      </c>
      <c r="C44" s="240" t="s">
        <v>1652</v>
      </c>
      <c r="D44" s="240" t="s">
        <v>119</v>
      </c>
      <c r="E44" s="240">
        <v>3.1600000000000003E-2</v>
      </c>
      <c r="F44" s="240">
        <v>8.3400000000000002E-2</v>
      </c>
      <c r="G44" s="240">
        <v>0</v>
      </c>
      <c r="H44" s="240">
        <v>0</v>
      </c>
      <c r="I44" s="240">
        <v>0</v>
      </c>
      <c r="J44" s="240">
        <v>-1.2700000000000001E-3</v>
      </c>
      <c r="K44" s="240">
        <v>1603</v>
      </c>
      <c r="L44" s="240">
        <v>10.673</v>
      </c>
      <c r="M44" s="240">
        <v>18.907</v>
      </c>
      <c r="N44" s="240">
        <v>40.799999999999997</v>
      </c>
    </row>
    <row r="45" spans="2:14">
      <c r="B45" s="240" t="s">
        <v>1378</v>
      </c>
      <c r="C45" s="240" t="s">
        <v>1652</v>
      </c>
      <c r="D45" s="240" t="s">
        <v>120</v>
      </c>
      <c r="E45" s="240">
        <v>-8.3999999999999995E-3</v>
      </c>
      <c r="F45" s="240">
        <v>8.3400000000000002E-2</v>
      </c>
      <c r="G45" s="240">
        <v>0</v>
      </c>
      <c r="H45" s="240">
        <v>0</v>
      </c>
      <c r="I45" s="240">
        <v>0</v>
      </c>
      <c r="J45" s="240">
        <v>-1.0499999999999999E-3</v>
      </c>
      <c r="K45" s="240">
        <v>1603</v>
      </c>
      <c r="L45" s="240">
        <v>10.673</v>
      </c>
      <c r="M45" s="240">
        <v>18.907</v>
      </c>
      <c r="N45" s="240">
        <v>40.799999999999997</v>
      </c>
    </row>
    <row r="46" spans="2:14">
      <c r="B46" s="240" t="s">
        <v>1378</v>
      </c>
      <c r="C46" s="240" t="s">
        <v>1652</v>
      </c>
      <c r="D46" s="240" t="s">
        <v>121</v>
      </c>
      <c r="E46" s="240">
        <v>3.09E-2</v>
      </c>
      <c r="F46" s="240">
        <v>8.3500000000000005E-2</v>
      </c>
      <c r="G46" s="240">
        <v>0</v>
      </c>
      <c r="H46" s="240">
        <v>0</v>
      </c>
      <c r="I46" s="240">
        <v>0</v>
      </c>
      <c r="J46" s="240">
        <v>-8.0999999999999996E-4</v>
      </c>
      <c r="K46" s="240">
        <v>1603</v>
      </c>
      <c r="L46" s="240">
        <v>10.673</v>
      </c>
      <c r="M46" s="240">
        <v>18.907</v>
      </c>
      <c r="N46" s="240">
        <v>40.799999999999997</v>
      </c>
    </row>
    <row r="47" spans="2:14">
      <c r="B47" s="240" t="s">
        <v>1378</v>
      </c>
      <c r="C47" s="240" t="s">
        <v>1652</v>
      </c>
      <c r="D47" s="240" t="s">
        <v>122</v>
      </c>
      <c r="E47" s="240">
        <v>-7.7000000000000002E-3</v>
      </c>
      <c r="F47" s="240">
        <v>8.3199999999999996E-2</v>
      </c>
      <c r="G47" s="240">
        <v>0</v>
      </c>
      <c r="H47" s="240">
        <v>0</v>
      </c>
      <c r="I47" s="240">
        <v>0</v>
      </c>
      <c r="J47" s="240">
        <v>-1.5100000000000001E-3</v>
      </c>
      <c r="K47" s="240">
        <v>1603</v>
      </c>
      <c r="L47" s="240">
        <v>10.673</v>
      </c>
      <c r="M47" s="240">
        <v>18.907</v>
      </c>
      <c r="N47" s="240">
        <v>40.799999999999997</v>
      </c>
    </row>
    <row r="48" spans="2:14">
      <c r="B48" s="240" t="s">
        <v>1378</v>
      </c>
      <c r="C48" s="240" t="s">
        <v>1652</v>
      </c>
      <c r="D48" s="240" t="s">
        <v>123</v>
      </c>
      <c r="E48" s="240">
        <v>2.9100000000000001E-2</v>
      </c>
      <c r="F48" s="240">
        <v>-8.9899999999999994E-2</v>
      </c>
      <c r="G48" s="240">
        <v>0</v>
      </c>
      <c r="H48" s="240">
        <v>0</v>
      </c>
      <c r="I48" s="240">
        <v>0</v>
      </c>
      <c r="J48" s="240">
        <v>-9.0000000000000006E-5</v>
      </c>
      <c r="K48" s="240">
        <v>1603</v>
      </c>
      <c r="L48" s="240">
        <v>10.673</v>
      </c>
      <c r="M48" s="240">
        <v>18.907</v>
      </c>
      <c r="N48" s="240">
        <v>40.799999999999997</v>
      </c>
    </row>
    <row r="49" spans="2:14">
      <c r="B49" s="240" t="s">
        <v>1378</v>
      </c>
      <c r="C49" s="240" t="s">
        <v>1652</v>
      </c>
      <c r="D49" s="240" t="s">
        <v>124</v>
      </c>
      <c r="E49" s="240">
        <v>-1.09E-2</v>
      </c>
      <c r="F49" s="240">
        <v>-8.9899999999999994E-2</v>
      </c>
      <c r="G49" s="240">
        <v>0</v>
      </c>
      <c r="H49" s="240">
        <v>0</v>
      </c>
      <c r="I49" s="240">
        <v>0</v>
      </c>
      <c r="J49" s="240">
        <v>1.2E-4</v>
      </c>
      <c r="K49" s="240">
        <v>1603</v>
      </c>
      <c r="L49" s="240">
        <v>10.673</v>
      </c>
      <c r="M49" s="240">
        <v>18.907</v>
      </c>
      <c r="N49" s="240">
        <v>40.799999999999997</v>
      </c>
    </row>
    <row r="50" spans="2:14">
      <c r="B50" s="240" t="s">
        <v>1378</v>
      </c>
      <c r="C50" s="240" t="s">
        <v>1652</v>
      </c>
      <c r="D50" s="240" t="s">
        <v>125</v>
      </c>
      <c r="E50" s="240">
        <v>2.8400000000000002E-2</v>
      </c>
      <c r="F50" s="240">
        <v>-8.9800000000000005E-2</v>
      </c>
      <c r="G50" s="240">
        <v>0</v>
      </c>
      <c r="H50" s="240">
        <v>0</v>
      </c>
      <c r="I50" s="240">
        <v>0</v>
      </c>
      <c r="J50" s="240">
        <v>3.6999999999999999E-4</v>
      </c>
      <c r="K50" s="240">
        <v>1603</v>
      </c>
      <c r="L50" s="240">
        <v>10.673</v>
      </c>
      <c r="M50" s="240">
        <v>18.907</v>
      </c>
      <c r="N50" s="240">
        <v>40.799999999999997</v>
      </c>
    </row>
    <row r="51" spans="2:14">
      <c r="B51" s="240" t="s">
        <v>1378</v>
      </c>
      <c r="C51" s="240" t="s">
        <v>1652</v>
      </c>
      <c r="D51" s="240" t="s">
        <v>126</v>
      </c>
      <c r="E51" s="240">
        <v>-1.0200000000000001E-2</v>
      </c>
      <c r="F51" s="240">
        <v>-0.09</v>
      </c>
      <c r="G51" s="240">
        <v>0</v>
      </c>
      <c r="H51" s="240">
        <v>0</v>
      </c>
      <c r="I51" s="240">
        <v>0</v>
      </c>
      <c r="J51" s="240">
        <v>-3.4000000000000002E-4</v>
      </c>
      <c r="K51" s="240">
        <v>1603</v>
      </c>
      <c r="L51" s="240">
        <v>10.673</v>
      </c>
      <c r="M51" s="240">
        <v>18.907</v>
      </c>
      <c r="N51" s="240">
        <v>40.799999999999997</v>
      </c>
    </row>
    <row r="52" spans="2:14">
      <c r="B52" s="240" t="s">
        <v>1378</v>
      </c>
      <c r="C52" s="240" t="s">
        <v>1652</v>
      </c>
      <c r="D52" s="240" t="s">
        <v>127</v>
      </c>
      <c r="E52" s="240">
        <v>2.7799999999999998E-2</v>
      </c>
      <c r="F52" s="240">
        <v>-8.9700000000000002E-2</v>
      </c>
      <c r="G52" s="240">
        <v>0</v>
      </c>
      <c r="H52" s="240">
        <v>0</v>
      </c>
      <c r="I52" s="240">
        <v>0</v>
      </c>
      <c r="J52" s="240">
        <v>7.6000000000000004E-4</v>
      </c>
      <c r="K52" s="240">
        <v>1603</v>
      </c>
      <c r="L52" s="240">
        <v>10.673</v>
      </c>
      <c r="M52" s="240">
        <v>18.907</v>
      </c>
      <c r="N52" s="240">
        <v>40.799999999999997</v>
      </c>
    </row>
    <row r="53" spans="2:14">
      <c r="B53" s="240" t="s">
        <v>1378</v>
      </c>
      <c r="C53" s="240" t="s">
        <v>1652</v>
      </c>
      <c r="D53" s="240" t="s">
        <v>128</v>
      </c>
      <c r="E53" s="240">
        <v>-1.2200000000000001E-2</v>
      </c>
      <c r="F53" s="240">
        <v>-8.9700000000000002E-2</v>
      </c>
      <c r="G53" s="240">
        <v>0</v>
      </c>
      <c r="H53" s="240">
        <v>0</v>
      </c>
      <c r="I53" s="240">
        <v>0</v>
      </c>
      <c r="J53" s="240">
        <v>9.7000000000000005E-4</v>
      </c>
      <c r="K53" s="240">
        <v>1603</v>
      </c>
      <c r="L53" s="240">
        <v>10.673</v>
      </c>
      <c r="M53" s="240">
        <v>18.907</v>
      </c>
      <c r="N53" s="240">
        <v>40.799999999999997</v>
      </c>
    </row>
    <row r="54" spans="2:14">
      <c r="B54" s="240" t="s">
        <v>1378</v>
      </c>
      <c r="C54" s="240" t="s">
        <v>1652</v>
      </c>
      <c r="D54" s="240" t="s">
        <v>129</v>
      </c>
      <c r="E54" s="240">
        <v>2.7099999999999999E-2</v>
      </c>
      <c r="F54" s="240">
        <v>-8.9499999999999996E-2</v>
      </c>
      <c r="G54" s="240">
        <v>0</v>
      </c>
      <c r="H54" s="240">
        <v>0</v>
      </c>
      <c r="I54" s="240">
        <v>0</v>
      </c>
      <c r="J54" s="240">
        <v>1.2199999999999999E-3</v>
      </c>
      <c r="K54" s="240">
        <v>1603</v>
      </c>
      <c r="L54" s="240">
        <v>10.673</v>
      </c>
      <c r="M54" s="240">
        <v>18.907</v>
      </c>
      <c r="N54" s="240">
        <v>40.799999999999997</v>
      </c>
    </row>
    <row r="55" spans="2:14">
      <c r="B55" s="240" t="s">
        <v>1378</v>
      </c>
      <c r="C55" s="240" t="s">
        <v>1652</v>
      </c>
      <c r="D55" s="240" t="s">
        <v>130</v>
      </c>
      <c r="E55" s="240">
        <v>-1.15E-2</v>
      </c>
      <c r="F55" s="240">
        <v>-8.9800000000000005E-2</v>
      </c>
      <c r="G55" s="240">
        <v>0</v>
      </c>
      <c r="H55" s="240">
        <v>0</v>
      </c>
      <c r="I55" s="240">
        <v>0</v>
      </c>
      <c r="J55" s="240">
        <v>5.1000000000000004E-4</v>
      </c>
      <c r="K55" s="240">
        <v>1603</v>
      </c>
      <c r="L55" s="240">
        <v>10.673</v>
      </c>
      <c r="M55" s="240">
        <v>18.907</v>
      </c>
      <c r="N55" s="240">
        <v>40.799999999999997</v>
      </c>
    </row>
    <row r="56" spans="2:14">
      <c r="B56" s="240" t="s">
        <v>1378</v>
      </c>
      <c r="C56" s="240" t="s">
        <v>1652</v>
      </c>
      <c r="D56" s="240" t="s">
        <v>131</v>
      </c>
      <c r="E56" s="240">
        <v>7.6499999999999999E-2</v>
      </c>
      <c r="F56" s="240">
        <v>1.9199999999999998E-2</v>
      </c>
      <c r="G56" s="240">
        <v>0</v>
      </c>
      <c r="H56" s="240">
        <v>0</v>
      </c>
      <c r="I56" s="240">
        <v>0</v>
      </c>
      <c r="J56" s="240">
        <v>-5.2999999999999998E-4</v>
      </c>
      <c r="K56" s="240">
        <v>1603</v>
      </c>
      <c r="L56" s="240">
        <v>10.673</v>
      </c>
      <c r="M56" s="240">
        <v>18.907</v>
      </c>
      <c r="N56" s="240">
        <v>40.799999999999997</v>
      </c>
    </row>
    <row r="57" spans="2:14">
      <c r="B57" s="240" t="s">
        <v>1378</v>
      </c>
      <c r="C57" s="240" t="s">
        <v>1652</v>
      </c>
      <c r="D57" s="240" t="s">
        <v>132</v>
      </c>
      <c r="E57" s="240">
        <v>7.6200000000000004E-2</v>
      </c>
      <c r="F57" s="240">
        <v>-2.5399999999999999E-2</v>
      </c>
      <c r="G57" s="240">
        <v>0</v>
      </c>
      <c r="H57" s="240">
        <v>0</v>
      </c>
      <c r="I57" s="240">
        <v>0</v>
      </c>
      <c r="J57" s="240">
        <v>-4.8000000000000001E-4</v>
      </c>
      <c r="K57" s="240">
        <v>1603</v>
      </c>
      <c r="L57" s="240">
        <v>10.673</v>
      </c>
      <c r="M57" s="240">
        <v>18.907</v>
      </c>
      <c r="N57" s="240">
        <v>40.799999999999997</v>
      </c>
    </row>
    <row r="58" spans="2:14">
      <c r="B58" s="240" t="s">
        <v>1378</v>
      </c>
      <c r="C58" s="240" t="s">
        <v>1652</v>
      </c>
      <c r="D58" s="240" t="s">
        <v>133</v>
      </c>
      <c r="E58" s="240">
        <v>7.6899999999999996E-2</v>
      </c>
      <c r="F58" s="240">
        <v>1.9099999999999999E-2</v>
      </c>
      <c r="G58" s="240">
        <v>0</v>
      </c>
      <c r="H58" s="240">
        <v>0</v>
      </c>
      <c r="I58" s="240">
        <v>0</v>
      </c>
      <c r="J58" s="240">
        <v>-7.7999999999999999E-4</v>
      </c>
      <c r="K58" s="240">
        <v>1603</v>
      </c>
      <c r="L58" s="240">
        <v>10.673</v>
      </c>
      <c r="M58" s="240">
        <v>18.907</v>
      </c>
      <c r="N58" s="240">
        <v>40.799999999999997</v>
      </c>
    </row>
    <row r="59" spans="2:14">
      <c r="B59" s="240" t="s">
        <v>1378</v>
      </c>
      <c r="C59" s="240" t="s">
        <v>1652</v>
      </c>
      <c r="D59" s="240" t="s">
        <v>134</v>
      </c>
      <c r="E59" s="240">
        <v>7.5800000000000006E-2</v>
      </c>
      <c r="F59" s="240">
        <v>-2.53E-2</v>
      </c>
      <c r="G59" s="240">
        <v>0</v>
      </c>
      <c r="H59" s="240">
        <v>0</v>
      </c>
      <c r="I59" s="240">
        <v>0</v>
      </c>
      <c r="J59" s="240">
        <v>-2.3000000000000001E-4</v>
      </c>
      <c r="K59" s="240">
        <v>1603</v>
      </c>
      <c r="L59" s="240">
        <v>10.673</v>
      </c>
      <c r="M59" s="240">
        <v>18.907</v>
      </c>
      <c r="N59" s="240">
        <v>40.799999999999997</v>
      </c>
    </row>
    <row r="60" spans="2:14">
      <c r="B60" s="240" t="s">
        <v>1378</v>
      </c>
      <c r="C60" s="240" t="s">
        <v>1652</v>
      </c>
      <c r="D60" s="240" t="s">
        <v>135</v>
      </c>
      <c r="E60" s="240">
        <v>7.4099999999999999E-2</v>
      </c>
      <c r="F60" s="240">
        <v>1.9599999999999999E-2</v>
      </c>
      <c r="G60" s="240">
        <v>0</v>
      </c>
      <c r="H60" s="240">
        <v>0</v>
      </c>
      <c r="I60" s="240">
        <v>0</v>
      </c>
      <c r="J60" s="240">
        <v>1E-3</v>
      </c>
      <c r="K60" s="240">
        <v>1603</v>
      </c>
      <c r="L60" s="240">
        <v>10.673</v>
      </c>
      <c r="M60" s="240">
        <v>18.907</v>
      </c>
      <c r="N60" s="240">
        <v>40.799999999999997</v>
      </c>
    </row>
    <row r="61" spans="2:14">
      <c r="B61" s="240" t="s">
        <v>1378</v>
      </c>
      <c r="C61" s="240" t="s">
        <v>1652</v>
      </c>
      <c r="D61" s="240" t="s">
        <v>136</v>
      </c>
      <c r="E61" s="240">
        <v>7.3899999999999993E-2</v>
      </c>
      <c r="F61" s="240">
        <v>-2.5000000000000001E-2</v>
      </c>
      <c r="G61" s="240">
        <v>0</v>
      </c>
      <c r="H61" s="240">
        <v>0</v>
      </c>
      <c r="I61" s="240">
        <v>0</v>
      </c>
      <c r="J61" s="240">
        <v>1.0499999999999999E-3</v>
      </c>
      <c r="K61" s="240">
        <v>1603</v>
      </c>
      <c r="L61" s="240">
        <v>10.673</v>
      </c>
      <c r="M61" s="240">
        <v>18.907</v>
      </c>
      <c r="N61" s="240">
        <v>40.799999999999997</v>
      </c>
    </row>
    <row r="62" spans="2:14">
      <c r="B62" s="240" t="s">
        <v>1378</v>
      </c>
      <c r="C62" s="240" t="s">
        <v>1652</v>
      </c>
      <c r="D62" s="240" t="s">
        <v>137</v>
      </c>
      <c r="E62" s="240">
        <v>7.4499999999999997E-2</v>
      </c>
      <c r="F62" s="240">
        <v>1.95E-2</v>
      </c>
      <c r="G62" s="240">
        <v>0</v>
      </c>
      <c r="H62" s="240">
        <v>0</v>
      </c>
      <c r="I62" s="240">
        <v>0</v>
      </c>
      <c r="J62" s="240">
        <v>7.5000000000000002E-4</v>
      </c>
      <c r="K62" s="240">
        <v>1603</v>
      </c>
      <c r="L62" s="240">
        <v>10.673</v>
      </c>
      <c r="M62" s="240">
        <v>18.907</v>
      </c>
      <c r="N62" s="240">
        <v>40.799999999999997</v>
      </c>
    </row>
    <row r="63" spans="2:14">
      <c r="B63" s="240" t="s">
        <v>1378</v>
      </c>
      <c r="C63" s="240" t="s">
        <v>1652</v>
      </c>
      <c r="D63" s="240" t="s">
        <v>138</v>
      </c>
      <c r="E63" s="240">
        <v>7.3499999999999996E-2</v>
      </c>
      <c r="F63" s="240">
        <v>-2.4899999999999999E-2</v>
      </c>
      <c r="G63" s="240">
        <v>0</v>
      </c>
      <c r="H63" s="240">
        <v>0</v>
      </c>
      <c r="I63" s="240">
        <v>0</v>
      </c>
      <c r="J63" s="240">
        <v>1.31E-3</v>
      </c>
      <c r="K63" s="240">
        <v>1603</v>
      </c>
      <c r="L63" s="240">
        <v>10.673</v>
      </c>
      <c r="M63" s="240">
        <v>18.907</v>
      </c>
      <c r="N63" s="240">
        <v>40.799999999999997</v>
      </c>
    </row>
    <row r="64" spans="2:14">
      <c r="B64" s="240" t="s">
        <v>1378</v>
      </c>
      <c r="C64" s="240" t="s">
        <v>1652</v>
      </c>
      <c r="D64" s="240" t="s">
        <v>139</v>
      </c>
      <c r="E64" s="240">
        <v>3.0099999999999998E-2</v>
      </c>
      <c r="F64" s="240">
        <v>7.1099999999999997E-2</v>
      </c>
      <c r="G64" s="240">
        <v>0</v>
      </c>
      <c r="H64" s="240">
        <v>0</v>
      </c>
      <c r="I64" s="240">
        <v>0</v>
      </c>
      <c r="J64" s="240">
        <v>-3.3E-4</v>
      </c>
      <c r="K64" s="240">
        <v>1603</v>
      </c>
      <c r="L64" s="240">
        <v>10.673</v>
      </c>
      <c r="M64" s="240">
        <v>18.907</v>
      </c>
      <c r="N64" s="240">
        <v>40.799999999999997</v>
      </c>
    </row>
    <row r="65" spans="2:14">
      <c r="B65" s="240" t="s">
        <v>1378</v>
      </c>
      <c r="C65" s="240" t="s">
        <v>1652</v>
      </c>
      <c r="D65" s="240" t="s">
        <v>140</v>
      </c>
      <c r="E65" s="240">
        <v>-9.9000000000000008E-3</v>
      </c>
      <c r="F65" s="240">
        <v>7.1099999999999997E-2</v>
      </c>
      <c r="G65" s="240">
        <v>0</v>
      </c>
      <c r="H65" s="240">
        <v>0</v>
      </c>
      <c r="I65" s="240">
        <v>0</v>
      </c>
      <c r="J65" s="240">
        <v>-1.2E-4</v>
      </c>
      <c r="K65" s="240">
        <v>1603</v>
      </c>
      <c r="L65" s="240">
        <v>10.673</v>
      </c>
      <c r="M65" s="240">
        <v>18.907</v>
      </c>
      <c r="N65" s="240">
        <v>40.799999999999997</v>
      </c>
    </row>
    <row r="66" spans="2:14">
      <c r="B66" s="240" t="s">
        <v>1378</v>
      </c>
      <c r="C66" s="240" t="s">
        <v>1652</v>
      </c>
      <c r="D66" s="240" t="s">
        <v>141</v>
      </c>
      <c r="E66" s="240">
        <v>2.9399999999999999E-2</v>
      </c>
      <c r="F66" s="240">
        <v>7.1300000000000002E-2</v>
      </c>
      <c r="G66" s="240">
        <v>0</v>
      </c>
      <c r="H66" s="240">
        <v>0</v>
      </c>
      <c r="I66" s="240">
        <v>0</v>
      </c>
      <c r="J66" s="240">
        <v>1.2999999999999999E-4</v>
      </c>
      <c r="K66" s="240">
        <v>1603</v>
      </c>
      <c r="L66" s="240">
        <v>10.673</v>
      </c>
      <c r="M66" s="240">
        <v>18.907</v>
      </c>
      <c r="N66" s="240">
        <v>40.799999999999997</v>
      </c>
    </row>
    <row r="67" spans="2:14">
      <c r="B67" s="240" t="s">
        <v>1378</v>
      </c>
      <c r="C67" s="240" t="s">
        <v>1652</v>
      </c>
      <c r="D67" s="240" t="s">
        <v>142</v>
      </c>
      <c r="E67" s="240">
        <v>-9.1999999999999998E-3</v>
      </c>
      <c r="F67" s="240">
        <v>7.0999999999999994E-2</v>
      </c>
      <c r="G67" s="240">
        <v>0</v>
      </c>
      <c r="H67" s="240">
        <v>0</v>
      </c>
      <c r="I67" s="240">
        <v>0</v>
      </c>
      <c r="J67" s="240">
        <v>-5.8E-4</v>
      </c>
      <c r="K67" s="240">
        <v>1603</v>
      </c>
      <c r="L67" s="240">
        <v>10.673</v>
      </c>
      <c r="M67" s="240">
        <v>18.907</v>
      </c>
      <c r="N67" s="240">
        <v>40.799999999999997</v>
      </c>
    </row>
    <row r="68" spans="2:14">
      <c r="B68" s="240" t="s">
        <v>1378</v>
      </c>
      <c r="C68" s="240" t="s">
        <v>1652</v>
      </c>
      <c r="D68" s="240" t="s">
        <v>143</v>
      </c>
      <c r="E68" s="240">
        <v>3.1399999999999997E-2</v>
      </c>
      <c r="F68" s="240">
        <v>7.0900000000000005E-2</v>
      </c>
      <c r="G68" s="240">
        <v>0</v>
      </c>
      <c r="H68" s="240">
        <v>0</v>
      </c>
      <c r="I68" s="240">
        <v>0</v>
      </c>
      <c r="J68" s="240">
        <v>-1.1800000000000001E-3</v>
      </c>
      <c r="K68" s="240">
        <v>1603</v>
      </c>
      <c r="L68" s="240">
        <v>10.673</v>
      </c>
      <c r="M68" s="240">
        <v>18.907</v>
      </c>
      <c r="N68" s="240">
        <v>40.799999999999997</v>
      </c>
    </row>
    <row r="69" spans="2:14">
      <c r="B69" s="240" t="s">
        <v>1378</v>
      </c>
      <c r="C69" s="240" t="s">
        <v>1652</v>
      </c>
      <c r="D69" s="240" t="s">
        <v>144</v>
      </c>
      <c r="E69" s="240">
        <v>-8.6E-3</v>
      </c>
      <c r="F69" s="240">
        <v>7.0900000000000005E-2</v>
      </c>
      <c r="G69" s="240">
        <v>0</v>
      </c>
      <c r="H69" s="240">
        <v>0</v>
      </c>
      <c r="I69" s="240">
        <v>0</v>
      </c>
      <c r="J69" s="240">
        <v>-9.7000000000000005E-4</v>
      </c>
      <c r="K69" s="240">
        <v>1603</v>
      </c>
      <c r="L69" s="240">
        <v>10.673</v>
      </c>
      <c r="M69" s="240">
        <v>18.907</v>
      </c>
      <c r="N69" s="240">
        <v>40.799999999999997</v>
      </c>
    </row>
    <row r="70" spans="2:14">
      <c r="B70" s="240" t="s">
        <v>1378</v>
      </c>
      <c r="C70" s="240" t="s">
        <v>1652</v>
      </c>
      <c r="D70" s="240" t="s">
        <v>145</v>
      </c>
      <c r="E70" s="240">
        <v>3.0700000000000002E-2</v>
      </c>
      <c r="F70" s="240">
        <v>7.0999999999999994E-2</v>
      </c>
      <c r="G70" s="240">
        <v>0</v>
      </c>
      <c r="H70" s="240">
        <v>0</v>
      </c>
      <c r="I70" s="240">
        <v>0</v>
      </c>
      <c r="J70" s="240">
        <v>-7.2999999999999996E-4</v>
      </c>
      <c r="K70" s="240">
        <v>1603</v>
      </c>
      <c r="L70" s="240">
        <v>10.673</v>
      </c>
      <c r="M70" s="240">
        <v>18.907</v>
      </c>
      <c r="N70" s="240">
        <v>40.799999999999997</v>
      </c>
    </row>
    <row r="71" spans="2:14">
      <c r="B71" s="240" t="s">
        <v>1378</v>
      </c>
      <c r="C71" s="240" t="s">
        <v>1652</v>
      </c>
      <c r="D71" s="240" t="s">
        <v>146</v>
      </c>
      <c r="E71" s="240">
        <v>-7.9000000000000008E-3</v>
      </c>
      <c r="F71" s="240">
        <v>7.0800000000000002E-2</v>
      </c>
      <c r="G71" s="240">
        <v>0</v>
      </c>
      <c r="H71" s="240">
        <v>0</v>
      </c>
      <c r="I71" s="240">
        <v>0</v>
      </c>
      <c r="J71" s="240">
        <v>-1.4300000000000001E-3</v>
      </c>
      <c r="K71" s="240">
        <v>1603</v>
      </c>
      <c r="L71" s="240">
        <v>10.673</v>
      </c>
      <c r="M71" s="240">
        <v>18.907</v>
      </c>
      <c r="N71" s="240">
        <v>40.799999999999997</v>
      </c>
    </row>
    <row r="72" spans="2:14">
      <c r="B72" s="240" t="s">
        <v>1378</v>
      </c>
      <c r="C72" s="240" t="s">
        <v>1652</v>
      </c>
      <c r="D72" s="240" t="s">
        <v>147</v>
      </c>
      <c r="E72" s="240">
        <v>3.2099999999999997E-2</v>
      </c>
      <c r="F72" s="240">
        <v>-4.0000000000000001E-3</v>
      </c>
      <c r="G72" s="240">
        <v>0</v>
      </c>
      <c r="H72" s="240">
        <v>0</v>
      </c>
      <c r="I72" s="240">
        <v>0</v>
      </c>
      <c r="J72" s="240">
        <v>-1.1E-4</v>
      </c>
      <c r="K72" s="240">
        <v>1603</v>
      </c>
      <c r="L72" s="240">
        <v>10.673</v>
      </c>
      <c r="M72" s="240">
        <v>18.907</v>
      </c>
      <c r="N72" s="240">
        <v>40.799999999999997</v>
      </c>
    </row>
    <row r="73" spans="2:14">
      <c r="B73" s="240" t="s">
        <v>1378</v>
      </c>
      <c r="C73" s="240" t="s">
        <v>1652</v>
      </c>
      <c r="D73" s="240" t="s">
        <v>148</v>
      </c>
      <c r="E73" s="240">
        <v>-1.5E-3</v>
      </c>
      <c r="F73" s="240">
        <v>-4.1999999999999997E-3</v>
      </c>
      <c r="G73" s="240">
        <v>0</v>
      </c>
      <c r="H73" s="240">
        <v>0</v>
      </c>
      <c r="I73" s="240">
        <v>0</v>
      </c>
      <c r="J73" s="240">
        <v>-3.1E-4</v>
      </c>
      <c r="K73" s="240">
        <v>1603</v>
      </c>
      <c r="L73" s="240">
        <v>10.673</v>
      </c>
      <c r="M73" s="240">
        <v>18.907</v>
      </c>
      <c r="N73" s="240">
        <v>40.799999999999997</v>
      </c>
    </row>
    <row r="74" spans="2:14">
      <c r="B74" s="240" t="s">
        <v>1378</v>
      </c>
      <c r="C74" s="240" t="s">
        <v>1652</v>
      </c>
      <c r="D74" s="240" t="s">
        <v>149</v>
      </c>
      <c r="E74" s="240">
        <v>1.5599999999999999E-2</v>
      </c>
      <c r="F74" s="240">
        <v>1.5100000000000001E-2</v>
      </c>
      <c r="G74" s="240">
        <v>0</v>
      </c>
      <c r="H74" s="240">
        <v>0</v>
      </c>
      <c r="I74" s="240">
        <v>0</v>
      </c>
      <c r="J74" s="240">
        <v>-3.4000000000000002E-4</v>
      </c>
      <c r="K74" s="240">
        <v>1603</v>
      </c>
      <c r="L74" s="240">
        <v>10.673</v>
      </c>
      <c r="M74" s="240">
        <v>18.907</v>
      </c>
      <c r="N74" s="240">
        <v>40.799999999999997</v>
      </c>
    </row>
    <row r="75" spans="2:14">
      <c r="B75" s="240" t="s">
        <v>1378</v>
      </c>
      <c r="C75" s="240" t="s">
        <v>1652</v>
      </c>
      <c r="D75" s="240" t="s">
        <v>150</v>
      </c>
      <c r="E75" s="240">
        <v>1.4999999999999999E-2</v>
      </c>
      <c r="F75" s="240">
        <v>-2.3300000000000001E-2</v>
      </c>
      <c r="G75" s="240">
        <v>0</v>
      </c>
      <c r="H75" s="240">
        <v>0</v>
      </c>
      <c r="I75" s="240">
        <v>0</v>
      </c>
      <c r="J75" s="240">
        <v>-8.0000000000000007E-5</v>
      </c>
      <c r="K75" s="240">
        <v>1603</v>
      </c>
      <c r="L75" s="240">
        <v>10.673</v>
      </c>
      <c r="M75" s="240">
        <v>18.907</v>
      </c>
      <c r="N75" s="240">
        <v>40.799999999999997</v>
      </c>
    </row>
    <row r="76" spans="2:14">
      <c r="B76" s="240" t="s">
        <v>1378</v>
      </c>
      <c r="C76" s="240" t="s">
        <v>1652</v>
      </c>
      <c r="D76" s="240" t="s">
        <v>151</v>
      </c>
      <c r="E76" s="240">
        <v>7.3700000000000002E-2</v>
      </c>
      <c r="F76" s="240">
        <v>2.18E-2</v>
      </c>
      <c r="G76" s="240">
        <v>0</v>
      </c>
      <c r="H76" s="240">
        <v>0</v>
      </c>
      <c r="I76" s="240">
        <v>0</v>
      </c>
      <c r="J76" s="240">
        <v>1.8699999999999999E-3</v>
      </c>
      <c r="K76" s="240">
        <v>1603</v>
      </c>
      <c r="L76" s="240">
        <v>10.673</v>
      </c>
      <c r="M76" s="240">
        <v>18.907</v>
      </c>
      <c r="N76" s="240">
        <v>40.799999999999997</v>
      </c>
    </row>
    <row r="77" spans="2:14">
      <c r="B77" s="240" t="s">
        <v>1378</v>
      </c>
      <c r="C77" s="240" t="s">
        <v>1652</v>
      </c>
      <c r="D77" s="240" t="s">
        <v>152</v>
      </c>
      <c r="E77" s="240">
        <v>-5.4300000000000001E-2</v>
      </c>
      <c r="F77" s="240">
        <v>-2.81E-2</v>
      </c>
      <c r="G77" s="240">
        <v>0</v>
      </c>
      <c r="H77" s="240">
        <v>0</v>
      </c>
      <c r="I77" s="240">
        <v>0</v>
      </c>
      <c r="J77" s="240">
        <v>-2.16E-3</v>
      </c>
      <c r="K77" s="240">
        <v>1603</v>
      </c>
      <c r="L77" s="240">
        <v>10.673</v>
      </c>
      <c r="M77" s="240">
        <v>18.907</v>
      </c>
      <c r="N77" s="240">
        <v>40.799999999999997</v>
      </c>
    </row>
    <row r="78" spans="2:14">
      <c r="B78" s="240" t="s">
        <v>1378</v>
      </c>
      <c r="C78" s="240" t="s">
        <v>1652</v>
      </c>
      <c r="D78" s="240" t="s">
        <v>153</v>
      </c>
      <c r="E78" s="240">
        <v>4.2799999999999998E-2</v>
      </c>
      <c r="F78" s="240">
        <v>5.5800000000000002E-2</v>
      </c>
      <c r="G78" s="240">
        <v>0</v>
      </c>
      <c r="H78" s="240">
        <v>0</v>
      </c>
      <c r="I78" s="240">
        <v>0</v>
      </c>
      <c r="J78" s="240">
        <v>1.7600000000000001E-3</v>
      </c>
      <c r="K78" s="240">
        <v>1603</v>
      </c>
      <c r="L78" s="240">
        <v>10.673</v>
      </c>
      <c r="M78" s="240">
        <v>18.907</v>
      </c>
      <c r="N78" s="240">
        <v>40.799999999999997</v>
      </c>
    </row>
    <row r="79" spans="2:14">
      <c r="B79" s="240" t="s">
        <v>1378</v>
      </c>
      <c r="C79" s="240" t="s">
        <v>1652</v>
      </c>
      <c r="D79" s="240" t="s">
        <v>154</v>
      </c>
      <c r="E79" s="240">
        <v>-2.3400000000000001E-2</v>
      </c>
      <c r="F79" s="240">
        <v>-6.2100000000000002E-2</v>
      </c>
      <c r="G79" s="240">
        <v>0</v>
      </c>
      <c r="H79" s="240">
        <v>0</v>
      </c>
      <c r="I79" s="240">
        <v>0</v>
      </c>
      <c r="J79" s="240">
        <v>-2.0500000000000002E-3</v>
      </c>
      <c r="K79" s="240">
        <v>1603</v>
      </c>
      <c r="L79" s="240">
        <v>10.673</v>
      </c>
      <c r="M79" s="240">
        <v>18.907</v>
      </c>
      <c r="N79" s="240">
        <v>40.799999999999997</v>
      </c>
    </row>
    <row r="80" spans="2:14">
      <c r="B80" s="240" t="s">
        <v>1378</v>
      </c>
      <c r="C80" s="240" t="s">
        <v>1652</v>
      </c>
      <c r="D80" s="240" t="s">
        <v>155</v>
      </c>
      <c r="E80" s="240">
        <v>0.13200000000000001</v>
      </c>
      <c r="F80" s="240">
        <v>4.9500000000000002E-2</v>
      </c>
      <c r="G80" s="240">
        <v>0</v>
      </c>
      <c r="H80" s="240">
        <v>0</v>
      </c>
      <c r="I80" s="240">
        <v>0</v>
      </c>
      <c r="J80" s="240">
        <v>4.3600000000000002E-3</v>
      </c>
      <c r="K80" s="240">
        <v>1603</v>
      </c>
      <c r="L80" s="240">
        <v>10.673</v>
      </c>
      <c r="M80" s="240">
        <v>18.907</v>
      </c>
      <c r="N80" s="240">
        <v>40.799999999999997</v>
      </c>
    </row>
    <row r="81" spans="2:14">
      <c r="B81" s="240" t="s">
        <v>1378</v>
      </c>
      <c r="C81" s="240" t="s">
        <v>1652</v>
      </c>
      <c r="D81" s="240" t="s">
        <v>156</v>
      </c>
      <c r="E81" s="240">
        <v>-0.11260000000000001</v>
      </c>
      <c r="F81" s="240">
        <v>-5.5800000000000002E-2</v>
      </c>
      <c r="G81" s="240">
        <v>0</v>
      </c>
      <c r="H81" s="240">
        <v>0</v>
      </c>
      <c r="I81" s="240">
        <v>0</v>
      </c>
      <c r="J81" s="240">
        <v>-4.6499999999999996E-3</v>
      </c>
      <c r="K81" s="240">
        <v>1603</v>
      </c>
      <c r="L81" s="240">
        <v>10.673</v>
      </c>
      <c r="M81" s="240">
        <v>18.907</v>
      </c>
      <c r="N81" s="240">
        <v>40.799999999999997</v>
      </c>
    </row>
    <row r="82" spans="2:14">
      <c r="B82" s="240" t="s">
        <v>1378</v>
      </c>
      <c r="C82" s="240" t="s">
        <v>1652</v>
      </c>
      <c r="D82" s="240" t="s">
        <v>157</v>
      </c>
      <c r="E82" s="240">
        <v>6.0999999999999999E-2</v>
      </c>
      <c r="F82" s="240">
        <v>0.1176</v>
      </c>
      <c r="G82" s="240">
        <v>0</v>
      </c>
      <c r="H82" s="240">
        <v>0</v>
      </c>
      <c r="I82" s="240">
        <v>0</v>
      </c>
      <c r="J82" s="240">
        <v>3.9100000000000003E-3</v>
      </c>
      <c r="K82" s="240">
        <v>1603</v>
      </c>
      <c r="L82" s="240">
        <v>10.673</v>
      </c>
      <c r="M82" s="240">
        <v>18.907</v>
      </c>
      <c r="N82" s="240">
        <v>40.799999999999997</v>
      </c>
    </row>
    <row r="83" spans="2:14">
      <c r="B83" s="240" t="s">
        <v>1378</v>
      </c>
      <c r="C83" s="240" t="s">
        <v>1652</v>
      </c>
      <c r="D83" s="240" t="s">
        <v>158</v>
      </c>
      <c r="E83" s="240">
        <v>-4.1599999999999998E-2</v>
      </c>
      <c r="F83" s="240">
        <v>-0.1239</v>
      </c>
      <c r="G83" s="240">
        <v>0</v>
      </c>
      <c r="H83" s="240">
        <v>0</v>
      </c>
      <c r="I83" s="240">
        <v>0</v>
      </c>
      <c r="J83" s="240">
        <v>-4.1999999999999997E-3</v>
      </c>
      <c r="K83" s="240">
        <v>1603</v>
      </c>
      <c r="L83" s="240">
        <v>10.673</v>
      </c>
      <c r="M83" s="240">
        <v>18.907</v>
      </c>
      <c r="N83" s="240">
        <v>40.799999999999997</v>
      </c>
    </row>
    <row r="84" spans="2:14">
      <c r="B84" s="240" t="s">
        <v>35</v>
      </c>
      <c r="C84" s="240" t="s">
        <v>1651</v>
      </c>
      <c r="D84" s="240" t="s">
        <v>87</v>
      </c>
      <c r="E84" s="240">
        <v>6.25E-2</v>
      </c>
      <c r="F84" s="240">
        <v>5.0000000000000001E-4</v>
      </c>
      <c r="G84" s="240">
        <v>0</v>
      </c>
      <c r="H84" s="240">
        <v>0</v>
      </c>
      <c r="I84" s="240">
        <v>0</v>
      </c>
      <c r="J84" s="240">
        <v>-3.4000000000000002E-4</v>
      </c>
      <c r="K84" s="240">
        <v>1604</v>
      </c>
      <c r="L84" s="240">
        <v>9.1980000000000004</v>
      </c>
      <c r="M84" s="240">
        <v>16.382999999999999</v>
      </c>
      <c r="N84" s="240">
        <v>37.4</v>
      </c>
    </row>
    <row r="85" spans="2:14">
      <c r="B85" s="240" t="s">
        <v>35</v>
      </c>
      <c r="C85" s="240" t="s">
        <v>1651</v>
      </c>
      <c r="D85" s="240" t="s">
        <v>88</v>
      </c>
      <c r="E85" s="240">
        <v>2.0000000000000001E-4</v>
      </c>
      <c r="F85" s="240">
        <v>7.2700000000000001E-2</v>
      </c>
      <c r="G85" s="240">
        <v>0</v>
      </c>
      <c r="H85" s="240">
        <v>0</v>
      </c>
      <c r="I85" s="240">
        <v>0</v>
      </c>
      <c r="J85" s="240">
        <v>-6.0000000000000002E-5</v>
      </c>
      <c r="K85" s="240">
        <v>1604</v>
      </c>
      <c r="L85" s="240">
        <v>9.1980000000000004</v>
      </c>
      <c r="M85" s="240">
        <v>16.382999999999999</v>
      </c>
      <c r="N85" s="240">
        <v>37.4</v>
      </c>
    </row>
    <row r="86" spans="2:14">
      <c r="B86" s="240" t="s">
        <v>35</v>
      </c>
      <c r="C86" s="240" t="s">
        <v>1651</v>
      </c>
      <c r="D86" s="240" t="s">
        <v>89</v>
      </c>
      <c r="E86" s="240">
        <v>6.4000000000000001E-2</v>
      </c>
      <c r="F86" s="240">
        <v>-1.1999999999999999E-3</v>
      </c>
      <c r="G86" s="240">
        <v>0</v>
      </c>
      <c r="H86" s="240">
        <v>0</v>
      </c>
      <c r="I86" s="240">
        <v>0</v>
      </c>
      <c r="J86" s="240">
        <v>1.1199999999999999E-3</v>
      </c>
      <c r="K86" s="240">
        <v>1604</v>
      </c>
      <c r="L86" s="240">
        <v>9.1980000000000004</v>
      </c>
      <c r="M86" s="240">
        <v>16.382999999999999</v>
      </c>
      <c r="N86" s="240">
        <v>37.4</v>
      </c>
    </row>
    <row r="87" spans="2:14">
      <c r="B87" s="240" t="s">
        <v>35</v>
      </c>
      <c r="C87" s="240" t="s">
        <v>1651</v>
      </c>
      <c r="D87" s="240" t="s">
        <v>90</v>
      </c>
      <c r="E87" s="240">
        <v>-5.9999999999999995E-4</v>
      </c>
      <c r="F87" s="240">
        <v>7.3700000000000002E-2</v>
      </c>
      <c r="G87" s="240">
        <v>0</v>
      </c>
      <c r="H87" s="240">
        <v>0</v>
      </c>
      <c r="I87" s="240">
        <v>0</v>
      </c>
      <c r="J87" s="240">
        <v>-8.7000000000000001E-4</v>
      </c>
      <c r="K87" s="240">
        <v>1604</v>
      </c>
      <c r="L87" s="240">
        <v>9.1980000000000004</v>
      </c>
      <c r="M87" s="240">
        <v>16.382999999999999</v>
      </c>
      <c r="N87" s="240">
        <v>37.4</v>
      </c>
    </row>
    <row r="88" spans="2:14">
      <c r="B88" s="240" t="s">
        <v>35</v>
      </c>
      <c r="C88" s="240" t="s">
        <v>1651</v>
      </c>
      <c r="D88" s="240" t="s">
        <v>12</v>
      </c>
      <c r="E88" s="240">
        <v>33.960999999999999</v>
      </c>
      <c r="F88" s="240">
        <v>1.2800000000000001E-2</v>
      </c>
      <c r="G88" s="240">
        <v>0</v>
      </c>
      <c r="H88" s="240">
        <v>0</v>
      </c>
      <c r="I88" s="240">
        <v>0</v>
      </c>
      <c r="J88" s="240">
        <v>4.3479999999999998E-2</v>
      </c>
      <c r="K88" s="240">
        <v>1604</v>
      </c>
      <c r="L88" s="240">
        <v>9.1980000000000004</v>
      </c>
      <c r="M88" s="240">
        <v>16.382999999999999</v>
      </c>
      <c r="N88" s="240">
        <v>37.4</v>
      </c>
    </row>
    <row r="89" spans="2:14">
      <c r="B89" s="240" t="s">
        <v>35</v>
      </c>
      <c r="C89" s="240" t="s">
        <v>1651</v>
      </c>
      <c r="D89" s="240" t="s">
        <v>13</v>
      </c>
      <c r="E89" s="240">
        <v>0.1205</v>
      </c>
      <c r="F89" s="240">
        <v>39.105600000000003</v>
      </c>
      <c r="G89" s="240">
        <v>0</v>
      </c>
      <c r="H89" s="240">
        <v>0</v>
      </c>
      <c r="I89" s="240">
        <v>0</v>
      </c>
      <c r="J89" s="240">
        <v>-2.163E-2</v>
      </c>
      <c r="K89" s="240">
        <v>1604</v>
      </c>
      <c r="L89" s="240">
        <v>9.1980000000000004</v>
      </c>
      <c r="M89" s="240">
        <v>16.382999999999999</v>
      </c>
      <c r="N89" s="240">
        <v>37.4</v>
      </c>
    </row>
    <row r="90" spans="2:14">
      <c r="B90" s="240" t="s">
        <v>35</v>
      </c>
      <c r="C90" s="240" t="s">
        <v>1651</v>
      </c>
      <c r="D90" s="240" t="s">
        <v>14</v>
      </c>
      <c r="E90" s="240">
        <v>0.21279999999999999</v>
      </c>
      <c r="F90" s="240">
        <v>-0.26100000000000001</v>
      </c>
      <c r="G90" s="240">
        <v>0</v>
      </c>
      <c r="H90" s="240">
        <v>0</v>
      </c>
      <c r="I90" s="240">
        <v>0</v>
      </c>
      <c r="J90" s="240">
        <v>0.22373000000000001</v>
      </c>
      <c r="K90" s="240">
        <v>1604</v>
      </c>
      <c r="L90" s="240">
        <v>9.1980000000000004</v>
      </c>
      <c r="M90" s="240">
        <v>16.382999999999999</v>
      </c>
      <c r="N90" s="240">
        <v>37.4</v>
      </c>
    </row>
    <row r="91" spans="2:14">
      <c r="B91" s="240" t="s">
        <v>35</v>
      </c>
      <c r="C91" s="240" t="s">
        <v>1651</v>
      </c>
      <c r="D91" s="240" t="s">
        <v>91</v>
      </c>
      <c r="E91" s="240">
        <v>0.05</v>
      </c>
      <c r="F91" s="240">
        <v>6.3E-3</v>
      </c>
      <c r="G91" s="240">
        <v>0</v>
      </c>
      <c r="H91" s="240">
        <v>0</v>
      </c>
      <c r="I91" s="240">
        <v>0</v>
      </c>
      <c r="J91" s="240">
        <v>1.4599999999999999E-3</v>
      </c>
      <c r="K91" s="240">
        <v>1604</v>
      </c>
      <c r="L91" s="240">
        <v>9.1980000000000004</v>
      </c>
      <c r="M91" s="240">
        <v>16.382999999999999</v>
      </c>
      <c r="N91" s="240">
        <v>37.4</v>
      </c>
    </row>
    <row r="92" spans="2:14">
      <c r="B92" s="240" t="s">
        <v>35</v>
      </c>
      <c r="C92" s="240" t="s">
        <v>1651</v>
      </c>
      <c r="D92" s="240" t="s">
        <v>92</v>
      </c>
      <c r="E92" s="240">
        <v>6.8999999999999999E-3</v>
      </c>
      <c r="F92" s="240">
        <v>5.6500000000000002E-2</v>
      </c>
      <c r="G92" s="240">
        <v>0</v>
      </c>
      <c r="H92" s="240">
        <v>0</v>
      </c>
      <c r="I92" s="240">
        <v>0</v>
      </c>
      <c r="J92" s="240">
        <v>1.2999999999999999E-3</v>
      </c>
      <c r="K92" s="240">
        <v>1604</v>
      </c>
      <c r="L92" s="240">
        <v>9.1980000000000004</v>
      </c>
      <c r="M92" s="240">
        <v>16.382999999999999</v>
      </c>
      <c r="N92" s="240">
        <v>37.4</v>
      </c>
    </row>
    <row r="93" spans="2:14">
      <c r="B93" s="240" t="s">
        <v>35</v>
      </c>
      <c r="C93" s="240" t="s">
        <v>1651</v>
      </c>
      <c r="D93" s="240" t="s">
        <v>93</v>
      </c>
      <c r="E93" s="240">
        <v>0.11409999999999999</v>
      </c>
      <c r="F93" s="240">
        <v>1.4E-2</v>
      </c>
      <c r="G93" s="240">
        <v>0</v>
      </c>
      <c r="H93" s="240">
        <v>0</v>
      </c>
      <c r="I93" s="240">
        <v>0</v>
      </c>
      <c r="J93" s="240">
        <v>3.4399999999999999E-3</v>
      </c>
      <c r="K93" s="240">
        <v>1604</v>
      </c>
      <c r="L93" s="240">
        <v>9.1980000000000004</v>
      </c>
      <c r="M93" s="240">
        <v>16.382999999999999</v>
      </c>
      <c r="N93" s="240">
        <v>37.4</v>
      </c>
    </row>
    <row r="94" spans="2:14">
      <c r="B94" s="240" t="s">
        <v>35</v>
      </c>
      <c r="C94" s="240" t="s">
        <v>1651</v>
      </c>
      <c r="D94" s="240" t="s">
        <v>94</v>
      </c>
      <c r="E94" s="240">
        <v>1.54E-2</v>
      </c>
      <c r="F94" s="240">
        <v>0.1147</v>
      </c>
      <c r="G94" s="240">
        <v>0</v>
      </c>
      <c r="H94" s="240">
        <v>0</v>
      </c>
      <c r="I94" s="240">
        <v>0</v>
      </c>
      <c r="J94" s="240">
        <v>2.81E-3</v>
      </c>
      <c r="K94" s="240">
        <v>1604</v>
      </c>
      <c r="L94" s="240">
        <v>9.1980000000000004</v>
      </c>
      <c r="M94" s="240">
        <v>16.382999999999999</v>
      </c>
      <c r="N94" s="240">
        <v>37.4</v>
      </c>
    </row>
    <row r="95" spans="2:14">
      <c r="B95" s="240" t="s">
        <v>35</v>
      </c>
      <c r="C95" s="240" t="s">
        <v>1651</v>
      </c>
      <c r="D95" s="240" t="s">
        <v>95</v>
      </c>
      <c r="E95" s="240">
        <v>9.1999999999999998E-3</v>
      </c>
      <c r="F95" s="240">
        <v>-3.0000000000000001E-3</v>
      </c>
      <c r="G95" s="240">
        <v>0</v>
      </c>
      <c r="H95" s="240">
        <v>0</v>
      </c>
      <c r="I95" s="240">
        <v>0</v>
      </c>
      <c r="J95" s="240">
        <v>-5.0000000000000002E-5</v>
      </c>
      <c r="K95" s="240">
        <v>1604</v>
      </c>
      <c r="L95" s="240">
        <v>9.1980000000000004</v>
      </c>
      <c r="M95" s="240">
        <v>16.382999999999999</v>
      </c>
      <c r="N95" s="240">
        <v>37.4</v>
      </c>
    </row>
    <row r="96" spans="2:14">
      <c r="B96" s="240" t="s">
        <v>35</v>
      </c>
      <c r="C96" s="240" t="s">
        <v>1651</v>
      </c>
      <c r="D96" s="240" t="s">
        <v>96</v>
      </c>
      <c r="E96" s="240">
        <v>9.1999999999999998E-3</v>
      </c>
      <c r="F96" s="240">
        <v>-3.0000000000000001E-3</v>
      </c>
      <c r="G96" s="240">
        <v>0</v>
      </c>
      <c r="H96" s="240">
        <v>0</v>
      </c>
      <c r="I96" s="240">
        <v>0</v>
      </c>
      <c r="J96" s="240">
        <v>-5.0000000000000002E-5</v>
      </c>
      <c r="K96" s="240">
        <v>1604</v>
      </c>
      <c r="L96" s="240">
        <v>9.1980000000000004</v>
      </c>
      <c r="M96" s="240">
        <v>16.382999999999999</v>
      </c>
      <c r="N96" s="240">
        <v>37.4</v>
      </c>
    </row>
    <row r="97" spans="2:14">
      <c r="B97" s="240" t="s">
        <v>35</v>
      </c>
      <c r="C97" s="240" t="s">
        <v>1651</v>
      </c>
      <c r="D97" s="240" t="s">
        <v>97</v>
      </c>
      <c r="E97" s="240">
        <v>1.06E-2</v>
      </c>
      <c r="F97" s="240">
        <v>-1E-4</v>
      </c>
      <c r="G97" s="240">
        <v>0</v>
      </c>
      <c r="H97" s="240">
        <v>0</v>
      </c>
      <c r="I97" s="240">
        <v>0</v>
      </c>
      <c r="J97" s="240">
        <v>6.0000000000000002E-5</v>
      </c>
      <c r="K97" s="240">
        <v>1604</v>
      </c>
      <c r="L97" s="240">
        <v>9.1980000000000004</v>
      </c>
      <c r="M97" s="240">
        <v>16.382999999999999</v>
      </c>
      <c r="N97" s="240">
        <v>37.4</v>
      </c>
    </row>
    <row r="98" spans="2:14">
      <c r="B98" s="240" t="s">
        <v>35</v>
      </c>
      <c r="C98" s="240" t="s">
        <v>1651</v>
      </c>
      <c r="D98" s="240" t="s">
        <v>98</v>
      </c>
      <c r="E98" s="240">
        <v>0</v>
      </c>
      <c r="F98" s="240">
        <v>1.24E-2</v>
      </c>
      <c r="G98" s="240">
        <v>0</v>
      </c>
      <c r="H98" s="240">
        <v>0</v>
      </c>
      <c r="I98" s="240">
        <v>0</v>
      </c>
      <c r="J98" s="240">
        <v>-8.0000000000000007E-5</v>
      </c>
      <c r="K98" s="240">
        <v>1604</v>
      </c>
      <c r="L98" s="240">
        <v>9.1980000000000004</v>
      </c>
      <c r="M98" s="240">
        <v>16.382999999999999</v>
      </c>
      <c r="N98" s="240">
        <v>37.4</v>
      </c>
    </row>
    <row r="99" spans="2:14">
      <c r="B99" s="240" t="s">
        <v>35</v>
      </c>
      <c r="C99" s="240" t="s">
        <v>1651</v>
      </c>
      <c r="D99" s="240" t="s">
        <v>99</v>
      </c>
      <c r="E99" s="240">
        <v>8.2400000000000001E-2</v>
      </c>
      <c r="F99" s="240">
        <v>1.9199999999999998E-2</v>
      </c>
      <c r="G99" s="240">
        <v>0</v>
      </c>
      <c r="H99" s="240">
        <v>0</v>
      </c>
      <c r="I99" s="240">
        <v>0</v>
      </c>
      <c r="J99" s="240">
        <v>-3.4000000000000002E-4</v>
      </c>
      <c r="K99" s="240">
        <v>1604</v>
      </c>
      <c r="L99" s="240">
        <v>9.1980000000000004</v>
      </c>
      <c r="M99" s="240">
        <v>16.382999999999999</v>
      </c>
      <c r="N99" s="240">
        <v>37.4</v>
      </c>
    </row>
    <row r="100" spans="2:14">
      <c r="B100" s="240" t="s">
        <v>35</v>
      </c>
      <c r="C100" s="240" t="s">
        <v>1651</v>
      </c>
      <c r="D100" s="240" t="s">
        <v>100</v>
      </c>
      <c r="E100" s="240">
        <v>8.2299999999999998E-2</v>
      </c>
      <c r="F100" s="240">
        <v>-2.4400000000000002E-2</v>
      </c>
      <c r="G100" s="240">
        <v>0</v>
      </c>
      <c r="H100" s="240">
        <v>0</v>
      </c>
      <c r="I100" s="240">
        <v>0</v>
      </c>
      <c r="J100" s="240">
        <v>-3.1E-4</v>
      </c>
      <c r="K100" s="240">
        <v>1604</v>
      </c>
      <c r="L100" s="240">
        <v>9.1980000000000004</v>
      </c>
      <c r="M100" s="240">
        <v>16.382999999999999</v>
      </c>
      <c r="N100" s="240">
        <v>37.4</v>
      </c>
    </row>
    <row r="101" spans="2:14">
      <c r="B101" s="240" t="s">
        <v>35</v>
      </c>
      <c r="C101" s="240" t="s">
        <v>1651</v>
      </c>
      <c r="D101" s="240" t="s">
        <v>101</v>
      </c>
      <c r="E101" s="240">
        <v>8.2100000000000006E-2</v>
      </c>
      <c r="F101" s="240">
        <v>1.95E-2</v>
      </c>
      <c r="G101" s="240">
        <v>0</v>
      </c>
      <c r="H101" s="240">
        <v>0</v>
      </c>
      <c r="I101" s="240">
        <v>0</v>
      </c>
      <c r="J101" s="240">
        <v>-5.9000000000000003E-4</v>
      </c>
      <c r="K101" s="240">
        <v>1604</v>
      </c>
      <c r="L101" s="240">
        <v>9.1980000000000004</v>
      </c>
      <c r="M101" s="240">
        <v>16.382999999999999</v>
      </c>
      <c r="N101" s="240">
        <v>37.4</v>
      </c>
    </row>
    <row r="102" spans="2:14">
      <c r="B102" s="240" t="s">
        <v>35</v>
      </c>
      <c r="C102" s="240" t="s">
        <v>1651</v>
      </c>
      <c r="D102" s="240" t="s">
        <v>102</v>
      </c>
      <c r="E102" s="240">
        <v>8.2500000000000004E-2</v>
      </c>
      <c r="F102" s="240">
        <v>-2.47E-2</v>
      </c>
      <c r="G102" s="240">
        <v>0</v>
      </c>
      <c r="H102" s="240">
        <v>0</v>
      </c>
      <c r="I102" s="240">
        <v>0</v>
      </c>
      <c r="J102" s="240">
        <v>-6.0000000000000002E-5</v>
      </c>
      <c r="K102" s="240">
        <v>1604</v>
      </c>
      <c r="L102" s="240">
        <v>9.1980000000000004</v>
      </c>
      <c r="M102" s="240">
        <v>16.382999999999999</v>
      </c>
      <c r="N102" s="240">
        <v>37.4</v>
      </c>
    </row>
    <row r="103" spans="2:14">
      <c r="B103" s="240" t="s">
        <v>35</v>
      </c>
      <c r="C103" s="240" t="s">
        <v>1651</v>
      </c>
      <c r="D103" s="240" t="s">
        <v>103</v>
      </c>
      <c r="E103" s="240">
        <v>8.3799999999999999E-2</v>
      </c>
      <c r="F103" s="240">
        <v>1.7600000000000001E-2</v>
      </c>
      <c r="G103" s="240">
        <v>0</v>
      </c>
      <c r="H103" s="240">
        <v>0</v>
      </c>
      <c r="I103" s="240">
        <v>0</v>
      </c>
      <c r="J103" s="240">
        <v>1.1100000000000001E-3</v>
      </c>
      <c r="K103" s="240">
        <v>1604</v>
      </c>
      <c r="L103" s="240">
        <v>9.1980000000000004</v>
      </c>
      <c r="M103" s="240">
        <v>16.382999999999999</v>
      </c>
      <c r="N103" s="240">
        <v>37.4</v>
      </c>
    </row>
    <row r="104" spans="2:14">
      <c r="B104" s="240" t="s">
        <v>35</v>
      </c>
      <c r="C104" s="240" t="s">
        <v>1651</v>
      </c>
      <c r="D104" s="240" t="s">
        <v>104</v>
      </c>
      <c r="E104" s="240">
        <v>8.3699999999999997E-2</v>
      </c>
      <c r="F104" s="240">
        <v>-2.6100000000000002E-2</v>
      </c>
      <c r="G104" s="240">
        <v>0</v>
      </c>
      <c r="H104" s="240">
        <v>0</v>
      </c>
      <c r="I104" s="240">
        <v>0</v>
      </c>
      <c r="J104" s="240">
        <v>1.15E-3</v>
      </c>
      <c r="K104" s="240">
        <v>1604</v>
      </c>
      <c r="L104" s="240">
        <v>9.1980000000000004</v>
      </c>
      <c r="M104" s="240">
        <v>16.382999999999999</v>
      </c>
      <c r="N104" s="240">
        <v>37.4</v>
      </c>
    </row>
    <row r="105" spans="2:14">
      <c r="B105" s="240" t="s">
        <v>35</v>
      </c>
      <c r="C105" s="240" t="s">
        <v>1651</v>
      </c>
      <c r="D105" s="240" t="s">
        <v>105</v>
      </c>
      <c r="E105" s="240">
        <v>8.3599999999999994E-2</v>
      </c>
      <c r="F105" s="240">
        <v>1.78E-2</v>
      </c>
      <c r="G105" s="240">
        <v>0</v>
      </c>
      <c r="H105" s="240">
        <v>0</v>
      </c>
      <c r="I105" s="240">
        <v>0</v>
      </c>
      <c r="J105" s="240">
        <v>8.7000000000000001E-4</v>
      </c>
      <c r="K105" s="240">
        <v>1604</v>
      </c>
      <c r="L105" s="240">
        <v>9.1980000000000004</v>
      </c>
      <c r="M105" s="240">
        <v>16.382999999999999</v>
      </c>
      <c r="N105" s="240">
        <v>37.4</v>
      </c>
    </row>
    <row r="106" spans="2:14">
      <c r="B106" s="240" t="s">
        <v>35</v>
      </c>
      <c r="C106" s="240" t="s">
        <v>1651</v>
      </c>
      <c r="D106" s="240" t="s">
        <v>106</v>
      </c>
      <c r="E106" s="240">
        <v>8.3900000000000002E-2</v>
      </c>
      <c r="F106" s="240">
        <v>-2.64E-2</v>
      </c>
      <c r="G106" s="240">
        <v>0</v>
      </c>
      <c r="H106" s="240">
        <v>0</v>
      </c>
      <c r="I106" s="240">
        <v>0</v>
      </c>
      <c r="J106" s="240">
        <v>1.39E-3</v>
      </c>
      <c r="K106" s="240">
        <v>1604</v>
      </c>
      <c r="L106" s="240">
        <v>9.1980000000000004</v>
      </c>
      <c r="M106" s="240">
        <v>16.382999999999999</v>
      </c>
      <c r="N106" s="240">
        <v>37.4</v>
      </c>
    </row>
    <row r="107" spans="2:14">
      <c r="B107" s="240" t="s">
        <v>35</v>
      </c>
      <c r="C107" s="240" t="s">
        <v>1651</v>
      </c>
      <c r="D107" s="240" t="s">
        <v>107</v>
      </c>
      <c r="E107" s="240">
        <v>-6.3899999999999998E-2</v>
      </c>
      <c r="F107" s="240">
        <v>1.84E-2</v>
      </c>
      <c r="G107" s="240">
        <v>0</v>
      </c>
      <c r="H107" s="240">
        <v>0</v>
      </c>
      <c r="I107" s="240">
        <v>0</v>
      </c>
      <c r="J107" s="240">
        <v>2.1000000000000001E-4</v>
      </c>
      <c r="K107" s="240">
        <v>1604</v>
      </c>
      <c r="L107" s="240">
        <v>9.1980000000000004</v>
      </c>
      <c r="M107" s="240">
        <v>16.382999999999999</v>
      </c>
      <c r="N107" s="240">
        <v>37.4</v>
      </c>
    </row>
    <row r="108" spans="2:14">
      <c r="B108" s="240" t="s">
        <v>35</v>
      </c>
      <c r="C108" s="240" t="s">
        <v>1651</v>
      </c>
      <c r="D108" s="240" t="s">
        <v>108</v>
      </c>
      <c r="E108" s="240">
        <v>-6.4000000000000001E-2</v>
      </c>
      <c r="F108" s="240">
        <v>-2.53E-2</v>
      </c>
      <c r="G108" s="240">
        <v>0</v>
      </c>
      <c r="H108" s="240">
        <v>0</v>
      </c>
      <c r="I108" s="240">
        <v>0</v>
      </c>
      <c r="J108" s="240">
        <v>2.4000000000000001E-4</v>
      </c>
      <c r="K108" s="240">
        <v>1604</v>
      </c>
      <c r="L108" s="240">
        <v>9.1980000000000004</v>
      </c>
      <c r="M108" s="240">
        <v>16.382999999999999</v>
      </c>
      <c r="N108" s="240">
        <v>37.4</v>
      </c>
    </row>
    <row r="109" spans="2:14">
      <c r="B109" s="240" t="s">
        <v>35</v>
      </c>
      <c r="C109" s="240" t="s">
        <v>1651</v>
      </c>
      <c r="D109" s="240" t="s">
        <v>109</v>
      </c>
      <c r="E109" s="240">
        <v>-6.4199999999999993E-2</v>
      </c>
      <c r="F109" s="240">
        <v>1.8700000000000001E-2</v>
      </c>
      <c r="G109" s="240">
        <v>0</v>
      </c>
      <c r="H109" s="240">
        <v>0</v>
      </c>
      <c r="I109" s="240">
        <v>0</v>
      </c>
      <c r="J109" s="240">
        <v>-4.0000000000000003E-5</v>
      </c>
      <c r="K109" s="240">
        <v>1604</v>
      </c>
      <c r="L109" s="240">
        <v>9.1980000000000004</v>
      </c>
      <c r="M109" s="240">
        <v>16.382999999999999</v>
      </c>
      <c r="N109" s="240">
        <v>37.4</v>
      </c>
    </row>
    <row r="110" spans="2:14">
      <c r="B110" s="240" t="s">
        <v>35</v>
      </c>
      <c r="C110" s="240" t="s">
        <v>1651</v>
      </c>
      <c r="D110" s="240" t="s">
        <v>110</v>
      </c>
      <c r="E110" s="240">
        <v>-6.3799999999999996E-2</v>
      </c>
      <c r="F110" s="240">
        <v>-2.5499999999999998E-2</v>
      </c>
      <c r="G110" s="240">
        <v>0</v>
      </c>
      <c r="H110" s="240">
        <v>0</v>
      </c>
      <c r="I110" s="240">
        <v>0</v>
      </c>
      <c r="J110" s="240">
        <v>4.8999999999999998E-4</v>
      </c>
      <c r="K110" s="240">
        <v>1604</v>
      </c>
      <c r="L110" s="240">
        <v>9.1980000000000004</v>
      </c>
      <c r="M110" s="240">
        <v>16.382999999999999</v>
      </c>
      <c r="N110" s="240">
        <v>37.4</v>
      </c>
    </row>
    <row r="111" spans="2:14">
      <c r="B111" s="240" t="s">
        <v>35</v>
      </c>
      <c r="C111" s="240" t="s">
        <v>1651</v>
      </c>
      <c r="D111" s="240" t="s">
        <v>111</v>
      </c>
      <c r="E111" s="240">
        <v>-6.5299999999999997E-2</v>
      </c>
      <c r="F111" s="240">
        <v>2.01E-2</v>
      </c>
      <c r="G111" s="240">
        <v>0</v>
      </c>
      <c r="H111" s="240">
        <v>0</v>
      </c>
      <c r="I111" s="240">
        <v>0</v>
      </c>
      <c r="J111" s="240">
        <v>-1.25E-3</v>
      </c>
      <c r="K111" s="240">
        <v>1604</v>
      </c>
      <c r="L111" s="240">
        <v>9.1980000000000004</v>
      </c>
      <c r="M111" s="240">
        <v>16.382999999999999</v>
      </c>
      <c r="N111" s="240">
        <v>37.4</v>
      </c>
    </row>
    <row r="112" spans="2:14">
      <c r="B112" s="240" t="s">
        <v>35</v>
      </c>
      <c r="C112" s="240" t="s">
        <v>1651</v>
      </c>
      <c r="D112" s="240" t="s">
        <v>112</v>
      </c>
      <c r="E112" s="240">
        <v>-6.54E-2</v>
      </c>
      <c r="F112" s="240">
        <v>-2.3599999999999999E-2</v>
      </c>
      <c r="G112" s="240">
        <v>0</v>
      </c>
      <c r="H112" s="240">
        <v>0</v>
      </c>
      <c r="I112" s="240">
        <v>0</v>
      </c>
      <c r="J112" s="240">
        <v>-1.2099999999999999E-3</v>
      </c>
      <c r="K112" s="240">
        <v>1604</v>
      </c>
      <c r="L112" s="240">
        <v>9.1980000000000004</v>
      </c>
      <c r="M112" s="240">
        <v>16.382999999999999</v>
      </c>
      <c r="N112" s="240">
        <v>37.4</v>
      </c>
    </row>
    <row r="113" spans="2:14">
      <c r="B113" s="240" t="s">
        <v>35</v>
      </c>
      <c r="C113" s="240" t="s">
        <v>1651</v>
      </c>
      <c r="D113" s="240" t="s">
        <v>113</v>
      </c>
      <c r="E113" s="240">
        <v>-6.5600000000000006E-2</v>
      </c>
      <c r="F113" s="240">
        <v>2.0400000000000001E-2</v>
      </c>
      <c r="G113" s="240">
        <v>0</v>
      </c>
      <c r="H113" s="240">
        <v>0</v>
      </c>
      <c r="I113" s="240">
        <v>0</v>
      </c>
      <c r="J113" s="240">
        <v>-1.49E-3</v>
      </c>
      <c r="K113" s="240">
        <v>1604</v>
      </c>
      <c r="L113" s="240">
        <v>9.1980000000000004</v>
      </c>
      <c r="M113" s="240">
        <v>16.382999999999999</v>
      </c>
      <c r="N113" s="240">
        <v>37.4</v>
      </c>
    </row>
    <row r="114" spans="2:14">
      <c r="B114" s="240" t="s">
        <v>35</v>
      </c>
      <c r="C114" s="240" t="s">
        <v>1651</v>
      </c>
      <c r="D114" s="240" t="s">
        <v>114</v>
      </c>
      <c r="E114" s="240">
        <v>-6.5199999999999994E-2</v>
      </c>
      <c r="F114" s="240">
        <v>-2.3900000000000001E-2</v>
      </c>
      <c r="G114" s="240">
        <v>0</v>
      </c>
      <c r="H114" s="240">
        <v>0</v>
      </c>
      <c r="I114" s="240">
        <v>0</v>
      </c>
      <c r="J114" s="240">
        <v>-9.7000000000000005E-4</v>
      </c>
      <c r="K114" s="240">
        <v>1604</v>
      </c>
      <c r="L114" s="240">
        <v>9.1980000000000004</v>
      </c>
      <c r="M114" s="240">
        <v>16.382999999999999</v>
      </c>
      <c r="N114" s="240">
        <v>37.4</v>
      </c>
    </row>
    <row r="115" spans="2:14">
      <c r="B115" s="240" t="s">
        <v>35</v>
      </c>
      <c r="C115" s="240" t="s">
        <v>1651</v>
      </c>
      <c r="D115" s="240" t="s">
        <v>115</v>
      </c>
      <c r="E115" s="240">
        <v>2.81E-2</v>
      </c>
      <c r="F115" s="240">
        <v>8.2199999999999995E-2</v>
      </c>
      <c r="G115" s="240">
        <v>0</v>
      </c>
      <c r="H115" s="240">
        <v>0</v>
      </c>
      <c r="I115" s="240">
        <v>0</v>
      </c>
      <c r="J115" s="240">
        <v>-2.9E-4</v>
      </c>
      <c r="K115" s="240">
        <v>1604</v>
      </c>
      <c r="L115" s="240">
        <v>9.1980000000000004</v>
      </c>
      <c r="M115" s="240">
        <v>16.382999999999999</v>
      </c>
      <c r="N115" s="240">
        <v>37.4</v>
      </c>
    </row>
    <row r="116" spans="2:14">
      <c r="B116" s="240" t="s">
        <v>35</v>
      </c>
      <c r="C116" s="240" t="s">
        <v>1651</v>
      </c>
      <c r="D116" s="240" t="s">
        <v>116</v>
      </c>
      <c r="E116" s="240">
        <v>-9.4000000000000004E-3</v>
      </c>
      <c r="F116" s="240">
        <v>8.1900000000000001E-2</v>
      </c>
      <c r="G116" s="240">
        <v>0</v>
      </c>
      <c r="H116" s="240">
        <v>0</v>
      </c>
      <c r="I116" s="240">
        <v>0</v>
      </c>
      <c r="J116" s="240">
        <v>-8.0000000000000007E-5</v>
      </c>
      <c r="K116" s="240">
        <v>1604</v>
      </c>
      <c r="L116" s="240">
        <v>9.1980000000000004</v>
      </c>
      <c r="M116" s="240">
        <v>16.382999999999999</v>
      </c>
      <c r="N116" s="240">
        <v>37.4</v>
      </c>
    </row>
    <row r="117" spans="2:14">
      <c r="B117" s="240" t="s">
        <v>35</v>
      </c>
      <c r="C117" s="240" t="s">
        <v>1651</v>
      </c>
      <c r="D117" s="240" t="s">
        <v>117</v>
      </c>
      <c r="E117" s="240">
        <v>2.8500000000000001E-2</v>
      </c>
      <c r="F117" s="240">
        <v>8.1699999999999995E-2</v>
      </c>
      <c r="G117" s="240">
        <v>0</v>
      </c>
      <c r="H117" s="240">
        <v>0</v>
      </c>
      <c r="I117" s="240">
        <v>0</v>
      </c>
      <c r="J117" s="240">
        <v>1.4999999999999999E-4</v>
      </c>
      <c r="K117" s="240">
        <v>1604</v>
      </c>
      <c r="L117" s="240">
        <v>9.1980000000000004</v>
      </c>
      <c r="M117" s="240">
        <v>16.382999999999999</v>
      </c>
      <c r="N117" s="240">
        <v>37.4</v>
      </c>
    </row>
    <row r="118" spans="2:14">
      <c r="B118" s="240" t="s">
        <v>35</v>
      </c>
      <c r="C118" s="240" t="s">
        <v>1651</v>
      </c>
      <c r="D118" s="240" t="s">
        <v>118</v>
      </c>
      <c r="E118" s="240">
        <v>-9.9000000000000008E-3</v>
      </c>
      <c r="F118" s="240">
        <v>8.2400000000000001E-2</v>
      </c>
      <c r="G118" s="240">
        <v>0</v>
      </c>
      <c r="H118" s="240">
        <v>0</v>
      </c>
      <c r="I118" s="240">
        <v>0</v>
      </c>
      <c r="J118" s="240">
        <v>-5.1999999999999995E-4</v>
      </c>
      <c r="K118" s="240">
        <v>1604</v>
      </c>
      <c r="L118" s="240">
        <v>9.1980000000000004</v>
      </c>
      <c r="M118" s="240">
        <v>16.382999999999999</v>
      </c>
      <c r="N118" s="240">
        <v>37.4</v>
      </c>
    </row>
    <row r="119" spans="2:14">
      <c r="B119" s="240" t="s">
        <v>35</v>
      </c>
      <c r="C119" s="240" t="s">
        <v>1651</v>
      </c>
      <c r="D119" s="240" t="s">
        <v>119</v>
      </c>
      <c r="E119" s="240">
        <v>2.7300000000000001E-2</v>
      </c>
      <c r="F119" s="240">
        <v>8.3199999999999996E-2</v>
      </c>
      <c r="G119" s="240">
        <v>0</v>
      </c>
      <c r="H119" s="240">
        <v>0</v>
      </c>
      <c r="I119" s="240">
        <v>0</v>
      </c>
      <c r="J119" s="240">
        <v>-1.1000000000000001E-3</v>
      </c>
      <c r="K119" s="240">
        <v>1604</v>
      </c>
      <c r="L119" s="240">
        <v>9.1980000000000004</v>
      </c>
      <c r="M119" s="240">
        <v>16.382999999999999</v>
      </c>
      <c r="N119" s="240">
        <v>37.4</v>
      </c>
    </row>
    <row r="120" spans="2:14">
      <c r="B120" s="240" t="s">
        <v>35</v>
      </c>
      <c r="C120" s="240" t="s">
        <v>1651</v>
      </c>
      <c r="D120" s="240" t="s">
        <v>120</v>
      </c>
      <c r="E120" s="240">
        <v>-1.0200000000000001E-2</v>
      </c>
      <c r="F120" s="240">
        <v>8.2900000000000001E-2</v>
      </c>
      <c r="G120" s="240">
        <v>0</v>
      </c>
      <c r="H120" s="240">
        <v>0</v>
      </c>
      <c r="I120" s="240">
        <v>0</v>
      </c>
      <c r="J120" s="240">
        <v>-8.9999999999999998E-4</v>
      </c>
      <c r="K120" s="240">
        <v>1604</v>
      </c>
      <c r="L120" s="240">
        <v>9.1980000000000004</v>
      </c>
      <c r="M120" s="240">
        <v>16.382999999999999</v>
      </c>
      <c r="N120" s="240">
        <v>37.4</v>
      </c>
    </row>
    <row r="121" spans="2:14">
      <c r="B121" s="240" t="s">
        <v>35</v>
      </c>
      <c r="C121" s="240" t="s">
        <v>1651</v>
      </c>
      <c r="D121" s="240" t="s">
        <v>121</v>
      </c>
      <c r="E121" s="240">
        <v>2.7699999999999999E-2</v>
      </c>
      <c r="F121" s="240">
        <v>8.2699999999999996E-2</v>
      </c>
      <c r="G121" s="240">
        <v>0</v>
      </c>
      <c r="H121" s="240">
        <v>0</v>
      </c>
      <c r="I121" s="240">
        <v>0</v>
      </c>
      <c r="J121" s="240">
        <v>-6.6E-4</v>
      </c>
      <c r="K121" s="240">
        <v>1604</v>
      </c>
      <c r="L121" s="240">
        <v>9.1980000000000004</v>
      </c>
      <c r="M121" s="240">
        <v>16.382999999999999</v>
      </c>
      <c r="N121" s="240">
        <v>37.4</v>
      </c>
    </row>
    <row r="122" spans="2:14">
      <c r="B122" s="240" t="s">
        <v>35</v>
      </c>
      <c r="C122" s="240" t="s">
        <v>1651</v>
      </c>
      <c r="D122" s="240" t="s">
        <v>122</v>
      </c>
      <c r="E122" s="240">
        <v>-1.06E-2</v>
      </c>
      <c r="F122" s="240">
        <v>8.3400000000000002E-2</v>
      </c>
      <c r="G122" s="240">
        <v>0</v>
      </c>
      <c r="H122" s="240">
        <v>0</v>
      </c>
      <c r="I122" s="240">
        <v>0</v>
      </c>
      <c r="J122" s="240">
        <v>-1.33E-3</v>
      </c>
      <c r="K122" s="240">
        <v>1604</v>
      </c>
      <c r="L122" s="240">
        <v>9.1980000000000004</v>
      </c>
      <c r="M122" s="240">
        <v>16.382999999999999</v>
      </c>
      <c r="N122" s="240">
        <v>37.4</v>
      </c>
    </row>
    <row r="123" spans="2:14">
      <c r="B123" s="240" t="s">
        <v>35</v>
      </c>
      <c r="C123" s="240" t="s">
        <v>1651</v>
      </c>
      <c r="D123" s="240" t="s">
        <v>123</v>
      </c>
      <c r="E123" s="240">
        <v>2.7799999999999998E-2</v>
      </c>
      <c r="F123" s="240">
        <v>-8.7900000000000006E-2</v>
      </c>
      <c r="G123" s="240">
        <v>0</v>
      </c>
      <c r="H123" s="240">
        <v>0</v>
      </c>
      <c r="I123" s="240">
        <v>0</v>
      </c>
      <c r="J123" s="240">
        <v>-2.0000000000000002E-5</v>
      </c>
      <c r="K123" s="240">
        <v>1604</v>
      </c>
      <c r="L123" s="240">
        <v>9.1980000000000004</v>
      </c>
      <c r="M123" s="240">
        <v>16.382999999999999</v>
      </c>
      <c r="N123" s="240">
        <v>37.4</v>
      </c>
    </row>
    <row r="124" spans="2:14">
      <c r="B124" s="240" t="s">
        <v>35</v>
      </c>
      <c r="C124" s="240" t="s">
        <v>1651</v>
      </c>
      <c r="D124" s="240" t="s">
        <v>124</v>
      </c>
      <c r="E124" s="240">
        <v>-9.7000000000000003E-3</v>
      </c>
      <c r="F124" s="240">
        <v>-8.8200000000000001E-2</v>
      </c>
      <c r="G124" s="240">
        <v>0</v>
      </c>
      <c r="H124" s="240">
        <v>0</v>
      </c>
      <c r="I124" s="240">
        <v>0</v>
      </c>
      <c r="J124" s="240">
        <v>1.9000000000000001E-4</v>
      </c>
      <c r="K124" s="240">
        <v>1604</v>
      </c>
      <c r="L124" s="240">
        <v>9.1980000000000004</v>
      </c>
      <c r="M124" s="240">
        <v>16.382999999999999</v>
      </c>
      <c r="N124" s="240">
        <v>37.4</v>
      </c>
    </row>
    <row r="125" spans="2:14">
      <c r="B125" s="240" t="s">
        <v>35</v>
      </c>
      <c r="C125" s="240" t="s">
        <v>1651</v>
      </c>
      <c r="D125" s="240" t="s">
        <v>125</v>
      </c>
      <c r="E125" s="240">
        <v>2.8199999999999999E-2</v>
      </c>
      <c r="F125" s="240">
        <v>-8.8499999999999995E-2</v>
      </c>
      <c r="G125" s="240">
        <v>0</v>
      </c>
      <c r="H125" s="240">
        <v>0</v>
      </c>
      <c r="I125" s="240">
        <v>0</v>
      </c>
      <c r="J125" s="240">
        <v>4.2000000000000002E-4</v>
      </c>
      <c r="K125" s="240">
        <v>1604</v>
      </c>
      <c r="L125" s="240">
        <v>9.1980000000000004</v>
      </c>
      <c r="M125" s="240">
        <v>16.382999999999999</v>
      </c>
      <c r="N125" s="240">
        <v>37.4</v>
      </c>
    </row>
    <row r="126" spans="2:14">
      <c r="B126" s="240" t="s">
        <v>35</v>
      </c>
      <c r="C126" s="240" t="s">
        <v>1651</v>
      </c>
      <c r="D126" s="240" t="s">
        <v>126</v>
      </c>
      <c r="E126" s="240">
        <v>-1.0200000000000001E-2</v>
      </c>
      <c r="F126" s="240">
        <v>-8.77E-2</v>
      </c>
      <c r="G126" s="240">
        <v>0</v>
      </c>
      <c r="H126" s="240">
        <v>0</v>
      </c>
      <c r="I126" s="240">
        <v>0</v>
      </c>
      <c r="J126" s="240">
        <v>-2.5000000000000001E-4</v>
      </c>
      <c r="K126" s="240">
        <v>1604</v>
      </c>
      <c r="L126" s="240">
        <v>9.1980000000000004</v>
      </c>
      <c r="M126" s="240">
        <v>16.382999999999999</v>
      </c>
      <c r="N126" s="240">
        <v>37.4</v>
      </c>
    </row>
    <row r="127" spans="2:14">
      <c r="B127" s="240" t="s">
        <v>35</v>
      </c>
      <c r="C127" s="240" t="s">
        <v>1651</v>
      </c>
      <c r="D127" s="240" t="s">
        <v>127</v>
      </c>
      <c r="E127" s="240">
        <v>2.86E-2</v>
      </c>
      <c r="F127" s="240">
        <v>-8.8900000000000007E-2</v>
      </c>
      <c r="G127" s="240">
        <v>0</v>
      </c>
      <c r="H127" s="240">
        <v>0</v>
      </c>
      <c r="I127" s="240">
        <v>0</v>
      </c>
      <c r="J127" s="240">
        <v>8.0000000000000004E-4</v>
      </c>
      <c r="K127" s="240">
        <v>1604</v>
      </c>
      <c r="L127" s="240">
        <v>9.1980000000000004</v>
      </c>
      <c r="M127" s="240">
        <v>16.382999999999999</v>
      </c>
      <c r="N127" s="240">
        <v>37.4</v>
      </c>
    </row>
    <row r="128" spans="2:14">
      <c r="B128" s="240" t="s">
        <v>35</v>
      </c>
      <c r="C128" s="240" t="s">
        <v>1651</v>
      </c>
      <c r="D128" s="240" t="s">
        <v>128</v>
      </c>
      <c r="E128" s="240">
        <v>-8.9999999999999993E-3</v>
      </c>
      <c r="F128" s="240">
        <v>-8.9200000000000002E-2</v>
      </c>
      <c r="G128" s="240">
        <v>0</v>
      </c>
      <c r="H128" s="240">
        <v>0</v>
      </c>
      <c r="I128" s="240">
        <v>0</v>
      </c>
      <c r="J128" s="240">
        <v>1E-3</v>
      </c>
      <c r="K128" s="240">
        <v>1604</v>
      </c>
      <c r="L128" s="240">
        <v>9.1980000000000004</v>
      </c>
      <c r="M128" s="240">
        <v>16.382999999999999</v>
      </c>
      <c r="N128" s="240">
        <v>37.4</v>
      </c>
    </row>
    <row r="129" spans="2:14">
      <c r="B129" s="240" t="s">
        <v>35</v>
      </c>
      <c r="C129" s="240" t="s">
        <v>1651</v>
      </c>
      <c r="D129" s="240" t="s">
        <v>129</v>
      </c>
      <c r="E129" s="240">
        <v>2.9000000000000001E-2</v>
      </c>
      <c r="F129" s="240">
        <v>-8.9399999999999993E-2</v>
      </c>
      <c r="G129" s="240">
        <v>0</v>
      </c>
      <c r="H129" s="240">
        <v>0</v>
      </c>
      <c r="I129" s="240">
        <v>0</v>
      </c>
      <c r="J129" s="240">
        <v>1.23E-3</v>
      </c>
      <c r="K129" s="240">
        <v>1604</v>
      </c>
      <c r="L129" s="240">
        <v>9.1980000000000004</v>
      </c>
      <c r="M129" s="240">
        <v>16.382999999999999</v>
      </c>
      <c r="N129" s="240">
        <v>37.4</v>
      </c>
    </row>
    <row r="130" spans="2:14">
      <c r="B130" s="240" t="s">
        <v>35</v>
      </c>
      <c r="C130" s="240" t="s">
        <v>1651</v>
      </c>
      <c r="D130" s="240" t="s">
        <v>130</v>
      </c>
      <c r="E130" s="240">
        <v>-9.4000000000000004E-3</v>
      </c>
      <c r="F130" s="240">
        <v>-8.8700000000000001E-2</v>
      </c>
      <c r="G130" s="240">
        <v>0</v>
      </c>
      <c r="H130" s="240">
        <v>0</v>
      </c>
      <c r="I130" s="240">
        <v>0</v>
      </c>
      <c r="J130" s="240">
        <v>5.5999999999999995E-4</v>
      </c>
      <c r="K130" s="240">
        <v>1604</v>
      </c>
      <c r="L130" s="240">
        <v>9.1980000000000004</v>
      </c>
      <c r="M130" s="240">
        <v>16.382999999999999</v>
      </c>
      <c r="N130" s="240">
        <v>37.4</v>
      </c>
    </row>
    <row r="131" spans="2:14">
      <c r="B131" s="240" t="s">
        <v>35</v>
      </c>
      <c r="C131" s="240" t="s">
        <v>1651</v>
      </c>
      <c r="D131" s="240" t="s">
        <v>131</v>
      </c>
      <c r="E131" s="240">
        <v>7.1800000000000003E-2</v>
      </c>
      <c r="F131" s="240">
        <v>1.9300000000000001E-2</v>
      </c>
      <c r="G131" s="240">
        <v>0</v>
      </c>
      <c r="H131" s="240">
        <v>0</v>
      </c>
      <c r="I131" s="240">
        <v>0</v>
      </c>
      <c r="J131" s="240">
        <v>-4.0000000000000002E-4</v>
      </c>
      <c r="K131" s="240">
        <v>1604</v>
      </c>
      <c r="L131" s="240">
        <v>9.1980000000000004</v>
      </c>
      <c r="M131" s="240">
        <v>16.382999999999999</v>
      </c>
      <c r="N131" s="240">
        <v>37.4</v>
      </c>
    </row>
    <row r="132" spans="2:14">
      <c r="B132" s="240" t="s">
        <v>35</v>
      </c>
      <c r="C132" s="240" t="s">
        <v>1651</v>
      </c>
      <c r="D132" s="240" t="s">
        <v>132</v>
      </c>
      <c r="E132" s="240">
        <v>7.17E-2</v>
      </c>
      <c r="F132" s="240">
        <v>-2.4299999999999999E-2</v>
      </c>
      <c r="G132" s="240">
        <v>0</v>
      </c>
      <c r="H132" s="240">
        <v>0</v>
      </c>
      <c r="I132" s="240">
        <v>0</v>
      </c>
      <c r="J132" s="240">
        <v>-3.6999999999999999E-4</v>
      </c>
      <c r="K132" s="240">
        <v>1604</v>
      </c>
      <c r="L132" s="240">
        <v>9.1980000000000004</v>
      </c>
      <c r="M132" s="240">
        <v>16.382999999999999</v>
      </c>
      <c r="N132" s="240">
        <v>37.4</v>
      </c>
    </row>
    <row r="133" spans="2:14">
      <c r="B133" s="240" t="s">
        <v>35</v>
      </c>
      <c r="C133" s="240" t="s">
        <v>1651</v>
      </c>
      <c r="D133" s="240" t="s">
        <v>133</v>
      </c>
      <c r="E133" s="240">
        <v>7.1499999999999994E-2</v>
      </c>
      <c r="F133" s="240">
        <v>1.9599999999999999E-2</v>
      </c>
      <c r="G133" s="240">
        <v>0</v>
      </c>
      <c r="H133" s="240">
        <v>0</v>
      </c>
      <c r="I133" s="240">
        <v>0</v>
      </c>
      <c r="J133" s="240">
        <v>-6.4999999999999997E-4</v>
      </c>
      <c r="K133" s="240">
        <v>1604</v>
      </c>
      <c r="L133" s="240">
        <v>9.1980000000000004</v>
      </c>
      <c r="M133" s="240">
        <v>16.382999999999999</v>
      </c>
      <c r="N133" s="240">
        <v>37.4</v>
      </c>
    </row>
    <row r="134" spans="2:14">
      <c r="B134" s="240" t="s">
        <v>35</v>
      </c>
      <c r="C134" s="240" t="s">
        <v>1651</v>
      </c>
      <c r="D134" s="240" t="s">
        <v>134</v>
      </c>
      <c r="E134" s="240">
        <v>7.1900000000000006E-2</v>
      </c>
      <c r="F134" s="240">
        <v>-2.46E-2</v>
      </c>
      <c r="G134" s="240">
        <v>0</v>
      </c>
      <c r="H134" s="240">
        <v>0</v>
      </c>
      <c r="I134" s="240">
        <v>0</v>
      </c>
      <c r="J134" s="240">
        <v>-1.2999999999999999E-4</v>
      </c>
      <c r="K134" s="240">
        <v>1604</v>
      </c>
      <c r="L134" s="240">
        <v>9.1980000000000004</v>
      </c>
      <c r="M134" s="240">
        <v>16.382999999999999</v>
      </c>
      <c r="N134" s="240">
        <v>37.4</v>
      </c>
    </row>
    <row r="135" spans="2:14">
      <c r="B135" s="240" t="s">
        <v>35</v>
      </c>
      <c r="C135" s="240" t="s">
        <v>1651</v>
      </c>
      <c r="D135" s="240" t="s">
        <v>135</v>
      </c>
      <c r="E135" s="240">
        <v>7.3200000000000001E-2</v>
      </c>
      <c r="F135" s="240">
        <v>1.7600000000000001E-2</v>
      </c>
      <c r="G135" s="240">
        <v>0</v>
      </c>
      <c r="H135" s="240">
        <v>0</v>
      </c>
      <c r="I135" s="240">
        <v>0</v>
      </c>
      <c r="J135" s="240">
        <v>1.0499999999999999E-3</v>
      </c>
      <c r="K135" s="240">
        <v>1604</v>
      </c>
      <c r="L135" s="240">
        <v>9.1980000000000004</v>
      </c>
      <c r="M135" s="240">
        <v>16.382999999999999</v>
      </c>
      <c r="N135" s="240">
        <v>37.4</v>
      </c>
    </row>
    <row r="136" spans="2:14">
      <c r="B136" s="240" t="s">
        <v>35</v>
      </c>
      <c r="C136" s="240" t="s">
        <v>1651</v>
      </c>
      <c r="D136" s="240" t="s">
        <v>136</v>
      </c>
      <c r="E136" s="240">
        <v>7.3099999999999998E-2</v>
      </c>
      <c r="F136" s="240">
        <v>-2.5999999999999999E-2</v>
      </c>
      <c r="G136" s="240">
        <v>0</v>
      </c>
      <c r="H136" s="240">
        <v>0</v>
      </c>
      <c r="I136" s="240">
        <v>0</v>
      </c>
      <c r="J136" s="240">
        <v>1.09E-3</v>
      </c>
      <c r="K136" s="240">
        <v>1604</v>
      </c>
      <c r="L136" s="240">
        <v>9.1980000000000004</v>
      </c>
      <c r="M136" s="240">
        <v>16.382999999999999</v>
      </c>
      <c r="N136" s="240">
        <v>37.4</v>
      </c>
    </row>
    <row r="137" spans="2:14">
      <c r="B137" s="240" t="s">
        <v>35</v>
      </c>
      <c r="C137" s="240" t="s">
        <v>1651</v>
      </c>
      <c r="D137" s="240" t="s">
        <v>137</v>
      </c>
      <c r="E137" s="240">
        <v>7.2999999999999995E-2</v>
      </c>
      <c r="F137" s="240">
        <v>1.7899999999999999E-2</v>
      </c>
      <c r="G137" s="240">
        <v>0</v>
      </c>
      <c r="H137" s="240">
        <v>0</v>
      </c>
      <c r="I137" s="240">
        <v>0</v>
      </c>
      <c r="J137" s="240">
        <v>8.0999999999999996E-4</v>
      </c>
      <c r="K137" s="240">
        <v>1604</v>
      </c>
      <c r="L137" s="240">
        <v>9.1980000000000004</v>
      </c>
      <c r="M137" s="240">
        <v>16.382999999999999</v>
      </c>
      <c r="N137" s="240">
        <v>37.4</v>
      </c>
    </row>
    <row r="138" spans="2:14">
      <c r="B138" s="240" t="s">
        <v>35</v>
      </c>
      <c r="C138" s="240" t="s">
        <v>1651</v>
      </c>
      <c r="D138" s="240" t="s">
        <v>138</v>
      </c>
      <c r="E138" s="240">
        <v>7.3300000000000004E-2</v>
      </c>
      <c r="F138" s="240">
        <v>-2.63E-2</v>
      </c>
      <c r="G138" s="240">
        <v>0</v>
      </c>
      <c r="H138" s="240">
        <v>0</v>
      </c>
      <c r="I138" s="240">
        <v>0</v>
      </c>
      <c r="J138" s="240">
        <v>1.33E-3</v>
      </c>
      <c r="K138" s="240">
        <v>1604</v>
      </c>
      <c r="L138" s="240">
        <v>9.1980000000000004</v>
      </c>
      <c r="M138" s="240">
        <v>16.382999999999999</v>
      </c>
      <c r="N138" s="240">
        <v>37.4</v>
      </c>
    </row>
    <row r="139" spans="2:14">
      <c r="B139" s="240" t="s">
        <v>35</v>
      </c>
      <c r="C139" s="240" t="s">
        <v>1651</v>
      </c>
      <c r="D139" s="240" t="s">
        <v>139</v>
      </c>
      <c r="E139" s="240">
        <v>2.81E-2</v>
      </c>
      <c r="F139" s="240">
        <v>6.9900000000000004E-2</v>
      </c>
      <c r="G139" s="240">
        <v>0</v>
      </c>
      <c r="H139" s="240">
        <v>0</v>
      </c>
      <c r="I139" s="240">
        <v>0</v>
      </c>
      <c r="J139" s="240">
        <v>-2.1000000000000001E-4</v>
      </c>
      <c r="K139" s="240">
        <v>1604</v>
      </c>
      <c r="L139" s="240">
        <v>9.1980000000000004</v>
      </c>
      <c r="M139" s="240">
        <v>16.382999999999999</v>
      </c>
      <c r="N139" s="240">
        <v>37.4</v>
      </c>
    </row>
    <row r="140" spans="2:14">
      <c r="B140" s="240" t="s">
        <v>35</v>
      </c>
      <c r="C140" s="240" t="s">
        <v>1651</v>
      </c>
      <c r="D140" s="240" t="s">
        <v>140</v>
      </c>
      <c r="E140" s="240">
        <v>-9.4000000000000004E-3</v>
      </c>
      <c r="F140" s="240">
        <v>6.9599999999999995E-2</v>
      </c>
      <c r="G140" s="240">
        <v>0</v>
      </c>
      <c r="H140" s="240">
        <v>0</v>
      </c>
      <c r="I140" s="240">
        <v>0</v>
      </c>
      <c r="J140" s="240">
        <v>-1.0000000000000001E-5</v>
      </c>
      <c r="K140" s="240">
        <v>1604</v>
      </c>
      <c r="L140" s="240">
        <v>9.1980000000000004</v>
      </c>
      <c r="M140" s="240">
        <v>16.382999999999999</v>
      </c>
      <c r="N140" s="240">
        <v>37.4</v>
      </c>
    </row>
    <row r="141" spans="2:14">
      <c r="B141" s="240" t="s">
        <v>35</v>
      </c>
      <c r="C141" s="240" t="s">
        <v>1651</v>
      </c>
      <c r="D141" s="240" t="s">
        <v>141</v>
      </c>
      <c r="E141" s="240">
        <v>2.8500000000000001E-2</v>
      </c>
      <c r="F141" s="240">
        <v>6.9400000000000003E-2</v>
      </c>
      <c r="G141" s="240">
        <v>0</v>
      </c>
      <c r="H141" s="240">
        <v>0</v>
      </c>
      <c r="I141" s="240">
        <v>0</v>
      </c>
      <c r="J141" s="240">
        <v>2.3000000000000001E-4</v>
      </c>
      <c r="K141" s="240">
        <v>1604</v>
      </c>
      <c r="L141" s="240">
        <v>9.1980000000000004</v>
      </c>
      <c r="M141" s="240">
        <v>16.382999999999999</v>
      </c>
      <c r="N141" s="240">
        <v>37.4</v>
      </c>
    </row>
    <row r="142" spans="2:14">
      <c r="B142" s="240" t="s">
        <v>35</v>
      </c>
      <c r="C142" s="240" t="s">
        <v>1651</v>
      </c>
      <c r="D142" s="240" t="s">
        <v>142</v>
      </c>
      <c r="E142" s="240">
        <v>-9.7999999999999997E-3</v>
      </c>
      <c r="F142" s="240">
        <v>7.0099999999999996E-2</v>
      </c>
      <c r="G142" s="240">
        <v>0</v>
      </c>
      <c r="H142" s="240">
        <v>0</v>
      </c>
      <c r="I142" s="240">
        <v>0</v>
      </c>
      <c r="J142" s="240">
        <v>-4.4000000000000002E-4</v>
      </c>
      <c r="K142" s="240">
        <v>1604</v>
      </c>
      <c r="L142" s="240">
        <v>9.1980000000000004</v>
      </c>
      <c r="M142" s="240">
        <v>16.382999999999999</v>
      </c>
      <c r="N142" s="240">
        <v>37.4</v>
      </c>
    </row>
    <row r="143" spans="2:14">
      <c r="B143" s="240" t="s">
        <v>35</v>
      </c>
      <c r="C143" s="240" t="s">
        <v>1651</v>
      </c>
      <c r="D143" s="240" t="s">
        <v>143</v>
      </c>
      <c r="E143" s="240">
        <v>2.7300000000000001E-2</v>
      </c>
      <c r="F143" s="240">
        <v>7.0800000000000002E-2</v>
      </c>
      <c r="G143" s="240">
        <v>0</v>
      </c>
      <c r="H143" s="240">
        <v>0</v>
      </c>
      <c r="I143" s="240">
        <v>0</v>
      </c>
      <c r="J143" s="240">
        <v>-1.0200000000000001E-3</v>
      </c>
      <c r="K143" s="240">
        <v>1604</v>
      </c>
      <c r="L143" s="240">
        <v>9.1980000000000004</v>
      </c>
      <c r="M143" s="240">
        <v>16.382999999999999</v>
      </c>
      <c r="N143" s="240">
        <v>37.4</v>
      </c>
    </row>
    <row r="144" spans="2:14">
      <c r="B144" s="240" t="s">
        <v>35</v>
      </c>
      <c r="C144" s="240" t="s">
        <v>1651</v>
      </c>
      <c r="D144" s="240" t="s">
        <v>144</v>
      </c>
      <c r="E144" s="240">
        <v>-1.0200000000000001E-2</v>
      </c>
      <c r="F144" s="240">
        <v>7.0499999999999993E-2</v>
      </c>
      <c r="G144" s="240">
        <v>0</v>
      </c>
      <c r="H144" s="240">
        <v>0</v>
      </c>
      <c r="I144" s="240">
        <v>0</v>
      </c>
      <c r="J144" s="240">
        <v>-8.1999999999999998E-4</v>
      </c>
      <c r="K144" s="240">
        <v>1604</v>
      </c>
      <c r="L144" s="240">
        <v>9.1980000000000004</v>
      </c>
      <c r="M144" s="240">
        <v>16.382999999999999</v>
      </c>
      <c r="N144" s="240">
        <v>37.4</v>
      </c>
    </row>
    <row r="145" spans="2:14">
      <c r="B145" s="240" t="s">
        <v>35</v>
      </c>
      <c r="C145" s="240" t="s">
        <v>1651</v>
      </c>
      <c r="D145" s="240" t="s">
        <v>145</v>
      </c>
      <c r="E145" s="240">
        <v>2.7799999999999998E-2</v>
      </c>
      <c r="F145" s="240">
        <v>7.0300000000000001E-2</v>
      </c>
      <c r="G145" s="240">
        <v>0</v>
      </c>
      <c r="H145" s="240">
        <v>0</v>
      </c>
      <c r="I145" s="240">
        <v>0</v>
      </c>
      <c r="J145" s="240">
        <v>-5.9000000000000003E-4</v>
      </c>
      <c r="K145" s="240">
        <v>1604</v>
      </c>
      <c r="L145" s="240">
        <v>9.1980000000000004</v>
      </c>
      <c r="M145" s="240">
        <v>16.382999999999999</v>
      </c>
      <c r="N145" s="240">
        <v>37.4</v>
      </c>
    </row>
    <row r="146" spans="2:14">
      <c r="B146" s="240" t="s">
        <v>35</v>
      </c>
      <c r="C146" s="240" t="s">
        <v>1651</v>
      </c>
      <c r="D146" s="240" t="s">
        <v>146</v>
      </c>
      <c r="E146" s="240">
        <v>-1.06E-2</v>
      </c>
      <c r="F146" s="240">
        <v>7.0999999999999994E-2</v>
      </c>
      <c r="G146" s="240">
        <v>0</v>
      </c>
      <c r="H146" s="240">
        <v>0</v>
      </c>
      <c r="I146" s="240">
        <v>0</v>
      </c>
      <c r="J146" s="240">
        <v>-1.2600000000000001E-3</v>
      </c>
      <c r="K146" s="240">
        <v>1604</v>
      </c>
      <c r="L146" s="240">
        <v>9.1980000000000004</v>
      </c>
      <c r="M146" s="240">
        <v>16.382999999999999</v>
      </c>
      <c r="N146" s="240">
        <v>37.4</v>
      </c>
    </row>
    <row r="147" spans="2:14">
      <c r="B147" s="240" t="s">
        <v>35</v>
      </c>
      <c r="C147" s="240" t="s">
        <v>1651</v>
      </c>
      <c r="D147" s="240" t="s">
        <v>147</v>
      </c>
      <c r="E147" s="240">
        <v>3.09E-2</v>
      </c>
      <c r="F147" s="240">
        <v>-4.1999999999999997E-3</v>
      </c>
      <c r="G147" s="240">
        <v>0</v>
      </c>
      <c r="H147" s="240">
        <v>0</v>
      </c>
      <c r="I147" s="240">
        <v>0</v>
      </c>
      <c r="J147" s="240">
        <v>4.0000000000000003E-5</v>
      </c>
      <c r="K147" s="240">
        <v>1604</v>
      </c>
      <c r="L147" s="240">
        <v>9.1980000000000004</v>
      </c>
      <c r="M147" s="240">
        <v>16.382999999999999</v>
      </c>
      <c r="N147" s="240">
        <v>37.4</v>
      </c>
    </row>
    <row r="148" spans="2:14">
      <c r="B148" s="240" t="s">
        <v>35</v>
      </c>
      <c r="C148" s="240" t="s">
        <v>1651</v>
      </c>
      <c r="D148" s="240" t="s">
        <v>148</v>
      </c>
      <c r="E148" s="240">
        <v>-1.8E-3</v>
      </c>
      <c r="F148" s="240">
        <v>-4.0000000000000001E-3</v>
      </c>
      <c r="G148" s="240">
        <v>0</v>
      </c>
      <c r="H148" s="240">
        <v>0</v>
      </c>
      <c r="I148" s="240">
        <v>0</v>
      </c>
      <c r="J148" s="240">
        <v>-1.6000000000000001E-4</v>
      </c>
      <c r="K148" s="240">
        <v>1604</v>
      </c>
      <c r="L148" s="240">
        <v>9.1980000000000004</v>
      </c>
      <c r="M148" s="240">
        <v>16.382999999999999</v>
      </c>
      <c r="N148" s="240">
        <v>37.4</v>
      </c>
    </row>
    <row r="149" spans="2:14">
      <c r="B149" s="240" t="s">
        <v>35</v>
      </c>
      <c r="C149" s="240" t="s">
        <v>1651</v>
      </c>
      <c r="D149" s="240" t="s">
        <v>149</v>
      </c>
      <c r="E149" s="240">
        <v>1.4500000000000001E-2</v>
      </c>
      <c r="F149" s="240">
        <v>1.4999999999999999E-2</v>
      </c>
      <c r="G149" s="240">
        <v>0</v>
      </c>
      <c r="H149" s="240">
        <v>0</v>
      </c>
      <c r="I149" s="240">
        <v>0</v>
      </c>
      <c r="J149" s="240">
        <v>-1.8000000000000001E-4</v>
      </c>
      <c r="K149" s="240">
        <v>1604</v>
      </c>
      <c r="L149" s="240">
        <v>9.1980000000000004</v>
      </c>
      <c r="M149" s="240">
        <v>16.382999999999999</v>
      </c>
      <c r="N149" s="240">
        <v>37.4</v>
      </c>
    </row>
    <row r="150" spans="2:14">
      <c r="B150" s="240" t="s">
        <v>35</v>
      </c>
      <c r="C150" s="240" t="s">
        <v>1651</v>
      </c>
      <c r="D150" s="240" t="s">
        <v>150</v>
      </c>
      <c r="E150" s="240">
        <v>1.46E-2</v>
      </c>
      <c r="F150" s="240">
        <v>-2.3099999999999999E-2</v>
      </c>
      <c r="G150" s="240">
        <v>0</v>
      </c>
      <c r="H150" s="240">
        <v>0</v>
      </c>
      <c r="I150" s="240">
        <v>0</v>
      </c>
      <c r="J150" s="240">
        <v>6.0000000000000002E-5</v>
      </c>
      <c r="K150" s="240">
        <v>1604</v>
      </c>
      <c r="L150" s="240">
        <v>9.1980000000000004</v>
      </c>
      <c r="M150" s="240">
        <v>16.382999999999999</v>
      </c>
      <c r="N150" s="240">
        <v>37.4</v>
      </c>
    </row>
    <row r="151" spans="2:14">
      <c r="B151" s="240" t="s">
        <v>35</v>
      </c>
      <c r="C151" s="240" t="s">
        <v>1651</v>
      </c>
      <c r="D151" s="240" t="s">
        <v>151</v>
      </c>
      <c r="E151" s="240">
        <v>7.1800000000000003E-2</v>
      </c>
      <c r="F151" s="240">
        <v>2.0299999999999999E-2</v>
      </c>
      <c r="G151" s="240">
        <v>0</v>
      </c>
      <c r="H151" s="240">
        <v>0</v>
      </c>
      <c r="I151" s="240">
        <v>0</v>
      </c>
      <c r="J151" s="240">
        <v>1.8699999999999999E-3</v>
      </c>
      <c r="K151" s="240">
        <v>1604</v>
      </c>
      <c r="L151" s="240">
        <v>9.1980000000000004</v>
      </c>
      <c r="M151" s="240">
        <v>16.382999999999999</v>
      </c>
      <c r="N151" s="240">
        <v>37.4</v>
      </c>
    </row>
    <row r="152" spans="2:14">
      <c r="B152" s="240" t="s">
        <v>35</v>
      </c>
      <c r="C152" s="240" t="s">
        <v>1651</v>
      </c>
      <c r="D152" s="240" t="s">
        <v>152</v>
      </c>
      <c r="E152" s="240">
        <v>-5.3499999999999999E-2</v>
      </c>
      <c r="F152" s="240">
        <v>-2.63E-2</v>
      </c>
      <c r="G152" s="240">
        <v>0</v>
      </c>
      <c r="H152" s="240">
        <v>0</v>
      </c>
      <c r="I152" s="240">
        <v>0</v>
      </c>
      <c r="J152" s="240">
        <v>-1.97E-3</v>
      </c>
      <c r="K152" s="240">
        <v>1604</v>
      </c>
      <c r="L152" s="240">
        <v>9.1980000000000004</v>
      </c>
      <c r="M152" s="240">
        <v>16.382999999999999</v>
      </c>
      <c r="N152" s="240">
        <v>37.4</v>
      </c>
    </row>
    <row r="153" spans="2:14">
      <c r="B153" s="240" t="s">
        <v>35</v>
      </c>
      <c r="C153" s="240" t="s">
        <v>1651</v>
      </c>
      <c r="D153" s="240" t="s">
        <v>153</v>
      </c>
      <c r="E153" s="240">
        <v>4.1700000000000001E-2</v>
      </c>
      <c r="F153" s="240">
        <v>5.5399999999999998E-2</v>
      </c>
      <c r="G153" s="240">
        <v>0</v>
      </c>
      <c r="H153" s="240">
        <v>0</v>
      </c>
      <c r="I153" s="240">
        <v>0</v>
      </c>
      <c r="J153" s="240">
        <v>1.75E-3</v>
      </c>
      <c r="K153" s="240">
        <v>1604</v>
      </c>
      <c r="L153" s="240">
        <v>9.1980000000000004</v>
      </c>
      <c r="M153" s="240">
        <v>16.382999999999999</v>
      </c>
      <c r="N153" s="240">
        <v>37.4</v>
      </c>
    </row>
    <row r="154" spans="2:14">
      <c r="B154" s="240" t="s">
        <v>35</v>
      </c>
      <c r="C154" s="240" t="s">
        <v>1651</v>
      </c>
      <c r="D154" s="240" t="s">
        <v>154</v>
      </c>
      <c r="E154" s="240">
        <v>-2.3300000000000001E-2</v>
      </c>
      <c r="F154" s="240">
        <v>-6.1400000000000003E-2</v>
      </c>
      <c r="G154" s="240">
        <v>0</v>
      </c>
      <c r="H154" s="240">
        <v>0</v>
      </c>
      <c r="I154" s="240">
        <v>0</v>
      </c>
      <c r="J154" s="240">
        <v>-1.8500000000000001E-3</v>
      </c>
      <c r="K154" s="240">
        <v>1604</v>
      </c>
      <c r="L154" s="240">
        <v>9.1980000000000004</v>
      </c>
      <c r="M154" s="240">
        <v>16.382999999999999</v>
      </c>
      <c r="N154" s="240">
        <v>37.4</v>
      </c>
    </row>
    <row r="155" spans="2:14">
      <c r="B155" s="240" t="s">
        <v>35</v>
      </c>
      <c r="C155" s="240" t="s">
        <v>1651</v>
      </c>
      <c r="D155" s="240" t="s">
        <v>155</v>
      </c>
      <c r="E155" s="240">
        <v>0.12790000000000001</v>
      </c>
      <c r="F155" s="240">
        <v>4.5400000000000003E-2</v>
      </c>
      <c r="G155" s="240">
        <v>0</v>
      </c>
      <c r="H155" s="240">
        <v>0</v>
      </c>
      <c r="I155" s="240">
        <v>0</v>
      </c>
      <c r="J155" s="240">
        <v>4.2300000000000003E-3</v>
      </c>
      <c r="K155" s="240">
        <v>1604</v>
      </c>
      <c r="L155" s="240">
        <v>9.1980000000000004</v>
      </c>
      <c r="M155" s="240">
        <v>16.382999999999999</v>
      </c>
      <c r="N155" s="240">
        <v>37.4</v>
      </c>
    </row>
    <row r="156" spans="2:14">
      <c r="B156" s="240" t="s">
        <v>35</v>
      </c>
      <c r="C156" s="240" t="s">
        <v>1651</v>
      </c>
      <c r="D156" s="240" t="s">
        <v>156</v>
      </c>
      <c r="E156" s="240">
        <v>-0.1095</v>
      </c>
      <c r="F156" s="240">
        <v>-5.1400000000000001E-2</v>
      </c>
      <c r="G156" s="240">
        <v>0</v>
      </c>
      <c r="H156" s="240">
        <v>0</v>
      </c>
      <c r="I156" s="240">
        <v>0</v>
      </c>
      <c r="J156" s="240">
        <v>-4.3299999999999996E-3</v>
      </c>
      <c r="K156" s="240">
        <v>1604</v>
      </c>
      <c r="L156" s="240">
        <v>9.1980000000000004</v>
      </c>
      <c r="M156" s="240">
        <v>16.382999999999999</v>
      </c>
      <c r="N156" s="240">
        <v>37.4</v>
      </c>
    </row>
    <row r="157" spans="2:14">
      <c r="B157" s="240" t="s">
        <v>35</v>
      </c>
      <c r="C157" s="240" t="s">
        <v>1651</v>
      </c>
      <c r="D157" s="240" t="s">
        <v>157</v>
      </c>
      <c r="E157" s="240">
        <v>5.8799999999999998E-2</v>
      </c>
      <c r="F157" s="240">
        <v>0.1159</v>
      </c>
      <c r="G157" s="240">
        <v>0</v>
      </c>
      <c r="H157" s="240">
        <v>0</v>
      </c>
      <c r="I157" s="240">
        <v>0</v>
      </c>
      <c r="J157" s="240">
        <v>3.79E-3</v>
      </c>
      <c r="K157" s="240">
        <v>1604</v>
      </c>
      <c r="L157" s="240">
        <v>9.1980000000000004</v>
      </c>
      <c r="M157" s="240">
        <v>16.382999999999999</v>
      </c>
      <c r="N157" s="240">
        <v>37.4</v>
      </c>
    </row>
    <row r="158" spans="2:14">
      <c r="B158" s="240" t="s">
        <v>35</v>
      </c>
      <c r="C158" s="240" t="s">
        <v>1651</v>
      </c>
      <c r="D158" s="240" t="s">
        <v>158</v>
      </c>
      <c r="E158" s="240">
        <v>-4.0399999999999998E-2</v>
      </c>
      <c r="F158" s="240">
        <v>-0.12189999999999999</v>
      </c>
      <c r="G158" s="240">
        <v>0</v>
      </c>
      <c r="H158" s="240">
        <v>0</v>
      </c>
      <c r="I158" s="240">
        <v>0</v>
      </c>
      <c r="J158" s="240">
        <v>-3.8899999999999998E-3</v>
      </c>
      <c r="K158" s="240">
        <v>1604</v>
      </c>
      <c r="L158" s="240">
        <v>9.1980000000000004</v>
      </c>
      <c r="M158" s="240">
        <v>16.382999999999999</v>
      </c>
      <c r="N158" s="240">
        <v>37.4</v>
      </c>
    </row>
    <row r="159" spans="2:14">
      <c r="B159" s="240" t="s">
        <v>51</v>
      </c>
      <c r="C159" s="240" t="s">
        <v>213</v>
      </c>
      <c r="D159" s="240" t="s">
        <v>87</v>
      </c>
      <c r="E159" s="240">
        <v>5.91E-2</v>
      </c>
      <c r="F159" s="240">
        <v>4.0000000000000002E-4</v>
      </c>
      <c r="G159" s="240">
        <v>0</v>
      </c>
      <c r="H159" s="240">
        <v>0</v>
      </c>
      <c r="I159" s="240">
        <v>0</v>
      </c>
      <c r="J159" s="240">
        <v>-3.3E-4</v>
      </c>
      <c r="K159" s="240">
        <v>1605</v>
      </c>
      <c r="L159" s="240">
        <v>9.1549999999999994</v>
      </c>
      <c r="M159" s="240">
        <v>16.373000000000001</v>
      </c>
      <c r="N159" s="240">
        <v>34</v>
      </c>
    </row>
    <row r="160" spans="2:14">
      <c r="B160" s="240" t="s">
        <v>51</v>
      </c>
      <c r="C160" s="240" t="s">
        <v>213</v>
      </c>
      <c r="D160" s="240" t="s">
        <v>88</v>
      </c>
      <c r="E160" s="240">
        <v>1E-4</v>
      </c>
      <c r="F160" s="240">
        <v>7.0199999999999999E-2</v>
      </c>
      <c r="G160" s="240">
        <v>0</v>
      </c>
      <c r="H160" s="240">
        <v>0</v>
      </c>
      <c r="I160" s="240">
        <v>0</v>
      </c>
      <c r="J160" s="240">
        <v>-5.0000000000000002E-5</v>
      </c>
      <c r="K160" s="240">
        <v>1605</v>
      </c>
      <c r="L160" s="240">
        <v>9.1549999999999994</v>
      </c>
      <c r="M160" s="240">
        <v>16.373000000000001</v>
      </c>
      <c r="N160" s="240">
        <v>34</v>
      </c>
    </row>
    <row r="161" spans="2:14">
      <c r="B161" s="240" t="s">
        <v>51</v>
      </c>
      <c r="C161" s="240" t="s">
        <v>213</v>
      </c>
      <c r="D161" s="240" t="s">
        <v>89</v>
      </c>
      <c r="E161" s="240">
        <v>6.0400000000000002E-2</v>
      </c>
      <c r="F161" s="240">
        <v>-1.1999999999999999E-3</v>
      </c>
      <c r="G161" s="240">
        <v>0</v>
      </c>
      <c r="H161" s="240">
        <v>0</v>
      </c>
      <c r="I161" s="240">
        <v>0</v>
      </c>
      <c r="J161" s="240">
        <v>1.0499999999999999E-3</v>
      </c>
      <c r="K161" s="240">
        <v>1605</v>
      </c>
      <c r="L161" s="240">
        <v>9.1549999999999994</v>
      </c>
      <c r="M161" s="240">
        <v>16.373000000000001</v>
      </c>
      <c r="N161" s="240">
        <v>34</v>
      </c>
    </row>
    <row r="162" spans="2:14">
      <c r="B162" s="240" t="s">
        <v>51</v>
      </c>
      <c r="C162" s="240" t="s">
        <v>213</v>
      </c>
      <c r="D162" s="240" t="s">
        <v>90</v>
      </c>
      <c r="E162" s="240">
        <v>-5.9999999999999995E-4</v>
      </c>
      <c r="F162" s="240">
        <v>7.1099999999999997E-2</v>
      </c>
      <c r="G162" s="240">
        <v>0</v>
      </c>
      <c r="H162" s="240">
        <v>0</v>
      </c>
      <c r="I162" s="240">
        <v>0</v>
      </c>
      <c r="J162" s="240">
        <v>-8.1999999999999998E-4</v>
      </c>
      <c r="K162" s="240">
        <v>1605</v>
      </c>
      <c r="L162" s="240">
        <v>9.1549999999999994</v>
      </c>
      <c r="M162" s="240">
        <v>16.373000000000001</v>
      </c>
      <c r="N162" s="240">
        <v>34</v>
      </c>
    </row>
    <row r="163" spans="2:14">
      <c r="B163" s="240" t="s">
        <v>51</v>
      </c>
      <c r="C163" s="240" t="s">
        <v>213</v>
      </c>
      <c r="D163" s="240" t="s">
        <v>12</v>
      </c>
      <c r="E163" s="240">
        <v>31.9255</v>
      </c>
      <c r="F163" s="240">
        <v>-1.04E-2</v>
      </c>
      <c r="G163" s="240">
        <v>0</v>
      </c>
      <c r="H163" s="240">
        <v>0</v>
      </c>
      <c r="I163" s="240">
        <v>0</v>
      </c>
      <c r="J163" s="240">
        <v>3.8850000000000003E-2</v>
      </c>
      <c r="K163" s="240">
        <v>1605</v>
      </c>
      <c r="L163" s="240">
        <v>9.1549999999999994</v>
      </c>
      <c r="M163" s="240">
        <v>16.373000000000001</v>
      </c>
      <c r="N163" s="240">
        <v>34</v>
      </c>
    </row>
    <row r="164" spans="2:14">
      <c r="B164" s="240" t="s">
        <v>51</v>
      </c>
      <c r="C164" s="240" t="s">
        <v>213</v>
      </c>
      <c r="D164" s="240" t="s">
        <v>13</v>
      </c>
      <c r="E164" s="240">
        <v>8.2199999999999995E-2</v>
      </c>
      <c r="F164" s="240">
        <v>37.480600000000003</v>
      </c>
      <c r="G164" s="240">
        <v>0</v>
      </c>
      <c r="H164" s="240">
        <v>0</v>
      </c>
      <c r="I164" s="240">
        <v>0</v>
      </c>
      <c r="J164" s="240">
        <v>-1.55E-2</v>
      </c>
      <c r="K164" s="240">
        <v>1605</v>
      </c>
      <c r="L164" s="240">
        <v>9.1549999999999994</v>
      </c>
      <c r="M164" s="240">
        <v>16.373000000000001</v>
      </c>
      <c r="N164" s="240">
        <v>34</v>
      </c>
    </row>
    <row r="165" spans="2:14">
      <c r="B165" s="240" t="s">
        <v>51</v>
      </c>
      <c r="C165" s="240" t="s">
        <v>213</v>
      </c>
      <c r="D165" s="240" t="s">
        <v>14</v>
      </c>
      <c r="E165" s="240">
        <v>0.19839999999999999</v>
      </c>
      <c r="F165" s="240">
        <v>-0.249</v>
      </c>
      <c r="G165" s="240">
        <v>0</v>
      </c>
      <c r="H165" s="240">
        <v>0</v>
      </c>
      <c r="I165" s="240">
        <v>0</v>
      </c>
      <c r="J165" s="240">
        <v>0.21057000000000001</v>
      </c>
      <c r="K165" s="240">
        <v>1605</v>
      </c>
      <c r="L165" s="240">
        <v>9.1549999999999994</v>
      </c>
      <c r="M165" s="240">
        <v>16.373000000000001</v>
      </c>
      <c r="N165" s="240">
        <v>34</v>
      </c>
    </row>
    <row r="166" spans="2:14">
      <c r="B166" s="240" t="s">
        <v>51</v>
      </c>
      <c r="C166" s="240" t="s">
        <v>213</v>
      </c>
      <c r="D166" s="240" t="s">
        <v>91</v>
      </c>
      <c r="E166" s="240">
        <v>4.7E-2</v>
      </c>
      <c r="F166" s="240">
        <v>6.1000000000000004E-3</v>
      </c>
      <c r="G166" s="240">
        <v>0</v>
      </c>
      <c r="H166" s="240">
        <v>0</v>
      </c>
      <c r="I166" s="240">
        <v>0</v>
      </c>
      <c r="J166" s="240">
        <v>1.3799999999999999E-3</v>
      </c>
      <c r="K166" s="240">
        <v>1605</v>
      </c>
      <c r="L166" s="240">
        <v>9.1549999999999994</v>
      </c>
      <c r="M166" s="240">
        <v>16.373000000000001</v>
      </c>
      <c r="N166" s="240">
        <v>34</v>
      </c>
    </row>
    <row r="167" spans="2:14">
      <c r="B167" s="240" t="s">
        <v>51</v>
      </c>
      <c r="C167" s="240" t="s">
        <v>213</v>
      </c>
      <c r="D167" s="240" t="s">
        <v>92</v>
      </c>
      <c r="E167" s="240">
        <v>6.4999999999999997E-3</v>
      </c>
      <c r="F167" s="240">
        <v>5.4399999999999997E-2</v>
      </c>
      <c r="G167" s="240">
        <v>0</v>
      </c>
      <c r="H167" s="240">
        <v>0</v>
      </c>
      <c r="I167" s="240">
        <v>0</v>
      </c>
      <c r="J167" s="240">
        <v>1.23E-3</v>
      </c>
      <c r="K167" s="240">
        <v>1605</v>
      </c>
      <c r="L167" s="240">
        <v>9.1549999999999994</v>
      </c>
      <c r="M167" s="240">
        <v>16.373000000000001</v>
      </c>
      <c r="N167" s="240">
        <v>34</v>
      </c>
    </row>
    <row r="168" spans="2:14">
      <c r="B168" s="240" t="s">
        <v>51</v>
      </c>
      <c r="C168" s="240" t="s">
        <v>213</v>
      </c>
      <c r="D168" s="240" t="s">
        <v>93</v>
      </c>
      <c r="E168" s="240">
        <v>0.1071</v>
      </c>
      <c r="F168" s="240">
        <v>1.35E-2</v>
      </c>
      <c r="G168" s="240">
        <v>0</v>
      </c>
      <c r="H168" s="240">
        <v>0</v>
      </c>
      <c r="I168" s="240">
        <v>0</v>
      </c>
      <c r="J168" s="240">
        <v>3.2299999999999998E-3</v>
      </c>
      <c r="K168" s="240">
        <v>1605</v>
      </c>
      <c r="L168" s="240">
        <v>9.1549999999999994</v>
      </c>
      <c r="M168" s="240">
        <v>16.373000000000001</v>
      </c>
      <c r="N168" s="240">
        <v>34</v>
      </c>
    </row>
    <row r="169" spans="2:14">
      <c r="B169" s="240" t="s">
        <v>51</v>
      </c>
      <c r="C169" s="240" t="s">
        <v>213</v>
      </c>
      <c r="D169" s="240" t="s">
        <v>94</v>
      </c>
      <c r="E169" s="240">
        <v>1.4500000000000001E-2</v>
      </c>
      <c r="F169" s="240">
        <v>0.1101</v>
      </c>
      <c r="G169" s="240">
        <v>0</v>
      </c>
      <c r="H169" s="240">
        <v>0</v>
      </c>
      <c r="I169" s="240">
        <v>0</v>
      </c>
      <c r="J169" s="240">
        <v>2.64E-3</v>
      </c>
      <c r="K169" s="240">
        <v>1605</v>
      </c>
      <c r="L169" s="240">
        <v>9.1549999999999994</v>
      </c>
      <c r="M169" s="240">
        <v>16.373000000000001</v>
      </c>
      <c r="N169" s="240">
        <v>34</v>
      </c>
    </row>
    <row r="170" spans="2:14">
      <c r="B170" s="240" t="s">
        <v>51</v>
      </c>
      <c r="C170" s="240" t="s">
        <v>213</v>
      </c>
      <c r="D170" s="240" t="s">
        <v>95</v>
      </c>
      <c r="E170" s="240">
        <v>8.0999999999999996E-3</v>
      </c>
      <c r="F170" s="240">
        <v>-2.5999999999999999E-3</v>
      </c>
      <c r="G170" s="240">
        <v>0</v>
      </c>
      <c r="H170" s="240">
        <v>0</v>
      </c>
      <c r="I170" s="240">
        <v>0</v>
      </c>
      <c r="J170" s="240">
        <v>-4.0000000000000003E-5</v>
      </c>
      <c r="K170" s="240">
        <v>1605</v>
      </c>
      <c r="L170" s="240">
        <v>9.1549999999999994</v>
      </c>
      <c r="M170" s="240">
        <v>16.373000000000001</v>
      </c>
      <c r="N170" s="240">
        <v>34</v>
      </c>
    </row>
    <row r="171" spans="2:14">
      <c r="B171" s="240" t="s">
        <v>51</v>
      </c>
      <c r="C171" s="240" t="s">
        <v>213</v>
      </c>
      <c r="D171" s="240" t="s">
        <v>96</v>
      </c>
      <c r="E171" s="240">
        <v>8.0999999999999996E-3</v>
      </c>
      <c r="F171" s="240">
        <v>-2.5999999999999999E-3</v>
      </c>
      <c r="G171" s="240">
        <v>0</v>
      </c>
      <c r="H171" s="240">
        <v>0</v>
      </c>
      <c r="I171" s="240">
        <v>0</v>
      </c>
      <c r="J171" s="240">
        <v>-4.0000000000000003E-5</v>
      </c>
      <c r="K171" s="240">
        <v>1605</v>
      </c>
      <c r="L171" s="240">
        <v>9.1549999999999994</v>
      </c>
      <c r="M171" s="240">
        <v>16.373000000000001</v>
      </c>
      <c r="N171" s="240">
        <v>34</v>
      </c>
    </row>
    <row r="172" spans="2:14">
      <c r="B172" s="240" t="s">
        <v>51</v>
      </c>
      <c r="C172" s="240" t="s">
        <v>213</v>
      </c>
      <c r="D172" s="240" t="s">
        <v>97</v>
      </c>
      <c r="E172" s="240">
        <v>1.01E-2</v>
      </c>
      <c r="F172" s="240">
        <v>-1E-4</v>
      </c>
      <c r="G172" s="240">
        <v>0</v>
      </c>
      <c r="H172" s="240">
        <v>0</v>
      </c>
      <c r="I172" s="240">
        <v>0</v>
      </c>
      <c r="J172" s="240">
        <v>6.0000000000000002E-5</v>
      </c>
      <c r="K172" s="240">
        <v>1605</v>
      </c>
      <c r="L172" s="240">
        <v>9.1549999999999994</v>
      </c>
      <c r="M172" s="240">
        <v>16.373000000000001</v>
      </c>
      <c r="N172" s="240">
        <v>34</v>
      </c>
    </row>
    <row r="173" spans="2:14">
      <c r="B173" s="240" t="s">
        <v>51</v>
      </c>
      <c r="C173" s="240" t="s">
        <v>213</v>
      </c>
      <c r="D173" s="240" t="s">
        <v>98</v>
      </c>
      <c r="E173" s="240">
        <v>0</v>
      </c>
      <c r="F173" s="240">
        <v>1.2E-2</v>
      </c>
      <c r="G173" s="240">
        <v>0</v>
      </c>
      <c r="H173" s="240">
        <v>0</v>
      </c>
      <c r="I173" s="240">
        <v>0</v>
      </c>
      <c r="J173" s="240">
        <v>-6.9999999999999994E-5</v>
      </c>
      <c r="K173" s="240">
        <v>1605</v>
      </c>
      <c r="L173" s="240">
        <v>9.1549999999999994</v>
      </c>
      <c r="M173" s="240">
        <v>16.373000000000001</v>
      </c>
      <c r="N173" s="240">
        <v>34</v>
      </c>
    </row>
    <row r="174" spans="2:14">
      <c r="B174" s="240" t="s">
        <v>51</v>
      </c>
      <c r="C174" s="240" t="s">
        <v>213</v>
      </c>
      <c r="D174" s="240" t="s">
        <v>99</v>
      </c>
      <c r="E174" s="240">
        <v>7.7399999999999997E-2</v>
      </c>
      <c r="F174" s="240">
        <v>1.8800000000000001E-2</v>
      </c>
      <c r="G174" s="240">
        <v>0</v>
      </c>
      <c r="H174" s="240">
        <v>0</v>
      </c>
      <c r="I174" s="240">
        <v>0</v>
      </c>
      <c r="J174" s="240">
        <v>-3.2000000000000003E-4</v>
      </c>
      <c r="K174" s="240">
        <v>1605</v>
      </c>
      <c r="L174" s="240">
        <v>9.1549999999999994</v>
      </c>
      <c r="M174" s="240">
        <v>16.373000000000001</v>
      </c>
      <c r="N174" s="240">
        <v>34</v>
      </c>
    </row>
    <row r="175" spans="2:14">
      <c r="B175" s="240" t="s">
        <v>51</v>
      </c>
      <c r="C175" s="240" t="s">
        <v>213</v>
      </c>
      <c r="D175" s="240" t="s">
        <v>100</v>
      </c>
      <c r="E175" s="240">
        <v>7.7299999999999994E-2</v>
      </c>
      <c r="F175" s="240">
        <v>-2.3300000000000001E-2</v>
      </c>
      <c r="G175" s="240">
        <v>0</v>
      </c>
      <c r="H175" s="240">
        <v>0</v>
      </c>
      <c r="I175" s="240">
        <v>0</v>
      </c>
      <c r="J175" s="240">
        <v>-2.9E-4</v>
      </c>
      <c r="K175" s="240">
        <v>1605</v>
      </c>
      <c r="L175" s="240">
        <v>9.1549999999999994</v>
      </c>
      <c r="M175" s="240">
        <v>16.373000000000001</v>
      </c>
      <c r="N175" s="240">
        <v>34</v>
      </c>
    </row>
    <row r="176" spans="2:14">
      <c r="B176" s="240" t="s">
        <v>51</v>
      </c>
      <c r="C176" s="240" t="s">
        <v>213</v>
      </c>
      <c r="D176" s="240" t="s">
        <v>101</v>
      </c>
      <c r="E176" s="240">
        <v>7.7200000000000005E-2</v>
      </c>
      <c r="F176" s="240">
        <v>1.9099999999999999E-2</v>
      </c>
      <c r="G176" s="240">
        <v>0</v>
      </c>
      <c r="H176" s="240">
        <v>0</v>
      </c>
      <c r="I176" s="240">
        <v>0</v>
      </c>
      <c r="J176" s="240">
        <v>-5.5000000000000003E-4</v>
      </c>
      <c r="K176" s="240">
        <v>1605</v>
      </c>
      <c r="L176" s="240">
        <v>9.1549999999999994</v>
      </c>
      <c r="M176" s="240">
        <v>16.373000000000001</v>
      </c>
      <c r="N176" s="240">
        <v>34</v>
      </c>
    </row>
    <row r="177" spans="2:14">
      <c r="B177" s="240" t="s">
        <v>51</v>
      </c>
      <c r="C177" s="240" t="s">
        <v>213</v>
      </c>
      <c r="D177" s="240" t="s">
        <v>102</v>
      </c>
      <c r="E177" s="240">
        <v>7.7499999999999999E-2</v>
      </c>
      <c r="F177" s="240">
        <v>-2.3599999999999999E-2</v>
      </c>
      <c r="G177" s="240">
        <v>0</v>
      </c>
      <c r="H177" s="240">
        <v>0</v>
      </c>
      <c r="I177" s="240">
        <v>0</v>
      </c>
      <c r="J177" s="240">
        <v>-6.0000000000000002E-5</v>
      </c>
      <c r="K177" s="240">
        <v>1605</v>
      </c>
      <c r="L177" s="240">
        <v>9.1549999999999994</v>
      </c>
      <c r="M177" s="240">
        <v>16.373000000000001</v>
      </c>
      <c r="N177" s="240">
        <v>34</v>
      </c>
    </row>
    <row r="178" spans="2:14">
      <c r="B178" s="240" t="s">
        <v>51</v>
      </c>
      <c r="C178" s="240" t="s">
        <v>213</v>
      </c>
      <c r="D178" s="240" t="s">
        <v>103</v>
      </c>
      <c r="E178" s="240">
        <v>7.8700000000000006E-2</v>
      </c>
      <c r="F178" s="240">
        <v>1.72E-2</v>
      </c>
      <c r="G178" s="240">
        <v>0</v>
      </c>
      <c r="H178" s="240">
        <v>0</v>
      </c>
      <c r="I178" s="240">
        <v>0</v>
      </c>
      <c r="J178" s="240">
        <v>1.06E-3</v>
      </c>
      <c r="K178" s="240">
        <v>1605</v>
      </c>
      <c r="L178" s="240">
        <v>9.1549999999999994</v>
      </c>
      <c r="M178" s="240">
        <v>16.373000000000001</v>
      </c>
      <c r="N178" s="240">
        <v>34</v>
      </c>
    </row>
    <row r="179" spans="2:14">
      <c r="B179" s="240" t="s">
        <v>51</v>
      </c>
      <c r="C179" s="240" t="s">
        <v>213</v>
      </c>
      <c r="D179" s="240" t="s">
        <v>104</v>
      </c>
      <c r="E179" s="240">
        <v>7.8600000000000003E-2</v>
      </c>
      <c r="F179" s="240">
        <v>-2.4899999999999999E-2</v>
      </c>
      <c r="G179" s="240">
        <v>0</v>
      </c>
      <c r="H179" s="240">
        <v>0</v>
      </c>
      <c r="I179" s="240">
        <v>0</v>
      </c>
      <c r="J179" s="240">
        <v>1.09E-3</v>
      </c>
      <c r="K179" s="240">
        <v>1605</v>
      </c>
      <c r="L179" s="240">
        <v>9.1549999999999994</v>
      </c>
      <c r="M179" s="240">
        <v>16.373000000000001</v>
      </c>
      <c r="N179" s="240">
        <v>34</v>
      </c>
    </row>
    <row r="180" spans="2:14">
      <c r="B180" s="240" t="s">
        <v>51</v>
      </c>
      <c r="C180" s="240" t="s">
        <v>213</v>
      </c>
      <c r="D180" s="240" t="s">
        <v>105</v>
      </c>
      <c r="E180" s="240">
        <v>7.85E-2</v>
      </c>
      <c r="F180" s="240">
        <v>1.7500000000000002E-2</v>
      </c>
      <c r="G180" s="240">
        <v>0</v>
      </c>
      <c r="H180" s="240">
        <v>0</v>
      </c>
      <c r="I180" s="240">
        <v>0</v>
      </c>
      <c r="J180" s="240">
        <v>8.3000000000000001E-4</v>
      </c>
      <c r="K180" s="240">
        <v>1605</v>
      </c>
      <c r="L180" s="240">
        <v>9.1549999999999994</v>
      </c>
      <c r="M180" s="240">
        <v>16.373000000000001</v>
      </c>
      <c r="N180" s="240">
        <v>34</v>
      </c>
    </row>
    <row r="181" spans="2:14">
      <c r="B181" s="240" t="s">
        <v>51</v>
      </c>
      <c r="C181" s="240" t="s">
        <v>213</v>
      </c>
      <c r="D181" s="240" t="s">
        <v>106</v>
      </c>
      <c r="E181" s="240">
        <v>7.8899999999999998E-2</v>
      </c>
      <c r="F181" s="240">
        <v>-2.52E-2</v>
      </c>
      <c r="G181" s="240">
        <v>0</v>
      </c>
      <c r="H181" s="240">
        <v>0</v>
      </c>
      <c r="I181" s="240">
        <v>0</v>
      </c>
      <c r="J181" s="240">
        <v>1.32E-3</v>
      </c>
      <c r="K181" s="240">
        <v>1605</v>
      </c>
      <c r="L181" s="240">
        <v>9.1549999999999994</v>
      </c>
      <c r="M181" s="240">
        <v>16.373000000000001</v>
      </c>
      <c r="N181" s="240">
        <v>34</v>
      </c>
    </row>
    <row r="182" spans="2:14">
      <c r="B182" s="240" t="s">
        <v>51</v>
      </c>
      <c r="C182" s="240" t="s">
        <v>213</v>
      </c>
      <c r="D182" s="240" t="s">
        <v>107</v>
      </c>
      <c r="E182" s="240">
        <v>-6.0999999999999999E-2</v>
      </c>
      <c r="F182" s="240">
        <v>1.8100000000000002E-2</v>
      </c>
      <c r="G182" s="240">
        <v>0</v>
      </c>
      <c r="H182" s="240">
        <v>0</v>
      </c>
      <c r="I182" s="240">
        <v>0</v>
      </c>
      <c r="J182" s="240">
        <v>2.2000000000000001E-4</v>
      </c>
      <c r="K182" s="240">
        <v>1605</v>
      </c>
      <c r="L182" s="240">
        <v>9.1549999999999994</v>
      </c>
      <c r="M182" s="240">
        <v>16.373000000000001</v>
      </c>
      <c r="N182" s="240">
        <v>34</v>
      </c>
    </row>
    <row r="183" spans="2:14">
      <c r="B183" s="240" t="s">
        <v>51</v>
      </c>
      <c r="C183" s="240" t="s">
        <v>213</v>
      </c>
      <c r="D183" s="240" t="s">
        <v>108</v>
      </c>
      <c r="E183" s="240">
        <v>-6.1100000000000002E-2</v>
      </c>
      <c r="F183" s="240">
        <v>-2.4E-2</v>
      </c>
      <c r="G183" s="240">
        <v>0</v>
      </c>
      <c r="H183" s="240">
        <v>0</v>
      </c>
      <c r="I183" s="240">
        <v>0</v>
      </c>
      <c r="J183" s="240">
        <v>2.5000000000000001E-4</v>
      </c>
      <c r="K183" s="240">
        <v>1605</v>
      </c>
      <c r="L183" s="240">
        <v>9.1549999999999994</v>
      </c>
      <c r="M183" s="240">
        <v>16.373000000000001</v>
      </c>
      <c r="N183" s="240">
        <v>34</v>
      </c>
    </row>
    <row r="184" spans="2:14">
      <c r="B184" s="240" t="s">
        <v>51</v>
      </c>
      <c r="C184" s="240" t="s">
        <v>213</v>
      </c>
      <c r="D184" s="240" t="s">
        <v>109</v>
      </c>
      <c r="E184" s="240">
        <v>-6.1199999999999997E-2</v>
      </c>
      <c r="F184" s="240">
        <v>1.83E-2</v>
      </c>
      <c r="G184" s="240">
        <v>0</v>
      </c>
      <c r="H184" s="240">
        <v>0</v>
      </c>
      <c r="I184" s="240">
        <v>0</v>
      </c>
      <c r="J184" s="240">
        <v>-1.0000000000000001E-5</v>
      </c>
      <c r="K184" s="240">
        <v>1605</v>
      </c>
      <c r="L184" s="240">
        <v>9.1549999999999994</v>
      </c>
      <c r="M184" s="240">
        <v>16.373000000000001</v>
      </c>
      <c r="N184" s="240">
        <v>34</v>
      </c>
    </row>
    <row r="185" spans="2:14">
      <c r="B185" s="240" t="s">
        <v>51</v>
      </c>
      <c r="C185" s="240" t="s">
        <v>213</v>
      </c>
      <c r="D185" s="240" t="s">
        <v>110</v>
      </c>
      <c r="E185" s="240">
        <v>-6.0900000000000003E-2</v>
      </c>
      <c r="F185" s="240">
        <v>-2.4299999999999999E-2</v>
      </c>
      <c r="G185" s="240">
        <v>0</v>
      </c>
      <c r="H185" s="240">
        <v>0</v>
      </c>
      <c r="I185" s="240">
        <v>0</v>
      </c>
      <c r="J185" s="240">
        <v>4.8000000000000001E-4</v>
      </c>
      <c r="K185" s="240">
        <v>1605</v>
      </c>
      <c r="L185" s="240">
        <v>9.1549999999999994</v>
      </c>
      <c r="M185" s="240">
        <v>16.373000000000001</v>
      </c>
      <c r="N185" s="240">
        <v>34</v>
      </c>
    </row>
    <row r="186" spans="2:14">
      <c r="B186" s="240" t="s">
        <v>51</v>
      </c>
      <c r="C186" s="240" t="s">
        <v>213</v>
      </c>
      <c r="D186" s="240" t="s">
        <v>111</v>
      </c>
      <c r="E186" s="240">
        <v>-6.2300000000000001E-2</v>
      </c>
      <c r="F186" s="240">
        <v>1.9699999999999999E-2</v>
      </c>
      <c r="G186" s="240">
        <v>0</v>
      </c>
      <c r="H186" s="240">
        <v>0</v>
      </c>
      <c r="I186" s="240">
        <v>0</v>
      </c>
      <c r="J186" s="240">
        <v>-1.16E-3</v>
      </c>
      <c r="K186" s="240">
        <v>1605</v>
      </c>
      <c r="L186" s="240">
        <v>9.1549999999999994</v>
      </c>
      <c r="M186" s="240">
        <v>16.373000000000001</v>
      </c>
      <c r="N186" s="240">
        <v>34</v>
      </c>
    </row>
    <row r="187" spans="2:14">
      <c r="B187" s="240" t="s">
        <v>51</v>
      </c>
      <c r="C187" s="240" t="s">
        <v>213</v>
      </c>
      <c r="D187" s="240" t="s">
        <v>112</v>
      </c>
      <c r="E187" s="240">
        <v>-6.2399999999999997E-2</v>
      </c>
      <c r="F187" s="240">
        <v>-2.24E-2</v>
      </c>
      <c r="G187" s="240">
        <v>0</v>
      </c>
      <c r="H187" s="240">
        <v>0</v>
      </c>
      <c r="I187" s="240">
        <v>0</v>
      </c>
      <c r="J187" s="240">
        <v>-1.1299999999999999E-3</v>
      </c>
      <c r="K187" s="240">
        <v>1605</v>
      </c>
      <c r="L187" s="240">
        <v>9.1549999999999994</v>
      </c>
      <c r="M187" s="240">
        <v>16.373000000000001</v>
      </c>
      <c r="N187" s="240">
        <v>34</v>
      </c>
    </row>
    <row r="188" spans="2:14">
      <c r="B188" s="240" t="s">
        <v>51</v>
      </c>
      <c r="C188" s="240" t="s">
        <v>213</v>
      </c>
      <c r="D188" s="240" t="s">
        <v>113</v>
      </c>
      <c r="E188" s="240">
        <v>-6.2600000000000003E-2</v>
      </c>
      <c r="F188" s="240">
        <v>0.02</v>
      </c>
      <c r="G188" s="240">
        <v>0</v>
      </c>
      <c r="H188" s="240">
        <v>0</v>
      </c>
      <c r="I188" s="240">
        <v>0</v>
      </c>
      <c r="J188" s="240">
        <v>-1.39E-3</v>
      </c>
      <c r="K188" s="240">
        <v>1605</v>
      </c>
      <c r="L188" s="240">
        <v>9.1549999999999994</v>
      </c>
      <c r="M188" s="240">
        <v>16.373000000000001</v>
      </c>
      <c r="N188" s="240">
        <v>34</v>
      </c>
    </row>
    <row r="189" spans="2:14">
      <c r="B189" s="240" t="s">
        <v>51</v>
      </c>
      <c r="C189" s="240" t="s">
        <v>213</v>
      </c>
      <c r="D189" s="240" t="s">
        <v>114</v>
      </c>
      <c r="E189" s="240">
        <v>-6.2199999999999998E-2</v>
      </c>
      <c r="F189" s="240">
        <v>-2.2700000000000001E-2</v>
      </c>
      <c r="G189" s="240">
        <v>0</v>
      </c>
      <c r="H189" s="240">
        <v>0</v>
      </c>
      <c r="I189" s="240">
        <v>0</v>
      </c>
      <c r="J189" s="240">
        <v>-8.9999999999999998E-4</v>
      </c>
      <c r="K189" s="240">
        <v>1605</v>
      </c>
      <c r="L189" s="240">
        <v>9.1549999999999994</v>
      </c>
      <c r="M189" s="240">
        <v>16.373000000000001</v>
      </c>
      <c r="N189" s="240">
        <v>34</v>
      </c>
    </row>
    <row r="190" spans="2:14">
      <c r="B190" s="240" t="s">
        <v>51</v>
      </c>
      <c r="C190" s="240" t="s">
        <v>213</v>
      </c>
      <c r="D190" s="240" t="s">
        <v>115</v>
      </c>
      <c r="E190" s="240">
        <v>2.5999999999999999E-2</v>
      </c>
      <c r="F190" s="240">
        <v>7.9699999999999993E-2</v>
      </c>
      <c r="G190" s="240">
        <v>0</v>
      </c>
      <c r="H190" s="240">
        <v>0</v>
      </c>
      <c r="I190" s="240">
        <v>0</v>
      </c>
      <c r="J190" s="240">
        <v>-2.5000000000000001E-4</v>
      </c>
      <c r="K190" s="240">
        <v>1605</v>
      </c>
      <c r="L190" s="240">
        <v>9.1549999999999994</v>
      </c>
      <c r="M190" s="240">
        <v>16.373000000000001</v>
      </c>
      <c r="N190" s="240">
        <v>34</v>
      </c>
    </row>
    <row r="191" spans="2:14">
      <c r="B191" s="240" t="s">
        <v>51</v>
      </c>
      <c r="C191" s="240" t="s">
        <v>213</v>
      </c>
      <c r="D191" s="240" t="s">
        <v>116</v>
      </c>
      <c r="E191" s="240">
        <v>-9.4999999999999998E-3</v>
      </c>
      <c r="F191" s="240">
        <v>7.9399999999999998E-2</v>
      </c>
      <c r="G191" s="240">
        <v>0</v>
      </c>
      <c r="H191" s="240">
        <v>0</v>
      </c>
      <c r="I191" s="240">
        <v>0</v>
      </c>
      <c r="J191" s="240">
        <v>-6.0000000000000002E-5</v>
      </c>
      <c r="K191" s="240">
        <v>1605</v>
      </c>
      <c r="L191" s="240">
        <v>9.1549999999999994</v>
      </c>
      <c r="M191" s="240">
        <v>16.373000000000001</v>
      </c>
      <c r="N191" s="240">
        <v>34</v>
      </c>
    </row>
    <row r="192" spans="2:14">
      <c r="B192" s="240" t="s">
        <v>51</v>
      </c>
      <c r="C192" s="240" t="s">
        <v>213</v>
      </c>
      <c r="D192" s="240" t="s">
        <v>117</v>
      </c>
      <c r="E192" s="240">
        <v>2.63E-2</v>
      </c>
      <c r="F192" s="240">
        <v>7.9200000000000007E-2</v>
      </c>
      <c r="G192" s="240">
        <v>0</v>
      </c>
      <c r="H192" s="240">
        <v>0</v>
      </c>
      <c r="I192" s="240">
        <v>0</v>
      </c>
      <c r="J192" s="240">
        <v>1.6000000000000001E-4</v>
      </c>
      <c r="K192" s="240">
        <v>1605</v>
      </c>
      <c r="L192" s="240">
        <v>9.1549999999999994</v>
      </c>
      <c r="M192" s="240">
        <v>16.373000000000001</v>
      </c>
      <c r="N192" s="240">
        <v>34</v>
      </c>
    </row>
    <row r="193" spans="2:14">
      <c r="B193" s="240" t="s">
        <v>51</v>
      </c>
      <c r="C193" s="240" t="s">
        <v>213</v>
      </c>
      <c r="D193" s="240" t="s">
        <v>118</v>
      </c>
      <c r="E193" s="240">
        <v>-9.9000000000000008E-3</v>
      </c>
      <c r="F193" s="240">
        <v>7.9899999999999999E-2</v>
      </c>
      <c r="G193" s="240">
        <v>0</v>
      </c>
      <c r="H193" s="240">
        <v>0</v>
      </c>
      <c r="I193" s="240">
        <v>0</v>
      </c>
      <c r="J193" s="240">
        <v>-4.6999999999999999E-4</v>
      </c>
      <c r="K193" s="240">
        <v>1605</v>
      </c>
      <c r="L193" s="240">
        <v>9.1549999999999994</v>
      </c>
      <c r="M193" s="240">
        <v>16.373000000000001</v>
      </c>
      <c r="N193" s="240">
        <v>34</v>
      </c>
    </row>
    <row r="194" spans="2:14">
      <c r="B194" s="240" t="s">
        <v>51</v>
      </c>
      <c r="C194" s="240" t="s">
        <v>213</v>
      </c>
      <c r="D194" s="240" t="s">
        <v>119</v>
      </c>
      <c r="E194" s="240">
        <v>2.52E-2</v>
      </c>
      <c r="F194" s="240">
        <v>8.0600000000000005E-2</v>
      </c>
      <c r="G194" s="240">
        <v>0</v>
      </c>
      <c r="H194" s="240">
        <v>0</v>
      </c>
      <c r="I194" s="240">
        <v>0</v>
      </c>
      <c r="J194" s="240">
        <v>-1.0200000000000001E-3</v>
      </c>
      <c r="K194" s="240">
        <v>1605</v>
      </c>
      <c r="L194" s="240">
        <v>9.1549999999999994</v>
      </c>
      <c r="M194" s="240">
        <v>16.373000000000001</v>
      </c>
      <c r="N194" s="240">
        <v>34</v>
      </c>
    </row>
    <row r="195" spans="2:14">
      <c r="B195" s="240" t="s">
        <v>51</v>
      </c>
      <c r="C195" s="240" t="s">
        <v>213</v>
      </c>
      <c r="D195" s="240" t="s">
        <v>120</v>
      </c>
      <c r="E195" s="240">
        <v>-1.03E-2</v>
      </c>
      <c r="F195" s="240">
        <v>8.0299999999999996E-2</v>
      </c>
      <c r="G195" s="240">
        <v>0</v>
      </c>
      <c r="H195" s="240">
        <v>0</v>
      </c>
      <c r="I195" s="240">
        <v>0</v>
      </c>
      <c r="J195" s="240">
        <v>-8.3000000000000001E-4</v>
      </c>
      <c r="K195" s="240">
        <v>1605</v>
      </c>
      <c r="L195" s="240">
        <v>9.1549999999999994</v>
      </c>
      <c r="M195" s="240">
        <v>16.373000000000001</v>
      </c>
      <c r="N195" s="240">
        <v>34</v>
      </c>
    </row>
    <row r="196" spans="2:14">
      <c r="B196" s="240" t="s">
        <v>51</v>
      </c>
      <c r="C196" s="240" t="s">
        <v>213</v>
      </c>
      <c r="D196" s="240" t="s">
        <v>121</v>
      </c>
      <c r="E196" s="240">
        <v>2.5600000000000001E-2</v>
      </c>
      <c r="F196" s="240">
        <v>8.0100000000000005E-2</v>
      </c>
      <c r="G196" s="240">
        <v>0</v>
      </c>
      <c r="H196" s="240">
        <v>0</v>
      </c>
      <c r="I196" s="240">
        <v>0</v>
      </c>
      <c r="J196" s="240">
        <v>-6.0999999999999997E-4</v>
      </c>
      <c r="K196" s="240">
        <v>1605</v>
      </c>
      <c r="L196" s="240">
        <v>9.1549999999999994</v>
      </c>
      <c r="M196" s="240">
        <v>16.373000000000001</v>
      </c>
      <c r="N196" s="240">
        <v>34</v>
      </c>
    </row>
    <row r="197" spans="2:14">
      <c r="B197" s="240" t="s">
        <v>51</v>
      </c>
      <c r="C197" s="240" t="s">
        <v>213</v>
      </c>
      <c r="D197" s="240" t="s">
        <v>122</v>
      </c>
      <c r="E197" s="240">
        <v>-1.06E-2</v>
      </c>
      <c r="F197" s="240">
        <v>8.0799999999999997E-2</v>
      </c>
      <c r="G197" s="240">
        <v>0</v>
      </c>
      <c r="H197" s="240">
        <v>0</v>
      </c>
      <c r="I197" s="240">
        <v>0</v>
      </c>
      <c r="J197" s="240">
        <v>-1.24E-3</v>
      </c>
      <c r="K197" s="240">
        <v>1605</v>
      </c>
      <c r="L197" s="240">
        <v>9.1549999999999994</v>
      </c>
      <c r="M197" s="240">
        <v>16.373000000000001</v>
      </c>
      <c r="N197" s="240">
        <v>34</v>
      </c>
    </row>
    <row r="198" spans="2:14">
      <c r="B198" s="240" t="s">
        <v>51</v>
      </c>
      <c r="C198" s="240" t="s">
        <v>213</v>
      </c>
      <c r="D198" s="240" t="s">
        <v>123</v>
      </c>
      <c r="E198" s="240">
        <v>2.58E-2</v>
      </c>
      <c r="F198" s="240">
        <v>-8.4599999999999995E-2</v>
      </c>
      <c r="G198" s="240">
        <v>0</v>
      </c>
      <c r="H198" s="240">
        <v>0</v>
      </c>
      <c r="I198" s="240">
        <v>0</v>
      </c>
      <c r="J198" s="240">
        <v>-2.0000000000000002E-5</v>
      </c>
      <c r="K198" s="240">
        <v>1605</v>
      </c>
      <c r="L198" s="240">
        <v>9.1549999999999994</v>
      </c>
      <c r="M198" s="240">
        <v>16.373000000000001</v>
      </c>
      <c r="N198" s="240">
        <v>34</v>
      </c>
    </row>
    <row r="199" spans="2:14">
      <c r="B199" s="240" t="s">
        <v>51</v>
      </c>
      <c r="C199" s="240" t="s">
        <v>213</v>
      </c>
      <c r="D199" s="240" t="s">
        <v>124</v>
      </c>
      <c r="E199" s="240">
        <v>-9.7000000000000003E-3</v>
      </c>
      <c r="F199" s="240">
        <v>-8.4900000000000003E-2</v>
      </c>
      <c r="G199" s="240">
        <v>0</v>
      </c>
      <c r="H199" s="240">
        <v>0</v>
      </c>
      <c r="I199" s="240">
        <v>0</v>
      </c>
      <c r="J199" s="240">
        <v>1.8000000000000001E-4</v>
      </c>
      <c r="K199" s="240">
        <v>1605</v>
      </c>
      <c r="L199" s="240">
        <v>9.1549999999999994</v>
      </c>
      <c r="M199" s="240">
        <v>16.373000000000001</v>
      </c>
      <c r="N199" s="240">
        <v>34</v>
      </c>
    </row>
    <row r="200" spans="2:14">
      <c r="B200" s="240" t="s">
        <v>51</v>
      </c>
      <c r="C200" s="240" t="s">
        <v>213</v>
      </c>
      <c r="D200" s="240" t="s">
        <v>125</v>
      </c>
      <c r="E200" s="240">
        <v>2.6200000000000001E-2</v>
      </c>
      <c r="F200" s="240">
        <v>-8.5099999999999995E-2</v>
      </c>
      <c r="G200" s="240">
        <v>0</v>
      </c>
      <c r="H200" s="240">
        <v>0</v>
      </c>
      <c r="I200" s="240">
        <v>0</v>
      </c>
      <c r="J200" s="240">
        <v>4.0000000000000002E-4</v>
      </c>
      <c r="K200" s="240">
        <v>1605</v>
      </c>
      <c r="L200" s="240">
        <v>9.1549999999999994</v>
      </c>
      <c r="M200" s="240">
        <v>16.373000000000001</v>
      </c>
      <c r="N200" s="240">
        <v>34</v>
      </c>
    </row>
    <row r="201" spans="2:14">
      <c r="B201" s="240" t="s">
        <v>51</v>
      </c>
      <c r="C201" s="240" t="s">
        <v>213</v>
      </c>
      <c r="D201" s="240" t="s">
        <v>126</v>
      </c>
      <c r="E201" s="240">
        <v>-1.01E-2</v>
      </c>
      <c r="F201" s="240">
        <v>-8.4400000000000003E-2</v>
      </c>
      <c r="G201" s="240">
        <v>0</v>
      </c>
      <c r="H201" s="240">
        <v>0</v>
      </c>
      <c r="I201" s="240">
        <v>0</v>
      </c>
      <c r="J201" s="240">
        <v>-2.3000000000000001E-4</v>
      </c>
      <c r="K201" s="240">
        <v>1605</v>
      </c>
      <c r="L201" s="240">
        <v>9.1549999999999994</v>
      </c>
      <c r="M201" s="240">
        <v>16.373000000000001</v>
      </c>
      <c r="N201" s="240">
        <v>34</v>
      </c>
    </row>
    <row r="202" spans="2:14">
      <c r="B202" s="240" t="s">
        <v>51</v>
      </c>
      <c r="C202" s="240" t="s">
        <v>213</v>
      </c>
      <c r="D202" s="240" t="s">
        <v>127</v>
      </c>
      <c r="E202" s="240">
        <v>2.6499999999999999E-2</v>
      </c>
      <c r="F202" s="240">
        <v>-8.5599999999999996E-2</v>
      </c>
      <c r="G202" s="240">
        <v>0</v>
      </c>
      <c r="H202" s="240">
        <v>0</v>
      </c>
      <c r="I202" s="240">
        <v>0</v>
      </c>
      <c r="J202" s="240">
        <v>7.5000000000000002E-4</v>
      </c>
      <c r="K202" s="240">
        <v>1605</v>
      </c>
      <c r="L202" s="240">
        <v>9.1549999999999994</v>
      </c>
      <c r="M202" s="240">
        <v>16.373000000000001</v>
      </c>
      <c r="N202" s="240">
        <v>34</v>
      </c>
    </row>
    <row r="203" spans="2:14">
      <c r="B203" s="240" t="s">
        <v>51</v>
      </c>
      <c r="C203" s="240" t="s">
        <v>213</v>
      </c>
      <c r="D203" s="240" t="s">
        <v>128</v>
      </c>
      <c r="E203" s="240">
        <v>-8.8999999999999999E-3</v>
      </c>
      <c r="F203" s="240">
        <v>-8.5800000000000001E-2</v>
      </c>
      <c r="G203" s="240">
        <v>0</v>
      </c>
      <c r="H203" s="240">
        <v>0</v>
      </c>
      <c r="I203" s="240">
        <v>0</v>
      </c>
      <c r="J203" s="240">
        <v>9.5E-4</v>
      </c>
      <c r="K203" s="240">
        <v>1605</v>
      </c>
      <c r="L203" s="240">
        <v>9.1549999999999994</v>
      </c>
      <c r="M203" s="240">
        <v>16.373000000000001</v>
      </c>
      <c r="N203" s="240">
        <v>34</v>
      </c>
    </row>
    <row r="204" spans="2:14">
      <c r="B204" s="240" t="s">
        <v>51</v>
      </c>
      <c r="C204" s="240" t="s">
        <v>213</v>
      </c>
      <c r="D204" s="240" t="s">
        <v>129</v>
      </c>
      <c r="E204" s="240">
        <v>2.69E-2</v>
      </c>
      <c r="F204" s="240">
        <v>-8.5999999999999993E-2</v>
      </c>
      <c r="G204" s="240">
        <v>0</v>
      </c>
      <c r="H204" s="240">
        <v>0</v>
      </c>
      <c r="I204" s="240">
        <v>0</v>
      </c>
      <c r="J204" s="240">
        <v>1.17E-3</v>
      </c>
      <c r="K204" s="240">
        <v>1605</v>
      </c>
      <c r="L204" s="240">
        <v>9.1549999999999994</v>
      </c>
      <c r="M204" s="240">
        <v>16.373000000000001</v>
      </c>
      <c r="N204" s="240">
        <v>34</v>
      </c>
    </row>
    <row r="205" spans="2:14">
      <c r="B205" s="240" t="s">
        <v>51</v>
      </c>
      <c r="C205" s="240" t="s">
        <v>213</v>
      </c>
      <c r="D205" s="240" t="s">
        <v>130</v>
      </c>
      <c r="E205" s="240">
        <v>-9.2999999999999992E-3</v>
      </c>
      <c r="F205" s="240">
        <v>-8.5300000000000001E-2</v>
      </c>
      <c r="G205" s="240">
        <v>0</v>
      </c>
      <c r="H205" s="240">
        <v>0</v>
      </c>
      <c r="I205" s="240">
        <v>0</v>
      </c>
      <c r="J205" s="240">
        <v>5.4000000000000001E-4</v>
      </c>
      <c r="K205" s="240">
        <v>1605</v>
      </c>
      <c r="L205" s="240">
        <v>9.1549999999999994</v>
      </c>
      <c r="M205" s="240">
        <v>16.373000000000001</v>
      </c>
      <c r="N205" s="240">
        <v>34</v>
      </c>
    </row>
    <row r="206" spans="2:14">
      <c r="B206" s="240" t="s">
        <v>51</v>
      </c>
      <c r="C206" s="240" t="s">
        <v>213</v>
      </c>
      <c r="D206" s="240" t="s">
        <v>131</v>
      </c>
      <c r="E206" s="240">
        <v>6.7299999999999999E-2</v>
      </c>
      <c r="F206" s="240">
        <v>1.89E-2</v>
      </c>
      <c r="G206" s="240">
        <v>0</v>
      </c>
      <c r="H206" s="240">
        <v>0</v>
      </c>
      <c r="I206" s="240">
        <v>0</v>
      </c>
      <c r="J206" s="240">
        <v>-3.8000000000000002E-4</v>
      </c>
      <c r="K206" s="240">
        <v>1605</v>
      </c>
      <c r="L206" s="240">
        <v>9.1549999999999994</v>
      </c>
      <c r="M206" s="240">
        <v>16.373000000000001</v>
      </c>
      <c r="N206" s="240">
        <v>34</v>
      </c>
    </row>
    <row r="207" spans="2:14">
      <c r="B207" s="240" t="s">
        <v>51</v>
      </c>
      <c r="C207" s="240" t="s">
        <v>213</v>
      </c>
      <c r="D207" s="240" t="s">
        <v>132</v>
      </c>
      <c r="E207" s="240">
        <v>6.7199999999999996E-2</v>
      </c>
      <c r="F207" s="240">
        <v>-2.3199999999999998E-2</v>
      </c>
      <c r="G207" s="240">
        <v>0</v>
      </c>
      <c r="H207" s="240">
        <v>0</v>
      </c>
      <c r="I207" s="240">
        <v>0</v>
      </c>
      <c r="J207" s="240">
        <v>-3.5E-4</v>
      </c>
      <c r="K207" s="240">
        <v>1605</v>
      </c>
      <c r="L207" s="240">
        <v>9.1549999999999994</v>
      </c>
      <c r="M207" s="240">
        <v>16.373000000000001</v>
      </c>
      <c r="N207" s="240">
        <v>34</v>
      </c>
    </row>
    <row r="208" spans="2:14">
      <c r="B208" s="240" t="s">
        <v>51</v>
      </c>
      <c r="C208" s="240" t="s">
        <v>213</v>
      </c>
      <c r="D208" s="240" t="s">
        <v>133</v>
      </c>
      <c r="E208" s="240">
        <v>6.7100000000000007E-2</v>
      </c>
      <c r="F208" s="240">
        <v>1.9199999999999998E-2</v>
      </c>
      <c r="G208" s="240">
        <v>0</v>
      </c>
      <c r="H208" s="240">
        <v>0</v>
      </c>
      <c r="I208" s="240">
        <v>0</v>
      </c>
      <c r="J208" s="240">
        <v>-6.0999999999999997E-4</v>
      </c>
      <c r="K208" s="240">
        <v>1605</v>
      </c>
      <c r="L208" s="240">
        <v>9.1549999999999994</v>
      </c>
      <c r="M208" s="240">
        <v>16.373000000000001</v>
      </c>
      <c r="N208" s="240">
        <v>34</v>
      </c>
    </row>
    <row r="209" spans="2:14">
      <c r="B209" s="240" t="s">
        <v>51</v>
      </c>
      <c r="C209" s="240" t="s">
        <v>213</v>
      </c>
      <c r="D209" s="240" t="s">
        <v>134</v>
      </c>
      <c r="E209" s="240">
        <v>6.7400000000000002E-2</v>
      </c>
      <c r="F209" s="240">
        <v>-2.35E-2</v>
      </c>
      <c r="G209" s="240">
        <v>0</v>
      </c>
      <c r="H209" s="240">
        <v>0</v>
      </c>
      <c r="I209" s="240">
        <v>0</v>
      </c>
      <c r="J209" s="240">
        <v>-1.2E-4</v>
      </c>
      <c r="K209" s="240">
        <v>1605</v>
      </c>
      <c r="L209" s="240">
        <v>9.1549999999999994</v>
      </c>
      <c r="M209" s="240">
        <v>16.373000000000001</v>
      </c>
      <c r="N209" s="240">
        <v>34</v>
      </c>
    </row>
    <row r="210" spans="2:14">
      <c r="B210" s="240" t="s">
        <v>51</v>
      </c>
      <c r="C210" s="240" t="s">
        <v>213</v>
      </c>
      <c r="D210" s="240" t="s">
        <v>135</v>
      </c>
      <c r="E210" s="240">
        <v>6.8599999999999994E-2</v>
      </c>
      <c r="F210" s="240">
        <v>1.7299999999999999E-2</v>
      </c>
      <c r="G210" s="240">
        <v>0</v>
      </c>
      <c r="H210" s="240">
        <v>0</v>
      </c>
      <c r="I210" s="240">
        <v>0</v>
      </c>
      <c r="J210" s="240">
        <v>1E-3</v>
      </c>
      <c r="K210" s="240">
        <v>1605</v>
      </c>
      <c r="L210" s="240">
        <v>9.1549999999999994</v>
      </c>
      <c r="M210" s="240">
        <v>16.373000000000001</v>
      </c>
      <c r="N210" s="240">
        <v>34</v>
      </c>
    </row>
    <row r="211" spans="2:14">
      <c r="B211" s="240" t="s">
        <v>51</v>
      </c>
      <c r="C211" s="240" t="s">
        <v>213</v>
      </c>
      <c r="D211" s="240" t="s">
        <v>136</v>
      </c>
      <c r="E211" s="240">
        <v>6.8500000000000005E-2</v>
      </c>
      <c r="F211" s="240">
        <v>-2.4799999999999999E-2</v>
      </c>
      <c r="G211" s="240">
        <v>0</v>
      </c>
      <c r="H211" s="240">
        <v>0</v>
      </c>
      <c r="I211" s="240">
        <v>0</v>
      </c>
      <c r="J211" s="240">
        <v>1.0300000000000001E-3</v>
      </c>
      <c r="K211" s="240">
        <v>1605</v>
      </c>
      <c r="L211" s="240">
        <v>9.1549999999999994</v>
      </c>
      <c r="M211" s="240">
        <v>16.373000000000001</v>
      </c>
      <c r="N211" s="240">
        <v>34</v>
      </c>
    </row>
    <row r="212" spans="2:14">
      <c r="B212" s="240" t="s">
        <v>51</v>
      </c>
      <c r="C212" s="240" t="s">
        <v>213</v>
      </c>
      <c r="D212" s="240" t="s">
        <v>137</v>
      </c>
      <c r="E212" s="240">
        <v>6.8400000000000002E-2</v>
      </c>
      <c r="F212" s="240">
        <v>1.7500000000000002E-2</v>
      </c>
      <c r="G212" s="240">
        <v>0</v>
      </c>
      <c r="H212" s="240">
        <v>0</v>
      </c>
      <c r="I212" s="240">
        <v>0</v>
      </c>
      <c r="J212" s="240">
        <v>7.6999999999999996E-4</v>
      </c>
      <c r="K212" s="240">
        <v>1605</v>
      </c>
      <c r="L212" s="240">
        <v>9.1549999999999994</v>
      </c>
      <c r="M212" s="240">
        <v>16.373000000000001</v>
      </c>
      <c r="N212" s="240">
        <v>34</v>
      </c>
    </row>
    <row r="213" spans="2:14">
      <c r="B213" s="240" t="s">
        <v>51</v>
      </c>
      <c r="C213" s="240" t="s">
        <v>213</v>
      </c>
      <c r="D213" s="240" t="s">
        <v>138</v>
      </c>
      <c r="E213" s="240">
        <v>6.88E-2</v>
      </c>
      <c r="F213" s="240">
        <v>-2.5100000000000001E-2</v>
      </c>
      <c r="G213" s="240">
        <v>0</v>
      </c>
      <c r="H213" s="240">
        <v>0</v>
      </c>
      <c r="I213" s="240">
        <v>0</v>
      </c>
      <c r="J213" s="240">
        <v>1.2600000000000001E-3</v>
      </c>
      <c r="K213" s="240">
        <v>1605</v>
      </c>
      <c r="L213" s="240">
        <v>9.1549999999999994</v>
      </c>
      <c r="M213" s="240">
        <v>16.373000000000001</v>
      </c>
      <c r="N213" s="240">
        <v>34</v>
      </c>
    </row>
    <row r="214" spans="2:14">
      <c r="B214" s="240" t="s">
        <v>51</v>
      </c>
      <c r="C214" s="240" t="s">
        <v>213</v>
      </c>
      <c r="D214" s="240" t="s">
        <v>139</v>
      </c>
      <c r="E214" s="240">
        <v>2.5999999999999999E-2</v>
      </c>
      <c r="F214" s="240">
        <v>6.7699999999999996E-2</v>
      </c>
      <c r="G214" s="240">
        <v>0</v>
      </c>
      <c r="H214" s="240">
        <v>0</v>
      </c>
      <c r="I214" s="240">
        <v>0</v>
      </c>
      <c r="J214" s="240">
        <v>-1.8000000000000001E-4</v>
      </c>
      <c r="K214" s="240">
        <v>1605</v>
      </c>
      <c r="L214" s="240">
        <v>9.1549999999999994</v>
      </c>
      <c r="M214" s="240">
        <v>16.373000000000001</v>
      </c>
      <c r="N214" s="240">
        <v>34</v>
      </c>
    </row>
    <row r="215" spans="2:14">
      <c r="B215" s="240" t="s">
        <v>51</v>
      </c>
      <c r="C215" s="240" t="s">
        <v>213</v>
      </c>
      <c r="D215" s="240" t="s">
        <v>140</v>
      </c>
      <c r="E215" s="240">
        <v>-9.4999999999999998E-3</v>
      </c>
      <c r="F215" s="240">
        <v>6.7400000000000002E-2</v>
      </c>
      <c r="G215" s="240">
        <v>0</v>
      </c>
      <c r="H215" s="240">
        <v>0</v>
      </c>
      <c r="I215" s="240">
        <v>0</v>
      </c>
      <c r="J215" s="240">
        <v>2.0000000000000002E-5</v>
      </c>
      <c r="K215" s="240">
        <v>1605</v>
      </c>
      <c r="L215" s="240">
        <v>9.1549999999999994</v>
      </c>
      <c r="M215" s="240">
        <v>16.373000000000001</v>
      </c>
      <c r="N215" s="240">
        <v>34</v>
      </c>
    </row>
    <row r="216" spans="2:14">
      <c r="B216" s="240" t="s">
        <v>51</v>
      </c>
      <c r="C216" s="240" t="s">
        <v>213</v>
      </c>
      <c r="D216" s="240" t="s">
        <v>141</v>
      </c>
      <c r="E216" s="240">
        <v>2.64E-2</v>
      </c>
      <c r="F216" s="240">
        <v>6.7199999999999996E-2</v>
      </c>
      <c r="G216" s="240">
        <v>0</v>
      </c>
      <c r="H216" s="240">
        <v>0</v>
      </c>
      <c r="I216" s="240">
        <v>0</v>
      </c>
      <c r="J216" s="240">
        <v>2.3000000000000001E-4</v>
      </c>
      <c r="K216" s="240">
        <v>1605</v>
      </c>
      <c r="L216" s="240">
        <v>9.1549999999999994</v>
      </c>
      <c r="M216" s="240">
        <v>16.373000000000001</v>
      </c>
      <c r="N216" s="240">
        <v>34</v>
      </c>
    </row>
    <row r="217" spans="2:14">
      <c r="B217" s="240" t="s">
        <v>51</v>
      </c>
      <c r="C217" s="240" t="s">
        <v>213</v>
      </c>
      <c r="D217" s="240" t="s">
        <v>142</v>
      </c>
      <c r="E217" s="240">
        <v>-9.9000000000000008E-3</v>
      </c>
      <c r="F217" s="240">
        <v>6.7900000000000002E-2</v>
      </c>
      <c r="G217" s="240">
        <v>0</v>
      </c>
      <c r="H217" s="240">
        <v>0</v>
      </c>
      <c r="I217" s="240">
        <v>0</v>
      </c>
      <c r="J217" s="240">
        <v>-4.0000000000000002E-4</v>
      </c>
      <c r="K217" s="240">
        <v>1605</v>
      </c>
      <c r="L217" s="240">
        <v>9.1549999999999994</v>
      </c>
      <c r="M217" s="240">
        <v>16.373000000000001</v>
      </c>
      <c r="N217" s="240">
        <v>34</v>
      </c>
    </row>
    <row r="218" spans="2:14">
      <c r="B218" s="240" t="s">
        <v>51</v>
      </c>
      <c r="C218" s="240" t="s">
        <v>213</v>
      </c>
      <c r="D218" s="240" t="s">
        <v>143</v>
      </c>
      <c r="E218" s="240">
        <v>2.53E-2</v>
      </c>
      <c r="F218" s="240">
        <v>6.8599999999999994E-2</v>
      </c>
      <c r="G218" s="240">
        <v>0</v>
      </c>
      <c r="H218" s="240">
        <v>0</v>
      </c>
      <c r="I218" s="240">
        <v>0</v>
      </c>
      <c r="J218" s="240">
        <v>-9.5E-4</v>
      </c>
      <c r="K218" s="240">
        <v>1605</v>
      </c>
      <c r="L218" s="240">
        <v>9.1549999999999994</v>
      </c>
      <c r="M218" s="240">
        <v>16.373000000000001</v>
      </c>
      <c r="N218" s="240">
        <v>34</v>
      </c>
    </row>
    <row r="219" spans="2:14">
      <c r="B219" s="240" t="s">
        <v>51</v>
      </c>
      <c r="C219" s="240" t="s">
        <v>213</v>
      </c>
      <c r="D219" s="240" t="s">
        <v>144</v>
      </c>
      <c r="E219" s="240">
        <v>-1.0200000000000001E-2</v>
      </c>
      <c r="F219" s="240">
        <v>6.83E-2</v>
      </c>
      <c r="G219" s="240">
        <v>0</v>
      </c>
      <c r="H219" s="240">
        <v>0</v>
      </c>
      <c r="I219" s="240">
        <v>0</v>
      </c>
      <c r="J219" s="240">
        <v>-7.5000000000000002E-4</v>
      </c>
      <c r="K219" s="240">
        <v>1605</v>
      </c>
      <c r="L219" s="240">
        <v>9.1549999999999994</v>
      </c>
      <c r="M219" s="240">
        <v>16.373000000000001</v>
      </c>
      <c r="N219" s="240">
        <v>34</v>
      </c>
    </row>
    <row r="220" spans="2:14">
      <c r="B220" s="240" t="s">
        <v>51</v>
      </c>
      <c r="C220" s="240" t="s">
        <v>213</v>
      </c>
      <c r="D220" s="240" t="s">
        <v>145</v>
      </c>
      <c r="E220" s="240">
        <v>2.5600000000000001E-2</v>
      </c>
      <c r="F220" s="240">
        <v>6.8099999999999994E-2</v>
      </c>
      <c r="G220" s="240">
        <v>0</v>
      </c>
      <c r="H220" s="240">
        <v>0</v>
      </c>
      <c r="I220" s="240">
        <v>0</v>
      </c>
      <c r="J220" s="240">
        <v>-5.4000000000000001E-4</v>
      </c>
      <c r="K220" s="240">
        <v>1605</v>
      </c>
      <c r="L220" s="240">
        <v>9.1549999999999994</v>
      </c>
      <c r="M220" s="240">
        <v>16.373000000000001</v>
      </c>
      <c r="N220" s="240">
        <v>34</v>
      </c>
    </row>
    <row r="221" spans="2:14">
      <c r="B221" s="240" t="s">
        <v>51</v>
      </c>
      <c r="C221" s="240" t="s">
        <v>213</v>
      </c>
      <c r="D221" s="240" t="s">
        <v>146</v>
      </c>
      <c r="E221" s="240">
        <v>-1.06E-2</v>
      </c>
      <c r="F221" s="240">
        <v>6.88E-2</v>
      </c>
      <c r="G221" s="240">
        <v>0</v>
      </c>
      <c r="H221" s="240">
        <v>0</v>
      </c>
      <c r="I221" s="240">
        <v>0</v>
      </c>
      <c r="J221" s="240">
        <v>-1.17E-3</v>
      </c>
      <c r="K221" s="240">
        <v>1605</v>
      </c>
      <c r="L221" s="240">
        <v>9.1549999999999994</v>
      </c>
      <c r="M221" s="240">
        <v>16.373000000000001</v>
      </c>
      <c r="N221" s="240">
        <v>34</v>
      </c>
    </row>
    <row r="222" spans="2:14">
      <c r="B222" s="240" t="s">
        <v>51</v>
      </c>
      <c r="C222" s="240" t="s">
        <v>213</v>
      </c>
      <c r="D222" s="240" t="s">
        <v>147</v>
      </c>
      <c r="E222" s="240">
        <v>2.8500000000000001E-2</v>
      </c>
      <c r="F222" s="240">
        <v>-3.5999999999999999E-3</v>
      </c>
      <c r="G222" s="240">
        <v>0</v>
      </c>
      <c r="H222" s="240">
        <v>0</v>
      </c>
      <c r="I222" s="240">
        <v>0</v>
      </c>
      <c r="J222" s="240">
        <v>5.0000000000000002E-5</v>
      </c>
      <c r="K222" s="240">
        <v>1605</v>
      </c>
      <c r="L222" s="240">
        <v>9.1549999999999994</v>
      </c>
      <c r="M222" s="240">
        <v>16.373000000000001</v>
      </c>
      <c r="N222" s="240">
        <v>34</v>
      </c>
    </row>
    <row r="223" spans="2:14">
      <c r="B223" s="240" t="s">
        <v>51</v>
      </c>
      <c r="C223" s="240" t="s">
        <v>213</v>
      </c>
      <c r="D223" s="240" t="s">
        <v>148</v>
      </c>
      <c r="E223" s="240">
        <v>-2.5999999999999999E-3</v>
      </c>
      <c r="F223" s="240">
        <v>-3.3999999999999998E-3</v>
      </c>
      <c r="G223" s="240">
        <v>0</v>
      </c>
      <c r="H223" s="240">
        <v>0</v>
      </c>
      <c r="I223" s="240">
        <v>0</v>
      </c>
      <c r="J223" s="240">
        <v>-1.2999999999999999E-4</v>
      </c>
      <c r="K223" s="240">
        <v>1605</v>
      </c>
      <c r="L223" s="240">
        <v>9.1549999999999994</v>
      </c>
      <c r="M223" s="240">
        <v>16.373000000000001</v>
      </c>
      <c r="N223" s="240">
        <v>34</v>
      </c>
    </row>
    <row r="224" spans="2:14">
      <c r="B224" s="240" t="s">
        <v>51</v>
      </c>
      <c r="C224" s="240" t="s">
        <v>213</v>
      </c>
      <c r="D224" s="240" t="s">
        <v>149</v>
      </c>
      <c r="E224" s="240">
        <v>1.29E-2</v>
      </c>
      <c r="F224" s="240">
        <v>1.4999999999999999E-2</v>
      </c>
      <c r="G224" s="240">
        <v>0</v>
      </c>
      <c r="H224" s="240">
        <v>0</v>
      </c>
      <c r="I224" s="240">
        <v>0</v>
      </c>
      <c r="J224" s="240">
        <v>-1.4999999999999999E-4</v>
      </c>
      <c r="K224" s="240">
        <v>1605</v>
      </c>
      <c r="L224" s="240">
        <v>9.1549999999999994</v>
      </c>
      <c r="M224" s="240">
        <v>16.373000000000001</v>
      </c>
      <c r="N224" s="240">
        <v>34</v>
      </c>
    </row>
    <row r="225" spans="2:14">
      <c r="B225" s="240" t="s">
        <v>51</v>
      </c>
      <c r="C225" s="240" t="s">
        <v>213</v>
      </c>
      <c r="D225" s="240" t="s">
        <v>150</v>
      </c>
      <c r="E225" s="240">
        <v>1.2999999999999999E-2</v>
      </c>
      <c r="F225" s="240">
        <v>-2.1999999999999999E-2</v>
      </c>
      <c r="G225" s="240">
        <v>0</v>
      </c>
      <c r="H225" s="240">
        <v>0</v>
      </c>
      <c r="I225" s="240">
        <v>0</v>
      </c>
      <c r="J225" s="240">
        <v>6.9999999999999994E-5</v>
      </c>
      <c r="K225" s="240">
        <v>1605</v>
      </c>
      <c r="L225" s="240">
        <v>9.1549999999999994</v>
      </c>
      <c r="M225" s="240">
        <v>16.373000000000001</v>
      </c>
      <c r="N225" s="240">
        <v>34</v>
      </c>
    </row>
    <row r="226" spans="2:14">
      <c r="B226" s="240" t="s">
        <v>51</v>
      </c>
      <c r="C226" s="240" t="s">
        <v>213</v>
      </c>
      <c r="D226" s="240" t="s">
        <v>151</v>
      </c>
      <c r="E226" s="240">
        <v>6.7199999999999996E-2</v>
      </c>
      <c r="F226" s="240">
        <v>1.9800000000000002E-2</v>
      </c>
      <c r="G226" s="240">
        <v>0</v>
      </c>
      <c r="H226" s="240">
        <v>0</v>
      </c>
      <c r="I226" s="240">
        <v>0</v>
      </c>
      <c r="J226" s="240">
        <v>1.7700000000000001E-3</v>
      </c>
      <c r="K226" s="240">
        <v>1605</v>
      </c>
      <c r="L226" s="240">
        <v>9.1549999999999994</v>
      </c>
      <c r="M226" s="240">
        <v>16.373000000000001</v>
      </c>
      <c r="N226" s="240">
        <v>34</v>
      </c>
    </row>
    <row r="227" spans="2:14">
      <c r="B227" s="240" t="s">
        <v>51</v>
      </c>
      <c r="C227" s="240" t="s">
        <v>213</v>
      </c>
      <c r="D227" s="240" t="s">
        <v>152</v>
      </c>
      <c r="E227" s="240">
        <v>-5.0900000000000001E-2</v>
      </c>
      <c r="F227" s="240">
        <v>-2.5000000000000001E-2</v>
      </c>
      <c r="G227" s="240">
        <v>0</v>
      </c>
      <c r="H227" s="240">
        <v>0</v>
      </c>
      <c r="I227" s="240">
        <v>0</v>
      </c>
      <c r="J227" s="240">
        <v>-1.8400000000000001E-3</v>
      </c>
      <c r="K227" s="240">
        <v>1605</v>
      </c>
      <c r="L227" s="240">
        <v>9.1549999999999994</v>
      </c>
      <c r="M227" s="240">
        <v>16.373000000000001</v>
      </c>
      <c r="N227" s="240">
        <v>34</v>
      </c>
    </row>
    <row r="228" spans="2:14">
      <c r="B228" s="240" t="s">
        <v>51</v>
      </c>
      <c r="C228" s="240" t="s">
        <v>213</v>
      </c>
      <c r="D228" s="240" t="s">
        <v>153</v>
      </c>
      <c r="E228" s="240">
        <v>3.8800000000000001E-2</v>
      </c>
      <c r="F228" s="240">
        <v>5.3600000000000002E-2</v>
      </c>
      <c r="G228" s="240">
        <v>0</v>
      </c>
      <c r="H228" s="240">
        <v>0</v>
      </c>
      <c r="I228" s="240">
        <v>0</v>
      </c>
      <c r="J228" s="240">
        <v>1.66E-3</v>
      </c>
      <c r="K228" s="240">
        <v>1605</v>
      </c>
      <c r="L228" s="240">
        <v>9.1549999999999994</v>
      </c>
      <c r="M228" s="240">
        <v>16.373000000000001</v>
      </c>
      <c r="N228" s="240">
        <v>34</v>
      </c>
    </row>
    <row r="229" spans="2:14">
      <c r="B229" s="240" t="s">
        <v>51</v>
      </c>
      <c r="C229" s="240" t="s">
        <v>213</v>
      </c>
      <c r="D229" s="240" t="s">
        <v>154</v>
      </c>
      <c r="E229" s="240">
        <v>-2.2499999999999999E-2</v>
      </c>
      <c r="F229" s="240">
        <v>-5.8799999999999998E-2</v>
      </c>
      <c r="G229" s="240">
        <v>0</v>
      </c>
      <c r="H229" s="240">
        <v>0</v>
      </c>
      <c r="I229" s="240">
        <v>0</v>
      </c>
      <c r="J229" s="240">
        <v>-1.73E-3</v>
      </c>
      <c r="K229" s="240">
        <v>1605</v>
      </c>
      <c r="L229" s="240">
        <v>9.1549999999999994</v>
      </c>
      <c r="M229" s="240">
        <v>16.373000000000001</v>
      </c>
      <c r="N229" s="240">
        <v>34</v>
      </c>
    </row>
    <row r="230" spans="2:14">
      <c r="B230" s="240" t="s">
        <v>51</v>
      </c>
      <c r="C230" s="240" t="s">
        <v>213</v>
      </c>
      <c r="D230" s="240" t="s">
        <v>155</v>
      </c>
      <c r="E230" s="240">
        <v>0.1196</v>
      </c>
      <c r="F230" s="240">
        <v>4.3900000000000002E-2</v>
      </c>
      <c r="G230" s="240">
        <v>0</v>
      </c>
      <c r="H230" s="240">
        <v>0</v>
      </c>
      <c r="I230" s="240">
        <v>0</v>
      </c>
      <c r="J230" s="240">
        <v>3.9899999999999996E-3</v>
      </c>
      <c r="K230" s="240">
        <v>1605</v>
      </c>
      <c r="L230" s="240">
        <v>9.1549999999999994</v>
      </c>
      <c r="M230" s="240">
        <v>16.373000000000001</v>
      </c>
      <c r="N230" s="240">
        <v>34</v>
      </c>
    </row>
    <row r="231" spans="2:14">
      <c r="B231" s="240" t="s">
        <v>51</v>
      </c>
      <c r="C231" s="240" t="s">
        <v>213</v>
      </c>
      <c r="D231" s="240" t="s">
        <v>156</v>
      </c>
      <c r="E231" s="240">
        <v>-0.1033</v>
      </c>
      <c r="F231" s="240">
        <v>-4.9099999999999998E-2</v>
      </c>
      <c r="G231" s="240">
        <v>0</v>
      </c>
      <c r="H231" s="240">
        <v>0</v>
      </c>
      <c r="I231" s="240">
        <v>0</v>
      </c>
      <c r="J231" s="240">
        <v>-4.0600000000000002E-3</v>
      </c>
      <c r="K231" s="240">
        <v>1605</v>
      </c>
      <c r="L231" s="240">
        <v>9.1549999999999994</v>
      </c>
      <c r="M231" s="240">
        <v>16.373000000000001</v>
      </c>
      <c r="N231" s="240">
        <v>34</v>
      </c>
    </row>
    <row r="232" spans="2:14">
      <c r="B232" s="240" t="s">
        <v>51</v>
      </c>
      <c r="C232" s="240" t="s">
        <v>213</v>
      </c>
      <c r="D232" s="240" t="s">
        <v>157</v>
      </c>
      <c r="E232" s="240">
        <v>5.4800000000000001E-2</v>
      </c>
      <c r="F232" s="240">
        <v>0.1115</v>
      </c>
      <c r="G232" s="240">
        <v>0</v>
      </c>
      <c r="H232" s="240">
        <v>0</v>
      </c>
      <c r="I232" s="240">
        <v>0</v>
      </c>
      <c r="J232" s="240">
        <v>3.5699999999999998E-3</v>
      </c>
      <c r="K232" s="240">
        <v>1605</v>
      </c>
      <c r="L232" s="240">
        <v>9.1549999999999994</v>
      </c>
      <c r="M232" s="240">
        <v>16.373000000000001</v>
      </c>
      <c r="N232" s="240">
        <v>34</v>
      </c>
    </row>
    <row r="233" spans="2:14">
      <c r="B233" s="240" t="s">
        <v>51</v>
      </c>
      <c r="C233" s="240" t="s">
        <v>213</v>
      </c>
      <c r="D233" s="240" t="s">
        <v>158</v>
      </c>
      <c r="E233" s="240">
        <v>-3.85E-2</v>
      </c>
      <c r="F233" s="240">
        <v>-0.1167</v>
      </c>
      <c r="G233" s="240">
        <v>0</v>
      </c>
      <c r="H233" s="240">
        <v>0</v>
      </c>
      <c r="I233" s="240">
        <v>0</v>
      </c>
      <c r="J233" s="240">
        <v>-3.65E-3</v>
      </c>
      <c r="K233" s="240">
        <v>1605</v>
      </c>
      <c r="L233" s="240">
        <v>9.1549999999999994</v>
      </c>
      <c r="M233" s="240">
        <v>16.373000000000001</v>
      </c>
      <c r="N233" s="240">
        <v>34</v>
      </c>
    </row>
    <row r="234" spans="2:14">
      <c r="B234" s="240" t="s">
        <v>52</v>
      </c>
      <c r="C234" s="240" t="s">
        <v>214</v>
      </c>
      <c r="D234" s="240" t="s">
        <v>87</v>
      </c>
      <c r="E234" s="240">
        <v>5.5E-2</v>
      </c>
      <c r="F234" s="240">
        <v>4.0000000000000002E-4</v>
      </c>
      <c r="G234" s="240">
        <v>0</v>
      </c>
      <c r="H234" s="240">
        <v>0</v>
      </c>
      <c r="I234" s="240">
        <v>0</v>
      </c>
      <c r="J234" s="240">
        <v>-3.1E-4</v>
      </c>
      <c r="K234" s="240">
        <v>1606</v>
      </c>
      <c r="L234" s="240">
        <v>9.1549999999999994</v>
      </c>
      <c r="M234" s="240">
        <v>16.373000000000001</v>
      </c>
      <c r="N234" s="240">
        <v>30.6</v>
      </c>
    </row>
    <row r="235" spans="2:14">
      <c r="B235" s="240" t="s">
        <v>52</v>
      </c>
      <c r="C235" s="240" t="s">
        <v>214</v>
      </c>
      <c r="D235" s="240" t="s">
        <v>88</v>
      </c>
      <c r="E235" s="240">
        <v>0</v>
      </c>
      <c r="F235" s="240">
        <v>6.6299999999999998E-2</v>
      </c>
      <c r="G235" s="240">
        <v>0</v>
      </c>
      <c r="H235" s="240">
        <v>0</v>
      </c>
      <c r="I235" s="240">
        <v>0</v>
      </c>
      <c r="J235" s="240">
        <v>-3.0000000000000001E-5</v>
      </c>
      <c r="K235" s="240">
        <v>1606</v>
      </c>
      <c r="L235" s="240">
        <v>9.1549999999999994</v>
      </c>
      <c r="M235" s="240">
        <v>16.373000000000001</v>
      </c>
      <c r="N235" s="240">
        <v>30.6</v>
      </c>
    </row>
    <row r="236" spans="2:14">
      <c r="B236" s="240" t="s">
        <v>52</v>
      </c>
      <c r="C236" s="240" t="s">
        <v>214</v>
      </c>
      <c r="D236" s="240" t="s">
        <v>89</v>
      </c>
      <c r="E236" s="240">
        <v>5.62E-2</v>
      </c>
      <c r="F236" s="240">
        <v>-1.1000000000000001E-3</v>
      </c>
      <c r="G236" s="240">
        <v>0</v>
      </c>
      <c r="H236" s="240">
        <v>0</v>
      </c>
      <c r="I236" s="240">
        <v>0</v>
      </c>
      <c r="J236" s="240">
        <v>9.7000000000000005E-4</v>
      </c>
      <c r="K236" s="240">
        <v>1606</v>
      </c>
      <c r="L236" s="240">
        <v>9.1549999999999994</v>
      </c>
      <c r="M236" s="240">
        <v>16.373000000000001</v>
      </c>
      <c r="N236" s="240">
        <v>30.6</v>
      </c>
    </row>
    <row r="237" spans="2:14">
      <c r="B237" s="240" t="s">
        <v>52</v>
      </c>
      <c r="C237" s="240" t="s">
        <v>214</v>
      </c>
      <c r="D237" s="240" t="s">
        <v>90</v>
      </c>
      <c r="E237" s="240">
        <v>-5.9999999999999995E-4</v>
      </c>
      <c r="F237" s="240">
        <v>6.7100000000000007E-2</v>
      </c>
      <c r="G237" s="240">
        <v>0</v>
      </c>
      <c r="H237" s="240">
        <v>0</v>
      </c>
      <c r="I237" s="240">
        <v>0</v>
      </c>
      <c r="J237" s="240">
        <v>-7.5000000000000002E-4</v>
      </c>
      <c r="K237" s="240">
        <v>1606</v>
      </c>
      <c r="L237" s="240">
        <v>9.1549999999999994</v>
      </c>
      <c r="M237" s="240">
        <v>16.373000000000001</v>
      </c>
      <c r="N237" s="240">
        <v>30.6</v>
      </c>
    </row>
    <row r="238" spans="2:14">
      <c r="B238" s="240" t="s">
        <v>52</v>
      </c>
      <c r="C238" s="240" t="s">
        <v>214</v>
      </c>
      <c r="D238" s="240" t="s">
        <v>12</v>
      </c>
      <c r="E238" s="240">
        <v>29.650700000000001</v>
      </c>
      <c r="F238" s="240">
        <v>-2.01E-2</v>
      </c>
      <c r="G238" s="240">
        <v>0</v>
      </c>
      <c r="H238" s="240">
        <v>0</v>
      </c>
      <c r="I238" s="240">
        <v>0</v>
      </c>
      <c r="J238" s="240">
        <v>3.3680000000000002E-2</v>
      </c>
      <c r="K238" s="240">
        <v>1606</v>
      </c>
      <c r="L238" s="240">
        <v>9.1549999999999994</v>
      </c>
      <c r="M238" s="240">
        <v>16.373000000000001</v>
      </c>
      <c r="N238" s="240">
        <v>30.6</v>
      </c>
    </row>
    <row r="239" spans="2:14">
      <c r="B239" s="240" t="s">
        <v>52</v>
      </c>
      <c r="C239" s="240" t="s">
        <v>214</v>
      </c>
      <c r="D239" s="240" t="s">
        <v>13</v>
      </c>
      <c r="E239" s="240">
        <v>4.8300000000000003E-2</v>
      </c>
      <c r="F239" s="240">
        <v>35.381399999999999</v>
      </c>
      <c r="G239" s="240">
        <v>0</v>
      </c>
      <c r="H239" s="240">
        <v>0</v>
      </c>
      <c r="I239" s="240">
        <v>0</v>
      </c>
      <c r="J239" s="240">
        <v>-1.022E-2</v>
      </c>
      <c r="K239" s="240">
        <v>1606</v>
      </c>
      <c r="L239" s="240">
        <v>9.1549999999999994</v>
      </c>
      <c r="M239" s="240">
        <v>16.373000000000001</v>
      </c>
      <c r="N239" s="240">
        <v>30.6</v>
      </c>
    </row>
    <row r="240" spans="2:14">
      <c r="B240" s="240" t="s">
        <v>52</v>
      </c>
      <c r="C240" s="240" t="s">
        <v>214</v>
      </c>
      <c r="D240" s="240" t="s">
        <v>14</v>
      </c>
      <c r="E240" s="240">
        <v>0.17979999999999999</v>
      </c>
      <c r="F240" s="240">
        <v>-0.2268</v>
      </c>
      <c r="G240" s="240">
        <v>0</v>
      </c>
      <c r="H240" s="240">
        <v>0</v>
      </c>
      <c r="I240" s="240">
        <v>0</v>
      </c>
      <c r="J240" s="240">
        <v>0.19569</v>
      </c>
      <c r="K240" s="240">
        <v>1606</v>
      </c>
      <c r="L240" s="240">
        <v>9.1549999999999994</v>
      </c>
      <c r="M240" s="240">
        <v>16.373000000000001</v>
      </c>
      <c r="N240" s="240">
        <v>30.6</v>
      </c>
    </row>
    <row r="241" spans="2:14">
      <c r="B241" s="240" t="s">
        <v>52</v>
      </c>
      <c r="C241" s="240" t="s">
        <v>214</v>
      </c>
      <c r="D241" s="240" t="s">
        <v>91</v>
      </c>
      <c r="E241" s="240">
        <v>4.3499999999999997E-2</v>
      </c>
      <c r="F241" s="240">
        <v>5.7000000000000002E-3</v>
      </c>
      <c r="G241" s="240">
        <v>0</v>
      </c>
      <c r="H241" s="240">
        <v>0</v>
      </c>
      <c r="I241" s="240">
        <v>0</v>
      </c>
      <c r="J241" s="240">
        <v>1.2700000000000001E-3</v>
      </c>
      <c r="K241" s="240">
        <v>1606</v>
      </c>
      <c r="L241" s="240">
        <v>9.1549999999999994</v>
      </c>
      <c r="M241" s="240">
        <v>16.373000000000001</v>
      </c>
      <c r="N241" s="240">
        <v>30.6</v>
      </c>
    </row>
    <row r="242" spans="2:14">
      <c r="B242" s="240" t="s">
        <v>52</v>
      </c>
      <c r="C242" s="240" t="s">
        <v>214</v>
      </c>
      <c r="D242" s="240" t="s">
        <v>92</v>
      </c>
      <c r="E242" s="240">
        <v>6.0000000000000001E-3</v>
      </c>
      <c r="F242" s="240">
        <v>5.1200000000000002E-2</v>
      </c>
      <c r="G242" s="240">
        <v>0</v>
      </c>
      <c r="H242" s="240">
        <v>0</v>
      </c>
      <c r="I242" s="240">
        <v>0</v>
      </c>
      <c r="J242" s="240">
        <v>1.1299999999999999E-3</v>
      </c>
      <c r="K242" s="240">
        <v>1606</v>
      </c>
      <c r="L242" s="240">
        <v>9.1549999999999994</v>
      </c>
      <c r="M242" s="240">
        <v>16.373000000000001</v>
      </c>
      <c r="N242" s="240">
        <v>30.6</v>
      </c>
    </row>
    <row r="243" spans="2:14">
      <c r="B243" s="240" t="s">
        <v>52</v>
      </c>
      <c r="C243" s="240" t="s">
        <v>214</v>
      </c>
      <c r="D243" s="240" t="s">
        <v>93</v>
      </c>
      <c r="E243" s="240">
        <v>9.9099999999999994E-2</v>
      </c>
      <c r="F243" s="240">
        <v>1.2800000000000001E-2</v>
      </c>
      <c r="G243" s="240">
        <v>0</v>
      </c>
      <c r="H243" s="240">
        <v>0</v>
      </c>
      <c r="I243" s="240">
        <v>0</v>
      </c>
      <c r="J243" s="240">
        <v>2.99E-3</v>
      </c>
      <c r="K243" s="240">
        <v>1606</v>
      </c>
      <c r="L243" s="240">
        <v>9.1549999999999994</v>
      </c>
      <c r="M243" s="240">
        <v>16.373000000000001</v>
      </c>
      <c r="N243" s="240">
        <v>30.6</v>
      </c>
    </row>
    <row r="244" spans="2:14">
      <c r="B244" s="240" t="s">
        <v>52</v>
      </c>
      <c r="C244" s="240" t="s">
        <v>214</v>
      </c>
      <c r="D244" s="240" t="s">
        <v>94</v>
      </c>
      <c r="E244" s="240">
        <v>1.34E-2</v>
      </c>
      <c r="F244" s="240">
        <v>0.10349999999999999</v>
      </c>
      <c r="G244" s="240">
        <v>0</v>
      </c>
      <c r="H244" s="240">
        <v>0</v>
      </c>
      <c r="I244" s="240">
        <v>0</v>
      </c>
      <c r="J244" s="240">
        <v>2.4399999999999999E-3</v>
      </c>
      <c r="K244" s="240">
        <v>1606</v>
      </c>
      <c r="L244" s="240">
        <v>9.1549999999999994</v>
      </c>
      <c r="M244" s="240">
        <v>16.373000000000001</v>
      </c>
      <c r="N244" s="240">
        <v>30.6</v>
      </c>
    </row>
    <row r="245" spans="2:14">
      <c r="B245" s="240" t="s">
        <v>52</v>
      </c>
      <c r="C245" s="240" t="s">
        <v>214</v>
      </c>
      <c r="D245" s="240" t="s">
        <v>95</v>
      </c>
      <c r="E245" s="240">
        <v>7.1000000000000004E-3</v>
      </c>
      <c r="F245" s="240">
        <v>-2.2000000000000001E-3</v>
      </c>
      <c r="G245" s="240">
        <v>0</v>
      </c>
      <c r="H245" s="240">
        <v>0</v>
      </c>
      <c r="I245" s="240">
        <v>0</v>
      </c>
      <c r="J245" s="240">
        <v>-2.0000000000000002E-5</v>
      </c>
      <c r="K245" s="240">
        <v>1606</v>
      </c>
      <c r="L245" s="240">
        <v>9.1549999999999994</v>
      </c>
      <c r="M245" s="240">
        <v>16.373000000000001</v>
      </c>
      <c r="N245" s="240">
        <v>30.6</v>
      </c>
    </row>
    <row r="246" spans="2:14">
      <c r="B246" s="240" t="s">
        <v>52</v>
      </c>
      <c r="C246" s="240" t="s">
        <v>214</v>
      </c>
      <c r="D246" s="240" t="s">
        <v>96</v>
      </c>
      <c r="E246" s="240">
        <v>7.1000000000000004E-3</v>
      </c>
      <c r="F246" s="240">
        <v>-2.2000000000000001E-3</v>
      </c>
      <c r="G246" s="240">
        <v>0</v>
      </c>
      <c r="H246" s="240">
        <v>0</v>
      </c>
      <c r="I246" s="240">
        <v>0</v>
      </c>
      <c r="J246" s="240">
        <v>-2.0000000000000002E-5</v>
      </c>
      <c r="K246" s="240">
        <v>1606</v>
      </c>
      <c r="L246" s="240">
        <v>9.1549999999999994</v>
      </c>
      <c r="M246" s="240">
        <v>16.373000000000001</v>
      </c>
      <c r="N246" s="240">
        <v>30.6</v>
      </c>
    </row>
    <row r="247" spans="2:14">
      <c r="B247" s="240" t="s">
        <v>52</v>
      </c>
      <c r="C247" s="240" t="s">
        <v>214</v>
      </c>
      <c r="D247" s="240" t="s">
        <v>97</v>
      </c>
      <c r="E247" s="240">
        <v>9.4999999999999998E-3</v>
      </c>
      <c r="F247" s="240">
        <v>-1E-4</v>
      </c>
      <c r="G247" s="240">
        <v>0</v>
      </c>
      <c r="H247" s="240">
        <v>0</v>
      </c>
      <c r="I247" s="240">
        <v>0</v>
      </c>
      <c r="J247" s="240">
        <v>5.0000000000000002E-5</v>
      </c>
      <c r="K247" s="240">
        <v>1606</v>
      </c>
      <c r="L247" s="240">
        <v>9.1549999999999994</v>
      </c>
      <c r="M247" s="240">
        <v>16.373000000000001</v>
      </c>
      <c r="N247" s="240">
        <v>30.6</v>
      </c>
    </row>
    <row r="248" spans="2:14">
      <c r="B248" s="240" t="s">
        <v>52</v>
      </c>
      <c r="C248" s="240" t="s">
        <v>214</v>
      </c>
      <c r="D248" s="240" t="s">
        <v>98</v>
      </c>
      <c r="E248" s="240">
        <v>0</v>
      </c>
      <c r="F248" s="240">
        <v>1.14E-2</v>
      </c>
      <c r="G248" s="240">
        <v>0</v>
      </c>
      <c r="H248" s="240">
        <v>0</v>
      </c>
      <c r="I248" s="240">
        <v>0</v>
      </c>
      <c r="J248" s="240">
        <v>-6.9999999999999994E-5</v>
      </c>
      <c r="K248" s="240">
        <v>1606</v>
      </c>
      <c r="L248" s="240">
        <v>9.1549999999999994</v>
      </c>
      <c r="M248" s="240">
        <v>16.373000000000001</v>
      </c>
      <c r="N248" s="240">
        <v>30.6</v>
      </c>
    </row>
    <row r="249" spans="2:14">
      <c r="B249" s="240" t="s">
        <v>52</v>
      </c>
      <c r="C249" s="240" t="s">
        <v>214</v>
      </c>
      <c r="D249" s="240" t="s">
        <v>99</v>
      </c>
      <c r="E249" s="240">
        <v>7.1599999999999997E-2</v>
      </c>
      <c r="F249" s="240">
        <v>1.7999999999999999E-2</v>
      </c>
      <c r="G249" s="240">
        <v>0</v>
      </c>
      <c r="H249" s="240">
        <v>0</v>
      </c>
      <c r="I249" s="240">
        <v>0</v>
      </c>
      <c r="J249" s="240">
        <v>-2.9E-4</v>
      </c>
      <c r="K249" s="240">
        <v>1606</v>
      </c>
      <c r="L249" s="240">
        <v>9.1549999999999994</v>
      </c>
      <c r="M249" s="240">
        <v>16.373000000000001</v>
      </c>
      <c r="N249" s="240">
        <v>30.6</v>
      </c>
    </row>
    <row r="250" spans="2:14">
      <c r="B250" s="240" t="s">
        <v>52</v>
      </c>
      <c r="C250" s="240" t="s">
        <v>214</v>
      </c>
      <c r="D250" s="240" t="s">
        <v>100</v>
      </c>
      <c r="E250" s="240">
        <v>7.1499999999999994E-2</v>
      </c>
      <c r="F250" s="240">
        <v>-2.18E-2</v>
      </c>
      <c r="G250" s="240">
        <v>0</v>
      </c>
      <c r="H250" s="240">
        <v>0</v>
      </c>
      <c r="I250" s="240">
        <v>0</v>
      </c>
      <c r="J250" s="240">
        <v>-2.7E-4</v>
      </c>
      <c r="K250" s="240">
        <v>1606</v>
      </c>
      <c r="L250" s="240">
        <v>9.1549999999999994</v>
      </c>
      <c r="M250" s="240">
        <v>16.373000000000001</v>
      </c>
      <c r="N250" s="240">
        <v>30.6</v>
      </c>
    </row>
    <row r="251" spans="2:14">
      <c r="B251" s="240" t="s">
        <v>52</v>
      </c>
      <c r="C251" s="240" t="s">
        <v>214</v>
      </c>
      <c r="D251" s="240" t="s">
        <v>101</v>
      </c>
      <c r="E251" s="240">
        <v>7.1400000000000005E-2</v>
      </c>
      <c r="F251" s="240">
        <v>1.83E-2</v>
      </c>
      <c r="G251" s="240">
        <v>0</v>
      </c>
      <c r="H251" s="240">
        <v>0</v>
      </c>
      <c r="I251" s="240">
        <v>0</v>
      </c>
      <c r="J251" s="240">
        <v>-5.1000000000000004E-4</v>
      </c>
      <c r="K251" s="240">
        <v>1606</v>
      </c>
      <c r="L251" s="240">
        <v>9.1549999999999994</v>
      </c>
      <c r="M251" s="240">
        <v>16.373000000000001</v>
      </c>
      <c r="N251" s="240">
        <v>30.6</v>
      </c>
    </row>
    <row r="252" spans="2:14">
      <c r="B252" s="240" t="s">
        <v>52</v>
      </c>
      <c r="C252" s="240" t="s">
        <v>214</v>
      </c>
      <c r="D252" s="240" t="s">
        <v>102</v>
      </c>
      <c r="E252" s="240">
        <v>7.17E-2</v>
      </c>
      <c r="F252" s="240">
        <v>-2.1999999999999999E-2</v>
      </c>
      <c r="G252" s="240">
        <v>0</v>
      </c>
      <c r="H252" s="240">
        <v>0</v>
      </c>
      <c r="I252" s="240">
        <v>0</v>
      </c>
      <c r="J252" s="240">
        <v>-6.0000000000000002E-5</v>
      </c>
      <c r="K252" s="240">
        <v>1606</v>
      </c>
      <c r="L252" s="240">
        <v>9.1549999999999994</v>
      </c>
      <c r="M252" s="240">
        <v>16.373000000000001</v>
      </c>
      <c r="N252" s="240">
        <v>30.6</v>
      </c>
    </row>
    <row r="253" spans="2:14">
      <c r="B253" s="240" t="s">
        <v>52</v>
      </c>
      <c r="C253" s="240" t="s">
        <v>214</v>
      </c>
      <c r="D253" s="240" t="s">
        <v>103</v>
      </c>
      <c r="E253" s="240">
        <v>7.2800000000000004E-2</v>
      </c>
      <c r="F253" s="240">
        <v>1.6500000000000001E-2</v>
      </c>
      <c r="G253" s="240">
        <v>0</v>
      </c>
      <c r="H253" s="240">
        <v>0</v>
      </c>
      <c r="I253" s="240">
        <v>0</v>
      </c>
      <c r="J253" s="240">
        <v>9.8999999999999999E-4</v>
      </c>
      <c r="K253" s="240">
        <v>1606</v>
      </c>
      <c r="L253" s="240">
        <v>9.1549999999999994</v>
      </c>
      <c r="M253" s="240">
        <v>16.373000000000001</v>
      </c>
      <c r="N253" s="240">
        <v>30.6</v>
      </c>
    </row>
    <row r="254" spans="2:14">
      <c r="B254" s="240" t="s">
        <v>52</v>
      </c>
      <c r="C254" s="240" t="s">
        <v>214</v>
      </c>
      <c r="D254" s="240" t="s">
        <v>104</v>
      </c>
      <c r="E254" s="240">
        <v>7.2700000000000001E-2</v>
      </c>
      <c r="F254" s="240">
        <v>-2.3300000000000001E-2</v>
      </c>
      <c r="G254" s="240">
        <v>0</v>
      </c>
      <c r="H254" s="240">
        <v>0</v>
      </c>
      <c r="I254" s="240">
        <v>0</v>
      </c>
      <c r="J254" s="240">
        <v>1.01E-3</v>
      </c>
      <c r="K254" s="240">
        <v>1606</v>
      </c>
      <c r="L254" s="240">
        <v>9.1549999999999994</v>
      </c>
      <c r="M254" s="240">
        <v>16.373000000000001</v>
      </c>
      <c r="N254" s="240">
        <v>30.6</v>
      </c>
    </row>
    <row r="255" spans="2:14">
      <c r="B255" s="240" t="s">
        <v>52</v>
      </c>
      <c r="C255" s="240" t="s">
        <v>214</v>
      </c>
      <c r="D255" s="240" t="s">
        <v>105</v>
      </c>
      <c r="E255" s="240">
        <v>7.2599999999999998E-2</v>
      </c>
      <c r="F255" s="240">
        <v>1.6799999999999999E-2</v>
      </c>
      <c r="G255" s="240">
        <v>0</v>
      </c>
      <c r="H255" s="240">
        <v>0</v>
      </c>
      <c r="I255" s="240">
        <v>0</v>
      </c>
      <c r="J255" s="240">
        <v>7.7999999999999999E-4</v>
      </c>
      <c r="K255" s="240">
        <v>1606</v>
      </c>
      <c r="L255" s="240">
        <v>9.1549999999999994</v>
      </c>
      <c r="M255" s="240">
        <v>16.373000000000001</v>
      </c>
      <c r="N255" s="240">
        <v>30.6</v>
      </c>
    </row>
    <row r="256" spans="2:14">
      <c r="B256" s="240" t="s">
        <v>52</v>
      </c>
      <c r="C256" s="240" t="s">
        <v>214</v>
      </c>
      <c r="D256" s="240" t="s">
        <v>106</v>
      </c>
      <c r="E256" s="240">
        <v>7.2900000000000006E-2</v>
      </c>
      <c r="F256" s="240">
        <v>-2.35E-2</v>
      </c>
      <c r="G256" s="240">
        <v>0</v>
      </c>
      <c r="H256" s="240">
        <v>0</v>
      </c>
      <c r="I256" s="240">
        <v>0</v>
      </c>
      <c r="J256" s="240">
        <v>1.23E-3</v>
      </c>
      <c r="K256" s="240">
        <v>1606</v>
      </c>
      <c r="L256" s="240">
        <v>9.1549999999999994</v>
      </c>
      <c r="M256" s="240">
        <v>16.373000000000001</v>
      </c>
      <c r="N256" s="240">
        <v>30.6</v>
      </c>
    </row>
    <row r="257" spans="2:14">
      <c r="B257" s="240" t="s">
        <v>52</v>
      </c>
      <c r="C257" s="240" t="s">
        <v>214</v>
      </c>
      <c r="D257" s="240" t="s">
        <v>107</v>
      </c>
      <c r="E257" s="240">
        <v>-5.74E-2</v>
      </c>
      <c r="F257" s="240">
        <v>1.7399999999999999E-2</v>
      </c>
      <c r="G257" s="240">
        <v>0</v>
      </c>
      <c r="H257" s="240">
        <v>0</v>
      </c>
      <c r="I257" s="240">
        <v>0</v>
      </c>
      <c r="J257" s="240">
        <v>2.3000000000000001E-4</v>
      </c>
      <c r="K257" s="240">
        <v>1606</v>
      </c>
      <c r="L257" s="240">
        <v>9.1549999999999994</v>
      </c>
      <c r="M257" s="240">
        <v>16.373000000000001</v>
      </c>
      <c r="N257" s="240">
        <v>30.6</v>
      </c>
    </row>
    <row r="258" spans="2:14">
      <c r="B258" s="240" t="s">
        <v>52</v>
      </c>
      <c r="C258" s="240" t="s">
        <v>214</v>
      </c>
      <c r="D258" s="240" t="s">
        <v>108</v>
      </c>
      <c r="E258" s="240">
        <v>-5.74E-2</v>
      </c>
      <c r="F258" s="240">
        <v>-2.24E-2</v>
      </c>
      <c r="G258" s="240">
        <v>0</v>
      </c>
      <c r="H258" s="240">
        <v>0</v>
      </c>
      <c r="I258" s="240">
        <v>0</v>
      </c>
      <c r="J258" s="240">
        <v>2.5000000000000001E-4</v>
      </c>
      <c r="K258" s="240">
        <v>1606</v>
      </c>
      <c r="L258" s="240">
        <v>9.1549999999999994</v>
      </c>
      <c r="M258" s="240">
        <v>16.373000000000001</v>
      </c>
      <c r="N258" s="240">
        <v>30.6</v>
      </c>
    </row>
    <row r="259" spans="2:14">
      <c r="B259" s="240" t="s">
        <v>52</v>
      </c>
      <c r="C259" s="240" t="s">
        <v>214</v>
      </c>
      <c r="D259" s="240" t="s">
        <v>109</v>
      </c>
      <c r="E259" s="240">
        <v>-5.7599999999999998E-2</v>
      </c>
      <c r="F259" s="240">
        <v>1.7600000000000001E-2</v>
      </c>
      <c r="G259" s="240">
        <v>0</v>
      </c>
      <c r="H259" s="240">
        <v>0</v>
      </c>
      <c r="I259" s="240">
        <v>0</v>
      </c>
      <c r="J259" s="240">
        <v>1.0000000000000001E-5</v>
      </c>
      <c r="K259" s="240">
        <v>1606</v>
      </c>
      <c r="L259" s="240">
        <v>9.1549999999999994</v>
      </c>
      <c r="M259" s="240">
        <v>16.373000000000001</v>
      </c>
      <c r="N259" s="240">
        <v>30.6</v>
      </c>
    </row>
    <row r="260" spans="2:14">
      <c r="B260" s="240" t="s">
        <v>52</v>
      </c>
      <c r="C260" s="240" t="s">
        <v>214</v>
      </c>
      <c r="D260" s="240" t="s">
        <v>110</v>
      </c>
      <c r="E260" s="240">
        <v>-5.7200000000000001E-2</v>
      </c>
      <c r="F260" s="240">
        <v>-2.2700000000000001E-2</v>
      </c>
      <c r="G260" s="240">
        <v>0</v>
      </c>
      <c r="H260" s="240">
        <v>0</v>
      </c>
      <c r="I260" s="240">
        <v>0</v>
      </c>
      <c r="J260" s="240">
        <v>4.6000000000000001E-4</v>
      </c>
      <c r="K260" s="240">
        <v>1606</v>
      </c>
      <c r="L260" s="240">
        <v>9.1549999999999994</v>
      </c>
      <c r="M260" s="240">
        <v>16.373000000000001</v>
      </c>
      <c r="N260" s="240">
        <v>30.6</v>
      </c>
    </row>
    <row r="261" spans="2:14">
      <c r="B261" s="240" t="s">
        <v>52</v>
      </c>
      <c r="C261" s="240" t="s">
        <v>214</v>
      </c>
      <c r="D261" s="240" t="s">
        <v>111</v>
      </c>
      <c r="E261" s="240">
        <v>-5.8599999999999999E-2</v>
      </c>
      <c r="F261" s="240">
        <v>1.8800000000000001E-2</v>
      </c>
      <c r="G261" s="240">
        <v>0</v>
      </c>
      <c r="H261" s="240">
        <v>0</v>
      </c>
      <c r="I261" s="240">
        <v>0</v>
      </c>
      <c r="J261" s="240">
        <v>-1.06E-3</v>
      </c>
      <c r="K261" s="240">
        <v>1606</v>
      </c>
      <c r="L261" s="240">
        <v>9.1549999999999994</v>
      </c>
      <c r="M261" s="240">
        <v>16.373000000000001</v>
      </c>
      <c r="N261" s="240">
        <v>30.6</v>
      </c>
    </row>
    <row r="262" spans="2:14">
      <c r="B262" s="240" t="s">
        <v>52</v>
      </c>
      <c r="C262" s="240" t="s">
        <v>214</v>
      </c>
      <c r="D262" s="240" t="s">
        <v>112</v>
      </c>
      <c r="E262" s="240">
        <v>-5.8599999999999999E-2</v>
      </c>
      <c r="F262" s="240">
        <v>-2.0899999999999998E-2</v>
      </c>
      <c r="G262" s="240">
        <v>0</v>
      </c>
      <c r="H262" s="240">
        <v>0</v>
      </c>
      <c r="I262" s="240">
        <v>0</v>
      </c>
      <c r="J262" s="240">
        <v>-1.0399999999999999E-3</v>
      </c>
      <c r="K262" s="240">
        <v>1606</v>
      </c>
      <c r="L262" s="240">
        <v>9.1549999999999994</v>
      </c>
      <c r="M262" s="240">
        <v>16.373000000000001</v>
      </c>
      <c r="N262" s="240">
        <v>30.6</v>
      </c>
    </row>
    <row r="263" spans="2:14">
      <c r="B263" s="240" t="s">
        <v>52</v>
      </c>
      <c r="C263" s="240" t="s">
        <v>214</v>
      </c>
      <c r="D263" s="240" t="s">
        <v>113</v>
      </c>
      <c r="E263" s="240">
        <v>-5.8799999999999998E-2</v>
      </c>
      <c r="F263" s="240">
        <v>1.9099999999999999E-2</v>
      </c>
      <c r="G263" s="240">
        <v>0</v>
      </c>
      <c r="H263" s="240">
        <v>0</v>
      </c>
      <c r="I263" s="240">
        <v>0</v>
      </c>
      <c r="J263" s="240">
        <v>-1.2700000000000001E-3</v>
      </c>
      <c r="K263" s="240">
        <v>1606</v>
      </c>
      <c r="L263" s="240">
        <v>9.1549999999999994</v>
      </c>
      <c r="M263" s="240">
        <v>16.373000000000001</v>
      </c>
      <c r="N263" s="240">
        <v>30.6</v>
      </c>
    </row>
    <row r="264" spans="2:14">
      <c r="B264" s="240" t="s">
        <v>52</v>
      </c>
      <c r="C264" s="240" t="s">
        <v>214</v>
      </c>
      <c r="D264" s="240" t="s">
        <v>114</v>
      </c>
      <c r="E264" s="240">
        <v>-5.8400000000000001E-2</v>
      </c>
      <c r="F264" s="240">
        <v>-2.12E-2</v>
      </c>
      <c r="G264" s="240">
        <v>0</v>
      </c>
      <c r="H264" s="240">
        <v>0</v>
      </c>
      <c r="I264" s="240">
        <v>0</v>
      </c>
      <c r="J264" s="240">
        <v>-8.1999999999999998E-4</v>
      </c>
      <c r="K264" s="240">
        <v>1606</v>
      </c>
      <c r="L264" s="240">
        <v>9.1549999999999994</v>
      </c>
      <c r="M264" s="240">
        <v>16.373000000000001</v>
      </c>
      <c r="N264" s="240">
        <v>30.6</v>
      </c>
    </row>
    <row r="265" spans="2:14">
      <c r="B265" s="240" t="s">
        <v>52</v>
      </c>
      <c r="C265" s="240" t="s">
        <v>214</v>
      </c>
      <c r="D265" s="240" t="s">
        <v>115</v>
      </c>
      <c r="E265" s="240">
        <v>2.3599999999999999E-2</v>
      </c>
      <c r="F265" s="240">
        <v>7.5600000000000001E-2</v>
      </c>
      <c r="G265" s="240">
        <v>0</v>
      </c>
      <c r="H265" s="240">
        <v>0</v>
      </c>
      <c r="I265" s="240">
        <v>0</v>
      </c>
      <c r="J265" s="240">
        <v>-2.2000000000000001E-4</v>
      </c>
      <c r="K265" s="240">
        <v>1606</v>
      </c>
      <c r="L265" s="240">
        <v>9.1549999999999994</v>
      </c>
      <c r="M265" s="240">
        <v>16.373000000000001</v>
      </c>
      <c r="N265" s="240">
        <v>30.6</v>
      </c>
    </row>
    <row r="266" spans="2:14">
      <c r="B266" s="240" t="s">
        <v>52</v>
      </c>
      <c r="C266" s="240" t="s">
        <v>214</v>
      </c>
      <c r="D266" s="240" t="s">
        <v>116</v>
      </c>
      <c r="E266" s="240">
        <v>-9.4000000000000004E-3</v>
      </c>
      <c r="F266" s="240">
        <v>7.5399999999999995E-2</v>
      </c>
      <c r="G266" s="240">
        <v>0</v>
      </c>
      <c r="H266" s="240">
        <v>0</v>
      </c>
      <c r="I266" s="240">
        <v>0</v>
      </c>
      <c r="J266" s="240">
        <v>-3.0000000000000001E-5</v>
      </c>
      <c r="K266" s="240">
        <v>1606</v>
      </c>
      <c r="L266" s="240">
        <v>9.1549999999999994</v>
      </c>
      <c r="M266" s="240">
        <v>16.373000000000001</v>
      </c>
      <c r="N266" s="240">
        <v>30.6</v>
      </c>
    </row>
    <row r="267" spans="2:14">
      <c r="B267" s="240" t="s">
        <v>52</v>
      </c>
      <c r="C267" s="240" t="s">
        <v>214</v>
      </c>
      <c r="D267" s="240" t="s">
        <v>117</v>
      </c>
      <c r="E267" s="240">
        <v>2.4E-2</v>
      </c>
      <c r="F267" s="240">
        <v>7.5200000000000003E-2</v>
      </c>
      <c r="G267" s="240">
        <v>0</v>
      </c>
      <c r="H267" s="240">
        <v>0</v>
      </c>
      <c r="I267" s="240">
        <v>0</v>
      </c>
      <c r="J267" s="240">
        <v>1.7000000000000001E-4</v>
      </c>
      <c r="K267" s="240">
        <v>1606</v>
      </c>
      <c r="L267" s="240">
        <v>9.1549999999999994</v>
      </c>
      <c r="M267" s="240">
        <v>16.373000000000001</v>
      </c>
      <c r="N267" s="240">
        <v>30.6</v>
      </c>
    </row>
    <row r="268" spans="2:14">
      <c r="B268" s="240" t="s">
        <v>52</v>
      </c>
      <c r="C268" s="240" t="s">
        <v>214</v>
      </c>
      <c r="D268" s="240" t="s">
        <v>118</v>
      </c>
      <c r="E268" s="240">
        <v>-9.7999999999999997E-3</v>
      </c>
      <c r="F268" s="240">
        <v>7.5899999999999995E-2</v>
      </c>
      <c r="G268" s="240">
        <v>0</v>
      </c>
      <c r="H268" s="240">
        <v>0</v>
      </c>
      <c r="I268" s="240">
        <v>0</v>
      </c>
      <c r="J268" s="240">
        <v>-4.2000000000000002E-4</v>
      </c>
      <c r="K268" s="240">
        <v>1606</v>
      </c>
      <c r="L268" s="240">
        <v>9.1549999999999994</v>
      </c>
      <c r="M268" s="240">
        <v>16.373000000000001</v>
      </c>
      <c r="N268" s="240">
        <v>30.6</v>
      </c>
    </row>
    <row r="269" spans="2:14">
      <c r="B269" s="240" t="s">
        <v>52</v>
      </c>
      <c r="C269" s="240" t="s">
        <v>214</v>
      </c>
      <c r="D269" s="240" t="s">
        <v>119</v>
      </c>
      <c r="E269" s="240">
        <v>2.29E-2</v>
      </c>
      <c r="F269" s="240">
        <v>7.6499999999999999E-2</v>
      </c>
      <c r="G269" s="240">
        <v>0</v>
      </c>
      <c r="H269" s="240">
        <v>0</v>
      </c>
      <c r="I269" s="240">
        <v>0</v>
      </c>
      <c r="J269" s="240">
        <v>-9.3999999999999997E-4</v>
      </c>
      <c r="K269" s="240">
        <v>1606</v>
      </c>
      <c r="L269" s="240">
        <v>9.1549999999999994</v>
      </c>
      <c r="M269" s="240">
        <v>16.373000000000001</v>
      </c>
      <c r="N269" s="240">
        <v>30.6</v>
      </c>
    </row>
    <row r="270" spans="2:14">
      <c r="B270" s="240" t="s">
        <v>52</v>
      </c>
      <c r="C270" s="240" t="s">
        <v>214</v>
      </c>
      <c r="D270" s="240" t="s">
        <v>120</v>
      </c>
      <c r="E270" s="240">
        <v>-1.01E-2</v>
      </c>
      <c r="F270" s="240">
        <v>7.6200000000000004E-2</v>
      </c>
      <c r="G270" s="240">
        <v>0</v>
      </c>
      <c r="H270" s="240">
        <v>0</v>
      </c>
      <c r="I270" s="240">
        <v>0</v>
      </c>
      <c r="J270" s="240">
        <v>-7.5000000000000002E-4</v>
      </c>
      <c r="K270" s="240">
        <v>1606</v>
      </c>
      <c r="L270" s="240">
        <v>9.1549999999999994</v>
      </c>
      <c r="M270" s="240">
        <v>16.373000000000001</v>
      </c>
      <c r="N270" s="240">
        <v>30.6</v>
      </c>
    </row>
    <row r="271" spans="2:14">
      <c r="B271" s="240" t="s">
        <v>52</v>
      </c>
      <c r="C271" s="240" t="s">
        <v>214</v>
      </c>
      <c r="D271" s="240" t="s">
        <v>121</v>
      </c>
      <c r="E271" s="240">
        <v>2.3300000000000001E-2</v>
      </c>
      <c r="F271" s="240">
        <v>7.5999999999999998E-2</v>
      </c>
      <c r="G271" s="240">
        <v>0</v>
      </c>
      <c r="H271" s="240">
        <v>0</v>
      </c>
      <c r="I271" s="240">
        <v>0</v>
      </c>
      <c r="J271" s="240">
        <v>-5.5000000000000003E-4</v>
      </c>
      <c r="K271" s="240">
        <v>1606</v>
      </c>
      <c r="L271" s="240">
        <v>9.1549999999999994</v>
      </c>
      <c r="M271" s="240">
        <v>16.373000000000001</v>
      </c>
      <c r="N271" s="240">
        <v>30.6</v>
      </c>
    </row>
    <row r="272" spans="2:14">
      <c r="B272" s="240" t="s">
        <v>52</v>
      </c>
      <c r="C272" s="240" t="s">
        <v>214</v>
      </c>
      <c r="D272" s="240" t="s">
        <v>122</v>
      </c>
      <c r="E272" s="240">
        <v>-1.04E-2</v>
      </c>
      <c r="F272" s="240">
        <v>7.6700000000000004E-2</v>
      </c>
      <c r="G272" s="240">
        <v>0</v>
      </c>
      <c r="H272" s="240">
        <v>0</v>
      </c>
      <c r="I272" s="240">
        <v>0</v>
      </c>
      <c r="J272" s="240">
        <v>-1.1299999999999999E-3</v>
      </c>
      <c r="K272" s="240">
        <v>1606</v>
      </c>
      <c r="L272" s="240">
        <v>9.1549999999999994</v>
      </c>
      <c r="M272" s="240">
        <v>16.373000000000001</v>
      </c>
      <c r="N272" s="240">
        <v>30.6</v>
      </c>
    </row>
    <row r="273" spans="2:14">
      <c r="B273" s="240" t="s">
        <v>52</v>
      </c>
      <c r="C273" s="240" t="s">
        <v>214</v>
      </c>
      <c r="D273" s="240" t="s">
        <v>123</v>
      </c>
      <c r="E273" s="240">
        <v>2.3599999999999999E-2</v>
      </c>
      <c r="F273" s="240">
        <v>-7.9799999999999996E-2</v>
      </c>
      <c r="G273" s="240">
        <v>0</v>
      </c>
      <c r="H273" s="240">
        <v>0</v>
      </c>
      <c r="I273" s="240">
        <v>0</v>
      </c>
      <c r="J273" s="240">
        <v>-2.0000000000000002E-5</v>
      </c>
      <c r="K273" s="240">
        <v>1606</v>
      </c>
      <c r="L273" s="240">
        <v>9.1549999999999994</v>
      </c>
      <c r="M273" s="240">
        <v>16.373000000000001</v>
      </c>
      <c r="N273" s="240">
        <v>30.6</v>
      </c>
    </row>
    <row r="274" spans="2:14">
      <c r="B274" s="240" t="s">
        <v>52</v>
      </c>
      <c r="C274" s="240" t="s">
        <v>214</v>
      </c>
      <c r="D274" s="240" t="s">
        <v>124</v>
      </c>
      <c r="E274" s="240">
        <v>-9.4000000000000004E-3</v>
      </c>
      <c r="F274" s="240">
        <v>-8.0100000000000005E-2</v>
      </c>
      <c r="G274" s="240">
        <v>0</v>
      </c>
      <c r="H274" s="240">
        <v>0</v>
      </c>
      <c r="I274" s="240">
        <v>0</v>
      </c>
      <c r="J274" s="240">
        <v>1.7000000000000001E-4</v>
      </c>
      <c r="K274" s="240">
        <v>1606</v>
      </c>
      <c r="L274" s="240">
        <v>9.1549999999999994</v>
      </c>
      <c r="M274" s="240">
        <v>16.373000000000001</v>
      </c>
      <c r="N274" s="240">
        <v>30.6</v>
      </c>
    </row>
    <row r="275" spans="2:14">
      <c r="B275" s="240" t="s">
        <v>52</v>
      </c>
      <c r="C275" s="240" t="s">
        <v>214</v>
      </c>
      <c r="D275" s="240" t="s">
        <v>125</v>
      </c>
      <c r="E275" s="240">
        <v>2.3900000000000001E-2</v>
      </c>
      <c r="F275" s="240">
        <v>-8.0299999999999996E-2</v>
      </c>
      <c r="G275" s="240">
        <v>0</v>
      </c>
      <c r="H275" s="240">
        <v>0</v>
      </c>
      <c r="I275" s="240">
        <v>0</v>
      </c>
      <c r="J275" s="240">
        <v>3.6999999999999999E-4</v>
      </c>
      <c r="K275" s="240">
        <v>1606</v>
      </c>
      <c r="L275" s="240">
        <v>9.1549999999999994</v>
      </c>
      <c r="M275" s="240">
        <v>16.373000000000001</v>
      </c>
      <c r="N275" s="240">
        <v>30.6</v>
      </c>
    </row>
    <row r="276" spans="2:14">
      <c r="B276" s="240" t="s">
        <v>52</v>
      </c>
      <c r="C276" s="240" t="s">
        <v>214</v>
      </c>
      <c r="D276" s="240" t="s">
        <v>126</v>
      </c>
      <c r="E276" s="240">
        <v>-9.7999999999999997E-3</v>
      </c>
      <c r="F276" s="240">
        <v>-7.9600000000000004E-2</v>
      </c>
      <c r="G276" s="240">
        <v>0</v>
      </c>
      <c r="H276" s="240">
        <v>0</v>
      </c>
      <c r="I276" s="240">
        <v>0</v>
      </c>
      <c r="J276" s="240">
        <v>-2.1000000000000001E-4</v>
      </c>
      <c r="K276" s="240">
        <v>1606</v>
      </c>
      <c r="L276" s="240">
        <v>9.1549999999999994</v>
      </c>
      <c r="M276" s="240">
        <v>16.373000000000001</v>
      </c>
      <c r="N276" s="240">
        <v>30.6</v>
      </c>
    </row>
    <row r="277" spans="2:14">
      <c r="B277" s="240" t="s">
        <v>52</v>
      </c>
      <c r="C277" s="240" t="s">
        <v>214</v>
      </c>
      <c r="D277" s="240" t="s">
        <v>127</v>
      </c>
      <c r="E277" s="240">
        <v>2.4199999999999999E-2</v>
      </c>
      <c r="F277" s="240">
        <v>-8.0699999999999994E-2</v>
      </c>
      <c r="G277" s="240">
        <v>0</v>
      </c>
      <c r="H277" s="240">
        <v>0</v>
      </c>
      <c r="I277" s="240">
        <v>0</v>
      </c>
      <c r="J277" s="240">
        <v>6.9999999999999999E-4</v>
      </c>
      <c r="K277" s="240">
        <v>1606</v>
      </c>
      <c r="L277" s="240">
        <v>9.1549999999999994</v>
      </c>
      <c r="M277" s="240">
        <v>16.373000000000001</v>
      </c>
      <c r="N277" s="240">
        <v>30.6</v>
      </c>
    </row>
    <row r="278" spans="2:14">
      <c r="B278" s="240" t="s">
        <v>52</v>
      </c>
      <c r="C278" s="240" t="s">
        <v>214</v>
      </c>
      <c r="D278" s="240" t="s">
        <v>128</v>
      </c>
      <c r="E278" s="240">
        <v>-8.6999999999999994E-3</v>
      </c>
      <c r="F278" s="240">
        <v>-8.09E-2</v>
      </c>
      <c r="G278" s="240">
        <v>0</v>
      </c>
      <c r="H278" s="240">
        <v>0</v>
      </c>
      <c r="I278" s="240">
        <v>0</v>
      </c>
      <c r="J278" s="240">
        <v>8.8999999999999995E-4</v>
      </c>
      <c r="K278" s="240">
        <v>1606</v>
      </c>
      <c r="L278" s="240">
        <v>9.1549999999999994</v>
      </c>
      <c r="M278" s="240">
        <v>16.373000000000001</v>
      </c>
      <c r="N278" s="240">
        <v>30.6</v>
      </c>
    </row>
    <row r="279" spans="2:14">
      <c r="B279" s="240" t="s">
        <v>52</v>
      </c>
      <c r="C279" s="240" t="s">
        <v>214</v>
      </c>
      <c r="D279" s="240" t="s">
        <v>129</v>
      </c>
      <c r="E279" s="240">
        <v>2.46E-2</v>
      </c>
      <c r="F279" s="240">
        <v>-8.1100000000000005E-2</v>
      </c>
      <c r="G279" s="240">
        <v>0</v>
      </c>
      <c r="H279" s="240">
        <v>0</v>
      </c>
      <c r="I279" s="240">
        <v>0</v>
      </c>
      <c r="J279" s="240">
        <v>1.09E-3</v>
      </c>
      <c r="K279" s="240">
        <v>1606</v>
      </c>
      <c r="L279" s="240">
        <v>9.1549999999999994</v>
      </c>
      <c r="M279" s="240">
        <v>16.373000000000001</v>
      </c>
      <c r="N279" s="240">
        <v>30.6</v>
      </c>
    </row>
    <row r="280" spans="2:14">
      <c r="B280" s="240" t="s">
        <v>52</v>
      </c>
      <c r="C280" s="240" t="s">
        <v>214</v>
      </c>
      <c r="D280" s="240" t="s">
        <v>130</v>
      </c>
      <c r="E280" s="240">
        <v>-9.1000000000000004E-3</v>
      </c>
      <c r="F280" s="240">
        <v>-8.0399999999999999E-2</v>
      </c>
      <c r="G280" s="240">
        <v>0</v>
      </c>
      <c r="H280" s="240">
        <v>0</v>
      </c>
      <c r="I280" s="240">
        <v>0</v>
      </c>
      <c r="J280" s="240">
        <v>5.1000000000000004E-4</v>
      </c>
      <c r="K280" s="240">
        <v>1606</v>
      </c>
      <c r="L280" s="240">
        <v>9.1549999999999994</v>
      </c>
      <c r="M280" s="240">
        <v>16.373000000000001</v>
      </c>
      <c r="N280" s="240">
        <v>30.6</v>
      </c>
    </row>
    <row r="281" spans="2:14">
      <c r="B281" s="240" t="s">
        <v>52</v>
      </c>
      <c r="C281" s="240" t="s">
        <v>214</v>
      </c>
      <c r="D281" s="240" t="s">
        <v>131</v>
      </c>
      <c r="E281" s="240">
        <v>6.2100000000000002E-2</v>
      </c>
      <c r="F281" s="240">
        <v>1.8100000000000002E-2</v>
      </c>
      <c r="G281" s="240">
        <v>0</v>
      </c>
      <c r="H281" s="240">
        <v>0</v>
      </c>
      <c r="I281" s="240">
        <v>0</v>
      </c>
      <c r="J281" s="240">
        <v>-3.5E-4</v>
      </c>
      <c r="K281" s="240">
        <v>1606</v>
      </c>
      <c r="L281" s="240">
        <v>9.1549999999999994</v>
      </c>
      <c r="M281" s="240">
        <v>16.373000000000001</v>
      </c>
      <c r="N281" s="240">
        <v>30.6</v>
      </c>
    </row>
    <row r="282" spans="2:14">
      <c r="B282" s="240" t="s">
        <v>52</v>
      </c>
      <c r="C282" s="240" t="s">
        <v>214</v>
      </c>
      <c r="D282" s="240" t="s">
        <v>132</v>
      </c>
      <c r="E282" s="240">
        <v>6.2100000000000002E-2</v>
      </c>
      <c r="F282" s="240">
        <v>-2.1700000000000001E-2</v>
      </c>
      <c r="G282" s="240">
        <v>0</v>
      </c>
      <c r="H282" s="240">
        <v>0</v>
      </c>
      <c r="I282" s="240">
        <v>0</v>
      </c>
      <c r="J282" s="240">
        <v>-3.3E-4</v>
      </c>
      <c r="K282" s="240">
        <v>1606</v>
      </c>
      <c r="L282" s="240">
        <v>9.1549999999999994</v>
      </c>
      <c r="M282" s="240">
        <v>16.373000000000001</v>
      </c>
      <c r="N282" s="240">
        <v>30.6</v>
      </c>
    </row>
    <row r="283" spans="2:14">
      <c r="B283" s="240" t="s">
        <v>52</v>
      </c>
      <c r="C283" s="240" t="s">
        <v>214</v>
      </c>
      <c r="D283" s="240" t="s">
        <v>133</v>
      </c>
      <c r="E283" s="240">
        <v>6.1899999999999997E-2</v>
      </c>
      <c r="F283" s="240">
        <v>1.83E-2</v>
      </c>
      <c r="G283" s="240">
        <v>0</v>
      </c>
      <c r="H283" s="240">
        <v>0</v>
      </c>
      <c r="I283" s="240">
        <v>0</v>
      </c>
      <c r="J283" s="240">
        <v>-5.5999999999999995E-4</v>
      </c>
      <c r="K283" s="240">
        <v>1606</v>
      </c>
      <c r="L283" s="240">
        <v>9.1549999999999994</v>
      </c>
      <c r="M283" s="240">
        <v>16.373000000000001</v>
      </c>
      <c r="N283" s="240">
        <v>30.6</v>
      </c>
    </row>
    <row r="284" spans="2:14">
      <c r="B284" s="240" t="s">
        <v>52</v>
      </c>
      <c r="C284" s="240" t="s">
        <v>214</v>
      </c>
      <c r="D284" s="240" t="s">
        <v>134</v>
      </c>
      <c r="E284" s="240">
        <v>6.2300000000000001E-2</v>
      </c>
      <c r="F284" s="240">
        <v>-2.1999999999999999E-2</v>
      </c>
      <c r="G284" s="240">
        <v>0</v>
      </c>
      <c r="H284" s="240">
        <v>0</v>
      </c>
      <c r="I284" s="240">
        <v>0</v>
      </c>
      <c r="J284" s="240">
        <v>-1.1E-4</v>
      </c>
      <c r="K284" s="240">
        <v>1606</v>
      </c>
      <c r="L284" s="240">
        <v>9.1549999999999994</v>
      </c>
      <c r="M284" s="240">
        <v>16.373000000000001</v>
      </c>
      <c r="N284" s="240">
        <v>30.6</v>
      </c>
    </row>
    <row r="285" spans="2:14">
      <c r="B285" s="240" t="s">
        <v>52</v>
      </c>
      <c r="C285" s="240" t="s">
        <v>214</v>
      </c>
      <c r="D285" s="240" t="s">
        <v>135</v>
      </c>
      <c r="E285" s="240">
        <v>6.3299999999999995E-2</v>
      </c>
      <c r="F285" s="240">
        <v>1.66E-2</v>
      </c>
      <c r="G285" s="240">
        <v>0</v>
      </c>
      <c r="H285" s="240">
        <v>0</v>
      </c>
      <c r="I285" s="240">
        <v>0</v>
      </c>
      <c r="J285" s="240">
        <v>9.3999999999999997E-4</v>
      </c>
      <c r="K285" s="240">
        <v>1606</v>
      </c>
      <c r="L285" s="240">
        <v>9.1549999999999994</v>
      </c>
      <c r="M285" s="240">
        <v>16.373000000000001</v>
      </c>
      <c r="N285" s="240">
        <v>30.6</v>
      </c>
    </row>
    <row r="286" spans="2:14">
      <c r="B286" s="240" t="s">
        <v>52</v>
      </c>
      <c r="C286" s="240" t="s">
        <v>214</v>
      </c>
      <c r="D286" s="240" t="s">
        <v>136</v>
      </c>
      <c r="E286" s="240">
        <v>6.3299999999999995E-2</v>
      </c>
      <c r="F286" s="240">
        <v>-2.3199999999999998E-2</v>
      </c>
      <c r="G286" s="240">
        <v>0</v>
      </c>
      <c r="H286" s="240">
        <v>0</v>
      </c>
      <c r="I286" s="240">
        <v>0</v>
      </c>
      <c r="J286" s="240">
        <v>9.6000000000000002E-4</v>
      </c>
      <c r="K286" s="240">
        <v>1606</v>
      </c>
      <c r="L286" s="240">
        <v>9.1549999999999994</v>
      </c>
      <c r="M286" s="240">
        <v>16.373000000000001</v>
      </c>
      <c r="N286" s="240">
        <v>30.6</v>
      </c>
    </row>
    <row r="287" spans="2:14">
      <c r="B287" s="240" t="s">
        <v>52</v>
      </c>
      <c r="C287" s="240" t="s">
        <v>214</v>
      </c>
      <c r="D287" s="240" t="s">
        <v>137</v>
      </c>
      <c r="E287" s="240">
        <v>6.3100000000000003E-2</v>
      </c>
      <c r="F287" s="240">
        <v>1.6799999999999999E-2</v>
      </c>
      <c r="G287" s="240">
        <v>0</v>
      </c>
      <c r="H287" s="240">
        <v>0</v>
      </c>
      <c r="I287" s="240">
        <v>0</v>
      </c>
      <c r="J287" s="240">
        <v>7.2000000000000005E-4</v>
      </c>
      <c r="K287" s="240">
        <v>1606</v>
      </c>
      <c r="L287" s="240">
        <v>9.1549999999999994</v>
      </c>
      <c r="M287" s="240">
        <v>16.373000000000001</v>
      </c>
      <c r="N287" s="240">
        <v>30.6</v>
      </c>
    </row>
    <row r="288" spans="2:14">
      <c r="B288" s="240" t="s">
        <v>52</v>
      </c>
      <c r="C288" s="240" t="s">
        <v>214</v>
      </c>
      <c r="D288" s="240" t="s">
        <v>138</v>
      </c>
      <c r="E288" s="240">
        <v>6.3500000000000001E-2</v>
      </c>
      <c r="F288" s="240">
        <v>-2.3400000000000001E-2</v>
      </c>
      <c r="G288" s="240">
        <v>0</v>
      </c>
      <c r="H288" s="240">
        <v>0</v>
      </c>
      <c r="I288" s="240">
        <v>0</v>
      </c>
      <c r="J288" s="240">
        <v>1.17E-3</v>
      </c>
      <c r="K288" s="240">
        <v>1606</v>
      </c>
      <c r="L288" s="240">
        <v>9.1549999999999994</v>
      </c>
      <c r="M288" s="240">
        <v>16.373000000000001</v>
      </c>
      <c r="N288" s="240">
        <v>30.6</v>
      </c>
    </row>
    <row r="289" spans="2:14">
      <c r="B289" s="240" t="s">
        <v>52</v>
      </c>
      <c r="C289" s="240" t="s">
        <v>214</v>
      </c>
      <c r="D289" s="240" t="s">
        <v>139</v>
      </c>
      <c r="E289" s="240">
        <v>2.3599999999999999E-2</v>
      </c>
      <c r="F289" s="240">
        <v>6.4199999999999993E-2</v>
      </c>
      <c r="G289" s="240">
        <v>0</v>
      </c>
      <c r="H289" s="240">
        <v>0</v>
      </c>
      <c r="I289" s="240">
        <v>0</v>
      </c>
      <c r="J289" s="240">
        <v>-1.4999999999999999E-4</v>
      </c>
      <c r="K289" s="240">
        <v>1606</v>
      </c>
      <c r="L289" s="240">
        <v>9.1549999999999994</v>
      </c>
      <c r="M289" s="240">
        <v>16.373000000000001</v>
      </c>
      <c r="N289" s="240">
        <v>30.6</v>
      </c>
    </row>
    <row r="290" spans="2:14">
      <c r="B290" s="240" t="s">
        <v>52</v>
      </c>
      <c r="C290" s="240" t="s">
        <v>214</v>
      </c>
      <c r="D290" s="240" t="s">
        <v>140</v>
      </c>
      <c r="E290" s="240">
        <v>-9.4000000000000004E-3</v>
      </c>
      <c r="F290" s="240">
        <v>6.4000000000000001E-2</v>
      </c>
      <c r="G290" s="240">
        <v>0</v>
      </c>
      <c r="H290" s="240">
        <v>0</v>
      </c>
      <c r="I290" s="240">
        <v>0</v>
      </c>
      <c r="J290" s="240">
        <v>4.0000000000000003E-5</v>
      </c>
      <c r="K290" s="240">
        <v>1606</v>
      </c>
      <c r="L290" s="240">
        <v>9.1549999999999994</v>
      </c>
      <c r="M290" s="240">
        <v>16.373000000000001</v>
      </c>
      <c r="N290" s="240">
        <v>30.6</v>
      </c>
    </row>
    <row r="291" spans="2:14">
      <c r="B291" s="240" t="s">
        <v>52</v>
      </c>
      <c r="C291" s="240" t="s">
        <v>214</v>
      </c>
      <c r="D291" s="240" t="s">
        <v>141</v>
      </c>
      <c r="E291" s="240">
        <v>2.4E-2</v>
      </c>
      <c r="F291" s="240">
        <v>6.3799999999999996E-2</v>
      </c>
      <c r="G291" s="240">
        <v>0</v>
      </c>
      <c r="H291" s="240">
        <v>0</v>
      </c>
      <c r="I291" s="240">
        <v>0</v>
      </c>
      <c r="J291" s="240">
        <v>2.3000000000000001E-4</v>
      </c>
      <c r="K291" s="240">
        <v>1606</v>
      </c>
      <c r="L291" s="240">
        <v>9.1549999999999994</v>
      </c>
      <c r="M291" s="240">
        <v>16.373000000000001</v>
      </c>
      <c r="N291" s="240">
        <v>30.6</v>
      </c>
    </row>
    <row r="292" spans="2:14">
      <c r="B292" s="240" t="s">
        <v>52</v>
      </c>
      <c r="C292" s="240" t="s">
        <v>214</v>
      </c>
      <c r="D292" s="240" t="s">
        <v>142</v>
      </c>
      <c r="E292" s="240">
        <v>-9.7000000000000003E-3</v>
      </c>
      <c r="F292" s="240">
        <v>6.4399999999999999E-2</v>
      </c>
      <c r="G292" s="240">
        <v>0</v>
      </c>
      <c r="H292" s="240">
        <v>0</v>
      </c>
      <c r="I292" s="240">
        <v>0</v>
      </c>
      <c r="J292" s="240">
        <v>-3.5E-4</v>
      </c>
      <c r="K292" s="240">
        <v>1606</v>
      </c>
      <c r="L292" s="240">
        <v>9.1549999999999994</v>
      </c>
      <c r="M292" s="240">
        <v>16.373000000000001</v>
      </c>
      <c r="N292" s="240">
        <v>30.6</v>
      </c>
    </row>
    <row r="293" spans="2:14">
      <c r="B293" s="240" t="s">
        <v>52</v>
      </c>
      <c r="C293" s="240" t="s">
        <v>214</v>
      </c>
      <c r="D293" s="240" t="s">
        <v>143</v>
      </c>
      <c r="E293" s="240">
        <v>2.3E-2</v>
      </c>
      <c r="F293" s="240">
        <v>6.5000000000000002E-2</v>
      </c>
      <c r="G293" s="240">
        <v>0</v>
      </c>
      <c r="H293" s="240">
        <v>0</v>
      </c>
      <c r="I293" s="240">
        <v>0</v>
      </c>
      <c r="J293" s="240">
        <v>-8.7000000000000001E-4</v>
      </c>
      <c r="K293" s="240">
        <v>1606</v>
      </c>
      <c r="L293" s="240">
        <v>9.1549999999999994</v>
      </c>
      <c r="M293" s="240">
        <v>16.373000000000001</v>
      </c>
      <c r="N293" s="240">
        <v>30.6</v>
      </c>
    </row>
    <row r="294" spans="2:14">
      <c r="B294" s="240" t="s">
        <v>52</v>
      </c>
      <c r="C294" s="240" t="s">
        <v>214</v>
      </c>
      <c r="D294" s="240" t="s">
        <v>144</v>
      </c>
      <c r="E294" s="240">
        <v>-0.01</v>
      </c>
      <c r="F294" s="240">
        <v>6.4799999999999996E-2</v>
      </c>
      <c r="G294" s="240">
        <v>0</v>
      </c>
      <c r="H294" s="240">
        <v>0</v>
      </c>
      <c r="I294" s="240">
        <v>0</v>
      </c>
      <c r="J294" s="240">
        <v>-6.8000000000000005E-4</v>
      </c>
      <c r="K294" s="240">
        <v>1606</v>
      </c>
      <c r="L294" s="240">
        <v>9.1549999999999994</v>
      </c>
      <c r="M294" s="240">
        <v>16.373000000000001</v>
      </c>
      <c r="N294" s="240">
        <v>30.6</v>
      </c>
    </row>
    <row r="295" spans="2:14">
      <c r="B295" s="240" t="s">
        <v>52</v>
      </c>
      <c r="C295" s="240" t="s">
        <v>214</v>
      </c>
      <c r="D295" s="240" t="s">
        <v>145</v>
      </c>
      <c r="E295" s="240">
        <v>2.3300000000000001E-2</v>
      </c>
      <c r="F295" s="240">
        <v>6.4600000000000005E-2</v>
      </c>
      <c r="G295" s="240">
        <v>0</v>
      </c>
      <c r="H295" s="240">
        <v>0</v>
      </c>
      <c r="I295" s="240">
        <v>0</v>
      </c>
      <c r="J295" s="240">
        <v>-4.8000000000000001E-4</v>
      </c>
      <c r="K295" s="240">
        <v>1606</v>
      </c>
      <c r="L295" s="240">
        <v>9.1549999999999994</v>
      </c>
      <c r="M295" s="240">
        <v>16.373000000000001</v>
      </c>
      <c r="N295" s="240">
        <v>30.6</v>
      </c>
    </row>
    <row r="296" spans="2:14">
      <c r="B296" s="240" t="s">
        <v>52</v>
      </c>
      <c r="C296" s="240" t="s">
        <v>214</v>
      </c>
      <c r="D296" s="240" t="s">
        <v>146</v>
      </c>
      <c r="E296" s="240">
        <v>-1.04E-2</v>
      </c>
      <c r="F296" s="240">
        <v>6.5199999999999994E-2</v>
      </c>
      <c r="G296" s="240">
        <v>0</v>
      </c>
      <c r="H296" s="240">
        <v>0</v>
      </c>
      <c r="I296" s="240">
        <v>0</v>
      </c>
      <c r="J296" s="240">
        <v>-1.07E-3</v>
      </c>
      <c r="K296" s="240">
        <v>1606</v>
      </c>
      <c r="L296" s="240">
        <v>9.1549999999999994</v>
      </c>
      <c r="M296" s="240">
        <v>16.373000000000001</v>
      </c>
      <c r="N296" s="240">
        <v>30.6</v>
      </c>
    </row>
    <row r="297" spans="2:14">
      <c r="B297" s="240" t="s">
        <v>52</v>
      </c>
      <c r="C297" s="240" t="s">
        <v>214</v>
      </c>
      <c r="D297" s="240" t="s">
        <v>147</v>
      </c>
      <c r="E297" s="240">
        <v>2.58E-2</v>
      </c>
      <c r="F297" s="240">
        <v>-3.0000000000000001E-3</v>
      </c>
      <c r="G297" s="240">
        <v>0</v>
      </c>
      <c r="H297" s="240">
        <v>0</v>
      </c>
      <c r="I297" s="240">
        <v>0</v>
      </c>
      <c r="J297" s="240">
        <v>6.0000000000000002E-5</v>
      </c>
      <c r="K297" s="240">
        <v>1606</v>
      </c>
      <c r="L297" s="240">
        <v>9.1549999999999994</v>
      </c>
      <c r="M297" s="240">
        <v>16.373000000000001</v>
      </c>
      <c r="N297" s="240">
        <v>30.6</v>
      </c>
    </row>
    <row r="298" spans="2:14">
      <c r="B298" s="240" t="s">
        <v>52</v>
      </c>
      <c r="C298" s="240" t="s">
        <v>214</v>
      </c>
      <c r="D298" s="240" t="s">
        <v>148</v>
      </c>
      <c r="E298" s="240">
        <v>-3.3E-3</v>
      </c>
      <c r="F298" s="240">
        <v>-2.8E-3</v>
      </c>
      <c r="G298" s="240">
        <v>0</v>
      </c>
      <c r="H298" s="240">
        <v>0</v>
      </c>
      <c r="I298" s="240">
        <v>0</v>
      </c>
      <c r="J298" s="240">
        <v>-1.1E-4</v>
      </c>
      <c r="K298" s="240">
        <v>1606</v>
      </c>
      <c r="L298" s="240">
        <v>9.1549999999999994</v>
      </c>
      <c r="M298" s="240">
        <v>16.373000000000001</v>
      </c>
      <c r="N298" s="240">
        <v>30.6</v>
      </c>
    </row>
    <row r="299" spans="2:14">
      <c r="B299" s="240" t="s">
        <v>52</v>
      </c>
      <c r="C299" s="240" t="s">
        <v>214</v>
      </c>
      <c r="D299" s="240" t="s">
        <v>149</v>
      </c>
      <c r="E299" s="240">
        <v>1.12E-2</v>
      </c>
      <c r="F299" s="240">
        <v>1.47E-2</v>
      </c>
      <c r="G299" s="240">
        <v>0</v>
      </c>
      <c r="H299" s="240">
        <v>0</v>
      </c>
      <c r="I299" s="240">
        <v>0</v>
      </c>
      <c r="J299" s="240">
        <v>-1.2999999999999999E-4</v>
      </c>
      <c r="K299" s="240">
        <v>1606</v>
      </c>
      <c r="L299" s="240">
        <v>9.1549999999999994</v>
      </c>
      <c r="M299" s="240">
        <v>16.373000000000001</v>
      </c>
      <c r="N299" s="240">
        <v>30.6</v>
      </c>
    </row>
    <row r="300" spans="2:14">
      <c r="B300" s="240" t="s">
        <v>52</v>
      </c>
      <c r="C300" s="240" t="s">
        <v>214</v>
      </c>
      <c r="D300" s="240" t="s">
        <v>150</v>
      </c>
      <c r="E300" s="240">
        <v>1.1299999999999999E-2</v>
      </c>
      <c r="F300" s="240">
        <v>-2.06E-2</v>
      </c>
      <c r="G300" s="240">
        <v>0</v>
      </c>
      <c r="H300" s="240">
        <v>0</v>
      </c>
      <c r="I300" s="240">
        <v>0</v>
      </c>
      <c r="J300" s="240">
        <v>8.0000000000000007E-5</v>
      </c>
      <c r="K300" s="240">
        <v>1606</v>
      </c>
      <c r="L300" s="240">
        <v>9.1549999999999994</v>
      </c>
      <c r="M300" s="240">
        <v>16.373000000000001</v>
      </c>
      <c r="N300" s="240">
        <v>30.6</v>
      </c>
    </row>
    <row r="301" spans="2:14">
      <c r="B301" s="240" t="s">
        <v>52</v>
      </c>
      <c r="C301" s="240" t="s">
        <v>214</v>
      </c>
      <c r="D301" s="240" t="s">
        <v>151</v>
      </c>
      <c r="E301" s="240">
        <v>6.1899999999999997E-2</v>
      </c>
      <c r="F301" s="240">
        <v>1.9E-2</v>
      </c>
      <c r="G301" s="240">
        <v>0</v>
      </c>
      <c r="H301" s="240">
        <v>0</v>
      </c>
      <c r="I301" s="240">
        <v>0</v>
      </c>
      <c r="J301" s="240">
        <v>1.65E-3</v>
      </c>
      <c r="K301" s="240">
        <v>1606</v>
      </c>
      <c r="L301" s="240">
        <v>9.1549999999999994</v>
      </c>
      <c r="M301" s="240">
        <v>16.373000000000001</v>
      </c>
      <c r="N301" s="240">
        <v>30.6</v>
      </c>
    </row>
    <row r="302" spans="2:14">
      <c r="B302" s="240" t="s">
        <v>52</v>
      </c>
      <c r="C302" s="240" t="s">
        <v>214</v>
      </c>
      <c r="D302" s="240" t="s">
        <v>152</v>
      </c>
      <c r="E302" s="240">
        <v>-4.7699999999999999E-2</v>
      </c>
      <c r="F302" s="240">
        <v>-2.3400000000000001E-2</v>
      </c>
      <c r="G302" s="240">
        <v>0</v>
      </c>
      <c r="H302" s="240">
        <v>0</v>
      </c>
      <c r="I302" s="240">
        <v>0</v>
      </c>
      <c r="J302" s="240">
        <v>-1.6900000000000001E-3</v>
      </c>
      <c r="K302" s="240">
        <v>1606</v>
      </c>
      <c r="L302" s="240">
        <v>9.1549999999999994</v>
      </c>
      <c r="M302" s="240">
        <v>16.373000000000001</v>
      </c>
      <c r="N302" s="240">
        <v>30.6</v>
      </c>
    </row>
    <row r="303" spans="2:14">
      <c r="B303" s="240" t="s">
        <v>52</v>
      </c>
      <c r="C303" s="240" t="s">
        <v>214</v>
      </c>
      <c r="D303" s="240" t="s">
        <v>153</v>
      </c>
      <c r="E303" s="240">
        <v>3.56E-2</v>
      </c>
      <c r="F303" s="240">
        <v>5.0799999999999998E-2</v>
      </c>
      <c r="G303" s="240">
        <v>0</v>
      </c>
      <c r="H303" s="240">
        <v>0</v>
      </c>
      <c r="I303" s="240">
        <v>0</v>
      </c>
      <c r="J303" s="240">
        <v>1.5499999999999999E-3</v>
      </c>
      <c r="K303" s="240">
        <v>1606</v>
      </c>
      <c r="L303" s="240">
        <v>9.1549999999999994</v>
      </c>
      <c r="M303" s="240">
        <v>16.373000000000001</v>
      </c>
      <c r="N303" s="240">
        <v>30.6</v>
      </c>
    </row>
    <row r="304" spans="2:14">
      <c r="B304" s="240" t="s">
        <v>52</v>
      </c>
      <c r="C304" s="240" t="s">
        <v>214</v>
      </c>
      <c r="D304" s="240" t="s">
        <v>154</v>
      </c>
      <c r="E304" s="240">
        <v>-2.1499999999999998E-2</v>
      </c>
      <c r="F304" s="240">
        <v>-5.5199999999999999E-2</v>
      </c>
      <c r="G304" s="240">
        <v>0</v>
      </c>
      <c r="H304" s="240">
        <v>0</v>
      </c>
      <c r="I304" s="240">
        <v>0</v>
      </c>
      <c r="J304" s="240">
        <v>-1.5900000000000001E-3</v>
      </c>
      <c r="K304" s="240">
        <v>1606</v>
      </c>
      <c r="L304" s="240">
        <v>9.1549999999999994</v>
      </c>
      <c r="M304" s="240">
        <v>16.373000000000001</v>
      </c>
      <c r="N304" s="240">
        <v>30.6</v>
      </c>
    </row>
    <row r="305" spans="2:14">
      <c r="B305" s="240" t="s">
        <v>52</v>
      </c>
      <c r="C305" s="240" t="s">
        <v>214</v>
      </c>
      <c r="D305" s="240" t="s">
        <v>155</v>
      </c>
      <c r="E305" s="240">
        <v>0.11020000000000001</v>
      </c>
      <c r="F305" s="240">
        <v>4.1599999999999998E-2</v>
      </c>
      <c r="G305" s="240">
        <v>0</v>
      </c>
      <c r="H305" s="240">
        <v>0</v>
      </c>
      <c r="I305" s="240">
        <v>0</v>
      </c>
      <c r="J305" s="240">
        <v>3.7000000000000002E-3</v>
      </c>
      <c r="K305" s="240">
        <v>1606</v>
      </c>
      <c r="L305" s="240">
        <v>9.1549999999999994</v>
      </c>
      <c r="M305" s="240">
        <v>16.373000000000001</v>
      </c>
      <c r="N305" s="240">
        <v>30.6</v>
      </c>
    </row>
    <row r="306" spans="2:14">
      <c r="B306" s="240" t="s">
        <v>52</v>
      </c>
      <c r="C306" s="240" t="s">
        <v>214</v>
      </c>
      <c r="D306" s="240" t="s">
        <v>156</v>
      </c>
      <c r="E306" s="240">
        <v>-9.6000000000000002E-2</v>
      </c>
      <c r="F306" s="240">
        <v>-4.5999999999999999E-2</v>
      </c>
      <c r="G306" s="240">
        <v>0</v>
      </c>
      <c r="H306" s="240">
        <v>0</v>
      </c>
      <c r="I306" s="240">
        <v>0</v>
      </c>
      <c r="J306" s="240">
        <v>-3.7499999999999999E-3</v>
      </c>
      <c r="K306" s="240">
        <v>1606</v>
      </c>
      <c r="L306" s="240">
        <v>9.1549999999999994</v>
      </c>
      <c r="M306" s="240">
        <v>16.373000000000001</v>
      </c>
      <c r="N306" s="240">
        <v>30.6</v>
      </c>
    </row>
    <row r="307" spans="2:14">
      <c r="B307" s="240" t="s">
        <v>52</v>
      </c>
      <c r="C307" s="240" t="s">
        <v>214</v>
      </c>
      <c r="D307" s="240" t="s">
        <v>157</v>
      </c>
      <c r="E307" s="240">
        <v>5.0299999999999997E-2</v>
      </c>
      <c r="F307" s="240">
        <v>0.1051</v>
      </c>
      <c r="G307" s="240">
        <v>0</v>
      </c>
      <c r="H307" s="240">
        <v>0</v>
      </c>
      <c r="I307" s="240">
        <v>0</v>
      </c>
      <c r="J307" s="240">
        <v>3.32E-3</v>
      </c>
      <c r="K307" s="240">
        <v>1606</v>
      </c>
      <c r="L307" s="240">
        <v>9.1549999999999994</v>
      </c>
      <c r="M307" s="240">
        <v>16.373000000000001</v>
      </c>
      <c r="N307" s="240">
        <v>30.6</v>
      </c>
    </row>
    <row r="308" spans="2:14">
      <c r="B308" s="240" t="s">
        <v>52</v>
      </c>
      <c r="C308" s="240" t="s">
        <v>214</v>
      </c>
      <c r="D308" s="240" t="s">
        <v>158</v>
      </c>
      <c r="E308" s="240">
        <v>-3.61E-2</v>
      </c>
      <c r="F308" s="240">
        <v>-0.1095</v>
      </c>
      <c r="G308" s="240">
        <v>0</v>
      </c>
      <c r="H308" s="240">
        <v>0</v>
      </c>
      <c r="I308" s="240">
        <v>0</v>
      </c>
      <c r="J308" s="240">
        <v>-3.3600000000000001E-3</v>
      </c>
      <c r="K308" s="240">
        <v>1606</v>
      </c>
      <c r="L308" s="240">
        <v>9.1549999999999994</v>
      </c>
      <c r="M308" s="240">
        <v>16.373000000000001</v>
      </c>
      <c r="N308" s="240">
        <v>30.6</v>
      </c>
    </row>
    <row r="309" spans="2:14">
      <c r="B309" s="240" t="s">
        <v>53</v>
      </c>
      <c r="C309" s="240" t="s">
        <v>215</v>
      </c>
      <c r="D309" s="240" t="s">
        <v>87</v>
      </c>
      <c r="E309" s="240">
        <v>0.05</v>
      </c>
      <c r="F309" s="240">
        <v>2.9999999999999997E-4</v>
      </c>
      <c r="G309" s="240">
        <v>0</v>
      </c>
      <c r="H309" s="240">
        <v>0</v>
      </c>
      <c r="I309" s="240">
        <v>0</v>
      </c>
      <c r="J309" s="240">
        <v>-2.9E-4</v>
      </c>
      <c r="K309" s="240">
        <v>1607</v>
      </c>
      <c r="L309" s="240">
        <v>9.1549999999999994</v>
      </c>
      <c r="M309" s="240">
        <v>16.37</v>
      </c>
      <c r="N309" s="240">
        <v>27.2</v>
      </c>
    </row>
    <row r="310" spans="2:14">
      <c r="B310" s="240" t="s">
        <v>53</v>
      </c>
      <c r="C310" s="240" t="s">
        <v>215</v>
      </c>
      <c r="D310" s="240" t="s">
        <v>88</v>
      </c>
      <c r="E310" s="240">
        <v>0</v>
      </c>
      <c r="F310" s="240">
        <v>6.1100000000000002E-2</v>
      </c>
      <c r="G310" s="240">
        <v>0</v>
      </c>
      <c r="H310" s="240">
        <v>0</v>
      </c>
      <c r="I310" s="240">
        <v>0</v>
      </c>
      <c r="J310" s="240">
        <v>-2.0000000000000002E-5</v>
      </c>
      <c r="K310" s="240">
        <v>1607</v>
      </c>
      <c r="L310" s="240">
        <v>9.1549999999999994</v>
      </c>
      <c r="M310" s="240">
        <v>16.37</v>
      </c>
      <c r="N310" s="240">
        <v>27.2</v>
      </c>
    </row>
    <row r="311" spans="2:14">
      <c r="B311" s="240" t="s">
        <v>53</v>
      </c>
      <c r="C311" s="240" t="s">
        <v>215</v>
      </c>
      <c r="D311" s="240" t="s">
        <v>89</v>
      </c>
      <c r="E311" s="240">
        <v>5.11E-2</v>
      </c>
      <c r="F311" s="240">
        <v>-1E-3</v>
      </c>
      <c r="G311" s="240">
        <v>0</v>
      </c>
      <c r="H311" s="240">
        <v>0</v>
      </c>
      <c r="I311" s="240">
        <v>0</v>
      </c>
      <c r="J311" s="240">
        <v>8.7000000000000001E-4</v>
      </c>
      <c r="K311" s="240">
        <v>1607</v>
      </c>
      <c r="L311" s="240">
        <v>9.1549999999999994</v>
      </c>
      <c r="M311" s="240">
        <v>16.37</v>
      </c>
      <c r="N311" s="240">
        <v>27.2</v>
      </c>
    </row>
    <row r="312" spans="2:14">
      <c r="B312" s="240" t="s">
        <v>53</v>
      </c>
      <c r="C312" s="240" t="s">
        <v>215</v>
      </c>
      <c r="D312" s="240" t="s">
        <v>90</v>
      </c>
      <c r="E312" s="240">
        <v>-5.9999999999999995E-4</v>
      </c>
      <c r="F312" s="240">
        <v>6.1800000000000001E-2</v>
      </c>
      <c r="G312" s="240">
        <v>0</v>
      </c>
      <c r="H312" s="240">
        <v>0</v>
      </c>
      <c r="I312" s="240">
        <v>0</v>
      </c>
      <c r="J312" s="240">
        <v>-6.8000000000000005E-4</v>
      </c>
      <c r="K312" s="240">
        <v>1607</v>
      </c>
      <c r="L312" s="240">
        <v>9.1549999999999994</v>
      </c>
      <c r="M312" s="240">
        <v>16.37</v>
      </c>
      <c r="N312" s="240">
        <v>27.2</v>
      </c>
    </row>
    <row r="313" spans="2:14">
      <c r="B313" s="240" t="s">
        <v>53</v>
      </c>
      <c r="C313" s="240" t="s">
        <v>215</v>
      </c>
      <c r="D313" s="240" t="s">
        <v>12</v>
      </c>
      <c r="E313" s="240">
        <v>27.0123</v>
      </c>
      <c r="F313" s="240">
        <v>-2.41E-2</v>
      </c>
      <c r="G313" s="240">
        <v>0</v>
      </c>
      <c r="H313" s="240">
        <v>0</v>
      </c>
      <c r="I313" s="240">
        <v>0</v>
      </c>
      <c r="J313" s="240">
        <v>2.7650000000000001E-2</v>
      </c>
      <c r="K313" s="240">
        <v>1607</v>
      </c>
      <c r="L313" s="240">
        <v>9.1549999999999994</v>
      </c>
      <c r="M313" s="240">
        <v>16.37</v>
      </c>
      <c r="N313" s="240">
        <v>27.2</v>
      </c>
    </row>
    <row r="314" spans="2:14">
      <c r="B314" s="240" t="s">
        <v>53</v>
      </c>
      <c r="C314" s="240" t="s">
        <v>215</v>
      </c>
      <c r="D314" s="240" t="s">
        <v>13</v>
      </c>
      <c r="E314" s="240">
        <v>1.89E-2</v>
      </c>
      <c r="F314" s="240">
        <v>32.713700000000003</v>
      </c>
      <c r="G314" s="240">
        <v>0</v>
      </c>
      <c r="H314" s="240">
        <v>0</v>
      </c>
      <c r="I314" s="240">
        <v>0</v>
      </c>
      <c r="J314" s="240">
        <v>-5.3899999999999998E-3</v>
      </c>
      <c r="K314" s="240">
        <v>1607</v>
      </c>
      <c r="L314" s="240">
        <v>9.1549999999999994</v>
      </c>
      <c r="M314" s="240">
        <v>16.37</v>
      </c>
      <c r="N314" s="240">
        <v>27.2</v>
      </c>
    </row>
    <row r="315" spans="2:14">
      <c r="B315" s="240" t="s">
        <v>53</v>
      </c>
      <c r="C315" s="240" t="s">
        <v>215</v>
      </c>
      <c r="D315" s="240" t="s">
        <v>14</v>
      </c>
      <c r="E315" s="240">
        <v>0.15859999999999999</v>
      </c>
      <c r="F315" s="240">
        <v>-0.20200000000000001</v>
      </c>
      <c r="G315" s="240">
        <v>0</v>
      </c>
      <c r="H315" s="240">
        <v>0</v>
      </c>
      <c r="I315" s="240">
        <v>0</v>
      </c>
      <c r="J315" s="240">
        <v>0.1782</v>
      </c>
      <c r="K315" s="240">
        <v>1607</v>
      </c>
      <c r="L315" s="240">
        <v>9.1549999999999994</v>
      </c>
      <c r="M315" s="240">
        <v>16.37</v>
      </c>
      <c r="N315" s="240">
        <v>27.2</v>
      </c>
    </row>
    <row r="316" spans="2:14">
      <c r="B316" s="240" t="s">
        <v>53</v>
      </c>
      <c r="C316" s="240" t="s">
        <v>215</v>
      </c>
      <c r="D316" s="240" t="s">
        <v>91</v>
      </c>
      <c r="E316" s="240">
        <v>3.9399999999999998E-2</v>
      </c>
      <c r="F316" s="240">
        <v>5.3E-3</v>
      </c>
      <c r="G316" s="240">
        <v>0</v>
      </c>
      <c r="H316" s="240">
        <v>0</v>
      </c>
      <c r="I316" s="240">
        <v>0</v>
      </c>
      <c r="J316" s="240">
        <v>1.15E-3</v>
      </c>
      <c r="K316" s="240">
        <v>1607</v>
      </c>
      <c r="L316" s="240">
        <v>9.1549999999999994</v>
      </c>
      <c r="M316" s="240">
        <v>16.37</v>
      </c>
      <c r="N316" s="240">
        <v>27.2</v>
      </c>
    </row>
    <row r="317" spans="2:14">
      <c r="B317" s="240" t="s">
        <v>53</v>
      </c>
      <c r="C317" s="240" t="s">
        <v>215</v>
      </c>
      <c r="D317" s="240" t="s">
        <v>92</v>
      </c>
      <c r="E317" s="240">
        <v>5.4999999999999997E-3</v>
      </c>
      <c r="F317" s="240">
        <v>4.7E-2</v>
      </c>
      <c r="G317" s="240">
        <v>0</v>
      </c>
      <c r="H317" s="240">
        <v>0</v>
      </c>
      <c r="I317" s="240">
        <v>0</v>
      </c>
      <c r="J317" s="240">
        <v>1.0200000000000001E-3</v>
      </c>
      <c r="K317" s="240">
        <v>1607</v>
      </c>
      <c r="L317" s="240">
        <v>9.1549999999999994</v>
      </c>
      <c r="M317" s="240">
        <v>16.37</v>
      </c>
      <c r="N317" s="240">
        <v>27.2</v>
      </c>
    </row>
    <row r="318" spans="2:14">
      <c r="B318" s="240" t="s">
        <v>53</v>
      </c>
      <c r="C318" s="240" t="s">
        <v>215</v>
      </c>
      <c r="D318" s="240" t="s">
        <v>93</v>
      </c>
      <c r="E318" s="240">
        <v>8.9800000000000005E-2</v>
      </c>
      <c r="F318" s="240">
        <v>1.18E-2</v>
      </c>
      <c r="G318" s="240">
        <v>0</v>
      </c>
      <c r="H318" s="240">
        <v>0</v>
      </c>
      <c r="I318" s="240">
        <v>0</v>
      </c>
      <c r="J318" s="240">
        <v>2.7100000000000002E-3</v>
      </c>
      <c r="K318" s="240">
        <v>1607</v>
      </c>
      <c r="L318" s="240">
        <v>9.1549999999999994</v>
      </c>
      <c r="M318" s="240">
        <v>16.37</v>
      </c>
      <c r="N318" s="240">
        <v>27.2</v>
      </c>
    </row>
    <row r="319" spans="2:14">
      <c r="B319" s="240" t="s">
        <v>53</v>
      </c>
      <c r="C319" s="240" t="s">
        <v>215</v>
      </c>
      <c r="D319" s="240" t="s">
        <v>94</v>
      </c>
      <c r="E319" s="240">
        <v>1.2200000000000001E-2</v>
      </c>
      <c r="F319" s="240">
        <v>9.5100000000000004E-2</v>
      </c>
      <c r="G319" s="240">
        <v>0</v>
      </c>
      <c r="H319" s="240">
        <v>0</v>
      </c>
      <c r="I319" s="240">
        <v>0</v>
      </c>
      <c r="J319" s="240">
        <v>2.2100000000000002E-3</v>
      </c>
      <c r="K319" s="240">
        <v>1607</v>
      </c>
      <c r="L319" s="240">
        <v>9.1549999999999994</v>
      </c>
      <c r="M319" s="240">
        <v>16.37</v>
      </c>
      <c r="N319" s="240">
        <v>27.2</v>
      </c>
    </row>
    <row r="320" spans="2:14">
      <c r="B320" s="240" t="s">
        <v>53</v>
      </c>
      <c r="C320" s="240" t="s">
        <v>215</v>
      </c>
      <c r="D320" s="240" t="s">
        <v>95</v>
      </c>
      <c r="E320" s="240">
        <v>6.0000000000000001E-3</v>
      </c>
      <c r="F320" s="240">
        <v>-1.8E-3</v>
      </c>
      <c r="G320" s="240">
        <v>0</v>
      </c>
      <c r="H320" s="240">
        <v>0</v>
      </c>
      <c r="I320" s="240">
        <v>0</v>
      </c>
      <c r="J320" s="240">
        <v>-1.0000000000000001E-5</v>
      </c>
      <c r="K320" s="240">
        <v>1607</v>
      </c>
      <c r="L320" s="240">
        <v>9.1549999999999994</v>
      </c>
      <c r="M320" s="240">
        <v>16.37</v>
      </c>
      <c r="N320" s="240">
        <v>27.2</v>
      </c>
    </row>
    <row r="321" spans="2:14">
      <c r="B321" s="240" t="s">
        <v>53</v>
      </c>
      <c r="C321" s="240" t="s">
        <v>215</v>
      </c>
      <c r="D321" s="240" t="s">
        <v>96</v>
      </c>
      <c r="E321" s="240">
        <v>6.0000000000000001E-3</v>
      </c>
      <c r="F321" s="240">
        <v>-1.8E-3</v>
      </c>
      <c r="G321" s="240">
        <v>0</v>
      </c>
      <c r="H321" s="240">
        <v>0</v>
      </c>
      <c r="I321" s="240">
        <v>0</v>
      </c>
      <c r="J321" s="240">
        <v>-1.0000000000000001E-5</v>
      </c>
      <c r="K321" s="240">
        <v>1607</v>
      </c>
      <c r="L321" s="240">
        <v>9.1549999999999994</v>
      </c>
      <c r="M321" s="240">
        <v>16.37</v>
      </c>
      <c r="N321" s="240">
        <v>27.2</v>
      </c>
    </row>
    <row r="322" spans="2:14">
      <c r="B322" s="240" t="s">
        <v>53</v>
      </c>
      <c r="C322" s="240" t="s">
        <v>215</v>
      </c>
      <c r="D322" s="240" t="s">
        <v>97</v>
      </c>
      <c r="E322" s="240">
        <v>8.6999999999999994E-3</v>
      </c>
      <c r="F322" s="240">
        <v>-1E-4</v>
      </c>
      <c r="G322" s="240">
        <v>0</v>
      </c>
      <c r="H322" s="240">
        <v>0</v>
      </c>
      <c r="I322" s="240">
        <v>0</v>
      </c>
      <c r="J322" s="240">
        <v>5.0000000000000002E-5</v>
      </c>
      <c r="K322" s="240">
        <v>1607</v>
      </c>
      <c r="L322" s="240">
        <v>9.1549999999999994</v>
      </c>
      <c r="M322" s="240">
        <v>16.37</v>
      </c>
      <c r="N322" s="240">
        <v>27.2</v>
      </c>
    </row>
    <row r="323" spans="2:14">
      <c r="B323" s="240" t="s">
        <v>53</v>
      </c>
      <c r="C323" s="240" t="s">
        <v>215</v>
      </c>
      <c r="D323" s="240" t="s">
        <v>98</v>
      </c>
      <c r="E323" s="240">
        <v>0</v>
      </c>
      <c r="F323" s="240">
        <v>1.0699999999999999E-2</v>
      </c>
      <c r="G323" s="240">
        <v>0</v>
      </c>
      <c r="H323" s="240">
        <v>0</v>
      </c>
      <c r="I323" s="240">
        <v>0</v>
      </c>
      <c r="J323" s="240">
        <v>-6.0000000000000002E-5</v>
      </c>
      <c r="K323" s="240">
        <v>1607</v>
      </c>
      <c r="L323" s="240">
        <v>9.1549999999999994</v>
      </c>
      <c r="M323" s="240">
        <v>16.37</v>
      </c>
      <c r="N323" s="240">
        <v>27.2</v>
      </c>
    </row>
    <row r="324" spans="2:14">
      <c r="B324" s="240" t="s">
        <v>53</v>
      </c>
      <c r="C324" s="240" t="s">
        <v>215</v>
      </c>
      <c r="D324" s="240" t="s">
        <v>99</v>
      </c>
      <c r="E324" s="240">
        <v>6.4699999999999994E-2</v>
      </c>
      <c r="F324" s="240">
        <v>1.6799999999999999E-2</v>
      </c>
      <c r="G324" s="240">
        <v>0</v>
      </c>
      <c r="H324" s="240">
        <v>0</v>
      </c>
      <c r="I324" s="240">
        <v>0</v>
      </c>
      <c r="J324" s="240">
        <v>-2.5999999999999998E-4</v>
      </c>
      <c r="K324" s="240">
        <v>1607</v>
      </c>
      <c r="L324" s="240">
        <v>9.1549999999999994</v>
      </c>
      <c r="M324" s="240">
        <v>16.37</v>
      </c>
      <c r="N324" s="240">
        <v>27.2</v>
      </c>
    </row>
    <row r="325" spans="2:14">
      <c r="B325" s="240" t="s">
        <v>53</v>
      </c>
      <c r="C325" s="240" t="s">
        <v>215</v>
      </c>
      <c r="D325" s="240" t="s">
        <v>100</v>
      </c>
      <c r="E325" s="240">
        <v>6.4699999999999994E-2</v>
      </c>
      <c r="F325" s="240">
        <v>-1.9900000000000001E-2</v>
      </c>
      <c r="G325" s="240">
        <v>0</v>
      </c>
      <c r="H325" s="240">
        <v>0</v>
      </c>
      <c r="I325" s="240">
        <v>0</v>
      </c>
      <c r="J325" s="240">
        <v>-2.5000000000000001E-4</v>
      </c>
      <c r="K325" s="240">
        <v>1607</v>
      </c>
      <c r="L325" s="240">
        <v>9.1549999999999994</v>
      </c>
      <c r="M325" s="240">
        <v>16.37</v>
      </c>
      <c r="N325" s="240">
        <v>27.2</v>
      </c>
    </row>
    <row r="326" spans="2:14">
      <c r="B326" s="240" t="s">
        <v>53</v>
      </c>
      <c r="C326" s="240" t="s">
        <v>215</v>
      </c>
      <c r="D326" s="240" t="s">
        <v>101</v>
      </c>
      <c r="E326" s="240">
        <v>6.4600000000000005E-2</v>
      </c>
      <c r="F326" s="240">
        <v>1.7000000000000001E-2</v>
      </c>
      <c r="G326" s="240">
        <v>0</v>
      </c>
      <c r="H326" s="240">
        <v>0</v>
      </c>
      <c r="I326" s="240">
        <v>0</v>
      </c>
      <c r="J326" s="240">
        <v>-4.6000000000000001E-4</v>
      </c>
      <c r="K326" s="240">
        <v>1607</v>
      </c>
      <c r="L326" s="240">
        <v>9.1549999999999994</v>
      </c>
      <c r="M326" s="240">
        <v>16.37</v>
      </c>
      <c r="N326" s="240">
        <v>27.2</v>
      </c>
    </row>
    <row r="327" spans="2:14">
      <c r="B327" s="240" t="s">
        <v>53</v>
      </c>
      <c r="C327" s="240" t="s">
        <v>215</v>
      </c>
      <c r="D327" s="240" t="s">
        <v>102</v>
      </c>
      <c r="E327" s="240">
        <v>6.4899999999999999E-2</v>
      </c>
      <c r="F327" s="240">
        <v>-2.01E-2</v>
      </c>
      <c r="G327" s="240">
        <v>0</v>
      </c>
      <c r="H327" s="240">
        <v>0</v>
      </c>
      <c r="I327" s="240">
        <v>0</v>
      </c>
      <c r="J327" s="240">
        <v>-5.0000000000000002E-5</v>
      </c>
      <c r="K327" s="240">
        <v>1607</v>
      </c>
      <c r="L327" s="240">
        <v>9.1549999999999994</v>
      </c>
      <c r="M327" s="240">
        <v>16.37</v>
      </c>
      <c r="N327" s="240">
        <v>27.2</v>
      </c>
    </row>
    <row r="328" spans="2:14">
      <c r="B328" s="240" t="s">
        <v>53</v>
      </c>
      <c r="C328" s="240" t="s">
        <v>215</v>
      </c>
      <c r="D328" s="240" t="s">
        <v>103</v>
      </c>
      <c r="E328" s="240">
        <v>6.5799999999999997E-2</v>
      </c>
      <c r="F328" s="240">
        <v>1.55E-2</v>
      </c>
      <c r="G328" s="240">
        <v>0</v>
      </c>
      <c r="H328" s="240">
        <v>0</v>
      </c>
      <c r="I328" s="240">
        <v>0</v>
      </c>
      <c r="J328" s="240">
        <v>9.1E-4</v>
      </c>
      <c r="K328" s="240">
        <v>1607</v>
      </c>
      <c r="L328" s="240">
        <v>9.1549999999999994</v>
      </c>
      <c r="M328" s="240">
        <v>16.37</v>
      </c>
      <c r="N328" s="240">
        <v>27.2</v>
      </c>
    </row>
    <row r="329" spans="2:14">
      <c r="B329" s="240" t="s">
        <v>53</v>
      </c>
      <c r="C329" s="240" t="s">
        <v>215</v>
      </c>
      <c r="D329" s="240" t="s">
        <v>104</v>
      </c>
      <c r="E329" s="240">
        <v>6.5799999999999997E-2</v>
      </c>
      <c r="F329" s="240">
        <v>-2.12E-2</v>
      </c>
      <c r="G329" s="240">
        <v>0</v>
      </c>
      <c r="H329" s="240">
        <v>0</v>
      </c>
      <c r="I329" s="240">
        <v>0</v>
      </c>
      <c r="J329" s="240">
        <v>9.2000000000000003E-4</v>
      </c>
      <c r="K329" s="240">
        <v>1607</v>
      </c>
      <c r="L329" s="240">
        <v>9.1549999999999994</v>
      </c>
      <c r="M329" s="240">
        <v>16.37</v>
      </c>
      <c r="N329" s="240">
        <v>27.2</v>
      </c>
    </row>
    <row r="330" spans="2:14">
      <c r="B330" s="240" t="s">
        <v>53</v>
      </c>
      <c r="C330" s="240" t="s">
        <v>215</v>
      </c>
      <c r="D330" s="240" t="s">
        <v>105</v>
      </c>
      <c r="E330" s="240">
        <v>6.5600000000000006E-2</v>
      </c>
      <c r="F330" s="240">
        <v>1.5699999999999999E-2</v>
      </c>
      <c r="G330" s="240">
        <v>0</v>
      </c>
      <c r="H330" s="240">
        <v>0</v>
      </c>
      <c r="I330" s="240">
        <v>0</v>
      </c>
      <c r="J330" s="240">
        <v>7.1000000000000002E-4</v>
      </c>
      <c r="K330" s="240">
        <v>1607</v>
      </c>
      <c r="L330" s="240">
        <v>9.1549999999999994</v>
      </c>
      <c r="M330" s="240">
        <v>16.37</v>
      </c>
      <c r="N330" s="240">
        <v>27.2</v>
      </c>
    </row>
    <row r="331" spans="2:14">
      <c r="B331" s="240" t="s">
        <v>53</v>
      </c>
      <c r="C331" s="240" t="s">
        <v>215</v>
      </c>
      <c r="D331" s="240" t="s">
        <v>106</v>
      </c>
      <c r="E331" s="240">
        <v>6.6000000000000003E-2</v>
      </c>
      <c r="F331" s="240">
        <v>-2.1399999999999999E-2</v>
      </c>
      <c r="G331" s="240">
        <v>0</v>
      </c>
      <c r="H331" s="240">
        <v>0</v>
      </c>
      <c r="I331" s="240">
        <v>0</v>
      </c>
      <c r="J331" s="240">
        <v>1.1199999999999999E-3</v>
      </c>
      <c r="K331" s="240">
        <v>1607</v>
      </c>
      <c r="L331" s="240">
        <v>9.1549999999999994</v>
      </c>
      <c r="M331" s="240">
        <v>16.37</v>
      </c>
      <c r="N331" s="240">
        <v>27.2</v>
      </c>
    </row>
    <row r="332" spans="2:14">
      <c r="B332" s="240" t="s">
        <v>53</v>
      </c>
      <c r="C332" s="240" t="s">
        <v>215</v>
      </c>
      <c r="D332" s="240" t="s">
        <v>107</v>
      </c>
      <c r="E332" s="240">
        <v>-5.2699999999999997E-2</v>
      </c>
      <c r="F332" s="240">
        <v>1.6199999999999999E-2</v>
      </c>
      <c r="G332" s="240">
        <v>0</v>
      </c>
      <c r="H332" s="240">
        <v>0</v>
      </c>
      <c r="I332" s="240">
        <v>0</v>
      </c>
      <c r="J332" s="240">
        <v>2.3000000000000001E-4</v>
      </c>
      <c r="K332" s="240">
        <v>1607</v>
      </c>
      <c r="L332" s="240">
        <v>9.1549999999999994</v>
      </c>
      <c r="M332" s="240">
        <v>16.37</v>
      </c>
      <c r="N332" s="240">
        <v>27.2</v>
      </c>
    </row>
    <row r="333" spans="2:14">
      <c r="B333" s="240" t="s">
        <v>53</v>
      </c>
      <c r="C333" s="240" t="s">
        <v>215</v>
      </c>
      <c r="D333" s="240" t="s">
        <v>108</v>
      </c>
      <c r="E333" s="240">
        <v>-5.2699999999999997E-2</v>
      </c>
      <c r="F333" s="240">
        <v>-2.0400000000000001E-2</v>
      </c>
      <c r="G333" s="240">
        <v>0</v>
      </c>
      <c r="H333" s="240">
        <v>0</v>
      </c>
      <c r="I333" s="240">
        <v>0</v>
      </c>
      <c r="J333" s="240">
        <v>2.4000000000000001E-4</v>
      </c>
      <c r="K333" s="240">
        <v>1607</v>
      </c>
      <c r="L333" s="240">
        <v>9.1549999999999994</v>
      </c>
      <c r="M333" s="240">
        <v>16.37</v>
      </c>
      <c r="N333" s="240">
        <v>27.2</v>
      </c>
    </row>
    <row r="334" spans="2:14">
      <c r="B334" s="240" t="s">
        <v>53</v>
      </c>
      <c r="C334" s="240" t="s">
        <v>215</v>
      </c>
      <c r="D334" s="240" t="s">
        <v>109</v>
      </c>
      <c r="E334" s="240">
        <v>-5.2900000000000003E-2</v>
      </c>
      <c r="F334" s="240">
        <v>1.6400000000000001E-2</v>
      </c>
      <c r="G334" s="240">
        <v>0</v>
      </c>
      <c r="H334" s="240">
        <v>0</v>
      </c>
      <c r="I334" s="240">
        <v>0</v>
      </c>
      <c r="J334" s="240">
        <v>3.0000000000000001E-5</v>
      </c>
      <c r="K334" s="240">
        <v>1607</v>
      </c>
      <c r="L334" s="240">
        <v>9.1549999999999994</v>
      </c>
      <c r="M334" s="240">
        <v>16.37</v>
      </c>
      <c r="N334" s="240">
        <v>27.2</v>
      </c>
    </row>
    <row r="335" spans="2:14">
      <c r="B335" s="240" t="s">
        <v>53</v>
      </c>
      <c r="C335" s="240" t="s">
        <v>215</v>
      </c>
      <c r="D335" s="240" t="s">
        <v>110</v>
      </c>
      <c r="E335" s="240">
        <v>-5.2499999999999998E-2</v>
      </c>
      <c r="F335" s="240">
        <v>-2.06E-2</v>
      </c>
      <c r="G335" s="240">
        <v>0</v>
      </c>
      <c r="H335" s="240">
        <v>0</v>
      </c>
      <c r="I335" s="240">
        <v>0</v>
      </c>
      <c r="J335" s="240">
        <v>4.4000000000000002E-4</v>
      </c>
      <c r="K335" s="240">
        <v>1607</v>
      </c>
      <c r="L335" s="240">
        <v>9.1549999999999994</v>
      </c>
      <c r="M335" s="240">
        <v>16.37</v>
      </c>
      <c r="N335" s="240">
        <v>27.2</v>
      </c>
    </row>
    <row r="336" spans="2:14">
      <c r="B336" s="240" t="s">
        <v>53</v>
      </c>
      <c r="C336" s="240" t="s">
        <v>215</v>
      </c>
      <c r="D336" s="240" t="s">
        <v>111</v>
      </c>
      <c r="E336" s="240">
        <v>-5.3800000000000001E-2</v>
      </c>
      <c r="F336" s="240">
        <v>1.7500000000000002E-2</v>
      </c>
      <c r="G336" s="240">
        <v>0</v>
      </c>
      <c r="H336" s="240">
        <v>0</v>
      </c>
      <c r="I336" s="240">
        <v>0</v>
      </c>
      <c r="J336" s="240">
        <v>-9.3999999999999997E-4</v>
      </c>
      <c r="K336" s="240">
        <v>1607</v>
      </c>
      <c r="L336" s="240">
        <v>9.1549999999999994</v>
      </c>
      <c r="M336" s="240">
        <v>16.37</v>
      </c>
      <c r="N336" s="240">
        <v>27.2</v>
      </c>
    </row>
    <row r="337" spans="2:14">
      <c r="B337" s="240" t="s">
        <v>53</v>
      </c>
      <c r="C337" s="240" t="s">
        <v>215</v>
      </c>
      <c r="D337" s="240" t="s">
        <v>112</v>
      </c>
      <c r="E337" s="240">
        <v>-5.3800000000000001E-2</v>
      </c>
      <c r="F337" s="240">
        <v>-1.9099999999999999E-2</v>
      </c>
      <c r="G337" s="240">
        <v>0</v>
      </c>
      <c r="H337" s="240">
        <v>0</v>
      </c>
      <c r="I337" s="240">
        <v>0</v>
      </c>
      <c r="J337" s="240">
        <v>-9.3000000000000005E-4</v>
      </c>
      <c r="K337" s="240">
        <v>1607</v>
      </c>
      <c r="L337" s="240">
        <v>9.1549999999999994</v>
      </c>
      <c r="M337" s="240">
        <v>16.37</v>
      </c>
      <c r="N337" s="240">
        <v>27.2</v>
      </c>
    </row>
    <row r="338" spans="2:14">
      <c r="B338" s="240" t="s">
        <v>53</v>
      </c>
      <c r="C338" s="240" t="s">
        <v>215</v>
      </c>
      <c r="D338" s="240" t="s">
        <v>113</v>
      </c>
      <c r="E338" s="240">
        <v>-5.3900000000000003E-2</v>
      </c>
      <c r="F338" s="240">
        <v>1.78E-2</v>
      </c>
      <c r="G338" s="240">
        <v>0</v>
      </c>
      <c r="H338" s="240">
        <v>0</v>
      </c>
      <c r="I338" s="240">
        <v>0</v>
      </c>
      <c r="J338" s="240">
        <v>-1.14E-3</v>
      </c>
      <c r="K338" s="240">
        <v>1607</v>
      </c>
      <c r="L338" s="240">
        <v>9.1549999999999994</v>
      </c>
      <c r="M338" s="240">
        <v>16.37</v>
      </c>
      <c r="N338" s="240">
        <v>27.2</v>
      </c>
    </row>
    <row r="339" spans="2:14">
      <c r="B339" s="240" t="s">
        <v>53</v>
      </c>
      <c r="C339" s="240" t="s">
        <v>215</v>
      </c>
      <c r="D339" s="240" t="s">
        <v>114</v>
      </c>
      <c r="E339" s="240">
        <v>-5.3600000000000002E-2</v>
      </c>
      <c r="F339" s="240">
        <v>-1.9300000000000001E-2</v>
      </c>
      <c r="G339" s="240">
        <v>0</v>
      </c>
      <c r="H339" s="240">
        <v>0</v>
      </c>
      <c r="I339" s="240">
        <v>0</v>
      </c>
      <c r="J339" s="240">
        <v>-7.2999999999999996E-4</v>
      </c>
      <c r="K339" s="240">
        <v>1607</v>
      </c>
      <c r="L339" s="240">
        <v>9.1549999999999994</v>
      </c>
      <c r="M339" s="240">
        <v>16.37</v>
      </c>
      <c r="N339" s="240">
        <v>27.2</v>
      </c>
    </row>
    <row r="340" spans="2:14">
      <c r="B340" s="240" t="s">
        <v>53</v>
      </c>
      <c r="C340" s="240" t="s">
        <v>215</v>
      </c>
      <c r="D340" s="240" t="s">
        <v>115</v>
      </c>
      <c r="E340" s="240">
        <v>2.1000000000000001E-2</v>
      </c>
      <c r="F340" s="240">
        <v>7.0000000000000007E-2</v>
      </c>
      <c r="G340" s="240">
        <v>0</v>
      </c>
      <c r="H340" s="240">
        <v>0</v>
      </c>
      <c r="I340" s="240">
        <v>0</v>
      </c>
      <c r="J340" s="240">
        <v>-1.8000000000000001E-4</v>
      </c>
      <c r="K340" s="240">
        <v>1607</v>
      </c>
      <c r="L340" s="240">
        <v>9.1549999999999994</v>
      </c>
      <c r="M340" s="240">
        <v>16.37</v>
      </c>
      <c r="N340" s="240">
        <v>27.2</v>
      </c>
    </row>
    <row r="341" spans="2:14">
      <c r="B341" s="240" t="s">
        <v>53</v>
      </c>
      <c r="C341" s="240" t="s">
        <v>215</v>
      </c>
      <c r="D341" s="240" t="s">
        <v>116</v>
      </c>
      <c r="E341" s="240">
        <v>-8.9999999999999993E-3</v>
      </c>
      <c r="F341" s="240">
        <v>6.9800000000000001E-2</v>
      </c>
      <c r="G341" s="240">
        <v>0</v>
      </c>
      <c r="H341" s="240">
        <v>0</v>
      </c>
      <c r="I341" s="240">
        <v>0</v>
      </c>
      <c r="J341" s="240">
        <v>0</v>
      </c>
      <c r="K341" s="240">
        <v>1607</v>
      </c>
      <c r="L341" s="240">
        <v>9.1549999999999994</v>
      </c>
      <c r="M341" s="240">
        <v>16.37</v>
      </c>
      <c r="N341" s="240">
        <v>27.2</v>
      </c>
    </row>
    <row r="342" spans="2:14">
      <c r="B342" s="240" t="s">
        <v>53</v>
      </c>
      <c r="C342" s="240" t="s">
        <v>215</v>
      </c>
      <c r="D342" s="240" t="s">
        <v>117</v>
      </c>
      <c r="E342" s="240">
        <v>2.1299999999999999E-2</v>
      </c>
      <c r="F342" s="240">
        <v>6.9599999999999995E-2</v>
      </c>
      <c r="G342" s="240">
        <v>0</v>
      </c>
      <c r="H342" s="240">
        <v>0</v>
      </c>
      <c r="I342" s="240">
        <v>0</v>
      </c>
      <c r="J342" s="240">
        <v>1.7000000000000001E-4</v>
      </c>
      <c r="K342" s="240">
        <v>1607</v>
      </c>
      <c r="L342" s="240">
        <v>9.1549999999999994</v>
      </c>
      <c r="M342" s="240">
        <v>16.37</v>
      </c>
      <c r="N342" s="240">
        <v>27.2</v>
      </c>
    </row>
    <row r="343" spans="2:14">
      <c r="B343" s="240" t="s">
        <v>53</v>
      </c>
      <c r="C343" s="240" t="s">
        <v>215</v>
      </c>
      <c r="D343" s="240" t="s">
        <v>118</v>
      </c>
      <c r="E343" s="240">
        <v>-9.2999999999999992E-3</v>
      </c>
      <c r="F343" s="240">
        <v>7.0199999999999999E-2</v>
      </c>
      <c r="G343" s="240">
        <v>0</v>
      </c>
      <c r="H343" s="240">
        <v>0</v>
      </c>
      <c r="I343" s="240">
        <v>0</v>
      </c>
      <c r="J343" s="240">
        <v>-3.5E-4</v>
      </c>
      <c r="K343" s="240">
        <v>1607</v>
      </c>
      <c r="L343" s="240">
        <v>9.1549999999999994</v>
      </c>
      <c r="M343" s="240">
        <v>16.37</v>
      </c>
      <c r="N343" s="240">
        <v>27.2</v>
      </c>
    </row>
    <row r="344" spans="2:14">
      <c r="B344" s="240" t="s">
        <v>53</v>
      </c>
      <c r="C344" s="240" t="s">
        <v>215</v>
      </c>
      <c r="D344" s="240" t="s">
        <v>119</v>
      </c>
      <c r="E344" s="240">
        <v>2.0400000000000001E-2</v>
      </c>
      <c r="F344" s="240">
        <v>7.0800000000000002E-2</v>
      </c>
      <c r="G344" s="240">
        <v>0</v>
      </c>
      <c r="H344" s="240">
        <v>0</v>
      </c>
      <c r="I344" s="240">
        <v>0</v>
      </c>
      <c r="J344" s="240">
        <v>-8.3000000000000001E-4</v>
      </c>
      <c r="K344" s="240">
        <v>1607</v>
      </c>
      <c r="L344" s="240">
        <v>9.1549999999999994</v>
      </c>
      <c r="M344" s="240">
        <v>16.37</v>
      </c>
      <c r="N344" s="240">
        <v>27.2</v>
      </c>
    </row>
    <row r="345" spans="2:14">
      <c r="B345" s="240" t="s">
        <v>53</v>
      </c>
      <c r="C345" s="240" t="s">
        <v>215</v>
      </c>
      <c r="D345" s="240" t="s">
        <v>120</v>
      </c>
      <c r="E345" s="240">
        <v>-9.5999999999999992E-3</v>
      </c>
      <c r="F345" s="240">
        <v>7.0599999999999996E-2</v>
      </c>
      <c r="G345" s="240">
        <v>0</v>
      </c>
      <c r="H345" s="240">
        <v>0</v>
      </c>
      <c r="I345" s="240">
        <v>0</v>
      </c>
      <c r="J345" s="240">
        <v>-6.6E-4</v>
      </c>
      <c r="K345" s="240">
        <v>1607</v>
      </c>
      <c r="L345" s="240">
        <v>9.1549999999999994</v>
      </c>
      <c r="M345" s="240">
        <v>16.37</v>
      </c>
      <c r="N345" s="240">
        <v>27.2</v>
      </c>
    </row>
    <row r="346" spans="2:14">
      <c r="B346" s="240" t="s">
        <v>53</v>
      </c>
      <c r="C346" s="240" t="s">
        <v>215</v>
      </c>
      <c r="D346" s="240" t="s">
        <v>121</v>
      </c>
      <c r="E346" s="240">
        <v>2.07E-2</v>
      </c>
      <c r="F346" s="240">
        <v>7.0400000000000004E-2</v>
      </c>
      <c r="G346" s="240">
        <v>0</v>
      </c>
      <c r="H346" s="240">
        <v>0</v>
      </c>
      <c r="I346" s="240">
        <v>0</v>
      </c>
      <c r="J346" s="240">
        <v>-4.8000000000000001E-4</v>
      </c>
      <c r="K346" s="240">
        <v>1607</v>
      </c>
      <c r="L346" s="240">
        <v>9.1549999999999994</v>
      </c>
      <c r="M346" s="240">
        <v>16.37</v>
      </c>
      <c r="N346" s="240">
        <v>27.2</v>
      </c>
    </row>
    <row r="347" spans="2:14">
      <c r="B347" s="240" t="s">
        <v>53</v>
      </c>
      <c r="C347" s="240" t="s">
        <v>215</v>
      </c>
      <c r="D347" s="240" t="s">
        <v>122</v>
      </c>
      <c r="E347" s="240">
        <v>-9.9000000000000008E-3</v>
      </c>
      <c r="F347" s="240">
        <v>7.0999999999999994E-2</v>
      </c>
      <c r="G347" s="240">
        <v>0</v>
      </c>
      <c r="H347" s="240">
        <v>0</v>
      </c>
      <c r="I347" s="240">
        <v>0</v>
      </c>
      <c r="J347" s="240">
        <v>-1.01E-3</v>
      </c>
      <c r="K347" s="240">
        <v>1607</v>
      </c>
      <c r="L347" s="240">
        <v>9.1549999999999994</v>
      </c>
      <c r="M347" s="240">
        <v>16.37</v>
      </c>
      <c r="N347" s="240">
        <v>27.2</v>
      </c>
    </row>
    <row r="348" spans="2:14">
      <c r="B348" s="240" t="s">
        <v>53</v>
      </c>
      <c r="C348" s="240" t="s">
        <v>215</v>
      </c>
      <c r="D348" s="240" t="s">
        <v>123</v>
      </c>
      <c r="E348" s="240">
        <v>2.1100000000000001E-2</v>
      </c>
      <c r="F348" s="240">
        <v>-7.3499999999999996E-2</v>
      </c>
      <c r="G348" s="240">
        <v>0</v>
      </c>
      <c r="H348" s="240">
        <v>0</v>
      </c>
      <c r="I348" s="240">
        <v>0</v>
      </c>
      <c r="J348" s="240">
        <v>-2.0000000000000002E-5</v>
      </c>
      <c r="K348" s="240">
        <v>1607</v>
      </c>
      <c r="L348" s="240">
        <v>9.1549999999999994</v>
      </c>
      <c r="M348" s="240">
        <v>16.37</v>
      </c>
      <c r="N348" s="240">
        <v>27.2</v>
      </c>
    </row>
    <row r="349" spans="2:14">
      <c r="B349" s="240" t="s">
        <v>53</v>
      </c>
      <c r="C349" s="240" t="s">
        <v>215</v>
      </c>
      <c r="D349" s="240" t="s">
        <v>124</v>
      </c>
      <c r="E349" s="240">
        <v>-8.8999999999999999E-3</v>
      </c>
      <c r="F349" s="240">
        <v>-7.3700000000000002E-2</v>
      </c>
      <c r="G349" s="240">
        <v>0</v>
      </c>
      <c r="H349" s="240">
        <v>0</v>
      </c>
      <c r="I349" s="240">
        <v>0</v>
      </c>
      <c r="J349" s="240">
        <v>1.6000000000000001E-4</v>
      </c>
      <c r="K349" s="240">
        <v>1607</v>
      </c>
      <c r="L349" s="240">
        <v>9.1549999999999994</v>
      </c>
      <c r="M349" s="240">
        <v>16.37</v>
      </c>
      <c r="N349" s="240">
        <v>27.2</v>
      </c>
    </row>
    <row r="350" spans="2:14">
      <c r="B350" s="240" t="s">
        <v>53</v>
      </c>
      <c r="C350" s="240" t="s">
        <v>215</v>
      </c>
      <c r="D350" s="240" t="s">
        <v>125</v>
      </c>
      <c r="E350" s="240">
        <v>2.1399999999999999E-2</v>
      </c>
      <c r="F350" s="240">
        <v>-7.3899999999999993E-2</v>
      </c>
      <c r="G350" s="240">
        <v>0</v>
      </c>
      <c r="H350" s="240">
        <v>0</v>
      </c>
      <c r="I350" s="240">
        <v>0</v>
      </c>
      <c r="J350" s="240">
        <v>3.4000000000000002E-4</v>
      </c>
      <c r="K350" s="240">
        <v>1607</v>
      </c>
      <c r="L350" s="240">
        <v>9.1549999999999994</v>
      </c>
      <c r="M350" s="240">
        <v>16.37</v>
      </c>
      <c r="N350" s="240">
        <v>27.2</v>
      </c>
    </row>
    <row r="351" spans="2:14">
      <c r="B351" s="240" t="s">
        <v>53</v>
      </c>
      <c r="C351" s="240" t="s">
        <v>215</v>
      </c>
      <c r="D351" s="240" t="s">
        <v>126</v>
      </c>
      <c r="E351" s="240">
        <v>-9.2999999999999992E-3</v>
      </c>
      <c r="F351" s="240">
        <v>-7.3300000000000004E-2</v>
      </c>
      <c r="G351" s="240">
        <v>0</v>
      </c>
      <c r="H351" s="240">
        <v>0</v>
      </c>
      <c r="I351" s="240">
        <v>0</v>
      </c>
      <c r="J351" s="240">
        <v>-1.9000000000000001E-4</v>
      </c>
      <c r="K351" s="240">
        <v>1607</v>
      </c>
      <c r="L351" s="240">
        <v>9.1549999999999994</v>
      </c>
      <c r="M351" s="240">
        <v>16.37</v>
      </c>
      <c r="N351" s="240">
        <v>27.2</v>
      </c>
    </row>
    <row r="352" spans="2:14">
      <c r="B352" s="240" t="s">
        <v>53</v>
      </c>
      <c r="C352" s="240" t="s">
        <v>215</v>
      </c>
      <c r="D352" s="240" t="s">
        <v>127</v>
      </c>
      <c r="E352" s="240">
        <v>2.1700000000000001E-2</v>
      </c>
      <c r="F352" s="240">
        <v>-7.4200000000000002E-2</v>
      </c>
      <c r="G352" s="240">
        <v>0</v>
      </c>
      <c r="H352" s="240">
        <v>0</v>
      </c>
      <c r="I352" s="240">
        <v>0</v>
      </c>
      <c r="J352" s="240">
        <v>6.4000000000000005E-4</v>
      </c>
      <c r="K352" s="240">
        <v>1607</v>
      </c>
      <c r="L352" s="240">
        <v>9.1549999999999994</v>
      </c>
      <c r="M352" s="240">
        <v>16.37</v>
      </c>
      <c r="N352" s="240">
        <v>27.2</v>
      </c>
    </row>
    <row r="353" spans="2:14">
      <c r="B353" s="240" t="s">
        <v>53</v>
      </c>
      <c r="C353" s="240" t="s">
        <v>215</v>
      </c>
      <c r="D353" s="240" t="s">
        <v>128</v>
      </c>
      <c r="E353" s="240">
        <v>-8.3000000000000001E-3</v>
      </c>
      <c r="F353" s="240">
        <v>-7.4399999999999994E-2</v>
      </c>
      <c r="G353" s="240">
        <v>0</v>
      </c>
      <c r="H353" s="240">
        <v>0</v>
      </c>
      <c r="I353" s="240">
        <v>0</v>
      </c>
      <c r="J353" s="240">
        <v>8.1999999999999998E-4</v>
      </c>
      <c r="K353" s="240">
        <v>1607</v>
      </c>
      <c r="L353" s="240">
        <v>9.1549999999999994</v>
      </c>
      <c r="M353" s="240">
        <v>16.37</v>
      </c>
      <c r="N353" s="240">
        <v>27.2</v>
      </c>
    </row>
    <row r="354" spans="2:14">
      <c r="B354" s="240" t="s">
        <v>53</v>
      </c>
      <c r="C354" s="240" t="s">
        <v>215</v>
      </c>
      <c r="D354" s="240" t="s">
        <v>129</v>
      </c>
      <c r="E354" s="240">
        <v>2.1999999999999999E-2</v>
      </c>
      <c r="F354" s="240">
        <v>-7.46E-2</v>
      </c>
      <c r="G354" s="240">
        <v>0</v>
      </c>
      <c r="H354" s="240">
        <v>0</v>
      </c>
      <c r="I354" s="240">
        <v>0</v>
      </c>
      <c r="J354" s="240">
        <v>9.8999999999999999E-4</v>
      </c>
      <c r="K354" s="240">
        <v>1607</v>
      </c>
      <c r="L354" s="240">
        <v>9.1549999999999994</v>
      </c>
      <c r="M354" s="240">
        <v>16.37</v>
      </c>
      <c r="N354" s="240">
        <v>27.2</v>
      </c>
    </row>
    <row r="355" spans="2:14">
      <c r="B355" s="240" t="s">
        <v>53</v>
      </c>
      <c r="C355" s="240" t="s">
        <v>215</v>
      </c>
      <c r="D355" s="240" t="s">
        <v>130</v>
      </c>
      <c r="E355" s="240">
        <v>-8.6999999999999994E-3</v>
      </c>
      <c r="F355" s="240">
        <v>-7.3999999999999996E-2</v>
      </c>
      <c r="G355" s="240">
        <v>0</v>
      </c>
      <c r="H355" s="240">
        <v>0</v>
      </c>
      <c r="I355" s="240">
        <v>0</v>
      </c>
      <c r="J355" s="240">
        <v>4.6000000000000001E-4</v>
      </c>
      <c r="K355" s="240">
        <v>1607</v>
      </c>
      <c r="L355" s="240">
        <v>9.1549999999999994</v>
      </c>
      <c r="M355" s="240">
        <v>16.37</v>
      </c>
      <c r="N355" s="240">
        <v>27.2</v>
      </c>
    </row>
    <row r="356" spans="2:14">
      <c r="B356" s="240" t="s">
        <v>53</v>
      </c>
      <c r="C356" s="240" t="s">
        <v>215</v>
      </c>
      <c r="D356" s="240" t="s">
        <v>131</v>
      </c>
      <c r="E356" s="240">
        <v>5.6000000000000001E-2</v>
      </c>
      <c r="F356" s="240">
        <v>1.6799999999999999E-2</v>
      </c>
      <c r="G356" s="240">
        <v>0</v>
      </c>
      <c r="H356" s="240">
        <v>0</v>
      </c>
      <c r="I356" s="240">
        <v>0</v>
      </c>
      <c r="J356" s="240">
        <v>-3.1E-4</v>
      </c>
      <c r="K356" s="240">
        <v>1607</v>
      </c>
      <c r="L356" s="240">
        <v>9.1549999999999994</v>
      </c>
      <c r="M356" s="240">
        <v>16.37</v>
      </c>
      <c r="N356" s="240">
        <v>27.2</v>
      </c>
    </row>
    <row r="357" spans="2:14">
      <c r="B357" s="240" t="s">
        <v>53</v>
      </c>
      <c r="C357" s="240" t="s">
        <v>215</v>
      </c>
      <c r="D357" s="240" t="s">
        <v>132</v>
      </c>
      <c r="E357" s="240">
        <v>5.6000000000000001E-2</v>
      </c>
      <c r="F357" s="240">
        <v>-1.9800000000000002E-2</v>
      </c>
      <c r="G357" s="240">
        <v>0</v>
      </c>
      <c r="H357" s="240">
        <v>0</v>
      </c>
      <c r="I357" s="240">
        <v>0</v>
      </c>
      <c r="J357" s="240">
        <v>-2.9999999999999997E-4</v>
      </c>
      <c r="K357" s="240">
        <v>1607</v>
      </c>
      <c r="L357" s="240">
        <v>9.1549999999999994</v>
      </c>
      <c r="M357" s="240">
        <v>16.37</v>
      </c>
      <c r="N357" s="240">
        <v>27.2</v>
      </c>
    </row>
    <row r="358" spans="2:14">
      <c r="B358" s="240" t="s">
        <v>53</v>
      </c>
      <c r="C358" s="240" t="s">
        <v>215</v>
      </c>
      <c r="D358" s="240" t="s">
        <v>133</v>
      </c>
      <c r="E358" s="240">
        <v>5.5800000000000002E-2</v>
      </c>
      <c r="F358" s="240">
        <v>1.7100000000000001E-2</v>
      </c>
      <c r="G358" s="240">
        <v>0</v>
      </c>
      <c r="H358" s="240">
        <v>0</v>
      </c>
      <c r="I358" s="240">
        <v>0</v>
      </c>
      <c r="J358" s="240">
        <v>-5.1000000000000004E-4</v>
      </c>
      <c r="K358" s="240">
        <v>1607</v>
      </c>
      <c r="L358" s="240">
        <v>9.1549999999999994</v>
      </c>
      <c r="M358" s="240">
        <v>16.37</v>
      </c>
      <c r="N358" s="240">
        <v>27.2</v>
      </c>
    </row>
    <row r="359" spans="2:14">
      <c r="B359" s="240" t="s">
        <v>53</v>
      </c>
      <c r="C359" s="240" t="s">
        <v>215</v>
      </c>
      <c r="D359" s="240" t="s">
        <v>134</v>
      </c>
      <c r="E359" s="240">
        <v>5.62E-2</v>
      </c>
      <c r="F359" s="240">
        <v>-0.02</v>
      </c>
      <c r="G359" s="240">
        <v>0</v>
      </c>
      <c r="H359" s="240">
        <v>0</v>
      </c>
      <c r="I359" s="240">
        <v>0</v>
      </c>
      <c r="J359" s="240">
        <v>-1E-4</v>
      </c>
      <c r="K359" s="240">
        <v>1607</v>
      </c>
      <c r="L359" s="240">
        <v>9.1549999999999994</v>
      </c>
      <c r="M359" s="240">
        <v>16.37</v>
      </c>
      <c r="N359" s="240">
        <v>27.2</v>
      </c>
    </row>
    <row r="360" spans="2:14">
      <c r="B360" s="240" t="s">
        <v>53</v>
      </c>
      <c r="C360" s="240" t="s">
        <v>215</v>
      </c>
      <c r="D360" s="240" t="s">
        <v>135</v>
      </c>
      <c r="E360" s="240">
        <v>5.7099999999999998E-2</v>
      </c>
      <c r="F360" s="240">
        <v>1.55E-2</v>
      </c>
      <c r="G360" s="240">
        <v>0</v>
      </c>
      <c r="H360" s="240">
        <v>0</v>
      </c>
      <c r="I360" s="240">
        <v>0</v>
      </c>
      <c r="J360" s="240">
        <v>8.5999999999999998E-4</v>
      </c>
      <c r="K360" s="240">
        <v>1607</v>
      </c>
      <c r="L360" s="240">
        <v>9.1549999999999994</v>
      </c>
      <c r="M360" s="240">
        <v>16.37</v>
      </c>
      <c r="N360" s="240">
        <v>27.2</v>
      </c>
    </row>
    <row r="361" spans="2:14">
      <c r="B361" s="240" t="s">
        <v>53</v>
      </c>
      <c r="C361" s="240" t="s">
        <v>215</v>
      </c>
      <c r="D361" s="240" t="s">
        <v>136</v>
      </c>
      <c r="E361" s="240">
        <v>5.7099999999999998E-2</v>
      </c>
      <c r="F361" s="240">
        <v>-2.1100000000000001E-2</v>
      </c>
      <c r="G361" s="240">
        <v>0</v>
      </c>
      <c r="H361" s="240">
        <v>0</v>
      </c>
      <c r="I361" s="240">
        <v>0</v>
      </c>
      <c r="J361" s="240">
        <v>8.7000000000000001E-4</v>
      </c>
      <c r="K361" s="240">
        <v>1607</v>
      </c>
      <c r="L361" s="240">
        <v>9.1549999999999994</v>
      </c>
      <c r="M361" s="240">
        <v>16.37</v>
      </c>
      <c r="N361" s="240">
        <v>27.2</v>
      </c>
    </row>
    <row r="362" spans="2:14">
      <c r="B362" s="240" t="s">
        <v>53</v>
      </c>
      <c r="C362" s="240" t="s">
        <v>215</v>
      </c>
      <c r="D362" s="240" t="s">
        <v>137</v>
      </c>
      <c r="E362" s="240">
        <v>5.6899999999999999E-2</v>
      </c>
      <c r="F362" s="240">
        <v>1.5699999999999999E-2</v>
      </c>
      <c r="G362" s="240">
        <v>0</v>
      </c>
      <c r="H362" s="240">
        <v>0</v>
      </c>
      <c r="I362" s="240">
        <v>0</v>
      </c>
      <c r="J362" s="240">
        <v>6.6E-4</v>
      </c>
      <c r="K362" s="240">
        <v>1607</v>
      </c>
      <c r="L362" s="240">
        <v>9.1549999999999994</v>
      </c>
      <c r="M362" s="240">
        <v>16.37</v>
      </c>
      <c r="N362" s="240">
        <v>27.2</v>
      </c>
    </row>
    <row r="363" spans="2:14">
      <c r="B363" s="240" t="s">
        <v>53</v>
      </c>
      <c r="C363" s="240" t="s">
        <v>215</v>
      </c>
      <c r="D363" s="240" t="s">
        <v>138</v>
      </c>
      <c r="E363" s="240">
        <v>5.7299999999999997E-2</v>
      </c>
      <c r="F363" s="240">
        <v>-2.1299999999999999E-2</v>
      </c>
      <c r="G363" s="240">
        <v>0</v>
      </c>
      <c r="H363" s="240">
        <v>0</v>
      </c>
      <c r="I363" s="240">
        <v>0</v>
      </c>
      <c r="J363" s="240">
        <v>1.07E-3</v>
      </c>
      <c r="K363" s="240">
        <v>1607</v>
      </c>
      <c r="L363" s="240">
        <v>9.1549999999999994</v>
      </c>
      <c r="M363" s="240">
        <v>16.37</v>
      </c>
      <c r="N363" s="240">
        <v>27.2</v>
      </c>
    </row>
    <row r="364" spans="2:14">
      <c r="B364" s="240" t="s">
        <v>53</v>
      </c>
      <c r="C364" s="240" t="s">
        <v>215</v>
      </c>
      <c r="D364" s="240" t="s">
        <v>139</v>
      </c>
      <c r="E364" s="240">
        <v>2.1000000000000001E-2</v>
      </c>
      <c r="F364" s="240">
        <v>5.9299999999999999E-2</v>
      </c>
      <c r="G364" s="240">
        <v>0</v>
      </c>
      <c r="H364" s="240">
        <v>0</v>
      </c>
      <c r="I364" s="240">
        <v>0</v>
      </c>
      <c r="J364" s="240">
        <v>-1.2E-4</v>
      </c>
      <c r="K364" s="240">
        <v>1607</v>
      </c>
      <c r="L364" s="240">
        <v>9.1549999999999994</v>
      </c>
      <c r="M364" s="240">
        <v>16.37</v>
      </c>
      <c r="N364" s="240">
        <v>27.2</v>
      </c>
    </row>
    <row r="365" spans="2:14">
      <c r="B365" s="240" t="s">
        <v>53</v>
      </c>
      <c r="C365" s="240" t="s">
        <v>215</v>
      </c>
      <c r="D365" s="240" t="s">
        <v>140</v>
      </c>
      <c r="E365" s="240">
        <v>-8.9999999999999993E-3</v>
      </c>
      <c r="F365" s="240">
        <v>5.91E-2</v>
      </c>
      <c r="G365" s="240">
        <v>0</v>
      </c>
      <c r="H365" s="240">
        <v>0</v>
      </c>
      <c r="I365" s="240">
        <v>0</v>
      </c>
      <c r="J365" s="240">
        <v>6.0000000000000002E-5</v>
      </c>
      <c r="K365" s="240">
        <v>1607</v>
      </c>
      <c r="L365" s="240">
        <v>9.1549999999999994</v>
      </c>
      <c r="M365" s="240">
        <v>16.37</v>
      </c>
      <c r="N365" s="240">
        <v>27.2</v>
      </c>
    </row>
    <row r="366" spans="2:14">
      <c r="B366" s="240" t="s">
        <v>53</v>
      </c>
      <c r="C366" s="240" t="s">
        <v>215</v>
      </c>
      <c r="D366" s="240" t="s">
        <v>141</v>
      </c>
      <c r="E366" s="240">
        <v>2.1299999999999999E-2</v>
      </c>
      <c r="F366" s="240">
        <v>5.8900000000000001E-2</v>
      </c>
      <c r="G366" s="240">
        <v>0</v>
      </c>
      <c r="H366" s="240">
        <v>0</v>
      </c>
      <c r="I366" s="240">
        <v>0</v>
      </c>
      <c r="J366" s="240">
        <v>2.3000000000000001E-4</v>
      </c>
      <c r="K366" s="240">
        <v>1607</v>
      </c>
      <c r="L366" s="240">
        <v>9.1549999999999994</v>
      </c>
      <c r="M366" s="240">
        <v>16.37</v>
      </c>
      <c r="N366" s="240">
        <v>27.2</v>
      </c>
    </row>
    <row r="367" spans="2:14">
      <c r="B367" s="240" t="s">
        <v>53</v>
      </c>
      <c r="C367" s="240" t="s">
        <v>215</v>
      </c>
      <c r="D367" s="240" t="s">
        <v>142</v>
      </c>
      <c r="E367" s="240">
        <v>-9.2999999999999992E-3</v>
      </c>
      <c r="F367" s="240">
        <v>5.9499999999999997E-2</v>
      </c>
      <c r="G367" s="240">
        <v>0</v>
      </c>
      <c r="H367" s="240">
        <v>0</v>
      </c>
      <c r="I367" s="240">
        <v>0</v>
      </c>
      <c r="J367" s="240">
        <v>-2.9E-4</v>
      </c>
      <c r="K367" s="240">
        <v>1607</v>
      </c>
      <c r="L367" s="240">
        <v>9.1549999999999994</v>
      </c>
      <c r="M367" s="240">
        <v>16.37</v>
      </c>
      <c r="N367" s="240">
        <v>27.2</v>
      </c>
    </row>
    <row r="368" spans="2:14">
      <c r="B368" s="240" t="s">
        <v>53</v>
      </c>
      <c r="C368" s="240" t="s">
        <v>215</v>
      </c>
      <c r="D368" s="240" t="s">
        <v>143</v>
      </c>
      <c r="E368" s="240">
        <v>2.0400000000000001E-2</v>
      </c>
      <c r="F368" s="240">
        <v>6.0100000000000001E-2</v>
      </c>
      <c r="G368" s="240">
        <v>0</v>
      </c>
      <c r="H368" s="240">
        <v>0</v>
      </c>
      <c r="I368" s="240">
        <v>0</v>
      </c>
      <c r="J368" s="240">
        <v>-7.6999999999999996E-4</v>
      </c>
      <c r="K368" s="240">
        <v>1607</v>
      </c>
      <c r="L368" s="240">
        <v>9.1549999999999994</v>
      </c>
      <c r="M368" s="240">
        <v>16.37</v>
      </c>
      <c r="N368" s="240">
        <v>27.2</v>
      </c>
    </row>
    <row r="369" spans="2:14">
      <c r="B369" s="240" t="s">
        <v>53</v>
      </c>
      <c r="C369" s="240" t="s">
        <v>215</v>
      </c>
      <c r="D369" s="240" t="s">
        <v>144</v>
      </c>
      <c r="E369" s="240">
        <v>-9.5999999999999992E-3</v>
      </c>
      <c r="F369" s="240">
        <v>5.9900000000000002E-2</v>
      </c>
      <c r="G369" s="240">
        <v>0</v>
      </c>
      <c r="H369" s="240">
        <v>0</v>
      </c>
      <c r="I369" s="240">
        <v>0</v>
      </c>
      <c r="J369" s="240">
        <v>-5.9999999999999995E-4</v>
      </c>
      <c r="K369" s="240">
        <v>1607</v>
      </c>
      <c r="L369" s="240">
        <v>9.1549999999999994</v>
      </c>
      <c r="M369" s="240">
        <v>16.37</v>
      </c>
      <c r="N369" s="240">
        <v>27.2</v>
      </c>
    </row>
    <row r="370" spans="2:14">
      <c r="B370" s="240" t="s">
        <v>53</v>
      </c>
      <c r="C370" s="240" t="s">
        <v>215</v>
      </c>
      <c r="D370" s="240" t="s">
        <v>145</v>
      </c>
      <c r="E370" s="240">
        <v>2.07E-2</v>
      </c>
      <c r="F370" s="240">
        <v>5.9700000000000003E-2</v>
      </c>
      <c r="G370" s="240">
        <v>0</v>
      </c>
      <c r="H370" s="240">
        <v>0</v>
      </c>
      <c r="I370" s="240">
        <v>0</v>
      </c>
      <c r="J370" s="240">
        <v>-4.2000000000000002E-4</v>
      </c>
      <c r="K370" s="240">
        <v>1607</v>
      </c>
      <c r="L370" s="240">
        <v>9.1549999999999994</v>
      </c>
      <c r="M370" s="240">
        <v>16.37</v>
      </c>
      <c r="N370" s="240">
        <v>27.2</v>
      </c>
    </row>
    <row r="371" spans="2:14">
      <c r="B371" s="240" t="s">
        <v>53</v>
      </c>
      <c r="C371" s="240" t="s">
        <v>215</v>
      </c>
      <c r="D371" s="240" t="s">
        <v>146</v>
      </c>
      <c r="E371" s="240">
        <v>-9.9000000000000008E-3</v>
      </c>
      <c r="F371" s="240">
        <v>6.0299999999999999E-2</v>
      </c>
      <c r="G371" s="240">
        <v>0</v>
      </c>
      <c r="H371" s="240">
        <v>0</v>
      </c>
      <c r="I371" s="240">
        <v>0</v>
      </c>
      <c r="J371" s="240">
        <v>-9.5E-4</v>
      </c>
      <c r="K371" s="240">
        <v>1607</v>
      </c>
      <c r="L371" s="240">
        <v>9.1549999999999994</v>
      </c>
      <c r="M371" s="240">
        <v>16.37</v>
      </c>
      <c r="N371" s="240">
        <v>27.2</v>
      </c>
    </row>
    <row r="372" spans="2:14">
      <c r="B372" s="240" t="s">
        <v>53</v>
      </c>
      <c r="C372" s="240" t="s">
        <v>215</v>
      </c>
      <c r="D372" s="240" t="s">
        <v>147</v>
      </c>
      <c r="E372" s="240">
        <v>2.3E-2</v>
      </c>
      <c r="F372" s="240">
        <v>-2.5000000000000001E-3</v>
      </c>
      <c r="G372" s="240">
        <v>0</v>
      </c>
      <c r="H372" s="240">
        <v>0</v>
      </c>
      <c r="I372" s="240">
        <v>0</v>
      </c>
      <c r="J372" s="240">
        <v>6.9999999999999994E-5</v>
      </c>
      <c r="K372" s="240">
        <v>1607</v>
      </c>
      <c r="L372" s="240">
        <v>9.1549999999999994</v>
      </c>
      <c r="M372" s="240">
        <v>16.37</v>
      </c>
      <c r="N372" s="240">
        <v>27.2</v>
      </c>
    </row>
    <row r="373" spans="2:14">
      <c r="B373" s="240" t="s">
        <v>53</v>
      </c>
      <c r="C373" s="240" t="s">
        <v>215</v>
      </c>
      <c r="D373" s="240" t="s">
        <v>148</v>
      </c>
      <c r="E373" s="240">
        <v>-3.8999999999999998E-3</v>
      </c>
      <c r="F373" s="240">
        <v>-2.3E-3</v>
      </c>
      <c r="G373" s="240">
        <v>0</v>
      </c>
      <c r="H373" s="240">
        <v>0</v>
      </c>
      <c r="I373" s="240">
        <v>0</v>
      </c>
      <c r="J373" s="240">
        <v>-8.0000000000000007E-5</v>
      </c>
      <c r="K373" s="240">
        <v>1607</v>
      </c>
      <c r="L373" s="240">
        <v>9.1549999999999994</v>
      </c>
      <c r="M373" s="240">
        <v>16.37</v>
      </c>
      <c r="N373" s="240">
        <v>27.2</v>
      </c>
    </row>
    <row r="374" spans="2:14">
      <c r="B374" s="240" t="s">
        <v>53</v>
      </c>
      <c r="C374" s="240" t="s">
        <v>215</v>
      </c>
      <c r="D374" s="240" t="s">
        <v>149</v>
      </c>
      <c r="E374" s="240">
        <v>9.4999999999999998E-3</v>
      </c>
      <c r="F374" s="240">
        <v>1.4E-2</v>
      </c>
      <c r="G374" s="240">
        <v>0</v>
      </c>
      <c r="H374" s="240">
        <v>0</v>
      </c>
      <c r="I374" s="240">
        <v>0</v>
      </c>
      <c r="J374" s="240">
        <v>-1E-4</v>
      </c>
      <c r="K374" s="240">
        <v>1607</v>
      </c>
      <c r="L374" s="240">
        <v>9.1549999999999994</v>
      </c>
      <c r="M374" s="240">
        <v>16.37</v>
      </c>
      <c r="N374" s="240">
        <v>27.2</v>
      </c>
    </row>
    <row r="375" spans="2:14">
      <c r="B375" s="240" t="s">
        <v>53</v>
      </c>
      <c r="C375" s="240" t="s">
        <v>215</v>
      </c>
      <c r="D375" s="240" t="s">
        <v>150</v>
      </c>
      <c r="E375" s="240">
        <v>9.5999999999999992E-3</v>
      </c>
      <c r="F375" s="240">
        <v>-1.89E-2</v>
      </c>
      <c r="G375" s="240">
        <v>0</v>
      </c>
      <c r="H375" s="240">
        <v>0</v>
      </c>
      <c r="I375" s="240">
        <v>0</v>
      </c>
      <c r="J375" s="240">
        <v>9.0000000000000006E-5</v>
      </c>
      <c r="K375" s="240">
        <v>1607</v>
      </c>
      <c r="L375" s="240">
        <v>9.1549999999999994</v>
      </c>
      <c r="M375" s="240">
        <v>16.37</v>
      </c>
      <c r="N375" s="240">
        <v>27.2</v>
      </c>
    </row>
    <row r="376" spans="2:14">
      <c r="B376" s="240" t="s">
        <v>53</v>
      </c>
      <c r="C376" s="240" t="s">
        <v>215</v>
      </c>
      <c r="D376" s="240" t="s">
        <v>151</v>
      </c>
      <c r="E376" s="240">
        <v>5.5800000000000002E-2</v>
      </c>
      <c r="F376" s="240">
        <v>1.77E-2</v>
      </c>
      <c r="G376" s="240">
        <v>0</v>
      </c>
      <c r="H376" s="240">
        <v>0</v>
      </c>
      <c r="I376" s="240">
        <v>0</v>
      </c>
      <c r="J376" s="240">
        <v>1.5E-3</v>
      </c>
      <c r="K376" s="240">
        <v>1607</v>
      </c>
      <c r="L376" s="240">
        <v>9.1549999999999994</v>
      </c>
      <c r="M376" s="240">
        <v>16.37</v>
      </c>
      <c r="N376" s="240">
        <v>27.2</v>
      </c>
    </row>
    <row r="377" spans="2:14">
      <c r="B377" s="240" t="s">
        <v>53</v>
      </c>
      <c r="C377" s="240" t="s">
        <v>215</v>
      </c>
      <c r="D377" s="240" t="s">
        <v>152</v>
      </c>
      <c r="E377" s="240">
        <v>-4.3700000000000003E-2</v>
      </c>
      <c r="F377" s="240">
        <v>-2.1299999999999999E-2</v>
      </c>
      <c r="G377" s="240">
        <v>0</v>
      </c>
      <c r="H377" s="240">
        <v>0</v>
      </c>
      <c r="I377" s="240">
        <v>0</v>
      </c>
      <c r="J377" s="240">
        <v>-1.5200000000000001E-3</v>
      </c>
      <c r="K377" s="240">
        <v>1607</v>
      </c>
      <c r="L377" s="240">
        <v>9.1549999999999994</v>
      </c>
      <c r="M377" s="240">
        <v>16.37</v>
      </c>
      <c r="N377" s="240">
        <v>27.2</v>
      </c>
    </row>
    <row r="378" spans="2:14">
      <c r="B378" s="240" t="s">
        <v>53</v>
      </c>
      <c r="C378" s="240" t="s">
        <v>215</v>
      </c>
      <c r="D378" s="240" t="s">
        <v>153</v>
      </c>
      <c r="E378" s="240">
        <v>3.2000000000000001E-2</v>
      </c>
      <c r="F378" s="240">
        <v>4.6899999999999997E-2</v>
      </c>
      <c r="G378" s="240">
        <v>0</v>
      </c>
      <c r="H378" s="240">
        <v>0</v>
      </c>
      <c r="I378" s="240">
        <v>0</v>
      </c>
      <c r="J378" s="240">
        <v>1.41E-3</v>
      </c>
      <c r="K378" s="240">
        <v>1607</v>
      </c>
      <c r="L378" s="240">
        <v>9.1549999999999994</v>
      </c>
      <c r="M378" s="240">
        <v>16.37</v>
      </c>
      <c r="N378" s="240">
        <v>27.2</v>
      </c>
    </row>
    <row r="379" spans="2:14">
      <c r="B379" s="240" t="s">
        <v>53</v>
      </c>
      <c r="C379" s="240" t="s">
        <v>215</v>
      </c>
      <c r="D379" s="240" t="s">
        <v>154</v>
      </c>
      <c r="E379" s="240">
        <v>-0.02</v>
      </c>
      <c r="F379" s="240">
        <v>-5.0500000000000003E-2</v>
      </c>
      <c r="G379" s="240">
        <v>0</v>
      </c>
      <c r="H379" s="240">
        <v>0</v>
      </c>
      <c r="I379" s="240">
        <v>0</v>
      </c>
      <c r="J379" s="240">
        <v>-1.4300000000000001E-3</v>
      </c>
      <c r="K379" s="240">
        <v>1607</v>
      </c>
      <c r="L379" s="240">
        <v>9.1549999999999994</v>
      </c>
      <c r="M379" s="240">
        <v>16.37</v>
      </c>
      <c r="N379" s="240">
        <v>27.2</v>
      </c>
    </row>
    <row r="380" spans="2:14">
      <c r="B380" s="240" t="s">
        <v>53</v>
      </c>
      <c r="C380" s="240" t="s">
        <v>215</v>
      </c>
      <c r="D380" s="240" t="s">
        <v>155</v>
      </c>
      <c r="E380" s="240">
        <v>9.9500000000000005E-2</v>
      </c>
      <c r="F380" s="240">
        <v>3.85E-2</v>
      </c>
      <c r="G380" s="240">
        <v>0</v>
      </c>
      <c r="H380" s="240">
        <v>0</v>
      </c>
      <c r="I380" s="240">
        <v>0</v>
      </c>
      <c r="J380" s="240">
        <v>3.3600000000000001E-3</v>
      </c>
      <c r="K380" s="240">
        <v>1607</v>
      </c>
      <c r="L380" s="240">
        <v>9.1549999999999994</v>
      </c>
      <c r="M380" s="240">
        <v>16.37</v>
      </c>
      <c r="N380" s="240">
        <v>27.2</v>
      </c>
    </row>
    <row r="381" spans="2:14">
      <c r="B381" s="240" t="s">
        <v>53</v>
      </c>
      <c r="C381" s="240" t="s">
        <v>215</v>
      </c>
      <c r="D381" s="240" t="s">
        <v>156</v>
      </c>
      <c r="E381" s="240">
        <v>-8.7400000000000005E-2</v>
      </c>
      <c r="F381" s="240">
        <v>-4.2200000000000001E-2</v>
      </c>
      <c r="G381" s="240">
        <v>0</v>
      </c>
      <c r="H381" s="240">
        <v>0</v>
      </c>
      <c r="I381" s="240">
        <v>0</v>
      </c>
      <c r="J381" s="240">
        <v>-3.3800000000000002E-3</v>
      </c>
      <c r="K381" s="240">
        <v>1607</v>
      </c>
      <c r="L381" s="240">
        <v>9.1549999999999994</v>
      </c>
      <c r="M381" s="240">
        <v>16.37</v>
      </c>
      <c r="N381" s="240">
        <v>27.2</v>
      </c>
    </row>
    <row r="382" spans="2:14">
      <c r="B382" s="240" t="s">
        <v>53</v>
      </c>
      <c r="C382" s="240" t="s">
        <v>215</v>
      </c>
      <c r="D382" s="240" t="s">
        <v>157</v>
      </c>
      <c r="E382" s="240">
        <v>4.5100000000000001E-2</v>
      </c>
      <c r="F382" s="240">
        <v>9.6799999999999997E-2</v>
      </c>
      <c r="G382" s="240">
        <v>0</v>
      </c>
      <c r="H382" s="240">
        <v>0</v>
      </c>
      <c r="I382" s="240">
        <v>0</v>
      </c>
      <c r="J382" s="240">
        <v>3.0100000000000001E-3</v>
      </c>
      <c r="K382" s="240">
        <v>1607</v>
      </c>
      <c r="L382" s="240">
        <v>9.1549999999999994</v>
      </c>
      <c r="M382" s="240">
        <v>16.37</v>
      </c>
      <c r="N382" s="240">
        <v>27.2</v>
      </c>
    </row>
    <row r="383" spans="2:14">
      <c r="B383" s="240" t="s">
        <v>53</v>
      </c>
      <c r="C383" s="240" t="s">
        <v>215</v>
      </c>
      <c r="D383" s="240" t="s">
        <v>158</v>
      </c>
      <c r="E383" s="240">
        <v>-3.3099999999999997E-2</v>
      </c>
      <c r="F383" s="240">
        <v>-0.1004</v>
      </c>
      <c r="G383" s="240">
        <v>0</v>
      </c>
      <c r="H383" s="240">
        <v>0</v>
      </c>
      <c r="I383" s="240">
        <v>0</v>
      </c>
      <c r="J383" s="240">
        <v>-3.0300000000000001E-3</v>
      </c>
      <c r="K383" s="240">
        <v>1607</v>
      </c>
      <c r="L383" s="240">
        <v>9.1549999999999994</v>
      </c>
      <c r="M383" s="240">
        <v>16.37</v>
      </c>
      <c r="N383" s="240">
        <v>27.2</v>
      </c>
    </row>
    <row r="384" spans="2:14">
      <c r="B384" s="240" t="s">
        <v>54</v>
      </c>
      <c r="C384" s="240" t="s">
        <v>216</v>
      </c>
      <c r="D384" s="240" t="s">
        <v>87</v>
      </c>
      <c r="E384" s="240">
        <v>4.4200000000000003E-2</v>
      </c>
      <c r="F384" s="240">
        <v>2.9999999999999997E-4</v>
      </c>
      <c r="G384" s="240">
        <v>0</v>
      </c>
      <c r="H384" s="240">
        <v>0</v>
      </c>
      <c r="I384" s="240">
        <v>0</v>
      </c>
      <c r="J384" s="240">
        <v>-2.7E-4</v>
      </c>
      <c r="K384" s="240">
        <v>1608</v>
      </c>
      <c r="L384" s="240">
        <v>9.1549999999999994</v>
      </c>
      <c r="M384" s="240">
        <v>16.367000000000001</v>
      </c>
      <c r="N384" s="240">
        <v>23.8</v>
      </c>
    </row>
    <row r="385" spans="2:14">
      <c r="B385" s="240" t="s">
        <v>54</v>
      </c>
      <c r="C385" s="240" t="s">
        <v>216</v>
      </c>
      <c r="D385" s="240" t="s">
        <v>88</v>
      </c>
      <c r="E385" s="240">
        <v>0</v>
      </c>
      <c r="F385" s="240">
        <v>5.4600000000000003E-2</v>
      </c>
      <c r="G385" s="240">
        <v>0</v>
      </c>
      <c r="H385" s="240">
        <v>0</v>
      </c>
      <c r="I385" s="240">
        <v>0</v>
      </c>
      <c r="J385" s="240">
        <v>-1.0000000000000001E-5</v>
      </c>
      <c r="K385" s="240">
        <v>1608</v>
      </c>
      <c r="L385" s="240">
        <v>9.1549999999999994</v>
      </c>
      <c r="M385" s="240">
        <v>16.367000000000001</v>
      </c>
      <c r="N385" s="240">
        <v>23.8</v>
      </c>
    </row>
    <row r="386" spans="2:14">
      <c r="B386" s="240" t="s">
        <v>54</v>
      </c>
      <c r="C386" s="240" t="s">
        <v>216</v>
      </c>
      <c r="D386" s="240" t="s">
        <v>89</v>
      </c>
      <c r="E386" s="240">
        <v>4.5100000000000001E-2</v>
      </c>
      <c r="F386" s="240">
        <v>-8.0000000000000004E-4</v>
      </c>
      <c r="G386" s="240">
        <v>0</v>
      </c>
      <c r="H386" s="240">
        <v>0</v>
      </c>
      <c r="I386" s="240">
        <v>0</v>
      </c>
      <c r="J386" s="240">
        <v>7.6000000000000004E-4</v>
      </c>
      <c r="K386" s="240">
        <v>1608</v>
      </c>
      <c r="L386" s="240">
        <v>9.1549999999999994</v>
      </c>
      <c r="M386" s="240">
        <v>16.367000000000001</v>
      </c>
      <c r="N386" s="240">
        <v>23.8</v>
      </c>
    </row>
    <row r="387" spans="2:14">
      <c r="B387" s="240" t="s">
        <v>54</v>
      </c>
      <c r="C387" s="240" t="s">
        <v>216</v>
      </c>
      <c r="D387" s="240" t="s">
        <v>90</v>
      </c>
      <c r="E387" s="240">
        <v>-5.0000000000000001E-4</v>
      </c>
      <c r="F387" s="240">
        <v>5.5199999999999999E-2</v>
      </c>
      <c r="G387" s="240">
        <v>0</v>
      </c>
      <c r="H387" s="240">
        <v>0</v>
      </c>
      <c r="I387" s="240">
        <v>0</v>
      </c>
      <c r="J387" s="240">
        <v>-5.9000000000000003E-4</v>
      </c>
      <c r="K387" s="240">
        <v>1608</v>
      </c>
      <c r="L387" s="240">
        <v>9.1549999999999994</v>
      </c>
      <c r="M387" s="240">
        <v>16.367000000000001</v>
      </c>
      <c r="N387" s="240">
        <v>23.8</v>
      </c>
    </row>
    <row r="388" spans="2:14">
      <c r="B388" s="240" t="s">
        <v>54</v>
      </c>
      <c r="C388" s="240" t="s">
        <v>216</v>
      </c>
      <c r="D388" s="240" t="s">
        <v>12</v>
      </c>
      <c r="E388" s="240">
        <v>23.980399999999999</v>
      </c>
      <c r="F388" s="240">
        <v>-2.12E-2</v>
      </c>
      <c r="G388" s="240">
        <v>0</v>
      </c>
      <c r="H388" s="240">
        <v>0</v>
      </c>
      <c r="I388" s="240">
        <v>0</v>
      </c>
      <c r="J388" s="240">
        <v>2.0330000000000001E-2</v>
      </c>
      <c r="K388" s="240">
        <v>1608</v>
      </c>
      <c r="L388" s="240">
        <v>9.1549999999999994</v>
      </c>
      <c r="M388" s="240">
        <v>16.367000000000001</v>
      </c>
      <c r="N388" s="240">
        <v>23.8</v>
      </c>
    </row>
    <row r="389" spans="2:14">
      <c r="B389" s="240" t="s">
        <v>54</v>
      </c>
      <c r="C389" s="240" t="s">
        <v>216</v>
      </c>
      <c r="D389" s="240" t="s">
        <v>13</v>
      </c>
      <c r="E389" s="240">
        <v>-5.4000000000000003E-3</v>
      </c>
      <c r="F389" s="240">
        <v>29.463699999999999</v>
      </c>
      <c r="G389" s="240">
        <v>0</v>
      </c>
      <c r="H389" s="240">
        <v>0</v>
      </c>
      <c r="I389" s="240">
        <v>0</v>
      </c>
      <c r="J389" s="240">
        <v>-8.9999999999999998E-4</v>
      </c>
      <c r="K389" s="240">
        <v>1608</v>
      </c>
      <c r="L389" s="240">
        <v>9.1549999999999994</v>
      </c>
      <c r="M389" s="240">
        <v>16.367000000000001</v>
      </c>
      <c r="N389" s="240">
        <v>23.8</v>
      </c>
    </row>
    <row r="390" spans="2:14">
      <c r="B390" s="240" t="s">
        <v>54</v>
      </c>
      <c r="C390" s="240" t="s">
        <v>216</v>
      </c>
      <c r="D390" s="240" t="s">
        <v>14</v>
      </c>
      <c r="E390" s="240">
        <v>0.1341</v>
      </c>
      <c r="F390" s="240">
        <v>-0.17419999999999999</v>
      </c>
      <c r="G390" s="240">
        <v>0</v>
      </c>
      <c r="H390" s="240">
        <v>0</v>
      </c>
      <c r="I390" s="240">
        <v>0</v>
      </c>
      <c r="J390" s="240">
        <v>0.15790999999999999</v>
      </c>
      <c r="K390" s="240">
        <v>1608</v>
      </c>
      <c r="L390" s="240">
        <v>9.1549999999999994</v>
      </c>
      <c r="M390" s="240">
        <v>16.367000000000001</v>
      </c>
      <c r="N390" s="240">
        <v>23.8</v>
      </c>
    </row>
    <row r="391" spans="2:14">
      <c r="B391" s="240" t="s">
        <v>54</v>
      </c>
      <c r="C391" s="240" t="s">
        <v>216</v>
      </c>
      <c r="D391" s="240" t="s">
        <v>91</v>
      </c>
      <c r="E391" s="240">
        <v>3.4700000000000002E-2</v>
      </c>
      <c r="F391" s="240">
        <v>4.7999999999999996E-3</v>
      </c>
      <c r="G391" s="240">
        <v>0</v>
      </c>
      <c r="H391" s="240">
        <v>0</v>
      </c>
      <c r="I391" s="240">
        <v>0</v>
      </c>
      <c r="J391" s="240">
        <v>1.01E-3</v>
      </c>
      <c r="K391" s="240">
        <v>1608</v>
      </c>
      <c r="L391" s="240">
        <v>9.1549999999999994</v>
      </c>
      <c r="M391" s="240">
        <v>16.367000000000001</v>
      </c>
      <c r="N391" s="240">
        <v>23.8</v>
      </c>
    </row>
    <row r="392" spans="2:14">
      <c r="B392" s="240" t="s">
        <v>54</v>
      </c>
      <c r="C392" s="240" t="s">
        <v>216</v>
      </c>
      <c r="D392" s="240" t="s">
        <v>92</v>
      </c>
      <c r="E392" s="240">
        <v>4.7999999999999996E-3</v>
      </c>
      <c r="F392" s="240">
        <v>4.2000000000000003E-2</v>
      </c>
      <c r="G392" s="240">
        <v>0</v>
      </c>
      <c r="H392" s="240">
        <v>0</v>
      </c>
      <c r="I392" s="240">
        <v>0</v>
      </c>
      <c r="J392" s="240">
        <v>8.9999999999999998E-4</v>
      </c>
      <c r="K392" s="240">
        <v>1608</v>
      </c>
      <c r="L392" s="240">
        <v>9.1549999999999994</v>
      </c>
      <c r="M392" s="240">
        <v>16.367000000000001</v>
      </c>
      <c r="N392" s="240">
        <v>23.8</v>
      </c>
    </row>
    <row r="393" spans="2:14">
      <c r="B393" s="240" t="s">
        <v>54</v>
      </c>
      <c r="C393" s="240" t="s">
        <v>216</v>
      </c>
      <c r="D393" s="240" t="s">
        <v>93</v>
      </c>
      <c r="E393" s="240">
        <v>7.9299999999999995E-2</v>
      </c>
      <c r="F393" s="240">
        <v>1.06E-2</v>
      </c>
      <c r="G393" s="240">
        <v>0</v>
      </c>
      <c r="H393" s="240">
        <v>0</v>
      </c>
      <c r="I393" s="240">
        <v>0</v>
      </c>
      <c r="J393" s="240">
        <v>2.3800000000000002E-3</v>
      </c>
      <c r="K393" s="240">
        <v>1608</v>
      </c>
      <c r="L393" s="240">
        <v>9.1549999999999994</v>
      </c>
      <c r="M393" s="240">
        <v>16.367000000000001</v>
      </c>
      <c r="N393" s="240">
        <v>23.8</v>
      </c>
    </row>
    <row r="394" spans="2:14">
      <c r="B394" s="240" t="s">
        <v>54</v>
      </c>
      <c r="C394" s="240" t="s">
        <v>216</v>
      </c>
      <c r="D394" s="240" t="s">
        <v>94</v>
      </c>
      <c r="E394" s="240">
        <v>1.0699999999999999E-2</v>
      </c>
      <c r="F394" s="240">
        <v>8.5099999999999995E-2</v>
      </c>
      <c r="G394" s="240">
        <v>0</v>
      </c>
      <c r="H394" s="240">
        <v>0</v>
      </c>
      <c r="I394" s="240">
        <v>0</v>
      </c>
      <c r="J394" s="240">
        <v>1.9400000000000001E-3</v>
      </c>
      <c r="K394" s="240">
        <v>1608</v>
      </c>
      <c r="L394" s="240">
        <v>9.1549999999999994</v>
      </c>
      <c r="M394" s="240">
        <v>16.367000000000001</v>
      </c>
      <c r="N394" s="240">
        <v>23.8</v>
      </c>
    </row>
    <row r="395" spans="2:14">
      <c r="B395" s="240" t="s">
        <v>54</v>
      </c>
      <c r="C395" s="240" t="s">
        <v>216</v>
      </c>
      <c r="D395" s="240" t="s">
        <v>95</v>
      </c>
      <c r="E395" s="240">
        <v>5.0000000000000001E-3</v>
      </c>
      <c r="F395" s="240">
        <v>-1.5E-3</v>
      </c>
      <c r="G395" s="240">
        <v>0</v>
      </c>
      <c r="H395" s="240">
        <v>0</v>
      </c>
      <c r="I395" s="240">
        <v>0</v>
      </c>
      <c r="J395" s="240">
        <v>0</v>
      </c>
      <c r="K395" s="240">
        <v>1608</v>
      </c>
      <c r="L395" s="240">
        <v>9.1549999999999994</v>
      </c>
      <c r="M395" s="240">
        <v>16.367000000000001</v>
      </c>
      <c r="N395" s="240">
        <v>23.8</v>
      </c>
    </row>
    <row r="396" spans="2:14">
      <c r="B396" s="240" t="s">
        <v>54</v>
      </c>
      <c r="C396" s="240" t="s">
        <v>216</v>
      </c>
      <c r="D396" s="240" t="s">
        <v>96</v>
      </c>
      <c r="E396" s="240">
        <v>5.0000000000000001E-3</v>
      </c>
      <c r="F396" s="240">
        <v>-1.5E-3</v>
      </c>
      <c r="G396" s="240">
        <v>0</v>
      </c>
      <c r="H396" s="240">
        <v>0</v>
      </c>
      <c r="I396" s="240">
        <v>0</v>
      </c>
      <c r="J396" s="240">
        <v>0</v>
      </c>
      <c r="K396" s="240">
        <v>1608</v>
      </c>
      <c r="L396" s="240">
        <v>9.1549999999999994</v>
      </c>
      <c r="M396" s="240">
        <v>16.367000000000001</v>
      </c>
      <c r="N396" s="240">
        <v>23.8</v>
      </c>
    </row>
    <row r="397" spans="2:14">
      <c r="B397" s="240" t="s">
        <v>54</v>
      </c>
      <c r="C397" s="240" t="s">
        <v>216</v>
      </c>
      <c r="D397" s="240" t="s">
        <v>97</v>
      </c>
      <c r="E397" s="240">
        <v>7.7999999999999996E-3</v>
      </c>
      <c r="F397" s="240">
        <v>0</v>
      </c>
      <c r="G397" s="240">
        <v>0</v>
      </c>
      <c r="H397" s="240">
        <v>0</v>
      </c>
      <c r="I397" s="240">
        <v>0</v>
      </c>
      <c r="J397" s="240">
        <v>4.0000000000000003E-5</v>
      </c>
      <c r="K397" s="240">
        <v>1608</v>
      </c>
      <c r="L397" s="240">
        <v>9.1549999999999994</v>
      </c>
      <c r="M397" s="240">
        <v>16.367000000000001</v>
      </c>
      <c r="N397" s="240">
        <v>23.8</v>
      </c>
    </row>
    <row r="398" spans="2:14">
      <c r="B398" s="240" t="s">
        <v>54</v>
      </c>
      <c r="C398" s="240" t="s">
        <v>216</v>
      </c>
      <c r="D398" s="240" t="s">
        <v>98</v>
      </c>
      <c r="E398" s="240">
        <v>0</v>
      </c>
      <c r="F398" s="240">
        <v>9.7000000000000003E-3</v>
      </c>
      <c r="G398" s="240">
        <v>0</v>
      </c>
      <c r="H398" s="240">
        <v>0</v>
      </c>
      <c r="I398" s="240">
        <v>0</v>
      </c>
      <c r="J398" s="240">
        <v>-5.0000000000000002E-5</v>
      </c>
      <c r="K398" s="240">
        <v>1608</v>
      </c>
      <c r="L398" s="240">
        <v>9.1549999999999994</v>
      </c>
      <c r="M398" s="240">
        <v>16.367000000000001</v>
      </c>
      <c r="N398" s="240">
        <v>23.8</v>
      </c>
    </row>
    <row r="399" spans="2:14">
      <c r="B399" s="240" t="s">
        <v>54</v>
      </c>
      <c r="C399" s="240" t="s">
        <v>216</v>
      </c>
      <c r="D399" s="240" t="s">
        <v>99</v>
      </c>
      <c r="E399" s="240">
        <v>5.6899999999999999E-2</v>
      </c>
      <c r="F399" s="240">
        <v>1.5100000000000001E-2</v>
      </c>
      <c r="G399" s="240">
        <v>0</v>
      </c>
      <c r="H399" s="240">
        <v>0</v>
      </c>
      <c r="I399" s="240">
        <v>0</v>
      </c>
      <c r="J399" s="240">
        <v>-2.3000000000000001E-4</v>
      </c>
      <c r="K399" s="240">
        <v>1608</v>
      </c>
      <c r="L399" s="240">
        <v>9.1549999999999994</v>
      </c>
      <c r="M399" s="240">
        <v>16.367000000000001</v>
      </c>
      <c r="N399" s="240">
        <v>23.8</v>
      </c>
    </row>
    <row r="400" spans="2:14">
      <c r="B400" s="240" t="s">
        <v>54</v>
      </c>
      <c r="C400" s="240" t="s">
        <v>216</v>
      </c>
      <c r="D400" s="240" t="s">
        <v>100</v>
      </c>
      <c r="E400" s="240">
        <v>5.7000000000000002E-2</v>
      </c>
      <c r="F400" s="240">
        <v>-1.7600000000000001E-2</v>
      </c>
      <c r="G400" s="240">
        <v>0</v>
      </c>
      <c r="H400" s="240">
        <v>0</v>
      </c>
      <c r="I400" s="240">
        <v>0</v>
      </c>
      <c r="J400" s="240">
        <v>-2.2000000000000001E-4</v>
      </c>
      <c r="K400" s="240">
        <v>1608</v>
      </c>
      <c r="L400" s="240">
        <v>9.1549999999999994</v>
      </c>
      <c r="M400" s="240">
        <v>16.367000000000001</v>
      </c>
      <c r="N400" s="240">
        <v>23.8</v>
      </c>
    </row>
    <row r="401" spans="2:14">
      <c r="B401" s="240" t="s">
        <v>54</v>
      </c>
      <c r="C401" s="240" t="s">
        <v>216</v>
      </c>
      <c r="D401" s="240" t="s">
        <v>101</v>
      </c>
      <c r="E401" s="240">
        <v>5.6800000000000003E-2</v>
      </c>
      <c r="F401" s="240">
        <v>1.5299999999999999E-2</v>
      </c>
      <c r="G401" s="240">
        <v>0</v>
      </c>
      <c r="H401" s="240">
        <v>0</v>
      </c>
      <c r="I401" s="240">
        <v>0</v>
      </c>
      <c r="J401" s="240">
        <v>-4.0000000000000002E-4</v>
      </c>
      <c r="K401" s="240">
        <v>1608</v>
      </c>
      <c r="L401" s="240">
        <v>9.1549999999999994</v>
      </c>
      <c r="M401" s="240">
        <v>16.367000000000001</v>
      </c>
      <c r="N401" s="240">
        <v>23.8</v>
      </c>
    </row>
    <row r="402" spans="2:14">
      <c r="B402" s="240" t="s">
        <v>54</v>
      </c>
      <c r="C402" s="240" t="s">
        <v>216</v>
      </c>
      <c r="D402" s="240" t="s">
        <v>102</v>
      </c>
      <c r="E402" s="240">
        <v>5.7099999999999998E-2</v>
      </c>
      <c r="F402" s="240">
        <v>-1.78E-2</v>
      </c>
      <c r="G402" s="240">
        <v>0</v>
      </c>
      <c r="H402" s="240">
        <v>0</v>
      </c>
      <c r="I402" s="240">
        <v>0</v>
      </c>
      <c r="J402" s="240">
        <v>-5.0000000000000002E-5</v>
      </c>
      <c r="K402" s="240">
        <v>1608</v>
      </c>
      <c r="L402" s="240">
        <v>9.1549999999999994</v>
      </c>
      <c r="M402" s="240">
        <v>16.367000000000001</v>
      </c>
      <c r="N402" s="240">
        <v>23.8</v>
      </c>
    </row>
    <row r="403" spans="2:14">
      <c r="B403" s="240" t="s">
        <v>54</v>
      </c>
      <c r="C403" s="240" t="s">
        <v>216</v>
      </c>
      <c r="D403" s="240" t="s">
        <v>103</v>
      </c>
      <c r="E403" s="240">
        <v>5.7799999999999997E-2</v>
      </c>
      <c r="F403" s="240">
        <v>1.4E-2</v>
      </c>
      <c r="G403" s="240">
        <v>0</v>
      </c>
      <c r="H403" s="240">
        <v>0</v>
      </c>
      <c r="I403" s="240">
        <v>0</v>
      </c>
      <c r="J403" s="240">
        <v>8.0000000000000004E-4</v>
      </c>
      <c r="K403" s="240">
        <v>1608</v>
      </c>
      <c r="L403" s="240">
        <v>9.1549999999999994</v>
      </c>
      <c r="M403" s="240">
        <v>16.367000000000001</v>
      </c>
      <c r="N403" s="240">
        <v>23.8</v>
      </c>
    </row>
    <row r="404" spans="2:14">
      <c r="B404" s="240" t="s">
        <v>54</v>
      </c>
      <c r="C404" s="240" t="s">
        <v>216</v>
      </c>
      <c r="D404" s="240" t="s">
        <v>104</v>
      </c>
      <c r="E404" s="240">
        <v>5.79E-2</v>
      </c>
      <c r="F404" s="240">
        <v>-1.8700000000000001E-2</v>
      </c>
      <c r="G404" s="240">
        <v>0</v>
      </c>
      <c r="H404" s="240">
        <v>0</v>
      </c>
      <c r="I404" s="240">
        <v>0</v>
      </c>
      <c r="J404" s="240">
        <v>8.0999999999999996E-4</v>
      </c>
      <c r="K404" s="240">
        <v>1608</v>
      </c>
      <c r="L404" s="240">
        <v>9.1549999999999994</v>
      </c>
      <c r="M404" s="240">
        <v>16.367000000000001</v>
      </c>
      <c r="N404" s="240">
        <v>23.8</v>
      </c>
    </row>
    <row r="405" spans="2:14">
      <c r="B405" s="240" t="s">
        <v>54</v>
      </c>
      <c r="C405" s="240" t="s">
        <v>216</v>
      </c>
      <c r="D405" s="240" t="s">
        <v>105</v>
      </c>
      <c r="E405" s="240">
        <v>5.7700000000000001E-2</v>
      </c>
      <c r="F405" s="240">
        <v>1.4200000000000001E-2</v>
      </c>
      <c r="G405" s="240">
        <v>0</v>
      </c>
      <c r="H405" s="240">
        <v>0</v>
      </c>
      <c r="I405" s="240">
        <v>0</v>
      </c>
      <c r="J405" s="240">
        <v>6.3000000000000003E-4</v>
      </c>
      <c r="K405" s="240">
        <v>1608</v>
      </c>
      <c r="L405" s="240">
        <v>9.1549999999999994</v>
      </c>
      <c r="M405" s="240">
        <v>16.367000000000001</v>
      </c>
      <c r="N405" s="240">
        <v>23.8</v>
      </c>
    </row>
    <row r="406" spans="2:14">
      <c r="B406" s="240" t="s">
        <v>54</v>
      </c>
      <c r="C406" s="240" t="s">
        <v>216</v>
      </c>
      <c r="D406" s="240" t="s">
        <v>106</v>
      </c>
      <c r="E406" s="240">
        <v>5.8000000000000003E-2</v>
      </c>
      <c r="F406" s="240">
        <v>-1.89E-2</v>
      </c>
      <c r="G406" s="240">
        <v>0</v>
      </c>
      <c r="H406" s="240">
        <v>0</v>
      </c>
      <c r="I406" s="240">
        <v>0</v>
      </c>
      <c r="J406" s="240">
        <v>9.7999999999999997E-4</v>
      </c>
      <c r="K406" s="240">
        <v>1608</v>
      </c>
      <c r="L406" s="240">
        <v>9.1549999999999994</v>
      </c>
      <c r="M406" s="240">
        <v>16.367000000000001</v>
      </c>
      <c r="N406" s="240">
        <v>23.8</v>
      </c>
    </row>
    <row r="407" spans="2:14">
      <c r="B407" s="240" t="s">
        <v>54</v>
      </c>
      <c r="C407" s="240" t="s">
        <v>216</v>
      </c>
      <c r="D407" s="240" t="s">
        <v>107</v>
      </c>
      <c r="E407" s="240">
        <v>-4.7E-2</v>
      </c>
      <c r="F407" s="240">
        <v>1.46E-2</v>
      </c>
      <c r="G407" s="240">
        <v>0</v>
      </c>
      <c r="H407" s="240">
        <v>0</v>
      </c>
      <c r="I407" s="240">
        <v>0</v>
      </c>
      <c r="J407" s="240">
        <v>2.3000000000000001E-4</v>
      </c>
      <c r="K407" s="240">
        <v>1608</v>
      </c>
      <c r="L407" s="240">
        <v>9.1549999999999994</v>
      </c>
      <c r="M407" s="240">
        <v>16.367000000000001</v>
      </c>
      <c r="N407" s="240">
        <v>23.8</v>
      </c>
    </row>
    <row r="408" spans="2:14">
      <c r="B408" s="240" t="s">
        <v>54</v>
      </c>
      <c r="C408" s="240" t="s">
        <v>216</v>
      </c>
      <c r="D408" s="240" t="s">
        <v>108</v>
      </c>
      <c r="E408" s="240">
        <v>-4.7E-2</v>
      </c>
      <c r="F408" s="240">
        <v>-1.8100000000000002E-2</v>
      </c>
      <c r="G408" s="240">
        <v>0</v>
      </c>
      <c r="H408" s="240">
        <v>0</v>
      </c>
      <c r="I408" s="240">
        <v>0</v>
      </c>
      <c r="J408" s="240">
        <v>2.4000000000000001E-4</v>
      </c>
      <c r="K408" s="240">
        <v>1608</v>
      </c>
      <c r="L408" s="240">
        <v>9.1549999999999994</v>
      </c>
      <c r="M408" s="240">
        <v>16.367000000000001</v>
      </c>
      <c r="N408" s="240">
        <v>23.8</v>
      </c>
    </row>
    <row r="409" spans="2:14">
      <c r="B409" s="240" t="s">
        <v>54</v>
      </c>
      <c r="C409" s="240" t="s">
        <v>216</v>
      </c>
      <c r="D409" s="240" t="s">
        <v>109</v>
      </c>
      <c r="E409" s="240">
        <v>-4.7199999999999999E-2</v>
      </c>
      <c r="F409" s="240">
        <v>1.4800000000000001E-2</v>
      </c>
      <c r="G409" s="240">
        <v>0</v>
      </c>
      <c r="H409" s="240">
        <v>0</v>
      </c>
      <c r="I409" s="240">
        <v>0</v>
      </c>
      <c r="J409" s="240">
        <v>6.0000000000000002E-5</v>
      </c>
      <c r="K409" s="240">
        <v>1608</v>
      </c>
      <c r="L409" s="240">
        <v>9.1549999999999994</v>
      </c>
      <c r="M409" s="240">
        <v>16.367000000000001</v>
      </c>
      <c r="N409" s="240">
        <v>23.8</v>
      </c>
    </row>
    <row r="410" spans="2:14">
      <c r="B410" s="240" t="s">
        <v>54</v>
      </c>
      <c r="C410" s="240" t="s">
        <v>216</v>
      </c>
      <c r="D410" s="240" t="s">
        <v>110</v>
      </c>
      <c r="E410" s="240">
        <v>-4.6800000000000001E-2</v>
      </c>
      <c r="F410" s="240">
        <v>-1.83E-2</v>
      </c>
      <c r="G410" s="240">
        <v>0</v>
      </c>
      <c r="H410" s="240">
        <v>0</v>
      </c>
      <c r="I410" s="240">
        <v>0</v>
      </c>
      <c r="J410" s="240">
        <v>4.0999999999999999E-4</v>
      </c>
      <c r="K410" s="240">
        <v>1608</v>
      </c>
      <c r="L410" s="240">
        <v>9.1549999999999994</v>
      </c>
      <c r="M410" s="240">
        <v>16.367000000000001</v>
      </c>
      <c r="N410" s="240">
        <v>23.8</v>
      </c>
    </row>
    <row r="411" spans="2:14">
      <c r="B411" s="240" t="s">
        <v>54</v>
      </c>
      <c r="C411" s="240" t="s">
        <v>216</v>
      </c>
      <c r="D411" s="240" t="s">
        <v>111</v>
      </c>
      <c r="E411" s="240">
        <v>-4.7899999999999998E-2</v>
      </c>
      <c r="F411" s="240">
        <v>1.5800000000000002E-2</v>
      </c>
      <c r="G411" s="240">
        <v>0</v>
      </c>
      <c r="H411" s="240">
        <v>0</v>
      </c>
      <c r="I411" s="240">
        <v>0</v>
      </c>
      <c r="J411" s="240">
        <v>-8.0000000000000004E-4</v>
      </c>
      <c r="K411" s="240">
        <v>1608</v>
      </c>
      <c r="L411" s="240">
        <v>9.1549999999999994</v>
      </c>
      <c r="M411" s="240">
        <v>16.367000000000001</v>
      </c>
      <c r="N411" s="240">
        <v>23.8</v>
      </c>
    </row>
    <row r="412" spans="2:14">
      <c r="B412" s="240" t="s">
        <v>54</v>
      </c>
      <c r="C412" s="240" t="s">
        <v>216</v>
      </c>
      <c r="D412" s="240" t="s">
        <v>112</v>
      </c>
      <c r="E412" s="240">
        <v>-4.7899999999999998E-2</v>
      </c>
      <c r="F412" s="240">
        <v>-1.7000000000000001E-2</v>
      </c>
      <c r="G412" s="240">
        <v>0</v>
      </c>
      <c r="H412" s="240">
        <v>0</v>
      </c>
      <c r="I412" s="240">
        <v>0</v>
      </c>
      <c r="J412" s="240">
        <v>-7.9000000000000001E-4</v>
      </c>
      <c r="K412" s="240">
        <v>1608</v>
      </c>
      <c r="L412" s="240">
        <v>9.1549999999999994</v>
      </c>
      <c r="M412" s="240">
        <v>16.367000000000001</v>
      </c>
      <c r="N412" s="240">
        <v>23.8</v>
      </c>
    </row>
    <row r="413" spans="2:14">
      <c r="B413" s="240" t="s">
        <v>54</v>
      </c>
      <c r="C413" s="240" t="s">
        <v>216</v>
      </c>
      <c r="D413" s="240" t="s">
        <v>113</v>
      </c>
      <c r="E413" s="240">
        <v>-4.8000000000000001E-2</v>
      </c>
      <c r="F413" s="240">
        <v>1.6E-2</v>
      </c>
      <c r="G413" s="240">
        <v>0</v>
      </c>
      <c r="H413" s="240">
        <v>0</v>
      </c>
      <c r="I413" s="240">
        <v>0</v>
      </c>
      <c r="J413" s="240">
        <v>-9.7000000000000005E-4</v>
      </c>
      <c r="K413" s="240">
        <v>1608</v>
      </c>
      <c r="L413" s="240">
        <v>9.1549999999999994</v>
      </c>
      <c r="M413" s="240">
        <v>16.367000000000001</v>
      </c>
      <c r="N413" s="240">
        <v>23.8</v>
      </c>
    </row>
    <row r="414" spans="2:14">
      <c r="B414" s="240" t="s">
        <v>54</v>
      </c>
      <c r="C414" s="240" t="s">
        <v>216</v>
      </c>
      <c r="D414" s="240" t="s">
        <v>114</v>
      </c>
      <c r="E414" s="240">
        <v>-4.7699999999999999E-2</v>
      </c>
      <c r="F414" s="240">
        <v>-1.72E-2</v>
      </c>
      <c r="G414" s="240">
        <v>0</v>
      </c>
      <c r="H414" s="240">
        <v>0</v>
      </c>
      <c r="I414" s="240">
        <v>0</v>
      </c>
      <c r="J414" s="240">
        <v>-6.2E-4</v>
      </c>
      <c r="K414" s="240">
        <v>1608</v>
      </c>
      <c r="L414" s="240">
        <v>9.1549999999999994</v>
      </c>
      <c r="M414" s="240">
        <v>16.367000000000001</v>
      </c>
      <c r="N414" s="240">
        <v>23.8</v>
      </c>
    </row>
    <row r="415" spans="2:14">
      <c r="B415" s="240" t="s">
        <v>54</v>
      </c>
      <c r="C415" s="240" t="s">
        <v>216</v>
      </c>
      <c r="D415" s="240" t="s">
        <v>115</v>
      </c>
      <c r="E415" s="240">
        <v>1.8100000000000002E-2</v>
      </c>
      <c r="F415" s="240">
        <v>6.2899999999999998E-2</v>
      </c>
      <c r="G415" s="240">
        <v>0</v>
      </c>
      <c r="H415" s="240">
        <v>0</v>
      </c>
      <c r="I415" s="240">
        <v>0</v>
      </c>
      <c r="J415" s="240">
        <v>-1.3999999999999999E-4</v>
      </c>
      <c r="K415" s="240">
        <v>1608</v>
      </c>
      <c r="L415" s="240">
        <v>9.1549999999999994</v>
      </c>
      <c r="M415" s="240">
        <v>16.367000000000001</v>
      </c>
      <c r="N415" s="240">
        <v>23.8</v>
      </c>
    </row>
    <row r="416" spans="2:14">
      <c r="B416" s="240" t="s">
        <v>54</v>
      </c>
      <c r="C416" s="240" t="s">
        <v>216</v>
      </c>
      <c r="D416" s="240" t="s">
        <v>116</v>
      </c>
      <c r="E416" s="240">
        <v>-8.3999999999999995E-3</v>
      </c>
      <c r="F416" s="240">
        <v>6.2700000000000006E-2</v>
      </c>
      <c r="G416" s="240">
        <v>0</v>
      </c>
      <c r="H416" s="240">
        <v>0</v>
      </c>
      <c r="I416" s="240">
        <v>0</v>
      </c>
      <c r="J416" s="240">
        <v>2.0000000000000002E-5</v>
      </c>
      <c r="K416" s="240">
        <v>1608</v>
      </c>
      <c r="L416" s="240">
        <v>9.1549999999999994</v>
      </c>
      <c r="M416" s="240">
        <v>16.367000000000001</v>
      </c>
      <c r="N416" s="240">
        <v>23.8</v>
      </c>
    </row>
    <row r="417" spans="2:14">
      <c r="B417" s="240" t="s">
        <v>54</v>
      </c>
      <c r="C417" s="240" t="s">
        <v>216</v>
      </c>
      <c r="D417" s="240" t="s">
        <v>117</v>
      </c>
      <c r="E417" s="240">
        <v>1.84E-2</v>
      </c>
      <c r="F417" s="240">
        <v>6.25E-2</v>
      </c>
      <c r="G417" s="240">
        <v>0</v>
      </c>
      <c r="H417" s="240">
        <v>0</v>
      </c>
      <c r="I417" s="240">
        <v>0</v>
      </c>
      <c r="J417" s="240">
        <v>1.7000000000000001E-4</v>
      </c>
      <c r="K417" s="240">
        <v>1608</v>
      </c>
      <c r="L417" s="240">
        <v>9.1549999999999994</v>
      </c>
      <c r="M417" s="240">
        <v>16.367000000000001</v>
      </c>
      <c r="N417" s="240">
        <v>23.8</v>
      </c>
    </row>
    <row r="418" spans="2:14">
      <c r="B418" s="240" t="s">
        <v>54</v>
      </c>
      <c r="C418" s="240" t="s">
        <v>216</v>
      </c>
      <c r="D418" s="240" t="s">
        <v>118</v>
      </c>
      <c r="E418" s="240">
        <v>-8.6E-3</v>
      </c>
      <c r="F418" s="240">
        <v>6.3E-2</v>
      </c>
      <c r="G418" s="240">
        <v>0</v>
      </c>
      <c r="H418" s="240">
        <v>0</v>
      </c>
      <c r="I418" s="240">
        <v>0</v>
      </c>
      <c r="J418" s="240">
        <v>-2.9E-4</v>
      </c>
      <c r="K418" s="240">
        <v>1608</v>
      </c>
      <c r="L418" s="240">
        <v>9.1549999999999994</v>
      </c>
      <c r="M418" s="240">
        <v>16.367000000000001</v>
      </c>
      <c r="N418" s="240">
        <v>23.8</v>
      </c>
    </row>
    <row r="419" spans="2:14">
      <c r="B419" s="240" t="s">
        <v>54</v>
      </c>
      <c r="C419" s="240" t="s">
        <v>216</v>
      </c>
      <c r="D419" s="240" t="s">
        <v>119</v>
      </c>
      <c r="E419" s="240">
        <v>1.7600000000000001E-2</v>
      </c>
      <c r="F419" s="240">
        <v>6.3500000000000001E-2</v>
      </c>
      <c r="G419" s="240">
        <v>0</v>
      </c>
      <c r="H419" s="240">
        <v>0</v>
      </c>
      <c r="I419" s="240">
        <v>0</v>
      </c>
      <c r="J419" s="240">
        <v>-7.2000000000000005E-4</v>
      </c>
      <c r="K419" s="240">
        <v>1608</v>
      </c>
      <c r="L419" s="240">
        <v>9.1549999999999994</v>
      </c>
      <c r="M419" s="240">
        <v>16.367000000000001</v>
      </c>
      <c r="N419" s="240">
        <v>23.8</v>
      </c>
    </row>
    <row r="420" spans="2:14">
      <c r="B420" s="240" t="s">
        <v>54</v>
      </c>
      <c r="C420" s="240" t="s">
        <v>216</v>
      </c>
      <c r="D420" s="240" t="s">
        <v>120</v>
      </c>
      <c r="E420" s="240">
        <v>-8.8999999999999999E-3</v>
      </c>
      <c r="F420" s="240">
        <v>6.3299999999999995E-2</v>
      </c>
      <c r="G420" s="240">
        <v>0</v>
      </c>
      <c r="H420" s="240">
        <v>0</v>
      </c>
      <c r="I420" s="240">
        <v>0</v>
      </c>
      <c r="J420" s="240">
        <v>-5.5999999999999995E-4</v>
      </c>
      <c r="K420" s="240">
        <v>1608</v>
      </c>
      <c r="L420" s="240">
        <v>9.1549999999999994</v>
      </c>
      <c r="M420" s="240">
        <v>16.367000000000001</v>
      </c>
      <c r="N420" s="240">
        <v>23.8</v>
      </c>
    </row>
    <row r="421" spans="2:14">
      <c r="B421" s="240" t="s">
        <v>54</v>
      </c>
      <c r="C421" s="240" t="s">
        <v>216</v>
      </c>
      <c r="D421" s="240" t="s">
        <v>121</v>
      </c>
      <c r="E421" s="240">
        <v>1.7899999999999999E-2</v>
      </c>
      <c r="F421" s="240">
        <v>6.3200000000000006E-2</v>
      </c>
      <c r="G421" s="240">
        <v>0</v>
      </c>
      <c r="H421" s="240">
        <v>0</v>
      </c>
      <c r="I421" s="240">
        <v>0</v>
      </c>
      <c r="J421" s="240">
        <v>-4.0999999999999999E-4</v>
      </c>
      <c r="K421" s="240">
        <v>1608</v>
      </c>
      <c r="L421" s="240">
        <v>9.1549999999999994</v>
      </c>
      <c r="M421" s="240">
        <v>16.367000000000001</v>
      </c>
      <c r="N421" s="240">
        <v>23.8</v>
      </c>
    </row>
    <row r="422" spans="2:14">
      <c r="B422" s="240" t="s">
        <v>54</v>
      </c>
      <c r="C422" s="240" t="s">
        <v>216</v>
      </c>
      <c r="D422" s="240" t="s">
        <v>122</v>
      </c>
      <c r="E422" s="240">
        <v>-9.1000000000000004E-3</v>
      </c>
      <c r="F422" s="240">
        <v>6.3700000000000007E-2</v>
      </c>
      <c r="G422" s="240">
        <v>0</v>
      </c>
      <c r="H422" s="240">
        <v>0</v>
      </c>
      <c r="I422" s="240">
        <v>0</v>
      </c>
      <c r="J422" s="240">
        <v>-8.7000000000000001E-4</v>
      </c>
      <c r="K422" s="240">
        <v>1608</v>
      </c>
      <c r="L422" s="240">
        <v>9.1549999999999994</v>
      </c>
      <c r="M422" s="240">
        <v>16.367000000000001</v>
      </c>
      <c r="N422" s="240">
        <v>23.8</v>
      </c>
    </row>
    <row r="423" spans="2:14">
      <c r="B423" s="240" t="s">
        <v>54</v>
      </c>
      <c r="C423" s="240" t="s">
        <v>216</v>
      </c>
      <c r="D423" s="240" t="s">
        <v>123</v>
      </c>
      <c r="E423" s="240">
        <v>1.83E-2</v>
      </c>
      <c r="F423" s="240">
        <v>-6.5699999999999995E-2</v>
      </c>
      <c r="G423" s="240">
        <v>0</v>
      </c>
      <c r="H423" s="240">
        <v>0</v>
      </c>
      <c r="I423" s="240">
        <v>0</v>
      </c>
      <c r="J423" s="240">
        <v>-2.0000000000000002E-5</v>
      </c>
      <c r="K423" s="240">
        <v>1608</v>
      </c>
      <c r="L423" s="240">
        <v>9.1549999999999994</v>
      </c>
      <c r="M423" s="240">
        <v>16.367000000000001</v>
      </c>
      <c r="N423" s="240">
        <v>23.8</v>
      </c>
    </row>
    <row r="424" spans="2:14">
      <c r="B424" s="240" t="s">
        <v>54</v>
      </c>
      <c r="C424" s="240" t="s">
        <v>216</v>
      </c>
      <c r="D424" s="240" t="s">
        <v>124</v>
      </c>
      <c r="E424" s="240">
        <v>-8.2000000000000007E-3</v>
      </c>
      <c r="F424" s="240">
        <v>-6.5799999999999997E-2</v>
      </c>
      <c r="G424" s="240">
        <v>0</v>
      </c>
      <c r="H424" s="240">
        <v>0</v>
      </c>
      <c r="I424" s="240">
        <v>0</v>
      </c>
      <c r="J424" s="240">
        <v>1.4999999999999999E-4</v>
      </c>
      <c r="K424" s="240">
        <v>1608</v>
      </c>
      <c r="L424" s="240">
        <v>9.1549999999999994</v>
      </c>
      <c r="M424" s="240">
        <v>16.367000000000001</v>
      </c>
      <c r="N424" s="240">
        <v>23.8</v>
      </c>
    </row>
    <row r="425" spans="2:14">
      <c r="B425" s="240" t="s">
        <v>54</v>
      </c>
      <c r="C425" s="240" t="s">
        <v>216</v>
      </c>
      <c r="D425" s="240" t="s">
        <v>125</v>
      </c>
      <c r="E425" s="240">
        <v>1.8599999999999998E-2</v>
      </c>
      <c r="F425" s="240">
        <v>-6.6000000000000003E-2</v>
      </c>
      <c r="G425" s="240">
        <v>0</v>
      </c>
      <c r="H425" s="240">
        <v>0</v>
      </c>
      <c r="I425" s="240">
        <v>0</v>
      </c>
      <c r="J425" s="240">
        <v>2.9E-4</v>
      </c>
      <c r="K425" s="240">
        <v>1608</v>
      </c>
      <c r="L425" s="240">
        <v>9.1549999999999994</v>
      </c>
      <c r="M425" s="240">
        <v>16.367000000000001</v>
      </c>
      <c r="N425" s="240">
        <v>23.8</v>
      </c>
    </row>
    <row r="426" spans="2:14">
      <c r="B426" s="240" t="s">
        <v>54</v>
      </c>
      <c r="C426" s="240" t="s">
        <v>216</v>
      </c>
      <c r="D426" s="240" t="s">
        <v>126</v>
      </c>
      <c r="E426" s="240">
        <v>-8.5000000000000006E-3</v>
      </c>
      <c r="F426" s="240">
        <v>-6.5500000000000003E-2</v>
      </c>
      <c r="G426" s="240">
        <v>0</v>
      </c>
      <c r="H426" s="240">
        <v>0</v>
      </c>
      <c r="I426" s="240">
        <v>0</v>
      </c>
      <c r="J426" s="240">
        <v>-1.6000000000000001E-4</v>
      </c>
      <c r="K426" s="240">
        <v>1608</v>
      </c>
      <c r="L426" s="240">
        <v>9.1549999999999994</v>
      </c>
      <c r="M426" s="240">
        <v>16.367000000000001</v>
      </c>
      <c r="N426" s="240">
        <v>23.8</v>
      </c>
    </row>
    <row r="427" spans="2:14">
      <c r="B427" s="240" t="s">
        <v>54</v>
      </c>
      <c r="C427" s="240" t="s">
        <v>216</v>
      </c>
      <c r="D427" s="240" t="s">
        <v>127</v>
      </c>
      <c r="E427" s="240">
        <v>1.8800000000000001E-2</v>
      </c>
      <c r="F427" s="240">
        <v>-6.6299999999999998E-2</v>
      </c>
      <c r="G427" s="240">
        <v>0</v>
      </c>
      <c r="H427" s="240">
        <v>0</v>
      </c>
      <c r="I427" s="240">
        <v>0</v>
      </c>
      <c r="J427" s="240">
        <v>5.5999999999999995E-4</v>
      </c>
      <c r="K427" s="240">
        <v>1608</v>
      </c>
      <c r="L427" s="240">
        <v>9.1549999999999994</v>
      </c>
      <c r="M427" s="240">
        <v>16.367000000000001</v>
      </c>
      <c r="N427" s="240">
        <v>23.8</v>
      </c>
    </row>
    <row r="428" spans="2:14">
      <c r="B428" s="240" t="s">
        <v>54</v>
      </c>
      <c r="C428" s="240" t="s">
        <v>216</v>
      </c>
      <c r="D428" s="240" t="s">
        <v>128</v>
      </c>
      <c r="E428" s="240">
        <v>-7.7000000000000002E-3</v>
      </c>
      <c r="F428" s="240">
        <v>-6.6500000000000004E-2</v>
      </c>
      <c r="G428" s="240">
        <v>0</v>
      </c>
      <c r="H428" s="240">
        <v>0</v>
      </c>
      <c r="I428" s="240">
        <v>0</v>
      </c>
      <c r="J428" s="240">
        <v>7.2000000000000005E-4</v>
      </c>
      <c r="K428" s="240">
        <v>1608</v>
      </c>
      <c r="L428" s="240">
        <v>9.1549999999999994</v>
      </c>
      <c r="M428" s="240">
        <v>16.367000000000001</v>
      </c>
      <c r="N428" s="240">
        <v>23.8</v>
      </c>
    </row>
    <row r="429" spans="2:14">
      <c r="B429" s="240" t="s">
        <v>54</v>
      </c>
      <c r="C429" s="240" t="s">
        <v>216</v>
      </c>
      <c r="D429" s="240" t="s">
        <v>129</v>
      </c>
      <c r="E429" s="240">
        <v>1.9099999999999999E-2</v>
      </c>
      <c r="F429" s="240">
        <v>-6.6600000000000006E-2</v>
      </c>
      <c r="G429" s="240">
        <v>0</v>
      </c>
      <c r="H429" s="240">
        <v>0</v>
      </c>
      <c r="I429" s="240">
        <v>0</v>
      </c>
      <c r="J429" s="240">
        <v>8.7000000000000001E-4</v>
      </c>
      <c r="K429" s="240">
        <v>1608</v>
      </c>
      <c r="L429" s="240">
        <v>9.1549999999999994</v>
      </c>
      <c r="M429" s="240">
        <v>16.367000000000001</v>
      </c>
      <c r="N429" s="240">
        <v>23.8</v>
      </c>
    </row>
    <row r="430" spans="2:14">
      <c r="B430" s="240" t="s">
        <v>54</v>
      </c>
      <c r="C430" s="240" t="s">
        <v>216</v>
      </c>
      <c r="D430" s="240" t="s">
        <v>130</v>
      </c>
      <c r="E430" s="240">
        <v>-7.9000000000000008E-3</v>
      </c>
      <c r="F430" s="240">
        <v>-6.6100000000000006E-2</v>
      </c>
      <c r="G430" s="240">
        <v>0</v>
      </c>
      <c r="H430" s="240">
        <v>0</v>
      </c>
      <c r="I430" s="240">
        <v>0</v>
      </c>
      <c r="J430" s="240">
        <v>4.2000000000000002E-4</v>
      </c>
      <c r="K430" s="240">
        <v>1608</v>
      </c>
      <c r="L430" s="240">
        <v>9.1549999999999994</v>
      </c>
      <c r="M430" s="240">
        <v>16.367000000000001</v>
      </c>
      <c r="N430" s="240">
        <v>23.8</v>
      </c>
    </row>
    <row r="431" spans="2:14">
      <c r="B431" s="240" t="s">
        <v>54</v>
      </c>
      <c r="C431" s="240" t="s">
        <v>216</v>
      </c>
      <c r="D431" s="240" t="s">
        <v>131</v>
      </c>
      <c r="E431" s="240">
        <v>4.9099999999999998E-2</v>
      </c>
      <c r="F431" s="240">
        <v>1.52E-2</v>
      </c>
      <c r="G431" s="240">
        <v>0</v>
      </c>
      <c r="H431" s="240">
        <v>0</v>
      </c>
      <c r="I431" s="240">
        <v>0</v>
      </c>
      <c r="J431" s="240">
        <v>-2.7E-4</v>
      </c>
      <c r="K431" s="240">
        <v>1608</v>
      </c>
      <c r="L431" s="240">
        <v>9.1549999999999994</v>
      </c>
      <c r="M431" s="240">
        <v>16.367000000000001</v>
      </c>
      <c r="N431" s="240">
        <v>23.8</v>
      </c>
    </row>
    <row r="432" spans="2:14">
      <c r="B432" s="240" t="s">
        <v>54</v>
      </c>
      <c r="C432" s="240" t="s">
        <v>216</v>
      </c>
      <c r="D432" s="240" t="s">
        <v>132</v>
      </c>
      <c r="E432" s="240">
        <v>4.9099999999999998E-2</v>
      </c>
      <c r="F432" s="240">
        <v>-1.7600000000000001E-2</v>
      </c>
      <c r="G432" s="240">
        <v>0</v>
      </c>
      <c r="H432" s="240">
        <v>0</v>
      </c>
      <c r="I432" s="240">
        <v>0</v>
      </c>
      <c r="J432" s="240">
        <v>-2.7E-4</v>
      </c>
      <c r="K432" s="240">
        <v>1608</v>
      </c>
      <c r="L432" s="240">
        <v>9.1549999999999994</v>
      </c>
      <c r="M432" s="240">
        <v>16.367000000000001</v>
      </c>
      <c r="N432" s="240">
        <v>23.8</v>
      </c>
    </row>
    <row r="433" spans="2:14">
      <c r="B433" s="240" t="s">
        <v>54</v>
      </c>
      <c r="C433" s="240" t="s">
        <v>216</v>
      </c>
      <c r="D433" s="240" t="s">
        <v>133</v>
      </c>
      <c r="E433" s="240">
        <v>4.9000000000000002E-2</v>
      </c>
      <c r="F433" s="240">
        <v>1.54E-2</v>
      </c>
      <c r="G433" s="240">
        <v>0</v>
      </c>
      <c r="H433" s="240">
        <v>0</v>
      </c>
      <c r="I433" s="240">
        <v>0</v>
      </c>
      <c r="J433" s="240">
        <v>-4.4999999999999999E-4</v>
      </c>
      <c r="K433" s="240">
        <v>1608</v>
      </c>
      <c r="L433" s="240">
        <v>9.1549999999999994</v>
      </c>
      <c r="M433" s="240">
        <v>16.367000000000001</v>
      </c>
      <c r="N433" s="240">
        <v>23.8</v>
      </c>
    </row>
    <row r="434" spans="2:14">
      <c r="B434" s="240" t="s">
        <v>54</v>
      </c>
      <c r="C434" s="240" t="s">
        <v>216</v>
      </c>
      <c r="D434" s="240" t="s">
        <v>134</v>
      </c>
      <c r="E434" s="240">
        <v>4.9299999999999997E-2</v>
      </c>
      <c r="F434" s="240">
        <v>-1.78E-2</v>
      </c>
      <c r="G434" s="240">
        <v>0</v>
      </c>
      <c r="H434" s="240">
        <v>0</v>
      </c>
      <c r="I434" s="240">
        <v>0</v>
      </c>
      <c r="J434" s="240">
        <v>-9.0000000000000006E-5</v>
      </c>
      <c r="K434" s="240">
        <v>1608</v>
      </c>
      <c r="L434" s="240">
        <v>9.1549999999999994</v>
      </c>
      <c r="M434" s="240">
        <v>16.367000000000001</v>
      </c>
      <c r="N434" s="240">
        <v>23.8</v>
      </c>
    </row>
    <row r="435" spans="2:14">
      <c r="B435" s="240" t="s">
        <v>54</v>
      </c>
      <c r="C435" s="240" t="s">
        <v>216</v>
      </c>
      <c r="D435" s="240" t="s">
        <v>135</v>
      </c>
      <c r="E435" s="240">
        <v>0.05</v>
      </c>
      <c r="F435" s="240">
        <v>1.4E-2</v>
      </c>
      <c r="G435" s="240">
        <v>0</v>
      </c>
      <c r="H435" s="240">
        <v>0</v>
      </c>
      <c r="I435" s="240">
        <v>0</v>
      </c>
      <c r="J435" s="240">
        <v>7.6000000000000004E-4</v>
      </c>
      <c r="K435" s="240">
        <v>1608</v>
      </c>
      <c r="L435" s="240">
        <v>9.1549999999999994</v>
      </c>
      <c r="M435" s="240">
        <v>16.367000000000001</v>
      </c>
      <c r="N435" s="240">
        <v>23.8</v>
      </c>
    </row>
    <row r="436" spans="2:14">
      <c r="B436" s="240" t="s">
        <v>54</v>
      </c>
      <c r="C436" s="240" t="s">
        <v>216</v>
      </c>
      <c r="D436" s="240" t="s">
        <v>136</v>
      </c>
      <c r="E436" s="240">
        <v>0.05</v>
      </c>
      <c r="F436" s="240">
        <v>-1.8700000000000001E-2</v>
      </c>
      <c r="G436" s="240">
        <v>0</v>
      </c>
      <c r="H436" s="240">
        <v>0</v>
      </c>
      <c r="I436" s="240">
        <v>0</v>
      </c>
      <c r="J436" s="240">
        <v>7.6000000000000004E-4</v>
      </c>
      <c r="K436" s="240">
        <v>1608</v>
      </c>
      <c r="L436" s="240">
        <v>9.1549999999999994</v>
      </c>
      <c r="M436" s="240">
        <v>16.367000000000001</v>
      </c>
      <c r="N436" s="240">
        <v>23.8</v>
      </c>
    </row>
    <row r="437" spans="2:14">
      <c r="B437" s="240" t="s">
        <v>54</v>
      </c>
      <c r="C437" s="240" t="s">
        <v>216</v>
      </c>
      <c r="D437" s="240" t="s">
        <v>137</v>
      </c>
      <c r="E437" s="240">
        <v>4.99E-2</v>
      </c>
      <c r="F437" s="240">
        <v>1.4200000000000001E-2</v>
      </c>
      <c r="G437" s="240">
        <v>0</v>
      </c>
      <c r="H437" s="240">
        <v>0</v>
      </c>
      <c r="I437" s="240">
        <v>0</v>
      </c>
      <c r="J437" s="240">
        <v>5.8E-4</v>
      </c>
      <c r="K437" s="240">
        <v>1608</v>
      </c>
      <c r="L437" s="240">
        <v>9.1549999999999994</v>
      </c>
      <c r="M437" s="240">
        <v>16.367000000000001</v>
      </c>
      <c r="N437" s="240">
        <v>23.8</v>
      </c>
    </row>
    <row r="438" spans="2:14">
      <c r="B438" s="240" t="s">
        <v>54</v>
      </c>
      <c r="C438" s="240" t="s">
        <v>216</v>
      </c>
      <c r="D438" s="240" t="s">
        <v>138</v>
      </c>
      <c r="E438" s="240">
        <v>5.0200000000000002E-2</v>
      </c>
      <c r="F438" s="240">
        <v>-1.89E-2</v>
      </c>
      <c r="G438" s="240">
        <v>0</v>
      </c>
      <c r="H438" s="240">
        <v>0</v>
      </c>
      <c r="I438" s="240">
        <v>0</v>
      </c>
      <c r="J438" s="240">
        <v>9.3999999999999997E-4</v>
      </c>
      <c r="K438" s="240">
        <v>1608</v>
      </c>
      <c r="L438" s="240">
        <v>9.1549999999999994</v>
      </c>
      <c r="M438" s="240">
        <v>16.367000000000001</v>
      </c>
      <c r="N438" s="240">
        <v>23.8</v>
      </c>
    </row>
    <row r="439" spans="2:14">
      <c r="B439" s="240" t="s">
        <v>54</v>
      </c>
      <c r="C439" s="240" t="s">
        <v>216</v>
      </c>
      <c r="D439" s="240" t="s">
        <v>139</v>
      </c>
      <c r="E439" s="240">
        <v>1.8200000000000001E-2</v>
      </c>
      <c r="F439" s="240">
        <v>5.3199999999999997E-2</v>
      </c>
      <c r="G439" s="240">
        <v>0</v>
      </c>
      <c r="H439" s="240">
        <v>0</v>
      </c>
      <c r="I439" s="240">
        <v>0</v>
      </c>
      <c r="J439" s="240">
        <v>-9.0000000000000006E-5</v>
      </c>
      <c r="K439" s="240">
        <v>1608</v>
      </c>
      <c r="L439" s="240">
        <v>9.1549999999999994</v>
      </c>
      <c r="M439" s="240">
        <v>16.367000000000001</v>
      </c>
      <c r="N439" s="240">
        <v>23.8</v>
      </c>
    </row>
    <row r="440" spans="2:14">
      <c r="B440" s="240" t="s">
        <v>54</v>
      </c>
      <c r="C440" s="240" t="s">
        <v>216</v>
      </c>
      <c r="D440" s="240" t="s">
        <v>140</v>
      </c>
      <c r="E440" s="240">
        <v>-8.3000000000000001E-3</v>
      </c>
      <c r="F440" s="240">
        <v>5.2999999999999999E-2</v>
      </c>
      <c r="G440" s="240">
        <v>0</v>
      </c>
      <c r="H440" s="240">
        <v>0</v>
      </c>
      <c r="I440" s="240">
        <v>0</v>
      </c>
      <c r="J440" s="240">
        <v>6.9999999999999994E-5</v>
      </c>
      <c r="K440" s="240">
        <v>1608</v>
      </c>
      <c r="L440" s="240">
        <v>9.1549999999999994</v>
      </c>
      <c r="M440" s="240">
        <v>16.367000000000001</v>
      </c>
      <c r="N440" s="240">
        <v>23.8</v>
      </c>
    </row>
    <row r="441" spans="2:14">
      <c r="B441" s="240" t="s">
        <v>54</v>
      </c>
      <c r="C441" s="240" t="s">
        <v>216</v>
      </c>
      <c r="D441" s="240" t="s">
        <v>141</v>
      </c>
      <c r="E441" s="240">
        <v>1.8499999999999999E-2</v>
      </c>
      <c r="F441" s="240">
        <v>5.28E-2</v>
      </c>
      <c r="G441" s="240">
        <v>0</v>
      </c>
      <c r="H441" s="240">
        <v>0</v>
      </c>
      <c r="I441" s="240">
        <v>0</v>
      </c>
      <c r="J441" s="240">
        <v>2.2000000000000001E-4</v>
      </c>
      <c r="K441" s="240">
        <v>1608</v>
      </c>
      <c r="L441" s="240">
        <v>9.1549999999999994</v>
      </c>
      <c r="M441" s="240">
        <v>16.367000000000001</v>
      </c>
      <c r="N441" s="240">
        <v>23.8</v>
      </c>
    </row>
    <row r="442" spans="2:14">
      <c r="B442" s="240" t="s">
        <v>54</v>
      </c>
      <c r="C442" s="240" t="s">
        <v>216</v>
      </c>
      <c r="D442" s="240" t="s">
        <v>142</v>
      </c>
      <c r="E442" s="240">
        <v>-8.6E-3</v>
      </c>
      <c r="F442" s="240">
        <v>5.33E-2</v>
      </c>
      <c r="G442" s="240">
        <v>0</v>
      </c>
      <c r="H442" s="240">
        <v>0</v>
      </c>
      <c r="I442" s="240">
        <v>0</v>
      </c>
      <c r="J442" s="240">
        <v>-2.4000000000000001E-4</v>
      </c>
      <c r="K442" s="240">
        <v>1608</v>
      </c>
      <c r="L442" s="240">
        <v>9.1549999999999994</v>
      </c>
      <c r="M442" s="240">
        <v>16.367000000000001</v>
      </c>
      <c r="N442" s="240">
        <v>23.8</v>
      </c>
    </row>
    <row r="443" spans="2:14">
      <c r="B443" s="240" t="s">
        <v>54</v>
      </c>
      <c r="C443" s="240" t="s">
        <v>216</v>
      </c>
      <c r="D443" s="240" t="s">
        <v>143</v>
      </c>
      <c r="E443" s="240">
        <v>1.77E-2</v>
      </c>
      <c r="F443" s="240">
        <v>5.3800000000000001E-2</v>
      </c>
      <c r="G443" s="240">
        <v>0</v>
      </c>
      <c r="H443" s="240">
        <v>0</v>
      </c>
      <c r="I443" s="240">
        <v>0</v>
      </c>
      <c r="J443" s="240">
        <v>-6.7000000000000002E-4</v>
      </c>
      <c r="K443" s="240">
        <v>1608</v>
      </c>
      <c r="L443" s="240">
        <v>9.1549999999999994</v>
      </c>
      <c r="M443" s="240">
        <v>16.367000000000001</v>
      </c>
      <c r="N443" s="240">
        <v>23.8</v>
      </c>
    </row>
    <row r="444" spans="2:14">
      <c r="B444" s="240" t="s">
        <v>54</v>
      </c>
      <c r="C444" s="240" t="s">
        <v>216</v>
      </c>
      <c r="D444" s="240" t="s">
        <v>144</v>
      </c>
      <c r="E444" s="240">
        <v>-8.8000000000000005E-3</v>
      </c>
      <c r="F444" s="240">
        <v>5.3600000000000002E-2</v>
      </c>
      <c r="G444" s="240">
        <v>0</v>
      </c>
      <c r="H444" s="240">
        <v>0</v>
      </c>
      <c r="I444" s="240">
        <v>0</v>
      </c>
      <c r="J444" s="240">
        <v>-5.1000000000000004E-4</v>
      </c>
      <c r="K444" s="240">
        <v>1608</v>
      </c>
      <c r="L444" s="240">
        <v>9.1549999999999994</v>
      </c>
      <c r="M444" s="240">
        <v>16.367000000000001</v>
      </c>
      <c r="N444" s="240">
        <v>23.8</v>
      </c>
    </row>
    <row r="445" spans="2:14">
      <c r="B445" s="240" t="s">
        <v>54</v>
      </c>
      <c r="C445" s="240" t="s">
        <v>216</v>
      </c>
      <c r="D445" s="240" t="s">
        <v>145</v>
      </c>
      <c r="E445" s="240">
        <v>1.7899999999999999E-2</v>
      </c>
      <c r="F445" s="240">
        <v>5.3499999999999999E-2</v>
      </c>
      <c r="G445" s="240">
        <v>0</v>
      </c>
      <c r="H445" s="240">
        <v>0</v>
      </c>
      <c r="I445" s="240">
        <v>0</v>
      </c>
      <c r="J445" s="240">
        <v>-3.6000000000000002E-4</v>
      </c>
      <c r="K445" s="240">
        <v>1608</v>
      </c>
      <c r="L445" s="240">
        <v>9.1549999999999994</v>
      </c>
      <c r="M445" s="240">
        <v>16.367000000000001</v>
      </c>
      <c r="N445" s="240">
        <v>23.8</v>
      </c>
    </row>
    <row r="446" spans="2:14">
      <c r="B446" s="240" t="s">
        <v>54</v>
      </c>
      <c r="C446" s="240" t="s">
        <v>216</v>
      </c>
      <c r="D446" s="240" t="s">
        <v>146</v>
      </c>
      <c r="E446" s="240">
        <v>-9.1000000000000004E-3</v>
      </c>
      <c r="F446" s="240">
        <v>5.3999999999999999E-2</v>
      </c>
      <c r="G446" s="240">
        <v>0</v>
      </c>
      <c r="H446" s="240">
        <v>0</v>
      </c>
      <c r="I446" s="240">
        <v>0</v>
      </c>
      <c r="J446" s="240">
        <v>-8.0999999999999996E-4</v>
      </c>
      <c r="K446" s="240">
        <v>1608</v>
      </c>
      <c r="L446" s="240">
        <v>9.1549999999999994</v>
      </c>
      <c r="M446" s="240">
        <v>16.367000000000001</v>
      </c>
      <c r="N446" s="240">
        <v>23.8</v>
      </c>
    </row>
    <row r="447" spans="2:14">
      <c r="B447" s="240" t="s">
        <v>54</v>
      </c>
      <c r="C447" s="240" t="s">
        <v>216</v>
      </c>
      <c r="D447" s="240" t="s">
        <v>147</v>
      </c>
      <c r="E447" s="240">
        <v>1.9900000000000001E-2</v>
      </c>
      <c r="F447" s="240">
        <v>-2E-3</v>
      </c>
      <c r="G447" s="240">
        <v>0</v>
      </c>
      <c r="H447" s="240">
        <v>0</v>
      </c>
      <c r="I447" s="240">
        <v>0</v>
      </c>
      <c r="J447" s="240">
        <v>8.0000000000000007E-5</v>
      </c>
      <c r="K447" s="240">
        <v>1608</v>
      </c>
      <c r="L447" s="240">
        <v>9.1549999999999994</v>
      </c>
      <c r="M447" s="240">
        <v>16.367000000000001</v>
      </c>
      <c r="N447" s="240">
        <v>23.8</v>
      </c>
    </row>
    <row r="448" spans="2:14">
      <c r="B448" s="240" t="s">
        <v>54</v>
      </c>
      <c r="C448" s="240" t="s">
        <v>216</v>
      </c>
      <c r="D448" s="240" t="s">
        <v>148</v>
      </c>
      <c r="E448" s="240">
        <v>-4.1000000000000003E-3</v>
      </c>
      <c r="F448" s="240">
        <v>-1.9E-3</v>
      </c>
      <c r="G448" s="240">
        <v>0</v>
      </c>
      <c r="H448" s="240">
        <v>0</v>
      </c>
      <c r="I448" s="240">
        <v>0</v>
      </c>
      <c r="J448" s="240">
        <v>-5.0000000000000002E-5</v>
      </c>
      <c r="K448" s="240">
        <v>1608</v>
      </c>
      <c r="L448" s="240">
        <v>9.1549999999999994</v>
      </c>
      <c r="M448" s="240">
        <v>16.367000000000001</v>
      </c>
      <c r="N448" s="240">
        <v>23.8</v>
      </c>
    </row>
    <row r="449" spans="2:14">
      <c r="B449" s="240" t="s">
        <v>54</v>
      </c>
      <c r="C449" s="240" t="s">
        <v>216</v>
      </c>
      <c r="D449" s="240" t="s">
        <v>149</v>
      </c>
      <c r="E449" s="240">
        <v>7.7999999999999996E-3</v>
      </c>
      <c r="F449" s="240">
        <v>1.2999999999999999E-2</v>
      </c>
      <c r="G449" s="240">
        <v>0</v>
      </c>
      <c r="H449" s="240">
        <v>0</v>
      </c>
      <c r="I449" s="240">
        <v>0</v>
      </c>
      <c r="J449" s="240">
        <v>-6.9999999999999994E-5</v>
      </c>
      <c r="K449" s="240">
        <v>1608</v>
      </c>
      <c r="L449" s="240">
        <v>9.1549999999999994</v>
      </c>
      <c r="M449" s="240">
        <v>16.367000000000001</v>
      </c>
      <c r="N449" s="240">
        <v>23.8</v>
      </c>
    </row>
    <row r="450" spans="2:14">
      <c r="B450" s="240" t="s">
        <v>54</v>
      </c>
      <c r="C450" s="240" t="s">
        <v>216</v>
      </c>
      <c r="D450" s="240" t="s">
        <v>150</v>
      </c>
      <c r="E450" s="240">
        <v>8.0000000000000002E-3</v>
      </c>
      <c r="F450" s="240">
        <v>-1.6899999999999998E-2</v>
      </c>
      <c r="G450" s="240">
        <v>0</v>
      </c>
      <c r="H450" s="240">
        <v>0</v>
      </c>
      <c r="I450" s="240">
        <v>0</v>
      </c>
      <c r="J450" s="240">
        <v>9.0000000000000006E-5</v>
      </c>
      <c r="K450" s="240">
        <v>1608</v>
      </c>
      <c r="L450" s="240">
        <v>9.1549999999999994</v>
      </c>
      <c r="M450" s="240">
        <v>16.367000000000001</v>
      </c>
      <c r="N450" s="240">
        <v>23.8</v>
      </c>
    </row>
    <row r="451" spans="2:14">
      <c r="B451" s="240" t="s">
        <v>54</v>
      </c>
      <c r="C451" s="240" t="s">
        <v>216</v>
      </c>
      <c r="D451" s="240" t="s">
        <v>151</v>
      </c>
      <c r="E451" s="240">
        <v>4.9000000000000002E-2</v>
      </c>
      <c r="F451" s="240">
        <v>1.5900000000000001E-2</v>
      </c>
      <c r="G451" s="240">
        <v>0</v>
      </c>
      <c r="H451" s="240">
        <v>0</v>
      </c>
      <c r="I451" s="240">
        <v>0</v>
      </c>
      <c r="J451" s="240">
        <v>1.32E-3</v>
      </c>
      <c r="K451" s="240">
        <v>1608</v>
      </c>
      <c r="L451" s="240">
        <v>9.1549999999999994</v>
      </c>
      <c r="M451" s="240">
        <v>16.367000000000001</v>
      </c>
      <c r="N451" s="240">
        <v>23.8</v>
      </c>
    </row>
    <row r="452" spans="2:14">
      <c r="B452" s="240" t="s">
        <v>54</v>
      </c>
      <c r="C452" s="240" t="s">
        <v>216</v>
      </c>
      <c r="D452" s="240" t="s">
        <v>152</v>
      </c>
      <c r="E452" s="240">
        <v>-3.9E-2</v>
      </c>
      <c r="F452" s="240">
        <v>-1.89E-2</v>
      </c>
      <c r="G452" s="240">
        <v>0</v>
      </c>
      <c r="H452" s="240">
        <v>0</v>
      </c>
      <c r="I452" s="240">
        <v>0</v>
      </c>
      <c r="J452" s="240">
        <v>-1.32E-3</v>
      </c>
      <c r="K452" s="240">
        <v>1608</v>
      </c>
      <c r="L452" s="240">
        <v>9.1549999999999994</v>
      </c>
      <c r="M452" s="240">
        <v>16.367000000000001</v>
      </c>
      <c r="N452" s="240">
        <v>23.8</v>
      </c>
    </row>
    <row r="453" spans="2:14">
      <c r="B453" s="240" t="s">
        <v>54</v>
      </c>
      <c r="C453" s="240" t="s">
        <v>216</v>
      </c>
      <c r="D453" s="240" t="s">
        <v>153</v>
      </c>
      <c r="E453" s="240">
        <v>2.8000000000000001E-2</v>
      </c>
      <c r="F453" s="240">
        <v>4.2000000000000003E-2</v>
      </c>
      <c r="G453" s="240">
        <v>0</v>
      </c>
      <c r="H453" s="240">
        <v>0</v>
      </c>
      <c r="I453" s="240">
        <v>0</v>
      </c>
      <c r="J453" s="240">
        <v>1.24E-3</v>
      </c>
      <c r="K453" s="240">
        <v>1608</v>
      </c>
      <c r="L453" s="240">
        <v>9.1549999999999994</v>
      </c>
      <c r="M453" s="240">
        <v>16.367000000000001</v>
      </c>
      <c r="N453" s="240">
        <v>23.8</v>
      </c>
    </row>
    <row r="454" spans="2:14">
      <c r="B454" s="240" t="s">
        <v>54</v>
      </c>
      <c r="C454" s="240" t="s">
        <v>216</v>
      </c>
      <c r="D454" s="240" t="s">
        <v>154</v>
      </c>
      <c r="E454" s="240">
        <v>-1.8100000000000002E-2</v>
      </c>
      <c r="F454" s="240">
        <v>-4.4999999999999998E-2</v>
      </c>
      <c r="G454" s="240">
        <v>0</v>
      </c>
      <c r="H454" s="240">
        <v>0</v>
      </c>
      <c r="I454" s="240">
        <v>0</v>
      </c>
      <c r="J454" s="240">
        <v>-1.24E-3</v>
      </c>
      <c r="K454" s="240">
        <v>1608</v>
      </c>
      <c r="L454" s="240">
        <v>9.1549999999999994</v>
      </c>
      <c r="M454" s="240">
        <v>16.367000000000001</v>
      </c>
      <c r="N454" s="240">
        <v>23.8</v>
      </c>
    </row>
    <row r="455" spans="2:14">
      <c r="B455" s="240" t="s">
        <v>54</v>
      </c>
      <c r="C455" s="240" t="s">
        <v>216</v>
      </c>
      <c r="D455" s="240" t="s">
        <v>155</v>
      </c>
      <c r="E455" s="240">
        <v>8.7499999999999994E-2</v>
      </c>
      <c r="F455" s="240">
        <v>3.4700000000000002E-2</v>
      </c>
      <c r="G455" s="240">
        <v>0</v>
      </c>
      <c r="H455" s="240">
        <v>0</v>
      </c>
      <c r="I455" s="240">
        <v>0</v>
      </c>
      <c r="J455" s="240">
        <v>2.96E-3</v>
      </c>
      <c r="K455" s="240">
        <v>1608</v>
      </c>
      <c r="L455" s="240">
        <v>9.1549999999999994</v>
      </c>
      <c r="M455" s="240">
        <v>16.367000000000001</v>
      </c>
      <c r="N455" s="240">
        <v>23.8</v>
      </c>
    </row>
    <row r="456" spans="2:14">
      <c r="B456" s="240" t="s">
        <v>54</v>
      </c>
      <c r="C456" s="240" t="s">
        <v>216</v>
      </c>
      <c r="D456" s="240" t="s">
        <v>156</v>
      </c>
      <c r="E456" s="240">
        <v>-7.7499999999999999E-2</v>
      </c>
      <c r="F456" s="240">
        <v>-3.7600000000000001E-2</v>
      </c>
      <c r="G456" s="240">
        <v>0</v>
      </c>
      <c r="H456" s="240">
        <v>0</v>
      </c>
      <c r="I456" s="240">
        <v>0</v>
      </c>
      <c r="J456" s="240">
        <v>-2.96E-3</v>
      </c>
      <c r="K456" s="240">
        <v>1608</v>
      </c>
      <c r="L456" s="240">
        <v>9.1549999999999994</v>
      </c>
      <c r="M456" s="240">
        <v>16.367000000000001</v>
      </c>
      <c r="N456" s="240">
        <v>23.8</v>
      </c>
    </row>
    <row r="457" spans="2:14">
      <c r="B457" s="240" t="s">
        <v>54</v>
      </c>
      <c r="C457" s="240" t="s">
        <v>216</v>
      </c>
      <c r="D457" s="240" t="s">
        <v>157</v>
      </c>
      <c r="E457" s="240">
        <v>3.95E-2</v>
      </c>
      <c r="F457" s="240">
        <v>8.6800000000000002E-2</v>
      </c>
      <c r="G457" s="240">
        <v>0</v>
      </c>
      <c r="H457" s="240">
        <v>0</v>
      </c>
      <c r="I457" s="240">
        <v>0</v>
      </c>
      <c r="J457" s="240">
        <v>2.65E-3</v>
      </c>
      <c r="K457" s="240">
        <v>1608</v>
      </c>
      <c r="L457" s="240">
        <v>9.1549999999999994</v>
      </c>
      <c r="M457" s="240">
        <v>16.367000000000001</v>
      </c>
      <c r="N457" s="240">
        <v>23.8</v>
      </c>
    </row>
    <row r="458" spans="2:14">
      <c r="B458" s="240" t="s">
        <v>54</v>
      </c>
      <c r="C458" s="240" t="s">
        <v>216</v>
      </c>
      <c r="D458" s="240" t="s">
        <v>158</v>
      </c>
      <c r="E458" s="240">
        <v>-2.9499999999999998E-2</v>
      </c>
      <c r="F458" s="240">
        <v>-8.9800000000000005E-2</v>
      </c>
      <c r="G458" s="240">
        <v>0</v>
      </c>
      <c r="H458" s="240">
        <v>0</v>
      </c>
      <c r="I458" s="240">
        <v>0</v>
      </c>
      <c r="J458" s="240">
        <v>-2.65E-3</v>
      </c>
      <c r="K458" s="240">
        <v>1608</v>
      </c>
      <c r="L458" s="240">
        <v>9.1549999999999994</v>
      </c>
      <c r="M458" s="240">
        <v>16.367000000000001</v>
      </c>
      <c r="N458" s="240">
        <v>23.8</v>
      </c>
    </row>
    <row r="459" spans="2:14">
      <c r="B459" s="240" t="s">
        <v>55</v>
      </c>
      <c r="C459" s="240" t="s">
        <v>217</v>
      </c>
      <c r="D459" s="240" t="s">
        <v>87</v>
      </c>
      <c r="E459" s="240">
        <v>3.7600000000000001E-2</v>
      </c>
      <c r="F459" s="240">
        <v>2.9999999999999997E-4</v>
      </c>
      <c r="G459" s="240">
        <v>0</v>
      </c>
      <c r="H459" s="240">
        <v>0</v>
      </c>
      <c r="I459" s="240">
        <v>0</v>
      </c>
      <c r="J459" s="240">
        <v>-2.4000000000000001E-4</v>
      </c>
      <c r="K459" s="240">
        <v>1609</v>
      </c>
      <c r="L459" s="240">
        <v>9.1560000000000006</v>
      </c>
      <c r="M459" s="240">
        <v>16.375</v>
      </c>
      <c r="N459" s="240">
        <v>20.399999999999999</v>
      </c>
    </row>
    <row r="460" spans="2:14">
      <c r="B460" s="240" t="s">
        <v>55</v>
      </c>
      <c r="C460" s="240" t="s">
        <v>217</v>
      </c>
      <c r="D460" s="240" t="s">
        <v>88</v>
      </c>
      <c r="E460" s="240">
        <v>-1E-4</v>
      </c>
      <c r="F460" s="240">
        <v>4.7E-2</v>
      </c>
      <c r="G460" s="240">
        <v>0</v>
      </c>
      <c r="H460" s="240">
        <v>0</v>
      </c>
      <c r="I460" s="240">
        <v>0</v>
      </c>
      <c r="J460" s="240">
        <v>0</v>
      </c>
      <c r="K460" s="240">
        <v>1609</v>
      </c>
      <c r="L460" s="240">
        <v>9.1560000000000006</v>
      </c>
      <c r="M460" s="240">
        <v>16.375</v>
      </c>
      <c r="N460" s="240">
        <v>20.399999999999999</v>
      </c>
    </row>
    <row r="461" spans="2:14">
      <c r="B461" s="240" t="s">
        <v>55</v>
      </c>
      <c r="C461" s="240" t="s">
        <v>217</v>
      </c>
      <c r="D461" s="240" t="s">
        <v>89</v>
      </c>
      <c r="E461" s="240">
        <v>3.8300000000000001E-2</v>
      </c>
      <c r="F461" s="240">
        <v>-6.9999999999999999E-4</v>
      </c>
      <c r="G461" s="240">
        <v>0</v>
      </c>
      <c r="H461" s="240">
        <v>0</v>
      </c>
      <c r="I461" s="240">
        <v>0</v>
      </c>
      <c r="J461" s="240">
        <v>6.3000000000000003E-4</v>
      </c>
      <c r="K461" s="240">
        <v>1609</v>
      </c>
      <c r="L461" s="240">
        <v>9.1560000000000006</v>
      </c>
      <c r="M461" s="240">
        <v>16.375</v>
      </c>
      <c r="N461" s="240">
        <v>20.399999999999999</v>
      </c>
    </row>
    <row r="462" spans="2:14">
      <c r="B462" s="240" t="s">
        <v>55</v>
      </c>
      <c r="C462" s="240" t="s">
        <v>217</v>
      </c>
      <c r="D462" s="240" t="s">
        <v>90</v>
      </c>
      <c r="E462" s="240">
        <v>-5.0000000000000001E-4</v>
      </c>
      <c r="F462" s="240">
        <v>4.7500000000000001E-2</v>
      </c>
      <c r="G462" s="240">
        <v>0</v>
      </c>
      <c r="H462" s="240">
        <v>0</v>
      </c>
      <c r="I462" s="240">
        <v>0</v>
      </c>
      <c r="J462" s="240">
        <v>-4.8999999999999998E-4</v>
      </c>
      <c r="K462" s="240">
        <v>1609</v>
      </c>
      <c r="L462" s="240">
        <v>9.1560000000000006</v>
      </c>
      <c r="M462" s="240">
        <v>16.375</v>
      </c>
      <c r="N462" s="240">
        <v>20.399999999999999</v>
      </c>
    </row>
    <row r="463" spans="2:14">
      <c r="B463" s="240" t="s">
        <v>55</v>
      </c>
      <c r="C463" s="240" t="s">
        <v>217</v>
      </c>
      <c r="D463" s="240" t="s">
        <v>12</v>
      </c>
      <c r="E463" s="240">
        <v>20.589500000000001</v>
      </c>
      <c r="F463" s="240">
        <v>-8.0000000000000002E-3</v>
      </c>
      <c r="G463" s="240">
        <v>0</v>
      </c>
      <c r="H463" s="240">
        <v>0</v>
      </c>
      <c r="I463" s="240">
        <v>0</v>
      </c>
      <c r="J463" s="240">
        <v>1.204E-2</v>
      </c>
      <c r="K463" s="240">
        <v>1609</v>
      </c>
      <c r="L463" s="240">
        <v>9.1560000000000006</v>
      </c>
      <c r="M463" s="240">
        <v>16.375</v>
      </c>
      <c r="N463" s="240">
        <v>20.399999999999999</v>
      </c>
    </row>
    <row r="464" spans="2:14">
      <c r="B464" s="240" t="s">
        <v>55</v>
      </c>
      <c r="C464" s="240" t="s">
        <v>217</v>
      </c>
      <c r="D464" s="240" t="s">
        <v>13</v>
      </c>
      <c r="E464" s="240">
        <v>-2.24E-2</v>
      </c>
      <c r="F464" s="240">
        <v>25.6526</v>
      </c>
      <c r="G464" s="240">
        <v>0</v>
      </c>
      <c r="H464" s="240">
        <v>0</v>
      </c>
      <c r="I464" s="240">
        <v>0</v>
      </c>
      <c r="J464" s="240">
        <v>3.0000000000000001E-3</v>
      </c>
      <c r="K464" s="240">
        <v>1609</v>
      </c>
      <c r="L464" s="240">
        <v>9.1560000000000006</v>
      </c>
      <c r="M464" s="240">
        <v>16.375</v>
      </c>
      <c r="N464" s="240">
        <v>20.399999999999999</v>
      </c>
    </row>
    <row r="465" spans="2:14">
      <c r="B465" s="240" t="s">
        <v>55</v>
      </c>
      <c r="C465" s="240" t="s">
        <v>217</v>
      </c>
      <c r="D465" s="240" t="s">
        <v>14</v>
      </c>
      <c r="E465" s="240">
        <v>0.10539999999999999</v>
      </c>
      <c r="F465" s="240">
        <v>-0.14399999999999999</v>
      </c>
      <c r="G465" s="240">
        <v>0</v>
      </c>
      <c r="H465" s="240">
        <v>0</v>
      </c>
      <c r="I465" s="240">
        <v>0</v>
      </c>
      <c r="J465" s="240">
        <v>0.13514000000000001</v>
      </c>
      <c r="K465" s="240">
        <v>1609</v>
      </c>
      <c r="L465" s="240">
        <v>9.1560000000000006</v>
      </c>
      <c r="M465" s="240">
        <v>16.375</v>
      </c>
      <c r="N465" s="240">
        <v>20.399999999999999</v>
      </c>
    </row>
    <row r="466" spans="2:14">
      <c r="B466" s="240" t="s">
        <v>55</v>
      </c>
      <c r="C466" s="240" t="s">
        <v>217</v>
      </c>
      <c r="D466" s="240" t="s">
        <v>91</v>
      </c>
      <c r="E466" s="240">
        <v>2.9600000000000001E-2</v>
      </c>
      <c r="F466" s="240">
        <v>4.1000000000000003E-3</v>
      </c>
      <c r="G466" s="240">
        <v>0</v>
      </c>
      <c r="H466" s="240">
        <v>0</v>
      </c>
      <c r="I466" s="240">
        <v>0</v>
      </c>
      <c r="J466" s="240">
        <v>8.4999999999999995E-4</v>
      </c>
      <c r="K466" s="240">
        <v>1609</v>
      </c>
      <c r="L466" s="240">
        <v>9.1560000000000006</v>
      </c>
      <c r="M466" s="240">
        <v>16.375</v>
      </c>
      <c r="N466" s="240">
        <v>20.399999999999999</v>
      </c>
    </row>
    <row r="467" spans="2:14">
      <c r="B467" s="240" t="s">
        <v>55</v>
      </c>
      <c r="C467" s="240" t="s">
        <v>217</v>
      </c>
      <c r="D467" s="240" t="s">
        <v>92</v>
      </c>
      <c r="E467" s="240">
        <v>4.1000000000000003E-3</v>
      </c>
      <c r="F467" s="240">
        <v>3.6200000000000003E-2</v>
      </c>
      <c r="G467" s="240">
        <v>0</v>
      </c>
      <c r="H467" s="240">
        <v>0</v>
      </c>
      <c r="I467" s="240">
        <v>0</v>
      </c>
      <c r="J467" s="240">
        <v>7.5000000000000002E-4</v>
      </c>
      <c r="K467" s="240">
        <v>1609</v>
      </c>
      <c r="L467" s="240">
        <v>9.1560000000000006</v>
      </c>
      <c r="M467" s="240">
        <v>16.375</v>
      </c>
      <c r="N467" s="240">
        <v>20.399999999999999</v>
      </c>
    </row>
    <row r="468" spans="2:14">
      <c r="B468" s="240" t="s">
        <v>55</v>
      </c>
      <c r="C468" s="240" t="s">
        <v>217</v>
      </c>
      <c r="D468" s="240" t="s">
        <v>93</v>
      </c>
      <c r="E468" s="240">
        <v>6.7799999999999999E-2</v>
      </c>
      <c r="F468" s="240">
        <v>9.1999999999999998E-3</v>
      </c>
      <c r="G468" s="240">
        <v>0</v>
      </c>
      <c r="H468" s="240">
        <v>0</v>
      </c>
      <c r="I468" s="240">
        <v>0</v>
      </c>
      <c r="J468" s="240">
        <v>2.0200000000000001E-3</v>
      </c>
      <c r="K468" s="240">
        <v>1609</v>
      </c>
      <c r="L468" s="240">
        <v>9.1560000000000006</v>
      </c>
      <c r="M468" s="240">
        <v>16.375</v>
      </c>
      <c r="N468" s="240">
        <v>20.399999999999999</v>
      </c>
    </row>
    <row r="469" spans="2:14">
      <c r="B469" s="240" t="s">
        <v>55</v>
      </c>
      <c r="C469" s="240" t="s">
        <v>217</v>
      </c>
      <c r="D469" s="240" t="s">
        <v>94</v>
      </c>
      <c r="E469" s="240">
        <v>9.1000000000000004E-3</v>
      </c>
      <c r="F469" s="240">
        <v>7.3700000000000002E-2</v>
      </c>
      <c r="G469" s="240">
        <v>0</v>
      </c>
      <c r="H469" s="240">
        <v>0</v>
      </c>
      <c r="I469" s="240">
        <v>0</v>
      </c>
      <c r="J469" s="240">
        <v>1.64E-3</v>
      </c>
      <c r="K469" s="240">
        <v>1609</v>
      </c>
      <c r="L469" s="240">
        <v>9.1560000000000006</v>
      </c>
      <c r="M469" s="240">
        <v>16.375</v>
      </c>
      <c r="N469" s="240">
        <v>20.399999999999999</v>
      </c>
    </row>
    <row r="470" spans="2:14">
      <c r="B470" s="240" t="s">
        <v>55</v>
      </c>
      <c r="C470" s="240" t="s">
        <v>217</v>
      </c>
      <c r="D470" s="240" t="s">
        <v>95</v>
      </c>
      <c r="E470" s="240">
        <v>4.0000000000000001E-3</v>
      </c>
      <c r="F470" s="240">
        <v>-1.1999999999999999E-3</v>
      </c>
      <c r="G470" s="240">
        <v>0</v>
      </c>
      <c r="H470" s="240">
        <v>0</v>
      </c>
      <c r="I470" s="240">
        <v>0</v>
      </c>
      <c r="J470" s="240">
        <v>1.0000000000000001E-5</v>
      </c>
      <c r="K470" s="240">
        <v>1609</v>
      </c>
      <c r="L470" s="240">
        <v>9.1560000000000006</v>
      </c>
      <c r="M470" s="240">
        <v>16.375</v>
      </c>
      <c r="N470" s="240">
        <v>20.399999999999999</v>
      </c>
    </row>
    <row r="471" spans="2:14">
      <c r="B471" s="240" t="s">
        <v>55</v>
      </c>
      <c r="C471" s="240" t="s">
        <v>217</v>
      </c>
      <c r="D471" s="240" t="s">
        <v>96</v>
      </c>
      <c r="E471" s="240">
        <v>4.0000000000000001E-3</v>
      </c>
      <c r="F471" s="240">
        <v>-1.1999999999999999E-3</v>
      </c>
      <c r="G471" s="240">
        <v>0</v>
      </c>
      <c r="H471" s="240">
        <v>0</v>
      </c>
      <c r="I471" s="240">
        <v>0</v>
      </c>
      <c r="J471" s="240">
        <v>1.0000000000000001E-5</v>
      </c>
      <c r="K471" s="240">
        <v>1609</v>
      </c>
      <c r="L471" s="240">
        <v>9.1560000000000006</v>
      </c>
      <c r="M471" s="240">
        <v>16.375</v>
      </c>
      <c r="N471" s="240">
        <v>20.399999999999999</v>
      </c>
    </row>
    <row r="472" spans="2:14">
      <c r="B472" s="240" t="s">
        <v>55</v>
      </c>
      <c r="C472" s="240" t="s">
        <v>217</v>
      </c>
      <c r="D472" s="240" t="s">
        <v>97</v>
      </c>
      <c r="E472" s="240">
        <v>6.7999999999999996E-3</v>
      </c>
      <c r="F472" s="240">
        <v>0</v>
      </c>
      <c r="G472" s="240">
        <v>0</v>
      </c>
      <c r="H472" s="240">
        <v>0</v>
      </c>
      <c r="I472" s="240">
        <v>0</v>
      </c>
      <c r="J472" s="240">
        <v>3.0000000000000001E-5</v>
      </c>
      <c r="K472" s="240">
        <v>1609</v>
      </c>
      <c r="L472" s="240">
        <v>9.1560000000000006</v>
      </c>
      <c r="M472" s="240">
        <v>16.375</v>
      </c>
      <c r="N472" s="240">
        <v>20.399999999999999</v>
      </c>
    </row>
    <row r="473" spans="2:14">
      <c r="B473" s="240" t="s">
        <v>55</v>
      </c>
      <c r="C473" s="240" t="s">
        <v>217</v>
      </c>
      <c r="D473" s="240" t="s">
        <v>98</v>
      </c>
      <c r="E473" s="240">
        <v>0</v>
      </c>
      <c r="F473" s="240">
        <v>8.5000000000000006E-3</v>
      </c>
      <c r="G473" s="240">
        <v>0</v>
      </c>
      <c r="H473" s="240">
        <v>0</v>
      </c>
      <c r="I473" s="240">
        <v>0</v>
      </c>
      <c r="J473" s="240">
        <v>-4.0000000000000003E-5</v>
      </c>
      <c r="K473" s="240">
        <v>1609</v>
      </c>
      <c r="L473" s="240">
        <v>9.1560000000000006</v>
      </c>
      <c r="M473" s="240">
        <v>16.375</v>
      </c>
      <c r="N473" s="240">
        <v>20.399999999999999</v>
      </c>
    </row>
    <row r="474" spans="2:14">
      <c r="B474" s="240" t="s">
        <v>55</v>
      </c>
      <c r="C474" s="240" t="s">
        <v>217</v>
      </c>
      <c r="D474" s="240" t="s">
        <v>99</v>
      </c>
      <c r="E474" s="240">
        <v>4.8300000000000003E-2</v>
      </c>
      <c r="F474" s="240">
        <v>1.3100000000000001E-2</v>
      </c>
      <c r="G474" s="240">
        <v>0</v>
      </c>
      <c r="H474" s="240">
        <v>0</v>
      </c>
      <c r="I474" s="240">
        <v>0</v>
      </c>
      <c r="J474" s="240">
        <v>-2.0000000000000001E-4</v>
      </c>
      <c r="K474" s="240">
        <v>1609</v>
      </c>
      <c r="L474" s="240">
        <v>9.1560000000000006</v>
      </c>
      <c r="M474" s="240">
        <v>16.375</v>
      </c>
      <c r="N474" s="240">
        <v>20.399999999999999</v>
      </c>
    </row>
    <row r="475" spans="2:14">
      <c r="B475" s="240" t="s">
        <v>55</v>
      </c>
      <c r="C475" s="240" t="s">
        <v>217</v>
      </c>
      <c r="D475" s="240" t="s">
        <v>100</v>
      </c>
      <c r="E475" s="240">
        <v>4.8399999999999999E-2</v>
      </c>
      <c r="F475" s="240">
        <v>-1.5100000000000001E-2</v>
      </c>
      <c r="G475" s="240">
        <v>0</v>
      </c>
      <c r="H475" s="240">
        <v>0</v>
      </c>
      <c r="I475" s="240">
        <v>0</v>
      </c>
      <c r="J475" s="240">
        <v>-2.0000000000000001E-4</v>
      </c>
      <c r="K475" s="240">
        <v>1609</v>
      </c>
      <c r="L475" s="240">
        <v>9.1560000000000006</v>
      </c>
      <c r="M475" s="240">
        <v>16.375</v>
      </c>
      <c r="N475" s="240">
        <v>20.399999999999999</v>
      </c>
    </row>
    <row r="476" spans="2:14">
      <c r="B476" s="240" t="s">
        <v>55</v>
      </c>
      <c r="C476" s="240" t="s">
        <v>217</v>
      </c>
      <c r="D476" s="240" t="s">
        <v>101</v>
      </c>
      <c r="E476" s="240">
        <v>4.82E-2</v>
      </c>
      <c r="F476" s="240">
        <v>1.3299999999999999E-2</v>
      </c>
      <c r="G476" s="240">
        <v>0</v>
      </c>
      <c r="H476" s="240">
        <v>0</v>
      </c>
      <c r="I476" s="240">
        <v>0</v>
      </c>
      <c r="J476" s="240">
        <v>-3.5E-4</v>
      </c>
      <c r="K476" s="240">
        <v>1609</v>
      </c>
      <c r="L476" s="240">
        <v>9.1560000000000006</v>
      </c>
      <c r="M476" s="240">
        <v>16.375</v>
      </c>
      <c r="N476" s="240">
        <v>20.399999999999999</v>
      </c>
    </row>
    <row r="477" spans="2:14">
      <c r="B477" s="240" t="s">
        <v>55</v>
      </c>
      <c r="C477" s="240" t="s">
        <v>217</v>
      </c>
      <c r="D477" s="240" t="s">
        <v>102</v>
      </c>
      <c r="E477" s="240">
        <v>4.8500000000000001E-2</v>
      </c>
      <c r="F477" s="240">
        <v>-1.52E-2</v>
      </c>
      <c r="G477" s="240">
        <v>0</v>
      </c>
      <c r="H477" s="240">
        <v>0</v>
      </c>
      <c r="I477" s="240">
        <v>0</v>
      </c>
      <c r="J477" s="240">
        <v>-5.0000000000000002E-5</v>
      </c>
      <c r="K477" s="240">
        <v>1609</v>
      </c>
      <c r="L477" s="240">
        <v>9.1560000000000006</v>
      </c>
      <c r="M477" s="240">
        <v>16.375</v>
      </c>
      <c r="N477" s="240">
        <v>20.399999999999999</v>
      </c>
    </row>
    <row r="478" spans="2:14">
      <c r="B478" s="240" t="s">
        <v>55</v>
      </c>
      <c r="C478" s="240" t="s">
        <v>217</v>
      </c>
      <c r="D478" s="240" t="s">
        <v>103</v>
      </c>
      <c r="E478" s="240">
        <v>4.9000000000000002E-2</v>
      </c>
      <c r="F478" s="240">
        <v>1.2200000000000001E-2</v>
      </c>
      <c r="G478" s="240">
        <v>0</v>
      </c>
      <c r="H478" s="240">
        <v>0</v>
      </c>
      <c r="I478" s="240">
        <v>0</v>
      </c>
      <c r="J478" s="240">
        <v>6.7000000000000002E-4</v>
      </c>
      <c r="K478" s="240">
        <v>1609</v>
      </c>
      <c r="L478" s="240">
        <v>9.1560000000000006</v>
      </c>
      <c r="M478" s="240">
        <v>16.375</v>
      </c>
      <c r="N478" s="240">
        <v>20.399999999999999</v>
      </c>
    </row>
    <row r="479" spans="2:14">
      <c r="B479" s="240" t="s">
        <v>55</v>
      </c>
      <c r="C479" s="240" t="s">
        <v>217</v>
      </c>
      <c r="D479" s="240" t="s">
        <v>104</v>
      </c>
      <c r="E479" s="240">
        <v>4.9099999999999998E-2</v>
      </c>
      <c r="F479" s="240">
        <v>-1.6E-2</v>
      </c>
      <c r="G479" s="240">
        <v>0</v>
      </c>
      <c r="H479" s="240">
        <v>0</v>
      </c>
      <c r="I479" s="240">
        <v>0</v>
      </c>
      <c r="J479" s="240">
        <v>6.8000000000000005E-4</v>
      </c>
      <c r="K479" s="240">
        <v>1609</v>
      </c>
      <c r="L479" s="240">
        <v>9.1560000000000006</v>
      </c>
      <c r="M479" s="240">
        <v>16.375</v>
      </c>
      <c r="N479" s="240">
        <v>20.399999999999999</v>
      </c>
    </row>
    <row r="480" spans="2:14">
      <c r="B480" s="240" t="s">
        <v>55</v>
      </c>
      <c r="C480" s="240" t="s">
        <v>217</v>
      </c>
      <c r="D480" s="240" t="s">
        <v>105</v>
      </c>
      <c r="E480" s="240">
        <v>4.8899999999999999E-2</v>
      </c>
      <c r="F480" s="240">
        <v>1.24E-2</v>
      </c>
      <c r="G480" s="240">
        <v>0</v>
      </c>
      <c r="H480" s="240">
        <v>0</v>
      </c>
      <c r="I480" s="240">
        <v>0</v>
      </c>
      <c r="J480" s="240">
        <v>5.2999999999999998E-4</v>
      </c>
      <c r="K480" s="240">
        <v>1609</v>
      </c>
      <c r="L480" s="240">
        <v>9.1560000000000006</v>
      </c>
      <c r="M480" s="240">
        <v>16.375</v>
      </c>
      <c r="N480" s="240">
        <v>20.399999999999999</v>
      </c>
    </row>
    <row r="481" spans="2:14">
      <c r="B481" s="240" t="s">
        <v>55</v>
      </c>
      <c r="C481" s="240" t="s">
        <v>217</v>
      </c>
      <c r="D481" s="240" t="s">
        <v>106</v>
      </c>
      <c r="E481" s="240">
        <v>4.9200000000000001E-2</v>
      </c>
      <c r="F481" s="240">
        <v>-1.61E-2</v>
      </c>
      <c r="G481" s="240">
        <v>0</v>
      </c>
      <c r="H481" s="240">
        <v>0</v>
      </c>
      <c r="I481" s="240">
        <v>0</v>
      </c>
      <c r="J481" s="240">
        <v>8.1999999999999998E-4</v>
      </c>
      <c r="K481" s="240">
        <v>1609</v>
      </c>
      <c r="L481" s="240">
        <v>9.1560000000000006</v>
      </c>
      <c r="M481" s="240">
        <v>16.375</v>
      </c>
      <c r="N481" s="240">
        <v>20.399999999999999</v>
      </c>
    </row>
    <row r="482" spans="2:14">
      <c r="B482" s="240" t="s">
        <v>55</v>
      </c>
      <c r="C482" s="240" t="s">
        <v>217</v>
      </c>
      <c r="D482" s="240" t="s">
        <v>107</v>
      </c>
      <c r="E482" s="240">
        <v>-4.0399999999999998E-2</v>
      </c>
      <c r="F482" s="240">
        <v>1.2699999999999999E-2</v>
      </c>
      <c r="G482" s="240">
        <v>0</v>
      </c>
      <c r="H482" s="240">
        <v>0</v>
      </c>
      <c r="I482" s="240">
        <v>0</v>
      </c>
      <c r="J482" s="240">
        <v>2.2000000000000001E-4</v>
      </c>
      <c r="K482" s="240">
        <v>1609</v>
      </c>
      <c r="L482" s="240">
        <v>9.1560000000000006</v>
      </c>
      <c r="M482" s="240">
        <v>16.375</v>
      </c>
      <c r="N482" s="240">
        <v>20.399999999999999</v>
      </c>
    </row>
    <row r="483" spans="2:14">
      <c r="B483" s="240" t="s">
        <v>55</v>
      </c>
      <c r="C483" s="240" t="s">
        <v>217</v>
      </c>
      <c r="D483" s="240" t="s">
        <v>108</v>
      </c>
      <c r="E483" s="240">
        <v>-4.0399999999999998E-2</v>
      </c>
      <c r="F483" s="240">
        <v>-1.55E-2</v>
      </c>
      <c r="G483" s="240">
        <v>0</v>
      </c>
      <c r="H483" s="240">
        <v>0</v>
      </c>
      <c r="I483" s="240">
        <v>0</v>
      </c>
      <c r="J483" s="240">
        <v>2.3000000000000001E-4</v>
      </c>
      <c r="K483" s="240">
        <v>1609</v>
      </c>
      <c r="L483" s="240">
        <v>9.1560000000000006</v>
      </c>
      <c r="M483" s="240">
        <v>16.375</v>
      </c>
      <c r="N483" s="240">
        <v>20.399999999999999</v>
      </c>
    </row>
    <row r="484" spans="2:14">
      <c r="B484" s="240" t="s">
        <v>55</v>
      </c>
      <c r="C484" s="240" t="s">
        <v>217</v>
      </c>
      <c r="D484" s="240" t="s">
        <v>109</v>
      </c>
      <c r="E484" s="240">
        <v>-4.0500000000000001E-2</v>
      </c>
      <c r="F484" s="240">
        <v>1.2800000000000001E-2</v>
      </c>
      <c r="G484" s="240">
        <v>0</v>
      </c>
      <c r="H484" s="240">
        <v>0</v>
      </c>
      <c r="I484" s="240">
        <v>0</v>
      </c>
      <c r="J484" s="240">
        <v>8.0000000000000007E-5</v>
      </c>
      <c r="K484" s="240">
        <v>1609</v>
      </c>
      <c r="L484" s="240">
        <v>9.1560000000000006</v>
      </c>
      <c r="M484" s="240">
        <v>16.375</v>
      </c>
      <c r="N484" s="240">
        <v>20.399999999999999</v>
      </c>
    </row>
    <row r="485" spans="2:14">
      <c r="B485" s="240" t="s">
        <v>55</v>
      </c>
      <c r="C485" s="240" t="s">
        <v>217</v>
      </c>
      <c r="D485" s="240" t="s">
        <v>110</v>
      </c>
      <c r="E485" s="240">
        <v>-4.02E-2</v>
      </c>
      <c r="F485" s="240">
        <v>-1.5699999999999999E-2</v>
      </c>
      <c r="G485" s="240">
        <v>0</v>
      </c>
      <c r="H485" s="240">
        <v>0</v>
      </c>
      <c r="I485" s="240">
        <v>0</v>
      </c>
      <c r="J485" s="240">
        <v>3.6999999999999999E-4</v>
      </c>
      <c r="K485" s="240">
        <v>1609</v>
      </c>
      <c r="L485" s="240">
        <v>9.1560000000000006</v>
      </c>
      <c r="M485" s="240">
        <v>16.375</v>
      </c>
      <c r="N485" s="240">
        <v>20.399999999999999</v>
      </c>
    </row>
    <row r="486" spans="2:14">
      <c r="B486" s="240" t="s">
        <v>55</v>
      </c>
      <c r="C486" s="240" t="s">
        <v>217</v>
      </c>
      <c r="D486" s="240" t="s">
        <v>111</v>
      </c>
      <c r="E486" s="240">
        <v>-4.1099999999999998E-2</v>
      </c>
      <c r="F486" s="240">
        <v>1.3599999999999999E-2</v>
      </c>
      <c r="G486" s="240">
        <v>0</v>
      </c>
      <c r="H486" s="240">
        <v>0</v>
      </c>
      <c r="I486" s="240">
        <v>0</v>
      </c>
      <c r="J486" s="240">
        <v>-6.4999999999999997E-4</v>
      </c>
      <c r="K486" s="240">
        <v>1609</v>
      </c>
      <c r="L486" s="240">
        <v>9.1560000000000006</v>
      </c>
      <c r="M486" s="240">
        <v>16.375</v>
      </c>
      <c r="N486" s="240">
        <v>20.399999999999999</v>
      </c>
    </row>
    <row r="487" spans="2:14">
      <c r="B487" s="240" t="s">
        <v>55</v>
      </c>
      <c r="C487" s="240" t="s">
        <v>217</v>
      </c>
      <c r="D487" s="240" t="s">
        <v>112</v>
      </c>
      <c r="E487" s="240">
        <v>-4.1099999999999998E-2</v>
      </c>
      <c r="F487" s="240">
        <v>-1.46E-2</v>
      </c>
      <c r="G487" s="240">
        <v>0</v>
      </c>
      <c r="H487" s="240">
        <v>0</v>
      </c>
      <c r="I487" s="240">
        <v>0</v>
      </c>
      <c r="J487" s="240">
        <v>-6.4999999999999997E-4</v>
      </c>
      <c r="K487" s="240">
        <v>1609</v>
      </c>
      <c r="L487" s="240">
        <v>9.1560000000000006</v>
      </c>
      <c r="M487" s="240">
        <v>16.375</v>
      </c>
      <c r="N487" s="240">
        <v>20.399999999999999</v>
      </c>
    </row>
    <row r="488" spans="2:14">
      <c r="B488" s="240" t="s">
        <v>55</v>
      </c>
      <c r="C488" s="240" t="s">
        <v>217</v>
      </c>
      <c r="D488" s="240" t="s">
        <v>113</v>
      </c>
      <c r="E488" s="240">
        <v>-4.1200000000000001E-2</v>
      </c>
      <c r="F488" s="240">
        <v>1.38E-2</v>
      </c>
      <c r="G488" s="240">
        <v>0</v>
      </c>
      <c r="H488" s="240">
        <v>0</v>
      </c>
      <c r="I488" s="240">
        <v>0</v>
      </c>
      <c r="J488" s="240">
        <v>-8.0000000000000004E-4</v>
      </c>
      <c r="K488" s="240">
        <v>1609</v>
      </c>
      <c r="L488" s="240">
        <v>9.1560000000000006</v>
      </c>
      <c r="M488" s="240">
        <v>16.375</v>
      </c>
      <c r="N488" s="240">
        <v>20.399999999999999</v>
      </c>
    </row>
    <row r="489" spans="2:14">
      <c r="B489" s="240" t="s">
        <v>55</v>
      </c>
      <c r="C489" s="240" t="s">
        <v>217</v>
      </c>
      <c r="D489" s="240" t="s">
        <v>114</v>
      </c>
      <c r="E489" s="240">
        <v>-4.0899999999999999E-2</v>
      </c>
      <c r="F489" s="240">
        <v>-1.47E-2</v>
      </c>
      <c r="G489" s="240">
        <v>0</v>
      </c>
      <c r="H489" s="240">
        <v>0</v>
      </c>
      <c r="I489" s="240">
        <v>0</v>
      </c>
      <c r="J489" s="240">
        <v>-5.0000000000000001E-4</v>
      </c>
      <c r="K489" s="240">
        <v>1609</v>
      </c>
      <c r="L489" s="240">
        <v>9.1560000000000006</v>
      </c>
      <c r="M489" s="240">
        <v>16.375</v>
      </c>
      <c r="N489" s="240">
        <v>20.399999999999999</v>
      </c>
    </row>
    <row r="490" spans="2:14">
      <c r="B490" s="240" t="s">
        <v>55</v>
      </c>
      <c r="C490" s="240" t="s">
        <v>217</v>
      </c>
      <c r="D490" s="240" t="s">
        <v>115</v>
      </c>
      <c r="E490" s="240">
        <v>1.52E-2</v>
      </c>
      <c r="F490" s="240">
        <v>5.4399999999999997E-2</v>
      </c>
      <c r="G490" s="240">
        <v>0</v>
      </c>
      <c r="H490" s="240">
        <v>0</v>
      </c>
      <c r="I490" s="240">
        <v>0</v>
      </c>
      <c r="J490" s="240">
        <v>-1.1E-4</v>
      </c>
      <c r="K490" s="240">
        <v>1609</v>
      </c>
      <c r="L490" s="240">
        <v>9.1560000000000006</v>
      </c>
      <c r="M490" s="240">
        <v>16.375</v>
      </c>
      <c r="N490" s="240">
        <v>20.399999999999999</v>
      </c>
    </row>
    <row r="491" spans="2:14">
      <c r="B491" s="240" t="s">
        <v>55</v>
      </c>
      <c r="C491" s="240" t="s">
        <v>217</v>
      </c>
      <c r="D491" s="240" t="s">
        <v>116</v>
      </c>
      <c r="E491" s="240">
        <v>-7.4000000000000003E-3</v>
      </c>
      <c r="F491" s="240">
        <v>5.4199999999999998E-2</v>
      </c>
      <c r="G491" s="240">
        <v>0</v>
      </c>
      <c r="H491" s="240">
        <v>0</v>
      </c>
      <c r="I491" s="240">
        <v>0</v>
      </c>
      <c r="J491" s="240">
        <v>4.0000000000000003E-5</v>
      </c>
      <c r="K491" s="240">
        <v>1609</v>
      </c>
      <c r="L491" s="240">
        <v>9.1560000000000006</v>
      </c>
      <c r="M491" s="240">
        <v>16.375</v>
      </c>
      <c r="N491" s="240">
        <v>20.399999999999999</v>
      </c>
    </row>
    <row r="492" spans="2:14">
      <c r="B492" s="240" t="s">
        <v>55</v>
      </c>
      <c r="C492" s="240" t="s">
        <v>217</v>
      </c>
      <c r="D492" s="240" t="s">
        <v>117</v>
      </c>
      <c r="E492" s="240">
        <v>1.54E-2</v>
      </c>
      <c r="F492" s="240">
        <v>5.4100000000000002E-2</v>
      </c>
      <c r="G492" s="240">
        <v>0</v>
      </c>
      <c r="H492" s="240">
        <v>0</v>
      </c>
      <c r="I492" s="240">
        <v>0</v>
      </c>
      <c r="J492" s="240">
        <v>1.6000000000000001E-4</v>
      </c>
      <c r="K492" s="240">
        <v>1609</v>
      </c>
      <c r="L492" s="240">
        <v>9.1560000000000006</v>
      </c>
      <c r="M492" s="240">
        <v>16.375</v>
      </c>
      <c r="N492" s="240">
        <v>20.399999999999999</v>
      </c>
    </row>
    <row r="493" spans="2:14">
      <c r="B493" s="240" t="s">
        <v>55</v>
      </c>
      <c r="C493" s="240" t="s">
        <v>217</v>
      </c>
      <c r="D493" s="240" t="s">
        <v>118</v>
      </c>
      <c r="E493" s="240">
        <v>-7.6E-3</v>
      </c>
      <c r="F493" s="240">
        <v>5.45E-2</v>
      </c>
      <c r="G493" s="240">
        <v>0</v>
      </c>
      <c r="H493" s="240">
        <v>0</v>
      </c>
      <c r="I493" s="240">
        <v>0</v>
      </c>
      <c r="J493" s="240">
        <v>-2.2000000000000001E-4</v>
      </c>
      <c r="K493" s="240">
        <v>1609</v>
      </c>
      <c r="L493" s="240">
        <v>9.1560000000000006</v>
      </c>
      <c r="M493" s="240">
        <v>16.375</v>
      </c>
      <c r="N493" s="240">
        <v>20.399999999999999</v>
      </c>
    </row>
    <row r="494" spans="2:14">
      <c r="B494" s="240" t="s">
        <v>55</v>
      </c>
      <c r="C494" s="240" t="s">
        <v>217</v>
      </c>
      <c r="D494" s="240" t="s">
        <v>119</v>
      </c>
      <c r="E494" s="240">
        <v>1.4800000000000001E-2</v>
      </c>
      <c r="F494" s="240">
        <v>5.4899999999999997E-2</v>
      </c>
      <c r="G494" s="240">
        <v>0</v>
      </c>
      <c r="H494" s="240">
        <v>0</v>
      </c>
      <c r="I494" s="240">
        <v>0</v>
      </c>
      <c r="J494" s="240">
        <v>-5.9999999999999995E-4</v>
      </c>
      <c r="K494" s="240">
        <v>1609</v>
      </c>
      <c r="L494" s="240">
        <v>9.1560000000000006</v>
      </c>
      <c r="M494" s="240">
        <v>16.375</v>
      </c>
      <c r="N494" s="240">
        <v>20.399999999999999</v>
      </c>
    </row>
    <row r="495" spans="2:14">
      <c r="B495" s="240" t="s">
        <v>55</v>
      </c>
      <c r="C495" s="240" t="s">
        <v>217</v>
      </c>
      <c r="D495" s="240" t="s">
        <v>120</v>
      </c>
      <c r="E495" s="240">
        <v>-7.7999999999999996E-3</v>
      </c>
      <c r="F495" s="240">
        <v>5.4699999999999999E-2</v>
      </c>
      <c r="G495" s="240">
        <v>0</v>
      </c>
      <c r="H495" s="240">
        <v>0</v>
      </c>
      <c r="I495" s="240">
        <v>0</v>
      </c>
      <c r="J495" s="240">
        <v>-4.4999999999999999E-4</v>
      </c>
      <c r="K495" s="240">
        <v>1609</v>
      </c>
      <c r="L495" s="240">
        <v>9.1560000000000006</v>
      </c>
      <c r="M495" s="240">
        <v>16.375</v>
      </c>
      <c r="N495" s="240">
        <v>20.399999999999999</v>
      </c>
    </row>
    <row r="496" spans="2:14">
      <c r="B496" s="240" t="s">
        <v>55</v>
      </c>
      <c r="C496" s="240" t="s">
        <v>217</v>
      </c>
      <c r="D496" s="240" t="s">
        <v>121</v>
      </c>
      <c r="E496" s="240">
        <v>1.4999999999999999E-2</v>
      </c>
      <c r="F496" s="240">
        <v>5.4600000000000003E-2</v>
      </c>
      <c r="G496" s="240">
        <v>0</v>
      </c>
      <c r="H496" s="240">
        <v>0</v>
      </c>
      <c r="I496" s="240">
        <v>0</v>
      </c>
      <c r="J496" s="240">
        <v>-3.3E-4</v>
      </c>
      <c r="K496" s="240">
        <v>1609</v>
      </c>
      <c r="L496" s="240">
        <v>9.1560000000000006</v>
      </c>
      <c r="M496" s="240">
        <v>16.375</v>
      </c>
      <c r="N496" s="240">
        <v>20.399999999999999</v>
      </c>
    </row>
    <row r="497" spans="2:14">
      <c r="B497" s="240" t="s">
        <v>55</v>
      </c>
      <c r="C497" s="240" t="s">
        <v>217</v>
      </c>
      <c r="D497" s="240" t="s">
        <v>122</v>
      </c>
      <c r="E497" s="240">
        <v>-8.0000000000000002E-3</v>
      </c>
      <c r="F497" s="240">
        <v>5.5E-2</v>
      </c>
      <c r="G497" s="240">
        <v>0</v>
      </c>
      <c r="H497" s="240">
        <v>0</v>
      </c>
      <c r="I497" s="240">
        <v>0</v>
      </c>
      <c r="J497" s="240">
        <v>-7.1000000000000002E-4</v>
      </c>
      <c r="K497" s="240">
        <v>1609</v>
      </c>
      <c r="L497" s="240">
        <v>9.1560000000000006</v>
      </c>
      <c r="M497" s="240">
        <v>16.375</v>
      </c>
      <c r="N497" s="240">
        <v>20.399999999999999</v>
      </c>
    </row>
    <row r="498" spans="2:14">
      <c r="B498" s="240" t="s">
        <v>55</v>
      </c>
      <c r="C498" s="240" t="s">
        <v>217</v>
      </c>
      <c r="D498" s="240" t="s">
        <v>123</v>
      </c>
      <c r="E498" s="240">
        <v>1.54E-2</v>
      </c>
      <c r="F498" s="240">
        <v>-5.6599999999999998E-2</v>
      </c>
      <c r="G498" s="240">
        <v>0</v>
      </c>
      <c r="H498" s="240">
        <v>0</v>
      </c>
      <c r="I498" s="240">
        <v>0</v>
      </c>
      <c r="J498" s="240">
        <v>-2.0000000000000002E-5</v>
      </c>
      <c r="K498" s="240">
        <v>1609</v>
      </c>
      <c r="L498" s="240">
        <v>9.1560000000000006</v>
      </c>
      <c r="M498" s="240">
        <v>16.375</v>
      </c>
      <c r="N498" s="240">
        <v>20.399999999999999</v>
      </c>
    </row>
    <row r="499" spans="2:14">
      <c r="B499" s="240" t="s">
        <v>55</v>
      </c>
      <c r="C499" s="240" t="s">
        <v>217</v>
      </c>
      <c r="D499" s="240" t="s">
        <v>124</v>
      </c>
      <c r="E499" s="240">
        <v>-7.1999999999999998E-3</v>
      </c>
      <c r="F499" s="240">
        <v>-5.6800000000000003E-2</v>
      </c>
      <c r="G499" s="240">
        <v>0</v>
      </c>
      <c r="H499" s="240">
        <v>0</v>
      </c>
      <c r="I499" s="240">
        <v>0</v>
      </c>
      <c r="J499" s="240">
        <v>1.2999999999999999E-4</v>
      </c>
      <c r="K499" s="240">
        <v>1609</v>
      </c>
      <c r="L499" s="240">
        <v>9.1560000000000006</v>
      </c>
      <c r="M499" s="240">
        <v>16.375</v>
      </c>
      <c r="N499" s="240">
        <v>20.399999999999999</v>
      </c>
    </row>
    <row r="500" spans="2:14">
      <c r="B500" s="240" t="s">
        <v>55</v>
      </c>
      <c r="C500" s="240" t="s">
        <v>217</v>
      </c>
      <c r="D500" s="240" t="s">
        <v>125</v>
      </c>
      <c r="E500" s="240">
        <v>1.5599999999999999E-2</v>
      </c>
      <c r="F500" s="240">
        <v>-5.6899999999999999E-2</v>
      </c>
      <c r="G500" s="240">
        <v>0</v>
      </c>
      <c r="H500" s="240">
        <v>0</v>
      </c>
      <c r="I500" s="240">
        <v>0</v>
      </c>
      <c r="J500" s="240">
        <v>2.5000000000000001E-4</v>
      </c>
      <c r="K500" s="240">
        <v>1609</v>
      </c>
      <c r="L500" s="240">
        <v>9.1560000000000006</v>
      </c>
      <c r="M500" s="240">
        <v>16.375</v>
      </c>
      <c r="N500" s="240">
        <v>20.399999999999999</v>
      </c>
    </row>
    <row r="501" spans="2:14">
      <c r="B501" s="240" t="s">
        <v>55</v>
      </c>
      <c r="C501" s="240" t="s">
        <v>217</v>
      </c>
      <c r="D501" s="240" t="s">
        <v>126</v>
      </c>
      <c r="E501" s="240">
        <v>-7.4000000000000003E-3</v>
      </c>
      <c r="F501" s="240">
        <v>-5.6500000000000002E-2</v>
      </c>
      <c r="G501" s="240">
        <v>0</v>
      </c>
      <c r="H501" s="240">
        <v>0</v>
      </c>
      <c r="I501" s="240">
        <v>0</v>
      </c>
      <c r="J501" s="240">
        <v>-1.2999999999999999E-4</v>
      </c>
      <c r="K501" s="240">
        <v>1609</v>
      </c>
      <c r="L501" s="240">
        <v>9.1560000000000006</v>
      </c>
      <c r="M501" s="240">
        <v>16.375</v>
      </c>
      <c r="N501" s="240">
        <v>20.399999999999999</v>
      </c>
    </row>
    <row r="502" spans="2:14">
      <c r="B502" s="240" t="s">
        <v>55</v>
      </c>
      <c r="C502" s="240" t="s">
        <v>217</v>
      </c>
      <c r="D502" s="240" t="s">
        <v>127</v>
      </c>
      <c r="E502" s="240">
        <v>1.5800000000000002E-2</v>
      </c>
      <c r="F502" s="240">
        <v>-5.7099999999999998E-2</v>
      </c>
      <c r="G502" s="240">
        <v>0</v>
      </c>
      <c r="H502" s="240">
        <v>0</v>
      </c>
      <c r="I502" s="240">
        <v>0</v>
      </c>
      <c r="J502" s="240">
        <v>4.8000000000000001E-4</v>
      </c>
      <c r="K502" s="240">
        <v>1609</v>
      </c>
      <c r="L502" s="240">
        <v>9.1560000000000006</v>
      </c>
      <c r="M502" s="240">
        <v>16.375</v>
      </c>
      <c r="N502" s="240">
        <v>20.399999999999999</v>
      </c>
    </row>
    <row r="503" spans="2:14">
      <c r="B503" s="240" t="s">
        <v>55</v>
      </c>
      <c r="C503" s="240" t="s">
        <v>217</v>
      </c>
      <c r="D503" s="240" t="s">
        <v>128</v>
      </c>
      <c r="E503" s="240">
        <v>-6.7999999999999996E-3</v>
      </c>
      <c r="F503" s="240">
        <v>-5.7299999999999997E-2</v>
      </c>
      <c r="G503" s="240">
        <v>0</v>
      </c>
      <c r="H503" s="240">
        <v>0</v>
      </c>
      <c r="I503" s="240">
        <v>0</v>
      </c>
      <c r="J503" s="240">
        <v>6.2E-4</v>
      </c>
      <c r="K503" s="240">
        <v>1609</v>
      </c>
      <c r="L503" s="240">
        <v>9.1560000000000006</v>
      </c>
      <c r="M503" s="240">
        <v>16.375</v>
      </c>
      <c r="N503" s="240">
        <v>20.399999999999999</v>
      </c>
    </row>
    <row r="504" spans="2:14">
      <c r="B504" s="240" t="s">
        <v>55</v>
      </c>
      <c r="C504" s="240" t="s">
        <v>217</v>
      </c>
      <c r="D504" s="240" t="s">
        <v>129</v>
      </c>
      <c r="E504" s="240">
        <v>1.6E-2</v>
      </c>
      <c r="F504" s="240">
        <v>-5.74E-2</v>
      </c>
      <c r="G504" s="240">
        <v>0</v>
      </c>
      <c r="H504" s="240">
        <v>0</v>
      </c>
      <c r="I504" s="240">
        <v>0</v>
      </c>
      <c r="J504" s="240">
        <v>7.3999999999999999E-4</v>
      </c>
      <c r="K504" s="240">
        <v>1609</v>
      </c>
      <c r="L504" s="240">
        <v>9.1560000000000006</v>
      </c>
      <c r="M504" s="240">
        <v>16.375</v>
      </c>
      <c r="N504" s="240">
        <v>20.399999999999999</v>
      </c>
    </row>
    <row r="505" spans="2:14">
      <c r="B505" s="240" t="s">
        <v>55</v>
      </c>
      <c r="C505" s="240" t="s">
        <v>217</v>
      </c>
      <c r="D505" s="240" t="s">
        <v>130</v>
      </c>
      <c r="E505" s="240">
        <v>-7.0000000000000001E-3</v>
      </c>
      <c r="F505" s="240">
        <v>-5.7000000000000002E-2</v>
      </c>
      <c r="G505" s="240">
        <v>0</v>
      </c>
      <c r="H505" s="240">
        <v>0</v>
      </c>
      <c r="I505" s="240">
        <v>0</v>
      </c>
      <c r="J505" s="240">
        <v>3.6000000000000002E-4</v>
      </c>
      <c r="K505" s="240">
        <v>1609</v>
      </c>
      <c r="L505" s="240">
        <v>9.1560000000000006</v>
      </c>
      <c r="M505" s="240">
        <v>16.375</v>
      </c>
      <c r="N505" s="240">
        <v>20.399999999999999</v>
      </c>
    </row>
    <row r="506" spans="2:14">
      <c r="B506" s="240" t="s">
        <v>55</v>
      </c>
      <c r="C506" s="240" t="s">
        <v>217</v>
      </c>
      <c r="D506" s="240" t="s">
        <v>131</v>
      </c>
      <c r="E506" s="240">
        <v>4.1599999999999998E-2</v>
      </c>
      <c r="F506" s="240">
        <v>1.32E-2</v>
      </c>
      <c r="G506" s="240">
        <v>0</v>
      </c>
      <c r="H506" s="240">
        <v>0</v>
      </c>
      <c r="I506" s="240">
        <v>0</v>
      </c>
      <c r="J506" s="240">
        <v>-2.3000000000000001E-4</v>
      </c>
      <c r="K506" s="240">
        <v>1609</v>
      </c>
      <c r="L506" s="240">
        <v>9.1560000000000006</v>
      </c>
      <c r="M506" s="240">
        <v>16.375</v>
      </c>
      <c r="N506" s="240">
        <v>20.399999999999999</v>
      </c>
    </row>
    <row r="507" spans="2:14">
      <c r="B507" s="240" t="s">
        <v>55</v>
      </c>
      <c r="C507" s="240" t="s">
        <v>217</v>
      </c>
      <c r="D507" s="240" t="s">
        <v>132</v>
      </c>
      <c r="E507" s="240">
        <v>4.1599999999999998E-2</v>
      </c>
      <c r="F507" s="240">
        <v>-1.4999999999999999E-2</v>
      </c>
      <c r="G507" s="240">
        <v>0</v>
      </c>
      <c r="H507" s="240">
        <v>0</v>
      </c>
      <c r="I507" s="240">
        <v>0</v>
      </c>
      <c r="J507" s="240">
        <v>-2.3000000000000001E-4</v>
      </c>
      <c r="K507" s="240">
        <v>1609</v>
      </c>
      <c r="L507" s="240">
        <v>9.1560000000000006</v>
      </c>
      <c r="M507" s="240">
        <v>16.375</v>
      </c>
      <c r="N507" s="240">
        <v>20.399999999999999</v>
      </c>
    </row>
    <row r="508" spans="2:14">
      <c r="B508" s="240" t="s">
        <v>55</v>
      </c>
      <c r="C508" s="240" t="s">
        <v>217</v>
      </c>
      <c r="D508" s="240" t="s">
        <v>133</v>
      </c>
      <c r="E508" s="240">
        <v>4.1500000000000002E-2</v>
      </c>
      <c r="F508" s="240">
        <v>1.3299999999999999E-2</v>
      </c>
      <c r="G508" s="240">
        <v>0</v>
      </c>
      <c r="H508" s="240">
        <v>0</v>
      </c>
      <c r="I508" s="240">
        <v>0</v>
      </c>
      <c r="J508" s="240">
        <v>-3.8000000000000002E-4</v>
      </c>
      <c r="K508" s="240">
        <v>1609</v>
      </c>
      <c r="L508" s="240">
        <v>9.1560000000000006</v>
      </c>
      <c r="M508" s="240">
        <v>16.375</v>
      </c>
      <c r="N508" s="240">
        <v>20.399999999999999</v>
      </c>
    </row>
    <row r="509" spans="2:14">
      <c r="B509" s="240" t="s">
        <v>55</v>
      </c>
      <c r="C509" s="240" t="s">
        <v>217</v>
      </c>
      <c r="D509" s="240" t="s">
        <v>134</v>
      </c>
      <c r="E509" s="240">
        <v>4.1700000000000001E-2</v>
      </c>
      <c r="F509" s="240">
        <v>-1.52E-2</v>
      </c>
      <c r="G509" s="240">
        <v>0</v>
      </c>
      <c r="H509" s="240">
        <v>0</v>
      </c>
      <c r="I509" s="240">
        <v>0</v>
      </c>
      <c r="J509" s="240">
        <v>-8.0000000000000007E-5</v>
      </c>
      <c r="K509" s="240">
        <v>1609</v>
      </c>
      <c r="L509" s="240">
        <v>9.1560000000000006</v>
      </c>
      <c r="M509" s="240">
        <v>16.375</v>
      </c>
      <c r="N509" s="240">
        <v>20.399999999999999</v>
      </c>
    </row>
    <row r="510" spans="2:14">
      <c r="B510" s="240" t="s">
        <v>55</v>
      </c>
      <c r="C510" s="240" t="s">
        <v>217</v>
      </c>
      <c r="D510" s="240" t="s">
        <v>135</v>
      </c>
      <c r="E510" s="240">
        <v>4.2299999999999997E-2</v>
      </c>
      <c r="F510" s="240">
        <v>1.2200000000000001E-2</v>
      </c>
      <c r="G510" s="240">
        <v>0</v>
      </c>
      <c r="H510" s="240">
        <v>0</v>
      </c>
      <c r="I510" s="240">
        <v>0</v>
      </c>
      <c r="J510" s="240">
        <v>6.4000000000000005E-4</v>
      </c>
      <c r="K510" s="240">
        <v>1609</v>
      </c>
      <c r="L510" s="240">
        <v>9.1560000000000006</v>
      </c>
      <c r="M510" s="240">
        <v>16.375</v>
      </c>
      <c r="N510" s="240">
        <v>20.399999999999999</v>
      </c>
    </row>
    <row r="511" spans="2:14">
      <c r="B511" s="240" t="s">
        <v>55</v>
      </c>
      <c r="C511" s="240" t="s">
        <v>217</v>
      </c>
      <c r="D511" s="240" t="s">
        <v>136</v>
      </c>
      <c r="E511" s="240">
        <v>4.2299999999999997E-2</v>
      </c>
      <c r="F511" s="240">
        <v>-1.6E-2</v>
      </c>
      <c r="G511" s="240">
        <v>0</v>
      </c>
      <c r="H511" s="240">
        <v>0</v>
      </c>
      <c r="I511" s="240">
        <v>0</v>
      </c>
      <c r="J511" s="240">
        <v>6.4000000000000005E-4</v>
      </c>
      <c r="K511" s="240">
        <v>1609</v>
      </c>
      <c r="L511" s="240">
        <v>9.1560000000000006</v>
      </c>
      <c r="M511" s="240">
        <v>16.375</v>
      </c>
      <c r="N511" s="240">
        <v>20.399999999999999</v>
      </c>
    </row>
    <row r="512" spans="2:14">
      <c r="B512" s="240" t="s">
        <v>55</v>
      </c>
      <c r="C512" s="240" t="s">
        <v>217</v>
      </c>
      <c r="D512" s="240" t="s">
        <v>137</v>
      </c>
      <c r="E512" s="240">
        <v>4.2200000000000001E-2</v>
      </c>
      <c r="F512" s="240">
        <v>1.24E-2</v>
      </c>
      <c r="G512" s="240">
        <v>0</v>
      </c>
      <c r="H512" s="240">
        <v>0</v>
      </c>
      <c r="I512" s="240">
        <v>0</v>
      </c>
      <c r="J512" s="240">
        <v>4.8999999999999998E-4</v>
      </c>
      <c r="K512" s="240">
        <v>1609</v>
      </c>
      <c r="L512" s="240">
        <v>9.1560000000000006</v>
      </c>
      <c r="M512" s="240">
        <v>16.375</v>
      </c>
      <c r="N512" s="240">
        <v>20.399999999999999</v>
      </c>
    </row>
    <row r="513" spans="2:14">
      <c r="B513" s="240" t="s">
        <v>55</v>
      </c>
      <c r="C513" s="240" t="s">
        <v>217</v>
      </c>
      <c r="D513" s="240" t="s">
        <v>138</v>
      </c>
      <c r="E513" s="240">
        <v>4.24E-2</v>
      </c>
      <c r="F513" s="240">
        <v>-1.61E-2</v>
      </c>
      <c r="G513" s="240">
        <v>0</v>
      </c>
      <c r="H513" s="240">
        <v>0</v>
      </c>
      <c r="I513" s="240">
        <v>0</v>
      </c>
      <c r="J513" s="240">
        <v>7.9000000000000001E-4</v>
      </c>
      <c r="K513" s="240">
        <v>1609</v>
      </c>
      <c r="L513" s="240">
        <v>9.1560000000000006</v>
      </c>
      <c r="M513" s="240">
        <v>16.375</v>
      </c>
      <c r="N513" s="240">
        <v>20.399999999999999</v>
      </c>
    </row>
    <row r="514" spans="2:14">
      <c r="B514" s="240" t="s">
        <v>55</v>
      </c>
      <c r="C514" s="240" t="s">
        <v>217</v>
      </c>
      <c r="D514" s="240" t="s">
        <v>139</v>
      </c>
      <c r="E514" s="240">
        <v>1.52E-2</v>
      </c>
      <c r="F514" s="240">
        <v>4.5900000000000003E-2</v>
      </c>
      <c r="G514" s="240">
        <v>0</v>
      </c>
      <c r="H514" s="240">
        <v>0</v>
      </c>
      <c r="I514" s="240">
        <v>0</v>
      </c>
      <c r="J514" s="240">
        <v>-6.0000000000000002E-5</v>
      </c>
      <c r="K514" s="240">
        <v>1609</v>
      </c>
      <c r="L514" s="240">
        <v>9.1560000000000006</v>
      </c>
      <c r="M514" s="240">
        <v>16.375</v>
      </c>
      <c r="N514" s="240">
        <v>20.399999999999999</v>
      </c>
    </row>
    <row r="515" spans="2:14">
      <c r="B515" s="240" t="s">
        <v>55</v>
      </c>
      <c r="C515" s="240" t="s">
        <v>217</v>
      </c>
      <c r="D515" s="240" t="s">
        <v>140</v>
      </c>
      <c r="E515" s="240">
        <v>-7.4000000000000003E-3</v>
      </c>
      <c r="F515" s="240">
        <v>4.5699999999999998E-2</v>
      </c>
      <c r="G515" s="240">
        <v>0</v>
      </c>
      <c r="H515" s="240">
        <v>0</v>
      </c>
      <c r="I515" s="240">
        <v>0</v>
      </c>
      <c r="J515" s="240">
        <v>8.0000000000000007E-5</v>
      </c>
      <c r="K515" s="240">
        <v>1609</v>
      </c>
      <c r="L515" s="240">
        <v>9.1560000000000006</v>
      </c>
      <c r="M515" s="240">
        <v>16.375</v>
      </c>
      <c r="N515" s="240">
        <v>20.399999999999999</v>
      </c>
    </row>
    <row r="516" spans="2:14">
      <c r="B516" s="240" t="s">
        <v>55</v>
      </c>
      <c r="C516" s="240" t="s">
        <v>217</v>
      </c>
      <c r="D516" s="240" t="s">
        <v>141</v>
      </c>
      <c r="E516" s="240">
        <v>1.54E-2</v>
      </c>
      <c r="F516" s="240">
        <v>4.5600000000000002E-2</v>
      </c>
      <c r="G516" s="240">
        <v>0</v>
      </c>
      <c r="H516" s="240">
        <v>0</v>
      </c>
      <c r="I516" s="240">
        <v>0</v>
      </c>
      <c r="J516" s="240">
        <v>2.0000000000000001E-4</v>
      </c>
      <c r="K516" s="240">
        <v>1609</v>
      </c>
      <c r="L516" s="240">
        <v>9.1560000000000006</v>
      </c>
      <c r="M516" s="240">
        <v>16.375</v>
      </c>
      <c r="N516" s="240">
        <v>20.399999999999999</v>
      </c>
    </row>
    <row r="517" spans="2:14">
      <c r="B517" s="240" t="s">
        <v>55</v>
      </c>
      <c r="C517" s="240" t="s">
        <v>217</v>
      </c>
      <c r="D517" s="240" t="s">
        <v>142</v>
      </c>
      <c r="E517" s="240">
        <v>-7.6E-3</v>
      </c>
      <c r="F517" s="240">
        <v>4.5999999999999999E-2</v>
      </c>
      <c r="G517" s="240">
        <v>0</v>
      </c>
      <c r="H517" s="240">
        <v>0</v>
      </c>
      <c r="I517" s="240">
        <v>0</v>
      </c>
      <c r="J517" s="240">
        <v>-1.8000000000000001E-4</v>
      </c>
      <c r="K517" s="240">
        <v>1609</v>
      </c>
      <c r="L517" s="240">
        <v>9.1560000000000006</v>
      </c>
      <c r="M517" s="240">
        <v>16.375</v>
      </c>
      <c r="N517" s="240">
        <v>20.399999999999999</v>
      </c>
    </row>
    <row r="518" spans="2:14">
      <c r="B518" s="240" t="s">
        <v>55</v>
      </c>
      <c r="C518" s="240" t="s">
        <v>217</v>
      </c>
      <c r="D518" s="240" t="s">
        <v>143</v>
      </c>
      <c r="E518" s="240">
        <v>1.4800000000000001E-2</v>
      </c>
      <c r="F518" s="240">
        <v>4.6399999999999997E-2</v>
      </c>
      <c r="G518" s="240">
        <v>0</v>
      </c>
      <c r="H518" s="240">
        <v>0</v>
      </c>
      <c r="I518" s="240">
        <v>0</v>
      </c>
      <c r="J518" s="240">
        <v>-5.5000000000000003E-4</v>
      </c>
      <c r="K518" s="240">
        <v>1609</v>
      </c>
      <c r="L518" s="240">
        <v>9.1560000000000006</v>
      </c>
      <c r="M518" s="240">
        <v>16.375</v>
      </c>
      <c r="N518" s="240">
        <v>20.399999999999999</v>
      </c>
    </row>
    <row r="519" spans="2:14">
      <c r="B519" s="240" t="s">
        <v>55</v>
      </c>
      <c r="C519" s="240" t="s">
        <v>217</v>
      </c>
      <c r="D519" s="240" t="s">
        <v>144</v>
      </c>
      <c r="E519" s="240">
        <v>-7.7999999999999996E-3</v>
      </c>
      <c r="F519" s="240">
        <v>4.6199999999999998E-2</v>
      </c>
      <c r="G519" s="240">
        <v>0</v>
      </c>
      <c r="H519" s="240">
        <v>0</v>
      </c>
      <c r="I519" s="240">
        <v>0</v>
      </c>
      <c r="J519" s="240">
        <v>-4.0999999999999999E-4</v>
      </c>
      <c r="K519" s="240">
        <v>1609</v>
      </c>
      <c r="L519" s="240">
        <v>9.1560000000000006</v>
      </c>
      <c r="M519" s="240">
        <v>16.375</v>
      </c>
      <c r="N519" s="240">
        <v>20.399999999999999</v>
      </c>
    </row>
    <row r="520" spans="2:14">
      <c r="B520" s="240" t="s">
        <v>55</v>
      </c>
      <c r="C520" s="240" t="s">
        <v>217</v>
      </c>
      <c r="D520" s="240" t="s">
        <v>145</v>
      </c>
      <c r="E520" s="240">
        <v>1.4999999999999999E-2</v>
      </c>
      <c r="F520" s="240">
        <v>4.6100000000000002E-2</v>
      </c>
      <c r="G520" s="240">
        <v>0</v>
      </c>
      <c r="H520" s="240">
        <v>0</v>
      </c>
      <c r="I520" s="240">
        <v>0</v>
      </c>
      <c r="J520" s="240">
        <v>-2.9E-4</v>
      </c>
      <c r="K520" s="240">
        <v>1609</v>
      </c>
      <c r="L520" s="240">
        <v>9.1560000000000006</v>
      </c>
      <c r="M520" s="240">
        <v>16.375</v>
      </c>
      <c r="N520" s="240">
        <v>20.399999999999999</v>
      </c>
    </row>
    <row r="521" spans="2:14">
      <c r="B521" s="240" t="s">
        <v>55</v>
      </c>
      <c r="C521" s="240" t="s">
        <v>217</v>
      </c>
      <c r="D521" s="240" t="s">
        <v>146</v>
      </c>
      <c r="E521" s="240">
        <v>-8.0000000000000002E-3</v>
      </c>
      <c r="F521" s="240">
        <v>4.65E-2</v>
      </c>
      <c r="G521" s="240">
        <v>0</v>
      </c>
      <c r="H521" s="240">
        <v>0</v>
      </c>
      <c r="I521" s="240">
        <v>0</v>
      </c>
      <c r="J521" s="240">
        <v>-6.7000000000000002E-4</v>
      </c>
      <c r="K521" s="240">
        <v>1609</v>
      </c>
      <c r="L521" s="240">
        <v>9.1560000000000006</v>
      </c>
      <c r="M521" s="240">
        <v>16.375</v>
      </c>
      <c r="N521" s="240">
        <v>20.399999999999999</v>
      </c>
    </row>
    <row r="522" spans="2:14">
      <c r="B522" s="240" t="s">
        <v>55</v>
      </c>
      <c r="C522" s="240" t="s">
        <v>217</v>
      </c>
      <c r="D522" s="240" t="s">
        <v>147</v>
      </c>
      <c r="E522" s="240">
        <v>1.67E-2</v>
      </c>
      <c r="F522" s="240">
        <v>-1.6000000000000001E-3</v>
      </c>
      <c r="G522" s="240">
        <v>0</v>
      </c>
      <c r="H522" s="240">
        <v>0</v>
      </c>
      <c r="I522" s="240">
        <v>0</v>
      </c>
      <c r="J522" s="240">
        <v>8.0000000000000007E-5</v>
      </c>
      <c r="K522" s="240">
        <v>1609</v>
      </c>
      <c r="L522" s="240">
        <v>9.1560000000000006</v>
      </c>
      <c r="M522" s="240">
        <v>16.375</v>
      </c>
      <c r="N522" s="240">
        <v>20.399999999999999</v>
      </c>
    </row>
    <row r="523" spans="2:14">
      <c r="B523" s="240" t="s">
        <v>55</v>
      </c>
      <c r="C523" s="240" t="s">
        <v>217</v>
      </c>
      <c r="D523" s="240" t="s">
        <v>148</v>
      </c>
      <c r="E523" s="240">
        <v>-4.1000000000000003E-3</v>
      </c>
      <c r="F523" s="240">
        <v>-1.5E-3</v>
      </c>
      <c r="G523" s="240">
        <v>0</v>
      </c>
      <c r="H523" s="240">
        <v>0</v>
      </c>
      <c r="I523" s="240">
        <v>0</v>
      </c>
      <c r="J523" s="240">
        <v>-2.0000000000000002E-5</v>
      </c>
      <c r="K523" s="240">
        <v>1609</v>
      </c>
      <c r="L523" s="240">
        <v>9.1560000000000006</v>
      </c>
      <c r="M523" s="240">
        <v>16.375</v>
      </c>
      <c r="N523" s="240">
        <v>20.399999999999999</v>
      </c>
    </row>
    <row r="524" spans="2:14">
      <c r="B524" s="240" t="s">
        <v>55</v>
      </c>
      <c r="C524" s="240" t="s">
        <v>217</v>
      </c>
      <c r="D524" s="240" t="s">
        <v>149</v>
      </c>
      <c r="E524" s="240">
        <v>6.3E-3</v>
      </c>
      <c r="F524" s="240">
        <v>1.15E-2</v>
      </c>
      <c r="G524" s="240">
        <v>0</v>
      </c>
      <c r="H524" s="240">
        <v>0</v>
      </c>
      <c r="I524" s="240">
        <v>0</v>
      </c>
      <c r="J524" s="240">
        <v>-4.0000000000000003E-5</v>
      </c>
      <c r="K524" s="240">
        <v>1609</v>
      </c>
      <c r="L524" s="240">
        <v>9.1560000000000006</v>
      </c>
      <c r="M524" s="240">
        <v>16.375</v>
      </c>
      <c r="N524" s="240">
        <v>20.399999999999999</v>
      </c>
    </row>
    <row r="525" spans="2:14">
      <c r="B525" s="240" t="s">
        <v>55</v>
      </c>
      <c r="C525" s="240" t="s">
        <v>217</v>
      </c>
      <c r="D525" s="240" t="s">
        <v>150</v>
      </c>
      <c r="E525" s="240">
        <v>6.4000000000000003E-3</v>
      </c>
      <c r="F525" s="240">
        <v>-1.47E-2</v>
      </c>
      <c r="G525" s="240">
        <v>0</v>
      </c>
      <c r="H525" s="240">
        <v>0</v>
      </c>
      <c r="I525" s="240">
        <v>0</v>
      </c>
      <c r="J525" s="240">
        <v>9.0000000000000006E-5</v>
      </c>
      <c r="K525" s="240">
        <v>1609</v>
      </c>
      <c r="L525" s="240">
        <v>9.1560000000000006</v>
      </c>
      <c r="M525" s="240">
        <v>16.375</v>
      </c>
      <c r="N525" s="240">
        <v>20.399999999999999</v>
      </c>
    </row>
    <row r="526" spans="2:14">
      <c r="B526" s="240" t="s">
        <v>55</v>
      </c>
      <c r="C526" s="240" t="s">
        <v>217</v>
      </c>
      <c r="D526" s="240" t="s">
        <v>151</v>
      </c>
      <c r="E526" s="240">
        <v>4.1599999999999998E-2</v>
      </c>
      <c r="F526" s="240">
        <v>1.38E-2</v>
      </c>
      <c r="G526" s="240">
        <v>0</v>
      </c>
      <c r="H526" s="240">
        <v>0</v>
      </c>
      <c r="I526" s="240">
        <v>0</v>
      </c>
      <c r="J526" s="240">
        <v>1.1299999999999999E-3</v>
      </c>
      <c r="K526" s="240">
        <v>1609</v>
      </c>
      <c r="L526" s="240">
        <v>9.1560000000000006</v>
      </c>
      <c r="M526" s="240">
        <v>16.375</v>
      </c>
      <c r="N526" s="240">
        <v>20.399999999999999</v>
      </c>
    </row>
    <row r="527" spans="2:14">
      <c r="B527" s="240" t="s">
        <v>55</v>
      </c>
      <c r="C527" s="240" t="s">
        <v>217</v>
      </c>
      <c r="D527" s="240" t="s">
        <v>152</v>
      </c>
      <c r="E527" s="240">
        <v>-3.3599999999999998E-2</v>
      </c>
      <c r="F527" s="240">
        <v>-1.6199999999999999E-2</v>
      </c>
      <c r="G527" s="240">
        <v>0</v>
      </c>
      <c r="H527" s="240">
        <v>0</v>
      </c>
      <c r="I527" s="240">
        <v>0</v>
      </c>
      <c r="J527" s="240">
        <v>-1.1000000000000001E-3</v>
      </c>
      <c r="K527" s="240">
        <v>1609</v>
      </c>
      <c r="L527" s="240">
        <v>9.1560000000000006</v>
      </c>
      <c r="M527" s="240">
        <v>16.375</v>
      </c>
      <c r="N527" s="240">
        <v>20.399999999999999</v>
      </c>
    </row>
    <row r="528" spans="2:14">
      <c r="B528" s="240" t="s">
        <v>55</v>
      </c>
      <c r="C528" s="240" t="s">
        <v>217</v>
      </c>
      <c r="D528" s="240" t="s">
        <v>153</v>
      </c>
      <c r="E528" s="240">
        <v>2.3699999999999999E-2</v>
      </c>
      <c r="F528" s="240">
        <v>3.6200000000000003E-2</v>
      </c>
      <c r="G528" s="240">
        <v>0</v>
      </c>
      <c r="H528" s="240">
        <v>0</v>
      </c>
      <c r="I528" s="240">
        <v>0</v>
      </c>
      <c r="J528" s="240">
        <v>1.06E-3</v>
      </c>
      <c r="K528" s="240">
        <v>1609</v>
      </c>
      <c r="L528" s="240">
        <v>9.1560000000000006</v>
      </c>
      <c r="M528" s="240">
        <v>16.375</v>
      </c>
      <c r="N528" s="240">
        <v>20.399999999999999</v>
      </c>
    </row>
    <row r="529" spans="2:14">
      <c r="B529" s="240" t="s">
        <v>55</v>
      </c>
      <c r="C529" s="240" t="s">
        <v>217</v>
      </c>
      <c r="D529" s="240" t="s">
        <v>154</v>
      </c>
      <c r="E529" s="240">
        <v>-1.5699999999999999E-2</v>
      </c>
      <c r="F529" s="240">
        <v>-3.8600000000000002E-2</v>
      </c>
      <c r="G529" s="240">
        <v>0</v>
      </c>
      <c r="H529" s="240">
        <v>0</v>
      </c>
      <c r="I529" s="240">
        <v>0</v>
      </c>
      <c r="J529" s="240">
        <v>-1.0300000000000001E-3</v>
      </c>
      <c r="K529" s="240">
        <v>1609</v>
      </c>
      <c r="L529" s="240">
        <v>9.1560000000000006</v>
      </c>
      <c r="M529" s="240">
        <v>16.375</v>
      </c>
      <c r="N529" s="240">
        <v>20.399999999999999</v>
      </c>
    </row>
    <row r="530" spans="2:14">
      <c r="B530" s="240" t="s">
        <v>55</v>
      </c>
      <c r="C530" s="240" t="s">
        <v>217</v>
      </c>
      <c r="D530" s="240" t="s">
        <v>155</v>
      </c>
      <c r="E530" s="240">
        <v>7.4499999999999997E-2</v>
      </c>
      <c r="F530" s="240">
        <v>3.0200000000000001E-2</v>
      </c>
      <c r="G530" s="240">
        <v>0</v>
      </c>
      <c r="H530" s="240">
        <v>0</v>
      </c>
      <c r="I530" s="240">
        <v>0</v>
      </c>
      <c r="J530" s="240">
        <v>2.5200000000000001E-3</v>
      </c>
      <c r="K530" s="240">
        <v>1609</v>
      </c>
      <c r="L530" s="240">
        <v>9.1560000000000006</v>
      </c>
      <c r="M530" s="240">
        <v>16.375</v>
      </c>
      <c r="N530" s="240">
        <v>20.399999999999999</v>
      </c>
    </row>
    <row r="531" spans="2:14">
      <c r="B531" s="240" t="s">
        <v>55</v>
      </c>
      <c r="C531" s="240" t="s">
        <v>217</v>
      </c>
      <c r="D531" s="240" t="s">
        <v>156</v>
      </c>
      <c r="E531" s="240">
        <v>-6.6500000000000004E-2</v>
      </c>
      <c r="F531" s="240">
        <v>-3.2500000000000001E-2</v>
      </c>
      <c r="G531" s="240">
        <v>0</v>
      </c>
      <c r="H531" s="240">
        <v>0</v>
      </c>
      <c r="I531" s="240">
        <v>0</v>
      </c>
      <c r="J531" s="240">
        <v>-2.5000000000000001E-3</v>
      </c>
      <c r="K531" s="240">
        <v>1609</v>
      </c>
      <c r="L531" s="240">
        <v>9.1560000000000006</v>
      </c>
      <c r="M531" s="240">
        <v>16.375</v>
      </c>
      <c r="N531" s="240">
        <v>20.399999999999999</v>
      </c>
    </row>
    <row r="532" spans="2:14">
      <c r="B532" s="240" t="s">
        <v>55</v>
      </c>
      <c r="C532" s="240" t="s">
        <v>217</v>
      </c>
      <c r="D532" s="240" t="s">
        <v>157</v>
      </c>
      <c r="E532" s="240">
        <v>3.3399999999999999E-2</v>
      </c>
      <c r="F532" s="240">
        <v>7.5300000000000006E-2</v>
      </c>
      <c r="G532" s="240">
        <v>0</v>
      </c>
      <c r="H532" s="240">
        <v>0</v>
      </c>
      <c r="I532" s="240">
        <v>0</v>
      </c>
      <c r="J532" s="240">
        <v>2.2499999999999998E-3</v>
      </c>
      <c r="K532" s="240">
        <v>1609</v>
      </c>
      <c r="L532" s="240">
        <v>9.1560000000000006</v>
      </c>
      <c r="M532" s="240">
        <v>16.375</v>
      </c>
      <c r="N532" s="240">
        <v>20.399999999999999</v>
      </c>
    </row>
    <row r="533" spans="2:14">
      <c r="B533" s="240" t="s">
        <v>55</v>
      </c>
      <c r="C533" s="240" t="s">
        <v>217</v>
      </c>
      <c r="D533" s="240" t="s">
        <v>158</v>
      </c>
      <c r="E533" s="240">
        <v>-2.5399999999999999E-2</v>
      </c>
      <c r="F533" s="240">
        <v>-7.7700000000000005E-2</v>
      </c>
      <c r="G533" s="240">
        <v>0</v>
      </c>
      <c r="H533" s="240">
        <v>0</v>
      </c>
      <c r="I533" s="240">
        <v>0</v>
      </c>
      <c r="J533" s="240">
        <v>-2.2300000000000002E-3</v>
      </c>
      <c r="K533" s="240">
        <v>1609</v>
      </c>
      <c r="L533" s="240">
        <v>9.1560000000000006</v>
      </c>
      <c r="M533" s="240">
        <v>16.375</v>
      </c>
      <c r="N533" s="240">
        <v>20.399999999999999</v>
      </c>
    </row>
    <row r="534" spans="2:14">
      <c r="B534" s="240" t="s">
        <v>33</v>
      </c>
      <c r="C534" s="240" t="s">
        <v>218</v>
      </c>
      <c r="D534" s="240" t="s">
        <v>87</v>
      </c>
      <c r="E534" s="240">
        <v>3.0599999999999999E-2</v>
      </c>
      <c r="F534" s="240">
        <v>2.0000000000000001E-4</v>
      </c>
      <c r="G534" s="240">
        <v>0</v>
      </c>
      <c r="H534" s="240">
        <v>0</v>
      </c>
      <c r="I534" s="240">
        <v>0</v>
      </c>
      <c r="J534" s="240">
        <v>-2.1000000000000001E-4</v>
      </c>
      <c r="K534" s="240">
        <v>1610</v>
      </c>
      <c r="L534" s="240">
        <v>9.16</v>
      </c>
      <c r="M534" s="240">
        <v>16.373999999999999</v>
      </c>
      <c r="N534" s="240">
        <v>17</v>
      </c>
    </row>
    <row r="535" spans="2:14">
      <c r="B535" s="240" t="s">
        <v>33</v>
      </c>
      <c r="C535" s="240" t="s">
        <v>218</v>
      </c>
      <c r="D535" s="240" t="s">
        <v>88</v>
      </c>
      <c r="E535" s="240">
        <v>-1E-4</v>
      </c>
      <c r="F535" s="240">
        <v>3.9E-2</v>
      </c>
      <c r="G535" s="240">
        <v>0</v>
      </c>
      <c r="H535" s="240">
        <v>0</v>
      </c>
      <c r="I535" s="240">
        <v>0</v>
      </c>
      <c r="J535" s="240">
        <v>0</v>
      </c>
      <c r="K535" s="240">
        <v>1610</v>
      </c>
      <c r="L535" s="240">
        <v>9.16</v>
      </c>
      <c r="M535" s="240">
        <v>16.373999999999999</v>
      </c>
      <c r="N535" s="240">
        <v>17</v>
      </c>
    </row>
    <row r="536" spans="2:14">
      <c r="B536" s="240" t="s">
        <v>33</v>
      </c>
      <c r="C536" s="240" t="s">
        <v>218</v>
      </c>
      <c r="D536" s="240" t="s">
        <v>89</v>
      </c>
      <c r="E536" s="240">
        <v>3.1099999999999999E-2</v>
      </c>
      <c r="F536" s="240">
        <v>-5.0000000000000001E-4</v>
      </c>
      <c r="G536" s="240">
        <v>0</v>
      </c>
      <c r="H536" s="240">
        <v>0</v>
      </c>
      <c r="I536" s="240">
        <v>0</v>
      </c>
      <c r="J536" s="240">
        <v>4.8999999999999998E-4</v>
      </c>
      <c r="K536" s="240">
        <v>1610</v>
      </c>
      <c r="L536" s="240">
        <v>9.16</v>
      </c>
      <c r="M536" s="240">
        <v>16.373999999999999</v>
      </c>
      <c r="N536" s="240">
        <v>17</v>
      </c>
    </row>
    <row r="537" spans="2:14">
      <c r="B537" s="240" t="s">
        <v>33</v>
      </c>
      <c r="C537" s="240" t="s">
        <v>218</v>
      </c>
      <c r="D537" s="240" t="s">
        <v>90</v>
      </c>
      <c r="E537" s="240">
        <v>-4.0000000000000002E-4</v>
      </c>
      <c r="F537" s="240">
        <v>3.9399999999999998E-2</v>
      </c>
      <c r="G537" s="240">
        <v>0</v>
      </c>
      <c r="H537" s="240">
        <v>0</v>
      </c>
      <c r="I537" s="240">
        <v>0</v>
      </c>
      <c r="J537" s="240">
        <v>-3.8999999999999999E-4</v>
      </c>
      <c r="K537" s="240">
        <v>1610</v>
      </c>
      <c r="L537" s="240">
        <v>9.16</v>
      </c>
      <c r="M537" s="240">
        <v>16.373999999999999</v>
      </c>
      <c r="N537" s="240">
        <v>17</v>
      </c>
    </row>
    <row r="538" spans="2:14">
      <c r="B538" s="240" t="s">
        <v>33</v>
      </c>
      <c r="C538" s="240" t="s">
        <v>218</v>
      </c>
      <c r="D538" s="240" t="s">
        <v>12</v>
      </c>
      <c r="E538" s="240">
        <v>16.941400000000002</v>
      </c>
      <c r="F538" s="240">
        <v>9.2999999999999992E-3</v>
      </c>
      <c r="G538" s="240">
        <v>0</v>
      </c>
      <c r="H538" s="240">
        <v>0</v>
      </c>
      <c r="I538" s="240">
        <v>0</v>
      </c>
      <c r="J538" s="240">
        <v>3.63E-3</v>
      </c>
      <c r="K538" s="240">
        <v>1610</v>
      </c>
      <c r="L538" s="240">
        <v>9.16</v>
      </c>
      <c r="M538" s="240">
        <v>16.373999999999999</v>
      </c>
      <c r="N538" s="240">
        <v>17</v>
      </c>
    </row>
    <row r="539" spans="2:14">
      <c r="B539" s="240" t="s">
        <v>33</v>
      </c>
      <c r="C539" s="240" t="s">
        <v>218</v>
      </c>
      <c r="D539" s="240" t="s">
        <v>13</v>
      </c>
      <c r="E539" s="240">
        <v>-2.8799999999999999E-2</v>
      </c>
      <c r="F539" s="240">
        <v>21.5913</v>
      </c>
      <c r="G539" s="240">
        <v>0</v>
      </c>
      <c r="H539" s="240">
        <v>0</v>
      </c>
      <c r="I539" s="240">
        <v>0</v>
      </c>
      <c r="J539" s="240">
        <v>5.64E-3</v>
      </c>
      <c r="K539" s="240">
        <v>1610</v>
      </c>
      <c r="L539" s="240">
        <v>9.16</v>
      </c>
      <c r="M539" s="240">
        <v>16.373999999999999</v>
      </c>
      <c r="N539" s="240">
        <v>17</v>
      </c>
    </row>
    <row r="540" spans="2:14">
      <c r="B540" s="240" t="s">
        <v>33</v>
      </c>
      <c r="C540" s="240" t="s">
        <v>218</v>
      </c>
      <c r="D540" s="240" t="s">
        <v>14</v>
      </c>
      <c r="E540" s="240">
        <v>7.7299999999999994E-2</v>
      </c>
      <c r="F540" s="240">
        <v>-0.1134</v>
      </c>
      <c r="G540" s="240">
        <v>0</v>
      </c>
      <c r="H540" s="240">
        <v>0</v>
      </c>
      <c r="I540" s="240">
        <v>0</v>
      </c>
      <c r="J540" s="240">
        <v>0.11070000000000001</v>
      </c>
      <c r="K540" s="240">
        <v>1610</v>
      </c>
      <c r="L540" s="240">
        <v>9.16</v>
      </c>
      <c r="M540" s="240">
        <v>16.373999999999999</v>
      </c>
      <c r="N540" s="240">
        <v>17</v>
      </c>
    </row>
    <row r="541" spans="2:14">
      <c r="B541" s="240" t="s">
        <v>33</v>
      </c>
      <c r="C541" s="240" t="s">
        <v>218</v>
      </c>
      <c r="D541" s="240" t="s">
        <v>91</v>
      </c>
      <c r="E541" s="240">
        <v>2.4199999999999999E-2</v>
      </c>
      <c r="F541" s="240">
        <v>3.5000000000000001E-3</v>
      </c>
      <c r="G541" s="240">
        <v>0</v>
      </c>
      <c r="H541" s="240">
        <v>0</v>
      </c>
      <c r="I541" s="240">
        <v>0</v>
      </c>
      <c r="J541" s="240">
        <v>6.8999999999999997E-4</v>
      </c>
      <c r="K541" s="240">
        <v>1610</v>
      </c>
      <c r="L541" s="240">
        <v>9.16</v>
      </c>
      <c r="M541" s="240">
        <v>16.373999999999999</v>
      </c>
      <c r="N541" s="240">
        <v>17</v>
      </c>
    </row>
    <row r="542" spans="2:14">
      <c r="B542" s="240" t="s">
        <v>33</v>
      </c>
      <c r="C542" s="240" t="s">
        <v>218</v>
      </c>
      <c r="D542" s="240" t="s">
        <v>92</v>
      </c>
      <c r="E542" s="240">
        <v>3.3E-3</v>
      </c>
      <c r="F542" s="240">
        <v>3.0099999999999998E-2</v>
      </c>
      <c r="G542" s="240">
        <v>0</v>
      </c>
      <c r="H542" s="240">
        <v>0</v>
      </c>
      <c r="I542" s="240">
        <v>0</v>
      </c>
      <c r="J542" s="240">
        <v>6.0999999999999997E-4</v>
      </c>
      <c r="K542" s="240">
        <v>1610</v>
      </c>
      <c r="L542" s="240">
        <v>9.16</v>
      </c>
      <c r="M542" s="240">
        <v>16.373999999999999</v>
      </c>
      <c r="N542" s="240">
        <v>17</v>
      </c>
    </row>
    <row r="543" spans="2:14">
      <c r="B543" s="240" t="s">
        <v>33</v>
      </c>
      <c r="C543" s="240" t="s">
        <v>218</v>
      </c>
      <c r="D543" s="240" t="s">
        <v>93</v>
      </c>
      <c r="E543" s="240">
        <v>5.5599999999999997E-2</v>
      </c>
      <c r="F543" s="240">
        <v>7.7999999999999996E-3</v>
      </c>
      <c r="G543" s="240">
        <v>0</v>
      </c>
      <c r="H543" s="240">
        <v>0</v>
      </c>
      <c r="I543" s="240">
        <v>0</v>
      </c>
      <c r="J543" s="240">
        <v>1.64E-3</v>
      </c>
      <c r="K543" s="240">
        <v>1610</v>
      </c>
      <c r="L543" s="240">
        <v>9.16</v>
      </c>
      <c r="M543" s="240">
        <v>16.373999999999999</v>
      </c>
      <c r="N543" s="240">
        <v>17</v>
      </c>
    </row>
    <row r="544" spans="2:14">
      <c r="B544" s="240" t="s">
        <v>33</v>
      </c>
      <c r="C544" s="240" t="s">
        <v>218</v>
      </c>
      <c r="D544" s="240" t="s">
        <v>94</v>
      </c>
      <c r="E544" s="240">
        <v>7.4000000000000003E-3</v>
      </c>
      <c r="F544" s="240">
        <v>6.1800000000000001E-2</v>
      </c>
      <c r="G544" s="240">
        <v>0</v>
      </c>
      <c r="H544" s="240">
        <v>0</v>
      </c>
      <c r="I544" s="240">
        <v>0</v>
      </c>
      <c r="J544" s="240">
        <v>1.32E-3</v>
      </c>
      <c r="K544" s="240">
        <v>1610</v>
      </c>
      <c r="L544" s="240">
        <v>9.16</v>
      </c>
      <c r="M544" s="240">
        <v>16.373999999999999</v>
      </c>
      <c r="N544" s="240">
        <v>17</v>
      </c>
    </row>
    <row r="545" spans="2:14">
      <c r="B545" s="240" t="s">
        <v>33</v>
      </c>
      <c r="C545" s="240" t="s">
        <v>218</v>
      </c>
      <c r="D545" s="240" t="s">
        <v>95</v>
      </c>
      <c r="E545" s="240">
        <v>3.0999999999999999E-3</v>
      </c>
      <c r="F545" s="240">
        <v>-8.9999999999999998E-4</v>
      </c>
      <c r="G545" s="240">
        <v>0</v>
      </c>
      <c r="H545" s="240">
        <v>0</v>
      </c>
      <c r="I545" s="240">
        <v>0</v>
      </c>
      <c r="J545" s="240">
        <v>2.0000000000000002E-5</v>
      </c>
      <c r="K545" s="240">
        <v>1610</v>
      </c>
      <c r="L545" s="240">
        <v>9.16</v>
      </c>
      <c r="M545" s="240">
        <v>16.373999999999999</v>
      </c>
      <c r="N545" s="240">
        <v>17</v>
      </c>
    </row>
    <row r="546" spans="2:14">
      <c r="B546" s="240" t="s">
        <v>33</v>
      </c>
      <c r="C546" s="240" t="s">
        <v>218</v>
      </c>
      <c r="D546" s="240" t="s">
        <v>96</v>
      </c>
      <c r="E546" s="240">
        <v>3.0999999999999999E-3</v>
      </c>
      <c r="F546" s="240">
        <v>-8.9999999999999998E-4</v>
      </c>
      <c r="G546" s="240">
        <v>0</v>
      </c>
      <c r="H546" s="240">
        <v>0</v>
      </c>
      <c r="I546" s="240">
        <v>0</v>
      </c>
      <c r="J546" s="240">
        <v>2.0000000000000002E-5</v>
      </c>
      <c r="K546" s="240">
        <v>1610</v>
      </c>
      <c r="L546" s="240">
        <v>9.16</v>
      </c>
      <c r="M546" s="240">
        <v>16.373999999999999</v>
      </c>
      <c r="N546" s="240">
        <v>17</v>
      </c>
    </row>
    <row r="547" spans="2:14">
      <c r="B547" s="240" t="s">
        <v>33</v>
      </c>
      <c r="C547" s="240" t="s">
        <v>218</v>
      </c>
      <c r="D547" s="240" t="s">
        <v>97</v>
      </c>
      <c r="E547" s="240">
        <v>5.5999999999999999E-3</v>
      </c>
      <c r="F547" s="240">
        <v>0</v>
      </c>
      <c r="G547" s="240">
        <v>0</v>
      </c>
      <c r="H547" s="240">
        <v>0</v>
      </c>
      <c r="I547" s="240">
        <v>0</v>
      </c>
      <c r="J547" s="240">
        <v>2.0000000000000002E-5</v>
      </c>
      <c r="K547" s="240">
        <v>1610</v>
      </c>
      <c r="L547" s="240">
        <v>9.16</v>
      </c>
      <c r="M547" s="240">
        <v>16.373999999999999</v>
      </c>
      <c r="N547" s="240">
        <v>17</v>
      </c>
    </row>
    <row r="548" spans="2:14">
      <c r="B548" s="240" t="s">
        <v>33</v>
      </c>
      <c r="C548" s="240" t="s">
        <v>218</v>
      </c>
      <c r="D548" s="240" t="s">
        <v>98</v>
      </c>
      <c r="E548" s="240">
        <v>0</v>
      </c>
      <c r="F548" s="240">
        <v>7.1999999999999998E-3</v>
      </c>
      <c r="G548" s="240">
        <v>0</v>
      </c>
      <c r="H548" s="240">
        <v>0</v>
      </c>
      <c r="I548" s="240">
        <v>0</v>
      </c>
      <c r="J548" s="240">
        <v>-3.0000000000000001E-5</v>
      </c>
      <c r="K548" s="240">
        <v>1610</v>
      </c>
      <c r="L548" s="240">
        <v>9.16</v>
      </c>
      <c r="M548" s="240">
        <v>16.373999999999999</v>
      </c>
      <c r="N548" s="240">
        <v>17</v>
      </c>
    </row>
    <row r="549" spans="2:14">
      <c r="B549" s="240" t="s">
        <v>33</v>
      </c>
      <c r="C549" s="240" t="s">
        <v>218</v>
      </c>
      <c r="D549" s="240" t="s">
        <v>99</v>
      </c>
      <c r="E549" s="240">
        <v>3.9300000000000002E-2</v>
      </c>
      <c r="F549" s="240">
        <v>1.0999999999999999E-2</v>
      </c>
      <c r="G549" s="240">
        <v>0</v>
      </c>
      <c r="H549" s="240">
        <v>0</v>
      </c>
      <c r="I549" s="240">
        <v>0</v>
      </c>
      <c r="J549" s="240">
        <v>-1.7000000000000001E-4</v>
      </c>
      <c r="K549" s="240">
        <v>1610</v>
      </c>
      <c r="L549" s="240">
        <v>9.16</v>
      </c>
      <c r="M549" s="240">
        <v>16.373999999999999</v>
      </c>
      <c r="N549" s="240">
        <v>17</v>
      </c>
    </row>
    <row r="550" spans="2:14">
      <c r="B550" s="240" t="s">
        <v>33</v>
      </c>
      <c r="C550" s="240" t="s">
        <v>218</v>
      </c>
      <c r="D550" s="240" t="s">
        <v>100</v>
      </c>
      <c r="E550" s="240">
        <v>3.9300000000000002E-2</v>
      </c>
      <c r="F550" s="240">
        <v>-1.24E-2</v>
      </c>
      <c r="G550" s="240">
        <v>0</v>
      </c>
      <c r="H550" s="240">
        <v>0</v>
      </c>
      <c r="I550" s="240">
        <v>0</v>
      </c>
      <c r="J550" s="240">
        <v>-1.7000000000000001E-4</v>
      </c>
      <c r="K550" s="240">
        <v>1610</v>
      </c>
      <c r="L550" s="240">
        <v>9.16</v>
      </c>
      <c r="M550" s="240">
        <v>16.373999999999999</v>
      </c>
      <c r="N550" s="240">
        <v>17</v>
      </c>
    </row>
    <row r="551" spans="2:14">
      <c r="B551" s="240" t="s">
        <v>33</v>
      </c>
      <c r="C551" s="240" t="s">
        <v>218</v>
      </c>
      <c r="D551" s="240" t="s">
        <v>101</v>
      </c>
      <c r="E551" s="240">
        <v>3.9199999999999999E-2</v>
      </c>
      <c r="F551" s="240">
        <v>1.12E-2</v>
      </c>
      <c r="G551" s="240">
        <v>0</v>
      </c>
      <c r="H551" s="240">
        <v>0</v>
      </c>
      <c r="I551" s="240">
        <v>0</v>
      </c>
      <c r="J551" s="240">
        <v>-2.9E-4</v>
      </c>
      <c r="K551" s="240">
        <v>1610</v>
      </c>
      <c r="L551" s="240">
        <v>9.16</v>
      </c>
      <c r="M551" s="240">
        <v>16.373999999999999</v>
      </c>
      <c r="N551" s="240">
        <v>17</v>
      </c>
    </row>
    <row r="552" spans="2:14">
      <c r="B552" s="240" t="s">
        <v>33</v>
      </c>
      <c r="C552" s="240" t="s">
        <v>218</v>
      </c>
      <c r="D552" s="240" t="s">
        <v>102</v>
      </c>
      <c r="E552" s="240">
        <v>3.9399999999999998E-2</v>
      </c>
      <c r="F552" s="240">
        <v>-1.2500000000000001E-2</v>
      </c>
      <c r="G552" s="240">
        <v>0</v>
      </c>
      <c r="H552" s="240">
        <v>0</v>
      </c>
      <c r="I552" s="240">
        <v>0</v>
      </c>
      <c r="J552" s="240">
        <v>-5.0000000000000002E-5</v>
      </c>
      <c r="K552" s="240">
        <v>1610</v>
      </c>
      <c r="L552" s="240">
        <v>9.16</v>
      </c>
      <c r="M552" s="240">
        <v>16.373999999999999</v>
      </c>
      <c r="N552" s="240">
        <v>17</v>
      </c>
    </row>
    <row r="553" spans="2:14">
      <c r="B553" s="240" t="s">
        <v>33</v>
      </c>
      <c r="C553" s="240" t="s">
        <v>218</v>
      </c>
      <c r="D553" s="240" t="s">
        <v>103</v>
      </c>
      <c r="E553" s="240">
        <v>3.9800000000000002E-2</v>
      </c>
      <c r="F553" s="240">
        <v>1.03E-2</v>
      </c>
      <c r="G553" s="240">
        <v>0</v>
      </c>
      <c r="H553" s="240">
        <v>0</v>
      </c>
      <c r="I553" s="240">
        <v>0</v>
      </c>
      <c r="J553" s="240">
        <v>5.4000000000000001E-4</v>
      </c>
      <c r="K553" s="240">
        <v>1610</v>
      </c>
      <c r="L553" s="240">
        <v>9.16</v>
      </c>
      <c r="M553" s="240">
        <v>16.373999999999999</v>
      </c>
      <c r="N553" s="240">
        <v>17</v>
      </c>
    </row>
    <row r="554" spans="2:14">
      <c r="B554" s="240" t="s">
        <v>33</v>
      </c>
      <c r="C554" s="240" t="s">
        <v>218</v>
      </c>
      <c r="D554" s="240" t="s">
        <v>104</v>
      </c>
      <c r="E554" s="240">
        <v>3.9899999999999998E-2</v>
      </c>
      <c r="F554" s="240">
        <v>-1.3100000000000001E-2</v>
      </c>
      <c r="G554" s="240">
        <v>0</v>
      </c>
      <c r="H554" s="240">
        <v>0</v>
      </c>
      <c r="I554" s="240">
        <v>0</v>
      </c>
      <c r="J554" s="240">
        <v>5.4000000000000001E-4</v>
      </c>
      <c r="K554" s="240">
        <v>1610</v>
      </c>
      <c r="L554" s="240">
        <v>9.16</v>
      </c>
      <c r="M554" s="240">
        <v>16.373999999999999</v>
      </c>
      <c r="N554" s="240">
        <v>17</v>
      </c>
    </row>
    <row r="555" spans="2:14">
      <c r="B555" s="240" t="s">
        <v>33</v>
      </c>
      <c r="C555" s="240" t="s">
        <v>218</v>
      </c>
      <c r="D555" s="240" t="s">
        <v>105</v>
      </c>
      <c r="E555" s="240">
        <v>3.9699999999999999E-2</v>
      </c>
      <c r="F555" s="240">
        <v>1.04E-2</v>
      </c>
      <c r="G555" s="240">
        <v>0</v>
      </c>
      <c r="H555" s="240">
        <v>0</v>
      </c>
      <c r="I555" s="240">
        <v>0</v>
      </c>
      <c r="J555" s="240">
        <v>4.2000000000000002E-4</v>
      </c>
      <c r="K555" s="240">
        <v>1610</v>
      </c>
      <c r="L555" s="240">
        <v>9.16</v>
      </c>
      <c r="M555" s="240">
        <v>16.373999999999999</v>
      </c>
      <c r="N555" s="240">
        <v>17</v>
      </c>
    </row>
    <row r="556" spans="2:14">
      <c r="B556" s="240" t="s">
        <v>33</v>
      </c>
      <c r="C556" s="240" t="s">
        <v>218</v>
      </c>
      <c r="D556" s="240" t="s">
        <v>106</v>
      </c>
      <c r="E556" s="240">
        <v>3.9899999999999998E-2</v>
      </c>
      <c r="F556" s="240">
        <v>-1.32E-2</v>
      </c>
      <c r="G556" s="240">
        <v>0</v>
      </c>
      <c r="H556" s="240">
        <v>0</v>
      </c>
      <c r="I556" s="240">
        <v>0</v>
      </c>
      <c r="J556" s="240">
        <v>6.6E-4</v>
      </c>
      <c r="K556" s="240">
        <v>1610</v>
      </c>
      <c r="L556" s="240">
        <v>9.16</v>
      </c>
      <c r="M556" s="240">
        <v>16.373999999999999</v>
      </c>
      <c r="N556" s="240">
        <v>17</v>
      </c>
    </row>
    <row r="557" spans="2:14">
      <c r="B557" s="240" t="s">
        <v>33</v>
      </c>
      <c r="C557" s="240" t="s">
        <v>218</v>
      </c>
      <c r="D557" s="240" t="s">
        <v>107</v>
      </c>
      <c r="E557" s="240">
        <v>-3.32E-2</v>
      </c>
      <c r="F557" s="240">
        <v>1.06E-2</v>
      </c>
      <c r="G557" s="240">
        <v>0</v>
      </c>
      <c r="H557" s="240">
        <v>0</v>
      </c>
      <c r="I557" s="240">
        <v>0</v>
      </c>
      <c r="J557" s="240">
        <v>2.1000000000000001E-4</v>
      </c>
      <c r="K557" s="240">
        <v>1610</v>
      </c>
      <c r="L557" s="240">
        <v>9.16</v>
      </c>
      <c r="M557" s="240">
        <v>16.373999999999999</v>
      </c>
      <c r="N557" s="240">
        <v>17</v>
      </c>
    </row>
    <row r="558" spans="2:14">
      <c r="B558" s="240" t="s">
        <v>33</v>
      </c>
      <c r="C558" s="240" t="s">
        <v>218</v>
      </c>
      <c r="D558" s="240" t="s">
        <v>108</v>
      </c>
      <c r="E558" s="240">
        <v>-3.3099999999999997E-2</v>
      </c>
      <c r="F558" s="240">
        <v>-1.2800000000000001E-2</v>
      </c>
      <c r="G558" s="240">
        <v>0</v>
      </c>
      <c r="H558" s="240">
        <v>0</v>
      </c>
      <c r="I558" s="240">
        <v>0</v>
      </c>
      <c r="J558" s="240">
        <v>2.1000000000000001E-4</v>
      </c>
      <c r="K558" s="240">
        <v>1610</v>
      </c>
      <c r="L558" s="240">
        <v>9.16</v>
      </c>
      <c r="M558" s="240">
        <v>16.373999999999999</v>
      </c>
      <c r="N558" s="240">
        <v>17</v>
      </c>
    </row>
    <row r="559" spans="2:14">
      <c r="B559" s="240" t="s">
        <v>33</v>
      </c>
      <c r="C559" s="240" t="s">
        <v>218</v>
      </c>
      <c r="D559" s="240" t="s">
        <v>109</v>
      </c>
      <c r="E559" s="240">
        <v>-3.3300000000000003E-2</v>
      </c>
      <c r="F559" s="240">
        <v>1.0699999999999999E-2</v>
      </c>
      <c r="G559" s="240">
        <v>0</v>
      </c>
      <c r="H559" s="240">
        <v>0</v>
      </c>
      <c r="I559" s="240">
        <v>0</v>
      </c>
      <c r="J559" s="240">
        <v>9.0000000000000006E-5</v>
      </c>
      <c r="K559" s="240">
        <v>1610</v>
      </c>
      <c r="L559" s="240">
        <v>9.16</v>
      </c>
      <c r="M559" s="240">
        <v>16.373999999999999</v>
      </c>
      <c r="N559" s="240">
        <v>17</v>
      </c>
    </row>
    <row r="560" spans="2:14">
      <c r="B560" s="240" t="s">
        <v>33</v>
      </c>
      <c r="C560" s="240" t="s">
        <v>218</v>
      </c>
      <c r="D560" s="240" t="s">
        <v>110</v>
      </c>
      <c r="E560" s="240">
        <v>-3.3000000000000002E-2</v>
      </c>
      <c r="F560" s="240">
        <v>-1.29E-2</v>
      </c>
      <c r="G560" s="240">
        <v>0</v>
      </c>
      <c r="H560" s="240">
        <v>0</v>
      </c>
      <c r="I560" s="240">
        <v>0</v>
      </c>
      <c r="J560" s="240">
        <v>3.3E-4</v>
      </c>
      <c r="K560" s="240">
        <v>1610</v>
      </c>
      <c r="L560" s="240">
        <v>9.16</v>
      </c>
      <c r="M560" s="240">
        <v>16.373999999999999</v>
      </c>
      <c r="N560" s="240">
        <v>17</v>
      </c>
    </row>
    <row r="561" spans="2:14">
      <c r="B561" s="240" t="s">
        <v>33</v>
      </c>
      <c r="C561" s="240" t="s">
        <v>218</v>
      </c>
      <c r="D561" s="240" t="s">
        <v>111</v>
      </c>
      <c r="E561" s="240">
        <v>-3.3700000000000001E-2</v>
      </c>
      <c r="F561" s="240">
        <v>1.1299999999999999E-2</v>
      </c>
      <c r="G561" s="240">
        <v>0</v>
      </c>
      <c r="H561" s="240">
        <v>0</v>
      </c>
      <c r="I561" s="240">
        <v>0</v>
      </c>
      <c r="J561" s="240">
        <v>-5.0000000000000001E-4</v>
      </c>
      <c r="K561" s="240">
        <v>1610</v>
      </c>
      <c r="L561" s="240">
        <v>9.16</v>
      </c>
      <c r="M561" s="240">
        <v>16.373999999999999</v>
      </c>
      <c r="N561" s="240">
        <v>17</v>
      </c>
    </row>
    <row r="562" spans="2:14">
      <c r="B562" s="240" t="s">
        <v>33</v>
      </c>
      <c r="C562" s="240" t="s">
        <v>218</v>
      </c>
      <c r="D562" s="240" t="s">
        <v>112</v>
      </c>
      <c r="E562" s="240">
        <v>-3.3599999999999998E-2</v>
      </c>
      <c r="F562" s="240">
        <v>-1.21E-2</v>
      </c>
      <c r="G562" s="240">
        <v>0</v>
      </c>
      <c r="H562" s="240">
        <v>0</v>
      </c>
      <c r="I562" s="240">
        <v>0</v>
      </c>
      <c r="J562" s="240">
        <v>-5.0000000000000001E-4</v>
      </c>
      <c r="K562" s="240">
        <v>1610</v>
      </c>
      <c r="L562" s="240">
        <v>9.16</v>
      </c>
      <c r="M562" s="240">
        <v>16.373999999999999</v>
      </c>
      <c r="N562" s="240">
        <v>17</v>
      </c>
    </row>
    <row r="563" spans="2:14">
      <c r="B563" s="240" t="s">
        <v>33</v>
      </c>
      <c r="C563" s="240" t="s">
        <v>218</v>
      </c>
      <c r="D563" s="240" t="s">
        <v>113</v>
      </c>
      <c r="E563" s="240">
        <v>-3.3799999999999997E-2</v>
      </c>
      <c r="F563" s="240">
        <v>1.14E-2</v>
      </c>
      <c r="G563" s="240">
        <v>0</v>
      </c>
      <c r="H563" s="240">
        <v>0</v>
      </c>
      <c r="I563" s="240">
        <v>0</v>
      </c>
      <c r="J563" s="240">
        <v>-6.2E-4</v>
      </c>
      <c r="K563" s="240">
        <v>1610</v>
      </c>
      <c r="L563" s="240">
        <v>9.16</v>
      </c>
      <c r="M563" s="240">
        <v>16.373999999999999</v>
      </c>
      <c r="N563" s="240">
        <v>17</v>
      </c>
    </row>
    <row r="564" spans="2:14">
      <c r="B564" s="240" t="s">
        <v>33</v>
      </c>
      <c r="C564" s="240" t="s">
        <v>218</v>
      </c>
      <c r="D564" s="240" t="s">
        <v>114</v>
      </c>
      <c r="E564" s="240">
        <v>-3.3599999999999998E-2</v>
      </c>
      <c r="F564" s="240">
        <v>-1.2200000000000001E-2</v>
      </c>
      <c r="G564" s="240">
        <v>0</v>
      </c>
      <c r="H564" s="240">
        <v>0</v>
      </c>
      <c r="I564" s="240">
        <v>0</v>
      </c>
      <c r="J564" s="240">
        <v>-3.8000000000000002E-4</v>
      </c>
      <c r="K564" s="240">
        <v>1610</v>
      </c>
      <c r="L564" s="240">
        <v>9.16</v>
      </c>
      <c r="M564" s="240">
        <v>16.373999999999999</v>
      </c>
      <c r="N564" s="240">
        <v>17</v>
      </c>
    </row>
    <row r="565" spans="2:14">
      <c r="B565" s="240" t="s">
        <v>33</v>
      </c>
      <c r="C565" s="240" t="s">
        <v>218</v>
      </c>
      <c r="D565" s="240" t="s">
        <v>115</v>
      </c>
      <c r="E565" s="240">
        <v>1.2200000000000001E-2</v>
      </c>
      <c r="F565" s="240">
        <v>4.5400000000000003E-2</v>
      </c>
      <c r="G565" s="240">
        <v>0</v>
      </c>
      <c r="H565" s="240">
        <v>0</v>
      </c>
      <c r="I565" s="240">
        <v>0</v>
      </c>
      <c r="J565" s="240">
        <v>-8.0000000000000007E-5</v>
      </c>
      <c r="K565" s="240">
        <v>1610</v>
      </c>
      <c r="L565" s="240">
        <v>9.16</v>
      </c>
      <c r="M565" s="240">
        <v>16.373999999999999</v>
      </c>
      <c r="N565" s="240">
        <v>17</v>
      </c>
    </row>
    <row r="566" spans="2:14">
      <c r="B566" s="240" t="s">
        <v>33</v>
      </c>
      <c r="C566" s="240" t="s">
        <v>218</v>
      </c>
      <c r="D566" s="240" t="s">
        <v>116</v>
      </c>
      <c r="E566" s="240">
        <v>-6.1999999999999998E-3</v>
      </c>
      <c r="F566" s="240">
        <v>4.53E-2</v>
      </c>
      <c r="G566" s="240">
        <v>0</v>
      </c>
      <c r="H566" s="240">
        <v>0</v>
      </c>
      <c r="I566" s="240">
        <v>0</v>
      </c>
      <c r="J566" s="240">
        <v>5.0000000000000002E-5</v>
      </c>
      <c r="K566" s="240">
        <v>1610</v>
      </c>
      <c r="L566" s="240">
        <v>9.16</v>
      </c>
      <c r="M566" s="240">
        <v>16.373999999999999</v>
      </c>
      <c r="N566" s="240">
        <v>17</v>
      </c>
    </row>
    <row r="567" spans="2:14">
      <c r="B567" s="240" t="s">
        <v>33</v>
      </c>
      <c r="C567" s="240" t="s">
        <v>218</v>
      </c>
      <c r="D567" s="240" t="s">
        <v>117</v>
      </c>
      <c r="E567" s="240">
        <v>1.23E-2</v>
      </c>
      <c r="F567" s="240">
        <v>4.5199999999999997E-2</v>
      </c>
      <c r="G567" s="240">
        <v>0</v>
      </c>
      <c r="H567" s="240">
        <v>0</v>
      </c>
      <c r="I567" s="240">
        <v>0</v>
      </c>
      <c r="J567" s="240">
        <v>1.3999999999999999E-4</v>
      </c>
      <c r="K567" s="240">
        <v>1610</v>
      </c>
      <c r="L567" s="240">
        <v>9.16</v>
      </c>
      <c r="M567" s="240">
        <v>16.373999999999999</v>
      </c>
      <c r="N567" s="240">
        <v>17</v>
      </c>
    </row>
    <row r="568" spans="2:14">
      <c r="B568" s="240" t="s">
        <v>33</v>
      </c>
      <c r="C568" s="240" t="s">
        <v>218</v>
      </c>
      <c r="D568" s="240" t="s">
        <v>118</v>
      </c>
      <c r="E568" s="240">
        <v>-6.4000000000000003E-3</v>
      </c>
      <c r="F568" s="240">
        <v>4.5499999999999999E-2</v>
      </c>
      <c r="G568" s="240">
        <v>0</v>
      </c>
      <c r="H568" s="240">
        <v>0</v>
      </c>
      <c r="I568" s="240">
        <v>0</v>
      </c>
      <c r="J568" s="240">
        <v>-1.6000000000000001E-4</v>
      </c>
      <c r="K568" s="240">
        <v>1610</v>
      </c>
      <c r="L568" s="240">
        <v>9.16</v>
      </c>
      <c r="M568" s="240">
        <v>16.373999999999999</v>
      </c>
      <c r="N568" s="240">
        <v>17</v>
      </c>
    </row>
    <row r="569" spans="2:14">
      <c r="B569" s="240" t="s">
        <v>33</v>
      </c>
      <c r="C569" s="240" t="s">
        <v>218</v>
      </c>
      <c r="D569" s="240" t="s">
        <v>119</v>
      </c>
      <c r="E569" s="240">
        <v>1.1900000000000001E-2</v>
      </c>
      <c r="F569" s="240">
        <v>4.58E-2</v>
      </c>
      <c r="G569" s="240">
        <v>0</v>
      </c>
      <c r="H569" s="240">
        <v>0</v>
      </c>
      <c r="I569" s="240">
        <v>0</v>
      </c>
      <c r="J569" s="240">
        <v>-4.6999999999999999E-4</v>
      </c>
      <c r="K569" s="240">
        <v>1610</v>
      </c>
      <c r="L569" s="240">
        <v>9.16</v>
      </c>
      <c r="M569" s="240">
        <v>16.373999999999999</v>
      </c>
      <c r="N569" s="240">
        <v>17</v>
      </c>
    </row>
    <row r="570" spans="2:14">
      <c r="B570" s="240" t="s">
        <v>33</v>
      </c>
      <c r="C570" s="240" t="s">
        <v>218</v>
      </c>
      <c r="D570" s="240" t="s">
        <v>120</v>
      </c>
      <c r="E570" s="240">
        <v>-6.4999999999999997E-3</v>
      </c>
      <c r="F570" s="240">
        <v>4.5699999999999998E-2</v>
      </c>
      <c r="G570" s="240">
        <v>0</v>
      </c>
      <c r="H570" s="240">
        <v>0</v>
      </c>
      <c r="I570" s="240">
        <v>0</v>
      </c>
      <c r="J570" s="240">
        <v>-3.4000000000000002E-4</v>
      </c>
      <c r="K570" s="240">
        <v>1610</v>
      </c>
      <c r="L570" s="240">
        <v>9.16</v>
      </c>
      <c r="M570" s="240">
        <v>16.373999999999999</v>
      </c>
      <c r="N570" s="240">
        <v>17</v>
      </c>
    </row>
    <row r="571" spans="2:14">
      <c r="B571" s="240" t="s">
        <v>33</v>
      </c>
      <c r="C571" s="240" t="s">
        <v>218</v>
      </c>
      <c r="D571" s="240" t="s">
        <v>121</v>
      </c>
      <c r="E571" s="240">
        <v>1.2E-2</v>
      </c>
      <c r="F571" s="240">
        <v>4.5600000000000002E-2</v>
      </c>
      <c r="G571" s="240">
        <v>0</v>
      </c>
      <c r="H571" s="240">
        <v>0</v>
      </c>
      <c r="I571" s="240">
        <v>0</v>
      </c>
      <c r="J571" s="240">
        <v>-2.5999999999999998E-4</v>
      </c>
      <c r="K571" s="240">
        <v>1610</v>
      </c>
      <c r="L571" s="240">
        <v>9.16</v>
      </c>
      <c r="M571" s="240">
        <v>16.373999999999999</v>
      </c>
      <c r="N571" s="240">
        <v>17</v>
      </c>
    </row>
    <row r="572" spans="2:14">
      <c r="B572" s="240" t="s">
        <v>33</v>
      </c>
      <c r="C572" s="240" t="s">
        <v>218</v>
      </c>
      <c r="D572" s="240" t="s">
        <v>122</v>
      </c>
      <c r="E572" s="240">
        <v>-6.7000000000000002E-3</v>
      </c>
      <c r="F572" s="240">
        <v>4.5900000000000003E-2</v>
      </c>
      <c r="G572" s="240">
        <v>0</v>
      </c>
      <c r="H572" s="240">
        <v>0</v>
      </c>
      <c r="I572" s="240">
        <v>0</v>
      </c>
      <c r="J572" s="240">
        <v>-5.5999999999999995E-4</v>
      </c>
      <c r="K572" s="240">
        <v>1610</v>
      </c>
      <c r="L572" s="240">
        <v>9.16</v>
      </c>
      <c r="M572" s="240">
        <v>16.373999999999999</v>
      </c>
      <c r="N572" s="240">
        <v>17</v>
      </c>
    </row>
    <row r="573" spans="2:14">
      <c r="B573" s="240" t="s">
        <v>33</v>
      </c>
      <c r="C573" s="240" t="s">
        <v>218</v>
      </c>
      <c r="D573" s="240" t="s">
        <v>123</v>
      </c>
      <c r="E573" s="240">
        <v>1.24E-2</v>
      </c>
      <c r="F573" s="240">
        <v>-4.7100000000000003E-2</v>
      </c>
      <c r="G573" s="240">
        <v>0</v>
      </c>
      <c r="H573" s="240">
        <v>0</v>
      </c>
      <c r="I573" s="240">
        <v>0</v>
      </c>
      <c r="J573" s="240">
        <v>-2.0000000000000002E-5</v>
      </c>
      <c r="K573" s="240">
        <v>1610</v>
      </c>
      <c r="L573" s="240">
        <v>9.16</v>
      </c>
      <c r="M573" s="240">
        <v>16.373999999999999</v>
      </c>
      <c r="N573" s="240">
        <v>17</v>
      </c>
    </row>
    <row r="574" spans="2:14">
      <c r="B574" s="240" t="s">
        <v>33</v>
      </c>
      <c r="C574" s="240" t="s">
        <v>218</v>
      </c>
      <c r="D574" s="240" t="s">
        <v>124</v>
      </c>
      <c r="E574" s="240">
        <v>-6.0000000000000001E-3</v>
      </c>
      <c r="F574" s="240">
        <v>-4.7199999999999999E-2</v>
      </c>
      <c r="G574" s="240">
        <v>0</v>
      </c>
      <c r="H574" s="240">
        <v>0</v>
      </c>
      <c r="I574" s="240">
        <v>0</v>
      </c>
      <c r="J574" s="240">
        <v>1.1E-4</v>
      </c>
      <c r="K574" s="240">
        <v>1610</v>
      </c>
      <c r="L574" s="240">
        <v>9.16</v>
      </c>
      <c r="M574" s="240">
        <v>16.373999999999999</v>
      </c>
      <c r="N574" s="240">
        <v>17</v>
      </c>
    </row>
    <row r="575" spans="2:14">
      <c r="B575" s="240" t="s">
        <v>33</v>
      </c>
      <c r="C575" s="240" t="s">
        <v>218</v>
      </c>
      <c r="D575" s="240" t="s">
        <v>125</v>
      </c>
      <c r="E575" s="240">
        <v>1.2500000000000001E-2</v>
      </c>
      <c r="F575" s="240">
        <v>-4.7300000000000002E-2</v>
      </c>
      <c r="G575" s="240">
        <v>0</v>
      </c>
      <c r="H575" s="240">
        <v>0</v>
      </c>
      <c r="I575" s="240">
        <v>0</v>
      </c>
      <c r="J575" s="240">
        <v>2.0000000000000001E-4</v>
      </c>
      <c r="K575" s="240">
        <v>1610</v>
      </c>
      <c r="L575" s="240">
        <v>9.16</v>
      </c>
      <c r="M575" s="240">
        <v>16.373999999999999</v>
      </c>
      <c r="N575" s="240">
        <v>17</v>
      </c>
    </row>
    <row r="576" spans="2:14">
      <c r="B576" s="240" t="s">
        <v>33</v>
      </c>
      <c r="C576" s="240" t="s">
        <v>218</v>
      </c>
      <c r="D576" s="240" t="s">
        <v>126</v>
      </c>
      <c r="E576" s="240">
        <v>-6.1999999999999998E-3</v>
      </c>
      <c r="F576" s="240">
        <v>-4.7E-2</v>
      </c>
      <c r="G576" s="240">
        <v>0</v>
      </c>
      <c r="H576" s="240">
        <v>0</v>
      </c>
      <c r="I576" s="240">
        <v>0</v>
      </c>
      <c r="J576" s="240">
        <v>-1E-4</v>
      </c>
      <c r="K576" s="240">
        <v>1610</v>
      </c>
      <c r="L576" s="240">
        <v>9.16</v>
      </c>
      <c r="M576" s="240">
        <v>16.373999999999999</v>
      </c>
      <c r="N576" s="240">
        <v>17</v>
      </c>
    </row>
    <row r="577" spans="2:14">
      <c r="B577" s="240" t="s">
        <v>33</v>
      </c>
      <c r="C577" s="240" t="s">
        <v>218</v>
      </c>
      <c r="D577" s="240" t="s">
        <v>127</v>
      </c>
      <c r="E577" s="240">
        <v>1.2699999999999999E-2</v>
      </c>
      <c r="F577" s="240">
        <v>-4.7500000000000001E-2</v>
      </c>
      <c r="G577" s="240">
        <v>0</v>
      </c>
      <c r="H577" s="240">
        <v>0</v>
      </c>
      <c r="I577" s="240">
        <v>0</v>
      </c>
      <c r="J577" s="240">
        <v>3.8000000000000002E-4</v>
      </c>
      <c r="K577" s="240">
        <v>1610</v>
      </c>
      <c r="L577" s="240">
        <v>9.16</v>
      </c>
      <c r="M577" s="240">
        <v>16.373999999999999</v>
      </c>
      <c r="N577" s="240">
        <v>17</v>
      </c>
    </row>
    <row r="578" spans="2:14">
      <c r="B578" s="240" t="s">
        <v>33</v>
      </c>
      <c r="C578" s="240" t="s">
        <v>218</v>
      </c>
      <c r="D578" s="240" t="s">
        <v>128</v>
      </c>
      <c r="E578" s="240">
        <v>-5.7000000000000002E-3</v>
      </c>
      <c r="F578" s="240">
        <v>-4.7600000000000003E-2</v>
      </c>
      <c r="G578" s="240">
        <v>0</v>
      </c>
      <c r="H578" s="240">
        <v>0</v>
      </c>
      <c r="I578" s="240">
        <v>0</v>
      </c>
      <c r="J578" s="240">
        <v>5.1000000000000004E-4</v>
      </c>
      <c r="K578" s="240">
        <v>1610</v>
      </c>
      <c r="L578" s="240">
        <v>9.16</v>
      </c>
      <c r="M578" s="240">
        <v>16.373999999999999</v>
      </c>
      <c r="N578" s="240">
        <v>17</v>
      </c>
    </row>
    <row r="579" spans="2:14">
      <c r="B579" s="240" t="s">
        <v>33</v>
      </c>
      <c r="C579" s="240" t="s">
        <v>218</v>
      </c>
      <c r="D579" s="240" t="s">
        <v>129</v>
      </c>
      <c r="E579" s="240">
        <v>1.2800000000000001E-2</v>
      </c>
      <c r="F579" s="240">
        <v>-4.7699999999999999E-2</v>
      </c>
      <c r="G579" s="240">
        <v>0</v>
      </c>
      <c r="H579" s="240">
        <v>0</v>
      </c>
      <c r="I579" s="240">
        <v>0</v>
      </c>
      <c r="J579" s="240">
        <v>5.9000000000000003E-4</v>
      </c>
      <c r="K579" s="240">
        <v>1610</v>
      </c>
      <c r="L579" s="240">
        <v>9.16</v>
      </c>
      <c r="M579" s="240">
        <v>16.373999999999999</v>
      </c>
      <c r="N579" s="240">
        <v>17</v>
      </c>
    </row>
    <row r="580" spans="2:14">
      <c r="B580" s="240" t="s">
        <v>33</v>
      </c>
      <c r="C580" s="240" t="s">
        <v>218</v>
      </c>
      <c r="D580" s="240" t="s">
        <v>130</v>
      </c>
      <c r="E580" s="240">
        <v>-5.8999999999999999E-3</v>
      </c>
      <c r="F580" s="240">
        <v>-4.7399999999999998E-2</v>
      </c>
      <c r="G580" s="240">
        <v>0</v>
      </c>
      <c r="H580" s="240">
        <v>0</v>
      </c>
      <c r="I580" s="240">
        <v>0</v>
      </c>
      <c r="J580" s="240">
        <v>2.9999999999999997E-4</v>
      </c>
      <c r="K580" s="240">
        <v>1610</v>
      </c>
      <c r="L580" s="240">
        <v>9.16</v>
      </c>
      <c r="M580" s="240">
        <v>16.373999999999999</v>
      </c>
      <c r="N580" s="240">
        <v>17</v>
      </c>
    </row>
    <row r="581" spans="2:14">
      <c r="B581" s="240" t="s">
        <v>33</v>
      </c>
      <c r="C581" s="240" t="s">
        <v>218</v>
      </c>
      <c r="D581" s="240" t="s">
        <v>131</v>
      </c>
      <c r="E581" s="240">
        <v>3.3700000000000001E-2</v>
      </c>
      <c r="F581" s="240">
        <v>1.11E-2</v>
      </c>
      <c r="G581" s="240">
        <v>0</v>
      </c>
      <c r="H581" s="240">
        <v>0</v>
      </c>
      <c r="I581" s="240">
        <v>0</v>
      </c>
      <c r="J581" s="240">
        <v>-1.9000000000000001E-4</v>
      </c>
      <c r="K581" s="240">
        <v>1610</v>
      </c>
      <c r="L581" s="240">
        <v>9.16</v>
      </c>
      <c r="M581" s="240">
        <v>16.373999999999999</v>
      </c>
      <c r="N581" s="240">
        <v>17</v>
      </c>
    </row>
    <row r="582" spans="2:14">
      <c r="B582" s="240" t="s">
        <v>33</v>
      </c>
      <c r="C582" s="240" t="s">
        <v>218</v>
      </c>
      <c r="D582" s="240" t="s">
        <v>132</v>
      </c>
      <c r="E582" s="240">
        <v>3.3700000000000001E-2</v>
      </c>
      <c r="F582" s="240">
        <v>-1.24E-2</v>
      </c>
      <c r="G582" s="240">
        <v>0</v>
      </c>
      <c r="H582" s="240">
        <v>0</v>
      </c>
      <c r="I582" s="240">
        <v>0</v>
      </c>
      <c r="J582" s="240">
        <v>-2.0000000000000001E-4</v>
      </c>
      <c r="K582" s="240">
        <v>1610</v>
      </c>
      <c r="L582" s="240">
        <v>9.16</v>
      </c>
      <c r="M582" s="240">
        <v>16.373999999999999</v>
      </c>
      <c r="N582" s="240">
        <v>17</v>
      </c>
    </row>
    <row r="583" spans="2:14">
      <c r="B583" s="240" t="s">
        <v>33</v>
      </c>
      <c r="C583" s="240" t="s">
        <v>218</v>
      </c>
      <c r="D583" s="240" t="s">
        <v>133</v>
      </c>
      <c r="E583" s="240">
        <v>3.3599999999999998E-2</v>
      </c>
      <c r="F583" s="240">
        <v>1.12E-2</v>
      </c>
      <c r="G583" s="240">
        <v>0</v>
      </c>
      <c r="H583" s="240">
        <v>0</v>
      </c>
      <c r="I583" s="240">
        <v>0</v>
      </c>
      <c r="J583" s="240">
        <v>-3.1E-4</v>
      </c>
      <c r="K583" s="240">
        <v>1610</v>
      </c>
      <c r="L583" s="240">
        <v>9.16</v>
      </c>
      <c r="M583" s="240">
        <v>16.373999999999999</v>
      </c>
      <c r="N583" s="240">
        <v>17</v>
      </c>
    </row>
    <row r="584" spans="2:14">
      <c r="B584" s="240" t="s">
        <v>33</v>
      </c>
      <c r="C584" s="240" t="s">
        <v>218</v>
      </c>
      <c r="D584" s="240" t="s">
        <v>134</v>
      </c>
      <c r="E584" s="240">
        <v>3.3799999999999997E-2</v>
      </c>
      <c r="F584" s="240">
        <v>-1.2500000000000001E-2</v>
      </c>
      <c r="G584" s="240">
        <v>0</v>
      </c>
      <c r="H584" s="240">
        <v>0</v>
      </c>
      <c r="I584" s="240">
        <v>0</v>
      </c>
      <c r="J584" s="240">
        <v>-8.0000000000000007E-5</v>
      </c>
      <c r="K584" s="240">
        <v>1610</v>
      </c>
      <c r="L584" s="240">
        <v>9.16</v>
      </c>
      <c r="M584" s="240">
        <v>16.373999999999999</v>
      </c>
      <c r="N584" s="240">
        <v>17</v>
      </c>
    </row>
    <row r="585" spans="2:14">
      <c r="B585" s="240" t="s">
        <v>33</v>
      </c>
      <c r="C585" s="240" t="s">
        <v>218</v>
      </c>
      <c r="D585" s="240" t="s">
        <v>135</v>
      </c>
      <c r="E585" s="240">
        <v>3.4200000000000001E-2</v>
      </c>
      <c r="F585" s="240">
        <v>1.03E-2</v>
      </c>
      <c r="G585" s="240">
        <v>0</v>
      </c>
      <c r="H585" s="240">
        <v>0</v>
      </c>
      <c r="I585" s="240">
        <v>0</v>
      </c>
      <c r="J585" s="240">
        <v>5.1000000000000004E-4</v>
      </c>
      <c r="K585" s="240">
        <v>1610</v>
      </c>
      <c r="L585" s="240">
        <v>9.16</v>
      </c>
      <c r="M585" s="240">
        <v>16.373999999999999</v>
      </c>
      <c r="N585" s="240">
        <v>17</v>
      </c>
    </row>
    <row r="586" spans="2:14">
      <c r="B586" s="240" t="s">
        <v>33</v>
      </c>
      <c r="C586" s="240" t="s">
        <v>218</v>
      </c>
      <c r="D586" s="240" t="s">
        <v>136</v>
      </c>
      <c r="E586" s="240">
        <v>3.4299999999999997E-2</v>
      </c>
      <c r="F586" s="240">
        <v>-1.3100000000000001E-2</v>
      </c>
      <c r="G586" s="240">
        <v>0</v>
      </c>
      <c r="H586" s="240">
        <v>0</v>
      </c>
      <c r="I586" s="240">
        <v>0</v>
      </c>
      <c r="J586" s="240">
        <v>5.1000000000000004E-4</v>
      </c>
      <c r="K586" s="240">
        <v>1610</v>
      </c>
      <c r="L586" s="240">
        <v>9.16</v>
      </c>
      <c r="M586" s="240">
        <v>16.373999999999999</v>
      </c>
      <c r="N586" s="240">
        <v>17</v>
      </c>
    </row>
    <row r="587" spans="2:14">
      <c r="B587" s="240" t="s">
        <v>33</v>
      </c>
      <c r="C587" s="240" t="s">
        <v>218</v>
      </c>
      <c r="D587" s="240" t="s">
        <v>137</v>
      </c>
      <c r="E587" s="240">
        <v>3.4099999999999998E-2</v>
      </c>
      <c r="F587" s="240">
        <v>1.04E-2</v>
      </c>
      <c r="G587" s="240">
        <v>0</v>
      </c>
      <c r="H587" s="240">
        <v>0</v>
      </c>
      <c r="I587" s="240">
        <v>0</v>
      </c>
      <c r="J587" s="240">
        <v>4.0000000000000002E-4</v>
      </c>
      <c r="K587" s="240">
        <v>1610</v>
      </c>
      <c r="L587" s="240">
        <v>9.16</v>
      </c>
      <c r="M587" s="240">
        <v>16.373999999999999</v>
      </c>
      <c r="N587" s="240">
        <v>17</v>
      </c>
    </row>
    <row r="588" spans="2:14">
      <c r="B588" s="240" t="s">
        <v>33</v>
      </c>
      <c r="C588" s="240" t="s">
        <v>218</v>
      </c>
      <c r="D588" s="240" t="s">
        <v>138</v>
      </c>
      <c r="E588" s="240">
        <v>3.4299999999999997E-2</v>
      </c>
      <c r="F588" s="240">
        <v>-1.32E-2</v>
      </c>
      <c r="G588" s="240">
        <v>0</v>
      </c>
      <c r="H588" s="240">
        <v>0</v>
      </c>
      <c r="I588" s="240">
        <v>0</v>
      </c>
      <c r="J588" s="240">
        <v>6.3000000000000003E-4</v>
      </c>
      <c r="K588" s="240">
        <v>1610</v>
      </c>
      <c r="L588" s="240">
        <v>9.16</v>
      </c>
      <c r="M588" s="240">
        <v>16.373999999999999</v>
      </c>
      <c r="N588" s="240">
        <v>17</v>
      </c>
    </row>
    <row r="589" spans="2:14">
      <c r="B589" s="240" t="s">
        <v>33</v>
      </c>
      <c r="C589" s="240" t="s">
        <v>218</v>
      </c>
      <c r="D589" s="240" t="s">
        <v>139</v>
      </c>
      <c r="E589" s="240">
        <v>1.2200000000000001E-2</v>
      </c>
      <c r="F589" s="240">
        <v>3.8199999999999998E-2</v>
      </c>
      <c r="G589" s="240">
        <v>0</v>
      </c>
      <c r="H589" s="240">
        <v>0</v>
      </c>
      <c r="I589" s="240">
        <v>0</v>
      </c>
      <c r="J589" s="240">
        <v>-4.0000000000000003E-5</v>
      </c>
      <c r="K589" s="240">
        <v>1610</v>
      </c>
      <c r="L589" s="240">
        <v>9.16</v>
      </c>
      <c r="M589" s="240">
        <v>16.373999999999999</v>
      </c>
      <c r="N589" s="240">
        <v>17</v>
      </c>
    </row>
    <row r="590" spans="2:14">
      <c r="B590" s="240" t="s">
        <v>33</v>
      </c>
      <c r="C590" s="240" t="s">
        <v>218</v>
      </c>
      <c r="D590" s="240" t="s">
        <v>140</v>
      </c>
      <c r="E590" s="240">
        <v>-6.1999999999999998E-3</v>
      </c>
      <c r="F590" s="240">
        <v>3.8100000000000002E-2</v>
      </c>
      <c r="G590" s="240">
        <v>0</v>
      </c>
      <c r="H590" s="240">
        <v>0</v>
      </c>
      <c r="I590" s="240">
        <v>0</v>
      </c>
      <c r="J590" s="240">
        <v>9.0000000000000006E-5</v>
      </c>
      <c r="K590" s="240">
        <v>1610</v>
      </c>
      <c r="L590" s="240">
        <v>9.16</v>
      </c>
      <c r="M590" s="240">
        <v>16.373999999999999</v>
      </c>
      <c r="N590" s="240">
        <v>17</v>
      </c>
    </row>
    <row r="591" spans="2:14">
      <c r="B591" s="240" t="s">
        <v>33</v>
      </c>
      <c r="C591" s="240" t="s">
        <v>218</v>
      </c>
      <c r="D591" s="240" t="s">
        <v>141</v>
      </c>
      <c r="E591" s="240">
        <v>1.24E-2</v>
      </c>
      <c r="F591" s="240">
        <v>3.7999999999999999E-2</v>
      </c>
      <c r="G591" s="240">
        <v>0</v>
      </c>
      <c r="H591" s="240">
        <v>0</v>
      </c>
      <c r="I591" s="240">
        <v>0</v>
      </c>
      <c r="J591" s="240">
        <v>1.7000000000000001E-4</v>
      </c>
      <c r="K591" s="240">
        <v>1610</v>
      </c>
      <c r="L591" s="240">
        <v>9.16</v>
      </c>
      <c r="M591" s="240">
        <v>16.373999999999999</v>
      </c>
      <c r="N591" s="240">
        <v>17</v>
      </c>
    </row>
    <row r="592" spans="2:14">
      <c r="B592" s="240" t="s">
        <v>33</v>
      </c>
      <c r="C592" s="240" t="s">
        <v>218</v>
      </c>
      <c r="D592" s="240" t="s">
        <v>142</v>
      </c>
      <c r="E592" s="240">
        <v>-6.3E-3</v>
      </c>
      <c r="F592" s="240">
        <v>3.8300000000000001E-2</v>
      </c>
      <c r="G592" s="240">
        <v>0</v>
      </c>
      <c r="H592" s="240">
        <v>0</v>
      </c>
      <c r="I592" s="240">
        <v>0</v>
      </c>
      <c r="J592" s="240">
        <v>-1.2E-4</v>
      </c>
      <c r="K592" s="240">
        <v>1610</v>
      </c>
      <c r="L592" s="240">
        <v>9.16</v>
      </c>
      <c r="M592" s="240">
        <v>16.373999999999999</v>
      </c>
      <c r="N592" s="240">
        <v>17</v>
      </c>
    </row>
    <row r="593" spans="2:14">
      <c r="B593" s="240" t="s">
        <v>33</v>
      </c>
      <c r="C593" s="240" t="s">
        <v>218</v>
      </c>
      <c r="D593" s="240" t="s">
        <v>143</v>
      </c>
      <c r="E593" s="240">
        <v>1.1900000000000001E-2</v>
      </c>
      <c r="F593" s="240">
        <v>3.8600000000000002E-2</v>
      </c>
      <c r="G593" s="240">
        <v>0</v>
      </c>
      <c r="H593" s="240">
        <v>0</v>
      </c>
      <c r="I593" s="240">
        <v>0</v>
      </c>
      <c r="J593" s="240">
        <v>-4.4000000000000002E-4</v>
      </c>
      <c r="K593" s="240">
        <v>1610</v>
      </c>
      <c r="L593" s="240">
        <v>9.16</v>
      </c>
      <c r="M593" s="240">
        <v>16.373999999999999</v>
      </c>
      <c r="N593" s="240">
        <v>17</v>
      </c>
    </row>
    <row r="594" spans="2:14">
      <c r="B594" s="240" t="s">
        <v>33</v>
      </c>
      <c r="C594" s="240" t="s">
        <v>218</v>
      </c>
      <c r="D594" s="240" t="s">
        <v>144</v>
      </c>
      <c r="E594" s="240">
        <v>-6.4999999999999997E-3</v>
      </c>
      <c r="F594" s="240">
        <v>3.85E-2</v>
      </c>
      <c r="G594" s="240">
        <v>0</v>
      </c>
      <c r="H594" s="240">
        <v>0</v>
      </c>
      <c r="I594" s="240">
        <v>0</v>
      </c>
      <c r="J594" s="240">
        <v>-3.1E-4</v>
      </c>
      <c r="K594" s="240">
        <v>1610</v>
      </c>
      <c r="L594" s="240">
        <v>9.16</v>
      </c>
      <c r="M594" s="240">
        <v>16.373999999999999</v>
      </c>
      <c r="N594" s="240">
        <v>17</v>
      </c>
    </row>
    <row r="595" spans="2:14">
      <c r="B595" s="240" t="s">
        <v>33</v>
      </c>
      <c r="C595" s="240" t="s">
        <v>218</v>
      </c>
      <c r="D595" s="240" t="s">
        <v>145</v>
      </c>
      <c r="E595" s="240">
        <v>1.21E-2</v>
      </c>
      <c r="F595" s="240">
        <v>3.8399999999999997E-2</v>
      </c>
      <c r="G595" s="240">
        <v>0</v>
      </c>
      <c r="H595" s="240">
        <v>0</v>
      </c>
      <c r="I595" s="240">
        <v>0</v>
      </c>
      <c r="J595" s="240">
        <v>-2.3000000000000001E-4</v>
      </c>
      <c r="K595" s="240">
        <v>1610</v>
      </c>
      <c r="L595" s="240">
        <v>9.16</v>
      </c>
      <c r="M595" s="240">
        <v>16.373999999999999</v>
      </c>
      <c r="N595" s="240">
        <v>17</v>
      </c>
    </row>
    <row r="596" spans="2:14">
      <c r="B596" s="240" t="s">
        <v>33</v>
      </c>
      <c r="C596" s="240" t="s">
        <v>218</v>
      </c>
      <c r="D596" s="240" t="s">
        <v>146</v>
      </c>
      <c r="E596" s="240">
        <v>-6.6E-3</v>
      </c>
      <c r="F596" s="240">
        <v>3.8699999999999998E-2</v>
      </c>
      <c r="G596" s="240">
        <v>0</v>
      </c>
      <c r="H596" s="240">
        <v>0</v>
      </c>
      <c r="I596" s="240">
        <v>0</v>
      </c>
      <c r="J596" s="240">
        <v>-5.1999999999999995E-4</v>
      </c>
      <c r="K596" s="240">
        <v>1610</v>
      </c>
      <c r="L596" s="240">
        <v>9.16</v>
      </c>
      <c r="M596" s="240">
        <v>16.373999999999999</v>
      </c>
      <c r="N596" s="240">
        <v>17</v>
      </c>
    </row>
    <row r="597" spans="2:14">
      <c r="B597" s="240" t="s">
        <v>33</v>
      </c>
      <c r="C597" s="240" t="s">
        <v>218</v>
      </c>
      <c r="D597" s="240" t="s">
        <v>147</v>
      </c>
      <c r="E597" s="240">
        <v>1.35E-2</v>
      </c>
      <c r="F597" s="240">
        <v>-1.1999999999999999E-3</v>
      </c>
      <c r="G597" s="240">
        <v>0</v>
      </c>
      <c r="H597" s="240">
        <v>0</v>
      </c>
      <c r="I597" s="240">
        <v>0</v>
      </c>
      <c r="J597" s="240">
        <v>6.9999999999999994E-5</v>
      </c>
      <c r="K597" s="240">
        <v>1610</v>
      </c>
      <c r="L597" s="240">
        <v>9.16</v>
      </c>
      <c r="M597" s="240">
        <v>16.373999999999999</v>
      </c>
      <c r="N597" s="240">
        <v>17</v>
      </c>
    </row>
    <row r="598" spans="2:14">
      <c r="B598" s="240" t="s">
        <v>33</v>
      </c>
      <c r="C598" s="240" t="s">
        <v>218</v>
      </c>
      <c r="D598" s="240" t="s">
        <v>148</v>
      </c>
      <c r="E598" s="240">
        <v>-3.7000000000000002E-3</v>
      </c>
      <c r="F598" s="240">
        <v>-1.1000000000000001E-3</v>
      </c>
      <c r="G598" s="240">
        <v>0</v>
      </c>
      <c r="H598" s="240">
        <v>0</v>
      </c>
      <c r="I598" s="240">
        <v>0</v>
      </c>
      <c r="J598" s="240">
        <v>0</v>
      </c>
      <c r="K598" s="240">
        <v>1610</v>
      </c>
      <c r="L598" s="240">
        <v>9.16</v>
      </c>
      <c r="M598" s="240">
        <v>16.373999999999999</v>
      </c>
      <c r="N598" s="240">
        <v>17</v>
      </c>
    </row>
    <row r="599" spans="2:14">
      <c r="B599" s="240" t="s">
        <v>33</v>
      </c>
      <c r="C599" s="240" t="s">
        <v>218</v>
      </c>
      <c r="D599" s="240" t="s">
        <v>149</v>
      </c>
      <c r="E599" s="240">
        <v>4.7999999999999996E-3</v>
      </c>
      <c r="F599" s="240">
        <v>0.01</v>
      </c>
      <c r="G599" s="240">
        <v>0</v>
      </c>
      <c r="H599" s="240">
        <v>0</v>
      </c>
      <c r="I599" s="240">
        <v>0</v>
      </c>
      <c r="J599" s="240">
        <v>-2.0000000000000002E-5</v>
      </c>
      <c r="K599" s="240">
        <v>1610</v>
      </c>
      <c r="L599" s="240">
        <v>9.16</v>
      </c>
      <c r="M599" s="240">
        <v>16.373999999999999</v>
      </c>
      <c r="N599" s="240">
        <v>17</v>
      </c>
    </row>
    <row r="600" spans="2:14">
      <c r="B600" s="240" t="s">
        <v>33</v>
      </c>
      <c r="C600" s="240" t="s">
        <v>218</v>
      </c>
      <c r="D600" s="240" t="s">
        <v>150</v>
      </c>
      <c r="E600" s="240">
        <v>5.0000000000000001E-3</v>
      </c>
      <c r="F600" s="240">
        <v>-1.2200000000000001E-2</v>
      </c>
      <c r="G600" s="240">
        <v>0</v>
      </c>
      <c r="H600" s="240">
        <v>0</v>
      </c>
      <c r="I600" s="240">
        <v>0</v>
      </c>
      <c r="J600" s="240">
        <v>9.0000000000000006E-5</v>
      </c>
      <c r="K600" s="240">
        <v>1610</v>
      </c>
      <c r="L600" s="240">
        <v>9.16</v>
      </c>
      <c r="M600" s="240">
        <v>16.373999999999999</v>
      </c>
      <c r="N600" s="240">
        <v>17</v>
      </c>
    </row>
    <row r="601" spans="2:14">
      <c r="B601" s="240" t="s">
        <v>33</v>
      </c>
      <c r="C601" s="240" t="s">
        <v>218</v>
      </c>
      <c r="D601" s="240" t="s">
        <v>151</v>
      </c>
      <c r="E601" s="240">
        <v>3.3799999999999997E-2</v>
      </c>
      <c r="F601" s="240">
        <v>1.1599999999999999E-2</v>
      </c>
      <c r="G601" s="240">
        <v>0</v>
      </c>
      <c r="H601" s="240">
        <v>0</v>
      </c>
      <c r="I601" s="240">
        <v>0</v>
      </c>
      <c r="J601" s="240">
        <v>9.2000000000000003E-4</v>
      </c>
      <c r="K601" s="240">
        <v>1610</v>
      </c>
      <c r="L601" s="240">
        <v>9.16</v>
      </c>
      <c r="M601" s="240">
        <v>16.373999999999999</v>
      </c>
      <c r="N601" s="240">
        <v>17</v>
      </c>
    </row>
    <row r="602" spans="2:14">
      <c r="B602" s="240" t="s">
        <v>33</v>
      </c>
      <c r="C602" s="240" t="s">
        <v>218</v>
      </c>
      <c r="D602" s="240" t="s">
        <v>152</v>
      </c>
      <c r="E602" s="240">
        <v>-2.7699999999999999E-2</v>
      </c>
      <c r="F602" s="240">
        <v>-1.34E-2</v>
      </c>
      <c r="G602" s="240">
        <v>0</v>
      </c>
      <c r="H602" s="240">
        <v>0</v>
      </c>
      <c r="I602" s="240">
        <v>0</v>
      </c>
      <c r="J602" s="240">
        <v>-8.8000000000000003E-4</v>
      </c>
      <c r="K602" s="240">
        <v>1610</v>
      </c>
      <c r="L602" s="240">
        <v>9.16</v>
      </c>
      <c r="M602" s="240">
        <v>16.373999999999999</v>
      </c>
      <c r="N602" s="240">
        <v>17</v>
      </c>
    </row>
    <row r="603" spans="2:14">
      <c r="B603" s="240" t="s">
        <v>33</v>
      </c>
      <c r="C603" s="240" t="s">
        <v>218</v>
      </c>
      <c r="D603" s="240" t="s">
        <v>153</v>
      </c>
      <c r="E603" s="240">
        <v>1.9199999999999998E-2</v>
      </c>
      <c r="F603" s="240">
        <v>3.0300000000000001E-2</v>
      </c>
      <c r="G603" s="240">
        <v>0</v>
      </c>
      <c r="H603" s="240">
        <v>0</v>
      </c>
      <c r="I603" s="240">
        <v>0</v>
      </c>
      <c r="J603" s="240">
        <v>8.5999999999999998E-4</v>
      </c>
      <c r="K603" s="240">
        <v>1610</v>
      </c>
      <c r="L603" s="240">
        <v>9.16</v>
      </c>
      <c r="M603" s="240">
        <v>16.373999999999999</v>
      </c>
      <c r="N603" s="240">
        <v>17</v>
      </c>
    </row>
    <row r="604" spans="2:14">
      <c r="B604" s="240" t="s">
        <v>33</v>
      </c>
      <c r="C604" s="240" t="s">
        <v>218</v>
      </c>
      <c r="D604" s="240" t="s">
        <v>154</v>
      </c>
      <c r="E604" s="240">
        <v>-1.2999999999999999E-2</v>
      </c>
      <c r="F604" s="240">
        <v>-3.2099999999999997E-2</v>
      </c>
      <c r="G604" s="240">
        <v>0</v>
      </c>
      <c r="H604" s="240">
        <v>0</v>
      </c>
      <c r="I604" s="240">
        <v>0</v>
      </c>
      <c r="J604" s="240">
        <v>-8.1999999999999998E-4</v>
      </c>
      <c r="K604" s="240">
        <v>1610</v>
      </c>
      <c r="L604" s="240">
        <v>9.16</v>
      </c>
      <c r="M604" s="240">
        <v>16.373999999999999</v>
      </c>
      <c r="N604" s="240">
        <v>17</v>
      </c>
    </row>
    <row r="605" spans="2:14">
      <c r="B605" s="240" t="s">
        <v>33</v>
      </c>
      <c r="C605" s="240" t="s">
        <v>218</v>
      </c>
      <c r="D605" s="240" t="s">
        <v>155</v>
      </c>
      <c r="E605" s="240">
        <v>6.0900000000000003E-2</v>
      </c>
      <c r="F605" s="240">
        <v>2.5399999999999999E-2</v>
      </c>
      <c r="G605" s="240">
        <v>0</v>
      </c>
      <c r="H605" s="240">
        <v>0</v>
      </c>
      <c r="I605" s="240">
        <v>0</v>
      </c>
      <c r="J605" s="240">
        <v>2.0600000000000002E-3</v>
      </c>
      <c r="K605" s="240">
        <v>1610</v>
      </c>
      <c r="L605" s="240">
        <v>9.16</v>
      </c>
      <c r="M605" s="240">
        <v>16.373999999999999</v>
      </c>
      <c r="N605" s="240">
        <v>17</v>
      </c>
    </row>
    <row r="606" spans="2:14">
      <c r="B606" s="240" t="s">
        <v>33</v>
      </c>
      <c r="C606" s="240" t="s">
        <v>218</v>
      </c>
      <c r="D606" s="240" t="s">
        <v>156</v>
      </c>
      <c r="E606" s="240">
        <v>-5.4800000000000001E-2</v>
      </c>
      <c r="F606" s="240">
        <v>-2.7199999999999998E-2</v>
      </c>
      <c r="G606" s="240">
        <v>0</v>
      </c>
      <c r="H606" s="240">
        <v>0</v>
      </c>
      <c r="I606" s="240">
        <v>0</v>
      </c>
      <c r="J606" s="240">
        <v>-2.0200000000000001E-3</v>
      </c>
      <c r="K606" s="240">
        <v>1610</v>
      </c>
      <c r="L606" s="240">
        <v>9.16</v>
      </c>
      <c r="M606" s="240">
        <v>16.373999999999999</v>
      </c>
      <c r="N606" s="240">
        <v>17</v>
      </c>
    </row>
    <row r="607" spans="2:14">
      <c r="B607" s="240" t="s">
        <v>33</v>
      </c>
      <c r="C607" s="240" t="s">
        <v>218</v>
      </c>
      <c r="D607" s="240" t="s">
        <v>157</v>
      </c>
      <c r="E607" s="240">
        <v>2.7099999999999999E-2</v>
      </c>
      <c r="F607" s="240">
        <v>6.3299999999999995E-2</v>
      </c>
      <c r="G607" s="240">
        <v>0</v>
      </c>
      <c r="H607" s="240">
        <v>0</v>
      </c>
      <c r="I607" s="240">
        <v>0</v>
      </c>
      <c r="J607" s="240">
        <v>1.83E-3</v>
      </c>
      <c r="K607" s="240">
        <v>1610</v>
      </c>
      <c r="L607" s="240">
        <v>9.16</v>
      </c>
      <c r="M607" s="240">
        <v>16.373999999999999</v>
      </c>
      <c r="N607" s="240">
        <v>17</v>
      </c>
    </row>
    <row r="608" spans="2:14">
      <c r="B608" s="240" t="s">
        <v>33</v>
      </c>
      <c r="C608" s="240" t="s">
        <v>218</v>
      </c>
      <c r="D608" s="240" t="s">
        <v>158</v>
      </c>
      <c r="E608" s="240">
        <v>-2.1000000000000001E-2</v>
      </c>
      <c r="F608" s="240">
        <v>-6.5100000000000005E-2</v>
      </c>
      <c r="G608" s="240">
        <v>0</v>
      </c>
      <c r="H608" s="240">
        <v>0</v>
      </c>
      <c r="I608" s="240">
        <v>0</v>
      </c>
      <c r="J608" s="240">
        <v>-1.7899999999999999E-3</v>
      </c>
      <c r="K608" s="240">
        <v>1610</v>
      </c>
      <c r="L608" s="240">
        <v>9.16</v>
      </c>
      <c r="M608" s="240">
        <v>16.373999999999999</v>
      </c>
      <c r="N608" s="240">
        <v>17</v>
      </c>
    </row>
    <row r="609" spans="2:14">
      <c r="B609" s="240" t="s">
        <v>20</v>
      </c>
      <c r="C609" s="240" t="s">
        <v>219</v>
      </c>
      <c r="D609" s="240" t="s">
        <v>87</v>
      </c>
      <c r="E609" s="240">
        <v>2.3400000000000001E-2</v>
      </c>
      <c r="F609" s="240">
        <v>2.0000000000000001E-4</v>
      </c>
      <c r="G609" s="240">
        <v>0</v>
      </c>
      <c r="H609" s="240">
        <v>0</v>
      </c>
      <c r="I609" s="240">
        <v>0</v>
      </c>
      <c r="J609" s="240">
        <v>-1.8000000000000001E-4</v>
      </c>
      <c r="K609" s="240">
        <v>1611</v>
      </c>
      <c r="L609" s="240">
        <v>9.1579999999999995</v>
      </c>
      <c r="M609" s="240">
        <v>16.390999999999998</v>
      </c>
      <c r="N609" s="240">
        <v>13.6</v>
      </c>
    </row>
    <row r="610" spans="2:14">
      <c r="B610" s="240" t="s">
        <v>20</v>
      </c>
      <c r="C610" s="240" t="s">
        <v>219</v>
      </c>
      <c r="D610" s="240" t="s">
        <v>88</v>
      </c>
      <c r="E610" s="240">
        <v>-1E-4</v>
      </c>
      <c r="F610" s="240">
        <v>3.0499999999999999E-2</v>
      </c>
      <c r="G610" s="240">
        <v>0</v>
      </c>
      <c r="H610" s="240">
        <v>0</v>
      </c>
      <c r="I610" s="240">
        <v>0</v>
      </c>
      <c r="J610" s="240">
        <v>1.0000000000000001E-5</v>
      </c>
      <c r="K610" s="240">
        <v>1611</v>
      </c>
      <c r="L610" s="240">
        <v>9.1579999999999995</v>
      </c>
      <c r="M610" s="240">
        <v>16.390999999999998</v>
      </c>
      <c r="N610" s="240">
        <v>13.6</v>
      </c>
    </row>
    <row r="611" spans="2:14">
      <c r="B611" s="240" t="s">
        <v>20</v>
      </c>
      <c r="C611" s="240" t="s">
        <v>219</v>
      </c>
      <c r="D611" s="240" t="s">
        <v>89</v>
      </c>
      <c r="E611" s="240">
        <v>2.3699999999999999E-2</v>
      </c>
      <c r="F611" s="240">
        <v>-2.9999999999999997E-4</v>
      </c>
      <c r="G611" s="240">
        <v>0</v>
      </c>
      <c r="H611" s="240">
        <v>0</v>
      </c>
      <c r="I611" s="240">
        <v>0</v>
      </c>
      <c r="J611" s="240">
        <v>3.6000000000000002E-4</v>
      </c>
      <c r="K611" s="240">
        <v>1611</v>
      </c>
      <c r="L611" s="240">
        <v>9.1579999999999995</v>
      </c>
      <c r="M611" s="240">
        <v>16.390999999999998</v>
      </c>
      <c r="N611" s="240">
        <v>13.6</v>
      </c>
    </row>
    <row r="612" spans="2:14">
      <c r="B612" s="240" t="s">
        <v>20</v>
      </c>
      <c r="C612" s="240" t="s">
        <v>219</v>
      </c>
      <c r="D612" s="240" t="s">
        <v>90</v>
      </c>
      <c r="E612" s="240">
        <v>-2.0000000000000001E-4</v>
      </c>
      <c r="F612" s="240">
        <v>3.0800000000000001E-2</v>
      </c>
      <c r="G612" s="240">
        <v>0</v>
      </c>
      <c r="H612" s="240">
        <v>0</v>
      </c>
      <c r="I612" s="240">
        <v>0</v>
      </c>
      <c r="J612" s="240">
        <v>-2.9E-4</v>
      </c>
      <c r="K612" s="240">
        <v>1611</v>
      </c>
      <c r="L612" s="240">
        <v>9.1579999999999995</v>
      </c>
      <c r="M612" s="240">
        <v>16.390999999999998</v>
      </c>
      <c r="N612" s="240">
        <v>13.6</v>
      </c>
    </row>
    <row r="613" spans="2:14">
      <c r="B613" s="240" t="s">
        <v>20</v>
      </c>
      <c r="C613" s="240" t="s">
        <v>219</v>
      </c>
      <c r="D613" s="240" t="s">
        <v>12</v>
      </c>
      <c r="E613" s="240">
        <v>13.091100000000001</v>
      </c>
      <c r="F613" s="240">
        <v>3.4500000000000003E-2</v>
      </c>
      <c r="G613" s="240">
        <v>0</v>
      </c>
      <c r="H613" s="240">
        <v>0</v>
      </c>
      <c r="I613" s="240">
        <v>0</v>
      </c>
      <c r="J613" s="240">
        <v>-4.1099999999999999E-3</v>
      </c>
      <c r="K613" s="240">
        <v>1611</v>
      </c>
      <c r="L613" s="240">
        <v>9.1579999999999995</v>
      </c>
      <c r="M613" s="240">
        <v>16.390999999999998</v>
      </c>
      <c r="N613" s="240">
        <v>13.6</v>
      </c>
    </row>
    <row r="614" spans="2:14">
      <c r="B614" s="240" t="s">
        <v>20</v>
      </c>
      <c r="C614" s="240" t="s">
        <v>219</v>
      </c>
      <c r="D614" s="240" t="s">
        <v>13</v>
      </c>
      <c r="E614" s="240">
        <v>-2.58E-2</v>
      </c>
      <c r="F614" s="240">
        <v>17.126200000000001</v>
      </c>
      <c r="G614" s="240">
        <v>0</v>
      </c>
      <c r="H614" s="240">
        <v>0</v>
      </c>
      <c r="I614" s="240">
        <v>0</v>
      </c>
      <c r="J614" s="240">
        <v>6.79E-3</v>
      </c>
      <c r="K614" s="240">
        <v>1611</v>
      </c>
      <c r="L614" s="240">
        <v>9.1579999999999995</v>
      </c>
      <c r="M614" s="240">
        <v>16.390999999999998</v>
      </c>
      <c r="N614" s="240">
        <v>13.6</v>
      </c>
    </row>
    <row r="615" spans="2:14">
      <c r="B615" s="240" t="s">
        <v>20</v>
      </c>
      <c r="C615" s="240" t="s">
        <v>219</v>
      </c>
      <c r="D615" s="240" t="s">
        <v>14</v>
      </c>
      <c r="E615" s="240">
        <v>4.8800000000000003E-2</v>
      </c>
      <c r="F615" s="240">
        <v>-8.3599999999999994E-2</v>
      </c>
      <c r="G615" s="240">
        <v>0</v>
      </c>
      <c r="H615" s="240">
        <v>0</v>
      </c>
      <c r="I615" s="240">
        <v>0</v>
      </c>
      <c r="J615" s="240">
        <v>8.4879999999999997E-2</v>
      </c>
      <c r="K615" s="240">
        <v>1611</v>
      </c>
      <c r="L615" s="240">
        <v>9.1579999999999995</v>
      </c>
      <c r="M615" s="240">
        <v>16.390999999999998</v>
      </c>
      <c r="N615" s="240">
        <v>13.6</v>
      </c>
    </row>
    <row r="616" spans="2:14">
      <c r="B616" s="240" t="s">
        <v>20</v>
      </c>
      <c r="C616" s="240" t="s">
        <v>219</v>
      </c>
      <c r="D616" s="240" t="s">
        <v>91</v>
      </c>
      <c r="E616" s="240">
        <v>1.8499999999999999E-2</v>
      </c>
      <c r="F616" s="240">
        <v>2.8E-3</v>
      </c>
      <c r="G616" s="240">
        <v>0</v>
      </c>
      <c r="H616" s="240">
        <v>0</v>
      </c>
      <c r="I616" s="240">
        <v>0</v>
      </c>
      <c r="J616" s="240">
        <v>5.1999999999999995E-4</v>
      </c>
      <c r="K616" s="240">
        <v>1611</v>
      </c>
      <c r="L616" s="240">
        <v>9.1579999999999995</v>
      </c>
      <c r="M616" s="240">
        <v>16.390999999999998</v>
      </c>
      <c r="N616" s="240">
        <v>13.6</v>
      </c>
    </row>
    <row r="617" spans="2:14">
      <c r="B617" s="240" t="s">
        <v>20</v>
      </c>
      <c r="C617" s="240" t="s">
        <v>219</v>
      </c>
      <c r="D617" s="240" t="s">
        <v>92</v>
      </c>
      <c r="E617" s="240">
        <v>2.5000000000000001E-3</v>
      </c>
      <c r="F617" s="240">
        <v>2.3599999999999999E-2</v>
      </c>
      <c r="G617" s="240">
        <v>0</v>
      </c>
      <c r="H617" s="240">
        <v>0</v>
      </c>
      <c r="I617" s="240">
        <v>0</v>
      </c>
      <c r="J617" s="240">
        <v>4.4999999999999999E-4</v>
      </c>
      <c r="K617" s="240">
        <v>1611</v>
      </c>
      <c r="L617" s="240">
        <v>9.1579999999999995</v>
      </c>
      <c r="M617" s="240">
        <v>16.390999999999998</v>
      </c>
      <c r="N617" s="240">
        <v>13.6</v>
      </c>
    </row>
    <row r="618" spans="2:14">
      <c r="B618" s="240" t="s">
        <v>20</v>
      </c>
      <c r="C618" s="240" t="s">
        <v>219</v>
      </c>
      <c r="D618" s="240" t="s">
        <v>93</v>
      </c>
      <c r="E618" s="240">
        <v>4.2999999999999997E-2</v>
      </c>
      <c r="F618" s="240">
        <v>6.1999999999999998E-3</v>
      </c>
      <c r="G618" s="240">
        <v>0</v>
      </c>
      <c r="H618" s="240">
        <v>0</v>
      </c>
      <c r="I618" s="240">
        <v>0</v>
      </c>
      <c r="J618" s="240">
        <v>1.25E-3</v>
      </c>
      <c r="K618" s="240">
        <v>1611</v>
      </c>
      <c r="L618" s="240">
        <v>9.1579999999999995</v>
      </c>
      <c r="M618" s="240">
        <v>16.390999999999998</v>
      </c>
      <c r="N618" s="240">
        <v>13.6</v>
      </c>
    </row>
    <row r="619" spans="2:14">
      <c r="B619" s="240" t="s">
        <v>20</v>
      </c>
      <c r="C619" s="240" t="s">
        <v>219</v>
      </c>
      <c r="D619" s="240" t="s">
        <v>94</v>
      </c>
      <c r="E619" s="240">
        <v>5.5999999999999999E-3</v>
      </c>
      <c r="F619" s="240">
        <v>4.9099999999999998E-2</v>
      </c>
      <c r="G619" s="240">
        <v>0</v>
      </c>
      <c r="H619" s="240">
        <v>0</v>
      </c>
      <c r="I619" s="240">
        <v>0</v>
      </c>
      <c r="J619" s="240">
        <v>1E-3</v>
      </c>
      <c r="K619" s="240">
        <v>1611</v>
      </c>
      <c r="L619" s="240">
        <v>9.1579999999999995</v>
      </c>
      <c r="M619" s="240">
        <v>16.390999999999998</v>
      </c>
      <c r="N619" s="240">
        <v>13.6</v>
      </c>
    </row>
    <row r="620" spans="2:14">
      <c r="B620" s="240" t="s">
        <v>20</v>
      </c>
      <c r="C620" s="240" t="s">
        <v>219</v>
      </c>
      <c r="D620" s="240" t="s">
        <v>95</v>
      </c>
      <c r="E620" s="240">
        <v>2.3E-3</v>
      </c>
      <c r="F620" s="240">
        <v>-5.9999999999999995E-4</v>
      </c>
      <c r="G620" s="240">
        <v>0</v>
      </c>
      <c r="H620" s="240">
        <v>0</v>
      </c>
      <c r="I620" s="240">
        <v>0</v>
      </c>
      <c r="J620" s="240">
        <v>2.0000000000000002E-5</v>
      </c>
      <c r="K620" s="240">
        <v>1611</v>
      </c>
      <c r="L620" s="240">
        <v>9.1579999999999995</v>
      </c>
      <c r="M620" s="240">
        <v>16.390999999999998</v>
      </c>
      <c r="N620" s="240">
        <v>13.6</v>
      </c>
    </row>
    <row r="621" spans="2:14">
      <c r="B621" s="240" t="s">
        <v>20</v>
      </c>
      <c r="C621" s="240" t="s">
        <v>219</v>
      </c>
      <c r="D621" s="240" t="s">
        <v>96</v>
      </c>
      <c r="E621" s="240">
        <v>2.3E-3</v>
      </c>
      <c r="F621" s="240">
        <v>-5.9999999999999995E-4</v>
      </c>
      <c r="G621" s="240">
        <v>0</v>
      </c>
      <c r="H621" s="240">
        <v>0</v>
      </c>
      <c r="I621" s="240">
        <v>0</v>
      </c>
      <c r="J621" s="240">
        <v>2.0000000000000002E-5</v>
      </c>
      <c r="K621" s="240">
        <v>1611</v>
      </c>
      <c r="L621" s="240">
        <v>9.1579999999999995</v>
      </c>
      <c r="M621" s="240">
        <v>16.390999999999998</v>
      </c>
      <c r="N621" s="240">
        <v>13.6</v>
      </c>
    </row>
    <row r="622" spans="2:14">
      <c r="B622" s="240" t="s">
        <v>20</v>
      </c>
      <c r="C622" s="240" t="s">
        <v>219</v>
      </c>
      <c r="D622" s="240" t="s">
        <v>97</v>
      </c>
      <c r="E622" s="240">
        <v>4.4000000000000003E-3</v>
      </c>
      <c r="F622" s="240">
        <v>0</v>
      </c>
      <c r="G622" s="240">
        <v>0</v>
      </c>
      <c r="H622" s="240">
        <v>0</v>
      </c>
      <c r="I622" s="240">
        <v>0</v>
      </c>
      <c r="J622" s="240">
        <v>2.0000000000000002E-5</v>
      </c>
      <c r="K622" s="240">
        <v>1611</v>
      </c>
      <c r="L622" s="240">
        <v>9.1579999999999995</v>
      </c>
      <c r="M622" s="240">
        <v>16.390999999999998</v>
      </c>
      <c r="N622" s="240">
        <v>13.6</v>
      </c>
    </row>
    <row r="623" spans="2:14">
      <c r="B623" s="240" t="s">
        <v>20</v>
      </c>
      <c r="C623" s="240" t="s">
        <v>219</v>
      </c>
      <c r="D623" s="240" t="s">
        <v>98</v>
      </c>
      <c r="E623" s="240">
        <v>0</v>
      </c>
      <c r="F623" s="240">
        <v>5.7999999999999996E-3</v>
      </c>
      <c r="G623" s="240">
        <v>0</v>
      </c>
      <c r="H623" s="240">
        <v>0</v>
      </c>
      <c r="I623" s="240">
        <v>0</v>
      </c>
      <c r="J623" s="240">
        <v>-3.0000000000000001E-5</v>
      </c>
      <c r="K623" s="240">
        <v>1611</v>
      </c>
      <c r="L623" s="240">
        <v>9.1579999999999995</v>
      </c>
      <c r="M623" s="240">
        <v>16.390999999999998</v>
      </c>
      <c r="N623" s="240">
        <v>13.6</v>
      </c>
    </row>
    <row r="624" spans="2:14">
      <c r="B624" s="240" t="s">
        <v>20</v>
      </c>
      <c r="C624" s="240" t="s">
        <v>219</v>
      </c>
      <c r="D624" s="240" t="s">
        <v>99</v>
      </c>
      <c r="E624" s="240">
        <v>0.03</v>
      </c>
      <c r="F624" s="240">
        <v>8.8000000000000005E-3</v>
      </c>
      <c r="G624" s="240">
        <v>0</v>
      </c>
      <c r="H624" s="240">
        <v>0</v>
      </c>
      <c r="I624" s="240">
        <v>0</v>
      </c>
      <c r="J624" s="240">
        <v>-1.3999999999999999E-4</v>
      </c>
      <c r="K624" s="240">
        <v>1611</v>
      </c>
      <c r="L624" s="240">
        <v>9.1579999999999995</v>
      </c>
      <c r="M624" s="240">
        <v>16.390999999999998</v>
      </c>
      <c r="N624" s="240">
        <v>13.6</v>
      </c>
    </row>
    <row r="625" spans="2:14">
      <c r="B625" s="240" t="s">
        <v>20</v>
      </c>
      <c r="C625" s="240" t="s">
        <v>219</v>
      </c>
      <c r="D625" s="240" t="s">
        <v>100</v>
      </c>
      <c r="E625" s="240">
        <v>0.03</v>
      </c>
      <c r="F625" s="240">
        <v>-9.4999999999999998E-3</v>
      </c>
      <c r="G625" s="240">
        <v>0</v>
      </c>
      <c r="H625" s="240">
        <v>0</v>
      </c>
      <c r="I625" s="240">
        <v>0</v>
      </c>
      <c r="J625" s="240">
        <v>-1.3999999999999999E-4</v>
      </c>
      <c r="K625" s="240">
        <v>1611</v>
      </c>
      <c r="L625" s="240">
        <v>9.1579999999999995</v>
      </c>
      <c r="M625" s="240">
        <v>16.390999999999998</v>
      </c>
      <c r="N625" s="240">
        <v>13.6</v>
      </c>
    </row>
    <row r="626" spans="2:14">
      <c r="B626" s="240" t="s">
        <v>20</v>
      </c>
      <c r="C626" s="240" t="s">
        <v>219</v>
      </c>
      <c r="D626" s="240" t="s">
        <v>101</v>
      </c>
      <c r="E626" s="240">
        <v>2.9899999999999999E-2</v>
      </c>
      <c r="F626" s="240">
        <v>8.8999999999999999E-3</v>
      </c>
      <c r="G626" s="240">
        <v>0</v>
      </c>
      <c r="H626" s="240">
        <v>0</v>
      </c>
      <c r="I626" s="240">
        <v>0</v>
      </c>
      <c r="J626" s="240">
        <v>-2.3000000000000001E-4</v>
      </c>
      <c r="K626" s="240">
        <v>1611</v>
      </c>
      <c r="L626" s="240">
        <v>9.1579999999999995</v>
      </c>
      <c r="M626" s="240">
        <v>16.390999999999998</v>
      </c>
      <c r="N626" s="240">
        <v>13.6</v>
      </c>
    </row>
    <row r="627" spans="2:14">
      <c r="B627" s="240" t="s">
        <v>20</v>
      </c>
      <c r="C627" s="240" t="s">
        <v>219</v>
      </c>
      <c r="D627" s="240" t="s">
        <v>102</v>
      </c>
      <c r="E627" s="240">
        <v>3.0099999999999998E-2</v>
      </c>
      <c r="F627" s="240">
        <v>-9.5999999999999992E-3</v>
      </c>
      <c r="G627" s="240">
        <v>0</v>
      </c>
      <c r="H627" s="240">
        <v>0</v>
      </c>
      <c r="I627" s="240">
        <v>0</v>
      </c>
      <c r="J627" s="240">
        <v>-5.0000000000000002E-5</v>
      </c>
      <c r="K627" s="240">
        <v>1611</v>
      </c>
      <c r="L627" s="240">
        <v>9.1579999999999995</v>
      </c>
      <c r="M627" s="240">
        <v>16.390999999999998</v>
      </c>
      <c r="N627" s="240">
        <v>13.6</v>
      </c>
    </row>
    <row r="628" spans="2:14">
      <c r="B628" s="240" t="s">
        <v>20</v>
      </c>
      <c r="C628" s="240" t="s">
        <v>219</v>
      </c>
      <c r="D628" s="240" t="s">
        <v>103</v>
      </c>
      <c r="E628" s="240">
        <v>3.0300000000000001E-2</v>
      </c>
      <c r="F628" s="240">
        <v>8.2000000000000007E-3</v>
      </c>
      <c r="G628" s="240">
        <v>0</v>
      </c>
      <c r="H628" s="240">
        <v>0</v>
      </c>
      <c r="I628" s="240">
        <v>0</v>
      </c>
      <c r="J628" s="240">
        <v>4.0000000000000002E-4</v>
      </c>
      <c r="K628" s="240">
        <v>1611</v>
      </c>
      <c r="L628" s="240">
        <v>9.1579999999999995</v>
      </c>
      <c r="M628" s="240">
        <v>16.390999999999998</v>
      </c>
      <c r="N628" s="240">
        <v>13.6</v>
      </c>
    </row>
    <row r="629" spans="2:14">
      <c r="B629" s="240" t="s">
        <v>20</v>
      </c>
      <c r="C629" s="240" t="s">
        <v>219</v>
      </c>
      <c r="D629" s="240" t="s">
        <v>104</v>
      </c>
      <c r="E629" s="240">
        <v>3.04E-2</v>
      </c>
      <c r="F629" s="240">
        <v>-1.01E-2</v>
      </c>
      <c r="G629" s="240">
        <v>0</v>
      </c>
      <c r="H629" s="240">
        <v>0</v>
      </c>
      <c r="I629" s="240">
        <v>0</v>
      </c>
      <c r="J629" s="240">
        <v>3.8999999999999999E-4</v>
      </c>
      <c r="K629" s="240">
        <v>1611</v>
      </c>
      <c r="L629" s="240">
        <v>9.1579999999999995</v>
      </c>
      <c r="M629" s="240">
        <v>16.390999999999998</v>
      </c>
      <c r="N629" s="240">
        <v>13.6</v>
      </c>
    </row>
    <row r="630" spans="2:14">
      <c r="B630" s="240" t="s">
        <v>20</v>
      </c>
      <c r="C630" s="240" t="s">
        <v>219</v>
      </c>
      <c r="D630" s="240" t="s">
        <v>105</v>
      </c>
      <c r="E630" s="240">
        <v>3.0300000000000001E-2</v>
      </c>
      <c r="F630" s="240">
        <v>8.3000000000000001E-3</v>
      </c>
      <c r="G630" s="240">
        <v>0</v>
      </c>
      <c r="H630" s="240">
        <v>0</v>
      </c>
      <c r="I630" s="240">
        <v>0</v>
      </c>
      <c r="J630" s="240">
        <v>3.1E-4</v>
      </c>
      <c r="K630" s="240">
        <v>1611</v>
      </c>
      <c r="L630" s="240">
        <v>9.1579999999999995</v>
      </c>
      <c r="M630" s="240">
        <v>16.390999999999998</v>
      </c>
      <c r="N630" s="240">
        <v>13.6</v>
      </c>
    </row>
    <row r="631" spans="2:14">
      <c r="B631" s="240" t="s">
        <v>20</v>
      </c>
      <c r="C631" s="240" t="s">
        <v>219</v>
      </c>
      <c r="D631" s="240" t="s">
        <v>106</v>
      </c>
      <c r="E631" s="240">
        <v>3.04E-2</v>
      </c>
      <c r="F631" s="240">
        <v>-1.01E-2</v>
      </c>
      <c r="G631" s="240">
        <v>0</v>
      </c>
      <c r="H631" s="240">
        <v>0</v>
      </c>
      <c r="I631" s="240">
        <v>0</v>
      </c>
      <c r="J631" s="240">
        <v>4.8000000000000001E-4</v>
      </c>
      <c r="K631" s="240">
        <v>1611</v>
      </c>
      <c r="L631" s="240">
        <v>9.1579999999999995</v>
      </c>
      <c r="M631" s="240">
        <v>16.390999999999998</v>
      </c>
      <c r="N631" s="240">
        <v>13.6</v>
      </c>
    </row>
    <row r="632" spans="2:14">
      <c r="B632" s="240" t="s">
        <v>20</v>
      </c>
      <c r="C632" s="240" t="s">
        <v>219</v>
      </c>
      <c r="D632" s="240" t="s">
        <v>107</v>
      </c>
      <c r="E632" s="240">
        <v>-2.5499999999999998E-2</v>
      </c>
      <c r="F632" s="240">
        <v>8.3000000000000001E-3</v>
      </c>
      <c r="G632" s="240">
        <v>0</v>
      </c>
      <c r="H632" s="240">
        <v>0</v>
      </c>
      <c r="I632" s="240">
        <v>0</v>
      </c>
      <c r="J632" s="240">
        <v>1.9000000000000001E-4</v>
      </c>
      <c r="K632" s="240">
        <v>1611</v>
      </c>
      <c r="L632" s="240">
        <v>9.1579999999999995</v>
      </c>
      <c r="M632" s="240">
        <v>16.390999999999998</v>
      </c>
      <c r="N632" s="240">
        <v>13.6</v>
      </c>
    </row>
    <row r="633" spans="2:14">
      <c r="B633" s="240" t="s">
        <v>20</v>
      </c>
      <c r="C633" s="240" t="s">
        <v>219</v>
      </c>
      <c r="D633" s="240" t="s">
        <v>108</v>
      </c>
      <c r="E633" s="240">
        <v>-2.5399999999999999E-2</v>
      </c>
      <c r="F633" s="240">
        <v>-0.01</v>
      </c>
      <c r="G633" s="240">
        <v>0</v>
      </c>
      <c r="H633" s="240">
        <v>0</v>
      </c>
      <c r="I633" s="240">
        <v>0</v>
      </c>
      <c r="J633" s="240">
        <v>1.8000000000000001E-4</v>
      </c>
      <c r="K633" s="240">
        <v>1611</v>
      </c>
      <c r="L633" s="240">
        <v>9.1579999999999995</v>
      </c>
      <c r="M633" s="240">
        <v>16.390999999999998</v>
      </c>
      <c r="N633" s="240">
        <v>13.6</v>
      </c>
    </row>
    <row r="634" spans="2:14">
      <c r="B634" s="240" t="s">
        <v>20</v>
      </c>
      <c r="C634" s="240" t="s">
        <v>219</v>
      </c>
      <c r="D634" s="240" t="s">
        <v>109</v>
      </c>
      <c r="E634" s="240">
        <v>-2.5499999999999998E-2</v>
      </c>
      <c r="F634" s="240">
        <v>8.3999999999999995E-3</v>
      </c>
      <c r="G634" s="240">
        <v>0</v>
      </c>
      <c r="H634" s="240">
        <v>0</v>
      </c>
      <c r="I634" s="240">
        <v>0</v>
      </c>
      <c r="J634" s="240">
        <v>1E-4</v>
      </c>
      <c r="K634" s="240">
        <v>1611</v>
      </c>
      <c r="L634" s="240">
        <v>9.1579999999999995</v>
      </c>
      <c r="M634" s="240">
        <v>16.390999999999998</v>
      </c>
      <c r="N634" s="240">
        <v>13.6</v>
      </c>
    </row>
    <row r="635" spans="2:14">
      <c r="B635" s="240" t="s">
        <v>20</v>
      </c>
      <c r="C635" s="240" t="s">
        <v>219</v>
      </c>
      <c r="D635" s="240" t="s">
        <v>110</v>
      </c>
      <c r="E635" s="240">
        <v>-2.5399999999999999E-2</v>
      </c>
      <c r="F635" s="240">
        <v>-1.01E-2</v>
      </c>
      <c r="G635" s="240">
        <v>0</v>
      </c>
      <c r="H635" s="240">
        <v>0</v>
      </c>
      <c r="I635" s="240">
        <v>0</v>
      </c>
      <c r="J635" s="240">
        <v>2.7E-4</v>
      </c>
      <c r="K635" s="240">
        <v>1611</v>
      </c>
      <c r="L635" s="240">
        <v>9.1579999999999995</v>
      </c>
      <c r="M635" s="240">
        <v>16.390999999999998</v>
      </c>
      <c r="N635" s="240">
        <v>13.6</v>
      </c>
    </row>
    <row r="636" spans="2:14">
      <c r="B636" s="240" t="s">
        <v>20</v>
      </c>
      <c r="C636" s="240" t="s">
        <v>219</v>
      </c>
      <c r="D636" s="240" t="s">
        <v>111</v>
      </c>
      <c r="E636" s="240">
        <v>-2.58E-2</v>
      </c>
      <c r="F636" s="240">
        <v>8.8000000000000005E-3</v>
      </c>
      <c r="G636" s="240">
        <v>0</v>
      </c>
      <c r="H636" s="240">
        <v>0</v>
      </c>
      <c r="I636" s="240">
        <v>0</v>
      </c>
      <c r="J636" s="240">
        <v>-3.5E-4</v>
      </c>
      <c r="K636" s="240">
        <v>1611</v>
      </c>
      <c r="L636" s="240">
        <v>9.1579999999999995</v>
      </c>
      <c r="M636" s="240">
        <v>16.390999999999998</v>
      </c>
      <c r="N636" s="240">
        <v>13.6</v>
      </c>
    </row>
    <row r="637" spans="2:14">
      <c r="B637" s="240" t="s">
        <v>20</v>
      </c>
      <c r="C637" s="240" t="s">
        <v>219</v>
      </c>
      <c r="D637" s="240" t="s">
        <v>112</v>
      </c>
      <c r="E637" s="240">
        <v>-2.58E-2</v>
      </c>
      <c r="F637" s="240">
        <v>-9.4000000000000004E-3</v>
      </c>
      <c r="G637" s="240">
        <v>0</v>
      </c>
      <c r="H637" s="240">
        <v>0</v>
      </c>
      <c r="I637" s="240">
        <v>0</v>
      </c>
      <c r="J637" s="240">
        <v>-3.5E-4</v>
      </c>
      <c r="K637" s="240">
        <v>1611</v>
      </c>
      <c r="L637" s="240">
        <v>9.1579999999999995</v>
      </c>
      <c r="M637" s="240">
        <v>16.390999999999998</v>
      </c>
      <c r="N637" s="240">
        <v>13.6</v>
      </c>
    </row>
    <row r="638" spans="2:14">
      <c r="B638" s="240" t="s">
        <v>20</v>
      </c>
      <c r="C638" s="240" t="s">
        <v>219</v>
      </c>
      <c r="D638" s="240" t="s">
        <v>113</v>
      </c>
      <c r="E638" s="240">
        <v>-2.5899999999999999E-2</v>
      </c>
      <c r="F638" s="240">
        <v>8.8999999999999999E-3</v>
      </c>
      <c r="G638" s="240">
        <v>0</v>
      </c>
      <c r="H638" s="240">
        <v>0</v>
      </c>
      <c r="I638" s="240">
        <v>0</v>
      </c>
      <c r="J638" s="240">
        <v>-4.4000000000000002E-4</v>
      </c>
      <c r="K638" s="240">
        <v>1611</v>
      </c>
      <c r="L638" s="240">
        <v>9.1579999999999995</v>
      </c>
      <c r="M638" s="240">
        <v>16.390999999999998</v>
      </c>
      <c r="N638" s="240">
        <v>13.6</v>
      </c>
    </row>
    <row r="639" spans="2:14">
      <c r="B639" s="240" t="s">
        <v>20</v>
      </c>
      <c r="C639" s="240" t="s">
        <v>219</v>
      </c>
      <c r="D639" s="240" t="s">
        <v>114</v>
      </c>
      <c r="E639" s="240">
        <v>-2.5700000000000001E-2</v>
      </c>
      <c r="F639" s="240">
        <v>-9.4999999999999998E-3</v>
      </c>
      <c r="G639" s="240">
        <v>0</v>
      </c>
      <c r="H639" s="240">
        <v>0</v>
      </c>
      <c r="I639" s="240">
        <v>0</v>
      </c>
      <c r="J639" s="240">
        <v>-2.5999999999999998E-4</v>
      </c>
      <c r="K639" s="240">
        <v>1611</v>
      </c>
      <c r="L639" s="240">
        <v>9.1579999999999995</v>
      </c>
      <c r="M639" s="240">
        <v>16.390999999999998</v>
      </c>
      <c r="N639" s="240">
        <v>13.6</v>
      </c>
    </row>
    <row r="640" spans="2:14">
      <c r="B640" s="240" t="s">
        <v>20</v>
      </c>
      <c r="C640" s="240" t="s">
        <v>219</v>
      </c>
      <c r="D640" s="240" t="s">
        <v>115</v>
      </c>
      <c r="E640" s="240">
        <v>9.1999999999999998E-3</v>
      </c>
      <c r="F640" s="240">
        <v>3.5700000000000003E-2</v>
      </c>
      <c r="G640" s="240">
        <v>0</v>
      </c>
      <c r="H640" s="240">
        <v>0</v>
      </c>
      <c r="I640" s="240">
        <v>0</v>
      </c>
      <c r="J640" s="240">
        <v>-5.0000000000000002E-5</v>
      </c>
      <c r="K640" s="240">
        <v>1611</v>
      </c>
      <c r="L640" s="240">
        <v>9.1579999999999995</v>
      </c>
      <c r="M640" s="240">
        <v>16.390999999999998</v>
      </c>
      <c r="N640" s="240">
        <v>13.6</v>
      </c>
    </row>
    <row r="641" spans="2:14">
      <c r="B641" s="240" t="s">
        <v>20</v>
      </c>
      <c r="C641" s="240" t="s">
        <v>219</v>
      </c>
      <c r="D641" s="240" t="s">
        <v>116</v>
      </c>
      <c r="E641" s="240">
        <v>-4.7999999999999996E-3</v>
      </c>
      <c r="F641" s="240">
        <v>3.56E-2</v>
      </c>
      <c r="G641" s="240">
        <v>0</v>
      </c>
      <c r="H641" s="240">
        <v>0</v>
      </c>
      <c r="I641" s="240">
        <v>0</v>
      </c>
      <c r="J641" s="240">
        <v>6.0000000000000002E-5</v>
      </c>
      <c r="K641" s="240">
        <v>1611</v>
      </c>
      <c r="L641" s="240">
        <v>9.1579999999999995</v>
      </c>
      <c r="M641" s="240">
        <v>16.390999999999998</v>
      </c>
      <c r="N641" s="240">
        <v>13.6</v>
      </c>
    </row>
    <row r="642" spans="2:14">
      <c r="B642" s="240" t="s">
        <v>20</v>
      </c>
      <c r="C642" s="240" t="s">
        <v>219</v>
      </c>
      <c r="D642" s="240" t="s">
        <v>117</v>
      </c>
      <c r="E642" s="240">
        <v>9.2999999999999992E-3</v>
      </c>
      <c r="F642" s="240">
        <v>3.5499999999999997E-2</v>
      </c>
      <c r="G642" s="240">
        <v>0</v>
      </c>
      <c r="H642" s="240">
        <v>0</v>
      </c>
      <c r="I642" s="240">
        <v>0</v>
      </c>
      <c r="J642" s="240">
        <v>1.1E-4</v>
      </c>
      <c r="K642" s="240">
        <v>1611</v>
      </c>
      <c r="L642" s="240">
        <v>9.1579999999999995</v>
      </c>
      <c r="M642" s="240">
        <v>16.390999999999998</v>
      </c>
      <c r="N642" s="240">
        <v>13.6</v>
      </c>
    </row>
    <row r="643" spans="2:14">
      <c r="B643" s="240" t="s">
        <v>20</v>
      </c>
      <c r="C643" s="240" t="s">
        <v>219</v>
      </c>
      <c r="D643" s="240" t="s">
        <v>118</v>
      </c>
      <c r="E643" s="240">
        <v>-4.8999999999999998E-3</v>
      </c>
      <c r="F643" s="240">
        <v>3.5700000000000003E-2</v>
      </c>
      <c r="G643" s="240">
        <v>0</v>
      </c>
      <c r="H643" s="240">
        <v>0</v>
      </c>
      <c r="I643" s="240">
        <v>0</v>
      </c>
      <c r="J643" s="240">
        <v>-1E-4</v>
      </c>
      <c r="K643" s="240">
        <v>1611</v>
      </c>
      <c r="L643" s="240">
        <v>9.1579999999999995</v>
      </c>
      <c r="M643" s="240">
        <v>16.390999999999998</v>
      </c>
      <c r="N643" s="240">
        <v>13.6</v>
      </c>
    </row>
    <row r="644" spans="2:14">
      <c r="B644" s="240" t="s">
        <v>20</v>
      </c>
      <c r="C644" s="240" t="s">
        <v>219</v>
      </c>
      <c r="D644" s="240" t="s">
        <v>119</v>
      </c>
      <c r="E644" s="240">
        <v>8.9999999999999993E-3</v>
      </c>
      <c r="F644" s="240">
        <v>3.5999999999999997E-2</v>
      </c>
      <c r="G644" s="240">
        <v>0</v>
      </c>
      <c r="H644" s="240">
        <v>0</v>
      </c>
      <c r="I644" s="240">
        <v>0</v>
      </c>
      <c r="J644" s="240">
        <v>-3.5E-4</v>
      </c>
      <c r="K644" s="240">
        <v>1611</v>
      </c>
      <c r="L644" s="240">
        <v>9.1579999999999995</v>
      </c>
      <c r="M644" s="240">
        <v>16.390999999999998</v>
      </c>
      <c r="N644" s="240">
        <v>13.6</v>
      </c>
    </row>
    <row r="645" spans="2:14">
      <c r="B645" s="240" t="s">
        <v>20</v>
      </c>
      <c r="C645" s="240" t="s">
        <v>219</v>
      </c>
      <c r="D645" s="240" t="s">
        <v>120</v>
      </c>
      <c r="E645" s="240">
        <v>-5.0000000000000001E-3</v>
      </c>
      <c r="F645" s="240">
        <v>3.5900000000000001E-2</v>
      </c>
      <c r="G645" s="240">
        <v>0</v>
      </c>
      <c r="H645" s="240">
        <v>0</v>
      </c>
      <c r="I645" s="240">
        <v>0</v>
      </c>
      <c r="J645" s="240">
        <v>-2.4000000000000001E-4</v>
      </c>
      <c r="K645" s="240">
        <v>1611</v>
      </c>
      <c r="L645" s="240">
        <v>9.1579999999999995</v>
      </c>
      <c r="M645" s="240">
        <v>16.390999999999998</v>
      </c>
      <c r="N645" s="240">
        <v>13.6</v>
      </c>
    </row>
    <row r="646" spans="2:14">
      <c r="B646" s="240" t="s">
        <v>20</v>
      </c>
      <c r="C646" s="240" t="s">
        <v>219</v>
      </c>
      <c r="D646" s="240" t="s">
        <v>121</v>
      </c>
      <c r="E646" s="240">
        <v>9.1000000000000004E-3</v>
      </c>
      <c r="F646" s="240">
        <v>3.5799999999999998E-2</v>
      </c>
      <c r="G646" s="240">
        <v>0</v>
      </c>
      <c r="H646" s="240">
        <v>0</v>
      </c>
      <c r="I646" s="240">
        <v>0</v>
      </c>
      <c r="J646" s="240">
        <v>-1.9000000000000001E-4</v>
      </c>
      <c r="K646" s="240">
        <v>1611</v>
      </c>
      <c r="L646" s="240">
        <v>9.1579999999999995</v>
      </c>
      <c r="M646" s="240">
        <v>16.390999999999998</v>
      </c>
      <c r="N646" s="240">
        <v>13.6</v>
      </c>
    </row>
    <row r="647" spans="2:14">
      <c r="B647" s="240" t="s">
        <v>20</v>
      </c>
      <c r="C647" s="240" t="s">
        <v>219</v>
      </c>
      <c r="D647" s="240" t="s">
        <v>122</v>
      </c>
      <c r="E647" s="240">
        <v>-5.1000000000000004E-3</v>
      </c>
      <c r="F647" s="240">
        <v>3.5999999999999997E-2</v>
      </c>
      <c r="G647" s="240">
        <v>0</v>
      </c>
      <c r="H647" s="240">
        <v>0</v>
      </c>
      <c r="I647" s="240">
        <v>0</v>
      </c>
      <c r="J647" s="240">
        <v>-4.0000000000000002E-4</v>
      </c>
      <c r="K647" s="240">
        <v>1611</v>
      </c>
      <c r="L647" s="240">
        <v>9.1579999999999995</v>
      </c>
      <c r="M647" s="240">
        <v>16.390999999999998</v>
      </c>
      <c r="N647" s="240">
        <v>13.6</v>
      </c>
    </row>
    <row r="648" spans="2:14">
      <c r="B648" s="240" t="s">
        <v>20</v>
      </c>
      <c r="C648" s="240" t="s">
        <v>219</v>
      </c>
      <c r="D648" s="240" t="s">
        <v>123</v>
      </c>
      <c r="E648" s="240">
        <v>9.4000000000000004E-3</v>
      </c>
      <c r="F648" s="240">
        <v>-3.6799999999999999E-2</v>
      </c>
      <c r="G648" s="240">
        <v>0</v>
      </c>
      <c r="H648" s="240">
        <v>0</v>
      </c>
      <c r="I648" s="240">
        <v>0</v>
      </c>
      <c r="J648" s="240">
        <v>-1.0000000000000001E-5</v>
      </c>
      <c r="K648" s="240">
        <v>1611</v>
      </c>
      <c r="L648" s="240">
        <v>9.1579999999999995</v>
      </c>
      <c r="M648" s="240">
        <v>16.390999999999998</v>
      </c>
      <c r="N648" s="240">
        <v>13.6</v>
      </c>
    </row>
    <row r="649" spans="2:14">
      <c r="B649" s="240" t="s">
        <v>20</v>
      </c>
      <c r="C649" s="240" t="s">
        <v>219</v>
      </c>
      <c r="D649" s="240" t="s">
        <v>124</v>
      </c>
      <c r="E649" s="240">
        <v>-4.7000000000000002E-3</v>
      </c>
      <c r="F649" s="240">
        <v>-3.6900000000000002E-2</v>
      </c>
      <c r="G649" s="240">
        <v>0</v>
      </c>
      <c r="H649" s="240">
        <v>0</v>
      </c>
      <c r="I649" s="240">
        <v>0</v>
      </c>
      <c r="J649" s="240">
        <v>9.0000000000000006E-5</v>
      </c>
      <c r="K649" s="240">
        <v>1611</v>
      </c>
      <c r="L649" s="240">
        <v>9.1579999999999995</v>
      </c>
      <c r="M649" s="240">
        <v>16.390999999999998</v>
      </c>
      <c r="N649" s="240">
        <v>13.6</v>
      </c>
    </row>
    <row r="650" spans="2:14">
      <c r="B650" s="240" t="s">
        <v>20</v>
      </c>
      <c r="C650" s="240" t="s">
        <v>219</v>
      </c>
      <c r="D650" s="240" t="s">
        <v>125</v>
      </c>
      <c r="E650" s="240">
        <v>9.4999999999999998E-3</v>
      </c>
      <c r="F650" s="240">
        <v>-3.6900000000000002E-2</v>
      </c>
      <c r="G650" s="240">
        <v>0</v>
      </c>
      <c r="H650" s="240">
        <v>0</v>
      </c>
      <c r="I650" s="240">
        <v>0</v>
      </c>
      <c r="J650" s="240">
        <v>1.4999999999999999E-4</v>
      </c>
      <c r="K650" s="240">
        <v>1611</v>
      </c>
      <c r="L650" s="240">
        <v>9.1579999999999995</v>
      </c>
      <c r="M650" s="240">
        <v>16.390999999999998</v>
      </c>
      <c r="N650" s="240">
        <v>13.6</v>
      </c>
    </row>
    <row r="651" spans="2:14">
      <c r="B651" s="240" t="s">
        <v>20</v>
      </c>
      <c r="C651" s="240" t="s">
        <v>219</v>
      </c>
      <c r="D651" s="240" t="s">
        <v>126</v>
      </c>
      <c r="E651" s="240">
        <v>-4.7999999999999996E-3</v>
      </c>
      <c r="F651" s="240">
        <v>-3.6799999999999999E-2</v>
      </c>
      <c r="G651" s="240">
        <v>0</v>
      </c>
      <c r="H651" s="240">
        <v>0</v>
      </c>
      <c r="I651" s="240">
        <v>0</v>
      </c>
      <c r="J651" s="240">
        <v>-6.9999999999999994E-5</v>
      </c>
      <c r="K651" s="240">
        <v>1611</v>
      </c>
      <c r="L651" s="240">
        <v>9.1579999999999995</v>
      </c>
      <c r="M651" s="240">
        <v>16.390999999999998</v>
      </c>
      <c r="N651" s="240">
        <v>13.6</v>
      </c>
    </row>
    <row r="652" spans="2:14">
      <c r="B652" s="240" t="s">
        <v>20</v>
      </c>
      <c r="C652" s="240" t="s">
        <v>219</v>
      </c>
      <c r="D652" s="240" t="s">
        <v>127</v>
      </c>
      <c r="E652" s="240">
        <v>9.5999999999999992E-3</v>
      </c>
      <c r="F652" s="240">
        <v>-3.7100000000000001E-2</v>
      </c>
      <c r="G652" s="240">
        <v>0</v>
      </c>
      <c r="H652" s="240">
        <v>0</v>
      </c>
      <c r="I652" s="240">
        <v>0</v>
      </c>
      <c r="J652" s="240">
        <v>2.9E-4</v>
      </c>
      <c r="K652" s="240">
        <v>1611</v>
      </c>
      <c r="L652" s="240">
        <v>9.1579999999999995</v>
      </c>
      <c r="M652" s="240">
        <v>16.390999999999998</v>
      </c>
      <c r="N652" s="240">
        <v>13.6</v>
      </c>
    </row>
    <row r="653" spans="2:14">
      <c r="B653" s="240" t="s">
        <v>20</v>
      </c>
      <c r="C653" s="240" t="s">
        <v>219</v>
      </c>
      <c r="D653" s="240" t="s">
        <v>128</v>
      </c>
      <c r="E653" s="240">
        <v>-4.4999999999999997E-3</v>
      </c>
      <c r="F653" s="240">
        <v>-3.7199999999999997E-2</v>
      </c>
      <c r="G653" s="240">
        <v>0</v>
      </c>
      <c r="H653" s="240">
        <v>0</v>
      </c>
      <c r="I653" s="240">
        <v>0</v>
      </c>
      <c r="J653" s="240">
        <v>3.8999999999999999E-4</v>
      </c>
      <c r="K653" s="240">
        <v>1611</v>
      </c>
      <c r="L653" s="240">
        <v>9.1579999999999995</v>
      </c>
      <c r="M653" s="240">
        <v>16.390999999999998</v>
      </c>
      <c r="N653" s="240">
        <v>13.6</v>
      </c>
    </row>
    <row r="654" spans="2:14">
      <c r="B654" s="240" t="s">
        <v>20</v>
      </c>
      <c r="C654" s="240" t="s">
        <v>219</v>
      </c>
      <c r="D654" s="240" t="s">
        <v>129</v>
      </c>
      <c r="E654" s="240">
        <v>9.7000000000000003E-3</v>
      </c>
      <c r="F654" s="240">
        <v>-3.7199999999999997E-2</v>
      </c>
      <c r="G654" s="240">
        <v>0</v>
      </c>
      <c r="H654" s="240">
        <v>0</v>
      </c>
      <c r="I654" s="240">
        <v>0</v>
      </c>
      <c r="J654" s="240">
        <v>4.4999999999999999E-4</v>
      </c>
      <c r="K654" s="240">
        <v>1611</v>
      </c>
      <c r="L654" s="240">
        <v>9.1579999999999995</v>
      </c>
      <c r="M654" s="240">
        <v>16.390999999999998</v>
      </c>
      <c r="N654" s="240">
        <v>13.6</v>
      </c>
    </row>
    <row r="655" spans="2:14">
      <c r="B655" s="240" t="s">
        <v>20</v>
      </c>
      <c r="C655" s="240" t="s">
        <v>219</v>
      </c>
      <c r="D655" s="240" t="s">
        <v>130</v>
      </c>
      <c r="E655" s="240">
        <v>-4.5999999999999999E-3</v>
      </c>
      <c r="F655" s="240">
        <v>-3.6999999999999998E-2</v>
      </c>
      <c r="G655" s="240">
        <v>0</v>
      </c>
      <c r="H655" s="240">
        <v>0</v>
      </c>
      <c r="I655" s="240">
        <v>0</v>
      </c>
      <c r="J655" s="240">
        <v>2.3000000000000001E-4</v>
      </c>
      <c r="K655" s="240">
        <v>1611</v>
      </c>
      <c r="L655" s="240">
        <v>9.1579999999999995</v>
      </c>
      <c r="M655" s="240">
        <v>16.390999999999998</v>
      </c>
      <c r="N655" s="240">
        <v>13.6</v>
      </c>
    </row>
    <row r="656" spans="2:14">
      <c r="B656" s="240" t="s">
        <v>20</v>
      </c>
      <c r="C656" s="240" t="s">
        <v>219</v>
      </c>
      <c r="D656" s="240" t="s">
        <v>131</v>
      </c>
      <c r="E656" s="240">
        <v>2.5600000000000001E-2</v>
      </c>
      <c r="F656" s="240">
        <v>8.8000000000000005E-3</v>
      </c>
      <c r="G656" s="240">
        <v>0</v>
      </c>
      <c r="H656" s="240">
        <v>0</v>
      </c>
      <c r="I656" s="240">
        <v>0</v>
      </c>
      <c r="J656" s="240">
        <v>-1.4999999999999999E-4</v>
      </c>
      <c r="K656" s="240">
        <v>1611</v>
      </c>
      <c r="L656" s="240">
        <v>9.1579999999999995</v>
      </c>
      <c r="M656" s="240">
        <v>16.390999999999998</v>
      </c>
      <c r="N656" s="240">
        <v>13.6</v>
      </c>
    </row>
    <row r="657" spans="2:14">
      <c r="B657" s="240" t="s">
        <v>20</v>
      </c>
      <c r="C657" s="240" t="s">
        <v>219</v>
      </c>
      <c r="D657" s="240" t="s">
        <v>132</v>
      </c>
      <c r="E657" s="240">
        <v>2.5700000000000001E-2</v>
      </c>
      <c r="F657" s="240">
        <v>-9.4999999999999998E-3</v>
      </c>
      <c r="G657" s="240">
        <v>0</v>
      </c>
      <c r="H657" s="240">
        <v>0</v>
      </c>
      <c r="I657" s="240">
        <v>0</v>
      </c>
      <c r="J657" s="240">
        <v>-1.6000000000000001E-4</v>
      </c>
      <c r="K657" s="240">
        <v>1611</v>
      </c>
      <c r="L657" s="240">
        <v>9.1579999999999995</v>
      </c>
      <c r="M657" s="240">
        <v>16.390999999999998</v>
      </c>
      <c r="N657" s="240">
        <v>13.6</v>
      </c>
    </row>
    <row r="658" spans="2:14">
      <c r="B658" s="240" t="s">
        <v>20</v>
      </c>
      <c r="C658" s="240" t="s">
        <v>219</v>
      </c>
      <c r="D658" s="240" t="s">
        <v>133</v>
      </c>
      <c r="E658" s="240">
        <v>2.5600000000000001E-2</v>
      </c>
      <c r="F658" s="240">
        <v>8.8999999999999999E-3</v>
      </c>
      <c r="G658" s="240">
        <v>0</v>
      </c>
      <c r="H658" s="240">
        <v>0</v>
      </c>
      <c r="I658" s="240">
        <v>0</v>
      </c>
      <c r="J658" s="240">
        <v>-2.5000000000000001E-4</v>
      </c>
      <c r="K658" s="240">
        <v>1611</v>
      </c>
      <c r="L658" s="240">
        <v>9.1579999999999995</v>
      </c>
      <c r="M658" s="240">
        <v>16.390999999999998</v>
      </c>
      <c r="N658" s="240">
        <v>13.6</v>
      </c>
    </row>
    <row r="659" spans="2:14">
      <c r="B659" s="240" t="s">
        <v>20</v>
      </c>
      <c r="C659" s="240" t="s">
        <v>219</v>
      </c>
      <c r="D659" s="240" t="s">
        <v>134</v>
      </c>
      <c r="E659" s="240">
        <v>2.5700000000000001E-2</v>
      </c>
      <c r="F659" s="240">
        <v>-9.5999999999999992E-3</v>
      </c>
      <c r="G659" s="240">
        <v>0</v>
      </c>
      <c r="H659" s="240">
        <v>0</v>
      </c>
      <c r="I659" s="240">
        <v>0</v>
      </c>
      <c r="J659" s="240">
        <v>-6.9999999999999994E-5</v>
      </c>
      <c r="K659" s="240">
        <v>1611</v>
      </c>
      <c r="L659" s="240">
        <v>9.1579999999999995</v>
      </c>
      <c r="M659" s="240">
        <v>16.390999999999998</v>
      </c>
      <c r="N659" s="240">
        <v>13.6</v>
      </c>
    </row>
    <row r="660" spans="2:14">
      <c r="B660" s="240" t="s">
        <v>20</v>
      </c>
      <c r="C660" s="240" t="s">
        <v>219</v>
      </c>
      <c r="D660" s="240" t="s">
        <v>135</v>
      </c>
      <c r="E660" s="240">
        <v>2.5999999999999999E-2</v>
      </c>
      <c r="F660" s="240">
        <v>8.2000000000000007E-3</v>
      </c>
      <c r="G660" s="240">
        <v>0</v>
      </c>
      <c r="H660" s="240">
        <v>0</v>
      </c>
      <c r="I660" s="240">
        <v>0</v>
      </c>
      <c r="J660" s="240">
        <v>3.8000000000000002E-4</v>
      </c>
      <c r="K660" s="240">
        <v>1611</v>
      </c>
      <c r="L660" s="240">
        <v>9.1579999999999995</v>
      </c>
      <c r="M660" s="240">
        <v>16.390999999999998</v>
      </c>
      <c r="N660" s="240">
        <v>13.6</v>
      </c>
    </row>
    <row r="661" spans="2:14">
      <c r="B661" s="240" t="s">
        <v>20</v>
      </c>
      <c r="C661" s="240" t="s">
        <v>219</v>
      </c>
      <c r="D661" s="240" t="s">
        <v>136</v>
      </c>
      <c r="E661" s="240">
        <v>2.5999999999999999E-2</v>
      </c>
      <c r="F661" s="240">
        <v>-0.01</v>
      </c>
      <c r="G661" s="240">
        <v>0</v>
      </c>
      <c r="H661" s="240">
        <v>0</v>
      </c>
      <c r="I661" s="240">
        <v>0</v>
      </c>
      <c r="J661" s="240">
        <v>3.8000000000000002E-4</v>
      </c>
      <c r="K661" s="240">
        <v>1611</v>
      </c>
      <c r="L661" s="240">
        <v>9.1579999999999995</v>
      </c>
      <c r="M661" s="240">
        <v>16.390999999999998</v>
      </c>
      <c r="N661" s="240">
        <v>13.6</v>
      </c>
    </row>
    <row r="662" spans="2:14">
      <c r="B662" s="240" t="s">
        <v>20</v>
      </c>
      <c r="C662" s="240" t="s">
        <v>219</v>
      </c>
      <c r="D662" s="240" t="s">
        <v>137</v>
      </c>
      <c r="E662" s="240">
        <v>2.5899999999999999E-2</v>
      </c>
      <c r="F662" s="240">
        <v>8.3000000000000001E-3</v>
      </c>
      <c r="G662" s="240">
        <v>0</v>
      </c>
      <c r="H662" s="240">
        <v>0</v>
      </c>
      <c r="I662" s="240">
        <v>0</v>
      </c>
      <c r="J662" s="240">
        <v>2.9E-4</v>
      </c>
      <c r="K662" s="240">
        <v>1611</v>
      </c>
      <c r="L662" s="240">
        <v>9.1579999999999995</v>
      </c>
      <c r="M662" s="240">
        <v>16.390999999999998</v>
      </c>
      <c r="N662" s="240">
        <v>13.6</v>
      </c>
    </row>
    <row r="663" spans="2:14">
      <c r="B663" s="240" t="s">
        <v>20</v>
      </c>
      <c r="C663" s="240" t="s">
        <v>219</v>
      </c>
      <c r="D663" s="240" t="s">
        <v>138</v>
      </c>
      <c r="E663" s="240">
        <v>2.6100000000000002E-2</v>
      </c>
      <c r="F663" s="240">
        <v>-1.01E-2</v>
      </c>
      <c r="G663" s="240">
        <v>0</v>
      </c>
      <c r="H663" s="240">
        <v>0</v>
      </c>
      <c r="I663" s="240">
        <v>0</v>
      </c>
      <c r="J663" s="240">
        <v>4.6999999999999999E-4</v>
      </c>
      <c r="K663" s="240">
        <v>1611</v>
      </c>
      <c r="L663" s="240">
        <v>9.1579999999999995</v>
      </c>
      <c r="M663" s="240">
        <v>16.390999999999998</v>
      </c>
      <c r="N663" s="240">
        <v>13.6</v>
      </c>
    </row>
    <row r="664" spans="2:14">
      <c r="B664" s="240" t="s">
        <v>20</v>
      </c>
      <c r="C664" s="240" t="s">
        <v>219</v>
      </c>
      <c r="D664" s="240" t="s">
        <v>139</v>
      </c>
      <c r="E664" s="240">
        <v>9.1999999999999998E-3</v>
      </c>
      <c r="F664" s="240">
        <v>2.9899999999999999E-2</v>
      </c>
      <c r="G664" s="240">
        <v>0</v>
      </c>
      <c r="H664" s="240">
        <v>0</v>
      </c>
      <c r="I664" s="240">
        <v>0</v>
      </c>
      <c r="J664" s="240">
        <v>-2.0000000000000002E-5</v>
      </c>
      <c r="K664" s="240">
        <v>1611</v>
      </c>
      <c r="L664" s="240">
        <v>9.1579999999999995</v>
      </c>
      <c r="M664" s="240">
        <v>16.390999999999998</v>
      </c>
      <c r="N664" s="240">
        <v>13.6</v>
      </c>
    </row>
    <row r="665" spans="2:14">
      <c r="B665" s="240" t="s">
        <v>20</v>
      </c>
      <c r="C665" s="240" t="s">
        <v>219</v>
      </c>
      <c r="D665" s="240" t="s">
        <v>140</v>
      </c>
      <c r="E665" s="240">
        <v>-4.7999999999999996E-3</v>
      </c>
      <c r="F665" s="240">
        <v>2.98E-2</v>
      </c>
      <c r="G665" s="240">
        <v>0</v>
      </c>
      <c r="H665" s="240">
        <v>0</v>
      </c>
      <c r="I665" s="240">
        <v>0</v>
      </c>
      <c r="J665" s="240">
        <v>8.0000000000000007E-5</v>
      </c>
      <c r="K665" s="240">
        <v>1611</v>
      </c>
      <c r="L665" s="240">
        <v>9.1579999999999995</v>
      </c>
      <c r="M665" s="240">
        <v>16.390999999999998</v>
      </c>
      <c r="N665" s="240">
        <v>13.6</v>
      </c>
    </row>
    <row r="666" spans="2:14">
      <c r="B666" s="240" t="s">
        <v>20</v>
      </c>
      <c r="C666" s="240" t="s">
        <v>219</v>
      </c>
      <c r="D666" s="240" t="s">
        <v>141</v>
      </c>
      <c r="E666" s="240">
        <v>9.2999999999999992E-3</v>
      </c>
      <c r="F666" s="240">
        <v>2.98E-2</v>
      </c>
      <c r="G666" s="240">
        <v>0</v>
      </c>
      <c r="H666" s="240">
        <v>0</v>
      </c>
      <c r="I666" s="240">
        <v>0</v>
      </c>
      <c r="J666" s="240">
        <v>1.3999999999999999E-4</v>
      </c>
      <c r="K666" s="240">
        <v>1611</v>
      </c>
      <c r="L666" s="240">
        <v>9.1579999999999995</v>
      </c>
      <c r="M666" s="240">
        <v>16.390999999999998</v>
      </c>
      <c r="N666" s="240">
        <v>13.6</v>
      </c>
    </row>
    <row r="667" spans="2:14">
      <c r="B667" s="240" t="s">
        <v>20</v>
      </c>
      <c r="C667" s="240" t="s">
        <v>219</v>
      </c>
      <c r="D667" s="240" t="s">
        <v>142</v>
      </c>
      <c r="E667" s="240">
        <v>-4.8999999999999998E-3</v>
      </c>
      <c r="F667" s="240">
        <v>0.03</v>
      </c>
      <c r="G667" s="240">
        <v>0</v>
      </c>
      <c r="H667" s="240">
        <v>0</v>
      </c>
      <c r="I667" s="240">
        <v>0</v>
      </c>
      <c r="J667" s="240">
        <v>-8.0000000000000007E-5</v>
      </c>
      <c r="K667" s="240">
        <v>1611</v>
      </c>
      <c r="L667" s="240">
        <v>9.1579999999999995</v>
      </c>
      <c r="M667" s="240">
        <v>16.390999999999998</v>
      </c>
      <c r="N667" s="240">
        <v>13.6</v>
      </c>
    </row>
    <row r="668" spans="2:14">
      <c r="B668" s="240" t="s">
        <v>20</v>
      </c>
      <c r="C668" s="240" t="s">
        <v>219</v>
      </c>
      <c r="D668" s="240" t="s">
        <v>143</v>
      </c>
      <c r="E668" s="240">
        <v>8.9999999999999993E-3</v>
      </c>
      <c r="F668" s="240">
        <v>3.0200000000000001E-2</v>
      </c>
      <c r="G668" s="240">
        <v>0</v>
      </c>
      <c r="H668" s="240">
        <v>0</v>
      </c>
      <c r="I668" s="240">
        <v>0</v>
      </c>
      <c r="J668" s="240">
        <v>-3.2000000000000003E-4</v>
      </c>
      <c r="K668" s="240">
        <v>1611</v>
      </c>
      <c r="L668" s="240">
        <v>9.1579999999999995</v>
      </c>
      <c r="M668" s="240">
        <v>16.390999999999998</v>
      </c>
      <c r="N668" s="240">
        <v>13.6</v>
      </c>
    </row>
    <row r="669" spans="2:14">
      <c r="B669" s="240" t="s">
        <v>20</v>
      </c>
      <c r="C669" s="240" t="s">
        <v>219</v>
      </c>
      <c r="D669" s="240" t="s">
        <v>144</v>
      </c>
      <c r="E669" s="240">
        <v>-5.0000000000000001E-3</v>
      </c>
      <c r="F669" s="240">
        <v>3.0099999999999998E-2</v>
      </c>
      <c r="G669" s="240">
        <v>0</v>
      </c>
      <c r="H669" s="240">
        <v>0</v>
      </c>
      <c r="I669" s="240">
        <v>0</v>
      </c>
      <c r="J669" s="240">
        <v>-2.2000000000000001E-4</v>
      </c>
      <c r="K669" s="240">
        <v>1611</v>
      </c>
      <c r="L669" s="240">
        <v>9.1579999999999995</v>
      </c>
      <c r="M669" s="240">
        <v>16.390999999999998</v>
      </c>
      <c r="N669" s="240">
        <v>13.6</v>
      </c>
    </row>
    <row r="670" spans="2:14">
      <c r="B670" s="240" t="s">
        <v>20</v>
      </c>
      <c r="C670" s="240" t="s">
        <v>219</v>
      </c>
      <c r="D670" s="240" t="s">
        <v>145</v>
      </c>
      <c r="E670" s="240">
        <v>9.1000000000000004E-3</v>
      </c>
      <c r="F670" s="240">
        <v>3.0099999999999998E-2</v>
      </c>
      <c r="G670" s="240">
        <v>0</v>
      </c>
      <c r="H670" s="240">
        <v>0</v>
      </c>
      <c r="I670" s="240">
        <v>0</v>
      </c>
      <c r="J670" s="240">
        <v>-1.6000000000000001E-4</v>
      </c>
      <c r="K670" s="240">
        <v>1611</v>
      </c>
      <c r="L670" s="240">
        <v>9.1579999999999995</v>
      </c>
      <c r="M670" s="240">
        <v>16.390999999999998</v>
      </c>
      <c r="N670" s="240">
        <v>13.6</v>
      </c>
    </row>
    <row r="671" spans="2:14">
      <c r="B671" s="240" t="s">
        <v>20</v>
      </c>
      <c r="C671" s="240" t="s">
        <v>219</v>
      </c>
      <c r="D671" s="240" t="s">
        <v>146</v>
      </c>
      <c r="E671" s="240">
        <v>-5.1000000000000004E-3</v>
      </c>
      <c r="F671" s="240">
        <v>3.0300000000000001E-2</v>
      </c>
      <c r="G671" s="240">
        <v>0</v>
      </c>
      <c r="H671" s="240">
        <v>0</v>
      </c>
      <c r="I671" s="240">
        <v>0</v>
      </c>
      <c r="J671" s="240">
        <v>-3.8000000000000002E-4</v>
      </c>
      <c r="K671" s="240">
        <v>1611</v>
      </c>
      <c r="L671" s="240">
        <v>9.1579999999999995</v>
      </c>
      <c r="M671" s="240">
        <v>16.390999999999998</v>
      </c>
      <c r="N671" s="240">
        <v>13.6</v>
      </c>
    </row>
    <row r="672" spans="2:14">
      <c r="B672" s="240" t="s">
        <v>20</v>
      </c>
      <c r="C672" s="240" t="s">
        <v>219</v>
      </c>
      <c r="D672" s="240" t="s">
        <v>147</v>
      </c>
      <c r="E672" s="240">
        <v>1.03E-2</v>
      </c>
      <c r="F672" s="240">
        <v>-8.0000000000000004E-4</v>
      </c>
      <c r="G672" s="240">
        <v>0</v>
      </c>
      <c r="H672" s="240">
        <v>0</v>
      </c>
      <c r="I672" s="240">
        <v>0</v>
      </c>
      <c r="J672" s="240">
        <v>6.0000000000000002E-5</v>
      </c>
      <c r="K672" s="240">
        <v>1611</v>
      </c>
      <c r="L672" s="240">
        <v>9.1579999999999995</v>
      </c>
      <c r="M672" s="240">
        <v>16.390999999999998</v>
      </c>
      <c r="N672" s="240">
        <v>13.6</v>
      </c>
    </row>
    <row r="673" spans="2:14">
      <c r="B673" s="240" t="s">
        <v>20</v>
      </c>
      <c r="C673" s="240" t="s">
        <v>219</v>
      </c>
      <c r="D673" s="240" t="s">
        <v>148</v>
      </c>
      <c r="E673" s="240">
        <v>-3.0999999999999999E-3</v>
      </c>
      <c r="F673" s="240">
        <v>-6.9999999999999999E-4</v>
      </c>
      <c r="G673" s="240">
        <v>0</v>
      </c>
      <c r="H673" s="240">
        <v>0</v>
      </c>
      <c r="I673" s="240">
        <v>0</v>
      </c>
      <c r="J673" s="240">
        <v>1.0000000000000001E-5</v>
      </c>
      <c r="K673" s="240">
        <v>1611</v>
      </c>
      <c r="L673" s="240">
        <v>9.1579999999999995</v>
      </c>
      <c r="M673" s="240">
        <v>16.390999999999998</v>
      </c>
      <c r="N673" s="240">
        <v>13.6</v>
      </c>
    </row>
    <row r="674" spans="2:14">
      <c r="B674" s="240" t="s">
        <v>20</v>
      </c>
      <c r="C674" s="240" t="s">
        <v>219</v>
      </c>
      <c r="D674" s="240" t="s">
        <v>149</v>
      </c>
      <c r="E674" s="240">
        <v>3.5999999999999999E-3</v>
      </c>
      <c r="F674" s="240">
        <v>8.0999999999999996E-3</v>
      </c>
      <c r="G674" s="240">
        <v>0</v>
      </c>
      <c r="H674" s="240">
        <v>0</v>
      </c>
      <c r="I674" s="240">
        <v>0</v>
      </c>
      <c r="J674" s="240">
        <v>0</v>
      </c>
      <c r="K674" s="240">
        <v>1611</v>
      </c>
      <c r="L674" s="240">
        <v>9.1579999999999995</v>
      </c>
      <c r="M674" s="240">
        <v>16.390999999999998</v>
      </c>
      <c r="N674" s="240">
        <v>13.6</v>
      </c>
    </row>
    <row r="675" spans="2:14">
      <c r="B675" s="240" t="s">
        <v>20</v>
      </c>
      <c r="C675" s="240" t="s">
        <v>219</v>
      </c>
      <c r="D675" s="240" t="s">
        <v>150</v>
      </c>
      <c r="E675" s="240">
        <v>3.7000000000000002E-3</v>
      </c>
      <c r="F675" s="240">
        <v>-9.5999999999999992E-3</v>
      </c>
      <c r="G675" s="240">
        <v>0</v>
      </c>
      <c r="H675" s="240">
        <v>0</v>
      </c>
      <c r="I675" s="240">
        <v>0</v>
      </c>
      <c r="J675" s="240">
        <v>8.0000000000000007E-5</v>
      </c>
      <c r="K675" s="240">
        <v>1611</v>
      </c>
      <c r="L675" s="240">
        <v>9.1579999999999995</v>
      </c>
      <c r="M675" s="240">
        <v>16.390999999999998</v>
      </c>
      <c r="N675" s="240">
        <v>13.6</v>
      </c>
    </row>
    <row r="676" spans="2:14">
      <c r="B676" s="240" t="s">
        <v>20</v>
      </c>
      <c r="C676" s="240" t="s">
        <v>219</v>
      </c>
      <c r="D676" s="240" t="s">
        <v>151</v>
      </c>
      <c r="E676" s="240">
        <v>2.5899999999999999E-2</v>
      </c>
      <c r="F676" s="240">
        <v>9.1999999999999998E-3</v>
      </c>
      <c r="G676" s="240">
        <v>0</v>
      </c>
      <c r="H676" s="240">
        <v>0</v>
      </c>
      <c r="I676" s="240">
        <v>0</v>
      </c>
      <c r="J676" s="240">
        <v>6.8999999999999997E-4</v>
      </c>
      <c r="K676" s="240">
        <v>1611</v>
      </c>
      <c r="L676" s="240">
        <v>9.1579999999999995</v>
      </c>
      <c r="M676" s="240">
        <v>16.390999999999998</v>
      </c>
      <c r="N676" s="240">
        <v>13.6</v>
      </c>
    </row>
    <row r="677" spans="2:14">
      <c r="B677" s="240" t="s">
        <v>20</v>
      </c>
      <c r="C677" s="240" t="s">
        <v>219</v>
      </c>
      <c r="D677" s="240" t="s">
        <v>152</v>
      </c>
      <c r="E677" s="240">
        <v>-2.1399999999999999E-2</v>
      </c>
      <c r="F677" s="240">
        <v>-1.0500000000000001E-2</v>
      </c>
      <c r="G677" s="240">
        <v>0</v>
      </c>
      <c r="H677" s="240">
        <v>0</v>
      </c>
      <c r="I677" s="240">
        <v>0</v>
      </c>
      <c r="J677" s="240">
        <v>-6.4999999999999997E-4</v>
      </c>
      <c r="K677" s="240">
        <v>1611</v>
      </c>
      <c r="L677" s="240">
        <v>9.1579999999999995</v>
      </c>
      <c r="M677" s="240">
        <v>16.390999999999998</v>
      </c>
      <c r="N677" s="240">
        <v>13.6</v>
      </c>
    </row>
    <row r="678" spans="2:14">
      <c r="B678" s="240" t="s">
        <v>20</v>
      </c>
      <c r="C678" s="240" t="s">
        <v>219</v>
      </c>
      <c r="D678" s="240" t="s">
        <v>153</v>
      </c>
      <c r="E678" s="240">
        <v>1.47E-2</v>
      </c>
      <c r="F678" s="240">
        <v>2.3900000000000001E-2</v>
      </c>
      <c r="G678" s="240">
        <v>0</v>
      </c>
      <c r="H678" s="240">
        <v>0</v>
      </c>
      <c r="I678" s="240">
        <v>0</v>
      </c>
      <c r="J678" s="240">
        <v>6.4999999999999997E-4</v>
      </c>
      <c r="K678" s="240">
        <v>1611</v>
      </c>
      <c r="L678" s="240">
        <v>9.1579999999999995</v>
      </c>
      <c r="M678" s="240">
        <v>16.390999999999998</v>
      </c>
      <c r="N678" s="240">
        <v>13.6</v>
      </c>
    </row>
    <row r="679" spans="2:14">
      <c r="B679" s="240" t="s">
        <v>20</v>
      </c>
      <c r="C679" s="240" t="s">
        <v>219</v>
      </c>
      <c r="D679" s="240" t="s">
        <v>154</v>
      </c>
      <c r="E679" s="240">
        <v>-1.01E-2</v>
      </c>
      <c r="F679" s="240">
        <v>-2.5100000000000001E-2</v>
      </c>
      <c r="G679" s="240">
        <v>0</v>
      </c>
      <c r="H679" s="240">
        <v>0</v>
      </c>
      <c r="I679" s="240">
        <v>0</v>
      </c>
      <c r="J679" s="240">
        <v>-5.9999999999999995E-4</v>
      </c>
      <c r="K679" s="240">
        <v>1611</v>
      </c>
      <c r="L679" s="240">
        <v>9.1579999999999995</v>
      </c>
      <c r="M679" s="240">
        <v>16.390999999999998</v>
      </c>
      <c r="N679" s="240">
        <v>13.6</v>
      </c>
    </row>
    <row r="680" spans="2:14">
      <c r="B680" s="240" t="s">
        <v>20</v>
      </c>
      <c r="C680" s="240" t="s">
        <v>219</v>
      </c>
      <c r="D680" s="240" t="s">
        <v>155</v>
      </c>
      <c r="E680" s="240">
        <v>4.6899999999999997E-2</v>
      </c>
      <c r="F680" s="240">
        <v>2.0299999999999999E-2</v>
      </c>
      <c r="G680" s="240">
        <v>0</v>
      </c>
      <c r="H680" s="240">
        <v>0</v>
      </c>
      <c r="I680" s="240">
        <v>0</v>
      </c>
      <c r="J680" s="240">
        <v>1.57E-3</v>
      </c>
      <c r="K680" s="240">
        <v>1611</v>
      </c>
      <c r="L680" s="240">
        <v>9.1579999999999995</v>
      </c>
      <c r="M680" s="240">
        <v>16.390999999999998</v>
      </c>
      <c r="N680" s="240">
        <v>13.6</v>
      </c>
    </row>
    <row r="681" spans="2:14">
      <c r="B681" s="240" t="s">
        <v>20</v>
      </c>
      <c r="C681" s="240" t="s">
        <v>219</v>
      </c>
      <c r="D681" s="240" t="s">
        <v>156</v>
      </c>
      <c r="E681" s="240">
        <v>-4.24E-2</v>
      </c>
      <c r="F681" s="240">
        <v>-2.1499999999999998E-2</v>
      </c>
      <c r="G681" s="240">
        <v>0</v>
      </c>
      <c r="H681" s="240">
        <v>0</v>
      </c>
      <c r="I681" s="240">
        <v>0</v>
      </c>
      <c r="J681" s="240">
        <v>-1.5200000000000001E-3</v>
      </c>
      <c r="K681" s="240">
        <v>1611</v>
      </c>
      <c r="L681" s="240">
        <v>9.1579999999999995</v>
      </c>
      <c r="M681" s="240">
        <v>16.390999999999998</v>
      </c>
      <c r="N681" s="240">
        <v>13.6</v>
      </c>
    </row>
    <row r="682" spans="2:14">
      <c r="B682" s="240" t="s">
        <v>20</v>
      </c>
      <c r="C682" s="240" t="s">
        <v>219</v>
      </c>
      <c r="D682" s="240" t="s">
        <v>157</v>
      </c>
      <c r="E682" s="240">
        <v>2.07E-2</v>
      </c>
      <c r="F682" s="240">
        <v>5.0299999999999997E-2</v>
      </c>
      <c r="G682" s="240">
        <v>0</v>
      </c>
      <c r="H682" s="240">
        <v>0</v>
      </c>
      <c r="I682" s="240">
        <v>0</v>
      </c>
      <c r="J682" s="240">
        <v>1.39E-3</v>
      </c>
      <c r="K682" s="240">
        <v>1611</v>
      </c>
      <c r="L682" s="240">
        <v>9.1579999999999995</v>
      </c>
      <c r="M682" s="240">
        <v>16.390999999999998</v>
      </c>
      <c r="N682" s="240">
        <v>13.6</v>
      </c>
    </row>
    <row r="683" spans="2:14">
      <c r="B683" s="240" t="s">
        <v>20</v>
      </c>
      <c r="C683" s="240" t="s">
        <v>219</v>
      </c>
      <c r="D683" s="240" t="s">
        <v>158</v>
      </c>
      <c r="E683" s="240">
        <v>-1.6199999999999999E-2</v>
      </c>
      <c r="F683" s="240">
        <v>-5.1499999999999997E-2</v>
      </c>
      <c r="G683" s="240">
        <v>0</v>
      </c>
      <c r="H683" s="240">
        <v>0</v>
      </c>
      <c r="I683" s="240">
        <v>0</v>
      </c>
      <c r="J683" s="240">
        <v>-1.3500000000000001E-3</v>
      </c>
      <c r="K683" s="240">
        <v>1611</v>
      </c>
      <c r="L683" s="240">
        <v>9.1579999999999995</v>
      </c>
      <c r="M683" s="240">
        <v>16.390999999999998</v>
      </c>
      <c r="N683" s="240">
        <v>13.6</v>
      </c>
    </row>
    <row r="684" spans="2:14">
      <c r="B684" s="240" t="s">
        <v>22</v>
      </c>
      <c r="C684" s="240" t="s">
        <v>220</v>
      </c>
      <c r="D684" s="240" t="s">
        <v>87</v>
      </c>
      <c r="E684" s="240">
        <v>1.6199999999999999E-2</v>
      </c>
      <c r="F684" s="240">
        <v>2.0000000000000001E-4</v>
      </c>
      <c r="G684" s="240">
        <v>0</v>
      </c>
      <c r="H684" s="240">
        <v>0</v>
      </c>
      <c r="I684" s="240">
        <v>0</v>
      </c>
      <c r="J684" s="240">
        <v>-1.3999999999999999E-4</v>
      </c>
      <c r="K684" s="240">
        <v>1612</v>
      </c>
      <c r="L684" s="240">
        <v>9.1509999999999998</v>
      </c>
      <c r="M684" s="240">
        <v>16.419</v>
      </c>
      <c r="N684" s="240">
        <v>10.199999999999999</v>
      </c>
    </row>
    <row r="685" spans="2:14">
      <c r="B685" s="240" t="s">
        <v>22</v>
      </c>
      <c r="C685" s="240" t="s">
        <v>220</v>
      </c>
      <c r="D685" s="240" t="s">
        <v>88</v>
      </c>
      <c r="E685" s="240">
        <v>0</v>
      </c>
      <c r="F685" s="240">
        <v>2.1899999999999999E-2</v>
      </c>
      <c r="G685" s="240">
        <v>0</v>
      </c>
      <c r="H685" s="240">
        <v>0</v>
      </c>
      <c r="I685" s="240">
        <v>0</v>
      </c>
      <c r="J685" s="240">
        <v>1.0000000000000001E-5</v>
      </c>
      <c r="K685" s="240">
        <v>1612</v>
      </c>
      <c r="L685" s="240">
        <v>9.1509999999999998</v>
      </c>
      <c r="M685" s="240">
        <v>16.419</v>
      </c>
      <c r="N685" s="240">
        <v>10.199999999999999</v>
      </c>
    </row>
    <row r="686" spans="2:14">
      <c r="B686" s="240" t="s">
        <v>22</v>
      </c>
      <c r="C686" s="240" t="s">
        <v>220</v>
      </c>
      <c r="D686" s="240" t="s">
        <v>89</v>
      </c>
      <c r="E686" s="240">
        <v>1.6299999999999999E-2</v>
      </c>
      <c r="F686" s="240">
        <v>-1E-4</v>
      </c>
      <c r="G686" s="240">
        <v>0</v>
      </c>
      <c r="H686" s="240">
        <v>0</v>
      </c>
      <c r="I686" s="240">
        <v>0</v>
      </c>
      <c r="J686" s="240">
        <v>2.3000000000000001E-4</v>
      </c>
      <c r="K686" s="240">
        <v>1612</v>
      </c>
      <c r="L686" s="240">
        <v>9.1509999999999998</v>
      </c>
      <c r="M686" s="240">
        <v>16.419</v>
      </c>
      <c r="N686" s="240">
        <v>10.199999999999999</v>
      </c>
    </row>
    <row r="687" spans="2:14">
      <c r="B687" s="240" t="s">
        <v>22</v>
      </c>
      <c r="C687" s="240" t="s">
        <v>220</v>
      </c>
      <c r="D687" s="240" t="s">
        <v>90</v>
      </c>
      <c r="E687" s="240">
        <v>-1E-4</v>
      </c>
      <c r="F687" s="240">
        <v>2.2100000000000002E-2</v>
      </c>
      <c r="G687" s="240">
        <v>0</v>
      </c>
      <c r="H687" s="240">
        <v>0</v>
      </c>
      <c r="I687" s="240">
        <v>0</v>
      </c>
      <c r="J687" s="240">
        <v>-2.0000000000000001E-4</v>
      </c>
      <c r="K687" s="240">
        <v>1612</v>
      </c>
      <c r="L687" s="240">
        <v>9.1509999999999998</v>
      </c>
      <c r="M687" s="240">
        <v>16.419</v>
      </c>
      <c r="N687" s="240">
        <v>10.199999999999999</v>
      </c>
    </row>
    <row r="688" spans="2:14">
      <c r="B688" s="240" t="s">
        <v>22</v>
      </c>
      <c r="C688" s="240" t="s">
        <v>220</v>
      </c>
      <c r="D688" s="240" t="s">
        <v>12</v>
      </c>
      <c r="E688" s="240">
        <v>9.1898</v>
      </c>
      <c r="F688" s="240">
        <v>5.8999999999999997E-2</v>
      </c>
      <c r="G688" s="240">
        <v>0</v>
      </c>
      <c r="H688" s="240">
        <v>0</v>
      </c>
      <c r="I688" s="240">
        <v>0</v>
      </c>
      <c r="J688" s="240">
        <v>-1.142E-2</v>
      </c>
      <c r="K688" s="240">
        <v>1612</v>
      </c>
      <c r="L688" s="240">
        <v>9.1509999999999998</v>
      </c>
      <c r="M688" s="240">
        <v>16.419</v>
      </c>
      <c r="N688" s="240">
        <v>10.199999999999999</v>
      </c>
    </row>
    <row r="689" spans="2:14">
      <c r="B689" s="240" t="s">
        <v>22</v>
      </c>
      <c r="C689" s="240" t="s">
        <v>220</v>
      </c>
      <c r="D689" s="240" t="s">
        <v>13</v>
      </c>
      <c r="E689" s="240">
        <v>-1.5800000000000002E-2</v>
      </c>
      <c r="F689" s="240">
        <v>12.518599999999999</v>
      </c>
      <c r="G689" s="240">
        <v>0</v>
      </c>
      <c r="H689" s="240">
        <v>0</v>
      </c>
      <c r="I689" s="240">
        <v>0</v>
      </c>
      <c r="J689" s="240">
        <v>5.94E-3</v>
      </c>
      <c r="K689" s="240">
        <v>1612</v>
      </c>
      <c r="L689" s="240">
        <v>9.1509999999999998</v>
      </c>
      <c r="M689" s="240">
        <v>16.419</v>
      </c>
      <c r="N689" s="240">
        <v>10.199999999999999</v>
      </c>
    </row>
    <row r="690" spans="2:14">
      <c r="B690" s="240" t="s">
        <v>22</v>
      </c>
      <c r="C690" s="240" t="s">
        <v>220</v>
      </c>
      <c r="D690" s="240" t="s">
        <v>14</v>
      </c>
      <c r="E690" s="240">
        <v>2.2200000000000001E-2</v>
      </c>
      <c r="F690" s="240">
        <v>-5.6399999999999999E-2</v>
      </c>
      <c r="G690" s="240">
        <v>0</v>
      </c>
      <c r="H690" s="240">
        <v>0</v>
      </c>
      <c r="I690" s="240">
        <v>0</v>
      </c>
      <c r="J690" s="240">
        <v>5.8840000000000003E-2</v>
      </c>
      <c r="K690" s="240">
        <v>1612</v>
      </c>
      <c r="L690" s="240">
        <v>9.1509999999999998</v>
      </c>
      <c r="M690" s="240">
        <v>16.419</v>
      </c>
      <c r="N690" s="240">
        <v>10.199999999999999</v>
      </c>
    </row>
    <row r="691" spans="2:14">
      <c r="B691" s="240" t="s">
        <v>22</v>
      </c>
      <c r="C691" s="240" t="s">
        <v>220</v>
      </c>
      <c r="D691" s="240" t="s">
        <v>91</v>
      </c>
      <c r="E691" s="240">
        <v>1.29E-2</v>
      </c>
      <c r="F691" s="240">
        <v>2E-3</v>
      </c>
      <c r="G691" s="240">
        <v>0</v>
      </c>
      <c r="H691" s="240">
        <v>0</v>
      </c>
      <c r="I691" s="240">
        <v>0</v>
      </c>
      <c r="J691" s="240">
        <v>3.5E-4</v>
      </c>
      <c r="K691" s="240">
        <v>1612</v>
      </c>
      <c r="L691" s="240">
        <v>9.1509999999999998</v>
      </c>
      <c r="M691" s="240">
        <v>16.419</v>
      </c>
      <c r="N691" s="240">
        <v>10.199999999999999</v>
      </c>
    </row>
    <row r="692" spans="2:14">
      <c r="B692" s="240" t="s">
        <v>22</v>
      </c>
      <c r="C692" s="240" t="s">
        <v>220</v>
      </c>
      <c r="D692" s="240" t="s">
        <v>92</v>
      </c>
      <c r="E692" s="240">
        <v>1.6999999999999999E-3</v>
      </c>
      <c r="F692" s="240">
        <v>1.7100000000000001E-2</v>
      </c>
      <c r="G692" s="240">
        <v>0</v>
      </c>
      <c r="H692" s="240">
        <v>0</v>
      </c>
      <c r="I692" s="240">
        <v>0</v>
      </c>
      <c r="J692" s="240">
        <v>3.1E-4</v>
      </c>
      <c r="K692" s="240">
        <v>1612</v>
      </c>
      <c r="L692" s="240">
        <v>9.1509999999999998</v>
      </c>
      <c r="M692" s="240">
        <v>16.419</v>
      </c>
      <c r="N692" s="240">
        <v>10.199999999999999</v>
      </c>
    </row>
    <row r="693" spans="2:14">
      <c r="B693" s="240" t="s">
        <v>22</v>
      </c>
      <c r="C693" s="240" t="s">
        <v>220</v>
      </c>
      <c r="D693" s="240" t="s">
        <v>93</v>
      </c>
      <c r="E693" s="240">
        <v>3.0200000000000001E-2</v>
      </c>
      <c r="F693" s="240">
        <v>4.5999999999999999E-3</v>
      </c>
      <c r="G693" s="240">
        <v>0</v>
      </c>
      <c r="H693" s="240">
        <v>0</v>
      </c>
      <c r="I693" s="240">
        <v>0</v>
      </c>
      <c r="J693" s="240">
        <v>8.4999999999999995E-4</v>
      </c>
      <c r="K693" s="240">
        <v>1612</v>
      </c>
      <c r="L693" s="240">
        <v>9.1509999999999998</v>
      </c>
      <c r="M693" s="240">
        <v>16.419</v>
      </c>
      <c r="N693" s="240">
        <v>10.199999999999999</v>
      </c>
    </row>
    <row r="694" spans="2:14">
      <c r="B694" s="240" t="s">
        <v>22</v>
      </c>
      <c r="C694" s="240" t="s">
        <v>220</v>
      </c>
      <c r="D694" s="240" t="s">
        <v>94</v>
      </c>
      <c r="E694" s="240">
        <v>3.8E-3</v>
      </c>
      <c r="F694" s="240">
        <v>3.5999999999999997E-2</v>
      </c>
      <c r="G694" s="240">
        <v>0</v>
      </c>
      <c r="H694" s="240">
        <v>0</v>
      </c>
      <c r="I694" s="240">
        <v>0</v>
      </c>
      <c r="J694" s="240">
        <v>6.8000000000000005E-4</v>
      </c>
      <c r="K694" s="240">
        <v>1612</v>
      </c>
      <c r="L694" s="240">
        <v>9.1509999999999998</v>
      </c>
      <c r="M694" s="240">
        <v>16.419</v>
      </c>
      <c r="N694" s="240">
        <v>10.199999999999999</v>
      </c>
    </row>
    <row r="695" spans="2:14">
      <c r="B695" s="240" t="s">
        <v>22</v>
      </c>
      <c r="C695" s="240" t="s">
        <v>220</v>
      </c>
      <c r="D695" s="240" t="s">
        <v>95</v>
      </c>
      <c r="E695" s="240">
        <v>1.6000000000000001E-3</v>
      </c>
      <c r="F695" s="240">
        <v>-5.0000000000000001E-4</v>
      </c>
      <c r="G695" s="240">
        <v>0</v>
      </c>
      <c r="H695" s="240">
        <v>0</v>
      </c>
      <c r="I695" s="240">
        <v>0</v>
      </c>
      <c r="J695" s="240">
        <v>2.0000000000000002E-5</v>
      </c>
      <c r="K695" s="240">
        <v>1612</v>
      </c>
      <c r="L695" s="240">
        <v>9.1509999999999998</v>
      </c>
      <c r="M695" s="240">
        <v>16.419</v>
      </c>
      <c r="N695" s="240">
        <v>10.199999999999999</v>
      </c>
    </row>
    <row r="696" spans="2:14">
      <c r="B696" s="240" t="s">
        <v>22</v>
      </c>
      <c r="C696" s="240" t="s">
        <v>220</v>
      </c>
      <c r="D696" s="240" t="s">
        <v>96</v>
      </c>
      <c r="E696" s="240">
        <v>1.6000000000000001E-3</v>
      </c>
      <c r="F696" s="240">
        <v>-5.0000000000000001E-4</v>
      </c>
      <c r="G696" s="240">
        <v>0</v>
      </c>
      <c r="H696" s="240">
        <v>0</v>
      </c>
      <c r="I696" s="240">
        <v>0</v>
      </c>
      <c r="J696" s="240">
        <v>2.0000000000000002E-5</v>
      </c>
      <c r="K696" s="240">
        <v>1612</v>
      </c>
      <c r="L696" s="240">
        <v>9.1509999999999998</v>
      </c>
      <c r="M696" s="240">
        <v>16.419</v>
      </c>
      <c r="N696" s="240">
        <v>10.199999999999999</v>
      </c>
    </row>
    <row r="697" spans="2:14">
      <c r="B697" s="240" t="s">
        <v>22</v>
      </c>
      <c r="C697" s="240" t="s">
        <v>220</v>
      </c>
      <c r="D697" s="240" t="s">
        <v>97</v>
      </c>
      <c r="E697" s="240">
        <v>3.0999999999999999E-3</v>
      </c>
      <c r="F697" s="240">
        <v>0</v>
      </c>
      <c r="G697" s="240">
        <v>0</v>
      </c>
      <c r="H697" s="240">
        <v>0</v>
      </c>
      <c r="I697" s="240">
        <v>0</v>
      </c>
      <c r="J697" s="240">
        <v>1.0000000000000001E-5</v>
      </c>
      <c r="K697" s="240">
        <v>1612</v>
      </c>
      <c r="L697" s="240">
        <v>9.1509999999999998</v>
      </c>
      <c r="M697" s="240">
        <v>16.419</v>
      </c>
      <c r="N697" s="240">
        <v>10.199999999999999</v>
      </c>
    </row>
    <row r="698" spans="2:14">
      <c r="B698" s="240" t="s">
        <v>22</v>
      </c>
      <c r="C698" s="240" t="s">
        <v>220</v>
      </c>
      <c r="D698" s="240" t="s">
        <v>98</v>
      </c>
      <c r="E698" s="240">
        <v>0</v>
      </c>
      <c r="F698" s="240">
        <v>4.1999999999999997E-3</v>
      </c>
      <c r="G698" s="240">
        <v>0</v>
      </c>
      <c r="H698" s="240">
        <v>0</v>
      </c>
      <c r="I698" s="240">
        <v>0</v>
      </c>
      <c r="J698" s="240">
        <v>-2.0000000000000002E-5</v>
      </c>
      <c r="K698" s="240">
        <v>1612</v>
      </c>
      <c r="L698" s="240">
        <v>9.1509999999999998</v>
      </c>
      <c r="M698" s="240">
        <v>16.419</v>
      </c>
      <c r="N698" s="240">
        <v>10.199999999999999</v>
      </c>
    </row>
    <row r="699" spans="2:14">
      <c r="B699" s="240" t="s">
        <v>22</v>
      </c>
      <c r="C699" s="240" t="s">
        <v>220</v>
      </c>
      <c r="D699" s="240" t="s">
        <v>99</v>
      </c>
      <c r="E699" s="240">
        <v>2.0799999999999999E-2</v>
      </c>
      <c r="F699" s="240">
        <v>6.3E-3</v>
      </c>
      <c r="G699" s="240">
        <v>0</v>
      </c>
      <c r="H699" s="240">
        <v>0</v>
      </c>
      <c r="I699" s="240">
        <v>0</v>
      </c>
      <c r="J699" s="240">
        <v>-1.1E-4</v>
      </c>
      <c r="K699" s="240">
        <v>1612</v>
      </c>
      <c r="L699" s="240">
        <v>9.1509999999999998</v>
      </c>
      <c r="M699" s="240">
        <v>16.419</v>
      </c>
      <c r="N699" s="240">
        <v>10.199999999999999</v>
      </c>
    </row>
    <row r="700" spans="2:14">
      <c r="B700" s="240" t="s">
        <v>22</v>
      </c>
      <c r="C700" s="240" t="s">
        <v>220</v>
      </c>
      <c r="D700" s="240" t="s">
        <v>100</v>
      </c>
      <c r="E700" s="240">
        <v>2.0799999999999999E-2</v>
      </c>
      <c r="F700" s="240">
        <v>-6.7999999999999996E-3</v>
      </c>
      <c r="G700" s="240">
        <v>0</v>
      </c>
      <c r="H700" s="240">
        <v>0</v>
      </c>
      <c r="I700" s="240">
        <v>0</v>
      </c>
      <c r="J700" s="240">
        <v>-1.2E-4</v>
      </c>
      <c r="K700" s="240">
        <v>1612</v>
      </c>
      <c r="L700" s="240">
        <v>9.1509999999999998</v>
      </c>
      <c r="M700" s="240">
        <v>16.419</v>
      </c>
      <c r="N700" s="240">
        <v>10.199999999999999</v>
      </c>
    </row>
    <row r="701" spans="2:14">
      <c r="B701" s="240" t="s">
        <v>22</v>
      </c>
      <c r="C701" s="240" t="s">
        <v>220</v>
      </c>
      <c r="D701" s="240" t="s">
        <v>101</v>
      </c>
      <c r="E701" s="240">
        <v>2.0799999999999999E-2</v>
      </c>
      <c r="F701" s="240">
        <v>6.4000000000000003E-3</v>
      </c>
      <c r="G701" s="240">
        <v>0</v>
      </c>
      <c r="H701" s="240">
        <v>0</v>
      </c>
      <c r="I701" s="240">
        <v>0</v>
      </c>
      <c r="J701" s="240">
        <v>-1.7000000000000001E-4</v>
      </c>
      <c r="K701" s="240">
        <v>1612</v>
      </c>
      <c r="L701" s="240">
        <v>9.1509999999999998</v>
      </c>
      <c r="M701" s="240">
        <v>16.419</v>
      </c>
      <c r="N701" s="240">
        <v>10.199999999999999</v>
      </c>
    </row>
    <row r="702" spans="2:14">
      <c r="B702" s="240" t="s">
        <v>22</v>
      </c>
      <c r="C702" s="240" t="s">
        <v>220</v>
      </c>
      <c r="D702" s="240" t="s">
        <v>102</v>
      </c>
      <c r="E702" s="240">
        <v>2.0899999999999998E-2</v>
      </c>
      <c r="F702" s="240">
        <v>-6.8999999999999999E-3</v>
      </c>
      <c r="G702" s="240">
        <v>0</v>
      </c>
      <c r="H702" s="240">
        <v>0</v>
      </c>
      <c r="I702" s="240">
        <v>0</v>
      </c>
      <c r="J702" s="240">
        <v>-5.0000000000000002E-5</v>
      </c>
      <c r="K702" s="240">
        <v>1612</v>
      </c>
      <c r="L702" s="240">
        <v>9.1509999999999998</v>
      </c>
      <c r="M702" s="240">
        <v>16.419</v>
      </c>
      <c r="N702" s="240">
        <v>10.199999999999999</v>
      </c>
    </row>
    <row r="703" spans="2:14">
      <c r="B703" s="240" t="s">
        <v>22</v>
      </c>
      <c r="C703" s="240" t="s">
        <v>220</v>
      </c>
      <c r="D703" s="240" t="s">
        <v>103</v>
      </c>
      <c r="E703" s="240">
        <v>2.1000000000000001E-2</v>
      </c>
      <c r="F703" s="240">
        <v>6.0000000000000001E-3</v>
      </c>
      <c r="G703" s="240">
        <v>0</v>
      </c>
      <c r="H703" s="240">
        <v>0</v>
      </c>
      <c r="I703" s="240">
        <v>0</v>
      </c>
      <c r="J703" s="240">
        <v>2.5999999999999998E-4</v>
      </c>
      <c r="K703" s="240">
        <v>1612</v>
      </c>
      <c r="L703" s="240">
        <v>9.1509999999999998</v>
      </c>
      <c r="M703" s="240">
        <v>16.419</v>
      </c>
      <c r="N703" s="240">
        <v>10.199999999999999</v>
      </c>
    </row>
    <row r="704" spans="2:14">
      <c r="B704" s="240" t="s">
        <v>22</v>
      </c>
      <c r="C704" s="240" t="s">
        <v>220</v>
      </c>
      <c r="D704" s="240" t="s">
        <v>104</v>
      </c>
      <c r="E704" s="240">
        <v>2.1000000000000001E-2</v>
      </c>
      <c r="F704" s="240">
        <v>-7.1999999999999998E-3</v>
      </c>
      <c r="G704" s="240">
        <v>0</v>
      </c>
      <c r="H704" s="240">
        <v>0</v>
      </c>
      <c r="I704" s="240">
        <v>0</v>
      </c>
      <c r="J704" s="240">
        <v>2.5000000000000001E-4</v>
      </c>
      <c r="K704" s="240">
        <v>1612</v>
      </c>
      <c r="L704" s="240">
        <v>9.1509999999999998</v>
      </c>
      <c r="M704" s="240">
        <v>16.419</v>
      </c>
      <c r="N704" s="240">
        <v>10.199999999999999</v>
      </c>
    </row>
    <row r="705" spans="2:14">
      <c r="B705" s="240" t="s">
        <v>22</v>
      </c>
      <c r="C705" s="240" t="s">
        <v>220</v>
      </c>
      <c r="D705" s="240" t="s">
        <v>105</v>
      </c>
      <c r="E705" s="240">
        <v>2.1000000000000001E-2</v>
      </c>
      <c r="F705" s="240">
        <v>6.0000000000000001E-3</v>
      </c>
      <c r="G705" s="240">
        <v>0</v>
      </c>
      <c r="H705" s="240">
        <v>0</v>
      </c>
      <c r="I705" s="240">
        <v>0</v>
      </c>
      <c r="J705" s="240">
        <v>1.9000000000000001E-4</v>
      </c>
      <c r="K705" s="240">
        <v>1612</v>
      </c>
      <c r="L705" s="240">
        <v>9.1509999999999998</v>
      </c>
      <c r="M705" s="240">
        <v>16.419</v>
      </c>
      <c r="N705" s="240">
        <v>10.199999999999999</v>
      </c>
    </row>
    <row r="706" spans="2:14">
      <c r="B706" s="240" t="s">
        <v>22</v>
      </c>
      <c r="C706" s="240" t="s">
        <v>220</v>
      </c>
      <c r="D706" s="240" t="s">
        <v>106</v>
      </c>
      <c r="E706" s="240">
        <v>2.1000000000000001E-2</v>
      </c>
      <c r="F706" s="240">
        <v>-7.1999999999999998E-3</v>
      </c>
      <c r="G706" s="240">
        <v>0</v>
      </c>
      <c r="H706" s="240">
        <v>0</v>
      </c>
      <c r="I706" s="240">
        <v>0</v>
      </c>
      <c r="J706" s="240">
        <v>3.1E-4</v>
      </c>
      <c r="K706" s="240">
        <v>1612</v>
      </c>
      <c r="L706" s="240">
        <v>9.1509999999999998</v>
      </c>
      <c r="M706" s="240">
        <v>16.419</v>
      </c>
      <c r="N706" s="240">
        <v>10.199999999999999</v>
      </c>
    </row>
    <row r="707" spans="2:14">
      <c r="B707" s="240" t="s">
        <v>22</v>
      </c>
      <c r="C707" s="240" t="s">
        <v>220</v>
      </c>
      <c r="D707" s="240" t="s">
        <v>107</v>
      </c>
      <c r="E707" s="240">
        <v>-1.77E-2</v>
      </c>
      <c r="F707" s="240">
        <v>5.8999999999999999E-3</v>
      </c>
      <c r="G707" s="240">
        <v>0</v>
      </c>
      <c r="H707" s="240">
        <v>0</v>
      </c>
      <c r="I707" s="240">
        <v>0</v>
      </c>
      <c r="J707" s="240">
        <v>1.6000000000000001E-4</v>
      </c>
      <c r="K707" s="240">
        <v>1612</v>
      </c>
      <c r="L707" s="240">
        <v>9.1509999999999998</v>
      </c>
      <c r="M707" s="240">
        <v>16.419</v>
      </c>
      <c r="N707" s="240">
        <v>10.199999999999999</v>
      </c>
    </row>
    <row r="708" spans="2:14">
      <c r="B708" s="240" t="s">
        <v>22</v>
      </c>
      <c r="C708" s="240" t="s">
        <v>220</v>
      </c>
      <c r="D708" s="240" t="s">
        <v>108</v>
      </c>
      <c r="E708" s="240">
        <v>-1.77E-2</v>
      </c>
      <c r="F708" s="240">
        <v>-7.3000000000000001E-3</v>
      </c>
      <c r="G708" s="240">
        <v>0</v>
      </c>
      <c r="H708" s="240">
        <v>0</v>
      </c>
      <c r="I708" s="240">
        <v>0</v>
      </c>
      <c r="J708" s="240">
        <v>1.4999999999999999E-4</v>
      </c>
      <c r="K708" s="240">
        <v>1612</v>
      </c>
      <c r="L708" s="240">
        <v>9.1509999999999998</v>
      </c>
      <c r="M708" s="240">
        <v>16.419</v>
      </c>
      <c r="N708" s="240">
        <v>10.199999999999999</v>
      </c>
    </row>
    <row r="709" spans="2:14">
      <c r="B709" s="240" t="s">
        <v>22</v>
      </c>
      <c r="C709" s="240" t="s">
        <v>220</v>
      </c>
      <c r="D709" s="240" t="s">
        <v>109</v>
      </c>
      <c r="E709" s="240">
        <v>-1.77E-2</v>
      </c>
      <c r="F709" s="240">
        <v>5.8999999999999999E-3</v>
      </c>
      <c r="G709" s="240">
        <v>0</v>
      </c>
      <c r="H709" s="240">
        <v>0</v>
      </c>
      <c r="I709" s="240">
        <v>0</v>
      </c>
      <c r="J709" s="240">
        <v>9.0000000000000006E-5</v>
      </c>
      <c r="K709" s="240">
        <v>1612</v>
      </c>
      <c r="L709" s="240">
        <v>9.1509999999999998</v>
      </c>
      <c r="M709" s="240">
        <v>16.419</v>
      </c>
      <c r="N709" s="240">
        <v>10.199999999999999</v>
      </c>
    </row>
    <row r="710" spans="2:14">
      <c r="B710" s="240" t="s">
        <v>22</v>
      </c>
      <c r="C710" s="240" t="s">
        <v>220</v>
      </c>
      <c r="D710" s="240" t="s">
        <v>110</v>
      </c>
      <c r="E710" s="240">
        <v>-1.77E-2</v>
      </c>
      <c r="F710" s="240">
        <v>-7.3000000000000001E-3</v>
      </c>
      <c r="G710" s="240">
        <v>0</v>
      </c>
      <c r="H710" s="240">
        <v>0</v>
      </c>
      <c r="I710" s="240">
        <v>0</v>
      </c>
      <c r="J710" s="240">
        <v>2.1000000000000001E-4</v>
      </c>
      <c r="K710" s="240">
        <v>1612</v>
      </c>
      <c r="L710" s="240">
        <v>9.1509999999999998</v>
      </c>
      <c r="M710" s="240">
        <v>16.419</v>
      </c>
      <c r="N710" s="240">
        <v>10.199999999999999</v>
      </c>
    </row>
    <row r="711" spans="2:14">
      <c r="B711" s="240" t="s">
        <v>22</v>
      </c>
      <c r="C711" s="240" t="s">
        <v>220</v>
      </c>
      <c r="D711" s="240" t="s">
        <v>111</v>
      </c>
      <c r="E711" s="240">
        <v>-1.7899999999999999E-2</v>
      </c>
      <c r="F711" s="240">
        <v>6.1999999999999998E-3</v>
      </c>
      <c r="G711" s="240">
        <v>0</v>
      </c>
      <c r="H711" s="240">
        <v>0</v>
      </c>
      <c r="I711" s="240">
        <v>0</v>
      </c>
      <c r="J711" s="240">
        <v>-2.1000000000000001E-4</v>
      </c>
      <c r="K711" s="240">
        <v>1612</v>
      </c>
      <c r="L711" s="240">
        <v>9.1509999999999998</v>
      </c>
      <c r="M711" s="240">
        <v>16.419</v>
      </c>
      <c r="N711" s="240">
        <v>10.199999999999999</v>
      </c>
    </row>
    <row r="712" spans="2:14">
      <c r="B712" s="240" t="s">
        <v>22</v>
      </c>
      <c r="C712" s="240" t="s">
        <v>220</v>
      </c>
      <c r="D712" s="240" t="s">
        <v>112</v>
      </c>
      <c r="E712" s="240">
        <v>-1.7899999999999999E-2</v>
      </c>
      <c r="F712" s="240">
        <v>-6.8999999999999999E-3</v>
      </c>
      <c r="G712" s="240">
        <v>0</v>
      </c>
      <c r="H712" s="240">
        <v>0</v>
      </c>
      <c r="I712" s="240">
        <v>0</v>
      </c>
      <c r="J712" s="240">
        <v>-2.1000000000000001E-4</v>
      </c>
      <c r="K712" s="240">
        <v>1612</v>
      </c>
      <c r="L712" s="240">
        <v>9.1509999999999998</v>
      </c>
      <c r="M712" s="240">
        <v>16.419</v>
      </c>
      <c r="N712" s="240">
        <v>10.199999999999999</v>
      </c>
    </row>
    <row r="713" spans="2:14">
      <c r="B713" s="240" t="s">
        <v>22</v>
      </c>
      <c r="C713" s="240" t="s">
        <v>220</v>
      </c>
      <c r="D713" s="240" t="s">
        <v>113</v>
      </c>
      <c r="E713" s="240">
        <v>-1.7899999999999999E-2</v>
      </c>
      <c r="F713" s="240">
        <v>6.3E-3</v>
      </c>
      <c r="G713" s="240">
        <v>0</v>
      </c>
      <c r="H713" s="240">
        <v>0</v>
      </c>
      <c r="I713" s="240">
        <v>0</v>
      </c>
      <c r="J713" s="240">
        <v>-2.7E-4</v>
      </c>
      <c r="K713" s="240">
        <v>1612</v>
      </c>
      <c r="L713" s="240">
        <v>9.1509999999999998</v>
      </c>
      <c r="M713" s="240">
        <v>16.419</v>
      </c>
      <c r="N713" s="240">
        <v>10.199999999999999</v>
      </c>
    </row>
    <row r="714" spans="2:14">
      <c r="B714" s="240" t="s">
        <v>22</v>
      </c>
      <c r="C714" s="240" t="s">
        <v>220</v>
      </c>
      <c r="D714" s="240" t="s">
        <v>114</v>
      </c>
      <c r="E714" s="240">
        <v>-1.78E-2</v>
      </c>
      <c r="F714" s="240">
        <v>-7.0000000000000001E-3</v>
      </c>
      <c r="G714" s="240">
        <v>0</v>
      </c>
      <c r="H714" s="240">
        <v>0</v>
      </c>
      <c r="I714" s="240">
        <v>0</v>
      </c>
      <c r="J714" s="240">
        <v>-1.4999999999999999E-4</v>
      </c>
      <c r="K714" s="240">
        <v>1612</v>
      </c>
      <c r="L714" s="240">
        <v>9.1509999999999998</v>
      </c>
      <c r="M714" s="240">
        <v>16.419</v>
      </c>
      <c r="N714" s="240">
        <v>10.199999999999999</v>
      </c>
    </row>
    <row r="715" spans="2:14">
      <c r="B715" s="240" t="s">
        <v>22</v>
      </c>
      <c r="C715" s="240" t="s">
        <v>220</v>
      </c>
      <c r="D715" s="240" t="s">
        <v>115</v>
      </c>
      <c r="E715" s="240">
        <v>6.4000000000000003E-3</v>
      </c>
      <c r="F715" s="240">
        <v>2.58E-2</v>
      </c>
      <c r="G715" s="240">
        <v>0</v>
      </c>
      <c r="H715" s="240">
        <v>0</v>
      </c>
      <c r="I715" s="240">
        <v>0</v>
      </c>
      <c r="J715" s="240">
        <v>-3.0000000000000001E-5</v>
      </c>
      <c r="K715" s="240">
        <v>1612</v>
      </c>
      <c r="L715" s="240">
        <v>9.1509999999999998</v>
      </c>
      <c r="M715" s="240">
        <v>16.419</v>
      </c>
      <c r="N715" s="240">
        <v>10.199999999999999</v>
      </c>
    </row>
    <row r="716" spans="2:14">
      <c r="B716" s="240" t="s">
        <v>22</v>
      </c>
      <c r="C716" s="240" t="s">
        <v>220</v>
      </c>
      <c r="D716" s="240" t="s">
        <v>116</v>
      </c>
      <c r="E716" s="240">
        <v>-3.3E-3</v>
      </c>
      <c r="F716" s="240">
        <v>2.5600000000000001E-2</v>
      </c>
      <c r="G716" s="240">
        <v>0</v>
      </c>
      <c r="H716" s="240">
        <v>0</v>
      </c>
      <c r="I716" s="240">
        <v>0</v>
      </c>
      <c r="J716" s="240">
        <v>5.0000000000000002E-5</v>
      </c>
      <c r="K716" s="240">
        <v>1612</v>
      </c>
      <c r="L716" s="240">
        <v>9.1509999999999998</v>
      </c>
      <c r="M716" s="240">
        <v>16.419</v>
      </c>
      <c r="N716" s="240">
        <v>10.199999999999999</v>
      </c>
    </row>
    <row r="717" spans="2:14">
      <c r="B717" s="240" t="s">
        <v>22</v>
      </c>
      <c r="C717" s="240" t="s">
        <v>220</v>
      </c>
      <c r="D717" s="240" t="s">
        <v>117</v>
      </c>
      <c r="E717" s="240">
        <v>6.4000000000000003E-3</v>
      </c>
      <c r="F717" s="240">
        <v>2.5600000000000001E-2</v>
      </c>
      <c r="G717" s="240">
        <v>0</v>
      </c>
      <c r="H717" s="240">
        <v>0</v>
      </c>
      <c r="I717" s="240">
        <v>0</v>
      </c>
      <c r="J717" s="240">
        <v>8.0000000000000007E-5</v>
      </c>
      <c r="K717" s="240">
        <v>1612</v>
      </c>
      <c r="L717" s="240">
        <v>9.1509999999999998</v>
      </c>
      <c r="M717" s="240">
        <v>16.419</v>
      </c>
      <c r="N717" s="240">
        <v>10.199999999999999</v>
      </c>
    </row>
    <row r="718" spans="2:14">
      <c r="B718" s="240" t="s">
        <v>22</v>
      </c>
      <c r="C718" s="240" t="s">
        <v>220</v>
      </c>
      <c r="D718" s="240" t="s">
        <v>118</v>
      </c>
      <c r="E718" s="240">
        <v>-3.3999999999999998E-3</v>
      </c>
      <c r="F718" s="240">
        <v>2.5700000000000001E-2</v>
      </c>
      <c r="G718" s="240">
        <v>0</v>
      </c>
      <c r="H718" s="240">
        <v>0</v>
      </c>
      <c r="I718" s="240">
        <v>0</v>
      </c>
      <c r="J718" s="240">
        <v>-6.0000000000000002E-5</v>
      </c>
      <c r="K718" s="240">
        <v>1612</v>
      </c>
      <c r="L718" s="240">
        <v>9.1509999999999998</v>
      </c>
      <c r="M718" s="240">
        <v>16.419</v>
      </c>
      <c r="N718" s="240">
        <v>10.199999999999999</v>
      </c>
    </row>
    <row r="719" spans="2:14">
      <c r="B719" s="240" t="s">
        <v>22</v>
      </c>
      <c r="C719" s="240" t="s">
        <v>220</v>
      </c>
      <c r="D719" s="240" t="s">
        <v>119</v>
      </c>
      <c r="E719" s="240">
        <v>6.3E-3</v>
      </c>
      <c r="F719" s="240">
        <v>2.5899999999999999E-2</v>
      </c>
      <c r="G719" s="240">
        <v>0</v>
      </c>
      <c r="H719" s="240">
        <v>0</v>
      </c>
      <c r="I719" s="240">
        <v>0</v>
      </c>
      <c r="J719" s="240">
        <v>-2.4000000000000001E-4</v>
      </c>
      <c r="K719" s="240">
        <v>1612</v>
      </c>
      <c r="L719" s="240">
        <v>9.1509999999999998</v>
      </c>
      <c r="M719" s="240">
        <v>16.419</v>
      </c>
      <c r="N719" s="240">
        <v>10.199999999999999</v>
      </c>
    </row>
    <row r="720" spans="2:14">
      <c r="B720" s="240" t="s">
        <v>22</v>
      </c>
      <c r="C720" s="240" t="s">
        <v>220</v>
      </c>
      <c r="D720" s="240" t="s">
        <v>120</v>
      </c>
      <c r="E720" s="240">
        <v>-3.3999999999999998E-3</v>
      </c>
      <c r="F720" s="240">
        <v>2.58E-2</v>
      </c>
      <c r="G720" s="240">
        <v>0</v>
      </c>
      <c r="H720" s="240">
        <v>0</v>
      </c>
      <c r="I720" s="240">
        <v>0</v>
      </c>
      <c r="J720" s="240">
        <v>-1.4999999999999999E-4</v>
      </c>
      <c r="K720" s="240">
        <v>1612</v>
      </c>
      <c r="L720" s="240">
        <v>9.1509999999999998</v>
      </c>
      <c r="M720" s="240">
        <v>16.419</v>
      </c>
      <c r="N720" s="240">
        <v>10.199999999999999</v>
      </c>
    </row>
    <row r="721" spans="2:14">
      <c r="B721" s="240" t="s">
        <v>22</v>
      </c>
      <c r="C721" s="240" t="s">
        <v>220</v>
      </c>
      <c r="D721" s="240" t="s">
        <v>121</v>
      </c>
      <c r="E721" s="240">
        <v>6.3E-3</v>
      </c>
      <c r="F721" s="240">
        <v>2.58E-2</v>
      </c>
      <c r="G721" s="240">
        <v>0</v>
      </c>
      <c r="H721" s="240">
        <v>0</v>
      </c>
      <c r="I721" s="240">
        <v>0</v>
      </c>
      <c r="J721" s="240">
        <v>-1.2999999999999999E-4</v>
      </c>
      <c r="K721" s="240">
        <v>1612</v>
      </c>
      <c r="L721" s="240">
        <v>9.1509999999999998</v>
      </c>
      <c r="M721" s="240">
        <v>16.419</v>
      </c>
      <c r="N721" s="240">
        <v>10.199999999999999</v>
      </c>
    </row>
    <row r="722" spans="2:14">
      <c r="B722" s="240" t="s">
        <v>22</v>
      </c>
      <c r="C722" s="240" t="s">
        <v>220</v>
      </c>
      <c r="D722" s="240" t="s">
        <v>122</v>
      </c>
      <c r="E722" s="240">
        <v>-3.5000000000000001E-3</v>
      </c>
      <c r="F722" s="240">
        <v>2.5899999999999999E-2</v>
      </c>
      <c r="G722" s="240">
        <v>0</v>
      </c>
      <c r="H722" s="240">
        <v>0</v>
      </c>
      <c r="I722" s="240">
        <v>0</v>
      </c>
      <c r="J722" s="240">
        <v>-2.5999999999999998E-4</v>
      </c>
      <c r="K722" s="240">
        <v>1612</v>
      </c>
      <c r="L722" s="240">
        <v>9.1509999999999998</v>
      </c>
      <c r="M722" s="240">
        <v>16.419</v>
      </c>
      <c r="N722" s="240">
        <v>10.199999999999999</v>
      </c>
    </row>
    <row r="723" spans="2:14">
      <c r="B723" s="240" t="s">
        <v>22</v>
      </c>
      <c r="C723" s="240" t="s">
        <v>220</v>
      </c>
      <c r="D723" s="240" t="s">
        <v>123</v>
      </c>
      <c r="E723" s="240">
        <v>6.4999999999999997E-3</v>
      </c>
      <c r="F723" s="240">
        <v>-2.6499999999999999E-2</v>
      </c>
      <c r="G723" s="240">
        <v>0</v>
      </c>
      <c r="H723" s="240">
        <v>0</v>
      </c>
      <c r="I723" s="240">
        <v>0</v>
      </c>
      <c r="J723" s="240">
        <v>-1.0000000000000001E-5</v>
      </c>
      <c r="K723" s="240">
        <v>1612</v>
      </c>
      <c r="L723" s="240">
        <v>9.1509999999999998</v>
      </c>
      <c r="M723" s="240">
        <v>16.419</v>
      </c>
      <c r="N723" s="240">
        <v>10.199999999999999</v>
      </c>
    </row>
    <row r="724" spans="2:14">
      <c r="B724" s="240" t="s">
        <v>22</v>
      </c>
      <c r="C724" s="240" t="s">
        <v>220</v>
      </c>
      <c r="D724" s="240" t="s">
        <v>124</v>
      </c>
      <c r="E724" s="240">
        <v>-3.2000000000000002E-3</v>
      </c>
      <c r="F724" s="240">
        <v>-2.6700000000000002E-2</v>
      </c>
      <c r="G724" s="240">
        <v>0</v>
      </c>
      <c r="H724" s="240">
        <v>0</v>
      </c>
      <c r="I724" s="240">
        <v>0</v>
      </c>
      <c r="J724" s="240">
        <v>6.9999999999999994E-5</v>
      </c>
      <c r="K724" s="240">
        <v>1612</v>
      </c>
      <c r="L724" s="240">
        <v>9.1509999999999998</v>
      </c>
      <c r="M724" s="240">
        <v>16.419</v>
      </c>
      <c r="N724" s="240">
        <v>10.199999999999999</v>
      </c>
    </row>
    <row r="725" spans="2:14">
      <c r="B725" s="240" t="s">
        <v>22</v>
      </c>
      <c r="C725" s="240" t="s">
        <v>220</v>
      </c>
      <c r="D725" s="240" t="s">
        <v>125</v>
      </c>
      <c r="E725" s="240">
        <v>6.4999999999999997E-3</v>
      </c>
      <c r="F725" s="240">
        <v>-2.6599999999999999E-2</v>
      </c>
      <c r="G725" s="240">
        <v>0</v>
      </c>
      <c r="H725" s="240">
        <v>0</v>
      </c>
      <c r="I725" s="240">
        <v>0</v>
      </c>
      <c r="J725" s="240">
        <v>1E-4</v>
      </c>
      <c r="K725" s="240">
        <v>1612</v>
      </c>
      <c r="L725" s="240">
        <v>9.1509999999999998</v>
      </c>
      <c r="M725" s="240">
        <v>16.419</v>
      </c>
      <c r="N725" s="240">
        <v>10.199999999999999</v>
      </c>
    </row>
    <row r="726" spans="2:14">
      <c r="B726" s="240" t="s">
        <v>22</v>
      </c>
      <c r="C726" s="240" t="s">
        <v>220</v>
      </c>
      <c r="D726" s="240" t="s">
        <v>126</v>
      </c>
      <c r="E726" s="240">
        <v>-3.3E-3</v>
      </c>
      <c r="F726" s="240">
        <v>-2.6599999999999999E-2</v>
      </c>
      <c r="G726" s="240">
        <v>0</v>
      </c>
      <c r="H726" s="240">
        <v>0</v>
      </c>
      <c r="I726" s="240">
        <v>0</v>
      </c>
      <c r="J726" s="240">
        <v>-4.0000000000000003E-5</v>
      </c>
      <c r="K726" s="240">
        <v>1612</v>
      </c>
      <c r="L726" s="240">
        <v>9.1509999999999998</v>
      </c>
      <c r="M726" s="240">
        <v>16.419</v>
      </c>
      <c r="N726" s="240">
        <v>10.199999999999999</v>
      </c>
    </row>
    <row r="727" spans="2:14">
      <c r="B727" s="240" t="s">
        <v>22</v>
      </c>
      <c r="C727" s="240" t="s">
        <v>220</v>
      </c>
      <c r="D727" s="240" t="s">
        <v>127</v>
      </c>
      <c r="E727" s="240">
        <v>6.6E-3</v>
      </c>
      <c r="F727" s="240">
        <v>-2.6700000000000002E-2</v>
      </c>
      <c r="G727" s="240">
        <v>0</v>
      </c>
      <c r="H727" s="240">
        <v>0</v>
      </c>
      <c r="I727" s="240">
        <v>0</v>
      </c>
      <c r="J727" s="240">
        <v>1.9000000000000001E-4</v>
      </c>
      <c r="K727" s="240">
        <v>1612</v>
      </c>
      <c r="L727" s="240">
        <v>9.1509999999999998</v>
      </c>
      <c r="M727" s="240">
        <v>16.419</v>
      </c>
      <c r="N727" s="240">
        <v>10.199999999999999</v>
      </c>
    </row>
    <row r="728" spans="2:14">
      <c r="B728" s="240" t="s">
        <v>22</v>
      </c>
      <c r="C728" s="240" t="s">
        <v>220</v>
      </c>
      <c r="D728" s="240" t="s">
        <v>128</v>
      </c>
      <c r="E728" s="240">
        <v>-3.2000000000000002E-3</v>
      </c>
      <c r="F728" s="240">
        <v>-2.69E-2</v>
      </c>
      <c r="G728" s="240">
        <v>0</v>
      </c>
      <c r="H728" s="240">
        <v>0</v>
      </c>
      <c r="I728" s="240">
        <v>0</v>
      </c>
      <c r="J728" s="240">
        <v>2.7999999999999998E-4</v>
      </c>
      <c r="K728" s="240">
        <v>1612</v>
      </c>
      <c r="L728" s="240">
        <v>9.1509999999999998</v>
      </c>
      <c r="M728" s="240">
        <v>16.419</v>
      </c>
      <c r="N728" s="240">
        <v>10.199999999999999</v>
      </c>
    </row>
    <row r="729" spans="2:14">
      <c r="B729" s="240" t="s">
        <v>22</v>
      </c>
      <c r="C729" s="240" t="s">
        <v>220</v>
      </c>
      <c r="D729" s="240" t="s">
        <v>129</v>
      </c>
      <c r="E729" s="240">
        <v>6.6E-3</v>
      </c>
      <c r="F729" s="240">
        <v>-2.6800000000000001E-2</v>
      </c>
      <c r="G729" s="240">
        <v>0</v>
      </c>
      <c r="H729" s="240">
        <v>0</v>
      </c>
      <c r="I729" s="240">
        <v>0</v>
      </c>
      <c r="J729" s="240">
        <v>2.9999999999999997E-4</v>
      </c>
      <c r="K729" s="240">
        <v>1612</v>
      </c>
      <c r="L729" s="240">
        <v>9.1509999999999998</v>
      </c>
      <c r="M729" s="240">
        <v>16.419</v>
      </c>
      <c r="N729" s="240">
        <v>10.199999999999999</v>
      </c>
    </row>
    <row r="730" spans="2:14">
      <c r="B730" s="240" t="s">
        <v>22</v>
      </c>
      <c r="C730" s="240" t="s">
        <v>220</v>
      </c>
      <c r="D730" s="240" t="s">
        <v>130</v>
      </c>
      <c r="E730" s="240">
        <v>-3.2000000000000002E-3</v>
      </c>
      <c r="F730" s="240">
        <v>-2.6800000000000001E-2</v>
      </c>
      <c r="G730" s="240">
        <v>0</v>
      </c>
      <c r="H730" s="240">
        <v>0</v>
      </c>
      <c r="I730" s="240">
        <v>0</v>
      </c>
      <c r="J730" s="240">
        <v>1.7000000000000001E-4</v>
      </c>
      <c r="K730" s="240">
        <v>1612</v>
      </c>
      <c r="L730" s="240">
        <v>9.1509999999999998</v>
      </c>
      <c r="M730" s="240">
        <v>16.419</v>
      </c>
      <c r="N730" s="240">
        <v>10.199999999999999</v>
      </c>
    </row>
    <row r="731" spans="2:14">
      <c r="B731" s="240" t="s">
        <v>22</v>
      </c>
      <c r="C731" s="240" t="s">
        <v>220</v>
      </c>
      <c r="D731" s="240" t="s">
        <v>131</v>
      </c>
      <c r="E731" s="240">
        <v>1.77E-2</v>
      </c>
      <c r="F731" s="240">
        <v>6.3E-3</v>
      </c>
      <c r="G731" s="240">
        <v>0</v>
      </c>
      <c r="H731" s="240">
        <v>0</v>
      </c>
      <c r="I731" s="240">
        <v>0</v>
      </c>
      <c r="J731" s="240">
        <v>-1.2E-4</v>
      </c>
      <c r="K731" s="240">
        <v>1612</v>
      </c>
      <c r="L731" s="240">
        <v>9.1509999999999998</v>
      </c>
      <c r="M731" s="240">
        <v>16.419</v>
      </c>
      <c r="N731" s="240">
        <v>10.199999999999999</v>
      </c>
    </row>
    <row r="732" spans="2:14">
      <c r="B732" s="240" t="s">
        <v>22</v>
      </c>
      <c r="C732" s="240" t="s">
        <v>220</v>
      </c>
      <c r="D732" s="240" t="s">
        <v>132</v>
      </c>
      <c r="E732" s="240">
        <v>1.78E-2</v>
      </c>
      <c r="F732" s="240">
        <v>-6.7999999999999996E-3</v>
      </c>
      <c r="G732" s="240">
        <v>0</v>
      </c>
      <c r="H732" s="240">
        <v>0</v>
      </c>
      <c r="I732" s="240">
        <v>0</v>
      </c>
      <c r="J732" s="240">
        <v>-1.2E-4</v>
      </c>
      <c r="K732" s="240">
        <v>1612</v>
      </c>
      <c r="L732" s="240">
        <v>9.1509999999999998</v>
      </c>
      <c r="M732" s="240">
        <v>16.419</v>
      </c>
      <c r="N732" s="240">
        <v>10.199999999999999</v>
      </c>
    </row>
    <row r="733" spans="2:14">
      <c r="B733" s="240" t="s">
        <v>22</v>
      </c>
      <c r="C733" s="240" t="s">
        <v>220</v>
      </c>
      <c r="D733" s="240" t="s">
        <v>133</v>
      </c>
      <c r="E733" s="240">
        <v>1.77E-2</v>
      </c>
      <c r="F733" s="240">
        <v>6.4000000000000003E-3</v>
      </c>
      <c r="G733" s="240">
        <v>0</v>
      </c>
      <c r="H733" s="240">
        <v>0</v>
      </c>
      <c r="I733" s="240">
        <v>0</v>
      </c>
      <c r="J733" s="240">
        <v>-1.8000000000000001E-4</v>
      </c>
      <c r="K733" s="240">
        <v>1612</v>
      </c>
      <c r="L733" s="240">
        <v>9.1509999999999998</v>
      </c>
      <c r="M733" s="240">
        <v>16.419</v>
      </c>
      <c r="N733" s="240">
        <v>10.199999999999999</v>
      </c>
    </row>
    <row r="734" spans="2:14">
      <c r="B734" s="240" t="s">
        <v>22</v>
      </c>
      <c r="C734" s="240" t="s">
        <v>220</v>
      </c>
      <c r="D734" s="240" t="s">
        <v>134</v>
      </c>
      <c r="E734" s="240">
        <v>1.78E-2</v>
      </c>
      <c r="F734" s="240">
        <v>-6.8999999999999999E-3</v>
      </c>
      <c r="G734" s="240">
        <v>0</v>
      </c>
      <c r="H734" s="240">
        <v>0</v>
      </c>
      <c r="I734" s="240">
        <v>0</v>
      </c>
      <c r="J734" s="240">
        <v>-6.0000000000000002E-5</v>
      </c>
      <c r="K734" s="240">
        <v>1612</v>
      </c>
      <c r="L734" s="240">
        <v>9.1509999999999998</v>
      </c>
      <c r="M734" s="240">
        <v>16.419</v>
      </c>
      <c r="N734" s="240">
        <v>10.199999999999999</v>
      </c>
    </row>
    <row r="735" spans="2:14">
      <c r="B735" s="240" t="s">
        <v>22</v>
      </c>
      <c r="C735" s="240" t="s">
        <v>220</v>
      </c>
      <c r="D735" s="240" t="s">
        <v>135</v>
      </c>
      <c r="E735" s="240">
        <v>1.7899999999999999E-2</v>
      </c>
      <c r="F735" s="240">
        <v>6.0000000000000001E-3</v>
      </c>
      <c r="G735" s="240">
        <v>0</v>
      </c>
      <c r="H735" s="240">
        <v>0</v>
      </c>
      <c r="I735" s="240">
        <v>0</v>
      </c>
      <c r="J735" s="240">
        <v>2.5000000000000001E-4</v>
      </c>
      <c r="K735" s="240">
        <v>1612</v>
      </c>
      <c r="L735" s="240">
        <v>9.1509999999999998</v>
      </c>
      <c r="M735" s="240">
        <v>16.419</v>
      </c>
      <c r="N735" s="240">
        <v>10.199999999999999</v>
      </c>
    </row>
    <row r="736" spans="2:14">
      <c r="B736" s="240" t="s">
        <v>22</v>
      </c>
      <c r="C736" s="240" t="s">
        <v>220</v>
      </c>
      <c r="D736" s="240" t="s">
        <v>136</v>
      </c>
      <c r="E736" s="240">
        <v>1.7899999999999999E-2</v>
      </c>
      <c r="F736" s="240">
        <v>-7.1999999999999998E-3</v>
      </c>
      <c r="G736" s="240">
        <v>0</v>
      </c>
      <c r="H736" s="240">
        <v>0</v>
      </c>
      <c r="I736" s="240">
        <v>0</v>
      </c>
      <c r="J736" s="240">
        <v>2.4000000000000001E-4</v>
      </c>
      <c r="K736" s="240">
        <v>1612</v>
      </c>
      <c r="L736" s="240">
        <v>9.1509999999999998</v>
      </c>
      <c r="M736" s="240">
        <v>16.419</v>
      </c>
      <c r="N736" s="240">
        <v>10.199999999999999</v>
      </c>
    </row>
    <row r="737" spans="2:14">
      <c r="B737" s="240" t="s">
        <v>22</v>
      </c>
      <c r="C737" s="240" t="s">
        <v>220</v>
      </c>
      <c r="D737" s="240" t="s">
        <v>137</v>
      </c>
      <c r="E737" s="240">
        <v>1.7899999999999999E-2</v>
      </c>
      <c r="F737" s="240">
        <v>6.0000000000000001E-3</v>
      </c>
      <c r="G737" s="240">
        <v>0</v>
      </c>
      <c r="H737" s="240">
        <v>0</v>
      </c>
      <c r="I737" s="240">
        <v>0</v>
      </c>
      <c r="J737" s="240">
        <v>1.9000000000000001E-4</v>
      </c>
      <c r="K737" s="240">
        <v>1612</v>
      </c>
      <c r="L737" s="240">
        <v>9.1509999999999998</v>
      </c>
      <c r="M737" s="240">
        <v>16.419</v>
      </c>
      <c r="N737" s="240">
        <v>10.199999999999999</v>
      </c>
    </row>
    <row r="738" spans="2:14">
      <c r="B738" s="240" t="s">
        <v>22</v>
      </c>
      <c r="C738" s="240" t="s">
        <v>220</v>
      </c>
      <c r="D738" s="240" t="s">
        <v>138</v>
      </c>
      <c r="E738" s="240">
        <v>1.7899999999999999E-2</v>
      </c>
      <c r="F738" s="240">
        <v>-7.1999999999999998E-3</v>
      </c>
      <c r="G738" s="240">
        <v>0</v>
      </c>
      <c r="H738" s="240">
        <v>0</v>
      </c>
      <c r="I738" s="240">
        <v>0</v>
      </c>
      <c r="J738" s="240">
        <v>2.9999999999999997E-4</v>
      </c>
      <c r="K738" s="240">
        <v>1612</v>
      </c>
      <c r="L738" s="240">
        <v>9.1509999999999998</v>
      </c>
      <c r="M738" s="240">
        <v>16.419</v>
      </c>
      <c r="N738" s="240">
        <v>10.199999999999999</v>
      </c>
    </row>
    <row r="739" spans="2:14">
      <c r="B739" s="240" t="s">
        <v>22</v>
      </c>
      <c r="C739" s="240" t="s">
        <v>220</v>
      </c>
      <c r="D739" s="240" t="s">
        <v>139</v>
      </c>
      <c r="E739" s="240">
        <v>6.4000000000000003E-3</v>
      </c>
      <c r="F739" s="240">
        <v>2.1499999999999998E-2</v>
      </c>
      <c r="G739" s="240">
        <v>0</v>
      </c>
      <c r="H739" s="240">
        <v>0</v>
      </c>
      <c r="I739" s="240">
        <v>0</v>
      </c>
      <c r="J739" s="240">
        <v>-1.0000000000000001E-5</v>
      </c>
      <c r="K739" s="240">
        <v>1612</v>
      </c>
      <c r="L739" s="240">
        <v>9.1509999999999998</v>
      </c>
      <c r="M739" s="240">
        <v>16.419</v>
      </c>
      <c r="N739" s="240">
        <v>10.199999999999999</v>
      </c>
    </row>
    <row r="740" spans="2:14">
      <c r="B740" s="240" t="s">
        <v>22</v>
      </c>
      <c r="C740" s="240" t="s">
        <v>220</v>
      </c>
      <c r="D740" s="240" t="s">
        <v>140</v>
      </c>
      <c r="E740" s="240">
        <v>-3.3E-3</v>
      </c>
      <c r="F740" s="240">
        <v>2.1399999999999999E-2</v>
      </c>
      <c r="G740" s="240">
        <v>0</v>
      </c>
      <c r="H740" s="240">
        <v>0</v>
      </c>
      <c r="I740" s="240">
        <v>0</v>
      </c>
      <c r="J740" s="240">
        <v>6.9999999999999994E-5</v>
      </c>
      <c r="K740" s="240">
        <v>1612</v>
      </c>
      <c r="L740" s="240">
        <v>9.1509999999999998</v>
      </c>
      <c r="M740" s="240">
        <v>16.419</v>
      </c>
      <c r="N740" s="240">
        <v>10.199999999999999</v>
      </c>
    </row>
    <row r="741" spans="2:14">
      <c r="B741" s="240" t="s">
        <v>22</v>
      </c>
      <c r="C741" s="240" t="s">
        <v>220</v>
      </c>
      <c r="D741" s="240" t="s">
        <v>141</v>
      </c>
      <c r="E741" s="240">
        <v>6.4000000000000003E-3</v>
      </c>
      <c r="F741" s="240">
        <v>2.1399999999999999E-2</v>
      </c>
      <c r="G741" s="240">
        <v>0</v>
      </c>
      <c r="H741" s="240">
        <v>0</v>
      </c>
      <c r="I741" s="240">
        <v>0</v>
      </c>
      <c r="J741" s="240">
        <v>1E-4</v>
      </c>
      <c r="K741" s="240">
        <v>1612</v>
      </c>
      <c r="L741" s="240">
        <v>9.1509999999999998</v>
      </c>
      <c r="M741" s="240">
        <v>16.419</v>
      </c>
      <c r="N741" s="240">
        <v>10.199999999999999</v>
      </c>
    </row>
    <row r="742" spans="2:14">
      <c r="B742" s="240" t="s">
        <v>22</v>
      </c>
      <c r="C742" s="240" t="s">
        <v>220</v>
      </c>
      <c r="D742" s="240" t="s">
        <v>142</v>
      </c>
      <c r="E742" s="240">
        <v>-3.3999999999999998E-3</v>
      </c>
      <c r="F742" s="240">
        <v>2.1499999999999998E-2</v>
      </c>
      <c r="G742" s="240">
        <v>0</v>
      </c>
      <c r="H742" s="240">
        <v>0</v>
      </c>
      <c r="I742" s="240">
        <v>0</v>
      </c>
      <c r="J742" s="240">
        <v>-4.0000000000000003E-5</v>
      </c>
      <c r="K742" s="240">
        <v>1612</v>
      </c>
      <c r="L742" s="240">
        <v>9.1509999999999998</v>
      </c>
      <c r="M742" s="240">
        <v>16.419</v>
      </c>
      <c r="N742" s="240">
        <v>10.199999999999999</v>
      </c>
    </row>
    <row r="743" spans="2:14">
      <c r="B743" s="240" t="s">
        <v>22</v>
      </c>
      <c r="C743" s="240" t="s">
        <v>220</v>
      </c>
      <c r="D743" s="240" t="s">
        <v>143</v>
      </c>
      <c r="E743" s="240">
        <v>6.3E-3</v>
      </c>
      <c r="F743" s="240">
        <v>2.1700000000000001E-2</v>
      </c>
      <c r="G743" s="240">
        <v>0</v>
      </c>
      <c r="H743" s="240">
        <v>0</v>
      </c>
      <c r="I743" s="240">
        <v>0</v>
      </c>
      <c r="J743" s="240">
        <v>-2.2000000000000001E-4</v>
      </c>
      <c r="K743" s="240">
        <v>1612</v>
      </c>
      <c r="L743" s="240">
        <v>9.1509999999999998</v>
      </c>
      <c r="M743" s="240">
        <v>16.419</v>
      </c>
      <c r="N743" s="240">
        <v>10.199999999999999</v>
      </c>
    </row>
    <row r="744" spans="2:14">
      <c r="B744" s="240" t="s">
        <v>22</v>
      </c>
      <c r="C744" s="240" t="s">
        <v>220</v>
      </c>
      <c r="D744" s="240" t="s">
        <v>144</v>
      </c>
      <c r="E744" s="240">
        <v>-3.3999999999999998E-3</v>
      </c>
      <c r="F744" s="240">
        <v>2.1600000000000001E-2</v>
      </c>
      <c r="G744" s="240">
        <v>0</v>
      </c>
      <c r="H744" s="240">
        <v>0</v>
      </c>
      <c r="I744" s="240">
        <v>0</v>
      </c>
      <c r="J744" s="240">
        <v>-1.3999999999999999E-4</v>
      </c>
      <c r="K744" s="240">
        <v>1612</v>
      </c>
      <c r="L744" s="240">
        <v>9.1509999999999998</v>
      </c>
      <c r="M744" s="240">
        <v>16.419</v>
      </c>
      <c r="N744" s="240">
        <v>10.199999999999999</v>
      </c>
    </row>
    <row r="745" spans="2:14">
      <c r="B745" s="240" t="s">
        <v>22</v>
      </c>
      <c r="C745" s="240" t="s">
        <v>220</v>
      </c>
      <c r="D745" s="240" t="s">
        <v>145</v>
      </c>
      <c r="E745" s="240">
        <v>6.3E-3</v>
      </c>
      <c r="F745" s="240">
        <v>2.1600000000000001E-2</v>
      </c>
      <c r="G745" s="240">
        <v>0</v>
      </c>
      <c r="H745" s="240">
        <v>0</v>
      </c>
      <c r="I745" s="240">
        <v>0</v>
      </c>
      <c r="J745" s="240">
        <v>-1.1E-4</v>
      </c>
      <c r="K745" s="240">
        <v>1612</v>
      </c>
      <c r="L745" s="240">
        <v>9.1509999999999998</v>
      </c>
      <c r="M745" s="240">
        <v>16.419</v>
      </c>
      <c r="N745" s="240">
        <v>10.199999999999999</v>
      </c>
    </row>
    <row r="746" spans="2:14">
      <c r="B746" s="240" t="s">
        <v>22</v>
      </c>
      <c r="C746" s="240" t="s">
        <v>220</v>
      </c>
      <c r="D746" s="240" t="s">
        <v>146</v>
      </c>
      <c r="E746" s="240">
        <v>-3.5000000000000001E-3</v>
      </c>
      <c r="F746" s="240">
        <v>2.1700000000000001E-2</v>
      </c>
      <c r="G746" s="240">
        <v>0</v>
      </c>
      <c r="H746" s="240">
        <v>0</v>
      </c>
      <c r="I746" s="240">
        <v>0</v>
      </c>
      <c r="J746" s="240">
        <v>-2.5000000000000001E-4</v>
      </c>
      <c r="K746" s="240">
        <v>1612</v>
      </c>
      <c r="L746" s="240">
        <v>9.1509999999999998</v>
      </c>
      <c r="M746" s="240">
        <v>16.419</v>
      </c>
      <c r="N746" s="240">
        <v>10.199999999999999</v>
      </c>
    </row>
    <row r="747" spans="2:14">
      <c r="B747" s="240" t="s">
        <v>22</v>
      </c>
      <c r="C747" s="240" t="s">
        <v>220</v>
      </c>
      <c r="D747" s="240" t="s">
        <v>147</v>
      </c>
      <c r="E747" s="240">
        <v>7.1999999999999998E-3</v>
      </c>
      <c r="F747" s="240">
        <v>-5.9999999999999995E-4</v>
      </c>
      <c r="G747" s="240">
        <v>0</v>
      </c>
      <c r="H747" s="240">
        <v>0</v>
      </c>
      <c r="I747" s="240">
        <v>0</v>
      </c>
      <c r="J747" s="240">
        <v>5.0000000000000002E-5</v>
      </c>
      <c r="K747" s="240">
        <v>1612</v>
      </c>
      <c r="L747" s="240">
        <v>9.1509999999999998</v>
      </c>
      <c r="M747" s="240">
        <v>16.419</v>
      </c>
      <c r="N747" s="240">
        <v>10.199999999999999</v>
      </c>
    </row>
    <row r="748" spans="2:14">
      <c r="B748" s="240" t="s">
        <v>22</v>
      </c>
      <c r="C748" s="240" t="s">
        <v>220</v>
      </c>
      <c r="D748" s="240" t="s">
        <v>148</v>
      </c>
      <c r="E748" s="240">
        <v>-2.3E-3</v>
      </c>
      <c r="F748" s="240">
        <v>-5.9999999999999995E-4</v>
      </c>
      <c r="G748" s="240">
        <v>0</v>
      </c>
      <c r="H748" s="240">
        <v>0</v>
      </c>
      <c r="I748" s="240">
        <v>0</v>
      </c>
      <c r="J748" s="240">
        <v>2.0000000000000002E-5</v>
      </c>
      <c r="K748" s="240">
        <v>1612</v>
      </c>
      <c r="L748" s="240">
        <v>9.1509999999999998</v>
      </c>
      <c r="M748" s="240">
        <v>16.419</v>
      </c>
      <c r="N748" s="240">
        <v>10.199999999999999</v>
      </c>
    </row>
    <row r="749" spans="2:14">
      <c r="B749" s="240" t="s">
        <v>22</v>
      </c>
      <c r="C749" s="240" t="s">
        <v>220</v>
      </c>
      <c r="D749" s="240" t="s">
        <v>149</v>
      </c>
      <c r="E749" s="240">
        <v>2.5000000000000001E-3</v>
      </c>
      <c r="F749" s="240">
        <v>5.8999999999999999E-3</v>
      </c>
      <c r="G749" s="240">
        <v>0</v>
      </c>
      <c r="H749" s="240">
        <v>0</v>
      </c>
      <c r="I749" s="240">
        <v>0</v>
      </c>
      <c r="J749" s="240">
        <v>1.0000000000000001E-5</v>
      </c>
      <c r="K749" s="240">
        <v>1612</v>
      </c>
      <c r="L749" s="240">
        <v>9.1509999999999998</v>
      </c>
      <c r="M749" s="240">
        <v>16.419</v>
      </c>
      <c r="N749" s="240">
        <v>10.199999999999999</v>
      </c>
    </row>
    <row r="750" spans="2:14">
      <c r="B750" s="240" t="s">
        <v>22</v>
      </c>
      <c r="C750" s="240" t="s">
        <v>220</v>
      </c>
      <c r="D750" s="240" t="s">
        <v>150</v>
      </c>
      <c r="E750" s="240">
        <v>2.5000000000000001E-3</v>
      </c>
      <c r="F750" s="240">
        <v>-7.1000000000000004E-3</v>
      </c>
      <c r="G750" s="240">
        <v>0</v>
      </c>
      <c r="H750" s="240">
        <v>0</v>
      </c>
      <c r="I750" s="240">
        <v>0</v>
      </c>
      <c r="J750" s="240">
        <v>6.0000000000000002E-5</v>
      </c>
      <c r="K750" s="240">
        <v>1612</v>
      </c>
      <c r="L750" s="240">
        <v>9.1509999999999998</v>
      </c>
      <c r="M750" s="240">
        <v>16.419</v>
      </c>
      <c r="N750" s="240">
        <v>10.199999999999999</v>
      </c>
    </row>
    <row r="751" spans="2:14">
      <c r="B751" s="240" t="s">
        <v>22</v>
      </c>
      <c r="C751" s="240" t="s">
        <v>220</v>
      </c>
      <c r="D751" s="240" t="s">
        <v>151</v>
      </c>
      <c r="E751" s="240">
        <v>1.8100000000000002E-2</v>
      </c>
      <c r="F751" s="240">
        <v>6.7000000000000002E-3</v>
      </c>
      <c r="G751" s="240">
        <v>0</v>
      </c>
      <c r="H751" s="240">
        <v>0</v>
      </c>
      <c r="I751" s="240">
        <v>0</v>
      </c>
      <c r="J751" s="240">
        <v>4.6999999999999999E-4</v>
      </c>
      <c r="K751" s="240">
        <v>1612</v>
      </c>
      <c r="L751" s="240">
        <v>9.1509999999999998</v>
      </c>
      <c r="M751" s="240">
        <v>16.419</v>
      </c>
      <c r="N751" s="240">
        <v>10.199999999999999</v>
      </c>
    </row>
    <row r="752" spans="2:14">
      <c r="B752" s="240" t="s">
        <v>22</v>
      </c>
      <c r="C752" s="240" t="s">
        <v>220</v>
      </c>
      <c r="D752" s="240" t="s">
        <v>152</v>
      </c>
      <c r="E752" s="240">
        <v>-1.49E-2</v>
      </c>
      <c r="F752" s="240">
        <v>-7.6E-3</v>
      </c>
      <c r="G752" s="240">
        <v>0</v>
      </c>
      <c r="H752" s="240">
        <v>0</v>
      </c>
      <c r="I752" s="240">
        <v>0</v>
      </c>
      <c r="J752" s="240">
        <v>-4.2999999999999999E-4</v>
      </c>
      <c r="K752" s="240">
        <v>1612</v>
      </c>
      <c r="L752" s="240">
        <v>9.1509999999999998</v>
      </c>
      <c r="M752" s="240">
        <v>16.419</v>
      </c>
      <c r="N752" s="240">
        <v>10.199999999999999</v>
      </c>
    </row>
    <row r="753" spans="2:14">
      <c r="B753" s="240" t="s">
        <v>22</v>
      </c>
      <c r="C753" s="240" t="s">
        <v>220</v>
      </c>
      <c r="D753" s="240" t="s">
        <v>153</v>
      </c>
      <c r="E753" s="240">
        <v>1.0200000000000001E-2</v>
      </c>
      <c r="F753" s="240">
        <v>1.7299999999999999E-2</v>
      </c>
      <c r="G753" s="240">
        <v>0</v>
      </c>
      <c r="H753" s="240">
        <v>0</v>
      </c>
      <c r="I753" s="240">
        <v>0</v>
      </c>
      <c r="J753" s="240">
        <v>4.4000000000000002E-4</v>
      </c>
      <c r="K753" s="240">
        <v>1612</v>
      </c>
      <c r="L753" s="240">
        <v>9.1509999999999998</v>
      </c>
      <c r="M753" s="240">
        <v>16.419</v>
      </c>
      <c r="N753" s="240">
        <v>10.199999999999999</v>
      </c>
    </row>
    <row r="754" spans="2:14">
      <c r="B754" s="240" t="s">
        <v>22</v>
      </c>
      <c r="C754" s="240" t="s">
        <v>220</v>
      </c>
      <c r="D754" s="240" t="s">
        <v>154</v>
      </c>
      <c r="E754" s="240">
        <v>-7.1000000000000004E-3</v>
      </c>
      <c r="F754" s="240">
        <v>-1.8200000000000001E-2</v>
      </c>
      <c r="G754" s="240">
        <v>0</v>
      </c>
      <c r="H754" s="240">
        <v>0</v>
      </c>
      <c r="I754" s="240">
        <v>0</v>
      </c>
      <c r="J754" s="240">
        <v>-4.0000000000000002E-4</v>
      </c>
      <c r="K754" s="240">
        <v>1612</v>
      </c>
      <c r="L754" s="240">
        <v>9.1509999999999998</v>
      </c>
      <c r="M754" s="240">
        <v>16.419</v>
      </c>
      <c r="N754" s="240">
        <v>10.199999999999999</v>
      </c>
    </row>
    <row r="755" spans="2:14">
      <c r="B755" s="240" t="s">
        <v>22</v>
      </c>
      <c r="C755" s="240" t="s">
        <v>220</v>
      </c>
      <c r="D755" s="240" t="s">
        <v>155</v>
      </c>
      <c r="E755" s="240">
        <v>3.2899999999999999E-2</v>
      </c>
      <c r="F755" s="240">
        <v>1.49E-2</v>
      </c>
      <c r="G755" s="240">
        <v>0</v>
      </c>
      <c r="H755" s="240">
        <v>0</v>
      </c>
      <c r="I755" s="240">
        <v>0</v>
      </c>
      <c r="J755" s="240">
        <v>1.07E-3</v>
      </c>
      <c r="K755" s="240">
        <v>1612</v>
      </c>
      <c r="L755" s="240">
        <v>9.1509999999999998</v>
      </c>
      <c r="M755" s="240">
        <v>16.419</v>
      </c>
      <c r="N755" s="240">
        <v>10.199999999999999</v>
      </c>
    </row>
    <row r="756" spans="2:14">
      <c r="B756" s="240" t="s">
        <v>22</v>
      </c>
      <c r="C756" s="240" t="s">
        <v>220</v>
      </c>
      <c r="D756" s="240" t="s">
        <v>156</v>
      </c>
      <c r="E756" s="240">
        <v>-2.98E-2</v>
      </c>
      <c r="F756" s="240">
        <v>-1.5800000000000002E-2</v>
      </c>
      <c r="G756" s="240">
        <v>0</v>
      </c>
      <c r="H756" s="240">
        <v>0</v>
      </c>
      <c r="I756" s="240">
        <v>0</v>
      </c>
      <c r="J756" s="240">
        <v>-1.0300000000000001E-3</v>
      </c>
      <c r="K756" s="240">
        <v>1612</v>
      </c>
      <c r="L756" s="240">
        <v>9.1509999999999998</v>
      </c>
      <c r="M756" s="240">
        <v>16.419</v>
      </c>
      <c r="N756" s="240">
        <v>10.199999999999999</v>
      </c>
    </row>
    <row r="757" spans="2:14">
      <c r="B757" s="240" t="s">
        <v>22</v>
      </c>
      <c r="C757" s="240" t="s">
        <v>220</v>
      </c>
      <c r="D757" s="240" t="s">
        <v>157</v>
      </c>
      <c r="E757" s="240">
        <v>1.44E-2</v>
      </c>
      <c r="F757" s="240">
        <v>3.6900000000000002E-2</v>
      </c>
      <c r="G757" s="240">
        <v>0</v>
      </c>
      <c r="H757" s="240">
        <v>0</v>
      </c>
      <c r="I757" s="240">
        <v>0</v>
      </c>
      <c r="J757" s="240">
        <v>9.5E-4</v>
      </c>
      <c r="K757" s="240">
        <v>1612</v>
      </c>
      <c r="L757" s="240">
        <v>9.1509999999999998</v>
      </c>
      <c r="M757" s="240">
        <v>16.419</v>
      </c>
      <c r="N757" s="240">
        <v>10.199999999999999</v>
      </c>
    </row>
    <row r="758" spans="2:14">
      <c r="B758" s="240" t="s">
        <v>22</v>
      </c>
      <c r="C758" s="240" t="s">
        <v>220</v>
      </c>
      <c r="D758" s="240" t="s">
        <v>158</v>
      </c>
      <c r="E758" s="240">
        <v>-1.1299999999999999E-2</v>
      </c>
      <c r="F758" s="240">
        <v>-3.78E-2</v>
      </c>
      <c r="G758" s="240">
        <v>0</v>
      </c>
      <c r="H758" s="240">
        <v>0</v>
      </c>
      <c r="I758" s="240">
        <v>0</v>
      </c>
      <c r="J758" s="240">
        <v>-9.1E-4</v>
      </c>
      <c r="K758" s="240">
        <v>1612</v>
      </c>
      <c r="L758" s="240">
        <v>9.1509999999999998</v>
      </c>
      <c r="M758" s="240">
        <v>16.419</v>
      </c>
      <c r="N758" s="240">
        <v>10.199999999999999</v>
      </c>
    </row>
    <row r="759" spans="2:14">
      <c r="B759" s="240" t="s">
        <v>23</v>
      </c>
      <c r="C759" s="240" t="s">
        <v>221</v>
      </c>
      <c r="D759" s="240" t="s">
        <v>87</v>
      </c>
      <c r="E759" s="240">
        <v>9.4000000000000004E-3</v>
      </c>
      <c r="F759" s="240">
        <v>2.0000000000000001E-4</v>
      </c>
      <c r="G759" s="240">
        <v>0</v>
      </c>
      <c r="H759" s="240">
        <v>0</v>
      </c>
      <c r="I759" s="240">
        <v>0</v>
      </c>
      <c r="J759" s="240">
        <v>-9.0000000000000006E-5</v>
      </c>
      <c r="K759" s="240">
        <v>1613</v>
      </c>
      <c r="L759" s="240">
        <v>9.1370000000000005</v>
      </c>
      <c r="M759" s="240">
        <v>16.420000000000002</v>
      </c>
      <c r="N759" s="240">
        <v>6.8</v>
      </c>
    </row>
    <row r="760" spans="2:14">
      <c r="B760" s="240" t="s">
        <v>23</v>
      </c>
      <c r="C760" s="240" t="s">
        <v>221</v>
      </c>
      <c r="D760" s="240" t="s">
        <v>88</v>
      </c>
      <c r="E760" s="240">
        <v>0</v>
      </c>
      <c r="F760" s="240">
        <v>1.32E-2</v>
      </c>
      <c r="G760" s="240">
        <v>0</v>
      </c>
      <c r="H760" s="240">
        <v>0</v>
      </c>
      <c r="I760" s="240">
        <v>0</v>
      </c>
      <c r="J760" s="240">
        <v>0</v>
      </c>
      <c r="K760" s="240">
        <v>1613</v>
      </c>
      <c r="L760" s="240">
        <v>9.1370000000000005</v>
      </c>
      <c r="M760" s="240">
        <v>16.420000000000002</v>
      </c>
      <c r="N760" s="240">
        <v>6.8</v>
      </c>
    </row>
    <row r="761" spans="2:14">
      <c r="B761" s="240" t="s">
        <v>23</v>
      </c>
      <c r="C761" s="240" t="s">
        <v>221</v>
      </c>
      <c r="D761" s="240" t="s">
        <v>89</v>
      </c>
      <c r="E761" s="240">
        <v>9.4999999999999998E-3</v>
      </c>
      <c r="F761" s="240">
        <v>0</v>
      </c>
      <c r="G761" s="240">
        <v>0</v>
      </c>
      <c r="H761" s="240">
        <v>0</v>
      </c>
      <c r="I761" s="240">
        <v>0</v>
      </c>
      <c r="J761" s="240">
        <v>1.1E-4</v>
      </c>
      <c r="K761" s="240">
        <v>1613</v>
      </c>
      <c r="L761" s="240">
        <v>9.1370000000000005</v>
      </c>
      <c r="M761" s="240">
        <v>16.420000000000002</v>
      </c>
      <c r="N761" s="240">
        <v>6.8</v>
      </c>
    </row>
    <row r="762" spans="2:14">
      <c r="B762" s="240" t="s">
        <v>23</v>
      </c>
      <c r="C762" s="240" t="s">
        <v>221</v>
      </c>
      <c r="D762" s="240" t="s">
        <v>90</v>
      </c>
      <c r="E762" s="240">
        <v>0</v>
      </c>
      <c r="F762" s="240">
        <v>1.3299999999999999E-2</v>
      </c>
      <c r="G762" s="240">
        <v>0</v>
      </c>
      <c r="H762" s="240">
        <v>0</v>
      </c>
      <c r="I762" s="240">
        <v>0</v>
      </c>
      <c r="J762" s="240">
        <v>-1.1E-4</v>
      </c>
      <c r="K762" s="240">
        <v>1613</v>
      </c>
      <c r="L762" s="240">
        <v>9.1370000000000005</v>
      </c>
      <c r="M762" s="240">
        <v>16.420000000000002</v>
      </c>
      <c r="N762" s="240">
        <v>6.8</v>
      </c>
    </row>
    <row r="763" spans="2:14">
      <c r="B763" s="240" t="s">
        <v>23</v>
      </c>
      <c r="C763" s="240" t="s">
        <v>221</v>
      </c>
      <c r="D763" s="240" t="s">
        <v>12</v>
      </c>
      <c r="E763" s="240">
        <v>5.4466000000000001</v>
      </c>
      <c r="F763" s="240">
        <v>7.1599999999999997E-2</v>
      </c>
      <c r="G763" s="240">
        <v>0</v>
      </c>
      <c r="H763" s="240">
        <v>0</v>
      </c>
      <c r="I763" s="240">
        <v>0</v>
      </c>
      <c r="J763" s="240">
        <v>-1.3820000000000001E-2</v>
      </c>
      <c r="K763" s="240">
        <v>1613</v>
      </c>
      <c r="L763" s="240">
        <v>9.1370000000000005</v>
      </c>
      <c r="M763" s="240">
        <v>16.420000000000002</v>
      </c>
      <c r="N763" s="240">
        <v>6.8</v>
      </c>
    </row>
    <row r="764" spans="2:14">
      <c r="B764" s="240" t="s">
        <v>23</v>
      </c>
      <c r="C764" s="240" t="s">
        <v>221</v>
      </c>
      <c r="D764" s="240" t="s">
        <v>13</v>
      </c>
      <c r="E764" s="240">
        <v>-2.5999999999999999E-3</v>
      </c>
      <c r="F764" s="240">
        <v>7.6910999999999996</v>
      </c>
      <c r="G764" s="240">
        <v>0</v>
      </c>
      <c r="H764" s="240">
        <v>0</v>
      </c>
      <c r="I764" s="240">
        <v>0</v>
      </c>
      <c r="J764" s="240">
        <v>3.5599999999999998E-3</v>
      </c>
      <c r="K764" s="240">
        <v>1613</v>
      </c>
      <c r="L764" s="240">
        <v>9.1370000000000005</v>
      </c>
      <c r="M764" s="240">
        <v>16.420000000000002</v>
      </c>
      <c r="N764" s="240">
        <v>6.8</v>
      </c>
    </row>
    <row r="765" spans="2:14">
      <c r="B765" s="240" t="s">
        <v>23</v>
      </c>
      <c r="C765" s="240" t="s">
        <v>221</v>
      </c>
      <c r="D765" s="240" t="s">
        <v>14</v>
      </c>
      <c r="E765" s="240">
        <v>5.5999999999999999E-3</v>
      </c>
      <c r="F765" s="240">
        <v>-3.2300000000000002E-2</v>
      </c>
      <c r="G765" s="240">
        <v>0</v>
      </c>
      <c r="H765" s="240">
        <v>0</v>
      </c>
      <c r="I765" s="240">
        <v>0</v>
      </c>
      <c r="J765" s="240">
        <v>3.3980000000000003E-2</v>
      </c>
      <c r="K765" s="240">
        <v>1613</v>
      </c>
      <c r="L765" s="240">
        <v>9.1370000000000005</v>
      </c>
      <c r="M765" s="240">
        <v>16.420000000000002</v>
      </c>
      <c r="N765" s="240">
        <v>6.8</v>
      </c>
    </row>
    <row r="766" spans="2:14">
      <c r="B766" s="240" t="s">
        <v>23</v>
      </c>
      <c r="C766" s="240" t="s">
        <v>221</v>
      </c>
      <c r="D766" s="240" t="s">
        <v>91</v>
      </c>
      <c r="E766" s="240">
        <v>7.6E-3</v>
      </c>
      <c r="F766" s="240">
        <v>1.2999999999999999E-3</v>
      </c>
      <c r="G766" s="240">
        <v>0</v>
      </c>
      <c r="H766" s="240">
        <v>0</v>
      </c>
      <c r="I766" s="240">
        <v>0</v>
      </c>
      <c r="J766" s="240">
        <v>2.0000000000000001E-4</v>
      </c>
      <c r="K766" s="240">
        <v>1613</v>
      </c>
      <c r="L766" s="240">
        <v>9.1370000000000005</v>
      </c>
      <c r="M766" s="240">
        <v>16.420000000000002</v>
      </c>
      <c r="N766" s="240">
        <v>6.8</v>
      </c>
    </row>
    <row r="767" spans="2:14">
      <c r="B767" s="240" t="s">
        <v>23</v>
      </c>
      <c r="C767" s="240" t="s">
        <v>221</v>
      </c>
      <c r="D767" s="240" t="s">
        <v>92</v>
      </c>
      <c r="E767" s="240">
        <v>1E-3</v>
      </c>
      <c r="F767" s="240">
        <v>1.04E-2</v>
      </c>
      <c r="G767" s="240">
        <v>0</v>
      </c>
      <c r="H767" s="240">
        <v>0</v>
      </c>
      <c r="I767" s="240">
        <v>0</v>
      </c>
      <c r="J767" s="240">
        <v>1.7000000000000001E-4</v>
      </c>
      <c r="K767" s="240">
        <v>1613</v>
      </c>
      <c r="L767" s="240">
        <v>9.1370000000000005</v>
      </c>
      <c r="M767" s="240">
        <v>16.420000000000002</v>
      </c>
      <c r="N767" s="240">
        <v>6.8</v>
      </c>
    </row>
    <row r="768" spans="2:14">
      <c r="B768" s="240" t="s">
        <v>23</v>
      </c>
      <c r="C768" s="240" t="s">
        <v>221</v>
      </c>
      <c r="D768" s="240" t="s">
        <v>93</v>
      </c>
      <c r="E768" s="240">
        <v>1.7899999999999999E-2</v>
      </c>
      <c r="F768" s="240">
        <v>2.8999999999999998E-3</v>
      </c>
      <c r="G768" s="240">
        <v>0</v>
      </c>
      <c r="H768" s="240">
        <v>0</v>
      </c>
      <c r="I768" s="240">
        <v>0</v>
      </c>
      <c r="J768" s="240">
        <v>4.8000000000000001E-4</v>
      </c>
      <c r="K768" s="240">
        <v>1613</v>
      </c>
      <c r="L768" s="240">
        <v>9.1370000000000005</v>
      </c>
      <c r="M768" s="240">
        <v>16.420000000000002</v>
      </c>
      <c r="N768" s="240">
        <v>6.8</v>
      </c>
    </row>
    <row r="769" spans="2:14">
      <c r="B769" s="240" t="s">
        <v>23</v>
      </c>
      <c r="C769" s="240" t="s">
        <v>221</v>
      </c>
      <c r="D769" s="240" t="s">
        <v>94</v>
      </c>
      <c r="E769" s="240">
        <v>2.2000000000000001E-3</v>
      </c>
      <c r="F769" s="240">
        <v>2.2200000000000001E-2</v>
      </c>
      <c r="G769" s="240">
        <v>0</v>
      </c>
      <c r="H769" s="240">
        <v>0</v>
      </c>
      <c r="I769" s="240">
        <v>0</v>
      </c>
      <c r="J769" s="240">
        <v>3.8999999999999999E-4</v>
      </c>
      <c r="K769" s="240">
        <v>1613</v>
      </c>
      <c r="L769" s="240">
        <v>9.1370000000000005</v>
      </c>
      <c r="M769" s="240">
        <v>16.420000000000002</v>
      </c>
      <c r="N769" s="240">
        <v>6.8</v>
      </c>
    </row>
    <row r="770" spans="2:14">
      <c r="B770" s="240" t="s">
        <v>23</v>
      </c>
      <c r="C770" s="240" t="s">
        <v>221</v>
      </c>
      <c r="D770" s="240" t="s">
        <v>95</v>
      </c>
      <c r="E770" s="240">
        <v>8.9999999999999998E-4</v>
      </c>
      <c r="F770" s="240">
        <v>-4.0000000000000002E-4</v>
      </c>
      <c r="G770" s="240">
        <v>0</v>
      </c>
      <c r="H770" s="240">
        <v>0</v>
      </c>
      <c r="I770" s="240">
        <v>0</v>
      </c>
      <c r="J770" s="240">
        <v>1.0000000000000001E-5</v>
      </c>
      <c r="K770" s="240">
        <v>1613</v>
      </c>
      <c r="L770" s="240">
        <v>9.1370000000000005</v>
      </c>
      <c r="M770" s="240">
        <v>16.420000000000002</v>
      </c>
      <c r="N770" s="240">
        <v>6.8</v>
      </c>
    </row>
    <row r="771" spans="2:14">
      <c r="B771" s="240" t="s">
        <v>23</v>
      </c>
      <c r="C771" s="240" t="s">
        <v>221</v>
      </c>
      <c r="D771" s="240" t="s">
        <v>96</v>
      </c>
      <c r="E771" s="240">
        <v>8.9999999999999998E-4</v>
      </c>
      <c r="F771" s="240">
        <v>-4.0000000000000002E-4</v>
      </c>
      <c r="G771" s="240">
        <v>0</v>
      </c>
      <c r="H771" s="240">
        <v>0</v>
      </c>
      <c r="I771" s="240">
        <v>0</v>
      </c>
      <c r="J771" s="240">
        <v>1.0000000000000001E-5</v>
      </c>
      <c r="K771" s="240">
        <v>1613</v>
      </c>
      <c r="L771" s="240">
        <v>9.1370000000000005</v>
      </c>
      <c r="M771" s="240">
        <v>16.420000000000002</v>
      </c>
      <c r="N771" s="240">
        <v>6.8</v>
      </c>
    </row>
    <row r="772" spans="2:14">
      <c r="B772" s="240" t="s">
        <v>23</v>
      </c>
      <c r="C772" s="240" t="s">
        <v>221</v>
      </c>
      <c r="D772" s="240" t="s">
        <v>97</v>
      </c>
      <c r="E772" s="240">
        <v>1.8E-3</v>
      </c>
      <c r="F772" s="240">
        <v>0</v>
      </c>
      <c r="G772" s="240">
        <v>0</v>
      </c>
      <c r="H772" s="240">
        <v>0</v>
      </c>
      <c r="I772" s="240">
        <v>0</v>
      </c>
      <c r="J772" s="240">
        <v>0</v>
      </c>
      <c r="K772" s="240">
        <v>1613</v>
      </c>
      <c r="L772" s="240">
        <v>9.1370000000000005</v>
      </c>
      <c r="M772" s="240">
        <v>16.420000000000002</v>
      </c>
      <c r="N772" s="240">
        <v>6.8</v>
      </c>
    </row>
    <row r="773" spans="2:14">
      <c r="B773" s="240" t="s">
        <v>23</v>
      </c>
      <c r="C773" s="240" t="s">
        <v>221</v>
      </c>
      <c r="D773" s="240" t="s">
        <v>98</v>
      </c>
      <c r="E773" s="240">
        <v>0</v>
      </c>
      <c r="F773" s="240">
        <v>2.5999999999999999E-3</v>
      </c>
      <c r="G773" s="240">
        <v>0</v>
      </c>
      <c r="H773" s="240">
        <v>0</v>
      </c>
      <c r="I773" s="240">
        <v>0</v>
      </c>
      <c r="J773" s="240">
        <v>-1.0000000000000001E-5</v>
      </c>
      <c r="K773" s="240">
        <v>1613</v>
      </c>
      <c r="L773" s="240">
        <v>9.1370000000000005</v>
      </c>
      <c r="M773" s="240">
        <v>16.420000000000002</v>
      </c>
      <c r="N773" s="240">
        <v>6.8</v>
      </c>
    </row>
    <row r="774" spans="2:14">
      <c r="B774" s="240" t="s">
        <v>23</v>
      </c>
      <c r="C774" s="240" t="s">
        <v>221</v>
      </c>
      <c r="D774" s="240" t="s">
        <v>99</v>
      </c>
      <c r="E774" s="240">
        <v>1.2200000000000001E-2</v>
      </c>
      <c r="F774" s="240">
        <v>3.8E-3</v>
      </c>
      <c r="G774" s="240">
        <v>0</v>
      </c>
      <c r="H774" s="240">
        <v>0</v>
      </c>
      <c r="I774" s="240">
        <v>0</v>
      </c>
      <c r="J774" s="240">
        <v>-8.0000000000000007E-5</v>
      </c>
      <c r="K774" s="240">
        <v>1613</v>
      </c>
      <c r="L774" s="240">
        <v>9.1370000000000005</v>
      </c>
      <c r="M774" s="240">
        <v>16.420000000000002</v>
      </c>
      <c r="N774" s="240">
        <v>6.8</v>
      </c>
    </row>
    <row r="775" spans="2:14">
      <c r="B775" s="240" t="s">
        <v>23</v>
      </c>
      <c r="C775" s="240" t="s">
        <v>221</v>
      </c>
      <c r="D775" s="240" t="s">
        <v>100</v>
      </c>
      <c r="E775" s="240">
        <v>1.2200000000000001E-2</v>
      </c>
      <c r="F775" s="240">
        <v>-4.1000000000000003E-3</v>
      </c>
      <c r="G775" s="240">
        <v>0</v>
      </c>
      <c r="H775" s="240">
        <v>0</v>
      </c>
      <c r="I775" s="240">
        <v>0</v>
      </c>
      <c r="J775" s="240">
        <v>-8.0000000000000007E-5</v>
      </c>
      <c r="K775" s="240">
        <v>1613</v>
      </c>
      <c r="L775" s="240">
        <v>9.1370000000000005</v>
      </c>
      <c r="M775" s="240">
        <v>16.420000000000002</v>
      </c>
      <c r="N775" s="240">
        <v>6.8</v>
      </c>
    </row>
    <row r="776" spans="2:14">
      <c r="B776" s="240" t="s">
        <v>23</v>
      </c>
      <c r="C776" s="240" t="s">
        <v>221</v>
      </c>
      <c r="D776" s="240" t="s">
        <v>101</v>
      </c>
      <c r="E776" s="240">
        <v>1.2200000000000001E-2</v>
      </c>
      <c r="F776" s="240">
        <v>3.8E-3</v>
      </c>
      <c r="G776" s="240">
        <v>0</v>
      </c>
      <c r="H776" s="240">
        <v>0</v>
      </c>
      <c r="I776" s="240">
        <v>0</v>
      </c>
      <c r="J776" s="240">
        <v>-1.1E-4</v>
      </c>
      <c r="K776" s="240">
        <v>1613</v>
      </c>
      <c r="L776" s="240">
        <v>9.1370000000000005</v>
      </c>
      <c r="M776" s="240">
        <v>16.420000000000002</v>
      </c>
      <c r="N776" s="240">
        <v>6.8</v>
      </c>
    </row>
    <row r="777" spans="2:14">
      <c r="B777" s="240" t="s">
        <v>23</v>
      </c>
      <c r="C777" s="240" t="s">
        <v>221</v>
      </c>
      <c r="D777" s="240" t="s">
        <v>102</v>
      </c>
      <c r="E777" s="240">
        <v>1.2200000000000001E-2</v>
      </c>
      <c r="F777" s="240">
        <v>-4.1000000000000003E-3</v>
      </c>
      <c r="G777" s="240">
        <v>0</v>
      </c>
      <c r="H777" s="240">
        <v>0</v>
      </c>
      <c r="I777" s="240">
        <v>0</v>
      </c>
      <c r="J777" s="240">
        <v>-4.0000000000000003E-5</v>
      </c>
      <c r="K777" s="240">
        <v>1613</v>
      </c>
      <c r="L777" s="240">
        <v>9.1370000000000005</v>
      </c>
      <c r="M777" s="240">
        <v>16.420000000000002</v>
      </c>
      <c r="N777" s="240">
        <v>6.8</v>
      </c>
    </row>
    <row r="778" spans="2:14">
      <c r="B778" s="240" t="s">
        <v>23</v>
      </c>
      <c r="C778" s="240" t="s">
        <v>221</v>
      </c>
      <c r="D778" s="240" t="s">
        <v>103</v>
      </c>
      <c r="E778" s="240">
        <v>1.23E-2</v>
      </c>
      <c r="F778" s="240">
        <v>3.5999999999999999E-3</v>
      </c>
      <c r="G778" s="240">
        <v>0</v>
      </c>
      <c r="H778" s="240">
        <v>0</v>
      </c>
      <c r="I778" s="240">
        <v>0</v>
      </c>
      <c r="J778" s="240">
        <v>1.2999999999999999E-4</v>
      </c>
      <c r="K778" s="240">
        <v>1613</v>
      </c>
      <c r="L778" s="240">
        <v>9.1370000000000005</v>
      </c>
      <c r="M778" s="240">
        <v>16.420000000000002</v>
      </c>
      <c r="N778" s="240">
        <v>6.8</v>
      </c>
    </row>
    <row r="779" spans="2:14">
      <c r="B779" s="240" t="s">
        <v>23</v>
      </c>
      <c r="C779" s="240" t="s">
        <v>221</v>
      </c>
      <c r="D779" s="240" t="s">
        <v>104</v>
      </c>
      <c r="E779" s="240">
        <v>1.23E-2</v>
      </c>
      <c r="F779" s="240">
        <v>-4.3E-3</v>
      </c>
      <c r="G779" s="240">
        <v>0</v>
      </c>
      <c r="H779" s="240">
        <v>0</v>
      </c>
      <c r="I779" s="240">
        <v>0</v>
      </c>
      <c r="J779" s="240">
        <v>1.2999999999999999E-4</v>
      </c>
      <c r="K779" s="240">
        <v>1613</v>
      </c>
      <c r="L779" s="240">
        <v>9.1370000000000005</v>
      </c>
      <c r="M779" s="240">
        <v>16.420000000000002</v>
      </c>
      <c r="N779" s="240">
        <v>6.8</v>
      </c>
    </row>
    <row r="780" spans="2:14">
      <c r="B780" s="240" t="s">
        <v>23</v>
      </c>
      <c r="C780" s="240" t="s">
        <v>221</v>
      </c>
      <c r="D780" s="240" t="s">
        <v>105</v>
      </c>
      <c r="E780" s="240">
        <v>1.23E-2</v>
      </c>
      <c r="F780" s="240">
        <v>3.7000000000000002E-3</v>
      </c>
      <c r="G780" s="240">
        <v>0</v>
      </c>
      <c r="H780" s="240">
        <v>0</v>
      </c>
      <c r="I780" s="240">
        <v>0</v>
      </c>
      <c r="J780" s="240">
        <v>1E-4</v>
      </c>
      <c r="K780" s="240">
        <v>1613</v>
      </c>
      <c r="L780" s="240">
        <v>9.1370000000000005</v>
      </c>
      <c r="M780" s="240">
        <v>16.420000000000002</v>
      </c>
      <c r="N780" s="240">
        <v>6.8</v>
      </c>
    </row>
    <row r="781" spans="2:14">
      <c r="B781" s="240" t="s">
        <v>23</v>
      </c>
      <c r="C781" s="240" t="s">
        <v>221</v>
      </c>
      <c r="D781" s="240" t="s">
        <v>106</v>
      </c>
      <c r="E781" s="240">
        <v>1.23E-2</v>
      </c>
      <c r="F781" s="240">
        <v>-4.3E-3</v>
      </c>
      <c r="G781" s="240">
        <v>0</v>
      </c>
      <c r="H781" s="240">
        <v>0</v>
      </c>
      <c r="I781" s="240">
        <v>0</v>
      </c>
      <c r="J781" s="240">
        <v>1.6000000000000001E-4</v>
      </c>
      <c r="K781" s="240">
        <v>1613</v>
      </c>
      <c r="L781" s="240">
        <v>9.1370000000000005</v>
      </c>
      <c r="M781" s="240">
        <v>16.420000000000002</v>
      </c>
      <c r="N781" s="240">
        <v>6.8</v>
      </c>
    </row>
    <row r="782" spans="2:14">
      <c r="B782" s="240" t="s">
        <v>23</v>
      </c>
      <c r="C782" s="240" t="s">
        <v>221</v>
      </c>
      <c r="D782" s="240" t="s">
        <v>107</v>
      </c>
      <c r="E782" s="240">
        <v>-1.03E-2</v>
      </c>
      <c r="F782" s="240">
        <v>3.3999999999999998E-3</v>
      </c>
      <c r="G782" s="240">
        <v>0</v>
      </c>
      <c r="H782" s="240">
        <v>0</v>
      </c>
      <c r="I782" s="240">
        <v>0</v>
      </c>
      <c r="J782" s="240">
        <v>1.1E-4</v>
      </c>
      <c r="K782" s="240">
        <v>1613</v>
      </c>
      <c r="L782" s="240">
        <v>9.1370000000000005</v>
      </c>
      <c r="M782" s="240">
        <v>16.420000000000002</v>
      </c>
      <c r="N782" s="240">
        <v>6.8</v>
      </c>
    </row>
    <row r="783" spans="2:14">
      <c r="B783" s="240" t="s">
        <v>23</v>
      </c>
      <c r="C783" s="240" t="s">
        <v>221</v>
      </c>
      <c r="D783" s="240" t="s">
        <v>108</v>
      </c>
      <c r="E783" s="240">
        <v>-1.03E-2</v>
      </c>
      <c r="F783" s="240">
        <v>-4.4999999999999997E-3</v>
      </c>
      <c r="G783" s="240">
        <v>0</v>
      </c>
      <c r="H783" s="240">
        <v>0</v>
      </c>
      <c r="I783" s="240">
        <v>0</v>
      </c>
      <c r="J783" s="240">
        <v>1.1E-4</v>
      </c>
      <c r="K783" s="240">
        <v>1613</v>
      </c>
      <c r="L783" s="240">
        <v>9.1370000000000005</v>
      </c>
      <c r="M783" s="240">
        <v>16.420000000000002</v>
      </c>
      <c r="N783" s="240">
        <v>6.8</v>
      </c>
    </row>
    <row r="784" spans="2:14">
      <c r="B784" s="240" t="s">
        <v>23</v>
      </c>
      <c r="C784" s="240" t="s">
        <v>221</v>
      </c>
      <c r="D784" s="240" t="s">
        <v>109</v>
      </c>
      <c r="E784" s="240">
        <v>-1.03E-2</v>
      </c>
      <c r="F784" s="240">
        <v>3.3999999999999998E-3</v>
      </c>
      <c r="G784" s="240">
        <v>0</v>
      </c>
      <c r="H784" s="240">
        <v>0</v>
      </c>
      <c r="I784" s="240">
        <v>0</v>
      </c>
      <c r="J784" s="240">
        <v>6.9999999999999994E-5</v>
      </c>
      <c r="K784" s="240">
        <v>1613</v>
      </c>
      <c r="L784" s="240">
        <v>9.1370000000000005</v>
      </c>
      <c r="M784" s="240">
        <v>16.420000000000002</v>
      </c>
      <c r="N784" s="240">
        <v>6.8</v>
      </c>
    </row>
    <row r="785" spans="2:14">
      <c r="B785" s="240" t="s">
        <v>23</v>
      </c>
      <c r="C785" s="240" t="s">
        <v>221</v>
      </c>
      <c r="D785" s="240" t="s">
        <v>110</v>
      </c>
      <c r="E785" s="240">
        <v>-1.03E-2</v>
      </c>
      <c r="F785" s="240">
        <v>-4.5999999999999999E-3</v>
      </c>
      <c r="G785" s="240">
        <v>0</v>
      </c>
      <c r="H785" s="240">
        <v>0</v>
      </c>
      <c r="I785" s="240">
        <v>0</v>
      </c>
      <c r="J785" s="240">
        <v>1.3999999999999999E-4</v>
      </c>
      <c r="K785" s="240">
        <v>1613</v>
      </c>
      <c r="L785" s="240">
        <v>9.1370000000000005</v>
      </c>
      <c r="M785" s="240">
        <v>16.420000000000002</v>
      </c>
      <c r="N785" s="240">
        <v>6.8</v>
      </c>
    </row>
    <row r="786" spans="2:14">
      <c r="B786" s="240" t="s">
        <v>23</v>
      </c>
      <c r="C786" s="240" t="s">
        <v>221</v>
      </c>
      <c r="D786" s="240" t="s">
        <v>111</v>
      </c>
      <c r="E786" s="240">
        <v>-1.04E-2</v>
      </c>
      <c r="F786" s="240">
        <v>3.5999999999999999E-3</v>
      </c>
      <c r="G786" s="240">
        <v>0</v>
      </c>
      <c r="H786" s="240">
        <v>0</v>
      </c>
      <c r="I786" s="240">
        <v>0</v>
      </c>
      <c r="J786" s="240">
        <v>-1E-4</v>
      </c>
      <c r="K786" s="240">
        <v>1613</v>
      </c>
      <c r="L786" s="240">
        <v>9.1370000000000005</v>
      </c>
      <c r="M786" s="240">
        <v>16.420000000000002</v>
      </c>
      <c r="N786" s="240">
        <v>6.8</v>
      </c>
    </row>
    <row r="787" spans="2:14">
      <c r="B787" s="240" t="s">
        <v>23</v>
      </c>
      <c r="C787" s="240" t="s">
        <v>221</v>
      </c>
      <c r="D787" s="240" t="s">
        <v>112</v>
      </c>
      <c r="E787" s="240">
        <v>-1.04E-2</v>
      </c>
      <c r="F787" s="240">
        <v>-4.3E-3</v>
      </c>
      <c r="G787" s="240">
        <v>0</v>
      </c>
      <c r="H787" s="240">
        <v>0</v>
      </c>
      <c r="I787" s="240">
        <v>0</v>
      </c>
      <c r="J787" s="240">
        <v>-1E-4</v>
      </c>
      <c r="K787" s="240">
        <v>1613</v>
      </c>
      <c r="L787" s="240">
        <v>9.1370000000000005</v>
      </c>
      <c r="M787" s="240">
        <v>16.420000000000002</v>
      </c>
      <c r="N787" s="240">
        <v>6.8</v>
      </c>
    </row>
    <row r="788" spans="2:14">
      <c r="B788" s="240" t="s">
        <v>23</v>
      </c>
      <c r="C788" s="240" t="s">
        <v>221</v>
      </c>
      <c r="D788" s="240" t="s">
        <v>113</v>
      </c>
      <c r="E788" s="240">
        <v>-1.04E-2</v>
      </c>
      <c r="F788" s="240">
        <v>3.5999999999999999E-3</v>
      </c>
      <c r="G788" s="240">
        <v>0</v>
      </c>
      <c r="H788" s="240">
        <v>0</v>
      </c>
      <c r="I788" s="240">
        <v>0</v>
      </c>
      <c r="J788" s="240">
        <v>-1.2999999999999999E-4</v>
      </c>
      <c r="K788" s="240">
        <v>1613</v>
      </c>
      <c r="L788" s="240">
        <v>9.1370000000000005</v>
      </c>
      <c r="M788" s="240">
        <v>16.420000000000002</v>
      </c>
      <c r="N788" s="240">
        <v>6.8</v>
      </c>
    </row>
    <row r="789" spans="2:14">
      <c r="B789" s="240" t="s">
        <v>23</v>
      </c>
      <c r="C789" s="240" t="s">
        <v>221</v>
      </c>
      <c r="D789" s="240" t="s">
        <v>114</v>
      </c>
      <c r="E789" s="240">
        <v>-1.04E-2</v>
      </c>
      <c r="F789" s="240">
        <v>-4.4000000000000003E-3</v>
      </c>
      <c r="G789" s="240">
        <v>0</v>
      </c>
      <c r="H789" s="240">
        <v>0</v>
      </c>
      <c r="I789" s="240">
        <v>0</v>
      </c>
      <c r="J789" s="240">
        <v>-6.9999999999999994E-5</v>
      </c>
      <c r="K789" s="240">
        <v>1613</v>
      </c>
      <c r="L789" s="240">
        <v>9.1370000000000005</v>
      </c>
      <c r="M789" s="240">
        <v>16.420000000000002</v>
      </c>
      <c r="N789" s="240">
        <v>6.8</v>
      </c>
    </row>
    <row r="790" spans="2:14">
      <c r="B790" s="240" t="s">
        <v>23</v>
      </c>
      <c r="C790" s="240" t="s">
        <v>221</v>
      </c>
      <c r="D790" s="240" t="s">
        <v>115</v>
      </c>
      <c r="E790" s="240">
        <v>3.8E-3</v>
      </c>
      <c r="F790" s="240">
        <v>1.55E-2</v>
      </c>
      <c r="G790" s="240">
        <v>0</v>
      </c>
      <c r="H790" s="240">
        <v>0</v>
      </c>
      <c r="I790" s="240">
        <v>0</v>
      </c>
      <c r="J790" s="240">
        <v>-2.0000000000000002E-5</v>
      </c>
      <c r="K790" s="240">
        <v>1613</v>
      </c>
      <c r="L790" s="240">
        <v>9.1370000000000005</v>
      </c>
      <c r="M790" s="240">
        <v>16.420000000000002</v>
      </c>
      <c r="N790" s="240">
        <v>6.8</v>
      </c>
    </row>
    <row r="791" spans="2:14">
      <c r="B791" s="240" t="s">
        <v>23</v>
      </c>
      <c r="C791" s="240" t="s">
        <v>221</v>
      </c>
      <c r="D791" s="240" t="s">
        <v>116</v>
      </c>
      <c r="E791" s="240">
        <v>-1.9E-3</v>
      </c>
      <c r="F791" s="240">
        <v>1.54E-2</v>
      </c>
      <c r="G791" s="240">
        <v>0</v>
      </c>
      <c r="H791" s="240">
        <v>0</v>
      </c>
      <c r="I791" s="240">
        <v>0</v>
      </c>
      <c r="J791" s="240">
        <v>4.0000000000000003E-5</v>
      </c>
      <c r="K791" s="240">
        <v>1613</v>
      </c>
      <c r="L791" s="240">
        <v>9.1370000000000005</v>
      </c>
      <c r="M791" s="240">
        <v>16.420000000000002</v>
      </c>
      <c r="N791" s="240">
        <v>6.8</v>
      </c>
    </row>
    <row r="792" spans="2:14">
      <c r="B792" s="240" t="s">
        <v>23</v>
      </c>
      <c r="C792" s="240" t="s">
        <v>221</v>
      </c>
      <c r="D792" s="240" t="s">
        <v>117</v>
      </c>
      <c r="E792" s="240">
        <v>3.8E-3</v>
      </c>
      <c r="F792" s="240">
        <v>1.55E-2</v>
      </c>
      <c r="G792" s="240">
        <v>0</v>
      </c>
      <c r="H792" s="240">
        <v>0</v>
      </c>
      <c r="I792" s="240">
        <v>0</v>
      </c>
      <c r="J792" s="240">
        <v>4.0000000000000003E-5</v>
      </c>
      <c r="K792" s="240">
        <v>1613</v>
      </c>
      <c r="L792" s="240">
        <v>9.1370000000000005</v>
      </c>
      <c r="M792" s="240">
        <v>16.420000000000002</v>
      </c>
      <c r="N792" s="240">
        <v>6.8</v>
      </c>
    </row>
    <row r="793" spans="2:14">
      <c r="B793" s="240" t="s">
        <v>23</v>
      </c>
      <c r="C793" s="240" t="s">
        <v>221</v>
      </c>
      <c r="D793" s="240" t="s">
        <v>118</v>
      </c>
      <c r="E793" s="240">
        <v>-1.9E-3</v>
      </c>
      <c r="F793" s="240">
        <v>1.55E-2</v>
      </c>
      <c r="G793" s="240">
        <v>0</v>
      </c>
      <c r="H793" s="240">
        <v>0</v>
      </c>
      <c r="I793" s="240">
        <v>0</v>
      </c>
      <c r="J793" s="240">
        <v>-3.0000000000000001E-5</v>
      </c>
      <c r="K793" s="240">
        <v>1613</v>
      </c>
      <c r="L793" s="240">
        <v>9.1370000000000005</v>
      </c>
      <c r="M793" s="240">
        <v>16.420000000000002</v>
      </c>
      <c r="N793" s="240">
        <v>6.8</v>
      </c>
    </row>
    <row r="794" spans="2:14">
      <c r="B794" s="240" t="s">
        <v>23</v>
      </c>
      <c r="C794" s="240" t="s">
        <v>221</v>
      </c>
      <c r="D794" s="240" t="s">
        <v>119</v>
      </c>
      <c r="E794" s="240">
        <v>3.7000000000000002E-3</v>
      </c>
      <c r="F794" s="240">
        <v>1.5599999999999999E-2</v>
      </c>
      <c r="G794" s="240">
        <v>0</v>
      </c>
      <c r="H794" s="240">
        <v>0</v>
      </c>
      <c r="I794" s="240">
        <v>0</v>
      </c>
      <c r="J794" s="240">
        <v>-1.3999999999999999E-4</v>
      </c>
      <c r="K794" s="240">
        <v>1613</v>
      </c>
      <c r="L794" s="240">
        <v>9.1370000000000005</v>
      </c>
      <c r="M794" s="240">
        <v>16.420000000000002</v>
      </c>
      <c r="N794" s="240">
        <v>6.8</v>
      </c>
    </row>
    <row r="795" spans="2:14">
      <c r="B795" s="240" t="s">
        <v>23</v>
      </c>
      <c r="C795" s="240" t="s">
        <v>221</v>
      </c>
      <c r="D795" s="240" t="s">
        <v>120</v>
      </c>
      <c r="E795" s="240">
        <v>-1.9E-3</v>
      </c>
      <c r="F795" s="240">
        <v>1.55E-2</v>
      </c>
      <c r="G795" s="240">
        <v>0</v>
      </c>
      <c r="H795" s="240">
        <v>0</v>
      </c>
      <c r="I795" s="240">
        <v>0</v>
      </c>
      <c r="J795" s="240">
        <v>-8.0000000000000007E-5</v>
      </c>
      <c r="K795" s="240">
        <v>1613</v>
      </c>
      <c r="L795" s="240">
        <v>9.1370000000000005</v>
      </c>
      <c r="M795" s="240">
        <v>16.420000000000002</v>
      </c>
      <c r="N795" s="240">
        <v>6.8</v>
      </c>
    </row>
    <row r="796" spans="2:14">
      <c r="B796" s="240" t="s">
        <v>23</v>
      </c>
      <c r="C796" s="240" t="s">
        <v>221</v>
      </c>
      <c r="D796" s="240" t="s">
        <v>121</v>
      </c>
      <c r="E796" s="240">
        <v>3.8E-3</v>
      </c>
      <c r="F796" s="240">
        <v>1.5599999999999999E-2</v>
      </c>
      <c r="G796" s="240">
        <v>0</v>
      </c>
      <c r="H796" s="240">
        <v>0</v>
      </c>
      <c r="I796" s="240">
        <v>0</v>
      </c>
      <c r="J796" s="240">
        <v>-6.9999999999999994E-5</v>
      </c>
      <c r="K796" s="240">
        <v>1613</v>
      </c>
      <c r="L796" s="240">
        <v>9.1370000000000005</v>
      </c>
      <c r="M796" s="240">
        <v>16.420000000000002</v>
      </c>
      <c r="N796" s="240">
        <v>6.8</v>
      </c>
    </row>
    <row r="797" spans="2:14">
      <c r="B797" s="240" t="s">
        <v>23</v>
      </c>
      <c r="C797" s="240" t="s">
        <v>221</v>
      </c>
      <c r="D797" s="240" t="s">
        <v>122</v>
      </c>
      <c r="E797" s="240">
        <v>-1.9E-3</v>
      </c>
      <c r="F797" s="240">
        <v>1.5599999999999999E-2</v>
      </c>
      <c r="G797" s="240">
        <v>0</v>
      </c>
      <c r="H797" s="240">
        <v>0</v>
      </c>
      <c r="I797" s="240">
        <v>0</v>
      </c>
      <c r="J797" s="240">
        <v>-1.3999999999999999E-4</v>
      </c>
      <c r="K797" s="240">
        <v>1613</v>
      </c>
      <c r="L797" s="240">
        <v>9.1370000000000005</v>
      </c>
      <c r="M797" s="240">
        <v>16.420000000000002</v>
      </c>
      <c r="N797" s="240">
        <v>6.8</v>
      </c>
    </row>
    <row r="798" spans="2:14">
      <c r="B798" s="240" t="s">
        <v>23</v>
      </c>
      <c r="C798" s="240" t="s">
        <v>221</v>
      </c>
      <c r="D798" s="240" t="s">
        <v>123</v>
      </c>
      <c r="E798" s="240">
        <v>3.8E-3</v>
      </c>
      <c r="F798" s="240">
        <v>-1.61E-2</v>
      </c>
      <c r="G798" s="240">
        <v>0</v>
      </c>
      <c r="H798" s="240">
        <v>0</v>
      </c>
      <c r="I798" s="240">
        <v>0</v>
      </c>
      <c r="J798" s="240">
        <v>-1.0000000000000001E-5</v>
      </c>
      <c r="K798" s="240">
        <v>1613</v>
      </c>
      <c r="L798" s="240">
        <v>9.1370000000000005</v>
      </c>
      <c r="M798" s="240">
        <v>16.420000000000002</v>
      </c>
      <c r="N798" s="240">
        <v>6.8</v>
      </c>
    </row>
    <row r="799" spans="2:14">
      <c r="B799" s="240" t="s">
        <v>23</v>
      </c>
      <c r="C799" s="240" t="s">
        <v>221</v>
      </c>
      <c r="D799" s="240" t="s">
        <v>124</v>
      </c>
      <c r="E799" s="240">
        <v>-1.9E-3</v>
      </c>
      <c r="F799" s="240">
        <v>-1.6299999999999999E-2</v>
      </c>
      <c r="G799" s="240">
        <v>0</v>
      </c>
      <c r="H799" s="240">
        <v>0</v>
      </c>
      <c r="I799" s="240">
        <v>0</v>
      </c>
      <c r="J799" s="240">
        <v>5.0000000000000002E-5</v>
      </c>
      <c r="K799" s="240">
        <v>1613</v>
      </c>
      <c r="L799" s="240">
        <v>9.1370000000000005</v>
      </c>
      <c r="M799" s="240">
        <v>16.420000000000002</v>
      </c>
      <c r="N799" s="240">
        <v>6.8</v>
      </c>
    </row>
    <row r="800" spans="2:14">
      <c r="B800" s="240" t="s">
        <v>23</v>
      </c>
      <c r="C800" s="240" t="s">
        <v>221</v>
      </c>
      <c r="D800" s="240" t="s">
        <v>125</v>
      </c>
      <c r="E800" s="240">
        <v>3.8E-3</v>
      </c>
      <c r="F800" s="240">
        <v>-1.6199999999999999E-2</v>
      </c>
      <c r="G800" s="240">
        <v>0</v>
      </c>
      <c r="H800" s="240">
        <v>0</v>
      </c>
      <c r="I800" s="240">
        <v>0</v>
      </c>
      <c r="J800" s="240">
        <v>6.0000000000000002E-5</v>
      </c>
      <c r="K800" s="240">
        <v>1613</v>
      </c>
      <c r="L800" s="240">
        <v>9.1370000000000005</v>
      </c>
      <c r="M800" s="240">
        <v>16.420000000000002</v>
      </c>
      <c r="N800" s="240">
        <v>6.8</v>
      </c>
    </row>
    <row r="801" spans="2:14">
      <c r="B801" s="240" t="s">
        <v>23</v>
      </c>
      <c r="C801" s="240" t="s">
        <v>221</v>
      </c>
      <c r="D801" s="240" t="s">
        <v>126</v>
      </c>
      <c r="E801" s="240">
        <v>-1.9E-3</v>
      </c>
      <c r="F801" s="240">
        <v>-1.6199999999999999E-2</v>
      </c>
      <c r="G801" s="240">
        <v>0</v>
      </c>
      <c r="H801" s="240">
        <v>0</v>
      </c>
      <c r="I801" s="240">
        <v>0</v>
      </c>
      <c r="J801" s="240">
        <v>-1.0000000000000001E-5</v>
      </c>
      <c r="K801" s="240">
        <v>1613</v>
      </c>
      <c r="L801" s="240">
        <v>9.1370000000000005</v>
      </c>
      <c r="M801" s="240">
        <v>16.420000000000002</v>
      </c>
      <c r="N801" s="240">
        <v>6.8</v>
      </c>
    </row>
    <row r="802" spans="2:14">
      <c r="B802" s="240" t="s">
        <v>23</v>
      </c>
      <c r="C802" s="240" t="s">
        <v>221</v>
      </c>
      <c r="D802" s="240" t="s">
        <v>127</v>
      </c>
      <c r="E802" s="240">
        <v>3.8E-3</v>
      </c>
      <c r="F802" s="240">
        <v>-1.6199999999999999E-2</v>
      </c>
      <c r="G802" s="240">
        <v>0</v>
      </c>
      <c r="H802" s="240">
        <v>0</v>
      </c>
      <c r="I802" s="240">
        <v>0</v>
      </c>
      <c r="J802" s="240">
        <v>1.1E-4</v>
      </c>
      <c r="K802" s="240">
        <v>1613</v>
      </c>
      <c r="L802" s="240">
        <v>9.1370000000000005</v>
      </c>
      <c r="M802" s="240">
        <v>16.420000000000002</v>
      </c>
      <c r="N802" s="240">
        <v>6.8</v>
      </c>
    </row>
    <row r="803" spans="2:14">
      <c r="B803" s="240" t="s">
        <v>23</v>
      </c>
      <c r="C803" s="240" t="s">
        <v>221</v>
      </c>
      <c r="D803" s="240" t="s">
        <v>128</v>
      </c>
      <c r="E803" s="240">
        <v>-1.9E-3</v>
      </c>
      <c r="F803" s="240">
        <v>-1.6400000000000001E-2</v>
      </c>
      <c r="G803" s="240">
        <v>0</v>
      </c>
      <c r="H803" s="240">
        <v>0</v>
      </c>
      <c r="I803" s="240">
        <v>0</v>
      </c>
      <c r="J803" s="240">
        <v>1.7000000000000001E-4</v>
      </c>
      <c r="K803" s="240">
        <v>1613</v>
      </c>
      <c r="L803" s="240">
        <v>9.1370000000000005</v>
      </c>
      <c r="M803" s="240">
        <v>16.420000000000002</v>
      </c>
      <c r="N803" s="240">
        <v>6.8</v>
      </c>
    </row>
    <row r="804" spans="2:14">
      <c r="B804" s="240" t="s">
        <v>23</v>
      </c>
      <c r="C804" s="240" t="s">
        <v>221</v>
      </c>
      <c r="D804" s="240" t="s">
        <v>129</v>
      </c>
      <c r="E804" s="240">
        <v>3.8E-3</v>
      </c>
      <c r="F804" s="240">
        <v>-1.6299999999999999E-2</v>
      </c>
      <c r="G804" s="240">
        <v>0</v>
      </c>
      <c r="H804" s="240">
        <v>0</v>
      </c>
      <c r="I804" s="240">
        <v>0</v>
      </c>
      <c r="J804" s="240">
        <v>1.7000000000000001E-4</v>
      </c>
      <c r="K804" s="240">
        <v>1613</v>
      </c>
      <c r="L804" s="240">
        <v>9.1370000000000005</v>
      </c>
      <c r="M804" s="240">
        <v>16.420000000000002</v>
      </c>
      <c r="N804" s="240">
        <v>6.8</v>
      </c>
    </row>
    <row r="805" spans="2:14">
      <c r="B805" s="240" t="s">
        <v>23</v>
      </c>
      <c r="C805" s="240" t="s">
        <v>221</v>
      </c>
      <c r="D805" s="240" t="s">
        <v>130</v>
      </c>
      <c r="E805" s="240">
        <v>-1.9E-3</v>
      </c>
      <c r="F805" s="240">
        <v>-1.6299999999999999E-2</v>
      </c>
      <c r="G805" s="240">
        <v>0</v>
      </c>
      <c r="H805" s="240">
        <v>0</v>
      </c>
      <c r="I805" s="240">
        <v>0</v>
      </c>
      <c r="J805" s="240">
        <v>1E-4</v>
      </c>
      <c r="K805" s="240">
        <v>1613</v>
      </c>
      <c r="L805" s="240">
        <v>9.1370000000000005</v>
      </c>
      <c r="M805" s="240">
        <v>16.420000000000002</v>
      </c>
      <c r="N805" s="240">
        <v>6.8</v>
      </c>
    </row>
    <row r="806" spans="2:14">
      <c r="B806" s="240" t="s">
        <v>23</v>
      </c>
      <c r="C806" s="240" t="s">
        <v>221</v>
      </c>
      <c r="D806" s="240" t="s">
        <v>131</v>
      </c>
      <c r="E806" s="240">
        <v>1.04E-2</v>
      </c>
      <c r="F806" s="240">
        <v>3.8E-3</v>
      </c>
      <c r="G806" s="240">
        <v>0</v>
      </c>
      <c r="H806" s="240">
        <v>0</v>
      </c>
      <c r="I806" s="240">
        <v>0</v>
      </c>
      <c r="J806" s="240">
        <v>-8.0000000000000007E-5</v>
      </c>
      <c r="K806" s="240">
        <v>1613</v>
      </c>
      <c r="L806" s="240">
        <v>9.1370000000000005</v>
      </c>
      <c r="M806" s="240">
        <v>16.420000000000002</v>
      </c>
      <c r="N806" s="240">
        <v>6.8</v>
      </c>
    </row>
    <row r="807" spans="2:14">
      <c r="B807" s="240" t="s">
        <v>23</v>
      </c>
      <c r="C807" s="240" t="s">
        <v>221</v>
      </c>
      <c r="D807" s="240" t="s">
        <v>132</v>
      </c>
      <c r="E807" s="240">
        <v>1.04E-2</v>
      </c>
      <c r="F807" s="240">
        <v>-4.1000000000000003E-3</v>
      </c>
      <c r="G807" s="240">
        <v>0</v>
      </c>
      <c r="H807" s="240">
        <v>0</v>
      </c>
      <c r="I807" s="240">
        <v>0</v>
      </c>
      <c r="J807" s="240">
        <v>-8.0000000000000007E-5</v>
      </c>
      <c r="K807" s="240">
        <v>1613</v>
      </c>
      <c r="L807" s="240">
        <v>9.1370000000000005</v>
      </c>
      <c r="M807" s="240">
        <v>16.420000000000002</v>
      </c>
      <c r="N807" s="240">
        <v>6.8</v>
      </c>
    </row>
    <row r="808" spans="2:14">
      <c r="B808" s="240" t="s">
        <v>23</v>
      </c>
      <c r="C808" s="240" t="s">
        <v>221</v>
      </c>
      <c r="D808" s="240" t="s">
        <v>133</v>
      </c>
      <c r="E808" s="240">
        <v>1.04E-2</v>
      </c>
      <c r="F808" s="240">
        <v>3.8E-3</v>
      </c>
      <c r="G808" s="240">
        <v>0</v>
      </c>
      <c r="H808" s="240">
        <v>0</v>
      </c>
      <c r="I808" s="240">
        <v>0</v>
      </c>
      <c r="J808" s="240">
        <v>-1.1E-4</v>
      </c>
      <c r="K808" s="240">
        <v>1613</v>
      </c>
      <c r="L808" s="240">
        <v>9.1370000000000005</v>
      </c>
      <c r="M808" s="240">
        <v>16.420000000000002</v>
      </c>
      <c r="N808" s="240">
        <v>6.8</v>
      </c>
    </row>
    <row r="809" spans="2:14">
      <c r="B809" s="240" t="s">
        <v>23</v>
      </c>
      <c r="C809" s="240" t="s">
        <v>221</v>
      </c>
      <c r="D809" s="240" t="s">
        <v>134</v>
      </c>
      <c r="E809" s="240">
        <v>1.04E-2</v>
      </c>
      <c r="F809" s="240">
        <v>-4.1999999999999997E-3</v>
      </c>
      <c r="G809" s="240">
        <v>0</v>
      </c>
      <c r="H809" s="240">
        <v>0</v>
      </c>
      <c r="I809" s="240">
        <v>0</v>
      </c>
      <c r="J809" s="240">
        <v>-5.0000000000000002E-5</v>
      </c>
      <c r="K809" s="240">
        <v>1613</v>
      </c>
      <c r="L809" s="240">
        <v>9.1370000000000005</v>
      </c>
      <c r="M809" s="240">
        <v>16.420000000000002</v>
      </c>
      <c r="N809" s="240">
        <v>6.8</v>
      </c>
    </row>
    <row r="810" spans="2:14">
      <c r="B810" s="240" t="s">
        <v>23</v>
      </c>
      <c r="C810" s="240" t="s">
        <v>221</v>
      </c>
      <c r="D810" s="240" t="s">
        <v>135</v>
      </c>
      <c r="E810" s="240">
        <v>1.04E-2</v>
      </c>
      <c r="F810" s="240">
        <v>3.5999999999999999E-3</v>
      </c>
      <c r="G810" s="240">
        <v>0</v>
      </c>
      <c r="H810" s="240">
        <v>0</v>
      </c>
      <c r="I810" s="240">
        <v>0</v>
      </c>
      <c r="J810" s="240">
        <v>1.2999999999999999E-4</v>
      </c>
      <c r="K810" s="240">
        <v>1613</v>
      </c>
      <c r="L810" s="240">
        <v>9.1370000000000005</v>
      </c>
      <c r="M810" s="240">
        <v>16.420000000000002</v>
      </c>
      <c r="N810" s="240">
        <v>6.8</v>
      </c>
    </row>
    <row r="811" spans="2:14">
      <c r="B811" s="240" t="s">
        <v>23</v>
      </c>
      <c r="C811" s="240" t="s">
        <v>221</v>
      </c>
      <c r="D811" s="240" t="s">
        <v>136</v>
      </c>
      <c r="E811" s="240">
        <v>1.04E-2</v>
      </c>
      <c r="F811" s="240">
        <v>-4.3E-3</v>
      </c>
      <c r="G811" s="240">
        <v>0</v>
      </c>
      <c r="H811" s="240">
        <v>0</v>
      </c>
      <c r="I811" s="240">
        <v>0</v>
      </c>
      <c r="J811" s="240">
        <v>1.2999999999999999E-4</v>
      </c>
      <c r="K811" s="240">
        <v>1613</v>
      </c>
      <c r="L811" s="240">
        <v>9.1370000000000005</v>
      </c>
      <c r="M811" s="240">
        <v>16.420000000000002</v>
      </c>
      <c r="N811" s="240">
        <v>6.8</v>
      </c>
    </row>
    <row r="812" spans="2:14">
      <c r="B812" s="240" t="s">
        <v>23</v>
      </c>
      <c r="C812" s="240" t="s">
        <v>221</v>
      </c>
      <c r="D812" s="240" t="s">
        <v>137</v>
      </c>
      <c r="E812" s="240">
        <v>1.04E-2</v>
      </c>
      <c r="F812" s="240">
        <v>3.5999999999999999E-3</v>
      </c>
      <c r="G812" s="240">
        <v>0</v>
      </c>
      <c r="H812" s="240">
        <v>0</v>
      </c>
      <c r="I812" s="240">
        <v>0</v>
      </c>
      <c r="J812" s="240">
        <v>9.0000000000000006E-5</v>
      </c>
      <c r="K812" s="240">
        <v>1613</v>
      </c>
      <c r="L812" s="240">
        <v>9.1370000000000005</v>
      </c>
      <c r="M812" s="240">
        <v>16.420000000000002</v>
      </c>
      <c r="N812" s="240">
        <v>6.8</v>
      </c>
    </row>
    <row r="813" spans="2:14">
      <c r="B813" s="240" t="s">
        <v>23</v>
      </c>
      <c r="C813" s="240" t="s">
        <v>221</v>
      </c>
      <c r="D813" s="240" t="s">
        <v>138</v>
      </c>
      <c r="E813" s="240">
        <v>1.04E-2</v>
      </c>
      <c r="F813" s="240">
        <v>-4.4000000000000003E-3</v>
      </c>
      <c r="G813" s="240">
        <v>0</v>
      </c>
      <c r="H813" s="240">
        <v>0</v>
      </c>
      <c r="I813" s="240">
        <v>0</v>
      </c>
      <c r="J813" s="240">
        <v>1.6000000000000001E-4</v>
      </c>
      <c r="K813" s="240">
        <v>1613</v>
      </c>
      <c r="L813" s="240">
        <v>9.1370000000000005</v>
      </c>
      <c r="M813" s="240">
        <v>16.420000000000002</v>
      </c>
      <c r="N813" s="240">
        <v>6.8</v>
      </c>
    </row>
    <row r="814" spans="2:14">
      <c r="B814" s="240" t="s">
        <v>23</v>
      </c>
      <c r="C814" s="240" t="s">
        <v>221</v>
      </c>
      <c r="D814" s="240" t="s">
        <v>139</v>
      </c>
      <c r="E814" s="240">
        <v>3.8E-3</v>
      </c>
      <c r="F814" s="240">
        <v>1.29E-2</v>
      </c>
      <c r="G814" s="240">
        <v>0</v>
      </c>
      <c r="H814" s="240">
        <v>0</v>
      </c>
      <c r="I814" s="240">
        <v>0</v>
      </c>
      <c r="J814" s="240">
        <v>-1.0000000000000001E-5</v>
      </c>
      <c r="K814" s="240">
        <v>1613</v>
      </c>
      <c r="L814" s="240">
        <v>9.1370000000000005</v>
      </c>
      <c r="M814" s="240">
        <v>16.420000000000002</v>
      </c>
      <c r="N814" s="240">
        <v>6.8</v>
      </c>
    </row>
    <row r="815" spans="2:14">
      <c r="B815" s="240" t="s">
        <v>23</v>
      </c>
      <c r="C815" s="240" t="s">
        <v>221</v>
      </c>
      <c r="D815" s="240" t="s">
        <v>140</v>
      </c>
      <c r="E815" s="240">
        <v>-1.9E-3</v>
      </c>
      <c r="F815" s="240">
        <v>1.2800000000000001E-2</v>
      </c>
      <c r="G815" s="240">
        <v>0</v>
      </c>
      <c r="H815" s="240">
        <v>0</v>
      </c>
      <c r="I815" s="240">
        <v>0</v>
      </c>
      <c r="J815" s="240">
        <v>5.0000000000000002E-5</v>
      </c>
      <c r="K815" s="240">
        <v>1613</v>
      </c>
      <c r="L815" s="240">
        <v>9.1370000000000005</v>
      </c>
      <c r="M815" s="240">
        <v>16.420000000000002</v>
      </c>
      <c r="N815" s="240">
        <v>6.8</v>
      </c>
    </row>
    <row r="816" spans="2:14">
      <c r="B816" s="240" t="s">
        <v>23</v>
      </c>
      <c r="C816" s="240" t="s">
        <v>221</v>
      </c>
      <c r="D816" s="240" t="s">
        <v>141</v>
      </c>
      <c r="E816" s="240">
        <v>3.8E-3</v>
      </c>
      <c r="F816" s="240">
        <v>1.29E-2</v>
      </c>
      <c r="G816" s="240">
        <v>0</v>
      </c>
      <c r="H816" s="240">
        <v>0</v>
      </c>
      <c r="I816" s="240">
        <v>0</v>
      </c>
      <c r="J816" s="240">
        <v>5.0000000000000002E-5</v>
      </c>
      <c r="K816" s="240">
        <v>1613</v>
      </c>
      <c r="L816" s="240">
        <v>9.1370000000000005</v>
      </c>
      <c r="M816" s="240">
        <v>16.420000000000002</v>
      </c>
      <c r="N816" s="240">
        <v>6.8</v>
      </c>
    </row>
    <row r="817" spans="2:14">
      <c r="B817" s="240" t="s">
        <v>23</v>
      </c>
      <c r="C817" s="240" t="s">
        <v>221</v>
      </c>
      <c r="D817" s="240" t="s">
        <v>142</v>
      </c>
      <c r="E817" s="240">
        <v>-1.9E-3</v>
      </c>
      <c r="F817" s="240">
        <v>1.29E-2</v>
      </c>
      <c r="G817" s="240">
        <v>0</v>
      </c>
      <c r="H817" s="240">
        <v>0</v>
      </c>
      <c r="I817" s="240">
        <v>0</v>
      </c>
      <c r="J817" s="240">
        <v>-1.0000000000000001E-5</v>
      </c>
      <c r="K817" s="240">
        <v>1613</v>
      </c>
      <c r="L817" s="240">
        <v>9.1370000000000005</v>
      </c>
      <c r="M817" s="240">
        <v>16.420000000000002</v>
      </c>
      <c r="N817" s="240">
        <v>6.8</v>
      </c>
    </row>
    <row r="818" spans="2:14">
      <c r="B818" s="240" t="s">
        <v>23</v>
      </c>
      <c r="C818" s="240" t="s">
        <v>221</v>
      </c>
      <c r="D818" s="240" t="s">
        <v>143</v>
      </c>
      <c r="E818" s="240">
        <v>3.7000000000000002E-3</v>
      </c>
      <c r="F818" s="240">
        <v>1.2999999999999999E-2</v>
      </c>
      <c r="G818" s="240">
        <v>0</v>
      </c>
      <c r="H818" s="240">
        <v>0</v>
      </c>
      <c r="I818" s="240">
        <v>0</v>
      </c>
      <c r="J818" s="240">
        <v>-1.2999999999999999E-4</v>
      </c>
      <c r="K818" s="240">
        <v>1613</v>
      </c>
      <c r="L818" s="240">
        <v>9.1370000000000005</v>
      </c>
      <c r="M818" s="240">
        <v>16.420000000000002</v>
      </c>
      <c r="N818" s="240">
        <v>6.8</v>
      </c>
    </row>
    <row r="819" spans="2:14">
      <c r="B819" s="240" t="s">
        <v>23</v>
      </c>
      <c r="C819" s="240" t="s">
        <v>221</v>
      </c>
      <c r="D819" s="240" t="s">
        <v>144</v>
      </c>
      <c r="E819" s="240">
        <v>-1.9E-3</v>
      </c>
      <c r="F819" s="240">
        <v>1.29E-2</v>
      </c>
      <c r="G819" s="240">
        <v>0</v>
      </c>
      <c r="H819" s="240">
        <v>0</v>
      </c>
      <c r="I819" s="240">
        <v>0</v>
      </c>
      <c r="J819" s="240">
        <v>-6.9999999999999994E-5</v>
      </c>
      <c r="K819" s="240">
        <v>1613</v>
      </c>
      <c r="L819" s="240">
        <v>9.1370000000000005</v>
      </c>
      <c r="M819" s="240">
        <v>16.420000000000002</v>
      </c>
      <c r="N819" s="240">
        <v>6.8</v>
      </c>
    </row>
    <row r="820" spans="2:14">
      <c r="B820" s="240" t="s">
        <v>23</v>
      </c>
      <c r="C820" s="240" t="s">
        <v>221</v>
      </c>
      <c r="D820" s="240" t="s">
        <v>145</v>
      </c>
      <c r="E820" s="240">
        <v>3.8E-3</v>
      </c>
      <c r="F820" s="240">
        <v>1.2999999999999999E-2</v>
      </c>
      <c r="G820" s="240">
        <v>0</v>
      </c>
      <c r="H820" s="240">
        <v>0</v>
      </c>
      <c r="I820" s="240">
        <v>0</v>
      </c>
      <c r="J820" s="240">
        <v>-6.0000000000000002E-5</v>
      </c>
      <c r="K820" s="240">
        <v>1613</v>
      </c>
      <c r="L820" s="240">
        <v>9.1370000000000005</v>
      </c>
      <c r="M820" s="240">
        <v>16.420000000000002</v>
      </c>
      <c r="N820" s="240">
        <v>6.8</v>
      </c>
    </row>
    <row r="821" spans="2:14">
      <c r="B821" s="240" t="s">
        <v>23</v>
      </c>
      <c r="C821" s="240" t="s">
        <v>221</v>
      </c>
      <c r="D821" s="240" t="s">
        <v>146</v>
      </c>
      <c r="E821" s="240">
        <v>-1.9E-3</v>
      </c>
      <c r="F821" s="240">
        <v>1.2999999999999999E-2</v>
      </c>
      <c r="G821" s="240">
        <v>0</v>
      </c>
      <c r="H821" s="240">
        <v>0</v>
      </c>
      <c r="I821" s="240">
        <v>0</v>
      </c>
      <c r="J821" s="240">
        <v>-1.2999999999999999E-4</v>
      </c>
      <c r="K821" s="240">
        <v>1613</v>
      </c>
      <c r="L821" s="240">
        <v>9.1370000000000005</v>
      </c>
      <c r="M821" s="240">
        <v>16.420000000000002</v>
      </c>
      <c r="N821" s="240">
        <v>6.8</v>
      </c>
    </row>
    <row r="822" spans="2:14">
      <c r="B822" s="240" t="s">
        <v>23</v>
      </c>
      <c r="C822" s="240" t="s">
        <v>221</v>
      </c>
      <c r="D822" s="240" t="s">
        <v>147</v>
      </c>
      <c r="E822" s="240">
        <v>4.3E-3</v>
      </c>
      <c r="F822" s="240">
        <v>-4.0000000000000002E-4</v>
      </c>
      <c r="G822" s="240">
        <v>0</v>
      </c>
      <c r="H822" s="240">
        <v>0</v>
      </c>
      <c r="I822" s="240">
        <v>0</v>
      </c>
      <c r="J822" s="240">
        <v>3.0000000000000001E-5</v>
      </c>
      <c r="K822" s="240">
        <v>1613</v>
      </c>
      <c r="L822" s="240">
        <v>9.1370000000000005</v>
      </c>
      <c r="M822" s="240">
        <v>16.420000000000002</v>
      </c>
      <c r="N822" s="240">
        <v>6.8</v>
      </c>
    </row>
    <row r="823" spans="2:14">
      <c r="B823" s="240" t="s">
        <v>23</v>
      </c>
      <c r="C823" s="240" t="s">
        <v>221</v>
      </c>
      <c r="D823" s="240" t="s">
        <v>148</v>
      </c>
      <c r="E823" s="240">
        <v>-1.2999999999999999E-3</v>
      </c>
      <c r="F823" s="240">
        <v>-5.0000000000000001E-4</v>
      </c>
      <c r="G823" s="240">
        <v>0</v>
      </c>
      <c r="H823" s="240">
        <v>0</v>
      </c>
      <c r="I823" s="240">
        <v>0</v>
      </c>
      <c r="J823" s="240">
        <v>2.0000000000000002E-5</v>
      </c>
      <c r="K823" s="240">
        <v>1613</v>
      </c>
      <c r="L823" s="240">
        <v>9.1370000000000005</v>
      </c>
      <c r="M823" s="240">
        <v>16.420000000000002</v>
      </c>
      <c r="N823" s="240">
        <v>6.8</v>
      </c>
    </row>
    <row r="824" spans="2:14">
      <c r="B824" s="240" t="s">
        <v>23</v>
      </c>
      <c r="C824" s="240" t="s">
        <v>221</v>
      </c>
      <c r="D824" s="240" t="s">
        <v>149</v>
      </c>
      <c r="E824" s="240">
        <v>1.5E-3</v>
      </c>
      <c r="F824" s="240">
        <v>3.5999999999999999E-3</v>
      </c>
      <c r="G824" s="240">
        <v>0</v>
      </c>
      <c r="H824" s="240">
        <v>0</v>
      </c>
      <c r="I824" s="240">
        <v>0</v>
      </c>
      <c r="J824" s="240">
        <v>1.0000000000000001E-5</v>
      </c>
      <c r="K824" s="240">
        <v>1613</v>
      </c>
      <c r="L824" s="240">
        <v>9.1370000000000005</v>
      </c>
      <c r="M824" s="240">
        <v>16.420000000000002</v>
      </c>
      <c r="N824" s="240">
        <v>6.8</v>
      </c>
    </row>
    <row r="825" spans="2:14">
      <c r="B825" s="240" t="s">
        <v>23</v>
      </c>
      <c r="C825" s="240" t="s">
        <v>221</v>
      </c>
      <c r="D825" s="240" t="s">
        <v>150</v>
      </c>
      <c r="E825" s="240">
        <v>1.5E-3</v>
      </c>
      <c r="F825" s="240">
        <v>-4.4999999999999997E-3</v>
      </c>
      <c r="G825" s="240">
        <v>0</v>
      </c>
      <c r="H825" s="240">
        <v>0</v>
      </c>
      <c r="I825" s="240">
        <v>0</v>
      </c>
      <c r="J825" s="240">
        <v>4.0000000000000003E-5</v>
      </c>
      <c r="K825" s="240">
        <v>1613</v>
      </c>
      <c r="L825" s="240">
        <v>9.1370000000000005</v>
      </c>
      <c r="M825" s="240">
        <v>16.420000000000002</v>
      </c>
      <c r="N825" s="240">
        <v>6.8</v>
      </c>
    </row>
    <row r="826" spans="2:14">
      <c r="B826" s="240" t="s">
        <v>23</v>
      </c>
      <c r="C826" s="240" t="s">
        <v>221</v>
      </c>
      <c r="D826" s="240" t="s">
        <v>151</v>
      </c>
      <c r="E826" s="240">
        <v>1.0699999999999999E-2</v>
      </c>
      <c r="F826" s="240">
        <v>4.0000000000000001E-3</v>
      </c>
      <c r="G826" s="240">
        <v>0</v>
      </c>
      <c r="H826" s="240">
        <v>0</v>
      </c>
      <c r="I826" s="240">
        <v>0</v>
      </c>
      <c r="J826" s="240">
        <v>2.5999999999999998E-4</v>
      </c>
      <c r="K826" s="240">
        <v>1613</v>
      </c>
      <c r="L826" s="240">
        <v>9.1370000000000005</v>
      </c>
      <c r="M826" s="240">
        <v>16.420000000000002</v>
      </c>
      <c r="N826" s="240">
        <v>6.8</v>
      </c>
    </row>
    <row r="827" spans="2:14">
      <c r="B827" s="240" t="s">
        <v>23</v>
      </c>
      <c r="C827" s="240" t="s">
        <v>221</v>
      </c>
      <c r="D827" s="240" t="s">
        <v>152</v>
      </c>
      <c r="E827" s="240">
        <v>-8.8000000000000005E-3</v>
      </c>
      <c r="F827" s="240">
        <v>-4.7999999999999996E-3</v>
      </c>
      <c r="G827" s="240">
        <v>0</v>
      </c>
      <c r="H827" s="240">
        <v>0</v>
      </c>
      <c r="I827" s="240">
        <v>0</v>
      </c>
      <c r="J827" s="240">
        <v>-2.3000000000000001E-4</v>
      </c>
      <c r="K827" s="240">
        <v>1613</v>
      </c>
      <c r="L827" s="240">
        <v>9.1370000000000005</v>
      </c>
      <c r="M827" s="240">
        <v>16.420000000000002</v>
      </c>
      <c r="N827" s="240">
        <v>6.8</v>
      </c>
    </row>
    <row r="828" spans="2:14">
      <c r="B828" s="240" t="s">
        <v>23</v>
      </c>
      <c r="C828" s="240" t="s">
        <v>221</v>
      </c>
      <c r="D828" s="240" t="s">
        <v>153</v>
      </c>
      <c r="E828" s="240">
        <v>6.0000000000000001E-3</v>
      </c>
      <c r="F828" s="240">
        <v>1.04E-2</v>
      </c>
      <c r="G828" s="240">
        <v>0</v>
      </c>
      <c r="H828" s="240">
        <v>0</v>
      </c>
      <c r="I828" s="240">
        <v>0</v>
      </c>
      <c r="J828" s="240">
        <v>2.5000000000000001E-4</v>
      </c>
      <c r="K828" s="240">
        <v>1613</v>
      </c>
      <c r="L828" s="240">
        <v>9.1370000000000005</v>
      </c>
      <c r="M828" s="240">
        <v>16.420000000000002</v>
      </c>
      <c r="N828" s="240">
        <v>6.8</v>
      </c>
    </row>
    <row r="829" spans="2:14">
      <c r="B829" s="240" t="s">
        <v>23</v>
      </c>
      <c r="C829" s="240" t="s">
        <v>221</v>
      </c>
      <c r="D829" s="240" t="s">
        <v>154</v>
      </c>
      <c r="E829" s="240">
        <v>-4.1000000000000003E-3</v>
      </c>
      <c r="F829" s="240">
        <v>-1.12E-2</v>
      </c>
      <c r="G829" s="240">
        <v>0</v>
      </c>
      <c r="H829" s="240">
        <v>0</v>
      </c>
      <c r="I829" s="240">
        <v>0</v>
      </c>
      <c r="J829" s="240">
        <v>-2.2000000000000001E-4</v>
      </c>
      <c r="K829" s="240">
        <v>1613</v>
      </c>
      <c r="L829" s="240">
        <v>9.1370000000000005</v>
      </c>
      <c r="M829" s="240">
        <v>16.420000000000002</v>
      </c>
      <c r="N829" s="240">
        <v>6.8</v>
      </c>
    </row>
    <row r="830" spans="2:14">
      <c r="B830" s="240" t="s">
        <v>23</v>
      </c>
      <c r="C830" s="240" t="s">
        <v>221</v>
      </c>
      <c r="D830" s="240" t="s">
        <v>155</v>
      </c>
      <c r="E830" s="240">
        <v>1.95E-2</v>
      </c>
      <c r="F830" s="240">
        <v>9.1999999999999998E-3</v>
      </c>
      <c r="G830" s="240">
        <v>0</v>
      </c>
      <c r="H830" s="240">
        <v>0</v>
      </c>
      <c r="I830" s="240">
        <v>0</v>
      </c>
      <c r="J830" s="240">
        <v>6.0999999999999997E-4</v>
      </c>
      <c r="K830" s="240">
        <v>1613</v>
      </c>
      <c r="L830" s="240">
        <v>9.1370000000000005</v>
      </c>
      <c r="M830" s="240">
        <v>16.420000000000002</v>
      </c>
      <c r="N830" s="240">
        <v>6.8</v>
      </c>
    </row>
    <row r="831" spans="2:14">
      <c r="B831" s="240" t="s">
        <v>23</v>
      </c>
      <c r="C831" s="240" t="s">
        <v>221</v>
      </c>
      <c r="D831" s="240" t="s">
        <v>156</v>
      </c>
      <c r="E831" s="240">
        <v>-1.7600000000000001E-2</v>
      </c>
      <c r="F831" s="240">
        <v>-9.9000000000000008E-3</v>
      </c>
      <c r="G831" s="240">
        <v>0</v>
      </c>
      <c r="H831" s="240">
        <v>0</v>
      </c>
      <c r="I831" s="240">
        <v>0</v>
      </c>
      <c r="J831" s="240">
        <v>-5.8E-4</v>
      </c>
      <c r="K831" s="240">
        <v>1613</v>
      </c>
      <c r="L831" s="240">
        <v>9.1370000000000005</v>
      </c>
      <c r="M831" s="240">
        <v>16.420000000000002</v>
      </c>
      <c r="N831" s="240">
        <v>6.8</v>
      </c>
    </row>
    <row r="832" spans="2:14">
      <c r="B832" s="240" t="s">
        <v>23</v>
      </c>
      <c r="C832" s="240" t="s">
        <v>221</v>
      </c>
      <c r="D832" s="240" t="s">
        <v>157</v>
      </c>
      <c r="E832" s="240">
        <v>8.5000000000000006E-3</v>
      </c>
      <c r="F832" s="240">
        <v>2.2700000000000001E-2</v>
      </c>
      <c r="G832" s="240">
        <v>0</v>
      </c>
      <c r="H832" s="240">
        <v>0</v>
      </c>
      <c r="I832" s="240">
        <v>0</v>
      </c>
      <c r="J832" s="240">
        <v>5.4000000000000001E-4</v>
      </c>
      <c r="K832" s="240">
        <v>1613</v>
      </c>
      <c r="L832" s="240">
        <v>9.1370000000000005</v>
      </c>
      <c r="M832" s="240">
        <v>16.420000000000002</v>
      </c>
      <c r="N832" s="240">
        <v>6.8</v>
      </c>
    </row>
    <row r="833" spans="2:14">
      <c r="B833" s="240" t="s">
        <v>23</v>
      </c>
      <c r="C833" s="240" t="s">
        <v>221</v>
      </c>
      <c r="D833" s="240" t="s">
        <v>158</v>
      </c>
      <c r="E833" s="240">
        <v>-6.6E-3</v>
      </c>
      <c r="F833" s="240">
        <v>-2.3400000000000001E-2</v>
      </c>
      <c r="G833" s="240">
        <v>0</v>
      </c>
      <c r="H833" s="240">
        <v>0</v>
      </c>
      <c r="I833" s="240">
        <v>0</v>
      </c>
      <c r="J833" s="240">
        <v>-5.1000000000000004E-4</v>
      </c>
      <c r="K833" s="240">
        <v>1613</v>
      </c>
      <c r="L833" s="240">
        <v>9.1370000000000005</v>
      </c>
      <c r="M833" s="240">
        <v>16.420000000000002</v>
      </c>
      <c r="N833" s="240">
        <v>6.8</v>
      </c>
    </row>
    <row r="834" spans="2:14">
      <c r="B834" s="240" t="s">
        <v>24</v>
      </c>
      <c r="C834" s="240" t="s">
        <v>222</v>
      </c>
      <c r="D834" s="240" t="s">
        <v>87</v>
      </c>
      <c r="E834" s="240">
        <v>3.8999999999999998E-3</v>
      </c>
      <c r="F834" s="240">
        <v>1E-4</v>
      </c>
      <c r="G834" s="240">
        <v>0</v>
      </c>
      <c r="H834" s="240">
        <v>0</v>
      </c>
      <c r="I834" s="240">
        <v>0</v>
      </c>
      <c r="J834" s="240">
        <v>-4.0000000000000003E-5</v>
      </c>
      <c r="K834" s="240">
        <v>1614</v>
      </c>
      <c r="L834" s="240">
        <v>9.0719999999999992</v>
      </c>
      <c r="M834" s="240">
        <v>16.512</v>
      </c>
      <c r="N834" s="240">
        <v>3.4</v>
      </c>
    </row>
    <row r="835" spans="2:14">
      <c r="B835" s="240" t="s">
        <v>24</v>
      </c>
      <c r="C835" s="240" t="s">
        <v>222</v>
      </c>
      <c r="D835" s="240" t="s">
        <v>88</v>
      </c>
      <c r="E835" s="240">
        <v>0</v>
      </c>
      <c r="F835" s="240">
        <v>5.4000000000000003E-3</v>
      </c>
      <c r="G835" s="240">
        <v>0</v>
      </c>
      <c r="H835" s="240">
        <v>0</v>
      </c>
      <c r="I835" s="240">
        <v>0</v>
      </c>
      <c r="J835" s="240">
        <v>0</v>
      </c>
      <c r="K835" s="240">
        <v>1614</v>
      </c>
      <c r="L835" s="240">
        <v>9.0719999999999992</v>
      </c>
      <c r="M835" s="240">
        <v>16.512</v>
      </c>
      <c r="N835" s="240">
        <v>3.4</v>
      </c>
    </row>
    <row r="836" spans="2:14">
      <c r="B836" s="240" t="s">
        <v>24</v>
      </c>
      <c r="C836" s="240" t="s">
        <v>222</v>
      </c>
      <c r="D836" s="240" t="s">
        <v>89</v>
      </c>
      <c r="E836" s="240">
        <v>3.8999999999999998E-3</v>
      </c>
      <c r="F836" s="240">
        <v>0</v>
      </c>
      <c r="G836" s="240">
        <v>0</v>
      </c>
      <c r="H836" s="240">
        <v>0</v>
      </c>
      <c r="I836" s="240">
        <v>0</v>
      </c>
      <c r="J836" s="240">
        <v>4.0000000000000003E-5</v>
      </c>
      <c r="K836" s="240">
        <v>1614</v>
      </c>
      <c r="L836" s="240">
        <v>9.0719999999999992</v>
      </c>
      <c r="M836" s="240">
        <v>16.512</v>
      </c>
      <c r="N836" s="240">
        <v>3.4</v>
      </c>
    </row>
    <row r="837" spans="2:14">
      <c r="B837" s="240" t="s">
        <v>24</v>
      </c>
      <c r="C837" s="240" t="s">
        <v>222</v>
      </c>
      <c r="D837" s="240" t="s">
        <v>90</v>
      </c>
      <c r="E837" s="240">
        <v>0</v>
      </c>
      <c r="F837" s="240">
        <v>5.4000000000000003E-3</v>
      </c>
      <c r="G837" s="240">
        <v>0</v>
      </c>
      <c r="H837" s="240">
        <v>0</v>
      </c>
      <c r="I837" s="240">
        <v>0</v>
      </c>
      <c r="J837" s="240">
        <v>-5.0000000000000002E-5</v>
      </c>
      <c r="K837" s="240">
        <v>1614</v>
      </c>
      <c r="L837" s="240">
        <v>9.0719999999999992</v>
      </c>
      <c r="M837" s="240">
        <v>16.512</v>
      </c>
      <c r="N837" s="240">
        <v>3.4</v>
      </c>
    </row>
    <row r="838" spans="2:14">
      <c r="B838" s="240" t="s">
        <v>24</v>
      </c>
      <c r="C838" s="240" t="s">
        <v>222</v>
      </c>
      <c r="D838" s="240" t="s">
        <v>12</v>
      </c>
      <c r="E838" s="240">
        <v>2.3060999999999998</v>
      </c>
      <c r="F838" s="240">
        <v>5.4600000000000003E-2</v>
      </c>
      <c r="G838" s="240">
        <v>0</v>
      </c>
      <c r="H838" s="240">
        <v>0</v>
      </c>
      <c r="I838" s="240">
        <v>0</v>
      </c>
      <c r="J838" s="240">
        <v>-9.7800000000000005E-3</v>
      </c>
      <c r="K838" s="240">
        <v>1614</v>
      </c>
      <c r="L838" s="240">
        <v>9.0719999999999992</v>
      </c>
      <c r="M838" s="240">
        <v>16.512</v>
      </c>
      <c r="N838" s="240">
        <v>3.4</v>
      </c>
    </row>
    <row r="839" spans="2:14">
      <c r="B839" s="240" t="s">
        <v>24</v>
      </c>
      <c r="C839" s="240" t="s">
        <v>222</v>
      </c>
      <c r="D839" s="240" t="s">
        <v>13</v>
      </c>
      <c r="E839" s="240">
        <v>6.7999999999999996E-3</v>
      </c>
      <c r="F839" s="240">
        <v>3.1796000000000002</v>
      </c>
      <c r="G839" s="240">
        <v>0</v>
      </c>
      <c r="H839" s="240">
        <v>0</v>
      </c>
      <c r="I839" s="240">
        <v>0</v>
      </c>
      <c r="J839" s="240">
        <v>9.0000000000000006E-5</v>
      </c>
      <c r="K839" s="240">
        <v>1614</v>
      </c>
      <c r="L839" s="240">
        <v>9.0719999999999992</v>
      </c>
      <c r="M839" s="240">
        <v>16.512</v>
      </c>
      <c r="N839" s="240">
        <v>3.4</v>
      </c>
    </row>
    <row r="840" spans="2:14">
      <c r="B840" s="240" t="s">
        <v>24</v>
      </c>
      <c r="C840" s="240" t="s">
        <v>222</v>
      </c>
      <c r="D840" s="240" t="s">
        <v>14</v>
      </c>
      <c r="E840" s="240">
        <v>-2.0999999999999999E-3</v>
      </c>
      <c r="F840" s="240">
        <v>-1.55E-2</v>
      </c>
      <c r="G840" s="240">
        <v>0</v>
      </c>
      <c r="H840" s="240">
        <v>0</v>
      </c>
      <c r="I840" s="240">
        <v>0</v>
      </c>
      <c r="J840" s="240">
        <v>1.3339999999999999E-2</v>
      </c>
      <c r="K840" s="240">
        <v>1614</v>
      </c>
      <c r="L840" s="240">
        <v>9.0719999999999992</v>
      </c>
      <c r="M840" s="240">
        <v>16.512</v>
      </c>
      <c r="N840" s="240">
        <v>3.4</v>
      </c>
    </row>
    <row r="841" spans="2:14">
      <c r="B841" s="240" t="s">
        <v>24</v>
      </c>
      <c r="C841" s="240" t="s">
        <v>222</v>
      </c>
      <c r="D841" s="240" t="s">
        <v>91</v>
      </c>
      <c r="E841" s="240">
        <v>3.2000000000000002E-3</v>
      </c>
      <c r="F841" s="240">
        <v>5.0000000000000001E-4</v>
      </c>
      <c r="G841" s="240">
        <v>0</v>
      </c>
      <c r="H841" s="240">
        <v>0</v>
      </c>
      <c r="I841" s="240">
        <v>0</v>
      </c>
      <c r="J841" s="240">
        <v>6.9999999999999994E-5</v>
      </c>
      <c r="K841" s="240">
        <v>1614</v>
      </c>
      <c r="L841" s="240">
        <v>9.0719999999999992</v>
      </c>
      <c r="M841" s="240">
        <v>16.512</v>
      </c>
      <c r="N841" s="240">
        <v>3.4</v>
      </c>
    </row>
    <row r="842" spans="2:14">
      <c r="B842" s="240" t="s">
        <v>24</v>
      </c>
      <c r="C842" s="240" t="s">
        <v>222</v>
      </c>
      <c r="D842" s="240" t="s">
        <v>92</v>
      </c>
      <c r="E842" s="240">
        <v>4.0000000000000002E-4</v>
      </c>
      <c r="F842" s="240">
        <v>4.1999999999999997E-3</v>
      </c>
      <c r="G842" s="240">
        <v>0</v>
      </c>
      <c r="H842" s="240">
        <v>0</v>
      </c>
      <c r="I842" s="240">
        <v>0</v>
      </c>
      <c r="J842" s="240">
        <v>6.9999999999999994E-5</v>
      </c>
      <c r="K842" s="240">
        <v>1614</v>
      </c>
      <c r="L842" s="240">
        <v>9.0719999999999992</v>
      </c>
      <c r="M842" s="240">
        <v>16.512</v>
      </c>
      <c r="N842" s="240">
        <v>3.4</v>
      </c>
    </row>
    <row r="843" spans="2:14">
      <c r="B843" s="240" t="s">
        <v>24</v>
      </c>
      <c r="C843" s="240" t="s">
        <v>222</v>
      </c>
      <c r="D843" s="240" t="s">
        <v>93</v>
      </c>
      <c r="E843" s="240">
        <v>7.6E-3</v>
      </c>
      <c r="F843" s="240">
        <v>1.1999999999999999E-3</v>
      </c>
      <c r="G843" s="240">
        <v>0</v>
      </c>
      <c r="H843" s="240">
        <v>0</v>
      </c>
      <c r="I843" s="240">
        <v>0</v>
      </c>
      <c r="J843" s="240">
        <v>1.8000000000000001E-4</v>
      </c>
      <c r="K843" s="240">
        <v>1614</v>
      </c>
      <c r="L843" s="240">
        <v>9.0719999999999992</v>
      </c>
      <c r="M843" s="240">
        <v>16.512</v>
      </c>
      <c r="N843" s="240">
        <v>3.4</v>
      </c>
    </row>
    <row r="844" spans="2:14">
      <c r="B844" s="240" t="s">
        <v>24</v>
      </c>
      <c r="C844" s="240" t="s">
        <v>222</v>
      </c>
      <c r="D844" s="240" t="s">
        <v>94</v>
      </c>
      <c r="E844" s="240">
        <v>8.9999999999999998E-4</v>
      </c>
      <c r="F844" s="240">
        <v>9.1999999999999998E-3</v>
      </c>
      <c r="G844" s="240">
        <v>0</v>
      </c>
      <c r="H844" s="240">
        <v>0</v>
      </c>
      <c r="I844" s="240">
        <v>0</v>
      </c>
      <c r="J844" s="240">
        <v>1.4999999999999999E-4</v>
      </c>
      <c r="K844" s="240">
        <v>1614</v>
      </c>
      <c r="L844" s="240">
        <v>9.0719999999999992</v>
      </c>
      <c r="M844" s="240">
        <v>16.512</v>
      </c>
      <c r="N844" s="240">
        <v>3.4</v>
      </c>
    </row>
    <row r="845" spans="2:14">
      <c r="B845" s="240" t="s">
        <v>24</v>
      </c>
      <c r="C845" s="240" t="s">
        <v>222</v>
      </c>
      <c r="D845" s="240" t="s">
        <v>95</v>
      </c>
      <c r="E845" s="240">
        <v>4.0000000000000002E-4</v>
      </c>
      <c r="F845" s="240">
        <v>-2.0000000000000001E-4</v>
      </c>
      <c r="G845" s="240">
        <v>0</v>
      </c>
      <c r="H845" s="240">
        <v>0</v>
      </c>
      <c r="I845" s="240">
        <v>0</v>
      </c>
      <c r="J845" s="240">
        <v>1.0000000000000001E-5</v>
      </c>
      <c r="K845" s="240">
        <v>1614</v>
      </c>
      <c r="L845" s="240">
        <v>9.0719999999999992</v>
      </c>
      <c r="M845" s="240">
        <v>16.512</v>
      </c>
      <c r="N845" s="240">
        <v>3.4</v>
      </c>
    </row>
    <row r="846" spans="2:14">
      <c r="B846" s="240" t="s">
        <v>24</v>
      </c>
      <c r="C846" s="240" t="s">
        <v>222</v>
      </c>
      <c r="D846" s="240" t="s">
        <v>96</v>
      </c>
      <c r="E846" s="240">
        <v>4.0000000000000002E-4</v>
      </c>
      <c r="F846" s="240">
        <v>-2.0000000000000001E-4</v>
      </c>
      <c r="G846" s="240">
        <v>0</v>
      </c>
      <c r="H846" s="240">
        <v>0</v>
      </c>
      <c r="I846" s="240">
        <v>0</v>
      </c>
      <c r="J846" s="240">
        <v>1.0000000000000001E-5</v>
      </c>
      <c r="K846" s="240">
        <v>1614</v>
      </c>
      <c r="L846" s="240">
        <v>9.0719999999999992</v>
      </c>
      <c r="M846" s="240">
        <v>16.512</v>
      </c>
      <c r="N846" s="240">
        <v>3.4</v>
      </c>
    </row>
    <row r="847" spans="2:14">
      <c r="B847" s="240" t="s">
        <v>24</v>
      </c>
      <c r="C847" s="240" t="s">
        <v>222</v>
      </c>
      <c r="D847" s="240" t="s">
        <v>97</v>
      </c>
      <c r="E847" s="240">
        <v>8.0000000000000004E-4</v>
      </c>
      <c r="F847" s="240">
        <v>0</v>
      </c>
      <c r="G847" s="240">
        <v>0</v>
      </c>
      <c r="H847" s="240">
        <v>0</v>
      </c>
      <c r="I847" s="240">
        <v>0</v>
      </c>
      <c r="J847" s="240">
        <v>0</v>
      </c>
      <c r="K847" s="240">
        <v>1614</v>
      </c>
      <c r="L847" s="240">
        <v>9.0719999999999992</v>
      </c>
      <c r="M847" s="240">
        <v>16.512</v>
      </c>
      <c r="N847" s="240">
        <v>3.4</v>
      </c>
    </row>
    <row r="848" spans="2:14">
      <c r="B848" s="240" t="s">
        <v>24</v>
      </c>
      <c r="C848" s="240" t="s">
        <v>222</v>
      </c>
      <c r="D848" s="240" t="s">
        <v>98</v>
      </c>
      <c r="E848" s="240">
        <v>0</v>
      </c>
      <c r="F848" s="240">
        <v>1.1000000000000001E-3</v>
      </c>
      <c r="G848" s="240">
        <v>0</v>
      </c>
      <c r="H848" s="240">
        <v>0</v>
      </c>
      <c r="I848" s="240">
        <v>0</v>
      </c>
      <c r="J848" s="240">
        <v>0</v>
      </c>
      <c r="K848" s="240">
        <v>1614</v>
      </c>
      <c r="L848" s="240">
        <v>9.0719999999999992</v>
      </c>
      <c r="M848" s="240">
        <v>16.512</v>
      </c>
      <c r="N848" s="240">
        <v>3.4</v>
      </c>
    </row>
    <row r="849" spans="2:14">
      <c r="B849" s="240" t="s">
        <v>24</v>
      </c>
      <c r="C849" s="240" t="s">
        <v>222</v>
      </c>
      <c r="D849" s="240" t="s">
        <v>99</v>
      </c>
      <c r="E849" s="240">
        <v>5.1000000000000004E-3</v>
      </c>
      <c r="F849" s="240">
        <v>1.5E-3</v>
      </c>
      <c r="G849" s="240">
        <v>0</v>
      </c>
      <c r="H849" s="240">
        <v>0</v>
      </c>
      <c r="I849" s="240">
        <v>0</v>
      </c>
      <c r="J849" s="240">
        <v>-4.0000000000000003E-5</v>
      </c>
      <c r="K849" s="240">
        <v>1614</v>
      </c>
      <c r="L849" s="240">
        <v>9.0719999999999992</v>
      </c>
      <c r="M849" s="240">
        <v>16.512</v>
      </c>
      <c r="N849" s="240">
        <v>3.4</v>
      </c>
    </row>
    <row r="850" spans="2:14">
      <c r="B850" s="240" t="s">
        <v>24</v>
      </c>
      <c r="C850" s="240" t="s">
        <v>222</v>
      </c>
      <c r="D850" s="240" t="s">
        <v>100</v>
      </c>
      <c r="E850" s="240">
        <v>5.1000000000000004E-3</v>
      </c>
      <c r="F850" s="240">
        <v>-1.6999999999999999E-3</v>
      </c>
      <c r="G850" s="240">
        <v>0</v>
      </c>
      <c r="H850" s="240">
        <v>0</v>
      </c>
      <c r="I850" s="240">
        <v>0</v>
      </c>
      <c r="J850" s="240">
        <v>-4.0000000000000003E-5</v>
      </c>
      <c r="K850" s="240">
        <v>1614</v>
      </c>
      <c r="L850" s="240">
        <v>9.0719999999999992</v>
      </c>
      <c r="M850" s="240">
        <v>16.512</v>
      </c>
      <c r="N850" s="240">
        <v>3.4</v>
      </c>
    </row>
    <row r="851" spans="2:14">
      <c r="B851" s="240" t="s">
        <v>24</v>
      </c>
      <c r="C851" s="240" t="s">
        <v>222</v>
      </c>
      <c r="D851" s="240" t="s">
        <v>101</v>
      </c>
      <c r="E851" s="240">
        <v>5.1000000000000004E-3</v>
      </c>
      <c r="F851" s="240">
        <v>1.5E-3</v>
      </c>
      <c r="G851" s="240">
        <v>0</v>
      </c>
      <c r="H851" s="240">
        <v>0</v>
      </c>
      <c r="I851" s="240">
        <v>0</v>
      </c>
      <c r="J851" s="240">
        <v>-5.0000000000000002E-5</v>
      </c>
      <c r="K851" s="240">
        <v>1614</v>
      </c>
      <c r="L851" s="240">
        <v>9.0719999999999992</v>
      </c>
      <c r="M851" s="240">
        <v>16.512</v>
      </c>
      <c r="N851" s="240">
        <v>3.4</v>
      </c>
    </row>
    <row r="852" spans="2:14">
      <c r="B852" s="240" t="s">
        <v>24</v>
      </c>
      <c r="C852" s="240" t="s">
        <v>222</v>
      </c>
      <c r="D852" s="240" t="s">
        <v>102</v>
      </c>
      <c r="E852" s="240">
        <v>5.1000000000000004E-3</v>
      </c>
      <c r="F852" s="240">
        <v>-1.6999999999999999E-3</v>
      </c>
      <c r="G852" s="240">
        <v>0</v>
      </c>
      <c r="H852" s="240">
        <v>0</v>
      </c>
      <c r="I852" s="240">
        <v>0</v>
      </c>
      <c r="J852" s="240">
        <v>-3.0000000000000001E-5</v>
      </c>
      <c r="K852" s="240">
        <v>1614</v>
      </c>
      <c r="L852" s="240">
        <v>9.0719999999999992</v>
      </c>
      <c r="M852" s="240">
        <v>16.512</v>
      </c>
      <c r="N852" s="240">
        <v>3.4</v>
      </c>
    </row>
    <row r="853" spans="2:14">
      <c r="B853" s="240" t="s">
        <v>24</v>
      </c>
      <c r="C853" s="240" t="s">
        <v>222</v>
      </c>
      <c r="D853" s="240" t="s">
        <v>103</v>
      </c>
      <c r="E853" s="240">
        <v>5.1000000000000004E-3</v>
      </c>
      <c r="F853" s="240">
        <v>1.4E-3</v>
      </c>
      <c r="G853" s="240">
        <v>0</v>
      </c>
      <c r="H853" s="240">
        <v>0</v>
      </c>
      <c r="I853" s="240">
        <v>0</v>
      </c>
      <c r="J853" s="240">
        <v>4.0000000000000003E-5</v>
      </c>
      <c r="K853" s="240">
        <v>1614</v>
      </c>
      <c r="L853" s="240">
        <v>9.0719999999999992</v>
      </c>
      <c r="M853" s="240">
        <v>16.512</v>
      </c>
      <c r="N853" s="240">
        <v>3.4</v>
      </c>
    </row>
    <row r="854" spans="2:14">
      <c r="B854" s="240" t="s">
        <v>24</v>
      </c>
      <c r="C854" s="240" t="s">
        <v>222</v>
      </c>
      <c r="D854" s="240" t="s">
        <v>104</v>
      </c>
      <c r="E854" s="240">
        <v>5.1000000000000004E-3</v>
      </c>
      <c r="F854" s="240">
        <v>-1.8E-3</v>
      </c>
      <c r="G854" s="240">
        <v>0</v>
      </c>
      <c r="H854" s="240">
        <v>0</v>
      </c>
      <c r="I854" s="240">
        <v>0</v>
      </c>
      <c r="J854" s="240">
        <v>4.0000000000000003E-5</v>
      </c>
      <c r="K854" s="240">
        <v>1614</v>
      </c>
      <c r="L854" s="240">
        <v>9.0719999999999992</v>
      </c>
      <c r="M854" s="240">
        <v>16.512</v>
      </c>
      <c r="N854" s="240">
        <v>3.4</v>
      </c>
    </row>
    <row r="855" spans="2:14">
      <c r="B855" s="240" t="s">
        <v>24</v>
      </c>
      <c r="C855" s="240" t="s">
        <v>222</v>
      </c>
      <c r="D855" s="240" t="s">
        <v>105</v>
      </c>
      <c r="E855" s="240">
        <v>5.1000000000000004E-3</v>
      </c>
      <c r="F855" s="240">
        <v>1.4E-3</v>
      </c>
      <c r="G855" s="240">
        <v>0</v>
      </c>
      <c r="H855" s="240">
        <v>0</v>
      </c>
      <c r="I855" s="240">
        <v>0</v>
      </c>
      <c r="J855" s="240">
        <v>3.0000000000000001E-5</v>
      </c>
      <c r="K855" s="240">
        <v>1614</v>
      </c>
      <c r="L855" s="240">
        <v>9.0719999999999992</v>
      </c>
      <c r="M855" s="240">
        <v>16.512</v>
      </c>
      <c r="N855" s="240">
        <v>3.4</v>
      </c>
    </row>
    <row r="856" spans="2:14">
      <c r="B856" s="240" t="s">
        <v>24</v>
      </c>
      <c r="C856" s="240" t="s">
        <v>222</v>
      </c>
      <c r="D856" s="240" t="s">
        <v>106</v>
      </c>
      <c r="E856" s="240">
        <v>5.1000000000000004E-3</v>
      </c>
      <c r="F856" s="240">
        <v>-1.8E-3</v>
      </c>
      <c r="G856" s="240">
        <v>0</v>
      </c>
      <c r="H856" s="240">
        <v>0</v>
      </c>
      <c r="I856" s="240">
        <v>0</v>
      </c>
      <c r="J856" s="240">
        <v>5.0000000000000002E-5</v>
      </c>
      <c r="K856" s="240">
        <v>1614</v>
      </c>
      <c r="L856" s="240">
        <v>9.0719999999999992</v>
      </c>
      <c r="M856" s="240">
        <v>16.512</v>
      </c>
      <c r="N856" s="240">
        <v>3.4</v>
      </c>
    </row>
    <row r="857" spans="2:14">
      <c r="B857" s="240" t="s">
        <v>24</v>
      </c>
      <c r="C857" s="240" t="s">
        <v>222</v>
      </c>
      <c r="D857" s="240" t="s">
        <v>107</v>
      </c>
      <c r="E857" s="240">
        <v>-4.3E-3</v>
      </c>
      <c r="F857" s="240">
        <v>1.1999999999999999E-3</v>
      </c>
      <c r="G857" s="240">
        <v>0</v>
      </c>
      <c r="H857" s="240">
        <v>0</v>
      </c>
      <c r="I857" s="240">
        <v>0</v>
      </c>
      <c r="J857" s="240">
        <v>5.0000000000000002E-5</v>
      </c>
      <c r="K857" s="240">
        <v>1614</v>
      </c>
      <c r="L857" s="240">
        <v>9.0719999999999992</v>
      </c>
      <c r="M857" s="240">
        <v>16.512</v>
      </c>
      <c r="N857" s="240">
        <v>3.4</v>
      </c>
    </row>
    <row r="858" spans="2:14">
      <c r="B858" s="240" t="s">
        <v>24</v>
      </c>
      <c r="C858" s="240" t="s">
        <v>222</v>
      </c>
      <c r="D858" s="240" t="s">
        <v>108</v>
      </c>
      <c r="E858" s="240">
        <v>-4.3E-3</v>
      </c>
      <c r="F858" s="240">
        <v>-2E-3</v>
      </c>
      <c r="G858" s="240">
        <v>0</v>
      </c>
      <c r="H858" s="240">
        <v>0</v>
      </c>
      <c r="I858" s="240">
        <v>0</v>
      </c>
      <c r="J858" s="240">
        <v>5.0000000000000002E-5</v>
      </c>
      <c r="K858" s="240">
        <v>1614</v>
      </c>
      <c r="L858" s="240">
        <v>9.0719999999999992</v>
      </c>
      <c r="M858" s="240">
        <v>16.512</v>
      </c>
      <c r="N858" s="240">
        <v>3.4</v>
      </c>
    </row>
    <row r="859" spans="2:14">
      <c r="B859" s="240" t="s">
        <v>24</v>
      </c>
      <c r="C859" s="240" t="s">
        <v>222</v>
      </c>
      <c r="D859" s="240" t="s">
        <v>109</v>
      </c>
      <c r="E859" s="240">
        <v>-4.3E-3</v>
      </c>
      <c r="F859" s="240">
        <v>1.2999999999999999E-3</v>
      </c>
      <c r="G859" s="240">
        <v>0</v>
      </c>
      <c r="H859" s="240">
        <v>0</v>
      </c>
      <c r="I859" s="240">
        <v>0</v>
      </c>
      <c r="J859" s="240">
        <v>4.0000000000000003E-5</v>
      </c>
      <c r="K859" s="240">
        <v>1614</v>
      </c>
      <c r="L859" s="240">
        <v>9.0719999999999992</v>
      </c>
      <c r="M859" s="240">
        <v>16.512</v>
      </c>
      <c r="N859" s="240">
        <v>3.4</v>
      </c>
    </row>
    <row r="860" spans="2:14">
      <c r="B860" s="240" t="s">
        <v>24</v>
      </c>
      <c r="C860" s="240" t="s">
        <v>222</v>
      </c>
      <c r="D860" s="240" t="s">
        <v>110</v>
      </c>
      <c r="E860" s="240">
        <v>-4.3E-3</v>
      </c>
      <c r="F860" s="240">
        <v>-2E-3</v>
      </c>
      <c r="G860" s="240">
        <v>0</v>
      </c>
      <c r="H860" s="240">
        <v>0</v>
      </c>
      <c r="I860" s="240">
        <v>0</v>
      </c>
      <c r="J860" s="240">
        <v>6.9999999999999994E-5</v>
      </c>
      <c r="K860" s="240">
        <v>1614</v>
      </c>
      <c r="L860" s="240">
        <v>9.0719999999999992</v>
      </c>
      <c r="M860" s="240">
        <v>16.512</v>
      </c>
      <c r="N860" s="240">
        <v>3.4</v>
      </c>
    </row>
    <row r="861" spans="2:14">
      <c r="B861" s="240" t="s">
        <v>24</v>
      </c>
      <c r="C861" s="240" t="s">
        <v>222</v>
      </c>
      <c r="D861" s="240" t="s">
        <v>111</v>
      </c>
      <c r="E861" s="240">
        <v>-4.1999999999999997E-3</v>
      </c>
      <c r="F861" s="240">
        <v>1.2999999999999999E-3</v>
      </c>
      <c r="G861" s="240">
        <v>0</v>
      </c>
      <c r="H861" s="240">
        <v>0</v>
      </c>
      <c r="I861" s="240">
        <v>0</v>
      </c>
      <c r="J861" s="240">
        <v>-3.0000000000000001E-5</v>
      </c>
      <c r="K861" s="240">
        <v>1614</v>
      </c>
      <c r="L861" s="240">
        <v>9.0719999999999992</v>
      </c>
      <c r="M861" s="240">
        <v>16.512</v>
      </c>
      <c r="N861" s="240">
        <v>3.4</v>
      </c>
    </row>
    <row r="862" spans="2:14">
      <c r="B862" s="240" t="s">
        <v>24</v>
      </c>
      <c r="C862" s="240" t="s">
        <v>222</v>
      </c>
      <c r="D862" s="240" t="s">
        <v>112</v>
      </c>
      <c r="E862" s="240">
        <v>-4.3E-3</v>
      </c>
      <c r="F862" s="240">
        <v>-1.9E-3</v>
      </c>
      <c r="G862" s="240">
        <v>0</v>
      </c>
      <c r="H862" s="240">
        <v>0</v>
      </c>
      <c r="I862" s="240">
        <v>0</v>
      </c>
      <c r="J862" s="240">
        <v>-3.0000000000000001E-5</v>
      </c>
      <c r="K862" s="240">
        <v>1614</v>
      </c>
      <c r="L862" s="240">
        <v>9.0719999999999992</v>
      </c>
      <c r="M862" s="240">
        <v>16.512</v>
      </c>
      <c r="N862" s="240">
        <v>3.4</v>
      </c>
    </row>
    <row r="863" spans="2:14">
      <c r="B863" s="240" t="s">
        <v>24</v>
      </c>
      <c r="C863" s="240" t="s">
        <v>222</v>
      </c>
      <c r="D863" s="240" t="s">
        <v>113</v>
      </c>
      <c r="E863" s="240">
        <v>-4.1999999999999997E-3</v>
      </c>
      <c r="F863" s="240">
        <v>1.2999999999999999E-3</v>
      </c>
      <c r="G863" s="240">
        <v>0</v>
      </c>
      <c r="H863" s="240">
        <v>0</v>
      </c>
      <c r="I863" s="240">
        <v>0</v>
      </c>
      <c r="J863" s="240">
        <v>-4.0000000000000003E-5</v>
      </c>
      <c r="K863" s="240">
        <v>1614</v>
      </c>
      <c r="L863" s="240">
        <v>9.0719999999999992</v>
      </c>
      <c r="M863" s="240">
        <v>16.512</v>
      </c>
      <c r="N863" s="240">
        <v>3.4</v>
      </c>
    </row>
    <row r="864" spans="2:14">
      <c r="B864" s="240" t="s">
        <v>24</v>
      </c>
      <c r="C864" s="240" t="s">
        <v>222</v>
      </c>
      <c r="D864" s="240" t="s">
        <v>114</v>
      </c>
      <c r="E864" s="240">
        <v>-4.3E-3</v>
      </c>
      <c r="F864" s="240">
        <v>-1.9E-3</v>
      </c>
      <c r="G864" s="240">
        <v>0</v>
      </c>
      <c r="H864" s="240">
        <v>0</v>
      </c>
      <c r="I864" s="240">
        <v>0</v>
      </c>
      <c r="J864" s="240">
        <v>-1.0000000000000001E-5</v>
      </c>
      <c r="K864" s="240">
        <v>1614</v>
      </c>
      <c r="L864" s="240">
        <v>9.0719999999999992</v>
      </c>
      <c r="M864" s="240">
        <v>16.512</v>
      </c>
      <c r="N864" s="240">
        <v>3.4</v>
      </c>
    </row>
    <row r="865" spans="2:14">
      <c r="B865" s="240" t="s">
        <v>24</v>
      </c>
      <c r="C865" s="240" t="s">
        <v>222</v>
      </c>
      <c r="D865" s="240" t="s">
        <v>115</v>
      </c>
      <c r="E865" s="240">
        <v>1.6000000000000001E-3</v>
      </c>
      <c r="F865" s="240">
        <v>6.3E-3</v>
      </c>
      <c r="G865" s="240">
        <v>0</v>
      </c>
      <c r="H865" s="240">
        <v>0</v>
      </c>
      <c r="I865" s="240">
        <v>0</v>
      </c>
      <c r="J865" s="240">
        <v>-1.0000000000000001E-5</v>
      </c>
      <c r="K865" s="240">
        <v>1614</v>
      </c>
      <c r="L865" s="240">
        <v>9.0719999999999992</v>
      </c>
      <c r="M865" s="240">
        <v>16.512</v>
      </c>
      <c r="N865" s="240">
        <v>3.4</v>
      </c>
    </row>
    <row r="866" spans="2:14">
      <c r="B866" s="240" t="s">
        <v>24</v>
      </c>
      <c r="C866" s="240" t="s">
        <v>222</v>
      </c>
      <c r="D866" s="240" t="s">
        <v>116</v>
      </c>
      <c r="E866" s="240">
        <v>-6.9999999999999999E-4</v>
      </c>
      <c r="F866" s="240">
        <v>6.1999999999999998E-3</v>
      </c>
      <c r="G866" s="240">
        <v>0</v>
      </c>
      <c r="H866" s="240">
        <v>0</v>
      </c>
      <c r="I866" s="240">
        <v>0</v>
      </c>
      <c r="J866" s="240">
        <v>1.0000000000000001E-5</v>
      </c>
      <c r="K866" s="240">
        <v>1614</v>
      </c>
      <c r="L866" s="240">
        <v>9.0719999999999992</v>
      </c>
      <c r="M866" s="240">
        <v>16.512</v>
      </c>
      <c r="N866" s="240">
        <v>3.4</v>
      </c>
    </row>
    <row r="867" spans="2:14">
      <c r="B867" s="240" t="s">
        <v>24</v>
      </c>
      <c r="C867" s="240" t="s">
        <v>222</v>
      </c>
      <c r="D867" s="240" t="s">
        <v>117</v>
      </c>
      <c r="E867" s="240">
        <v>1.6000000000000001E-3</v>
      </c>
      <c r="F867" s="240">
        <v>6.1999999999999998E-3</v>
      </c>
      <c r="G867" s="240">
        <v>0</v>
      </c>
      <c r="H867" s="240">
        <v>0</v>
      </c>
      <c r="I867" s="240">
        <v>0</v>
      </c>
      <c r="J867" s="240">
        <v>1.0000000000000001E-5</v>
      </c>
      <c r="K867" s="240">
        <v>1614</v>
      </c>
      <c r="L867" s="240">
        <v>9.0719999999999992</v>
      </c>
      <c r="M867" s="240">
        <v>16.512</v>
      </c>
      <c r="N867" s="240">
        <v>3.4</v>
      </c>
    </row>
    <row r="868" spans="2:14">
      <c r="B868" s="240" t="s">
        <v>24</v>
      </c>
      <c r="C868" s="240" t="s">
        <v>222</v>
      </c>
      <c r="D868" s="240" t="s">
        <v>118</v>
      </c>
      <c r="E868" s="240">
        <v>-6.9999999999999999E-4</v>
      </c>
      <c r="F868" s="240">
        <v>6.1999999999999998E-3</v>
      </c>
      <c r="G868" s="240">
        <v>0</v>
      </c>
      <c r="H868" s="240">
        <v>0</v>
      </c>
      <c r="I868" s="240">
        <v>0</v>
      </c>
      <c r="J868" s="240">
        <v>-1.0000000000000001E-5</v>
      </c>
      <c r="K868" s="240">
        <v>1614</v>
      </c>
      <c r="L868" s="240">
        <v>9.0719999999999992</v>
      </c>
      <c r="M868" s="240">
        <v>16.512</v>
      </c>
      <c r="N868" s="240">
        <v>3.4</v>
      </c>
    </row>
    <row r="869" spans="2:14">
      <c r="B869" s="240" t="s">
        <v>24</v>
      </c>
      <c r="C869" s="240" t="s">
        <v>222</v>
      </c>
      <c r="D869" s="240" t="s">
        <v>119</v>
      </c>
      <c r="E869" s="240">
        <v>1.6000000000000001E-3</v>
      </c>
      <c r="F869" s="240">
        <v>6.3E-3</v>
      </c>
      <c r="G869" s="240">
        <v>0</v>
      </c>
      <c r="H869" s="240">
        <v>0</v>
      </c>
      <c r="I869" s="240">
        <v>0</v>
      </c>
      <c r="J869" s="240">
        <v>-6.0000000000000002E-5</v>
      </c>
      <c r="K869" s="240">
        <v>1614</v>
      </c>
      <c r="L869" s="240">
        <v>9.0719999999999992</v>
      </c>
      <c r="M869" s="240">
        <v>16.512</v>
      </c>
      <c r="N869" s="240">
        <v>3.4</v>
      </c>
    </row>
    <row r="870" spans="2:14">
      <c r="B870" s="240" t="s">
        <v>24</v>
      </c>
      <c r="C870" s="240" t="s">
        <v>222</v>
      </c>
      <c r="D870" s="240" t="s">
        <v>120</v>
      </c>
      <c r="E870" s="240">
        <v>-6.9999999999999999E-4</v>
      </c>
      <c r="F870" s="240">
        <v>6.1999999999999998E-3</v>
      </c>
      <c r="G870" s="240">
        <v>0</v>
      </c>
      <c r="H870" s="240">
        <v>0</v>
      </c>
      <c r="I870" s="240">
        <v>0</v>
      </c>
      <c r="J870" s="240">
        <v>-3.0000000000000001E-5</v>
      </c>
      <c r="K870" s="240">
        <v>1614</v>
      </c>
      <c r="L870" s="240">
        <v>9.0719999999999992</v>
      </c>
      <c r="M870" s="240">
        <v>16.512</v>
      </c>
      <c r="N870" s="240">
        <v>3.4</v>
      </c>
    </row>
    <row r="871" spans="2:14">
      <c r="B871" s="240" t="s">
        <v>24</v>
      </c>
      <c r="C871" s="240" t="s">
        <v>222</v>
      </c>
      <c r="D871" s="240" t="s">
        <v>121</v>
      </c>
      <c r="E871" s="240">
        <v>1.6000000000000001E-3</v>
      </c>
      <c r="F871" s="240">
        <v>6.3E-3</v>
      </c>
      <c r="G871" s="240">
        <v>0</v>
      </c>
      <c r="H871" s="240">
        <v>0</v>
      </c>
      <c r="I871" s="240">
        <v>0</v>
      </c>
      <c r="J871" s="240">
        <v>-3.0000000000000001E-5</v>
      </c>
      <c r="K871" s="240">
        <v>1614</v>
      </c>
      <c r="L871" s="240">
        <v>9.0719999999999992</v>
      </c>
      <c r="M871" s="240">
        <v>16.512</v>
      </c>
      <c r="N871" s="240">
        <v>3.4</v>
      </c>
    </row>
    <row r="872" spans="2:14">
      <c r="B872" s="240" t="s">
        <v>24</v>
      </c>
      <c r="C872" s="240" t="s">
        <v>222</v>
      </c>
      <c r="D872" s="240" t="s">
        <v>122</v>
      </c>
      <c r="E872" s="240">
        <v>-6.9999999999999999E-4</v>
      </c>
      <c r="F872" s="240">
        <v>6.3E-3</v>
      </c>
      <c r="G872" s="240">
        <v>0</v>
      </c>
      <c r="H872" s="240">
        <v>0</v>
      </c>
      <c r="I872" s="240">
        <v>0</v>
      </c>
      <c r="J872" s="240">
        <v>-5.0000000000000002E-5</v>
      </c>
      <c r="K872" s="240">
        <v>1614</v>
      </c>
      <c r="L872" s="240">
        <v>9.0719999999999992</v>
      </c>
      <c r="M872" s="240">
        <v>16.512</v>
      </c>
      <c r="N872" s="240">
        <v>3.4</v>
      </c>
    </row>
    <row r="873" spans="2:14">
      <c r="B873" s="240" t="s">
        <v>24</v>
      </c>
      <c r="C873" s="240" t="s">
        <v>222</v>
      </c>
      <c r="D873" s="240" t="s">
        <v>123</v>
      </c>
      <c r="E873" s="240">
        <v>1.6000000000000001E-3</v>
      </c>
      <c r="F873" s="240">
        <v>-6.6E-3</v>
      </c>
      <c r="G873" s="240">
        <v>0</v>
      </c>
      <c r="H873" s="240">
        <v>0</v>
      </c>
      <c r="I873" s="240">
        <v>0</v>
      </c>
      <c r="J873" s="240">
        <v>0</v>
      </c>
      <c r="K873" s="240">
        <v>1614</v>
      </c>
      <c r="L873" s="240">
        <v>9.0719999999999992</v>
      </c>
      <c r="M873" s="240">
        <v>16.512</v>
      </c>
      <c r="N873" s="240">
        <v>3.4</v>
      </c>
    </row>
    <row r="874" spans="2:14">
      <c r="B874" s="240" t="s">
        <v>24</v>
      </c>
      <c r="C874" s="240" t="s">
        <v>222</v>
      </c>
      <c r="D874" s="240" t="s">
        <v>124</v>
      </c>
      <c r="E874" s="240">
        <v>-6.9999999999999999E-4</v>
      </c>
      <c r="F874" s="240">
        <v>-6.7000000000000002E-3</v>
      </c>
      <c r="G874" s="240">
        <v>0</v>
      </c>
      <c r="H874" s="240">
        <v>0</v>
      </c>
      <c r="I874" s="240">
        <v>0</v>
      </c>
      <c r="J874" s="240">
        <v>3.0000000000000001E-5</v>
      </c>
      <c r="K874" s="240">
        <v>1614</v>
      </c>
      <c r="L874" s="240">
        <v>9.0719999999999992</v>
      </c>
      <c r="M874" s="240">
        <v>16.512</v>
      </c>
      <c r="N874" s="240">
        <v>3.4</v>
      </c>
    </row>
    <row r="875" spans="2:14">
      <c r="B875" s="240" t="s">
        <v>24</v>
      </c>
      <c r="C875" s="240" t="s">
        <v>222</v>
      </c>
      <c r="D875" s="240" t="s">
        <v>125</v>
      </c>
      <c r="E875" s="240">
        <v>1.6000000000000001E-3</v>
      </c>
      <c r="F875" s="240">
        <v>-6.7000000000000002E-3</v>
      </c>
      <c r="G875" s="240">
        <v>0</v>
      </c>
      <c r="H875" s="240">
        <v>0</v>
      </c>
      <c r="I875" s="240">
        <v>0</v>
      </c>
      <c r="J875" s="240">
        <v>2.0000000000000002E-5</v>
      </c>
      <c r="K875" s="240">
        <v>1614</v>
      </c>
      <c r="L875" s="240">
        <v>9.0719999999999992</v>
      </c>
      <c r="M875" s="240">
        <v>16.512</v>
      </c>
      <c r="N875" s="240">
        <v>3.4</v>
      </c>
    </row>
    <row r="876" spans="2:14">
      <c r="B876" s="240" t="s">
        <v>24</v>
      </c>
      <c r="C876" s="240" t="s">
        <v>222</v>
      </c>
      <c r="D876" s="240" t="s">
        <v>126</v>
      </c>
      <c r="E876" s="240">
        <v>-6.9999999999999999E-4</v>
      </c>
      <c r="F876" s="240">
        <v>-6.7000000000000002E-3</v>
      </c>
      <c r="G876" s="240">
        <v>0</v>
      </c>
      <c r="H876" s="240">
        <v>0</v>
      </c>
      <c r="I876" s="240">
        <v>0</v>
      </c>
      <c r="J876" s="240">
        <v>0</v>
      </c>
      <c r="K876" s="240">
        <v>1614</v>
      </c>
      <c r="L876" s="240">
        <v>9.0719999999999992</v>
      </c>
      <c r="M876" s="240">
        <v>16.512</v>
      </c>
      <c r="N876" s="240">
        <v>3.4</v>
      </c>
    </row>
    <row r="877" spans="2:14">
      <c r="B877" s="240" t="s">
        <v>24</v>
      </c>
      <c r="C877" s="240" t="s">
        <v>222</v>
      </c>
      <c r="D877" s="240" t="s">
        <v>127</v>
      </c>
      <c r="E877" s="240">
        <v>1.6000000000000001E-3</v>
      </c>
      <c r="F877" s="240">
        <v>-6.7000000000000002E-3</v>
      </c>
      <c r="G877" s="240">
        <v>0</v>
      </c>
      <c r="H877" s="240">
        <v>0</v>
      </c>
      <c r="I877" s="240">
        <v>0</v>
      </c>
      <c r="J877" s="240">
        <v>4.0000000000000003E-5</v>
      </c>
      <c r="K877" s="240">
        <v>1614</v>
      </c>
      <c r="L877" s="240">
        <v>9.0719999999999992</v>
      </c>
      <c r="M877" s="240">
        <v>16.512</v>
      </c>
      <c r="N877" s="240">
        <v>3.4</v>
      </c>
    </row>
    <row r="878" spans="2:14">
      <c r="B878" s="240" t="s">
        <v>24</v>
      </c>
      <c r="C878" s="240" t="s">
        <v>222</v>
      </c>
      <c r="D878" s="240" t="s">
        <v>128</v>
      </c>
      <c r="E878" s="240">
        <v>-8.0000000000000004E-4</v>
      </c>
      <c r="F878" s="240">
        <v>-6.7999999999999996E-3</v>
      </c>
      <c r="G878" s="240">
        <v>0</v>
      </c>
      <c r="H878" s="240">
        <v>0</v>
      </c>
      <c r="I878" s="240">
        <v>0</v>
      </c>
      <c r="J878" s="240">
        <v>6.9999999999999994E-5</v>
      </c>
      <c r="K878" s="240">
        <v>1614</v>
      </c>
      <c r="L878" s="240">
        <v>9.0719999999999992</v>
      </c>
      <c r="M878" s="240">
        <v>16.512</v>
      </c>
      <c r="N878" s="240">
        <v>3.4</v>
      </c>
    </row>
    <row r="879" spans="2:14">
      <c r="B879" s="240" t="s">
        <v>24</v>
      </c>
      <c r="C879" s="240" t="s">
        <v>222</v>
      </c>
      <c r="D879" s="240" t="s">
        <v>129</v>
      </c>
      <c r="E879" s="240">
        <v>1.6000000000000001E-3</v>
      </c>
      <c r="F879" s="240">
        <v>-6.7000000000000002E-3</v>
      </c>
      <c r="G879" s="240">
        <v>0</v>
      </c>
      <c r="H879" s="240">
        <v>0</v>
      </c>
      <c r="I879" s="240">
        <v>0</v>
      </c>
      <c r="J879" s="240">
        <v>6.9999999999999994E-5</v>
      </c>
      <c r="K879" s="240">
        <v>1614</v>
      </c>
      <c r="L879" s="240">
        <v>9.0719999999999992</v>
      </c>
      <c r="M879" s="240">
        <v>16.512</v>
      </c>
      <c r="N879" s="240">
        <v>3.4</v>
      </c>
    </row>
    <row r="880" spans="2:14">
      <c r="B880" s="240" t="s">
        <v>24</v>
      </c>
      <c r="C880" s="240" t="s">
        <v>222</v>
      </c>
      <c r="D880" s="240" t="s">
        <v>130</v>
      </c>
      <c r="E880" s="240">
        <v>-8.0000000000000004E-4</v>
      </c>
      <c r="F880" s="240">
        <v>-6.7000000000000002E-3</v>
      </c>
      <c r="G880" s="240">
        <v>0</v>
      </c>
      <c r="H880" s="240">
        <v>0</v>
      </c>
      <c r="I880" s="240">
        <v>0</v>
      </c>
      <c r="J880" s="240">
        <v>5.0000000000000002E-5</v>
      </c>
      <c r="K880" s="240">
        <v>1614</v>
      </c>
      <c r="L880" s="240">
        <v>9.0719999999999992</v>
      </c>
      <c r="M880" s="240">
        <v>16.512</v>
      </c>
      <c r="N880" s="240">
        <v>3.4</v>
      </c>
    </row>
    <row r="881" spans="2:14">
      <c r="B881" s="240" t="s">
        <v>24</v>
      </c>
      <c r="C881" s="240" t="s">
        <v>222</v>
      </c>
      <c r="D881" s="240" t="s">
        <v>131</v>
      </c>
      <c r="E881" s="240">
        <v>4.3E-3</v>
      </c>
      <c r="F881" s="240">
        <v>1.5E-3</v>
      </c>
      <c r="G881" s="240">
        <v>0</v>
      </c>
      <c r="H881" s="240">
        <v>0</v>
      </c>
      <c r="I881" s="240">
        <v>0</v>
      </c>
      <c r="J881" s="240">
        <v>-4.0000000000000003E-5</v>
      </c>
      <c r="K881" s="240">
        <v>1614</v>
      </c>
      <c r="L881" s="240">
        <v>9.0719999999999992</v>
      </c>
      <c r="M881" s="240">
        <v>16.512</v>
      </c>
      <c r="N881" s="240">
        <v>3.4</v>
      </c>
    </row>
    <row r="882" spans="2:14">
      <c r="B882" s="240" t="s">
        <v>24</v>
      </c>
      <c r="C882" s="240" t="s">
        <v>222</v>
      </c>
      <c r="D882" s="240" t="s">
        <v>132</v>
      </c>
      <c r="E882" s="240">
        <v>4.3E-3</v>
      </c>
      <c r="F882" s="240">
        <v>-1.6999999999999999E-3</v>
      </c>
      <c r="G882" s="240">
        <v>0</v>
      </c>
      <c r="H882" s="240">
        <v>0</v>
      </c>
      <c r="I882" s="240">
        <v>0</v>
      </c>
      <c r="J882" s="240">
        <v>-4.0000000000000003E-5</v>
      </c>
      <c r="K882" s="240">
        <v>1614</v>
      </c>
      <c r="L882" s="240">
        <v>9.0719999999999992</v>
      </c>
      <c r="M882" s="240">
        <v>16.512</v>
      </c>
      <c r="N882" s="240">
        <v>3.4</v>
      </c>
    </row>
    <row r="883" spans="2:14">
      <c r="B883" s="240" t="s">
        <v>24</v>
      </c>
      <c r="C883" s="240" t="s">
        <v>222</v>
      </c>
      <c r="D883" s="240" t="s">
        <v>133</v>
      </c>
      <c r="E883" s="240">
        <v>4.3E-3</v>
      </c>
      <c r="F883" s="240">
        <v>1.5E-3</v>
      </c>
      <c r="G883" s="240">
        <v>0</v>
      </c>
      <c r="H883" s="240">
        <v>0</v>
      </c>
      <c r="I883" s="240">
        <v>0</v>
      </c>
      <c r="J883" s="240">
        <v>-5.0000000000000002E-5</v>
      </c>
      <c r="K883" s="240">
        <v>1614</v>
      </c>
      <c r="L883" s="240">
        <v>9.0719999999999992</v>
      </c>
      <c r="M883" s="240">
        <v>16.512</v>
      </c>
      <c r="N883" s="240">
        <v>3.4</v>
      </c>
    </row>
    <row r="884" spans="2:14">
      <c r="B884" s="240" t="s">
        <v>24</v>
      </c>
      <c r="C884" s="240" t="s">
        <v>222</v>
      </c>
      <c r="D884" s="240" t="s">
        <v>134</v>
      </c>
      <c r="E884" s="240">
        <v>4.3E-3</v>
      </c>
      <c r="F884" s="240">
        <v>-1.6999999999999999E-3</v>
      </c>
      <c r="G884" s="240">
        <v>0</v>
      </c>
      <c r="H884" s="240">
        <v>0</v>
      </c>
      <c r="I884" s="240">
        <v>0</v>
      </c>
      <c r="J884" s="240">
        <v>-2.0000000000000002E-5</v>
      </c>
      <c r="K884" s="240">
        <v>1614</v>
      </c>
      <c r="L884" s="240">
        <v>9.0719999999999992</v>
      </c>
      <c r="M884" s="240">
        <v>16.512</v>
      </c>
      <c r="N884" s="240">
        <v>3.4</v>
      </c>
    </row>
    <row r="885" spans="2:14">
      <c r="B885" s="240" t="s">
        <v>24</v>
      </c>
      <c r="C885" s="240" t="s">
        <v>222</v>
      </c>
      <c r="D885" s="240" t="s">
        <v>135</v>
      </c>
      <c r="E885" s="240">
        <v>4.3E-3</v>
      </c>
      <c r="F885" s="240">
        <v>1.4E-3</v>
      </c>
      <c r="G885" s="240">
        <v>0</v>
      </c>
      <c r="H885" s="240">
        <v>0</v>
      </c>
      <c r="I885" s="240">
        <v>0</v>
      </c>
      <c r="J885" s="240">
        <v>4.0000000000000003E-5</v>
      </c>
      <c r="K885" s="240">
        <v>1614</v>
      </c>
      <c r="L885" s="240">
        <v>9.0719999999999992</v>
      </c>
      <c r="M885" s="240">
        <v>16.512</v>
      </c>
      <c r="N885" s="240">
        <v>3.4</v>
      </c>
    </row>
    <row r="886" spans="2:14">
      <c r="B886" s="240" t="s">
        <v>24</v>
      </c>
      <c r="C886" s="240" t="s">
        <v>222</v>
      </c>
      <c r="D886" s="240" t="s">
        <v>136</v>
      </c>
      <c r="E886" s="240">
        <v>4.3E-3</v>
      </c>
      <c r="F886" s="240">
        <v>-1.8E-3</v>
      </c>
      <c r="G886" s="240">
        <v>0</v>
      </c>
      <c r="H886" s="240">
        <v>0</v>
      </c>
      <c r="I886" s="240">
        <v>0</v>
      </c>
      <c r="J886" s="240">
        <v>4.0000000000000003E-5</v>
      </c>
      <c r="K886" s="240">
        <v>1614</v>
      </c>
      <c r="L886" s="240">
        <v>9.0719999999999992</v>
      </c>
      <c r="M886" s="240">
        <v>16.512</v>
      </c>
      <c r="N886" s="240">
        <v>3.4</v>
      </c>
    </row>
    <row r="887" spans="2:14">
      <c r="B887" s="240" t="s">
        <v>24</v>
      </c>
      <c r="C887" s="240" t="s">
        <v>222</v>
      </c>
      <c r="D887" s="240" t="s">
        <v>137</v>
      </c>
      <c r="E887" s="240">
        <v>4.3E-3</v>
      </c>
      <c r="F887" s="240">
        <v>1.4E-3</v>
      </c>
      <c r="G887" s="240">
        <v>0</v>
      </c>
      <c r="H887" s="240">
        <v>0</v>
      </c>
      <c r="I887" s="240">
        <v>0</v>
      </c>
      <c r="J887" s="240">
        <v>3.0000000000000001E-5</v>
      </c>
      <c r="K887" s="240">
        <v>1614</v>
      </c>
      <c r="L887" s="240">
        <v>9.0719999999999992</v>
      </c>
      <c r="M887" s="240">
        <v>16.512</v>
      </c>
      <c r="N887" s="240">
        <v>3.4</v>
      </c>
    </row>
    <row r="888" spans="2:14">
      <c r="B888" s="240" t="s">
        <v>24</v>
      </c>
      <c r="C888" s="240" t="s">
        <v>222</v>
      </c>
      <c r="D888" s="240" t="s">
        <v>138</v>
      </c>
      <c r="E888" s="240">
        <v>4.3E-3</v>
      </c>
      <c r="F888" s="240">
        <v>-1.8E-3</v>
      </c>
      <c r="G888" s="240">
        <v>0</v>
      </c>
      <c r="H888" s="240">
        <v>0</v>
      </c>
      <c r="I888" s="240">
        <v>0</v>
      </c>
      <c r="J888" s="240">
        <v>6.0000000000000002E-5</v>
      </c>
      <c r="K888" s="240">
        <v>1614</v>
      </c>
      <c r="L888" s="240">
        <v>9.0719999999999992</v>
      </c>
      <c r="M888" s="240">
        <v>16.512</v>
      </c>
      <c r="N888" s="240">
        <v>3.4</v>
      </c>
    </row>
    <row r="889" spans="2:14">
      <c r="B889" s="240" t="s">
        <v>24</v>
      </c>
      <c r="C889" s="240" t="s">
        <v>222</v>
      </c>
      <c r="D889" s="240" t="s">
        <v>139</v>
      </c>
      <c r="E889" s="240">
        <v>1.6000000000000001E-3</v>
      </c>
      <c r="F889" s="240">
        <v>5.1999999999999998E-3</v>
      </c>
      <c r="G889" s="240">
        <v>0</v>
      </c>
      <c r="H889" s="240">
        <v>0</v>
      </c>
      <c r="I889" s="240">
        <v>0</v>
      </c>
      <c r="J889" s="240">
        <v>-1.0000000000000001E-5</v>
      </c>
      <c r="K889" s="240">
        <v>1614</v>
      </c>
      <c r="L889" s="240">
        <v>9.0719999999999992</v>
      </c>
      <c r="M889" s="240">
        <v>16.512</v>
      </c>
      <c r="N889" s="240">
        <v>3.4</v>
      </c>
    </row>
    <row r="890" spans="2:14">
      <c r="B890" s="240" t="s">
        <v>24</v>
      </c>
      <c r="C890" s="240" t="s">
        <v>222</v>
      </c>
      <c r="D890" s="240" t="s">
        <v>140</v>
      </c>
      <c r="E890" s="240">
        <v>-6.9999999999999999E-4</v>
      </c>
      <c r="F890" s="240">
        <v>5.1000000000000004E-3</v>
      </c>
      <c r="G890" s="240">
        <v>0</v>
      </c>
      <c r="H890" s="240">
        <v>0</v>
      </c>
      <c r="I890" s="240">
        <v>0</v>
      </c>
      <c r="J890" s="240">
        <v>2.0000000000000002E-5</v>
      </c>
      <c r="K890" s="240">
        <v>1614</v>
      </c>
      <c r="L890" s="240">
        <v>9.0719999999999992</v>
      </c>
      <c r="M890" s="240">
        <v>16.512</v>
      </c>
      <c r="N890" s="240">
        <v>3.4</v>
      </c>
    </row>
    <row r="891" spans="2:14">
      <c r="B891" s="240" t="s">
        <v>24</v>
      </c>
      <c r="C891" s="240" t="s">
        <v>222</v>
      </c>
      <c r="D891" s="240" t="s">
        <v>141</v>
      </c>
      <c r="E891" s="240">
        <v>1.6000000000000001E-3</v>
      </c>
      <c r="F891" s="240">
        <v>5.1000000000000004E-3</v>
      </c>
      <c r="G891" s="240">
        <v>0</v>
      </c>
      <c r="H891" s="240">
        <v>0</v>
      </c>
      <c r="I891" s="240">
        <v>0</v>
      </c>
      <c r="J891" s="240">
        <v>2.0000000000000002E-5</v>
      </c>
      <c r="K891" s="240">
        <v>1614</v>
      </c>
      <c r="L891" s="240">
        <v>9.0719999999999992</v>
      </c>
      <c r="M891" s="240">
        <v>16.512</v>
      </c>
      <c r="N891" s="240">
        <v>3.4</v>
      </c>
    </row>
    <row r="892" spans="2:14">
      <c r="B892" s="240" t="s">
        <v>24</v>
      </c>
      <c r="C892" s="240" t="s">
        <v>222</v>
      </c>
      <c r="D892" s="240" t="s">
        <v>142</v>
      </c>
      <c r="E892" s="240">
        <v>-6.9999999999999999E-4</v>
      </c>
      <c r="F892" s="240">
        <v>5.1000000000000004E-3</v>
      </c>
      <c r="G892" s="240">
        <v>0</v>
      </c>
      <c r="H892" s="240">
        <v>0</v>
      </c>
      <c r="I892" s="240">
        <v>0</v>
      </c>
      <c r="J892" s="240">
        <v>-1.0000000000000001E-5</v>
      </c>
      <c r="K892" s="240">
        <v>1614</v>
      </c>
      <c r="L892" s="240">
        <v>9.0719999999999992</v>
      </c>
      <c r="M892" s="240">
        <v>16.512</v>
      </c>
      <c r="N892" s="240">
        <v>3.4</v>
      </c>
    </row>
    <row r="893" spans="2:14">
      <c r="B893" s="240" t="s">
        <v>24</v>
      </c>
      <c r="C893" s="240" t="s">
        <v>222</v>
      </c>
      <c r="D893" s="240" t="s">
        <v>143</v>
      </c>
      <c r="E893" s="240">
        <v>1.6000000000000001E-3</v>
      </c>
      <c r="F893" s="240">
        <v>5.1999999999999998E-3</v>
      </c>
      <c r="G893" s="240">
        <v>0</v>
      </c>
      <c r="H893" s="240">
        <v>0</v>
      </c>
      <c r="I893" s="240">
        <v>0</v>
      </c>
      <c r="J893" s="240">
        <v>-5.0000000000000002E-5</v>
      </c>
      <c r="K893" s="240">
        <v>1614</v>
      </c>
      <c r="L893" s="240">
        <v>9.0719999999999992</v>
      </c>
      <c r="M893" s="240">
        <v>16.512</v>
      </c>
      <c r="N893" s="240">
        <v>3.4</v>
      </c>
    </row>
    <row r="894" spans="2:14">
      <c r="B894" s="240" t="s">
        <v>24</v>
      </c>
      <c r="C894" s="240" t="s">
        <v>222</v>
      </c>
      <c r="D894" s="240" t="s">
        <v>144</v>
      </c>
      <c r="E894" s="240">
        <v>-6.9999999999999999E-4</v>
      </c>
      <c r="F894" s="240">
        <v>5.1000000000000004E-3</v>
      </c>
      <c r="G894" s="240">
        <v>0</v>
      </c>
      <c r="H894" s="240">
        <v>0</v>
      </c>
      <c r="I894" s="240">
        <v>0</v>
      </c>
      <c r="J894" s="240">
        <v>-3.0000000000000001E-5</v>
      </c>
      <c r="K894" s="240">
        <v>1614</v>
      </c>
      <c r="L894" s="240">
        <v>9.0719999999999992</v>
      </c>
      <c r="M894" s="240">
        <v>16.512</v>
      </c>
      <c r="N894" s="240">
        <v>3.4</v>
      </c>
    </row>
    <row r="895" spans="2:14">
      <c r="B895" s="240" t="s">
        <v>24</v>
      </c>
      <c r="C895" s="240" t="s">
        <v>222</v>
      </c>
      <c r="D895" s="240" t="s">
        <v>145</v>
      </c>
      <c r="E895" s="240">
        <v>1.6000000000000001E-3</v>
      </c>
      <c r="F895" s="240">
        <v>5.1999999999999998E-3</v>
      </c>
      <c r="G895" s="240">
        <v>0</v>
      </c>
      <c r="H895" s="240">
        <v>0</v>
      </c>
      <c r="I895" s="240">
        <v>0</v>
      </c>
      <c r="J895" s="240">
        <v>-3.0000000000000001E-5</v>
      </c>
      <c r="K895" s="240">
        <v>1614</v>
      </c>
      <c r="L895" s="240">
        <v>9.0719999999999992</v>
      </c>
      <c r="M895" s="240">
        <v>16.512</v>
      </c>
      <c r="N895" s="240">
        <v>3.4</v>
      </c>
    </row>
    <row r="896" spans="2:14">
      <c r="B896" s="240" t="s">
        <v>24</v>
      </c>
      <c r="C896" s="240" t="s">
        <v>222</v>
      </c>
      <c r="D896" s="240" t="s">
        <v>146</v>
      </c>
      <c r="E896" s="240">
        <v>-6.9999999999999999E-4</v>
      </c>
      <c r="F896" s="240">
        <v>5.1999999999999998E-3</v>
      </c>
      <c r="G896" s="240">
        <v>0</v>
      </c>
      <c r="H896" s="240">
        <v>0</v>
      </c>
      <c r="I896" s="240">
        <v>0</v>
      </c>
      <c r="J896" s="240">
        <v>-5.0000000000000002E-5</v>
      </c>
      <c r="K896" s="240">
        <v>1614</v>
      </c>
      <c r="L896" s="240">
        <v>9.0719999999999992</v>
      </c>
      <c r="M896" s="240">
        <v>16.512</v>
      </c>
      <c r="N896" s="240">
        <v>3.4</v>
      </c>
    </row>
    <row r="897" spans="2:14">
      <c r="B897" s="240" t="s">
        <v>24</v>
      </c>
      <c r="C897" s="240" t="s">
        <v>222</v>
      </c>
      <c r="D897" s="240" t="s">
        <v>147</v>
      </c>
      <c r="E897" s="240">
        <v>1.9E-3</v>
      </c>
      <c r="F897" s="240">
        <v>-2.9999999999999997E-4</v>
      </c>
      <c r="G897" s="240">
        <v>0</v>
      </c>
      <c r="H897" s="240">
        <v>0</v>
      </c>
      <c r="I897" s="240">
        <v>0</v>
      </c>
      <c r="J897" s="240">
        <v>1.0000000000000001E-5</v>
      </c>
      <c r="K897" s="240">
        <v>1614</v>
      </c>
      <c r="L897" s="240">
        <v>9.0719999999999992</v>
      </c>
      <c r="M897" s="240">
        <v>16.512</v>
      </c>
      <c r="N897" s="240">
        <v>3.4</v>
      </c>
    </row>
    <row r="898" spans="2:14">
      <c r="B898" s="240" t="s">
        <v>24</v>
      </c>
      <c r="C898" s="240" t="s">
        <v>222</v>
      </c>
      <c r="D898" s="240" t="s">
        <v>148</v>
      </c>
      <c r="E898" s="240">
        <v>-5.0000000000000001E-4</v>
      </c>
      <c r="F898" s="240">
        <v>-2.9999999999999997E-4</v>
      </c>
      <c r="G898" s="240">
        <v>0</v>
      </c>
      <c r="H898" s="240">
        <v>0</v>
      </c>
      <c r="I898" s="240">
        <v>0</v>
      </c>
      <c r="J898" s="240">
        <v>1.0000000000000001E-5</v>
      </c>
      <c r="K898" s="240">
        <v>1614</v>
      </c>
      <c r="L898" s="240">
        <v>9.0719999999999992</v>
      </c>
      <c r="M898" s="240">
        <v>16.512</v>
      </c>
      <c r="N898" s="240">
        <v>3.4</v>
      </c>
    </row>
    <row r="899" spans="2:14">
      <c r="B899" s="240" t="s">
        <v>24</v>
      </c>
      <c r="C899" s="240" t="s">
        <v>222</v>
      </c>
      <c r="D899" s="240" t="s">
        <v>149</v>
      </c>
      <c r="E899" s="240">
        <v>6.9999999999999999E-4</v>
      </c>
      <c r="F899" s="240">
        <v>1.4E-3</v>
      </c>
      <c r="G899" s="240">
        <v>0</v>
      </c>
      <c r="H899" s="240">
        <v>0</v>
      </c>
      <c r="I899" s="240">
        <v>0</v>
      </c>
      <c r="J899" s="240">
        <v>0</v>
      </c>
      <c r="K899" s="240">
        <v>1614</v>
      </c>
      <c r="L899" s="240">
        <v>9.0719999999999992</v>
      </c>
      <c r="M899" s="240">
        <v>16.512</v>
      </c>
      <c r="N899" s="240">
        <v>3.4</v>
      </c>
    </row>
    <row r="900" spans="2:14">
      <c r="B900" s="240" t="s">
        <v>24</v>
      </c>
      <c r="C900" s="240" t="s">
        <v>222</v>
      </c>
      <c r="D900" s="240" t="s">
        <v>150</v>
      </c>
      <c r="E900" s="240">
        <v>6.9999999999999999E-4</v>
      </c>
      <c r="F900" s="240">
        <v>-2E-3</v>
      </c>
      <c r="G900" s="240">
        <v>0</v>
      </c>
      <c r="H900" s="240">
        <v>0</v>
      </c>
      <c r="I900" s="240">
        <v>0</v>
      </c>
      <c r="J900" s="240">
        <v>2.0000000000000002E-5</v>
      </c>
      <c r="K900" s="240">
        <v>1614</v>
      </c>
      <c r="L900" s="240">
        <v>9.0719999999999992</v>
      </c>
      <c r="M900" s="240">
        <v>16.512</v>
      </c>
      <c r="N900" s="240">
        <v>3.4</v>
      </c>
    </row>
    <row r="901" spans="2:14">
      <c r="B901" s="240" t="s">
        <v>24</v>
      </c>
      <c r="C901" s="240" t="s">
        <v>222</v>
      </c>
      <c r="D901" s="240" t="s">
        <v>151</v>
      </c>
      <c r="E901" s="240">
        <v>4.4999999999999997E-3</v>
      </c>
      <c r="F901" s="240">
        <v>1.6000000000000001E-3</v>
      </c>
      <c r="G901" s="240">
        <v>0</v>
      </c>
      <c r="H901" s="240">
        <v>0</v>
      </c>
      <c r="I901" s="240">
        <v>0</v>
      </c>
      <c r="J901" s="240">
        <v>1E-4</v>
      </c>
      <c r="K901" s="240">
        <v>1614</v>
      </c>
      <c r="L901" s="240">
        <v>9.0719999999999992</v>
      </c>
      <c r="M901" s="240">
        <v>16.512</v>
      </c>
      <c r="N901" s="240">
        <v>3.4</v>
      </c>
    </row>
    <row r="902" spans="2:14">
      <c r="B902" s="240" t="s">
        <v>24</v>
      </c>
      <c r="C902" s="240" t="s">
        <v>222</v>
      </c>
      <c r="D902" s="240" t="s">
        <v>152</v>
      </c>
      <c r="E902" s="240">
        <v>-3.5999999999999999E-3</v>
      </c>
      <c r="F902" s="240">
        <v>-2E-3</v>
      </c>
      <c r="G902" s="240">
        <v>0</v>
      </c>
      <c r="H902" s="240">
        <v>0</v>
      </c>
      <c r="I902" s="240">
        <v>0</v>
      </c>
      <c r="J902" s="240">
        <v>-9.0000000000000006E-5</v>
      </c>
      <c r="K902" s="240">
        <v>1614</v>
      </c>
      <c r="L902" s="240">
        <v>9.0719999999999992</v>
      </c>
      <c r="M902" s="240">
        <v>16.512</v>
      </c>
      <c r="N902" s="240">
        <v>3.4</v>
      </c>
    </row>
    <row r="903" spans="2:14">
      <c r="B903" s="240" t="s">
        <v>24</v>
      </c>
      <c r="C903" s="240" t="s">
        <v>222</v>
      </c>
      <c r="D903" s="240" t="s">
        <v>153</v>
      </c>
      <c r="E903" s="240">
        <v>2.5999999999999999E-3</v>
      </c>
      <c r="F903" s="240">
        <v>4.1999999999999997E-3</v>
      </c>
      <c r="G903" s="240">
        <v>0</v>
      </c>
      <c r="H903" s="240">
        <v>0</v>
      </c>
      <c r="I903" s="240">
        <v>0</v>
      </c>
      <c r="J903" s="240">
        <v>1E-4</v>
      </c>
      <c r="K903" s="240">
        <v>1614</v>
      </c>
      <c r="L903" s="240">
        <v>9.0719999999999992</v>
      </c>
      <c r="M903" s="240">
        <v>16.512</v>
      </c>
      <c r="N903" s="240">
        <v>3.4</v>
      </c>
    </row>
    <row r="904" spans="2:14">
      <c r="B904" s="240" t="s">
        <v>24</v>
      </c>
      <c r="C904" s="240" t="s">
        <v>222</v>
      </c>
      <c r="D904" s="240" t="s">
        <v>154</v>
      </c>
      <c r="E904" s="240">
        <v>-1.6999999999999999E-3</v>
      </c>
      <c r="F904" s="240">
        <v>-4.5999999999999999E-3</v>
      </c>
      <c r="G904" s="240">
        <v>0</v>
      </c>
      <c r="H904" s="240">
        <v>0</v>
      </c>
      <c r="I904" s="240">
        <v>0</v>
      </c>
      <c r="J904" s="240">
        <v>-8.0000000000000007E-5</v>
      </c>
      <c r="K904" s="240">
        <v>1614</v>
      </c>
      <c r="L904" s="240">
        <v>9.0719999999999992</v>
      </c>
      <c r="M904" s="240">
        <v>16.512</v>
      </c>
      <c r="N904" s="240">
        <v>3.4</v>
      </c>
    </row>
    <row r="905" spans="2:14">
      <c r="B905" s="240" t="s">
        <v>24</v>
      </c>
      <c r="C905" s="240" t="s">
        <v>222</v>
      </c>
      <c r="D905" s="240" t="s">
        <v>155</v>
      </c>
      <c r="E905" s="240">
        <v>8.3000000000000001E-3</v>
      </c>
      <c r="F905" s="240">
        <v>3.7000000000000002E-3</v>
      </c>
      <c r="G905" s="240">
        <v>0</v>
      </c>
      <c r="H905" s="240">
        <v>0</v>
      </c>
      <c r="I905" s="240">
        <v>0</v>
      </c>
      <c r="J905" s="240">
        <v>2.3000000000000001E-4</v>
      </c>
      <c r="K905" s="240">
        <v>1614</v>
      </c>
      <c r="L905" s="240">
        <v>9.0719999999999992</v>
      </c>
      <c r="M905" s="240">
        <v>16.512</v>
      </c>
      <c r="N905" s="240">
        <v>3.4</v>
      </c>
    </row>
    <row r="906" spans="2:14">
      <c r="B906" s="240" t="s">
        <v>24</v>
      </c>
      <c r="C906" s="240" t="s">
        <v>222</v>
      </c>
      <c r="D906" s="240" t="s">
        <v>156</v>
      </c>
      <c r="E906" s="240">
        <v>-7.4000000000000003E-3</v>
      </c>
      <c r="F906" s="240">
        <v>-4.1999999999999997E-3</v>
      </c>
      <c r="G906" s="240">
        <v>0</v>
      </c>
      <c r="H906" s="240">
        <v>0</v>
      </c>
      <c r="I906" s="240">
        <v>0</v>
      </c>
      <c r="J906" s="240">
        <v>-2.2000000000000001E-4</v>
      </c>
      <c r="K906" s="240">
        <v>1614</v>
      </c>
      <c r="L906" s="240">
        <v>9.0719999999999992</v>
      </c>
      <c r="M906" s="240">
        <v>16.512</v>
      </c>
      <c r="N906" s="240">
        <v>3.4</v>
      </c>
    </row>
    <row r="907" spans="2:14">
      <c r="B907" s="240" t="s">
        <v>24</v>
      </c>
      <c r="C907" s="240" t="s">
        <v>222</v>
      </c>
      <c r="D907" s="240" t="s">
        <v>157</v>
      </c>
      <c r="E907" s="240">
        <v>3.5999999999999999E-3</v>
      </c>
      <c r="F907" s="240">
        <v>9.2999999999999992E-3</v>
      </c>
      <c r="G907" s="240">
        <v>0</v>
      </c>
      <c r="H907" s="240">
        <v>0</v>
      </c>
      <c r="I907" s="240">
        <v>0</v>
      </c>
      <c r="J907" s="240">
        <v>2.1000000000000001E-4</v>
      </c>
      <c r="K907" s="240">
        <v>1614</v>
      </c>
      <c r="L907" s="240">
        <v>9.0719999999999992</v>
      </c>
      <c r="M907" s="240">
        <v>16.512</v>
      </c>
      <c r="N907" s="240">
        <v>3.4</v>
      </c>
    </row>
    <row r="908" spans="2:14">
      <c r="B908" s="240" t="s">
        <v>24</v>
      </c>
      <c r="C908" s="240" t="s">
        <v>222</v>
      </c>
      <c r="D908" s="240" t="s">
        <v>158</v>
      </c>
      <c r="E908" s="240">
        <v>-2.7000000000000001E-3</v>
      </c>
      <c r="F908" s="240">
        <v>-9.7999999999999997E-3</v>
      </c>
      <c r="G908" s="240">
        <v>0</v>
      </c>
      <c r="H908" s="240">
        <v>0</v>
      </c>
      <c r="I908" s="240">
        <v>0</v>
      </c>
      <c r="J908" s="240">
        <v>-2.0000000000000001E-4</v>
      </c>
      <c r="K908" s="240">
        <v>1614</v>
      </c>
      <c r="L908" s="240">
        <v>9.0719999999999992</v>
      </c>
      <c r="M908" s="240">
        <v>16.512</v>
      </c>
      <c r="N908" s="240">
        <v>3.4</v>
      </c>
    </row>
    <row r="909" spans="2:14">
      <c r="B909" s="240" t="s">
        <v>10</v>
      </c>
      <c r="C909" s="240" t="s">
        <v>223</v>
      </c>
      <c r="D909" s="240" t="s">
        <v>87</v>
      </c>
      <c r="E909" s="240">
        <v>6.9999999999999999E-4</v>
      </c>
      <c r="F909" s="240">
        <v>0</v>
      </c>
      <c r="G909" s="240">
        <v>0</v>
      </c>
      <c r="H909" s="240">
        <v>0</v>
      </c>
      <c r="I909" s="240">
        <v>0</v>
      </c>
      <c r="J909" s="240">
        <v>0</v>
      </c>
      <c r="K909" s="240">
        <v>1615</v>
      </c>
      <c r="L909" s="240">
        <v>7.5389999999999997</v>
      </c>
      <c r="M909" s="240">
        <v>16.068999999999999</v>
      </c>
      <c r="N909" s="240">
        <v>0</v>
      </c>
    </row>
    <row r="910" spans="2:14">
      <c r="B910" s="240" t="s">
        <v>10</v>
      </c>
      <c r="C910" s="240" t="s">
        <v>223</v>
      </c>
      <c r="D910" s="240" t="s">
        <v>88</v>
      </c>
      <c r="E910" s="240">
        <v>0</v>
      </c>
      <c r="F910" s="240">
        <v>4.0000000000000002E-4</v>
      </c>
      <c r="G910" s="240">
        <v>0</v>
      </c>
      <c r="H910" s="240">
        <v>0</v>
      </c>
      <c r="I910" s="240">
        <v>0</v>
      </c>
      <c r="J910" s="240">
        <v>0</v>
      </c>
      <c r="K910" s="240">
        <v>1615</v>
      </c>
      <c r="L910" s="240">
        <v>7.5389999999999997</v>
      </c>
      <c r="M910" s="240">
        <v>16.068999999999999</v>
      </c>
      <c r="N910" s="240">
        <v>0</v>
      </c>
    </row>
    <row r="911" spans="2:14">
      <c r="B911" s="240" t="s">
        <v>10</v>
      </c>
      <c r="C911" s="240" t="s">
        <v>223</v>
      </c>
      <c r="D911" s="240" t="s">
        <v>89</v>
      </c>
      <c r="E911" s="240">
        <v>6.9999999999999999E-4</v>
      </c>
      <c r="F911" s="240">
        <v>0</v>
      </c>
      <c r="G911" s="240">
        <v>0</v>
      </c>
      <c r="H911" s="240">
        <v>0</v>
      </c>
      <c r="I911" s="240">
        <v>0</v>
      </c>
      <c r="J911" s="240">
        <v>1.0000000000000001E-5</v>
      </c>
      <c r="K911" s="240">
        <v>1615</v>
      </c>
      <c r="L911" s="240">
        <v>7.5389999999999997</v>
      </c>
      <c r="M911" s="240">
        <v>16.068999999999999</v>
      </c>
      <c r="N911" s="240">
        <v>0</v>
      </c>
    </row>
    <row r="912" spans="2:14">
      <c r="B912" s="240" t="s">
        <v>10</v>
      </c>
      <c r="C912" s="240" t="s">
        <v>223</v>
      </c>
      <c r="D912" s="240" t="s">
        <v>90</v>
      </c>
      <c r="E912" s="240">
        <v>0</v>
      </c>
      <c r="F912" s="240">
        <v>4.0000000000000002E-4</v>
      </c>
      <c r="G912" s="240">
        <v>0</v>
      </c>
      <c r="H912" s="240">
        <v>0</v>
      </c>
      <c r="I912" s="240">
        <v>0</v>
      </c>
      <c r="J912" s="240">
        <v>-1.0000000000000001E-5</v>
      </c>
      <c r="K912" s="240">
        <v>1615</v>
      </c>
      <c r="L912" s="240">
        <v>7.5389999999999997</v>
      </c>
      <c r="M912" s="240">
        <v>16.068999999999999</v>
      </c>
      <c r="N912" s="240">
        <v>0</v>
      </c>
    </row>
    <row r="913" spans="2:14">
      <c r="B913" s="240" t="s">
        <v>10</v>
      </c>
      <c r="C913" s="240" t="s">
        <v>223</v>
      </c>
      <c r="D913" s="240" t="s">
        <v>12</v>
      </c>
      <c r="E913" s="240">
        <v>0.45540000000000003</v>
      </c>
      <c r="F913" s="240">
        <v>2.1100000000000001E-2</v>
      </c>
      <c r="G913" s="240">
        <v>0</v>
      </c>
      <c r="H913" s="240">
        <v>0</v>
      </c>
      <c r="I913" s="240">
        <v>0</v>
      </c>
      <c r="J913" s="240">
        <v>-5.4000000000000001E-4</v>
      </c>
      <c r="K913" s="240">
        <v>1615</v>
      </c>
      <c r="L913" s="240">
        <v>7.5389999999999997</v>
      </c>
      <c r="M913" s="240">
        <v>16.068999999999999</v>
      </c>
      <c r="N913" s="240">
        <v>0</v>
      </c>
    </row>
    <row r="914" spans="2:14">
      <c r="B914" s="240" t="s">
        <v>10</v>
      </c>
      <c r="C914" s="240" t="s">
        <v>223</v>
      </c>
      <c r="D914" s="240" t="s">
        <v>13</v>
      </c>
      <c r="E914" s="240">
        <v>1.0999999999999999E-2</v>
      </c>
      <c r="F914" s="240">
        <v>0.26140000000000002</v>
      </c>
      <c r="G914" s="240">
        <v>0</v>
      </c>
      <c r="H914" s="240">
        <v>0</v>
      </c>
      <c r="I914" s="240">
        <v>0</v>
      </c>
      <c r="J914" s="240">
        <v>-8.8999999999999995E-4</v>
      </c>
      <c r="K914" s="240">
        <v>1615</v>
      </c>
      <c r="L914" s="240">
        <v>7.5389999999999997</v>
      </c>
      <c r="M914" s="240">
        <v>16.068999999999999</v>
      </c>
      <c r="N914" s="240">
        <v>0</v>
      </c>
    </row>
    <row r="915" spans="2:14">
      <c r="B915" s="240" t="s">
        <v>10</v>
      </c>
      <c r="C915" s="240" t="s">
        <v>223</v>
      </c>
      <c r="D915" s="240" t="s">
        <v>14</v>
      </c>
      <c r="E915" s="240">
        <v>2.7000000000000001E-3</v>
      </c>
      <c r="F915" s="240">
        <v>-6.7000000000000002E-3</v>
      </c>
      <c r="G915" s="240">
        <v>0</v>
      </c>
      <c r="H915" s="240">
        <v>0</v>
      </c>
      <c r="I915" s="240">
        <v>0</v>
      </c>
      <c r="J915" s="240">
        <v>2.0300000000000001E-3</v>
      </c>
      <c r="K915" s="240">
        <v>1615</v>
      </c>
      <c r="L915" s="240">
        <v>7.5389999999999997</v>
      </c>
      <c r="M915" s="240">
        <v>16.068999999999999</v>
      </c>
      <c r="N915" s="240">
        <v>0</v>
      </c>
    </row>
    <row r="916" spans="2:14">
      <c r="B916" s="240" t="s">
        <v>10</v>
      </c>
      <c r="C916" s="240" t="s">
        <v>223</v>
      </c>
      <c r="D916" s="240" t="s">
        <v>91</v>
      </c>
      <c r="E916" s="240">
        <v>6.9999999999999999E-4</v>
      </c>
      <c r="F916" s="240">
        <v>1E-4</v>
      </c>
      <c r="G916" s="240">
        <v>0</v>
      </c>
      <c r="H916" s="240">
        <v>0</v>
      </c>
      <c r="I916" s="240">
        <v>0</v>
      </c>
      <c r="J916" s="240">
        <v>1.0000000000000001E-5</v>
      </c>
      <c r="K916" s="240">
        <v>1615</v>
      </c>
      <c r="L916" s="240">
        <v>7.5389999999999997</v>
      </c>
      <c r="M916" s="240">
        <v>16.068999999999999</v>
      </c>
      <c r="N916" s="240">
        <v>0</v>
      </c>
    </row>
    <row r="917" spans="2:14">
      <c r="B917" s="240" t="s">
        <v>10</v>
      </c>
      <c r="C917" s="240" t="s">
        <v>223</v>
      </c>
      <c r="D917" s="240" t="s">
        <v>92</v>
      </c>
      <c r="E917" s="240">
        <v>1E-4</v>
      </c>
      <c r="F917" s="240">
        <v>4.0000000000000002E-4</v>
      </c>
      <c r="G917" s="240">
        <v>0</v>
      </c>
      <c r="H917" s="240">
        <v>0</v>
      </c>
      <c r="I917" s="240">
        <v>0</v>
      </c>
      <c r="J917" s="240">
        <v>1.0000000000000001E-5</v>
      </c>
      <c r="K917" s="240">
        <v>1615</v>
      </c>
      <c r="L917" s="240">
        <v>7.5389999999999997</v>
      </c>
      <c r="M917" s="240">
        <v>16.068999999999999</v>
      </c>
      <c r="N917" s="240">
        <v>0</v>
      </c>
    </row>
    <row r="918" spans="2:14">
      <c r="B918" s="240" t="s">
        <v>10</v>
      </c>
      <c r="C918" s="240" t="s">
        <v>223</v>
      </c>
      <c r="D918" s="240" t="s">
        <v>93</v>
      </c>
      <c r="E918" s="240">
        <v>1.6000000000000001E-3</v>
      </c>
      <c r="F918" s="240">
        <v>2.0000000000000001E-4</v>
      </c>
      <c r="G918" s="240">
        <v>0</v>
      </c>
      <c r="H918" s="240">
        <v>0</v>
      </c>
      <c r="I918" s="240">
        <v>0</v>
      </c>
      <c r="J918" s="240">
        <v>3.0000000000000001E-5</v>
      </c>
      <c r="K918" s="240">
        <v>1615</v>
      </c>
      <c r="L918" s="240">
        <v>7.5389999999999997</v>
      </c>
      <c r="M918" s="240">
        <v>16.068999999999999</v>
      </c>
      <c r="N918" s="240">
        <v>0</v>
      </c>
    </row>
    <row r="919" spans="2:14">
      <c r="B919" s="240" t="s">
        <v>10</v>
      </c>
      <c r="C919" s="240" t="s">
        <v>223</v>
      </c>
      <c r="D919" s="240" t="s">
        <v>94</v>
      </c>
      <c r="E919" s="240">
        <v>2.0000000000000001E-4</v>
      </c>
      <c r="F919" s="240">
        <v>8.9999999999999998E-4</v>
      </c>
      <c r="G919" s="240">
        <v>0</v>
      </c>
      <c r="H919" s="240">
        <v>0</v>
      </c>
      <c r="I919" s="240">
        <v>0</v>
      </c>
      <c r="J919" s="240">
        <v>3.0000000000000001E-5</v>
      </c>
      <c r="K919" s="240">
        <v>1615</v>
      </c>
      <c r="L919" s="240">
        <v>7.5389999999999997</v>
      </c>
      <c r="M919" s="240">
        <v>16.068999999999999</v>
      </c>
      <c r="N919" s="240">
        <v>0</v>
      </c>
    </row>
    <row r="920" spans="2:14">
      <c r="B920" s="240" t="s">
        <v>10</v>
      </c>
      <c r="C920" s="240" t="s">
        <v>223</v>
      </c>
      <c r="D920" s="240" t="s">
        <v>95</v>
      </c>
      <c r="E920" s="240">
        <v>1E-4</v>
      </c>
      <c r="F920" s="240">
        <v>-1E-4</v>
      </c>
      <c r="G920" s="240">
        <v>0</v>
      </c>
      <c r="H920" s="240">
        <v>0</v>
      </c>
      <c r="I920" s="240">
        <v>0</v>
      </c>
      <c r="J920" s="240">
        <v>-1.0000000000000001E-5</v>
      </c>
      <c r="K920" s="240">
        <v>1615</v>
      </c>
      <c r="L920" s="240">
        <v>7.5389999999999997</v>
      </c>
      <c r="M920" s="240">
        <v>16.068999999999999</v>
      </c>
      <c r="N920" s="240">
        <v>0</v>
      </c>
    </row>
    <row r="921" spans="2:14">
      <c r="B921" s="240" t="s">
        <v>10</v>
      </c>
      <c r="C921" s="240" t="s">
        <v>223</v>
      </c>
      <c r="D921" s="240" t="s">
        <v>96</v>
      </c>
      <c r="E921" s="240">
        <v>1E-4</v>
      </c>
      <c r="F921" s="240">
        <v>-1E-4</v>
      </c>
      <c r="G921" s="240">
        <v>0</v>
      </c>
      <c r="H921" s="240">
        <v>0</v>
      </c>
      <c r="I921" s="240">
        <v>0</v>
      </c>
      <c r="J921" s="240">
        <v>-1.0000000000000001E-5</v>
      </c>
      <c r="K921" s="240">
        <v>1615</v>
      </c>
      <c r="L921" s="240">
        <v>7.5389999999999997</v>
      </c>
      <c r="M921" s="240">
        <v>16.068999999999999</v>
      </c>
      <c r="N921" s="240">
        <v>0</v>
      </c>
    </row>
    <row r="922" spans="2:14">
      <c r="B922" s="240" t="s">
        <v>10</v>
      </c>
      <c r="C922" s="240" t="s">
        <v>223</v>
      </c>
      <c r="D922" s="240" t="s">
        <v>97</v>
      </c>
      <c r="E922" s="240">
        <v>2.0000000000000001E-4</v>
      </c>
      <c r="F922" s="240">
        <v>0</v>
      </c>
      <c r="G922" s="240">
        <v>0</v>
      </c>
      <c r="H922" s="240">
        <v>0</v>
      </c>
      <c r="I922" s="240">
        <v>0</v>
      </c>
      <c r="J922" s="240">
        <v>0</v>
      </c>
      <c r="K922" s="240">
        <v>1615</v>
      </c>
      <c r="L922" s="240">
        <v>7.5389999999999997</v>
      </c>
      <c r="M922" s="240">
        <v>16.068999999999999</v>
      </c>
      <c r="N922" s="240">
        <v>0</v>
      </c>
    </row>
    <row r="923" spans="2:14">
      <c r="B923" s="240" t="s">
        <v>10</v>
      </c>
      <c r="C923" s="240" t="s">
        <v>223</v>
      </c>
      <c r="D923" s="240" t="s">
        <v>98</v>
      </c>
      <c r="E923" s="240">
        <v>0</v>
      </c>
      <c r="F923" s="240">
        <v>1E-4</v>
      </c>
      <c r="G923" s="240">
        <v>0</v>
      </c>
      <c r="H923" s="240">
        <v>0</v>
      </c>
      <c r="I923" s="240">
        <v>0</v>
      </c>
      <c r="J923" s="240">
        <v>0</v>
      </c>
      <c r="K923" s="240">
        <v>1615</v>
      </c>
      <c r="L923" s="240">
        <v>7.5389999999999997</v>
      </c>
      <c r="M923" s="240">
        <v>16.068999999999999</v>
      </c>
      <c r="N923" s="240">
        <v>0</v>
      </c>
    </row>
    <row r="924" spans="2:14">
      <c r="B924" s="240" t="s">
        <v>10</v>
      </c>
      <c r="C924" s="240" t="s">
        <v>223</v>
      </c>
      <c r="D924" s="240" t="s">
        <v>99</v>
      </c>
      <c r="E924" s="240">
        <v>1E-3</v>
      </c>
      <c r="F924" s="240">
        <v>1E-4</v>
      </c>
      <c r="G924" s="240">
        <v>0</v>
      </c>
      <c r="H924" s="240">
        <v>0</v>
      </c>
      <c r="I924" s="240">
        <v>0</v>
      </c>
      <c r="J924" s="240">
        <v>-1.0000000000000001E-5</v>
      </c>
      <c r="K924" s="240">
        <v>1615</v>
      </c>
      <c r="L924" s="240">
        <v>7.5389999999999997</v>
      </c>
      <c r="M924" s="240">
        <v>16.068999999999999</v>
      </c>
      <c r="N924" s="240">
        <v>0</v>
      </c>
    </row>
    <row r="925" spans="2:14">
      <c r="B925" s="240" t="s">
        <v>10</v>
      </c>
      <c r="C925" s="240" t="s">
        <v>223</v>
      </c>
      <c r="D925" s="240" t="s">
        <v>100</v>
      </c>
      <c r="E925" s="240">
        <v>1E-3</v>
      </c>
      <c r="F925" s="240">
        <v>-2.0000000000000001E-4</v>
      </c>
      <c r="G925" s="240">
        <v>0</v>
      </c>
      <c r="H925" s="240">
        <v>0</v>
      </c>
      <c r="I925" s="240">
        <v>0</v>
      </c>
      <c r="J925" s="240">
        <v>-1.0000000000000001E-5</v>
      </c>
      <c r="K925" s="240">
        <v>1615</v>
      </c>
      <c r="L925" s="240">
        <v>7.5389999999999997</v>
      </c>
      <c r="M925" s="240">
        <v>16.068999999999999</v>
      </c>
      <c r="N925" s="240">
        <v>0</v>
      </c>
    </row>
    <row r="926" spans="2:14">
      <c r="B926" s="240" t="s">
        <v>10</v>
      </c>
      <c r="C926" s="240" t="s">
        <v>223</v>
      </c>
      <c r="D926" s="240" t="s">
        <v>101</v>
      </c>
      <c r="E926" s="240">
        <v>1E-3</v>
      </c>
      <c r="F926" s="240">
        <v>1E-4</v>
      </c>
      <c r="G926" s="240">
        <v>0</v>
      </c>
      <c r="H926" s="240">
        <v>0</v>
      </c>
      <c r="I926" s="240">
        <v>0</v>
      </c>
      <c r="J926" s="240">
        <v>-1.0000000000000001E-5</v>
      </c>
      <c r="K926" s="240">
        <v>1615</v>
      </c>
      <c r="L926" s="240">
        <v>7.5389999999999997</v>
      </c>
      <c r="M926" s="240">
        <v>16.068999999999999</v>
      </c>
      <c r="N926" s="240">
        <v>0</v>
      </c>
    </row>
    <row r="927" spans="2:14">
      <c r="B927" s="240" t="s">
        <v>10</v>
      </c>
      <c r="C927" s="240" t="s">
        <v>223</v>
      </c>
      <c r="D927" s="240" t="s">
        <v>102</v>
      </c>
      <c r="E927" s="240">
        <v>1E-3</v>
      </c>
      <c r="F927" s="240">
        <v>-2.0000000000000001E-4</v>
      </c>
      <c r="G927" s="240">
        <v>0</v>
      </c>
      <c r="H927" s="240">
        <v>0</v>
      </c>
      <c r="I927" s="240">
        <v>0</v>
      </c>
      <c r="J927" s="240">
        <v>-1.0000000000000001E-5</v>
      </c>
      <c r="K927" s="240">
        <v>1615</v>
      </c>
      <c r="L927" s="240">
        <v>7.5389999999999997</v>
      </c>
      <c r="M927" s="240">
        <v>16.068999999999999</v>
      </c>
      <c r="N927" s="240">
        <v>0</v>
      </c>
    </row>
    <row r="928" spans="2:14">
      <c r="B928" s="240" t="s">
        <v>10</v>
      </c>
      <c r="C928" s="240" t="s">
        <v>223</v>
      </c>
      <c r="D928" s="240" t="s">
        <v>103</v>
      </c>
      <c r="E928" s="240">
        <v>1E-3</v>
      </c>
      <c r="F928" s="240">
        <v>0</v>
      </c>
      <c r="G928" s="240">
        <v>0</v>
      </c>
      <c r="H928" s="240">
        <v>0</v>
      </c>
      <c r="I928" s="240">
        <v>0</v>
      </c>
      <c r="J928" s="240">
        <v>0</v>
      </c>
      <c r="K928" s="240">
        <v>1615</v>
      </c>
      <c r="L928" s="240">
        <v>7.5389999999999997</v>
      </c>
      <c r="M928" s="240">
        <v>16.068999999999999</v>
      </c>
      <c r="N928" s="240">
        <v>0</v>
      </c>
    </row>
    <row r="929" spans="2:14">
      <c r="B929" s="240" t="s">
        <v>10</v>
      </c>
      <c r="C929" s="240" t="s">
        <v>223</v>
      </c>
      <c r="D929" s="240" t="s">
        <v>104</v>
      </c>
      <c r="E929" s="240">
        <v>1E-3</v>
      </c>
      <c r="F929" s="240">
        <v>-2.0000000000000001E-4</v>
      </c>
      <c r="G929" s="240">
        <v>0</v>
      </c>
      <c r="H929" s="240">
        <v>0</v>
      </c>
      <c r="I929" s="240">
        <v>0</v>
      </c>
      <c r="J929" s="240">
        <v>0</v>
      </c>
      <c r="K929" s="240">
        <v>1615</v>
      </c>
      <c r="L929" s="240">
        <v>7.5389999999999997</v>
      </c>
      <c r="M929" s="240">
        <v>16.068999999999999</v>
      </c>
      <c r="N929" s="240">
        <v>0</v>
      </c>
    </row>
    <row r="930" spans="2:14">
      <c r="B930" s="240" t="s">
        <v>10</v>
      </c>
      <c r="C930" s="240" t="s">
        <v>223</v>
      </c>
      <c r="D930" s="240" t="s">
        <v>105</v>
      </c>
      <c r="E930" s="240">
        <v>1E-3</v>
      </c>
      <c r="F930" s="240">
        <v>1E-4</v>
      </c>
      <c r="G930" s="240">
        <v>0</v>
      </c>
      <c r="H930" s="240">
        <v>0</v>
      </c>
      <c r="I930" s="240">
        <v>0</v>
      </c>
      <c r="J930" s="240">
        <v>0</v>
      </c>
      <c r="K930" s="240">
        <v>1615</v>
      </c>
      <c r="L930" s="240">
        <v>7.5389999999999997</v>
      </c>
      <c r="M930" s="240">
        <v>16.068999999999999</v>
      </c>
      <c r="N930" s="240">
        <v>0</v>
      </c>
    </row>
    <row r="931" spans="2:14">
      <c r="B931" s="240" t="s">
        <v>10</v>
      </c>
      <c r="C931" s="240" t="s">
        <v>223</v>
      </c>
      <c r="D931" s="240" t="s">
        <v>106</v>
      </c>
      <c r="E931" s="240">
        <v>1E-3</v>
      </c>
      <c r="F931" s="240">
        <v>-2.0000000000000001E-4</v>
      </c>
      <c r="G931" s="240">
        <v>0</v>
      </c>
      <c r="H931" s="240">
        <v>0</v>
      </c>
      <c r="I931" s="240">
        <v>0</v>
      </c>
      <c r="J931" s="240">
        <v>0</v>
      </c>
      <c r="K931" s="240">
        <v>1615</v>
      </c>
      <c r="L931" s="240">
        <v>7.5389999999999997</v>
      </c>
      <c r="M931" s="240">
        <v>16.068999999999999</v>
      </c>
      <c r="N931" s="240">
        <v>0</v>
      </c>
    </row>
    <row r="932" spans="2:14">
      <c r="B932" s="240" t="s">
        <v>10</v>
      </c>
      <c r="C932" s="240" t="s">
        <v>223</v>
      </c>
      <c r="D932" s="240" t="s">
        <v>107</v>
      </c>
      <c r="E932" s="240">
        <v>-8.0000000000000004E-4</v>
      </c>
      <c r="F932" s="240">
        <v>0</v>
      </c>
      <c r="G932" s="240">
        <v>0</v>
      </c>
      <c r="H932" s="240">
        <v>0</v>
      </c>
      <c r="I932" s="240">
        <v>0</v>
      </c>
      <c r="J932" s="240">
        <v>0</v>
      </c>
      <c r="K932" s="240">
        <v>1615</v>
      </c>
      <c r="L932" s="240">
        <v>7.5389999999999997</v>
      </c>
      <c r="M932" s="240">
        <v>16.068999999999999</v>
      </c>
      <c r="N932" s="240">
        <v>0</v>
      </c>
    </row>
    <row r="933" spans="2:14">
      <c r="B933" s="240" t="s">
        <v>10</v>
      </c>
      <c r="C933" s="240" t="s">
        <v>223</v>
      </c>
      <c r="D933" s="240" t="s">
        <v>108</v>
      </c>
      <c r="E933" s="240">
        <v>-8.0000000000000004E-4</v>
      </c>
      <c r="F933" s="240">
        <v>-2.9999999999999997E-4</v>
      </c>
      <c r="G933" s="240">
        <v>0</v>
      </c>
      <c r="H933" s="240">
        <v>0</v>
      </c>
      <c r="I933" s="240">
        <v>0</v>
      </c>
      <c r="J933" s="240">
        <v>0</v>
      </c>
      <c r="K933" s="240">
        <v>1615</v>
      </c>
      <c r="L933" s="240">
        <v>7.5389999999999997</v>
      </c>
      <c r="M933" s="240">
        <v>16.068999999999999</v>
      </c>
      <c r="N933" s="240">
        <v>0</v>
      </c>
    </row>
    <row r="934" spans="2:14">
      <c r="B934" s="240" t="s">
        <v>10</v>
      </c>
      <c r="C934" s="240" t="s">
        <v>223</v>
      </c>
      <c r="D934" s="240" t="s">
        <v>109</v>
      </c>
      <c r="E934" s="240">
        <v>-8.0000000000000004E-4</v>
      </c>
      <c r="F934" s="240">
        <v>0</v>
      </c>
      <c r="G934" s="240">
        <v>0</v>
      </c>
      <c r="H934" s="240">
        <v>0</v>
      </c>
      <c r="I934" s="240">
        <v>0</v>
      </c>
      <c r="J934" s="240">
        <v>-1.0000000000000001E-5</v>
      </c>
      <c r="K934" s="240">
        <v>1615</v>
      </c>
      <c r="L934" s="240">
        <v>7.5389999999999997</v>
      </c>
      <c r="M934" s="240">
        <v>16.068999999999999</v>
      </c>
      <c r="N934" s="240">
        <v>0</v>
      </c>
    </row>
    <row r="935" spans="2:14">
      <c r="B935" s="240" t="s">
        <v>10</v>
      </c>
      <c r="C935" s="240" t="s">
        <v>223</v>
      </c>
      <c r="D935" s="240" t="s">
        <v>110</v>
      </c>
      <c r="E935" s="240">
        <v>-8.0000000000000004E-4</v>
      </c>
      <c r="F935" s="240">
        <v>-2.9999999999999997E-4</v>
      </c>
      <c r="G935" s="240">
        <v>0</v>
      </c>
      <c r="H935" s="240">
        <v>0</v>
      </c>
      <c r="I935" s="240">
        <v>0</v>
      </c>
      <c r="J935" s="240">
        <v>0</v>
      </c>
      <c r="K935" s="240">
        <v>1615</v>
      </c>
      <c r="L935" s="240">
        <v>7.5389999999999997</v>
      </c>
      <c r="M935" s="240">
        <v>16.068999999999999</v>
      </c>
      <c r="N935" s="240">
        <v>0</v>
      </c>
    </row>
    <row r="936" spans="2:14">
      <c r="B936" s="240" t="s">
        <v>10</v>
      </c>
      <c r="C936" s="240" t="s">
        <v>223</v>
      </c>
      <c r="D936" s="240" t="s">
        <v>111</v>
      </c>
      <c r="E936" s="240">
        <v>-8.0000000000000004E-4</v>
      </c>
      <c r="F936" s="240">
        <v>0</v>
      </c>
      <c r="G936" s="240">
        <v>0</v>
      </c>
      <c r="H936" s="240">
        <v>0</v>
      </c>
      <c r="I936" s="240">
        <v>0</v>
      </c>
      <c r="J936" s="240">
        <v>-1.0000000000000001E-5</v>
      </c>
      <c r="K936" s="240">
        <v>1615</v>
      </c>
      <c r="L936" s="240">
        <v>7.5389999999999997</v>
      </c>
      <c r="M936" s="240">
        <v>16.068999999999999</v>
      </c>
      <c r="N936" s="240">
        <v>0</v>
      </c>
    </row>
    <row r="937" spans="2:14">
      <c r="B937" s="240" t="s">
        <v>10</v>
      </c>
      <c r="C937" s="240" t="s">
        <v>223</v>
      </c>
      <c r="D937" s="240" t="s">
        <v>112</v>
      </c>
      <c r="E937" s="240">
        <v>-8.0000000000000004E-4</v>
      </c>
      <c r="F937" s="240">
        <v>-2.0000000000000001E-4</v>
      </c>
      <c r="G937" s="240">
        <v>0</v>
      </c>
      <c r="H937" s="240">
        <v>0</v>
      </c>
      <c r="I937" s="240">
        <v>0</v>
      </c>
      <c r="J937" s="240">
        <v>-1.0000000000000001E-5</v>
      </c>
      <c r="K937" s="240">
        <v>1615</v>
      </c>
      <c r="L937" s="240">
        <v>7.5389999999999997</v>
      </c>
      <c r="M937" s="240">
        <v>16.068999999999999</v>
      </c>
      <c r="N937" s="240">
        <v>0</v>
      </c>
    </row>
    <row r="938" spans="2:14">
      <c r="B938" s="240" t="s">
        <v>10</v>
      </c>
      <c r="C938" s="240" t="s">
        <v>223</v>
      </c>
      <c r="D938" s="240" t="s">
        <v>113</v>
      </c>
      <c r="E938" s="240">
        <v>-8.0000000000000004E-4</v>
      </c>
      <c r="F938" s="240">
        <v>0</v>
      </c>
      <c r="G938" s="240">
        <v>0</v>
      </c>
      <c r="H938" s="240">
        <v>0</v>
      </c>
      <c r="I938" s="240">
        <v>0</v>
      </c>
      <c r="J938" s="240">
        <v>-2.0000000000000002E-5</v>
      </c>
      <c r="K938" s="240">
        <v>1615</v>
      </c>
      <c r="L938" s="240">
        <v>7.5389999999999997</v>
      </c>
      <c r="M938" s="240">
        <v>16.068999999999999</v>
      </c>
      <c r="N938" s="240">
        <v>0</v>
      </c>
    </row>
    <row r="939" spans="2:14">
      <c r="B939" s="240" t="s">
        <v>10</v>
      </c>
      <c r="C939" s="240" t="s">
        <v>223</v>
      </c>
      <c r="D939" s="240" t="s">
        <v>114</v>
      </c>
      <c r="E939" s="240">
        <v>-8.0000000000000004E-4</v>
      </c>
      <c r="F939" s="240">
        <v>-2.0000000000000001E-4</v>
      </c>
      <c r="G939" s="240">
        <v>0</v>
      </c>
      <c r="H939" s="240">
        <v>0</v>
      </c>
      <c r="I939" s="240">
        <v>0</v>
      </c>
      <c r="J939" s="240">
        <v>-1.0000000000000001E-5</v>
      </c>
      <c r="K939" s="240">
        <v>1615</v>
      </c>
      <c r="L939" s="240">
        <v>7.5389999999999997</v>
      </c>
      <c r="M939" s="240">
        <v>16.068999999999999</v>
      </c>
      <c r="N939" s="240">
        <v>0</v>
      </c>
    </row>
    <row r="940" spans="2:14">
      <c r="B940" s="240" t="s">
        <v>10</v>
      </c>
      <c r="C940" s="240" t="s">
        <v>223</v>
      </c>
      <c r="D940" s="240" t="s">
        <v>115</v>
      </c>
      <c r="E940" s="240">
        <v>2.9999999999999997E-4</v>
      </c>
      <c r="F940" s="240">
        <v>4.0000000000000002E-4</v>
      </c>
      <c r="G940" s="240">
        <v>0</v>
      </c>
      <c r="H940" s="240">
        <v>0</v>
      </c>
      <c r="I940" s="240">
        <v>0</v>
      </c>
      <c r="J940" s="240">
        <v>-1.0000000000000001E-5</v>
      </c>
      <c r="K940" s="240">
        <v>1615</v>
      </c>
      <c r="L940" s="240">
        <v>7.5389999999999997</v>
      </c>
      <c r="M940" s="240">
        <v>16.068999999999999</v>
      </c>
      <c r="N940" s="240">
        <v>0</v>
      </c>
    </row>
    <row r="941" spans="2:14">
      <c r="B941" s="240" t="s">
        <v>10</v>
      </c>
      <c r="C941" s="240" t="s">
        <v>223</v>
      </c>
      <c r="D941" s="240" t="s">
        <v>116</v>
      </c>
      <c r="E941" s="240">
        <v>-1E-4</v>
      </c>
      <c r="F941" s="240">
        <v>4.0000000000000002E-4</v>
      </c>
      <c r="G941" s="240">
        <v>0</v>
      </c>
      <c r="H941" s="240">
        <v>0</v>
      </c>
      <c r="I941" s="240">
        <v>0</v>
      </c>
      <c r="J941" s="240">
        <v>-1.0000000000000001E-5</v>
      </c>
      <c r="K941" s="240">
        <v>1615</v>
      </c>
      <c r="L941" s="240">
        <v>7.5389999999999997</v>
      </c>
      <c r="M941" s="240">
        <v>16.068999999999999</v>
      </c>
      <c r="N941" s="240">
        <v>0</v>
      </c>
    </row>
    <row r="942" spans="2:14">
      <c r="B942" s="240" t="s">
        <v>10</v>
      </c>
      <c r="C942" s="240" t="s">
        <v>223</v>
      </c>
      <c r="D942" s="240" t="s">
        <v>117</v>
      </c>
      <c r="E942" s="240">
        <v>2.9999999999999997E-4</v>
      </c>
      <c r="F942" s="240">
        <v>4.0000000000000002E-4</v>
      </c>
      <c r="G942" s="240">
        <v>0</v>
      </c>
      <c r="H942" s="240">
        <v>0</v>
      </c>
      <c r="I942" s="240">
        <v>0</v>
      </c>
      <c r="J942" s="240">
        <v>-1.0000000000000001E-5</v>
      </c>
      <c r="K942" s="240">
        <v>1615</v>
      </c>
      <c r="L942" s="240">
        <v>7.5389999999999997</v>
      </c>
      <c r="M942" s="240">
        <v>16.068999999999999</v>
      </c>
      <c r="N942" s="240">
        <v>0</v>
      </c>
    </row>
    <row r="943" spans="2:14">
      <c r="B943" s="240" t="s">
        <v>10</v>
      </c>
      <c r="C943" s="240" t="s">
        <v>223</v>
      </c>
      <c r="D943" s="240" t="s">
        <v>118</v>
      </c>
      <c r="E943" s="240">
        <v>-1E-4</v>
      </c>
      <c r="F943" s="240">
        <v>4.0000000000000002E-4</v>
      </c>
      <c r="G943" s="240">
        <v>0</v>
      </c>
      <c r="H943" s="240">
        <v>0</v>
      </c>
      <c r="I943" s="240">
        <v>0</v>
      </c>
      <c r="J943" s="240">
        <v>-1.0000000000000001E-5</v>
      </c>
      <c r="K943" s="240">
        <v>1615</v>
      </c>
      <c r="L943" s="240">
        <v>7.5389999999999997</v>
      </c>
      <c r="M943" s="240">
        <v>16.068999999999999</v>
      </c>
      <c r="N943" s="240">
        <v>0</v>
      </c>
    </row>
    <row r="944" spans="2:14">
      <c r="B944" s="240" t="s">
        <v>10</v>
      </c>
      <c r="C944" s="240" t="s">
        <v>223</v>
      </c>
      <c r="D944" s="240" t="s">
        <v>119</v>
      </c>
      <c r="E944" s="240">
        <v>2.9999999999999997E-4</v>
      </c>
      <c r="F944" s="240">
        <v>4.0000000000000002E-4</v>
      </c>
      <c r="G944" s="240">
        <v>0</v>
      </c>
      <c r="H944" s="240">
        <v>0</v>
      </c>
      <c r="I944" s="240">
        <v>0</v>
      </c>
      <c r="J944" s="240">
        <v>-2.0000000000000002E-5</v>
      </c>
      <c r="K944" s="240">
        <v>1615</v>
      </c>
      <c r="L944" s="240">
        <v>7.5389999999999997</v>
      </c>
      <c r="M944" s="240">
        <v>16.068999999999999</v>
      </c>
      <c r="N944" s="240">
        <v>0</v>
      </c>
    </row>
    <row r="945" spans="2:14">
      <c r="B945" s="240" t="s">
        <v>10</v>
      </c>
      <c r="C945" s="240" t="s">
        <v>223</v>
      </c>
      <c r="D945" s="240" t="s">
        <v>120</v>
      </c>
      <c r="E945" s="240">
        <v>-1E-4</v>
      </c>
      <c r="F945" s="240">
        <v>4.0000000000000002E-4</v>
      </c>
      <c r="G945" s="240">
        <v>0</v>
      </c>
      <c r="H945" s="240">
        <v>0</v>
      </c>
      <c r="I945" s="240">
        <v>0</v>
      </c>
      <c r="J945" s="240">
        <v>-2.0000000000000002E-5</v>
      </c>
      <c r="K945" s="240">
        <v>1615</v>
      </c>
      <c r="L945" s="240">
        <v>7.5389999999999997</v>
      </c>
      <c r="M945" s="240">
        <v>16.068999999999999</v>
      </c>
      <c r="N945" s="240">
        <v>0</v>
      </c>
    </row>
    <row r="946" spans="2:14">
      <c r="B946" s="240" t="s">
        <v>10</v>
      </c>
      <c r="C946" s="240" t="s">
        <v>223</v>
      </c>
      <c r="D946" s="240" t="s">
        <v>121</v>
      </c>
      <c r="E946" s="240">
        <v>2.9999999999999997E-4</v>
      </c>
      <c r="F946" s="240">
        <v>4.0000000000000002E-4</v>
      </c>
      <c r="G946" s="240">
        <v>0</v>
      </c>
      <c r="H946" s="240">
        <v>0</v>
      </c>
      <c r="I946" s="240">
        <v>0</v>
      </c>
      <c r="J946" s="240">
        <v>-2.0000000000000002E-5</v>
      </c>
      <c r="K946" s="240">
        <v>1615</v>
      </c>
      <c r="L946" s="240">
        <v>7.5389999999999997</v>
      </c>
      <c r="M946" s="240">
        <v>16.068999999999999</v>
      </c>
      <c r="N946" s="240">
        <v>0</v>
      </c>
    </row>
    <row r="947" spans="2:14">
      <c r="B947" s="240" t="s">
        <v>10</v>
      </c>
      <c r="C947" s="240" t="s">
        <v>223</v>
      </c>
      <c r="D947" s="240" t="s">
        <v>122</v>
      </c>
      <c r="E947" s="240">
        <v>-1E-4</v>
      </c>
      <c r="F947" s="240">
        <v>4.0000000000000002E-4</v>
      </c>
      <c r="G947" s="240">
        <v>0</v>
      </c>
      <c r="H947" s="240">
        <v>0</v>
      </c>
      <c r="I947" s="240">
        <v>0</v>
      </c>
      <c r="J947" s="240">
        <v>-2.0000000000000002E-5</v>
      </c>
      <c r="K947" s="240">
        <v>1615</v>
      </c>
      <c r="L947" s="240">
        <v>7.5389999999999997</v>
      </c>
      <c r="M947" s="240">
        <v>16.068999999999999</v>
      </c>
      <c r="N947" s="240">
        <v>0</v>
      </c>
    </row>
    <row r="948" spans="2:14">
      <c r="B948" s="240" t="s">
        <v>10</v>
      </c>
      <c r="C948" s="240" t="s">
        <v>223</v>
      </c>
      <c r="D948" s="240" t="s">
        <v>123</v>
      </c>
      <c r="E948" s="240">
        <v>2.9999999999999997E-4</v>
      </c>
      <c r="F948" s="240">
        <v>-5.9999999999999995E-4</v>
      </c>
      <c r="G948" s="240">
        <v>0</v>
      </c>
      <c r="H948" s="240">
        <v>0</v>
      </c>
      <c r="I948" s="240">
        <v>0</v>
      </c>
      <c r="J948" s="240">
        <v>-1.0000000000000001E-5</v>
      </c>
      <c r="K948" s="240">
        <v>1615</v>
      </c>
      <c r="L948" s="240">
        <v>7.5389999999999997</v>
      </c>
      <c r="M948" s="240">
        <v>16.068999999999999</v>
      </c>
      <c r="N948" s="240">
        <v>0</v>
      </c>
    </row>
    <row r="949" spans="2:14">
      <c r="B949" s="240" t="s">
        <v>10</v>
      </c>
      <c r="C949" s="240" t="s">
        <v>223</v>
      </c>
      <c r="D949" s="240" t="s">
        <v>124</v>
      </c>
      <c r="E949" s="240">
        <v>-1E-4</v>
      </c>
      <c r="F949" s="240">
        <v>-5.9999999999999995E-4</v>
      </c>
      <c r="G949" s="240">
        <v>0</v>
      </c>
      <c r="H949" s="240">
        <v>0</v>
      </c>
      <c r="I949" s="240">
        <v>0</v>
      </c>
      <c r="J949" s="240">
        <v>0</v>
      </c>
      <c r="K949" s="240">
        <v>1615</v>
      </c>
      <c r="L949" s="240">
        <v>7.5389999999999997</v>
      </c>
      <c r="M949" s="240">
        <v>16.068999999999999</v>
      </c>
      <c r="N949" s="240">
        <v>0</v>
      </c>
    </row>
    <row r="950" spans="2:14">
      <c r="B950" s="240" t="s">
        <v>10</v>
      </c>
      <c r="C950" s="240" t="s">
        <v>223</v>
      </c>
      <c r="D950" s="240" t="s">
        <v>125</v>
      </c>
      <c r="E950" s="240">
        <v>2.9999999999999997E-4</v>
      </c>
      <c r="F950" s="240">
        <v>-5.9999999999999995E-4</v>
      </c>
      <c r="G950" s="240">
        <v>0</v>
      </c>
      <c r="H950" s="240">
        <v>0</v>
      </c>
      <c r="I950" s="240">
        <v>0</v>
      </c>
      <c r="J950" s="240">
        <v>0</v>
      </c>
      <c r="K950" s="240">
        <v>1615</v>
      </c>
      <c r="L950" s="240">
        <v>7.5389999999999997</v>
      </c>
      <c r="M950" s="240">
        <v>16.068999999999999</v>
      </c>
      <c r="N950" s="240">
        <v>0</v>
      </c>
    </row>
    <row r="951" spans="2:14">
      <c r="B951" s="240" t="s">
        <v>10</v>
      </c>
      <c r="C951" s="240" t="s">
        <v>223</v>
      </c>
      <c r="D951" s="240" t="s">
        <v>126</v>
      </c>
      <c r="E951" s="240">
        <v>-1E-4</v>
      </c>
      <c r="F951" s="240">
        <v>-5.9999999999999995E-4</v>
      </c>
      <c r="G951" s="240">
        <v>0</v>
      </c>
      <c r="H951" s="240">
        <v>0</v>
      </c>
      <c r="I951" s="240">
        <v>0</v>
      </c>
      <c r="J951" s="240">
        <v>-1.0000000000000001E-5</v>
      </c>
      <c r="K951" s="240">
        <v>1615</v>
      </c>
      <c r="L951" s="240">
        <v>7.5389999999999997</v>
      </c>
      <c r="M951" s="240">
        <v>16.068999999999999</v>
      </c>
      <c r="N951" s="240">
        <v>0</v>
      </c>
    </row>
    <row r="952" spans="2:14">
      <c r="B952" s="240" t="s">
        <v>10</v>
      </c>
      <c r="C952" s="240" t="s">
        <v>223</v>
      </c>
      <c r="D952" s="240" t="s">
        <v>127</v>
      </c>
      <c r="E952" s="240">
        <v>2.9999999999999997E-4</v>
      </c>
      <c r="F952" s="240">
        <v>-5.9999999999999995E-4</v>
      </c>
      <c r="G952" s="240">
        <v>0</v>
      </c>
      <c r="H952" s="240">
        <v>0</v>
      </c>
      <c r="I952" s="240">
        <v>0</v>
      </c>
      <c r="J952" s="240">
        <v>0</v>
      </c>
      <c r="K952" s="240">
        <v>1615</v>
      </c>
      <c r="L952" s="240">
        <v>7.5389999999999997</v>
      </c>
      <c r="M952" s="240">
        <v>16.068999999999999</v>
      </c>
      <c r="N952" s="240">
        <v>0</v>
      </c>
    </row>
    <row r="953" spans="2:14">
      <c r="B953" s="240" t="s">
        <v>10</v>
      </c>
      <c r="C953" s="240" t="s">
        <v>223</v>
      </c>
      <c r="D953" s="240" t="s">
        <v>128</v>
      </c>
      <c r="E953" s="240">
        <v>-1E-4</v>
      </c>
      <c r="F953" s="240">
        <v>-5.9999999999999995E-4</v>
      </c>
      <c r="G953" s="240">
        <v>0</v>
      </c>
      <c r="H953" s="240">
        <v>0</v>
      </c>
      <c r="I953" s="240">
        <v>0</v>
      </c>
      <c r="J953" s="240">
        <v>0</v>
      </c>
      <c r="K953" s="240">
        <v>1615</v>
      </c>
      <c r="L953" s="240">
        <v>7.5389999999999997</v>
      </c>
      <c r="M953" s="240">
        <v>16.068999999999999</v>
      </c>
      <c r="N953" s="240">
        <v>0</v>
      </c>
    </row>
    <row r="954" spans="2:14">
      <c r="B954" s="240" t="s">
        <v>10</v>
      </c>
      <c r="C954" s="240" t="s">
        <v>223</v>
      </c>
      <c r="D954" s="240" t="s">
        <v>129</v>
      </c>
      <c r="E954" s="240">
        <v>2.9999999999999997E-4</v>
      </c>
      <c r="F954" s="240">
        <v>-5.9999999999999995E-4</v>
      </c>
      <c r="G954" s="240">
        <v>0</v>
      </c>
      <c r="H954" s="240">
        <v>0</v>
      </c>
      <c r="I954" s="240">
        <v>0</v>
      </c>
      <c r="J954" s="240">
        <v>0</v>
      </c>
      <c r="K954" s="240">
        <v>1615</v>
      </c>
      <c r="L954" s="240">
        <v>7.5389999999999997</v>
      </c>
      <c r="M954" s="240">
        <v>16.068999999999999</v>
      </c>
      <c r="N954" s="240">
        <v>0</v>
      </c>
    </row>
    <row r="955" spans="2:14">
      <c r="B955" s="240" t="s">
        <v>10</v>
      </c>
      <c r="C955" s="240" t="s">
        <v>223</v>
      </c>
      <c r="D955" s="240" t="s">
        <v>130</v>
      </c>
      <c r="E955" s="240">
        <v>-1E-4</v>
      </c>
      <c r="F955" s="240">
        <v>-5.9999999999999995E-4</v>
      </c>
      <c r="G955" s="240">
        <v>0</v>
      </c>
      <c r="H955" s="240">
        <v>0</v>
      </c>
      <c r="I955" s="240">
        <v>0</v>
      </c>
      <c r="J955" s="240">
        <v>0</v>
      </c>
      <c r="K955" s="240">
        <v>1615</v>
      </c>
      <c r="L955" s="240">
        <v>7.5389999999999997</v>
      </c>
      <c r="M955" s="240">
        <v>16.068999999999999</v>
      </c>
      <c r="N955" s="240">
        <v>0</v>
      </c>
    </row>
    <row r="956" spans="2:14">
      <c r="B956" s="240" t="s">
        <v>10</v>
      </c>
      <c r="C956" s="240" t="s">
        <v>223</v>
      </c>
      <c r="D956" s="240" t="s">
        <v>131</v>
      </c>
      <c r="E956" s="240">
        <v>8.0000000000000004E-4</v>
      </c>
      <c r="F956" s="240">
        <v>1E-4</v>
      </c>
      <c r="G956" s="240">
        <v>0</v>
      </c>
      <c r="H956" s="240">
        <v>0</v>
      </c>
      <c r="I956" s="240">
        <v>0</v>
      </c>
      <c r="J956" s="240">
        <v>-1.0000000000000001E-5</v>
      </c>
      <c r="K956" s="240">
        <v>1615</v>
      </c>
      <c r="L956" s="240">
        <v>7.5389999999999997</v>
      </c>
      <c r="M956" s="240">
        <v>16.068999999999999</v>
      </c>
      <c r="N956" s="240">
        <v>0</v>
      </c>
    </row>
    <row r="957" spans="2:14">
      <c r="B957" s="240" t="s">
        <v>10</v>
      </c>
      <c r="C957" s="240" t="s">
        <v>223</v>
      </c>
      <c r="D957" s="240" t="s">
        <v>132</v>
      </c>
      <c r="E957" s="240">
        <v>8.0000000000000004E-4</v>
      </c>
      <c r="F957" s="240">
        <v>-2.0000000000000001E-4</v>
      </c>
      <c r="G957" s="240">
        <v>0</v>
      </c>
      <c r="H957" s="240">
        <v>0</v>
      </c>
      <c r="I957" s="240">
        <v>0</v>
      </c>
      <c r="J957" s="240">
        <v>-1.0000000000000001E-5</v>
      </c>
      <c r="K957" s="240">
        <v>1615</v>
      </c>
      <c r="L957" s="240">
        <v>7.5389999999999997</v>
      </c>
      <c r="M957" s="240">
        <v>16.068999999999999</v>
      </c>
      <c r="N957" s="240">
        <v>0</v>
      </c>
    </row>
    <row r="958" spans="2:14">
      <c r="B958" s="240" t="s">
        <v>10</v>
      </c>
      <c r="C958" s="240" t="s">
        <v>223</v>
      </c>
      <c r="D958" s="240" t="s">
        <v>133</v>
      </c>
      <c r="E958" s="240">
        <v>8.0000000000000004E-4</v>
      </c>
      <c r="F958" s="240">
        <v>1E-4</v>
      </c>
      <c r="G958" s="240">
        <v>0</v>
      </c>
      <c r="H958" s="240">
        <v>0</v>
      </c>
      <c r="I958" s="240">
        <v>0</v>
      </c>
      <c r="J958" s="240">
        <v>-1.0000000000000001E-5</v>
      </c>
      <c r="K958" s="240">
        <v>1615</v>
      </c>
      <c r="L958" s="240">
        <v>7.5389999999999997</v>
      </c>
      <c r="M958" s="240">
        <v>16.068999999999999</v>
      </c>
      <c r="N958" s="240">
        <v>0</v>
      </c>
    </row>
    <row r="959" spans="2:14">
      <c r="B959" s="240" t="s">
        <v>10</v>
      </c>
      <c r="C959" s="240" t="s">
        <v>223</v>
      </c>
      <c r="D959" s="240" t="s">
        <v>134</v>
      </c>
      <c r="E959" s="240">
        <v>8.0000000000000004E-4</v>
      </c>
      <c r="F959" s="240">
        <v>-2.0000000000000001E-4</v>
      </c>
      <c r="G959" s="240">
        <v>0</v>
      </c>
      <c r="H959" s="240">
        <v>0</v>
      </c>
      <c r="I959" s="240">
        <v>0</v>
      </c>
      <c r="J959" s="240">
        <v>-1.0000000000000001E-5</v>
      </c>
      <c r="K959" s="240">
        <v>1615</v>
      </c>
      <c r="L959" s="240">
        <v>7.5389999999999997</v>
      </c>
      <c r="M959" s="240">
        <v>16.068999999999999</v>
      </c>
      <c r="N959" s="240">
        <v>0</v>
      </c>
    </row>
    <row r="960" spans="2:14">
      <c r="B960" s="240" t="s">
        <v>10</v>
      </c>
      <c r="C960" s="240" t="s">
        <v>223</v>
      </c>
      <c r="D960" s="240" t="s">
        <v>135</v>
      </c>
      <c r="E960" s="240">
        <v>8.0000000000000004E-4</v>
      </c>
      <c r="F960" s="240">
        <v>0</v>
      </c>
      <c r="G960" s="240">
        <v>0</v>
      </c>
      <c r="H960" s="240">
        <v>0</v>
      </c>
      <c r="I960" s="240">
        <v>0</v>
      </c>
      <c r="J960" s="240">
        <v>0</v>
      </c>
      <c r="K960" s="240">
        <v>1615</v>
      </c>
      <c r="L960" s="240">
        <v>7.5389999999999997</v>
      </c>
      <c r="M960" s="240">
        <v>16.068999999999999</v>
      </c>
      <c r="N960" s="240">
        <v>0</v>
      </c>
    </row>
    <row r="961" spans="2:14">
      <c r="B961" s="240" t="s">
        <v>10</v>
      </c>
      <c r="C961" s="240" t="s">
        <v>223</v>
      </c>
      <c r="D961" s="240" t="s">
        <v>136</v>
      </c>
      <c r="E961" s="240">
        <v>8.0000000000000004E-4</v>
      </c>
      <c r="F961" s="240">
        <v>-2.0000000000000001E-4</v>
      </c>
      <c r="G961" s="240">
        <v>0</v>
      </c>
      <c r="H961" s="240">
        <v>0</v>
      </c>
      <c r="I961" s="240">
        <v>0</v>
      </c>
      <c r="J961" s="240">
        <v>0</v>
      </c>
      <c r="K961" s="240">
        <v>1615</v>
      </c>
      <c r="L961" s="240">
        <v>7.5389999999999997</v>
      </c>
      <c r="M961" s="240">
        <v>16.068999999999999</v>
      </c>
      <c r="N961" s="240">
        <v>0</v>
      </c>
    </row>
    <row r="962" spans="2:14">
      <c r="B962" s="240" t="s">
        <v>10</v>
      </c>
      <c r="C962" s="240" t="s">
        <v>223</v>
      </c>
      <c r="D962" s="240" t="s">
        <v>137</v>
      </c>
      <c r="E962" s="240">
        <v>8.0000000000000004E-4</v>
      </c>
      <c r="F962" s="240">
        <v>0</v>
      </c>
      <c r="G962" s="240">
        <v>0</v>
      </c>
      <c r="H962" s="240">
        <v>0</v>
      </c>
      <c r="I962" s="240">
        <v>0</v>
      </c>
      <c r="J962" s="240">
        <v>0</v>
      </c>
      <c r="K962" s="240">
        <v>1615</v>
      </c>
      <c r="L962" s="240">
        <v>7.5389999999999997</v>
      </c>
      <c r="M962" s="240">
        <v>16.068999999999999</v>
      </c>
      <c r="N962" s="240">
        <v>0</v>
      </c>
    </row>
    <row r="963" spans="2:14">
      <c r="B963" s="240" t="s">
        <v>10</v>
      </c>
      <c r="C963" s="240" t="s">
        <v>223</v>
      </c>
      <c r="D963" s="240" t="s">
        <v>138</v>
      </c>
      <c r="E963" s="240">
        <v>8.0000000000000004E-4</v>
      </c>
      <c r="F963" s="240">
        <v>-2.0000000000000001E-4</v>
      </c>
      <c r="G963" s="240">
        <v>0</v>
      </c>
      <c r="H963" s="240">
        <v>0</v>
      </c>
      <c r="I963" s="240">
        <v>0</v>
      </c>
      <c r="J963" s="240">
        <v>0</v>
      </c>
      <c r="K963" s="240">
        <v>1615</v>
      </c>
      <c r="L963" s="240">
        <v>7.5389999999999997</v>
      </c>
      <c r="M963" s="240">
        <v>16.068999999999999</v>
      </c>
      <c r="N963" s="240">
        <v>0</v>
      </c>
    </row>
    <row r="964" spans="2:14">
      <c r="B964" s="240" t="s">
        <v>10</v>
      </c>
      <c r="C964" s="240" t="s">
        <v>223</v>
      </c>
      <c r="D964" s="240" t="s">
        <v>139</v>
      </c>
      <c r="E964" s="240">
        <v>2.9999999999999997E-4</v>
      </c>
      <c r="F964" s="240">
        <v>2.9999999999999997E-4</v>
      </c>
      <c r="G964" s="240">
        <v>0</v>
      </c>
      <c r="H964" s="240">
        <v>0</v>
      </c>
      <c r="I964" s="240">
        <v>0</v>
      </c>
      <c r="J964" s="240">
        <v>-1.0000000000000001E-5</v>
      </c>
      <c r="K964" s="240">
        <v>1615</v>
      </c>
      <c r="L964" s="240">
        <v>7.5389999999999997</v>
      </c>
      <c r="M964" s="240">
        <v>16.068999999999999</v>
      </c>
      <c r="N964" s="240">
        <v>0</v>
      </c>
    </row>
    <row r="965" spans="2:14">
      <c r="B965" s="240" t="s">
        <v>10</v>
      </c>
      <c r="C965" s="240" t="s">
        <v>223</v>
      </c>
      <c r="D965" s="240" t="s">
        <v>140</v>
      </c>
      <c r="E965" s="240">
        <v>-1E-4</v>
      </c>
      <c r="F965" s="240">
        <v>2.9999999999999997E-4</v>
      </c>
      <c r="G965" s="240">
        <v>0</v>
      </c>
      <c r="H965" s="240">
        <v>0</v>
      </c>
      <c r="I965" s="240">
        <v>0</v>
      </c>
      <c r="J965" s="240">
        <v>-1.0000000000000001E-5</v>
      </c>
      <c r="K965" s="240">
        <v>1615</v>
      </c>
      <c r="L965" s="240">
        <v>7.5389999999999997</v>
      </c>
      <c r="M965" s="240">
        <v>16.068999999999999</v>
      </c>
      <c r="N965" s="240">
        <v>0</v>
      </c>
    </row>
    <row r="966" spans="2:14">
      <c r="B966" s="240" t="s">
        <v>10</v>
      </c>
      <c r="C966" s="240" t="s">
        <v>223</v>
      </c>
      <c r="D966" s="240" t="s">
        <v>141</v>
      </c>
      <c r="E966" s="240">
        <v>2.9999999999999997E-4</v>
      </c>
      <c r="F966" s="240">
        <v>2.9999999999999997E-4</v>
      </c>
      <c r="G966" s="240">
        <v>0</v>
      </c>
      <c r="H966" s="240">
        <v>0</v>
      </c>
      <c r="I966" s="240">
        <v>0</v>
      </c>
      <c r="J966" s="240">
        <v>-1.0000000000000001E-5</v>
      </c>
      <c r="K966" s="240">
        <v>1615</v>
      </c>
      <c r="L966" s="240">
        <v>7.5389999999999997</v>
      </c>
      <c r="M966" s="240">
        <v>16.068999999999999</v>
      </c>
      <c r="N966" s="240">
        <v>0</v>
      </c>
    </row>
    <row r="967" spans="2:14">
      <c r="B967" s="240" t="s">
        <v>10</v>
      </c>
      <c r="C967" s="240" t="s">
        <v>223</v>
      </c>
      <c r="D967" s="240" t="s">
        <v>142</v>
      </c>
      <c r="E967" s="240">
        <v>-1E-4</v>
      </c>
      <c r="F967" s="240">
        <v>2.9999999999999997E-4</v>
      </c>
      <c r="G967" s="240">
        <v>0</v>
      </c>
      <c r="H967" s="240">
        <v>0</v>
      </c>
      <c r="I967" s="240">
        <v>0</v>
      </c>
      <c r="J967" s="240">
        <v>-1.0000000000000001E-5</v>
      </c>
      <c r="K967" s="240">
        <v>1615</v>
      </c>
      <c r="L967" s="240">
        <v>7.5389999999999997</v>
      </c>
      <c r="M967" s="240">
        <v>16.068999999999999</v>
      </c>
      <c r="N967" s="240">
        <v>0</v>
      </c>
    </row>
    <row r="968" spans="2:14">
      <c r="B968" s="240" t="s">
        <v>10</v>
      </c>
      <c r="C968" s="240" t="s">
        <v>223</v>
      </c>
      <c r="D968" s="240" t="s">
        <v>143</v>
      </c>
      <c r="E968" s="240">
        <v>2.9999999999999997E-4</v>
      </c>
      <c r="F968" s="240">
        <v>2.9999999999999997E-4</v>
      </c>
      <c r="G968" s="240">
        <v>0</v>
      </c>
      <c r="H968" s="240">
        <v>0</v>
      </c>
      <c r="I968" s="240">
        <v>0</v>
      </c>
      <c r="J968" s="240">
        <v>-2.0000000000000002E-5</v>
      </c>
      <c r="K968" s="240">
        <v>1615</v>
      </c>
      <c r="L968" s="240">
        <v>7.5389999999999997</v>
      </c>
      <c r="M968" s="240">
        <v>16.068999999999999</v>
      </c>
      <c r="N968" s="240">
        <v>0</v>
      </c>
    </row>
    <row r="969" spans="2:14">
      <c r="B969" s="240" t="s">
        <v>10</v>
      </c>
      <c r="C969" s="240" t="s">
        <v>223</v>
      </c>
      <c r="D969" s="240" t="s">
        <v>144</v>
      </c>
      <c r="E969" s="240">
        <v>-1E-4</v>
      </c>
      <c r="F969" s="240">
        <v>2.9999999999999997E-4</v>
      </c>
      <c r="G969" s="240">
        <v>0</v>
      </c>
      <c r="H969" s="240">
        <v>0</v>
      </c>
      <c r="I969" s="240">
        <v>0</v>
      </c>
      <c r="J969" s="240">
        <v>-1.0000000000000001E-5</v>
      </c>
      <c r="K969" s="240">
        <v>1615</v>
      </c>
      <c r="L969" s="240">
        <v>7.5389999999999997</v>
      </c>
      <c r="M969" s="240">
        <v>16.068999999999999</v>
      </c>
      <c r="N969" s="240">
        <v>0</v>
      </c>
    </row>
    <row r="970" spans="2:14">
      <c r="B970" s="240" t="s">
        <v>10</v>
      </c>
      <c r="C970" s="240" t="s">
        <v>223</v>
      </c>
      <c r="D970" s="240" t="s">
        <v>145</v>
      </c>
      <c r="E970" s="240">
        <v>2.9999999999999997E-4</v>
      </c>
      <c r="F970" s="240">
        <v>2.9999999999999997E-4</v>
      </c>
      <c r="G970" s="240">
        <v>0</v>
      </c>
      <c r="H970" s="240">
        <v>0</v>
      </c>
      <c r="I970" s="240">
        <v>0</v>
      </c>
      <c r="J970" s="240">
        <v>-1.0000000000000001E-5</v>
      </c>
      <c r="K970" s="240">
        <v>1615</v>
      </c>
      <c r="L970" s="240">
        <v>7.5389999999999997</v>
      </c>
      <c r="M970" s="240">
        <v>16.068999999999999</v>
      </c>
      <c r="N970" s="240">
        <v>0</v>
      </c>
    </row>
    <row r="971" spans="2:14">
      <c r="B971" s="240" t="s">
        <v>10</v>
      </c>
      <c r="C971" s="240" t="s">
        <v>223</v>
      </c>
      <c r="D971" s="240" t="s">
        <v>146</v>
      </c>
      <c r="E971" s="240">
        <v>-1E-4</v>
      </c>
      <c r="F971" s="240">
        <v>2.9999999999999997E-4</v>
      </c>
      <c r="G971" s="240">
        <v>0</v>
      </c>
      <c r="H971" s="240">
        <v>0</v>
      </c>
      <c r="I971" s="240">
        <v>0</v>
      </c>
      <c r="J971" s="240">
        <v>-2.0000000000000002E-5</v>
      </c>
      <c r="K971" s="240">
        <v>1615</v>
      </c>
      <c r="L971" s="240">
        <v>7.5389999999999997</v>
      </c>
      <c r="M971" s="240">
        <v>16.068999999999999</v>
      </c>
      <c r="N971" s="240">
        <v>0</v>
      </c>
    </row>
    <row r="972" spans="2:14">
      <c r="B972" s="240" t="s">
        <v>10</v>
      </c>
      <c r="C972" s="240" t="s">
        <v>223</v>
      </c>
      <c r="D972" s="240" t="s">
        <v>147</v>
      </c>
      <c r="E972" s="240">
        <v>4.0000000000000002E-4</v>
      </c>
      <c r="F972" s="240">
        <v>-1E-4</v>
      </c>
      <c r="G972" s="240">
        <v>0</v>
      </c>
      <c r="H972" s="240">
        <v>0</v>
      </c>
      <c r="I972" s="240">
        <v>0</v>
      </c>
      <c r="J972" s="240">
        <v>-1.0000000000000001E-5</v>
      </c>
      <c r="K972" s="240">
        <v>1615</v>
      </c>
      <c r="L972" s="240">
        <v>7.5389999999999997</v>
      </c>
      <c r="M972" s="240">
        <v>16.068999999999999</v>
      </c>
      <c r="N972" s="240">
        <v>0</v>
      </c>
    </row>
    <row r="973" spans="2:14">
      <c r="B973" s="240" t="s">
        <v>10</v>
      </c>
      <c r="C973" s="240" t="s">
        <v>223</v>
      </c>
      <c r="D973" s="240" t="s">
        <v>148</v>
      </c>
      <c r="E973" s="240">
        <v>-1E-4</v>
      </c>
      <c r="F973" s="240">
        <v>-1E-4</v>
      </c>
      <c r="G973" s="240">
        <v>0</v>
      </c>
      <c r="H973" s="240">
        <v>0</v>
      </c>
      <c r="I973" s="240">
        <v>0</v>
      </c>
      <c r="J973" s="240">
        <v>-1.0000000000000001E-5</v>
      </c>
      <c r="K973" s="240">
        <v>1615</v>
      </c>
      <c r="L973" s="240">
        <v>7.5389999999999997</v>
      </c>
      <c r="M973" s="240">
        <v>16.068999999999999</v>
      </c>
      <c r="N973" s="240">
        <v>0</v>
      </c>
    </row>
    <row r="974" spans="2:14">
      <c r="B974" s="240" t="s">
        <v>10</v>
      </c>
      <c r="C974" s="240" t="s">
        <v>223</v>
      </c>
      <c r="D974" s="240" t="s">
        <v>149</v>
      </c>
      <c r="E974" s="240">
        <v>2.0000000000000001E-4</v>
      </c>
      <c r="F974" s="240">
        <v>0</v>
      </c>
      <c r="G974" s="240">
        <v>0</v>
      </c>
      <c r="H974" s="240">
        <v>0</v>
      </c>
      <c r="I974" s="240">
        <v>0</v>
      </c>
      <c r="J974" s="240">
        <v>-1.0000000000000001E-5</v>
      </c>
      <c r="K974" s="240">
        <v>1615</v>
      </c>
      <c r="L974" s="240">
        <v>7.5389999999999997</v>
      </c>
      <c r="M974" s="240">
        <v>16.068999999999999</v>
      </c>
      <c r="N974" s="240">
        <v>0</v>
      </c>
    </row>
    <row r="975" spans="2:14">
      <c r="B975" s="240" t="s">
        <v>10</v>
      </c>
      <c r="C975" s="240" t="s">
        <v>223</v>
      </c>
      <c r="D975" s="240" t="s">
        <v>150</v>
      </c>
      <c r="E975" s="240">
        <v>2.0000000000000001E-4</v>
      </c>
      <c r="F975" s="240">
        <v>-2.9999999999999997E-4</v>
      </c>
      <c r="G975" s="240">
        <v>0</v>
      </c>
      <c r="H975" s="240">
        <v>0</v>
      </c>
      <c r="I975" s="240">
        <v>0</v>
      </c>
      <c r="J975" s="240">
        <v>-1.0000000000000001E-5</v>
      </c>
      <c r="K975" s="240">
        <v>1615</v>
      </c>
      <c r="L975" s="240">
        <v>7.5389999999999997</v>
      </c>
      <c r="M975" s="240">
        <v>16.068999999999999</v>
      </c>
      <c r="N975" s="240">
        <v>0</v>
      </c>
    </row>
    <row r="976" spans="2:14">
      <c r="B976" s="240" t="s">
        <v>10</v>
      </c>
      <c r="C976" s="240" t="s">
        <v>223</v>
      </c>
      <c r="D976" s="240" t="s">
        <v>151</v>
      </c>
      <c r="E976" s="240">
        <v>8.9999999999999998E-4</v>
      </c>
      <c r="F976" s="240">
        <v>1E-4</v>
      </c>
      <c r="G976" s="240">
        <v>0</v>
      </c>
      <c r="H976" s="240">
        <v>0</v>
      </c>
      <c r="I976" s="240">
        <v>0</v>
      </c>
      <c r="J976" s="240">
        <v>1.0000000000000001E-5</v>
      </c>
      <c r="K976" s="240">
        <v>1615</v>
      </c>
      <c r="L976" s="240">
        <v>7.5389999999999997</v>
      </c>
      <c r="M976" s="240">
        <v>16.068999999999999</v>
      </c>
      <c r="N976" s="240">
        <v>0</v>
      </c>
    </row>
    <row r="977" spans="2:14">
      <c r="B977" s="240" t="s">
        <v>10</v>
      </c>
      <c r="C977" s="240" t="s">
        <v>223</v>
      </c>
      <c r="D977" s="240" t="s">
        <v>152</v>
      </c>
      <c r="E977" s="240">
        <v>-6.9999999999999999E-4</v>
      </c>
      <c r="F977" s="240">
        <v>-2.9999999999999997E-4</v>
      </c>
      <c r="G977" s="240">
        <v>0</v>
      </c>
      <c r="H977" s="240">
        <v>0</v>
      </c>
      <c r="I977" s="240">
        <v>0</v>
      </c>
      <c r="J977" s="240">
        <v>-2.0000000000000002E-5</v>
      </c>
      <c r="K977" s="240">
        <v>1615</v>
      </c>
      <c r="L977" s="240">
        <v>7.5389999999999997</v>
      </c>
      <c r="M977" s="240">
        <v>16.068999999999999</v>
      </c>
      <c r="N977" s="240">
        <v>0</v>
      </c>
    </row>
    <row r="978" spans="2:14">
      <c r="B978" s="240" t="s">
        <v>10</v>
      </c>
      <c r="C978" s="240" t="s">
        <v>223</v>
      </c>
      <c r="D978" s="240" t="s">
        <v>153</v>
      </c>
      <c r="E978" s="240">
        <v>5.0000000000000001E-4</v>
      </c>
      <c r="F978" s="240">
        <v>2.9999999999999997E-4</v>
      </c>
      <c r="G978" s="240">
        <v>0</v>
      </c>
      <c r="H978" s="240">
        <v>0</v>
      </c>
      <c r="I978" s="240">
        <v>0</v>
      </c>
      <c r="J978" s="240">
        <v>1.0000000000000001E-5</v>
      </c>
      <c r="K978" s="240">
        <v>1615</v>
      </c>
      <c r="L978" s="240">
        <v>7.5389999999999997</v>
      </c>
      <c r="M978" s="240">
        <v>16.068999999999999</v>
      </c>
      <c r="N978" s="240">
        <v>0</v>
      </c>
    </row>
    <row r="979" spans="2:14">
      <c r="B979" s="240" t="s">
        <v>10</v>
      </c>
      <c r="C979" s="240" t="s">
        <v>223</v>
      </c>
      <c r="D979" s="240" t="s">
        <v>154</v>
      </c>
      <c r="E979" s="240">
        <v>-2.9999999999999997E-4</v>
      </c>
      <c r="F979" s="240">
        <v>-5.0000000000000001E-4</v>
      </c>
      <c r="G979" s="240">
        <v>0</v>
      </c>
      <c r="H979" s="240">
        <v>0</v>
      </c>
      <c r="I979" s="240">
        <v>0</v>
      </c>
      <c r="J979" s="240">
        <v>-2.0000000000000002E-5</v>
      </c>
      <c r="K979" s="240">
        <v>1615</v>
      </c>
      <c r="L979" s="240">
        <v>7.5389999999999997</v>
      </c>
      <c r="M979" s="240">
        <v>16.068999999999999</v>
      </c>
      <c r="N979" s="240">
        <v>0</v>
      </c>
    </row>
    <row r="980" spans="2:14">
      <c r="B980" s="240" t="s">
        <v>10</v>
      </c>
      <c r="C980" s="240" t="s">
        <v>223</v>
      </c>
      <c r="D980" s="240" t="s">
        <v>155</v>
      </c>
      <c r="E980" s="240">
        <v>1.8E-3</v>
      </c>
      <c r="F980" s="240">
        <v>2.9999999999999997E-4</v>
      </c>
      <c r="G980" s="240">
        <v>0</v>
      </c>
      <c r="H980" s="240">
        <v>0</v>
      </c>
      <c r="I980" s="240">
        <v>0</v>
      </c>
      <c r="J980" s="240">
        <v>3.0000000000000001E-5</v>
      </c>
      <c r="K980" s="240">
        <v>1615</v>
      </c>
      <c r="L980" s="240">
        <v>7.5389999999999997</v>
      </c>
      <c r="M980" s="240">
        <v>16.068999999999999</v>
      </c>
      <c r="N980" s="240">
        <v>0</v>
      </c>
    </row>
    <row r="981" spans="2:14">
      <c r="B981" s="240" t="s">
        <v>10</v>
      </c>
      <c r="C981" s="240" t="s">
        <v>223</v>
      </c>
      <c r="D981" s="240" t="s">
        <v>156</v>
      </c>
      <c r="E981" s="240">
        <v>-1.6000000000000001E-3</v>
      </c>
      <c r="F981" s="240">
        <v>-5.0000000000000001E-4</v>
      </c>
      <c r="G981" s="240">
        <v>0</v>
      </c>
      <c r="H981" s="240">
        <v>0</v>
      </c>
      <c r="I981" s="240">
        <v>0</v>
      </c>
      <c r="J981" s="240">
        <v>-4.0000000000000003E-5</v>
      </c>
      <c r="K981" s="240">
        <v>1615</v>
      </c>
      <c r="L981" s="240">
        <v>7.5389999999999997</v>
      </c>
      <c r="M981" s="240">
        <v>16.068999999999999</v>
      </c>
      <c r="N981" s="240">
        <v>0</v>
      </c>
    </row>
    <row r="982" spans="2:14">
      <c r="B982" s="240" t="s">
        <v>10</v>
      </c>
      <c r="C982" s="240" t="s">
        <v>223</v>
      </c>
      <c r="D982" s="240" t="s">
        <v>157</v>
      </c>
      <c r="E982" s="240">
        <v>8.0000000000000004E-4</v>
      </c>
      <c r="F982" s="240">
        <v>8.0000000000000004E-4</v>
      </c>
      <c r="G982" s="240">
        <v>0</v>
      </c>
      <c r="H982" s="240">
        <v>0</v>
      </c>
      <c r="I982" s="240">
        <v>0</v>
      </c>
      <c r="J982" s="240">
        <v>3.0000000000000001E-5</v>
      </c>
      <c r="K982" s="240">
        <v>1615</v>
      </c>
      <c r="L982" s="240">
        <v>7.5389999999999997</v>
      </c>
      <c r="M982" s="240">
        <v>16.068999999999999</v>
      </c>
      <c r="N982" s="240">
        <v>0</v>
      </c>
    </row>
    <row r="983" spans="2:14">
      <c r="B983" s="240" t="s">
        <v>10</v>
      </c>
      <c r="C983" s="240" t="s">
        <v>223</v>
      </c>
      <c r="D983" s="240" t="s">
        <v>158</v>
      </c>
      <c r="E983" s="240">
        <v>-5.9999999999999995E-4</v>
      </c>
      <c r="F983" s="240">
        <v>-1E-3</v>
      </c>
      <c r="G983" s="240">
        <v>0</v>
      </c>
      <c r="H983" s="240">
        <v>0</v>
      </c>
      <c r="I983" s="240">
        <v>0</v>
      </c>
      <c r="J983" s="240">
        <v>-5.0000000000000002E-5</v>
      </c>
      <c r="K983" s="240">
        <v>1615</v>
      </c>
      <c r="L983" s="240">
        <v>7.5389999999999997</v>
      </c>
      <c r="M983" s="240">
        <v>16.068999999999999</v>
      </c>
      <c r="N983" s="240">
        <v>0</v>
      </c>
    </row>
    <row r="984" spans="2:14">
      <c r="B984" s="240" t="s">
        <v>15</v>
      </c>
      <c r="C984" s="240" t="s">
        <v>224</v>
      </c>
      <c r="D984" s="240" t="s">
        <v>87</v>
      </c>
      <c r="E984" s="240">
        <v>5.0000000000000001E-4</v>
      </c>
      <c r="F984" s="240">
        <v>0</v>
      </c>
      <c r="G984" s="240">
        <v>0</v>
      </c>
      <c r="H984" s="240">
        <v>0</v>
      </c>
      <c r="I984" s="240">
        <v>0</v>
      </c>
      <c r="J984" s="240">
        <v>0</v>
      </c>
      <c r="K984" s="240">
        <v>1616</v>
      </c>
      <c r="L984" s="240">
        <v>7.8330000000000002</v>
      </c>
      <c r="M984" s="240">
        <v>16.16</v>
      </c>
      <c r="N984" s="240">
        <v>-3</v>
      </c>
    </row>
    <row r="985" spans="2:14">
      <c r="B985" s="240" t="s">
        <v>15</v>
      </c>
      <c r="C985" s="240" t="s">
        <v>224</v>
      </c>
      <c r="D985" s="240" t="s">
        <v>88</v>
      </c>
      <c r="E985" s="240">
        <v>0</v>
      </c>
      <c r="F985" s="240">
        <v>2.9999999999999997E-4</v>
      </c>
      <c r="G985" s="240">
        <v>0</v>
      </c>
      <c r="H985" s="240">
        <v>0</v>
      </c>
      <c r="I985" s="240">
        <v>0</v>
      </c>
      <c r="J985" s="240">
        <v>0</v>
      </c>
      <c r="K985" s="240">
        <v>1616</v>
      </c>
      <c r="L985" s="240">
        <v>7.8330000000000002</v>
      </c>
      <c r="M985" s="240">
        <v>16.16</v>
      </c>
      <c r="N985" s="240">
        <v>-3</v>
      </c>
    </row>
    <row r="986" spans="2:14">
      <c r="B986" s="240" t="s">
        <v>15</v>
      </c>
      <c r="C986" s="240" t="s">
        <v>224</v>
      </c>
      <c r="D986" s="240" t="s">
        <v>89</v>
      </c>
      <c r="E986" s="240">
        <v>5.0000000000000001E-4</v>
      </c>
      <c r="F986" s="240">
        <v>0</v>
      </c>
      <c r="G986" s="240">
        <v>0</v>
      </c>
      <c r="H986" s="240">
        <v>0</v>
      </c>
      <c r="I986" s="240">
        <v>0</v>
      </c>
      <c r="J986" s="240">
        <v>0</v>
      </c>
      <c r="K986" s="240">
        <v>1616</v>
      </c>
      <c r="L986" s="240">
        <v>7.8330000000000002</v>
      </c>
      <c r="M986" s="240">
        <v>16.16</v>
      </c>
      <c r="N986" s="240">
        <v>-3</v>
      </c>
    </row>
    <row r="987" spans="2:14">
      <c r="B987" s="240" t="s">
        <v>15</v>
      </c>
      <c r="C987" s="240" t="s">
        <v>224</v>
      </c>
      <c r="D987" s="240" t="s">
        <v>90</v>
      </c>
      <c r="E987" s="240">
        <v>0</v>
      </c>
      <c r="F987" s="240">
        <v>2.9999999999999997E-4</v>
      </c>
      <c r="G987" s="240">
        <v>0</v>
      </c>
      <c r="H987" s="240">
        <v>0</v>
      </c>
      <c r="I987" s="240">
        <v>0</v>
      </c>
      <c r="J987" s="240">
        <v>-1.0000000000000001E-5</v>
      </c>
      <c r="K987" s="240">
        <v>1616</v>
      </c>
      <c r="L987" s="240">
        <v>7.8330000000000002</v>
      </c>
      <c r="M987" s="240">
        <v>16.16</v>
      </c>
      <c r="N987" s="240">
        <v>-3</v>
      </c>
    </row>
    <row r="988" spans="2:14">
      <c r="B988" s="240" t="s">
        <v>15</v>
      </c>
      <c r="C988" s="240" t="s">
        <v>224</v>
      </c>
      <c r="D988" s="240" t="s">
        <v>12</v>
      </c>
      <c r="E988" s="240">
        <v>0.31269999999999998</v>
      </c>
      <c r="F988" s="240">
        <v>1.26E-2</v>
      </c>
      <c r="G988" s="240">
        <v>0</v>
      </c>
      <c r="H988" s="240">
        <v>0</v>
      </c>
      <c r="I988" s="240">
        <v>0</v>
      </c>
      <c r="J988" s="240">
        <v>-7.7999999999999999E-4</v>
      </c>
      <c r="K988" s="240">
        <v>1616</v>
      </c>
      <c r="L988" s="240">
        <v>7.8330000000000002</v>
      </c>
      <c r="M988" s="240">
        <v>16.16</v>
      </c>
      <c r="N988" s="240">
        <v>-3</v>
      </c>
    </row>
    <row r="989" spans="2:14">
      <c r="B989" s="240" t="s">
        <v>15</v>
      </c>
      <c r="C989" s="240" t="s">
        <v>224</v>
      </c>
      <c r="D989" s="240" t="s">
        <v>13</v>
      </c>
      <c r="E989" s="240">
        <v>8.3000000000000001E-3</v>
      </c>
      <c r="F989" s="240">
        <v>0.20519999999999999</v>
      </c>
      <c r="G989" s="240">
        <v>0</v>
      </c>
      <c r="H989" s="240">
        <v>0</v>
      </c>
      <c r="I989" s="240">
        <v>0</v>
      </c>
      <c r="J989" s="240">
        <v>-1E-3</v>
      </c>
      <c r="K989" s="240">
        <v>1616</v>
      </c>
      <c r="L989" s="240">
        <v>7.8330000000000002</v>
      </c>
      <c r="M989" s="240">
        <v>16.16</v>
      </c>
      <c r="N989" s="240">
        <v>-3</v>
      </c>
    </row>
    <row r="990" spans="2:14">
      <c r="B990" s="240" t="s">
        <v>15</v>
      </c>
      <c r="C990" s="240" t="s">
        <v>224</v>
      </c>
      <c r="D990" s="240" t="s">
        <v>14</v>
      </c>
      <c r="E990" s="240">
        <v>8.9999999999999998E-4</v>
      </c>
      <c r="F990" s="240">
        <v>-6.0000000000000001E-3</v>
      </c>
      <c r="G990" s="240">
        <v>0</v>
      </c>
      <c r="H990" s="240">
        <v>0</v>
      </c>
      <c r="I990" s="240">
        <v>0</v>
      </c>
      <c r="J990" s="240">
        <v>1.81E-3</v>
      </c>
      <c r="K990" s="240">
        <v>1616</v>
      </c>
      <c r="L990" s="240">
        <v>7.8330000000000002</v>
      </c>
      <c r="M990" s="240">
        <v>16.16</v>
      </c>
      <c r="N990" s="240">
        <v>-3</v>
      </c>
    </row>
    <row r="991" spans="2:14">
      <c r="B991" s="240" t="s">
        <v>15</v>
      </c>
      <c r="C991" s="240" t="s">
        <v>224</v>
      </c>
      <c r="D991" s="240" t="s">
        <v>91</v>
      </c>
      <c r="E991" s="240">
        <v>5.0000000000000001E-4</v>
      </c>
      <c r="F991" s="240">
        <v>1E-4</v>
      </c>
      <c r="G991" s="240">
        <v>0</v>
      </c>
      <c r="H991" s="240">
        <v>0</v>
      </c>
      <c r="I991" s="240">
        <v>0</v>
      </c>
      <c r="J991" s="240">
        <v>1.0000000000000001E-5</v>
      </c>
      <c r="K991" s="240">
        <v>1616</v>
      </c>
      <c r="L991" s="240">
        <v>7.8330000000000002</v>
      </c>
      <c r="M991" s="240">
        <v>16.16</v>
      </c>
      <c r="N991" s="240">
        <v>-3</v>
      </c>
    </row>
    <row r="992" spans="2:14">
      <c r="B992" s="240" t="s">
        <v>15</v>
      </c>
      <c r="C992" s="240" t="s">
        <v>224</v>
      </c>
      <c r="D992" s="240" t="s">
        <v>92</v>
      </c>
      <c r="E992" s="240">
        <v>1E-4</v>
      </c>
      <c r="F992" s="240">
        <v>2.9999999999999997E-4</v>
      </c>
      <c r="G992" s="240">
        <v>0</v>
      </c>
      <c r="H992" s="240">
        <v>0</v>
      </c>
      <c r="I992" s="240">
        <v>0</v>
      </c>
      <c r="J992" s="240">
        <v>1.0000000000000001E-5</v>
      </c>
      <c r="K992" s="240">
        <v>1616</v>
      </c>
      <c r="L992" s="240">
        <v>7.8330000000000002</v>
      </c>
      <c r="M992" s="240">
        <v>16.16</v>
      </c>
      <c r="N992" s="240">
        <v>-3</v>
      </c>
    </row>
    <row r="993" spans="2:14">
      <c r="B993" s="240" t="s">
        <v>15</v>
      </c>
      <c r="C993" s="240" t="s">
        <v>224</v>
      </c>
      <c r="D993" s="240" t="s">
        <v>93</v>
      </c>
      <c r="E993" s="240">
        <v>1.1999999999999999E-3</v>
      </c>
      <c r="F993" s="240">
        <v>1E-4</v>
      </c>
      <c r="G993" s="240">
        <v>0</v>
      </c>
      <c r="H993" s="240">
        <v>0</v>
      </c>
      <c r="I993" s="240">
        <v>0</v>
      </c>
      <c r="J993" s="240">
        <v>2.0000000000000002E-5</v>
      </c>
      <c r="K993" s="240">
        <v>1616</v>
      </c>
      <c r="L993" s="240">
        <v>7.8330000000000002</v>
      </c>
      <c r="M993" s="240">
        <v>16.16</v>
      </c>
      <c r="N993" s="240">
        <v>-3</v>
      </c>
    </row>
    <row r="994" spans="2:14">
      <c r="B994" s="240" t="s">
        <v>15</v>
      </c>
      <c r="C994" s="240" t="s">
        <v>224</v>
      </c>
      <c r="D994" s="240" t="s">
        <v>94</v>
      </c>
      <c r="E994" s="240">
        <v>1E-4</v>
      </c>
      <c r="F994" s="240">
        <v>6.9999999999999999E-4</v>
      </c>
      <c r="G994" s="240">
        <v>0</v>
      </c>
      <c r="H994" s="240">
        <v>0</v>
      </c>
      <c r="I994" s="240">
        <v>0</v>
      </c>
      <c r="J994" s="240">
        <v>3.0000000000000001E-5</v>
      </c>
      <c r="K994" s="240">
        <v>1616</v>
      </c>
      <c r="L994" s="240">
        <v>7.8330000000000002</v>
      </c>
      <c r="M994" s="240">
        <v>16.16</v>
      </c>
      <c r="N994" s="240">
        <v>-3</v>
      </c>
    </row>
    <row r="995" spans="2:14">
      <c r="B995" s="240" t="s">
        <v>15</v>
      </c>
      <c r="C995" s="240" t="s">
        <v>224</v>
      </c>
      <c r="D995" s="240" t="s">
        <v>95</v>
      </c>
      <c r="E995" s="240">
        <v>0</v>
      </c>
      <c r="F995" s="240">
        <v>-1E-4</v>
      </c>
      <c r="G995" s="240">
        <v>0</v>
      </c>
      <c r="H995" s="240">
        <v>0</v>
      </c>
      <c r="I995" s="240">
        <v>0</v>
      </c>
      <c r="J995" s="240">
        <v>-1.0000000000000001E-5</v>
      </c>
      <c r="K995" s="240">
        <v>1616</v>
      </c>
      <c r="L995" s="240">
        <v>7.8330000000000002</v>
      </c>
      <c r="M995" s="240">
        <v>16.16</v>
      </c>
      <c r="N995" s="240">
        <v>-3</v>
      </c>
    </row>
    <row r="996" spans="2:14">
      <c r="B996" s="240" t="s">
        <v>15</v>
      </c>
      <c r="C996" s="240" t="s">
        <v>224</v>
      </c>
      <c r="D996" s="240" t="s">
        <v>96</v>
      </c>
      <c r="E996" s="240">
        <v>0</v>
      </c>
      <c r="F996" s="240">
        <v>-1E-4</v>
      </c>
      <c r="G996" s="240">
        <v>0</v>
      </c>
      <c r="H996" s="240">
        <v>0</v>
      </c>
      <c r="I996" s="240">
        <v>0</v>
      </c>
      <c r="J996" s="240">
        <v>-1.0000000000000001E-5</v>
      </c>
      <c r="K996" s="240">
        <v>1616</v>
      </c>
      <c r="L996" s="240">
        <v>7.8330000000000002</v>
      </c>
      <c r="M996" s="240">
        <v>16.16</v>
      </c>
      <c r="N996" s="240">
        <v>-3</v>
      </c>
    </row>
    <row r="997" spans="2:14">
      <c r="B997" s="240" t="s">
        <v>15</v>
      </c>
      <c r="C997" s="240" t="s">
        <v>224</v>
      </c>
      <c r="D997" s="240" t="s">
        <v>97</v>
      </c>
      <c r="E997" s="240">
        <v>1E-4</v>
      </c>
      <c r="F997" s="240">
        <v>0</v>
      </c>
      <c r="G997" s="240">
        <v>0</v>
      </c>
      <c r="H997" s="240">
        <v>0</v>
      </c>
      <c r="I997" s="240">
        <v>0</v>
      </c>
      <c r="J997" s="240">
        <v>0</v>
      </c>
      <c r="K997" s="240">
        <v>1616</v>
      </c>
      <c r="L997" s="240">
        <v>7.8330000000000002</v>
      </c>
      <c r="M997" s="240">
        <v>16.16</v>
      </c>
      <c r="N997" s="240">
        <v>-3</v>
      </c>
    </row>
    <row r="998" spans="2:14">
      <c r="B998" s="240" t="s">
        <v>15</v>
      </c>
      <c r="C998" s="240" t="s">
        <v>224</v>
      </c>
      <c r="D998" s="240" t="s">
        <v>98</v>
      </c>
      <c r="E998" s="240">
        <v>0</v>
      </c>
      <c r="F998" s="240">
        <v>1E-4</v>
      </c>
      <c r="G998" s="240">
        <v>0</v>
      </c>
      <c r="H998" s="240">
        <v>0</v>
      </c>
      <c r="I998" s="240">
        <v>0</v>
      </c>
      <c r="J998" s="240">
        <v>0</v>
      </c>
      <c r="K998" s="240">
        <v>1616</v>
      </c>
      <c r="L998" s="240">
        <v>7.8330000000000002</v>
      </c>
      <c r="M998" s="240">
        <v>16.16</v>
      </c>
      <c r="N998" s="240">
        <v>-3</v>
      </c>
    </row>
    <row r="999" spans="2:14">
      <c r="B999" s="240" t="s">
        <v>15</v>
      </c>
      <c r="C999" s="240" t="s">
        <v>224</v>
      </c>
      <c r="D999" s="240" t="s">
        <v>99</v>
      </c>
      <c r="E999" s="240">
        <v>5.9999999999999995E-4</v>
      </c>
      <c r="F999" s="240">
        <v>1E-4</v>
      </c>
      <c r="G999" s="240">
        <v>0</v>
      </c>
      <c r="H999" s="240">
        <v>0</v>
      </c>
      <c r="I999" s="240">
        <v>0</v>
      </c>
      <c r="J999" s="240">
        <v>-1.0000000000000001E-5</v>
      </c>
      <c r="K999" s="240">
        <v>1616</v>
      </c>
      <c r="L999" s="240">
        <v>7.8330000000000002</v>
      </c>
      <c r="M999" s="240">
        <v>16.16</v>
      </c>
      <c r="N999" s="240">
        <v>-3</v>
      </c>
    </row>
    <row r="1000" spans="2:14">
      <c r="B1000" s="240" t="s">
        <v>15</v>
      </c>
      <c r="C1000" s="240" t="s">
        <v>224</v>
      </c>
      <c r="D1000" s="240" t="s">
        <v>100</v>
      </c>
      <c r="E1000" s="240">
        <v>5.9999999999999995E-4</v>
      </c>
      <c r="F1000" s="240">
        <v>-1E-4</v>
      </c>
      <c r="G1000" s="240">
        <v>0</v>
      </c>
      <c r="H1000" s="240">
        <v>0</v>
      </c>
      <c r="I1000" s="240">
        <v>0</v>
      </c>
      <c r="J1000" s="240">
        <v>-1.0000000000000001E-5</v>
      </c>
      <c r="K1000" s="240">
        <v>1616</v>
      </c>
      <c r="L1000" s="240">
        <v>7.8330000000000002</v>
      </c>
      <c r="M1000" s="240">
        <v>16.16</v>
      </c>
      <c r="N1000" s="240">
        <v>-3</v>
      </c>
    </row>
    <row r="1001" spans="2:14">
      <c r="B1001" s="240" t="s">
        <v>15</v>
      </c>
      <c r="C1001" s="240" t="s">
        <v>224</v>
      </c>
      <c r="D1001" s="240" t="s">
        <v>101</v>
      </c>
      <c r="E1001" s="240">
        <v>5.9999999999999995E-4</v>
      </c>
      <c r="F1001" s="240">
        <v>1E-4</v>
      </c>
      <c r="G1001" s="240">
        <v>0</v>
      </c>
      <c r="H1001" s="240">
        <v>0</v>
      </c>
      <c r="I1001" s="240">
        <v>0</v>
      </c>
      <c r="J1001" s="240">
        <v>-1.0000000000000001E-5</v>
      </c>
      <c r="K1001" s="240">
        <v>1616</v>
      </c>
      <c r="L1001" s="240">
        <v>7.8330000000000002</v>
      </c>
      <c r="M1001" s="240">
        <v>16.16</v>
      </c>
      <c r="N1001" s="240">
        <v>-3</v>
      </c>
    </row>
    <row r="1002" spans="2:14">
      <c r="B1002" s="240" t="s">
        <v>15</v>
      </c>
      <c r="C1002" s="240" t="s">
        <v>224</v>
      </c>
      <c r="D1002" s="240" t="s">
        <v>102</v>
      </c>
      <c r="E1002" s="240">
        <v>5.9999999999999995E-4</v>
      </c>
      <c r="F1002" s="240">
        <v>-1E-4</v>
      </c>
      <c r="G1002" s="240">
        <v>0</v>
      </c>
      <c r="H1002" s="240">
        <v>0</v>
      </c>
      <c r="I1002" s="240">
        <v>0</v>
      </c>
      <c r="J1002" s="240">
        <v>-1.0000000000000001E-5</v>
      </c>
      <c r="K1002" s="240">
        <v>1616</v>
      </c>
      <c r="L1002" s="240">
        <v>7.8330000000000002</v>
      </c>
      <c r="M1002" s="240">
        <v>16.16</v>
      </c>
      <c r="N1002" s="240">
        <v>-3</v>
      </c>
    </row>
    <row r="1003" spans="2:14">
      <c r="B1003" s="240" t="s">
        <v>15</v>
      </c>
      <c r="C1003" s="240" t="s">
        <v>224</v>
      </c>
      <c r="D1003" s="240" t="s">
        <v>103</v>
      </c>
      <c r="E1003" s="240">
        <v>5.9999999999999995E-4</v>
      </c>
      <c r="F1003" s="240">
        <v>0</v>
      </c>
      <c r="G1003" s="240">
        <v>0</v>
      </c>
      <c r="H1003" s="240">
        <v>0</v>
      </c>
      <c r="I1003" s="240">
        <v>0</v>
      </c>
      <c r="J1003" s="240">
        <v>0</v>
      </c>
      <c r="K1003" s="240">
        <v>1616</v>
      </c>
      <c r="L1003" s="240">
        <v>7.8330000000000002</v>
      </c>
      <c r="M1003" s="240">
        <v>16.16</v>
      </c>
      <c r="N1003" s="240">
        <v>-3</v>
      </c>
    </row>
    <row r="1004" spans="2:14">
      <c r="B1004" s="240" t="s">
        <v>15</v>
      </c>
      <c r="C1004" s="240" t="s">
        <v>224</v>
      </c>
      <c r="D1004" s="240" t="s">
        <v>104</v>
      </c>
      <c r="E1004" s="240">
        <v>5.9999999999999995E-4</v>
      </c>
      <c r="F1004" s="240">
        <v>-2.0000000000000001E-4</v>
      </c>
      <c r="G1004" s="240">
        <v>0</v>
      </c>
      <c r="H1004" s="240">
        <v>0</v>
      </c>
      <c r="I1004" s="240">
        <v>0</v>
      </c>
      <c r="J1004" s="240">
        <v>0</v>
      </c>
      <c r="K1004" s="240">
        <v>1616</v>
      </c>
      <c r="L1004" s="240">
        <v>7.8330000000000002</v>
      </c>
      <c r="M1004" s="240">
        <v>16.16</v>
      </c>
      <c r="N1004" s="240">
        <v>-3</v>
      </c>
    </row>
    <row r="1005" spans="2:14">
      <c r="B1005" s="240" t="s">
        <v>15</v>
      </c>
      <c r="C1005" s="240" t="s">
        <v>224</v>
      </c>
      <c r="D1005" s="240" t="s">
        <v>105</v>
      </c>
      <c r="E1005" s="240">
        <v>5.9999999999999995E-4</v>
      </c>
      <c r="F1005" s="240">
        <v>0</v>
      </c>
      <c r="G1005" s="240">
        <v>0</v>
      </c>
      <c r="H1005" s="240">
        <v>0</v>
      </c>
      <c r="I1005" s="240">
        <v>0</v>
      </c>
      <c r="J1005" s="240">
        <v>-1.0000000000000001E-5</v>
      </c>
      <c r="K1005" s="240">
        <v>1616</v>
      </c>
      <c r="L1005" s="240">
        <v>7.8330000000000002</v>
      </c>
      <c r="M1005" s="240">
        <v>16.16</v>
      </c>
      <c r="N1005" s="240">
        <v>-3</v>
      </c>
    </row>
    <row r="1006" spans="2:14">
      <c r="B1006" s="240" t="s">
        <v>15</v>
      </c>
      <c r="C1006" s="240" t="s">
        <v>224</v>
      </c>
      <c r="D1006" s="240" t="s">
        <v>106</v>
      </c>
      <c r="E1006" s="240">
        <v>5.9999999999999995E-4</v>
      </c>
      <c r="F1006" s="240">
        <v>-2.0000000000000001E-4</v>
      </c>
      <c r="G1006" s="240">
        <v>0</v>
      </c>
      <c r="H1006" s="240">
        <v>0</v>
      </c>
      <c r="I1006" s="240">
        <v>0</v>
      </c>
      <c r="J1006" s="240">
        <v>0</v>
      </c>
      <c r="K1006" s="240">
        <v>1616</v>
      </c>
      <c r="L1006" s="240">
        <v>7.8330000000000002</v>
      </c>
      <c r="M1006" s="240">
        <v>16.16</v>
      </c>
      <c r="N1006" s="240">
        <v>-3</v>
      </c>
    </row>
    <row r="1007" spans="2:14">
      <c r="B1007" s="240" t="s">
        <v>15</v>
      </c>
      <c r="C1007" s="240" t="s">
        <v>224</v>
      </c>
      <c r="D1007" s="240" t="s">
        <v>107</v>
      </c>
      <c r="E1007" s="240">
        <v>-5.9999999999999995E-4</v>
      </c>
      <c r="F1007" s="240">
        <v>0</v>
      </c>
      <c r="G1007" s="240">
        <v>0</v>
      </c>
      <c r="H1007" s="240">
        <v>0</v>
      </c>
      <c r="I1007" s="240">
        <v>0</v>
      </c>
      <c r="J1007" s="240">
        <v>0</v>
      </c>
      <c r="K1007" s="240">
        <v>1616</v>
      </c>
      <c r="L1007" s="240">
        <v>7.8330000000000002</v>
      </c>
      <c r="M1007" s="240">
        <v>16.16</v>
      </c>
      <c r="N1007" s="240">
        <v>-3</v>
      </c>
    </row>
    <row r="1008" spans="2:14">
      <c r="B1008" s="240" t="s">
        <v>15</v>
      </c>
      <c r="C1008" s="240" t="s">
        <v>224</v>
      </c>
      <c r="D1008" s="240" t="s">
        <v>108</v>
      </c>
      <c r="E1008" s="240">
        <v>-5.9999999999999995E-4</v>
      </c>
      <c r="F1008" s="240">
        <v>-2.0000000000000001E-4</v>
      </c>
      <c r="G1008" s="240">
        <v>0</v>
      </c>
      <c r="H1008" s="240">
        <v>0</v>
      </c>
      <c r="I1008" s="240">
        <v>0</v>
      </c>
      <c r="J1008" s="240">
        <v>0</v>
      </c>
      <c r="K1008" s="240">
        <v>1616</v>
      </c>
      <c r="L1008" s="240">
        <v>7.8330000000000002</v>
      </c>
      <c r="M1008" s="240">
        <v>16.16</v>
      </c>
      <c r="N1008" s="240">
        <v>-3</v>
      </c>
    </row>
    <row r="1009" spans="2:14">
      <c r="B1009" s="240" t="s">
        <v>15</v>
      </c>
      <c r="C1009" s="240" t="s">
        <v>224</v>
      </c>
      <c r="D1009" s="240" t="s">
        <v>109</v>
      </c>
      <c r="E1009" s="240">
        <v>-5.9999999999999995E-4</v>
      </c>
      <c r="F1009" s="240">
        <v>0</v>
      </c>
      <c r="G1009" s="240">
        <v>0</v>
      </c>
      <c r="H1009" s="240">
        <v>0</v>
      </c>
      <c r="I1009" s="240">
        <v>0</v>
      </c>
      <c r="J1009" s="240">
        <v>-1.0000000000000001E-5</v>
      </c>
      <c r="K1009" s="240">
        <v>1616</v>
      </c>
      <c r="L1009" s="240">
        <v>7.8330000000000002</v>
      </c>
      <c r="M1009" s="240">
        <v>16.16</v>
      </c>
      <c r="N1009" s="240">
        <v>-3</v>
      </c>
    </row>
    <row r="1010" spans="2:14">
      <c r="B1010" s="240" t="s">
        <v>15</v>
      </c>
      <c r="C1010" s="240" t="s">
        <v>224</v>
      </c>
      <c r="D1010" s="240" t="s">
        <v>110</v>
      </c>
      <c r="E1010" s="240">
        <v>-5.9999999999999995E-4</v>
      </c>
      <c r="F1010" s="240">
        <v>-2.0000000000000001E-4</v>
      </c>
      <c r="G1010" s="240">
        <v>0</v>
      </c>
      <c r="H1010" s="240">
        <v>0</v>
      </c>
      <c r="I1010" s="240">
        <v>0</v>
      </c>
      <c r="J1010" s="240">
        <v>0</v>
      </c>
      <c r="K1010" s="240">
        <v>1616</v>
      </c>
      <c r="L1010" s="240">
        <v>7.8330000000000002</v>
      </c>
      <c r="M1010" s="240">
        <v>16.16</v>
      </c>
      <c r="N1010" s="240">
        <v>-3</v>
      </c>
    </row>
    <row r="1011" spans="2:14">
      <c r="B1011" s="240" t="s">
        <v>15</v>
      </c>
      <c r="C1011" s="240" t="s">
        <v>224</v>
      </c>
      <c r="D1011" s="240" t="s">
        <v>111</v>
      </c>
      <c r="E1011" s="240">
        <v>-5.9999999999999995E-4</v>
      </c>
      <c r="F1011" s="240">
        <v>0</v>
      </c>
      <c r="G1011" s="240">
        <v>0</v>
      </c>
      <c r="H1011" s="240">
        <v>0</v>
      </c>
      <c r="I1011" s="240">
        <v>0</v>
      </c>
      <c r="J1011" s="240">
        <v>-1.0000000000000001E-5</v>
      </c>
      <c r="K1011" s="240">
        <v>1616</v>
      </c>
      <c r="L1011" s="240">
        <v>7.8330000000000002</v>
      </c>
      <c r="M1011" s="240">
        <v>16.16</v>
      </c>
      <c r="N1011" s="240">
        <v>-3</v>
      </c>
    </row>
    <row r="1012" spans="2:14">
      <c r="B1012" s="240" t="s">
        <v>15</v>
      </c>
      <c r="C1012" s="240" t="s">
        <v>224</v>
      </c>
      <c r="D1012" s="240" t="s">
        <v>112</v>
      </c>
      <c r="E1012" s="240">
        <v>-5.9999999999999995E-4</v>
      </c>
      <c r="F1012" s="240">
        <v>-2.0000000000000001E-4</v>
      </c>
      <c r="G1012" s="240">
        <v>0</v>
      </c>
      <c r="H1012" s="240">
        <v>0</v>
      </c>
      <c r="I1012" s="240">
        <v>0</v>
      </c>
      <c r="J1012" s="240">
        <v>-1.0000000000000001E-5</v>
      </c>
      <c r="K1012" s="240">
        <v>1616</v>
      </c>
      <c r="L1012" s="240">
        <v>7.8330000000000002</v>
      </c>
      <c r="M1012" s="240">
        <v>16.16</v>
      </c>
      <c r="N1012" s="240">
        <v>-3</v>
      </c>
    </row>
    <row r="1013" spans="2:14">
      <c r="B1013" s="240" t="s">
        <v>15</v>
      </c>
      <c r="C1013" s="240" t="s">
        <v>224</v>
      </c>
      <c r="D1013" s="240" t="s">
        <v>113</v>
      </c>
      <c r="E1013" s="240">
        <v>-5.9999999999999995E-4</v>
      </c>
      <c r="F1013" s="240">
        <v>0</v>
      </c>
      <c r="G1013" s="240">
        <v>0</v>
      </c>
      <c r="H1013" s="240">
        <v>0</v>
      </c>
      <c r="I1013" s="240">
        <v>0</v>
      </c>
      <c r="J1013" s="240">
        <v>-1.0000000000000001E-5</v>
      </c>
      <c r="K1013" s="240">
        <v>1616</v>
      </c>
      <c r="L1013" s="240">
        <v>7.8330000000000002</v>
      </c>
      <c r="M1013" s="240">
        <v>16.16</v>
      </c>
      <c r="N1013" s="240">
        <v>-3</v>
      </c>
    </row>
    <row r="1014" spans="2:14">
      <c r="B1014" s="240" t="s">
        <v>15</v>
      </c>
      <c r="C1014" s="240" t="s">
        <v>224</v>
      </c>
      <c r="D1014" s="240" t="s">
        <v>114</v>
      </c>
      <c r="E1014" s="240">
        <v>-5.9999999999999995E-4</v>
      </c>
      <c r="F1014" s="240">
        <v>-2.0000000000000001E-4</v>
      </c>
      <c r="G1014" s="240">
        <v>0</v>
      </c>
      <c r="H1014" s="240">
        <v>0</v>
      </c>
      <c r="I1014" s="240">
        <v>0</v>
      </c>
      <c r="J1014" s="240">
        <v>-1.0000000000000001E-5</v>
      </c>
      <c r="K1014" s="240">
        <v>1616</v>
      </c>
      <c r="L1014" s="240">
        <v>7.8330000000000002</v>
      </c>
      <c r="M1014" s="240">
        <v>16.16</v>
      </c>
      <c r="N1014" s="240">
        <v>-3</v>
      </c>
    </row>
    <row r="1015" spans="2:14">
      <c r="B1015" s="240" t="s">
        <v>15</v>
      </c>
      <c r="C1015" s="240" t="s">
        <v>224</v>
      </c>
      <c r="D1015" s="240" t="s">
        <v>115</v>
      </c>
      <c r="E1015" s="240">
        <v>2.0000000000000001E-4</v>
      </c>
      <c r="F1015" s="240">
        <v>2.9999999999999997E-4</v>
      </c>
      <c r="G1015" s="240">
        <v>0</v>
      </c>
      <c r="H1015" s="240">
        <v>0</v>
      </c>
      <c r="I1015" s="240">
        <v>0</v>
      </c>
      <c r="J1015" s="240">
        <v>-1.0000000000000001E-5</v>
      </c>
      <c r="K1015" s="240">
        <v>1616</v>
      </c>
      <c r="L1015" s="240">
        <v>7.8330000000000002</v>
      </c>
      <c r="M1015" s="240">
        <v>16.16</v>
      </c>
      <c r="N1015" s="240">
        <v>-3</v>
      </c>
    </row>
    <row r="1016" spans="2:14">
      <c r="B1016" s="240" t="s">
        <v>15</v>
      </c>
      <c r="C1016" s="240" t="s">
        <v>224</v>
      </c>
      <c r="D1016" s="240" t="s">
        <v>116</v>
      </c>
      <c r="E1016" s="240">
        <v>-1E-4</v>
      </c>
      <c r="F1016" s="240">
        <v>2.9999999999999997E-4</v>
      </c>
      <c r="G1016" s="240">
        <v>0</v>
      </c>
      <c r="H1016" s="240">
        <v>0</v>
      </c>
      <c r="I1016" s="240">
        <v>0</v>
      </c>
      <c r="J1016" s="240">
        <v>-1.0000000000000001E-5</v>
      </c>
      <c r="K1016" s="240">
        <v>1616</v>
      </c>
      <c r="L1016" s="240">
        <v>7.8330000000000002</v>
      </c>
      <c r="M1016" s="240">
        <v>16.16</v>
      </c>
      <c r="N1016" s="240">
        <v>-3</v>
      </c>
    </row>
    <row r="1017" spans="2:14">
      <c r="B1017" s="240" t="s">
        <v>15</v>
      </c>
      <c r="C1017" s="240" t="s">
        <v>224</v>
      </c>
      <c r="D1017" s="240" t="s">
        <v>117</v>
      </c>
      <c r="E1017" s="240">
        <v>2.0000000000000001E-4</v>
      </c>
      <c r="F1017" s="240">
        <v>2.9999999999999997E-4</v>
      </c>
      <c r="G1017" s="240">
        <v>0</v>
      </c>
      <c r="H1017" s="240">
        <v>0</v>
      </c>
      <c r="I1017" s="240">
        <v>0</v>
      </c>
      <c r="J1017" s="240">
        <v>-1.0000000000000001E-5</v>
      </c>
      <c r="K1017" s="240">
        <v>1616</v>
      </c>
      <c r="L1017" s="240">
        <v>7.8330000000000002</v>
      </c>
      <c r="M1017" s="240">
        <v>16.16</v>
      </c>
      <c r="N1017" s="240">
        <v>-3</v>
      </c>
    </row>
    <row r="1018" spans="2:14">
      <c r="B1018" s="240" t="s">
        <v>15</v>
      </c>
      <c r="C1018" s="240" t="s">
        <v>224</v>
      </c>
      <c r="D1018" s="240" t="s">
        <v>118</v>
      </c>
      <c r="E1018" s="240">
        <v>-1E-4</v>
      </c>
      <c r="F1018" s="240">
        <v>2.9999999999999997E-4</v>
      </c>
      <c r="G1018" s="240">
        <v>0</v>
      </c>
      <c r="H1018" s="240">
        <v>0</v>
      </c>
      <c r="I1018" s="240">
        <v>0</v>
      </c>
      <c r="J1018" s="240">
        <v>-1.0000000000000001E-5</v>
      </c>
      <c r="K1018" s="240">
        <v>1616</v>
      </c>
      <c r="L1018" s="240">
        <v>7.8330000000000002</v>
      </c>
      <c r="M1018" s="240">
        <v>16.16</v>
      </c>
      <c r="N1018" s="240">
        <v>-3</v>
      </c>
    </row>
    <row r="1019" spans="2:14">
      <c r="B1019" s="240" t="s">
        <v>15</v>
      </c>
      <c r="C1019" s="240" t="s">
        <v>224</v>
      </c>
      <c r="D1019" s="240" t="s">
        <v>119</v>
      </c>
      <c r="E1019" s="240">
        <v>2.0000000000000001E-4</v>
      </c>
      <c r="F1019" s="240">
        <v>2.9999999999999997E-4</v>
      </c>
      <c r="G1019" s="240">
        <v>0</v>
      </c>
      <c r="H1019" s="240">
        <v>0</v>
      </c>
      <c r="I1019" s="240">
        <v>0</v>
      </c>
      <c r="J1019" s="240">
        <v>-2.0000000000000002E-5</v>
      </c>
      <c r="K1019" s="240">
        <v>1616</v>
      </c>
      <c r="L1019" s="240">
        <v>7.8330000000000002</v>
      </c>
      <c r="M1019" s="240">
        <v>16.16</v>
      </c>
      <c r="N1019" s="240">
        <v>-3</v>
      </c>
    </row>
    <row r="1020" spans="2:14">
      <c r="B1020" s="240" t="s">
        <v>15</v>
      </c>
      <c r="C1020" s="240" t="s">
        <v>224</v>
      </c>
      <c r="D1020" s="240" t="s">
        <v>120</v>
      </c>
      <c r="E1020" s="240">
        <v>-1E-4</v>
      </c>
      <c r="F1020" s="240">
        <v>2.9999999999999997E-4</v>
      </c>
      <c r="G1020" s="240">
        <v>0</v>
      </c>
      <c r="H1020" s="240">
        <v>0</v>
      </c>
      <c r="I1020" s="240">
        <v>0</v>
      </c>
      <c r="J1020" s="240">
        <v>-1.0000000000000001E-5</v>
      </c>
      <c r="K1020" s="240">
        <v>1616</v>
      </c>
      <c r="L1020" s="240">
        <v>7.8330000000000002</v>
      </c>
      <c r="M1020" s="240">
        <v>16.16</v>
      </c>
      <c r="N1020" s="240">
        <v>-3</v>
      </c>
    </row>
    <row r="1021" spans="2:14">
      <c r="B1021" s="240" t="s">
        <v>15</v>
      </c>
      <c r="C1021" s="240" t="s">
        <v>224</v>
      </c>
      <c r="D1021" s="240" t="s">
        <v>121</v>
      </c>
      <c r="E1021" s="240">
        <v>2.0000000000000001E-4</v>
      </c>
      <c r="F1021" s="240">
        <v>2.9999999999999997E-4</v>
      </c>
      <c r="G1021" s="240">
        <v>0</v>
      </c>
      <c r="H1021" s="240">
        <v>0</v>
      </c>
      <c r="I1021" s="240">
        <v>0</v>
      </c>
      <c r="J1021" s="240">
        <v>-1.0000000000000001E-5</v>
      </c>
      <c r="K1021" s="240">
        <v>1616</v>
      </c>
      <c r="L1021" s="240">
        <v>7.8330000000000002</v>
      </c>
      <c r="M1021" s="240">
        <v>16.16</v>
      </c>
      <c r="N1021" s="240">
        <v>-3</v>
      </c>
    </row>
    <row r="1022" spans="2:14">
      <c r="B1022" s="240" t="s">
        <v>15</v>
      </c>
      <c r="C1022" s="240" t="s">
        <v>224</v>
      </c>
      <c r="D1022" s="240" t="s">
        <v>122</v>
      </c>
      <c r="E1022" s="240">
        <v>-1E-4</v>
      </c>
      <c r="F1022" s="240">
        <v>2.9999999999999997E-4</v>
      </c>
      <c r="G1022" s="240">
        <v>0</v>
      </c>
      <c r="H1022" s="240">
        <v>0</v>
      </c>
      <c r="I1022" s="240">
        <v>0</v>
      </c>
      <c r="J1022" s="240">
        <v>-2.0000000000000002E-5</v>
      </c>
      <c r="K1022" s="240">
        <v>1616</v>
      </c>
      <c r="L1022" s="240">
        <v>7.8330000000000002</v>
      </c>
      <c r="M1022" s="240">
        <v>16.16</v>
      </c>
      <c r="N1022" s="240">
        <v>-3</v>
      </c>
    </row>
    <row r="1023" spans="2:14">
      <c r="B1023" s="240" t="s">
        <v>15</v>
      </c>
      <c r="C1023" s="240" t="s">
        <v>224</v>
      </c>
      <c r="D1023" s="240" t="s">
        <v>123</v>
      </c>
      <c r="E1023" s="240">
        <v>1E-4</v>
      </c>
      <c r="F1023" s="240">
        <v>-4.0000000000000002E-4</v>
      </c>
      <c r="G1023" s="240">
        <v>0</v>
      </c>
      <c r="H1023" s="240">
        <v>0</v>
      </c>
      <c r="I1023" s="240">
        <v>0</v>
      </c>
      <c r="J1023" s="240">
        <v>-1.0000000000000001E-5</v>
      </c>
      <c r="K1023" s="240">
        <v>1616</v>
      </c>
      <c r="L1023" s="240">
        <v>7.8330000000000002</v>
      </c>
      <c r="M1023" s="240">
        <v>16.16</v>
      </c>
      <c r="N1023" s="240">
        <v>-3</v>
      </c>
    </row>
    <row r="1024" spans="2:14">
      <c r="B1024" s="240" t="s">
        <v>15</v>
      </c>
      <c r="C1024" s="240" t="s">
        <v>224</v>
      </c>
      <c r="D1024" s="240" t="s">
        <v>124</v>
      </c>
      <c r="E1024" s="240">
        <v>-1E-4</v>
      </c>
      <c r="F1024" s="240">
        <v>-5.0000000000000001E-4</v>
      </c>
      <c r="G1024" s="240">
        <v>0</v>
      </c>
      <c r="H1024" s="240">
        <v>0</v>
      </c>
      <c r="I1024" s="240">
        <v>0</v>
      </c>
      <c r="J1024" s="240">
        <v>0</v>
      </c>
      <c r="K1024" s="240">
        <v>1616</v>
      </c>
      <c r="L1024" s="240">
        <v>7.8330000000000002</v>
      </c>
      <c r="M1024" s="240">
        <v>16.16</v>
      </c>
      <c r="N1024" s="240">
        <v>-3</v>
      </c>
    </row>
    <row r="1025" spans="2:14">
      <c r="B1025" s="240" t="s">
        <v>15</v>
      </c>
      <c r="C1025" s="240" t="s">
        <v>224</v>
      </c>
      <c r="D1025" s="240" t="s">
        <v>125</v>
      </c>
      <c r="E1025" s="240">
        <v>1E-4</v>
      </c>
      <c r="F1025" s="240">
        <v>-4.0000000000000002E-4</v>
      </c>
      <c r="G1025" s="240">
        <v>0</v>
      </c>
      <c r="H1025" s="240">
        <v>0</v>
      </c>
      <c r="I1025" s="240">
        <v>0</v>
      </c>
      <c r="J1025" s="240">
        <v>0</v>
      </c>
      <c r="K1025" s="240">
        <v>1616</v>
      </c>
      <c r="L1025" s="240">
        <v>7.8330000000000002</v>
      </c>
      <c r="M1025" s="240">
        <v>16.16</v>
      </c>
      <c r="N1025" s="240">
        <v>-3</v>
      </c>
    </row>
    <row r="1026" spans="2:14">
      <c r="B1026" s="240" t="s">
        <v>15</v>
      </c>
      <c r="C1026" s="240" t="s">
        <v>224</v>
      </c>
      <c r="D1026" s="240" t="s">
        <v>126</v>
      </c>
      <c r="E1026" s="240">
        <v>-1E-4</v>
      </c>
      <c r="F1026" s="240">
        <v>-4.0000000000000002E-4</v>
      </c>
      <c r="G1026" s="240">
        <v>0</v>
      </c>
      <c r="H1026" s="240">
        <v>0</v>
      </c>
      <c r="I1026" s="240">
        <v>0</v>
      </c>
      <c r="J1026" s="240">
        <v>-1.0000000000000001E-5</v>
      </c>
      <c r="K1026" s="240">
        <v>1616</v>
      </c>
      <c r="L1026" s="240">
        <v>7.8330000000000002</v>
      </c>
      <c r="M1026" s="240">
        <v>16.16</v>
      </c>
      <c r="N1026" s="240">
        <v>-3</v>
      </c>
    </row>
    <row r="1027" spans="2:14">
      <c r="B1027" s="240" t="s">
        <v>15</v>
      </c>
      <c r="C1027" s="240" t="s">
        <v>224</v>
      </c>
      <c r="D1027" s="240" t="s">
        <v>127</v>
      </c>
      <c r="E1027" s="240">
        <v>1E-4</v>
      </c>
      <c r="F1027" s="240">
        <v>-4.0000000000000002E-4</v>
      </c>
      <c r="G1027" s="240">
        <v>0</v>
      </c>
      <c r="H1027" s="240">
        <v>0</v>
      </c>
      <c r="I1027" s="240">
        <v>0</v>
      </c>
      <c r="J1027" s="240">
        <v>0</v>
      </c>
      <c r="K1027" s="240">
        <v>1616</v>
      </c>
      <c r="L1027" s="240">
        <v>7.8330000000000002</v>
      </c>
      <c r="M1027" s="240">
        <v>16.16</v>
      </c>
      <c r="N1027" s="240">
        <v>-3</v>
      </c>
    </row>
    <row r="1028" spans="2:14">
      <c r="B1028" s="240" t="s">
        <v>15</v>
      </c>
      <c r="C1028" s="240" t="s">
        <v>224</v>
      </c>
      <c r="D1028" s="240" t="s">
        <v>128</v>
      </c>
      <c r="E1028" s="240">
        <v>-1E-4</v>
      </c>
      <c r="F1028" s="240">
        <v>-5.0000000000000001E-4</v>
      </c>
      <c r="G1028" s="240">
        <v>0</v>
      </c>
      <c r="H1028" s="240">
        <v>0</v>
      </c>
      <c r="I1028" s="240">
        <v>0</v>
      </c>
      <c r="J1028" s="240">
        <v>0</v>
      </c>
      <c r="K1028" s="240">
        <v>1616</v>
      </c>
      <c r="L1028" s="240">
        <v>7.8330000000000002</v>
      </c>
      <c r="M1028" s="240">
        <v>16.16</v>
      </c>
      <c r="N1028" s="240">
        <v>-3</v>
      </c>
    </row>
    <row r="1029" spans="2:14">
      <c r="B1029" s="240" t="s">
        <v>15</v>
      </c>
      <c r="C1029" s="240" t="s">
        <v>224</v>
      </c>
      <c r="D1029" s="240" t="s">
        <v>129</v>
      </c>
      <c r="E1029" s="240">
        <v>1E-4</v>
      </c>
      <c r="F1029" s="240">
        <v>-5.0000000000000001E-4</v>
      </c>
      <c r="G1029" s="240">
        <v>0</v>
      </c>
      <c r="H1029" s="240">
        <v>0</v>
      </c>
      <c r="I1029" s="240">
        <v>0</v>
      </c>
      <c r="J1029" s="240">
        <v>0</v>
      </c>
      <c r="K1029" s="240">
        <v>1616</v>
      </c>
      <c r="L1029" s="240">
        <v>7.8330000000000002</v>
      </c>
      <c r="M1029" s="240">
        <v>16.16</v>
      </c>
      <c r="N1029" s="240">
        <v>-3</v>
      </c>
    </row>
    <row r="1030" spans="2:14">
      <c r="B1030" s="240" t="s">
        <v>15</v>
      </c>
      <c r="C1030" s="240" t="s">
        <v>224</v>
      </c>
      <c r="D1030" s="240" t="s">
        <v>130</v>
      </c>
      <c r="E1030" s="240">
        <v>-1E-4</v>
      </c>
      <c r="F1030" s="240">
        <v>-5.0000000000000001E-4</v>
      </c>
      <c r="G1030" s="240">
        <v>0</v>
      </c>
      <c r="H1030" s="240">
        <v>0</v>
      </c>
      <c r="I1030" s="240">
        <v>0</v>
      </c>
      <c r="J1030" s="240">
        <v>0</v>
      </c>
      <c r="K1030" s="240">
        <v>1616</v>
      </c>
      <c r="L1030" s="240">
        <v>7.8330000000000002</v>
      </c>
      <c r="M1030" s="240">
        <v>16.16</v>
      </c>
      <c r="N1030" s="240">
        <v>-3</v>
      </c>
    </row>
    <row r="1031" spans="2:14">
      <c r="B1031" s="240" t="s">
        <v>15</v>
      </c>
      <c r="C1031" s="240" t="s">
        <v>224</v>
      </c>
      <c r="D1031" s="240" t="s">
        <v>131</v>
      </c>
      <c r="E1031" s="240">
        <v>5.0000000000000001E-4</v>
      </c>
      <c r="F1031" s="240">
        <v>1E-4</v>
      </c>
      <c r="G1031" s="240">
        <v>0</v>
      </c>
      <c r="H1031" s="240">
        <v>0</v>
      </c>
      <c r="I1031" s="240">
        <v>0</v>
      </c>
      <c r="J1031" s="240">
        <v>-1.0000000000000001E-5</v>
      </c>
      <c r="K1031" s="240">
        <v>1616</v>
      </c>
      <c r="L1031" s="240">
        <v>7.8330000000000002</v>
      </c>
      <c r="M1031" s="240">
        <v>16.16</v>
      </c>
      <c r="N1031" s="240">
        <v>-3</v>
      </c>
    </row>
    <row r="1032" spans="2:14">
      <c r="B1032" s="240" t="s">
        <v>15</v>
      </c>
      <c r="C1032" s="240" t="s">
        <v>224</v>
      </c>
      <c r="D1032" s="240" t="s">
        <v>132</v>
      </c>
      <c r="E1032" s="240">
        <v>5.0000000000000001E-4</v>
      </c>
      <c r="F1032" s="240">
        <v>-1E-4</v>
      </c>
      <c r="G1032" s="240">
        <v>0</v>
      </c>
      <c r="H1032" s="240">
        <v>0</v>
      </c>
      <c r="I1032" s="240">
        <v>0</v>
      </c>
      <c r="J1032" s="240">
        <v>-1.0000000000000001E-5</v>
      </c>
      <c r="K1032" s="240">
        <v>1616</v>
      </c>
      <c r="L1032" s="240">
        <v>7.8330000000000002</v>
      </c>
      <c r="M1032" s="240">
        <v>16.16</v>
      </c>
      <c r="N1032" s="240">
        <v>-3</v>
      </c>
    </row>
    <row r="1033" spans="2:14">
      <c r="B1033" s="240" t="s">
        <v>15</v>
      </c>
      <c r="C1033" s="240" t="s">
        <v>224</v>
      </c>
      <c r="D1033" s="240" t="s">
        <v>133</v>
      </c>
      <c r="E1033" s="240">
        <v>5.0000000000000001E-4</v>
      </c>
      <c r="F1033" s="240">
        <v>1E-4</v>
      </c>
      <c r="G1033" s="240">
        <v>0</v>
      </c>
      <c r="H1033" s="240">
        <v>0</v>
      </c>
      <c r="I1033" s="240">
        <v>0</v>
      </c>
      <c r="J1033" s="240">
        <v>-1.0000000000000001E-5</v>
      </c>
      <c r="K1033" s="240">
        <v>1616</v>
      </c>
      <c r="L1033" s="240">
        <v>7.8330000000000002</v>
      </c>
      <c r="M1033" s="240">
        <v>16.16</v>
      </c>
      <c r="N1033" s="240">
        <v>-3</v>
      </c>
    </row>
    <row r="1034" spans="2:14">
      <c r="B1034" s="240" t="s">
        <v>15</v>
      </c>
      <c r="C1034" s="240" t="s">
        <v>224</v>
      </c>
      <c r="D1034" s="240" t="s">
        <v>134</v>
      </c>
      <c r="E1034" s="240">
        <v>5.0000000000000001E-4</v>
      </c>
      <c r="F1034" s="240">
        <v>-1E-4</v>
      </c>
      <c r="G1034" s="240">
        <v>0</v>
      </c>
      <c r="H1034" s="240">
        <v>0</v>
      </c>
      <c r="I1034" s="240">
        <v>0</v>
      </c>
      <c r="J1034" s="240">
        <v>-1.0000000000000001E-5</v>
      </c>
      <c r="K1034" s="240">
        <v>1616</v>
      </c>
      <c r="L1034" s="240">
        <v>7.8330000000000002</v>
      </c>
      <c r="M1034" s="240">
        <v>16.16</v>
      </c>
      <c r="N1034" s="240">
        <v>-3</v>
      </c>
    </row>
    <row r="1035" spans="2:14">
      <c r="B1035" s="240" t="s">
        <v>15</v>
      </c>
      <c r="C1035" s="240" t="s">
        <v>224</v>
      </c>
      <c r="D1035" s="240" t="s">
        <v>135</v>
      </c>
      <c r="E1035" s="240">
        <v>5.0000000000000001E-4</v>
      </c>
      <c r="F1035" s="240">
        <v>0</v>
      </c>
      <c r="G1035" s="240">
        <v>0</v>
      </c>
      <c r="H1035" s="240">
        <v>0</v>
      </c>
      <c r="I1035" s="240">
        <v>0</v>
      </c>
      <c r="J1035" s="240">
        <v>0</v>
      </c>
      <c r="K1035" s="240">
        <v>1616</v>
      </c>
      <c r="L1035" s="240">
        <v>7.8330000000000002</v>
      </c>
      <c r="M1035" s="240">
        <v>16.16</v>
      </c>
      <c r="N1035" s="240">
        <v>-3</v>
      </c>
    </row>
    <row r="1036" spans="2:14">
      <c r="B1036" s="240" t="s">
        <v>15</v>
      </c>
      <c r="C1036" s="240" t="s">
        <v>224</v>
      </c>
      <c r="D1036" s="240" t="s">
        <v>136</v>
      </c>
      <c r="E1036" s="240">
        <v>5.0000000000000001E-4</v>
      </c>
      <c r="F1036" s="240">
        <v>-2.0000000000000001E-4</v>
      </c>
      <c r="G1036" s="240">
        <v>0</v>
      </c>
      <c r="H1036" s="240">
        <v>0</v>
      </c>
      <c r="I1036" s="240">
        <v>0</v>
      </c>
      <c r="J1036" s="240">
        <v>0</v>
      </c>
      <c r="K1036" s="240">
        <v>1616</v>
      </c>
      <c r="L1036" s="240">
        <v>7.8330000000000002</v>
      </c>
      <c r="M1036" s="240">
        <v>16.16</v>
      </c>
      <c r="N1036" s="240">
        <v>-3</v>
      </c>
    </row>
    <row r="1037" spans="2:14">
      <c r="B1037" s="240" t="s">
        <v>15</v>
      </c>
      <c r="C1037" s="240" t="s">
        <v>224</v>
      </c>
      <c r="D1037" s="240" t="s">
        <v>137</v>
      </c>
      <c r="E1037" s="240">
        <v>5.0000000000000001E-4</v>
      </c>
      <c r="F1037" s="240">
        <v>0</v>
      </c>
      <c r="G1037" s="240">
        <v>0</v>
      </c>
      <c r="H1037" s="240">
        <v>0</v>
      </c>
      <c r="I1037" s="240">
        <v>0</v>
      </c>
      <c r="J1037" s="240">
        <v>-1.0000000000000001E-5</v>
      </c>
      <c r="K1037" s="240">
        <v>1616</v>
      </c>
      <c r="L1037" s="240">
        <v>7.8330000000000002</v>
      </c>
      <c r="M1037" s="240">
        <v>16.16</v>
      </c>
      <c r="N1037" s="240">
        <v>-3</v>
      </c>
    </row>
    <row r="1038" spans="2:14">
      <c r="B1038" s="240" t="s">
        <v>15</v>
      </c>
      <c r="C1038" s="240" t="s">
        <v>224</v>
      </c>
      <c r="D1038" s="240" t="s">
        <v>138</v>
      </c>
      <c r="E1038" s="240">
        <v>5.0000000000000001E-4</v>
      </c>
      <c r="F1038" s="240">
        <v>-2.0000000000000001E-4</v>
      </c>
      <c r="G1038" s="240">
        <v>0</v>
      </c>
      <c r="H1038" s="240">
        <v>0</v>
      </c>
      <c r="I1038" s="240">
        <v>0</v>
      </c>
      <c r="J1038" s="240">
        <v>0</v>
      </c>
      <c r="K1038" s="240">
        <v>1616</v>
      </c>
      <c r="L1038" s="240">
        <v>7.8330000000000002</v>
      </c>
      <c r="M1038" s="240">
        <v>16.16</v>
      </c>
      <c r="N1038" s="240">
        <v>-3</v>
      </c>
    </row>
    <row r="1039" spans="2:14">
      <c r="B1039" s="240" t="s">
        <v>15</v>
      </c>
      <c r="C1039" s="240" t="s">
        <v>224</v>
      </c>
      <c r="D1039" s="240" t="s">
        <v>139</v>
      </c>
      <c r="E1039" s="240">
        <v>2.0000000000000001E-4</v>
      </c>
      <c r="F1039" s="240">
        <v>2.0000000000000001E-4</v>
      </c>
      <c r="G1039" s="240">
        <v>0</v>
      </c>
      <c r="H1039" s="240">
        <v>0</v>
      </c>
      <c r="I1039" s="240">
        <v>0</v>
      </c>
      <c r="J1039" s="240">
        <v>-1.0000000000000001E-5</v>
      </c>
      <c r="K1039" s="240">
        <v>1616</v>
      </c>
      <c r="L1039" s="240">
        <v>7.8330000000000002</v>
      </c>
      <c r="M1039" s="240">
        <v>16.16</v>
      </c>
      <c r="N1039" s="240">
        <v>-3</v>
      </c>
    </row>
    <row r="1040" spans="2:14">
      <c r="B1040" s="240" t="s">
        <v>15</v>
      </c>
      <c r="C1040" s="240" t="s">
        <v>224</v>
      </c>
      <c r="D1040" s="240" t="s">
        <v>140</v>
      </c>
      <c r="E1040" s="240">
        <v>-1E-4</v>
      </c>
      <c r="F1040" s="240">
        <v>2.0000000000000001E-4</v>
      </c>
      <c r="G1040" s="240">
        <v>0</v>
      </c>
      <c r="H1040" s="240">
        <v>0</v>
      </c>
      <c r="I1040" s="240">
        <v>0</v>
      </c>
      <c r="J1040" s="240">
        <v>-1.0000000000000001E-5</v>
      </c>
      <c r="K1040" s="240">
        <v>1616</v>
      </c>
      <c r="L1040" s="240">
        <v>7.8330000000000002</v>
      </c>
      <c r="M1040" s="240">
        <v>16.16</v>
      </c>
      <c r="N1040" s="240">
        <v>-3</v>
      </c>
    </row>
    <row r="1041" spans="2:14">
      <c r="B1041" s="240" t="s">
        <v>15</v>
      </c>
      <c r="C1041" s="240" t="s">
        <v>224</v>
      </c>
      <c r="D1041" s="240" t="s">
        <v>141</v>
      </c>
      <c r="E1041" s="240">
        <v>2.0000000000000001E-4</v>
      </c>
      <c r="F1041" s="240">
        <v>2.0000000000000001E-4</v>
      </c>
      <c r="G1041" s="240">
        <v>0</v>
      </c>
      <c r="H1041" s="240">
        <v>0</v>
      </c>
      <c r="I1041" s="240">
        <v>0</v>
      </c>
      <c r="J1041" s="240">
        <v>-1.0000000000000001E-5</v>
      </c>
      <c r="K1041" s="240">
        <v>1616</v>
      </c>
      <c r="L1041" s="240">
        <v>7.8330000000000002</v>
      </c>
      <c r="M1041" s="240">
        <v>16.16</v>
      </c>
      <c r="N1041" s="240">
        <v>-3</v>
      </c>
    </row>
    <row r="1042" spans="2:14">
      <c r="B1042" s="240" t="s">
        <v>15</v>
      </c>
      <c r="C1042" s="240" t="s">
        <v>224</v>
      </c>
      <c r="D1042" s="240" t="s">
        <v>142</v>
      </c>
      <c r="E1042" s="240">
        <v>-1E-4</v>
      </c>
      <c r="F1042" s="240">
        <v>2.0000000000000001E-4</v>
      </c>
      <c r="G1042" s="240">
        <v>0</v>
      </c>
      <c r="H1042" s="240">
        <v>0</v>
      </c>
      <c r="I1042" s="240">
        <v>0</v>
      </c>
      <c r="J1042" s="240">
        <v>-1.0000000000000001E-5</v>
      </c>
      <c r="K1042" s="240">
        <v>1616</v>
      </c>
      <c r="L1042" s="240">
        <v>7.8330000000000002</v>
      </c>
      <c r="M1042" s="240">
        <v>16.16</v>
      </c>
      <c r="N1042" s="240">
        <v>-3</v>
      </c>
    </row>
    <row r="1043" spans="2:14">
      <c r="B1043" s="240" t="s">
        <v>15</v>
      </c>
      <c r="C1043" s="240" t="s">
        <v>224</v>
      </c>
      <c r="D1043" s="240" t="s">
        <v>143</v>
      </c>
      <c r="E1043" s="240">
        <v>2.0000000000000001E-4</v>
      </c>
      <c r="F1043" s="240">
        <v>2.9999999999999997E-4</v>
      </c>
      <c r="G1043" s="240">
        <v>0</v>
      </c>
      <c r="H1043" s="240">
        <v>0</v>
      </c>
      <c r="I1043" s="240">
        <v>0</v>
      </c>
      <c r="J1043" s="240">
        <v>-2.0000000000000002E-5</v>
      </c>
      <c r="K1043" s="240">
        <v>1616</v>
      </c>
      <c r="L1043" s="240">
        <v>7.8330000000000002</v>
      </c>
      <c r="M1043" s="240">
        <v>16.16</v>
      </c>
      <c r="N1043" s="240">
        <v>-3</v>
      </c>
    </row>
    <row r="1044" spans="2:14">
      <c r="B1044" s="240" t="s">
        <v>15</v>
      </c>
      <c r="C1044" s="240" t="s">
        <v>224</v>
      </c>
      <c r="D1044" s="240" t="s">
        <v>144</v>
      </c>
      <c r="E1044" s="240">
        <v>-1E-4</v>
      </c>
      <c r="F1044" s="240">
        <v>2.0000000000000001E-4</v>
      </c>
      <c r="G1044" s="240">
        <v>0</v>
      </c>
      <c r="H1044" s="240">
        <v>0</v>
      </c>
      <c r="I1044" s="240">
        <v>0</v>
      </c>
      <c r="J1044" s="240">
        <v>-1.0000000000000001E-5</v>
      </c>
      <c r="K1044" s="240">
        <v>1616</v>
      </c>
      <c r="L1044" s="240">
        <v>7.8330000000000002</v>
      </c>
      <c r="M1044" s="240">
        <v>16.16</v>
      </c>
      <c r="N1044" s="240">
        <v>-3</v>
      </c>
    </row>
    <row r="1045" spans="2:14">
      <c r="B1045" s="240" t="s">
        <v>15</v>
      </c>
      <c r="C1045" s="240" t="s">
        <v>224</v>
      </c>
      <c r="D1045" s="240" t="s">
        <v>145</v>
      </c>
      <c r="E1045" s="240">
        <v>2.0000000000000001E-4</v>
      </c>
      <c r="F1045" s="240">
        <v>2.0000000000000001E-4</v>
      </c>
      <c r="G1045" s="240">
        <v>0</v>
      </c>
      <c r="H1045" s="240">
        <v>0</v>
      </c>
      <c r="I1045" s="240">
        <v>0</v>
      </c>
      <c r="J1045" s="240">
        <v>-1.0000000000000001E-5</v>
      </c>
      <c r="K1045" s="240">
        <v>1616</v>
      </c>
      <c r="L1045" s="240">
        <v>7.8330000000000002</v>
      </c>
      <c r="M1045" s="240">
        <v>16.16</v>
      </c>
      <c r="N1045" s="240">
        <v>-3</v>
      </c>
    </row>
    <row r="1046" spans="2:14">
      <c r="B1046" s="240" t="s">
        <v>15</v>
      </c>
      <c r="C1046" s="240" t="s">
        <v>224</v>
      </c>
      <c r="D1046" s="240" t="s">
        <v>146</v>
      </c>
      <c r="E1046" s="240">
        <v>-1E-4</v>
      </c>
      <c r="F1046" s="240">
        <v>2.0000000000000001E-4</v>
      </c>
      <c r="G1046" s="240">
        <v>0</v>
      </c>
      <c r="H1046" s="240">
        <v>0</v>
      </c>
      <c r="I1046" s="240">
        <v>0</v>
      </c>
      <c r="J1046" s="240">
        <v>-2.0000000000000002E-5</v>
      </c>
      <c r="K1046" s="240">
        <v>1616</v>
      </c>
      <c r="L1046" s="240">
        <v>7.8330000000000002</v>
      </c>
      <c r="M1046" s="240">
        <v>16.16</v>
      </c>
      <c r="N1046" s="240">
        <v>-3</v>
      </c>
    </row>
    <row r="1047" spans="2:14">
      <c r="B1047" s="240" t="s">
        <v>15</v>
      </c>
      <c r="C1047" s="240" t="s">
        <v>224</v>
      </c>
      <c r="D1047" s="240" t="s">
        <v>147</v>
      </c>
      <c r="E1047" s="240">
        <v>2.0000000000000001E-4</v>
      </c>
      <c r="F1047" s="240">
        <v>-1E-4</v>
      </c>
      <c r="G1047" s="240">
        <v>0</v>
      </c>
      <c r="H1047" s="240">
        <v>0</v>
      </c>
      <c r="I1047" s="240">
        <v>0</v>
      </c>
      <c r="J1047" s="240">
        <v>-1.0000000000000001E-5</v>
      </c>
      <c r="K1047" s="240">
        <v>1616</v>
      </c>
      <c r="L1047" s="240">
        <v>7.8330000000000002</v>
      </c>
      <c r="M1047" s="240">
        <v>16.16</v>
      </c>
      <c r="N1047" s="240">
        <v>-3</v>
      </c>
    </row>
    <row r="1048" spans="2:14">
      <c r="B1048" s="240" t="s">
        <v>15</v>
      </c>
      <c r="C1048" s="240" t="s">
        <v>224</v>
      </c>
      <c r="D1048" s="240" t="s">
        <v>148</v>
      </c>
      <c r="E1048" s="240">
        <v>-1E-4</v>
      </c>
      <c r="F1048" s="240">
        <v>-1E-4</v>
      </c>
      <c r="G1048" s="240">
        <v>0</v>
      </c>
      <c r="H1048" s="240">
        <v>0</v>
      </c>
      <c r="I1048" s="240">
        <v>0</v>
      </c>
      <c r="J1048" s="240">
        <v>-1.0000000000000001E-5</v>
      </c>
      <c r="K1048" s="240">
        <v>1616</v>
      </c>
      <c r="L1048" s="240">
        <v>7.8330000000000002</v>
      </c>
      <c r="M1048" s="240">
        <v>16.16</v>
      </c>
      <c r="N1048" s="240">
        <v>-3</v>
      </c>
    </row>
    <row r="1049" spans="2:14">
      <c r="B1049" s="240" t="s">
        <v>15</v>
      </c>
      <c r="C1049" s="240" t="s">
        <v>224</v>
      </c>
      <c r="D1049" s="240" t="s">
        <v>149</v>
      </c>
      <c r="E1049" s="240">
        <v>0</v>
      </c>
      <c r="F1049" s="240">
        <v>0</v>
      </c>
      <c r="G1049" s="240">
        <v>0</v>
      </c>
      <c r="H1049" s="240">
        <v>0</v>
      </c>
      <c r="I1049" s="240">
        <v>0</v>
      </c>
      <c r="J1049" s="240">
        <v>-1.0000000000000001E-5</v>
      </c>
      <c r="K1049" s="240">
        <v>1616</v>
      </c>
      <c r="L1049" s="240">
        <v>7.8330000000000002</v>
      </c>
      <c r="M1049" s="240">
        <v>16.16</v>
      </c>
      <c r="N1049" s="240">
        <v>-3</v>
      </c>
    </row>
    <row r="1050" spans="2:14">
      <c r="B1050" s="240" t="s">
        <v>15</v>
      </c>
      <c r="C1050" s="240" t="s">
        <v>224</v>
      </c>
      <c r="D1050" s="240" t="s">
        <v>150</v>
      </c>
      <c r="E1050" s="240">
        <v>0</v>
      </c>
      <c r="F1050" s="240">
        <v>-2.0000000000000001E-4</v>
      </c>
      <c r="G1050" s="240">
        <v>0</v>
      </c>
      <c r="H1050" s="240">
        <v>0</v>
      </c>
      <c r="I1050" s="240">
        <v>0</v>
      </c>
      <c r="J1050" s="240">
        <v>-1.0000000000000001E-5</v>
      </c>
      <c r="K1050" s="240">
        <v>1616</v>
      </c>
      <c r="L1050" s="240">
        <v>7.8330000000000002</v>
      </c>
      <c r="M1050" s="240">
        <v>16.16</v>
      </c>
      <c r="N1050" s="240">
        <v>-3</v>
      </c>
    </row>
    <row r="1051" spans="2:14">
      <c r="B1051" s="240" t="s">
        <v>15</v>
      </c>
      <c r="C1051" s="240" t="s">
        <v>224</v>
      </c>
      <c r="D1051" s="240" t="s">
        <v>151</v>
      </c>
      <c r="E1051" s="240">
        <v>5.9999999999999995E-4</v>
      </c>
      <c r="F1051" s="240">
        <v>1E-4</v>
      </c>
      <c r="G1051" s="240">
        <v>0</v>
      </c>
      <c r="H1051" s="240">
        <v>0</v>
      </c>
      <c r="I1051" s="240">
        <v>0</v>
      </c>
      <c r="J1051" s="240">
        <v>1.0000000000000001E-5</v>
      </c>
      <c r="K1051" s="240">
        <v>1616</v>
      </c>
      <c r="L1051" s="240">
        <v>7.8330000000000002</v>
      </c>
      <c r="M1051" s="240">
        <v>16.16</v>
      </c>
      <c r="N1051" s="240">
        <v>-3</v>
      </c>
    </row>
    <row r="1052" spans="2:14">
      <c r="B1052" s="240" t="s">
        <v>15</v>
      </c>
      <c r="C1052" s="240" t="s">
        <v>224</v>
      </c>
      <c r="D1052" s="240" t="s">
        <v>152</v>
      </c>
      <c r="E1052" s="240">
        <v>-5.9999999999999995E-4</v>
      </c>
      <c r="F1052" s="240">
        <v>-2.0000000000000001E-4</v>
      </c>
      <c r="G1052" s="240">
        <v>0</v>
      </c>
      <c r="H1052" s="240">
        <v>0</v>
      </c>
      <c r="I1052" s="240">
        <v>0</v>
      </c>
      <c r="J1052" s="240">
        <v>-2.0000000000000002E-5</v>
      </c>
      <c r="K1052" s="240">
        <v>1616</v>
      </c>
      <c r="L1052" s="240">
        <v>7.8330000000000002</v>
      </c>
      <c r="M1052" s="240">
        <v>16.16</v>
      </c>
      <c r="N1052" s="240">
        <v>-3</v>
      </c>
    </row>
    <row r="1053" spans="2:14">
      <c r="B1053" s="240" t="s">
        <v>15</v>
      </c>
      <c r="C1053" s="240" t="s">
        <v>224</v>
      </c>
      <c r="D1053" s="240" t="s">
        <v>153</v>
      </c>
      <c r="E1053" s="240">
        <v>2.9999999999999997E-4</v>
      </c>
      <c r="F1053" s="240">
        <v>2.9999999999999997E-4</v>
      </c>
      <c r="G1053" s="240">
        <v>0</v>
      </c>
      <c r="H1053" s="240">
        <v>0</v>
      </c>
      <c r="I1053" s="240">
        <v>0</v>
      </c>
      <c r="J1053" s="240">
        <v>1.0000000000000001E-5</v>
      </c>
      <c r="K1053" s="240">
        <v>1616</v>
      </c>
      <c r="L1053" s="240">
        <v>7.8330000000000002</v>
      </c>
      <c r="M1053" s="240">
        <v>16.16</v>
      </c>
      <c r="N1053" s="240">
        <v>-3</v>
      </c>
    </row>
    <row r="1054" spans="2:14">
      <c r="B1054" s="240" t="s">
        <v>15</v>
      </c>
      <c r="C1054" s="240" t="s">
        <v>224</v>
      </c>
      <c r="D1054" s="240" t="s">
        <v>154</v>
      </c>
      <c r="E1054" s="240">
        <v>-2.9999999999999997E-4</v>
      </c>
      <c r="F1054" s="240">
        <v>-4.0000000000000002E-4</v>
      </c>
      <c r="G1054" s="240">
        <v>0</v>
      </c>
      <c r="H1054" s="240">
        <v>0</v>
      </c>
      <c r="I1054" s="240">
        <v>0</v>
      </c>
      <c r="J1054" s="240">
        <v>-2.0000000000000002E-5</v>
      </c>
      <c r="K1054" s="240">
        <v>1616</v>
      </c>
      <c r="L1054" s="240">
        <v>7.8330000000000002</v>
      </c>
      <c r="M1054" s="240">
        <v>16.16</v>
      </c>
      <c r="N1054" s="240">
        <v>-3</v>
      </c>
    </row>
    <row r="1055" spans="2:14">
      <c r="B1055" s="240" t="s">
        <v>15</v>
      </c>
      <c r="C1055" s="240" t="s">
        <v>224</v>
      </c>
      <c r="D1055" s="240" t="s">
        <v>155</v>
      </c>
      <c r="E1055" s="240">
        <v>1.1999999999999999E-3</v>
      </c>
      <c r="F1055" s="240">
        <v>2.9999999999999997E-4</v>
      </c>
      <c r="G1055" s="240">
        <v>0</v>
      </c>
      <c r="H1055" s="240">
        <v>0</v>
      </c>
      <c r="I1055" s="240">
        <v>0</v>
      </c>
      <c r="J1055" s="240">
        <v>3.0000000000000001E-5</v>
      </c>
      <c r="K1055" s="240">
        <v>1616</v>
      </c>
      <c r="L1055" s="240">
        <v>7.8330000000000002</v>
      </c>
      <c r="M1055" s="240">
        <v>16.16</v>
      </c>
      <c r="N1055" s="240">
        <v>-3</v>
      </c>
    </row>
    <row r="1056" spans="2:14">
      <c r="B1056" s="240" t="s">
        <v>15</v>
      </c>
      <c r="C1056" s="240" t="s">
        <v>224</v>
      </c>
      <c r="D1056" s="240" t="s">
        <v>156</v>
      </c>
      <c r="E1056" s="240">
        <v>-1.1999999999999999E-3</v>
      </c>
      <c r="F1056" s="240">
        <v>-4.0000000000000002E-4</v>
      </c>
      <c r="G1056" s="240">
        <v>0</v>
      </c>
      <c r="H1056" s="240">
        <v>0</v>
      </c>
      <c r="I1056" s="240">
        <v>0</v>
      </c>
      <c r="J1056" s="240">
        <v>-4.0000000000000003E-5</v>
      </c>
      <c r="K1056" s="240">
        <v>1616</v>
      </c>
      <c r="L1056" s="240">
        <v>7.8330000000000002</v>
      </c>
      <c r="M1056" s="240">
        <v>16.16</v>
      </c>
      <c r="N1056" s="240">
        <v>-3</v>
      </c>
    </row>
    <row r="1057" spans="2:14">
      <c r="B1057" s="240" t="s">
        <v>15</v>
      </c>
      <c r="C1057" s="240" t="s">
        <v>224</v>
      </c>
      <c r="D1057" s="240" t="s">
        <v>157</v>
      </c>
      <c r="E1057" s="240">
        <v>5.0000000000000001E-4</v>
      </c>
      <c r="F1057" s="240">
        <v>6.9999999999999999E-4</v>
      </c>
      <c r="G1057" s="240">
        <v>0</v>
      </c>
      <c r="H1057" s="240">
        <v>0</v>
      </c>
      <c r="I1057" s="240">
        <v>0</v>
      </c>
      <c r="J1057" s="240">
        <v>3.0000000000000001E-5</v>
      </c>
      <c r="K1057" s="240">
        <v>1616</v>
      </c>
      <c r="L1057" s="240">
        <v>7.8330000000000002</v>
      </c>
      <c r="M1057" s="240">
        <v>16.16</v>
      </c>
      <c r="N1057" s="240">
        <v>-3</v>
      </c>
    </row>
    <row r="1058" spans="2:14">
      <c r="B1058" s="240" t="s">
        <v>15</v>
      </c>
      <c r="C1058" s="240" t="s">
        <v>224</v>
      </c>
      <c r="D1058" s="240" t="s">
        <v>158</v>
      </c>
      <c r="E1058" s="240">
        <v>-5.0000000000000001E-4</v>
      </c>
      <c r="F1058" s="240">
        <v>-8.0000000000000004E-4</v>
      </c>
      <c r="G1058" s="240">
        <v>0</v>
      </c>
      <c r="H1058" s="240">
        <v>0</v>
      </c>
      <c r="I1058" s="240">
        <v>0</v>
      </c>
      <c r="J1058" s="240">
        <v>-4.0000000000000003E-5</v>
      </c>
      <c r="K1058" s="240">
        <v>1616</v>
      </c>
      <c r="L1058" s="240">
        <v>7.8330000000000002</v>
      </c>
      <c r="M1058" s="240">
        <v>16.16</v>
      </c>
      <c r="N1058" s="240">
        <v>-3</v>
      </c>
    </row>
    <row r="1059" spans="2:14">
      <c r="B1059" s="240" t="s">
        <v>16</v>
      </c>
      <c r="C1059" s="240" t="s">
        <v>225</v>
      </c>
      <c r="D1059" s="240" t="s">
        <v>87</v>
      </c>
      <c r="E1059" s="240">
        <v>2.9999999999999997E-4</v>
      </c>
      <c r="F1059" s="240">
        <v>0</v>
      </c>
      <c r="G1059" s="240">
        <v>0</v>
      </c>
      <c r="H1059" s="240">
        <v>0</v>
      </c>
      <c r="I1059" s="240">
        <v>0</v>
      </c>
      <c r="J1059" s="240">
        <v>0</v>
      </c>
      <c r="K1059" s="240">
        <v>1617</v>
      </c>
      <c r="L1059" s="240">
        <v>9.2040000000000006</v>
      </c>
      <c r="M1059" s="240">
        <v>16.757000000000001</v>
      </c>
      <c r="N1059" s="240">
        <v>-6</v>
      </c>
    </row>
    <row r="1060" spans="2:14">
      <c r="B1060" s="240" t="s">
        <v>16</v>
      </c>
      <c r="C1060" s="240" t="s">
        <v>225</v>
      </c>
      <c r="D1060" s="240" t="s">
        <v>88</v>
      </c>
      <c r="E1060" s="240">
        <v>0</v>
      </c>
      <c r="F1060" s="240">
        <v>2.0000000000000001E-4</v>
      </c>
      <c r="G1060" s="240">
        <v>0</v>
      </c>
      <c r="H1060" s="240">
        <v>0</v>
      </c>
      <c r="I1060" s="240">
        <v>0</v>
      </c>
      <c r="J1060" s="240">
        <v>0</v>
      </c>
      <c r="K1060" s="240">
        <v>1617</v>
      </c>
      <c r="L1060" s="240">
        <v>9.2040000000000006</v>
      </c>
      <c r="M1060" s="240">
        <v>16.757000000000001</v>
      </c>
      <c r="N1060" s="240">
        <v>-6</v>
      </c>
    </row>
    <row r="1061" spans="2:14">
      <c r="B1061" s="240" t="s">
        <v>16</v>
      </c>
      <c r="C1061" s="240" t="s">
        <v>225</v>
      </c>
      <c r="D1061" s="240" t="s">
        <v>89</v>
      </c>
      <c r="E1061" s="240">
        <v>2.9999999999999997E-4</v>
      </c>
      <c r="F1061" s="240">
        <v>0</v>
      </c>
      <c r="G1061" s="240">
        <v>0</v>
      </c>
      <c r="H1061" s="240">
        <v>0</v>
      </c>
      <c r="I1061" s="240">
        <v>0</v>
      </c>
      <c r="J1061" s="240">
        <v>0</v>
      </c>
      <c r="K1061" s="240">
        <v>1617</v>
      </c>
      <c r="L1061" s="240">
        <v>9.2040000000000006</v>
      </c>
      <c r="M1061" s="240">
        <v>16.757000000000001</v>
      </c>
      <c r="N1061" s="240">
        <v>-6</v>
      </c>
    </row>
    <row r="1062" spans="2:14">
      <c r="B1062" s="240" t="s">
        <v>16</v>
      </c>
      <c r="C1062" s="240" t="s">
        <v>225</v>
      </c>
      <c r="D1062" s="240" t="s">
        <v>90</v>
      </c>
      <c r="E1062" s="240">
        <v>0</v>
      </c>
      <c r="F1062" s="240">
        <v>2.0000000000000001E-4</v>
      </c>
      <c r="G1062" s="240">
        <v>0</v>
      </c>
      <c r="H1062" s="240">
        <v>0</v>
      </c>
      <c r="I1062" s="240">
        <v>0</v>
      </c>
      <c r="J1062" s="240">
        <v>-1.0000000000000001E-5</v>
      </c>
      <c r="K1062" s="240">
        <v>1617</v>
      </c>
      <c r="L1062" s="240">
        <v>9.2040000000000006</v>
      </c>
      <c r="M1062" s="240">
        <v>16.757000000000001</v>
      </c>
      <c r="N1062" s="240">
        <v>-6</v>
      </c>
    </row>
    <row r="1063" spans="2:14">
      <c r="B1063" s="240" t="s">
        <v>16</v>
      </c>
      <c r="C1063" s="240" t="s">
        <v>225</v>
      </c>
      <c r="D1063" s="240" t="s">
        <v>12</v>
      </c>
      <c r="E1063" s="240">
        <v>0.22220000000000001</v>
      </c>
      <c r="F1063" s="240">
        <v>5.0000000000000001E-3</v>
      </c>
      <c r="G1063" s="240">
        <v>0</v>
      </c>
      <c r="H1063" s="240">
        <v>0</v>
      </c>
      <c r="I1063" s="240">
        <v>0</v>
      </c>
      <c r="J1063" s="240">
        <v>-8.8000000000000003E-4</v>
      </c>
      <c r="K1063" s="240">
        <v>1617</v>
      </c>
      <c r="L1063" s="240">
        <v>9.2040000000000006</v>
      </c>
      <c r="M1063" s="240">
        <v>16.757000000000001</v>
      </c>
      <c r="N1063" s="240">
        <v>-6</v>
      </c>
    </row>
    <row r="1064" spans="2:14">
      <c r="B1064" s="240" t="s">
        <v>16</v>
      </c>
      <c r="C1064" s="240" t="s">
        <v>225</v>
      </c>
      <c r="D1064" s="240" t="s">
        <v>13</v>
      </c>
      <c r="E1064" s="240">
        <v>6.4000000000000003E-3</v>
      </c>
      <c r="F1064" s="240">
        <v>0.1656</v>
      </c>
      <c r="G1064" s="240">
        <v>0</v>
      </c>
      <c r="H1064" s="240">
        <v>0</v>
      </c>
      <c r="I1064" s="240">
        <v>0</v>
      </c>
      <c r="J1064" s="240">
        <v>-1.16E-3</v>
      </c>
      <c r="K1064" s="240">
        <v>1617</v>
      </c>
      <c r="L1064" s="240">
        <v>9.2040000000000006</v>
      </c>
      <c r="M1064" s="240">
        <v>16.757000000000001</v>
      </c>
      <c r="N1064" s="240">
        <v>-6</v>
      </c>
    </row>
    <row r="1065" spans="2:14">
      <c r="B1065" s="240" t="s">
        <v>16</v>
      </c>
      <c r="C1065" s="240" t="s">
        <v>225</v>
      </c>
      <c r="D1065" s="240" t="s">
        <v>14</v>
      </c>
      <c r="E1065" s="240">
        <v>-1.1999999999999999E-3</v>
      </c>
      <c r="F1065" s="240">
        <v>-3.5999999999999999E-3</v>
      </c>
      <c r="G1065" s="240">
        <v>0</v>
      </c>
      <c r="H1065" s="240">
        <v>0</v>
      </c>
      <c r="I1065" s="240">
        <v>0</v>
      </c>
      <c r="J1065" s="240">
        <v>1.67E-3</v>
      </c>
      <c r="K1065" s="240">
        <v>1617</v>
      </c>
      <c r="L1065" s="240">
        <v>9.2040000000000006</v>
      </c>
      <c r="M1065" s="240">
        <v>16.757000000000001</v>
      </c>
      <c r="N1065" s="240">
        <v>-6</v>
      </c>
    </row>
    <row r="1066" spans="2:14">
      <c r="B1066" s="240" t="s">
        <v>16</v>
      </c>
      <c r="C1066" s="240" t="s">
        <v>225</v>
      </c>
      <c r="D1066" s="240" t="s">
        <v>91</v>
      </c>
      <c r="E1066" s="240">
        <v>2.9999999999999997E-4</v>
      </c>
      <c r="F1066" s="240">
        <v>0</v>
      </c>
      <c r="G1066" s="240">
        <v>0</v>
      </c>
      <c r="H1066" s="240">
        <v>0</v>
      </c>
      <c r="I1066" s="240">
        <v>0</v>
      </c>
      <c r="J1066" s="240">
        <v>1.0000000000000001E-5</v>
      </c>
      <c r="K1066" s="240">
        <v>1617</v>
      </c>
      <c r="L1066" s="240">
        <v>9.2040000000000006</v>
      </c>
      <c r="M1066" s="240">
        <v>16.757000000000001</v>
      </c>
      <c r="N1066" s="240">
        <v>-6</v>
      </c>
    </row>
    <row r="1067" spans="2:14">
      <c r="B1067" s="240" t="s">
        <v>16</v>
      </c>
      <c r="C1067" s="240" t="s">
        <v>225</v>
      </c>
      <c r="D1067" s="240" t="s">
        <v>92</v>
      </c>
      <c r="E1067" s="240">
        <v>0</v>
      </c>
      <c r="F1067" s="240">
        <v>2.9999999999999997E-4</v>
      </c>
      <c r="G1067" s="240">
        <v>0</v>
      </c>
      <c r="H1067" s="240">
        <v>0</v>
      </c>
      <c r="I1067" s="240">
        <v>0</v>
      </c>
      <c r="J1067" s="240">
        <v>1.0000000000000001E-5</v>
      </c>
      <c r="K1067" s="240">
        <v>1617</v>
      </c>
      <c r="L1067" s="240">
        <v>9.2040000000000006</v>
      </c>
      <c r="M1067" s="240">
        <v>16.757000000000001</v>
      </c>
      <c r="N1067" s="240">
        <v>-6</v>
      </c>
    </row>
    <row r="1068" spans="2:14">
      <c r="B1068" s="240" t="s">
        <v>16</v>
      </c>
      <c r="C1068" s="240" t="s">
        <v>225</v>
      </c>
      <c r="D1068" s="240" t="s">
        <v>93</v>
      </c>
      <c r="E1068" s="240">
        <v>8.0000000000000004E-4</v>
      </c>
      <c r="F1068" s="240">
        <v>1E-4</v>
      </c>
      <c r="G1068" s="240">
        <v>0</v>
      </c>
      <c r="H1068" s="240">
        <v>0</v>
      </c>
      <c r="I1068" s="240">
        <v>0</v>
      </c>
      <c r="J1068" s="240">
        <v>2.0000000000000002E-5</v>
      </c>
      <c r="K1068" s="240">
        <v>1617</v>
      </c>
      <c r="L1068" s="240">
        <v>9.2040000000000006</v>
      </c>
      <c r="M1068" s="240">
        <v>16.757000000000001</v>
      </c>
      <c r="N1068" s="240">
        <v>-6</v>
      </c>
    </row>
    <row r="1069" spans="2:14">
      <c r="B1069" s="240" t="s">
        <v>16</v>
      </c>
      <c r="C1069" s="240" t="s">
        <v>225</v>
      </c>
      <c r="D1069" s="240" t="s">
        <v>94</v>
      </c>
      <c r="E1069" s="240">
        <v>1E-4</v>
      </c>
      <c r="F1069" s="240">
        <v>5.9999999999999995E-4</v>
      </c>
      <c r="G1069" s="240">
        <v>0</v>
      </c>
      <c r="H1069" s="240">
        <v>0</v>
      </c>
      <c r="I1069" s="240">
        <v>0</v>
      </c>
      <c r="J1069" s="240">
        <v>3.0000000000000001E-5</v>
      </c>
      <c r="K1069" s="240">
        <v>1617</v>
      </c>
      <c r="L1069" s="240">
        <v>9.2040000000000006</v>
      </c>
      <c r="M1069" s="240">
        <v>16.757000000000001</v>
      </c>
      <c r="N1069" s="240">
        <v>-6</v>
      </c>
    </row>
    <row r="1070" spans="2:14">
      <c r="B1070" s="240" t="s">
        <v>16</v>
      </c>
      <c r="C1070" s="240" t="s">
        <v>225</v>
      </c>
      <c r="D1070" s="240" t="s">
        <v>95</v>
      </c>
      <c r="E1070" s="240">
        <v>0</v>
      </c>
      <c r="F1070" s="240">
        <v>-1E-4</v>
      </c>
      <c r="G1070" s="240">
        <v>0</v>
      </c>
      <c r="H1070" s="240">
        <v>0</v>
      </c>
      <c r="I1070" s="240">
        <v>0</v>
      </c>
      <c r="J1070" s="240">
        <v>-1.0000000000000001E-5</v>
      </c>
      <c r="K1070" s="240">
        <v>1617</v>
      </c>
      <c r="L1070" s="240">
        <v>9.2040000000000006</v>
      </c>
      <c r="M1070" s="240">
        <v>16.757000000000001</v>
      </c>
      <c r="N1070" s="240">
        <v>-6</v>
      </c>
    </row>
    <row r="1071" spans="2:14">
      <c r="B1071" s="240" t="s">
        <v>16</v>
      </c>
      <c r="C1071" s="240" t="s">
        <v>225</v>
      </c>
      <c r="D1071" s="240" t="s">
        <v>96</v>
      </c>
      <c r="E1071" s="240">
        <v>0</v>
      </c>
      <c r="F1071" s="240">
        <v>-1E-4</v>
      </c>
      <c r="G1071" s="240">
        <v>0</v>
      </c>
      <c r="H1071" s="240">
        <v>0</v>
      </c>
      <c r="I1071" s="240">
        <v>0</v>
      </c>
      <c r="J1071" s="240">
        <v>-1.0000000000000001E-5</v>
      </c>
      <c r="K1071" s="240">
        <v>1617</v>
      </c>
      <c r="L1071" s="240">
        <v>9.2040000000000006</v>
      </c>
      <c r="M1071" s="240">
        <v>16.757000000000001</v>
      </c>
      <c r="N1071" s="240">
        <v>-6</v>
      </c>
    </row>
    <row r="1072" spans="2:14">
      <c r="B1072" s="240" t="s">
        <v>16</v>
      </c>
      <c r="C1072" s="240" t="s">
        <v>225</v>
      </c>
      <c r="D1072" s="240" t="s">
        <v>97</v>
      </c>
      <c r="E1072" s="240">
        <v>1E-4</v>
      </c>
      <c r="F1072" s="240">
        <v>0</v>
      </c>
      <c r="G1072" s="240">
        <v>0</v>
      </c>
      <c r="H1072" s="240">
        <v>0</v>
      </c>
      <c r="I1072" s="240">
        <v>0</v>
      </c>
      <c r="J1072" s="240">
        <v>0</v>
      </c>
      <c r="K1072" s="240">
        <v>1617</v>
      </c>
      <c r="L1072" s="240">
        <v>9.2040000000000006</v>
      </c>
      <c r="M1072" s="240">
        <v>16.757000000000001</v>
      </c>
      <c r="N1072" s="240">
        <v>-6</v>
      </c>
    </row>
    <row r="1073" spans="2:14">
      <c r="B1073" s="240" t="s">
        <v>16</v>
      </c>
      <c r="C1073" s="240" t="s">
        <v>225</v>
      </c>
      <c r="D1073" s="240" t="s">
        <v>98</v>
      </c>
      <c r="E1073" s="240">
        <v>0</v>
      </c>
      <c r="F1073" s="240">
        <v>1E-4</v>
      </c>
      <c r="G1073" s="240">
        <v>0</v>
      </c>
      <c r="H1073" s="240">
        <v>0</v>
      </c>
      <c r="I1073" s="240">
        <v>0</v>
      </c>
      <c r="J1073" s="240">
        <v>0</v>
      </c>
      <c r="K1073" s="240">
        <v>1617</v>
      </c>
      <c r="L1073" s="240">
        <v>9.2040000000000006</v>
      </c>
      <c r="M1073" s="240">
        <v>16.757000000000001</v>
      </c>
      <c r="N1073" s="240">
        <v>-6</v>
      </c>
    </row>
    <row r="1074" spans="2:14">
      <c r="B1074" s="240" t="s">
        <v>16</v>
      </c>
      <c r="C1074" s="240" t="s">
        <v>225</v>
      </c>
      <c r="D1074" s="240" t="s">
        <v>99</v>
      </c>
      <c r="E1074" s="240">
        <v>4.0000000000000002E-4</v>
      </c>
      <c r="F1074" s="240">
        <v>0</v>
      </c>
      <c r="G1074" s="240">
        <v>0</v>
      </c>
      <c r="H1074" s="240">
        <v>0</v>
      </c>
      <c r="I1074" s="240">
        <v>0</v>
      </c>
      <c r="J1074" s="240">
        <v>-1.0000000000000001E-5</v>
      </c>
      <c r="K1074" s="240">
        <v>1617</v>
      </c>
      <c r="L1074" s="240">
        <v>9.2040000000000006</v>
      </c>
      <c r="M1074" s="240">
        <v>16.757000000000001</v>
      </c>
      <c r="N1074" s="240">
        <v>-6</v>
      </c>
    </row>
    <row r="1075" spans="2:14">
      <c r="B1075" s="240" t="s">
        <v>16</v>
      </c>
      <c r="C1075" s="240" t="s">
        <v>225</v>
      </c>
      <c r="D1075" s="240" t="s">
        <v>100</v>
      </c>
      <c r="E1075" s="240">
        <v>4.0000000000000002E-4</v>
      </c>
      <c r="F1075" s="240">
        <v>-1E-4</v>
      </c>
      <c r="G1075" s="240">
        <v>0</v>
      </c>
      <c r="H1075" s="240">
        <v>0</v>
      </c>
      <c r="I1075" s="240">
        <v>0</v>
      </c>
      <c r="J1075" s="240">
        <v>-1.0000000000000001E-5</v>
      </c>
      <c r="K1075" s="240">
        <v>1617</v>
      </c>
      <c r="L1075" s="240">
        <v>9.2040000000000006</v>
      </c>
      <c r="M1075" s="240">
        <v>16.757000000000001</v>
      </c>
      <c r="N1075" s="240">
        <v>-6</v>
      </c>
    </row>
    <row r="1076" spans="2:14">
      <c r="B1076" s="240" t="s">
        <v>16</v>
      </c>
      <c r="C1076" s="240" t="s">
        <v>225</v>
      </c>
      <c r="D1076" s="240" t="s">
        <v>101</v>
      </c>
      <c r="E1076" s="240">
        <v>4.0000000000000002E-4</v>
      </c>
      <c r="F1076" s="240">
        <v>0</v>
      </c>
      <c r="G1076" s="240">
        <v>0</v>
      </c>
      <c r="H1076" s="240">
        <v>0</v>
      </c>
      <c r="I1076" s="240">
        <v>0</v>
      </c>
      <c r="J1076" s="240">
        <v>-1.0000000000000001E-5</v>
      </c>
      <c r="K1076" s="240">
        <v>1617</v>
      </c>
      <c r="L1076" s="240">
        <v>9.2040000000000006</v>
      </c>
      <c r="M1076" s="240">
        <v>16.757000000000001</v>
      </c>
      <c r="N1076" s="240">
        <v>-6</v>
      </c>
    </row>
    <row r="1077" spans="2:14">
      <c r="B1077" s="240" t="s">
        <v>16</v>
      </c>
      <c r="C1077" s="240" t="s">
        <v>225</v>
      </c>
      <c r="D1077" s="240" t="s">
        <v>102</v>
      </c>
      <c r="E1077" s="240">
        <v>4.0000000000000002E-4</v>
      </c>
      <c r="F1077" s="240">
        <v>-1E-4</v>
      </c>
      <c r="G1077" s="240">
        <v>0</v>
      </c>
      <c r="H1077" s="240">
        <v>0</v>
      </c>
      <c r="I1077" s="240">
        <v>0</v>
      </c>
      <c r="J1077" s="240">
        <v>-1.0000000000000001E-5</v>
      </c>
      <c r="K1077" s="240">
        <v>1617</v>
      </c>
      <c r="L1077" s="240">
        <v>9.2040000000000006</v>
      </c>
      <c r="M1077" s="240">
        <v>16.757000000000001</v>
      </c>
      <c r="N1077" s="240">
        <v>-6</v>
      </c>
    </row>
    <row r="1078" spans="2:14">
      <c r="B1078" s="240" t="s">
        <v>16</v>
      </c>
      <c r="C1078" s="240" t="s">
        <v>225</v>
      </c>
      <c r="D1078" s="240" t="s">
        <v>103</v>
      </c>
      <c r="E1078" s="240">
        <v>4.0000000000000002E-4</v>
      </c>
      <c r="F1078" s="240">
        <v>0</v>
      </c>
      <c r="G1078" s="240">
        <v>0</v>
      </c>
      <c r="H1078" s="240">
        <v>0</v>
      </c>
      <c r="I1078" s="240">
        <v>0</v>
      </c>
      <c r="J1078" s="240">
        <v>0</v>
      </c>
      <c r="K1078" s="240">
        <v>1617</v>
      </c>
      <c r="L1078" s="240">
        <v>9.2040000000000006</v>
      </c>
      <c r="M1078" s="240">
        <v>16.757000000000001</v>
      </c>
      <c r="N1078" s="240">
        <v>-6</v>
      </c>
    </row>
    <row r="1079" spans="2:14">
      <c r="B1079" s="240" t="s">
        <v>16</v>
      </c>
      <c r="C1079" s="240" t="s">
        <v>225</v>
      </c>
      <c r="D1079" s="240" t="s">
        <v>104</v>
      </c>
      <c r="E1079" s="240">
        <v>4.0000000000000002E-4</v>
      </c>
      <c r="F1079" s="240">
        <v>-1E-4</v>
      </c>
      <c r="G1079" s="240">
        <v>0</v>
      </c>
      <c r="H1079" s="240">
        <v>0</v>
      </c>
      <c r="I1079" s="240">
        <v>0</v>
      </c>
      <c r="J1079" s="240">
        <v>0</v>
      </c>
      <c r="K1079" s="240">
        <v>1617</v>
      </c>
      <c r="L1079" s="240">
        <v>9.2040000000000006</v>
      </c>
      <c r="M1079" s="240">
        <v>16.757000000000001</v>
      </c>
      <c r="N1079" s="240">
        <v>-6</v>
      </c>
    </row>
    <row r="1080" spans="2:14">
      <c r="B1080" s="240" t="s">
        <v>16</v>
      </c>
      <c r="C1080" s="240" t="s">
        <v>225</v>
      </c>
      <c r="D1080" s="240" t="s">
        <v>105</v>
      </c>
      <c r="E1080" s="240">
        <v>4.0000000000000002E-4</v>
      </c>
      <c r="F1080" s="240">
        <v>0</v>
      </c>
      <c r="G1080" s="240">
        <v>0</v>
      </c>
      <c r="H1080" s="240">
        <v>0</v>
      </c>
      <c r="I1080" s="240">
        <v>0</v>
      </c>
      <c r="J1080" s="240">
        <v>0</v>
      </c>
      <c r="K1080" s="240">
        <v>1617</v>
      </c>
      <c r="L1080" s="240">
        <v>9.2040000000000006</v>
      </c>
      <c r="M1080" s="240">
        <v>16.757000000000001</v>
      </c>
      <c r="N1080" s="240">
        <v>-6</v>
      </c>
    </row>
    <row r="1081" spans="2:14">
      <c r="B1081" s="240" t="s">
        <v>16</v>
      </c>
      <c r="C1081" s="240" t="s">
        <v>225</v>
      </c>
      <c r="D1081" s="240" t="s">
        <v>106</v>
      </c>
      <c r="E1081" s="240">
        <v>4.0000000000000002E-4</v>
      </c>
      <c r="F1081" s="240">
        <v>-1E-4</v>
      </c>
      <c r="G1081" s="240">
        <v>0</v>
      </c>
      <c r="H1081" s="240">
        <v>0</v>
      </c>
      <c r="I1081" s="240">
        <v>0</v>
      </c>
      <c r="J1081" s="240">
        <v>0</v>
      </c>
      <c r="K1081" s="240">
        <v>1617</v>
      </c>
      <c r="L1081" s="240">
        <v>9.2040000000000006</v>
      </c>
      <c r="M1081" s="240">
        <v>16.757000000000001</v>
      </c>
      <c r="N1081" s="240">
        <v>-6</v>
      </c>
    </row>
    <row r="1082" spans="2:14">
      <c r="B1082" s="240" t="s">
        <v>16</v>
      </c>
      <c r="C1082" s="240" t="s">
        <v>225</v>
      </c>
      <c r="D1082" s="240" t="s">
        <v>107</v>
      </c>
      <c r="E1082" s="240">
        <v>-4.0000000000000002E-4</v>
      </c>
      <c r="F1082" s="240">
        <v>0</v>
      </c>
      <c r="G1082" s="240">
        <v>0</v>
      </c>
      <c r="H1082" s="240">
        <v>0</v>
      </c>
      <c r="I1082" s="240">
        <v>0</v>
      </c>
      <c r="J1082" s="240">
        <v>0</v>
      </c>
      <c r="K1082" s="240">
        <v>1617</v>
      </c>
      <c r="L1082" s="240">
        <v>9.2040000000000006</v>
      </c>
      <c r="M1082" s="240">
        <v>16.757000000000001</v>
      </c>
      <c r="N1082" s="240">
        <v>-6</v>
      </c>
    </row>
    <row r="1083" spans="2:14">
      <c r="B1083" s="240" t="s">
        <v>16</v>
      </c>
      <c r="C1083" s="240" t="s">
        <v>225</v>
      </c>
      <c r="D1083" s="240" t="s">
        <v>108</v>
      </c>
      <c r="E1083" s="240">
        <v>-4.0000000000000002E-4</v>
      </c>
      <c r="F1083" s="240">
        <v>-1E-4</v>
      </c>
      <c r="G1083" s="240">
        <v>0</v>
      </c>
      <c r="H1083" s="240">
        <v>0</v>
      </c>
      <c r="I1083" s="240">
        <v>0</v>
      </c>
      <c r="J1083" s="240">
        <v>0</v>
      </c>
      <c r="K1083" s="240">
        <v>1617</v>
      </c>
      <c r="L1083" s="240">
        <v>9.2040000000000006</v>
      </c>
      <c r="M1083" s="240">
        <v>16.757000000000001</v>
      </c>
      <c r="N1083" s="240">
        <v>-6</v>
      </c>
    </row>
    <row r="1084" spans="2:14">
      <c r="B1084" s="240" t="s">
        <v>16</v>
      </c>
      <c r="C1084" s="240" t="s">
        <v>225</v>
      </c>
      <c r="D1084" s="240" t="s">
        <v>109</v>
      </c>
      <c r="E1084" s="240">
        <v>-4.0000000000000002E-4</v>
      </c>
      <c r="F1084" s="240">
        <v>0</v>
      </c>
      <c r="G1084" s="240">
        <v>0</v>
      </c>
      <c r="H1084" s="240">
        <v>0</v>
      </c>
      <c r="I1084" s="240">
        <v>0</v>
      </c>
      <c r="J1084" s="240">
        <v>0</v>
      </c>
      <c r="K1084" s="240">
        <v>1617</v>
      </c>
      <c r="L1084" s="240">
        <v>9.2040000000000006</v>
      </c>
      <c r="M1084" s="240">
        <v>16.757000000000001</v>
      </c>
      <c r="N1084" s="240">
        <v>-6</v>
      </c>
    </row>
    <row r="1085" spans="2:14">
      <c r="B1085" s="240" t="s">
        <v>16</v>
      </c>
      <c r="C1085" s="240" t="s">
        <v>225</v>
      </c>
      <c r="D1085" s="240" t="s">
        <v>110</v>
      </c>
      <c r="E1085" s="240">
        <v>-4.0000000000000002E-4</v>
      </c>
      <c r="F1085" s="240">
        <v>-1E-4</v>
      </c>
      <c r="G1085" s="240">
        <v>0</v>
      </c>
      <c r="H1085" s="240">
        <v>0</v>
      </c>
      <c r="I1085" s="240">
        <v>0</v>
      </c>
      <c r="J1085" s="240">
        <v>0</v>
      </c>
      <c r="K1085" s="240">
        <v>1617</v>
      </c>
      <c r="L1085" s="240">
        <v>9.2040000000000006</v>
      </c>
      <c r="M1085" s="240">
        <v>16.757000000000001</v>
      </c>
      <c r="N1085" s="240">
        <v>-6</v>
      </c>
    </row>
    <row r="1086" spans="2:14">
      <c r="B1086" s="240" t="s">
        <v>16</v>
      </c>
      <c r="C1086" s="240" t="s">
        <v>225</v>
      </c>
      <c r="D1086" s="240" t="s">
        <v>111</v>
      </c>
      <c r="E1086" s="240">
        <v>-4.0000000000000002E-4</v>
      </c>
      <c r="F1086" s="240">
        <v>0</v>
      </c>
      <c r="G1086" s="240">
        <v>0</v>
      </c>
      <c r="H1086" s="240">
        <v>0</v>
      </c>
      <c r="I1086" s="240">
        <v>0</v>
      </c>
      <c r="J1086" s="240">
        <v>-1.0000000000000001E-5</v>
      </c>
      <c r="K1086" s="240">
        <v>1617</v>
      </c>
      <c r="L1086" s="240">
        <v>9.2040000000000006</v>
      </c>
      <c r="M1086" s="240">
        <v>16.757000000000001</v>
      </c>
      <c r="N1086" s="240">
        <v>-6</v>
      </c>
    </row>
    <row r="1087" spans="2:14">
      <c r="B1087" s="240" t="s">
        <v>16</v>
      </c>
      <c r="C1087" s="240" t="s">
        <v>225</v>
      </c>
      <c r="D1087" s="240" t="s">
        <v>112</v>
      </c>
      <c r="E1087" s="240">
        <v>-4.0000000000000002E-4</v>
      </c>
      <c r="F1087" s="240">
        <v>-1E-4</v>
      </c>
      <c r="G1087" s="240">
        <v>0</v>
      </c>
      <c r="H1087" s="240">
        <v>0</v>
      </c>
      <c r="I1087" s="240">
        <v>0</v>
      </c>
      <c r="J1087" s="240">
        <v>-1.0000000000000001E-5</v>
      </c>
      <c r="K1087" s="240">
        <v>1617</v>
      </c>
      <c r="L1087" s="240">
        <v>9.2040000000000006</v>
      </c>
      <c r="M1087" s="240">
        <v>16.757000000000001</v>
      </c>
      <c r="N1087" s="240">
        <v>-6</v>
      </c>
    </row>
    <row r="1088" spans="2:14">
      <c r="B1088" s="240" t="s">
        <v>16</v>
      </c>
      <c r="C1088" s="240" t="s">
        <v>225</v>
      </c>
      <c r="D1088" s="240" t="s">
        <v>113</v>
      </c>
      <c r="E1088" s="240">
        <v>-4.0000000000000002E-4</v>
      </c>
      <c r="F1088" s="240">
        <v>0</v>
      </c>
      <c r="G1088" s="240">
        <v>0</v>
      </c>
      <c r="H1088" s="240">
        <v>0</v>
      </c>
      <c r="I1088" s="240">
        <v>0</v>
      </c>
      <c r="J1088" s="240">
        <v>-1.0000000000000001E-5</v>
      </c>
      <c r="K1088" s="240">
        <v>1617</v>
      </c>
      <c r="L1088" s="240">
        <v>9.2040000000000006</v>
      </c>
      <c r="M1088" s="240">
        <v>16.757000000000001</v>
      </c>
      <c r="N1088" s="240">
        <v>-6</v>
      </c>
    </row>
    <row r="1089" spans="2:14">
      <c r="B1089" s="240" t="s">
        <v>16</v>
      </c>
      <c r="C1089" s="240" t="s">
        <v>225</v>
      </c>
      <c r="D1089" s="240" t="s">
        <v>114</v>
      </c>
      <c r="E1089" s="240">
        <v>-4.0000000000000002E-4</v>
      </c>
      <c r="F1089" s="240">
        <v>-1E-4</v>
      </c>
      <c r="G1089" s="240">
        <v>0</v>
      </c>
      <c r="H1089" s="240">
        <v>0</v>
      </c>
      <c r="I1089" s="240">
        <v>0</v>
      </c>
      <c r="J1089" s="240">
        <v>-1.0000000000000001E-5</v>
      </c>
      <c r="K1089" s="240">
        <v>1617</v>
      </c>
      <c r="L1089" s="240">
        <v>9.2040000000000006</v>
      </c>
      <c r="M1089" s="240">
        <v>16.757000000000001</v>
      </c>
      <c r="N1089" s="240">
        <v>-6</v>
      </c>
    </row>
    <row r="1090" spans="2:14">
      <c r="B1090" s="240" t="s">
        <v>16</v>
      </c>
      <c r="C1090" s="240" t="s">
        <v>225</v>
      </c>
      <c r="D1090" s="240" t="s">
        <v>115</v>
      </c>
      <c r="E1090" s="240">
        <v>1E-4</v>
      </c>
      <c r="F1090" s="240">
        <v>2.0000000000000001E-4</v>
      </c>
      <c r="G1090" s="240">
        <v>0</v>
      </c>
      <c r="H1090" s="240">
        <v>0</v>
      </c>
      <c r="I1090" s="240">
        <v>0</v>
      </c>
      <c r="J1090" s="240">
        <v>-1.0000000000000001E-5</v>
      </c>
      <c r="K1090" s="240">
        <v>1617</v>
      </c>
      <c r="L1090" s="240">
        <v>9.2040000000000006</v>
      </c>
      <c r="M1090" s="240">
        <v>16.757000000000001</v>
      </c>
      <c r="N1090" s="240">
        <v>-6</v>
      </c>
    </row>
    <row r="1091" spans="2:14">
      <c r="B1091" s="240" t="s">
        <v>16</v>
      </c>
      <c r="C1091" s="240" t="s">
        <v>225</v>
      </c>
      <c r="D1091" s="240" t="s">
        <v>116</v>
      </c>
      <c r="E1091" s="240">
        <v>-1E-4</v>
      </c>
      <c r="F1091" s="240">
        <v>2.0000000000000001E-4</v>
      </c>
      <c r="G1091" s="240">
        <v>0</v>
      </c>
      <c r="H1091" s="240">
        <v>0</v>
      </c>
      <c r="I1091" s="240">
        <v>0</v>
      </c>
      <c r="J1091" s="240">
        <v>-1.0000000000000001E-5</v>
      </c>
      <c r="K1091" s="240">
        <v>1617</v>
      </c>
      <c r="L1091" s="240">
        <v>9.2040000000000006</v>
      </c>
      <c r="M1091" s="240">
        <v>16.757000000000001</v>
      </c>
      <c r="N1091" s="240">
        <v>-6</v>
      </c>
    </row>
    <row r="1092" spans="2:14">
      <c r="B1092" s="240" t="s">
        <v>16</v>
      </c>
      <c r="C1092" s="240" t="s">
        <v>225</v>
      </c>
      <c r="D1092" s="240" t="s">
        <v>117</v>
      </c>
      <c r="E1092" s="240">
        <v>1E-4</v>
      </c>
      <c r="F1092" s="240">
        <v>2.0000000000000001E-4</v>
      </c>
      <c r="G1092" s="240">
        <v>0</v>
      </c>
      <c r="H1092" s="240">
        <v>0</v>
      </c>
      <c r="I1092" s="240">
        <v>0</v>
      </c>
      <c r="J1092" s="240">
        <v>-1.0000000000000001E-5</v>
      </c>
      <c r="K1092" s="240">
        <v>1617</v>
      </c>
      <c r="L1092" s="240">
        <v>9.2040000000000006</v>
      </c>
      <c r="M1092" s="240">
        <v>16.757000000000001</v>
      </c>
      <c r="N1092" s="240">
        <v>-6</v>
      </c>
    </row>
    <row r="1093" spans="2:14">
      <c r="B1093" s="240" t="s">
        <v>16</v>
      </c>
      <c r="C1093" s="240" t="s">
        <v>225</v>
      </c>
      <c r="D1093" s="240" t="s">
        <v>118</v>
      </c>
      <c r="E1093" s="240">
        <v>-1E-4</v>
      </c>
      <c r="F1093" s="240">
        <v>2.0000000000000001E-4</v>
      </c>
      <c r="G1093" s="240">
        <v>0</v>
      </c>
      <c r="H1093" s="240">
        <v>0</v>
      </c>
      <c r="I1093" s="240">
        <v>0</v>
      </c>
      <c r="J1093" s="240">
        <v>-1.0000000000000001E-5</v>
      </c>
      <c r="K1093" s="240">
        <v>1617</v>
      </c>
      <c r="L1093" s="240">
        <v>9.2040000000000006</v>
      </c>
      <c r="M1093" s="240">
        <v>16.757000000000001</v>
      </c>
      <c r="N1093" s="240">
        <v>-6</v>
      </c>
    </row>
    <row r="1094" spans="2:14">
      <c r="B1094" s="240" t="s">
        <v>16</v>
      </c>
      <c r="C1094" s="240" t="s">
        <v>225</v>
      </c>
      <c r="D1094" s="240" t="s">
        <v>119</v>
      </c>
      <c r="E1094" s="240">
        <v>1E-4</v>
      </c>
      <c r="F1094" s="240">
        <v>2.9999999999999997E-4</v>
      </c>
      <c r="G1094" s="240">
        <v>0</v>
      </c>
      <c r="H1094" s="240">
        <v>0</v>
      </c>
      <c r="I1094" s="240">
        <v>0</v>
      </c>
      <c r="J1094" s="240">
        <v>-2.0000000000000002E-5</v>
      </c>
      <c r="K1094" s="240">
        <v>1617</v>
      </c>
      <c r="L1094" s="240">
        <v>9.2040000000000006</v>
      </c>
      <c r="M1094" s="240">
        <v>16.757000000000001</v>
      </c>
      <c r="N1094" s="240">
        <v>-6</v>
      </c>
    </row>
    <row r="1095" spans="2:14">
      <c r="B1095" s="240" t="s">
        <v>16</v>
      </c>
      <c r="C1095" s="240" t="s">
        <v>225</v>
      </c>
      <c r="D1095" s="240" t="s">
        <v>120</v>
      </c>
      <c r="E1095" s="240">
        <v>-1E-4</v>
      </c>
      <c r="F1095" s="240">
        <v>2.0000000000000001E-4</v>
      </c>
      <c r="G1095" s="240">
        <v>0</v>
      </c>
      <c r="H1095" s="240">
        <v>0</v>
      </c>
      <c r="I1095" s="240">
        <v>0</v>
      </c>
      <c r="J1095" s="240">
        <v>-1.0000000000000001E-5</v>
      </c>
      <c r="K1095" s="240">
        <v>1617</v>
      </c>
      <c r="L1095" s="240">
        <v>9.2040000000000006</v>
      </c>
      <c r="M1095" s="240">
        <v>16.757000000000001</v>
      </c>
      <c r="N1095" s="240">
        <v>-6</v>
      </c>
    </row>
    <row r="1096" spans="2:14">
      <c r="B1096" s="240" t="s">
        <v>16</v>
      </c>
      <c r="C1096" s="240" t="s">
        <v>225</v>
      </c>
      <c r="D1096" s="240" t="s">
        <v>121</v>
      </c>
      <c r="E1096" s="240">
        <v>1E-4</v>
      </c>
      <c r="F1096" s="240">
        <v>2.0000000000000001E-4</v>
      </c>
      <c r="G1096" s="240">
        <v>0</v>
      </c>
      <c r="H1096" s="240">
        <v>0</v>
      </c>
      <c r="I1096" s="240">
        <v>0</v>
      </c>
      <c r="J1096" s="240">
        <v>-1.0000000000000001E-5</v>
      </c>
      <c r="K1096" s="240">
        <v>1617</v>
      </c>
      <c r="L1096" s="240">
        <v>9.2040000000000006</v>
      </c>
      <c r="M1096" s="240">
        <v>16.757000000000001</v>
      </c>
      <c r="N1096" s="240">
        <v>-6</v>
      </c>
    </row>
    <row r="1097" spans="2:14">
      <c r="B1097" s="240" t="s">
        <v>16</v>
      </c>
      <c r="C1097" s="240" t="s">
        <v>225</v>
      </c>
      <c r="D1097" s="240" t="s">
        <v>122</v>
      </c>
      <c r="E1097" s="240">
        <v>-1E-4</v>
      </c>
      <c r="F1097" s="240">
        <v>2.9999999999999997E-4</v>
      </c>
      <c r="G1097" s="240">
        <v>0</v>
      </c>
      <c r="H1097" s="240">
        <v>0</v>
      </c>
      <c r="I1097" s="240">
        <v>0</v>
      </c>
      <c r="J1097" s="240">
        <v>-2.0000000000000002E-5</v>
      </c>
      <c r="K1097" s="240">
        <v>1617</v>
      </c>
      <c r="L1097" s="240">
        <v>9.2040000000000006</v>
      </c>
      <c r="M1097" s="240">
        <v>16.757000000000001</v>
      </c>
      <c r="N1097" s="240">
        <v>-6</v>
      </c>
    </row>
    <row r="1098" spans="2:14">
      <c r="B1098" s="240" t="s">
        <v>16</v>
      </c>
      <c r="C1098" s="240" t="s">
        <v>225</v>
      </c>
      <c r="D1098" s="240" t="s">
        <v>123</v>
      </c>
      <c r="E1098" s="240">
        <v>1E-4</v>
      </c>
      <c r="F1098" s="240">
        <v>-2.9999999999999997E-4</v>
      </c>
      <c r="G1098" s="240">
        <v>0</v>
      </c>
      <c r="H1098" s="240">
        <v>0</v>
      </c>
      <c r="I1098" s="240">
        <v>0</v>
      </c>
      <c r="J1098" s="240">
        <v>0</v>
      </c>
      <c r="K1098" s="240">
        <v>1617</v>
      </c>
      <c r="L1098" s="240">
        <v>9.2040000000000006</v>
      </c>
      <c r="M1098" s="240">
        <v>16.757000000000001</v>
      </c>
      <c r="N1098" s="240">
        <v>-6</v>
      </c>
    </row>
    <row r="1099" spans="2:14">
      <c r="B1099" s="240" t="s">
        <v>16</v>
      </c>
      <c r="C1099" s="240" t="s">
        <v>225</v>
      </c>
      <c r="D1099" s="240" t="s">
        <v>124</v>
      </c>
      <c r="E1099" s="240">
        <v>-1E-4</v>
      </c>
      <c r="F1099" s="240">
        <v>-4.0000000000000002E-4</v>
      </c>
      <c r="G1099" s="240">
        <v>0</v>
      </c>
      <c r="H1099" s="240">
        <v>0</v>
      </c>
      <c r="I1099" s="240">
        <v>0</v>
      </c>
      <c r="J1099" s="240">
        <v>0</v>
      </c>
      <c r="K1099" s="240">
        <v>1617</v>
      </c>
      <c r="L1099" s="240">
        <v>9.2040000000000006</v>
      </c>
      <c r="M1099" s="240">
        <v>16.757000000000001</v>
      </c>
      <c r="N1099" s="240">
        <v>-6</v>
      </c>
    </row>
    <row r="1100" spans="2:14">
      <c r="B1100" s="240" t="s">
        <v>16</v>
      </c>
      <c r="C1100" s="240" t="s">
        <v>225</v>
      </c>
      <c r="D1100" s="240" t="s">
        <v>125</v>
      </c>
      <c r="E1100" s="240">
        <v>1E-4</v>
      </c>
      <c r="F1100" s="240">
        <v>-4.0000000000000002E-4</v>
      </c>
      <c r="G1100" s="240">
        <v>0</v>
      </c>
      <c r="H1100" s="240">
        <v>0</v>
      </c>
      <c r="I1100" s="240">
        <v>0</v>
      </c>
      <c r="J1100" s="240">
        <v>0</v>
      </c>
      <c r="K1100" s="240">
        <v>1617</v>
      </c>
      <c r="L1100" s="240">
        <v>9.2040000000000006</v>
      </c>
      <c r="M1100" s="240">
        <v>16.757000000000001</v>
      </c>
      <c r="N1100" s="240">
        <v>-6</v>
      </c>
    </row>
    <row r="1101" spans="2:14">
      <c r="B1101" s="240" t="s">
        <v>16</v>
      </c>
      <c r="C1101" s="240" t="s">
        <v>225</v>
      </c>
      <c r="D1101" s="240" t="s">
        <v>126</v>
      </c>
      <c r="E1101" s="240">
        <v>-1E-4</v>
      </c>
      <c r="F1101" s="240">
        <v>-4.0000000000000002E-4</v>
      </c>
      <c r="G1101" s="240">
        <v>0</v>
      </c>
      <c r="H1101" s="240">
        <v>0</v>
      </c>
      <c r="I1101" s="240">
        <v>0</v>
      </c>
      <c r="J1101" s="240">
        <v>0</v>
      </c>
      <c r="K1101" s="240">
        <v>1617</v>
      </c>
      <c r="L1101" s="240">
        <v>9.2040000000000006</v>
      </c>
      <c r="M1101" s="240">
        <v>16.757000000000001</v>
      </c>
      <c r="N1101" s="240">
        <v>-6</v>
      </c>
    </row>
    <row r="1102" spans="2:14">
      <c r="B1102" s="240" t="s">
        <v>16</v>
      </c>
      <c r="C1102" s="240" t="s">
        <v>225</v>
      </c>
      <c r="D1102" s="240" t="s">
        <v>127</v>
      </c>
      <c r="E1102" s="240">
        <v>1E-4</v>
      </c>
      <c r="F1102" s="240">
        <v>-4.0000000000000002E-4</v>
      </c>
      <c r="G1102" s="240">
        <v>0</v>
      </c>
      <c r="H1102" s="240">
        <v>0</v>
      </c>
      <c r="I1102" s="240">
        <v>0</v>
      </c>
      <c r="J1102" s="240">
        <v>0</v>
      </c>
      <c r="K1102" s="240">
        <v>1617</v>
      </c>
      <c r="L1102" s="240">
        <v>9.2040000000000006</v>
      </c>
      <c r="M1102" s="240">
        <v>16.757000000000001</v>
      </c>
      <c r="N1102" s="240">
        <v>-6</v>
      </c>
    </row>
    <row r="1103" spans="2:14">
      <c r="B1103" s="240" t="s">
        <v>16</v>
      </c>
      <c r="C1103" s="240" t="s">
        <v>225</v>
      </c>
      <c r="D1103" s="240" t="s">
        <v>128</v>
      </c>
      <c r="E1103" s="240">
        <v>-1E-4</v>
      </c>
      <c r="F1103" s="240">
        <v>-4.0000000000000002E-4</v>
      </c>
      <c r="G1103" s="240">
        <v>0</v>
      </c>
      <c r="H1103" s="240">
        <v>0</v>
      </c>
      <c r="I1103" s="240">
        <v>0</v>
      </c>
      <c r="J1103" s="240">
        <v>0</v>
      </c>
      <c r="K1103" s="240">
        <v>1617</v>
      </c>
      <c r="L1103" s="240">
        <v>9.2040000000000006</v>
      </c>
      <c r="M1103" s="240">
        <v>16.757000000000001</v>
      </c>
      <c r="N1103" s="240">
        <v>-6</v>
      </c>
    </row>
    <row r="1104" spans="2:14">
      <c r="B1104" s="240" t="s">
        <v>16</v>
      </c>
      <c r="C1104" s="240" t="s">
        <v>225</v>
      </c>
      <c r="D1104" s="240" t="s">
        <v>129</v>
      </c>
      <c r="E1104" s="240">
        <v>1E-4</v>
      </c>
      <c r="F1104" s="240">
        <v>-4.0000000000000002E-4</v>
      </c>
      <c r="G1104" s="240">
        <v>0</v>
      </c>
      <c r="H1104" s="240">
        <v>0</v>
      </c>
      <c r="I1104" s="240">
        <v>0</v>
      </c>
      <c r="J1104" s="240">
        <v>0</v>
      </c>
      <c r="K1104" s="240">
        <v>1617</v>
      </c>
      <c r="L1104" s="240">
        <v>9.2040000000000006</v>
      </c>
      <c r="M1104" s="240">
        <v>16.757000000000001</v>
      </c>
      <c r="N1104" s="240">
        <v>-6</v>
      </c>
    </row>
    <row r="1105" spans="2:14">
      <c r="B1105" s="240" t="s">
        <v>16</v>
      </c>
      <c r="C1105" s="240" t="s">
        <v>225</v>
      </c>
      <c r="D1105" s="240" t="s">
        <v>130</v>
      </c>
      <c r="E1105" s="240">
        <v>-1E-4</v>
      </c>
      <c r="F1105" s="240">
        <v>-4.0000000000000002E-4</v>
      </c>
      <c r="G1105" s="240">
        <v>0</v>
      </c>
      <c r="H1105" s="240">
        <v>0</v>
      </c>
      <c r="I1105" s="240">
        <v>0</v>
      </c>
      <c r="J1105" s="240">
        <v>0</v>
      </c>
      <c r="K1105" s="240">
        <v>1617</v>
      </c>
      <c r="L1105" s="240">
        <v>9.2040000000000006</v>
      </c>
      <c r="M1105" s="240">
        <v>16.757000000000001</v>
      </c>
      <c r="N1105" s="240">
        <v>-6</v>
      </c>
    </row>
    <row r="1106" spans="2:14">
      <c r="B1106" s="240" t="s">
        <v>16</v>
      </c>
      <c r="C1106" s="240" t="s">
        <v>225</v>
      </c>
      <c r="D1106" s="240" t="s">
        <v>131</v>
      </c>
      <c r="E1106" s="240">
        <v>2.9999999999999997E-4</v>
      </c>
      <c r="F1106" s="240">
        <v>0</v>
      </c>
      <c r="G1106" s="240">
        <v>0</v>
      </c>
      <c r="H1106" s="240">
        <v>0</v>
      </c>
      <c r="I1106" s="240">
        <v>0</v>
      </c>
      <c r="J1106" s="240">
        <v>-1.0000000000000001E-5</v>
      </c>
      <c r="K1106" s="240">
        <v>1617</v>
      </c>
      <c r="L1106" s="240">
        <v>9.2040000000000006</v>
      </c>
      <c r="M1106" s="240">
        <v>16.757000000000001</v>
      </c>
      <c r="N1106" s="240">
        <v>-6</v>
      </c>
    </row>
    <row r="1107" spans="2:14">
      <c r="B1107" s="240" t="s">
        <v>16</v>
      </c>
      <c r="C1107" s="240" t="s">
        <v>225</v>
      </c>
      <c r="D1107" s="240" t="s">
        <v>132</v>
      </c>
      <c r="E1107" s="240">
        <v>2.9999999999999997E-4</v>
      </c>
      <c r="F1107" s="240">
        <v>-1E-4</v>
      </c>
      <c r="G1107" s="240">
        <v>0</v>
      </c>
      <c r="H1107" s="240">
        <v>0</v>
      </c>
      <c r="I1107" s="240">
        <v>0</v>
      </c>
      <c r="J1107" s="240">
        <v>-1.0000000000000001E-5</v>
      </c>
      <c r="K1107" s="240">
        <v>1617</v>
      </c>
      <c r="L1107" s="240">
        <v>9.2040000000000006</v>
      </c>
      <c r="M1107" s="240">
        <v>16.757000000000001</v>
      </c>
      <c r="N1107" s="240">
        <v>-6</v>
      </c>
    </row>
    <row r="1108" spans="2:14">
      <c r="B1108" s="240" t="s">
        <v>16</v>
      </c>
      <c r="C1108" s="240" t="s">
        <v>225</v>
      </c>
      <c r="D1108" s="240" t="s">
        <v>133</v>
      </c>
      <c r="E1108" s="240">
        <v>2.9999999999999997E-4</v>
      </c>
      <c r="F1108" s="240">
        <v>0</v>
      </c>
      <c r="G1108" s="240">
        <v>0</v>
      </c>
      <c r="H1108" s="240">
        <v>0</v>
      </c>
      <c r="I1108" s="240">
        <v>0</v>
      </c>
      <c r="J1108" s="240">
        <v>-1.0000000000000001E-5</v>
      </c>
      <c r="K1108" s="240">
        <v>1617</v>
      </c>
      <c r="L1108" s="240">
        <v>9.2040000000000006</v>
      </c>
      <c r="M1108" s="240">
        <v>16.757000000000001</v>
      </c>
      <c r="N1108" s="240">
        <v>-6</v>
      </c>
    </row>
    <row r="1109" spans="2:14">
      <c r="B1109" s="240" t="s">
        <v>16</v>
      </c>
      <c r="C1109" s="240" t="s">
        <v>225</v>
      </c>
      <c r="D1109" s="240" t="s">
        <v>134</v>
      </c>
      <c r="E1109" s="240">
        <v>2.9999999999999997E-4</v>
      </c>
      <c r="F1109" s="240">
        <v>-1E-4</v>
      </c>
      <c r="G1109" s="240">
        <v>0</v>
      </c>
      <c r="H1109" s="240">
        <v>0</v>
      </c>
      <c r="I1109" s="240">
        <v>0</v>
      </c>
      <c r="J1109" s="240">
        <v>-1.0000000000000001E-5</v>
      </c>
      <c r="K1109" s="240">
        <v>1617</v>
      </c>
      <c r="L1109" s="240">
        <v>9.2040000000000006</v>
      </c>
      <c r="M1109" s="240">
        <v>16.757000000000001</v>
      </c>
      <c r="N1109" s="240">
        <v>-6</v>
      </c>
    </row>
    <row r="1110" spans="2:14">
      <c r="B1110" s="240" t="s">
        <v>16</v>
      </c>
      <c r="C1110" s="240" t="s">
        <v>225</v>
      </c>
      <c r="D1110" s="240" t="s">
        <v>135</v>
      </c>
      <c r="E1110" s="240">
        <v>2.9999999999999997E-4</v>
      </c>
      <c r="F1110" s="240">
        <v>0</v>
      </c>
      <c r="G1110" s="240">
        <v>0</v>
      </c>
      <c r="H1110" s="240">
        <v>0</v>
      </c>
      <c r="I1110" s="240">
        <v>0</v>
      </c>
      <c r="J1110" s="240">
        <v>0</v>
      </c>
      <c r="K1110" s="240">
        <v>1617</v>
      </c>
      <c r="L1110" s="240">
        <v>9.2040000000000006</v>
      </c>
      <c r="M1110" s="240">
        <v>16.757000000000001</v>
      </c>
      <c r="N1110" s="240">
        <v>-6</v>
      </c>
    </row>
    <row r="1111" spans="2:14">
      <c r="B1111" s="240" t="s">
        <v>16</v>
      </c>
      <c r="C1111" s="240" t="s">
        <v>225</v>
      </c>
      <c r="D1111" s="240" t="s">
        <v>136</v>
      </c>
      <c r="E1111" s="240">
        <v>2.9999999999999997E-4</v>
      </c>
      <c r="F1111" s="240">
        <v>-1E-4</v>
      </c>
      <c r="G1111" s="240">
        <v>0</v>
      </c>
      <c r="H1111" s="240">
        <v>0</v>
      </c>
      <c r="I1111" s="240">
        <v>0</v>
      </c>
      <c r="J1111" s="240">
        <v>0</v>
      </c>
      <c r="K1111" s="240">
        <v>1617</v>
      </c>
      <c r="L1111" s="240">
        <v>9.2040000000000006</v>
      </c>
      <c r="M1111" s="240">
        <v>16.757000000000001</v>
      </c>
      <c r="N1111" s="240">
        <v>-6</v>
      </c>
    </row>
    <row r="1112" spans="2:14">
      <c r="B1112" s="240" t="s">
        <v>16</v>
      </c>
      <c r="C1112" s="240" t="s">
        <v>225</v>
      </c>
      <c r="D1112" s="240" t="s">
        <v>137</v>
      </c>
      <c r="E1112" s="240">
        <v>2.9999999999999997E-4</v>
      </c>
      <c r="F1112" s="240">
        <v>0</v>
      </c>
      <c r="G1112" s="240">
        <v>0</v>
      </c>
      <c r="H1112" s="240">
        <v>0</v>
      </c>
      <c r="I1112" s="240">
        <v>0</v>
      </c>
      <c r="J1112" s="240">
        <v>0</v>
      </c>
      <c r="K1112" s="240">
        <v>1617</v>
      </c>
      <c r="L1112" s="240">
        <v>9.2040000000000006</v>
      </c>
      <c r="M1112" s="240">
        <v>16.757000000000001</v>
      </c>
      <c r="N1112" s="240">
        <v>-6</v>
      </c>
    </row>
    <row r="1113" spans="2:14">
      <c r="B1113" s="240" t="s">
        <v>16</v>
      </c>
      <c r="C1113" s="240" t="s">
        <v>225</v>
      </c>
      <c r="D1113" s="240" t="s">
        <v>138</v>
      </c>
      <c r="E1113" s="240">
        <v>2.9999999999999997E-4</v>
      </c>
      <c r="F1113" s="240">
        <v>-1E-4</v>
      </c>
      <c r="G1113" s="240">
        <v>0</v>
      </c>
      <c r="H1113" s="240">
        <v>0</v>
      </c>
      <c r="I1113" s="240">
        <v>0</v>
      </c>
      <c r="J1113" s="240">
        <v>0</v>
      </c>
      <c r="K1113" s="240">
        <v>1617</v>
      </c>
      <c r="L1113" s="240">
        <v>9.2040000000000006</v>
      </c>
      <c r="M1113" s="240">
        <v>16.757000000000001</v>
      </c>
      <c r="N1113" s="240">
        <v>-6</v>
      </c>
    </row>
    <row r="1114" spans="2:14">
      <c r="B1114" s="240" t="s">
        <v>16</v>
      </c>
      <c r="C1114" s="240" t="s">
        <v>225</v>
      </c>
      <c r="D1114" s="240" t="s">
        <v>139</v>
      </c>
      <c r="E1114" s="240">
        <v>1E-4</v>
      </c>
      <c r="F1114" s="240">
        <v>2.0000000000000001E-4</v>
      </c>
      <c r="G1114" s="240">
        <v>0</v>
      </c>
      <c r="H1114" s="240">
        <v>0</v>
      </c>
      <c r="I1114" s="240">
        <v>0</v>
      </c>
      <c r="J1114" s="240">
        <v>-1.0000000000000001E-5</v>
      </c>
      <c r="K1114" s="240">
        <v>1617</v>
      </c>
      <c r="L1114" s="240">
        <v>9.2040000000000006</v>
      </c>
      <c r="M1114" s="240">
        <v>16.757000000000001</v>
      </c>
      <c r="N1114" s="240">
        <v>-6</v>
      </c>
    </row>
    <row r="1115" spans="2:14">
      <c r="B1115" s="240" t="s">
        <v>16</v>
      </c>
      <c r="C1115" s="240" t="s">
        <v>225</v>
      </c>
      <c r="D1115" s="240" t="s">
        <v>140</v>
      </c>
      <c r="E1115" s="240">
        <v>-1E-4</v>
      </c>
      <c r="F1115" s="240">
        <v>2.0000000000000001E-4</v>
      </c>
      <c r="G1115" s="240">
        <v>0</v>
      </c>
      <c r="H1115" s="240">
        <v>0</v>
      </c>
      <c r="I1115" s="240">
        <v>0</v>
      </c>
      <c r="J1115" s="240">
        <v>-1.0000000000000001E-5</v>
      </c>
      <c r="K1115" s="240">
        <v>1617</v>
      </c>
      <c r="L1115" s="240">
        <v>9.2040000000000006</v>
      </c>
      <c r="M1115" s="240">
        <v>16.757000000000001</v>
      </c>
      <c r="N1115" s="240">
        <v>-6</v>
      </c>
    </row>
    <row r="1116" spans="2:14">
      <c r="B1116" s="240" t="s">
        <v>16</v>
      </c>
      <c r="C1116" s="240" t="s">
        <v>225</v>
      </c>
      <c r="D1116" s="240" t="s">
        <v>141</v>
      </c>
      <c r="E1116" s="240">
        <v>1E-4</v>
      </c>
      <c r="F1116" s="240">
        <v>2.0000000000000001E-4</v>
      </c>
      <c r="G1116" s="240">
        <v>0</v>
      </c>
      <c r="H1116" s="240">
        <v>0</v>
      </c>
      <c r="I1116" s="240">
        <v>0</v>
      </c>
      <c r="J1116" s="240">
        <v>-1.0000000000000001E-5</v>
      </c>
      <c r="K1116" s="240">
        <v>1617</v>
      </c>
      <c r="L1116" s="240">
        <v>9.2040000000000006</v>
      </c>
      <c r="M1116" s="240">
        <v>16.757000000000001</v>
      </c>
      <c r="N1116" s="240">
        <v>-6</v>
      </c>
    </row>
    <row r="1117" spans="2:14">
      <c r="B1117" s="240" t="s">
        <v>16</v>
      </c>
      <c r="C1117" s="240" t="s">
        <v>225</v>
      </c>
      <c r="D1117" s="240" t="s">
        <v>142</v>
      </c>
      <c r="E1117" s="240">
        <v>-1E-4</v>
      </c>
      <c r="F1117" s="240">
        <v>2.0000000000000001E-4</v>
      </c>
      <c r="G1117" s="240">
        <v>0</v>
      </c>
      <c r="H1117" s="240">
        <v>0</v>
      </c>
      <c r="I1117" s="240">
        <v>0</v>
      </c>
      <c r="J1117" s="240">
        <v>-1.0000000000000001E-5</v>
      </c>
      <c r="K1117" s="240">
        <v>1617</v>
      </c>
      <c r="L1117" s="240">
        <v>9.2040000000000006</v>
      </c>
      <c r="M1117" s="240">
        <v>16.757000000000001</v>
      </c>
      <c r="N1117" s="240">
        <v>-6</v>
      </c>
    </row>
    <row r="1118" spans="2:14">
      <c r="B1118" s="240" t="s">
        <v>16</v>
      </c>
      <c r="C1118" s="240" t="s">
        <v>225</v>
      </c>
      <c r="D1118" s="240" t="s">
        <v>143</v>
      </c>
      <c r="E1118" s="240">
        <v>1E-4</v>
      </c>
      <c r="F1118" s="240">
        <v>2.0000000000000001E-4</v>
      </c>
      <c r="G1118" s="240">
        <v>0</v>
      </c>
      <c r="H1118" s="240">
        <v>0</v>
      </c>
      <c r="I1118" s="240">
        <v>0</v>
      </c>
      <c r="J1118" s="240">
        <v>-1.0000000000000001E-5</v>
      </c>
      <c r="K1118" s="240">
        <v>1617</v>
      </c>
      <c r="L1118" s="240">
        <v>9.2040000000000006</v>
      </c>
      <c r="M1118" s="240">
        <v>16.757000000000001</v>
      </c>
      <c r="N1118" s="240">
        <v>-6</v>
      </c>
    </row>
    <row r="1119" spans="2:14">
      <c r="B1119" s="240" t="s">
        <v>16</v>
      </c>
      <c r="C1119" s="240" t="s">
        <v>225</v>
      </c>
      <c r="D1119" s="240" t="s">
        <v>144</v>
      </c>
      <c r="E1119" s="240">
        <v>-1E-4</v>
      </c>
      <c r="F1119" s="240">
        <v>2.0000000000000001E-4</v>
      </c>
      <c r="G1119" s="240">
        <v>0</v>
      </c>
      <c r="H1119" s="240">
        <v>0</v>
      </c>
      <c r="I1119" s="240">
        <v>0</v>
      </c>
      <c r="J1119" s="240">
        <v>-1.0000000000000001E-5</v>
      </c>
      <c r="K1119" s="240">
        <v>1617</v>
      </c>
      <c r="L1119" s="240">
        <v>9.2040000000000006</v>
      </c>
      <c r="M1119" s="240">
        <v>16.757000000000001</v>
      </c>
      <c r="N1119" s="240">
        <v>-6</v>
      </c>
    </row>
    <row r="1120" spans="2:14">
      <c r="B1120" s="240" t="s">
        <v>16</v>
      </c>
      <c r="C1120" s="240" t="s">
        <v>225</v>
      </c>
      <c r="D1120" s="240" t="s">
        <v>145</v>
      </c>
      <c r="E1120" s="240">
        <v>1E-4</v>
      </c>
      <c r="F1120" s="240">
        <v>2.0000000000000001E-4</v>
      </c>
      <c r="G1120" s="240">
        <v>0</v>
      </c>
      <c r="H1120" s="240">
        <v>0</v>
      </c>
      <c r="I1120" s="240">
        <v>0</v>
      </c>
      <c r="J1120" s="240">
        <v>-1.0000000000000001E-5</v>
      </c>
      <c r="K1120" s="240">
        <v>1617</v>
      </c>
      <c r="L1120" s="240">
        <v>9.2040000000000006</v>
      </c>
      <c r="M1120" s="240">
        <v>16.757000000000001</v>
      </c>
      <c r="N1120" s="240">
        <v>-6</v>
      </c>
    </row>
    <row r="1121" spans="2:14">
      <c r="B1121" s="240" t="s">
        <v>16</v>
      </c>
      <c r="C1121" s="240" t="s">
        <v>225</v>
      </c>
      <c r="D1121" s="240" t="s">
        <v>146</v>
      </c>
      <c r="E1121" s="240">
        <v>-1E-4</v>
      </c>
      <c r="F1121" s="240">
        <v>2.0000000000000001E-4</v>
      </c>
      <c r="G1121" s="240">
        <v>0</v>
      </c>
      <c r="H1121" s="240">
        <v>0</v>
      </c>
      <c r="I1121" s="240">
        <v>0</v>
      </c>
      <c r="J1121" s="240">
        <v>-1.0000000000000001E-5</v>
      </c>
      <c r="K1121" s="240">
        <v>1617</v>
      </c>
      <c r="L1121" s="240">
        <v>9.2040000000000006</v>
      </c>
      <c r="M1121" s="240">
        <v>16.757000000000001</v>
      </c>
      <c r="N1121" s="240">
        <v>-6</v>
      </c>
    </row>
    <row r="1122" spans="2:14">
      <c r="B1122" s="240" t="s">
        <v>16</v>
      </c>
      <c r="C1122" s="240" t="s">
        <v>225</v>
      </c>
      <c r="D1122" s="240" t="s">
        <v>147</v>
      </c>
      <c r="E1122" s="240">
        <v>1E-4</v>
      </c>
      <c r="F1122" s="240">
        <v>-1E-4</v>
      </c>
      <c r="G1122" s="240">
        <v>0</v>
      </c>
      <c r="H1122" s="240">
        <v>0</v>
      </c>
      <c r="I1122" s="240">
        <v>0</v>
      </c>
      <c r="J1122" s="240">
        <v>-1.0000000000000001E-5</v>
      </c>
      <c r="K1122" s="240">
        <v>1617</v>
      </c>
      <c r="L1122" s="240">
        <v>9.2040000000000006</v>
      </c>
      <c r="M1122" s="240">
        <v>16.757000000000001</v>
      </c>
      <c r="N1122" s="240">
        <v>-6</v>
      </c>
    </row>
    <row r="1123" spans="2:14">
      <c r="B1123" s="240" t="s">
        <v>16</v>
      </c>
      <c r="C1123" s="240" t="s">
        <v>225</v>
      </c>
      <c r="D1123" s="240" t="s">
        <v>148</v>
      </c>
      <c r="E1123" s="240">
        <v>-1E-4</v>
      </c>
      <c r="F1123" s="240">
        <v>-1E-4</v>
      </c>
      <c r="G1123" s="240">
        <v>0</v>
      </c>
      <c r="H1123" s="240">
        <v>0</v>
      </c>
      <c r="I1123" s="240">
        <v>0</v>
      </c>
      <c r="J1123" s="240">
        <v>-1.0000000000000001E-5</v>
      </c>
      <c r="K1123" s="240">
        <v>1617</v>
      </c>
      <c r="L1123" s="240">
        <v>9.2040000000000006</v>
      </c>
      <c r="M1123" s="240">
        <v>16.757000000000001</v>
      </c>
      <c r="N1123" s="240">
        <v>-6</v>
      </c>
    </row>
    <row r="1124" spans="2:14">
      <c r="B1124" s="240" t="s">
        <v>16</v>
      </c>
      <c r="C1124" s="240" t="s">
        <v>225</v>
      </c>
      <c r="D1124" s="240" t="s">
        <v>149</v>
      </c>
      <c r="E1124" s="240">
        <v>0</v>
      </c>
      <c r="F1124" s="240">
        <v>0</v>
      </c>
      <c r="G1124" s="240">
        <v>0</v>
      </c>
      <c r="H1124" s="240">
        <v>0</v>
      </c>
      <c r="I1124" s="240">
        <v>0</v>
      </c>
      <c r="J1124" s="240">
        <v>-1.0000000000000001E-5</v>
      </c>
      <c r="K1124" s="240">
        <v>1617</v>
      </c>
      <c r="L1124" s="240">
        <v>9.2040000000000006</v>
      </c>
      <c r="M1124" s="240">
        <v>16.757000000000001</v>
      </c>
      <c r="N1124" s="240">
        <v>-6</v>
      </c>
    </row>
    <row r="1125" spans="2:14">
      <c r="B1125" s="240" t="s">
        <v>16</v>
      </c>
      <c r="C1125" s="240" t="s">
        <v>225</v>
      </c>
      <c r="D1125" s="240" t="s">
        <v>150</v>
      </c>
      <c r="E1125" s="240">
        <v>0</v>
      </c>
      <c r="F1125" s="240">
        <v>-2.0000000000000001E-4</v>
      </c>
      <c r="G1125" s="240">
        <v>0</v>
      </c>
      <c r="H1125" s="240">
        <v>0</v>
      </c>
      <c r="I1125" s="240">
        <v>0</v>
      </c>
      <c r="J1125" s="240">
        <v>-1.0000000000000001E-5</v>
      </c>
      <c r="K1125" s="240">
        <v>1617</v>
      </c>
      <c r="L1125" s="240">
        <v>9.2040000000000006</v>
      </c>
      <c r="M1125" s="240">
        <v>16.757000000000001</v>
      </c>
      <c r="N1125" s="240">
        <v>-6</v>
      </c>
    </row>
    <row r="1126" spans="2:14">
      <c r="B1126" s="240" t="s">
        <v>16</v>
      </c>
      <c r="C1126" s="240" t="s">
        <v>225</v>
      </c>
      <c r="D1126" s="240" t="s">
        <v>151</v>
      </c>
      <c r="E1126" s="240">
        <v>4.0000000000000002E-4</v>
      </c>
      <c r="F1126" s="240">
        <v>1E-4</v>
      </c>
      <c r="G1126" s="240">
        <v>0</v>
      </c>
      <c r="H1126" s="240">
        <v>0</v>
      </c>
      <c r="I1126" s="240">
        <v>0</v>
      </c>
      <c r="J1126" s="240">
        <v>1.0000000000000001E-5</v>
      </c>
      <c r="K1126" s="240">
        <v>1617</v>
      </c>
      <c r="L1126" s="240">
        <v>9.2040000000000006</v>
      </c>
      <c r="M1126" s="240">
        <v>16.757000000000001</v>
      </c>
      <c r="N1126" s="240">
        <v>-6</v>
      </c>
    </row>
    <row r="1127" spans="2:14">
      <c r="B1127" s="240" t="s">
        <v>16</v>
      </c>
      <c r="C1127" s="240" t="s">
        <v>225</v>
      </c>
      <c r="D1127" s="240" t="s">
        <v>152</v>
      </c>
      <c r="E1127" s="240">
        <v>-4.0000000000000002E-4</v>
      </c>
      <c r="F1127" s="240">
        <v>-2.0000000000000001E-4</v>
      </c>
      <c r="G1127" s="240">
        <v>0</v>
      </c>
      <c r="H1127" s="240">
        <v>0</v>
      </c>
      <c r="I1127" s="240">
        <v>0</v>
      </c>
      <c r="J1127" s="240">
        <v>-2.0000000000000002E-5</v>
      </c>
      <c r="K1127" s="240">
        <v>1617</v>
      </c>
      <c r="L1127" s="240">
        <v>9.2040000000000006</v>
      </c>
      <c r="M1127" s="240">
        <v>16.757000000000001</v>
      </c>
      <c r="N1127" s="240">
        <v>-6</v>
      </c>
    </row>
    <row r="1128" spans="2:14">
      <c r="B1128" s="240" t="s">
        <v>16</v>
      </c>
      <c r="C1128" s="240" t="s">
        <v>225</v>
      </c>
      <c r="D1128" s="240" t="s">
        <v>153</v>
      </c>
      <c r="E1128" s="240">
        <v>2.0000000000000001E-4</v>
      </c>
      <c r="F1128" s="240">
        <v>2.0000000000000001E-4</v>
      </c>
      <c r="G1128" s="240">
        <v>0</v>
      </c>
      <c r="H1128" s="240">
        <v>0</v>
      </c>
      <c r="I1128" s="240">
        <v>0</v>
      </c>
      <c r="J1128" s="240">
        <v>1.0000000000000001E-5</v>
      </c>
      <c r="K1128" s="240">
        <v>1617</v>
      </c>
      <c r="L1128" s="240">
        <v>9.2040000000000006</v>
      </c>
      <c r="M1128" s="240">
        <v>16.757000000000001</v>
      </c>
      <c r="N1128" s="240">
        <v>-6</v>
      </c>
    </row>
    <row r="1129" spans="2:14">
      <c r="B1129" s="240" t="s">
        <v>16</v>
      </c>
      <c r="C1129" s="240" t="s">
        <v>225</v>
      </c>
      <c r="D1129" s="240" t="s">
        <v>154</v>
      </c>
      <c r="E1129" s="240">
        <v>-2.0000000000000001E-4</v>
      </c>
      <c r="F1129" s="240">
        <v>-2.9999999999999997E-4</v>
      </c>
      <c r="G1129" s="240">
        <v>0</v>
      </c>
      <c r="H1129" s="240">
        <v>0</v>
      </c>
      <c r="I1129" s="240">
        <v>0</v>
      </c>
      <c r="J1129" s="240">
        <v>-2.0000000000000002E-5</v>
      </c>
      <c r="K1129" s="240">
        <v>1617</v>
      </c>
      <c r="L1129" s="240">
        <v>9.2040000000000006</v>
      </c>
      <c r="M1129" s="240">
        <v>16.757000000000001</v>
      </c>
      <c r="N1129" s="240">
        <v>-6</v>
      </c>
    </row>
    <row r="1130" spans="2:14">
      <c r="B1130" s="240" t="s">
        <v>16</v>
      </c>
      <c r="C1130" s="240" t="s">
        <v>225</v>
      </c>
      <c r="D1130" s="240" t="s">
        <v>155</v>
      </c>
      <c r="E1130" s="240">
        <v>8.9999999999999998E-4</v>
      </c>
      <c r="F1130" s="240">
        <v>2.0000000000000001E-4</v>
      </c>
      <c r="G1130" s="240">
        <v>0</v>
      </c>
      <c r="H1130" s="240">
        <v>0</v>
      </c>
      <c r="I1130" s="240">
        <v>0</v>
      </c>
      <c r="J1130" s="240">
        <v>2.0000000000000002E-5</v>
      </c>
      <c r="K1130" s="240">
        <v>1617</v>
      </c>
      <c r="L1130" s="240">
        <v>9.2040000000000006</v>
      </c>
      <c r="M1130" s="240">
        <v>16.757000000000001</v>
      </c>
      <c r="N1130" s="240">
        <v>-6</v>
      </c>
    </row>
    <row r="1131" spans="2:14">
      <c r="B1131" s="240" t="s">
        <v>16</v>
      </c>
      <c r="C1131" s="240" t="s">
        <v>225</v>
      </c>
      <c r="D1131" s="240" t="s">
        <v>156</v>
      </c>
      <c r="E1131" s="240">
        <v>-8.9999999999999998E-4</v>
      </c>
      <c r="F1131" s="240">
        <v>-2.9999999999999997E-4</v>
      </c>
      <c r="G1131" s="240">
        <v>0</v>
      </c>
      <c r="H1131" s="240">
        <v>0</v>
      </c>
      <c r="I1131" s="240">
        <v>0</v>
      </c>
      <c r="J1131" s="240">
        <v>-4.0000000000000003E-5</v>
      </c>
      <c r="K1131" s="240">
        <v>1617</v>
      </c>
      <c r="L1131" s="240">
        <v>9.2040000000000006</v>
      </c>
      <c r="M1131" s="240">
        <v>16.757000000000001</v>
      </c>
      <c r="N1131" s="240">
        <v>-6</v>
      </c>
    </row>
    <row r="1132" spans="2:14">
      <c r="B1132" s="240" t="s">
        <v>16</v>
      </c>
      <c r="C1132" s="240" t="s">
        <v>225</v>
      </c>
      <c r="D1132" s="240" t="s">
        <v>157</v>
      </c>
      <c r="E1132" s="240">
        <v>2.9999999999999997E-4</v>
      </c>
      <c r="F1132" s="240">
        <v>5.9999999999999995E-4</v>
      </c>
      <c r="G1132" s="240">
        <v>0</v>
      </c>
      <c r="H1132" s="240">
        <v>0</v>
      </c>
      <c r="I1132" s="240">
        <v>0</v>
      </c>
      <c r="J1132" s="240">
        <v>3.0000000000000001E-5</v>
      </c>
      <c r="K1132" s="240">
        <v>1617</v>
      </c>
      <c r="L1132" s="240">
        <v>9.2040000000000006</v>
      </c>
      <c r="M1132" s="240">
        <v>16.757000000000001</v>
      </c>
      <c r="N1132" s="240">
        <v>-6</v>
      </c>
    </row>
    <row r="1133" spans="2:14">
      <c r="B1133" s="240" t="s">
        <v>16</v>
      </c>
      <c r="C1133" s="240" t="s">
        <v>225</v>
      </c>
      <c r="D1133" s="240" t="s">
        <v>158</v>
      </c>
      <c r="E1133" s="240">
        <v>-4.0000000000000002E-4</v>
      </c>
      <c r="F1133" s="240">
        <v>-6.9999999999999999E-4</v>
      </c>
      <c r="G1133" s="240">
        <v>0</v>
      </c>
      <c r="H1133" s="240">
        <v>0</v>
      </c>
      <c r="I1133" s="240">
        <v>0</v>
      </c>
      <c r="J1133" s="240">
        <v>-4.0000000000000003E-5</v>
      </c>
      <c r="K1133" s="240">
        <v>1617</v>
      </c>
      <c r="L1133" s="240">
        <v>9.2040000000000006</v>
      </c>
      <c r="M1133" s="240">
        <v>16.757000000000001</v>
      </c>
      <c r="N1133" s="240">
        <v>-6</v>
      </c>
    </row>
  </sheetData>
  <pageMargins left="0.70866141732283505" right="0.70866141732283505" top="0.74803149606299202" bottom="0.74803149606299202" header="0.31496062992126" footer="0.31496062992126"/>
  <pageSetup scale="6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Q39"/>
  <sheetViews>
    <sheetView workbookViewId="0">
      <selection activeCell="O21" sqref="O21:P23"/>
    </sheetView>
  </sheetViews>
  <sheetFormatPr defaultColWidth="9" defaultRowHeight="15"/>
  <cols>
    <col min="1" max="1" width="3.28515625" customWidth="1"/>
    <col min="2" max="2" width="15.7109375" customWidth="1"/>
    <col min="3" max="3" width="10.85546875" customWidth="1"/>
    <col min="8" max="8" width="9.28515625" customWidth="1"/>
    <col min="9" max="9" width="7.5703125" customWidth="1"/>
  </cols>
  <sheetData>
    <row r="1" spans="2:17" ht="15.75">
      <c r="B1" s="19" t="s">
        <v>164</v>
      </c>
      <c r="C1" s="19" t="str">
        <f>+DISPLACEMENT!C1</f>
        <v>BAHRU SARBET MODEL 1-3 q=1</v>
      </c>
      <c r="D1" s="409"/>
    </row>
    <row r="2" spans="2:17" ht="15.75">
      <c r="B2" s="19" t="s">
        <v>165</v>
      </c>
      <c r="C2" s="19" t="str">
        <f>+DISPLACEMENT!C2</f>
        <v>ATO BAHRU</v>
      </c>
      <c r="D2" s="19"/>
    </row>
    <row r="3" spans="2:17" ht="15.75">
      <c r="B3" s="19" t="s">
        <v>166</v>
      </c>
      <c r="C3" s="19">
        <f>+DISPLACEMENT!C3</f>
        <v>0</v>
      </c>
      <c r="D3" s="19"/>
    </row>
    <row r="4" spans="2:17" ht="15.75">
      <c r="B4" s="19" t="s">
        <v>167</v>
      </c>
      <c r="C4" s="19" t="str">
        <f>+DISPLACEMENT!C4</f>
        <v>Sofonias Bezabeh</v>
      </c>
      <c r="D4" s="19"/>
    </row>
    <row r="5" spans="2:17" ht="15.75">
      <c r="B5" s="19"/>
      <c r="C5" s="19"/>
      <c r="D5" s="19"/>
    </row>
    <row r="6" spans="2:17" ht="21">
      <c r="B6" s="408" t="s">
        <v>226</v>
      </c>
      <c r="C6" s="403"/>
      <c r="D6" s="403"/>
      <c r="E6" s="403"/>
      <c r="F6" s="403"/>
      <c r="G6" s="403"/>
      <c r="H6" s="403"/>
      <c r="I6" s="403"/>
      <c r="J6" s="403"/>
      <c r="K6" s="403"/>
      <c r="L6" s="403"/>
      <c r="M6" s="403"/>
      <c r="N6" s="403"/>
      <c r="O6" s="403"/>
      <c r="P6" s="403"/>
      <c r="Q6" s="403"/>
    </row>
    <row r="7" spans="2:17" ht="16.5" customHeight="1">
      <c r="B7" s="408"/>
      <c r="C7" s="403"/>
      <c r="D7" s="403"/>
      <c r="E7" s="403"/>
      <c r="F7" s="403"/>
      <c r="G7" s="403"/>
      <c r="H7" s="403"/>
      <c r="I7" s="403"/>
      <c r="J7" s="403"/>
      <c r="K7" s="403"/>
      <c r="L7" s="403"/>
      <c r="M7" s="403"/>
      <c r="N7" s="403"/>
      <c r="O7" s="403"/>
      <c r="P7" s="403"/>
      <c r="Q7" s="403"/>
    </row>
    <row r="8" spans="2:17">
      <c r="B8" s="240" t="s">
        <v>0</v>
      </c>
      <c r="C8" s="240" t="s">
        <v>206</v>
      </c>
      <c r="D8" s="240" t="s">
        <v>227</v>
      </c>
      <c r="E8" s="240" t="s">
        <v>228</v>
      </c>
      <c r="F8" s="240" t="s">
        <v>229</v>
      </c>
      <c r="G8" s="240" t="s">
        <v>230</v>
      </c>
      <c r="H8" s="240" t="s">
        <v>231</v>
      </c>
      <c r="I8" s="240" t="s">
        <v>232</v>
      </c>
      <c r="J8" s="240" t="s">
        <v>233</v>
      </c>
      <c r="K8" s="240" t="s">
        <v>234</v>
      </c>
      <c r="L8" s="240" t="s">
        <v>235</v>
      </c>
      <c r="M8" s="240" t="s">
        <v>236</v>
      </c>
      <c r="N8" s="403"/>
      <c r="O8" s="403"/>
      <c r="P8" s="403"/>
      <c r="Q8" s="403"/>
    </row>
    <row r="9" spans="2:17">
      <c r="B9" s="240" t="s">
        <v>16</v>
      </c>
      <c r="C9" s="240" t="s">
        <v>225</v>
      </c>
      <c r="D9" s="240">
        <v>302.8886</v>
      </c>
      <c r="E9" s="240">
        <v>302.8886</v>
      </c>
      <c r="F9" s="240">
        <v>9.2040000000000006</v>
      </c>
      <c r="G9" s="240">
        <v>16.757000000000001</v>
      </c>
      <c r="H9" s="240">
        <v>302.8886</v>
      </c>
      <c r="I9" s="240">
        <v>302.8886</v>
      </c>
      <c r="J9" s="240">
        <v>9.2040000000000006</v>
      </c>
      <c r="K9" s="240">
        <v>16.757000000000001</v>
      </c>
      <c r="L9" s="240">
        <v>11.335000000000001</v>
      </c>
      <c r="M9" s="240">
        <v>16.082000000000001</v>
      </c>
      <c r="N9" s="403"/>
      <c r="O9" s="403">
        <f t="shared" ref="O9:O21" si="0">+J9-L9</f>
        <v>-2.1310000000000002</v>
      </c>
      <c r="P9" s="403">
        <f t="shared" ref="P9:P21" si="1">+K9-M9</f>
        <v>0.67500000000000071</v>
      </c>
      <c r="Q9" s="403"/>
    </row>
    <row r="10" spans="2:17">
      <c r="B10" s="240" t="s">
        <v>15</v>
      </c>
      <c r="C10" s="240" t="s">
        <v>224</v>
      </c>
      <c r="D10" s="240">
        <v>963.26130000000001</v>
      </c>
      <c r="E10" s="240">
        <v>963.26130000000001</v>
      </c>
      <c r="F10" s="240">
        <v>7.8330000000000002</v>
      </c>
      <c r="G10" s="240">
        <v>16.16</v>
      </c>
      <c r="H10" s="240">
        <v>963.26130000000001</v>
      </c>
      <c r="I10" s="240">
        <v>963.26130000000001</v>
      </c>
      <c r="J10" s="240">
        <v>7.8330000000000002</v>
      </c>
      <c r="K10" s="240">
        <v>16.16</v>
      </c>
      <c r="L10" s="240">
        <v>11.093999999999999</v>
      </c>
      <c r="M10" s="240">
        <v>16.265999999999998</v>
      </c>
      <c r="N10" s="403"/>
      <c r="O10" s="403">
        <f t="shared" si="0"/>
        <v>-3.2609999999999992</v>
      </c>
      <c r="P10" s="403">
        <f t="shared" si="1"/>
        <v>-0.1059999999999981</v>
      </c>
      <c r="Q10" s="403"/>
    </row>
    <row r="11" spans="2:17">
      <c r="B11" s="240" t="s">
        <v>10</v>
      </c>
      <c r="C11" s="240" t="s">
        <v>223</v>
      </c>
      <c r="D11" s="240">
        <v>878.48810000000003</v>
      </c>
      <c r="E11" s="240">
        <v>878.48810000000003</v>
      </c>
      <c r="F11" s="240">
        <v>7.5389999999999997</v>
      </c>
      <c r="G11" s="240">
        <v>16.068999999999999</v>
      </c>
      <c r="H11" s="240">
        <v>878.48810000000003</v>
      </c>
      <c r="I11" s="240">
        <v>878.48810000000003</v>
      </c>
      <c r="J11" s="240">
        <v>7.5389999999999997</v>
      </c>
      <c r="K11" s="240">
        <v>16.068999999999999</v>
      </c>
      <c r="L11" s="240">
        <v>10.923999999999999</v>
      </c>
      <c r="M11" s="240">
        <v>16.484000000000002</v>
      </c>
      <c r="N11" s="403"/>
      <c r="O11" s="403">
        <f t="shared" si="0"/>
        <v>-3.3849999999999998</v>
      </c>
      <c r="P11" s="403">
        <f t="shared" si="1"/>
        <v>-0.4150000000000027</v>
      </c>
      <c r="Q11" s="403"/>
    </row>
    <row r="12" spans="2:17">
      <c r="B12" s="240" t="s">
        <v>24</v>
      </c>
      <c r="C12" s="240" t="s">
        <v>222</v>
      </c>
      <c r="D12" s="240">
        <v>805.31960000000004</v>
      </c>
      <c r="E12" s="240">
        <v>805.31960000000004</v>
      </c>
      <c r="F12" s="240">
        <v>9.0719999999999992</v>
      </c>
      <c r="G12" s="240">
        <v>16.512</v>
      </c>
      <c r="H12" s="240">
        <v>805.31960000000004</v>
      </c>
      <c r="I12" s="240">
        <v>805.31960000000004</v>
      </c>
      <c r="J12" s="240">
        <v>9.0719999999999992</v>
      </c>
      <c r="K12" s="240">
        <v>16.512</v>
      </c>
      <c r="L12" s="240">
        <v>10.305</v>
      </c>
      <c r="M12" s="240">
        <v>15.465999999999999</v>
      </c>
      <c r="N12" s="403"/>
      <c r="O12" s="403">
        <f t="shared" si="0"/>
        <v>-1.2330000000000005</v>
      </c>
      <c r="P12" s="403">
        <f t="shared" si="1"/>
        <v>1.0460000000000012</v>
      </c>
      <c r="Q12" s="403"/>
    </row>
    <row r="13" spans="2:17">
      <c r="B13" s="240" t="s">
        <v>23</v>
      </c>
      <c r="C13" s="240" t="s">
        <v>221</v>
      </c>
      <c r="D13" s="240">
        <v>754.84540000000004</v>
      </c>
      <c r="E13" s="240">
        <v>754.84540000000004</v>
      </c>
      <c r="F13" s="240">
        <v>9.1370000000000005</v>
      </c>
      <c r="G13" s="240">
        <v>16.420000000000002</v>
      </c>
      <c r="H13" s="240">
        <v>754.84540000000004</v>
      </c>
      <c r="I13" s="240">
        <v>754.84540000000004</v>
      </c>
      <c r="J13" s="240">
        <v>9.1370000000000005</v>
      </c>
      <c r="K13" s="240">
        <v>16.420000000000002</v>
      </c>
      <c r="L13" s="240">
        <v>10.021000000000001</v>
      </c>
      <c r="M13" s="240">
        <v>15.984</v>
      </c>
      <c r="N13" s="403"/>
      <c r="O13" s="403">
        <f t="shared" si="0"/>
        <v>-0.88400000000000034</v>
      </c>
      <c r="P13" s="403">
        <f t="shared" si="1"/>
        <v>0.43600000000000172</v>
      </c>
      <c r="Q13" s="403"/>
    </row>
    <row r="14" spans="2:17">
      <c r="B14" s="240" t="s">
        <v>22</v>
      </c>
      <c r="C14" s="240" t="s">
        <v>220</v>
      </c>
      <c r="D14" s="240">
        <v>749.08780000000002</v>
      </c>
      <c r="E14" s="240">
        <v>749.08780000000002</v>
      </c>
      <c r="F14" s="240">
        <v>9.1509999999999998</v>
      </c>
      <c r="G14" s="240">
        <v>16.419</v>
      </c>
      <c r="H14" s="240">
        <v>749.08780000000002</v>
      </c>
      <c r="I14" s="240">
        <v>749.08780000000002</v>
      </c>
      <c r="J14" s="240">
        <v>9.1509999999999998</v>
      </c>
      <c r="K14" s="240">
        <v>16.419</v>
      </c>
      <c r="L14" s="240">
        <v>10.022</v>
      </c>
      <c r="M14" s="240">
        <v>16.443000000000001</v>
      </c>
      <c r="N14" s="403"/>
      <c r="O14" s="403">
        <f t="shared" si="0"/>
        <v>-0.87100000000000044</v>
      </c>
      <c r="P14" s="403">
        <f t="shared" si="1"/>
        <v>-2.4000000000000909E-2</v>
      </c>
      <c r="Q14" s="403"/>
    </row>
    <row r="15" spans="2:17">
      <c r="B15" s="240" t="s">
        <v>20</v>
      </c>
      <c r="C15" s="240" t="s">
        <v>219</v>
      </c>
      <c r="D15" s="240">
        <v>743.25890000000004</v>
      </c>
      <c r="E15" s="240">
        <v>743.25890000000004</v>
      </c>
      <c r="F15" s="240">
        <v>9.1579999999999995</v>
      </c>
      <c r="G15" s="240">
        <v>16.390999999999998</v>
      </c>
      <c r="H15" s="240">
        <v>743.25890000000004</v>
      </c>
      <c r="I15" s="240">
        <v>743.25890000000004</v>
      </c>
      <c r="J15" s="240">
        <v>9.1579999999999995</v>
      </c>
      <c r="K15" s="240">
        <v>16.390999999999998</v>
      </c>
      <c r="L15" s="240">
        <v>10.054</v>
      </c>
      <c r="M15" s="240">
        <v>16.751999999999999</v>
      </c>
      <c r="N15" s="403"/>
      <c r="O15" s="403">
        <f t="shared" si="0"/>
        <v>-0.8960000000000008</v>
      </c>
      <c r="P15" s="403">
        <f t="shared" si="1"/>
        <v>-0.36100000000000065</v>
      </c>
      <c r="Q15" s="403"/>
    </row>
    <row r="16" spans="2:17">
      <c r="B16" s="240" t="s">
        <v>33</v>
      </c>
      <c r="C16" s="240" t="s">
        <v>218</v>
      </c>
      <c r="D16" s="240">
        <v>736.68119999999999</v>
      </c>
      <c r="E16" s="240">
        <v>736.68119999999999</v>
      </c>
      <c r="F16" s="240">
        <v>9.16</v>
      </c>
      <c r="G16" s="240">
        <v>16.373999999999999</v>
      </c>
      <c r="H16" s="240">
        <v>736.68119999999999</v>
      </c>
      <c r="I16" s="240">
        <v>736.68119999999999</v>
      </c>
      <c r="J16" s="240">
        <v>9.16</v>
      </c>
      <c r="K16" s="240">
        <v>16.373999999999999</v>
      </c>
      <c r="L16" s="240">
        <v>10.106</v>
      </c>
      <c r="M16" s="240">
        <v>16.948</v>
      </c>
      <c r="N16" s="403"/>
      <c r="O16" s="403">
        <f t="shared" si="0"/>
        <v>-0.94599999999999973</v>
      </c>
      <c r="P16" s="403">
        <f t="shared" si="1"/>
        <v>-0.57400000000000162</v>
      </c>
      <c r="Q16" s="403"/>
    </row>
    <row r="17" spans="2:17">
      <c r="B17" s="240" t="s">
        <v>55</v>
      </c>
      <c r="C17" s="240" t="s">
        <v>217</v>
      </c>
      <c r="D17" s="240">
        <v>729.80579999999998</v>
      </c>
      <c r="E17" s="240">
        <v>729.80579999999998</v>
      </c>
      <c r="F17" s="240">
        <v>9.1560000000000006</v>
      </c>
      <c r="G17" s="240">
        <v>16.375</v>
      </c>
      <c r="H17" s="240">
        <v>729.80579999999998</v>
      </c>
      <c r="I17" s="240">
        <v>729.80579999999998</v>
      </c>
      <c r="J17" s="240">
        <v>9.1560000000000006</v>
      </c>
      <c r="K17" s="240">
        <v>16.375</v>
      </c>
      <c r="L17" s="240">
        <v>10.166</v>
      </c>
      <c r="M17" s="240">
        <v>17.091999999999999</v>
      </c>
      <c r="N17" s="403"/>
      <c r="O17" s="403">
        <f t="shared" si="0"/>
        <v>-1.0099999999999998</v>
      </c>
      <c r="P17" s="403">
        <f t="shared" si="1"/>
        <v>-0.71699999999999875</v>
      </c>
      <c r="Q17" s="403"/>
    </row>
    <row r="18" spans="2:17">
      <c r="B18" s="240" t="s">
        <v>54</v>
      </c>
      <c r="C18" s="240" t="s">
        <v>216</v>
      </c>
      <c r="D18" s="240">
        <v>724.82560000000001</v>
      </c>
      <c r="E18" s="240">
        <v>724.82560000000001</v>
      </c>
      <c r="F18" s="240">
        <v>9.1549999999999994</v>
      </c>
      <c r="G18" s="240">
        <v>16.367000000000001</v>
      </c>
      <c r="H18" s="240">
        <v>724.82560000000001</v>
      </c>
      <c r="I18" s="240">
        <v>724.82560000000001</v>
      </c>
      <c r="J18" s="240">
        <v>9.1549999999999994</v>
      </c>
      <c r="K18" s="240">
        <v>16.367000000000001</v>
      </c>
      <c r="L18" s="240">
        <v>10.226000000000001</v>
      </c>
      <c r="M18" s="240">
        <v>17.196000000000002</v>
      </c>
      <c r="N18" s="403"/>
      <c r="O18" s="403">
        <f t="shared" si="0"/>
        <v>-1.0710000000000015</v>
      </c>
      <c r="P18" s="403">
        <f t="shared" si="1"/>
        <v>-0.82900000000000063</v>
      </c>
      <c r="Q18" s="403"/>
    </row>
    <row r="19" spans="2:17">
      <c r="B19" s="240" t="s">
        <v>53</v>
      </c>
      <c r="C19" s="240" t="s">
        <v>215</v>
      </c>
      <c r="D19" s="240">
        <v>724.65219999999999</v>
      </c>
      <c r="E19" s="240">
        <v>724.65219999999999</v>
      </c>
      <c r="F19" s="240">
        <v>9.1549999999999994</v>
      </c>
      <c r="G19" s="240">
        <v>16.37</v>
      </c>
      <c r="H19" s="240">
        <v>724.65219999999999</v>
      </c>
      <c r="I19" s="240">
        <v>724.65219999999999</v>
      </c>
      <c r="J19" s="240">
        <v>9.1549999999999994</v>
      </c>
      <c r="K19" s="240">
        <v>16.37</v>
      </c>
      <c r="L19" s="240">
        <v>10.28</v>
      </c>
      <c r="M19" s="240">
        <v>17.271000000000001</v>
      </c>
      <c r="N19" s="403"/>
      <c r="O19" s="403">
        <f t="shared" si="0"/>
        <v>-1.125</v>
      </c>
      <c r="P19" s="403">
        <f t="shared" si="1"/>
        <v>-0.9009999999999998</v>
      </c>
      <c r="Q19" s="403"/>
    </row>
    <row r="20" spans="2:17">
      <c r="B20" s="240" t="s">
        <v>52</v>
      </c>
      <c r="C20" s="240" t="s">
        <v>214</v>
      </c>
      <c r="D20" s="240">
        <v>724.47889999999995</v>
      </c>
      <c r="E20" s="240">
        <v>724.47889999999995</v>
      </c>
      <c r="F20" s="240">
        <v>9.1549999999999994</v>
      </c>
      <c r="G20" s="240">
        <v>16.373000000000001</v>
      </c>
      <c r="H20" s="240">
        <v>724.47889999999995</v>
      </c>
      <c r="I20" s="240">
        <v>724.47889999999995</v>
      </c>
      <c r="J20" s="240">
        <v>9.1549999999999994</v>
      </c>
      <c r="K20" s="240">
        <v>16.373000000000001</v>
      </c>
      <c r="L20" s="240">
        <v>10.326000000000001</v>
      </c>
      <c r="M20" s="240">
        <v>17.326000000000001</v>
      </c>
      <c r="N20" s="403"/>
      <c r="O20" s="403">
        <f t="shared" si="0"/>
        <v>-1.1710000000000012</v>
      </c>
      <c r="P20" s="403">
        <f t="shared" si="1"/>
        <v>-0.9529999999999994</v>
      </c>
      <c r="Q20" s="403"/>
    </row>
    <row r="21" spans="2:17">
      <c r="B21" s="240" t="s">
        <v>51</v>
      </c>
      <c r="C21" s="240" t="s">
        <v>213</v>
      </c>
      <c r="D21" s="240">
        <v>724.47889999999995</v>
      </c>
      <c r="E21" s="240">
        <v>724.47889999999995</v>
      </c>
      <c r="F21" s="240">
        <v>9.1549999999999994</v>
      </c>
      <c r="G21" s="240">
        <v>16.373000000000001</v>
      </c>
      <c r="H21" s="240">
        <v>724.47889999999995</v>
      </c>
      <c r="I21" s="240">
        <v>724.47889999999995</v>
      </c>
      <c r="J21" s="240">
        <v>9.1549999999999994</v>
      </c>
      <c r="K21" s="240">
        <v>16.373000000000001</v>
      </c>
      <c r="L21" s="240">
        <v>10.369</v>
      </c>
      <c r="M21" s="240">
        <v>17.382999999999999</v>
      </c>
      <c r="N21" s="403"/>
      <c r="O21" s="403">
        <f t="shared" si="0"/>
        <v>-1.2140000000000004</v>
      </c>
      <c r="P21" s="403">
        <f t="shared" si="1"/>
        <v>-1.009999999999998</v>
      </c>
      <c r="Q21" s="403"/>
    </row>
    <row r="22" spans="2:17">
      <c r="B22" s="240" t="s">
        <v>35</v>
      </c>
      <c r="C22" s="240" t="s">
        <v>1651</v>
      </c>
      <c r="D22" s="240">
        <v>699.61720000000003</v>
      </c>
      <c r="E22" s="240">
        <v>699.61720000000003</v>
      </c>
      <c r="F22" s="240">
        <v>9.1980000000000004</v>
      </c>
      <c r="G22" s="240">
        <v>16.382999999999999</v>
      </c>
      <c r="H22" s="240">
        <v>699.61720000000003</v>
      </c>
      <c r="I22" s="240">
        <v>699.61720000000003</v>
      </c>
      <c r="J22" s="240">
        <v>9.1980000000000004</v>
      </c>
      <c r="K22" s="240">
        <v>16.382999999999999</v>
      </c>
      <c r="L22" s="240">
        <v>10.413</v>
      </c>
      <c r="M22" s="240">
        <v>17.472000000000001</v>
      </c>
      <c r="N22" s="403"/>
      <c r="O22" s="403">
        <f t="shared" ref="O22:O23" si="2">+J22-L22</f>
        <v>-1.2149999999999999</v>
      </c>
      <c r="P22" s="403">
        <f t="shared" ref="P22:P23" si="3">+K22-M22</f>
        <v>-1.0890000000000022</v>
      </c>
      <c r="Q22" s="403"/>
    </row>
    <row r="23" spans="2:17">
      <c r="B23" s="240" t="s">
        <v>1378</v>
      </c>
      <c r="C23" s="240" t="s">
        <v>1652</v>
      </c>
      <c r="D23" s="240">
        <v>95.713899999999995</v>
      </c>
      <c r="E23" s="240">
        <v>95.713899999999995</v>
      </c>
      <c r="F23" s="240">
        <v>10.673</v>
      </c>
      <c r="G23" s="240">
        <v>18.907</v>
      </c>
      <c r="H23" s="240">
        <v>95.713899999999995</v>
      </c>
      <c r="I23" s="240">
        <v>95.713899999999995</v>
      </c>
      <c r="J23" s="240">
        <v>10.673</v>
      </c>
      <c r="K23" s="240">
        <v>18.907</v>
      </c>
      <c r="L23" s="240">
        <v>10.87</v>
      </c>
      <c r="M23" s="240">
        <v>18.265000000000001</v>
      </c>
      <c r="N23" s="403"/>
      <c r="O23" s="403">
        <f t="shared" si="2"/>
        <v>-0.19699999999999918</v>
      </c>
      <c r="P23" s="403">
        <f t="shared" si="3"/>
        <v>0.64199999999999946</v>
      </c>
      <c r="Q23" s="403"/>
    </row>
    <row r="24" spans="2:17">
      <c r="B24" s="410"/>
      <c r="C24" s="410"/>
      <c r="D24" s="410"/>
      <c r="E24" s="410"/>
      <c r="F24" s="410"/>
      <c r="G24" s="410"/>
      <c r="H24" s="410"/>
      <c r="I24" s="410"/>
      <c r="J24" s="410"/>
      <c r="K24" s="410"/>
      <c r="L24" s="410"/>
      <c r="M24" s="410"/>
      <c r="N24" s="403"/>
      <c r="O24" s="403"/>
      <c r="P24" s="403"/>
      <c r="Q24" s="403"/>
    </row>
    <row r="25" spans="2:17">
      <c r="B25" s="410"/>
      <c r="C25" s="410"/>
      <c r="D25" s="410"/>
      <c r="E25" s="410"/>
      <c r="F25" s="410"/>
      <c r="G25" s="410"/>
      <c r="H25" s="410"/>
      <c r="I25" s="410"/>
      <c r="J25" s="410"/>
      <c r="K25" s="410"/>
      <c r="L25" s="410"/>
      <c r="M25" s="410"/>
      <c r="N25" s="403"/>
      <c r="O25" s="403"/>
      <c r="P25" s="403"/>
      <c r="Q25" s="403"/>
    </row>
    <row r="26" spans="2:17">
      <c r="B26" s="410"/>
      <c r="C26" s="410"/>
      <c r="D26" s="410"/>
      <c r="E26" s="410"/>
      <c r="F26" s="410"/>
      <c r="G26" s="410"/>
      <c r="H26" s="410"/>
      <c r="I26" s="410"/>
      <c r="J26" s="410"/>
      <c r="K26" s="410"/>
      <c r="L26" s="410"/>
      <c r="M26" s="410"/>
      <c r="N26" s="403"/>
      <c r="O26" s="403"/>
      <c r="P26" s="403"/>
      <c r="Q26" s="403"/>
    </row>
    <row r="27" spans="2:17">
      <c r="B27" s="410"/>
      <c r="C27" s="410"/>
      <c r="D27" s="410"/>
      <c r="E27" s="410"/>
      <c r="F27" s="410"/>
      <c r="G27" s="410"/>
      <c r="H27" s="410"/>
      <c r="I27" s="410"/>
      <c r="J27" s="410"/>
      <c r="K27" s="410"/>
      <c r="L27" s="410"/>
      <c r="M27" s="410"/>
      <c r="N27" s="403"/>
      <c r="O27" s="403"/>
      <c r="P27" s="403"/>
      <c r="Q27" s="403"/>
    </row>
    <row r="28" spans="2:17">
      <c r="B28" s="410"/>
      <c r="C28" s="410"/>
      <c r="D28" s="410"/>
      <c r="E28" s="410"/>
      <c r="F28" s="410"/>
      <c r="G28" s="410"/>
      <c r="H28" s="410"/>
      <c r="I28" s="410"/>
      <c r="J28" s="410"/>
      <c r="K28" s="410"/>
      <c r="L28" s="410"/>
      <c r="M28" s="410"/>
      <c r="N28" s="403"/>
      <c r="O28" s="403"/>
      <c r="P28" s="403"/>
      <c r="Q28" s="403"/>
    </row>
    <row r="29" spans="2:17">
      <c r="B29" s="410"/>
      <c r="C29" s="410"/>
      <c r="D29" s="410"/>
      <c r="E29" s="410"/>
      <c r="F29" s="410"/>
      <c r="G29" s="410"/>
      <c r="H29" s="410"/>
      <c r="I29" s="410"/>
      <c r="J29" s="410"/>
      <c r="K29" s="410"/>
      <c r="L29" s="410"/>
      <c r="M29" s="410"/>
      <c r="N29" s="403"/>
      <c r="O29" s="403"/>
      <c r="P29" s="403"/>
      <c r="Q29" s="403"/>
    </row>
    <row r="30" spans="2:17">
      <c r="B30" s="410"/>
      <c r="C30" s="410"/>
      <c r="D30" s="410"/>
      <c r="E30" s="410"/>
      <c r="F30" s="410"/>
      <c r="G30" s="410"/>
      <c r="H30" s="410"/>
      <c r="I30" s="410"/>
      <c r="J30" s="410"/>
      <c r="K30" s="410"/>
      <c r="L30" s="410"/>
      <c r="M30" s="410"/>
      <c r="N30" s="403"/>
      <c r="O30" s="403"/>
      <c r="P30" s="403"/>
      <c r="Q30" s="403"/>
    </row>
    <row r="31" spans="2:17">
      <c r="B31" s="410"/>
      <c r="C31" s="410"/>
      <c r="D31" s="410"/>
      <c r="E31" s="410"/>
      <c r="F31" s="410"/>
      <c r="G31" s="410"/>
      <c r="H31" s="410"/>
      <c r="I31" s="410"/>
      <c r="J31" s="410"/>
      <c r="K31" s="410"/>
      <c r="L31" s="410"/>
      <c r="M31" s="410"/>
      <c r="N31" s="403"/>
      <c r="O31" s="403"/>
      <c r="P31" s="403"/>
      <c r="Q31" s="403"/>
    </row>
    <row r="32" spans="2:17">
      <c r="B32" s="410"/>
      <c r="C32" s="410"/>
      <c r="D32" s="410"/>
      <c r="E32" s="410"/>
      <c r="F32" s="410"/>
      <c r="G32" s="410"/>
      <c r="H32" s="410"/>
      <c r="I32" s="410"/>
      <c r="J32" s="410"/>
      <c r="K32" s="410"/>
      <c r="L32" s="410"/>
      <c r="M32" s="410"/>
      <c r="N32" s="403"/>
      <c r="O32" s="403"/>
      <c r="P32" s="403"/>
      <c r="Q32" s="403"/>
    </row>
    <row r="33" spans="2:13">
      <c r="B33" s="18"/>
      <c r="C33" s="18"/>
      <c r="D33" s="18"/>
      <c r="E33" s="18"/>
      <c r="F33" s="18"/>
      <c r="G33" s="18"/>
      <c r="H33" s="18"/>
      <c r="I33" s="18"/>
      <c r="J33" s="18"/>
      <c r="K33" s="18"/>
      <c r="L33" s="18"/>
      <c r="M33" s="18"/>
    </row>
    <row r="34" spans="2:13">
      <c r="B34" s="18"/>
      <c r="C34" s="18"/>
      <c r="D34" s="18"/>
      <c r="E34" s="18"/>
      <c r="F34" s="18"/>
      <c r="G34" s="18"/>
      <c r="H34" s="18"/>
      <c r="I34" s="18"/>
      <c r="J34" s="18"/>
      <c r="K34" s="18"/>
      <c r="L34" s="18"/>
      <c r="M34" s="18"/>
    </row>
    <row r="35" spans="2:13">
      <c r="B35" s="18"/>
      <c r="C35" s="18"/>
      <c r="D35" s="18"/>
      <c r="E35" s="18"/>
      <c r="F35" s="18"/>
      <c r="G35" s="18"/>
      <c r="H35" s="18"/>
      <c r="I35" s="18"/>
      <c r="J35" s="18"/>
      <c r="K35" s="18"/>
      <c r="L35" s="18"/>
      <c r="M35" s="18"/>
    </row>
    <row r="36" spans="2:13">
      <c r="B36" s="18"/>
      <c r="C36" s="18"/>
      <c r="D36" s="18"/>
      <c r="E36" s="18"/>
      <c r="F36" s="18"/>
      <c r="G36" s="18"/>
      <c r="H36" s="18"/>
      <c r="I36" s="18"/>
      <c r="J36" s="18"/>
      <c r="K36" s="18"/>
      <c r="L36" s="18"/>
      <c r="M36" s="18"/>
    </row>
    <row r="37" spans="2:13">
      <c r="B37" s="18"/>
      <c r="C37" s="18"/>
      <c r="D37" s="18"/>
      <c r="E37" s="18"/>
      <c r="F37" s="18"/>
      <c r="G37" s="18"/>
      <c r="H37" s="18"/>
      <c r="I37" s="18"/>
      <c r="J37" s="18"/>
      <c r="K37" s="18"/>
      <c r="L37" s="18"/>
      <c r="M37" s="18"/>
    </row>
    <row r="38" spans="2:13">
      <c r="B38" s="18"/>
      <c r="C38" s="18"/>
      <c r="D38" s="18"/>
      <c r="E38" s="18"/>
      <c r="F38" s="18"/>
      <c r="G38" s="18"/>
      <c r="H38" s="18"/>
      <c r="I38" s="18"/>
      <c r="J38" s="18"/>
      <c r="K38" s="18"/>
      <c r="L38" s="18"/>
      <c r="M38" s="18"/>
    </row>
    <row r="39" spans="2:13">
      <c r="B39" s="18"/>
      <c r="C39" s="18"/>
      <c r="D39" s="18"/>
      <c r="E39" s="18"/>
      <c r="F39" s="18"/>
      <c r="G39" s="18"/>
      <c r="H39" s="18"/>
      <c r="I39" s="18"/>
      <c r="J39" s="18"/>
      <c r="K39" s="18"/>
      <c r="L39" s="18"/>
      <c r="M39" s="18"/>
    </row>
  </sheetData>
  <sortState xmlns:xlrd2="http://schemas.microsoft.com/office/spreadsheetml/2017/richdata2" ref="W22:X22">
    <sortCondition descending="1" ref="W22"/>
  </sortState>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B1:J2258"/>
  <sheetViews>
    <sheetView workbookViewId="0">
      <selection activeCell="B8" sqref="B8:J2258"/>
    </sheetView>
  </sheetViews>
  <sheetFormatPr defaultColWidth="9" defaultRowHeight="15"/>
  <cols>
    <col min="1" max="1" width="3.42578125" style="403" customWidth="1"/>
    <col min="2" max="2" width="15.7109375" style="403" customWidth="1"/>
    <col min="3" max="3" width="18.42578125" style="403" customWidth="1"/>
    <col min="4" max="4" width="9" style="403"/>
    <col min="5" max="5" width="10.5703125" style="403"/>
    <col min="6" max="6" width="12.85546875" style="403"/>
    <col min="7" max="7" width="10.5703125" style="403"/>
    <col min="8" max="8" width="9.28515625" style="403" customWidth="1"/>
    <col min="9" max="9" width="9.42578125" style="403" customWidth="1"/>
    <col min="10" max="10" width="14" style="403"/>
    <col min="11" max="16384" width="9" style="403"/>
  </cols>
  <sheetData>
    <row r="1" spans="2:10" ht="18.75">
      <c r="B1" s="405" t="str">
        <f>'[1]4.2 Modal Load Participation'!I3</f>
        <v>Project :</v>
      </c>
      <c r="C1" s="406" t="str">
        <f>+DISPLACEMENT!C1</f>
        <v>BAHRU SARBET MODEL 1-3 q=1</v>
      </c>
      <c r="E1" s="407"/>
    </row>
    <row r="2" spans="2:10" ht="18.75">
      <c r="B2" s="405" t="str">
        <f>'[1]4.2 Modal Load Participation'!I4</f>
        <v>Client :</v>
      </c>
      <c r="C2" s="406" t="str">
        <f>+DISPLACEMENT!C2</f>
        <v>ATO BAHRU</v>
      </c>
      <c r="E2" s="407"/>
    </row>
    <row r="3" spans="2:10" ht="18.75">
      <c r="B3" s="405"/>
      <c r="C3" s="406"/>
      <c r="E3" s="407"/>
    </row>
    <row r="4" spans="2:10" ht="18.75">
      <c r="B4" s="405" t="str">
        <f>'[1]4.2 Modal Load Participation'!I5</f>
        <v>Designed by :</v>
      </c>
      <c r="C4" s="406" t="str">
        <f>+[1]DISPLACEMENT!C4</f>
        <v>Sofonias Bezabeh</v>
      </c>
      <c r="E4" s="407"/>
    </row>
    <row r="5" spans="2:10">
      <c r="B5" s="407"/>
      <c r="C5" s="407"/>
      <c r="D5" s="407"/>
      <c r="E5" s="407"/>
    </row>
    <row r="6" spans="2:10" ht="21">
      <c r="B6" s="408" t="s">
        <v>237</v>
      </c>
    </row>
    <row r="8" spans="2:10">
      <c r="B8" s="240" t="s">
        <v>0</v>
      </c>
      <c r="C8" s="240" t="s">
        <v>2</v>
      </c>
      <c r="D8" s="240" t="s">
        <v>3</v>
      </c>
      <c r="E8" s="240" t="s">
        <v>4</v>
      </c>
      <c r="F8" s="240" t="s">
        <v>238</v>
      </c>
      <c r="G8" s="240" t="s">
        <v>239</v>
      </c>
      <c r="H8" s="240" t="s">
        <v>7</v>
      </c>
      <c r="I8" s="240" t="s">
        <v>83</v>
      </c>
      <c r="J8" s="240" t="s">
        <v>84</v>
      </c>
    </row>
    <row r="9" spans="2:10">
      <c r="B9" s="240" t="s">
        <v>1378</v>
      </c>
      <c r="C9" s="240" t="s">
        <v>87</v>
      </c>
      <c r="D9" s="240" t="s">
        <v>76</v>
      </c>
      <c r="E9" s="240">
        <v>0</v>
      </c>
      <c r="F9" s="240">
        <v>-38.68</v>
      </c>
      <c r="G9" s="240">
        <v>0</v>
      </c>
      <c r="H9" s="240">
        <v>761.29</v>
      </c>
      <c r="I9" s="240">
        <v>0</v>
      </c>
      <c r="J9" s="240">
        <v>0</v>
      </c>
    </row>
    <row r="10" spans="2:10">
      <c r="B10" s="240" t="s">
        <v>1378</v>
      </c>
      <c r="C10" s="240" t="s">
        <v>87</v>
      </c>
      <c r="D10" s="240" t="s">
        <v>77</v>
      </c>
      <c r="E10" s="240">
        <v>0</v>
      </c>
      <c r="F10" s="240">
        <v>-38.68</v>
      </c>
      <c r="G10" s="240">
        <v>0</v>
      </c>
      <c r="H10" s="240">
        <v>761.28899999999999</v>
      </c>
      <c r="I10" s="240">
        <v>1.0999999999999999E-2</v>
      </c>
      <c r="J10" s="240">
        <v>-134.595</v>
      </c>
    </row>
    <row r="11" spans="2:10">
      <c r="B11" s="240" t="s">
        <v>1378</v>
      </c>
      <c r="C11" s="240" t="s">
        <v>88</v>
      </c>
      <c r="D11" s="240" t="s">
        <v>76</v>
      </c>
      <c r="E11" s="240">
        <v>0</v>
      </c>
      <c r="F11" s="240">
        <v>0</v>
      </c>
      <c r="G11" s="240">
        <v>-38.68</v>
      </c>
      <c r="H11" s="240">
        <v>-421.23500000000001</v>
      </c>
      <c r="I11" s="240">
        <v>0</v>
      </c>
      <c r="J11" s="240">
        <v>0</v>
      </c>
    </row>
    <row r="12" spans="2:10">
      <c r="B12" s="240" t="s">
        <v>1378</v>
      </c>
      <c r="C12" s="240" t="s">
        <v>88</v>
      </c>
      <c r="D12" s="240" t="s">
        <v>77</v>
      </c>
      <c r="E12" s="240">
        <v>0</v>
      </c>
      <c r="F12" s="240">
        <v>0</v>
      </c>
      <c r="G12" s="240">
        <v>-38.68</v>
      </c>
      <c r="H12" s="240">
        <v>-421.28399999999999</v>
      </c>
      <c r="I12" s="240">
        <v>133.053</v>
      </c>
      <c r="J12" s="240">
        <v>-6.7000000000000004E-2</v>
      </c>
    </row>
    <row r="13" spans="2:10">
      <c r="B13" s="240" t="s">
        <v>1378</v>
      </c>
      <c r="C13" s="240" t="s">
        <v>89</v>
      </c>
      <c r="D13" s="240" t="s">
        <v>76</v>
      </c>
      <c r="E13" s="240">
        <v>0</v>
      </c>
      <c r="F13" s="240">
        <v>-38.68</v>
      </c>
      <c r="G13" s="240">
        <v>0</v>
      </c>
      <c r="H13" s="240">
        <v>701.33699999999999</v>
      </c>
      <c r="I13" s="240">
        <v>0</v>
      </c>
      <c r="J13" s="240">
        <v>0</v>
      </c>
    </row>
    <row r="14" spans="2:10">
      <c r="B14" s="240" t="s">
        <v>1378</v>
      </c>
      <c r="C14" s="240" t="s">
        <v>89</v>
      </c>
      <c r="D14" s="240" t="s">
        <v>77</v>
      </c>
      <c r="E14" s="240">
        <v>0</v>
      </c>
      <c r="F14" s="240">
        <v>-38.68</v>
      </c>
      <c r="G14" s="240">
        <v>0</v>
      </c>
      <c r="H14" s="240">
        <v>701.33500000000004</v>
      </c>
      <c r="I14" s="240">
        <v>0.13300000000000001</v>
      </c>
      <c r="J14" s="240">
        <v>-134.53100000000001</v>
      </c>
    </row>
    <row r="15" spans="2:10">
      <c r="B15" s="240" t="s">
        <v>1378</v>
      </c>
      <c r="C15" s="240" t="s">
        <v>90</v>
      </c>
      <c r="D15" s="240" t="s">
        <v>76</v>
      </c>
      <c r="E15" s="240">
        <v>0</v>
      </c>
      <c r="F15" s="240">
        <v>0</v>
      </c>
      <c r="G15" s="240">
        <v>-38.68</v>
      </c>
      <c r="H15" s="240">
        <v>-404.41</v>
      </c>
      <c r="I15" s="240">
        <v>0</v>
      </c>
      <c r="J15" s="240">
        <v>0</v>
      </c>
    </row>
    <row r="16" spans="2:10">
      <c r="B16" s="240" t="s">
        <v>1378</v>
      </c>
      <c r="C16" s="240" t="s">
        <v>90</v>
      </c>
      <c r="D16" s="240" t="s">
        <v>77</v>
      </c>
      <c r="E16" s="240">
        <v>0</v>
      </c>
      <c r="F16" s="240">
        <v>0</v>
      </c>
      <c r="G16" s="240">
        <v>-38.68</v>
      </c>
      <c r="H16" s="240">
        <v>-404.45800000000003</v>
      </c>
      <c r="I16" s="240">
        <v>132.983</v>
      </c>
      <c r="J16" s="240">
        <v>-0.105</v>
      </c>
    </row>
    <row r="17" spans="2:10">
      <c r="B17" s="240" t="s">
        <v>1378</v>
      </c>
      <c r="C17" s="240" t="s">
        <v>12</v>
      </c>
      <c r="D17" s="240" t="s">
        <v>76</v>
      </c>
      <c r="E17" s="240">
        <v>0</v>
      </c>
      <c r="F17" s="240">
        <v>-100000</v>
      </c>
      <c r="G17" s="240">
        <v>0</v>
      </c>
      <c r="H17" s="240">
        <v>1747200</v>
      </c>
      <c r="I17" s="240">
        <v>0</v>
      </c>
      <c r="J17" s="240">
        <v>0</v>
      </c>
    </row>
    <row r="18" spans="2:10">
      <c r="B18" s="240" t="s">
        <v>1378</v>
      </c>
      <c r="C18" s="240" t="s">
        <v>12</v>
      </c>
      <c r="D18" s="240" t="s">
        <v>77</v>
      </c>
      <c r="E18" s="240">
        <v>0</v>
      </c>
      <c r="F18" s="240">
        <v>-100000</v>
      </c>
      <c r="G18" s="240">
        <v>0</v>
      </c>
      <c r="H18" s="240">
        <v>1747198.395</v>
      </c>
      <c r="I18" s="240">
        <v>5.4889999999999999</v>
      </c>
      <c r="J18" s="240">
        <v>-342093.06400000001</v>
      </c>
    </row>
    <row r="19" spans="2:10">
      <c r="B19" s="240" t="s">
        <v>1378</v>
      </c>
      <c r="C19" s="240" t="s">
        <v>13</v>
      </c>
      <c r="D19" s="240" t="s">
        <v>76</v>
      </c>
      <c r="E19" s="240">
        <v>0</v>
      </c>
      <c r="F19" s="240">
        <v>0</v>
      </c>
      <c r="G19" s="240">
        <v>-100000</v>
      </c>
      <c r="H19" s="240">
        <v>-1041300</v>
      </c>
      <c r="I19" s="240">
        <v>0</v>
      </c>
      <c r="J19" s="240">
        <v>0</v>
      </c>
    </row>
    <row r="20" spans="2:10">
      <c r="B20" s="240" t="s">
        <v>1378</v>
      </c>
      <c r="C20" s="240" t="s">
        <v>13</v>
      </c>
      <c r="D20" s="240" t="s">
        <v>77</v>
      </c>
      <c r="E20" s="240">
        <v>0</v>
      </c>
      <c r="F20" s="240">
        <v>0</v>
      </c>
      <c r="G20" s="240">
        <v>-100000</v>
      </c>
      <c r="H20" s="240">
        <v>-1041362.0159999999</v>
      </c>
      <c r="I20" s="240">
        <v>341964.63199999998</v>
      </c>
      <c r="J20" s="240">
        <v>-22.135000000000002</v>
      </c>
    </row>
    <row r="21" spans="2:10">
      <c r="B21" s="240" t="s">
        <v>1378</v>
      </c>
      <c r="C21" s="240" t="s">
        <v>14</v>
      </c>
      <c r="D21" s="240" t="s">
        <v>76</v>
      </c>
      <c r="E21" s="240">
        <v>0</v>
      </c>
      <c r="F21" s="240">
        <v>0</v>
      </c>
      <c r="G21" s="240">
        <v>0</v>
      </c>
      <c r="H21" s="240">
        <v>-100000</v>
      </c>
      <c r="I21" s="240">
        <v>0</v>
      </c>
      <c r="J21" s="240">
        <v>0</v>
      </c>
    </row>
    <row r="22" spans="2:10">
      <c r="B22" s="240" t="s">
        <v>1378</v>
      </c>
      <c r="C22" s="240" t="s">
        <v>14</v>
      </c>
      <c r="D22" s="240" t="s">
        <v>77</v>
      </c>
      <c r="E22" s="240">
        <v>0</v>
      </c>
      <c r="F22" s="240">
        <v>0</v>
      </c>
      <c r="G22" s="240">
        <v>0</v>
      </c>
      <c r="H22" s="240">
        <v>-100000.693</v>
      </c>
      <c r="I22" s="240">
        <v>9.4689999999999994</v>
      </c>
      <c r="J22" s="240">
        <v>-3.2349999999999999</v>
      </c>
    </row>
    <row r="23" spans="2:10">
      <c r="B23" s="240" t="s">
        <v>1378</v>
      </c>
      <c r="C23" s="240" t="s">
        <v>91</v>
      </c>
      <c r="D23" s="240" t="s">
        <v>76</v>
      </c>
      <c r="E23" s="240">
        <v>0</v>
      </c>
      <c r="F23" s="240">
        <v>172.98</v>
      </c>
      <c r="G23" s="240">
        <v>15.15</v>
      </c>
      <c r="H23" s="240">
        <v>3144.14</v>
      </c>
      <c r="I23" s="240">
        <v>0</v>
      </c>
      <c r="J23" s="240">
        <v>0</v>
      </c>
    </row>
    <row r="24" spans="2:10">
      <c r="B24" s="240" t="s">
        <v>1378</v>
      </c>
      <c r="C24" s="240" t="s">
        <v>91</v>
      </c>
      <c r="D24" s="240" t="s">
        <v>77</v>
      </c>
      <c r="E24" s="240">
        <v>0</v>
      </c>
      <c r="F24" s="240">
        <v>172.98</v>
      </c>
      <c r="G24" s="240">
        <v>15.15</v>
      </c>
      <c r="H24" s="240">
        <v>3144.136</v>
      </c>
      <c r="I24" s="240">
        <v>51.76</v>
      </c>
      <c r="J24" s="240">
        <v>590.221</v>
      </c>
    </row>
    <row r="25" spans="2:10">
      <c r="B25" s="240" t="s">
        <v>1378</v>
      </c>
      <c r="C25" s="240" t="s">
        <v>92</v>
      </c>
      <c r="D25" s="240" t="s">
        <v>76</v>
      </c>
      <c r="E25" s="240">
        <v>0</v>
      </c>
      <c r="F25" s="240">
        <v>39.619999999999997</v>
      </c>
      <c r="G25" s="240">
        <v>119.51</v>
      </c>
      <c r="H25" s="240">
        <v>1390.393</v>
      </c>
      <c r="I25" s="240">
        <v>0</v>
      </c>
      <c r="J25" s="240">
        <v>0</v>
      </c>
    </row>
    <row r="26" spans="2:10">
      <c r="B26" s="240" t="s">
        <v>1378</v>
      </c>
      <c r="C26" s="240" t="s">
        <v>92</v>
      </c>
      <c r="D26" s="240" t="s">
        <v>77</v>
      </c>
      <c r="E26" s="240">
        <v>0</v>
      </c>
      <c r="F26" s="240">
        <v>39.619999999999997</v>
      </c>
      <c r="G26" s="240">
        <v>119.51</v>
      </c>
      <c r="H26" s="240">
        <v>1390.451</v>
      </c>
      <c r="I26" s="240">
        <v>408.55099999999999</v>
      </c>
      <c r="J26" s="240">
        <v>134.90899999999999</v>
      </c>
    </row>
    <row r="27" spans="2:10">
      <c r="B27" s="240" t="s">
        <v>1378</v>
      </c>
      <c r="C27" s="240" t="s">
        <v>93</v>
      </c>
      <c r="D27" s="240" t="s">
        <v>76</v>
      </c>
      <c r="E27" s="240">
        <v>0</v>
      </c>
      <c r="F27" s="240">
        <v>462.1</v>
      </c>
      <c r="G27" s="240">
        <v>41.02</v>
      </c>
      <c r="H27" s="240">
        <v>8382.4920000000002</v>
      </c>
      <c r="I27" s="240">
        <v>0</v>
      </c>
      <c r="J27" s="240">
        <v>0</v>
      </c>
    </row>
    <row r="28" spans="2:10">
      <c r="B28" s="240" t="s">
        <v>1378</v>
      </c>
      <c r="C28" s="240" t="s">
        <v>93</v>
      </c>
      <c r="D28" s="240" t="s">
        <v>77</v>
      </c>
      <c r="E28" s="240">
        <v>0</v>
      </c>
      <c r="F28" s="240">
        <v>462.1</v>
      </c>
      <c r="G28" s="240">
        <v>41.02</v>
      </c>
      <c r="H28" s="240">
        <v>8382.4840000000004</v>
      </c>
      <c r="I28" s="240">
        <v>140.126</v>
      </c>
      <c r="J28" s="240">
        <v>1576.646</v>
      </c>
    </row>
    <row r="29" spans="2:10">
      <c r="B29" s="240" t="s">
        <v>1378</v>
      </c>
      <c r="C29" s="240" t="s">
        <v>94</v>
      </c>
      <c r="D29" s="240" t="s">
        <v>76</v>
      </c>
      <c r="E29" s="240">
        <v>0</v>
      </c>
      <c r="F29" s="240">
        <v>97.24</v>
      </c>
      <c r="G29" s="240">
        <v>325.64999999999998</v>
      </c>
      <c r="H29" s="240">
        <v>3666.72</v>
      </c>
      <c r="I29" s="240">
        <v>0</v>
      </c>
      <c r="J29" s="240">
        <v>0</v>
      </c>
    </row>
    <row r="30" spans="2:10">
      <c r="B30" s="240" t="s">
        <v>1378</v>
      </c>
      <c r="C30" s="240" t="s">
        <v>94</v>
      </c>
      <c r="D30" s="240" t="s">
        <v>77</v>
      </c>
      <c r="E30" s="240">
        <v>0</v>
      </c>
      <c r="F30" s="240">
        <v>97.24</v>
      </c>
      <c r="G30" s="240">
        <v>325.64999999999998</v>
      </c>
      <c r="H30" s="240">
        <v>3666.8809999999999</v>
      </c>
      <c r="I30" s="240">
        <v>1113.1089999999999</v>
      </c>
      <c r="J30" s="240">
        <v>331.10700000000003</v>
      </c>
    </row>
    <row r="31" spans="2:10">
      <c r="B31" s="240" t="s">
        <v>1378</v>
      </c>
      <c r="C31" s="240" t="s">
        <v>95</v>
      </c>
      <c r="D31" s="240" t="s">
        <v>76</v>
      </c>
      <c r="E31" s="240">
        <v>858.7</v>
      </c>
      <c r="F31" s="240">
        <v>0</v>
      </c>
      <c r="G31" s="240">
        <v>0</v>
      </c>
      <c r="H31" s="240">
        <v>0</v>
      </c>
      <c r="I31" s="240">
        <v>16308.707</v>
      </c>
      <c r="J31" s="240">
        <v>-9106.3279999999995</v>
      </c>
    </row>
    <row r="32" spans="2:10">
      <c r="B32" s="240" t="s">
        <v>1378</v>
      </c>
      <c r="C32" s="240" t="s">
        <v>95</v>
      </c>
      <c r="D32" s="240" t="s">
        <v>77</v>
      </c>
      <c r="E32" s="240">
        <v>1039.75</v>
      </c>
      <c r="F32" s="240">
        <v>0</v>
      </c>
      <c r="G32" s="240">
        <v>0</v>
      </c>
      <c r="H32" s="240">
        <v>6.0000000000000001E-3</v>
      </c>
      <c r="I32" s="240">
        <v>19581.787</v>
      </c>
      <c r="J32" s="240">
        <v>-11168.621999999999</v>
      </c>
    </row>
    <row r="33" spans="2:10">
      <c r="B33" s="240" t="s">
        <v>1378</v>
      </c>
      <c r="C33" s="240" t="s">
        <v>96</v>
      </c>
      <c r="D33" s="240" t="s">
        <v>76</v>
      </c>
      <c r="E33" s="240">
        <v>858.7</v>
      </c>
      <c r="F33" s="240">
        <v>0</v>
      </c>
      <c r="G33" s="240">
        <v>0</v>
      </c>
      <c r="H33" s="240">
        <v>0</v>
      </c>
      <c r="I33" s="240">
        <v>16308.707</v>
      </c>
      <c r="J33" s="240">
        <v>-9106.3279999999995</v>
      </c>
    </row>
    <row r="34" spans="2:10">
      <c r="B34" s="240" t="s">
        <v>1378</v>
      </c>
      <c r="C34" s="240" t="s">
        <v>96</v>
      </c>
      <c r="D34" s="240" t="s">
        <v>77</v>
      </c>
      <c r="E34" s="240">
        <v>1039.75</v>
      </c>
      <c r="F34" s="240">
        <v>0</v>
      </c>
      <c r="G34" s="240">
        <v>0</v>
      </c>
      <c r="H34" s="240">
        <v>6.0000000000000001E-3</v>
      </c>
      <c r="I34" s="240">
        <v>19581.787</v>
      </c>
      <c r="J34" s="240">
        <v>-11168.621999999999</v>
      </c>
    </row>
    <row r="35" spans="2:10">
      <c r="B35" s="240" t="s">
        <v>1378</v>
      </c>
      <c r="C35" s="240" t="s">
        <v>97</v>
      </c>
      <c r="D35" s="240" t="s">
        <v>76</v>
      </c>
      <c r="E35" s="240">
        <v>0</v>
      </c>
      <c r="F35" s="240">
        <v>-4.29</v>
      </c>
      <c r="G35" s="240">
        <v>0</v>
      </c>
      <c r="H35" s="240">
        <v>81.543999999999997</v>
      </c>
      <c r="I35" s="240">
        <v>0</v>
      </c>
      <c r="J35" s="240">
        <v>0</v>
      </c>
    </row>
    <row r="36" spans="2:10">
      <c r="B36" s="240" t="s">
        <v>1378</v>
      </c>
      <c r="C36" s="240" t="s">
        <v>97</v>
      </c>
      <c r="D36" s="240" t="s">
        <v>77</v>
      </c>
      <c r="E36" s="240">
        <v>0</v>
      </c>
      <c r="F36" s="240">
        <v>-5.2</v>
      </c>
      <c r="G36" s="240">
        <v>0</v>
      </c>
      <c r="H36" s="240">
        <v>97.909000000000006</v>
      </c>
      <c r="I36" s="240">
        <v>1.0999999999999999E-2</v>
      </c>
      <c r="J36" s="240">
        <v>-16.587</v>
      </c>
    </row>
    <row r="37" spans="2:10">
      <c r="B37" s="240" t="s">
        <v>1378</v>
      </c>
      <c r="C37" s="240" t="s">
        <v>98</v>
      </c>
      <c r="D37" s="240" t="s">
        <v>76</v>
      </c>
      <c r="E37" s="240">
        <v>0</v>
      </c>
      <c r="F37" s="240">
        <v>0</v>
      </c>
      <c r="G37" s="240">
        <v>-4.29</v>
      </c>
      <c r="H37" s="240">
        <v>-45.531999999999996</v>
      </c>
      <c r="I37" s="240">
        <v>0</v>
      </c>
      <c r="J37" s="240">
        <v>0</v>
      </c>
    </row>
    <row r="38" spans="2:10">
      <c r="B38" s="240" t="s">
        <v>1378</v>
      </c>
      <c r="C38" s="240" t="s">
        <v>98</v>
      </c>
      <c r="D38" s="240" t="s">
        <v>77</v>
      </c>
      <c r="E38" s="240">
        <v>0</v>
      </c>
      <c r="F38" s="240">
        <v>0</v>
      </c>
      <c r="G38" s="240">
        <v>-5.2</v>
      </c>
      <c r="H38" s="240">
        <v>-55.847999999999999</v>
      </c>
      <c r="I38" s="240">
        <v>16.338999999999999</v>
      </c>
      <c r="J38" s="240">
        <v>-1.4E-2</v>
      </c>
    </row>
    <row r="39" spans="2:10">
      <c r="B39" s="240" t="s">
        <v>1378</v>
      </c>
      <c r="C39" s="240" t="s">
        <v>99</v>
      </c>
      <c r="D39" s="240" t="s">
        <v>76</v>
      </c>
      <c r="E39" s="240">
        <v>858.7</v>
      </c>
      <c r="F39" s="240">
        <v>-42.97</v>
      </c>
      <c r="G39" s="240">
        <v>-11.6</v>
      </c>
      <c r="H39" s="240">
        <v>716.46299999999997</v>
      </c>
      <c r="I39" s="240">
        <v>16308.707</v>
      </c>
      <c r="J39" s="240">
        <v>-9106.3279999999995</v>
      </c>
    </row>
    <row r="40" spans="2:10">
      <c r="B40" s="240" t="s">
        <v>1378</v>
      </c>
      <c r="C40" s="240" t="s">
        <v>99</v>
      </c>
      <c r="D40" s="240" t="s">
        <v>77</v>
      </c>
      <c r="E40" s="240">
        <v>1039.75</v>
      </c>
      <c r="F40" s="240">
        <v>-43.88</v>
      </c>
      <c r="G40" s="240">
        <v>-11.6</v>
      </c>
      <c r="H40" s="240">
        <v>732.81899999999996</v>
      </c>
      <c r="I40" s="240">
        <v>19621.724999999999</v>
      </c>
      <c r="J40" s="240">
        <v>-11319.824000000001</v>
      </c>
    </row>
    <row r="41" spans="2:10">
      <c r="B41" s="240" t="s">
        <v>1378</v>
      </c>
      <c r="C41" s="240" t="s">
        <v>100</v>
      </c>
      <c r="D41" s="240" t="s">
        <v>76</v>
      </c>
      <c r="E41" s="240">
        <v>858.7</v>
      </c>
      <c r="F41" s="240">
        <v>-42.97</v>
      </c>
      <c r="G41" s="240">
        <v>11.6</v>
      </c>
      <c r="H41" s="240">
        <v>969.20399999999995</v>
      </c>
      <c r="I41" s="240">
        <v>16308.707</v>
      </c>
      <c r="J41" s="240">
        <v>-9106.3279999999995</v>
      </c>
    </row>
    <row r="42" spans="2:10">
      <c r="B42" s="240" t="s">
        <v>1378</v>
      </c>
      <c r="C42" s="240" t="s">
        <v>100</v>
      </c>
      <c r="D42" s="240" t="s">
        <v>77</v>
      </c>
      <c r="E42" s="240">
        <v>1039.75</v>
      </c>
      <c r="F42" s="240">
        <v>-43.88</v>
      </c>
      <c r="G42" s="240">
        <v>11.6</v>
      </c>
      <c r="H42" s="240">
        <v>985.58900000000006</v>
      </c>
      <c r="I42" s="240">
        <v>19541.894</v>
      </c>
      <c r="J42" s="240">
        <v>-11319.784</v>
      </c>
    </row>
    <row r="43" spans="2:10">
      <c r="B43" s="240" t="s">
        <v>1378</v>
      </c>
      <c r="C43" s="240" t="s">
        <v>101</v>
      </c>
      <c r="D43" s="240" t="s">
        <v>76</v>
      </c>
      <c r="E43" s="240">
        <v>858.7</v>
      </c>
      <c r="F43" s="240">
        <v>-42.97</v>
      </c>
      <c r="G43" s="240">
        <v>-11.6</v>
      </c>
      <c r="H43" s="240">
        <v>721.51099999999997</v>
      </c>
      <c r="I43" s="240">
        <v>16308.707</v>
      </c>
      <c r="J43" s="240">
        <v>-9106.3279999999995</v>
      </c>
    </row>
    <row r="44" spans="2:10">
      <c r="B44" s="240" t="s">
        <v>1378</v>
      </c>
      <c r="C44" s="240" t="s">
        <v>101</v>
      </c>
      <c r="D44" s="240" t="s">
        <v>77</v>
      </c>
      <c r="E44" s="240">
        <v>1039.75</v>
      </c>
      <c r="F44" s="240">
        <v>-43.88</v>
      </c>
      <c r="G44" s="240">
        <v>-11.6</v>
      </c>
      <c r="H44" s="240">
        <v>737.86699999999996</v>
      </c>
      <c r="I44" s="240">
        <v>19621.704000000002</v>
      </c>
      <c r="J44" s="240">
        <v>-11319.834999999999</v>
      </c>
    </row>
    <row r="45" spans="2:10">
      <c r="B45" s="240" t="s">
        <v>1378</v>
      </c>
      <c r="C45" s="240" t="s">
        <v>102</v>
      </c>
      <c r="D45" s="240" t="s">
        <v>76</v>
      </c>
      <c r="E45" s="240">
        <v>858.7</v>
      </c>
      <c r="F45" s="240">
        <v>-42.97</v>
      </c>
      <c r="G45" s="240">
        <v>11.6</v>
      </c>
      <c r="H45" s="240">
        <v>964.15700000000004</v>
      </c>
      <c r="I45" s="240">
        <v>16308.707</v>
      </c>
      <c r="J45" s="240">
        <v>-9106.3279999999995</v>
      </c>
    </row>
    <row r="46" spans="2:10">
      <c r="B46" s="240" t="s">
        <v>1378</v>
      </c>
      <c r="C46" s="240" t="s">
        <v>102</v>
      </c>
      <c r="D46" s="240" t="s">
        <v>77</v>
      </c>
      <c r="E46" s="240">
        <v>1039.75</v>
      </c>
      <c r="F46" s="240">
        <v>-43.88</v>
      </c>
      <c r="G46" s="240">
        <v>11.6</v>
      </c>
      <c r="H46" s="240">
        <v>980.54200000000003</v>
      </c>
      <c r="I46" s="240">
        <v>19541.915000000001</v>
      </c>
      <c r="J46" s="240">
        <v>-11319.772000000001</v>
      </c>
    </row>
    <row r="47" spans="2:10">
      <c r="B47" s="240" t="s">
        <v>1378</v>
      </c>
      <c r="C47" s="240" t="s">
        <v>103</v>
      </c>
      <c r="D47" s="240" t="s">
        <v>76</v>
      </c>
      <c r="E47" s="240">
        <v>858.7</v>
      </c>
      <c r="F47" s="240">
        <v>-42.97</v>
      </c>
      <c r="G47" s="240">
        <v>-11.6</v>
      </c>
      <c r="H47" s="240">
        <v>656.51</v>
      </c>
      <c r="I47" s="240">
        <v>16308.707</v>
      </c>
      <c r="J47" s="240">
        <v>-9106.3279999999995</v>
      </c>
    </row>
    <row r="48" spans="2:10">
      <c r="B48" s="240" t="s">
        <v>1378</v>
      </c>
      <c r="C48" s="240" t="s">
        <v>103</v>
      </c>
      <c r="D48" s="240" t="s">
        <v>77</v>
      </c>
      <c r="E48" s="240">
        <v>1039.75</v>
      </c>
      <c r="F48" s="240">
        <v>-43.88</v>
      </c>
      <c r="G48" s="240">
        <v>-11.6</v>
      </c>
      <c r="H48" s="240">
        <v>672.86400000000003</v>
      </c>
      <c r="I48" s="240">
        <v>19621.847000000002</v>
      </c>
      <c r="J48" s="240">
        <v>-11319.76</v>
      </c>
    </row>
    <row r="49" spans="2:10">
      <c r="B49" s="240" t="s">
        <v>1378</v>
      </c>
      <c r="C49" s="240" t="s">
        <v>104</v>
      </c>
      <c r="D49" s="240" t="s">
        <v>76</v>
      </c>
      <c r="E49" s="240">
        <v>858.7</v>
      </c>
      <c r="F49" s="240">
        <v>-42.97</v>
      </c>
      <c r="G49" s="240">
        <v>11.6</v>
      </c>
      <c r="H49" s="240">
        <v>909.25099999999998</v>
      </c>
      <c r="I49" s="240">
        <v>16308.707</v>
      </c>
      <c r="J49" s="240">
        <v>-9106.3279999999995</v>
      </c>
    </row>
    <row r="50" spans="2:10">
      <c r="B50" s="240" t="s">
        <v>1378</v>
      </c>
      <c r="C50" s="240" t="s">
        <v>104</v>
      </c>
      <c r="D50" s="240" t="s">
        <v>77</v>
      </c>
      <c r="E50" s="240">
        <v>1039.75</v>
      </c>
      <c r="F50" s="240">
        <v>-43.88</v>
      </c>
      <c r="G50" s="240">
        <v>11.6</v>
      </c>
      <c r="H50" s="240">
        <v>925.63499999999999</v>
      </c>
      <c r="I50" s="240">
        <v>19542.014999999999</v>
      </c>
      <c r="J50" s="240">
        <v>-11319.72</v>
      </c>
    </row>
    <row r="51" spans="2:10">
      <c r="B51" s="240" t="s">
        <v>1378</v>
      </c>
      <c r="C51" s="240" t="s">
        <v>105</v>
      </c>
      <c r="D51" s="240" t="s">
        <v>76</v>
      </c>
      <c r="E51" s="240">
        <v>858.7</v>
      </c>
      <c r="F51" s="240">
        <v>-42.97</v>
      </c>
      <c r="G51" s="240">
        <v>-11.6</v>
      </c>
      <c r="H51" s="240">
        <v>661.55700000000002</v>
      </c>
      <c r="I51" s="240">
        <v>16308.707</v>
      </c>
      <c r="J51" s="240">
        <v>-9106.3279999999995</v>
      </c>
    </row>
    <row r="52" spans="2:10">
      <c r="B52" s="240" t="s">
        <v>1378</v>
      </c>
      <c r="C52" s="240" t="s">
        <v>105</v>
      </c>
      <c r="D52" s="240" t="s">
        <v>77</v>
      </c>
      <c r="E52" s="240">
        <v>1039.75</v>
      </c>
      <c r="F52" s="240">
        <v>-43.88</v>
      </c>
      <c r="G52" s="240">
        <v>-11.6</v>
      </c>
      <c r="H52" s="240">
        <v>677.91200000000003</v>
      </c>
      <c r="I52" s="240">
        <v>19621.826000000001</v>
      </c>
      <c r="J52" s="240">
        <v>-11319.772000000001</v>
      </c>
    </row>
    <row r="53" spans="2:10">
      <c r="B53" s="240" t="s">
        <v>1378</v>
      </c>
      <c r="C53" s="240" t="s">
        <v>106</v>
      </c>
      <c r="D53" s="240" t="s">
        <v>76</v>
      </c>
      <c r="E53" s="240">
        <v>858.7</v>
      </c>
      <c r="F53" s="240">
        <v>-42.97</v>
      </c>
      <c r="G53" s="240">
        <v>11.6</v>
      </c>
      <c r="H53" s="240">
        <v>904.20299999999997</v>
      </c>
      <c r="I53" s="240">
        <v>16308.707</v>
      </c>
      <c r="J53" s="240">
        <v>-9106.3279999999995</v>
      </c>
    </row>
    <row r="54" spans="2:10">
      <c r="B54" s="240" t="s">
        <v>1378</v>
      </c>
      <c r="C54" s="240" t="s">
        <v>106</v>
      </c>
      <c r="D54" s="240" t="s">
        <v>77</v>
      </c>
      <c r="E54" s="240">
        <v>1039.75</v>
      </c>
      <c r="F54" s="240">
        <v>-43.88</v>
      </c>
      <c r="G54" s="240">
        <v>11.6</v>
      </c>
      <c r="H54" s="240">
        <v>920.58699999999999</v>
      </c>
      <c r="I54" s="240">
        <v>19542.036</v>
      </c>
      <c r="J54" s="240">
        <v>-11319.709000000001</v>
      </c>
    </row>
    <row r="55" spans="2:10">
      <c r="B55" s="240" t="s">
        <v>1378</v>
      </c>
      <c r="C55" s="240" t="s">
        <v>107</v>
      </c>
      <c r="D55" s="240" t="s">
        <v>76</v>
      </c>
      <c r="E55" s="240">
        <v>858.7</v>
      </c>
      <c r="F55" s="240">
        <v>42.97</v>
      </c>
      <c r="G55" s="240">
        <v>-11.6</v>
      </c>
      <c r="H55" s="240">
        <v>-969.20399999999995</v>
      </c>
      <c r="I55" s="240">
        <v>16308.707</v>
      </c>
      <c r="J55" s="240">
        <v>-9106.3279999999995</v>
      </c>
    </row>
    <row r="56" spans="2:10">
      <c r="B56" s="240" t="s">
        <v>1378</v>
      </c>
      <c r="C56" s="240" t="s">
        <v>107</v>
      </c>
      <c r="D56" s="240" t="s">
        <v>77</v>
      </c>
      <c r="E56" s="240">
        <v>1039.75</v>
      </c>
      <c r="F56" s="240">
        <v>43.88</v>
      </c>
      <c r="G56" s="240">
        <v>-11.6</v>
      </c>
      <c r="H56" s="240">
        <v>-985.57799999999997</v>
      </c>
      <c r="I56" s="240">
        <v>19621.68</v>
      </c>
      <c r="J56" s="240">
        <v>-11017.460999999999</v>
      </c>
    </row>
    <row r="57" spans="2:10">
      <c r="B57" s="240" t="s">
        <v>1378</v>
      </c>
      <c r="C57" s="240" t="s">
        <v>108</v>
      </c>
      <c r="D57" s="240" t="s">
        <v>76</v>
      </c>
      <c r="E57" s="240">
        <v>858.7</v>
      </c>
      <c r="F57" s="240">
        <v>42.97</v>
      </c>
      <c r="G57" s="240">
        <v>11.6</v>
      </c>
      <c r="H57" s="240">
        <v>-716.46299999999997</v>
      </c>
      <c r="I57" s="240">
        <v>16308.707</v>
      </c>
      <c r="J57" s="240">
        <v>-9106.3279999999995</v>
      </c>
    </row>
    <row r="58" spans="2:10">
      <c r="B58" s="240" t="s">
        <v>1378</v>
      </c>
      <c r="C58" s="240" t="s">
        <v>108</v>
      </c>
      <c r="D58" s="240" t="s">
        <v>77</v>
      </c>
      <c r="E58" s="240">
        <v>1039.75</v>
      </c>
      <c r="F58" s="240">
        <v>43.88</v>
      </c>
      <c r="G58" s="240">
        <v>11.6</v>
      </c>
      <c r="H58" s="240">
        <v>-732.80700000000002</v>
      </c>
      <c r="I58" s="240">
        <v>19541.848000000002</v>
      </c>
      <c r="J58" s="240">
        <v>-11017.421</v>
      </c>
    </row>
    <row r="59" spans="2:10">
      <c r="B59" s="240" t="s">
        <v>1378</v>
      </c>
      <c r="C59" s="240" t="s">
        <v>109</v>
      </c>
      <c r="D59" s="240" t="s">
        <v>76</v>
      </c>
      <c r="E59" s="240">
        <v>858.7</v>
      </c>
      <c r="F59" s="240">
        <v>42.97</v>
      </c>
      <c r="G59" s="240">
        <v>-11.6</v>
      </c>
      <c r="H59" s="240">
        <v>-964.15700000000004</v>
      </c>
      <c r="I59" s="240">
        <v>16308.707</v>
      </c>
      <c r="J59" s="240">
        <v>-9106.3279999999995</v>
      </c>
    </row>
    <row r="60" spans="2:10">
      <c r="B60" s="240" t="s">
        <v>1378</v>
      </c>
      <c r="C60" s="240" t="s">
        <v>109</v>
      </c>
      <c r="D60" s="240" t="s">
        <v>77</v>
      </c>
      <c r="E60" s="240">
        <v>1039.75</v>
      </c>
      <c r="F60" s="240">
        <v>43.88</v>
      </c>
      <c r="G60" s="240">
        <v>-11.6</v>
      </c>
      <c r="H60" s="240">
        <v>-980.53</v>
      </c>
      <c r="I60" s="240">
        <v>19621.659</v>
      </c>
      <c r="J60" s="240">
        <v>-11017.472</v>
      </c>
    </row>
    <row r="61" spans="2:10">
      <c r="B61" s="240" t="s">
        <v>1378</v>
      </c>
      <c r="C61" s="240" t="s">
        <v>110</v>
      </c>
      <c r="D61" s="240" t="s">
        <v>76</v>
      </c>
      <c r="E61" s="240">
        <v>858.7</v>
      </c>
      <c r="F61" s="240">
        <v>42.97</v>
      </c>
      <c r="G61" s="240">
        <v>11.6</v>
      </c>
      <c r="H61" s="240">
        <v>-721.51099999999997</v>
      </c>
      <c r="I61" s="240">
        <v>16308.707</v>
      </c>
      <c r="J61" s="240">
        <v>-9106.3279999999995</v>
      </c>
    </row>
    <row r="62" spans="2:10">
      <c r="B62" s="240" t="s">
        <v>1378</v>
      </c>
      <c r="C62" s="240" t="s">
        <v>110</v>
      </c>
      <c r="D62" s="240" t="s">
        <v>77</v>
      </c>
      <c r="E62" s="240">
        <v>1039.75</v>
      </c>
      <c r="F62" s="240">
        <v>43.88</v>
      </c>
      <c r="G62" s="240">
        <v>11.6</v>
      </c>
      <c r="H62" s="240">
        <v>-737.85500000000002</v>
      </c>
      <c r="I62" s="240">
        <v>19541.868999999999</v>
      </c>
      <c r="J62" s="240">
        <v>-11017.409</v>
      </c>
    </row>
    <row r="63" spans="2:10">
      <c r="B63" s="240" t="s">
        <v>1378</v>
      </c>
      <c r="C63" s="240" t="s">
        <v>111</v>
      </c>
      <c r="D63" s="240" t="s">
        <v>76</v>
      </c>
      <c r="E63" s="240">
        <v>858.7</v>
      </c>
      <c r="F63" s="240">
        <v>42.97</v>
      </c>
      <c r="G63" s="240">
        <v>-11.6</v>
      </c>
      <c r="H63" s="240">
        <v>-909.25099999999998</v>
      </c>
      <c r="I63" s="240">
        <v>16308.707</v>
      </c>
      <c r="J63" s="240">
        <v>-9106.3279999999995</v>
      </c>
    </row>
    <row r="64" spans="2:10">
      <c r="B64" s="240" t="s">
        <v>1378</v>
      </c>
      <c r="C64" s="240" t="s">
        <v>111</v>
      </c>
      <c r="D64" s="240" t="s">
        <v>77</v>
      </c>
      <c r="E64" s="240">
        <v>1039.75</v>
      </c>
      <c r="F64" s="240">
        <v>43.88</v>
      </c>
      <c r="G64" s="240">
        <v>-11.6</v>
      </c>
      <c r="H64" s="240">
        <v>-925.62300000000005</v>
      </c>
      <c r="I64" s="240">
        <v>19621.559000000001</v>
      </c>
      <c r="J64" s="240">
        <v>-11017.525</v>
      </c>
    </row>
    <row r="65" spans="2:10">
      <c r="B65" s="240" t="s">
        <v>1378</v>
      </c>
      <c r="C65" s="240" t="s">
        <v>112</v>
      </c>
      <c r="D65" s="240" t="s">
        <v>76</v>
      </c>
      <c r="E65" s="240">
        <v>858.7</v>
      </c>
      <c r="F65" s="240">
        <v>42.97</v>
      </c>
      <c r="G65" s="240">
        <v>11.6</v>
      </c>
      <c r="H65" s="240">
        <v>-656.51</v>
      </c>
      <c r="I65" s="240">
        <v>16308.707</v>
      </c>
      <c r="J65" s="240">
        <v>-9106.3279999999995</v>
      </c>
    </row>
    <row r="66" spans="2:10">
      <c r="B66" s="240" t="s">
        <v>1378</v>
      </c>
      <c r="C66" s="240" t="s">
        <v>112</v>
      </c>
      <c r="D66" s="240" t="s">
        <v>77</v>
      </c>
      <c r="E66" s="240">
        <v>1039.75</v>
      </c>
      <c r="F66" s="240">
        <v>43.88</v>
      </c>
      <c r="G66" s="240">
        <v>11.6</v>
      </c>
      <c r="H66" s="240">
        <v>-672.85299999999995</v>
      </c>
      <c r="I66" s="240">
        <v>19541.726999999999</v>
      </c>
      <c r="J66" s="240">
        <v>-11017.485000000001</v>
      </c>
    </row>
    <row r="67" spans="2:10">
      <c r="B67" s="240" t="s">
        <v>1378</v>
      </c>
      <c r="C67" s="240" t="s">
        <v>113</v>
      </c>
      <c r="D67" s="240" t="s">
        <v>76</v>
      </c>
      <c r="E67" s="240">
        <v>858.7</v>
      </c>
      <c r="F67" s="240">
        <v>42.97</v>
      </c>
      <c r="G67" s="240">
        <v>-11.6</v>
      </c>
      <c r="H67" s="240">
        <v>-904.20299999999997</v>
      </c>
      <c r="I67" s="240">
        <v>16308.707</v>
      </c>
      <c r="J67" s="240">
        <v>-9106.3279999999995</v>
      </c>
    </row>
    <row r="68" spans="2:10">
      <c r="B68" s="240" t="s">
        <v>1378</v>
      </c>
      <c r="C68" s="240" t="s">
        <v>113</v>
      </c>
      <c r="D68" s="240" t="s">
        <v>77</v>
      </c>
      <c r="E68" s="240">
        <v>1039.75</v>
      </c>
      <c r="F68" s="240">
        <v>43.88</v>
      </c>
      <c r="G68" s="240">
        <v>-11.6</v>
      </c>
      <c r="H68" s="240">
        <v>-920.57600000000002</v>
      </c>
      <c r="I68" s="240">
        <v>19621.538</v>
      </c>
      <c r="J68" s="240">
        <v>-11017.536</v>
      </c>
    </row>
    <row r="69" spans="2:10">
      <c r="B69" s="240" t="s">
        <v>1378</v>
      </c>
      <c r="C69" s="240" t="s">
        <v>114</v>
      </c>
      <c r="D69" s="240" t="s">
        <v>76</v>
      </c>
      <c r="E69" s="240">
        <v>858.7</v>
      </c>
      <c r="F69" s="240">
        <v>42.97</v>
      </c>
      <c r="G69" s="240">
        <v>11.6</v>
      </c>
      <c r="H69" s="240">
        <v>-661.55700000000002</v>
      </c>
      <c r="I69" s="240">
        <v>16308.707</v>
      </c>
      <c r="J69" s="240">
        <v>-9106.3279999999995</v>
      </c>
    </row>
    <row r="70" spans="2:10">
      <c r="B70" s="240" t="s">
        <v>1378</v>
      </c>
      <c r="C70" s="240" t="s">
        <v>114</v>
      </c>
      <c r="D70" s="240" t="s">
        <v>77</v>
      </c>
      <c r="E70" s="240">
        <v>1039.75</v>
      </c>
      <c r="F70" s="240">
        <v>43.88</v>
      </c>
      <c r="G70" s="240">
        <v>11.6</v>
      </c>
      <c r="H70" s="240">
        <v>-677.90099999999995</v>
      </c>
      <c r="I70" s="240">
        <v>19541.748</v>
      </c>
      <c r="J70" s="240">
        <v>-11017.473</v>
      </c>
    </row>
    <row r="71" spans="2:10">
      <c r="B71" s="240" t="s">
        <v>1378</v>
      </c>
      <c r="C71" s="240" t="s">
        <v>115</v>
      </c>
      <c r="D71" s="240" t="s">
        <v>76</v>
      </c>
      <c r="E71" s="240">
        <v>858.7</v>
      </c>
      <c r="F71" s="240">
        <v>-11.6</v>
      </c>
      <c r="G71" s="240">
        <v>-42.97</v>
      </c>
      <c r="H71" s="240">
        <v>-238.38</v>
      </c>
      <c r="I71" s="240">
        <v>16308.707</v>
      </c>
      <c r="J71" s="240">
        <v>-9106.3279999999995</v>
      </c>
    </row>
    <row r="72" spans="2:10">
      <c r="B72" s="240" t="s">
        <v>1378</v>
      </c>
      <c r="C72" s="240" t="s">
        <v>115</v>
      </c>
      <c r="D72" s="240" t="s">
        <v>77</v>
      </c>
      <c r="E72" s="240">
        <v>1039.75</v>
      </c>
      <c r="F72" s="240">
        <v>-11.6</v>
      </c>
      <c r="G72" s="240">
        <v>-43.88</v>
      </c>
      <c r="H72" s="240">
        <v>-248.74</v>
      </c>
      <c r="I72" s="240">
        <v>19731.182000000001</v>
      </c>
      <c r="J72" s="240">
        <v>-11209.082</v>
      </c>
    </row>
    <row r="73" spans="2:10">
      <c r="B73" s="240" t="s">
        <v>1378</v>
      </c>
      <c r="C73" s="240" t="s">
        <v>116</v>
      </c>
      <c r="D73" s="240" t="s">
        <v>76</v>
      </c>
      <c r="E73" s="240">
        <v>858.7</v>
      </c>
      <c r="F73" s="240">
        <v>11.6</v>
      </c>
      <c r="G73" s="240">
        <v>-42.97</v>
      </c>
      <c r="H73" s="240">
        <v>-695.154</v>
      </c>
      <c r="I73" s="240">
        <v>16308.707</v>
      </c>
      <c r="J73" s="240">
        <v>-9106.3279999999995</v>
      </c>
    </row>
    <row r="74" spans="2:10">
      <c r="B74" s="240" t="s">
        <v>1378</v>
      </c>
      <c r="C74" s="240" t="s">
        <v>116</v>
      </c>
      <c r="D74" s="240" t="s">
        <v>77</v>
      </c>
      <c r="E74" s="240">
        <v>1039.75</v>
      </c>
      <c r="F74" s="240">
        <v>11.6</v>
      </c>
      <c r="G74" s="240">
        <v>-43.88</v>
      </c>
      <c r="H74" s="240">
        <v>-705.51300000000003</v>
      </c>
      <c r="I74" s="240">
        <v>19731.174999999999</v>
      </c>
      <c r="J74" s="240">
        <v>-11128.325000000001</v>
      </c>
    </row>
    <row r="75" spans="2:10">
      <c r="B75" s="240" t="s">
        <v>1378</v>
      </c>
      <c r="C75" s="240" t="s">
        <v>117</v>
      </c>
      <c r="D75" s="240" t="s">
        <v>76</v>
      </c>
      <c r="E75" s="240">
        <v>858.7</v>
      </c>
      <c r="F75" s="240">
        <v>-11.6</v>
      </c>
      <c r="G75" s="240">
        <v>-42.97</v>
      </c>
      <c r="H75" s="240">
        <v>-256.36599999999999</v>
      </c>
      <c r="I75" s="240">
        <v>16308.707</v>
      </c>
      <c r="J75" s="240">
        <v>-9106.3279999999995</v>
      </c>
    </row>
    <row r="76" spans="2:10">
      <c r="B76" s="240" t="s">
        <v>1378</v>
      </c>
      <c r="C76" s="240" t="s">
        <v>117</v>
      </c>
      <c r="D76" s="240" t="s">
        <v>77</v>
      </c>
      <c r="E76" s="240">
        <v>1039.75</v>
      </c>
      <c r="F76" s="240">
        <v>-11.6</v>
      </c>
      <c r="G76" s="240">
        <v>-43.88</v>
      </c>
      <c r="H76" s="240">
        <v>-266.726</v>
      </c>
      <c r="I76" s="240">
        <v>19731.218000000001</v>
      </c>
      <c r="J76" s="240">
        <v>-11209.063</v>
      </c>
    </row>
    <row r="77" spans="2:10">
      <c r="B77" s="240" t="s">
        <v>1378</v>
      </c>
      <c r="C77" s="240" t="s">
        <v>118</v>
      </c>
      <c r="D77" s="240" t="s">
        <v>76</v>
      </c>
      <c r="E77" s="240">
        <v>858.7</v>
      </c>
      <c r="F77" s="240">
        <v>11.6</v>
      </c>
      <c r="G77" s="240">
        <v>-42.97</v>
      </c>
      <c r="H77" s="240">
        <v>-677.16800000000001</v>
      </c>
      <c r="I77" s="240">
        <v>16308.707</v>
      </c>
      <c r="J77" s="240">
        <v>-9106.3279999999995</v>
      </c>
    </row>
    <row r="78" spans="2:10">
      <c r="B78" s="240" t="s">
        <v>1378</v>
      </c>
      <c r="C78" s="240" t="s">
        <v>118</v>
      </c>
      <c r="D78" s="240" t="s">
        <v>77</v>
      </c>
      <c r="E78" s="240">
        <v>1039.75</v>
      </c>
      <c r="F78" s="240">
        <v>11.6</v>
      </c>
      <c r="G78" s="240">
        <v>-43.88</v>
      </c>
      <c r="H78" s="240">
        <v>-687.52700000000004</v>
      </c>
      <c r="I78" s="240">
        <v>19731.137999999999</v>
      </c>
      <c r="J78" s="240">
        <v>-11128.343999999999</v>
      </c>
    </row>
    <row r="79" spans="2:10">
      <c r="B79" s="240" t="s">
        <v>1378</v>
      </c>
      <c r="C79" s="240" t="s">
        <v>119</v>
      </c>
      <c r="D79" s="240" t="s">
        <v>76</v>
      </c>
      <c r="E79" s="240">
        <v>858.7</v>
      </c>
      <c r="F79" s="240">
        <v>-11.6</v>
      </c>
      <c r="G79" s="240">
        <v>-42.97</v>
      </c>
      <c r="H79" s="240">
        <v>-221.554</v>
      </c>
      <c r="I79" s="240">
        <v>16308.707</v>
      </c>
      <c r="J79" s="240">
        <v>-9106.3279999999995</v>
      </c>
    </row>
    <row r="80" spans="2:10">
      <c r="B80" s="240" t="s">
        <v>1378</v>
      </c>
      <c r="C80" s="240" t="s">
        <v>119</v>
      </c>
      <c r="D80" s="240" t="s">
        <v>77</v>
      </c>
      <c r="E80" s="240">
        <v>1039.75</v>
      </c>
      <c r="F80" s="240">
        <v>-11.6</v>
      </c>
      <c r="G80" s="240">
        <v>-43.88</v>
      </c>
      <c r="H80" s="240">
        <v>-231.91300000000001</v>
      </c>
      <c r="I80" s="240">
        <v>19731.112000000001</v>
      </c>
      <c r="J80" s="240">
        <v>-11209.12</v>
      </c>
    </row>
    <row r="81" spans="2:10">
      <c r="B81" s="240" t="s">
        <v>1378</v>
      </c>
      <c r="C81" s="240" t="s">
        <v>120</v>
      </c>
      <c r="D81" s="240" t="s">
        <v>76</v>
      </c>
      <c r="E81" s="240">
        <v>858.7</v>
      </c>
      <c r="F81" s="240">
        <v>11.6</v>
      </c>
      <c r="G81" s="240">
        <v>-42.97</v>
      </c>
      <c r="H81" s="240">
        <v>-678.32799999999997</v>
      </c>
      <c r="I81" s="240">
        <v>16308.707</v>
      </c>
      <c r="J81" s="240">
        <v>-9106.3279999999995</v>
      </c>
    </row>
    <row r="82" spans="2:10">
      <c r="B82" s="240" t="s">
        <v>1378</v>
      </c>
      <c r="C82" s="240" t="s">
        <v>120</v>
      </c>
      <c r="D82" s="240" t="s">
        <v>77</v>
      </c>
      <c r="E82" s="240">
        <v>1039.75</v>
      </c>
      <c r="F82" s="240">
        <v>11.6</v>
      </c>
      <c r="G82" s="240">
        <v>-43.88</v>
      </c>
      <c r="H82" s="240">
        <v>-688.68700000000001</v>
      </c>
      <c r="I82" s="240">
        <v>19731.105</v>
      </c>
      <c r="J82" s="240">
        <v>-11128.362999999999</v>
      </c>
    </row>
    <row r="83" spans="2:10">
      <c r="B83" s="240" t="s">
        <v>1378</v>
      </c>
      <c r="C83" s="240" t="s">
        <v>121</v>
      </c>
      <c r="D83" s="240" t="s">
        <v>76</v>
      </c>
      <c r="E83" s="240">
        <v>858.7</v>
      </c>
      <c r="F83" s="240">
        <v>-11.6</v>
      </c>
      <c r="G83" s="240">
        <v>-42.97</v>
      </c>
      <c r="H83" s="240">
        <v>-239.54</v>
      </c>
      <c r="I83" s="240">
        <v>16308.707</v>
      </c>
      <c r="J83" s="240">
        <v>-9106.3279999999995</v>
      </c>
    </row>
    <row r="84" spans="2:10">
      <c r="B84" s="240" t="s">
        <v>1378</v>
      </c>
      <c r="C84" s="240" t="s">
        <v>121</v>
      </c>
      <c r="D84" s="240" t="s">
        <v>77</v>
      </c>
      <c r="E84" s="240">
        <v>1039.75</v>
      </c>
      <c r="F84" s="240">
        <v>-11.6</v>
      </c>
      <c r="G84" s="240">
        <v>-43.88</v>
      </c>
      <c r="H84" s="240">
        <v>-249.9</v>
      </c>
      <c r="I84" s="240">
        <v>19731.148000000001</v>
      </c>
      <c r="J84" s="240">
        <v>-11209.101000000001</v>
      </c>
    </row>
    <row r="85" spans="2:10">
      <c r="B85" s="240" t="s">
        <v>1378</v>
      </c>
      <c r="C85" s="240" t="s">
        <v>122</v>
      </c>
      <c r="D85" s="240" t="s">
        <v>76</v>
      </c>
      <c r="E85" s="240">
        <v>858.7</v>
      </c>
      <c r="F85" s="240">
        <v>11.6</v>
      </c>
      <c r="G85" s="240">
        <v>-42.97</v>
      </c>
      <c r="H85" s="240">
        <v>-660.34199999999998</v>
      </c>
      <c r="I85" s="240">
        <v>16308.707</v>
      </c>
      <c r="J85" s="240">
        <v>-9106.3279999999995</v>
      </c>
    </row>
    <row r="86" spans="2:10">
      <c r="B86" s="240" t="s">
        <v>1378</v>
      </c>
      <c r="C86" s="240" t="s">
        <v>122</v>
      </c>
      <c r="D86" s="240" t="s">
        <v>77</v>
      </c>
      <c r="E86" s="240">
        <v>1039.75</v>
      </c>
      <c r="F86" s="240">
        <v>11.6</v>
      </c>
      <c r="G86" s="240">
        <v>-43.88</v>
      </c>
      <c r="H86" s="240">
        <v>-670.70100000000002</v>
      </c>
      <c r="I86" s="240">
        <v>19731.069</v>
      </c>
      <c r="J86" s="240">
        <v>-11128.382</v>
      </c>
    </row>
    <row r="87" spans="2:10">
      <c r="B87" s="240" t="s">
        <v>1378</v>
      </c>
      <c r="C87" s="240" t="s">
        <v>123</v>
      </c>
      <c r="D87" s="240" t="s">
        <v>76</v>
      </c>
      <c r="E87" s="240">
        <v>858.7</v>
      </c>
      <c r="F87" s="240">
        <v>-11.6</v>
      </c>
      <c r="G87" s="240">
        <v>42.97</v>
      </c>
      <c r="H87" s="240">
        <v>695.154</v>
      </c>
      <c r="I87" s="240">
        <v>16308.707</v>
      </c>
      <c r="J87" s="240">
        <v>-9106.3279999999995</v>
      </c>
    </row>
    <row r="88" spans="2:10">
      <c r="B88" s="240" t="s">
        <v>1378</v>
      </c>
      <c r="C88" s="240" t="s">
        <v>123</v>
      </c>
      <c r="D88" s="240" t="s">
        <v>77</v>
      </c>
      <c r="E88" s="240">
        <v>1039.75</v>
      </c>
      <c r="F88" s="240">
        <v>-11.6</v>
      </c>
      <c r="G88" s="240">
        <v>43.88</v>
      </c>
      <c r="H88" s="240">
        <v>705.52499999999998</v>
      </c>
      <c r="I88" s="240">
        <v>19432.399000000001</v>
      </c>
      <c r="J88" s="240">
        <v>-11208.92</v>
      </c>
    </row>
    <row r="89" spans="2:10">
      <c r="B89" s="240" t="s">
        <v>1378</v>
      </c>
      <c r="C89" s="240" t="s">
        <v>124</v>
      </c>
      <c r="D89" s="240" t="s">
        <v>76</v>
      </c>
      <c r="E89" s="240">
        <v>858.7</v>
      </c>
      <c r="F89" s="240">
        <v>11.6</v>
      </c>
      <c r="G89" s="240">
        <v>42.97</v>
      </c>
      <c r="H89" s="240">
        <v>238.38</v>
      </c>
      <c r="I89" s="240">
        <v>16308.707</v>
      </c>
      <c r="J89" s="240">
        <v>-9106.3279999999995</v>
      </c>
    </row>
    <row r="90" spans="2:10">
      <c r="B90" s="240" t="s">
        <v>1378</v>
      </c>
      <c r="C90" s="240" t="s">
        <v>124</v>
      </c>
      <c r="D90" s="240" t="s">
        <v>77</v>
      </c>
      <c r="E90" s="240">
        <v>1039.75</v>
      </c>
      <c r="F90" s="240">
        <v>11.6</v>
      </c>
      <c r="G90" s="240">
        <v>43.88</v>
      </c>
      <c r="H90" s="240">
        <v>248.751</v>
      </c>
      <c r="I90" s="240">
        <v>19432.392</v>
      </c>
      <c r="J90" s="240">
        <v>-11128.163</v>
      </c>
    </row>
    <row r="91" spans="2:10">
      <c r="B91" s="240" t="s">
        <v>1378</v>
      </c>
      <c r="C91" s="240" t="s">
        <v>125</v>
      </c>
      <c r="D91" s="240" t="s">
        <v>76</v>
      </c>
      <c r="E91" s="240">
        <v>858.7</v>
      </c>
      <c r="F91" s="240">
        <v>-11.6</v>
      </c>
      <c r="G91" s="240">
        <v>42.97</v>
      </c>
      <c r="H91" s="240">
        <v>677.16800000000001</v>
      </c>
      <c r="I91" s="240">
        <v>16308.707</v>
      </c>
      <c r="J91" s="240">
        <v>-9106.3279999999995</v>
      </c>
    </row>
    <row r="92" spans="2:10">
      <c r="B92" s="240" t="s">
        <v>1378</v>
      </c>
      <c r="C92" s="240" t="s">
        <v>125</v>
      </c>
      <c r="D92" s="240" t="s">
        <v>77</v>
      </c>
      <c r="E92" s="240">
        <v>1039.75</v>
      </c>
      <c r="F92" s="240">
        <v>-11.6</v>
      </c>
      <c r="G92" s="240">
        <v>43.88</v>
      </c>
      <c r="H92" s="240">
        <v>687.53800000000001</v>
      </c>
      <c r="I92" s="240">
        <v>19432.435000000001</v>
      </c>
      <c r="J92" s="240">
        <v>-11208.901</v>
      </c>
    </row>
    <row r="93" spans="2:10">
      <c r="B93" s="240" t="s">
        <v>1378</v>
      </c>
      <c r="C93" s="240" t="s">
        <v>126</v>
      </c>
      <c r="D93" s="240" t="s">
        <v>76</v>
      </c>
      <c r="E93" s="240">
        <v>858.7</v>
      </c>
      <c r="F93" s="240">
        <v>11.6</v>
      </c>
      <c r="G93" s="240">
        <v>42.97</v>
      </c>
      <c r="H93" s="240">
        <v>256.36599999999999</v>
      </c>
      <c r="I93" s="240">
        <v>16308.707</v>
      </c>
      <c r="J93" s="240">
        <v>-9106.3279999999995</v>
      </c>
    </row>
    <row r="94" spans="2:10">
      <c r="B94" s="240" t="s">
        <v>1378</v>
      </c>
      <c r="C94" s="240" t="s">
        <v>126</v>
      </c>
      <c r="D94" s="240" t="s">
        <v>77</v>
      </c>
      <c r="E94" s="240">
        <v>1039.75</v>
      </c>
      <c r="F94" s="240">
        <v>11.6</v>
      </c>
      <c r="G94" s="240">
        <v>43.88</v>
      </c>
      <c r="H94" s="240">
        <v>266.738</v>
      </c>
      <c r="I94" s="240">
        <v>19432.356</v>
      </c>
      <c r="J94" s="240">
        <v>-11128.182000000001</v>
      </c>
    </row>
    <row r="95" spans="2:10">
      <c r="B95" s="240" t="s">
        <v>1378</v>
      </c>
      <c r="C95" s="240" t="s">
        <v>127</v>
      </c>
      <c r="D95" s="240" t="s">
        <v>76</v>
      </c>
      <c r="E95" s="240">
        <v>858.7</v>
      </c>
      <c r="F95" s="240">
        <v>-11.6</v>
      </c>
      <c r="G95" s="240">
        <v>42.97</v>
      </c>
      <c r="H95" s="240">
        <v>678.32799999999997</v>
      </c>
      <c r="I95" s="240">
        <v>16308.707</v>
      </c>
      <c r="J95" s="240">
        <v>-9106.3279999999995</v>
      </c>
    </row>
    <row r="96" spans="2:10">
      <c r="B96" s="240" t="s">
        <v>1378</v>
      </c>
      <c r="C96" s="240" t="s">
        <v>127</v>
      </c>
      <c r="D96" s="240" t="s">
        <v>77</v>
      </c>
      <c r="E96" s="240">
        <v>1039.75</v>
      </c>
      <c r="F96" s="240">
        <v>-11.6</v>
      </c>
      <c r="G96" s="240">
        <v>43.88</v>
      </c>
      <c r="H96" s="240">
        <v>688.69899999999996</v>
      </c>
      <c r="I96" s="240">
        <v>19432.468000000001</v>
      </c>
      <c r="J96" s="240">
        <v>-11208.882</v>
      </c>
    </row>
    <row r="97" spans="2:10">
      <c r="B97" s="240" t="s">
        <v>1378</v>
      </c>
      <c r="C97" s="240" t="s">
        <v>128</v>
      </c>
      <c r="D97" s="240" t="s">
        <v>76</v>
      </c>
      <c r="E97" s="240">
        <v>858.7</v>
      </c>
      <c r="F97" s="240">
        <v>11.6</v>
      </c>
      <c r="G97" s="240">
        <v>42.97</v>
      </c>
      <c r="H97" s="240">
        <v>221.554</v>
      </c>
      <c r="I97" s="240">
        <v>16308.707</v>
      </c>
      <c r="J97" s="240">
        <v>-9106.3279999999995</v>
      </c>
    </row>
    <row r="98" spans="2:10">
      <c r="B98" s="240" t="s">
        <v>1378</v>
      </c>
      <c r="C98" s="240" t="s">
        <v>128</v>
      </c>
      <c r="D98" s="240" t="s">
        <v>77</v>
      </c>
      <c r="E98" s="240">
        <v>1039.75</v>
      </c>
      <c r="F98" s="240">
        <v>11.6</v>
      </c>
      <c r="G98" s="240">
        <v>43.88</v>
      </c>
      <c r="H98" s="240">
        <v>231.92500000000001</v>
      </c>
      <c r="I98" s="240">
        <v>19432.462</v>
      </c>
      <c r="J98" s="240">
        <v>-11128.125</v>
      </c>
    </row>
    <row r="99" spans="2:10">
      <c r="B99" s="240" t="s">
        <v>1378</v>
      </c>
      <c r="C99" s="240" t="s">
        <v>129</v>
      </c>
      <c r="D99" s="240" t="s">
        <v>76</v>
      </c>
      <c r="E99" s="240">
        <v>858.7</v>
      </c>
      <c r="F99" s="240">
        <v>-11.6</v>
      </c>
      <c r="G99" s="240">
        <v>42.97</v>
      </c>
      <c r="H99" s="240">
        <v>660.34199999999998</v>
      </c>
      <c r="I99" s="240">
        <v>16308.707</v>
      </c>
      <c r="J99" s="240">
        <v>-9106.3279999999995</v>
      </c>
    </row>
    <row r="100" spans="2:10">
      <c r="B100" s="240" t="s">
        <v>1378</v>
      </c>
      <c r="C100" s="240" t="s">
        <v>129</v>
      </c>
      <c r="D100" s="240" t="s">
        <v>77</v>
      </c>
      <c r="E100" s="240">
        <v>1039.75</v>
      </c>
      <c r="F100" s="240">
        <v>-11.6</v>
      </c>
      <c r="G100" s="240">
        <v>43.88</v>
      </c>
      <c r="H100" s="240">
        <v>670.71199999999999</v>
      </c>
      <c r="I100" s="240">
        <v>19432.505000000001</v>
      </c>
      <c r="J100" s="240">
        <v>-11208.862999999999</v>
      </c>
    </row>
    <row r="101" spans="2:10">
      <c r="B101" s="240" t="s">
        <v>1378</v>
      </c>
      <c r="C101" s="240" t="s">
        <v>130</v>
      </c>
      <c r="D101" s="240" t="s">
        <v>76</v>
      </c>
      <c r="E101" s="240">
        <v>858.7</v>
      </c>
      <c r="F101" s="240">
        <v>11.6</v>
      </c>
      <c r="G101" s="240">
        <v>42.97</v>
      </c>
      <c r="H101" s="240">
        <v>239.54</v>
      </c>
      <c r="I101" s="240">
        <v>16308.707</v>
      </c>
      <c r="J101" s="240">
        <v>-9106.3279999999995</v>
      </c>
    </row>
    <row r="102" spans="2:10">
      <c r="B102" s="240" t="s">
        <v>1378</v>
      </c>
      <c r="C102" s="240" t="s">
        <v>130</v>
      </c>
      <c r="D102" s="240" t="s">
        <v>77</v>
      </c>
      <c r="E102" s="240">
        <v>1039.75</v>
      </c>
      <c r="F102" s="240">
        <v>11.6</v>
      </c>
      <c r="G102" s="240">
        <v>43.88</v>
      </c>
      <c r="H102" s="240">
        <v>249.911</v>
      </c>
      <c r="I102" s="240">
        <v>19432.424999999999</v>
      </c>
      <c r="J102" s="240">
        <v>-11128.144</v>
      </c>
    </row>
    <row r="103" spans="2:10">
      <c r="B103" s="240" t="s">
        <v>1378</v>
      </c>
      <c r="C103" s="240" t="s">
        <v>131</v>
      </c>
      <c r="D103" s="240" t="s">
        <v>76</v>
      </c>
      <c r="E103" s="240">
        <v>858.7</v>
      </c>
      <c r="F103" s="240">
        <v>-38.68</v>
      </c>
      <c r="G103" s="240">
        <v>-11.6</v>
      </c>
      <c r="H103" s="240">
        <v>634.91999999999996</v>
      </c>
      <c r="I103" s="240">
        <v>16308.707</v>
      </c>
      <c r="J103" s="240">
        <v>-9106.3279999999995</v>
      </c>
    </row>
    <row r="104" spans="2:10">
      <c r="B104" s="240" t="s">
        <v>1378</v>
      </c>
      <c r="C104" s="240" t="s">
        <v>131</v>
      </c>
      <c r="D104" s="240" t="s">
        <v>77</v>
      </c>
      <c r="E104" s="240">
        <v>1039.75</v>
      </c>
      <c r="F104" s="240">
        <v>-38.68</v>
      </c>
      <c r="G104" s="240">
        <v>-11.6</v>
      </c>
      <c r="H104" s="240">
        <v>634.91</v>
      </c>
      <c r="I104" s="240">
        <v>19621.714</v>
      </c>
      <c r="J104" s="240">
        <v>-11303.236999999999</v>
      </c>
    </row>
    <row r="105" spans="2:10">
      <c r="B105" s="240" t="s">
        <v>1378</v>
      </c>
      <c r="C105" s="240" t="s">
        <v>132</v>
      </c>
      <c r="D105" s="240" t="s">
        <v>76</v>
      </c>
      <c r="E105" s="240">
        <v>858.7</v>
      </c>
      <c r="F105" s="240">
        <v>-38.68</v>
      </c>
      <c r="G105" s="240">
        <v>11.6</v>
      </c>
      <c r="H105" s="240">
        <v>887.66099999999994</v>
      </c>
      <c r="I105" s="240">
        <v>16308.707</v>
      </c>
      <c r="J105" s="240">
        <v>-9106.3279999999995</v>
      </c>
    </row>
    <row r="106" spans="2:10">
      <c r="B106" s="240" t="s">
        <v>1378</v>
      </c>
      <c r="C106" s="240" t="s">
        <v>132</v>
      </c>
      <c r="D106" s="240" t="s">
        <v>77</v>
      </c>
      <c r="E106" s="240">
        <v>1039.75</v>
      </c>
      <c r="F106" s="240">
        <v>-38.68</v>
      </c>
      <c r="G106" s="240">
        <v>11.6</v>
      </c>
      <c r="H106" s="240">
        <v>887.68</v>
      </c>
      <c r="I106" s="240">
        <v>19541.882000000001</v>
      </c>
      <c r="J106" s="240">
        <v>-11303.197</v>
      </c>
    </row>
    <row r="107" spans="2:10">
      <c r="B107" s="240" t="s">
        <v>1378</v>
      </c>
      <c r="C107" s="240" t="s">
        <v>133</v>
      </c>
      <c r="D107" s="240" t="s">
        <v>76</v>
      </c>
      <c r="E107" s="240">
        <v>858.7</v>
      </c>
      <c r="F107" s="240">
        <v>-38.68</v>
      </c>
      <c r="G107" s="240">
        <v>-11.6</v>
      </c>
      <c r="H107" s="240">
        <v>639.96699999999998</v>
      </c>
      <c r="I107" s="240">
        <v>16308.707</v>
      </c>
      <c r="J107" s="240">
        <v>-9106.3279999999995</v>
      </c>
    </row>
    <row r="108" spans="2:10">
      <c r="B108" s="240" t="s">
        <v>1378</v>
      </c>
      <c r="C108" s="240" t="s">
        <v>133</v>
      </c>
      <c r="D108" s="240" t="s">
        <v>77</v>
      </c>
      <c r="E108" s="240">
        <v>1039.75</v>
      </c>
      <c r="F108" s="240">
        <v>-38.68</v>
      </c>
      <c r="G108" s="240">
        <v>-11.6</v>
      </c>
      <c r="H108" s="240">
        <v>639.95799999999997</v>
      </c>
      <c r="I108" s="240">
        <v>19621.692999999999</v>
      </c>
      <c r="J108" s="240">
        <v>-11303.248</v>
      </c>
    </row>
    <row r="109" spans="2:10">
      <c r="B109" s="240" t="s">
        <v>1378</v>
      </c>
      <c r="C109" s="240" t="s">
        <v>134</v>
      </c>
      <c r="D109" s="240" t="s">
        <v>76</v>
      </c>
      <c r="E109" s="240">
        <v>858.7</v>
      </c>
      <c r="F109" s="240">
        <v>-38.68</v>
      </c>
      <c r="G109" s="240">
        <v>11.6</v>
      </c>
      <c r="H109" s="240">
        <v>882.61300000000006</v>
      </c>
      <c r="I109" s="240">
        <v>16308.707</v>
      </c>
      <c r="J109" s="240">
        <v>-9106.3279999999995</v>
      </c>
    </row>
    <row r="110" spans="2:10">
      <c r="B110" s="240" t="s">
        <v>1378</v>
      </c>
      <c r="C110" s="240" t="s">
        <v>134</v>
      </c>
      <c r="D110" s="240" t="s">
        <v>77</v>
      </c>
      <c r="E110" s="240">
        <v>1039.75</v>
      </c>
      <c r="F110" s="240">
        <v>-38.68</v>
      </c>
      <c r="G110" s="240">
        <v>11.6</v>
      </c>
      <c r="H110" s="240">
        <v>882.63199999999995</v>
      </c>
      <c r="I110" s="240">
        <v>19541.902999999998</v>
      </c>
      <c r="J110" s="240">
        <v>-11303.186</v>
      </c>
    </row>
    <row r="111" spans="2:10">
      <c r="B111" s="240" t="s">
        <v>1378</v>
      </c>
      <c r="C111" s="240" t="s">
        <v>135</v>
      </c>
      <c r="D111" s="240" t="s">
        <v>76</v>
      </c>
      <c r="E111" s="240">
        <v>858.7</v>
      </c>
      <c r="F111" s="240">
        <v>-38.68</v>
      </c>
      <c r="G111" s="240">
        <v>-11.6</v>
      </c>
      <c r="H111" s="240">
        <v>574.96600000000001</v>
      </c>
      <c r="I111" s="240">
        <v>16308.707</v>
      </c>
      <c r="J111" s="240">
        <v>-9106.3279999999995</v>
      </c>
    </row>
    <row r="112" spans="2:10">
      <c r="B112" s="240" t="s">
        <v>1378</v>
      </c>
      <c r="C112" s="240" t="s">
        <v>135</v>
      </c>
      <c r="D112" s="240" t="s">
        <v>77</v>
      </c>
      <c r="E112" s="240">
        <v>1039.75</v>
      </c>
      <c r="F112" s="240">
        <v>-38.68</v>
      </c>
      <c r="G112" s="240">
        <v>-11.6</v>
      </c>
      <c r="H112" s="240">
        <v>574.95500000000004</v>
      </c>
      <c r="I112" s="240">
        <v>19621.834999999999</v>
      </c>
      <c r="J112" s="240">
        <v>-11303.173000000001</v>
      </c>
    </row>
    <row r="113" spans="2:10">
      <c r="B113" s="240" t="s">
        <v>1378</v>
      </c>
      <c r="C113" s="240" t="s">
        <v>136</v>
      </c>
      <c r="D113" s="240" t="s">
        <v>76</v>
      </c>
      <c r="E113" s="240">
        <v>858.7</v>
      </c>
      <c r="F113" s="240">
        <v>-38.68</v>
      </c>
      <c r="G113" s="240">
        <v>11.6</v>
      </c>
      <c r="H113" s="240">
        <v>827.70699999999999</v>
      </c>
      <c r="I113" s="240">
        <v>16308.707</v>
      </c>
      <c r="J113" s="240">
        <v>-9106.3279999999995</v>
      </c>
    </row>
    <row r="114" spans="2:10">
      <c r="B114" s="240" t="s">
        <v>1378</v>
      </c>
      <c r="C114" s="240" t="s">
        <v>136</v>
      </c>
      <c r="D114" s="240" t="s">
        <v>77</v>
      </c>
      <c r="E114" s="240">
        <v>1039.75</v>
      </c>
      <c r="F114" s="240">
        <v>-38.68</v>
      </c>
      <c r="G114" s="240">
        <v>11.6</v>
      </c>
      <c r="H114" s="240">
        <v>827.726</v>
      </c>
      <c r="I114" s="240">
        <v>19542.004000000001</v>
      </c>
      <c r="J114" s="240">
        <v>-11303.133</v>
      </c>
    </row>
    <row r="115" spans="2:10">
      <c r="B115" s="240" t="s">
        <v>1378</v>
      </c>
      <c r="C115" s="240" t="s">
        <v>137</v>
      </c>
      <c r="D115" s="240" t="s">
        <v>76</v>
      </c>
      <c r="E115" s="240">
        <v>858.7</v>
      </c>
      <c r="F115" s="240">
        <v>-38.68</v>
      </c>
      <c r="G115" s="240">
        <v>-11.6</v>
      </c>
      <c r="H115" s="240">
        <v>580.01400000000001</v>
      </c>
      <c r="I115" s="240">
        <v>16308.707</v>
      </c>
      <c r="J115" s="240">
        <v>-9106.3279999999995</v>
      </c>
    </row>
    <row r="116" spans="2:10">
      <c r="B116" s="240" t="s">
        <v>1378</v>
      </c>
      <c r="C116" s="240" t="s">
        <v>137</v>
      </c>
      <c r="D116" s="240" t="s">
        <v>77</v>
      </c>
      <c r="E116" s="240">
        <v>1039.75</v>
      </c>
      <c r="F116" s="240">
        <v>-38.68</v>
      </c>
      <c r="G116" s="240">
        <v>-11.6</v>
      </c>
      <c r="H116" s="240">
        <v>580.00300000000004</v>
      </c>
      <c r="I116" s="240">
        <v>19621.813999999998</v>
      </c>
      <c r="J116" s="240">
        <v>-11303.184999999999</v>
      </c>
    </row>
    <row r="117" spans="2:10">
      <c r="B117" s="240" t="s">
        <v>1378</v>
      </c>
      <c r="C117" s="240" t="s">
        <v>138</v>
      </c>
      <c r="D117" s="240" t="s">
        <v>76</v>
      </c>
      <c r="E117" s="240">
        <v>858.7</v>
      </c>
      <c r="F117" s="240">
        <v>-38.68</v>
      </c>
      <c r="G117" s="240">
        <v>11.6</v>
      </c>
      <c r="H117" s="240">
        <v>822.66</v>
      </c>
      <c r="I117" s="240">
        <v>16308.707</v>
      </c>
      <c r="J117" s="240">
        <v>-9106.3279999999995</v>
      </c>
    </row>
    <row r="118" spans="2:10">
      <c r="B118" s="240" t="s">
        <v>1378</v>
      </c>
      <c r="C118" s="240" t="s">
        <v>138</v>
      </c>
      <c r="D118" s="240" t="s">
        <v>77</v>
      </c>
      <c r="E118" s="240">
        <v>1039.75</v>
      </c>
      <c r="F118" s="240">
        <v>-38.68</v>
      </c>
      <c r="G118" s="240">
        <v>11.6</v>
      </c>
      <c r="H118" s="240">
        <v>822.678</v>
      </c>
      <c r="I118" s="240">
        <v>19542.024000000001</v>
      </c>
      <c r="J118" s="240">
        <v>-11303.121999999999</v>
      </c>
    </row>
    <row r="119" spans="2:10">
      <c r="B119" s="240" t="s">
        <v>1378</v>
      </c>
      <c r="C119" s="240" t="s">
        <v>139</v>
      </c>
      <c r="D119" s="240" t="s">
        <v>76</v>
      </c>
      <c r="E119" s="240">
        <v>858.7</v>
      </c>
      <c r="F119" s="240">
        <v>-11.6</v>
      </c>
      <c r="G119" s="240">
        <v>-38.68</v>
      </c>
      <c r="H119" s="240">
        <v>-192.84800000000001</v>
      </c>
      <c r="I119" s="240">
        <v>16308.707</v>
      </c>
      <c r="J119" s="240">
        <v>-9106.3279999999995</v>
      </c>
    </row>
    <row r="120" spans="2:10">
      <c r="B120" s="240" t="s">
        <v>1378</v>
      </c>
      <c r="C120" s="240" t="s">
        <v>139</v>
      </c>
      <c r="D120" s="240" t="s">
        <v>77</v>
      </c>
      <c r="E120" s="240">
        <v>1039.75</v>
      </c>
      <c r="F120" s="240">
        <v>-11.6</v>
      </c>
      <c r="G120" s="240">
        <v>-38.68</v>
      </c>
      <c r="H120" s="240">
        <v>-192.892</v>
      </c>
      <c r="I120" s="240">
        <v>19714.843000000001</v>
      </c>
      <c r="J120" s="240">
        <v>-11209.066999999999</v>
      </c>
    </row>
    <row r="121" spans="2:10">
      <c r="B121" s="240" t="s">
        <v>1378</v>
      </c>
      <c r="C121" s="240" t="s">
        <v>140</v>
      </c>
      <c r="D121" s="240" t="s">
        <v>76</v>
      </c>
      <c r="E121" s="240">
        <v>858.7</v>
      </c>
      <c r="F121" s="240">
        <v>11.6</v>
      </c>
      <c r="G121" s="240">
        <v>-38.68</v>
      </c>
      <c r="H121" s="240">
        <v>-649.62199999999996</v>
      </c>
      <c r="I121" s="240">
        <v>16308.707</v>
      </c>
      <c r="J121" s="240">
        <v>-9106.3279999999995</v>
      </c>
    </row>
    <row r="122" spans="2:10">
      <c r="B122" s="240" t="s">
        <v>1378</v>
      </c>
      <c r="C122" s="240" t="s">
        <v>140</v>
      </c>
      <c r="D122" s="240" t="s">
        <v>77</v>
      </c>
      <c r="E122" s="240">
        <v>1039.75</v>
      </c>
      <c r="F122" s="240">
        <v>11.6</v>
      </c>
      <c r="G122" s="240">
        <v>-38.68</v>
      </c>
      <c r="H122" s="240">
        <v>-649.66499999999996</v>
      </c>
      <c r="I122" s="240">
        <v>19714.835999999999</v>
      </c>
      <c r="J122" s="240">
        <v>-11128.311</v>
      </c>
    </row>
    <row r="123" spans="2:10">
      <c r="B123" s="240" t="s">
        <v>1378</v>
      </c>
      <c r="C123" s="240" t="s">
        <v>141</v>
      </c>
      <c r="D123" s="240" t="s">
        <v>76</v>
      </c>
      <c r="E123" s="240">
        <v>858.7</v>
      </c>
      <c r="F123" s="240">
        <v>-11.6</v>
      </c>
      <c r="G123" s="240">
        <v>-38.68</v>
      </c>
      <c r="H123" s="240">
        <v>-210.834</v>
      </c>
      <c r="I123" s="240">
        <v>16308.707</v>
      </c>
      <c r="J123" s="240">
        <v>-9106.3279999999995</v>
      </c>
    </row>
    <row r="124" spans="2:10">
      <c r="B124" s="240" t="s">
        <v>1378</v>
      </c>
      <c r="C124" s="240" t="s">
        <v>141</v>
      </c>
      <c r="D124" s="240" t="s">
        <v>77</v>
      </c>
      <c r="E124" s="240">
        <v>1039.75</v>
      </c>
      <c r="F124" s="240">
        <v>-11.6</v>
      </c>
      <c r="G124" s="240">
        <v>-38.68</v>
      </c>
      <c r="H124" s="240">
        <v>-210.87799999999999</v>
      </c>
      <c r="I124" s="240">
        <v>19714.879000000001</v>
      </c>
      <c r="J124" s="240">
        <v>-11209.048000000001</v>
      </c>
    </row>
    <row r="125" spans="2:10">
      <c r="B125" s="240" t="s">
        <v>1378</v>
      </c>
      <c r="C125" s="240" t="s">
        <v>142</v>
      </c>
      <c r="D125" s="240" t="s">
        <v>76</v>
      </c>
      <c r="E125" s="240">
        <v>858.7</v>
      </c>
      <c r="F125" s="240">
        <v>11.6</v>
      </c>
      <c r="G125" s="240">
        <v>-38.68</v>
      </c>
      <c r="H125" s="240">
        <v>-631.63599999999997</v>
      </c>
      <c r="I125" s="240">
        <v>16308.707</v>
      </c>
      <c r="J125" s="240">
        <v>-9106.3279999999995</v>
      </c>
    </row>
    <row r="126" spans="2:10">
      <c r="B126" s="240" t="s">
        <v>1378</v>
      </c>
      <c r="C126" s="240" t="s">
        <v>142</v>
      </c>
      <c r="D126" s="240" t="s">
        <v>77</v>
      </c>
      <c r="E126" s="240">
        <v>1039.75</v>
      </c>
      <c r="F126" s="240">
        <v>11.6</v>
      </c>
      <c r="G126" s="240">
        <v>-38.68</v>
      </c>
      <c r="H126" s="240">
        <v>-631.67899999999997</v>
      </c>
      <c r="I126" s="240">
        <v>19714.8</v>
      </c>
      <c r="J126" s="240">
        <v>-11128.33</v>
      </c>
    </row>
    <row r="127" spans="2:10">
      <c r="B127" s="240" t="s">
        <v>1378</v>
      </c>
      <c r="C127" s="240" t="s">
        <v>143</v>
      </c>
      <c r="D127" s="240" t="s">
        <v>76</v>
      </c>
      <c r="E127" s="240">
        <v>858.7</v>
      </c>
      <c r="F127" s="240">
        <v>-11.6</v>
      </c>
      <c r="G127" s="240">
        <v>-38.68</v>
      </c>
      <c r="H127" s="240">
        <v>-176.023</v>
      </c>
      <c r="I127" s="240">
        <v>16308.707</v>
      </c>
      <c r="J127" s="240">
        <v>-9106.3279999999995</v>
      </c>
    </row>
    <row r="128" spans="2:10">
      <c r="B128" s="240" t="s">
        <v>1378</v>
      </c>
      <c r="C128" s="240" t="s">
        <v>143</v>
      </c>
      <c r="D128" s="240" t="s">
        <v>77</v>
      </c>
      <c r="E128" s="240">
        <v>1039.75</v>
      </c>
      <c r="F128" s="240">
        <v>-11.6</v>
      </c>
      <c r="G128" s="240">
        <v>-38.68</v>
      </c>
      <c r="H128" s="240">
        <v>-176.066</v>
      </c>
      <c r="I128" s="240">
        <v>19714.773000000001</v>
      </c>
      <c r="J128" s="240">
        <v>-11209.105</v>
      </c>
    </row>
    <row r="129" spans="2:10">
      <c r="B129" s="240" t="s">
        <v>1378</v>
      </c>
      <c r="C129" s="240" t="s">
        <v>144</v>
      </c>
      <c r="D129" s="240" t="s">
        <v>76</v>
      </c>
      <c r="E129" s="240">
        <v>858.7</v>
      </c>
      <c r="F129" s="240">
        <v>11.6</v>
      </c>
      <c r="G129" s="240">
        <v>-38.68</v>
      </c>
      <c r="H129" s="240">
        <v>-632.79700000000003</v>
      </c>
      <c r="I129" s="240">
        <v>16308.707</v>
      </c>
      <c r="J129" s="240">
        <v>-9106.3279999999995</v>
      </c>
    </row>
    <row r="130" spans="2:10">
      <c r="B130" s="240" t="s">
        <v>1378</v>
      </c>
      <c r="C130" s="240" t="s">
        <v>144</v>
      </c>
      <c r="D130" s="240" t="s">
        <v>77</v>
      </c>
      <c r="E130" s="240">
        <v>1039.75</v>
      </c>
      <c r="F130" s="240">
        <v>11.6</v>
      </c>
      <c r="G130" s="240">
        <v>-38.68</v>
      </c>
      <c r="H130" s="240">
        <v>-632.83900000000006</v>
      </c>
      <c r="I130" s="240">
        <v>19714.767</v>
      </c>
      <c r="J130" s="240">
        <v>-11128.349</v>
      </c>
    </row>
    <row r="131" spans="2:10">
      <c r="B131" s="240" t="s">
        <v>1378</v>
      </c>
      <c r="C131" s="240" t="s">
        <v>145</v>
      </c>
      <c r="D131" s="240" t="s">
        <v>76</v>
      </c>
      <c r="E131" s="240">
        <v>858.7</v>
      </c>
      <c r="F131" s="240">
        <v>-11.6</v>
      </c>
      <c r="G131" s="240">
        <v>-38.68</v>
      </c>
      <c r="H131" s="240">
        <v>-194.00899999999999</v>
      </c>
      <c r="I131" s="240">
        <v>16308.707</v>
      </c>
      <c r="J131" s="240">
        <v>-9106.3279999999995</v>
      </c>
    </row>
    <row r="132" spans="2:10">
      <c r="B132" s="240" t="s">
        <v>1378</v>
      </c>
      <c r="C132" s="240" t="s">
        <v>145</v>
      </c>
      <c r="D132" s="240" t="s">
        <v>77</v>
      </c>
      <c r="E132" s="240">
        <v>1039.75</v>
      </c>
      <c r="F132" s="240">
        <v>-11.6</v>
      </c>
      <c r="G132" s="240">
        <v>-38.68</v>
      </c>
      <c r="H132" s="240">
        <v>-194.05199999999999</v>
      </c>
      <c r="I132" s="240">
        <v>19714.810000000001</v>
      </c>
      <c r="J132" s="240">
        <v>-11209.085999999999</v>
      </c>
    </row>
    <row r="133" spans="2:10">
      <c r="B133" s="240" t="s">
        <v>1378</v>
      </c>
      <c r="C133" s="240" t="s">
        <v>146</v>
      </c>
      <c r="D133" s="240" t="s">
        <v>76</v>
      </c>
      <c r="E133" s="240">
        <v>858.7</v>
      </c>
      <c r="F133" s="240">
        <v>11.6</v>
      </c>
      <c r="G133" s="240">
        <v>-38.68</v>
      </c>
      <c r="H133" s="240">
        <v>-614.81100000000004</v>
      </c>
      <c r="I133" s="240">
        <v>16308.707</v>
      </c>
      <c r="J133" s="240">
        <v>-9106.3279999999995</v>
      </c>
    </row>
    <row r="134" spans="2:10">
      <c r="B134" s="240" t="s">
        <v>1378</v>
      </c>
      <c r="C134" s="240" t="s">
        <v>146</v>
      </c>
      <c r="D134" s="240" t="s">
        <v>77</v>
      </c>
      <c r="E134" s="240">
        <v>1039.75</v>
      </c>
      <c r="F134" s="240">
        <v>11.6</v>
      </c>
      <c r="G134" s="240">
        <v>-38.68</v>
      </c>
      <c r="H134" s="240">
        <v>-614.85299999999995</v>
      </c>
      <c r="I134" s="240">
        <v>19714.73</v>
      </c>
      <c r="J134" s="240">
        <v>-11128.368</v>
      </c>
    </row>
    <row r="135" spans="2:10">
      <c r="B135" s="240" t="s">
        <v>1378</v>
      </c>
      <c r="C135" s="240" t="s">
        <v>147</v>
      </c>
      <c r="D135" s="240" t="s">
        <v>76</v>
      </c>
      <c r="E135" s="240">
        <v>1345.34</v>
      </c>
      <c r="F135" s="240">
        <v>-6.73</v>
      </c>
      <c r="G135" s="240">
        <v>0</v>
      </c>
      <c r="H135" s="240">
        <v>127.71599999999999</v>
      </c>
      <c r="I135" s="240">
        <v>25543.217000000001</v>
      </c>
      <c r="J135" s="240">
        <v>-14252.171</v>
      </c>
    </row>
    <row r="136" spans="2:10">
      <c r="B136" s="240" t="s">
        <v>1378</v>
      </c>
      <c r="C136" s="240" t="s">
        <v>147</v>
      </c>
      <c r="D136" s="240" t="s">
        <v>77</v>
      </c>
      <c r="E136" s="240">
        <v>1589.76</v>
      </c>
      <c r="F136" s="240">
        <v>-7.95</v>
      </c>
      <c r="G136" s="240">
        <v>0</v>
      </c>
      <c r="H136" s="240">
        <v>149.81399999999999</v>
      </c>
      <c r="I136" s="240">
        <v>29962.027999999998</v>
      </c>
      <c r="J136" s="240">
        <v>-17061.973999999998</v>
      </c>
    </row>
    <row r="137" spans="2:10">
      <c r="B137" s="240" t="s">
        <v>1378</v>
      </c>
      <c r="C137" s="240" t="s">
        <v>148</v>
      </c>
      <c r="D137" s="240" t="s">
        <v>76</v>
      </c>
      <c r="E137" s="240">
        <v>1345.34</v>
      </c>
      <c r="F137" s="240">
        <v>6.73</v>
      </c>
      <c r="G137" s="240">
        <v>0</v>
      </c>
      <c r="H137" s="240">
        <v>-127.71599999999999</v>
      </c>
      <c r="I137" s="240">
        <v>25543.217000000001</v>
      </c>
      <c r="J137" s="240">
        <v>-14252.171</v>
      </c>
    </row>
    <row r="138" spans="2:10">
      <c r="B138" s="240" t="s">
        <v>1378</v>
      </c>
      <c r="C138" s="240" t="s">
        <v>148</v>
      </c>
      <c r="D138" s="240" t="s">
        <v>77</v>
      </c>
      <c r="E138" s="240">
        <v>1589.76</v>
      </c>
      <c r="F138" s="240">
        <v>7.95</v>
      </c>
      <c r="G138" s="240">
        <v>0</v>
      </c>
      <c r="H138" s="240">
        <v>-149.80600000000001</v>
      </c>
      <c r="I138" s="240">
        <v>29961.992999999999</v>
      </c>
      <c r="J138" s="240">
        <v>-17010.689999999999</v>
      </c>
    </row>
    <row r="139" spans="2:10">
      <c r="B139" s="240" t="s">
        <v>1378</v>
      </c>
      <c r="C139" s="240" t="s">
        <v>149</v>
      </c>
      <c r="D139" s="240" t="s">
        <v>76</v>
      </c>
      <c r="E139" s="240">
        <v>1345.34</v>
      </c>
      <c r="F139" s="240">
        <v>0</v>
      </c>
      <c r="G139" s="240">
        <v>-6.73</v>
      </c>
      <c r="H139" s="240">
        <v>-71.260999999999996</v>
      </c>
      <c r="I139" s="240">
        <v>25543.217000000001</v>
      </c>
      <c r="J139" s="240">
        <v>-14252.171</v>
      </c>
    </row>
    <row r="140" spans="2:10">
      <c r="B140" s="240" t="s">
        <v>1378</v>
      </c>
      <c r="C140" s="240" t="s">
        <v>149</v>
      </c>
      <c r="D140" s="240" t="s">
        <v>77</v>
      </c>
      <c r="E140" s="240">
        <v>1589.76</v>
      </c>
      <c r="F140" s="240">
        <v>0</v>
      </c>
      <c r="G140" s="240">
        <v>-7.95</v>
      </c>
      <c r="H140" s="240">
        <v>-85.185000000000002</v>
      </c>
      <c r="I140" s="240">
        <v>29987.271000000001</v>
      </c>
      <c r="J140" s="240">
        <v>-17036.353999999999</v>
      </c>
    </row>
    <row r="141" spans="2:10">
      <c r="B141" s="240" t="s">
        <v>1378</v>
      </c>
      <c r="C141" s="240" t="s">
        <v>150</v>
      </c>
      <c r="D141" s="240" t="s">
        <v>76</v>
      </c>
      <c r="E141" s="240">
        <v>1345.34</v>
      </c>
      <c r="F141" s="240">
        <v>0</v>
      </c>
      <c r="G141" s="240">
        <v>6.73</v>
      </c>
      <c r="H141" s="240">
        <v>71.260999999999996</v>
      </c>
      <c r="I141" s="240">
        <v>25543.217000000001</v>
      </c>
      <c r="J141" s="240">
        <v>-14252.171</v>
      </c>
    </row>
    <row r="142" spans="2:10">
      <c r="B142" s="240" t="s">
        <v>1378</v>
      </c>
      <c r="C142" s="240" t="s">
        <v>150</v>
      </c>
      <c r="D142" s="240" t="s">
        <v>77</v>
      </c>
      <c r="E142" s="240">
        <v>1589.76</v>
      </c>
      <c r="F142" s="240">
        <v>0</v>
      </c>
      <c r="G142" s="240">
        <v>7.95</v>
      </c>
      <c r="H142" s="240">
        <v>85.192999999999998</v>
      </c>
      <c r="I142" s="240">
        <v>29936.751</v>
      </c>
      <c r="J142" s="240">
        <v>-17036.310000000001</v>
      </c>
    </row>
    <row r="143" spans="2:10">
      <c r="B143" s="240" t="s">
        <v>1378</v>
      </c>
      <c r="C143" s="240" t="s">
        <v>151</v>
      </c>
      <c r="D143" s="240" t="s">
        <v>76</v>
      </c>
      <c r="E143" s="240">
        <v>858.7</v>
      </c>
      <c r="F143" s="240">
        <v>189.16</v>
      </c>
      <c r="G143" s="240">
        <v>51</v>
      </c>
      <c r="H143" s="240">
        <v>3642.8009999999999</v>
      </c>
      <c r="I143" s="240">
        <v>16308.707</v>
      </c>
      <c r="J143" s="240">
        <v>-9106.3279999999995</v>
      </c>
    </row>
    <row r="144" spans="2:10">
      <c r="B144" s="240" t="s">
        <v>1378</v>
      </c>
      <c r="C144" s="240" t="s">
        <v>151</v>
      </c>
      <c r="D144" s="240" t="s">
        <v>77</v>
      </c>
      <c r="E144" s="240">
        <v>1039.75</v>
      </c>
      <c r="F144" s="240">
        <v>190.06</v>
      </c>
      <c r="G144" s="240">
        <v>51</v>
      </c>
      <c r="H144" s="240">
        <v>3659.1869999999999</v>
      </c>
      <c r="I144" s="240">
        <v>19756.124</v>
      </c>
      <c r="J144" s="240">
        <v>-10521.342000000001</v>
      </c>
    </row>
    <row r="145" spans="2:10">
      <c r="B145" s="240" t="s">
        <v>1378</v>
      </c>
      <c r="C145" s="240" t="s">
        <v>152</v>
      </c>
      <c r="D145" s="240" t="s">
        <v>76</v>
      </c>
      <c r="E145" s="240">
        <v>858.7</v>
      </c>
      <c r="F145" s="240">
        <v>-189.16</v>
      </c>
      <c r="G145" s="240">
        <v>-51</v>
      </c>
      <c r="H145" s="240">
        <v>-3642.8009999999999</v>
      </c>
      <c r="I145" s="240">
        <v>16308.707</v>
      </c>
      <c r="J145" s="240">
        <v>-9106.3279999999995</v>
      </c>
    </row>
    <row r="146" spans="2:10">
      <c r="B146" s="240" t="s">
        <v>1378</v>
      </c>
      <c r="C146" s="240" t="s">
        <v>152</v>
      </c>
      <c r="D146" s="240" t="s">
        <v>77</v>
      </c>
      <c r="E146" s="240">
        <v>1039.75</v>
      </c>
      <c r="F146" s="240">
        <v>-190.06</v>
      </c>
      <c r="G146" s="240">
        <v>-51</v>
      </c>
      <c r="H146" s="240">
        <v>-3659.1750000000002</v>
      </c>
      <c r="I146" s="240">
        <v>19407.45</v>
      </c>
      <c r="J146" s="240">
        <v>-11815.903</v>
      </c>
    </row>
    <row r="147" spans="2:10">
      <c r="B147" s="240" t="s">
        <v>1378</v>
      </c>
      <c r="C147" s="240" t="s">
        <v>153</v>
      </c>
      <c r="D147" s="240" t="s">
        <v>76</v>
      </c>
      <c r="E147" s="240">
        <v>858.7</v>
      </c>
      <c r="F147" s="240">
        <v>95.81</v>
      </c>
      <c r="G147" s="240">
        <v>124.05</v>
      </c>
      <c r="H147" s="240">
        <v>2415.1779999999999</v>
      </c>
      <c r="I147" s="240">
        <v>16308.707</v>
      </c>
      <c r="J147" s="240">
        <v>-9106.3279999999995</v>
      </c>
    </row>
    <row r="148" spans="2:10">
      <c r="B148" s="240" t="s">
        <v>1378</v>
      </c>
      <c r="C148" s="240" t="s">
        <v>153</v>
      </c>
      <c r="D148" s="240" t="s">
        <v>77</v>
      </c>
      <c r="E148" s="240">
        <v>1039.75</v>
      </c>
      <c r="F148" s="240">
        <v>96.71</v>
      </c>
      <c r="G148" s="240">
        <v>124.05</v>
      </c>
      <c r="H148" s="240">
        <v>2431.607</v>
      </c>
      <c r="I148" s="240">
        <v>20005.878000000001</v>
      </c>
      <c r="J148" s="240">
        <v>-10840.06</v>
      </c>
    </row>
    <row r="149" spans="2:10">
      <c r="B149" s="240" t="s">
        <v>1378</v>
      </c>
      <c r="C149" s="240" t="s">
        <v>154</v>
      </c>
      <c r="D149" s="240" t="s">
        <v>76</v>
      </c>
      <c r="E149" s="240">
        <v>858.7</v>
      </c>
      <c r="F149" s="240">
        <v>-95.81</v>
      </c>
      <c r="G149" s="240">
        <v>-124.05</v>
      </c>
      <c r="H149" s="240">
        <v>-2415.1779999999999</v>
      </c>
      <c r="I149" s="240">
        <v>16308.707</v>
      </c>
      <c r="J149" s="240">
        <v>-9106.3279999999995</v>
      </c>
    </row>
    <row r="150" spans="2:10">
      <c r="B150" s="240" t="s">
        <v>1378</v>
      </c>
      <c r="C150" s="240" t="s">
        <v>154</v>
      </c>
      <c r="D150" s="240" t="s">
        <v>77</v>
      </c>
      <c r="E150" s="240">
        <v>1039.75</v>
      </c>
      <c r="F150" s="240">
        <v>-96.71</v>
      </c>
      <c r="G150" s="240">
        <v>-124.05</v>
      </c>
      <c r="H150" s="240">
        <v>-2431.596</v>
      </c>
      <c r="I150" s="240">
        <v>19157.696</v>
      </c>
      <c r="J150" s="240">
        <v>-11497.183999999999</v>
      </c>
    </row>
    <row r="151" spans="2:10">
      <c r="B151" s="240" t="s">
        <v>1378</v>
      </c>
      <c r="C151" s="240" t="s">
        <v>155</v>
      </c>
      <c r="D151" s="240" t="s">
        <v>76</v>
      </c>
      <c r="E151" s="240">
        <v>858.7</v>
      </c>
      <c r="F151" s="240">
        <v>491.28</v>
      </c>
      <c r="G151" s="240">
        <v>138.72</v>
      </c>
      <c r="H151" s="240">
        <v>9482.5079999999998</v>
      </c>
      <c r="I151" s="240">
        <v>16308.707</v>
      </c>
      <c r="J151" s="240">
        <v>-9106.3279999999995</v>
      </c>
    </row>
    <row r="152" spans="2:10">
      <c r="B152" s="240" t="s">
        <v>1378</v>
      </c>
      <c r="C152" s="240" t="s">
        <v>155</v>
      </c>
      <c r="D152" s="240" t="s">
        <v>77</v>
      </c>
      <c r="E152" s="240">
        <v>1039.75</v>
      </c>
      <c r="F152" s="240">
        <v>491.28</v>
      </c>
      <c r="G152" s="240">
        <v>138.72</v>
      </c>
      <c r="H152" s="240">
        <v>9482.5529999999999</v>
      </c>
      <c r="I152" s="240">
        <v>20055.846000000001</v>
      </c>
      <c r="J152" s="240">
        <v>-9492.6450000000004</v>
      </c>
    </row>
    <row r="153" spans="2:10">
      <c r="B153" s="240" t="s">
        <v>1378</v>
      </c>
      <c r="C153" s="240" t="s">
        <v>156</v>
      </c>
      <c r="D153" s="240" t="s">
        <v>76</v>
      </c>
      <c r="E153" s="240">
        <v>858.7</v>
      </c>
      <c r="F153" s="240">
        <v>-491.28</v>
      </c>
      <c r="G153" s="240">
        <v>-138.72</v>
      </c>
      <c r="H153" s="240">
        <v>-9482.5079999999998</v>
      </c>
      <c r="I153" s="240">
        <v>16308.707</v>
      </c>
      <c r="J153" s="240">
        <v>-9106.3279999999995</v>
      </c>
    </row>
    <row r="154" spans="2:10">
      <c r="B154" s="240" t="s">
        <v>1378</v>
      </c>
      <c r="C154" s="240" t="s">
        <v>156</v>
      </c>
      <c r="D154" s="240" t="s">
        <v>77</v>
      </c>
      <c r="E154" s="240">
        <v>1039.75</v>
      </c>
      <c r="F154" s="240">
        <v>-491.28</v>
      </c>
      <c r="G154" s="240">
        <v>-138.72</v>
      </c>
      <c r="H154" s="240">
        <v>-9482.5419999999995</v>
      </c>
      <c r="I154" s="240">
        <v>19107.727999999999</v>
      </c>
      <c r="J154" s="240">
        <v>-12844.6</v>
      </c>
    </row>
    <row r="155" spans="2:10">
      <c r="B155" s="240" t="s">
        <v>1378</v>
      </c>
      <c r="C155" s="240" t="s">
        <v>157</v>
      </c>
      <c r="D155" s="240" t="s">
        <v>76</v>
      </c>
      <c r="E155" s="240">
        <v>858.7</v>
      </c>
      <c r="F155" s="240">
        <v>235.87</v>
      </c>
      <c r="G155" s="240">
        <v>337.96</v>
      </c>
      <c r="H155" s="240">
        <v>6181.4679999999998</v>
      </c>
      <c r="I155" s="240">
        <v>16308.707</v>
      </c>
      <c r="J155" s="240">
        <v>-9106.3279999999995</v>
      </c>
    </row>
    <row r="156" spans="2:10">
      <c r="B156" s="240" t="s">
        <v>1378</v>
      </c>
      <c r="C156" s="240" t="s">
        <v>157</v>
      </c>
      <c r="D156" s="240" t="s">
        <v>77</v>
      </c>
      <c r="E156" s="240">
        <v>1039.75</v>
      </c>
      <c r="F156" s="240">
        <v>235.87</v>
      </c>
      <c r="G156" s="240">
        <v>337.96</v>
      </c>
      <c r="H156" s="240">
        <v>6181.6310000000003</v>
      </c>
      <c r="I156" s="240">
        <v>20736.934000000001</v>
      </c>
      <c r="J156" s="240">
        <v>-10364.522000000001</v>
      </c>
    </row>
    <row r="157" spans="2:10">
      <c r="B157" s="240" t="s">
        <v>1378</v>
      </c>
      <c r="C157" s="240" t="s">
        <v>158</v>
      </c>
      <c r="D157" s="240" t="s">
        <v>76</v>
      </c>
      <c r="E157" s="240">
        <v>858.7</v>
      </c>
      <c r="F157" s="240">
        <v>-235.87</v>
      </c>
      <c r="G157" s="240">
        <v>-337.96</v>
      </c>
      <c r="H157" s="240">
        <v>-6181.4679999999998</v>
      </c>
      <c r="I157" s="240">
        <v>16308.707</v>
      </c>
      <c r="J157" s="240">
        <v>-9106.3279999999995</v>
      </c>
    </row>
    <row r="158" spans="2:10">
      <c r="B158" s="240" t="s">
        <v>1378</v>
      </c>
      <c r="C158" s="240" t="s">
        <v>158</v>
      </c>
      <c r="D158" s="240" t="s">
        <v>77</v>
      </c>
      <c r="E158" s="240">
        <v>1039.75</v>
      </c>
      <c r="F158" s="240">
        <v>-235.87</v>
      </c>
      <c r="G158" s="240">
        <v>-337.96</v>
      </c>
      <c r="H158" s="240">
        <v>-6181.62</v>
      </c>
      <c r="I158" s="240">
        <v>18426.64</v>
      </c>
      <c r="J158" s="240">
        <v>-11972.723</v>
      </c>
    </row>
    <row r="159" spans="2:10">
      <c r="B159" s="240" t="s">
        <v>35</v>
      </c>
      <c r="C159" s="240" t="s">
        <v>87</v>
      </c>
      <c r="D159" s="240" t="s">
        <v>76</v>
      </c>
      <c r="E159" s="240">
        <v>0</v>
      </c>
      <c r="F159" s="240">
        <v>-302.10000000000002</v>
      </c>
      <c r="G159" s="240">
        <v>0</v>
      </c>
      <c r="H159" s="240">
        <v>5553.7460000000001</v>
      </c>
      <c r="I159" s="240">
        <v>1.0999999999999999E-2</v>
      </c>
      <c r="J159" s="240">
        <v>-134.595</v>
      </c>
    </row>
    <row r="160" spans="2:10">
      <c r="B160" s="240" t="s">
        <v>35</v>
      </c>
      <c r="C160" s="240" t="s">
        <v>87</v>
      </c>
      <c r="D160" s="240" t="s">
        <v>77</v>
      </c>
      <c r="E160" s="240">
        <v>0</v>
      </c>
      <c r="F160" s="240">
        <v>-305.76</v>
      </c>
      <c r="G160" s="240">
        <v>0</v>
      </c>
      <c r="H160" s="240">
        <v>5598.5990000000002</v>
      </c>
      <c r="I160" s="240">
        <v>0.39300000000000002</v>
      </c>
      <c r="J160" s="240">
        <v>-1195.1400000000001</v>
      </c>
    </row>
    <row r="161" spans="2:10">
      <c r="B161" s="240" t="s">
        <v>35</v>
      </c>
      <c r="C161" s="240" t="s">
        <v>88</v>
      </c>
      <c r="D161" s="240" t="s">
        <v>76</v>
      </c>
      <c r="E161" s="240">
        <v>0</v>
      </c>
      <c r="F161" s="240">
        <v>0</v>
      </c>
      <c r="G161" s="240">
        <v>-302.10000000000002</v>
      </c>
      <c r="H161" s="240">
        <v>-3113.0079999999998</v>
      </c>
      <c r="I161" s="240">
        <v>133.053</v>
      </c>
      <c r="J161" s="240">
        <v>-6.7000000000000004E-2</v>
      </c>
    </row>
    <row r="162" spans="2:10">
      <c r="B162" s="240" t="s">
        <v>35</v>
      </c>
      <c r="C162" s="240" t="s">
        <v>88</v>
      </c>
      <c r="D162" s="240" t="s">
        <v>77</v>
      </c>
      <c r="E162" s="240">
        <v>0</v>
      </c>
      <c r="F162" s="240">
        <v>0</v>
      </c>
      <c r="G162" s="240">
        <v>-305.76</v>
      </c>
      <c r="H162" s="240">
        <v>-3153.989</v>
      </c>
      <c r="I162" s="240">
        <v>1186.662</v>
      </c>
      <c r="J162" s="240">
        <v>-0.64100000000000001</v>
      </c>
    </row>
    <row r="163" spans="2:10">
      <c r="B163" s="240" t="s">
        <v>35</v>
      </c>
      <c r="C163" s="240" t="s">
        <v>89</v>
      </c>
      <c r="D163" s="240" t="s">
        <v>76</v>
      </c>
      <c r="E163" s="240">
        <v>0</v>
      </c>
      <c r="F163" s="240">
        <v>-302.10000000000002</v>
      </c>
      <c r="G163" s="240">
        <v>0</v>
      </c>
      <c r="H163" s="240">
        <v>4540.3429999999998</v>
      </c>
      <c r="I163" s="240">
        <v>0.13300000000000001</v>
      </c>
      <c r="J163" s="240">
        <v>-134.53100000000001</v>
      </c>
    </row>
    <row r="164" spans="2:10">
      <c r="B164" s="240" t="s">
        <v>35</v>
      </c>
      <c r="C164" s="240" t="s">
        <v>89</v>
      </c>
      <c r="D164" s="240" t="s">
        <v>77</v>
      </c>
      <c r="E164" s="240">
        <v>0</v>
      </c>
      <c r="F164" s="240">
        <v>-305.76</v>
      </c>
      <c r="G164" s="240">
        <v>0</v>
      </c>
      <c r="H164" s="240">
        <v>4585.402</v>
      </c>
      <c r="I164" s="240">
        <v>0.40899999999999997</v>
      </c>
      <c r="J164" s="240">
        <v>-1195.721</v>
      </c>
    </row>
    <row r="165" spans="2:10">
      <c r="B165" s="240" t="s">
        <v>35</v>
      </c>
      <c r="C165" s="240" t="s">
        <v>90</v>
      </c>
      <c r="D165" s="240" t="s">
        <v>76</v>
      </c>
      <c r="E165" s="240">
        <v>0</v>
      </c>
      <c r="F165" s="240">
        <v>0</v>
      </c>
      <c r="G165" s="240">
        <v>-302.10000000000002</v>
      </c>
      <c r="H165" s="240">
        <v>-2558.7950000000001</v>
      </c>
      <c r="I165" s="240">
        <v>132.983</v>
      </c>
      <c r="J165" s="240">
        <v>-0.105</v>
      </c>
    </row>
    <row r="166" spans="2:10">
      <c r="B166" s="240" t="s">
        <v>35</v>
      </c>
      <c r="C166" s="240" t="s">
        <v>90</v>
      </c>
      <c r="D166" s="240" t="s">
        <v>77</v>
      </c>
      <c r="E166" s="240">
        <v>0</v>
      </c>
      <c r="F166" s="240">
        <v>0</v>
      </c>
      <c r="G166" s="240">
        <v>-305.76</v>
      </c>
      <c r="H166" s="240">
        <v>-2599.8910000000001</v>
      </c>
      <c r="I166" s="240">
        <v>1186.6469999999999</v>
      </c>
      <c r="J166" s="240">
        <v>-0.32200000000000001</v>
      </c>
    </row>
    <row r="167" spans="2:10">
      <c r="B167" s="240" t="s">
        <v>35</v>
      </c>
      <c r="C167" s="240" t="s">
        <v>12</v>
      </c>
      <c r="D167" s="240" t="s">
        <v>76</v>
      </c>
      <c r="E167" s="240">
        <v>0</v>
      </c>
      <c r="F167" s="240">
        <v>-200000</v>
      </c>
      <c r="G167" s="240">
        <v>0</v>
      </c>
      <c r="H167" s="240">
        <v>3485498.395</v>
      </c>
      <c r="I167" s="240">
        <v>5.4889999999999999</v>
      </c>
      <c r="J167" s="240">
        <v>-342093.06400000001</v>
      </c>
    </row>
    <row r="168" spans="2:10">
      <c r="B168" s="240" t="s">
        <v>35</v>
      </c>
      <c r="C168" s="240" t="s">
        <v>12</v>
      </c>
      <c r="D168" s="240" t="s">
        <v>77</v>
      </c>
      <c r="E168" s="240">
        <v>0</v>
      </c>
      <c r="F168" s="240">
        <v>-200000</v>
      </c>
      <c r="G168" s="240">
        <v>0</v>
      </c>
      <c r="H168" s="240">
        <v>3485511.1269999999</v>
      </c>
      <c r="I168" s="240">
        <v>216.636</v>
      </c>
      <c r="J168" s="240">
        <v>-1038176.871</v>
      </c>
    </row>
    <row r="169" spans="2:10">
      <c r="B169" s="240" t="s">
        <v>35</v>
      </c>
      <c r="C169" s="240" t="s">
        <v>13</v>
      </c>
      <c r="D169" s="240" t="s">
        <v>76</v>
      </c>
      <c r="E169" s="240">
        <v>0</v>
      </c>
      <c r="F169" s="240">
        <v>0</v>
      </c>
      <c r="G169" s="240">
        <v>-200000</v>
      </c>
      <c r="H169" s="240">
        <v>-2078262.0160000001</v>
      </c>
      <c r="I169" s="240">
        <v>341964.63199999998</v>
      </c>
      <c r="J169" s="240">
        <v>-22.135000000000002</v>
      </c>
    </row>
    <row r="170" spans="2:10">
      <c r="B170" s="240" t="s">
        <v>35</v>
      </c>
      <c r="C170" s="240" t="s">
        <v>13</v>
      </c>
      <c r="D170" s="240" t="s">
        <v>77</v>
      </c>
      <c r="E170" s="240">
        <v>0</v>
      </c>
      <c r="F170" s="240">
        <v>0</v>
      </c>
      <c r="G170" s="240">
        <v>-200000</v>
      </c>
      <c r="H170" s="240">
        <v>-2078526.997</v>
      </c>
      <c r="I170" s="240">
        <v>1034829.318</v>
      </c>
      <c r="J170" s="240">
        <v>-341.95</v>
      </c>
    </row>
    <row r="171" spans="2:10">
      <c r="B171" s="240" t="s">
        <v>35</v>
      </c>
      <c r="C171" s="240" t="s">
        <v>14</v>
      </c>
      <c r="D171" s="240" t="s">
        <v>76</v>
      </c>
      <c r="E171" s="240">
        <v>0</v>
      </c>
      <c r="F171" s="240">
        <v>0</v>
      </c>
      <c r="G171" s="240">
        <v>0</v>
      </c>
      <c r="H171" s="240">
        <v>-200000.693</v>
      </c>
      <c r="I171" s="240">
        <v>9.4689999999999994</v>
      </c>
      <c r="J171" s="240">
        <v>-3.2349999999999999</v>
      </c>
    </row>
    <row r="172" spans="2:10">
      <c r="B172" s="240" t="s">
        <v>35</v>
      </c>
      <c r="C172" s="240" t="s">
        <v>14</v>
      </c>
      <c r="D172" s="240" t="s">
        <v>77</v>
      </c>
      <c r="E172" s="240">
        <v>0</v>
      </c>
      <c r="F172" s="240">
        <v>0</v>
      </c>
      <c r="G172" s="240">
        <v>0</v>
      </c>
      <c r="H172" s="240">
        <v>-199967.47099999999</v>
      </c>
      <c r="I172" s="240">
        <v>-19.917000000000002</v>
      </c>
      <c r="J172" s="240">
        <v>-99.451999999999998</v>
      </c>
    </row>
    <row r="173" spans="2:10">
      <c r="B173" s="240" t="s">
        <v>35</v>
      </c>
      <c r="C173" s="240" t="s">
        <v>91</v>
      </c>
      <c r="D173" s="240" t="s">
        <v>76</v>
      </c>
      <c r="E173" s="240">
        <v>0</v>
      </c>
      <c r="F173" s="240">
        <v>563.07000000000005</v>
      </c>
      <c r="G173" s="240">
        <v>46.18</v>
      </c>
      <c r="H173" s="240">
        <v>9378.5319999999992</v>
      </c>
      <c r="I173" s="240">
        <v>51.76</v>
      </c>
      <c r="J173" s="240">
        <v>590.221</v>
      </c>
    </row>
    <row r="174" spans="2:10">
      <c r="B174" s="240" t="s">
        <v>35</v>
      </c>
      <c r="C174" s="240" t="s">
        <v>91</v>
      </c>
      <c r="D174" s="240" t="s">
        <v>77</v>
      </c>
      <c r="E174" s="240">
        <v>0</v>
      </c>
      <c r="F174" s="240">
        <v>566.66</v>
      </c>
      <c r="G174" s="240">
        <v>46.56</v>
      </c>
      <c r="H174" s="240">
        <v>9412.973</v>
      </c>
      <c r="I174" s="240">
        <v>174.209</v>
      </c>
      <c r="J174" s="240">
        <v>2401.5819999999999</v>
      </c>
    </row>
    <row r="175" spans="2:10">
      <c r="B175" s="240" t="s">
        <v>35</v>
      </c>
      <c r="C175" s="240" t="s">
        <v>92</v>
      </c>
      <c r="D175" s="240" t="s">
        <v>76</v>
      </c>
      <c r="E175" s="240">
        <v>0</v>
      </c>
      <c r="F175" s="240">
        <v>53.43</v>
      </c>
      <c r="G175" s="240">
        <v>459.94</v>
      </c>
      <c r="H175" s="240">
        <v>4020.7550000000001</v>
      </c>
      <c r="I175" s="240">
        <v>408.55099999999999</v>
      </c>
      <c r="J175" s="240">
        <v>134.90899999999999</v>
      </c>
    </row>
    <row r="176" spans="2:10">
      <c r="B176" s="240" t="s">
        <v>35</v>
      </c>
      <c r="C176" s="240" t="s">
        <v>92</v>
      </c>
      <c r="D176" s="240" t="s">
        <v>77</v>
      </c>
      <c r="E176" s="240">
        <v>0</v>
      </c>
      <c r="F176" s="240">
        <v>53.78</v>
      </c>
      <c r="G176" s="240">
        <v>463.33</v>
      </c>
      <c r="H176" s="240">
        <v>4060.884</v>
      </c>
      <c r="I176" s="240">
        <v>1852.7660000000001</v>
      </c>
      <c r="J176" s="240">
        <v>268.80700000000002</v>
      </c>
    </row>
    <row r="177" spans="2:10">
      <c r="B177" s="240" t="s">
        <v>35</v>
      </c>
      <c r="C177" s="240" t="s">
        <v>93</v>
      </c>
      <c r="D177" s="240" t="s">
        <v>76</v>
      </c>
      <c r="E177" s="240">
        <v>0</v>
      </c>
      <c r="F177" s="240">
        <v>1505.94</v>
      </c>
      <c r="G177" s="240">
        <v>116.31</v>
      </c>
      <c r="H177" s="240">
        <v>25266.751</v>
      </c>
      <c r="I177" s="240">
        <v>140.126</v>
      </c>
      <c r="J177" s="240">
        <v>1576.646</v>
      </c>
    </row>
    <row r="178" spans="2:10">
      <c r="B178" s="240" t="s">
        <v>35</v>
      </c>
      <c r="C178" s="240" t="s">
        <v>93</v>
      </c>
      <c r="D178" s="240" t="s">
        <v>77</v>
      </c>
      <c r="E178" s="240">
        <v>0</v>
      </c>
      <c r="F178" s="240">
        <v>1514.99</v>
      </c>
      <c r="G178" s="240">
        <v>117.23</v>
      </c>
      <c r="H178" s="240">
        <v>25354.327000000001</v>
      </c>
      <c r="I178" s="240">
        <v>437.57600000000002</v>
      </c>
      <c r="J178" s="240">
        <v>6447.7259999999997</v>
      </c>
    </row>
    <row r="179" spans="2:10">
      <c r="B179" s="240" t="s">
        <v>35</v>
      </c>
      <c r="C179" s="240" t="s">
        <v>94</v>
      </c>
      <c r="D179" s="240" t="s">
        <v>76</v>
      </c>
      <c r="E179" s="240">
        <v>0</v>
      </c>
      <c r="F179" s="240">
        <v>135.24</v>
      </c>
      <c r="G179" s="240">
        <v>1194.9000000000001</v>
      </c>
      <c r="H179" s="240">
        <v>10523.31</v>
      </c>
      <c r="I179" s="240">
        <v>1113.1089999999999</v>
      </c>
      <c r="J179" s="240">
        <v>331.10700000000003</v>
      </c>
    </row>
    <row r="180" spans="2:10">
      <c r="B180" s="240" t="s">
        <v>35</v>
      </c>
      <c r="C180" s="240" t="s">
        <v>94</v>
      </c>
      <c r="D180" s="240" t="s">
        <v>77</v>
      </c>
      <c r="E180" s="240">
        <v>0</v>
      </c>
      <c r="F180" s="240">
        <v>136.04</v>
      </c>
      <c r="G180" s="240">
        <v>1203.18</v>
      </c>
      <c r="H180" s="240">
        <v>10620.758</v>
      </c>
      <c r="I180" s="240">
        <v>4837.1270000000004</v>
      </c>
      <c r="J180" s="240">
        <v>679.48699999999997</v>
      </c>
    </row>
    <row r="181" spans="2:10">
      <c r="B181" s="240" t="s">
        <v>35</v>
      </c>
      <c r="C181" s="240" t="s">
        <v>95</v>
      </c>
      <c r="D181" s="240" t="s">
        <v>76</v>
      </c>
      <c r="E181" s="240">
        <v>7525.23</v>
      </c>
      <c r="F181" s="240">
        <v>0</v>
      </c>
      <c r="G181" s="240">
        <v>0</v>
      </c>
      <c r="H181" s="240">
        <v>6.0000000000000001E-3</v>
      </c>
      <c r="I181" s="240">
        <v>125577.766</v>
      </c>
      <c r="J181" s="240">
        <v>-70661.721000000005</v>
      </c>
    </row>
    <row r="182" spans="2:10">
      <c r="B182" s="240" t="s">
        <v>35</v>
      </c>
      <c r="C182" s="240" t="s">
        <v>95</v>
      </c>
      <c r="D182" s="240" t="s">
        <v>77</v>
      </c>
      <c r="E182" s="240">
        <v>8326.4699999999993</v>
      </c>
      <c r="F182" s="240">
        <v>0</v>
      </c>
      <c r="G182" s="240">
        <v>0</v>
      </c>
      <c r="H182" s="240">
        <v>5.8000000000000003E-2</v>
      </c>
      <c r="I182" s="240">
        <v>138681.48699999999</v>
      </c>
      <c r="J182" s="240">
        <v>-78142.232999999993</v>
      </c>
    </row>
    <row r="183" spans="2:10">
      <c r="B183" s="240" t="s">
        <v>35</v>
      </c>
      <c r="C183" s="240" t="s">
        <v>96</v>
      </c>
      <c r="D183" s="240" t="s">
        <v>76</v>
      </c>
      <c r="E183" s="240">
        <v>7525.23</v>
      </c>
      <c r="F183" s="240">
        <v>0</v>
      </c>
      <c r="G183" s="240">
        <v>0</v>
      </c>
      <c r="H183" s="240">
        <v>6.0000000000000001E-3</v>
      </c>
      <c r="I183" s="240">
        <v>125577.766</v>
      </c>
      <c r="J183" s="240">
        <v>-70661.721000000005</v>
      </c>
    </row>
    <row r="184" spans="2:10">
      <c r="B184" s="240" t="s">
        <v>35</v>
      </c>
      <c r="C184" s="240" t="s">
        <v>96</v>
      </c>
      <c r="D184" s="240" t="s">
        <v>77</v>
      </c>
      <c r="E184" s="240">
        <v>8326.4699999999993</v>
      </c>
      <c r="F184" s="240">
        <v>0</v>
      </c>
      <c r="G184" s="240">
        <v>0</v>
      </c>
      <c r="H184" s="240">
        <v>5.8000000000000003E-2</v>
      </c>
      <c r="I184" s="240">
        <v>138681.48699999999</v>
      </c>
      <c r="J184" s="240">
        <v>-78142.232999999993</v>
      </c>
    </row>
    <row r="185" spans="2:10">
      <c r="B185" s="240" t="s">
        <v>35</v>
      </c>
      <c r="C185" s="240" t="s">
        <v>97</v>
      </c>
      <c r="D185" s="240" t="s">
        <v>76</v>
      </c>
      <c r="E185" s="240">
        <v>0</v>
      </c>
      <c r="F185" s="240">
        <v>-37.630000000000003</v>
      </c>
      <c r="G185" s="240">
        <v>0</v>
      </c>
      <c r="H185" s="240">
        <v>627.88900000000001</v>
      </c>
      <c r="I185" s="240">
        <v>1.0999999999999999E-2</v>
      </c>
      <c r="J185" s="240">
        <v>-16.587</v>
      </c>
    </row>
    <row r="186" spans="2:10">
      <c r="B186" s="240" t="s">
        <v>35</v>
      </c>
      <c r="C186" s="240" t="s">
        <v>97</v>
      </c>
      <c r="D186" s="240" t="s">
        <v>77</v>
      </c>
      <c r="E186" s="240">
        <v>0</v>
      </c>
      <c r="F186" s="240">
        <v>-41.63</v>
      </c>
      <c r="G186" s="240">
        <v>0</v>
      </c>
      <c r="H186" s="240">
        <v>693.43399999999997</v>
      </c>
      <c r="I186" s="240">
        <v>7.0999999999999994E-2</v>
      </c>
      <c r="J186" s="240">
        <v>-155.36699999999999</v>
      </c>
    </row>
    <row r="187" spans="2:10">
      <c r="B187" s="240" t="s">
        <v>35</v>
      </c>
      <c r="C187" s="240" t="s">
        <v>98</v>
      </c>
      <c r="D187" s="240" t="s">
        <v>76</v>
      </c>
      <c r="E187" s="240">
        <v>0</v>
      </c>
      <c r="F187" s="240">
        <v>0</v>
      </c>
      <c r="G187" s="240">
        <v>-37.630000000000003</v>
      </c>
      <c r="H187" s="240">
        <v>-353.31299999999999</v>
      </c>
      <c r="I187" s="240">
        <v>16.338999999999999</v>
      </c>
      <c r="J187" s="240">
        <v>-1.4E-2</v>
      </c>
    </row>
    <row r="188" spans="2:10">
      <c r="B188" s="240" t="s">
        <v>35</v>
      </c>
      <c r="C188" s="240" t="s">
        <v>98</v>
      </c>
      <c r="D188" s="240" t="s">
        <v>77</v>
      </c>
      <c r="E188" s="240">
        <v>0</v>
      </c>
      <c r="F188" s="240">
        <v>0</v>
      </c>
      <c r="G188" s="240">
        <v>-41.63</v>
      </c>
      <c r="H188" s="240">
        <v>-390.74299999999999</v>
      </c>
      <c r="I188" s="240">
        <v>153.91499999999999</v>
      </c>
      <c r="J188" s="240">
        <v>-8.5000000000000006E-2</v>
      </c>
    </row>
    <row r="189" spans="2:10">
      <c r="B189" s="240" t="s">
        <v>35</v>
      </c>
      <c r="C189" s="240" t="s">
        <v>99</v>
      </c>
      <c r="D189" s="240" t="s">
        <v>76</v>
      </c>
      <c r="E189" s="240">
        <v>7525.23</v>
      </c>
      <c r="F189" s="240">
        <v>-339.73</v>
      </c>
      <c r="G189" s="240">
        <v>-90.63</v>
      </c>
      <c r="H189" s="240">
        <v>5247.7389999999996</v>
      </c>
      <c r="I189" s="240">
        <v>125617.704</v>
      </c>
      <c r="J189" s="240">
        <v>-70812.922999999995</v>
      </c>
    </row>
    <row r="190" spans="2:10">
      <c r="B190" s="240" t="s">
        <v>35</v>
      </c>
      <c r="C190" s="240" t="s">
        <v>99</v>
      </c>
      <c r="D190" s="240" t="s">
        <v>77</v>
      </c>
      <c r="E190" s="240">
        <v>8326.4699999999993</v>
      </c>
      <c r="F190" s="240">
        <v>-347.39</v>
      </c>
      <c r="G190" s="240">
        <v>-91.73</v>
      </c>
      <c r="H190" s="240">
        <v>5345.8950000000004</v>
      </c>
      <c r="I190" s="240">
        <v>139037.94899999999</v>
      </c>
      <c r="J190" s="240">
        <v>-79492.933000000005</v>
      </c>
    </row>
    <row r="191" spans="2:10">
      <c r="B191" s="240" t="s">
        <v>35</v>
      </c>
      <c r="C191" s="240" t="s">
        <v>100</v>
      </c>
      <c r="D191" s="240" t="s">
        <v>76</v>
      </c>
      <c r="E191" s="240">
        <v>7525.23</v>
      </c>
      <c r="F191" s="240">
        <v>-339.73</v>
      </c>
      <c r="G191" s="240">
        <v>90.63</v>
      </c>
      <c r="H191" s="240">
        <v>7115.5429999999997</v>
      </c>
      <c r="I191" s="240">
        <v>125537.872</v>
      </c>
      <c r="J191" s="240">
        <v>-70812.883000000002</v>
      </c>
    </row>
    <row r="192" spans="2:10">
      <c r="B192" s="240" t="s">
        <v>35</v>
      </c>
      <c r="C192" s="240" t="s">
        <v>100</v>
      </c>
      <c r="D192" s="240" t="s">
        <v>77</v>
      </c>
      <c r="E192" s="240">
        <v>8326.4699999999993</v>
      </c>
      <c r="F192" s="240">
        <v>-347.39</v>
      </c>
      <c r="G192" s="240">
        <v>91.73</v>
      </c>
      <c r="H192" s="240">
        <v>7238.2879999999996</v>
      </c>
      <c r="I192" s="240">
        <v>138325.95199999999</v>
      </c>
      <c r="J192" s="240">
        <v>-79492.547999999995</v>
      </c>
    </row>
    <row r="193" spans="2:10">
      <c r="B193" s="240" t="s">
        <v>35</v>
      </c>
      <c r="C193" s="240" t="s">
        <v>101</v>
      </c>
      <c r="D193" s="240" t="s">
        <v>76</v>
      </c>
      <c r="E193" s="240">
        <v>7525.23</v>
      </c>
      <c r="F193" s="240">
        <v>-339.73</v>
      </c>
      <c r="G193" s="240">
        <v>-90.63</v>
      </c>
      <c r="H193" s="240">
        <v>5414.0020000000004</v>
      </c>
      <c r="I193" s="240">
        <v>125617.683</v>
      </c>
      <c r="J193" s="240">
        <v>-70812.933999999994</v>
      </c>
    </row>
    <row r="194" spans="2:10">
      <c r="B194" s="240" t="s">
        <v>35</v>
      </c>
      <c r="C194" s="240" t="s">
        <v>101</v>
      </c>
      <c r="D194" s="240" t="s">
        <v>77</v>
      </c>
      <c r="E194" s="240">
        <v>8326.4699999999993</v>
      </c>
      <c r="F194" s="240">
        <v>-347.39</v>
      </c>
      <c r="G194" s="240">
        <v>-91.73</v>
      </c>
      <c r="H194" s="240">
        <v>5512.1239999999998</v>
      </c>
      <c r="I194" s="240">
        <v>139037.94399999999</v>
      </c>
      <c r="J194" s="240">
        <v>-79492.837</v>
      </c>
    </row>
    <row r="195" spans="2:10">
      <c r="B195" s="240" t="s">
        <v>35</v>
      </c>
      <c r="C195" s="240" t="s">
        <v>102</v>
      </c>
      <c r="D195" s="240" t="s">
        <v>76</v>
      </c>
      <c r="E195" s="240">
        <v>7525.23</v>
      </c>
      <c r="F195" s="240">
        <v>-339.73</v>
      </c>
      <c r="G195" s="240">
        <v>90.63</v>
      </c>
      <c r="H195" s="240">
        <v>6949.2790000000005</v>
      </c>
      <c r="I195" s="240">
        <v>125537.893</v>
      </c>
      <c r="J195" s="240">
        <v>-70812.872000000003</v>
      </c>
    </row>
    <row r="196" spans="2:10">
      <c r="B196" s="240" t="s">
        <v>35</v>
      </c>
      <c r="C196" s="240" t="s">
        <v>102</v>
      </c>
      <c r="D196" s="240" t="s">
        <v>77</v>
      </c>
      <c r="E196" s="240">
        <v>8326.4699999999993</v>
      </c>
      <c r="F196" s="240">
        <v>-347.39</v>
      </c>
      <c r="G196" s="240">
        <v>91.73</v>
      </c>
      <c r="H196" s="240">
        <v>7072.0590000000002</v>
      </c>
      <c r="I196" s="240">
        <v>138325.95600000001</v>
      </c>
      <c r="J196" s="240">
        <v>-79492.644</v>
      </c>
    </row>
    <row r="197" spans="2:10">
      <c r="B197" s="240" t="s">
        <v>35</v>
      </c>
      <c r="C197" s="240" t="s">
        <v>103</v>
      </c>
      <c r="D197" s="240" t="s">
        <v>76</v>
      </c>
      <c r="E197" s="240">
        <v>7525.23</v>
      </c>
      <c r="F197" s="240">
        <v>-339.73</v>
      </c>
      <c r="G197" s="240">
        <v>-90.63</v>
      </c>
      <c r="H197" s="240">
        <v>4234.3360000000002</v>
      </c>
      <c r="I197" s="240">
        <v>125617.825</v>
      </c>
      <c r="J197" s="240">
        <v>-70812.858999999997</v>
      </c>
    </row>
    <row r="198" spans="2:10">
      <c r="B198" s="240" t="s">
        <v>35</v>
      </c>
      <c r="C198" s="240" t="s">
        <v>103</v>
      </c>
      <c r="D198" s="240" t="s">
        <v>77</v>
      </c>
      <c r="E198" s="240">
        <v>8326.4699999999993</v>
      </c>
      <c r="F198" s="240">
        <v>-347.39</v>
      </c>
      <c r="G198" s="240">
        <v>-91.73</v>
      </c>
      <c r="H198" s="240">
        <v>4332.6970000000001</v>
      </c>
      <c r="I198" s="240">
        <v>139037.965</v>
      </c>
      <c r="J198" s="240">
        <v>-79493.513000000006</v>
      </c>
    </row>
    <row r="199" spans="2:10">
      <c r="B199" s="240" t="s">
        <v>35</v>
      </c>
      <c r="C199" s="240" t="s">
        <v>104</v>
      </c>
      <c r="D199" s="240" t="s">
        <v>76</v>
      </c>
      <c r="E199" s="240">
        <v>7525.23</v>
      </c>
      <c r="F199" s="240">
        <v>-339.73</v>
      </c>
      <c r="G199" s="240">
        <v>90.63</v>
      </c>
      <c r="H199" s="240">
        <v>6102.1409999999996</v>
      </c>
      <c r="I199" s="240">
        <v>125537.99400000001</v>
      </c>
      <c r="J199" s="240">
        <v>-70812.819000000003</v>
      </c>
    </row>
    <row r="200" spans="2:10">
      <c r="B200" s="240" t="s">
        <v>35</v>
      </c>
      <c r="C200" s="240" t="s">
        <v>104</v>
      </c>
      <c r="D200" s="240" t="s">
        <v>77</v>
      </c>
      <c r="E200" s="240">
        <v>8326.4699999999993</v>
      </c>
      <c r="F200" s="240">
        <v>-347.39</v>
      </c>
      <c r="G200" s="240">
        <v>91.73</v>
      </c>
      <c r="H200" s="240">
        <v>6225.09</v>
      </c>
      <c r="I200" s="240">
        <v>138325.96799999999</v>
      </c>
      <c r="J200" s="240">
        <v>-79493.127999999997</v>
      </c>
    </row>
    <row r="201" spans="2:10">
      <c r="B201" s="240" t="s">
        <v>35</v>
      </c>
      <c r="C201" s="240" t="s">
        <v>105</v>
      </c>
      <c r="D201" s="240" t="s">
        <v>76</v>
      </c>
      <c r="E201" s="240">
        <v>7525.23</v>
      </c>
      <c r="F201" s="240">
        <v>-339.73</v>
      </c>
      <c r="G201" s="240">
        <v>-90.63</v>
      </c>
      <c r="H201" s="240">
        <v>4400.6000000000004</v>
      </c>
      <c r="I201" s="240">
        <v>125617.80499999999</v>
      </c>
      <c r="J201" s="240">
        <v>-70812.870999999999</v>
      </c>
    </row>
    <row r="202" spans="2:10">
      <c r="B202" s="240" t="s">
        <v>35</v>
      </c>
      <c r="C202" s="240" t="s">
        <v>105</v>
      </c>
      <c r="D202" s="240" t="s">
        <v>77</v>
      </c>
      <c r="E202" s="240">
        <v>8326.4699999999993</v>
      </c>
      <c r="F202" s="240">
        <v>-347.39</v>
      </c>
      <c r="G202" s="240">
        <v>-91.73</v>
      </c>
      <c r="H202" s="240">
        <v>4498.9269999999997</v>
      </c>
      <c r="I202" s="240">
        <v>139037.96</v>
      </c>
      <c r="J202" s="240">
        <v>-79493.417000000001</v>
      </c>
    </row>
    <row r="203" spans="2:10">
      <c r="B203" s="240" t="s">
        <v>35</v>
      </c>
      <c r="C203" s="240" t="s">
        <v>106</v>
      </c>
      <c r="D203" s="240" t="s">
        <v>76</v>
      </c>
      <c r="E203" s="240">
        <v>7525.23</v>
      </c>
      <c r="F203" s="240">
        <v>-339.73</v>
      </c>
      <c r="G203" s="240">
        <v>90.63</v>
      </c>
      <c r="H203" s="240">
        <v>5935.8770000000004</v>
      </c>
      <c r="I203" s="240">
        <v>125538.015</v>
      </c>
      <c r="J203" s="240">
        <v>-70812.808000000005</v>
      </c>
    </row>
    <row r="204" spans="2:10">
      <c r="B204" s="240" t="s">
        <v>35</v>
      </c>
      <c r="C204" s="240" t="s">
        <v>106</v>
      </c>
      <c r="D204" s="240" t="s">
        <v>77</v>
      </c>
      <c r="E204" s="240">
        <v>8326.4699999999993</v>
      </c>
      <c r="F204" s="240">
        <v>-347.39</v>
      </c>
      <c r="G204" s="240">
        <v>91.73</v>
      </c>
      <c r="H204" s="240">
        <v>6058.8609999999999</v>
      </c>
      <c r="I204" s="240">
        <v>138325.97200000001</v>
      </c>
      <c r="J204" s="240">
        <v>-79493.224000000002</v>
      </c>
    </row>
    <row r="205" spans="2:10">
      <c r="B205" s="240" t="s">
        <v>35</v>
      </c>
      <c r="C205" s="240" t="s">
        <v>107</v>
      </c>
      <c r="D205" s="240" t="s">
        <v>76</v>
      </c>
      <c r="E205" s="240">
        <v>7525.23</v>
      </c>
      <c r="F205" s="240">
        <v>339.73</v>
      </c>
      <c r="G205" s="240">
        <v>-90.63</v>
      </c>
      <c r="H205" s="240">
        <v>-7115.5320000000002</v>
      </c>
      <c r="I205" s="240">
        <v>125617.659</v>
      </c>
      <c r="J205" s="240">
        <v>-70510.559999999998</v>
      </c>
    </row>
    <row r="206" spans="2:10">
      <c r="B206" s="240" t="s">
        <v>35</v>
      </c>
      <c r="C206" s="240" t="s">
        <v>107</v>
      </c>
      <c r="D206" s="240" t="s">
        <v>77</v>
      </c>
      <c r="E206" s="240">
        <v>8326.4699999999993</v>
      </c>
      <c r="F206" s="240">
        <v>347.39</v>
      </c>
      <c r="G206" s="240">
        <v>-91.73</v>
      </c>
      <c r="H206" s="240">
        <v>-7238.1719999999996</v>
      </c>
      <c r="I206" s="240">
        <v>139037.022</v>
      </c>
      <c r="J206" s="240">
        <v>-76791.918000000005</v>
      </c>
    </row>
    <row r="207" spans="2:10">
      <c r="B207" s="240" t="s">
        <v>35</v>
      </c>
      <c r="C207" s="240" t="s">
        <v>108</v>
      </c>
      <c r="D207" s="240" t="s">
        <v>76</v>
      </c>
      <c r="E207" s="240">
        <v>7525.23</v>
      </c>
      <c r="F207" s="240">
        <v>339.73</v>
      </c>
      <c r="G207" s="240">
        <v>90.63</v>
      </c>
      <c r="H207" s="240">
        <v>-5247.7269999999999</v>
      </c>
      <c r="I207" s="240">
        <v>125537.827</v>
      </c>
      <c r="J207" s="240">
        <v>-70510.52</v>
      </c>
    </row>
    <row r="208" spans="2:10">
      <c r="B208" s="240" t="s">
        <v>35</v>
      </c>
      <c r="C208" s="240" t="s">
        <v>108</v>
      </c>
      <c r="D208" s="240" t="s">
        <v>77</v>
      </c>
      <c r="E208" s="240">
        <v>8326.4699999999993</v>
      </c>
      <c r="F208" s="240">
        <v>347.39</v>
      </c>
      <c r="G208" s="240">
        <v>91.73</v>
      </c>
      <c r="H208" s="240">
        <v>-5345.7790000000005</v>
      </c>
      <c r="I208" s="240">
        <v>138325.02499999999</v>
      </c>
      <c r="J208" s="240">
        <v>-76791.532999999996</v>
      </c>
    </row>
    <row r="209" spans="2:10">
      <c r="B209" s="240" t="s">
        <v>35</v>
      </c>
      <c r="C209" s="240" t="s">
        <v>109</v>
      </c>
      <c r="D209" s="240" t="s">
        <v>76</v>
      </c>
      <c r="E209" s="240">
        <v>7525.23</v>
      </c>
      <c r="F209" s="240">
        <v>339.73</v>
      </c>
      <c r="G209" s="240">
        <v>-90.63</v>
      </c>
      <c r="H209" s="240">
        <v>-6949.268</v>
      </c>
      <c r="I209" s="240">
        <v>125617.63800000001</v>
      </c>
      <c r="J209" s="240">
        <v>-70510.570999999996</v>
      </c>
    </row>
    <row r="210" spans="2:10">
      <c r="B210" s="240" t="s">
        <v>35</v>
      </c>
      <c r="C210" s="240" t="s">
        <v>109</v>
      </c>
      <c r="D210" s="240" t="s">
        <v>77</v>
      </c>
      <c r="E210" s="240">
        <v>8326.4699999999993</v>
      </c>
      <c r="F210" s="240">
        <v>347.39</v>
      </c>
      <c r="G210" s="240">
        <v>-91.73</v>
      </c>
      <c r="H210" s="240">
        <v>-7071.9430000000002</v>
      </c>
      <c r="I210" s="240">
        <v>139037.01699999999</v>
      </c>
      <c r="J210" s="240">
        <v>-76791.822</v>
      </c>
    </row>
    <row r="211" spans="2:10">
      <c r="B211" s="240" t="s">
        <v>35</v>
      </c>
      <c r="C211" s="240" t="s">
        <v>110</v>
      </c>
      <c r="D211" s="240" t="s">
        <v>76</v>
      </c>
      <c r="E211" s="240">
        <v>7525.23</v>
      </c>
      <c r="F211" s="240">
        <v>339.73</v>
      </c>
      <c r="G211" s="240">
        <v>90.63</v>
      </c>
      <c r="H211" s="240">
        <v>-5413.991</v>
      </c>
      <c r="I211" s="240">
        <v>125537.848</v>
      </c>
      <c r="J211" s="240">
        <v>-70510.509000000005</v>
      </c>
    </row>
    <row r="212" spans="2:10">
      <c r="B212" s="240" t="s">
        <v>35</v>
      </c>
      <c r="C212" s="240" t="s">
        <v>110</v>
      </c>
      <c r="D212" s="240" t="s">
        <v>77</v>
      </c>
      <c r="E212" s="240">
        <v>8326.4699999999993</v>
      </c>
      <c r="F212" s="240">
        <v>347.39</v>
      </c>
      <c r="G212" s="240">
        <v>91.73</v>
      </c>
      <c r="H212" s="240">
        <v>-5512.0079999999998</v>
      </c>
      <c r="I212" s="240">
        <v>138325.02900000001</v>
      </c>
      <c r="J212" s="240">
        <v>-76791.629000000001</v>
      </c>
    </row>
    <row r="213" spans="2:10">
      <c r="B213" s="240" t="s">
        <v>35</v>
      </c>
      <c r="C213" s="240" t="s">
        <v>111</v>
      </c>
      <c r="D213" s="240" t="s">
        <v>76</v>
      </c>
      <c r="E213" s="240">
        <v>7525.23</v>
      </c>
      <c r="F213" s="240">
        <v>339.73</v>
      </c>
      <c r="G213" s="240">
        <v>-90.63</v>
      </c>
      <c r="H213" s="240">
        <v>-6102.1289999999999</v>
      </c>
      <c r="I213" s="240">
        <v>125617.537</v>
      </c>
      <c r="J213" s="240">
        <v>-70510.623999999996</v>
      </c>
    </row>
    <row r="214" spans="2:10">
      <c r="B214" s="240" t="s">
        <v>35</v>
      </c>
      <c r="C214" s="240" t="s">
        <v>111</v>
      </c>
      <c r="D214" s="240" t="s">
        <v>77</v>
      </c>
      <c r="E214" s="240">
        <v>8326.4699999999993</v>
      </c>
      <c r="F214" s="240">
        <v>347.39</v>
      </c>
      <c r="G214" s="240">
        <v>-91.73</v>
      </c>
      <c r="H214" s="240">
        <v>-6224.9740000000002</v>
      </c>
      <c r="I214" s="240">
        <v>139037.005</v>
      </c>
      <c r="J214" s="240">
        <v>-76791.337</v>
      </c>
    </row>
    <row r="215" spans="2:10">
      <c r="B215" s="240" t="s">
        <v>35</v>
      </c>
      <c r="C215" s="240" t="s">
        <v>112</v>
      </c>
      <c r="D215" s="240" t="s">
        <v>76</v>
      </c>
      <c r="E215" s="240">
        <v>7525.23</v>
      </c>
      <c r="F215" s="240">
        <v>339.73</v>
      </c>
      <c r="G215" s="240">
        <v>90.63</v>
      </c>
      <c r="H215" s="240">
        <v>-4234.3239999999996</v>
      </c>
      <c r="I215" s="240">
        <v>125537.70600000001</v>
      </c>
      <c r="J215" s="240">
        <v>-70510.584000000003</v>
      </c>
    </row>
    <row r="216" spans="2:10">
      <c r="B216" s="240" t="s">
        <v>35</v>
      </c>
      <c r="C216" s="240" t="s">
        <v>112</v>
      </c>
      <c r="D216" s="240" t="s">
        <v>77</v>
      </c>
      <c r="E216" s="240">
        <v>8326.4699999999993</v>
      </c>
      <c r="F216" s="240">
        <v>347.39</v>
      </c>
      <c r="G216" s="240">
        <v>91.73</v>
      </c>
      <c r="H216" s="240">
        <v>-4332.5810000000001</v>
      </c>
      <c r="I216" s="240">
        <v>138325.008</v>
      </c>
      <c r="J216" s="240">
        <v>-76790.952000000005</v>
      </c>
    </row>
    <row r="217" spans="2:10">
      <c r="B217" s="240" t="s">
        <v>35</v>
      </c>
      <c r="C217" s="240" t="s">
        <v>113</v>
      </c>
      <c r="D217" s="240" t="s">
        <v>76</v>
      </c>
      <c r="E217" s="240">
        <v>7525.23</v>
      </c>
      <c r="F217" s="240">
        <v>339.73</v>
      </c>
      <c r="G217" s="240">
        <v>-90.63</v>
      </c>
      <c r="H217" s="240">
        <v>-5935.8649999999998</v>
      </c>
      <c r="I217" s="240">
        <v>125617.516</v>
      </c>
      <c r="J217" s="240">
        <v>-70510.634999999995</v>
      </c>
    </row>
    <row r="218" spans="2:10">
      <c r="B218" s="240" t="s">
        <v>35</v>
      </c>
      <c r="C218" s="240" t="s">
        <v>113</v>
      </c>
      <c r="D218" s="240" t="s">
        <v>77</v>
      </c>
      <c r="E218" s="240">
        <v>8326.4699999999993</v>
      </c>
      <c r="F218" s="240">
        <v>347.39</v>
      </c>
      <c r="G218" s="240">
        <v>-91.73</v>
      </c>
      <c r="H218" s="240">
        <v>-6058.7449999999999</v>
      </c>
      <c r="I218" s="240">
        <v>139037.00099999999</v>
      </c>
      <c r="J218" s="240">
        <v>-76791.240999999995</v>
      </c>
    </row>
    <row r="219" spans="2:10">
      <c r="B219" s="240" t="s">
        <v>35</v>
      </c>
      <c r="C219" s="240" t="s">
        <v>114</v>
      </c>
      <c r="D219" s="240" t="s">
        <v>76</v>
      </c>
      <c r="E219" s="240">
        <v>7525.23</v>
      </c>
      <c r="F219" s="240">
        <v>339.73</v>
      </c>
      <c r="G219" s="240">
        <v>90.63</v>
      </c>
      <c r="H219" s="240">
        <v>-4400.5879999999997</v>
      </c>
      <c r="I219" s="240">
        <v>125537.727</v>
      </c>
      <c r="J219" s="240">
        <v>-70510.572</v>
      </c>
    </row>
    <row r="220" spans="2:10">
      <c r="B220" s="240" t="s">
        <v>35</v>
      </c>
      <c r="C220" s="240" t="s">
        <v>114</v>
      </c>
      <c r="D220" s="240" t="s">
        <v>77</v>
      </c>
      <c r="E220" s="240">
        <v>8326.4699999999993</v>
      </c>
      <c r="F220" s="240">
        <v>347.39</v>
      </c>
      <c r="G220" s="240">
        <v>91.73</v>
      </c>
      <c r="H220" s="240">
        <v>-4498.8100000000004</v>
      </c>
      <c r="I220" s="240">
        <v>138325.01300000001</v>
      </c>
      <c r="J220" s="240">
        <v>-76791.047999999995</v>
      </c>
    </row>
    <row r="221" spans="2:10">
      <c r="B221" s="240" t="s">
        <v>35</v>
      </c>
      <c r="C221" s="240" t="s">
        <v>115</v>
      </c>
      <c r="D221" s="240" t="s">
        <v>76</v>
      </c>
      <c r="E221" s="240">
        <v>7525.23</v>
      </c>
      <c r="F221" s="240">
        <v>-90.63</v>
      </c>
      <c r="G221" s="240">
        <v>-339.73</v>
      </c>
      <c r="H221" s="240">
        <v>-1800.191</v>
      </c>
      <c r="I221" s="240">
        <v>125727.16</v>
      </c>
      <c r="J221" s="240">
        <v>-70702.180999999997</v>
      </c>
    </row>
    <row r="222" spans="2:10">
      <c r="B222" s="240" t="s">
        <v>35</v>
      </c>
      <c r="C222" s="240" t="s">
        <v>115</v>
      </c>
      <c r="D222" s="240" t="s">
        <v>77</v>
      </c>
      <c r="E222" s="240">
        <v>8326.4699999999993</v>
      </c>
      <c r="F222" s="240">
        <v>-91.73</v>
      </c>
      <c r="G222" s="240">
        <v>-347.39</v>
      </c>
      <c r="H222" s="240">
        <v>-1865.0940000000001</v>
      </c>
      <c r="I222" s="240">
        <v>140022.18100000001</v>
      </c>
      <c r="J222" s="240">
        <v>-78501.501000000004</v>
      </c>
    </row>
    <row r="223" spans="2:10">
      <c r="B223" s="240" t="s">
        <v>35</v>
      </c>
      <c r="C223" s="240" t="s">
        <v>116</v>
      </c>
      <c r="D223" s="240" t="s">
        <v>76</v>
      </c>
      <c r="E223" s="240">
        <v>7525.23</v>
      </c>
      <c r="F223" s="240">
        <v>90.63</v>
      </c>
      <c r="G223" s="240">
        <v>-339.73</v>
      </c>
      <c r="H223" s="240">
        <v>-5132.4390000000003</v>
      </c>
      <c r="I223" s="240">
        <v>125727.15399999999</v>
      </c>
      <c r="J223" s="240">
        <v>-70621.423999999999</v>
      </c>
    </row>
    <row r="224" spans="2:10">
      <c r="B224" s="240" t="s">
        <v>35</v>
      </c>
      <c r="C224" s="240" t="s">
        <v>116</v>
      </c>
      <c r="D224" s="240" t="s">
        <v>77</v>
      </c>
      <c r="E224" s="240">
        <v>8326.4699999999993</v>
      </c>
      <c r="F224" s="240">
        <v>91.73</v>
      </c>
      <c r="G224" s="240">
        <v>-347.39</v>
      </c>
      <c r="H224" s="240">
        <v>-5224.2539999999999</v>
      </c>
      <c r="I224" s="240">
        <v>140021.94500000001</v>
      </c>
      <c r="J224" s="240">
        <v>-77784.417000000001</v>
      </c>
    </row>
    <row r="225" spans="2:10">
      <c r="B225" s="240" t="s">
        <v>35</v>
      </c>
      <c r="C225" s="240" t="s">
        <v>117</v>
      </c>
      <c r="D225" s="240" t="s">
        <v>76</v>
      </c>
      <c r="E225" s="240">
        <v>7525.23</v>
      </c>
      <c r="F225" s="240">
        <v>-90.63</v>
      </c>
      <c r="G225" s="240">
        <v>-339.73</v>
      </c>
      <c r="H225" s="240">
        <v>-2104.212</v>
      </c>
      <c r="I225" s="240">
        <v>125727.197</v>
      </c>
      <c r="J225" s="240">
        <v>-70702.161999999997</v>
      </c>
    </row>
    <row r="226" spans="2:10">
      <c r="B226" s="240" t="s">
        <v>35</v>
      </c>
      <c r="C226" s="240" t="s">
        <v>117</v>
      </c>
      <c r="D226" s="240" t="s">
        <v>77</v>
      </c>
      <c r="E226" s="240">
        <v>8326.4699999999993</v>
      </c>
      <c r="F226" s="240">
        <v>-91.73</v>
      </c>
      <c r="G226" s="240">
        <v>-347.39</v>
      </c>
      <c r="H226" s="240">
        <v>-2169.0540000000001</v>
      </c>
      <c r="I226" s="240">
        <v>140022.18599999999</v>
      </c>
      <c r="J226" s="240">
        <v>-78501.675000000003</v>
      </c>
    </row>
    <row r="227" spans="2:10">
      <c r="B227" s="240" t="s">
        <v>35</v>
      </c>
      <c r="C227" s="240" t="s">
        <v>118</v>
      </c>
      <c r="D227" s="240" t="s">
        <v>76</v>
      </c>
      <c r="E227" s="240">
        <v>7525.23</v>
      </c>
      <c r="F227" s="240">
        <v>90.63</v>
      </c>
      <c r="G227" s="240">
        <v>-339.73</v>
      </c>
      <c r="H227" s="240">
        <v>-4828.4179999999997</v>
      </c>
      <c r="I227" s="240">
        <v>125727.117</v>
      </c>
      <c r="J227" s="240">
        <v>-70621.442999999999</v>
      </c>
    </row>
    <row r="228" spans="2:10">
      <c r="B228" s="240" t="s">
        <v>35</v>
      </c>
      <c r="C228" s="240" t="s">
        <v>118</v>
      </c>
      <c r="D228" s="240" t="s">
        <v>77</v>
      </c>
      <c r="E228" s="240">
        <v>8326.4699999999993</v>
      </c>
      <c r="F228" s="240">
        <v>91.73</v>
      </c>
      <c r="G228" s="240">
        <v>-347.39</v>
      </c>
      <c r="H228" s="240">
        <v>-4920.2950000000001</v>
      </c>
      <c r="I228" s="240">
        <v>140021.94</v>
      </c>
      <c r="J228" s="240">
        <v>-77784.243000000002</v>
      </c>
    </row>
    <row r="229" spans="2:10">
      <c r="B229" s="240" t="s">
        <v>35</v>
      </c>
      <c r="C229" s="240" t="s">
        <v>119</v>
      </c>
      <c r="D229" s="240" t="s">
        <v>76</v>
      </c>
      <c r="E229" s="240">
        <v>7525.23</v>
      </c>
      <c r="F229" s="240">
        <v>-90.63</v>
      </c>
      <c r="G229" s="240">
        <v>-339.73</v>
      </c>
      <c r="H229" s="240">
        <v>-1245.979</v>
      </c>
      <c r="I229" s="240">
        <v>125727.091</v>
      </c>
      <c r="J229" s="240">
        <v>-70702.218999999997</v>
      </c>
    </row>
    <row r="230" spans="2:10">
      <c r="B230" s="240" t="s">
        <v>35</v>
      </c>
      <c r="C230" s="240" t="s">
        <v>119</v>
      </c>
      <c r="D230" s="240" t="s">
        <v>77</v>
      </c>
      <c r="E230" s="240">
        <v>8326.4699999999993</v>
      </c>
      <c r="F230" s="240">
        <v>-91.73</v>
      </c>
      <c r="G230" s="240">
        <v>-347.39</v>
      </c>
      <c r="H230" s="240">
        <v>-1310.9960000000001</v>
      </c>
      <c r="I230" s="240">
        <v>140022.166</v>
      </c>
      <c r="J230" s="240">
        <v>-78501.182000000001</v>
      </c>
    </row>
    <row r="231" spans="2:10">
      <c r="B231" s="240" t="s">
        <v>35</v>
      </c>
      <c r="C231" s="240" t="s">
        <v>120</v>
      </c>
      <c r="D231" s="240" t="s">
        <v>76</v>
      </c>
      <c r="E231" s="240">
        <v>7525.23</v>
      </c>
      <c r="F231" s="240">
        <v>90.63</v>
      </c>
      <c r="G231" s="240">
        <v>-339.73</v>
      </c>
      <c r="H231" s="240">
        <v>-4578.2269999999999</v>
      </c>
      <c r="I231" s="240">
        <v>125727.084</v>
      </c>
      <c r="J231" s="240">
        <v>-70621.462</v>
      </c>
    </row>
    <row r="232" spans="2:10">
      <c r="B232" s="240" t="s">
        <v>35</v>
      </c>
      <c r="C232" s="240" t="s">
        <v>120</v>
      </c>
      <c r="D232" s="240" t="s">
        <v>77</v>
      </c>
      <c r="E232" s="240">
        <v>8326.4699999999993</v>
      </c>
      <c r="F232" s="240">
        <v>91.73</v>
      </c>
      <c r="G232" s="240">
        <v>-347.39</v>
      </c>
      <c r="H232" s="240">
        <v>-4670.1559999999999</v>
      </c>
      <c r="I232" s="240">
        <v>140021.93</v>
      </c>
      <c r="J232" s="240">
        <v>-77784.097999999998</v>
      </c>
    </row>
    <row r="233" spans="2:10">
      <c r="B233" s="240" t="s">
        <v>35</v>
      </c>
      <c r="C233" s="240" t="s">
        <v>121</v>
      </c>
      <c r="D233" s="240" t="s">
        <v>76</v>
      </c>
      <c r="E233" s="240">
        <v>7525.23</v>
      </c>
      <c r="F233" s="240">
        <v>-90.63</v>
      </c>
      <c r="G233" s="240">
        <v>-339.73</v>
      </c>
      <c r="H233" s="240">
        <v>-1550</v>
      </c>
      <c r="I233" s="240">
        <v>125727.12699999999</v>
      </c>
      <c r="J233" s="240">
        <v>-70702.2</v>
      </c>
    </row>
    <row r="234" spans="2:10">
      <c r="B234" s="240" t="s">
        <v>35</v>
      </c>
      <c r="C234" s="240" t="s">
        <v>121</v>
      </c>
      <c r="D234" s="240" t="s">
        <v>77</v>
      </c>
      <c r="E234" s="240">
        <v>8326.4699999999993</v>
      </c>
      <c r="F234" s="240">
        <v>-91.73</v>
      </c>
      <c r="G234" s="240">
        <v>-347.39</v>
      </c>
      <c r="H234" s="240">
        <v>-1614.9549999999999</v>
      </c>
      <c r="I234" s="240">
        <v>140022.171</v>
      </c>
      <c r="J234" s="240">
        <v>-78501.356</v>
      </c>
    </row>
    <row r="235" spans="2:10">
      <c r="B235" s="240" t="s">
        <v>35</v>
      </c>
      <c r="C235" s="240" t="s">
        <v>122</v>
      </c>
      <c r="D235" s="240" t="s">
        <v>76</v>
      </c>
      <c r="E235" s="240">
        <v>7525.23</v>
      </c>
      <c r="F235" s="240">
        <v>90.63</v>
      </c>
      <c r="G235" s="240">
        <v>-339.73</v>
      </c>
      <c r="H235" s="240">
        <v>-4274.2060000000001</v>
      </c>
      <c r="I235" s="240">
        <v>125727.048</v>
      </c>
      <c r="J235" s="240">
        <v>-70621.481</v>
      </c>
    </row>
    <row r="236" spans="2:10">
      <c r="B236" s="240" t="s">
        <v>35</v>
      </c>
      <c r="C236" s="240" t="s">
        <v>122</v>
      </c>
      <c r="D236" s="240" t="s">
        <v>77</v>
      </c>
      <c r="E236" s="240">
        <v>8326.4699999999993</v>
      </c>
      <c r="F236" s="240">
        <v>91.73</v>
      </c>
      <c r="G236" s="240">
        <v>-347.39</v>
      </c>
      <c r="H236" s="240">
        <v>-4366.1959999999999</v>
      </c>
      <c r="I236" s="240">
        <v>140021.92499999999</v>
      </c>
      <c r="J236" s="240">
        <v>-77783.922999999995</v>
      </c>
    </row>
    <row r="237" spans="2:10">
      <c r="B237" s="240" t="s">
        <v>35</v>
      </c>
      <c r="C237" s="240" t="s">
        <v>123</v>
      </c>
      <c r="D237" s="240" t="s">
        <v>76</v>
      </c>
      <c r="E237" s="240">
        <v>7525.23</v>
      </c>
      <c r="F237" s="240">
        <v>-90.63</v>
      </c>
      <c r="G237" s="240">
        <v>339.73</v>
      </c>
      <c r="H237" s="240">
        <v>5132.45</v>
      </c>
      <c r="I237" s="240">
        <v>125428.378</v>
      </c>
      <c r="J237" s="240">
        <v>-70702.019</v>
      </c>
    </row>
    <row r="238" spans="2:10">
      <c r="B238" s="240" t="s">
        <v>35</v>
      </c>
      <c r="C238" s="240" t="s">
        <v>123</v>
      </c>
      <c r="D238" s="240" t="s">
        <v>77</v>
      </c>
      <c r="E238" s="240">
        <v>8326.4699999999993</v>
      </c>
      <c r="F238" s="240">
        <v>-91.73</v>
      </c>
      <c r="G238" s="240">
        <v>347.39</v>
      </c>
      <c r="H238" s="240">
        <v>5224.37</v>
      </c>
      <c r="I238" s="240">
        <v>137341.02799999999</v>
      </c>
      <c r="J238" s="240">
        <v>-78500.047999999995</v>
      </c>
    </row>
    <row r="239" spans="2:10">
      <c r="B239" s="240" t="s">
        <v>35</v>
      </c>
      <c r="C239" s="240" t="s">
        <v>124</v>
      </c>
      <c r="D239" s="240" t="s">
        <v>76</v>
      </c>
      <c r="E239" s="240">
        <v>7525.23</v>
      </c>
      <c r="F239" s="240">
        <v>90.63</v>
      </c>
      <c r="G239" s="240">
        <v>339.73</v>
      </c>
      <c r="H239" s="240">
        <v>1800.203</v>
      </c>
      <c r="I239" s="240">
        <v>125428.371</v>
      </c>
      <c r="J239" s="240">
        <v>-70621.262000000002</v>
      </c>
    </row>
    <row r="240" spans="2:10">
      <c r="B240" s="240" t="s">
        <v>35</v>
      </c>
      <c r="C240" s="240" t="s">
        <v>124</v>
      </c>
      <c r="D240" s="240" t="s">
        <v>77</v>
      </c>
      <c r="E240" s="240">
        <v>8326.4699999999993</v>
      </c>
      <c r="F240" s="240">
        <v>91.73</v>
      </c>
      <c r="G240" s="240">
        <v>347.39</v>
      </c>
      <c r="H240" s="240">
        <v>1865.211</v>
      </c>
      <c r="I240" s="240">
        <v>137340.79199999999</v>
      </c>
      <c r="J240" s="240">
        <v>-77782.964000000007</v>
      </c>
    </row>
    <row r="241" spans="2:10">
      <c r="B241" s="240" t="s">
        <v>35</v>
      </c>
      <c r="C241" s="240" t="s">
        <v>125</v>
      </c>
      <c r="D241" s="240" t="s">
        <v>76</v>
      </c>
      <c r="E241" s="240">
        <v>7525.23</v>
      </c>
      <c r="F241" s="240">
        <v>-90.63</v>
      </c>
      <c r="G241" s="240">
        <v>339.73</v>
      </c>
      <c r="H241" s="240">
        <v>4828.43</v>
      </c>
      <c r="I241" s="240">
        <v>125428.414</v>
      </c>
      <c r="J241" s="240">
        <v>-70702</v>
      </c>
    </row>
    <row r="242" spans="2:10">
      <c r="B242" s="240" t="s">
        <v>35</v>
      </c>
      <c r="C242" s="240" t="s">
        <v>125</v>
      </c>
      <c r="D242" s="240" t="s">
        <v>77</v>
      </c>
      <c r="E242" s="240">
        <v>8326.4699999999993</v>
      </c>
      <c r="F242" s="240">
        <v>-91.73</v>
      </c>
      <c r="G242" s="240">
        <v>347.39</v>
      </c>
      <c r="H242" s="240">
        <v>4920.4110000000001</v>
      </c>
      <c r="I242" s="240">
        <v>137341.033</v>
      </c>
      <c r="J242" s="240">
        <v>-78500.221999999994</v>
      </c>
    </row>
    <row r="243" spans="2:10">
      <c r="B243" s="240" t="s">
        <v>35</v>
      </c>
      <c r="C243" s="240" t="s">
        <v>126</v>
      </c>
      <c r="D243" s="240" t="s">
        <v>76</v>
      </c>
      <c r="E243" s="240">
        <v>7525.23</v>
      </c>
      <c r="F243" s="240">
        <v>90.63</v>
      </c>
      <c r="G243" s="240">
        <v>339.73</v>
      </c>
      <c r="H243" s="240">
        <v>2104.2240000000002</v>
      </c>
      <c r="I243" s="240">
        <v>125428.334</v>
      </c>
      <c r="J243" s="240">
        <v>-70621.281000000003</v>
      </c>
    </row>
    <row r="244" spans="2:10">
      <c r="B244" s="240" t="s">
        <v>35</v>
      </c>
      <c r="C244" s="240" t="s">
        <v>126</v>
      </c>
      <c r="D244" s="240" t="s">
        <v>77</v>
      </c>
      <c r="E244" s="240">
        <v>8326.4699999999993</v>
      </c>
      <c r="F244" s="240">
        <v>91.73</v>
      </c>
      <c r="G244" s="240">
        <v>347.39</v>
      </c>
      <c r="H244" s="240">
        <v>2169.17</v>
      </c>
      <c r="I244" s="240">
        <v>137340.78700000001</v>
      </c>
      <c r="J244" s="240">
        <v>-77782.789999999994</v>
      </c>
    </row>
    <row r="245" spans="2:10">
      <c r="B245" s="240" t="s">
        <v>35</v>
      </c>
      <c r="C245" s="240" t="s">
        <v>127</v>
      </c>
      <c r="D245" s="240" t="s">
        <v>76</v>
      </c>
      <c r="E245" s="240">
        <v>7525.23</v>
      </c>
      <c r="F245" s="240">
        <v>-90.63</v>
      </c>
      <c r="G245" s="240">
        <v>339.73</v>
      </c>
      <c r="H245" s="240">
        <v>4578.2380000000003</v>
      </c>
      <c r="I245" s="240">
        <v>125428.447</v>
      </c>
      <c r="J245" s="240">
        <v>-70701.981</v>
      </c>
    </row>
    <row r="246" spans="2:10">
      <c r="B246" s="240" t="s">
        <v>35</v>
      </c>
      <c r="C246" s="240" t="s">
        <v>127</v>
      </c>
      <c r="D246" s="240" t="s">
        <v>77</v>
      </c>
      <c r="E246" s="240">
        <v>8326.4699999999993</v>
      </c>
      <c r="F246" s="240">
        <v>-91.73</v>
      </c>
      <c r="G246" s="240">
        <v>347.39</v>
      </c>
      <c r="H246" s="240">
        <v>4670.2719999999999</v>
      </c>
      <c r="I246" s="240">
        <v>137341.04300000001</v>
      </c>
      <c r="J246" s="240">
        <v>-78500.368000000002</v>
      </c>
    </row>
    <row r="247" spans="2:10">
      <c r="B247" s="240" t="s">
        <v>35</v>
      </c>
      <c r="C247" s="240" t="s">
        <v>128</v>
      </c>
      <c r="D247" s="240" t="s">
        <v>76</v>
      </c>
      <c r="E247" s="240">
        <v>7525.23</v>
      </c>
      <c r="F247" s="240">
        <v>90.63</v>
      </c>
      <c r="G247" s="240">
        <v>339.73</v>
      </c>
      <c r="H247" s="240">
        <v>1245.99</v>
      </c>
      <c r="I247" s="240">
        <v>125428.44</v>
      </c>
      <c r="J247" s="240">
        <v>-70621.224000000002</v>
      </c>
    </row>
    <row r="248" spans="2:10">
      <c r="B248" s="240" t="s">
        <v>35</v>
      </c>
      <c r="C248" s="240" t="s">
        <v>128</v>
      </c>
      <c r="D248" s="240" t="s">
        <v>77</v>
      </c>
      <c r="E248" s="240">
        <v>8326.4699999999993</v>
      </c>
      <c r="F248" s="240">
        <v>91.73</v>
      </c>
      <c r="G248" s="240">
        <v>347.39</v>
      </c>
      <c r="H248" s="240">
        <v>1311.1120000000001</v>
      </c>
      <c r="I248" s="240">
        <v>137340.807</v>
      </c>
      <c r="J248" s="240">
        <v>-77783.284</v>
      </c>
    </row>
    <row r="249" spans="2:10">
      <c r="B249" s="240" t="s">
        <v>35</v>
      </c>
      <c r="C249" s="240" t="s">
        <v>129</v>
      </c>
      <c r="D249" s="240" t="s">
        <v>76</v>
      </c>
      <c r="E249" s="240">
        <v>7525.23</v>
      </c>
      <c r="F249" s="240">
        <v>-90.63</v>
      </c>
      <c r="G249" s="240">
        <v>339.73</v>
      </c>
      <c r="H249" s="240">
        <v>4274.2169999999996</v>
      </c>
      <c r="I249" s="240">
        <v>125428.484</v>
      </c>
      <c r="J249" s="240">
        <v>-70701.962</v>
      </c>
    </row>
    <row r="250" spans="2:10">
      <c r="B250" s="240" t="s">
        <v>35</v>
      </c>
      <c r="C250" s="240" t="s">
        <v>129</v>
      </c>
      <c r="D250" s="240" t="s">
        <v>77</v>
      </c>
      <c r="E250" s="240">
        <v>8326.4699999999993</v>
      </c>
      <c r="F250" s="240">
        <v>-91.73</v>
      </c>
      <c r="G250" s="240">
        <v>347.39</v>
      </c>
      <c r="H250" s="240">
        <v>4366.3119999999999</v>
      </c>
      <c r="I250" s="240">
        <v>137341.04800000001</v>
      </c>
      <c r="J250" s="240">
        <v>-78500.542000000001</v>
      </c>
    </row>
    <row r="251" spans="2:10">
      <c r="B251" s="240" t="s">
        <v>35</v>
      </c>
      <c r="C251" s="240" t="s">
        <v>130</v>
      </c>
      <c r="D251" s="240" t="s">
        <v>76</v>
      </c>
      <c r="E251" s="240">
        <v>7525.23</v>
      </c>
      <c r="F251" s="240">
        <v>90.63</v>
      </c>
      <c r="G251" s="240">
        <v>339.73</v>
      </c>
      <c r="H251" s="240">
        <v>1550.011</v>
      </c>
      <c r="I251" s="240">
        <v>125428.40399999999</v>
      </c>
      <c r="J251" s="240">
        <v>-70621.243000000002</v>
      </c>
    </row>
    <row r="252" spans="2:10">
      <c r="B252" s="240" t="s">
        <v>35</v>
      </c>
      <c r="C252" s="240" t="s">
        <v>130</v>
      </c>
      <c r="D252" s="240" t="s">
        <v>77</v>
      </c>
      <c r="E252" s="240">
        <v>8326.4699999999993</v>
      </c>
      <c r="F252" s="240">
        <v>91.73</v>
      </c>
      <c r="G252" s="240">
        <v>347.39</v>
      </c>
      <c r="H252" s="240">
        <v>1615.0719999999999</v>
      </c>
      <c r="I252" s="240">
        <v>137340.802</v>
      </c>
      <c r="J252" s="240">
        <v>-77783.11</v>
      </c>
    </row>
    <row r="253" spans="2:10">
      <c r="B253" s="240" t="s">
        <v>35</v>
      </c>
      <c r="C253" s="240" t="s">
        <v>131</v>
      </c>
      <c r="D253" s="240" t="s">
        <v>76</v>
      </c>
      <c r="E253" s="240">
        <v>7525.23</v>
      </c>
      <c r="F253" s="240">
        <v>-302.10000000000002</v>
      </c>
      <c r="G253" s="240">
        <v>-90.63</v>
      </c>
      <c r="H253" s="240">
        <v>4619.8500000000004</v>
      </c>
      <c r="I253" s="240">
        <v>125617.693</v>
      </c>
      <c r="J253" s="240">
        <v>-70796.335999999996</v>
      </c>
    </row>
    <row r="254" spans="2:10">
      <c r="B254" s="240" t="s">
        <v>35</v>
      </c>
      <c r="C254" s="240" t="s">
        <v>131</v>
      </c>
      <c r="D254" s="240" t="s">
        <v>77</v>
      </c>
      <c r="E254" s="240">
        <v>8326.4699999999993</v>
      </c>
      <c r="F254" s="240">
        <v>-305.76</v>
      </c>
      <c r="G254" s="240">
        <v>-91.73</v>
      </c>
      <c r="H254" s="240">
        <v>4652.4610000000002</v>
      </c>
      <c r="I254" s="240">
        <v>139037.878</v>
      </c>
      <c r="J254" s="240">
        <v>-79337.565000000002</v>
      </c>
    </row>
    <row r="255" spans="2:10">
      <c r="B255" s="240" t="s">
        <v>35</v>
      </c>
      <c r="C255" s="240" t="s">
        <v>132</v>
      </c>
      <c r="D255" s="240" t="s">
        <v>76</v>
      </c>
      <c r="E255" s="240">
        <v>7525.23</v>
      </c>
      <c r="F255" s="240">
        <v>-302.10000000000002</v>
      </c>
      <c r="G255" s="240">
        <v>90.63</v>
      </c>
      <c r="H255" s="240">
        <v>6487.6540000000005</v>
      </c>
      <c r="I255" s="240">
        <v>125537.861</v>
      </c>
      <c r="J255" s="240">
        <v>-70796.296000000002</v>
      </c>
    </row>
    <row r="256" spans="2:10">
      <c r="B256" s="240" t="s">
        <v>35</v>
      </c>
      <c r="C256" s="240" t="s">
        <v>132</v>
      </c>
      <c r="D256" s="240" t="s">
        <v>77</v>
      </c>
      <c r="E256" s="240">
        <v>8326.4699999999993</v>
      </c>
      <c r="F256" s="240">
        <v>-305.76</v>
      </c>
      <c r="G256" s="240">
        <v>91.73</v>
      </c>
      <c r="H256" s="240">
        <v>6544.8540000000003</v>
      </c>
      <c r="I256" s="240">
        <v>138325.88099999999</v>
      </c>
      <c r="J256" s="240">
        <v>-79337.180999999997</v>
      </c>
    </row>
    <row r="257" spans="2:10">
      <c r="B257" s="240" t="s">
        <v>35</v>
      </c>
      <c r="C257" s="240" t="s">
        <v>133</v>
      </c>
      <c r="D257" s="240" t="s">
        <v>76</v>
      </c>
      <c r="E257" s="240">
        <v>7525.23</v>
      </c>
      <c r="F257" s="240">
        <v>-302.10000000000002</v>
      </c>
      <c r="G257" s="240">
        <v>-90.63</v>
      </c>
      <c r="H257" s="240">
        <v>4786.1130000000003</v>
      </c>
      <c r="I257" s="240">
        <v>125617.67200000001</v>
      </c>
      <c r="J257" s="240">
        <v>-70796.346999999994</v>
      </c>
    </row>
    <row r="258" spans="2:10">
      <c r="B258" s="240" t="s">
        <v>35</v>
      </c>
      <c r="C258" s="240" t="s">
        <v>133</v>
      </c>
      <c r="D258" s="240" t="s">
        <v>77</v>
      </c>
      <c r="E258" s="240">
        <v>8326.4699999999993</v>
      </c>
      <c r="F258" s="240">
        <v>-305.76</v>
      </c>
      <c r="G258" s="240">
        <v>-91.73</v>
      </c>
      <c r="H258" s="240">
        <v>4818.6899999999996</v>
      </c>
      <c r="I258" s="240">
        <v>139037.87299999999</v>
      </c>
      <c r="J258" s="240">
        <v>-79337.47</v>
      </c>
    </row>
    <row r="259" spans="2:10">
      <c r="B259" s="240" t="s">
        <v>35</v>
      </c>
      <c r="C259" s="240" t="s">
        <v>134</v>
      </c>
      <c r="D259" s="240" t="s">
        <v>76</v>
      </c>
      <c r="E259" s="240">
        <v>7525.23</v>
      </c>
      <c r="F259" s="240">
        <v>-302.10000000000002</v>
      </c>
      <c r="G259" s="240">
        <v>90.63</v>
      </c>
      <c r="H259" s="240">
        <v>6321.39</v>
      </c>
      <c r="I259" s="240">
        <v>125537.882</v>
      </c>
      <c r="J259" s="240">
        <v>-70796.285000000003</v>
      </c>
    </row>
    <row r="260" spans="2:10">
      <c r="B260" s="240" t="s">
        <v>35</v>
      </c>
      <c r="C260" s="240" t="s">
        <v>134</v>
      </c>
      <c r="D260" s="240" t="s">
        <v>77</v>
      </c>
      <c r="E260" s="240">
        <v>8326.4699999999993</v>
      </c>
      <c r="F260" s="240">
        <v>-305.76</v>
      </c>
      <c r="G260" s="240">
        <v>91.73</v>
      </c>
      <c r="H260" s="240">
        <v>6378.625</v>
      </c>
      <c r="I260" s="240">
        <v>138325.88500000001</v>
      </c>
      <c r="J260" s="240">
        <v>-79337.275999999998</v>
      </c>
    </row>
    <row r="261" spans="2:10">
      <c r="B261" s="240" t="s">
        <v>35</v>
      </c>
      <c r="C261" s="240" t="s">
        <v>135</v>
      </c>
      <c r="D261" s="240" t="s">
        <v>76</v>
      </c>
      <c r="E261" s="240">
        <v>7525.23</v>
      </c>
      <c r="F261" s="240">
        <v>-302.10000000000002</v>
      </c>
      <c r="G261" s="240">
        <v>-90.63</v>
      </c>
      <c r="H261" s="240">
        <v>3606.4470000000001</v>
      </c>
      <c r="I261" s="240">
        <v>125617.814</v>
      </c>
      <c r="J261" s="240">
        <v>-70796.271999999997</v>
      </c>
    </row>
    <row r="262" spans="2:10">
      <c r="B262" s="240" t="s">
        <v>35</v>
      </c>
      <c r="C262" s="240" t="s">
        <v>135</v>
      </c>
      <c r="D262" s="240" t="s">
        <v>77</v>
      </c>
      <c r="E262" s="240">
        <v>8326.4699999999993</v>
      </c>
      <c r="F262" s="240">
        <v>-305.76</v>
      </c>
      <c r="G262" s="240">
        <v>-91.73</v>
      </c>
      <c r="H262" s="240">
        <v>3639.2629999999999</v>
      </c>
      <c r="I262" s="240">
        <v>139037.894</v>
      </c>
      <c r="J262" s="240">
        <v>-79338.145999999993</v>
      </c>
    </row>
    <row r="263" spans="2:10">
      <c r="B263" s="240" t="s">
        <v>35</v>
      </c>
      <c r="C263" s="240" t="s">
        <v>136</v>
      </c>
      <c r="D263" s="240" t="s">
        <v>76</v>
      </c>
      <c r="E263" s="240">
        <v>7525.23</v>
      </c>
      <c r="F263" s="240">
        <v>-302.10000000000002</v>
      </c>
      <c r="G263" s="240">
        <v>90.63</v>
      </c>
      <c r="H263" s="240">
        <v>5474.2510000000002</v>
      </c>
      <c r="I263" s="240">
        <v>125537.982</v>
      </c>
      <c r="J263" s="240">
        <v>-70796.232000000004</v>
      </c>
    </row>
    <row r="264" spans="2:10">
      <c r="B264" s="240" t="s">
        <v>35</v>
      </c>
      <c r="C264" s="240" t="s">
        <v>136</v>
      </c>
      <c r="D264" s="240" t="s">
        <v>77</v>
      </c>
      <c r="E264" s="240">
        <v>8326.4699999999993</v>
      </c>
      <c r="F264" s="240">
        <v>-305.76</v>
      </c>
      <c r="G264" s="240">
        <v>91.73</v>
      </c>
      <c r="H264" s="240">
        <v>5531.6559999999999</v>
      </c>
      <c r="I264" s="240">
        <v>138325.897</v>
      </c>
      <c r="J264" s="240">
        <v>-79337.760999999999</v>
      </c>
    </row>
    <row r="265" spans="2:10">
      <c r="B265" s="240" t="s">
        <v>35</v>
      </c>
      <c r="C265" s="240" t="s">
        <v>137</v>
      </c>
      <c r="D265" s="240" t="s">
        <v>76</v>
      </c>
      <c r="E265" s="240">
        <v>7525.23</v>
      </c>
      <c r="F265" s="240">
        <v>-302.10000000000002</v>
      </c>
      <c r="G265" s="240">
        <v>-90.63</v>
      </c>
      <c r="H265" s="240">
        <v>3772.7109999999998</v>
      </c>
      <c r="I265" s="240">
        <v>125617.79300000001</v>
      </c>
      <c r="J265" s="240">
        <v>-70796.284</v>
      </c>
    </row>
    <row r="266" spans="2:10">
      <c r="B266" s="240" t="s">
        <v>35</v>
      </c>
      <c r="C266" s="240" t="s">
        <v>137</v>
      </c>
      <c r="D266" s="240" t="s">
        <v>77</v>
      </c>
      <c r="E266" s="240">
        <v>8326.4699999999993</v>
      </c>
      <c r="F266" s="240">
        <v>-305.76</v>
      </c>
      <c r="G266" s="240">
        <v>-91.73</v>
      </c>
      <c r="H266" s="240">
        <v>3805.4920000000002</v>
      </c>
      <c r="I266" s="240">
        <v>139037.89000000001</v>
      </c>
      <c r="J266" s="240">
        <v>-79338.05</v>
      </c>
    </row>
    <row r="267" spans="2:10">
      <c r="B267" s="240" t="s">
        <v>35</v>
      </c>
      <c r="C267" s="240" t="s">
        <v>138</v>
      </c>
      <c r="D267" s="240" t="s">
        <v>76</v>
      </c>
      <c r="E267" s="240">
        <v>7525.23</v>
      </c>
      <c r="F267" s="240">
        <v>-302.10000000000002</v>
      </c>
      <c r="G267" s="240">
        <v>90.63</v>
      </c>
      <c r="H267" s="240">
        <v>5307.9880000000003</v>
      </c>
      <c r="I267" s="240">
        <v>125538.003</v>
      </c>
      <c r="J267" s="240">
        <v>-70796.221000000005</v>
      </c>
    </row>
    <row r="268" spans="2:10">
      <c r="B268" s="240" t="s">
        <v>35</v>
      </c>
      <c r="C268" s="240" t="s">
        <v>138</v>
      </c>
      <c r="D268" s="240" t="s">
        <v>77</v>
      </c>
      <c r="E268" s="240">
        <v>8326.4699999999993</v>
      </c>
      <c r="F268" s="240">
        <v>-305.76</v>
      </c>
      <c r="G268" s="240">
        <v>91.73</v>
      </c>
      <c r="H268" s="240">
        <v>5365.4269999999997</v>
      </c>
      <c r="I268" s="240">
        <v>138325.902</v>
      </c>
      <c r="J268" s="240">
        <v>-79337.857000000004</v>
      </c>
    </row>
    <row r="269" spans="2:10">
      <c r="B269" s="240" t="s">
        <v>35</v>
      </c>
      <c r="C269" s="240" t="s">
        <v>139</v>
      </c>
      <c r="D269" s="240" t="s">
        <v>76</v>
      </c>
      <c r="E269" s="240">
        <v>7525.23</v>
      </c>
      <c r="F269" s="240">
        <v>-90.63</v>
      </c>
      <c r="G269" s="240">
        <v>-302.10000000000002</v>
      </c>
      <c r="H269" s="240">
        <v>-1446.8779999999999</v>
      </c>
      <c r="I269" s="240">
        <v>125710.822</v>
      </c>
      <c r="J269" s="240">
        <v>-70702.165999999997</v>
      </c>
    </row>
    <row r="270" spans="2:10">
      <c r="B270" s="240" t="s">
        <v>35</v>
      </c>
      <c r="C270" s="240" t="s">
        <v>139</v>
      </c>
      <c r="D270" s="240" t="s">
        <v>77</v>
      </c>
      <c r="E270" s="240">
        <v>8326.4699999999993</v>
      </c>
      <c r="F270" s="240">
        <v>-91.73</v>
      </c>
      <c r="G270" s="240">
        <v>-305.76</v>
      </c>
      <c r="H270" s="240">
        <v>-1474.3510000000001</v>
      </c>
      <c r="I270" s="240">
        <v>139868.266</v>
      </c>
      <c r="J270" s="240">
        <v>-78501.415999999997</v>
      </c>
    </row>
    <row r="271" spans="2:10">
      <c r="B271" s="240" t="s">
        <v>35</v>
      </c>
      <c r="C271" s="240" t="s">
        <v>140</v>
      </c>
      <c r="D271" s="240" t="s">
        <v>76</v>
      </c>
      <c r="E271" s="240">
        <v>7525.23</v>
      </c>
      <c r="F271" s="240">
        <v>90.63</v>
      </c>
      <c r="G271" s="240">
        <v>-302.10000000000002</v>
      </c>
      <c r="H271" s="240">
        <v>-4779.1260000000002</v>
      </c>
      <c r="I271" s="240">
        <v>125710.815</v>
      </c>
      <c r="J271" s="240">
        <v>-70621.41</v>
      </c>
    </row>
    <row r="272" spans="2:10">
      <c r="B272" s="240" t="s">
        <v>35</v>
      </c>
      <c r="C272" s="240" t="s">
        <v>140</v>
      </c>
      <c r="D272" s="240" t="s">
        <v>77</v>
      </c>
      <c r="E272" s="240">
        <v>8326.4699999999993</v>
      </c>
      <c r="F272" s="240">
        <v>91.73</v>
      </c>
      <c r="G272" s="240">
        <v>-305.76</v>
      </c>
      <c r="H272" s="240">
        <v>-4833.5110000000004</v>
      </c>
      <c r="I272" s="240">
        <v>139868.03</v>
      </c>
      <c r="J272" s="240">
        <v>-77784.331999999995</v>
      </c>
    </row>
    <row r="273" spans="2:10">
      <c r="B273" s="240" t="s">
        <v>35</v>
      </c>
      <c r="C273" s="240" t="s">
        <v>141</v>
      </c>
      <c r="D273" s="240" t="s">
        <v>76</v>
      </c>
      <c r="E273" s="240">
        <v>7525.23</v>
      </c>
      <c r="F273" s="240">
        <v>-90.63</v>
      </c>
      <c r="G273" s="240">
        <v>-302.10000000000002</v>
      </c>
      <c r="H273" s="240">
        <v>-1750.8989999999999</v>
      </c>
      <c r="I273" s="240">
        <v>125710.85799999999</v>
      </c>
      <c r="J273" s="240">
        <v>-70702.146999999997</v>
      </c>
    </row>
    <row r="274" spans="2:10">
      <c r="B274" s="240" t="s">
        <v>35</v>
      </c>
      <c r="C274" s="240" t="s">
        <v>141</v>
      </c>
      <c r="D274" s="240" t="s">
        <v>77</v>
      </c>
      <c r="E274" s="240">
        <v>8326.4699999999993</v>
      </c>
      <c r="F274" s="240">
        <v>-91.73</v>
      </c>
      <c r="G274" s="240">
        <v>-305.76</v>
      </c>
      <c r="H274" s="240">
        <v>-1778.3109999999999</v>
      </c>
      <c r="I274" s="240">
        <v>139868.27100000001</v>
      </c>
      <c r="J274" s="240">
        <v>-78501.59</v>
      </c>
    </row>
    <row r="275" spans="2:10">
      <c r="B275" s="240" t="s">
        <v>35</v>
      </c>
      <c r="C275" s="240" t="s">
        <v>142</v>
      </c>
      <c r="D275" s="240" t="s">
        <v>76</v>
      </c>
      <c r="E275" s="240">
        <v>7525.23</v>
      </c>
      <c r="F275" s="240">
        <v>90.63</v>
      </c>
      <c r="G275" s="240">
        <v>-302.10000000000002</v>
      </c>
      <c r="H275" s="240">
        <v>-4475.1049999999996</v>
      </c>
      <c r="I275" s="240">
        <v>125710.77800000001</v>
      </c>
      <c r="J275" s="240">
        <v>-70621.429000000004</v>
      </c>
    </row>
    <row r="276" spans="2:10">
      <c r="B276" s="240" t="s">
        <v>35</v>
      </c>
      <c r="C276" s="240" t="s">
        <v>142</v>
      </c>
      <c r="D276" s="240" t="s">
        <v>77</v>
      </c>
      <c r="E276" s="240">
        <v>8326.4699999999993</v>
      </c>
      <c r="F276" s="240">
        <v>91.73</v>
      </c>
      <c r="G276" s="240">
        <v>-305.76</v>
      </c>
      <c r="H276" s="240">
        <v>-4529.5519999999997</v>
      </c>
      <c r="I276" s="240">
        <v>139868.02499999999</v>
      </c>
      <c r="J276" s="240">
        <v>-77784.157999999996</v>
      </c>
    </row>
    <row r="277" spans="2:10">
      <c r="B277" s="240" t="s">
        <v>35</v>
      </c>
      <c r="C277" s="240" t="s">
        <v>143</v>
      </c>
      <c r="D277" s="240" t="s">
        <v>76</v>
      </c>
      <c r="E277" s="240">
        <v>7525.23</v>
      </c>
      <c r="F277" s="240">
        <v>-90.63</v>
      </c>
      <c r="G277" s="240">
        <v>-302.10000000000002</v>
      </c>
      <c r="H277" s="240">
        <v>-892.66600000000005</v>
      </c>
      <c r="I277" s="240">
        <v>125710.75199999999</v>
      </c>
      <c r="J277" s="240">
        <v>-70702.203999999998</v>
      </c>
    </row>
    <row r="278" spans="2:10">
      <c r="B278" s="240" t="s">
        <v>35</v>
      </c>
      <c r="C278" s="240" t="s">
        <v>143</v>
      </c>
      <c r="D278" s="240" t="s">
        <v>77</v>
      </c>
      <c r="E278" s="240">
        <v>8326.4699999999993</v>
      </c>
      <c r="F278" s="240">
        <v>-91.73</v>
      </c>
      <c r="G278" s="240">
        <v>-305.76</v>
      </c>
      <c r="H278" s="240">
        <v>-920.25300000000004</v>
      </c>
      <c r="I278" s="240">
        <v>139868.25099999999</v>
      </c>
      <c r="J278" s="240">
        <v>-78501.096999999994</v>
      </c>
    </row>
    <row r="279" spans="2:10">
      <c r="B279" s="240" t="s">
        <v>35</v>
      </c>
      <c r="C279" s="240" t="s">
        <v>144</v>
      </c>
      <c r="D279" s="240" t="s">
        <v>76</v>
      </c>
      <c r="E279" s="240">
        <v>7525.23</v>
      </c>
      <c r="F279" s="240">
        <v>90.63</v>
      </c>
      <c r="G279" s="240">
        <v>-302.10000000000002</v>
      </c>
      <c r="H279" s="240">
        <v>-4224.9129999999996</v>
      </c>
      <c r="I279" s="240">
        <v>125710.745</v>
      </c>
      <c r="J279" s="240">
        <v>-70621.448000000004</v>
      </c>
    </row>
    <row r="280" spans="2:10">
      <c r="B280" s="240" t="s">
        <v>35</v>
      </c>
      <c r="C280" s="240" t="s">
        <v>144</v>
      </c>
      <c r="D280" s="240" t="s">
        <v>77</v>
      </c>
      <c r="E280" s="240">
        <v>8326.4699999999993</v>
      </c>
      <c r="F280" s="240">
        <v>91.73</v>
      </c>
      <c r="G280" s="240">
        <v>-305.76</v>
      </c>
      <c r="H280" s="240">
        <v>-4279.4129999999996</v>
      </c>
      <c r="I280" s="240">
        <v>139868.01500000001</v>
      </c>
      <c r="J280" s="240">
        <v>-77784.013000000006</v>
      </c>
    </row>
    <row r="281" spans="2:10">
      <c r="B281" s="240" t="s">
        <v>35</v>
      </c>
      <c r="C281" s="240" t="s">
        <v>145</v>
      </c>
      <c r="D281" s="240" t="s">
        <v>76</v>
      </c>
      <c r="E281" s="240">
        <v>7525.23</v>
      </c>
      <c r="F281" s="240">
        <v>-90.63</v>
      </c>
      <c r="G281" s="240">
        <v>-302.10000000000002</v>
      </c>
      <c r="H281" s="240">
        <v>-1196.6859999999999</v>
      </c>
      <c r="I281" s="240">
        <v>125710.788</v>
      </c>
      <c r="J281" s="240">
        <v>-70702.184999999998</v>
      </c>
    </row>
    <row r="282" spans="2:10">
      <c r="B282" s="240" t="s">
        <v>35</v>
      </c>
      <c r="C282" s="240" t="s">
        <v>145</v>
      </c>
      <c r="D282" s="240" t="s">
        <v>77</v>
      </c>
      <c r="E282" s="240">
        <v>8326.4699999999993</v>
      </c>
      <c r="F282" s="240">
        <v>-91.73</v>
      </c>
      <c r="G282" s="240">
        <v>-305.76</v>
      </c>
      <c r="H282" s="240">
        <v>-1224.212</v>
      </c>
      <c r="I282" s="240">
        <v>139868.25599999999</v>
      </c>
      <c r="J282" s="240">
        <v>-78501.270999999993</v>
      </c>
    </row>
    <row r="283" spans="2:10">
      <c r="B283" s="240" t="s">
        <v>35</v>
      </c>
      <c r="C283" s="240" t="s">
        <v>146</v>
      </c>
      <c r="D283" s="240" t="s">
        <v>76</v>
      </c>
      <c r="E283" s="240">
        <v>7525.23</v>
      </c>
      <c r="F283" s="240">
        <v>90.63</v>
      </c>
      <c r="G283" s="240">
        <v>-302.10000000000002</v>
      </c>
      <c r="H283" s="240">
        <v>-3920.8919999999998</v>
      </c>
      <c r="I283" s="240">
        <v>125710.709</v>
      </c>
      <c r="J283" s="240">
        <v>-70621.467000000004</v>
      </c>
    </row>
    <row r="284" spans="2:10">
      <c r="B284" s="240" t="s">
        <v>35</v>
      </c>
      <c r="C284" s="240" t="s">
        <v>146</v>
      </c>
      <c r="D284" s="240" t="s">
        <v>77</v>
      </c>
      <c r="E284" s="240">
        <v>8326.4699999999993</v>
      </c>
      <c r="F284" s="240">
        <v>91.73</v>
      </c>
      <c r="G284" s="240">
        <v>-305.76</v>
      </c>
      <c r="H284" s="240">
        <v>-3975.453</v>
      </c>
      <c r="I284" s="240">
        <v>139868.01</v>
      </c>
      <c r="J284" s="240">
        <v>-77783.838000000003</v>
      </c>
    </row>
    <row r="285" spans="2:10">
      <c r="B285" s="240" t="s">
        <v>35</v>
      </c>
      <c r="C285" s="240" t="s">
        <v>147</v>
      </c>
      <c r="D285" s="240" t="s">
        <v>76</v>
      </c>
      <c r="E285" s="240">
        <v>11689.78</v>
      </c>
      <c r="F285" s="240">
        <v>-58.45</v>
      </c>
      <c r="G285" s="240">
        <v>0</v>
      </c>
      <c r="H285" s="240">
        <v>974.61400000000003</v>
      </c>
      <c r="I285" s="240">
        <v>194922.09299999999</v>
      </c>
      <c r="J285" s="240">
        <v>-109589.478</v>
      </c>
    </row>
    <row r="286" spans="2:10">
      <c r="B286" s="240" t="s">
        <v>35</v>
      </c>
      <c r="C286" s="240" t="s">
        <v>147</v>
      </c>
      <c r="D286" s="240" t="s">
        <v>77</v>
      </c>
      <c r="E286" s="240">
        <v>12741.92</v>
      </c>
      <c r="F286" s="240">
        <v>-64.05</v>
      </c>
      <c r="G286" s="240">
        <v>0</v>
      </c>
      <c r="H286" s="240">
        <v>1065.7809999999999</v>
      </c>
      <c r="I286" s="240">
        <v>212215.948</v>
      </c>
      <c r="J286" s="240">
        <v>-119576.60400000001</v>
      </c>
    </row>
    <row r="287" spans="2:10">
      <c r="B287" s="240" t="s">
        <v>35</v>
      </c>
      <c r="C287" s="240" t="s">
        <v>148</v>
      </c>
      <c r="D287" s="240" t="s">
        <v>76</v>
      </c>
      <c r="E287" s="240">
        <v>11689.78</v>
      </c>
      <c r="F287" s="240">
        <v>58.45</v>
      </c>
      <c r="G287" s="240">
        <v>0</v>
      </c>
      <c r="H287" s="240">
        <v>-974.60599999999999</v>
      </c>
      <c r="I287" s="240">
        <v>194922.057</v>
      </c>
      <c r="J287" s="240">
        <v>-109538.193</v>
      </c>
    </row>
    <row r="288" spans="2:10">
      <c r="B288" s="240" t="s">
        <v>35</v>
      </c>
      <c r="C288" s="240" t="s">
        <v>148</v>
      </c>
      <c r="D288" s="240" t="s">
        <v>77</v>
      </c>
      <c r="E288" s="240">
        <v>12741.92</v>
      </c>
      <c r="F288" s="240">
        <v>64.05</v>
      </c>
      <c r="G288" s="240">
        <v>0</v>
      </c>
      <c r="H288" s="240">
        <v>-1065.624</v>
      </c>
      <c r="I288" s="240">
        <v>212215.731</v>
      </c>
      <c r="J288" s="240">
        <v>-119096.35400000001</v>
      </c>
    </row>
    <row r="289" spans="2:10">
      <c r="B289" s="240" t="s">
        <v>35</v>
      </c>
      <c r="C289" s="240" t="s">
        <v>149</v>
      </c>
      <c r="D289" s="240" t="s">
        <v>76</v>
      </c>
      <c r="E289" s="240">
        <v>11689.78</v>
      </c>
      <c r="F289" s="240">
        <v>0</v>
      </c>
      <c r="G289" s="240">
        <v>-58.45</v>
      </c>
      <c r="H289" s="240">
        <v>-547.822</v>
      </c>
      <c r="I289" s="240">
        <v>194947.33499999999</v>
      </c>
      <c r="J289" s="240">
        <v>-109563.85799999999</v>
      </c>
    </row>
    <row r="290" spans="2:10">
      <c r="B290" s="240" t="s">
        <v>35</v>
      </c>
      <c r="C290" s="240" t="s">
        <v>149</v>
      </c>
      <c r="D290" s="240" t="s">
        <v>77</v>
      </c>
      <c r="E290" s="240">
        <v>12741.92</v>
      </c>
      <c r="F290" s="240">
        <v>0</v>
      </c>
      <c r="G290" s="240">
        <v>-64.05</v>
      </c>
      <c r="H290" s="240">
        <v>-600.447</v>
      </c>
      <c r="I290" s="240">
        <v>212453.728</v>
      </c>
      <c r="J290" s="240">
        <v>-119336.61</v>
      </c>
    </row>
    <row r="291" spans="2:10">
      <c r="B291" s="240" t="s">
        <v>35</v>
      </c>
      <c r="C291" s="240" t="s">
        <v>150</v>
      </c>
      <c r="D291" s="240" t="s">
        <v>76</v>
      </c>
      <c r="E291" s="240">
        <v>11689.78</v>
      </c>
      <c r="F291" s="240">
        <v>0</v>
      </c>
      <c r="G291" s="240">
        <v>58.45</v>
      </c>
      <c r="H291" s="240">
        <v>547.83100000000002</v>
      </c>
      <c r="I291" s="240">
        <v>194896.815</v>
      </c>
      <c r="J291" s="240">
        <v>-109563.814</v>
      </c>
    </row>
    <row r="292" spans="2:10">
      <c r="B292" s="240" t="s">
        <v>35</v>
      </c>
      <c r="C292" s="240" t="s">
        <v>150</v>
      </c>
      <c r="D292" s="240" t="s">
        <v>77</v>
      </c>
      <c r="E292" s="240">
        <v>12741.92</v>
      </c>
      <c r="F292" s="240">
        <v>0</v>
      </c>
      <c r="G292" s="240">
        <v>64.05</v>
      </c>
      <c r="H292" s="240">
        <v>600.60400000000004</v>
      </c>
      <c r="I292" s="240">
        <v>211977.951</v>
      </c>
      <c r="J292" s="240">
        <v>-119336.349</v>
      </c>
    </row>
    <row r="293" spans="2:10">
      <c r="B293" s="240" t="s">
        <v>35</v>
      </c>
      <c r="C293" s="240" t="s">
        <v>151</v>
      </c>
      <c r="D293" s="240" t="s">
        <v>76</v>
      </c>
      <c r="E293" s="240">
        <v>7525.23</v>
      </c>
      <c r="F293" s="240">
        <v>616.73</v>
      </c>
      <c r="G293" s="240">
        <v>184.16</v>
      </c>
      <c r="H293" s="240">
        <v>11212.654</v>
      </c>
      <c r="I293" s="240">
        <v>125752.102</v>
      </c>
      <c r="J293" s="240">
        <v>-70014.441000000006</v>
      </c>
    </row>
    <row r="294" spans="2:10">
      <c r="B294" s="240" t="s">
        <v>35</v>
      </c>
      <c r="C294" s="240" t="s">
        <v>151</v>
      </c>
      <c r="D294" s="240" t="s">
        <v>77</v>
      </c>
      <c r="E294" s="240">
        <v>8326.4699999999993</v>
      </c>
      <c r="F294" s="240">
        <v>624.42999999999995</v>
      </c>
      <c r="G294" s="240">
        <v>185.56</v>
      </c>
      <c r="H294" s="240">
        <v>11324.731</v>
      </c>
      <c r="I294" s="240">
        <v>139411.59599999999</v>
      </c>
      <c r="J294" s="240">
        <v>-75504.641000000003</v>
      </c>
    </row>
    <row r="295" spans="2:10">
      <c r="B295" s="240" t="s">
        <v>35</v>
      </c>
      <c r="C295" s="240" t="s">
        <v>152</v>
      </c>
      <c r="D295" s="240" t="s">
        <v>76</v>
      </c>
      <c r="E295" s="240">
        <v>7525.23</v>
      </c>
      <c r="F295" s="240">
        <v>-616.73</v>
      </c>
      <c r="G295" s="240">
        <v>-184.16</v>
      </c>
      <c r="H295" s="240">
        <v>-11212.642</v>
      </c>
      <c r="I295" s="240">
        <v>125403.429</v>
      </c>
      <c r="J295" s="240">
        <v>-71309.001999999993</v>
      </c>
    </row>
    <row r="296" spans="2:10">
      <c r="B296" s="240" t="s">
        <v>35</v>
      </c>
      <c r="C296" s="240" t="s">
        <v>152</v>
      </c>
      <c r="D296" s="240" t="s">
        <v>77</v>
      </c>
      <c r="E296" s="240">
        <v>8326.4699999999993</v>
      </c>
      <c r="F296" s="240">
        <v>-624.42999999999995</v>
      </c>
      <c r="G296" s="240">
        <v>-185.56</v>
      </c>
      <c r="H296" s="240">
        <v>-11324.615</v>
      </c>
      <c r="I296" s="240">
        <v>137951.37700000001</v>
      </c>
      <c r="J296" s="240">
        <v>-80779.824999999997</v>
      </c>
    </row>
    <row r="297" spans="2:10">
      <c r="B297" s="240" t="s">
        <v>35</v>
      </c>
      <c r="C297" s="240" t="s">
        <v>153</v>
      </c>
      <c r="D297" s="240" t="s">
        <v>76</v>
      </c>
      <c r="E297" s="240">
        <v>7525.23</v>
      </c>
      <c r="F297" s="240">
        <v>259.98</v>
      </c>
      <c r="G297" s="240">
        <v>473.79</v>
      </c>
      <c r="H297" s="240">
        <v>7462.21</v>
      </c>
      <c r="I297" s="240">
        <v>126001.856</v>
      </c>
      <c r="J297" s="240">
        <v>-70333.159</v>
      </c>
    </row>
    <row r="298" spans="2:10">
      <c r="B298" s="240" t="s">
        <v>35</v>
      </c>
      <c r="C298" s="240" t="s">
        <v>153</v>
      </c>
      <c r="D298" s="240" t="s">
        <v>77</v>
      </c>
      <c r="E298" s="240">
        <v>8326.4699999999993</v>
      </c>
      <c r="F298" s="240">
        <v>265.41000000000003</v>
      </c>
      <c r="G298" s="240">
        <v>477.3</v>
      </c>
      <c r="H298" s="240">
        <v>7578.268</v>
      </c>
      <c r="I298" s="240">
        <v>140586.58600000001</v>
      </c>
      <c r="J298" s="240">
        <v>-76997.582999999999</v>
      </c>
    </row>
    <row r="299" spans="2:10">
      <c r="B299" s="240" t="s">
        <v>35</v>
      </c>
      <c r="C299" s="240" t="s">
        <v>154</v>
      </c>
      <c r="D299" s="240" t="s">
        <v>76</v>
      </c>
      <c r="E299" s="240">
        <v>7525.23</v>
      </c>
      <c r="F299" s="240">
        <v>-259.98</v>
      </c>
      <c r="G299" s="240">
        <v>-473.79</v>
      </c>
      <c r="H299" s="240">
        <v>-7462.1980000000003</v>
      </c>
      <c r="I299" s="240">
        <v>125153.675</v>
      </c>
      <c r="J299" s="240">
        <v>-70990.282999999996</v>
      </c>
    </row>
    <row r="300" spans="2:10">
      <c r="B300" s="240" t="s">
        <v>35</v>
      </c>
      <c r="C300" s="240" t="s">
        <v>154</v>
      </c>
      <c r="D300" s="240" t="s">
        <v>77</v>
      </c>
      <c r="E300" s="240">
        <v>8326.4699999999993</v>
      </c>
      <c r="F300" s="240">
        <v>-265.41000000000003</v>
      </c>
      <c r="G300" s="240">
        <v>-477.3</v>
      </c>
      <c r="H300" s="240">
        <v>-7578.152</v>
      </c>
      <c r="I300" s="240">
        <v>136776.38699999999</v>
      </c>
      <c r="J300" s="240">
        <v>-79286.881999999998</v>
      </c>
    </row>
    <row r="301" spans="2:10">
      <c r="B301" s="240" t="s">
        <v>35</v>
      </c>
      <c r="C301" s="240" t="s">
        <v>155</v>
      </c>
      <c r="D301" s="240" t="s">
        <v>76</v>
      </c>
      <c r="E301" s="240">
        <v>7525.23</v>
      </c>
      <c r="F301" s="240">
        <v>1546.51</v>
      </c>
      <c r="G301" s="240">
        <v>474.78</v>
      </c>
      <c r="H301" s="240">
        <v>28423.75</v>
      </c>
      <c r="I301" s="240">
        <v>126051.825</v>
      </c>
      <c r="J301" s="240">
        <v>-68985.744000000006</v>
      </c>
    </row>
    <row r="302" spans="2:10">
      <c r="B302" s="240" t="s">
        <v>35</v>
      </c>
      <c r="C302" s="240" t="s">
        <v>155</v>
      </c>
      <c r="D302" s="240" t="s">
        <v>77</v>
      </c>
      <c r="E302" s="240">
        <v>8326.4699999999993</v>
      </c>
      <c r="F302" s="240">
        <v>1555.81</v>
      </c>
      <c r="G302" s="240">
        <v>478.18</v>
      </c>
      <c r="H302" s="240">
        <v>28540.612000000001</v>
      </c>
      <c r="I302" s="240">
        <v>140570.201</v>
      </c>
      <c r="J302" s="240">
        <v>-71490.66</v>
      </c>
    </row>
    <row r="303" spans="2:10">
      <c r="B303" s="240" t="s">
        <v>35</v>
      </c>
      <c r="C303" s="240" t="s">
        <v>156</v>
      </c>
      <c r="D303" s="240" t="s">
        <v>76</v>
      </c>
      <c r="E303" s="240">
        <v>7525.23</v>
      </c>
      <c r="F303" s="240">
        <v>-1546.51</v>
      </c>
      <c r="G303" s="240">
        <v>-474.78</v>
      </c>
      <c r="H303" s="240">
        <v>-28423.739000000001</v>
      </c>
      <c r="I303" s="240">
        <v>125103.70600000001</v>
      </c>
      <c r="J303" s="240">
        <v>-72337.698999999993</v>
      </c>
    </row>
    <row r="304" spans="2:10">
      <c r="B304" s="240" t="s">
        <v>35</v>
      </c>
      <c r="C304" s="240" t="s">
        <v>156</v>
      </c>
      <c r="D304" s="240" t="s">
        <v>77</v>
      </c>
      <c r="E304" s="240">
        <v>8326.4699999999993</v>
      </c>
      <c r="F304" s="240">
        <v>-1555.81</v>
      </c>
      <c r="G304" s="240">
        <v>-478.18</v>
      </c>
      <c r="H304" s="240">
        <v>-28540.495999999999</v>
      </c>
      <c r="I304" s="240">
        <v>136792.772</v>
      </c>
      <c r="J304" s="240">
        <v>-84793.804999999993</v>
      </c>
    </row>
    <row r="305" spans="2:10">
      <c r="B305" s="240" t="s">
        <v>35</v>
      </c>
      <c r="C305" s="240" t="s">
        <v>157</v>
      </c>
      <c r="D305" s="240" t="s">
        <v>76</v>
      </c>
      <c r="E305" s="240">
        <v>7525.23</v>
      </c>
      <c r="F305" s="240">
        <v>587.02</v>
      </c>
      <c r="G305" s="240">
        <v>1229.8</v>
      </c>
      <c r="H305" s="240">
        <v>18103.341</v>
      </c>
      <c r="I305" s="240">
        <v>126732.912</v>
      </c>
      <c r="J305" s="240">
        <v>-69857.620999999999</v>
      </c>
    </row>
    <row r="306" spans="2:10">
      <c r="B306" s="240" t="s">
        <v>35</v>
      </c>
      <c r="C306" s="240" t="s">
        <v>157</v>
      </c>
      <c r="D306" s="240" t="s">
        <v>77</v>
      </c>
      <c r="E306" s="240">
        <v>8326.4699999999993</v>
      </c>
      <c r="F306" s="240">
        <v>590.54</v>
      </c>
      <c r="G306" s="240">
        <v>1238.3499999999999</v>
      </c>
      <c r="H306" s="240">
        <v>18227.114000000001</v>
      </c>
      <c r="I306" s="240">
        <v>143649.886</v>
      </c>
      <c r="J306" s="240">
        <v>-75528.428</v>
      </c>
    </row>
    <row r="307" spans="2:10">
      <c r="B307" s="240" t="s">
        <v>35</v>
      </c>
      <c r="C307" s="240" t="s">
        <v>158</v>
      </c>
      <c r="D307" s="240" t="s">
        <v>76</v>
      </c>
      <c r="E307" s="240">
        <v>7525.23</v>
      </c>
      <c r="F307" s="240">
        <v>-587.02</v>
      </c>
      <c r="G307" s="240">
        <v>-1229.8</v>
      </c>
      <c r="H307" s="240">
        <v>-18103.330000000002</v>
      </c>
      <c r="I307" s="240">
        <v>124422.61900000001</v>
      </c>
      <c r="J307" s="240">
        <v>-71465.822</v>
      </c>
    </row>
    <row r="308" spans="2:10">
      <c r="B308" s="240" t="s">
        <v>35</v>
      </c>
      <c r="C308" s="240" t="s">
        <v>158</v>
      </c>
      <c r="D308" s="240" t="s">
        <v>77</v>
      </c>
      <c r="E308" s="240">
        <v>8326.4699999999993</v>
      </c>
      <c r="F308" s="240">
        <v>-590.54</v>
      </c>
      <c r="G308" s="240">
        <v>-1238.3499999999999</v>
      </c>
      <c r="H308" s="240">
        <v>-18226.998</v>
      </c>
      <c r="I308" s="240">
        <v>133713.087</v>
      </c>
      <c r="J308" s="240">
        <v>-80756.038</v>
      </c>
    </row>
    <row r="309" spans="2:10">
      <c r="B309" s="240" t="s">
        <v>51</v>
      </c>
      <c r="C309" s="240" t="s">
        <v>87</v>
      </c>
      <c r="D309" s="240" t="s">
        <v>76</v>
      </c>
      <c r="E309" s="240">
        <v>0</v>
      </c>
      <c r="F309" s="240">
        <v>-559.22</v>
      </c>
      <c r="G309" s="240">
        <v>0</v>
      </c>
      <c r="H309" s="240">
        <v>10209.736999999999</v>
      </c>
      <c r="I309" s="240">
        <v>0.39300000000000002</v>
      </c>
      <c r="J309" s="240">
        <v>-1195.1400000000001</v>
      </c>
    </row>
    <row r="310" spans="2:10">
      <c r="B310" s="240" t="s">
        <v>51</v>
      </c>
      <c r="C310" s="240" t="s">
        <v>87</v>
      </c>
      <c r="D310" s="240" t="s">
        <v>77</v>
      </c>
      <c r="E310" s="240">
        <v>0</v>
      </c>
      <c r="F310" s="240">
        <v>-562.61</v>
      </c>
      <c r="G310" s="240">
        <v>0</v>
      </c>
      <c r="H310" s="240">
        <v>10251.353999999999</v>
      </c>
      <c r="I310" s="240">
        <v>1.0509999999999999</v>
      </c>
      <c r="J310" s="240">
        <v>-3164.9029999999998</v>
      </c>
    </row>
    <row r="311" spans="2:10">
      <c r="B311" s="240" t="s">
        <v>51</v>
      </c>
      <c r="C311" s="240" t="s">
        <v>88</v>
      </c>
      <c r="D311" s="240" t="s">
        <v>76</v>
      </c>
      <c r="E311" s="240">
        <v>0</v>
      </c>
      <c r="F311" s="240">
        <v>0</v>
      </c>
      <c r="G311" s="240">
        <v>-559.22</v>
      </c>
      <c r="H311" s="240">
        <v>-5733.9629999999997</v>
      </c>
      <c r="I311" s="240">
        <v>1186.662</v>
      </c>
      <c r="J311" s="240">
        <v>-0.64100000000000001</v>
      </c>
    </row>
    <row r="312" spans="2:10">
      <c r="B312" s="240" t="s">
        <v>51</v>
      </c>
      <c r="C312" s="240" t="s">
        <v>88</v>
      </c>
      <c r="D312" s="240" t="s">
        <v>77</v>
      </c>
      <c r="E312" s="240">
        <v>0</v>
      </c>
      <c r="F312" s="240">
        <v>0</v>
      </c>
      <c r="G312" s="240">
        <v>-562.61</v>
      </c>
      <c r="H312" s="240">
        <v>-5772.058</v>
      </c>
      <c r="I312" s="240">
        <v>3152.8310000000001</v>
      </c>
      <c r="J312" s="240">
        <v>-1.5980000000000001</v>
      </c>
    </row>
    <row r="313" spans="2:10">
      <c r="B313" s="240" t="s">
        <v>51</v>
      </c>
      <c r="C313" s="240" t="s">
        <v>89</v>
      </c>
      <c r="D313" s="240" t="s">
        <v>76</v>
      </c>
      <c r="E313" s="240">
        <v>0</v>
      </c>
      <c r="F313" s="240">
        <v>-559.22</v>
      </c>
      <c r="G313" s="240">
        <v>0</v>
      </c>
      <c r="H313" s="240">
        <v>8281.5560000000005</v>
      </c>
      <c r="I313" s="240">
        <v>0.40899999999999997</v>
      </c>
      <c r="J313" s="240">
        <v>-1195.721</v>
      </c>
    </row>
    <row r="314" spans="2:10">
      <c r="B314" s="240" t="s">
        <v>51</v>
      </c>
      <c r="C314" s="240" t="s">
        <v>89</v>
      </c>
      <c r="D314" s="240" t="s">
        <v>77</v>
      </c>
      <c r="E314" s="240">
        <v>0</v>
      </c>
      <c r="F314" s="240">
        <v>-562.61</v>
      </c>
      <c r="G314" s="240">
        <v>0</v>
      </c>
      <c r="H314" s="240">
        <v>8323.2579999999998</v>
      </c>
      <c r="I314" s="240">
        <v>-0.28399999999999997</v>
      </c>
      <c r="J314" s="240">
        <v>-3167.0419999999999</v>
      </c>
    </row>
    <row r="315" spans="2:10">
      <c r="B315" s="240" t="s">
        <v>51</v>
      </c>
      <c r="C315" s="240" t="s">
        <v>90</v>
      </c>
      <c r="D315" s="240" t="s">
        <v>76</v>
      </c>
      <c r="E315" s="240">
        <v>0</v>
      </c>
      <c r="F315" s="240">
        <v>0</v>
      </c>
      <c r="G315" s="240">
        <v>-559.22</v>
      </c>
      <c r="H315" s="240">
        <v>-4664.1589999999997</v>
      </c>
      <c r="I315" s="240">
        <v>1186.6469999999999</v>
      </c>
      <c r="J315" s="240">
        <v>-0.32200000000000001</v>
      </c>
    </row>
    <row r="316" spans="2:10">
      <c r="B316" s="240" t="s">
        <v>51</v>
      </c>
      <c r="C316" s="240" t="s">
        <v>90</v>
      </c>
      <c r="D316" s="240" t="s">
        <v>77</v>
      </c>
      <c r="E316" s="240">
        <v>0</v>
      </c>
      <c r="F316" s="240">
        <v>0</v>
      </c>
      <c r="G316" s="240">
        <v>-562.61</v>
      </c>
      <c r="H316" s="240">
        <v>-4702.3</v>
      </c>
      <c r="I316" s="240">
        <v>3153.5650000000001</v>
      </c>
      <c r="J316" s="240">
        <v>-0.41299999999999998</v>
      </c>
    </row>
    <row r="317" spans="2:10">
      <c r="B317" s="240" t="s">
        <v>51</v>
      </c>
      <c r="C317" s="240" t="s">
        <v>12</v>
      </c>
      <c r="D317" s="240" t="s">
        <v>76</v>
      </c>
      <c r="E317" s="240">
        <v>0</v>
      </c>
      <c r="F317" s="240">
        <v>-300000</v>
      </c>
      <c r="G317" s="240">
        <v>0</v>
      </c>
      <c r="H317" s="240">
        <v>5218111.1270000003</v>
      </c>
      <c r="I317" s="240">
        <v>216.636</v>
      </c>
      <c r="J317" s="240">
        <v>-1038176.871</v>
      </c>
    </row>
    <row r="318" spans="2:10">
      <c r="B318" s="240" t="s">
        <v>51</v>
      </c>
      <c r="C318" s="240" t="s">
        <v>12</v>
      </c>
      <c r="D318" s="240" t="s">
        <v>77</v>
      </c>
      <c r="E318" s="240">
        <v>0</v>
      </c>
      <c r="F318" s="240">
        <v>-300000</v>
      </c>
      <c r="G318" s="240">
        <v>0</v>
      </c>
      <c r="H318" s="240">
        <v>5218135.7249999996</v>
      </c>
      <c r="I318" s="240">
        <v>391.392</v>
      </c>
      <c r="J318" s="240">
        <v>-2092718.1769999999</v>
      </c>
    </row>
    <row r="319" spans="2:10">
      <c r="B319" s="240" t="s">
        <v>51</v>
      </c>
      <c r="C319" s="240" t="s">
        <v>13</v>
      </c>
      <c r="D319" s="240" t="s">
        <v>76</v>
      </c>
      <c r="E319" s="240">
        <v>0</v>
      </c>
      <c r="F319" s="240">
        <v>0</v>
      </c>
      <c r="G319" s="240">
        <v>-300000</v>
      </c>
      <c r="H319" s="240">
        <v>-3111126.997</v>
      </c>
      <c r="I319" s="240">
        <v>1034829.318</v>
      </c>
      <c r="J319" s="240">
        <v>-341.95</v>
      </c>
    </row>
    <row r="320" spans="2:10">
      <c r="B320" s="240" t="s">
        <v>51</v>
      </c>
      <c r="C320" s="240" t="s">
        <v>13</v>
      </c>
      <c r="D320" s="240" t="s">
        <v>77</v>
      </c>
      <c r="E320" s="240">
        <v>0</v>
      </c>
      <c r="F320" s="240">
        <v>0</v>
      </c>
      <c r="G320" s="240">
        <v>-300000</v>
      </c>
      <c r="H320" s="240">
        <v>-3111400.3339999998</v>
      </c>
      <c r="I320" s="240">
        <v>2086766.057</v>
      </c>
      <c r="J320" s="240">
        <v>-869.03</v>
      </c>
    </row>
    <row r="321" spans="2:10">
      <c r="B321" s="240" t="s">
        <v>51</v>
      </c>
      <c r="C321" s="240" t="s">
        <v>14</v>
      </c>
      <c r="D321" s="240" t="s">
        <v>76</v>
      </c>
      <c r="E321" s="240">
        <v>0</v>
      </c>
      <c r="F321" s="240">
        <v>0</v>
      </c>
      <c r="G321" s="240">
        <v>0</v>
      </c>
      <c r="H321" s="240">
        <v>-299967.47100000002</v>
      </c>
      <c r="I321" s="240">
        <v>-19.917000000000002</v>
      </c>
      <c r="J321" s="240">
        <v>-99.451999999999998</v>
      </c>
    </row>
    <row r="322" spans="2:10">
      <c r="B322" s="240" t="s">
        <v>51</v>
      </c>
      <c r="C322" s="240" t="s">
        <v>14</v>
      </c>
      <c r="D322" s="240" t="s">
        <v>77</v>
      </c>
      <c r="E322" s="240">
        <v>0</v>
      </c>
      <c r="F322" s="240">
        <v>0</v>
      </c>
      <c r="G322" s="240">
        <v>0</v>
      </c>
      <c r="H322" s="240">
        <v>-299954.47399999999</v>
      </c>
      <c r="I322" s="240">
        <v>-237.036</v>
      </c>
      <c r="J322" s="240">
        <v>-342.32299999999998</v>
      </c>
    </row>
    <row r="323" spans="2:10">
      <c r="B323" s="240" t="s">
        <v>51</v>
      </c>
      <c r="C323" s="240" t="s">
        <v>91</v>
      </c>
      <c r="D323" s="240" t="s">
        <v>76</v>
      </c>
      <c r="E323" s="240">
        <v>0</v>
      </c>
      <c r="F323" s="240">
        <v>767.19</v>
      </c>
      <c r="G323" s="240">
        <v>73.739999999999995</v>
      </c>
      <c r="H323" s="240">
        <v>12256.066999999999</v>
      </c>
      <c r="I323" s="240">
        <v>174.209</v>
      </c>
      <c r="J323" s="240">
        <v>2401.5819999999999</v>
      </c>
    </row>
    <row r="324" spans="2:10">
      <c r="B324" s="240" t="s">
        <v>51</v>
      </c>
      <c r="C324" s="240" t="s">
        <v>91</v>
      </c>
      <c r="D324" s="240" t="s">
        <v>77</v>
      </c>
      <c r="E324" s="240">
        <v>0</v>
      </c>
      <c r="F324" s="240">
        <v>769.35</v>
      </c>
      <c r="G324" s="240">
        <v>74.13</v>
      </c>
      <c r="H324" s="240">
        <v>12278.347</v>
      </c>
      <c r="I324" s="240">
        <v>389.70600000000002</v>
      </c>
      <c r="J324" s="240">
        <v>4779.7330000000002</v>
      </c>
    </row>
    <row r="325" spans="2:10">
      <c r="B325" s="240" t="s">
        <v>51</v>
      </c>
      <c r="C325" s="240" t="s">
        <v>92</v>
      </c>
      <c r="D325" s="240" t="s">
        <v>76</v>
      </c>
      <c r="E325" s="240">
        <v>0</v>
      </c>
      <c r="F325" s="240">
        <v>93.23</v>
      </c>
      <c r="G325" s="240">
        <v>673.72</v>
      </c>
      <c r="H325" s="240">
        <v>5781.6469999999999</v>
      </c>
      <c r="I325" s="240">
        <v>1852.7660000000001</v>
      </c>
      <c r="J325" s="240">
        <v>268.80700000000002</v>
      </c>
    </row>
    <row r="326" spans="2:10">
      <c r="B326" s="240" t="s">
        <v>51</v>
      </c>
      <c r="C326" s="240" t="s">
        <v>92</v>
      </c>
      <c r="D326" s="240" t="s">
        <v>77</v>
      </c>
      <c r="E326" s="240">
        <v>0</v>
      </c>
      <c r="F326" s="240">
        <v>93.98</v>
      </c>
      <c r="G326" s="240">
        <v>675.87</v>
      </c>
      <c r="H326" s="240">
        <v>5811.1869999999999</v>
      </c>
      <c r="I326" s="240">
        <v>4033.8029999999999</v>
      </c>
      <c r="J326" s="240">
        <v>424.61799999999999</v>
      </c>
    </row>
    <row r="327" spans="2:10">
      <c r="B327" s="240" t="s">
        <v>51</v>
      </c>
      <c r="C327" s="240" t="s">
        <v>93</v>
      </c>
      <c r="D327" s="240" t="s">
        <v>76</v>
      </c>
      <c r="E327" s="240">
        <v>0</v>
      </c>
      <c r="F327" s="240">
        <v>1992.9</v>
      </c>
      <c r="G327" s="240">
        <v>180.95</v>
      </c>
      <c r="H327" s="240">
        <v>32137.308000000001</v>
      </c>
      <c r="I327" s="240">
        <v>437.57600000000002</v>
      </c>
      <c r="J327" s="240">
        <v>6447.7259999999997</v>
      </c>
    </row>
    <row r="328" spans="2:10">
      <c r="B328" s="240" t="s">
        <v>51</v>
      </c>
      <c r="C328" s="240" t="s">
        <v>93</v>
      </c>
      <c r="D328" s="240" t="s">
        <v>77</v>
      </c>
      <c r="E328" s="240">
        <v>0</v>
      </c>
      <c r="F328" s="240">
        <v>1997.71</v>
      </c>
      <c r="G328" s="240">
        <v>181.82</v>
      </c>
      <c r="H328" s="240">
        <v>32187.356</v>
      </c>
      <c r="I328" s="240">
        <v>949.93799999999999</v>
      </c>
      <c r="J328" s="240">
        <v>12591.388000000001</v>
      </c>
    </row>
    <row r="329" spans="2:10">
      <c r="B329" s="240" t="s">
        <v>51</v>
      </c>
      <c r="C329" s="240" t="s">
        <v>94</v>
      </c>
      <c r="D329" s="240" t="s">
        <v>76</v>
      </c>
      <c r="E329" s="240">
        <v>0</v>
      </c>
      <c r="F329" s="240">
        <v>226.11</v>
      </c>
      <c r="G329" s="240">
        <v>1675.38</v>
      </c>
      <c r="H329" s="240">
        <v>14606.755999999999</v>
      </c>
      <c r="I329" s="240">
        <v>4837.1270000000004</v>
      </c>
      <c r="J329" s="240">
        <v>679.48699999999997</v>
      </c>
    </row>
    <row r="330" spans="2:10">
      <c r="B330" s="240" t="s">
        <v>51</v>
      </c>
      <c r="C330" s="240" t="s">
        <v>94</v>
      </c>
      <c r="D330" s="240" t="s">
        <v>77</v>
      </c>
      <c r="E330" s="240">
        <v>0</v>
      </c>
      <c r="F330" s="240">
        <v>227.91</v>
      </c>
      <c r="G330" s="240">
        <v>1679.77</v>
      </c>
      <c r="H330" s="240">
        <v>14670.245999999999</v>
      </c>
      <c r="I330" s="240">
        <v>10201.886</v>
      </c>
      <c r="J330" s="240">
        <v>1040.694</v>
      </c>
    </row>
    <row r="331" spans="2:10">
      <c r="B331" s="240" t="s">
        <v>51</v>
      </c>
      <c r="C331" s="240" t="s">
        <v>95</v>
      </c>
      <c r="D331" s="240" t="s">
        <v>76</v>
      </c>
      <c r="E331" s="240">
        <v>14811.95</v>
      </c>
      <c r="F331" s="240">
        <v>0</v>
      </c>
      <c r="G331" s="240">
        <v>0</v>
      </c>
      <c r="H331" s="240">
        <v>5.8000000000000003E-2</v>
      </c>
      <c r="I331" s="240">
        <v>244677.465</v>
      </c>
      <c r="J331" s="240">
        <v>-137635.33199999999</v>
      </c>
    </row>
    <row r="332" spans="2:10">
      <c r="B332" s="240" t="s">
        <v>51</v>
      </c>
      <c r="C332" s="240" t="s">
        <v>95</v>
      </c>
      <c r="D332" s="240" t="s">
        <v>77</v>
      </c>
      <c r="E332" s="240">
        <v>15613.19</v>
      </c>
      <c r="F332" s="240">
        <v>0</v>
      </c>
      <c r="G332" s="240">
        <v>0</v>
      </c>
      <c r="H332" s="240">
        <v>0.11700000000000001</v>
      </c>
      <c r="I332" s="240">
        <v>257778.27499999999</v>
      </c>
      <c r="J332" s="240">
        <v>-145123.74400000001</v>
      </c>
    </row>
    <row r="333" spans="2:10">
      <c r="B333" s="240" t="s">
        <v>51</v>
      </c>
      <c r="C333" s="240" t="s">
        <v>96</v>
      </c>
      <c r="D333" s="240" t="s">
        <v>76</v>
      </c>
      <c r="E333" s="240">
        <v>14811.95</v>
      </c>
      <c r="F333" s="240">
        <v>0</v>
      </c>
      <c r="G333" s="240">
        <v>0</v>
      </c>
      <c r="H333" s="240">
        <v>5.8000000000000003E-2</v>
      </c>
      <c r="I333" s="240">
        <v>244677.465</v>
      </c>
      <c r="J333" s="240">
        <v>-137635.33199999999</v>
      </c>
    </row>
    <row r="334" spans="2:10">
      <c r="B334" s="240" t="s">
        <v>51</v>
      </c>
      <c r="C334" s="240" t="s">
        <v>96</v>
      </c>
      <c r="D334" s="240" t="s">
        <v>77</v>
      </c>
      <c r="E334" s="240">
        <v>15613.19</v>
      </c>
      <c r="F334" s="240">
        <v>0</v>
      </c>
      <c r="G334" s="240">
        <v>0</v>
      </c>
      <c r="H334" s="240">
        <v>0.11700000000000001</v>
      </c>
      <c r="I334" s="240">
        <v>257778.27499999999</v>
      </c>
      <c r="J334" s="240">
        <v>-145123.74400000001</v>
      </c>
    </row>
    <row r="335" spans="2:10">
      <c r="B335" s="240" t="s">
        <v>51</v>
      </c>
      <c r="C335" s="240" t="s">
        <v>97</v>
      </c>
      <c r="D335" s="240" t="s">
        <v>76</v>
      </c>
      <c r="E335" s="240">
        <v>0</v>
      </c>
      <c r="F335" s="240">
        <v>-74.06</v>
      </c>
      <c r="G335" s="240">
        <v>0</v>
      </c>
      <c r="H335" s="240">
        <v>1223.414</v>
      </c>
      <c r="I335" s="240">
        <v>7.0999999999999994E-2</v>
      </c>
      <c r="J335" s="240">
        <v>-155.36699999999999</v>
      </c>
    </row>
    <row r="336" spans="2:10">
      <c r="B336" s="240" t="s">
        <v>51</v>
      </c>
      <c r="C336" s="240" t="s">
        <v>97</v>
      </c>
      <c r="D336" s="240" t="s">
        <v>77</v>
      </c>
      <c r="E336" s="240">
        <v>0</v>
      </c>
      <c r="F336" s="240">
        <v>-78.069999999999993</v>
      </c>
      <c r="G336" s="240">
        <v>0</v>
      </c>
      <c r="H336" s="240">
        <v>1288.9580000000001</v>
      </c>
      <c r="I336" s="240">
        <v>8.2000000000000003E-2</v>
      </c>
      <c r="J336" s="240">
        <v>-423.35199999999998</v>
      </c>
    </row>
    <row r="337" spans="2:10">
      <c r="B337" s="240" t="s">
        <v>51</v>
      </c>
      <c r="C337" s="240" t="s">
        <v>98</v>
      </c>
      <c r="D337" s="240" t="s">
        <v>76</v>
      </c>
      <c r="E337" s="240">
        <v>0</v>
      </c>
      <c r="F337" s="240">
        <v>0</v>
      </c>
      <c r="G337" s="240">
        <v>-74.06</v>
      </c>
      <c r="H337" s="240">
        <v>-688.20899999999995</v>
      </c>
      <c r="I337" s="240">
        <v>153.91499999999999</v>
      </c>
      <c r="J337" s="240">
        <v>-8.5000000000000006E-2</v>
      </c>
    </row>
    <row r="338" spans="2:10">
      <c r="B338" s="240" t="s">
        <v>51</v>
      </c>
      <c r="C338" s="240" t="s">
        <v>98</v>
      </c>
      <c r="D338" s="240" t="s">
        <v>77</v>
      </c>
      <c r="E338" s="240">
        <v>0</v>
      </c>
      <c r="F338" s="240">
        <v>0</v>
      </c>
      <c r="G338" s="240">
        <v>-78.069999999999993</v>
      </c>
      <c r="H338" s="240">
        <v>-725.64499999999998</v>
      </c>
      <c r="I338" s="240">
        <v>420.94900000000001</v>
      </c>
      <c r="J338" s="240">
        <v>-0.187</v>
      </c>
    </row>
    <row r="339" spans="2:10">
      <c r="B339" s="240" t="s">
        <v>51</v>
      </c>
      <c r="C339" s="240" t="s">
        <v>99</v>
      </c>
      <c r="D339" s="240" t="s">
        <v>76</v>
      </c>
      <c r="E339" s="240">
        <v>14811.95</v>
      </c>
      <c r="F339" s="240">
        <v>-633.28</v>
      </c>
      <c r="G339" s="240">
        <v>-167.77</v>
      </c>
      <c r="H339" s="240">
        <v>9713.02</v>
      </c>
      <c r="I339" s="240">
        <v>245033.927</v>
      </c>
      <c r="J339" s="240">
        <v>-138986.03200000001</v>
      </c>
    </row>
    <row r="340" spans="2:10">
      <c r="B340" s="240" t="s">
        <v>51</v>
      </c>
      <c r="C340" s="240" t="s">
        <v>99</v>
      </c>
      <c r="D340" s="240" t="s">
        <v>77</v>
      </c>
      <c r="E340" s="240">
        <v>15613.19</v>
      </c>
      <c r="F340" s="240">
        <v>-640.66999999999996</v>
      </c>
      <c r="G340" s="240">
        <v>-168.78</v>
      </c>
      <c r="H340" s="240">
        <v>9808.8119999999999</v>
      </c>
      <c r="I340" s="240">
        <v>258725.25700000001</v>
      </c>
      <c r="J340" s="240">
        <v>-148712.47899999999</v>
      </c>
    </row>
    <row r="341" spans="2:10">
      <c r="B341" s="240" t="s">
        <v>51</v>
      </c>
      <c r="C341" s="240" t="s">
        <v>100</v>
      </c>
      <c r="D341" s="240" t="s">
        <v>76</v>
      </c>
      <c r="E341" s="240">
        <v>14811.95</v>
      </c>
      <c r="F341" s="240">
        <v>-633.28</v>
      </c>
      <c r="G341" s="240">
        <v>167.77</v>
      </c>
      <c r="H341" s="240">
        <v>13153.397999999999</v>
      </c>
      <c r="I341" s="240">
        <v>244321.93</v>
      </c>
      <c r="J341" s="240">
        <v>-138985.647</v>
      </c>
    </row>
    <row r="342" spans="2:10">
      <c r="B342" s="240" t="s">
        <v>51</v>
      </c>
      <c r="C342" s="240" t="s">
        <v>100</v>
      </c>
      <c r="D342" s="240" t="s">
        <v>77</v>
      </c>
      <c r="E342" s="240">
        <v>15613.19</v>
      </c>
      <c r="F342" s="240">
        <v>-640.66999999999996</v>
      </c>
      <c r="G342" s="240">
        <v>168.78</v>
      </c>
      <c r="H342" s="240">
        <v>13272.047</v>
      </c>
      <c r="I342" s="240">
        <v>256833.55900000001</v>
      </c>
      <c r="J342" s="240">
        <v>-148711.51999999999</v>
      </c>
    </row>
    <row r="343" spans="2:10">
      <c r="B343" s="240" t="s">
        <v>51</v>
      </c>
      <c r="C343" s="240" t="s">
        <v>101</v>
      </c>
      <c r="D343" s="240" t="s">
        <v>76</v>
      </c>
      <c r="E343" s="240">
        <v>14811.95</v>
      </c>
      <c r="F343" s="240">
        <v>-633.28</v>
      </c>
      <c r="G343" s="240">
        <v>-167.77</v>
      </c>
      <c r="H343" s="240">
        <v>10033.960999999999</v>
      </c>
      <c r="I343" s="240">
        <v>245033.92300000001</v>
      </c>
      <c r="J343" s="240">
        <v>-138985.93599999999</v>
      </c>
    </row>
    <row r="344" spans="2:10">
      <c r="B344" s="240" t="s">
        <v>51</v>
      </c>
      <c r="C344" s="240" t="s">
        <v>101</v>
      </c>
      <c r="D344" s="240" t="s">
        <v>77</v>
      </c>
      <c r="E344" s="240">
        <v>15613.19</v>
      </c>
      <c r="F344" s="240">
        <v>-640.66999999999996</v>
      </c>
      <c r="G344" s="240">
        <v>-168.78</v>
      </c>
      <c r="H344" s="240">
        <v>10129.739</v>
      </c>
      <c r="I344" s="240">
        <v>258725.478</v>
      </c>
      <c r="J344" s="240">
        <v>-148712.12400000001</v>
      </c>
    </row>
    <row r="345" spans="2:10">
      <c r="B345" s="240" t="s">
        <v>51</v>
      </c>
      <c r="C345" s="240" t="s">
        <v>102</v>
      </c>
      <c r="D345" s="240" t="s">
        <v>76</v>
      </c>
      <c r="E345" s="240">
        <v>14811.95</v>
      </c>
      <c r="F345" s="240">
        <v>-633.28</v>
      </c>
      <c r="G345" s="240">
        <v>167.77</v>
      </c>
      <c r="H345" s="240">
        <v>12832.456</v>
      </c>
      <c r="I345" s="240">
        <v>244321.935</v>
      </c>
      <c r="J345" s="240">
        <v>-138985.74299999999</v>
      </c>
    </row>
    <row r="346" spans="2:10">
      <c r="B346" s="240" t="s">
        <v>51</v>
      </c>
      <c r="C346" s="240" t="s">
        <v>102</v>
      </c>
      <c r="D346" s="240" t="s">
        <v>77</v>
      </c>
      <c r="E346" s="240">
        <v>15613.19</v>
      </c>
      <c r="F346" s="240">
        <v>-640.66999999999996</v>
      </c>
      <c r="G346" s="240">
        <v>168.78</v>
      </c>
      <c r="H346" s="240">
        <v>12951.119000000001</v>
      </c>
      <c r="I346" s="240">
        <v>256833.33900000001</v>
      </c>
      <c r="J346" s="240">
        <v>-148711.87599999999</v>
      </c>
    </row>
    <row r="347" spans="2:10">
      <c r="B347" s="240" t="s">
        <v>51</v>
      </c>
      <c r="C347" s="240" t="s">
        <v>103</v>
      </c>
      <c r="D347" s="240" t="s">
        <v>76</v>
      </c>
      <c r="E347" s="240">
        <v>14811.95</v>
      </c>
      <c r="F347" s="240">
        <v>-633.28</v>
      </c>
      <c r="G347" s="240">
        <v>-167.77</v>
      </c>
      <c r="H347" s="240">
        <v>7784.84</v>
      </c>
      <c r="I347" s="240">
        <v>245033.94399999999</v>
      </c>
      <c r="J347" s="240">
        <v>-138986.61199999999</v>
      </c>
    </row>
    <row r="348" spans="2:10">
      <c r="B348" s="240" t="s">
        <v>51</v>
      </c>
      <c r="C348" s="240" t="s">
        <v>103</v>
      </c>
      <c r="D348" s="240" t="s">
        <v>77</v>
      </c>
      <c r="E348" s="240">
        <v>15613.19</v>
      </c>
      <c r="F348" s="240">
        <v>-640.66999999999996</v>
      </c>
      <c r="G348" s="240">
        <v>-168.78</v>
      </c>
      <c r="H348" s="240">
        <v>7880.7150000000001</v>
      </c>
      <c r="I348" s="240">
        <v>258723.92300000001</v>
      </c>
      <c r="J348" s="240">
        <v>-148714.61799999999</v>
      </c>
    </row>
    <row r="349" spans="2:10">
      <c r="B349" s="240" t="s">
        <v>51</v>
      </c>
      <c r="C349" s="240" t="s">
        <v>104</v>
      </c>
      <c r="D349" s="240" t="s">
        <v>76</v>
      </c>
      <c r="E349" s="240">
        <v>14811.95</v>
      </c>
      <c r="F349" s="240">
        <v>-633.28</v>
      </c>
      <c r="G349" s="240">
        <v>167.77</v>
      </c>
      <c r="H349" s="240">
        <v>11225.217000000001</v>
      </c>
      <c r="I349" s="240">
        <v>244321.94699999999</v>
      </c>
      <c r="J349" s="240">
        <v>-138986.22700000001</v>
      </c>
    </row>
    <row r="350" spans="2:10">
      <c r="B350" s="240" t="s">
        <v>51</v>
      </c>
      <c r="C350" s="240" t="s">
        <v>104</v>
      </c>
      <c r="D350" s="240" t="s">
        <v>77</v>
      </c>
      <c r="E350" s="240">
        <v>15613.19</v>
      </c>
      <c r="F350" s="240">
        <v>-640.66999999999996</v>
      </c>
      <c r="G350" s="240">
        <v>168.78</v>
      </c>
      <c r="H350" s="240">
        <v>11343.95</v>
      </c>
      <c r="I350" s="240">
        <v>256832.22399999999</v>
      </c>
      <c r="J350" s="240">
        <v>-148713.65900000001</v>
      </c>
    </row>
    <row r="351" spans="2:10">
      <c r="B351" s="240" t="s">
        <v>51</v>
      </c>
      <c r="C351" s="240" t="s">
        <v>105</v>
      </c>
      <c r="D351" s="240" t="s">
        <v>76</v>
      </c>
      <c r="E351" s="240">
        <v>14811.95</v>
      </c>
      <c r="F351" s="240">
        <v>-633.28</v>
      </c>
      <c r="G351" s="240">
        <v>-167.77</v>
      </c>
      <c r="H351" s="240">
        <v>8105.7809999999999</v>
      </c>
      <c r="I351" s="240">
        <v>245033.93900000001</v>
      </c>
      <c r="J351" s="240">
        <v>-138986.516</v>
      </c>
    </row>
    <row r="352" spans="2:10">
      <c r="B352" s="240" t="s">
        <v>51</v>
      </c>
      <c r="C352" s="240" t="s">
        <v>105</v>
      </c>
      <c r="D352" s="240" t="s">
        <v>77</v>
      </c>
      <c r="E352" s="240">
        <v>15613.19</v>
      </c>
      <c r="F352" s="240">
        <v>-640.66999999999996</v>
      </c>
      <c r="G352" s="240">
        <v>-168.78</v>
      </c>
      <c r="H352" s="240">
        <v>8201.6419999999998</v>
      </c>
      <c r="I352" s="240">
        <v>258724.14300000001</v>
      </c>
      <c r="J352" s="240">
        <v>-148714.26300000001</v>
      </c>
    </row>
    <row r="353" spans="2:10">
      <c r="B353" s="240" t="s">
        <v>51</v>
      </c>
      <c r="C353" s="240" t="s">
        <v>106</v>
      </c>
      <c r="D353" s="240" t="s">
        <v>76</v>
      </c>
      <c r="E353" s="240">
        <v>14811.95</v>
      </c>
      <c r="F353" s="240">
        <v>-633.28</v>
      </c>
      <c r="G353" s="240">
        <v>167.77</v>
      </c>
      <c r="H353" s="240">
        <v>10904.276</v>
      </c>
      <c r="I353" s="240">
        <v>244321.951</v>
      </c>
      <c r="J353" s="240">
        <v>-138986.323</v>
      </c>
    </row>
    <row r="354" spans="2:10">
      <c r="B354" s="240" t="s">
        <v>51</v>
      </c>
      <c r="C354" s="240" t="s">
        <v>106</v>
      </c>
      <c r="D354" s="240" t="s">
        <v>77</v>
      </c>
      <c r="E354" s="240">
        <v>15613.19</v>
      </c>
      <c r="F354" s="240">
        <v>-640.66999999999996</v>
      </c>
      <c r="G354" s="240">
        <v>168.78</v>
      </c>
      <c r="H354" s="240">
        <v>11023.022999999999</v>
      </c>
      <c r="I354" s="240">
        <v>256832.00399999999</v>
      </c>
      <c r="J354" s="240">
        <v>-148714.01500000001</v>
      </c>
    </row>
    <row r="355" spans="2:10">
      <c r="B355" s="240" t="s">
        <v>51</v>
      </c>
      <c r="C355" s="240" t="s">
        <v>107</v>
      </c>
      <c r="D355" s="240" t="s">
        <v>76</v>
      </c>
      <c r="E355" s="240">
        <v>14811.95</v>
      </c>
      <c r="F355" s="240">
        <v>633.28</v>
      </c>
      <c r="G355" s="240">
        <v>-167.77</v>
      </c>
      <c r="H355" s="240">
        <v>-13153.281000000001</v>
      </c>
      <c r="I355" s="240">
        <v>245033</v>
      </c>
      <c r="J355" s="240">
        <v>-136285.01699999999</v>
      </c>
    </row>
    <row r="356" spans="2:10">
      <c r="B356" s="240" t="s">
        <v>51</v>
      </c>
      <c r="C356" s="240" t="s">
        <v>107</v>
      </c>
      <c r="D356" s="240" t="s">
        <v>77</v>
      </c>
      <c r="E356" s="240">
        <v>15613.19</v>
      </c>
      <c r="F356" s="240">
        <v>640.66999999999996</v>
      </c>
      <c r="G356" s="240">
        <v>-168.78</v>
      </c>
      <c r="H356" s="240">
        <v>-13271.813</v>
      </c>
      <c r="I356" s="240">
        <v>258722.99100000001</v>
      </c>
      <c r="J356" s="240">
        <v>-141535.96799999999</v>
      </c>
    </row>
    <row r="357" spans="2:10">
      <c r="B357" s="240" t="s">
        <v>51</v>
      </c>
      <c r="C357" s="240" t="s">
        <v>108</v>
      </c>
      <c r="D357" s="240" t="s">
        <v>76</v>
      </c>
      <c r="E357" s="240">
        <v>14811.95</v>
      </c>
      <c r="F357" s="240">
        <v>633.28</v>
      </c>
      <c r="G357" s="240">
        <v>167.77</v>
      </c>
      <c r="H357" s="240">
        <v>-9712.9040000000005</v>
      </c>
      <c r="I357" s="240">
        <v>244321.003</v>
      </c>
      <c r="J357" s="240">
        <v>-136284.63200000001</v>
      </c>
    </row>
    <row r="358" spans="2:10">
      <c r="B358" s="240" t="s">
        <v>51</v>
      </c>
      <c r="C358" s="240" t="s">
        <v>108</v>
      </c>
      <c r="D358" s="240" t="s">
        <v>77</v>
      </c>
      <c r="E358" s="240">
        <v>15613.19</v>
      </c>
      <c r="F358" s="240">
        <v>640.66999999999996</v>
      </c>
      <c r="G358" s="240">
        <v>168.78</v>
      </c>
      <c r="H358" s="240">
        <v>-9808.5779999999995</v>
      </c>
      <c r="I358" s="240">
        <v>256831.29199999999</v>
      </c>
      <c r="J358" s="240">
        <v>-141535.00899999999</v>
      </c>
    </row>
    <row r="359" spans="2:10">
      <c r="B359" s="240" t="s">
        <v>51</v>
      </c>
      <c r="C359" s="240" t="s">
        <v>109</v>
      </c>
      <c r="D359" s="240" t="s">
        <v>76</v>
      </c>
      <c r="E359" s="240">
        <v>14811.95</v>
      </c>
      <c r="F359" s="240">
        <v>633.28</v>
      </c>
      <c r="G359" s="240">
        <v>-167.77</v>
      </c>
      <c r="H359" s="240">
        <v>-12832.34</v>
      </c>
      <c r="I359" s="240">
        <v>245032.99600000001</v>
      </c>
      <c r="J359" s="240">
        <v>-136284.921</v>
      </c>
    </row>
    <row r="360" spans="2:10">
      <c r="B360" s="240" t="s">
        <v>51</v>
      </c>
      <c r="C360" s="240" t="s">
        <v>109</v>
      </c>
      <c r="D360" s="240" t="s">
        <v>77</v>
      </c>
      <c r="E360" s="240">
        <v>15613.19</v>
      </c>
      <c r="F360" s="240">
        <v>640.66999999999996</v>
      </c>
      <c r="G360" s="240">
        <v>-168.78</v>
      </c>
      <c r="H360" s="240">
        <v>-12950.886</v>
      </c>
      <c r="I360" s="240">
        <v>258723.21100000001</v>
      </c>
      <c r="J360" s="240">
        <v>-141535.61199999999</v>
      </c>
    </row>
    <row r="361" spans="2:10">
      <c r="B361" s="240" t="s">
        <v>51</v>
      </c>
      <c r="C361" s="240" t="s">
        <v>110</v>
      </c>
      <c r="D361" s="240" t="s">
        <v>76</v>
      </c>
      <c r="E361" s="240">
        <v>14811.95</v>
      </c>
      <c r="F361" s="240">
        <v>633.28</v>
      </c>
      <c r="G361" s="240">
        <v>167.77</v>
      </c>
      <c r="H361" s="240">
        <v>-10033.844999999999</v>
      </c>
      <c r="I361" s="240">
        <v>244321.008</v>
      </c>
      <c r="J361" s="240">
        <v>-136284.728</v>
      </c>
    </row>
    <row r="362" spans="2:10">
      <c r="B362" s="240" t="s">
        <v>51</v>
      </c>
      <c r="C362" s="240" t="s">
        <v>110</v>
      </c>
      <c r="D362" s="240" t="s">
        <v>77</v>
      </c>
      <c r="E362" s="240">
        <v>15613.19</v>
      </c>
      <c r="F362" s="240">
        <v>640.66999999999996</v>
      </c>
      <c r="G362" s="240">
        <v>168.78</v>
      </c>
      <c r="H362" s="240">
        <v>-10129.505999999999</v>
      </c>
      <c r="I362" s="240">
        <v>256831.07199999999</v>
      </c>
      <c r="J362" s="240">
        <v>-141535.36499999999</v>
      </c>
    </row>
    <row r="363" spans="2:10">
      <c r="B363" s="240" t="s">
        <v>51</v>
      </c>
      <c r="C363" s="240" t="s">
        <v>111</v>
      </c>
      <c r="D363" s="240" t="s">
        <v>76</v>
      </c>
      <c r="E363" s="240">
        <v>14811.95</v>
      </c>
      <c r="F363" s="240">
        <v>633.28</v>
      </c>
      <c r="G363" s="240">
        <v>-167.77</v>
      </c>
      <c r="H363" s="240">
        <v>-11225.101000000001</v>
      </c>
      <c r="I363" s="240">
        <v>245032.984</v>
      </c>
      <c r="J363" s="240">
        <v>-136284.43599999999</v>
      </c>
    </row>
    <row r="364" spans="2:10">
      <c r="B364" s="240" t="s">
        <v>51</v>
      </c>
      <c r="C364" s="240" t="s">
        <v>111</v>
      </c>
      <c r="D364" s="240" t="s">
        <v>77</v>
      </c>
      <c r="E364" s="240">
        <v>15613.19</v>
      </c>
      <c r="F364" s="240">
        <v>640.66999999999996</v>
      </c>
      <c r="G364" s="240">
        <v>-168.78</v>
      </c>
      <c r="H364" s="240">
        <v>-11343.716</v>
      </c>
      <c r="I364" s="240">
        <v>258724.32500000001</v>
      </c>
      <c r="J364" s="240">
        <v>-141533.829</v>
      </c>
    </row>
    <row r="365" spans="2:10">
      <c r="B365" s="240" t="s">
        <v>51</v>
      </c>
      <c r="C365" s="240" t="s">
        <v>112</v>
      </c>
      <c r="D365" s="240" t="s">
        <v>76</v>
      </c>
      <c r="E365" s="240">
        <v>14811.95</v>
      </c>
      <c r="F365" s="240">
        <v>633.28</v>
      </c>
      <c r="G365" s="240">
        <v>167.77</v>
      </c>
      <c r="H365" s="240">
        <v>-7784.723</v>
      </c>
      <c r="I365" s="240">
        <v>244320.98699999999</v>
      </c>
      <c r="J365" s="240">
        <v>-136284.05100000001</v>
      </c>
    </row>
    <row r="366" spans="2:10">
      <c r="B366" s="240" t="s">
        <v>51</v>
      </c>
      <c r="C366" s="240" t="s">
        <v>112</v>
      </c>
      <c r="D366" s="240" t="s">
        <v>77</v>
      </c>
      <c r="E366" s="240">
        <v>15613.19</v>
      </c>
      <c r="F366" s="240">
        <v>640.66999999999996</v>
      </c>
      <c r="G366" s="240">
        <v>168.78</v>
      </c>
      <c r="H366" s="240">
        <v>-7880.482</v>
      </c>
      <c r="I366" s="240">
        <v>256832.62700000001</v>
      </c>
      <c r="J366" s="240">
        <v>-141532.87</v>
      </c>
    </row>
    <row r="367" spans="2:10">
      <c r="B367" s="240" t="s">
        <v>51</v>
      </c>
      <c r="C367" s="240" t="s">
        <v>113</v>
      </c>
      <c r="D367" s="240" t="s">
        <v>76</v>
      </c>
      <c r="E367" s="240">
        <v>14811.95</v>
      </c>
      <c r="F367" s="240">
        <v>633.28</v>
      </c>
      <c r="G367" s="240">
        <v>-167.77</v>
      </c>
      <c r="H367" s="240">
        <v>-10904.16</v>
      </c>
      <c r="I367" s="240">
        <v>245032.97899999999</v>
      </c>
      <c r="J367" s="240">
        <v>-136284.34</v>
      </c>
    </row>
    <row r="368" spans="2:10">
      <c r="B368" s="240" t="s">
        <v>51</v>
      </c>
      <c r="C368" s="240" t="s">
        <v>113</v>
      </c>
      <c r="D368" s="240" t="s">
        <v>77</v>
      </c>
      <c r="E368" s="240">
        <v>15613.19</v>
      </c>
      <c r="F368" s="240">
        <v>640.66999999999996</v>
      </c>
      <c r="G368" s="240">
        <v>-168.78</v>
      </c>
      <c r="H368" s="240">
        <v>-11022.789000000001</v>
      </c>
      <c r="I368" s="240">
        <v>258724.546</v>
      </c>
      <c r="J368" s="240">
        <v>-141533.473</v>
      </c>
    </row>
    <row r="369" spans="2:10">
      <c r="B369" s="240" t="s">
        <v>51</v>
      </c>
      <c r="C369" s="240" t="s">
        <v>114</v>
      </c>
      <c r="D369" s="240" t="s">
        <v>76</v>
      </c>
      <c r="E369" s="240">
        <v>14811.95</v>
      </c>
      <c r="F369" s="240">
        <v>633.28</v>
      </c>
      <c r="G369" s="240">
        <v>167.77</v>
      </c>
      <c r="H369" s="240">
        <v>-8105.665</v>
      </c>
      <c r="I369" s="240">
        <v>244320.992</v>
      </c>
      <c r="J369" s="240">
        <v>-136284.147</v>
      </c>
    </row>
    <row r="370" spans="2:10">
      <c r="B370" s="240" t="s">
        <v>51</v>
      </c>
      <c r="C370" s="240" t="s">
        <v>114</v>
      </c>
      <c r="D370" s="240" t="s">
        <v>77</v>
      </c>
      <c r="E370" s="240">
        <v>15613.19</v>
      </c>
      <c r="F370" s="240">
        <v>640.66999999999996</v>
      </c>
      <c r="G370" s="240">
        <v>168.78</v>
      </c>
      <c r="H370" s="240">
        <v>-8201.4089999999997</v>
      </c>
      <c r="I370" s="240">
        <v>256832.40599999999</v>
      </c>
      <c r="J370" s="240">
        <v>-141533.22500000001</v>
      </c>
    </row>
    <row r="371" spans="2:10">
      <c r="B371" s="240" t="s">
        <v>51</v>
      </c>
      <c r="C371" s="240" t="s">
        <v>115</v>
      </c>
      <c r="D371" s="240" t="s">
        <v>76</v>
      </c>
      <c r="E371" s="240">
        <v>14811.95</v>
      </c>
      <c r="F371" s="240">
        <v>-167.77</v>
      </c>
      <c r="G371" s="240">
        <v>-633.28</v>
      </c>
      <c r="H371" s="240">
        <v>-3359.1930000000002</v>
      </c>
      <c r="I371" s="240">
        <v>246018.16</v>
      </c>
      <c r="J371" s="240">
        <v>-137994.6</v>
      </c>
    </row>
    <row r="372" spans="2:10">
      <c r="B372" s="240" t="s">
        <v>51</v>
      </c>
      <c r="C372" s="240" t="s">
        <v>115</v>
      </c>
      <c r="D372" s="240" t="s">
        <v>77</v>
      </c>
      <c r="E372" s="240">
        <v>15613.19</v>
      </c>
      <c r="F372" s="240">
        <v>-168.78</v>
      </c>
      <c r="G372" s="240">
        <v>-640.66999999999996</v>
      </c>
      <c r="H372" s="240">
        <v>-3422.181</v>
      </c>
      <c r="I372" s="240">
        <v>261352.37</v>
      </c>
      <c r="J372" s="240">
        <v>-146075.00099999999</v>
      </c>
    </row>
    <row r="373" spans="2:10">
      <c r="B373" s="240" t="s">
        <v>51</v>
      </c>
      <c r="C373" s="240" t="s">
        <v>116</v>
      </c>
      <c r="D373" s="240" t="s">
        <v>76</v>
      </c>
      <c r="E373" s="240">
        <v>14811.95</v>
      </c>
      <c r="F373" s="240">
        <v>167.77</v>
      </c>
      <c r="G373" s="240">
        <v>-633.28</v>
      </c>
      <c r="H373" s="240">
        <v>-9485.0339999999997</v>
      </c>
      <c r="I373" s="240">
        <v>246017.924</v>
      </c>
      <c r="J373" s="240">
        <v>-137277.516</v>
      </c>
    </row>
    <row r="374" spans="2:10">
      <c r="B374" s="240" t="s">
        <v>51</v>
      </c>
      <c r="C374" s="240" t="s">
        <v>116</v>
      </c>
      <c r="D374" s="240" t="s">
        <v>77</v>
      </c>
      <c r="E374" s="240">
        <v>15613.19</v>
      </c>
      <c r="F374" s="240">
        <v>168.78</v>
      </c>
      <c r="G374" s="240">
        <v>-640.66999999999996</v>
      </c>
      <c r="H374" s="240">
        <v>-9572.9930000000004</v>
      </c>
      <c r="I374" s="240">
        <v>261351.74</v>
      </c>
      <c r="J374" s="240">
        <v>-144176.05900000001</v>
      </c>
    </row>
    <row r="375" spans="2:10">
      <c r="B375" s="240" t="s">
        <v>51</v>
      </c>
      <c r="C375" s="240" t="s">
        <v>117</v>
      </c>
      <c r="D375" s="240" t="s">
        <v>76</v>
      </c>
      <c r="E375" s="240">
        <v>14811.95</v>
      </c>
      <c r="F375" s="240">
        <v>-167.77</v>
      </c>
      <c r="G375" s="240">
        <v>-633.28</v>
      </c>
      <c r="H375" s="240">
        <v>-3937.6469999999999</v>
      </c>
      <c r="I375" s="240">
        <v>246018.16500000001</v>
      </c>
      <c r="J375" s="240">
        <v>-137994.77499999999</v>
      </c>
    </row>
    <row r="376" spans="2:10">
      <c r="B376" s="240" t="s">
        <v>51</v>
      </c>
      <c r="C376" s="240" t="s">
        <v>117</v>
      </c>
      <c r="D376" s="240" t="s">
        <v>77</v>
      </c>
      <c r="E376" s="240">
        <v>15613.19</v>
      </c>
      <c r="F376" s="240">
        <v>-168.78</v>
      </c>
      <c r="G376" s="240">
        <v>-640.66999999999996</v>
      </c>
      <c r="H376" s="240">
        <v>-4000.61</v>
      </c>
      <c r="I376" s="240">
        <v>261351.97</v>
      </c>
      <c r="J376" s="240">
        <v>-146075.64199999999</v>
      </c>
    </row>
    <row r="377" spans="2:10">
      <c r="B377" s="240" t="s">
        <v>51</v>
      </c>
      <c r="C377" s="240" t="s">
        <v>118</v>
      </c>
      <c r="D377" s="240" t="s">
        <v>76</v>
      </c>
      <c r="E377" s="240">
        <v>14811.95</v>
      </c>
      <c r="F377" s="240">
        <v>167.77</v>
      </c>
      <c r="G377" s="240">
        <v>-633.28</v>
      </c>
      <c r="H377" s="240">
        <v>-8906.58</v>
      </c>
      <c r="I377" s="240">
        <v>246017.91899999999</v>
      </c>
      <c r="J377" s="240">
        <v>-137277.342</v>
      </c>
    </row>
    <row r="378" spans="2:10">
      <c r="B378" s="240" t="s">
        <v>51</v>
      </c>
      <c r="C378" s="240" t="s">
        <v>118</v>
      </c>
      <c r="D378" s="240" t="s">
        <v>77</v>
      </c>
      <c r="E378" s="240">
        <v>15613.19</v>
      </c>
      <c r="F378" s="240">
        <v>168.78</v>
      </c>
      <c r="G378" s="240">
        <v>-640.66999999999996</v>
      </c>
      <c r="H378" s="240">
        <v>-8994.5640000000003</v>
      </c>
      <c r="I378" s="240">
        <v>261352.14</v>
      </c>
      <c r="J378" s="240">
        <v>-144175.41699999999</v>
      </c>
    </row>
    <row r="379" spans="2:10">
      <c r="B379" s="240" t="s">
        <v>51</v>
      </c>
      <c r="C379" s="240" t="s">
        <v>119</v>
      </c>
      <c r="D379" s="240" t="s">
        <v>76</v>
      </c>
      <c r="E379" s="240">
        <v>14811.95</v>
      </c>
      <c r="F379" s="240">
        <v>-167.77</v>
      </c>
      <c r="G379" s="240">
        <v>-633.28</v>
      </c>
      <c r="H379" s="240">
        <v>-2289.3879999999999</v>
      </c>
      <c r="I379" s="240">
        <v>246018.14499999999</v>
      </c>
      <c r="J379" s="240">
        <v>-137994.28099999999</v>
      </c>
    </row>
    <row r="380" spans="2:10">
      <c r="B380" s="240" t="s">
        <v>51</v>
      </c>
      <c r="C380" s="240" t="s">
        <v>119</v>
      </c>
      <c r="D380" s="240" t="s">
        <v>77</v>
      </c>
      <c r="E380" s="240">
        <v>15613.19</v>
      </c>
      <c r="F380" s="240">
        <v>-168.78</v>
      </c>
      <c r="G380" s="240">
        <v>-640.66999999999996</v>
      </c>
      <c r="H380" s="240">
        <v>-2352.4229999999998</v>
      </c>
      <c r="I380" s="240">
        <v>261353.10500000001</v>
      </c>
      <c r="J380" s="240">
        <v>-146073.815</v>
      </c>
    </row>
    <row r="381" spans="2:10">
      <c r="B381" s="240" t="s">
        <v>51</v>
      </c>
      <c r="C381" s="240" t="s">
        <v>120</v>
      </c>
      <c r="D381" s="240" t="s">
        <v>76</v>
      </c>
      <c r="E381" s="240">
        <v>14811.95</v>
      </c>
      <c r="F381" s="240">
        <v>167.77</v>
      </c>
      <c r="G381" s="240">
        <v>-633.28</v>
      </c>
      <c r="H381" s="240">
        <v>-8415.23</v>
      </c>
      <c r="I381" s="240">
        <v>246017.90900000001</v>
      </c>
      <c r="J381" s="240">
        <v>-137277.19699999999</v>
      </c>
    </row>
    <row r="382" spans="2:10">
      <c r="B382" s="240" t="s">
        <v>51</v>
      </c>
      <c r="C382" s="240" t="s">
        <v>120</v>
      </c>
      <c r="D382" s="240" t="s">
        <v>77</v>
      </c>
      <c r="E382" s="240">
        <v>15613.19</v>
      </c>
      <c r="F382" s="240">
        <v>168.78</v>
      </c>
      <c r="G382" s="240">
        <v>-640.66999999999996</v>
      </c>
      <c r="H382" s="240">
        <v>-8503.2350000000006</v>
      </c>
      <c r="I382" s="240">
        <v>261352.47399999999</v>
      </c>
      <c r="J382" s="240">
        <v>-144174.87299999999</v>
      </c>
    </row>
    <row r="383" spans="2:10">
      <c r="B383" s="240" t="s">
        <v>51</v>
      </c>
      <c r="C383" s="240" t="s">
        <v>121</v>
      </c>
      <c r="D383" s="240" t="s">
        <v>76</v>
      </c>
      <c r="E383" s="240">
        <v>14811.95</v>
      </c>
      <c r="F383" s="240">
        <v>-167.77</v>
      </c>
      <c r="G383" s="240">
        <v>-633.28</v>
      </c>
      <c r="H383" s="240">
        <v>-2867.8420000000001</v>
      </c>
      <c r="I383" s="240">
        <v>246018.15</v>
      </c>
      <c r="J383" s="240">
        <v>-137994.45499999999</v>
      </c>
    </row>
    <row r="384" spans="2:10">
      <c r="B384" s="240" t="s">
        <v>51</v>
      </c>
      <c r="C384" s="240" t="s">
        <v>121</v>
      </c>
      <c r="D384" s="240" t="s">
        <v>77</v>
      </c>
      <c r="E384" s="240">
        <v>15613.19</v>
      </c>
      <c r="F384" s="240">
        <v>-168.78</v>
      </c>
      <c r="G384" s="240">
        <v>-640.66999999999996</v>
      </c>
      <c r="H384" s="240">
        <v>-2930.8519999999999</v>
      </c>
      <c r="I384" s="240">
        <v>261352.704</v>
      </c>
      <c r="J384" s="240">
        <v>-146074.45699999999</v>
      </c>
    </row>
    <row r="385" spans="2:10">
      <c r="B385" s="240" t="s">
        <v>51</v>
      </c>
      <c r="C385" s="240" t="s">
        <v>122</v>
      </c>
      <c r="D385" s="240" t="s">
        <v>76</v>
      </c>
      <c r="E385" s="240">
        <v>14811.95</v>
      </c>
      <c r="F385" s="240">
        <v>167.77</v>
      </c>
      <c r="G385" s="240">
        <v>-633.28</v>
      </c>
      <c r="H385" s="240">
        <v>-7836.7759999999998</v>
      </c>
      <c r="I385" s="240">
        <v>246017.90400000001</v>
      </c>
      <c r="J385" s="240">
        <v>-137277.02299999999</v>
      </c>
    </row>
    <row r="386" spans="2:10">
      <c r="B386" s="240" t="s">
        <v>51</v>
      </c>
      <c r="C386" s="240" t="s">
        <v>122</v>
      </c>
      <c r="D386" s="240" t="s">
        <v>77</v>
      </c>
      <c r="E386" s="240">
        <v>15613.19</v>
      </c>
      <c r="F386" s="240">
        <v>168.78</v>
      </c>
      <c r="G386" s="240">
        <v>-640.66999999999996</v>
      </c>
      <c r="H386" s="240">
        <v>-7924.8059999999996</v>
      </c>
      <c r="I386" s="240">
        <v>261352.87400000001</v>
      </c>
      <c r="J386" s="240">
        <v>-144174.231</v>
      </c>
    </row>
    <row r="387" spans="2:10">
      <c r="B387" s="240" t="s">
        <v>51</v>
      </c>
      <c r="C387" s="240" t="s">
        <v>123</v>
      </c>
      <c r="D387" s="240" t="s">
        <v>76</v>
      </c>
      <c r="E387" s="240">
        <v>14811.95</v>
      </c>
      <c r="F387" s="240">
        <v>-167.77</v>
      </c>
      <c r="G387" s="240">
        <v>633.28</v>
      </c>
      <c r="H387" s="240">
        <v>9485.1509999999998</v>
      </c>
      <c r="I387" s="240">
        <v>243337.00700000001</v>
      </c>
      <c r="J387" s="240">
        <v>-137993.147</v>
      </c>
    </row>
    <row r="388" spans="2:10">
      <c r="B388" s="240" t="s">
        <v>51</v>
      </c>
      <c r="C388" s="240" t="s">
        <v>123</v>
      </c>
      <c r="D388" s="240" t="s">
        <v>77</v>
      </c>
      <c r="E388" s="240">
        <v>15613.19</v>
      </c>
      <c r="F388" s="240">
        <v>-168.78</v>
      </c>
      <c r="G388" s="240">
        <v>640.66999999999996</v>
      </c>
      <c r="H388" s="240">
        <v>9573.2270000000008</v>
      </c>
      <c r="I388" s="240">
        <v>254204.81</v>
      </c>
      <c r="J388" s="240">
        <v>-146071.429</v>
      </c>
    </row>
    <row r="389" spans="2:10">
      <c r="B389" s="240" t="s">
        <v>51</v>
      </c>
      <c r="C389" s="240" t="s">
        <v>124</v>
      </c>
      <c r="D389" s="240" t="s">
        <v>76</v>
      </c>
      <c r="E389" s="240">
        <v>14811.95</v>
      </c>
      <c r="F389" s="240">
        <v>167.77</v>
      </c>
      <c r="G389" s="240">
        <v>633.28</v>
      </c>
      <c r="H389" s="240">
        <v>3359.3090000000002</v>
      </c>
      <c r="I389" s="240">
        <v>243336.77100000001</v>
      </c>
      <c r="J389" s="240">
        <v>-137276.06299999999</v>
      </c>
    </row>
    <row r="390" spans="2:10">
      <c r="B390" s="240" t="s">
        <v>51</v>
      </c>
      <c r="C390" s="240" t="s">
        <v>124</v>
      </c>
      <c r="D390" s="240" t="s">
        <v>77</v>
      </c>
      <c r="E390" s="240">
        <v>15613.19</v>
      </c>
      <c r="F390" s="240">
        <v>168.78</v>
      </c>
      <c r="G390" s="240">
        <v>640.66999999999996</v>
      </c>
      <c r="H390" s="240">
        <v>3422.4140000000002</v>
      </c>
      <c r="I390" s="240">
        <v>254204.179</v>
      </c>
      <c r="J390" s="240">
        <v>-144172.48800000001</v>
      </c>
    </row>
    <row r="391" spans="2:10">
      <c r="B391" s="240" t="s">
        <v>51</v>
      </c>
      <c r="C391" s="240" t="s">
        <v>125</v>
      </c>
      <c r="D391" s="240" t="s">
        <v>76</v>
      </c>
      <c r="E391" s="240">
        <v>14811.95</v>
      </c>
      <c r="F391" s="240">
        <v>-167.77</v>
      </c>
      <c r="G391" s="240">
        <v>633.28</v>
      </c>
      <c r="H391" s="240">
        <v>8906.6970000000001</v>
      </c>
      <c r="I391" s="240">
        <v>243337.011</v>
      </c>
      <c r="J391" s="240">
        <v>-137993.321</v>
      </c>
    </row>
    <row r="392" spans="2:10">
      <c r="B392" s="240" t="s">
        <v>51</v>
      </c>
      <c r="C392" s="240" t="s">
        <v>125</v>
      </c>
      <c r="D392" s="240" t="s">
        <v>77</v>
      </c>
      <c r="E392" s="240">
        <v>15613.19</v>
      </c>
      <c r="F392" s="240">
        <v>-168.78</v>
      </c>
      <c r="G392" s="240">
        <v>640.66999999999996</v>
      </c>
      <c r="H392" s="240">
        <v>8994.7980000000007</v>
      </c>
      <c r="I392" s="240">
        <v>254204.41</v>
      </c>
      <c r="J392" s="240">
        <v>-146072.071</v>
      </c>
    </row>
    <row r="393" spans="2:10">
      <c r="B393" s="240" t="s">
        <v>51</v>
      </c>
      <c r="C393" s="240" t="s">
        <v>126</v>
      </c>
      <c r="D393" s="240" t="s">
        <v>76</v>
      </c>
      <c r="E393" s="240">
        <v>14811.95</v>
      </c>
      <c r="F393" s="240">
        <v>167.77</v>
      </c>
      <c r="G393" s="240">
        <v>633.28</v>
      </c>
      <c r="H393" s="240">
        <v>3937.7629999999999</v>
      </c>
      <c r="I393" s="240">
        <v>243336.766</v>
      </c>
      <c r="J393" s="240">
        <v>-137275.889</v>
      </c>
    </row>
    <row r="394" spans="2:10">
      <c r="B394" s="240" t="s">
        <v>51</v>
      </c>
      <c r="C394" s="240" t="s">
        <v>126</v>
      </c>
      <c r="D394" s="240" t="s">
        <v>77</v>
      </c>
      <c r="E394" s="240">
        <v>15613.19</v>
      </c>
      <c r="F394" s="240">
        <v>168.78</v>
      </c>
      <c r="G394" s="240">
        <v>640.66999999999996</v>
      </c>
      <c r="H394" s="240">
        <v>4000.8429999999998</v>
      </c>
      <c r="I394" s="240">
        <v>254204.58</v>
      </c>
      <c r="J394" s="240">
        <v>-144171.84599999999</v>
      </c>
    </row>
    <row r="395" spans="2:10">
      <c r="B395" s="240" t="s">
        <v>51</v>
      </c>
      <c r="C395" s="240" t="s">
        <v>127</v>
      </c>
      <c r="D395" s="240" t="s">
        <v>76</v>
      </c>
      <c r="E395" s="240">
        <v>14811.95</v>
      </c>
      <c r="F395" s="240">
        <v>-167.77</v>
      </c>
      <c r="G395" s="240">
        <v>633.28</v>
      </c>
      <c r="H395" s="240">
        <v>8415.3459999999995</v>
      </c>
      <c r="I395" s="240">
        <v>243337.022</v>
      </c>
      <c r="J395" s="240">
        <v>-137993.467</v>
      </c>
    </row>
    <row r="396" spans="2:10">
      <c r="B396" s="240" t="s">
        <v>51</v>
      </c>
      <c r="C396" s="240" t="s">
        <v>127</v>
      </c>
      <c r="D396" s="240" t="s">
        <v>77</v>
      </c>
      <c r="E396" s="240">
        <v>15613.19</v>
      </c>
      <c r="F396" s="240">
        <v>-168.78</v>
      </c>
      <c r="G396" s="240">
        <v>640.66999999999996</v>
      </c>
      <c r="H396" s="240">
        <v>8503.4689999999991</v>
      </c>
      <c r="I396" s="240">
        <v>254204.076</v>
      </c>
      <c r="J396" s="240">
        <v>-146072.61499999999</v>
      </c>
    </row>
    <row r="397" spans="2:10">
      <c r="B397" s="240" t="s">
        <v>51</v>
      </c>
      <c r="C397" s="240" t="s">
        <v>128</v>
      </c>
      <c r="D397" s="240" t="s">
        <v>76</v>
      </c>
      <c r="E397" s="240">
        <v>14811.95</v>
      </c>
      <c r="F397" s="240">
        <v>167.77</v>
      </c>
      <c r="G397" s="240">
        <v>633.28</v>
      </c>
      <c r="H397" s="240">
        <v>2289.5039999999999</v>
      </c>
      <c r="I397" s="240">
        <v>243336.78599999999</v>
      </c>
      <c r="J397" s="240">
        <v>-137276.383</v>
      </c>
    </row>
    <row r="398" spans="2:10">
      <c r="B398" s="240" t="s">
        <v>51</v>
      </c>
      <c r="C398" s="240" t="s">
        <v>128</v>
      </c>
      <c r="D398" s="240" t="s">
        <v>77</v>
      </c>
      <c r="E398" s="240">
        <v>15613.19</v>
      </c>
      <c r="F398" s="240">
        <v>168.78</v>
      </c>
      <c r="G398" s="240">
        <v>640.66999999999996</v>
      </c>
      <c r="H398" s="240">
        <v>2352.6559999999999</v>
      </c>
      <c r="I398" s="240">
        <v>254203.44500000001</v>
      </c>
      <c r="J398" s="240">
        <v>-144173.67300000001</v>
      </c>
    </row>
    <row r="399" spans="2:10">
      <c r="B399" s="240" t="s">
        <v>51</v>
      </c>
      <c r="C399" s="240" t="s">
        <v>129</v>
      </c>
      <c r="D399" s="240" t="s">
        <v>76</v>
      </c>
      <c r="E399" s="240">
        <v>14811.95</v>
      </c>
      <c r="F399" s="240">
        <v>-167.77</v>
      </c>
      <c r="G399" s="240">
        <v>633.28</v>
      </c>
      <c r="H399" s="240">
        <v>7836.8919999999998</v>
      </c>
      <c r="I399" s="240">
        <v>243337.027</v>
      </c>
      <c r="J399" s="240">
        <v>-137993.641</v>
      </c>
    </row>
    <row r="400" spans="2:10">
      <c r="B400" s="240" t="s">
        <v>51</v>
      </c>
      <c r="C400" s="240" t="s">
        <v>129</v>
      </c>
      <c r="D400" s="240" t="s">
        <v>77</v>
      </c>
      <c r="E400" s="240">
        <v>15613.19</v>
      </c>
      <c r="F400" s="240">
        <v>-168.78</v>
      </c>
      <c r="G400" s="240">
        <v>640.66999999999996</v>
      </c>
      <c r="H400" s="240">
        <v>7925.04</v>
      </c>
      <c r="I400" s="240">
        <v>254203.67499999999</v>
      </c>
      <c r="J400" s="240">
        <v>-146073.25700000001</v>
      </c>
    </row>
    <row r="401" spans="2:10">
      <c r="B401" s="240" t="s">
        <v>51</v>
      </c>
      <c r="C401" s="240" t="s">
        <v>130</v>
      </c>
      <c r="D401" s="240" t="s">
        <v>76</v>
      </c>
      <c r="E401" s="240">
        <v>14811.95</v>
      </c>
      <c r="F401" s="240">
        <v>167.77</v>
      </c>
      <c r="G401" s="240">
        <v>633.28</v>
      </c>
      <c r="H401" s="240">
        <v>2867.9580000000001</v>
      </c>
      <c r="I401" s="240">
        <v>243336.78099999999</v>
      </c>
      <c r="J401" s="240">
        <v>-137276.209</v>
      </c>
    </row>
    <row r="402" spans="2:10">
      <c r="B402" s="240" t="s">
        <v>51</v>
      </c>
      <c r="C402" s="240" t="s">
        <v>130</v>
      </c>
      <c r="D402" s="240" t="s">
        <v>77</v>
      </c>
      <c r="E402" s="240">
        <v>15613.19</v>
      </c>
      <c r="F402" s="240">
        <v>168.78</v>
      </c>
      <c r="G402" s="240">
        <v>640.66999999999996</v>
      </c>
      <c r="H402" s="240">
        <v>2931.085</v>
      </c>
      <c r="I402" s="240">
        <v>254203.845</v>
      </c>
      <c r="J402" s="240">
        <v>-144173.03099999999</v>
      </c>
    </row>
    <row r="403" spans="2:10">
      <c r="B403" s="240" t="s">
        <v>51</v>
      </c>
      <c r="C403" s="240" t="s">
        <v>131</v>
      </c>
      <c r="D403" s="240" t="s">
        <v>76</v>
      </c>
      <c r="E403" s="240">
        <v>14811.95</v>
      </c>
      <c r="F403" s="240">
        <v>-559.22</v>
      </c>
      <c r="G403" s="240">
        <v>-167.77</v>
      </c>
      <c r="H403" s="240">
        <v>8489.6059999999998</v>
      </c>
      <c r="I403" s="240">
        <v>245033.85699999999</v>
      </c>
      <c r="J403" s="240">
        <v>-138830.66500000001</v>
      </c>
    </row>
    <row r="404" spans="2:10">
      <c r="B404" s="240" t="s">
        <v>51</v>
      </c>
      <c r="C404" s="240" t="s">
        <v>131</v>
      </c>
      <c r="D404" s="240" t="s">
        <v>77</v>
      </c>
      <c r="E404" s="240">
        <v>15613.19</v>
      </c>
      <c r="F404" s="240">
        <v>-562.61</v>
      </c>
      <c r="G404" s="240">
        <v>-168.78</v>
      </c>
      <c r="H404" s="240">
        <v>8519.8539999999994</v>
      </c>
      <c r="I404" s="240">
        <v>258725.17499999999</v>
      </c>
      <c r="J404" s="240">
        <v>-148289.12700000001</v>
      </c>
    </row>
    <row r="405" spans="2:10">
      <c r="B405" s="240" t="s">
        <v>51</v>
      </c>
      <c r="C405" s="240" t="s">
        <v>132</v>
      </c>
      <c r="D405" s="240" t="s">
        <v>76</v>
      </c>
      <c r="E405" s="240">
        <v>14811.95</v>
      </c>
      <c r="F405" s="240">
        <v>-559.22</v>
      </c>
      <c r="G405" s="240">
        <v>167.77</v>
      </c>
      <c r="H405" s="240">
        <v>11929.984</v>
      </c>
      <c r="I405" s="240">
        <v>244321.86</v>
      </c>
      <c r="J405" s="240">
        <v>-138830.28</v>
      </c>
    </row>
    <row r="406" spans="2:10">
      <c r="B406" s="240" t="s">
        <v>51</v>
      </c>
      <c r="C406" s="240" t="s">
        <v>132</v>
      </c>
      <c r="D406" s="240" t="s">
        <v>77</v>
      </c>
      <c r="E406" s="240">
        <v>15613.19</v>
      </c>
      <c r="F406" s="240">
        <v>-562.61</v>
      </c>
      <c r="G406" s="240">
        <v>168.78</v>
      </c>
      <c r="H406" s="240">
        <v>11983.089</v>
      </c>
      <c r="I406" s="240">
        <v>256833.47700000001</v>
      </c>
      <c r="J406" s="240">
        <v>-148288.16800000001</v>
      </c>
    </row>
    <row r="407" spans="2:10">
      <c r="B407" s="240" t="s">
        <v>51</v>
      </c>
      <c r="C407" s="240" t="s">
        <v>133</v>
      </c>
      <c r="D407" s="240" t="s">
        <v>76</v>
      </c>
      <c r="E407" s="240">
        <v>14811.95</v>
      </c>
      <c r="F407" s="240">
        <v>-559.22</v>
      </c>
      <c r="G407" s="240">
        <v>-167.77</v>
      </c>
      <c r="H407" s="240">
        <v>8810.5470000000005</v>
      </c>
      <c r="I407" s="240">
        <v>245033.85200000001</v>
      </c>
      <c r="J407" s="240">
        <v>-138830.56899999999</v>
      </c>
    </row>
    <row r="408" spans="2:10">
      <c r="B408" s="240" t="s">
        <v>51</v>
      </c>
      <c r="C408" s="240" t="s">
        <v>133</v>
      </c>
      <c r="D408" s="240" t="s">
        <v>77</v>
      </c>
      <c r="E408" s="240">
        <v>15613.19</v>
      </c>
      <c r="F408" s="240">
        <v>-562.61</v>
      </c>
      <c r="G408" s="240">
        <v>-168.78</v>
      </c>
      <c r="H408" s="240">
        <v>8840.7810000000009</v>
      </c>
      <c r="I408" s="240">
        <v>258725.39499999999</v>
      </c>
      <c r="J408" s="240">
        <v>-148288.77100000001</v>
      </c>
    </row>
    <row r="409" spans="2:10">
      <c r="B409" s="240" t="s">
        <v>51</v>
      </c>
      <c r="C409" s="240" t="s">
        <v>134</v>
      </c>
      <c r="D409" s="240" t="s">
        <v>76</v>
      </c>
      <c r="E409" s="240">
        <v>14811.95</v>
      </c>
      <c r="F409" s="240">
        <v>-559.22</v>
      </c>
      <c r="G409" s="240">
        <v>167.77</v>
      </c>
      <c r="H409" s="240">
        <v>11609.041999999999</v>
      </c>
      <c r="I409" s="240">
        <v>244321.864</v>
      </c>
      <c r="J409" s="240">
        <v>-138830.37599999999</v>
      </c>
    </row>
    <row r="410" spans="2:10">
      <c r="B410" s="240" t="s">
        <v>51</v>
      </c>
      <c r="C410" s="240" t="s">
        <v>134</v>
      </c>
      <c r="D410" s="240" t="s">
        <v>77</v>
      </c>
      <c r="E410" s="240">
        <v>15613.19</v>
      </c>
      <c r="F410" s="240">
        <v>-562.61</v>
      </c>
      <c r="G410" s="240">
        <v>168.78</v>
      </c>
      <c r="H410" s="240">
        <v>11662.161</v>
      </c>
      <c r="I410" s="240">
        <v>256833.25599999999</v>
      </c>
      <c r="J410" s="240">
        <v>-148288.52299999999</v>
      </c>
    </row>
    <row r="411" spans="2:10">
      <c r="B411" s="240" t="s">
        <v>51</v>
      </c>
      <c r="C411" s="240" t="s">
        <v>135</v>
      </c>
      <c r="D411" s="240" t="s">
        <v>76</v>
      </c>
      <c r="E411" s="240">
        <v>14811.95</v>
      </c>
      <c r="F411" s="240">
        <v>-559.22</v>
      </c>
      <c r="G411" s="240">
        <v>-167.77</v>
      </c>
      <c r="H411" s="240">
        <v>6561.4260000000004</v>
      </c>
      <c r="I411" s="240">
        <v>245033.87299999999</v>
      </c>
      <c r="J411" s="240">
        <v>-138831.245</v>
      </c>
    </row>
    <row r="412" spans="2:10">
      <c r="B412" s="240" t="s">
        <v>51</v>
      </c>
      <c r="C412" s="240" t="s">
        <v>135</v>
      </c>
      <c r="D412" s="240" t="s">
        <v>77</v>
      </c>
      <c r="E412" s="240">
        <v>15613.19</v>
      </c>
      <c r="F412" s="240">
        <v>-562.61</v>
      </c>
      <c r="G412" s="240">
        <v>-168.78</v>
      </c>
      <c r="H412" s="240">
        <v>6591.7569999999996</v>
      </c>
      <c r="I412" s="240">
        <v>258723.84099999999</v>
      </c>
      <c r="J412" s="240">
        <v>-148291.266</v>
      </c>
    </row>
    <row r="413" spans="2:10">
      <c r="B413" s="240" t="s">
        <v>51</v>
      </c>
      <c r="C413" s="240" t="s">
        <v>136</v>
      </c>
      <c r="D413" s="240" t="s">
        <v>76</v>
      </c>
      <c r="E413" s="240">
        <v>14811.95</v>
      </c>
      <c r="F413" s="240">
        <v>-559.22</v>
      </c>
      <c r="G413" s="240">
        <v>167.77</v>
      </c>
      <c r="H413" s="240">
        <v>10001.803</v>
      </c>
      <c r="I413" s="240">
        <v>244321.87599999999</v>
      </c>
      <c r="J413" s="240">
        <v>-138830.85999999999</v>
      </c>
    </row>
    <row r="414" spans="2:10">
      <c r="B414" s="240" t="s">
        <v>51</v>
      </c>
      <c r="C414" s="240" t="s">
        <v>136</v>
      </c>
      <c r="D414" s="240" t="s">
        <v>77</v>
      </c>
      <c r="E414" s="240">
        <v>15613.19</v>
      </c>
      <c r="F414" s="240">
        <v>-562.61</v>
      </c>
      <c r="G414" s="240">
        <v>168.78</v>
      </c>
      <c r="H414" s="240">
        <v>10054.992</v>
      </c>
      <c r="I414" s="240">
        <v>256832.14199999999</v>
      </c>
      <c r="J414" s="240">
        <v>-148290.307</v>
      </c>
    </row>
    <row r="415" spans="2:10">
      <c r="B415" s="240" t="s">
        <v>51</v>
      </c>
      <c r="C415" s="240" t="s">
        <v>137</v>
      </c>
      <c r="D415" s="240" t="s">
        <v>76</v>
      </c>
      <c r="E415" s="240">
        <v>14811.95</v>
      </c>
      <c r="F415" s="240">
        <v>-559.22</v>
      </c>
      <c r="G415" s="240">
        <v>-167.77</v>
      </c>
      <c r="H415" s="240">
        <v>6882.3670000000002</v>
      </c>
      <c r="I415" s="240">
        <v>245033.86799999999</v>
      </c>
      <c r="J415" s="240">
        <v>-138831.149</v>
      </c>
    </row>
    <row r="416" spans="2:10">
      <c r="B416" s="240" t="s">
        <v>51</v>
      </c>
      <c r="C416" s="240" t="s">
        <v>137</v>
      </c>
      <c r="D416" s="240" t="s">
        <v>77</v>
      </c>
      <c r="E416" s="240">
        <v>15613.19</v>
      </c>
      <c r="F416" s="240">
        <v>-562.61</v>
      </c>
      <c r="G416" s="240">
        <v>-168.78</v>
      </c>
      <c r="H416" s="240">
        <v>6912.6840000000002</v>
      </c>
      <c r="I416" s="240">
        <v>258724.06099999999</v>
      </c>
      <c r="J416" s="240">
        <v>-148290.91</v>
      </c>
    </row>
    <row r="417" spans="2:10">
      <c r="B417" s="240" t="s">
        <v>51</v>
      </c>
      <c r="C417" s="240" t="s">
        <v>138</v>
      </c>
      <c r="D417" s="240" t="s">
        <v>76</v>
      </c>
      <c r="E417" s="240">
        <v>14811.95</v>
      </c>
      <c r="F417" s="240">
        <v>-559.22</v>
      </c>
      <c r="G417" s="240">
        <v>167.77</v>
      </c>
      <c r="H417" s="240">
        <v>9680.8619999999992</v>
      </c>
      <c r="I417" s="240">
        <v>244321.88</v>
      </c>
      <c r="J417" s="240">
        <v>-138830.95600000001</v>
      </c>
    </row>
    <row r="418" spans="2:10">
      <c r="B418" s="240" t="s">
        <v>51</v>
      </c>
      <c r="C418" s="240" t="s">
        <v>138</v>
      </c>
      <c r="D418" s="240" t="s">
        <v>77</v>
      </c>
      <c r="E418" s="240">
        <v>15613.19</v>
      </c>
      <c r="F418" s="240">
        <v>-562.61</v>
      </c>
      <c r="G418" s="240">
        <v>168.78</v>
      </c>
      <c r="H418" s="240">
        <v>9734.0650000000005</v>
      </c>
      <c r="I418" s="240">
        <v>256831.92199999999</v>
      </c>
      <c r="J418" s="240">
        <v>-148290.663</v>
      </c>
    </row>
    <row r="419" spans="2:10">
      <c r="B419" s="240" t="s">
        <v>51</v>
      </c>
      <c r="C419" s="240" t="s">
        <v>139</v>
      </c>
      <c r="D419" s="240" t="s">
        <v>76</v>
      </c>
      <c r="E419" s="240">
        <v>14811.95</v>
      </c>
      <c r="F419" s="240">
        <v>-167.77</v>
      </c>
      <c r="G419" s="240">
        <v>-559.22</v>
      </c>
      <c r="H419" s="240">
        <v>-2670.9839999999999</v>
      </c>
      <c r="I419" s="240">
        <v>245864.245</v>
      </c>
      <c r="J419" s="240">
        <v>-137994.51500000001</v>
      </c>
    </row>
    <row r="420" spans="2:10">
      <c r="B420" s="240" t="s">
        <v>51</v>
      </c>
      <c r="C420" s="240" t="s">
        <v>139</v>
      </c>
      <c r="D420" s="240" t="s">
        <v>77</v>
      </c>
      <c r="E420" s="240">
        <v>15613.19</v>
      </c>
      <c r="F420" s="240">
        <v>-168.78</v>
      </c>
      <c r="G420" s="240">
        <v>-562.61</v>
      </c>
      <c r="H420" s="240">
        <v>-2696.5349999999999</v>
      </c>
      <c r="I420" s="240">
        <v>260931.421</v>
      </c>
      <c r="J420" s="240">
        <v>-146074.81299999999</v>
      </c>
    </row>
    <row r="421" spans="2:10">
      <c r="B421" s="240" t="s">
        <v>51</v>
      </c>
      <c r="C421" s="240" t="s">
        <v>140</v>
      </c>
      <c r="D421" s="240" t="s">
        <v>76</v>
      </c>
      <c r="E421" s="240">
        <v>14811.95</v>
      </c>
      <c r="F421" s="240">
        <v>167.77</v>
      </c>
      <c r="G421" s="240">
        <v>-559.22</v>
      </c>
      <c r="H421" s="240">
        <v>-8796.8259999999991</v>
      </c>
      <c r="I421" s="240">
        <v>245864.00899999999</v>
      </c>
      <c r="J421" s="240">
        <v>-137277.43100000001</v>
      </c>
    </row>
    <row r="422" spans="2:10">
      <c r="B422" s="240" t="s">
        <v>51</v>
      </c>
      <c r="C422" s="240" t="s">
        <v>140</v>
      </c>
      <c r="D422" s="240" t="s">
        <v>77</v>
      </c>
      <c r="E422" s="240">
        <v>15613.19</v>
      </c>
      <c r="F422" s="240">
        <v>168.78</v>
      </c>
      <c r="G422" s="240">
        <v>-562.61</v>
      </c>
      <c r="H422" s="240">
        <v>-8847.348</v>
      </c>
      <c r="I422" s="240">
        <v>260930.79</v>
      </c>
      <c r="J422" s="240">
        <v>-144175.87100000001</v>
      </c>
    </row>
    <row r="423" spans="2:10">
      <c r="B423" s="240" t="s">
        <v>51</v>
      </c>
      <c r="C423" s="240" t="s">
        <v>141</v>
      </c>
      <c r="D423" s="240" t="s">
        <v>76</v>
      </c>
      <c r="E423" s="240">
        <v>14811.95</v>
      </c>
      <c r="F423" s="240">
        <v>-167.77</v>
      </c>
      <c r="G423" s="240">
        <v>-559.22</v>
      </c>
      <c r="H423" s="240">
        <v>-3249.4380000000001</v>
      </c>
      <c r="I423" s="240">
        <v>245864.25</v>
      </c>
      <c r="J423" s="240">
        <v>-137994.68900000001</v>
      </c>
    </row>
    <row r="424" spans="2:10">
      <c r="B424" s="240" t="s">
        <v>51</v>
      </c>
      <c r="C424" s="240" t="s">
        <v>141</v>
      </c>
      <c r="D424" s="240" t="s">
        <v>77</v>
      </c>
      <c r="E424" s="240">
        <v>15613.19</v>
      </c>
      <c r="F424" s="240">
        <v>-168.78</v>
      </c>
      <c r="G424" s="240">
        <v>-562.61</v>
      </c>
      <c r="H424" s="240">
        <v>-3274.9639999999999</v>
      </c>
      <c r="I424" s="240">
        <v>260931.02100000001</v>
      </c>
      <c r="J424" s="240">
        <v>-146075.45499999999</v>
      </c>
    </row>
    <row r="425" spans="2:10">
      <c r="B425" s="240" t="s">
        <v>51</v>
      </c>
      <c r="C425" s="240" t="s">
        <v>142</v>
      </c>
      <c r="D425" s="240" t="s">
        <v>76</v>
      </c>
      <c r="E425" s="240">
        <v>14811.95</v>
      </c>
      <c r="F425" s="240">
        <v>167.77</v>
      </c>
      <c r="G425" s="240">
        <v>-559.22</v>
      </c>
      <c r="H425" s="240">
        <v>-8218.3719999999994</v>
      </c>
      <c r="I425" s="240">
        <v>245864.00399999999</v>
      </c>
      <c r="J425" s="240">
        <v>-137277.25700000001</v>
      </c>
    </row>
    <row r="426" spans="2:10">
      <c r="B426" s="240" t="s">
        <v>51</v>
      </c>
      <c r="C426" s="240" t="s">
        <v>142</v>
      </c>
      <c r="D426" s="240" t="s">
        <v>77</v>
      </c>
      <c r="E426" s="240">
        <v>15613.19</v>
      </c>
      <c r="F426" s="240">
        <v>168.78</v>
      </c>
      <c r="G426" s="240">
        <v>-562.61</v>
      </c>
      <c r="H426" s="240">
        <v>-8268.9189999999999</v>
      </c>
      <c r="I426" s="240">
        <v>260931.19099999999</v>
      </c>
      <c r="J426" s="240">
        <v>-144175.23000000001</v>
      </c>
    </row>
    <row r="427" spans="2:10">
      <c r="B427" s="240" t="s">
        <v>51</v>
      </c>
      <c r="C427" s="240" t="s">
        <v>143</v>
      </c>
      <c r="D427" s="240" t="s">
        <v>76</v>
      </c>
      <c r="E427" s="240">
        <v>14811.95</v>
      </c>
      <c r="F427" s="240">
        <v>-167.77</v>
      </c>
      <c r="G427" s="240">
        <v>-559.22</v>
      </c>
      <c r="H427" s="240">
        <v>-1601.18</v>
      </c>
      <c r="I427" s="240">
        <v>245864.23</v>
      </c>
      <c r="J427" s="240">
        <v>-137994.196</v>
      </c>
    </row>
    <row r="428" spans="2:10">
      <c r="B428" s="240" t="s">
        <v>51</v>
      </c>
      <c r="C428" s="240" t="s">
        <v>143</v>
      </c>
      <c r="D428" s="240" t="s">
        <v>77</v>
      </c>
      <c r="E428" s="240">
        <v>15613.19</v>
      </c>
      <c r="F428" s="240">
        <v>-168.78</v>
      </c>
      <c r="G428" s="240">
        <v>-562.61</v>
      </c>
      <c r="H428" s="240">
        <v>-1626.777</v>
      </c>
      <c r="I428" s="240">
        <v>260932.155</v>
      </c>
      <c r="J428" s="240">
        <v>-146073.628</v>
      </c>
    </row>
    <row r="429" spans="2:10">
      <c r="B429" s="240" t="s">
        <v>51</v>
      </c>
      <c r="C429" s="240" t="s">
        <v>144</v>
      </c>
      <c r="D429" s="240" t="s">
        <v>76</v>
      </c>
      <c r="E429" s="240">
        <v>14811.95</v>
      </c>
      <c r="F429" s="240">
        <v>167.77</v>
      </c>
      <c r="G429" s="240">
        <v>-559.22</v>
      </c>
      <c r="H429" s="240">
        <v>-7727.0219999999999</v>
      </c>
      <c r="I429" s="240">
        <v>245863.99400000001</v>
      </c>
      <c r="J429" s="240">
        <v>-137277.11199999999</v>
      </c>
    </row>
    <row r="430" spans="2:10">
      <c r="B430" s="240" t="s">
        <v>51</v>
      </c>
      <c r="C430" s="240" t="s">
        <v>144</v>
      </c>
      <c r="D430" s="240" t="s">
        <v>77</v>
      </c>
      <c r="E430" s="240">
        <v>15613.19</v>
      </c>
      <c r="F430" s="240">
        <v>168.78</v>
      </c>
      <c r="G430" s="240">
        <v>-562.61</v>
      </c>
      <c r="H430" s="240">
        <v>-7777.59</v>
      </c>
      <c r="I430" s="240">
        <v>260931.52499999999</v>
      </c>
      <c r="J430" s="240">
        <v>-144174.68599999999</v>
      </c>
    </row>
    <row r="431" spans="2:10">
      <c r="B431" s="240" t="s">
        <v>51</v>
      </c>
      <c r="C431" s="240" t="s">
        <v>145</v>
      </c>
      <c r="D431" s="240" t="s">
        <v>76</v>
      </c>
      <c r="E431" s="240">
        <v>14811.95</v>
      </c>
      <c r="F431" s="240">
        <v>-167.77</v>
      </c>
      <c r="G431" s="240">
        <v>-559.22</v>
      </c>
      <c r="H431" s="240">
        <v>-2179.634</v>
      </c>
      <c r="I431" s="240">
        <v>245864.23499999999</v>
      </c>
      <c r="J431" s="240">
        <v>-137994.37</v>
      </c>
    </row>
    <row r="432" spans="2:10">
      <c r="B432" s="240" t="s">
        <v>51</v>
      </c>
      <c r="C432" s="240" t="s">
        <v>145</v>
      </c>
      <c r="D432" s="240" t="s">
        <v>77</v>
      </c>
      <c r="E432" s="240">
        <v>15613.19</v>
      </c>
      <c r="F432" s="240">
        <v>-168.78</v>
      </c>
      <c r="G432" s="240">
        <v>-562.61</v>
      </c>
      <c r="H432" s="240">
        <v>-2205.2060000000001</v>
      </c>
      <c r="I432" s="240">
        <v>260931.755</v>
      </c>
      <c r="J432" s="240">
        <v>-146074.26999999999</v>
      </c>
    </row>
    <row r="433" spans="2:10">
      <c r="B433" s="240" t="s">
        <v>51</v>
      </c>
      <c r="C433" s="240" t="s">
        <v>146</v>
      </c>
      <c r="D433" s="240" t="s">
        <v>76</v>
      </c>
      <c r="E433" s="240">
        <v>14811.95</v>
      </c>
      <c r="F433" s="240">
        <v>167.77</v>
      </c>
      <c r="G433" s="240">
        <v>-559.22</v>
      </c>
      <c r="H433" s="240">
        <v>-7148.5680000000002</v>
      </c>
      <c r="I433" s="240">
        <v>245863.989</v>
      </c>
      <c r="J433" s="240">
        <v>-137276.93700000001</v>
      </c>
    </row>
    <row r="434" spans="2:10">
      <c r="B434" s="240" t="s">
        <v>51</v>
      </c>
      <c r="C434" s="240" t="s">
        <v>146</v>
      </c>
      <c r="D434" s="240" t="s">
        <v>77</v>
      </c>
      <c r="E434" s="240">
        <v>15613.19</v>
      </c>
      <c r="F434" s="240">
        <v>168.78</v>
      </c>
      <c r="G434" s="240">
        <v>-562.61</v>
      </c>
      <c r="H434" s="240">
        <v>-7199.1610000000001</v>
      </c>
      <c r="I434" s="240">
        <v>260931.92499999999</v>
      </c>
      <c r="J434" s="240">
        <v>-144174.04399999999</v>
      </c>
    </row>
    <row r="435" spans="2:10">
      <c r="B435" s="240" t="s">
        <v>51</v>
      </c>
      <c r="C435" s="240" t="s">
        <v>147</v>
      </c>
      <c r="D435" s="240" t="s">
        <v>76</v>
      </c>
      <c r="E435" s="240">
        <v>22841.94</v>
      </c>
      <c r="F435" s="240">
        <v>-114.55</v>
      </c>
      <c r="G435" s="240">
        <v>0</v>
      </c>
      <c r="H435" s="240">
        <v>1890.5809999999999</v>
      </c>
      <c r="I435" s="240">
        <v>377176.01299999998</v>
      </c>
      <c r="J435" s="240">
        <v>-212104.10800000001</v>
      </c>
    </row>
    <row r="436" spans="2:10">
      <c r="B436" s="240" t="s">
        <v>51</v>
      </c>
      <c r="C436" s="240" t="s">
        <v>147</v>
      </c>
      <c r="D436" s="240" t="s">
        <v>77</v>
      </c>
      <c r="E436" s="240">
        <v>23894.080000000002</v>
      </c>
      <c r="F436" s="240">
        <v>-120.15</v>
      </c>
      <c r="G436" s="240">
        <v>0</v>
      </c>
      <c r="H436" s="240">
        <v>1981.7570000000001</v>
      </c>
      <c r="I436" s="240">
        <v>394465.63099999999</v>
      </c>
      <c r="J436" s="240">
        <v>-222302.75399999999</v>
      </c>
    </row>
    <row r="437" spans="2:10">
      <c r="B437" s="240" t="s">
        <v>51</v>
      </c>
      <c r="C437" s="240" t="s">
        <v>148</v>
      </c>
      <c r="D437" s="240" t="s">
        <v>76</v>
      </c>
      <c r="E437" s="240">
        <v>22841.94</v>
      </c>
      <c r="F437" s="240">
        <v>114.55</v>
      </c>
      <c r="G437" s="240">
        <v>0</v>
      </c>
      <c r="H437" s="240">
        <v>-1890.424</v>
      </c>
      <c r="I437" s="240">
        <v>377175.79499999998</v>
      </c>
      <c r="J437" s="240">
        <v>-211623.85800000001</v>
      </c>
    </row>
    <row r="438" spans="2:10">
      <c r="B438" s="240" t="s">
        <v>51</v>
      </c>
      <c r="C438" s="240" t="s">
        <v>148</v>
      </c>
      <c r="D438" s="240" t="s">
        <v>77</v>
      </c>
      <c r="E438" s="240">
        <v>23894.080000000002</v>
      </c>
      <c r="F438" s="240">
        <v>120.15</v>
      </c>
      <c r="G438" s="240">
        <v>0</v>
      </c>
      <c r="H438" s="240">
        <v>-1981.4290000000001</v>
      </c>
      <c r="I438" s="240">
        <v>394465.38099999999</v>
      </c>
      <c r="J438" s="240">
        <v>-220995.606</v>
      </c>
    </row>
    <row r="439" spans="2:10">
      <c r="B439" s="240" t="s">
        <v>51</v>
      </c>
      <c r="C439" s="240" t="s">
        <v>149</v>
      </c>
      <c r="D439" s="240" t="s">
        <v>76</v>
      </c>
      <c r="E439" s="240">
        <v>22841.94</v>
      </c>
      <c r="F439" s="240">
        <v>0</v>
      </c>
      <c r="G439" s="240">
        <v>-114.55</v>
      </c>
      <c r="H439" s="240">
        <v>-1063.0840000000001</v>
      </c>
      <c r="I439" s="240">
        <v>377413.79300000001</v>
      </c>
      <c r="J439" s="240">
        <v>-211864.114</v>
      </c>
    </row>
    <row r="440" spans="2:10">
      <c r="B440" s="240" t="s">
        <v>51</v>
      </c>
      <c r="C440" s="240" t="s">
        <v>149</v>
      </c>
      <c r="D440" s="240" t="s">
        <v>77</v>
      </c>
      <c r="E440" s="240">
        <v>23894.080000000002</v>
      </c>
      <c r="F440" s="240">
        <v>0</v>
      </c>
      <c r="G440" s="240">
        <v>-120.15</v>
      </c>
      <c r="H440" s="240">
        <v>-1115.7080000000001</v>
      </c>
      <c r="I440" s="240">
        <v>395115.38199999998</v>
      </c>
      <c r="J440" s="240">
        <v>-221649.46599999999</v>
      </c>
    </row>
    <row r="441" spans="2:10">
      <c r="B441" s="240" t="s">
        <v>51</v>
      </c>
      <c r="C441" s="240" t="s">
        <v>150</v>
      </c>
      <c r="D441" s="240" t="s">
        <v>76</v>
      </c>
      <c r="E441" s="240">
        <v>22841.94</v>
      </c>
      <c r="F441" s="240">
        <v>0</v>
      </c>
      <c r="G441" s="240">
        <v>114.55</v>
      </c>
      <c r="H441" s="240">
        <v>1063.242</v>
      </c>
      <c r="I441" s="240">
        <v>376938.01500000001</v>
      </c>
      <c r="J441" s="240">
        <v>-211863.85200000001</v>
      </c>
    </row>
    <row r="442" spans="2:10">
      <c r="B442" s="240" t="s">
        <v>51</v>
      </c>
      <c r="C442" s="240" t="s">
        <v>150</v>
      </c>
      <c r="D442" s="240" t="s">
        <v>77</v>
      </c>
      <c r="E442" s="240">
        <v>23894.080000000002</v>
      </c>
      <c r="F442" s="240">
        <v>0</v>
      </c>
      <c r="G442" s="240">
        <v>120.15</v>
      </c>
      <c r="H442" s="240">
        <v>1116.037</v>
      </c>
      <c r="I442" s="240">
        <v>393815.63</v>
      </c>
      <c r="J442" s="240">
        <v>-221648.89300000001</v>
      </c>
    </row>
    <row r="443" spans="2:10">
      <c r="B443" s="240" t="s">
        <v>51</v>
      </c>
      <c r="C443" s="240" t="s">
        <v>151</v>
      </c>
      <c r="D443" s="240" t="s">
        <v>76</v>
      </c>
      <c r="E443" s="240">
        <v>14811.95</v>
      </c>
      <c r="F443" s="240">
        <v>869.22</v>
      </c>
      <c r="G443" s="240">
        <v>275.86</v>
      </c>
      <c r="H443" s="240">
        <v>15214.032999999999</v>
      </c>
      <c r="I443" s="240">
        <v>245407.57500000001</v>
      </c>
      <c r="J443" s="240">
        <v>-134997.74</v>
      </c>
    </row>
    <row r="444" spans="2:10">
      <c r="B444" s="240" t="s">
        <v>51</v>
      </c>
      <c r="C444" s="240" t="s">
        <v>151</v>
      </c>
      <c r="D444" s="240" t="s">
        <v>77</v>
      </c>
      <c r="E444" s="240">
        <v>15613.19</v>
      </c>
      <c r="F444" s="240">
        <v>875.61</v>
      </c>
      <c r="G444" s="240">
        <v>276.89</v>
      </c>
      <c r="H444" s="240">
        <v>15310.778</v>
      </c>
      <c r="I444" s="240">
        <v>259378.204</v>
      </c>
      <c r="J444" s="240">
        <v>-139793.27299999999</v>
      </c>
    </row>
    <row r="445" spans="2:10">
      <c r="B445" s="240" t="s">
        <v>51</v>
      </c>
      <c r="C445" s="240" t="s">
        <v>152</v>
      </c>
      <c r="D445" s="240" t="s">
        <v>76</v>
      </c>
      <c r="E445" s="240">
        <v>14811.95</v>
      </c>
      <c r="F445" s="240">
        <v>-869.22</v>
      </c>
      <c r="G445" s="240">
        <v>-275.86</v>
      </c>
      <c r="H445" s="240">
        <v>-15213.916999999999</v>
      </c>
      <c r="I445" s="240">
        <v>243947.356</v>
      </c>
      <c r="J445" s="240">
        <v>-140272.924</v>
      </c>
    </row>
    <row r="446" spans="2:10">
      <c r="B446" s="240" t="s">
        <v>51</v>
      </c>
      <c r="C446" s="240" t="s">
        <v>152</v>
      </c>
      <c r="D446" s="240" t="s">
        <v>77</v>
      </c>
      <c r="E446" s="240">
        <v>15613.19</v>
      </c>
      <c r="F446" s="240">
        <v>-875.61</v>
      </c>
      <c r="G446" s="240">
        <v>-276.89</v>
      </c>
      <c r="H446" s="240">
        <v>-15310.544</v>
      </c>
      <c r="I446" s="240">
        <v>256178.34599999999</v>
      </c>
      <c r="J446" s="240">
        <v>-150454.215</v>
      </c>
    </row>
    <row r="447" spans="2:10">
      <c r="B447" s="240" t="s">
        <v>51</v>
      </c>
      <c r="C447" s="240" t="s">
        <v>153</v>
      </c>
      <c r="D447" s="240" t="s">
        <v>76</v>
      </c>
      <c r="E447" s="240">
        <v>14811.95</v>
      </c>
      <c r="F447" s="240">
        <v>397.45</v>
      </c>
      <c r="G447" s="240">
        <v>695.84</v>
      </c>
      <c r="H447" s="240">
        <v>10681.939</v>
      </c>
      <c r="I447" s="240">
        <v>246582.565</v>
      </c>
      <c r="J447" s="240">
        <v>-136490.682</v>
      </c>
    </row>
    <row r="448" spans="2:10">
      <c r="B448" s="240" t="s">
        <v>51</v>
      </c>
      <c r="C448" s="240" t="s">
        <v>153</v>
      </c>
      <c r="D448" s="240" t="s">
        <v>77</v>
      </c>
      <c r="E448" s="240">
        <v>15613.19</v>
      </c>
      <c r="F448" s="240">
        <v>402.85</v>
      </c>
      <c r="G448" s="240">
        <v>698.11</v>
      </c>
      <c r="H448" s="240">
        <v>10783.766</v>
      </c>
      <c r="I448" s="240">
        <v>261929.07199999999</v>
      </c>
      <c r="J448" s="240">
        <v>-142841.853</v>
      </c>
    </row>
    <row r="449" spans="2:10">
      <c r="B449" s="240" t="s">
        <v>51</v>
      </c>
      <c r="C449" s="240" t="s">
        <v>154</v>
      </c>
      <c r="D449" s="240" t="s">
        <v>76</v>
      </c>
      <c r="E449" s="240">
        <v>14811.95</v>
      </c>
      <c r="F449" s="240">
        <v>-397.45</v>
      </c>
      <c r="G449" s="240">
        <v>-695.84</v>
      </c>
      <c r="H449" s="240">
        <v>-10681.823</v>
      </c>
      <c r="I449" s="240">
        <v>242772.36600000001</v>
      </c>
      <c r="J449" s="240">
        <v>-138779.981</v>
      </c>
    </row>
    <row r="450" spans="2:10">
      <c r="B450" s="240" t="s">
        <v>51</v>
      </c>
      <c r="C450" s="240" t="s">
        <v>154</v>
      </c>
      <c r="D450" s="240" t="s">
        <v>77</v>
      </c>
      <c r="E450" s="240">
        <v>15613.19</v>
      </c>
      <c r="F450" s="240">
        <v>-402.85</v>
      </c>
      <c r="G450" s="240">
        <v>-698.11</v>
      </c>
      <c r="H450" s="240">
        <v>-10783.532999999999</v>
      </c>
      <c r="I450" s="240">
        <v>253627.478</v>
      </c>
      <c r="J450" s="240">
        <v>-147405.63500000001</v>
      </c>
    </row>
    <row r="451" spans="2:10">
      <c r="B451" s="240" t="s">
        <v>51</v>
      </c>
      <c r="C451" s="240" t="s">
        <v>155</v>
      </c>
      <c r="D451" s="240" t="s">
        <v>76</v>
      </c>
      <c r="E451" s="240">
        <v>14811.95</v>
      </c>
      <c r="F451" s="240">
        <v>2060.73</v>
      </c>
      <c r="G451" s="240">
        <v>683.57</v>
      </c>
      <c r="H451" s="240">
        <v>36519.392999999996</v>
      </c>
      <c r="I451" s="240">
        <v>246566.179</v>
      </c>
      <c r="J451" s="240">
        <v>-130983.75900000001</v>
      </c>
    </row>
    <row r="452" spans="2:10">
      <c r="B452" s="240" t="s">
        <v>51</v>
      </c>
      <c r="C452" s="240" t="s">
        <v>155</v>
      </c>
      <c r="D452" s="240" t="s">
        <v>77</v>
      </c>
      <c r="E452" s="240">
        <v>15613.19</v>
      </c>
      <c r="F452" s="240">
        <v>2066.08</v>
      </c>
      <c r="G452" s="240">
        <v>685.75</v>
      </c>
      <c r="H452" s="240">
        <v>36588.546999999999</v>
      </c>
      <c r="I452" s="240">
        <v>261788.77900000001</v>
      </c>
      <c r="J452" s="240">
        <v>-132220.14799999999</v>
      </c>
    </row>
    <row r="453" spans="2:10">
      <c r="B453" s="240" t="s">
        <v>51</v>
      </c>
      <c r="C453" s="240" t="s">
        <v>156</v>
      </c>
      <c r="D453" s="240" t="s">
        <v>76</v>
      </c>
      <c r="E453" s="240">
        <v>14811.95</v>
      </c>
      <c r="F453" s="240">
        <v>-2060.73</v>
      </c>
      <c r="G453" s="240">
        <v>-683.57</v>
      </c>
      <c r="H453" s="240">
        <v>-36519.275999999998</v>
      </c>
      <c r="I453" s="240">
        <v>242788.75099999999</v>
      </c>
      <c r="J453" s="240">
        <v>-144286.90400000001</v>
      </c>
    </row>
    <row r="454" spans="2:10">
      <c r="B454" s="240" t="s">
        <v>51</v>
      </c>
      <c r="C454" s="240" t="s">
        <v>156</v>
      </c>
      <c r="D454" s="240" t="s">
        <v>77</v>
      </c>
      <c r="E454" s="240">
        <v>15613.19</v>
      </c>
      <c r="F454" s="240">
        <v>-2066.08</v>
      </c>
      <c r="G454" s="240">
        <v>-685.75</v>
      </c>
      <c r="H454" s="240">
        <v>-36588.313000000002</v>
      </c>
      <c r="I454" s="240">
        <v>253767.77100000001</v>
      </c>
      <c r="J454" s="240">
        <v>-158027.34</v>
      </c>
    </row>
    <row r="455" spans="2:10">
      <c r="B455" s="240" t="s">
        <v>51</v>
      </c>
      <c r="C455" s="240" t="s">
        <v>157</v>
      </c>
      <c r="D455" s="240" t="s">
        <v>76</v>
      </c>
      <c r="E455" s="240">
        <v>14811.95</v>
      </c>
      <c r="F455" s="240">
        <v>823.98</v>
      </c>
      <c r="G455" s="240">
        <v>1729.67</v>
      </c>
      <c r="H455" s="240">
        <v>24248.006000000001</v>
      </c>
      <c r="I455" s="240">
        <v>249645.86499999999</v>
      </c>
      <c r="J455" s="240">
        <v>-135021.527</v>
      </c>
    </row>
    <row r="456" spans="2:10">
      <c r="B456" s="240" t="s">
        <v>51</v>
      </c>
      <c r="C456" s="240" t="s">
        <v>157</v>
      </c>
      <c r="D456" s="240" t="s">
        <v>77</v>
      </c>
      <c r="E456" s="240">
        <v>15613.19</v>
      </c>
      <c r="F456" s="240">
        <v>827.22</v>
      </c>
      <c r="G456" s="240">
        <v>1734.31</v>
      </c>
      <c r="H456" s="240">
        <v>24326.57</v>
      </c>
      <c r="I456" s="240">
        <v>268265.14199999999</v>
      </c>
      <c r="J456" s="240">
        <v>-140305.63399999999</v>
      </c>
    </row>
    <row r="457" spans="2:10">
      <c r="B457" s="240" t="s">
        <v>51</v>
      </c>
      <c r="C457" s="240" t="s">
        <v>158</v>
      </c>
      <c r="D457" s="240" t="s">
        <v>76</v>
      </c>
      <c r="E457" s="240">
        <v>14811.95</v>
      </c>
      <c r="F457" s="240">
        <v>-823.98</v>
      </c>
      <c r="G457" s="240">
        <v>-1729.67</v>
      </c>
      <c r="H457" s="240">
        <v>-24247.89</v>
      </c>
      <c r="I457" s="240">
        <v>239709.065</v>
      </c>
      <c r="J457" s="240">
        <v>-140249.13699999999</v>
      </c>
    </row>
    <row r="458" spans="2:10">
      <c r="B458" s="240" t="s">
        <v>51</v>
      </c>
      <c r="C458" s="240" t="s">
        <v>158</v>
      </c>
      <c r="D458" s="240" t="s">
        <v>77</v>
      </c>
      <c r="E458" s="240">
        <v>15613.19</v>
      </c>
      <c r="F458" s="240">
        <v>-827.22</v>
      </c>
      <c r="G458" s="240">
        <v>-1734.31</v>
      </c>
      <c r="H458" s="240">
        <v>-24326.335999999999</v>
      </c>
      <c r="I458" s="240">
        <v>247291.408</v>
      </c>
      <c r="J458" s="240">
        <v>-149941.85399999999</v>
      </c>
    </row>
    <row r="459" spans="2:10">
      <c r="B459" s="240" t="s">
        <v>52</v>
      </c>
      <c r="C459" s="240" t="s">
        <v>87</v>
      </c>
      <c r="D459" s="240" t="s">
        <v>76</v>
      </c>
      <c r="E459" s="240">
        <v>0</v>
      </c>
      <c r="F459" s="240">
        <v>-796.03</v>
      </c>
      <c r="G459" s="240">
        <v>0</v>
      </c>
      <c r="H459" s="240">
        <v>14497.89</v>
      </c>
      <c r="I459" s="240">
        <v>1.0509999999999999</v>
      </c>
      <c r="J459" s="240">
        <v>-3164.9029999999998</v>
      </c>
    </row>
    <row r="460" spans="2:10">
      <c r="B460" s="240" t="s">
        <v>52</v>
      </c>
      <c r="C460" s="240" t="s">
        <v>87</v>
      </c>
      <c r="D460" s="240" t="s">
        <v>77</v>
      </c>
      <c r="E460" s="240">
        <v>0</v>
      </c>
      <c r="F460" s="240">
        <v>-799.15</v>
      </c>
      <c r="G460" s="240">
        <v>0</v>
      </c>
      <c r="H460" s="240">
        <v>14536.237999999999</v>
      </c>
      <c r="I460" s="240">
        <v>1.95</v>
      </c>
      <c r="J460" s="240">
        <v>-5988.8959999999997</v>
      </c>
    </row>
    <row r="461" spans="2:10">
      <c r="B461" s="240" t="s">
        <v>52</v>
      </c>
      <c r="C461" s="240" t="s">
        <v>88</v>
      </c>
      <c r="D461" s="240" t="s">
        <v>76</v>
      </c>
      <c r="E461" s="240">
        <v>0</v>
      </c>
      <c r="F461" s="240">
        <v>0</v>
      </c>
      <c r="G461" s="240">
        <v>-796.03</v>
      </c>
      <c r="H461" s="240">
        <v>-8148.0339999999997</v>
      </c>
      <c r="I461" s="240">
        <v>3152.8310000000001</v>
      </c>
      <c r="J461" s="240">
        <v>-1.5980000000000001</v>
      </c>
    </row>
    <row r="462" spans="2:10">
      <c r="B462" s="240" t="s">
        <v>52</v>
      </c>
      <c r="C462" s="240" t="s">
        <v>88</v>
      </c>
      <c r="D462" s="240" t="s">
        <v>77</v>
      </c>
      <c r="E462" s="240">
        <v>0</v>
      </c>
      <c r="F462" s="240">
        <v>0</v>
      </c>
      <c r="G462" s="240">
        <v>-799.15</v>
      </c>
      <c r="H462" s="240">
        <v>-8183.3819999999996</v>
      </c>
      <c r="I462" s="240">
        <v>5982.402</v>
      </c>
      <c r="J462" s="240">
        <v>-2.7789999999999999</v>
      </c>
    </row>
    <row r="463" spans="2:10">
      <c r="B463" s="240" t="s">
        <v>52</v>
      </c>
      <c r="C463" s="240" t="s">
        <v>89</v>
      </c>
      <c r="D463" s="240" t="s">
        <v>76</v>
      </c>
      <c r="E463" s="240">
        <v>0</v>
      </c>
      <c r="F463" s="240">
        <v>-796.03</v>
      </c>
      <c r="G463" s="240">
        <v>0</v>
      </c>
      <c r="H463" s="240">
        <v>11727.157999999999</v>
      </c>
      <c r="I463" s="240">
        <v>-0.28399999999999997</v>
      </c>
      <c r="J463" s="240">
        <v>-3167.0419999999999</v>
      </c>
    </row>
    <row r="464" spans="2:10">
      <c r="B464" s="240" t="s">
        <v>52</v>
      </c>
      <c r="C464" s="240" t="s">
        <v>89</v>
      </c>
      <c r="D464" s="240" t="s">
        <v>77</v>
      </c>
      <c r="E464" s="240">
        <v>0</v>
      </c>
      <c r="F464" s="240">
        <v>-799.15</v>
      </c>
      <c r="G464" s="240">
        <v>0</v>
      </c>
      <c r="H464" s="240">
        <v>11765.563</v>
      </c>
      <c r="I464" s="240">
        <v>-2.2109999999999999</v>
      </c>
      <c r="J464" s="240">
        <v>-5993.9430000000002</v>
      </c>
    </row>
    <row r="465" spans="2:10">
      <c r="B465" s="240" t="s">
        <v>52</v>
      </c>
      <c r="C465" s="240" t="s">
        <v>90</v>
      </c>
      <c r="D465" s="240" t="s">
        <v>76</v>
      </c>
      <c r="E465" s="240">
        <v>0</v>
      </c>
      <c r="F465" s="240">
        <v>0</v>
      </c>
      <c r="G465" s="240">
        <v>-796.03</v>
      </c>
      <c r="H465" s="240">
        <v>-6603.3469999999998</v>
      </c>
      <c r="I465" s="240">
        <v>3153.5650000000001</v>
      </c>
      <c r="J465" s="240">
        <v>-0.41299999999999998</v>
      </c>
    </row>
    <row r="466" spans="2:10">
      <c r="B466" s="240" t="s">
        <v>52</v>
      </c>
      <c r="C466" s="240" t="s">
        <v>90</v>
      </c>
      <c r="D466" s="240" t="s">
        <v>77</v>
      </c>
      <c r="E466" s="240">
        <v>0</v>
      </c>
      <c r="F466" s="240">
        <v>0</v>
      </c>
      <c r="G466" s="240">
        <v>-799.15</v>
      </c>
      <c r="H466" s="240">
        <v>-6638.7269999999999</v>
      </c>
      <c r="I466" s="240">
        <v>5984.7110000000002</v>
      </c>
      <c r="J466" s="240">
        <v>2.5999999999999999E-2</v>
      </c>
    </row>
    <row r="467" spans="2:10">
      <c r="B467" s="240" t="s">
        <v>52</v>
      </c>
      <c r="C467" s="240" t="s">
        <v>12</v>
      </c>
      <c r="D467" s="240" t="s">
        <v>76</v>
      </c>
      <c r="E467" s="240">
        <v>0</v>
      </c>
      <c r="F467" s="240">
        <v>-400000</v>
      </c>
      <c r="G467" s="240">
        <v>0</v>
      </c>
      <c r="H467" s="240">
        <v>6945235.7249999996</v>
      </c>
      <c r="I467" s="240">
        <v>391.392</v>
      </c>
      <c r="J467" s="240">
        <v>-2092718.1769999999</v>
      </c>
    </row>
    <row r="468" spans="2:10">
      <c r="B468" s="240" t="s">
        <v>52</v>
      </c>
      <c r="C468" s="240" t="s">
        <v>12</v>
      </c>
      <c r="D468" s="240" t="s">
        <v>77</v>
      </c>
      <c r="E468" s="240">
        <v>0</v>
      </c>
      <c r="F468" s="240">
        <v>-400000</v>
      </c>
      <c r="G468" s="240">
        <v>0</v>
      </c>
      <c r="H468" s="240">
        <v>6945264.7589999996</v>
      </c>
      <c r="I468" s="240">
        <v>508.983</v>
      </c>
      <c r="J468" s="240">
        <v>-3512012.95</v>
      </c>
    </row>
    <row r="469" spans="2:10">
      <c r="B469" s="240" t="s">
        <v>52</v>
      </c>
      <c r="C469" s="240" t="s">
        <v>13</v>
      </c>
      <c r="D469" s="240" t="s">
        <v>76</v>
      </c>
      <c r="E469" s="240">
        <v>0</v>
      </c>
      <c r="F469" s="240">
        <v>0</v>
      </c>
      <c r="G469" s="240">
        <v>-400000</v>
      </c>
      <c r="H469" s="240">
        <v>-4139400.33</v>
      </c>
      <c r="I469" s="240">
        <v>2086766.057</v>
      </c>
      <c r="J469" s="240">
        <v>-869.03</v>
      </c>
    </row>
    <row r="470" spans="2:10">
      <c r="B470" s="240" t="s">
        <v>52</v>
      </c>
      <c r="C470" s="240" t="s">
        <v>13</v>
      </c>
      <c r="D470" s="240" t="s">
        <v>77</v>
      </c>
      <c r="E470" s="240">
        <v>0</v>
      </c>
      <c r="F470" s="240">
        <v>0</v>
      </c>
      <c r="G470" s="240">
        <v>-400000</v>
      </c>
      <c r="H470" s="240">
        <v>-4139772.73</v>
      </c>
      <c r="I470" s="240">
        <v>3506806.2659999998</v>
      </c>
      <c r="J470" s="240">
        <v>-1536.1489999999999</v>
      </c>
    </row>
    <row r="471" spans="2:10">
      <c r="B471" s="240" t="s">
        <v>52</v>
      </c>
      <c r="C471" s="240" t="s">
        <v>14</v>
      </c>
      <c r="D471" s="240" t="s">
        <v>76</v>
      </c>
      <c r="E471" s="240">
        <v>0</v>
      </c>
      <c r="F471" s="240">
        <v>0</v>
      </c>
      <c r="G471" s="240">
        <v>0</v>
      </c>
      <c r="H471" s="240">
        <v>-399954.47399999999</v>
      </c>
      <c r="I471" s="240">
        <v>-237.036</v>
      </c>
      <c r="J471" s="240">
        <v>-342.32299999999998</v>
      </c>
    </row>
    <row r="472" spans="2:10">
      <c r="B472" s="240" t="s">
        <v>52</v>
      </c>
      <c r="C472" s="240" t="s">
        <v>14</v>
      </c>
      <c r="D472" s="240" t="s">
        <v>77</v>
      </c>
      <c r="E472" s="240">
        <v>0</v>
      </c>
      <c r="F472" s="240">
        <v>0</v>
      </c>
      <c r="G472" s="240">
        <v>0</v>
      </c>
      <c r="H472" s="240">
        <v>-399945.90100000001</v>
      </c>
      <c r="I472" s="240">
        <v>-665.13900000000001</v>
      </c>
      <c r="J472" s="240">
        <v>-789.846</v>
      </c>
    </row>
    <row r="473" spans="2:10">
      <c r="B473" s="240" t="s">
        <v>52</v>
      </c>
      <c r="C473" s="240" t="s">
        <v>91</v>
      </c>
      <c r="D473" s="240" t="s">
        <v>76</v>
      </c>
      <c r="E473" s="240">
        <v>0</v>
      </c>
      <c r="F473" s="240">
        <v>907.82</v>
      </c>
      <c r="G473" s="240">
        <v>95.33</v>
      </c>
      <c r="H473" s="240">
        <v>14481.557000000001</v>
      </c>
      <c r="I473" s="240">
        <v>389.70600000000002</v>
      </c>
      <c r="J473" s="240">
        <v>4779.7330000000002</v>
      </c>
    </row>
    <row r="474" spans="2:10">
      <c r="B474" s="240" t="s">
        <v>52</v>
      </c>
      <c r="C474" s="240" t="s">
        <v>91</v>
      </c>
      <c r="D474" s="240" t="s">
        <v>77</v>
      </c>
      <c r="E474" s="240">
        <v>0</v>
      </c>
      <c r="F474" s="240">
        <v>909.33</v>
      </c>
      <c r="G474" s="240">
        <v>95.75</v>
      </c>
      <c r="H474" s="240">
        <v>14494.859</v>
      </c>
      <c r="I474" s="240">
        <v>705.40200000000004</v>
      </c>
      <c r="J474" s="240">
        <v>7523.723</v>
      </c>
    </row>
    <row r="475" spans="2:10">
      <c r="B475" s="240" t="s">
        <v>52</v>
      </c>
      <c r="C475" s="240" t="s">
        <v>92</v>
      </c>
      <c r="D475" s="240" t="s">
        <v>76</v>
      </c>
      <c r="E475" s="240">
        <v>0</v>
      </c>
      <c r="F475" s="240">
        <v>108.44</v>
      </c>
      <c r="G475" s="240">
        <v>817.85</v>
      </c>
      <c r="H475" s="240">
        <v>7069.692</v>
      </c>
      <c r="I475" s="240">
        <v>4033.8029999999999</v>
      </c>
      <c r="J475" s="240">
        <v>424.61799999999999</v>
      </c>
    </row>
    <row r="476" spans="2:10">
      <c r="B476" s="240" t="s">
        <v>52</v>
      </c>
      <c r="C476" s="240" t="s">
        <v>92</v>
      </c>
      <c r="D476" s="240" t="s">
        <v>77</v>
      </c>
      <c r="E476" s="240">
        <v>0</v>
      </c>
      <c r="F476" s="240">
        <v>108.58</v>
      </c>
      <c r="G476" s="240">
        <v>819.48</v>
      </c>
      <c r="H476" s="240">
        <v>7088.384</v>
      </c>
      <c r="I476" s="240">
        <v>6655.0230000000001</v>
      </c>
      <c r="J476" s="240">
        <v>756.94600000000003</v>
      </c>
    </row>
    <row r="477" spans="2:10">
      <c r="B477" s="240" t="s">
        <v>52</v>
      </c>
      <c r="C477" s="240" t="s">
        <v>93</v>
      </c>
      <c r="D477" s="240" t="s">
        <v>76</v>
      </c>
      <c r="E477" s="240">
        <v>0</v>
      </c>
      <c r="F477" s="240">
        <v>2293.54</v>
      </c>
      <c r="G477" s="240">
        <v>228.65</v>
      </c>
      <c r="H477" s="240">
        <v>37271.207000000002</v>
      </c>
      <c r="I477" s="240">
        <v>949.93799999999999</v>
      </c>
      <c r="J477" s="240">
        <v>12591.388000000001</v>
      </c>
    </row>
    <row r="478" spans="2:10">
      <c r="B478" s="240" t="s">
        <v>52</v>
      </c>
      <c r="C478" s="240" t="s">
        <v>93</v>
      </c>
      <c r="D478" s="240" t="s">
        <v>77</v>
      </c>
      <c r="E478" s="240">
        <v>0</v>
      </c>
      <c r="F478" s="240">
        <v>2296.37</v>
      </c>
      <c r="G478" s="240">
        <v>229.64</v>
      </c>
      <c r="H478" s="240">
        <v>37295.275999999998</v>
      </c>
      <c r="I478" s="240">
        <v>1694.829</v>
      </c>
      <c r="J478" s="240">
        <v>19371.374</v>
      </c>
    </row>
    <row r="479" spans="2:10">
      <c r="B479" s="240" t="s">
        <v>52</v>
      </c>
      <c r="C479" s="240" t="s">
        <v>94</v>
      </c>
      <c r="D479" s="240" t="s">
        <v>76</v>
      </c>
      <c r="E479" s="240">
        <v>0</v>
      </c>
      <c r="F479" s="240">
        <v>262.52999999999997</v>
      </c>
      <c r="G479" s="240">
        <v>1936.38</v>
      </c>
      <c r="H479" s="240">
        <v>17245.963</v>
      </c>
      <c r="I479" s="240">
        <v>10201.886</v>
      </c>
      <c r="J479" s="240">
        <v>1040.694</v>
      </c>
    </row>
    <row r="480" spans="2:10">
      <c r="B480" s="240" t="s">
        <v>52</v>
      </c>
      <c r="C480" s="240" t="s">
        <v>94</v>
      </c>
      <c r="D480" s="240" t="s">
        <v>77</v>
      </c>
      <c r="E480" s="240">
        <v>0</v>
      </c>
      <c r="F480" s="240">
        <v>262.72000000000003</v>
      </c>
      <c r="G480" s="240">
        <v>1939</v>
      </c>
      <c r="H480" s="240">
        <v>17275.937000000002</v>
      </c>
      <c r="I480" s="240">
        <v>16250.037</v>
      </c>
      <c r="J480" s="240">
        <v>1820.2570000000001</v>
      </c>
    </row>
    <row r="481" spans="2:10">
      <c r="B481" s="240" t="s">
        <v>52</v>
      </c>
      <c r="C481" s="240" t="s">
        <v>95</v>
      </c>
      <c r="D481" s="240" t="s">
        <v>76</v>
      </c>
      <c r="E481" s="240">
        <v>22098.67</v>
      </c>
      <c r="F481" s="240">
        <v>0</v>
      </c>
      <c r="G481" s="240">
        <v>0</v>
      </c>
      <c r="H481" s="240">
        <v>0.11700000000000001</v>
      </c>
      <c r="I481" s="240">
        <v>363774.25400000002</v>
      </c>
      <c r="J481" s="240">
        <v>-204616.84299999999</v>
      </c>
    </row>
    <row r="482" spans="2:10">
      <c r="B482" s="240" t="s">
        <v>52</v>
      </c>
      <c r="C482" s="240" t="s">
        <v>95</v>
      </c>
      <c r="D482" s="240" t="s">
        <v>77</v>
      </c>
      <c r="E482" s="240">
        <v>22899.91</v>
      </c>
      <c r="F482" s="240">
        <v>0</v>
      </c>
      <c r="G482" s="240">
        <v>0</v>
      </c>
      <c r="H482" s="240">
        <v>0.17399999999999999</v>
      </c>
      <c r="I482" s="240">
        <v>376872.64899999998</v>
      </c>
      <c r="J482" s="240">
        <v>-212113.198</v>
      </c>
    </row>
    <row r="483" spans="2:10">
      <c r="B483" s="240" t="s">
        <v>52</v>
      </c>
      <c r="C483" s="240" t="s">
        <v>96</v>
      </c>
      <c r="D483" s="240" t="s">
        <v>76</v>
      </c>
      <c r="E483" s="240">
        <v>22098.67</v>
      </c>
      <c r="F483" s="240">
        <v>0</v>
      </c>
      <c r="G483" s="240">
        <v>0</v>
      </c>
      <c r="H483" s="240">
        <v>0.11700000000000001</v>
      </c>
      <c r="I483" s="240">
        <v>363774.25400000002</v>
      </c>
      <c r="J483" s="240">
        <v>-204616.84299999999</v>
      </c>
    </row>
    <row r="484" spans="2:10">
      <c r="B484" s="240" t="s">
        <v>52</v>
      </c>
      <c r="C484" s="240" t="s">
        <v>96</v>
      </c>
      <c r="D484" s="240" t="s">
        <v>77</v>
      </c>
      <c r="E484" s="240">
        <v>22899.91</v>
      </c>
      <c r="F484" s="240">
        <v>0</v>
      </c>
      <c r="G484" s="240">
        <v>0</v>
      </c>
      <c r="H484" s="240">
        <v>0.17399999999999999</v>
      </c>
      <c r="I484" s="240">
        <v>376872.64899999998</v>
      </c>
      <c r="J484" s="240">
        <v>-212113.198</v>
      </c>
    </row>
    <row r="485" spans="2:10">
      <c r="B485" s="240" t="s">
        <v>52</v>
      </c>
      <c r="C485" s="240" t="s">
        <v>97</v>
      </c>
      <c r="D485" s="240" t="s">
        <v>76</v>
      </c>
      <c r="E485" s="240">
        <v>0</v>
      </c>
      <c r="F485" s="240">
        <v>-110.49</v>
      </c>
      <c r="G485" s="240">
        <v>0</v>
      </c>
      <c r="H485" s="240">
        <v>1818.9380000000001</v>
      </c>
      <c r="I485" s="240">
        <v>8.2000000000000003E-2</v>
      </c>
      <c r="J485" s="240">
        <v>-423.35199999999998</v>
      </c>
    </row>
    <row r="486" spans="2:10">
      <c r="B486" s="240" t="s">
        <v>52</v>
      </c>
      <c r="C486" s="240" t="s">
        <v>97</v>
      </c>
      <c r="D486" s="240" t="s">
        <v>77</v>
      </c>
      <c r="E486" s="240">
        <v>0</v>
      </c>
      <c r="F486" s="240">
        <v>-114.5</v>
      </c>
      <c r="G486" s="240">
        <v>0</v>
      </c>
      <c r="H486" s="240">
        <v>1884.4829999999999</v>
      </c>
      <c r="I486" s="240">
        <v>1.7000000000000001E-2</v>
      </c>
      <c r="J486" s="240">
        <v>-822.89499999999998</v>
      </c>
    </row>
    <row r="487" spans="2:10">
      <c r="B487" s="240" t="s">
        <v>52</v>
      </c>
      <c r="C487" s="240" t="s">
        <v>98</v>
      </c>
      <c r="D487" s="240" t="s">
        <v>76</v>
      </c>
      <c r="E487" s="240">
        <v>0</v>
      </c>
      <c r="F487" s="240">
        <v>0</v>
      </c>
      <c r="G487" s="240">
        <v>-110.49</v>
      </c>
      <c r="H487" s="240">
        <v>-1023.111</v>
      </c>
      <c r="I487" s="240">
        <v>420.94900000000001</v>
      </c>
      <c r="J487" s="240">
        <v>-0.187</v>
      </c>
    </row>
    <row r="488" spans="2:10">
      <c r="B488" s="240" t="s">
        <v>52</v>
      </c>
      <c r="C488" s="240" t="s">
        <v>98</v>
      </c>
      <c r="D488" s="240" t="s">
        <v>77</v>
      </c>
      <c r="E488" s="240">
        <v>0</v>
      </c>
      <c r="F488" s="240">
        <v>0</v>
      </c>
      <c r="G488" s="240">
        <v>-114.5</v>
      </c>
      <c r="H488" s="240">
        <v>-1060.5809999999999</v>
      </c>
      <c r="I488" s="240">
        <v>820.63400000000001</v>
      </c>
      <c r="J488" s="240">
        <v>-0.27800000000000002</v>
      </c>
    </row>
    <row r="489" spans="2:10">
      <c r="B489" s="240" t="s">
        <v>52</v>
      </c>
      <c r="C489" s="240" t="s">
        <v>99</v>
      </c>
      <c r="D489" s="240" t="s">
        <v>76</v>
      </c>
      <c r="E489" s="240">
        <v>22098.67</v>
      </c>
      <c r="F489" s="240">
        <v>-906.52</v>
      </c>
      <c r="G489" s="240">
        <v>-238.81</v>
      </c>
      <c r="H489" s="240">
        <v>13872.535</v>
      </c>
      <c r="I489" s="240">
        <v>364721.23599999998</v>
      </c>
      <c r="J489" s="240">
        <v>-208205.57800000001</v>
      </c>
    </row>
    <row r="490" spans="2:10">
      <c r="B490" s="240" t="s">
        <v>52</v>
      </c>
      <c r="C490" s="240" t="s">
        <v>99</v>
      </c>
      <c r="D490" s="240" t="s">
        <v>77</v>
      </c>
      <c r="E490" s="240">
        <v>22899.91</v>
      </c>
      <c r="F490" s="240">
        <v>-913.65</v>
      </c>
      <c r="G490" s="240">
        <v>-239.74</v>
      </c>
      <c r="H490" s="240">
        <v>13965.88</v>
      </c>
      <c r="I490" s="240">
        <v>378669.337</v>
      </c>
      <c r="J490" s="240">
        <v>-218925.823</v>
      </c>
    </row>
    <row r="491" spans="2:10">
      <c r="B491" s="240" t="s">
        <v>52</v>
      </c>
      <c r="C491" s="240" t="s">
        <v>100</v>
      </c>
      <c r="D491" s="240" t="s">
        <v>76</v>
      </c>
      <c r="E491" s="240">
        <v>22098.67</v>
      </c>
      <c r="F491" s="240">
        <v>-906.52</v>
      </c>
      <c r="G491" s="240">
        <v>238.81</v>
      </c>
      <c r="H491" s="240">
        <v>18761.355</v>
      </c>
      <c r="I491" s="240">
        <v>362829.538</v>
      </c>
      <c r="J491" s="240">
        <v>-208204.61900000001</v>
      </c>
    </row>
    <row r="492" spans="2:10">
      <c r="B492" s="240" t="s">
        <v>52</v>
      </c>
      <c r="C492" s="240" t="s">
        <v>100</v>
      </c>
      <c r="D492" s="240" t="s">
        <v>77</v>
      </c>
      <c r="E492" s="240">
        <v>22899.91</v>
      </c>
      <c r="F492" s="240">
        <v>-913.65</v>
      </c>
      <c r="G492" s="240">
        <v>239.74</v>
      </c>
      <c r="H492" s="240">
        <v>18875.909</v>
      </c>
      <c r="I492" s="240">
        <v>375079.89600000001</v>
      </c>
      <c r="J492" s="240">
        <v>-218924.15599999999</v>
      </c>
    </row>
    <row r="493" spans="2:10">
      <c r="B493" s="240" t="s">
        <v>52</v>
      </c>
      <c r="C493" s="240" t="s">
        <v>101</v>
      </c>
      <c r="D493" s="240" t="s">
        <v>76</v>
      </c>
      <c r="E493" s="240">
        <v>22098.67</v>
      </c>
      <c r="F493" s="240">
        <v>-906.52</v>
      </c>
      <c r="G493" s="240">
        <v>-238.81</v>
      </c>
      <c r="H493" s="240">
        <v>14335.941000000001</v>
      </c>
      <c r="I493" s="240">
        <v>364721.45699999999</v>
      </c>
      <c r="J493" s="240">
        <v>-208205.223</v>
      </c>
    </row>
    <row r="494" spans="2:10">
      <c r="B494" s="240" t="s">
        <v>52</v>
      </c>
      <c r="C494" s="240" t="s">
        <v>101</v>
      </c>
      <c r="D494" s="240" t="s">
        <v>77</v>
      </c>
      <c r="E494" s="240">
        <v>22899.91</v>
      </c>
      <c r="F494" s="240">
        <v>-913.65</v>
      </c>
      <c r="G494" s="240">
        <v>-239.74</v>
      </c>
      <c r="H494" s="240">
        <v>14429.277</v>
      </c>
      <c r="I494" s="240">
        <v>378670.03</v>
      </c>
      <c r="J494" s="240">
        <v>-218924.98199999999</v>
      </c>
    </row>
    <row r="495" spans="2:10">
      <c r="B495" s="240" t="s">
        <v>52</v>
      </c>
      <c r="C495" s="240" t="s">
        <v>102</v>
      </c>
      <c r="D495" s="240" t="s">
        <v>76</v>
      </c>
      <c r="E495" s="240">
        <v>22098.67</v>
      </c>
      <c r="F495" s="240">
        <v>-906.52</v>
      </c>
      <c r="G495" s="240">
        <v>238.81</v>
      </c>
      <c r="H495" s="240">
        <v>18297.949000000001</v>
      </c>
      <c r="I495" s="240">
        <v>362829.31699999998</v>
      </c>
      <c r="J495" s="240">
        <v>-208204.97500000001</v>
      </c>
    </row>
    <row r="496" spans="2:10">
      <c r="B496" s="240" t="s">
        <v>52</v>
      </c>
      <c r="C496" s="240" t="s">
        <v>102</v>
      </c>
      <c r="D496" s="240" t="s">
        <v>77</v>
      </c>
      <c r="E496" s="240">
        <v>22899.91</v>
      </c>
      <c r="F496" s="240">
        <v>-913.65</v>
      </c>
      <c r="G496" s="240">
        <v>239.74</v>
      </c>
      <c r="H496" s="240">
        <v>18412.512999999999</v>
      </c>
      <c r="I496" s="240">
        <v>375079.20299999998</v>
      </c>
      <c r="J496" s="240">
        <v>-218924.99799999999</v>
      </c>
    </row>
    <row r="497" spans="2:10">
      <c r="B497" s="240" t="s">
        <v>52</v>
      </c>
      <c r="C497" s="240" t="s">
        <v>103</v>
      </c>
      <c r="D497" s="240" t="s">
        <v>76</v>
      </c>
      <c r="E497" s="240">
        <v>22098.67</v>
      </c>
      <c r="F497" s="240">
        <v>-906.52</v>
      </c>
      <c r="G497" s="240">
        <v>-238.81</v>
      </c>
      <c r="H497" s="240">
        <v>11101.803</v>
      </c>
      <c r="I497" s="240">
        <v>364719.902</v>
      </c>
      <c r="J497" s="240">
        <v>-208207.717</v>
      </c>
    </row>
    <row r="498" spans="2:10">
      <c r="B498" s="240" t="s">
        <v>52</v>
      </c>
      <c r="C498" s="240" t="s">
        <v>103</v>
      </c>
      <c r="D498" s="240" t="s">
        <v>77</v>
      </c>
      <c r="E498" s="240">
        <v>22899.91</v>
      </c>
      <c r="F498" s="240">
        <v>-913.65</v>
      </c>
      <c r="G498" s="240">
        <v>-239.74</v>
      </c>
      <c r="H498" s="240">
        <v>11195.206</v>
      </c>
      <c r="I498" s="240">
        <v>378665.17599999998</v>
      </c>
      <c r="J498" s="240">
        <v>-218930.87</v>
      </c>
    </row>
    <row r="499" spans="2:10">
      <c r="B499" s="240" t="s">
        <v>52</v>
      </c>
      <c r="C499" s="240" t="s">
        <v>104</v>
      </c>
      <c r="D499" s="240" t="s">
        <v>76</v>
      </c>
      <c r="E499" s="240">
        <v>22098.67</v>
      </c>
      <c r="F499" s="240">
        <v>-906.52</v>
      </c>
      <c r="G499" s="240">
        <v>238.81</v>
      </c>
      <c r="H499" s="240">
        <v>15990.623</v>
      </c>
      <c r="I499" s="240">
        <v>362828.20299999998</v>
      </c>
      <c r="J499" s="240">
        <v>-208206.758</v>
      </c>
    </row>
    <row r="500" spans="2:10">
      <c r="B500" s="240" t="s">
        <v>52</v>
      </c>
      <c r="C500" s="240" t="s">
        <v>104</v>
      </c>
      <c r="D500" s="240" t="s">
        <v>77</v>
      </c>
      <c r="E500" s="240">
        <v>22899.91</v>
      </c>
      <c r="F500" s="240">
        <v>-913.65</v>
      </c>
      <c r="G500" s="240">
        <v>239.74</v>
      </c>
      <c r="H500" s="240">
        <v>16105.235000000001</v>
      </c>
      <c r="I500" s="240">
        <v>375075.73499999999</v>
      </c>
      <c r="J500" s="240">
        <v>-218929.20300000001</v>
      </c>
    </row>
    <row r="501" spans="2:10">
      <c r="B501" s="240" t="s">
        <v>52</v>
      </c>
      <c r="C501" s="240" t="s">
        <v>105</v>
      </c>
      <c r="D501" s="240" t="s">
        <v>76</v>
      </c>
      <c r="E501" s="240">
        <v>22098.67</v>
      </c>
      <c r="F501" s="240">
        <v>-906.52</v>
      </c>
      <c r="G501" s="240">
        <v>-238.81</v>
      </c>
      <c r="H501" s="240">
        <v>11565.209000000001</v>
      </c>
      <c r="I501" s="240">
        <v>364720.12199999997</v>
      </c>
      <c r="J501" s="240">
        <v>-208207.36199999999</v>
      </c>
    </row>
    <row r="502" spans="2:10">
      <c r="B502" s="240" t="s">
        <v>52</v>
      </c>
      <c r="C502" s="240" t="s">
        <v>105</v>
      </c>
      <c r="D502" s="240" t="s">
        <v>77</v>
      </c>
      <c r="E502" s="240">
        <v>22899.91</v>
      </c>
      <c r="F502" s="240">
        <v>-913.65</v>
      </c>
      <c r="G502" s="240">
        <v>-239.74</v>
      </c>
      <c r="H502" s="240">
        <v>11658.602000000001</v>
      </c>
      <c r="I502" s="240">
        <v>378665.86900000001</v>
      </c>
      <c r="J502" s="240">
        <v>-218930.02900000001</v>
      </c>
    </row>
    <row r="503" spans="2:10">
      <c r="B503" s="240" t="s">
        <v>52</v>
      </c>
      <c r="C503" s="240" t="s">
        <v>106</v>
      </c>
      <c r="D503" s="240" t="s">
        <v>76</v>
      </c>
      <c r="E503" s="240">
        <v>22098.67</v>
      </c>
      <c r="F503" s="240">
        <v>-906.52</v>
      </c>
      <c r="G503" s="240">
        <v>238.81</v>
      </c>
      <c r="H503" s="240">
        <v>15527.217000000001</v>
      </c>
      <c r="I503" s="240">
        <v>362827.98300000001</v>
      </c>
      <c r="J503" s="240">
        <v>-208207.114</v>
      </c>
    </row>
    <row r="504" spans="2:10">
      <c r="B504" s="240" t="s">
        <v>52</v>
      </c>
      <c r="C504" s="240" t="s">
        <v>106</v>
      </c>
      <c r="D504" s="240" t="s">
        <v>77</v>
      </c>
      <c r="E504" s="240">
        <v>22899.91</v>
      </c>
      <c r="F504" s="240">
        <v>-913.65</v>
      </c>
      <c r="G504" s="240">
        <v>239.74</v>
      </c>
      <c r="H504" s="240">
        <v>15641.838</v>
      </c>
      <c r="I504" s="240">
        <v>375075.04200000002</v>
      </c>
      <c r="J504" s="240">
        <v>-218930.04399999999</v>
      </c>
    </row>
    <row r="505" spans="2:10">
      <c r="B505" s="240" t="s">
        <v>52</v>
      </c>
      <c r="C505" s="240" t="s">
        <v>107</v>
      </c>
      <c r="D505" s="240" t="s">
        <v>76</v>
      </c>
      <c r="E505" s="240">
        <v>22098.67</v>
      </c>
      <c r="F505" s="240">
        <v>906.52</v>
      </c>
      <c r="G505" s="240">
        <v>-238.81</v>
      </c>
      <c r="H505" s="240">
        <v>-18761.120999999999</v>
      </c>
      <c r="I505" s="240">
        <v>364718.96899999998</v>
      </c>
      <c r="J505" s="240">
        <v>-201029.06700000001</v>
      </c>
    </row>
    <row r="506" spans="2:10">
      <c r="B506" s="240" t="s">
        <v>52</v>
      </c>
      <c r="C506" s="240" t="s">
        <v>107</v>
      </c>
      <c r="D506" s="240" t="s">
        <v>77</v>
      </c>
      <c r="E506" s="240">
        <v>22899.91</v>
      </c>
      <c r="F506" s="240">
        <v>913.65</v>
      </c>
      <c r="G506" s="240">
        <v>-239.74</v>
      </c>
      <c r="H506" s="240">
        <v>-18875.561000000002</v>
      </c>
      <c r="I506" s="240">
        <v>378665.402</v>
      </c>
      <c r="J506" s="240">
        <v>-205302.24100000001</v>
      </c>
    </row>
    <row r="507" spans="2:10">
      <c r="B507" s="240" t="s">
        <v>52</v>
      </c>
      <c r="C507" s="240" t="s">
        <v>108</v>
      </c>
      <c r="D507" s="240" t="s">
        <v>76</v>
      </c>
      <c r="E507" s="240">
        <v>22098.67</v>
      </c>
      <c r="F507" s="240">
        <v>906.52</v>
      </c>
      <c r="G507" s="240">
        <v>238.81</v>
      </c>
      <c r="H507" s="240">
        <v>-13872.300999999999</v>
      </c>
      <c r="I507" s="240">
        <v>362827.27100000001</v>
      </c>
      <c r="J507" s="240">
        <v>-201028.10800000001</v>
      </c>
    </row>
    <row r="508" spans="2:10">
      <c r="B508" s="240" t="s">
        <v>52</v>
      </c>
      <c r="C508" s="240" t="s">
        <v>108</v>
      </c>
      <c r="D508" s="240" t="s">
        <v>77</v>
      </c>
      <c r="E508" s="240">
        <v>22899.91</v>
      </c>
      <c r="F508" s="240">
        <v>913.65</v>
      </c>
      <c r="G508" s="240">
        <v>239.74</v>
      </c>
      <c r="H508" s="240">
        <v>-13965.531999999999</v>
      </c>
      <c r="I508" s="240">
        <v>375075.96100000001</v>
      </c>
      <c r="J508" s="240">
        <v>-205300.573</v>
      </c>
    </row>
    <row r="509" spans="2:10">
      <c r="B509" s="240" t="s">
        <v>52</v>
      </c>
      <c r="C509" s="240" t="s">
        <v>109</v>
      </c>
      <c r="D509" s="240" t="s">
        <v>76</v>
      </c>
      <c r="E509" s="240">
        <v>22098.67</v>
      </c>
      <c r="F509" s="240">
        <v>906.52</v>
      </c>
      <c r="G509" s="240">
        <v>-238.81</v>
      </c>
      <c r="H509" s="240">
        <v>-18297.715</v>
      </c>
      <c r="I509" s="240">
        <v>364719.19</v>
      </c>
      <c r="J509" s="240">
        <v>-201028.71100000001</v>
      </c>
    </row>
    <row r="510" spans="2:10">
      <c r="B510" s="240" t="s">
        <v>52</v>
      </c>
      <c r="C510" s="240" t="s">
        <v>109</v>
      </c>
      <c r="D510" s="240" t="s">
        <v>77</v>
      </c>
      <c r="E510" s="240">
        <v>22899.91</v>
      </c>
      <c r="F510" s="240">
        <v>913.65</v>
      </c>
      <c r="G510" s="240">
        <v>-239.74</v>
      </c>
      <c r="H510" s="240">
        <v>-18412.165000000001</v>
      </c>
      <c r="I510" s="240">
        <v>378666.09499999997</v>
      </c>
      <c r="J510" s="240">
        <v>-205301.399</v>
      </c>
    </row>
    <row r="511" spans="2:10">
      <c r="B511" s="240" t="s">
        <v>52</v>
      </c>
      <c r="C511" s="240" t="s">
        <v>110</v>
      </c>
      <c r="D511" s="240" t="s">
        <v>76</v>
      </c>
      <c r="E511" s="240">
        <v>22098.67</v>
      </c>
      <c r="F511" s="240">
        <v>906.52</v>
      </c>
      <c r="G511" s="240">
        <v>238.81</v>
      </c>
      <c r="H511" s="240">
        <v>-14335.707</v>
      </c>
      <c r="I511" s="240">
        <v>362827.05099999998</v>
      </c>
      <c r="J511" s="240">
        <v>-201028.46400000001</v>
      </c>
    </row>
    <row r="512" spans="2:10">
      <c r="B512" s="240" t="s">
        <v>52</v>
      </c>
      <c r="C512" s="240" t="s">
        <v>110</v>
      </c>
      <c r="D512" s="240" t="s">
        <v>77</v>
      </c>
      <c r="E512" s="240">
        <v>22899.91</v>
      </c>
      <c r="F512" s="240">
        <v>913.65</v>
      </c>
      <c r="G512" s="240">
        <v>239.74</v>
      </c>
      <c r="H512" s="240">
        <v>-14428.929</v>
      </c>
      <c r="I512" s="240">
        <v>375075.26899999997</v>
      </c>
      <c r="J512" s="240">
        <v>-205301.41500000001</v>
      </c>
    </row>
    <row r="513" spans="2:10">
      <c r="B513" s="240" t="s">
        <v>52</v>
      </c>
      <c r="C513" s="240" t="s">
        <v>111</v>
      </c>
      <c r="D513" s="240" t="s">
        <v>76</v>
      </c>
      <c r="E513" s="240">
        <v>22098.67</v>
      </c>
      <c r="F513" s="240">
        <v>906.52</v>
      </c>
      <c r="G513" s="240">
        <v>-238.81</v>
      </c>
      <c r="H513" s="240">
        <v>-15990.39</v>
      </c>
      <c r="I513" s="240">
        <v>364720.304</v>
      </c>
      <c r="J513" s="240">
        <v>-201026.92800000001</v>
      </c>
    </row>
    <row r="514" spans="2:10">
      <c r="B514" s="240" t="s">
        <v>52</v>
      </c>
      <c r="C514" s="240" t="s">
        <v>111</v>
      </c>
      <c r="D514" s="240" t="s">
        <v>77</v>
      </c>
      <c r="E514" s="240">
        <v>22899.91</v>
      </c>
      <c r="F514" s="240">
        <v>913.65</v>
      </c>
      <c r="G514" s="240">
        <v>-239.74</v>
      </c>
      <c r="H514" s="240">
        <v>-16104.887000000001</v>
      </c>
      <c r="I514" s="240">
        <v>378669.56300000002</v>
      </c>
      <c r="J514" s="240">
        <v>-205297.19399999999</v>
      </c>
    </row>
    <row r="515" spans="2:10">
      <c r="B515" s="240" t="s">
        <v>52</v>
      </c>
      <c r="C515" s="240" t="s">
        <v>112</v>
      </c>
      <c r="D515" s="240" t="s">
        <v>76</v>
      </c>
      <c r="E515" s="240">
        <v>22098.67</v>
      </c>
      <c r="F515" s="240">
        <v>906.52</v>
      </c>
      <c r="G515" s="240">
        <v>238.81</v>
      </c>
      <c r="H515" s="240">
        <v>-11101.569</v>
      </c>
      <c r="I515" s="240">
        <v>362828.60499999998</v>
      </c>
      <c r="J515" s="240">
        <v>-201025.96900000001</v>
      </c>
    </row>
    <row r="516" spans="2:10">
      <c r="B516" s="240" t="s">
        <v>52</v>
      </c>
      <c r="C516" s="240" t="s">
        <v>112</v>
      </c>
      <c r="D516" s="240" t="s">
        <v>77</v>
      </c>
      <c r="E516" s="240">
        <v>22899.91</v>
      </c>
      <c r="F516" s="240">
        <v>913.65</v>
      </c>
      <c r="G516" s="240">
        <v>239.74</v>
      </c>
      <c r="H516" s="240">
        <v>-11194.858</v>
      </c>
      <c r="I516" s="240">
        <v>375080.12199999997</v>
      </c>
      <c r="J516" s="240">
        <v>-205295.527</v>
      </c>
    </row>
    <row r="517" spans="2:10">
      <c r="B517" s="240" t="s">
        <v>52</v>
      </c>
      <c r="C517" s="240" t="s">
        <v>113</v>
      </c>
      <c r="D517" s="240" t="s">
        <v>76</v>
      </c>
      <c r="E517" s="240">
        <v>22098.67</v>
      </c>
      <c r="F517" s="240">
        <v>906.52</v>
      </c>
      <c r="G517" s="240">
        <v>-238.81</v>
      </c>
      <c r="H517" s="240">
        <v>-15526.984</v>
      </c>
      <c r="I517" s="240">
        <v>364720.52399999998</v>
      </c>
      <c r="J517" s="240">
        <v>-201026.57199999999</v>
      </c>
    </row>
    <row r="518" spans="2:10">
      <c r="B518" s="240" t="s">
        <v>52</v>
      </c>
      <c r="C518" s="240" t="s">
        <v>113</v>
      </c>
      <c r="D518" s="240" t="s">
        <v>77</v>
      </c>
      <c r="E518" s="240">
        <v>22899.91</v>
      </c>
      <c r="F518" s="240">
        <v>913.65</v>
      </c>
      <c r="G518" s="240">
        <v>-239.74</v>
      </c>
      <c r="H518" s="240">
        <v>-15641.49</v>
      </c>
      <c r="I518" s="240">
        <v>378670.25599999999</v>
      </c>
      <c r="J518" s="240">
        <v>-205296.353</v>
      </c>
    </row>
    <row r="519" spans="2:10">
      <c r="B519" s="240" t="s">
        <v>52</v>
      </c>
      <c r="C519" s="240" t="s">
        <v>114</v>
      </c>
      <c r="D519" s="240" t="s">
        <v>76</v>
      </c>
      <c r="E519" s="240">
        <v>22098.67</v>
      </c>
      <c r="F519" s="240">
        <v>906.52</v>
      </c>
      <c r="G519" s="240">
        <v>238.81</v>
      </c>
      <c r="H519" s="240">
        <v>-11564.975</v>
      </c>
      <c r="I519" s="240">
        <v>362828.38500000001</v>
      </c>
      <c r="J519" s="240">
        <v>-201026.32399999999</v>
      </c>
    </row>
    <row r="520" spans="2:10">
      <c r="B520" s="240" t="s">
        <v>52</v>
      </c>
      <c r="C520" s="240" t="s">
        <v>114</v>
      </c>
      <c r="D520" s="240" t="s">
        <v>77</v>
      </c>
      <c r="E520" s="240">
        <v>22899.91</v>
      </c>
      <c r="F520" s="240">
        <v>913.65</v>
      </c>
      <c r="G520" s="240">
        <v>239.74</v>
      </c>
      <c r="H520" s="240">
        <v>-11658.254000000001</v>
      </c>
      <c r="I520" s="240">
        <v>375079.43</v>
      </c>
      <c r="J520" s="240">
        <v>-205296.36799999999</v>
      </c>
    </row>
    <row r="521" spans="2:10">
      <c r="B521" s="240" t="s">
        <v>52</v>
      </c>
      <c r="C521" s="240" t="s">
        <v>115</v>
      </c>
      <c r="D521" s="240" t="s">
        <v>76</v>
      </c>
      <c r="E521" s="240">
        <v>22098.67</v>
      </c>
      <c r="F521" s="240">
        <v>-238.81</v>
      </c>
      <c r="G521" s="240">
        <v>-906.52</v>
      </c>
      <c r="H521" s="240">
        <v>-4821.6610000000001</v>
      </c>
      <c r="I521" s="240">
        <v>367348.34899999999</v>
      </c>
      <c r="J521" s="240">
        <v>-205568.1</v>
      </c>
    </row>
    <row r="522" spans="2:10">
      <c r="B522" s="240" t="s">
        <v>52</v>
      </c>
      <c r="C522" s="240" t="s">
        <v>115</v>
      </c>
      <c r="D522" s="240" t="s">
        <v>77</v>
      </c>
      <c r="E522" s="240">
        <v>22899.91</v>
      </c>
      <c r="F522" s="240">
        <v>-239.74</v>
      </c>
      <c r="G522" s="240">
        <v>-913.65</v>
      </c>
      <c r="H522" s="240">
        <v>-4882.9170000000004</v>
      </c>
      <c r="I522" s="240">
        <v>383676.27100000001</v>
      </c>
      <c r="J522" s="240">
        <v>-213912.924</v>
      </c>
    </row>
    <row r="523" spans="2:10">
      <c r="B523" s="240" t="s">
        <v>52</v>
      </c>
      <c r="C523" s="240" t="s">
        <v>116</v>
      </c>
      <c r="D523" s="240" t="s">
        <v>76</v>
      </c>
      <c r="E523" s="240">
        <v>22098.67</v>
      </c>
      <c r="F523" s="240">
        <v>238.81</v>
      </c>
      <c r="G523" s="240">
        <v>-906.52</v>
      </c>
      <c r="H523" s="240">
        <v>-13520.395</v>
      </c>
      <c r="I523" s="240">
        <v>367347.71799999999</v>
      </c>
      <c r="J523" s="240">
        <v>-203669.158</v>
      </c>
    </row>
    <row r="524" spans="2:10">
      <c r="B524" s="240" t="s">
        <v>52</v>
      </c>
      <c r="C524" s="240" t="s">
        <v>116</v>
      </c>
      <c r="D524" s="240" t="s">
        <v>77</v>
      </c>
      <c r="E524" s="240">
        <v>22899.91</v>
      </c>
      <c r="F524" s="240">
        <v>239.74</v>
      </c>
      <c r="G524" s="240">
        <v>-913.65</v>
      </c>
      <c r="H524" s="240">
        <v>-13604.66</v>
      </c>
      <c r="I524" s="240">
        <v>383675.10100000002</v>
      </c>
      <c r="J524" s="240">
        <v>-210319.58600000001</v>
      </c>
    </row>
    <row r="525" spans="2:10">
      <c r="B525" s="240" t="s">
        <v>52</v>
      </c>
      <c r="C525" s="240" t="s">
        <v>117</v>
      </c>
      <c r="D525" s="240" t="s">
        <v>76</v>
      </c>
      <c r="E525" s="240">
        <v>22098.67</v>
      </c>
      <c r="F525" s="240">
        <v>-238.81</v>
      </c>
      <c r="G525" s="240">
        <v>-906.52</v>
      </c>
      <c r="H525" s="240">
        <v>-5652.8810000000003</v>
      </c>
      <c r="I525" s="240">
        <v>367347.94900000002</v>
      </c>
      <c r="J525" s="240">
        <v>-205568.74100000001</v>
      </c>
    </row>
    <row r="526" spans="2:10">
      <c r="B526" s="240" t="s">
        <v>52</v>
      </c>
      <c r="C526" s="240" t="s">
        <v>117</v>
      </c>
      <c r="D526" s="240" t="s">
        <v>77</v>
      </c>
      <c r="E526" s="240">
        <v>22899.91</v>
      </c>
      <c r="F526" s="240">
        <v>-239.74</v>
      </c>
      <c r="G526" s="240">
        <v>-913.65</v>
      </c>
      <c r="H526" s="240">
        <v>-5714.1189999999997</v>
      </c>
      <c r="I526" s="240">
        <v>383675.022</v>
      </c>
      <c r="J526" s="240">
        <v>-213914.43799999999</v>
      </c>
    </row>
    <row r="527" spans="2:10">
      <c r="B527" s="240" t="s">
        <v>52</v>
      </c>
      <c r="C527" s="240" t="s">
        <v>118</v>
      </c>
      <c r="D527" s="240" t="s">
        <v>76</v>
      </c>
      <c r="E527" s="240">
        <v>22098.67</v>
      </c>
      <c r="F527" s="240">
        <v>238.81</v>
      </c>
      <c r="G527" s="240">
        <v>-906.52</v>
      </c>
      <c r="H527" s="240">
        <v>-12689.175999999999</v>
      </c>
      <c r="I527" s="240">
        <v>367348.11900000001</v>
      </c>
      <c r="J527" s="240">
        <v>-203668.516</v>
      </c>
    </row>
    <row r="528" spans="2:10">
      <c r="B528" s="240" t="s">
        <v>52</v>
      </c>
      <c r="C528" s="240" t="s">
        <v>118</v>
      </c>
      <c r="D528" s="240" t="s">
        <v>77</v>
      </c>
      <c r="E528" s="240">
        <v>22899.91</v>
      </c>
      <c r="F528" s="240">
        <v>239.74</v>
      </c>
      <c r="G528" s="240">
        <v>-913.65</v>
      </c>
      <c r="H528" s="240">
        <v>-12773.458000000001</v>
      </c>
      <c r="I528" s="240">
        <v>383676.34899999999</v>
      </c>
      <c r="J528" s="240">
        <v>-210318.07199999999</v>
      </c>
    </row>
    <row r="529" spans="2:10">
      <c r="B529" s="240" t="s">
        <v>52</v>
      </c>
      <c r="C529" s="240" t="s">
        <v>119</v>
      </c>
      <c r="D529" s="240" t="s">
        <v>76</v>
      </c>
      <c r="E529" s="240">
        <v>22098.67</v>
      </c>
      <c r="F529" s="240">
        <v>-238.81</v>
      </c>
      <c r="G529" s="240">
        <v>-906.52</v>
      </c>
      <c r="H529" s="240">
        <v>-3276.9740000000002</v>
      </c>
      <c r="I529" s="240">
        <v>367349.08299999998</v>
      </c>
      <c r="J529" s="240">
        <v>-205566.91399999999</v>
      </c>
    </row>
    <row r="530" spans="2:10">
      <c r="B530" s="240" t="s">
        <v>52</v>
      </c>
      <c r="C530" s="240" t="s">
        <v>119</v>
      </c>
      <c r="D530" s="240" t="s">
        <v>77</v>
      </c>
      <c r="E530" s="240">
        <v>22899.91</v>
      </c>
      <c r="F530" s="240">
        <v>-239.74</v>
      </c>
      <c r="G530" s="240">
        <v>-913.65</v>
      </c>
      <c r="H530" s="240">
        <v>-3338.2620000000002</v>
      </c>
      <c r="I530" s="240">
        <v>383678.58</v>
      </c>
      <c r="J530" s="240">
        <v>-213910.11900000001</v>
      </c>
    </row>
    <row r="531" spans="2:10">
      <c r="B531" s="240" t="s">
        <v>52</v>
      </c>
      <c r="C531" s="240" t="s">
        <v>120</v>
      </c>
      <c r="D531" s="240" t="s">
        <v>76</v>
      </c>
      <c r="E531" s="240">
        <v>22098.67</v>
      </c>
      <c r="F531" s="240">
        <v>238.81</v>
      </c>
      <c r="G531" s="240">
        <v>-906.52</v>
      </c>
      <c r="H531" s="240">
        <v>-11975.708000000001</v>
      </c>
      <c r="I531" s="240">
        <v>367348.45299999998</v>
      </c>
      <c r="J531" s="240">
        <v>-203667.97200000001</v>
      </c>
    </row>
    <row r="532" spans="2:10">
      <c r="B532" s="240" t="s">
        <v>52</v>
      </c>
      <c r="C532" s="240" t="s">
        <v>120</v>
      </c>
      <c r="D532" s="240" t="s">
        <v>77</v>
      </c>
      <c r="E532" s="240">
        <v>22899.91</v>
      </c>
      <c r="F532" s="240">
        <v>239.74</v>
      </c>
      <c r="G532" s="240">
        <v>-913.65</v>
      </c>
      <c r="H532" s="240">
        <v>-12060.004999999999</v>
      </c>
      <c r="I532" s="240">
        <v>383677.41</v>
      </c>
      <c r="J532" s="240">
        <v>-210316.78200000001</v>
      </c>
    </row>
    <row r="533" spans="2:10">
      <c r="B533" s="240" t="s">
        <v>52</v>
      </c>
      <c r="C533" s="240" t="s">
        <v>121</v>
      </c>
      <c r="D533" s="240" t="s">
        <v>76</v>
      </c>
      <c r="E533" s="240">
        <v>22098.67</v>
      </c>
      <c r="F533" s="240">
        <v>-238.81</v>
      </c>
      <c r="G533" s="240">
        <v>-906.52</v>
      </c>
      <c r="H533" s="240">
        <v>-4108.1940000000004</v>
      </c>
      <c r="I533" s="240">
        <v>367348.68300000002</v>
      </c>
      <c r="J533" s="240">
        <v>-205567.55600000001</v>
      </c>
    </row>
    <row r="534" spans="2:10">
      <c r="B534" s="240" t="s">
        <v>52</v>
      </c>
      <c r="C534" s="240" t="s">
        <v>121</v>
      </c>
      <c r="D534" s="240" t="s">
        <v>77</v>
      </c>
      <c r="E534" s="240">
        <v>22899.91</v>
      </c>
      <c r="F534" s="240">
        <v>-239.74</v>
      </c>
      <c r="G534" s="240">
        <v>-913.65</v>
      </c>
      <c r="H534" s="240">
        <v>-4169.4639999999999</v>
      </c>
      <c r="I534" s="240">
        <v>383677.33199999999</v>
      </c>
      <c r="J534" s="240">
        <v>-213911.63399999999</v>
      </c>
    </row>
    <row r="535" spans="2:10">
      <c r="B535" s="240" t="s">
        <v>52</v>
      </c>
      <c r="C535" s="240" t="s">
        <v>122</v>
      </c>
      <c r="D535" s="240" t="s">
        <v>76</v>
      </c>
      <c r="E535" s="240">
        <v>22098.67</v>
      </c>
      <c r="F535" s="240">
        <v>238.81</v>
      </c>
      <c r="G535" s="240">
        <v>-906.52</v>
      </c>
      <c r="H535" s="240">
        <v>-11144.489</v>
      </c>
      <c r="I535" s="240">
        <v>367348.853</v>
      </c>
      <c r="J535" s="240">
        <v>-203667.33</v>
      </c>
    </row>
    <row r="536" spans="2:10">
      <c r="B536" s="240" t="s">
        <v>52</v>
      </c>
      <c r="C536" s="240" t="s">
        <v>122</v>
      </c>
      <c r="D536" s="240" t="s">
        <v>77</v>
      </c>
      <c r="E536" s="240">
        <v>22899.91</v>
      </c>
      <c r="F536" s="240">
        <v>239.74</v>
      </c>
      <c r="G536" s="240">
        <v>-913.65</v>
      </c>
      <c r="H536" s="240">
        <v>-11228.802</v>
      </c>
      <c r="I536" s="240">
        <v>383678.658</v>
      </c>
      <c r="J536" s="240">
        <v>-210315.26800000001</v>
      </c>
    </row>
    <row r="537" spans="2:10">
      <c r="B537" s="240" t="s">
        <v>52</v>
      </c>
      <c r="C537" s="240" t="s">
        <v>123</v>
      </c>
      <c r="D537" s="240" t="s">
        <v>76</v>
      </c>
      <c r="E537" s="240">
        <v>22098.67</v>
      </c>
      <c r="F537" s="240">
        <v>-238.81</v>
      </c>
      <c r="G537" s="240">
        <v>906.52</v>
      </c>
      <c r="H537" s="240">
        <v>13520.629000000001</v>
      </c>
      <c r="I537" s="240">
        <v>360200.78899999999</v>
      </c>
      <c r="J537" s="240">
        <v>-205564.52900000001</v>
      </c>
    </row>
    <row r="538" spans="2:10">
      <c r="B538" s="240" t="s">
        <v>52</v>
      </c>
      <c r="C538" s="240" t="s">
        <v>123</v>
      </c>
      <c r="D538" s="240" t="s">
        <v>77</v>
      </c>
      <c r="E538" s="240">
        <v>22899.91</v>
      </c>
      <c r="F538" s="240">
        <v>-239.74</v>
      </c>
      <c r="G538" s="240">
        <v>913.65</v>
      </c>
      <c r="H538" s="240">
        <v>13605.008</v>
      </c>
      <c r="I538" s="240">
        <v>370070.19799999997</v>
      </c>
      <c r="J538" s="240">
        <v>-213906.81099999999</v>
      </c>
    </row>
    <row r="539" spans="2:10">
      <c r="B539" s="240" t="s">
        <v>52</v>
      </c>
      <c r="C539" s="240" t="s">
        <v>124</v>
      </c>
      <c r="D539" s="240" t="s">
        <v>76</v>
      </c>
      <c r="E539" s="240">
        <v>22098.67</v>
      </c>
      <c r="F539" s="240">
        <v>238.81</v>
      </c>
      <c r="G539" s="240">
        <v>906.52</v>
      </c>
      <c r="H539" s="240">
        <v>4821.8950000000004</v>
      </c>
      <c r="I539" s="240">
        <v>360200.158</v>
      </c>
      <c r="J539" s="240">
        <v>-203665.587</v>
      </c>
    </row>
    <row r="540" spans="2:10">
      <c r="B540" s="240" t="s">
        <v>52</v>
      </c>
      <c r="C540" s="240" t="s">
        <v>124</v>
      </c>
      <c r="D540" s="240" t="s">
        <v>77</v>
      </c>
      <c r="E540" s="240">
        <v>22899.91</v>
      </c>
      <c r="F540" s="240">
        <v>239.74</v>
      </c>
      <c r="G540" s="240">
        <v>913.65</v>
      </c>
      <c r="H540" s="240">
        <v>4883.2650000000003</v>
      </c>
      <c r="I540" s="240">
        <v>370069.02799999999</v>
      </c>
      <c r="J540" s="240">
        <v>-210313.473</v>
      </c>
    </row>
    <row r="541" spans="2:10">
      <c r="B541" s="240" t="s">
        <v>52</v>
      </c>
      <c r="C541" s="240" t="s">
        <v>125</v>
      </c>
      <c r="D541" s="240" t="s">
        <v>76</v>
      </c>
      <c r="E541" s="240">
        <v>22098.67</v>
      </c>
      <c r="F541" s="240">
        <v>-238.81</v>
      </c>
      <c r="G541" s="240">
        <v>906.52</v>
      </c>
      <c r="H541" s="240">
        <v>12689.409</v>
      </c>
      <c r="I541" s="240">
        <v>360200.38799999998</v>
      </c>
      <c r="J541" s="240">
        <v>-205565.17</v>
      </c>
    </row>
    <row r="542" spans="2:10">
      <c r="B542" s="240" t="s">
        <v>52</v>
      </c>
      <c r="C542" s="240" t="s">
        <v>125</v>
      </c>
      <c r="D542" s="240" t="s">
        <v>77</v>
      </c>
      <c r="E542" s="240">
        <v>22899.91</v>
      </c>
      <c r="F542" s="240">
        <v>-239.74</v>
      </c>
      <c r="G542" s="240">
        <v>913.65</v>
      </c>
      <c r="H542" s="240">
        <v>12773.806</v>
      </c>
      <c r="I542" s="240">
        <v>370068.95</v>
      </c>
      <c r="J542" s="240">
        <v>-213908.32500000001</v>
      </c>
    </row>
    <row r="543" spans="2:10">
      <c r="B543" s="240" t="s">
        <v>52</v>
      </c>
      <c r="C543" s="240" t="s">
        <v>126</v>
      </c>
      <c r="D543" s="240" t="s">
        <v>76</v>
      </c>
      <c r="E543" s="240">
        <v>22098.67</v>
      </c>
      <c r="F543" s="240">
        <v>238.81</v>
      </c>
      <c r="G543" s="240">
        <v>906.52</v>
      </c>
      <c r="H543" s="240">
        <v>5653.1139999999996</v>
      </c>
      <c r="I543" s="240">
        <v>360200.55900000001</v>
      </c>
      <c r="J543" s="240">
        <v>-203664.94500000001</v>
      </c>
    </row>
    <row r="544" spans="2:10">
      <c r="B544" s="240" t="s">
        <v>52</v>
      </c>
      <c r="C544" s="240" t="s">
        <v>126</v>
      </c>
      <c r="D544" s="240" t="s">
        <v>77</v>
      </c>
      <c r="E544" s="240">
        <v>22899.91</v>
      </c>
      <c r="F544" s="240">
        <v>239.74</v>
      </c>
      <c r="G544" s="240">
        <v>913.65</v>
      </c>
      <c r="H544" s="240">
        <v>5714.4679999999998</v>
      </c>
      <c r="I544" s="240">
        <v>370070.27600000001</v>
      </c>
      <c r="J544" s="240">
        <v>-210311.959</v>
      </c>
    </row>
    <row r="545" spans="2:10">
      <c r="B545" s="240" t="s">
        <v>52</v>
      </c>
      <c r="C545" s="240" t="s">
        <v>127</v>
      </c>
      <c r="D545" s="240" t="s">
        <v>76</v>
      </c>
      <c r="E545" s="240">
        <v>22098.67</v>
      </c>
      <c r="F545" s="240">
        <v>-238.81</v>
      </c>
      <c r="G545" s="240">
        <v>906.52</v>
      </c>
      <c r="H545" s="240">
        <v>11975.941999999999</v>
      </c>
      <c r="I545" s="240">
        <v>360200.054</v>
      </c>
      <c r="J545" s="240">
        <v>-205565.71400000001</v>
      </c>
    </row>
    <row r="546" spans="2:10">
      <c r="B546" s="240" t="s">
        <v>52</v>
      </c>
      <c r="C546" s="240" t="s">
        <v>127</v>
      </c>
      <c r="D546" s="240" t="s">
        <v>77</v>
      </c>
      <c r="E546" s="240">
        <v>22899.91</v>
      </c>
      <c r="F546" s="240">
        <v>-239.74</v>
      </c>
      <c r="G546" s="240">
        <v>913.65</v>
      </c>
      <c r="H546" s="240">
        <v>12060.352999999999</v>
      </c>
      <c r="I546" s="240">
        <v>370067.88900000002</v>
      </c>
      <c r="J546" s="240">
        <v>-213909.61499999999</v>
      </c>
    </row>
    <row r="547" spans="2:10">
      <c r="B547" s="240" t="s">
        <v>52</v>
      </c>
      <c r="C547" s="240" t="s">
        <v>128</v>
      </c>
      <c r="D547" s="240" t="s">
        <v>76</v>
      </c>
      <c r="E547" s="240">
        <v>22098.67</v>
      </c>
      <c r="F547" s="240">
        <v>238.81</v>
      </c>
      <c r="G547" s="240">
        <v>906.52</v>
      </c>
      <c r="H547" s="240">
        <v>3277.2080000000001</v>
      </c>
      <c r="I547" s="240">
        <v>360199.424</v>
      </c>
      <c r="J547" s="240">
        <v>-203666.772</v>
      </c>
    </row>
    <row r="548" spans="2:10">
      <c r="B548" s="240" t="s">
        <v>52</v>
      </c>
      <c r="C548" s="240" t="s">
        <v>128</v>
      </c>
      <c r="D548" s="240" t="s">
        <v>77</v>
      </c>
      <c r="E548" s="240">
        <v>22899.91</v>
      </c>
      <c r="F548" s="240">
        <v>239.74</v>
      </c>
      <c r="G548" s="240">
        <v>913.65</v>
      </c>
      <c r="H548" s="240">
        <v>3338.61</v>
      </c>
      <c r="I548" s="240">
        <v>370066.71899999998</v>
      </c>
      <c r="J548" s="240">
        <v>-210316.277</v>
      </c>
    </row>
    <row r="549" spans="2:10">
      <c r="B549" s="240" t="s">
        <v>52</v>
      </c>
      <c r="C549" s="240" t="s">
        <v>129</v>
      </c>
      <c r="D549" s="240" t="s">
        <v>76</v>
      </c>
      <c r="E549" s="240">
        <v>22098.67</v>
      </c>
      <c r="F549" s="240">
        <v>-238.81</v>
      </c>
      <c r="G549" s="240">
        <v>906.52</v>
      </c>
      <c r="H549" s="240">
        <v>11144.722</v>
      </c>
      <c r="I549" s="240">
        <v>360199.65399999998</v>
      </c>
      <c r="J549" s="240">
        <v>-205566.356</v>
      </c>
    </row>
    <row r="550" spans="2:10">
      <c r="B550" s="240" t="s">
        <v>52</v>
      </c>
      <c r="C550" s="240" t="s">
        <v>129</v>
      </c>
      <c r="D550" s="240" t="s">
        <v>77</v>
      </c>
      <c r="E550" s="240">
        <v>22899.91</v>
      </c>
      <c r="F550" s="240">
        <v>-239.74</v>
      </c>
      <c r="G550" s="240">
        <v>913.65</v>
      </c>
      <c r="H550" s="240">
        <v>11229.15</v>
      </c>
      <c r="I550" s="240">
        <v>370066.64</v>
      </c>
      <c r="J550" s="240">
        <v>-213911.12899999999</v>
      </c>
    </row>
    <row r="551" spans="2:10">
      <c r="B551" s="240" t="s">
        <v>52</v>
      </c>
      <c r="C551" s="240" t="s">
        <v>130</v>
      </c>
      <c r="D551" s="240" t="s">
        <v>76</v>
      </c>
      <c r="E551" s="240">
        <v>22098.67</v>
      </c>
      <c r="F551" s="240">
        <v>238.81</v>
      </c>
      <c r="G551" s="240">
        <v>906.52</v>
      </c>
      <c r="H551" s="240">
        <v>4108.4269999999997</v>
      </c>
      <c r="I551" s="240">
        <v>360199.82400000002</v>
      </c>
      <c r="J551" s="240">
        <v>-203666.13</v>
      </c>
    </row>
    <row r="552" spans="2:10">
      <c r="B552" s="240" t="s">
        <v>52</v>
      </c>
      <c r="C552" s="240" t="s">
        <v>130</v>
      </c>
      <c r="D552" s="240" t="s">
        <v>77</v>
      </c>
      <c r="E552" s="240">
        <v>22899.91</v>
      </c>
      <c r="F552" s="240">
        <v>239.74</v>
      </c>
      <c r="G552" s="240">
        <v>913.65</v>
      </c>
      <c r="H552" s="240">
        <v>4169.8119999999999</v>
      </c>
      <c r="I552" s="240">
        <v>370067.967</v>
      </c>
      <c r="J552" s="240">
        <v>-210314.76300000001</v>
      </c>
    </row>
    <row r="553" spans="2:10">
      <c r="B553" s="240" t="s">
        <v>52</v>
      </c>
      <c r="C553" s="240" t="s">
        <v>131</v>
      </c>
      <c r="D553" s="240" t="s">
        <v>76</v>
      </c>
      <c r="E553" s="240">
        <v>22098.67</v>
      </c>
      <c r="F553" s="240">
        <v>-796.03</v>
      </c>
      <c r="G553" s="240">
        <v>-238.81</v>
      </c>
      <c r="H553" s="240">
        <v>12053.597</v>
      </c>
      <c r="I553" s="240">
        <v>364721.15399999998</v>
      </c>
      <c r="J553" s="240">
        <v>-207782.226</v>
      </c>
    </row>
    <row r="554" spans="2:10">
      <c r="B554" s="240" t="s">
        <v>52</v>
      </c>
      <c r="C554" s="240" t="s">
        <v>131</v>
      </c>
      <c r="D554" s="240" t="s">
        <v>77</v>
      </c>
      <c r="E554" s="240">
        <v>22899.91</v>
      </c>
      <c r="F554" s="240">
        <v>-799.15</v>
      </c>
      <c r="G554" s="240">
        <v>-239.74</v>
      </c>
      <c r="H554" s="240">
        <v>12081.397999999999</v>
      </c>
      <c r="I554" s="240">
        <v>378669.32</v>
      </c>
      <c r="J554" s="240">
        <v>-218102.92800000001</v>
      </c>
    </row>
    <row r="555" spans="2:10">
      <c r="B555" s="240" t="s">
        <v>52</v>
      </c>
      <c r="C555" s="240" t="s">
        <v>132</v>
      </c>
      <c r="D555" s="240" t="s">
        <v>76</v>
      </c>
      <c r="E555" s="240">
        <v>22098.67</v>
      </c>
      <c r="F555" s="240">
        <v>-796.03</v>
      </c>
      <c r="G555" s="240">
        <v>238.81</v>
      </c>
      <c r="H555" s="240">
        <v>16942.417000000001</v>
      </c>
      <c r="I555" s="240">
        <v>362829.45500000002</v>
      </c>
      <c r="J555" s="240">
        <v>-207781.26699999999</v>
      </c>
    </row>
    <row r="556" spans="2:10">
      <c r="B556" s="240" t="s">
        <v>52</v>
      </c>
      <c r="C556" s="240" t="s">
        <v>132</v>
      </c>
      <c r="D556" s="240" t="s">
        <v>77</v>
      </c>
      <c r="E556" s="240">
        <v>22899.91</v>
      </c>
      <c r="F556" s="240">
        <v>-799.15</v>
      </c>
      <c r="G556" s="240">
        <v>239.74</v>
      </c>
      <c r="H556" s="240">
        <v>16991.427</v>
      </c>
      <c r="I556" s="240">
        <v>375079.87900000002</v>
      </c>
      <c r="J556" s="240">
        <v>-218101.261</v>
      </c>
    </row>
    <row r="557" spans="2:10">
      <c r="B557" s="240" t="s">
        <v>52</v>
      </c>
      <c r="C557" s="240" t="s">
        <v>133</v>
      </c>
      <c r="D557" s="240" t="s">
        <v>76</v>
      </c>
      <c r="E557" s="240">
        <v>22098.67</v>
      </c>
      <c r="F557" s="240">
        <v>-796.03</v>
      </c>
      <c r="G557" s="240">
        <v>-238.81</v>
      </c>
      <c r="H557" s="240">
        <v>12517.003000000001</v>
      </c>
      <c r="I557" s="240">
        <v>364721.37400000001</v>
      </c>
      <c r="J557" s="240">
        <v>-207781.87</v>
      </c>
    </row>
    <row r="558" spans="2:10">
      <c r="B558" s="240" t="s">
        <v>52</v>
      </c>
      <c r="C558" s="240" t="s">
        <v>133</v>
      </c>
      <c r="D558" s="240" t="s">
        <v>77</v>
      </c>
      <c r="E558" s="240">
        <v>22899.91</v>
      </c>
      <c r="F558" s="240">
        <v>-799.15</v>
      </c>
      <c r="G558" s="240">
        <v>-239.74</v>
      </c>
      <c r="H558" s="240">
        <v>12544.794</v>
      </c>
      <c r="I558" s="240">
        <v>378670.01299999998</v>
      </c>
      <c r="J558" s="240">
        <v>-218102.087</v>
      </c>
    </row>
    <row r="559" spans="2:10">
      <c r="B559" s="240" t="s">
        <v>52</v>
      </c>
      <c r="C559" s="240" t="s">
        <v>134</v>
      </c>
      <c r="D559" s="240" t="s">
        <v>76</v>
      </c>
      <c r="E559" s="240">
        <v>22098.67</v>
      </c>
      <c r="F559" s="240">
        <v>-796.03</v>
      </c>
      <c r="G559" s="240">
        <v>238.81</v>
      </c>
      <c r="H559" s="240">
        <v>16479.010999999999</v>
      </c>
      <c r="I559" s="240">
        <v>362829.23499999999</v>
      </c>
      <c r="J559" s="240">
        <v>-207781.622</v>
      </c>
    </row>
    <row r="560" spans="2:10">
      <c r="B560" s="240" t="s">
        <v>52</v>
      </c>
      <c r="C560" s="240" t="s">
        <v>134</v>
      </c>
      <c r="D560" s="240" t="s">
        <v>77</v>
      </c>
      <c r="E560" s="240">
        <v>22899.91</v>
      </c>
      <c r="F560" s="240">
        <v>-799.15</v>
      </c>
      <c r="G560" s="240">
        <v>239.74</v>
      </c>
      <c r="H560" s="240">
        <v>16528.03</v>
      </c>
      <c r="I560" s="240">
        <v>375079.18599999999</v>
      </c>
      <c r="J560" s="240">
        <v>-218102.103</v>
      </c>
    </row>
    <row r="561" spans="2:10">
      <c r="B561" s="240" t="s">
        <v>52</v>
      </c>
      <c r="C561" s="240" t="s">
        <v>135</v>
      </c>
      <c r="D561" s="240" t="s">
        <v>76</v>
      </c>
      <c r="E561" s="240">
        <v>22098.67</v>
      </c>
      <c r="F561" s="240">
        <v>-796.03</v>
      </c>
      <c r="G561" s="240">
        <v>-238.81</v>
      </c>
      <c r="H561" s="240">
        <v>9282.8649999999998</v>
      </c>
      <c r="I561" s="240">
        <v>364719.81900000002</v>
      </c>
      <c r="J561" s="240">
        <v>-207784.36499999999</v>
      </c>
    </row>
    <row r="562" spans="2:10">
      <c r="B562" s="240" t="s">
        <v>52</v>
      </c>
      <c r="C562" s="240" t="s">
        <v>135</v>
      </c>
      <c r="D562" s="240" t="s">
        <v>77</v>
      </c>
      <c r="E562" s="240">
        <v>22899.91</v>
      </c>
      <c r="F562" s="240">
        <v>-799.15</v>
      </c>
      <c r="G562" s="240">
        <v>-239.74</v>
      </c>
      <c r="H562" s="240">
        <v>9310.723</v>
      </c>
      <c r="I562" s="240">
        <v>378665.15899999999</v>
      </c>
      <c r="J562" s="240">
        <v>-218107.97500000001</v>
      </c>
    </row>
    <row r="563" spans="2:10">
      <c r="B563" s="240" t="s">
        <v>52</v>
      </c>
      <c r="C563" s="240" t="s">
        <v>136</v>
      </c>
      <c r="D563" s="240" t="s">
        <v>76</v>
      </c>
      <c r="E563" s="240">
        <v>22098.67</v>
      </c>
      <c r="F563" s="240">
        <v>-796.03</v>
      </c>
      <c r="G563" s="240">
        <v>238.81</v>
      </c>
      <c r="H563" s="240">
        <v>14171.684999999999</v>
      </c>
      <c r="I563" s="240">
        <v>362828.12099999998</v>
      </c>
      <c r="J563" s="240">
        <v>-207783.40599999999</v>
      </c>
    </row>
    <row r="564" spans="2:10">
      <c r="B564" s="240" t="s">
        <v>52</v>
      </c>
      <c r="C564" s="240" t="s">
        <v>136</v>
      </c>
      <c r="D564" s="240" t="s">
        <v>77</v>
      </c>
      <c r="E564" s="240">
        <v>22899.91</v>
      </c>
      <c r="F564" s="240">
        <v>-799.15</v>
      </c>
      <c r="G564" s="240">
        <v>239.74</v>
      </c>
      <c r="H564" s="240">
        <v>14220.752</v>
      </c>
      <c r="I564" s="240">
        <v>375075.71799999999</v>
      </c>
      <c r="J564" s="240">
        <v>-218106.30799999999</v>
      </c>
    </row>
    <row r="565" spans="2:10">
      <c r="B565" s="240" t="s">
        <v>52</v>
      </c>
      <c r="C565" s="240" t="s">
        <v>137</v>
      </c>
      <c r="D565" s="240" t="s">
        <v>76</v>
      </c>
      <c r="E565" s="240">
        <v>22098.67</v>
      </c>
      <c r="F565" s="240">
        <v>-796.03</v>
      </c>
      <c r="G565" s="240">
        <v>-238.81</v>
      </c>
      <c r="H565" s="240">
        <v>9746.2710000000006</v>
      </c>
      <c r="I565" s="240">
        <v>364720.04</v>
      </c>
      <c r="J565" s="240">
        <v>-207784.00899999999</v>
      </c>
    </row>
    <row r="566" spans="2:10">
      <c r="B566" s="240" t="s">
        <v>52</v>
      </c>
      <c r="C566" s="240" t="s">
        <v>137</v>
      </c>
      <c r="D566" s="240" t="s">
        <v>77</v>
      </c>
      <c r="E566" s="240">
        <v>22899.91</v>
      </c>
      <c r="F566" s="240">
        <v>-799.15</v>
      </c>
      <c r="G566" s="240">
        <v>-239.74</v>
      </c>
      <c r="H566" s="240">
        <v>9774.1200000000008</v>
      </c>
      <c r="I566" s="240">
        <v>378665.85200000001</v>
      </c>
      <c r="J566" s="240">
        <v>-218107.13399999999</v>
      </c>
    </row>
    <row r="567" spans="2:10">
      <c r="B567" s="240" t="s">
        <v>52</v>
      </c>
      <c r="C567" s="240" t="s">
        <v>138</v>
      </c>
      <c r="D567" s="240" t="s">
        <v>76</v>
      </c>
      <c r="E567" s="240">
        <v>22098.67</v>
      </c>
      <c r="F567" s="240">
        <v>-796.03</v>
      </c>
      <c r="G567" s="240">
        <v>238.81</v>
      </c>
      <c r="H567" s="240">
        <v>13708.279</v>
      </c>
      <c r="I567" s="240">
        <v>362827.9</v>
      </c>
      <c r="J567" s="240">
        <v>-207783.76199999999</v>
      </c>
    </row>
    <row r="568" spans="2:10">
      <c r="B568" s="240" t="s">
        <v>52</v>
      </c>
      <c r="C568" s="240" t="s">
        <v>138</v>
      </c>
      <c r="D568" s="240" t="s">
        <v>77</v>
      </c>
      <c r="E568" s="240">
        <v>22899.91</v>
      </c>
      <c r="F568" s="240">
        <v>-799.15</v>
      </c>
      <c r="G568" s="240">
        <v>239.74</v>
      </c>
      <c r="H568" s="240">
        <v>13757.355</v>
      </c>
      <c r="I568" s="240">
        <v>375075.02500000002</v>
      </c>
      <c r="J568" s="240">
        <v>-218107.149</v>
      </c>
    </row>
    <row r="569" spans="2:10">
      <c r="B569" s="240" t="s">
        <v>52</v>
      </c>
      <c r="C569" s="240" t="s">
        <v>139</v>
      </c>
      <c r="D569" s="240" t="s">
        <v>76</v>
      </c>
      <c r="E569" s="240">
        <v>22098.67</v>
      </c>
      <c r="F569" s="240">
        <v>-238.81</v>
      </c>
      <c r="G569" s="240">
        <v>-796.03</v>
      </c>
      <c r="H569" s="240">
        <v>-3798.55</v>
      </c>
      <c r="I569" s="240">
        <v>366927.4</v>
      </c>
      <c r="J569" s="240">
        <v>-205567.91200000001</v>
      </c>
    </row>
    <row r="570" spans="2:10">
      <c r="B570" s="240" t="s">
        <v>52</v>
      </c>
      <c r="C570" s="240" t="s">
        <v>139</v>
      </c>
      <c r="D570" s="240" t="s">
        <v>77</v>
      </c>
      <c r="E570" s="240">
        <v>22899.91</v>
      </c>
      <c r="F570" s="240">
        <v>-239.74</v>
      </c>
      <c r="G570" s="240">
        <v>-799.15</v>
      </c>
      <c r="H570" s="240">
        <v>-3822.3359999999998</v>
      </c>
      <c r="I570" s="240">
        <v>382855.636</v>
      </c>
      <c r="J570" s="240">
        <v>-213912.64600000001</v>
      </c>
    </row>
    <row r="571" spans="2:10">
      <c r="B571" s="240" t="s">
        <v>52</v>
      </c>
      <c r="C571" s="240" t="s">
        <v>140</v>
      </c>
      <c r="D571" s="240" t="s">
        <v>76</v>
      </c>
      <c r="E571" s="240">
        <v>22098.67</v>
      </c>
      <c r="F571" s="240">
        <v>238.81</v>
      </c>
      <c r="G571" s="240">
        <v>-796.03</v>
      </c>
      <c r="H571" s="240">
        <v>-12497.284</v>
      </c>
      <c r="I571" s="240">
        <v>366926.76899999997</v>
      </c>
      <c r="J571" s="240">
        <v>-203668.97</v>
      </c>
    </row>
    <row r="572" spans="2:10">
      <c r="B572" s="240" t="s">
        <v>52</v>
      </c>
      <c r="C572" s="240" t="s">
        <v>140</v>
      </c>
      <c r="D572" s="240" t="s">
        <v>77</v>
      </c>
      <c r="E572" s="240">
        <v>22899.91</v>
      </c>
      <c r="F572" s="240">
        <v>239.74</v>
      </c>
      <c r="G572" s="240">
        <v>-799.15</v>
      </c>
      <c r="H572" s="240">
        <v>-12544.079</v>
      </c>
      <c r="I572" s="240">
        <v>382854.46600000001</v>
      </c>
      <c r="J572" s="240">
        <v>-210319.30799999999</v>
      </c>
    </row>
    <row r="573" spans="2:10">
      <c r="B573" s="240" t="s">
        <v>52</v>
      </c>
      <c r="C573" s="240" t="s">
        <v>141</v>
      </c>
      <c r="D573" s="240" t="s">
        <v>76</v>
      </c>
      <c r="E573" s="240">
        <v>22098.67</v>
      </c>
      <c r="F573" s="240">
        <v>-238.81</v>
      </c>
      <c r="G573" s="240">
        <v>-796.03</v>
      </c>
      <c r="H573" s="240">
        <v>-4629.7700000000004</v>
      </c>
      <c r="I573" s="240">
        <v>366926.99900000001</v>
      </c>
      <c r="J573" s="240">
        <v>-205568.554</v>
      </c>
    </row>
    <row r="574" spans="2:10">
      <c r="B574" s="240" t="s">
        <v>52</v>
      </c>
      <c r="C574" s="240" t="s">
        <v>141</v>
      </c>
      <c r="D574" s="240" t="s">
        <v>77</v>
      </c>
      <c r="E574" s="240">
        <v>22899.91</v>
      </c>
      <c r="F574" s="240">
        <v>-239.74</v>
      </c>
      <c r="G574" s="240">
        <v>-799.15</v>
      </c>
      <c r="H574" s="240">
        <v>-4653.5389999999998</v>
      </c>
      <c r="I574" s="240">
        <v>382854.38799999998</v>
      </c>
      <c r="J574" s="240">
        <v>-213914.16</v>
      </c>
    </row>
    <row r="575" spans="2:10">
      <c r="B575" s="240" t="s">
        <v>52</v>
      </c>
      <c r="C575" s="240" t="s">
        <v>142</v>
      </c>
      <c r="D575" s="240" t="s">
        <v>76</v>
      </c>
      <c r="E575" s="240">
        <v>22098.67</v>
      </c>
      <c r="F575" s="240">
        <v>238.81</v>
      </c>
      <c r="G575" s="240">
        <v>-796.03</v>
      </c>
      <c r="H575" s="240">
        <v>-11666.065000000001</v>
      </c>
      <c r="I575" s="240">
        <v>366927.16899999999</v>
      </c>
      <c r="J575" s="240">
        <v>-203668.329</v>
      </c>
    </row>
    <row r="576" spans="2:10">
      <c r="B576" s="240" t="s">
        <v>52</v>
      </c>
      <c r="C576" s="240" t="s">
        <v>142</v>
      </c>
      <c r="D576" s="240" t="s">
        <v>77</v>
      </c>
      <c r="E576" s="240">
        <v>22899.91</v>
      </c>
      <c r="F576" s="240">
        <v>239.74</v>
      </c>
      <c r="G576" s="240">
        <v>-799.15</v>
      </c>
      <c r="H576" s="240">
        <v>-11712.877</v>
      </c>
      <c r="I576" s="240">
        <v>382855.71399999998</v>
      </c>
      <c r="J576" s="240">
        <v>-210317.79399999999</v>
      </c>
    </row>
    <row r="577" spans="2:10">
      <c r="B577" s="240" t="s">
        <v>52</v>
      </c>
      <c r="C577" s="240" t="s">
        <v>143</v>
      </c>
      <c r="D577" s="240" t="s">
        <v>76</v>
      </c>
      <c r="E577" s="240">
        <v>22098.67</v>
      </c>
      <c r="F577" s="240">
        <v>-238.81</v>
      </c>
      <c r="G577" s="240">
        <v>-796.03</v>
      </c>
      <c r="H577" s="240">
        <v>-2253.8629999999998</v>
      </c>
      <c r="I577" s="240">
        <v>366928.13400000002</v>
      </c>
      <c r="J577" s="240">
        <v>-205566.72700000001</v>
      </c>
    </row>
    <row r="578" spans="2:10">
      <c r="B578" s="240" t="s">
        <v>52</v>
      </c>
      <c r="C578" s="240" t="s">
        <v>143</v>
      </c>
      <c r="D578" s="240" t="s">
        <v>77</v>
      </c>
      <c r="E578" s="240">
        <v>22899.91</v>
      </c>
      <c r="F578" s="240">
        <v>-239.74</v>
      </c>
      <c r="G578" s="240">
        <v>-799.15</v>
      </c>
      <c r="H578" s="240">
        <v>-2277.681</v>
      </c>
      <c r="I578" s="240">
        <v>382857.946</v>
      </c>
      <c r="J578" s="240">
        <v>-213909.842</v>
      </c>
    </row>
    <row r="579" spans="2:10">
      <c r="B579" s="240" t="s">
        <v>52</v>
      </c>
      <c r="C579" s="240" t="s">
        <v>144</v>
      </c>
      <c r="D579" s="240" t="s">
        <v>76</v>
      </c>
      <c r="E579" s="240">
        <v>22098.67</v>
      </c>
      <c r="F579" s="240">
        <v>238.81</v>
      </c>
      <c r="G579" s="240">
        <v>-796.03</v>
      </c>
      <c r="H579" s="240">
        <v>-10952.597</v>
      </c>
      <c r="I579" s="240">
        <v>366927.50400000002</v>
      </c>
      <c r="J579" s="240">
        <v>-203667.785</v>
      </c>
    </row>
    <row r="580" spans="2:10">
      <c r="B580" s="240" t="s">
        <v>52</v>
      </c>
      <c r="C580" s="240" t="s">
        <v>144</v>
      </c>
      <c r="D580" s="240" t="s">
        <v>77</v>
      </c>
      <c r="E580" s="240">
        <v>22899.91</v>
      </c>
      <c r="F580" s="240">
        <v>239.74</v>
      </c>
      <c r="G580" s="240">
        <v>-799.15</v>
      </c>
      <c r="H580" s="240">
        <v>-10999.424000000001</v>
      </c>
      <c r="I580" s="240">
        <v>382856.77600000001</v>
      </c>
      <c r="J580" s="240">
        <v>-210316.50399999999</v>
      </c>
    </row>
    <row r="581" spans="2:10">
      <c r="B581" s="240" t="s">
        <v>52</v>
      </c>
      <c r="C581" s="240" t="s">
        <v>145</v>
      </c>
      <c r="D581" s="240" t="s">
        <v>76</v>
      </c>
      <c r="E581" s="240">
        <v>22098.67</v>
      </c>
      <c r="F581" s="240">
        <v>-238.81</v>
      </c>
      <c r="G581" s="240">
        <v>-796.03</v>
      </c>
      <c r="H581" s="240">
        <v>-3085.0830000000001</v>
      </c>
      <c r="I581" s="240">
        <v>366927.734</v>
      </c>
      <c r="J581" s="240">
        <v>-205567.36900000001</v>
      </c>
    </row>
    <row r="582" spans="2:10">
      <c r="B582" s="240" t="s">
        <v>52</v>
      </c>
      <c r="C582" s="240" t="s">
        <v>145</v>
      </c>
      <c r="D582" s="240" t="s">
        <v>77</v>
      </c>
      <c r="E582" s="240">
        <v>22899.91</v>
      </c>
      <c r="F582" s="240">
        <v>-239.74</v>
      </c>
      <c r="G582" s="240">
        <v>-799.15</v>
      </c>
      <c r="H582" s="240">
        <v>-3108.8829999999998</v>
      </c>
      <c r="I582" s="240">
        <v>382856.69699999999</v>
      </c>
      <c r="J582" s="240">
        <v>-213911.356</v>
      </c>
    </row>
    <row r="583" spans="2:10">
      <c r="B583" s="240" t="s">
        <v>52</v>
      </c>
      <c r="C583" s="240" t="s">
        <v>146</v>
      </c>
      <c r="D583" s="240" t="s">
        <v>76</v>
      </c>
      <c r="E583" s="240">
        <v>22098.67</v>
      </c>
      <c r="F583" s="240">
        <v>238.81</v>
      </c>
      <c r="G583" s="240">
        <v>-796.03</v>
      </c>
      <c r="H583" s="240">
        <v>-10121.378000000001</v>
      </c>
      <c r="I583" s="240">
        <v>366927.90399999998</v>
      </c>
      <c r="J583" s="240">
        <v>-203667.14300000001</v>
      </c>
    </row>
    <row r="584" spans="2:10">
      <c r="B584" s="240" t="s">
        <v>52</v>
      </c>
      <c r="C584" s="240" t="s">
        <v>146</v>
      </c>
      <c r="D584" s="240" t="s">
        <v>77</v>
      </c>
      <c r="E584" s="240">
        <v>22899.91</v>
      </c>
      <c r="F584" s="240">
        <v>239.74</v>
      </c>
      <c r="G584" s="240">
        <v>-799.15</v>
      </c>
      <c r="H584" s="240">
        <v>-10168.222</v>
      </c>
      <c r="I584" s="240">
        <v>382858.02399999998</v>
      </c>
      <c r="J584" s="240">
        <v>-210314.99</v>
      </c>
    </row>
    <row r="585" spans="2:10">
      <c r="B585" s="240" t="s">
        <v>52</v>
      </c>
      <c r="C585" s="240" t="s">
        <v>147</v>
      </c>
      <c r="D585" s="240" t="s">
        <v>76</v>
      </c>
      <c r="E585" s="240">
        <v>33994.1</v>
      </c>
      <c r="F585" s="240">
        <v>-170.65</v>
      </c>
      <c r="G585" s="240">
        <v>0</v>
      </c>
      <c r="H585" s="240">
        <v>2806.558</v>
      </c>
      <c r="I585" s="240">
        <v>559425.69499999995</v>
      </c>
      <c r="J585" s="240">
        <v>-314830.25699999998</v>
      </c>
    </row>
    <row r="586" spans="2:10">
      <c r="B586" s="240" t="s">
        <v>52</v>
      </c>
      <c r="C586" s="240" t="s">
        <v>147</v>
      </c>
      <c r="D586" s="240" t="s">
        <v>77</v>
      </c>
      <c r="E586" s="240">
        <v>35046.239999999998</v>
      </c>
      <c r="F586" s="240">
        <v>-176.26</v>
      </c>
      <c r="G586" s="240">
        <v>0</v>
      </c>
      <c r="H586" s="240">
        <v>2897.7330000000002</v>
      </c>
      <c r="I586" s="240">
        <v>576711.84299999999</v>
      </c>
      <c r="J586" s="240">
        <v>-325244.13099999999</v>
      </c>
    </row>
    <row r="587" spans="2:10">
      <c r="B587" s="240" t="s">
        <v>52</v>
      </c>
      <c r="C587" s="240" t="s">
        <v>148</v>
      </c>
      <c r="D587" s="240" t="s">
        <v>76</v>
      </c>
      <c r="E587" s="240">
        <v>33994.1</v>
      </c>
      <c r="F587" s="240">
        <v>170.65</v>
      </c>
      <c r="G587" s="240">
        <v>0</v>
      </c>
      <c r="H587" s="240">
        <v>-2806.2289999999998</v>
      </c>
      <c r="I587" s="240">
        <v>559425.44499999995</v>
      </c>
      <c r="J587" s="240">
        <v>-313523.11</v>
      </c>
    </row>
    <row r="588" spans="2:10">
      <c r="B588" s="240" t="s">
        <v>52</v>
      </c>
      <c r="C588" s="240" t="s">
        <v>148</v>
      </c>
      <c r="D588" s="240" t="s">
        <v>77</v>
      </c>
      <c r="E588" s="240">
        <v>35046.239999999998</v>
      </c>
      <c r="F588" s="240">
        <v>176.26</v>
      </c>
      <c r="G588" s="240">
        <v>0</v>
      </c>
      <c r="H588" s="240">
        <v>-2897.2379999999998</v>
      </c>
      <c r="I588" s="240">
        <v>576711.80099999998</v>
      </c>
      <c r="J588" s="240">
        <v>-322704.90600000002</v>
      </c>
    </row>
    <row r="589" spans="2:10">
      <c r="B589" s="240" t="s">
        <v>52</v>
      </c>
      <c r="C589" s="240" t="s">
        <v>149</v>
      </c>
      <c r="D589" s="240" t="s">
        <v>76</v>
      </c>
      <c r="E589" s="240">
        <v>33994.1</v>
      </c>
      <c r="F589" s="240">
        <v>0</v>
      </c>
      <c r="G589" s="240">
        <v>-170.65</v>
      </c>
      <c r="H589" s="240">
        <v>-1578.346</v>
      </c>
      <c r="I589" s="240">
        <v>560075.446</v>
      </c>
      <c r="J589" s="240">
        <v>-314176.96999999997</v>
      </c>
    </row>
    <row r="590" spans="2:10">
      <c r="B590" s="240" t="s">
        <v>52</v>
      </c>
      <c r="C590" s="240" t="s">
        <v>149</v>
      </c>
      <c r="D590" s="240" t="s">
        <v>77</v>
      </c>
      <c r="E590" s="240">
        <v>35046.239999999998</v>
      </c>
      <c r="F590" s="240">
        <v>0</v>
      </c>
      <c r="G590" s="240">
        <v>-176.26</v>
      </c>
      <c r="H590" s="240">
        <v>-1631.0229999999999</v>
      </c>
      <c r="I590" s="240">
        <v>577977.96100000001</v>
      </c>
      <c r="J590" s="240">
        <v>-323974.94300000003</v>
      </c>
    </row>
    <row r="591" spans="2:10">
      <c r="B591" s="240" t="s">
        <v>52</v>
      </c>
      <c r="C591" s="240" t="s">
        <v>150</v>
      </c>
      <c r="D591" s="240" t="s">
        <v>76</v>
      </c>
      <c r="E591" s="240">
        <v>33994.1</v>
      </c>
      <c r="F591" s="240">
        <v>0</v>
      </c>
      <c r="G591" s="240">
        <v>170.65</v>
      </c>
      <c r="H591" s="240">
        <v>1578.675</v>
      </c>
      <c r="I591" s="240">
        <v>558775.69400000002</v>
      </c>
      <c r="J591" s="240">
        <v>-314176.397</v>
      </c>
    </row>
    <row r="592" spans="2:10">
      <c r="B592" s="240" t="s">
        <v>52</v>
      </c>
      <c r="C592" s="240" t="s">
        <v>150</v>
      </c>
      <c r="D592" s="240" t="s">
        <v>77</v>
      </c>
      <c r="E592" s="240">
        <v>35046.239999999998</v>
      </c>
      <c r="F592" s="240">
        <v>0</v>
      </c>
      <c r="G592" s="240">
        <v>176.26</v>
      </c>
      <c r="H592" s="240">
        <v>1631.518</v>
      </c>
      <c r="I592" s="240">
        <v>575445.68299999996</v>
      </c>
      <c r="J592" s="240">
        <v>-323974.09499999997</v>
      </c>
    </row>
    <row r="593" spans="2:10">
      <c r="B593" s="240" t="s">
        <v>52</v>
      </c>
      <c r="C593" s="240" t="s">
        <v>151</v>
      </c>
      <c r="D593" s="240" t="s">
        <v>76</v>
      </c>
      <c r="E593" s="240">
        <v>22098.67</v>
      </c>
      <c r="F593" s="240">
        <v>1050.8499999999999</v>
      </c>
      <c r="G593" s="240">
        <v>340.68</v>
      </c>
      <c r="H593" s="240">
        <v>18421.519</v>
      </c>
      <c r="I593" s="240">
        <v>365374.18199999997</v>
      </c>
      <c r="J593" s="240">
        <v>-199286.372</v>
      </c>
    </row>
    <row r="594" spans="2:10">
      <c r="B594" s="240" t="s">
        <v>52</v>
      </c>
      <c r="C594" s="240" t="s">
        <v>151</v>
      </c>
      <c r="D594" s="240" t="s">
        <v>77</v>
      </c>
      <c r="E594" s="240">
        <v>22899.91</v>
      </c>
      <c r="F594" s="240">
        <v>1056.4000000000001</v>
      </c>
      <c r="G594" s="240">
        <v>341.6</v>
      </c>
      <c r="H594" s="240">
        <v>18506.030999999999</v>
      </c>
      <c r="I594" s="240">
        <v>379574.57500000001</v>
      </c>
      <c r="J594" s="240">
        <v>-203539.49600000001</v>
      </c>
    </row>
    <row r="595" spans="2:10">
      <c r="B595" s="240" t="s">
        <v>52</v>
      </c>
      <c r="C595" s="240" t="s">
        <v>152</v>
      </c>
      <c r="D595" s="240" t="s">
        <v>76</v>
      </c>
      <c r="E595" s="240">
        <v>22098.67</v>
      </c>
      <c r="F595" s="240">
        <v>-1050.8499999999999</v>
      </c>
      <c r="G595" s="240">
        <v>-340.68</v>
      </c>
      <c r="H595" s="240">
        <v>-18421.286</v>
      </c>
      <c r="I595" s="240">
        <v>362174.32500000001</v>
      </c>
      <c r="J595" s="240">
        <v>-209947.31400000001</v>
      </c>
    </row>
    <row r="596" spans="2:10">
      <c r="B596" s="240" t="s">
        <v>52</v>
      </c>
      <c r="C596" s="240" t="s">
        <v>152</v>
      </c>
      <c r="D596" s="240" t="s">
        <v>77</v>
      </c>
      <c r="E596" s="240">
        <v>22899.91</v>
      </c>
      <c r="F596" s="240">
        <v>-1056.4000000000001</v>
      </c>
      <c r="G596" s="240">
        <v>-341.6</v>
      </c>
      <c r="H596" s="240">
        <v>-18505.683000000001</v>
      </c>
      <c r="I596" s="240">
        <v>374170.723</v>
      </c>
      <c r="J596" s="240">
        <v>-220686.90100000001</v>
      </c>
    </row>
    <row r="597" spans="2:10">
      <c r="B597" s="240" t="s">
        <v>52</v>
      </c>
      <c r="C597" s="240" t="s">
        <v>153</v>
      </c>
      <c r="D597" s="240" t="s">
        <v>76</v>
      </c>
      <c r="E597" s="240">
        <v>22098.67</v>
      </c>
      <c r="F597" s="240">
        <v>491.28</v>
      </c>
      <c r="G597" s="240">
        <v>846.45</v>
      </c>
      <c r="H597" s="240">
        <v>13233.213</v>
      </c>
      <c r="I597" s="240">
        <v>367925.05099999998</v>
      </c>
      <c r="J597" s="240">
        <v>-202334.95199999999</v>
      </c>
    </row>
    <row r="598" spans="2:10">
      <c r="B598" s="240" t="s">
        <v>52</v>
      </c>
      <c r="C598" s="240" t="s">
        <v>153</v>
      </c>
      <c r="D598" s="240" t="s">
        <v>77</v>
      </c>
      <c r="E598" s="240">
        <v>22899.91</v>
      </c>
      <c r="F598" s="240">
        <v>495.88</v>
      </c>
      <c r="G598" s="240">
        <v>848.2</v>
      </c>
      <c r="H598" s="240">
        <v>13321.499</v>
      </c>
      <c r="I598" s="240">
        <v>383739.31</v>
      </c>
      <c r="J598" s="240">
        <v>-208276.24100000001</v>
      </c>
    </row>
    <row r="599" spans="2:10">
      <c r="B599" s="240" t="s">
        <v>52</v>
      </c>
      <c r="C599" s="240" t="s">
        <v>154</v>
      </c>
      <c r="D599" s="240" t="s">
        <v>76</v>
      </c>
      <c r="E599" s="240">
        <v>22098.67</v>
      </c>
      <c r="F599" s="240">
        <v>-491.28</v>
      </c>
      <c r="G599" s="240">
        <v>-846.45</v>
      </c>
      <c r="H599" s="240">
        <v>-13232.98</v>
      </c>
      <c r="I599" s="240">
        <v>359623.45600000001</v>
      </c>
      <c r="J599" s="240">
        <v>-206898.734</v>
      </c>
    </row>
    <row r="600" spans="2:10">
      <c r="B600" s="240" t="s">
        <v>52</v>
      </c>
      <c r="C600" s="240" t="s">
        <v>154</v>
      </c>
      <c r="D600" s="240" t="s">
        <v>77</v>
      </c>
      <c r="E600" s="240">
        <v>22899.91</v>
      </c>
      <c r="F600" s="240">
        <v>-495.88</v>
      </c>
      <c r="G600" s="240">
        <v>-848.2</v>
      </c>
      <c r="H600" s="240">
        <v>-13321.151</v>
      </c>
      <c r="I600" s="240">
        <v>370005.98800000001</v>
      </c>
      <c r="J600" s="240">
        <v>-215950.15599999999</v>
      </c>
    </row>
    <row r="601" spans="2:10">
      <c r="B601" s="240" t="s">
        <v>52</v>
      </c>
      <c r="C601" s="240" t="s">
        <v>155</v>
      </c>
      <c r="D601" s="240" t="s">
        <v>76</v>
      </c>
      <c r="E601" s="240">
        <v>22098.67</v>
      </c>
      <c r="F601" s="240">
        <v>2372.3000000000002</v>
      </c>
      <c r="G601" s="240">
        <v>809.56</v>
      </c>
      <c r="H601" s="240">
        <v>42445.112999999998</v>
      </c>
      <c r="I601" s="240">
        <v>367784.75799999997</v>
      </c>
      <c r="J601" s="240">
        <v>-191713.247</v>
      </c>
    </row>
    <row r="602" spans="2:10">
      <c r="B602" s="240" t="s">
        <v>52</v>
      </c>
      <c r="C602" s="240" t="s">
        <v>155</v>
      </c>
      <c r="D602" s="240" t="s">
        <v>77</v>
      </c>
      <c r="E602" s="240">
        <v>22899.91</v>
      </c>
      <c r="F602" s="240">
        <v>2375.19</v>
      </c>
      <c r="G602" s="240">
        <v>811.34</v>
      </c>
      <c r="H602" s="240">
        <v>42478.231</v>
      </c>
      <c r="I602" s="240">
        <v>383442.489</v>
      </c>
      <c r="J602" s="240">
        <v>-192195.74799999999</v>
      </c>
    </row>
    <row r="603" spans="2:10">
      <c r="B603" s="240" t="s">
        <v>52</v>
      </c>
      <c r="C603" s="240" t="s">
        <v>156</v>
      </c>
      <c r="D603" s="240" t="s">
        <v>76</v>
      </c>
      <c r="E603" s="240">
        <v>22098.67</v>
      </c>
      <c r="F603" s="240">
        <v>-2372.3000000000002</v>
      </c>
      <c r="G603" s="240">
        <v>-809.56</v>
      </c>
      <c r="H603" s="240">
        <v>-42444.879000000001</v>
      </c>
      <c r="I603" s="240">
        <v>359763.75</v>
      </c>
      <c r="J603" s="240">
        <v>-217520.43900000001</v>
      </c>
    </row>
    <row r="604" spans="2:10">
      <c r="B604" s="240" t="s">
        <v>52</v>
      </c>
      <c r="C604" s="240" t="s">
        <v>156</v>
      </c>
      <c r="D604" s="240" t="s">
        <v>77</v>
      </c>
      <c r="E604" s="240">
        <v>22899.91</v>
      </c>
      <c r="F604" s="240">
        <v>-2375.19</v>
      </c>
      <c r="G604" s="240">
        <v>-811.34</v>
      </c>
      <c r="H604" s="240">
        <v>-42477.883000000002</v>
      </c>
      <c r="I604" s="240">
        <v>370302.81</v>
      </c>
      <c r="J604" s="240">
        <v>-232030.649</v>
      </c>
    </row>
    <row r="605" spans="2:10">
      <c r="B605" s="240" t="s">
        <v>52</v>
      </c>
      <c r="C605" s="240" t="s">
        <v>157</v>
      </c>
      <c r="D605" s="240" t="s">
        <v>76</v>
      </c>
      <c r="E605" s="240">
        <v>22098.67</v>
      </c>
      <c r="F605" s="240">
        <v>950.59</v>
      </c>
      <c r="G605" s="240">
        <v>2004.98</v>
      </c>
      <c r="H605" s="240">
        <v>28427.441999999999</v>
      </c>
      <c r="I605" s="240">
        <v>374261.12099999998</v>
      </c>
      <c r="J605" s="240">
        <v>-199798.73300000001</v>
      </c>
    </row>
    <row r="606" spans="2:10">
      <c r="B606" s="240" t="s">
        <v>52</v>
      </c>
      <c r="C606" s="240" t="s">
        <v>157</v>
      </c>
      <c r="D606" s="240" t="s">
        <v>77</v>
      </c>
      <c r="E606" s="240">
        <v>22899.91</v>
      </c>
      <c r="F606" s="240">
        <v>951.63</v>
      </c>
      <c r="G606" s="240">
        <v>2007.89</v>
      </c>
      <c r="H606" s="240">
        <v>28464.694</v>
      </c>
      <c r="I606" s="240">
        <v>393631.13500000001</v>
      </c>
      <c r="J606" s="240">
        <v>-204481.52900000001</v>
      </c>
    </row>
    <row r="607" spans="2:10">
      <c r="B607" s="240" t="s">
        <v>52</v>
      </c>
      <c r="C607" s="240" t="s">
        <v>158</v>
      </c>
      <c r="D607" s="240" t="s">
        <v>76</v>
      </c>
      <c r="E607" s="240">
        <v>22098.67</v>
      </c>
      <c r="F607" s="240">
        <v>-950.59</v>
      </c>
      <c r="G607" s="240">
        <v>-2004.98</v>
      </c>
      <c r="H607" s="240">
        <v>-28427.208999999999</v>
      </c>
      <c r="I607" s="240">
        <v>353287.386</v>
      </c>
      <c r="J607" s="240">
        <v>-209434.95300000001</v>
      </c>
    </row>
    <row r="608" spans="2:10">
      <c r="B608" s="240" t="s">
        <v>52</v>
      </c>
      <c r="C608" s="240" t="s">
        <v>158</v>
      </c>
      <c r="D608" s="240" t="s">
        <v>77</v>
      </c>
      <c r="E608" s="240">
        <v>22899.91</v>
      </c>
      <c r="F608" s="240">
        <v>-951.63</v>
      </c>
      <c r="G608" s="240">
        <v>-2007.89</v>
      </c>
      <c r="H608" s="240">
        <v>-28464.346000000001</v>
      </c>
      <c r="I608" s="240">
        <v>360114.16399999999</v>
      </c>
      <c r="J608" s="240">
        <v>-219744.86799999999</v>
      </c>
    </row>
    <row r="609" spans="2:10">
      <c r="B609" s="240" t="s">
        <v>53</v>
      </c>
      <c r="C609" s="240" t="s">
        <v>87</v>
      </c>
      <c r="D609" s="240" t="s">
        <v>76</v>
      </c>
      <c r="E609" s="240">
        <v>0</v>
      </c>
      <c r="F609" s="240">
        <v>-1012.58</v>
      </c>
      <c r="G609" s="240">
        <v>0</v>
      </c>
      <c r="H609" s="240">
        <v>18418.442999999999</v>
      </c>
      <c r="I609" s="240">
        <v>1.95</v>
      </c>
      <c r="J609" s="240">
        <v>-5988.8959999999997</v>
      </c>
    </row>
    <row r="610" spans="2:10">
      <c r="B610" s="240" t="s">
        <v>53</v>
      </c>
      <c r="C610" s="240" t="s">
        <v>87</v>
      </c>
      <c r="D610" s="240" t="s">
        <v>77</v>
      </c>
      <c r="E610" s="240">
        <v>0</v>
      </c>
      <c r="F610" s="240">
        <v>-1015.43</v>
      </c>
      <c r="G610" s="240">
        <v>0</v>
      </c>
      <c r="H610" s="240">
        <v>18453.527999999998</v>
      </c>
      <c r="I610" s="240">
        <v>3.0070000000000001</v>
      </c>
      <c r="J610" s="240">
        <v>-9610.4339999999993</v>
      </c>
    </row>
    <row r="611" spans="2:10">
      <c r="B611" s="240" t="s">
        <v>53</v>
      </c>
      <c r="C611" s="240" t="s">
        <v>88</v>
      </c>
      <c r="D611" s="240" t="s">
        <v>76</v>
      </c>
      <c r="E611" s="240">
        <v>0</v>
      </c>
      <c r="F611" s="240">
        <v>0</v>
      </c>
      <c r="G611" s="240">
        <v>-1012.58</v>
      </c>
      <c r="H611" s="240">
        <v>-10355.895</v>
      </c>
      <c r="I611" s="240">
        <v>5982.402</v>
      </c>
      <c r="J611" s="240">
        <v>-2.7789999999999999</v>
      </c>
    </row>
    <row r="612" spans="2:10">
      <c r="B612" s="240" t="s">
        <v>53</v>
      </c>
      <c r="C612" s="240" t="s">
        <v>88</v>
      </c>
      <c r="D612" s="240" t="s">
        <v>77</v>
      </c>
      <c r="E612" s="240">
        <v>0</v>
      </c>
      <c r="F612" s="240">
        <v>0</v>
      </c>
      <c r="G612" s="240">
        <v>-1015.43</v>
      </c>
      <c r="H612" s="240">
        <v>-10388.414000000001</v>
      </c>
      <c r="I612" s="240">
        <v>9623.4519999999993</v>
      </c>
      <c r="J612" s="240">
        <v>-3.99</v>
      </c>
    </row>
    <row r="613" spans="2:10">
      <c r="B613" s="240" t="s">
        <v>53</v>
      </c>
      <c r="C613" s="240" t="s">
        <v>89</v>
      </c>
      <c r="D613" s="240" t="s">
        <v>76</v>
      </c>
      <c r="E613" s="240">
        <v>0</v>
      </c>
      <c r="F613" s="240">
        <v>-1012.58</v>
      </c>
      <c r="G613" s="240">
        <v>0</v>
      </c>
      <c r="H613" s="240">
        <v>14877.296</v>
      </c>
      <c r="I613" s="240">
        <v>-2.2109999999999999</v>
      </c>
      <c r="J613" s="240">
        <v>-5993.9430000000002</v>
      </c>
    </row>
    <row r="614" spans="2:10">
      <c r="B614" s="240" t="s">
        <v>53</v>
      </c>
      <c r="C614" s="240" t="s">
        <v>89</v>
      </c>
      <c r="D614" s="240" t="s">
        <v>77</v>
      </c>
      <c r="E614" s="240">
        <v>0</v>
      </c>
      <c r="F614" s="240">
        <v>-1015.43</v>
      </c>
      <c r="G614" s="240">
        <v>0</v>
      </c>
      <c r="H614" s="240">
        <v>14912.392</v>
      </c>
      <c r="I614" s="240">
        <v>-5.8520000000000003</v>
      </c>
      <c r="J614" s="240">
        <v>-9620.1380000000008</v>
      </c>
    </row>
    <row r="615" spans="2:10">
      <c r="B615" s="240" t="s">
        <v>53</v>
      </c>
      <c r="C615" s="240" t="s">
        <v>90</v>
      </c>
      <c r="D615" s="240" t="s">
        <v>76</v>
      </c>
      <c r="E615" s="240">
        <v>0</v>
      </c>
      <c r="F615" s="240">
        <v>0</v>
      </c>
      <c r="G615" s="240">
        <v>-1012.58</v>
      </c>
      <c r="H615" s="240">
        <v>-8376.9840000000004</v>
      </c>
      <c r="I615" s="240">
        <v>5984.7110000000002</v>
      </c>
      <c r="J615" s="240">
        <v>2.5999999999999999E-2</v>
      </c>
    </row>
    <row r="616" spans="2:10">
      <c r="B616" s="240" t="s">
        <v>53</v>
      </c>
      <c r="C616" s="240" t="s">
        <v>90</v>
      </c>
      <c r="D616" s="240" t="s">
        <v>77</v>
      </c>
      <c r="E616" s="240">
        <v>0</v>
      </c>
      <c r="F616" s="240">
        <v>0</v>
      </c>
      <c r="G616" s="240">
        <v>-1015.43</v>
      </c>
      <c r="H616" s="240">
        <v>-8409.5079999999998</v>
      </c>
      <c r="I616" s="240">
        <v>9628.3850000000002</v>
      </c>
      <c r="J616" s="240">
        <v>1.4139999999999999</v>
      </c>
    </row>
    <row r="617" spans="2:10">
      <c r="B617" s="240" t="s">
        <v>53</v>
      </c>
      <c r="C617" s="240" t="s">
        <v>12</v>
      </c>
      <c r="D617" s="240" t="s">
        <v>76</v>
      </c>
      <c r="E617" s="240">
        <v>0</v>
      </c>
      <c r="F617" s="240">
        <v>-500000</v>
      </c>
      <c r="G617" s="240">
        <v>0</v>
      </c>
      <c r="H617" s="240">
        <v>8664864.7589999996</v>
      </c>
      <c r="I617" s="240">
        <v>508.983</v>
      </c>
      <c r="J617" s="240">
        <v>-3512012.95</v>
      </c>
    </row>
    <row r="618" spans="2:10">
      <c r="B618" s="240" t="s">
        <v>53</v>
      </c>
      <c r="C618" s="240" t="s">
        <v>12</v>
      </c>
      <c r="D618" s="240" t="s">
        <v>77</v>
      </c>
      <c r="E618" s="240">
        <v>0</v>
      </c>
      <c r="F618" s="240">
        <v>-500000</v>
      </c>
      <c r="G618" s="240">
        <v>0</v>
      </c>
      <c r="H618" s="240">
        <v>8664899.6769999992</v>
      </c>
      <c r="I618" s="240">
        <v>454.01499999999999</v>
      </c>
      <c r="J618" s="240">
        <v>-5302256.33</v>
      </c>
    </row>
    <row r="619" spans="2:10">
      <c r="B619" s="240" t="s">
        <v>53</v>
      </c>
      <c r="C619" s="240" t="s">
        <v>13</v>
      </c>
      <c r="D619" s="240" t="s">
        <v>76</v>
      </c>
      <c r="E619" s="240">
        <v>0</v>
      </c>
      <c r="F619" s="240">
        <v>0</v>
      </c>
      <c r="G619" s="240">
        <v>-500000</v>
      </c>
      <c r="H619" s="240">
        <v>-5162372.7300000004</v>
      </c>
      <c r="I619" s="240">
        <v>3506806.2659999998</v>
      </c>
      <c r="J619" s="240">
        <v>-1536.1489999999999</v>
      </c>
    </row>
    <row r="620" spans="2:10">
      <c r="B620" s="240" t="s">
        <v>53</v>
      </c>
      <c r="C620" s="240" t="s">
        <v>13</v>
      </c>
      <c r="D620" s="240" t="s">
        <v>77</v>
      </c>
      <c r="E620" s="240">
        <v>0</v>
      </c>
      <c r="F620" s="240">
        <v>0</v>
      </c>
      <c r="G620" s="240">
        <v>-500000</v>
      </c>
      <c r="H620" s="240">
        <v>-5162810.0999999996</v>
      </c>
      <c r="I620" s="240">
        <v>5303646.9579999996</v>
      </c>
      <c r="J620" s="240">
        <v>-2264.8339999999998</v>
      </c>
    </row>
    <row r="621" spans="2:10">
      <c r="B621" s="240" t="s">
        <v>53</v>
      </c>
      <c r="C621" s="240" t="s">
        <v>14</v>
      </c>
      <c r="D621" s="240" t="s">
        <v>76</v>
      </c>
      <c r="E621" s="240">
        <v>0</v>
      </c>
      <c r="F621" s="240">
        <v>0</v>
      </c>
      <c r="G621" s="240">
        <v>0</v>
      </c>
      <c r="H621" s="240">
        <v>-499945.90100000001</v>
      </c>
      <c r="I621" s="240">
        <v>-665.13900000000001</v>
      </c>
      <c r="J621" s="240">
        <v>-789.846</v>
      </c>
    </row>
    <row r="622" spans="2:10">
      <c r="B622" s="240" t="s">
        <v>53</v>
      </c>
      <c r="C622" s="240" t="s">
        <v>14</v>
      </c>
      <c r="D622" s="240" t="s">
        <v>77</v>
      </c>
      <c r="E622" s="240">
        <v>0</v>
      </c>
      <c r="F622" s="240">
        <v>0</v>
      </c>
      <c r="G622" s="240">
        <v>0</v>
      </c>
      <c r="H622" s="240">
        <v>-499944.81900000002</v>
      </c>
      <c r="I622" s="240">
        <v>-1362.7170000000001</v>
      </c>
      <c r="J622" s="240">
        <v>-1490.173</v>
      </c>
    </row>
    <row r="623" spans="2:10">
      <c r="B623" s="240" t="s">
        <v>53</v>
      </c>
      <c r="C623" s="240" t="s">
        <v>91</v>
      </c>
      <c r="D623" s="240" t="s">
        <v>76</v>
      </c>
      <c r="E623" s="240">
        <v>0</v>
      </c>
      <c r="F623" s="240">
        <v>1014.05</v>
      </c>
      <c r="G623" s="240">
        <v>116.37</v>
      </c>
      <c r="H623" s="240">
        <v>15934.072</v>
      </c>
      <c r="I623" s="240">
        <v>705.40200000000004</v>
      </c>
      <c r="J623" s="240">
        <v>7523.723</v>
      </c>
    </row>
    <row r="624" spans="2:10">
      <c r="B624" s="240" t="s">
        <v>53</v>
      </c>
      <c r="C624" s="240" t="s">
        <v>91</v>
      </c>
      <c r="D624" s="240" t="s">
        <v>77</v>
      </c>
      <c r="E624" s="240">
        <v>0</v>
      </c>
      <c r="F624" s="240">
        <v>1015.43</v>
      </c>
      <c r="G624" s="240">
        <v>116.62</v>
      </c>
      <c r="H624" s="240">
        <v>15947.567999999999</v>
      </c>
      <c r="I624" s="240">
        <v>1101.568</v>
      </c>
      <c r="J624" s="240">
        <v>10543.092000000001</v>
      </c>
    </row>
    <row r="625" spans="2:10">
      <c r="B625" s="240" t="s">
        <v>53</v>
      </c>
      <c r="C625" s="240" t="s">
        <v>92</v>
      </c>
      <c r="D625" s="240" t="s">
        <v>76</v>
      </c>
      <c r="E625" s="240">
        <v>0</v>
      </c>
      <c r="F625" s="240">
        <v>126.32</v>
      </c>
      <c r="G625" s="240">
        <v>939.91</v>
      </c>
      <c r="H625" s="240">
        <v>8055.9359999999997</v>
      </c>
      <c r="I625" s="240">
        <v>6655.0230000000001</v>
      </c>
      <c r="J625" s="240">
        <v>756.94600000000003</v>
      </c>
    </row>
    <row r="626" spans="2:10">
      <c r="B626" s="240" t="s">
        <v>53</v>
      </c>
      <c r="C626" s="240" t="s">
        <v>92</v>
      </c>
      <c r="D626" s="240" t="s">
        <v>77</v>
      </c>
      <c r="E626" s="240">
        <v>0</v>
      </c>
      <c r="F626" s="240">
        <v>126.82</v>
      </c>
      <c r="G626" s="240">
        <v>941.39</v>
      </c>
      <c r="H626" s="240">
        <v>8072.6819999999998</v>
      </c>
      <c r="I626" s="240">
        <v>9617.0529999999999</v>
      </c>
      <c r="J626" s="240">
        <v>1156.749</v>
      </c>
    </row>
    <row r="627" spans="2:10">
      <c r="B627" s="240" t="s">
        <v>53</v>
      </c>
      <c r="C627" s="240" t="s">
        <v>93</v>
      </c>
      <c r="D627" s="240" t="s">
        <v>76</v>
      </c>
      <c r="E627" s="240">
        <v>0</v>
      </c>
      <c r="F627" s="240">
        <v>2487.75</v>
      </c>
      <c r="G627" s="240">
        <v>274.87</v>
      </c>
      <c r="H627" s="240">
        <v>39988.006000000001</v>
      </c>
      <c r="I627" s="240">
        <v>1694.829</v>
      </c>
      <c r="J627" s="240">
        <v>19371.374</v>
      </c>
    </row>
    <row r="628" spans="2:10">
      <c r="B628" s="240" t="s">
        <v>53</v>
      </c>
      <c r="C628" s="240" t="s">
        <v>93</v>
      </c>
      <c r="D628" s="240" t="s">
        <v>77</v>
      </c>
      <c r="E628" s="240">
        <v>0</v>
      </c>
      <c r="F628" s="240">
        <v>2490.19</v>
      </c>
      <c r="G628" s="240">
        <v>275.35000000000002</v>
      </c>
      <c r="H628" s="240">
        <v>40011.449999999997</v>
      </c>
      <c r="I628" s="240">
        <v>2617.201</v>
      </c>
      <c r="J628" s="240">
        <v>26494.415000000001</v>
      </c>
    </row>
    <row r="629" spans="2:10">
      <c r="B629" s="240" t="s">
        <v>53</v>
      </c>
      <c r="C629" s="240" t="s">
        <v>94</v>
      </c>
      <c r="D629" s="240" t="s">
        <v>76</v>
      </c>
      <c r="E629" s="240">
        <v>0</v>
      </c>
      <c r="F629" s="240">
        <v>295.77</v>
      </c>
      <c r="G629" s="240">
        <v>2125.83</v>
      </c>
      <c r="H629" s="240">
        <v>18908.003000000001</v>
      </c>
      <c r="I629" s="240">
        <v>16250.037</v>
      </c>
      <c r="J629" s="240">
        <v>1820.2570000000001</v>
      </c>
    </row>
    <row r="630" spans="2:10">
      <c r="B630" s="240" t="s">
        <v>53</v>
      </c>
      <c r="C630" s="240" t="s">
        <v>94</v>
      </c>
      <c r="D630" s="240" t="s">
        <v>77</v>
      </c>
      <c r="E630" s="240">
        <v>0</v>
      </c>
      <c r="F630" s="240">
        <v>296.83999999999997</v>
      </c>
      <c r="G630" s="240">
        <v>2128.0700000000002</v>
      </c>
      <c r="H630" s="240">
        <v>18932.807000000001</v>
      </c>
      <c r="I630" s="240">
        <v>22616.228999999999</v>
      </c>
      <c r="J630" s="240">
        <v>2739.8870000000002</v>
      </c>
    </row>
    <row r="631" spans="2:10">
      <c r="B631" s="240" t="s">
        <v>53</v>
      </c>
      <c r="C631" s="240" t="s">
        <v>95</v>
      </c>
      <c r="D631" s="240" t="s">
        <v>76</v>
      </c>
      <c r="E631" s="240">
        <v>29385.39</v>
      </c>
      <c r="F631" s="240">
        <v>0</v>
      </c>
      <c r="G631" s="240">
        <v>0</v>
      </c>
      <c r="H631" s="240">
        <v>0.17399999999999999</v>
      </c>
      <c r="I631" s="240">
        <v>482868.62800000003</v>
      </c>
      <c r="J631" s="240">
        <v>-271606.29800000001</v>
      </c>
    </row>
    <row r="632" spans="2:10">
      <c r="B632" s="240" t="s">
        <v>53</v>
      </c>
      <c r="C632" s="240" t="s">
        <v>95</v>
      </c>
      <c r="D632" s="240" t="s">
        <v>77</v>
      </c>
      <c r="E632" s="240">
        <v>30190.03</v>
      </c>
      <c r="F632" s="240">
        <v>0</v>
      </c>
      <c r="G632" s="240">
        <v>0</v>
      </c>
      <c r="H632" s="240">
        <v>0.22500000000000001</v>
      </c>
      <c r="I632" s="240">
        <v>495977.70600000001</v>
      </c>
      <c r="J632" s="240">
        <v>-279142.03100000002</v>
      </c>
    </row>
    <row r="633" spans="2:10">
      <c r="B633" s="240" t="s">
        <v>53</v>
      </c>
      <c r="C633" s="240" t="s">
        <v>96</v>
      </c>
      <c r="D633" s="240" t="s">
        <v>76</v>
      </c>
      <c r="E633" s="240">
        <v>29385.39</v>
      </c>
      <c r="F633" s="240">
        <v>0</v>
      </c>
      <c r="G633" s="240">
        <v>0</v>
      </c>
      <c r="H633" s="240">
        <v>0.17399999999999999</v>
      </c>
      <c r="I633" s="240">
        <v>482868.62800000003</v>
      </c>
      <c r="J633" s="240">
        <v>-271606.29800000001</v>
      </c>
    </row>
    <row r="634" spans="2:10">
      <c r="B634" s="240" t="s">
        <v>53</v>
      </c>
      <c r="C634" s="240" t="s">
        <v>96</v>
      </c>
      <c r="D634" s="240" t="s">
        <v>77</v>
      </c>
      <c r="E634" s="240">
        <v>30190.03</v>
      </c>
      <c r="F634" s="240">
        <v>0</v>
      </c>
      <c r="G634" s="240">
        <v>0</v>
      </c>
      <c r="H634" s="240">
        <v>0.22500000000000001</v>
      </c>
      <c r="I634" s="240">
        <v>495977.70600000001</v>
      </c>
      <c r="J634" s="240">
        <v>-279142.03100000002</v>
      </c>
    </row>
    <row r="635" spans="2:10">
      <c r="B635" s="240" t="s">
        <v>53</v>
      </c>
      <c r="C635" s="240" t="s">
        <v>97</v>
      </c>
      <c r="D635" s="240" t="s">
        <v>76</v>
      </c>
      <c r="E635" s="240">
        <v>0</v>
      </c>
      <c r="F635" s="240">
        <v>-146.93</v>
      </c>
      <c r="G635" s="240">
        <v>0</v>
      </c>
      <c r="H635" s="240">
        <v>2414.4630000000002</v>
      </c>
      <c r="I635" s="240">
        <v>1.7000000000000001E-2</v>
      </c>
      <c r="J635" s="240">
        <v>-822.89499999999998</v>
      </c>
    </row>
    <row r="636" spans="2:10">
      <c r="B636" s="240" t="s">
        <v>53</v>
      </c>
      <c r="C636" s="240" t="s">
        <v>97</v>
      </c>
      <c r="D636" s="240" t="s">
        <v>77</v>
      </c>
      <c r="E636" s="240">
        <v>0</v>
      </c>
      <c r="F636" s="240">
        <v>-150.94999999999999</v>
      </c>
      <c r="G636" s="240">
        <v>0</v>
      </c>
      <c r="H636" s="240">
        <v>2480.0680000000002</v>
      </c>
      <c r="I636" s="240">
        <v>-0.17899999999999999</v>
      </c>
      <c r="J636" s="240">
        <v>-1356.3620000000001</v>
      </c>
    </row>
    <row r="637" spans="2:10">
      <c r="B637" s="240" t="s">
        <v>53</v>
      </c>
      <c r="C637" s="240" t="s">
        <v>98</v>
      </c>
      <c r="D637" s="240" t="s">
        <v>76</v>
      </c>
      <c r="E637" s="240">
        <v>0</v>
      </c>
      <c r="F637" s="240">
        <v>0</v>
      </c>
      <c r="G637" s="240">
        <v>-146.93</v>
      </c>
      <c r="H637" s="240">
        <v>-1358.046</v>
      </c>
      <c r="I637" s="240">
        <v>820.63400000000001</v>
      </c>
      <c r="J637" s="240">
        <v>-0.27800000000000002</v>
      </c>
    </row>
    <row r="638" spans="2:10">
      <c r="B638" s="240" t="s">
        <v>53</v>
      </c>
      <c r="C638" s="240" t="s">
        <v>98</v>
      </c>
      <c r="D638" s="240" t="s">
        <v>77</v>
      </c>
      <c r="E638" s="240">
        <v>0</v>
      </c>
      <c r="F638" s="240">
        <v>0</v>
      </c>
      <c r="G638" s="240">
        <v>-150.94999999999999</v>
      </c>
      <c r="H638" s="240">
        <v>-1395.7</v>
      </c>
      <c r="I638" s="240">
        <v>1356.174</v>
      </c>
      <c r="J638" s="240">
        <v>-0.30499999999999999</v>
      </c>
    </row>
    <row r="639" spans="2:10">
      <c r="B639" s="240" t="s">
        <v>53</v>
      </c>
      <c r="C639" s="240" t="s">
        <v>99</v>
      </c>
      <c r="D639" s="240" t="s">
        <v>76</v>
      </c>
      <c r="E639" s="240">
        <v>29385.39</v>
      </c>
      <c r="F639" s="240">
        <v>-1159.5</v>
      </c>
      <c r="G639" s="240">
        <v>-303.77</v>
      </c>
      <c r="H639" s="240">
        <v>17726.311000000002</v>
      </c>
      <c r="I639" s="240">
        <v>484665.31599999999</v>
      </c>
      <c r="J639" s="240">
        <v>-278418.92300000001</v>
      </c>
    </row>
    <row r="640" spans="2:10">
      <c r="B640" s="240" t="s">
        <v>53</v>
      </c>
      <c r="C640" s="240" t="s">
        <v>99</v>
      </c>
      <c r="D640" s="240" t="s">
        <v>77</v>
      </c>
      <c r="E640" s="240">
        <v>30190.03</v>
      </c>
      <c r="F640" s="240">
        <v>-1166.3800000000001</v>
      </c>
      <c r="G640" s="240">
        <v>-304.63</v>
      </c>
      <c r="H640" s="240">
        <v>17817.296999999999</v>
      </c>
      <c r="I640" s="240">
        <v>498867.57</v>
      </c>
      <c r="J640" s="240">
        <v>-290110.02399999998</v>
      </c>
    </row>
    <row r="641" spans="2:10">
      <c r="B641" s="240" t="s">
        <v>53</v>
      </c>
      <c r="C641" s="240" t="s">
        <v>100</v>
      </c>
      <c r="D641" s="240" t="s">
        <v>76</v>
      </c>
      <c r="E641" s="240">
        <v>29385.39</v>
      </c>
      <c r="F641" s="240">
        <v>-1159.5</v>
      </c>
      <c r="G641" s="240">
        <v>303.77</v>
      </c>
      <c r="H641" s="240">
        <v>23939.848000000002</v>
      </c>
      <c r="I641" s="240">
        <v>481075.875</v>
      </c>
      <c r="J641" s="240">
        <v>-278417.255</v>
      </c>
    </row>
    <row r="642" spans="2:10">
      <c r="B642" s="240" t="s">
        <v>53</v>
      </c>
      <c r="C642" s="240" t="s">
        <v>100</v>
      </c>
      <c r="D642" s="240" t="s">
        <v>77</v>
      </c>
      <c r="E642" s="240">
        <v>30190.03</v>
      </c>
      <c r="F642" s="240">
        <v>-1166.3800000000001</v>
      </c>
      <c r="G642" s="240">
        <v>304.63</v>
      </c>
      <c r="H642" s="240">
        <v>24050.345000000001</v>
      </c>
      <c r="I642" s="240">
        <v>493093.49900000001</v>
      </c>
      <c r="J642" s="240">
        <v>-290107.63</v>
      </c>
    </row>
    <row r="643" spans="2:10">
      <c r="B643" s="240" t="s">
        <v>53</v>
      </c>
      <c r="C643" s="240" t="s">
        <v>101</v>
      </c>
      <c r="D643" s="240" t="s">
        <v>76</v>
      </c>
      <c r="E643" s="240">
        <v>29385.39</v>
      </c>
      <c r="F643" s="240">
        <v>-1159.5</v>
      </c>
      <c r="G643" s="240">
        <v>-303.77</v>
      </c>
      <c r="H643" s="240">
        <v>18319.984</v>
      </c>
      <c r="I643" s="240">
        <v>484666.00900000002</v>
      </c>
      <c r="J643" s="240">
        <v>-278418.08100000001</v>
      </c>
    </row>
    <row r="644" spans="2:10">
      <c r="B644" s="240" t="s">
        <v>53</v>
      </c>
      <c r="C644" s="240" t="s">
        <v>101</v>
      </c>
      <c r="D644" s="240" t="s">
        <v>77</v>
      </c>
      <c r="E644" s="240">
        <v>30190.03</v>
      </c>
      <c r="F644" s="240">
        <v>-1166.3800000000001</v>
      </c>
      <c r="G644" s="240">
        <v>-304.63</v>
      </c>
      <c r="H644" s="240">
        <v>18410.969000000001</v>
      </c>
      <c r="I644" s="240">
        <v>498869.05</v>
      </c>
      <c r="J644" s="240">
        <v>-290108.402</v>
      </c>
    </row>
    <row r="645" spans="2:10">
      <c r="B645" s="240" t="s">
        <v>53</v>
      </c>
      <c r="C645" s="240" t="s">
        <v>102</v>
      </c>
      <c r="D645" s="240" t="s">
        <v>76</v>
      </c>
      <c r="E645" s="240">
        <v>29385.39</v>
      </c>
      <c r="F645" s="240">
        <v>-1159.5</v>
      </c>
      <c r="G645" s="240">
        <v>303.77</v>
      </c>
      <c r="H645" s="240">
        <v>23346.173999999999</v>
      </c>
      <c r="I645" s="240">
        <v>481075.18199999997</v>
      </c>
      <c r="J645" s="240">
        <v>-278418.09700000001</v>
      </c>
    </row>
    <row r="646" spans="2:10">
      <c r="B646" s="240" t="s">
        <v>53</v>
      </c>
      <c r="C646" s="240" t="s">
        <v>102</v>
      </c>
      <c r="D646" s="240" t="s">
        <v>77</v>
      </c>
      <c r="E646" s="240">
        <v>30190.03</v>
      </c>
      <c r="F646" s="240">
        <v>-1166.3800000000001</v>
      </c>
      <c r="G646" s="240">
        <v>304.63</v>
      </c>
      <c r="H646" s="240">
        <v>23456.672999999999</v>
      </c>
      <c r="I646" s="240">
        <v>493092.01899999997</v>
      </c>
      <c r="J646" s="240">
        <v>-290109.25099999999</v>
      </c>
    </row>
    <row r="647" spans="2:10">
      <c r="B647" s="240" t="s">
        <v>53</v>
      </c>
      <c r="C647" s="240" t="s">
        <v>103</v>
      </c>
      <c r="D647" s="240" t="s">
        <v>76</v>
      </c>
      <c r="E647" s="240">
        <v>29385.39</v>
      </c>
      <c r="F647" s="240">
        <v>-1159.5</v>
      </c>
      <c r="G647" s="240">
        <v>-303.77</v>
      </c>
      <c r="H647" s="240">
        <v>14185.164000000001</v>
      </c>
      <c r="I647" s="240">
        <v>484661.15500000003</v>
      </c>
      <c r="J647" s="240">
        <v>-278423.96899999998</v>
      </c>
    </row>
    <row r="648" spans="2:10">
      <c r="B648" s="240" t="s">
        <v>53</v>
      </c>
      <c r="C648" s="240" t="s">
        <v>103</v>
      </c>
      <c r="D648" s="240" t="s">
        <v>77</v>
      </c>
      <c r="E648" s="240">
        <v>30190.03</v>
      </c>
      <c r="F648" s="240">
        <v>-1166.3800000000001</v>
      </c>
      <c r="G648" s="240">
        <v>-304.63</v>
      </c>
      <c r="H648" s="240">
        <v>14276.161</v>
      </c>
      <c r="I648" s="240">
        <v>498858.71</v>
      </c>
      <c r="J648" s="240">
        <v>-290119.728</v>
      </c>
    </row>
    <row r="649" spans="2:10">
      <c r="B649" s="240" t="s">
        <v>53</v>
      </c>
      <c r="C649" s="240" t="s">
        <v>104</v>
      </c>
      <c r="D649" s="240" t="s">
        <v>76</v>
      </c>
      <c r="E649" s="240">
        <v>29385.39</v>
      </c>
      <c r="F649" s="240">
        <v>-1159.5</v>
      </c>
      <c r="G649" s="240">
        <v>303.77</v>
      </c>
      <c r="H649" s="240">
        <v>20398.702000000001</v>
      </c>
      <c r="I649" s="240">
        <v>481071.71399999998</v>
      </c>
      <c r="J649" s="240">
        <v>-278422.30200000003</v>
      </c>
    </row>
    <row r="650" spans="2:10">
      <c r="B650" s="240" t="s">
        <v>53</v>
      </c>
      <c r="C650" s="240" t="s">
        <v>104</v>
      </c>
      <c r="D650" s="240" t="s">
        <v>77</v>
      </c>
      <c r="E650" s="240">
        <v>30190.03</v>
      </c>
      <c r="F650" s="240">
        <v>-1166.3800000000001</v>
      </c>
      <c r="G650" s="240">
        <v>304.63</v>
      </c>
      <c r="H650" s="240">
        <v>20509.208999999999</v>
      </c>
      <c r="I650" s="240">
        <v>493084.63900000002</v>
      </c>
      <c r="J650" s="240">
        <v>-290117.33399999997</v>
      </c>
    </row>
    <row r="651" spans="2:10">
      <c r="B651" s="240" t="s">
        <v>53</v>
      </c>
      <c r="C651" s="240" t="s">
        <v>105</v>
      </c>
      <c r="D651" s="240" t="s">
        <v>76</v>
      </c>
      <c r="E651" s="240">
        <v>29385.39</v>
      </c>
      <c r="F651" s="240">
        <v>-1159.5</v>
      </c>
      <c r="G651" s="240">
        <v>-303.77</v>
      </c>
      <c r="H651" s="240">
        <v>14778.838</v>
      </c>
      <c r="I651" s="240">
        <v>484661.848</v>
      </c>
      <c r="J651" s="240">
        <v>-278423.12800000003</v>
      </c>
    </row>
    <row r="652" spans="2:10">
      <c r="B652" s="240" t="s">
        <v>53</v>
      </c>
      <c r="C652" s="240" t="s">
        <v>105</v>
      </c>
      <c r="D652" s="240" t="s">
        <v>77</v>
      </c>
      <c r="E652" s="240">
        <v>30190.03</v>
      </c>
      <c r="F652" s="240">
        <v>-1166.3800000000001</v>
      </c>
      <c r="G652" s="240">
        <v>-304.63</v>
      </c>
      <c r="H652" s="240">
        <v>14869.832</v>
      </c>
      <c r="I652" s="240">
        <v>498860.19</v>
      </c>
      <c r="J652" s="240">
        <v>-290118.10700000002</v>
      </c>
    </row>
    <row r="653" spans="2:10">
      <c r="B653" s="240" t="s">
        <v>53</v>
      </c>
      <c r="C653" s="240" t="s">
        <v>106</v>
      </c>
      <c r="D653" s="240" t="s">
        <v>76</v>
      </c>
      <c r="E653" s="240">
        <v>29385.39</v>
      </c>
      <c r="F653" s="240">
        <v>-1159.5</v>
      </c>
      <c r="G653" s="240">
        <v>303.77</v>
      </c>
      <c r="H653" s="240">
        <v>19805.027999999998</v>
      </c>
      <c r="I653" s="240">
        <v>481071.02100000001</v>
      </c>
      <c r="J653" s="240">
        <v>-278423.14299999998</v>
      </c>
    </row>
    <row r="654" spans="2:10">
      <c r="B654" s="240" t="s">
        <v>53</v>
      </c>
      <c r="C654" s="240" t="s">
        <v>106</v>
      </c>
      <c r="D654" s="240" t="s">
        <v>77</v>
      </c>
      <c r="E654" s="240">
        <v>30190.03</v>
      </c>
      <c r="F654" s="240">
        <v>-1166.3800000000001</v>
      </c>
      <c r="G654" s="240">
        <v>304.63</v>
      </c>
      <c r="H654" s="240">
        <v>19915.537</v>
      </c>
      <c r="I654" s="240">
        <v>493083.15899999999</v>
      </c>
      <c r="J654" s="240">
        <v>-290118.95600000001</v>
      </c>
    </row>
    <row r="655" spans="2:10">
      <c r="B655" s="240" t="s">
        <v>53</v>
      </c>
      <c r="C655" s="240" t="s">
        <v>107</v>
      </c>
      <c r="D655" s="240" t="s">
        <v>76</v>
      </c>
      <c r="E655" s="240">
        <v>29385.39</v>
      </c>
      <c r="F655" s="240">
        <v>1159.5</v>
      </c>
      <c r="G655" s="240">
        <v>-303.77</v>
      </c>
      <c r="H655" s="240">
        <v>-23939.5</v>
      </c>
      <c r="I655" s="240">
        <v>484661.38099999999</v>
      </c>
      <c r="J655" s="240">
        <v>-264795.34000000003</v>
      </c>
    </row>
    <row r="656" spans="2:10">
      <c r="B656" s="240" t="s">
        <v>53</v>
      </c>
      <c r="C656" s="240" t="s">
        <v>107</v>
      </c>
      <c r="D656" s="240" t="s">
        <v>77</v>
      </c>
      <c r="E656" s="240">
        <v>30190.03</v>
      </c>
      <c r="F656" s="240">
        <v>1166.3800000000001</v>
      </c>
      <c r="G656" s="240">
        <v>-304.63</v>
      </c>
      <c r="H656" s="240">
        <v>-24049.894</v>
      </c>
      <c r="I656" s="240">
        <v>498861.91399999999</v>
      </c>
      <c r="J656" s="240">
        <v>-268176.43199999997</v>
      </c>
    </row>
    <row r="657" spans="2:10">
      <c r="B657" s="240" t="s">
        <v>53</v>
      </c>
      <c r="C657" s="240" t="s">
        <v>108</v>
      </c>
      <c r="D657" s="240" t="s">
        <v>76</v>
      </c>
      <c r="E657" s="240">
        <v>29385.39</v>
      </c>
      <c r="F657" s="240">
        <v>1159.5</v>
      </c>
      <c r="G657" s="240">
        <v>303.77</v>
      </c>
      <c r="H657" s="240">
        <v>-17725.963</v>
      </c>
      <c r="I657" s="240">
        <v>481071.94</v>
      </c>
      <c r="J657" s="240">
        <v>-264793.67200000002</v>
      </c>
    </row>
    <row r="658" spans="2:10">
      <c r="B658" s="240" t="s">
        <v>53</v>
      </c>
      <c r="C658" s="240" t="s">
        <v>108</v>
      </c>
      <c r="D658" s="240" t="s">
        <v>77</v>
      </c>
      <c r="E658" s="240">
        <v>30190.03</v>
      </c>
      <c r="F658" s="240">
        <v>1166.3800000000001</v>
      </c>
      <c r="G658" s="240">
        <v>304.63</v>
      </c>
      <c r="H658" s="240">
        <v>-17816.846000000001</v>
      </c>
      <c r="I658" s="240">
        <v>493087.84299999999</v>
      </c>
      <c r="J658" s="240">
        <v>-268174.038</v>
      </c>
    </row>
    <row r="659" spans="2:10">
      <c r="B659" s="240" t="s">
        <v>53</v>
      </c>
      <c r="C659" s="240" t="s">
        <v>109</v>
      </c>
      <c r="D659" s="240" t="s">
        <v>76</v>
      </c>
      <c r="E659" s="240">
        <v>29385.39</v>
      </c>
      <c r="F659" s="240">
        <v>1159.5</v>
      </c>
      <c r="G659" s="240">
        <v>-303.77</v>
      </c>
      <c r="H659" s="240">
        <v>-23345.826000000001</v>
      </c>
      <c r="I659" s="240">
        <v>484662.07400000002</v>
      </c>
      <c r="J659" s="240">
        <v>-264794.49800000002</v>
      </c>
    </row>
    <row r="660" spans="2:10">
      <c r="B660" s="240" t="s">
        <v>53</v>
      </c>
      <c r="C660" s="240" t="s">
        <v>109</v>
      </c>
      <c r="D660" s="240" t="s">
        <v>77</v>
      </c>
      <c r="E660" s="240">
        <v>30190.03</v>
      </c>
      <c r="F660" s="240">
        <v>1166.3800000000001</v>
      </c>
      <c r="G660" s="240">
        <v>-304.63</v>
      </c>
      <c r="H660" s="240">
        <v>-23456.223000000002</v>
      </c>
      <c r="I660" s="240">
        <v>498863.39399999997</v>
      </c>
      <c r="J660" s="240">
        <v>-268174.81099999999</v>
      </c>
    </row>
    <row r="661" spans="2:10">
      <c r="B661" s="240" t="s">
        <v>53</v>
      </c>
      <c r="C661" s="240" t="s">
        <v>110</v>
      </c>
      <c r="D661" s="240" t="s">
        <v>76</v>
      </c>
      <c r="E661" s="240">
        <v>29385.39</v>
      </c>
      <c r="F661" s="240">
        <v>1159.5</v>
      </c>
      <c r="G661" s="240">
        <v>303.77</v>
      </c>
      <c r="H661" s="240">
        <v>-18319.635999999999</v>
      </c>
      <c r="I661" s="240">
        <v>481071.24699999997</v>
      </c>
      <c r="J661" s="240">
        <v>-264794.51400000002</v>
      </c>
    </row>
    <row r="662" spans="2:10">
      <c r="B662" s="240" t="s">
        <v>53</v>
      </c>
      <c r="C662" s="240" t="s">
        <v>110</v>
      </c>
      <c r="D662" s="240" t="s">
        <v>77</v>
      </c>
      <c r="E662" s="240">
        <v>30190.03</v>
      </c>
      <c r="F662" s="240">
        <v>1166.3800000000001</v>
      </c>
      <c r="G662" s="240">
        <v>304.63</v>
      </c>
      <c r="H662" s="240">
        <v>-18410.518</v>
      </c>
      <c r="I662" s="240">
        <v>493086.36300000001</v>
      </c>
      <c r="J662" s="240">
        <v>-268175.65899999999</v>
      </c>
    </row>
    <row r="663" spans="2:10">
      <c r="B663" s="240" t="s">
        <v>53</v>
      </c>
      <c r="C663" s="240" t="s">
        <v>111</v>
      </c>
      <c r="D663" s="240" t="s">
        <v>76</v>
      </c>
      <c r="E663" s="240">
        <v>29385.39</v>
      </c>
      <c r="F663" s="240">
        <v>1159.5</v>
      </c>
      <c r="G663" s="240">
        <v>-303.77</v>
      </c>
      <c r="H663" s="240">
        <v>-20398.352999999999</v>
      </c>
      <c r="I663" s="240">
        <v>484665.54200000002</v>
      </c>
      <c r="J663" s="240">
        <v>-264790.29300000001</v>
      </c>
    </row>
    <row r="664" spans="2:10">
      <c r="B664" s="240" t="s">
        <v>53</v>
      </c>
      <c r="C664" s="240" t="s">
        <v>111</v>
      </c>
      <c r="D664" s="240" t="s">
        <v>77</v>
      </c>
      <c r="E664" s="240">
        <v>30190.03</v>
      </c>
      <c r="F664" s="240">
        <v>1166.3800000000001</v>
      </c>
      <c r="G664" s="240">
        <v>-304.63</v>
      </c>
      <c r="H664" s="240">
        <v>-20508.758000000002</v>
      </c>
      <c r="I664" s="240">
        <v>498870.77399999998</v>
      </c>
      <c r="J664" s="240">
        <v>-268166.72700000001</v>
      </c>
    </row>
    <row r="665" spans="2:10">
      <c r="B665" s="240" t="s">
        <v>53</v>
      </c>
      <c r="C665" s="240" t="s">
        <v>112</v>
      </c>
      <c r="D665" s="240" t="s">
        <v>76</v>
      </c>
      <c r="E665" s="240">
        <v>29385.39</v>
      </c>
      <c r="F665" s="240">
        <v>1159.5</v>
      </c>
      <c r="G665" s="240">
        <v>303.77</v>
      </c>
      <c r="H665" s="240">
        <v>-14184.816000000001</v>
      </c>
      <c r="I665" s="240">
        <v>481076.10100000002</v>
      </c>
      <c r="J665" s="240">
        <v>-264788.62599999999</v>
      </c>
    </row>
    <row r="666" spans="2:10">
      <c r="B666" s="240" t="s">
        <v>53</v>
      </c>
      <c r="C666" s="240" t="s">
        <v>112</v>
      </c>
      <c r="D666" s="240" t="s">
        <v>77</v>
      </c>
      <c r="E666" s="240">
        <v>30190.03</v>
      </c>
      <c r="F666" s="240">
        <v>1166.3800000000001</v>
      </c>
      <c r="G666" s="240">
        <v>304.63</v>
      </c>
      <c r="H666" s="240">
        <v>-14275.71</v>
      </c>
      <c r="I666" s="240">
        <v>493096.70299999998</v>
      </c>
      <c r="J666" s="240">
        <v>-268164.33399999997</v>
      </c>
    </row>
    <row r="667" spans="2:10">
      <c r="B667" s="240" t="s">
        <v>53</v>
      </c>
      <c r="C667" s="240" t="s">
        <v>113</v>
      </c>
      <c r="D667" s="240" t="s">
        <v>76</v>
      </c>
      <c r="E667" s="240">
        <v>29385.39</v>
      </c>
      <c r="F667" s="240">
        <v>1159.5</v>
      </c>
      <c r="G667" s="240">
        <v>-303.77</v>
      </c>
      <c r="H667" s="240">
        <v>-19804.68</v>
      </c>
      <c r="I667" s="240">
        <v>484666.23499999999</v>
      </c>
      <c r="J667" s="240">
        <v>-264789.45199999999</v>
      </c>
    </row>
    <row r="668" spans="2:10">
      <c r="B668" s="240" t="s">
        <v>53</v>
      </c>
      <c r="C668" s="240" t="s">
        <v>113</v>
      </c>
      <c r="D668" s="240" t="s">
        <v>77</v>
      </c>
      <c r="E668" s="240">
        <v>30190.03</v>
      </c>
      <c r="F668" s="240">
        <v>1166.3800000000001</v>
      </c>
      <c r="G668" s="240">
        <v>-304.63</v>
      </c>
      <c r="H668" s="240">
        <v>-19915.085999999999</v>
      </c>
      <c r="I668" s="240">
        <v>498872.25400000002</v>
      </c>
      <c r="J668" s="240">
        <v>-268165.10600000003</v>
      </c>
    </row>
    <row r="669" spans="2:10">
      <c r="B669" s="240" t="s">
        <v>53</v>
      </c>
      <c r="C669" s="240" t="s">
        <v>114</v>
      </c>
      <c r="D669" s="240" t="s">
        <v>76</v>
      </c>
      <c r="E669" s="240">
        <v>29385.39</v>
      </c>
      <c r="F669" s="240">
        <v>1159.5</v>
      </c>
      <c r="G669" s="240">
        <v>303.77</v>
      </c>
      <c r="H669" s="240">
        <v>-14778.49</v>
      </c>
      <c r="I669" s="240">
        <v>481075.408</v>
      </c>
      <c r="J669" s="240">
        <v>-264789.467</v>
      </c>
    </row>
    <row r="670" spans="2:10">
      <c r="B670" s="240" t="s">
        <v>53</v>
      </c>
      <c r="C670" s="240" t="s">
        <v>114</v>
      </c>
      <c r="D670" s="240" t="s">
        <v>77</v>
      </c>
      <c r="E670" s="240">
        <v>30190.03</v>
      </c>
      <c r="F670" s="240">
        <v>1166.3800000000001</v>
      </c>
      <c r="G670" s="240">
        <v>304.63</v>
      </c>
      <c r="H670" s="240">
        <v>-14869.382</v>
      </c>
      <c r="I670" s="240">
        <v>493095.223</v>
      </c>
      <c r="J670" s="240">
        <v>-268165.95500000002</v>
      </c>
    </row>
    <row r="671" spans="2:10">
      <c r="B671" s="240" t="s">
        <v>53</v>
      </c>
      <c r="C671" s="240" t="s">
        <v>115</v>
      </c>
      <c r="D671" s="240" t="s">
        <v>76</v>
      </c>
      <c r="E671" s="240">
        <v>29385.39</v>
      </c>
      <c r="F671" s="240">
        <v>-303.77</v>
      </c>
      <c r="G671" s="240">
        <v>-1159.5</v>
      </c>
      <c r="H671" s="240">
        <v>-6188.2349999999997</v>
      </c>
      <c r="I671" s="240">
        <v>489672.24900000001</v>
      </c>
      <c r="J671" s="240">
        <v>-273406.02299999999</v>
      </c>
    </row>
    <row r="672" spans="2:10">
      <c r="B672" s="240" t="s">
        <v>53</v>
      </c>
      <c r="C672" s="240" t="s">
        <v>115</v>
      </c>
      <c r="D672" s="240" t="s">
        <v>77</v>
      </c>
      <c r="E672" s="240">
        <v>30190.03</v>
      </c>
      <c r="F672" s="240">
        <v>-304.63</v>
      </c>
      <c r="G672" s="240">
        <v>-1166.3800000000001</v>
      </c>
      <c r="H672" s="240">
        <v>-6247.83</v>
      </c>
      <c r="I672" s="240">
        <v>506958.234</v>
      </c>
      <c r="J672" s="240">
        <v>-282029.45600000001</v>
      </c>
    </row>
    <row r="673" spans="2:10">
      <c r="B673" s="240" t="s">
        <v>53</v>
      </c>
      <c r="C673" s="240" t="s">
        <v>116</v>
      </c>
      <c r="D673" s="240" t="s">
        <v>76</v>
      </c>
      <c r="E673" s="240">
        <v>29385.39</v>
      </c>
      <c r="F673" s="240">
        <v>303.77</v>
      </c>
      <c r="G673" s="240">
        <v>-1159.5</v>
      </c>
      <c r="H673" s="240">
        <v>-17239.3</v>
      </c>
      <c r="I673" s="240">
        <v>489671.07900000003</v>
      </c>
      <c r="J673" s="240">
        <v>-269812.685</v>
      </c>
    </row>
    <row r="674" spans="2:10">
      <c r="B674" s="240" t="s">
        <v>53</v>
      </c>
      <c r="C674" s="240" t="s">
        <v>116</v>
      </c>
      <c r="D674" s="240" t="s">
        <v>77</v>
      </c>
      <c r="E674" s="240">
        <v>30190.03</v>
      </c>
      <c r="F674" s="240">
        <v>304.63</v>
      </c>
      <c r="G674" s="240">
        <v>-1166.3800000000001</v>
      </c>
      <c r="H674" s="240">
        <v>-17319.947</v>
      </c>
      <c r="I674" s="240">
        <v>506956.43</v>
      </c>
      <c r="J674" s="240">
        <v>-276263.196</v>
      </c>
    </row>
    <row r="675" spans="2:10">
      <c r="B675" s="240" t="s">
        <v>53</v>
      </c>
      <c r="C675" s="240" t="s">
        <v>117</v>
      </c>
      <c r="D675" s="240" t="s">
        <v>76</v>
      </c>
      <c r="E675" s="240">
        <v>29385.39</v>
      </c>
      <c r="F675" s="240">
        <v>-303.77</v>
      </c>
      <c r="G675" s="240">
        <v>-1159.5</v>
      </c>
      <c r="H675" s="240">
        <v>-7250.5789999999997</v>
      </c>
      <c r="I675" s="240">
        <v>489671.00099999999</v>
      </c>
      <c r="J675" s="240">
        <v>-273407.53700000001</v>
      </c>
    </row>
    <row r="676" spans="2:10">
      <c r="B676" s="240" t="s">
        <v>53</v>
      </c>
      <c r="C676" s="240" t="s">
        <v>117</v>
      </c>
      <c r="D676" s="240" t="s">
        <v>77</v>
      </c>
      <c r="E676" s="240">
        <v>30190.03</v>
      </c>
      <c r="F676" s="240">
        <v>-304.63</v>
      </c>
      <c r="G676" s="240">
        <v>-1166.3800000000001</v>
      </c>
      <c r="H676" s="240">
        <v>-7310.1710000000003</v>
      </c>
      <c r="I676" s="240">
        <v>506955.57699999999</v>
      </c>
      <c r="J676" s="240">
        <v>-282032.36700000003</v>
      </c>
    </row>
    <row r="677" spans="2:10">
      <c r="B677" s="240" t="s">
        <v>53</v>
      </c>
      <c r="C677" s="240" t="s">
        <v>118</v>
      </c>
      <c r="D677" s="240" t="s">
        <v>76</v>
      </c>
      <c r="E677" s="240">
        <v>29385.39</v>
      </c>
      <c r="F677" s="240">
        <v>303.77</v>
      </c>
      <c r="G677" s="240">
        <v>-1159.5</v>
      </c>
      <c r="H677" s="240">
        <v>-16176.956</v>
      </c>
      <c r="I677" s="240">
        <v>489672.32799999998</v>
      </c>
      <c r="J677" s="240">
        <v>-269811.17099999997</v>
      </c>
    </row>
    <row r="678" spans="2:10">
      <c r="B678" s="240" t="s">
        <v>53</v>
      </c>
      <c r="C678" s="240" t="s">
        <v>118</v>
      </c>
      <c r="D678" s="240" t="s">
        <v>77</v>
      </c>
      <c r="E678" s="240">
        <v>30190.03</v>
      </c>
      <c r="F678" s="240">
        <v>304.63</v>
      </c>
      <c r="G678" s="240">
        <v>-1166.3800000000001</v>
      </c>
      <c r="H678" s="240">
        <v>-16257.606</v>
      </c>
      <c r="I678" s="240">
        <v>506959.08799999999</v>
      </c>
      <c r="J678" s="240">
        <v>-276260.28499999997</v>
      </c>
    </row>
    <row r="679" spans="2:10">
      <c r="B679" s="240" t="s">
        <v>53</v>
      </c>
      <c r="C679" s="240" t="s">
        <v>119</v>
      </c>
      <c r="D679" s="240" t="s">
        <v>76</v>
      </c>
      <c r="E679" s="240">
        <v>29385.39</v>
      </c>
      <c r="F679" s="240">
        <v>-303.77</v>
      </c>
      <c r="G679" s="240">
        <v>-1159.5</v>
      </c>
      <c r="H679" s="240">
        <v>-4209.3230000000003</v>
      </c>
      <c r="I679" s="240">
        <v>489674.55900000001</v>
      </c>
      <c r="J679" s="240">
        <v>-273403.21899999998</v>
      </c>
    </row>
    <row r="680" spans="2:10">
      <c r="B680" s="240" t="s">
        <v>53</v>
      </c>
      <c r="C680" s="240" t="s">
        <v>119</v>
      </c>
      <c r="D680" s="240" t="s">
        <v>77</v>
      </c>
      <c r="E680" s="240">
        <v>30190.03</v>
      </c>
      <c r="F680" s="240">
        <v>-304.63</v>
      </c>
      <c r="G680" s="240">
        <v>-1166.3800000000001</v>
      </c>
      <c r="H680" s="240">
        <v>-4268.924</v>
      </c>
      <c r="I680" s="240">
        <v>506963.16700000002</v>
      </c>
      <c r="J680" s="240">
        <v>-282024.05200000003</v>
      </c>
    </row>
    <row r="681" spans="2:10">
      <c r="B681" s="240" t="s">
        <v>53</v>
      </c>
      <c r="C681" s="240" t="s">
        <v>120</v>
      </c>
      <c r="D681" s="240" t="s">
        <v>76</v>
      </c>
      <c r="E681" s="240">
        <v>29385.39</v>
      </c>
      <c r="F681" s="240">
        <v>303.77</v>
      </c>
      <c r="G681" s="240">
        <v>-1159.5</v>
      </c>
      <c r="H681" s="240">
        <v>-15260.388999999999</v>
      </c>
      <c r="I681" s="240">
        <v>489673.38900000002</v>
      </c>
      <c r="J681" s="240">
        <v>-269809.88099999999</v>
      </c>
    </row>
    <row r="682" spans="2:10">
      <c r="B682" s="240" t="s">
        <v>53</v>
      </c>
      <c r="C682" s="240" t="s">
        <v>120</v>
      </c>
      <c r="D682" s="240" t="s">
        <v>77</v>
      </c>
      <c r="E682" s="240">
        <v>30190.03</v>
      </c>
      <c r="F682" s="240">
        <v>304.63</v>
      </c>
      <c r="G682" s="240">
        <v>-1166.3800000000001</v>
      </c>
      <c r="H682" s="240">
        <v>-15341.040999999999</v>
      </c>
      <c r="I682" s="240">
        <v>506961.36300000001</v>
      </c>
      <c r="J682" s="240">
        <v>-276257.79200000002</v>
      </c>
    </row>
    <row r="683" spans="2:10">
      <c r="B683" s="240" t="s">
        <v>53</v>
      </c>
      <c r="C683" s="240" t="s">
        <v>121</v>
      </c>
      <c r="D683" s="240" t="s">
        <v>76</v>
      </c>
      <c r="E683" s="240">
        <v>29385.39</v>
      </c>
      <c r="F683" s="240">
        <v>-303.77</v>
      </c>
      <c r="G683" s="240">
        <v>-1159.5</v>
      </c>
      <c r="H683" s="240">
        <v>-5271.6670000000004</v>
      </c>
      <c r="I683" s="240">
        <v>489673.31</v>
      </c>
      <c r="J683" s="240">
        <v>-273404.73300000001</v>
      </c>
    </row>
    <row r="684" spans="2:10">
      <c r="B684" s="240" t="s">
        <v>53</v>
      </c>
      <c r="C684" s="240" t="s">
        <v>121</v>
      </c>
      <c r="D684" s="240" t="s">
        <v>77</v>
      </c>
      <c r="E684" s="240">
        <v>30190.03</v>
      </c>
      <c r="F684" s="240">
        <v>-304.63</v>
      </c>
      <c r="G684" s="240">
        <v>-1166.3800000000001</v>
      </c>
      <c r="H684" s="240">
        <v>-5331.2650000000003</v>
      </c>
      <c r="I684" s="240">
        <v>506960.51</v>
      </c>
      <c r="J684" s="240">
        <v>-282026.96299999999</v>
      </c>
    </row>
    <row r="685" spans="2:10">
      <c r="B685" s="240" t="s">
        <v>53</v>
      </c>
      <c r="C685" s="240" t="s">
        <v>122</v>
      </c>
      <c r="D685" s="240" t="s">
        <v>76</v>
      </c>
      <c r="E685" s="240">
        <v>29385.39</v>
      </c>
      <c r="F685" s="240">
        <v>303.77</v>
      </c>
      <c r="G685" s="240">
        <v>-1159.5</v>
      </c>
      <c r="H685" s="240">
        <v>-14198.045</v>
      </c>
      <c r="I685" s="240">
        <v>489674.63699999999</v>
      </c>
      <c r="J685" s="240">
        <v>-269808.36700000003</v>
      </c>
    </row>
    <row r="686" spans="2:10">
      <c r="B686" s="240" t="s">
        <v>53</v>
      </c>
      <c r="C686" s="240" t="s">
        <v>122</v>
      </c>
      <c r="D686" s="240" t="s">
        <v>77</v>
      </c>
      <c r="E686" s="240">
        <v>30190.03</v>
      </c>
      <c r="F686" s="240">
        <v>304.63</v>
      </c>
      <c r="G686" s="240">
        <v>-1166.3800000000001</v>
      </c>
      <c r="H686" s="240">
        <v>-14278.7</v>
      </c>
      <c r="I686" s="240">
        <v>506964.02100000001</v>
      </c>
      <c r="J686" s="240">
        <v>-276254.88</v>
      </c>
    </row>
    <row r="687" spans="2:10">
      <c r="B687" s="240" t="s">
        <v>53</v>
      </c>
      <c r="C687" s="240" t="s">
        <v>123</v>
      </c>
      <c r="D687" s="240" t="s">
        <v>76</v>
      </c>
      <c r="E687" s="240">
        <v>29385.39</v>
      </c>
      <c r="F687" s="240">
        <v>-303.77</v>
      </c>
      <c r="G687" s="240">
        <v>1159.5</v>
      </c>
      <c r="H687" s="240">
        <v>17239.649000000001</v>
      </c>
      <c r="I687" s="240">
        <v>476066.17700000003</v>
      </c>
      <c r="J687" s="240">
        <v>-273399.90999999997</v>
      </c>
    </row>
    <row r="688" spans="2:10">
      <c r="B688" s="240" t="s">
        <v>53</v>
      </c>
      <c r="C688" s="240" t="s">
        <v>123</v>
      </c>
      <c r="D688" s="240" t="s">
        <v>77</v>
      </c>
      <c r="E688" s="240">
        <v>30190.03</v>
      </c>
      <c r="F688" s="240">
        <v>-304.63</v>
      </c>
      <c r="G688" s="240">
        <v>1166.3800000000001</v>
      </c>
      <c r="H688" s="240">
        <v>17320.397000000001</v>
      </c>
      <c r="I688" s="240">
        <v>484998.98300000001</v>
      </c>
      <c r="J688" s="240">
        <v>-282020.86599999998</v>
      </c>
    </row>
    <row r="689" spans="2:10">
      <c r="B689" s="240" t="s">
        <v>53</v>
      </c>
      <c r="C689" s="240" t="s">
        <v>124</v>
      </c>
      <c r="D689" s="240" t="s">
        <v>76</v>
      </c>
      <c r="E689" s="240">
        <v>29385.39</v>
      </c>
      <c r="F689" s="240">
        <v>303.77</v>
      </c>
      <c r="G689" s="240">
        <v>1159.5</v>
      </c>
      <c r="H689" s="240">
        <v>6188.5829999999996</v>
      </c>
      <c r="I689" s="240">
        <v>476065.00699999998</v>
      </c>
      <c r="J689" s="240">
        <v>-269806.57199999999</v>
      </c>
    </row>
    <row r="690" spans="2:10">
      <c r="B690" s="240" t="s">
        <v>53</v>
      </c>
      <c r="C690" s="240" t="s">
        <v>124</v>
      </c>
      <c r="D690" s="240" t="s">
        <v>77</v>
      </c>
      <c r="E690" s="240">
        <v>30190.03</v>
      </c>
      <c r="F690" s="240">
        <v>304.63</v>
      </c>
      <c r="G690" s="240">
        <v>1166.3800000000001</v>
      </c>
      <c r="H690" s="240">
        <v>6248.2809999999999</v>
      </c>
      <c r="I690" s="240">
        <v>484997.179</v>
      </c>
      <c r="J690" s="240">
        <v>-276254.60600000003</v>
      </c>
    </row>
    <row r="691" spans="2:10">
      <c r="B691" s="240" t="s">
        <v>53</v>
      </c>
      <c r="C691" s="240" t="s">
        <v>125</v>
      </c>
      <c r="D691" s="240" t="s">
        <v>76</v>
      </c>
      <c r="E691" s="240">
        <v>29385.39</v>
      </c>
      <c r="F691" s="240">
        <v>-303.77</v>
      </c>
      <c r="G691" s="240">
        <v>1159.5</v>
      </c>
      <c r="H691" s="240">
        <v>16177.305</v>
      </c>
      <c r="I691" s="240">
        <v>476064.92800000001</v>
      </c>
      <c r="J691" s="240">
        <v>-273401.424</v>
      </c>
    </row>
    <row r="692" spans="2:10">
      <c r="B692" s="240" t="s">
        <v>53</v>
      </c>
      <c r="C692" s="240" t="s">
        <v>125</v>
      </c>
      <c r="D692" s="240" t="s">
        <v>77</v>
      </c>
      <c r="E692" s="240">
        <v>30190.03</v>
      </c>
      <c r="F692" s="240">
        <v>-304.63</v>
      </c>
      <c r="G692" s="240">
        <v>1166.3800000000001</v>
      </c>
      <c r="H692" s="240">
        <v>16258.057000000001</v>
      </c>
      <c r="I692" s="240">
        <v>484996.32500000001</v>
      </c>
      <c r="J692" s="240">
        <v>-282023.777</v>
      </c>
    </row>
    <row r="693" spans="2:10">
      <c r="B693" s="240" t="s">
        <v>53</v>
      </c>
      <c r="C693" s="240" t="s">
        <v>126</v>
      </c>
      <c r="D693" s="240" t="s">
        <v>76</v>
      </c>
      <c r="E693" s="240">
        <v>29385.39</v>
      </c>
      <c r="F693" s="240">
        <v>303.77</v>
      </c>
      <c r="G693" s="240">
        <v>1159.5</v>
      </c>
      <c r="H693" s="240">
        <v>7250.9269999999997</v>
      </c>
      <c r="I693" s="240">
        <v>476066.255</v>
      </c>
      <c r="J693" s="240">
        <v>-269805.05800000002</v>
      </c>
    </row>
    <row r="694" spans="2:10">
      <c r="B694" s="240" t="s">
        <v>53</v>
      </c>
      <c r="C694" s="240" t="s">
        <v>126</v>
      </c>
      <c r="D694" s="240" t="s">
        <v>77</v>
      </c>
      <c r="E694" s="240">
        <v>30190.03</v>
      </c>
      <c r="F694" s="240">
        <v>304.63</v>
      </c>
      <c r="G694" s="240">
        <v>1166.3800000000001</v>
      </c>
      <c r="H694" s="240">
        <v>7310.6210000000001</v>
      </c>
      <c r="I694" s="240">
        <v>484999.83600000001</v>
      </c>
      <c r="J694" s="240">
        <v>-276251.69400000002</v>
      </c>
    </row>
    <row r="695" spans="2:10">
      <c r="B695" s="240" t="s">
        <v>53</v>
      </c>
      <c r="C695" s="240" t="s">
        <v>127</v>
      </c>
      <c r="D695" s="240" t="s">
        <v>76</v>
      </c>
      <c r="E695" s="240">
        <v>29385.39</v>
      </c>
      <c r="F695" s="240">
        <v>-303.77</v>
      </c>
      <c r="G695" s="240">
        <v>1159.5</v>
      </c>
      <c r="H695" s="240">
        <v>15260.736999999999</v>
      </c>
      <c r="I695" s="240">
        <v>476063.86700000003</v>
      </c>
      <c r="J695" s="240">
        <v>-273402.71399999998</v>
      </c>
    </row>
    <row r="696" spans="2:10">
      <c r="B696" s="240" t="s">
        <v>53</v>
      </c>
      <c r="C696" s="240" t="s">
        <v>127</v>
      </c>
      <c r="D696" s="240" t="s">
        <v>77</v>
      </c>
      <c r="E696" s="240">
        <v>30190.03</v>
      </c>
      <c r="F696" s="240">
        <v>-304.63</v>
      </c>
      <c r="G696" s="240">
        <v>1166.3800000000001</v>
      </c>
      <c r="H696" s="240">
        <v>15341.491</v>
      </c>
      <c r="I696" s="240">
        <v>484994.05</v>
      </c>
      <c r="J696" s="240">
        <v>-282026.27</v>
      </c>
    </row>
    <row r="697" spans="2:10">
      <c r="B697" s="240" t="s">
        <v>53</v>
      </c>
      <c r="C697" s="240" t="s">
        <v>128</v>
      </c>
      <c r="D697" s="240" t="s">
        <v>76</v>
      </c>
      <c r="E697" s="240">
        <v>29385.39</v>
      </c>
      <c r="F697" s="240">
        <v>303.77</v>
      </c>
      <c r="G697" s="240">
        <v>1159.5</v>
      </c>
      <c r="H697" s="240">
        <v>4209.6710000000003</v>
      </c>
      <c r="I697" s="240">
        <v>476062.69699999999</v>
      </c>
      <c r="J697" s="240">
        <v>-269809.37599999999</v>
      </c>
    </row>
    <row r="698" spans="2:10">
      <c r="B698" s="240" t="s">
        <v>53</v>
      </c>
      <c r="C698" s="240" t="s">
        <v>128</v>
      </c>
      <c r="D698" s="240" t="s">
        <v>77</v>
      </c>
      <c r="E698" s="240">
        <v>30190.03</v>
      </c>
      <c r="F698" s="240">
        <v>304.63</v>
      </c>
      <c r="G698" s="240">
        <v>1166.3800000000001</v>
      </c>
      <c r="H698" s="240">
        <v>4269.375</v>
      </c>
      <c r="I698" s="240">
        <v>484992.245</v>
      </c>
      <c r="J698" s="240">
        <v>-276260.01</v>
      </c>
    </row>
    <row r="699" spans="2:10">
      <c r="B699" s="240" t="s">
        <v>53</v>
      </c>
      <c r="C699" s="240" t="s">
        <v>129</v>
      </c>
      <c r="D699" s="240" t="s">
        <v>76</v>
      </c>
      <c r="E699" s="240">
        <v>29385.39</v>
      </c>
      <c r="F699" s="240">
        <v>-303.77</v>
      </c>
      <c r="G699" s="240">
        <v>1159.5</v>
      </c>
      <c r="H699" s="240">
        <v>14198.393</v>
      </c>
      <c r="I699" s="240">
        <v>476062.61900000001</v>
      </c>
      <c r="J699" s="240">
        <v>-273404.228</v>
      </c>
    </row>
    <row r="700" spans="2:10">
      <c r="B700" s="240" t="s">
        <v>53</v>
      </c>
      <c r="C700" s="240" t="s">
        <v>129</v>
      </c>
      <c r="D700" s="240" t="s">
        <v>77</v>
      </c>
      <c r="E700" s="240">
        <v>30190.03</v>
      </c>
      <c r="F700" s="240">
        <v>-304.63</v>
      </c>
      <c r="G700" s="240">
        <v>1166.3800000000001</v>
      </c>
      <c r="H700" s="240">
        <v>14279.15</v>
      </c>
      <c r="I700" s="240">
        <v>484991.39199999999</v>
      </c>
      <c r="J700" s="240">
        <v>-282029.18199999997</v>
      </c>
    </row>
    <row r="701" spans="2:10">
      <c r="B701" s="240" t="s">
        <v>53</v>
      </c>
      <c r="C701" s="240" t="s">
        <v>130</v>
      </c>
      <c r="D701" s="240" t="s">
        <v>76</v>
      </c>
      <c r="E701" s="240">
        <v>29385.39</v>
      </c>
      <c r="F701" s="240">
        <v>303.77</v>
      </c>
      <c r="G701" s="240">
        <v>1159.5</v>
      </c>
      <c r="H701" s="240">
        <v>5272.0150000000003</v>
      </c>
      <c r="I701" s="240">
        <v>476063.946</v>
      </c>
      <c r="J701" s="240">
        <v>-269807.86200000002</v>
      </c>
    </row>
    <row r="702" spans="2:10">
      <c r="B702" s="240" t="s">
        <v>53</v>
      </c>
      <c r="C702" s="240" t="s">
        <v>130</v>
      </c>
      <c r="D702" s="240" t="s">
        <v>77</v>
      </c>
      <c r="E702" s="240">
        <v>30190.03</v>
      </c>
      <c r="F702" s="240">
        <v>304.63</v>
      </c>
      <c r="G702" s="240">
        <v>1166.3800000000001</v>
      </c>
      <c r="H702" s="240">
        <v>5331.7150000000001</v>
      </c>
      <c r="I702" s="240">
        <v>484994.90299999999</v>
      </c>
      <c r="J702" s="240">
        <v>-276257.09899999999</v>
      </c>
    </row>
    <row r="703" spans="2:10">
      <c r="B703" s="240" t="s">
        <v>53</v>
      </c>
      <c r="C703" s="240" t="s">
        <v>131</v>
      </c>
      <c r="D703" s="240" t="s">
        <v>76</v>
      </c>
      <c r="E703" s="240">
        <v>29385.39</v>
      </c>
      <c r="F703" s="240">
        <v>-1012.58</v>
      </c>
      <c r="G703" s="240">
        <v>-303.77</v>
      </c>
      <c r="H703" s="240">
        <v>15311.848</v>
      </c>
      <c r="I703" s="240">
        <v>484665.299</v>
      </c>
      <c r="J703" s="240">
        <v>-277596.02799999999</v>
      </c>
    </row>
    <row r="704" spans="2:10">
      <c r="B704" s="240" t="s">
        <v>53</v>
      </c>
      <c r="C704" s="240" t="s">
        <v>131</v>
      </c>
      <c r="D704" s="240" t="s">
        <v>77</v>
      </c>
      <c r="E704" s="240">
        <v>30190.03</v>
      </c>
      <c r="F704" s="240">
        <v>-1015.43</v>
      </c>
      <c r="G704" s="240">
        <v>-304.63</v>
      </c>
      <c r="H704" s="240">
        <v>15337.228999999999</v>
      </c>
      <c r="I704" s="240">
        <v>498867.74900000001</v>
      </c>
      <c r="J704" s="240">
        <v>-288753.66100000002</v>
      </c>
    </row>
    <row r="705" spans="2:10">
      <c r="B705" s="240" t="s">
        <v>53</v>
      </c>
      <c r="C705" s="240" t="s">
        <v>132</v>
      </c>
      <c r="D705" s="240" t="s">
        <v>76</v>
      </c>
      <c r="E705" s="240">
        <v>29385.39</v>
      </c>
      <c r="F705" s="240">
        <v>-1012.58</v>
      </c>
      <c r="G705" s="240">
        <v>303.77</v>
      </c>
      <c r="H705" s="240">
        <v>21525.384999999998</v>
      </c>
      <c r="I705" s="240">
        <v>481075.85700000002</v>
      </c>
      <c r="J705" s="240">
        <v>-277594.36</v>
      </c>
    </row>
    <row r="706" spans="2:10">
      <c r="B706" s="240" t="s">
        <v>53</v>
      </c>
      <c r="C706" s="240" t="s">
        <v>132</v>
      </c>
      <c r="D706" s="240" t="s">
        <v>77</v>
      </c>
      <c r="E706" s="240">
        <v>30190.03</v>
      </c>
      <c r="F706" s="240">
        <v>-1015.43</v>
      </c>
      <c r="G706" s="240">
        <v>304.63</v>
      </c>
      <c r="H706" s="240">
        <v>21570.277999999998</v>
      </c>
      <c r="I706" s="240">
        <v>493093.67800000001</v>
      </c>
      <c r="J706" s="240">
        <v>-288751.26799999998</v>
      </c>
    </row>
    <row r="707" spans="2:10">
      <c r="B707" s="240" t="s">
        <v>53</v>
      </c>
      <c r="C707" s="240" t="s">
        <v>133</v>
      </c>
      <c r="D707" s="240" t="s">
        <v>76</v>
      </c>
      <c r="E707" s="240">
        <v>29385.39</v>
      </c>
      <c r="F707" s="240">
        <v>-1012.58</v>
      </c>
      <c r="G707" s="240">
        <v>-303.77</v>
      </c>
      <c r="H707" s="240">
        <v>15905.521000000001</v>
      </c>
      <c r="I707" s="240">
        <v>484665.99099999998</v>
      </c>
      <c r="J707" s="240">
        <v>-277595.18599999999</v>
      </c>
    </row>
    <row r="708" spans="2:10">
      <c r="B708" s="240" t="s">
        <v>53</v>
      </c>
      <c r="C708" s="240" t="s">
        <v>133</v>
      </c>
      <c r="D708" s="240" t="s">
        <v>77</v>
      </c>
      <c r="E708" s="240">
        <v>30190.03</v>
      </c>
      <c r="F708" s="240">
        <v>-1015.43</v>
      </c>
      <c r="G708" s="240">
        <v>-304.63</v>
      </c>
      <c r="H708" s="240">
        <v>15930.901</v>
      </c>
      <c r="I708" s="240">
        <v>498869.22899999999</v>
      </c>
      <c r="J708" s="240">
        <v>-288752.03999999998</v>
      </c>
    </row>
    <row r="709" spans="2:10">
      <c r="B709" s="240" t="s">
        <v>53</v>
      </c>
      <c r="C709" s="240" t="s">
        <v>134</v>
      </c>
      <c r="D709" s="240" t="s">
        <v>76</v>
      </c>
      <c r="E709" s="240">
        <v>29385.39</v>
      </c>
      <c r="F709" s="240">
        <v>-1012.58</v>
      </c>
      <c r="G709" s="240">
        <v>303.77</v>
      </c>
      <c r="H709" s="240">
        <v>20931.712</v>
      </c>
      <c r="I709" s="240">
        <v>481075.16499999998</v>
      </c>
      <c r="J709" s="240">
        <v>-277595.20199999999</v>
      </c>
    </row>
    <row r="710" spans="2:10">
      <c r="B710" s="240" t="s">
        <v>53</v>
      </c>
      <c r="C710" s="240" t="s">
        <v>134</v>
      </c>
      <c r="D710" s="240" t="s">
        <v>77</v>
      </c>
      <c r="E710" s="240">
        <v>30190.03</v>
      </c>
      <c r="F710" s="240">
        <v>-1015.43</v>
      </c>
      <c r="G710" s="240">
        <v>304.63</v>
      </c>
      <c r="H710" s="240">
        <v>20976.606</v>
      </c>
      <c r="I710" s="240">
        <v>493092.19799999997</v>
      </c>
      <c r="J710" s="240">
        <v>-288752.88900000002</v>
      </c>
    </row>
    <row r="711" spans="2:10">
      <c r="B711" s="240" t="s">
        <v>53</v>
      </c>
      <c r="C711" s="240" t="s">
        <v>135</v>
      </c>
      <c r="D711" s="240" t="s">
        <v>76</v>
      </c>
      <c r="E711" s="240">
        <v>29385.39</v>
      </c>
      <c r="F711" s="240">
        <v>-1012.58</v>
      </c>
      <c r="G711" s="240">
        <v>-303.77</v>
      </c>
      <c r="H711" s="240">
        <v>11770.701999999999</v>
      </c>
      <c r="I711" s="240">
        <v>484661.13799999998</v>
      </c>
      <c r="J711" s="240">
        <v>-277601.07400000002</v>
      </c>
    </row>
    <row r="712" spans="2:10">
      <c r="B712" s="240" t="s">
        <v>53</v>
      </c>
      <c r="C712" s="240" t="s">
        <v>135</v>
      </c>
      <c r="D712" s="240" t="s">
        <v>77</v>
      </c>
      <c r="E712" s="240">
        <v>30190.03</v>
      </c>
      <c r="F712" s="240">
        <v>-1015.43</v>
      </c>
      <c r="G712" s="240">
        <v>-304.63</v>
      </c>
      <c r="H712" s="240">
        <v>11796.093000000001</v>
      </c>
      <c r="I712" s="240">
        <v>498858.88900000002</v>
      </c>
      <c r="J712" s="240">
        <v>-288763.36599999998</v>
      </c>
    </row>
    <row r="713" spans="2:10">
      <c r="B713" s="240" t="s">
        <v>53</v>
      </c>
      <c r="C713" s="240" t="s">
        <v>136</v>
      </c>
      <c r="D713" s="240" t="s">
        <v>76</v>
      </c>
      <c r="E713" s="240">
        <v>29385.39</v>
      </c>
      <c r="F713" s="240">
        <v>-1012.58</v>
      </c>
      <c r="G713" s="240">
        <v>303.77</v>
      </c>
      <c r="H713" s="240">
        <v>17984.239000000001</v>
      </c>
      <c r="I713" s="240">
        <v>481071.696</v>
      </c>
      <c r="J713" s="240">
        <v>-277599.40700000001</v>
      </c>
    </row>
    <row r="714" spans="2:10">
      <c r="B714" s="240" t="s">
        <v>53</v>
      </c>
      <c r="C714" s="240" t="s">
        <v>136</v>
      </c>
      <c r="D714" s="240" t="s">
        <v>77</v>
      </c>
      <c r="E714" s="240">
        <v>30190.03</v>
      </c>
      <c r="F714" s="240">
        <v>-1015.43</v>
      </c>
      <c r="G714" s="240">
        <v>304.63</v>
      </c>
      <c r="H714" s="240">
        <v>18029.141</v>
      </c>
      <c r="I714" s="240">
        <v>493084.81800000003</v>
      </c>
      <c r="J714" s="240">
        <v>-288760.97200000001</v>
      </c>
    </row>
    <row r="715" spans="2:10">
      <c r="B715" s="240" t="s">
        <v>53</v>
      </c>
      <c r="C715" s="240" t="s">
        <v>137</v>
      </c>
      <c r="D715" s="240" t="s">
        <v>76</v>
      </c>
      <c r="E715" s="240">
        <v>29385.39</v>
      </c>
      <c r="F715" s="240">
        <v>-1012.58</v>
      </c>
      <c r="G715" s="240">
        <v>-303.77</v>
      </c>
      <c r="H715" s="240">
        <v>12364.375</v>
      </c>
      <c r="I715" s="240">
        <v>484661.83</v>
      </c>
      <c r="J715" s="240">
        <v>-277600.23300000001</v>
      </c>
    </row>
    <row r="716" spans="2:10">
      <c r="B716" s="240" t="s">
        <v>53</v>
      </c>
      <c r="C716" s="240" t="s">
        <v>137</v>
      </c>
      <c r="D716" s="240" t="s">
        <v>77</v>
      </c>
      <c r="E716" s="240">
        <v>30190.03</v>
      </c>
      <c r="F716" s="240">
        <v>-1015.43</v>
      </c>
      <c r="G716" s="240">
        <v>-304.63</v>
      </c>
      <c r="H716" s="240">
        <v>12389.764999999999</v>
      </c>
      <c r="I716" s="240">
        <v>498860.36900000001</v>
      </c>
      <c r="J716" s="240">
        <v>-288761.745</v>
      </c>
    </row>
    <row r="717" spans="2:10">
      <c r="B717" s="240" t="s">
        <v>53</v>
      </c>
      <c r="C717" s="240" t="s">
        <v>138</v>
      </c>
      <c r="D717" s="240" t="s">
        <v>76</v>
      </c>
      <c r="E717" s="240">
        <v>29385.39</v>
      </c>
      <c r="F717" s="240">
        <v>-1012.58</v>
      </c>
      <c r="G717" s="240">
        <v>303.77</v>
      </c>
      <c r="H717" s="240">
        <v>17390.564999999999</v>
      </c>
      <c r="I717" s="240">
        <v>481071.00400000002</v>
      </c>
      <c r="J717" s="240">
        <v>-277600.24800000002</v>
      </c>
    </row>
    <row r="718" spans="2:10">
      <c r="B718" s="240" t="s">
        <v>53</v>
      </c>
      <c r="C718" s="240" t="s">
        <v>138</v>
      </c>
      <c r="D718" s="240" t="s">
        <v>77</v>
      </c>
      <c r="E718" s="240">
        <v>30190.03</v>
      </c>
      <c r="F718" s="240">
        <v>-1015.43</v>
      </c>
      <c r="G718" s="240">
        <v>304.63</v>
      </c>
      <c r="H718" s="240">
        <v>17435.469000000001</v>
      </c>
      <c r="I718" s="240">
        <v>493083.33899999998</v>
      </c>
      <c r="J718" s="240">
        <v>-288762.59299999999</v>
      </c>
    </row>
    <row r="719" spans="2:10">
      <c r="B719" s="240" t="s">
        <v>53</v>
      </c>
      <c r="C719" s="240" t="s">
        <v>139</v>
      </c>
      <c r="D719" s="240" t="s">
        <v>76</v>
      </c>
      <c r="E719" s="240">
        <v>29385.39</v>
      </c>
      <c r="F719" s="240">
        <v>-303.77</v>
      </c>
      <c r="G719" s="240">
        <v>-1012.58</v>
      </c>
      <c r="H719" s="240">
        <v>-4830.1890000000003</v>
      </c>
      <c r="I719" s="240">
        <v>488851.61499999999</v>
      </c>
      <c r="J719" s="240">
        <v>-273405.745</v>
      </c>
    </row>
    <row r="720" spans="2:10">
      <c r="B720" s="240" t="s">
        <v>53</v>
      </c>
      <c r="C720" s="240" t="s">
        <v>139</v>
      </c>
      <c r="D720" s="240" t="s">
        <v>77</v>
      </c>
      <c r="E720" s="240">
        <v>30190.03</v>
      </c>
      <c r="F720" s="240">
        <v>-304.63</v>
      </c>
      <c r="G720" s="240">
        <v>-1015.43</v>
      </c>
      <c r="H720" s="240">
        <v>-4852.13</v>
      </c>
      <c r="I720" s="240">
        <v>505602.06</v>
      </c>
      <c r="J720" s="240">
        <v>-282029.15100000001</v>
      </c>
    </row>
    <row r="721" spans="2:10">
      <c r="B721" s="240" t="s">
        <v>53</v>
      </c>
      <c r="C721" s="240" t="s">
        <v>140</v>
      </c>
      <c r="D721" s="240" t="s">
        <v>76</v>
      </c>
      <c r="E721" s="240">
        <v>29385.39</v>
      </c>
      <c r="F721" s="240">
        <v>303.77</v>
      </c>
      <c r="G721" s="240">
        <v>-1012.58</v>
      </c>
      <c r="H721" s="240">
        <v>-15881.254000000001</v>
      </c>
      <c r="I721" s="240">
        <v>488850.44500000001</v>
      </c>
      <c r="J721" s="240">
        <v>-269812.40700000001</v>
      </c>
    </row>
    <row r="722" spans="2:10">
      <c r="B722" s="240" t="s">
        <v>53</v>
      </c>
      <c r="C722" s="240" t="s">
        <v>140</v>
      </c>
      <c r="D722" s="240" t="s">
        <v>77</v>
      </c>
      <c r="E722" s="240">
        <v>30190.03</v>
      </c>
      <c r="F722" s="240">
        <v>304.63</v>
      </c>
      <c r="G722" s="240">
        <v>-1015.43</v>
      </c>
      <c r="H722" s="240">
        <v>-15924.246999999999</v>
      </c>
      <c r="I722" s="240">
        <v>505600.25599999999</v>
      </c>
      <c r="J722" s="240">
        <v>-276262.891</v>
      </c>
    </row>
    <row r="723" spans="2:10">
      <c r="B723" s="240" t="s">
        <v>53</v>
      </c>
      <c r="C723" s="240" t="s">
        <v>141</v>
      </c>
      <c r="D723" s="240" t="s">
        <v>76</v>
      </c>
      <c r="E723" s="240">
        <v>29385.39</v>
      </c>
      <c r="F723" s="240">
        <v>-303.77</v>
      </c>
      <c r="G723" s="240">
        <v>-1012.58</v>
      </c>
      <c r="H723" s="240">
        <v>-5892.5330000000004</v>
      </c>
      <c r="I723" s="240">
        <v>488850.36700000003</v>
      </c>
      <c r="J723" s="240">
        <v>-273407.25900000002</v>
      </c>
    </row>
    <row r="724" spans="2:10">
      <c r="B724" s="240" t="s">
        <v>53</v>
      </c>
      <c r="C724" s="240" t="s">
        <v>141</v>
      </c>
      <c r="D724" s="240" t="s">
        <v>77</v>
      </c>
      <c r="E724" s="240">
        <v>30190.03</v>
      </c>
      <c r="F724" s="240">
        <v>-304.63</v>
      </c>
      <c r="G724" s="240">
        <v>-1015.43</v>
      </c>
      <c r="H724" s="240">
        <v>-5914.4709999999995</v>
      </c>
      <c r="I724" s="240">
        <v>505599.402</v>
      </c>
      <c r="J724" s="240">
        <v>-282032.06199999998</v>
      </c>
    </row>
    <row r="725" spans="2:10">
      <c r="B725" s="240" t="s">
        <v>53</v>
      </c>
      <c r="C725" s="240" t="s">
        <v>142</v>
      </c>
      <c r="D725" s="240" t="s">
        <v>76</v>
      </c>
      <c r="E725" s="240">
        <v>29385.39</v>
      </c>
      <c r="F725" s="240">
        <v>303.77</v>
      </c>
      <c r="G725" s="240">
        <v>-1012.58</v>
      </c>
      <c r="H725" s="240">
        <v>-14818.91</v>
      </c>
      <c r="I725" s="240">
        <v>488851.69300000003</v>
      </c>
      <c r="J725" s="240">
        <v>-269810.89299999998</v>
      </c>
    </row>
    <row r="726" spans="2:10">
      <c r="B726" s="240" t="s">
        <v>53</v>
      </c>
      <c r="C726" s="240" t="s">
        <v>142</v>
      </c>
      <c r="D726" s="240" t="s">
        <v>77</v>
      </c>
      <c r="E726" s="240">
        <v>30190.03</v>
      </c>
      <c r="F726" s="240">
        <v>304.63</v>
      </c>
      <c r="G726" s="240">
        <v>-1015.43</v>
      </c>
      <c r="H726" s="240">
        <v>-14861.906000000001</v>
      </c>
      <c r="I726" s="240">
        <v>505602.91399999999</v>
      </c>
      <c r="J726" s="240">
        <v>-276259.97899999999</v>
      </c>
    </row>
    <row r="727" spans="2:10">
      <c r="B727" s="240" t="s">
        <v>53</v>
      </c>
      <c r="C727" s="240" t="s">
        <v>143</v>
      </c>
      <c r="D727" s="240" t="s">
        <v>76</v>
      </c>
      <c r="E727" s="240">
        <v>29385.39</v>
      </c>
      <c r="F727" s="240">
        <v>-303.77</v>
      </c>
      <c r="G727" s="240">
        <v>-1012.58</v>
      </c>
      <c r="H727" s="240">
        <v>-2851.277</v>
      </c>
      <c r="I727" s="240">
        <v>488853.924</v>
      </c>
      <c r="J727" s="240">
        <v>-273402.94099999999</v>
      </c>
    </row>
    <row r="728" spans="2:10">
      <c r="B728" s="240" t="s">
        <v>53</v>
      </c>
      <c r="C728" s="240" t="s">
        <v>143</v>
      </c>
      <c r="D728" s="240" t="s">
        <v>77</v>
      </c>
      <c r="E728" s="240">
        <v>30190.03</v>
      </c>
      <c r="F728" s="240">
        <v>-304.63</v>
      </c>
      <c r="G728" s="240">
        <v>-1015.43</v>
      </c>
      <c r="H728" s="240">
        <v>-2873.2240000000002</v>
      </c>
      <c r="I728" s="240">
        <v>505606.99300000002</v>
      </c>
      <c r="J728" s="240">
        <v>-282023.74699999997</v>
      </c>
    </row>
    <row r="729" spans="2:10">
      <c r="B729" s="240" t="s">
        <v>53</v>
      </c>
      <c r="C729" s="240" t="s">
        <v>144</v>
      </c>
      <c r="D729" s="240" t="s">
        <v>76</v>
      </c>
      <c r="E729" s="240">
        <v>29385.39</v>
      </c>
      <c r="F729" s="240">
        <v>303.77</v>
      </c>
      <c r="G729" s="240">
        <v>-1012.58</v>
      </c>
      <c r="H729" s="240">
        <v>-13902.343000000001</v>
      </c>
      <c r="I729" s="240">
        <v>488852.75400000002</v>
      </c>
      <c r="J729" s="240">
        <v>-269809.603</v>
      </c>
    </row>
    <row r="730" spans="2:10">
      <c r="B730" s="240" t="s">
        <v>53</v>
      </c>
      <c r="C730" s="240" t="s">
        <v>144</v>
      </c>
      <c r="D730" s="240" t="s">
        <v>77</v>
      </c>
      <c r="E730" s="240">
        <v>30190.03</v>
      </c>
      <c r="F730" s="240">
        <v>304.63</v>
      </c>
      <c r="G730" s="240">
        <v>-1015.43</v>
      </c>
      <c r="H730" s="240">
        <v>-13945.341</v>
      </c>
      <c r="I730" s="240">
        <v>505605.18900000001</v>
      </c>
      <c r="J730" s="240">
        <v>-276257.48599999998</v>
      </c>
    </row>
    <row r="731" spans="2:10">
      <c r="B731" s="240" t="s">
        <v>53</v>
      </c>
      <c r="C731" s="240" t="s">
        <v>145</v>
      </c>
      <c r="D731" s="240" t="s">
        <v>76</v>
      </c>
      <c r="E731" s="240">
        <v>29385.39</v>
      </c>
      <c r="F731" s="240">
        <v>-303.77</v>
      </c>
      <c r="G731" s="240">
        <v>-1012.58</v>
      </c>
      <c r="H731" s="240">
        <v>-3913.6210000000001</v>
      </c>
      <c r="I731" s="240">
        <v>488852.67599999998</v>
      </c>
      <c r="J731" s="240">
        <v>-273404.45500000002</v>
      </c>
    </row>
    <row r="732" spans="2:10">
      <c r="B732" s="240" t="s">
        <v>53</v>
      </c>
      <c r="C732" s="240" t="s">
        <v>145</v>
      </c>
      <c r="D732" s="240" t="s">
        <v>77</v>
      </c>
      <c r="E732" s="240">
        <v>30190.03</v>
      </c>
      <c r="F732" s="240">
        <v>-304.63</v>
      </c>
      <c r="G732" s="240">
        <v>-1015.43</v>
      </c>
      <c r="H732" s="240">
        <v>-3935.5650000000001</v>
      </c>
      <c r="I732" s="240">
        <v>505604.33500000002</v>
      </c>
      <c r="J732" s="240">
        <v>-282026.658</v>
      </c>
    </row>
    <row r="733" spans="2:10">
      <c r="B733" s="240" t="s">
        <v>53</v>
      </c>
      <c r="C733" s="240" t="s">
        <v>146</v>
      </c>
      <c r="D733" s="240" t="s">
        <v>76</v>
      </c>
      <c r="E733" s="240">
        <v>29385.39</v>
      </c>
      <c r="F733" s="240">
        <v>303.77</v>
      </c>
      <c r="G733" s="240">
        <v>-1012.58</v>
      </c>
      <c r="H733" s="240">
        <v>-12839.999</v>
      </c>
      <c r="I733" s="240">
        <v>488854.00300000003</v>
      </c>
      <c r="J733" s="240">
        <v>-269808.08899999998</v>
      </c>
    </row>
    <row r="734" spans="2:10">
      <c r="B734" s="240" t="s">
        <v>53</v>
      </c>
      <c r="C734" s="240" t="s">
        <v>146</v>
      </c>
      <c r="D734" s="240" t="s">
        <v>77</v>
      </c>
      <c r="E734" s="240">
        <v>30190.03</v>
      </c>
      <c r="F734" s="240">
        <v>304.63</v>
      </c>
      <c r="G734" s="240">
        <v>-1015.43</v>
      </c>
      <c r="H734" s="240">
        <v>-12883</v>
      </c>
      <c r="I734" s="240">
        <v>505607.84700000001</v>
      </c>
      <c r="J734" s="240">
        <v>-276254.57500000001</v>
      </c>
    </row>
    <row r="735" spans="2:10">
      <c r="B735" s="240" t="s">
        <v>53</v>
      </c>
      <c r="C735" s="240" t="s">
        <v>147</v>
      </c>
      <c r="D735" s="240" t="s">
        <v>76</v>
      </c>
      <c r="E735" s="240">
        <v>45146.26</v>
      </c>
      <c r="F735" s="240">
        <v>-226.76</v>
      </c>
      <c r="G735" s="240">
        <v>0</v>
      </c>
      <c r="H735" s="240">
        <v>3722.5329999999999</v>
      </c>
      <c r="I735" s="240">
        <v>741671.90800000005</v>
      </c>
      <c r="J735" s="240">
        <v>-417771.63500000001</v>
      </c>
    </row>
    <row r="736" spans="2:10">
      <c r="B736" s="240" t="s">
        <v>53</v>
      </c>
      <c r="C736" s="240" t="s">
        <v>147</v>
      </c>
      <c r="D736" s="240" t="s">
        <v>77</v>
      </c>
      <c r="E736" s="240">
        <v>46202.99</v>
      </c>
      <c r="F736" s="240">
        <v>-232.38</v>
      </c>
      <c r="G736" s="240">
        <v>0</v>
      </c>
      <c r="H736" s="240">
        <v>3813.78</v>
      </c>
      <c r="I736" s="240">
        <v>758972.429</v>
      </c>
      <c r="J736" s="240">
        <v>-428446.62199999997</v>
      </c>
    </row>
    <row r="737" spans="2:10">
      <c r="B737" s="240" t="s">
        <v>53</v>
      </c>
      <c r="C737" s="240" t="s">
        <v>148</v>
      </c>
      <c r="D737" s="240" t="s">
        <v>76</v>
      </c>
      <c r="E737" s="240">
        <v>45146.26</v>
      </c>
      <c r="F737" s="240">
        <v>226.76</v>
      </c>
      <c r="G737" s="240">
        <v>0</v>
      </c>
      <c r="H737" s="240">
        <v>-3722.038</v>
      </c>
      <c r="I737" s="240">
        <v>741671.86499999999</v>
      </c>
      <c r="J737" s="240">
        <v>-415232.41</v>
      </c>
    </row>
    <row r="738" spans="2:10">
      <c r="B738" s="240" t="s">
        <v>53</v>
      </c>
      <c r="C738" s="240" t="s">
        <v>148</v>
      </c>
      <c r="D738" s="240" t="s">
        <v>77</v>
      </c>
      <c r="E738" s="240">
        <v>46202.99</v>
      </c>
      <c r="F738" s="240">
        <v>232.38</v>
      </c>
      <c r="G738" s="240">
        <v>0</v>
      </c>
      <c r="H738" s="240">
        <v>-3813.1370000000002</v>
      </c>
      <c r="I738" s="240">
        <v>758973.00399999996</v>
      </c>
      <c r="J738" s="240">
        <v>-424262.86200000002</v>
      </c>
    </row>
    <row r="739" spans="2:10">
      <c r="B739" s="240" t="s">
        <v>53</v>
      </c>
      <c r="C739" s="240" t="s">
        <v>149</v>
      </c>
      <c r="D739" s="240" t="s">
        <v>76</v>
      </c>
      <c r="E739" s="240">
        <v>45146.26</v>
      </c>
      <c r="F739" s="240">
        <v>0</v>
      </c>
      <c r="G739" s="240">
        <v>-226.76</v>
      </c>
      <c r="H739" s="240">
        <v>-2093.6610000000001</v>
      </c>
      <c r="I739" s="240">
        <v>742938.02500000002</v>
      </c>
      <c r="J739" s="240">
        <v>-416502.446</v>
      </c>
    </row>
    <row r="740" spans="2:10">
      <c r="B740" s="240" t="s">
        <v>53</v>
      </c>
      <c r="C740" s="240" t="s">
        <v>149</v>
      </c>
      <c r="D740" s="240" t="s">
        <v>77</v>
      </c>
      <c r="E740" s="240">
        <v>46202.99</v>
      </c>
      <c r="F740" s="240">
        <v>0</v>
      </c>
      <c r="G740" s="240">
        <v>-232.38</v>
      </c>
      <c r="H740" s="240">
        <v>-2146.6</v>
      </c>
      <c r="I740" s="240">
        <v>761064.31900000002</v>
      </c>
      <c r="J740" s="240">
        <v>-426355.20500000002</v>
      </c>
    </row>
    <row r="741" spans="2:10">
      <c r="B741" s="240" t="s">
        <v>53</v>
      </c>
      <c r="C741" s="240" t="s">
        <v>150</v>
      </c>
      <c r="D741" s="240" t="s">
        <v>76</v>
      </c>
      <c r="E741" s="240">
        <v>45146.26</v>
      </c>
      <c r="F741" s="240">
        <v>0</v>
      </c>
      <c r="G741" s="240">
        <v>226.76</v>
      </c>
      <c r="H741" s="240">
        <v>2094.1559999999999</v>
      </c>
      <c r="I741" s="240">
        <v>740405.74800000002</v>
      </c>
      <c r="J741" s="240">
        <v>-416501.598</v>
      </c>
    </row>
    <row r="742" spans="2:10">
      <c r="B742" s="240" t="s">
        <v>53</v>
      </c>
      <c r="C742" s="240" t="s">
        <v>150</v>
      </c>
      <c r="D742" s="240" t="s">
        <v>77</v>
      </c>
      <c r="E742" s="240">
        <v>46202.99</v>
      </c>
      <c r="F742" s="240">
        <v>0</v>
      </c>
      <c r="G742" s="240">
        <v>232.38</v>
      </c>
      <c r="H742" s="240">
        <v>2147.2429999999999</v>
      </c>
      <c r="I742" s="240">
        <v>756881.11300000001</v>
      </c>
      <c r="J742" s="240">
        <v>-426354.27899999998</v>
      </c>
    </row>
    <row r="743" spans="2:10">
      <c r="B743" s="240" t="s">
        <v>53</v>
      </c>
      <c r="C743" s="240" t="s">
        <v>151</v>
      </c>
      <c r="D743" s="240" t="s">
        <v>76</v>
      </c>
      <c r="E743" s="240">
        <v>29385.39</v>
      </c>
      <c r="F743" s="240">
        <v>1198.8699999999999</v>
      </c>
      <c r="G743" s="240">
        <v>398.35</v>
      </c>
      <c r="H743" s="240">
        <v>20765.489000000001</v>
      </c>
      <c r="I743" s="240">
        <v>485570.554</v>
      </c>
      <c r="J743" s="240">
        <v>-263032.59499999997</v>
      </c>
    </row>
    <row r="744" spans="2:10">
      <c r="B744" s="240" t="s">
        <v>53</v>
      </c>
      <c r="C744" s="240" t="s">
        <v>151</v>
      </c>
      <c r="D744" s="240" t="s">
        <v>77</v>
      </c>
      <c r="E744" s="240">
        <v>30190.03</v>
      </c>
      <c r="F744" s="240">
        <v>1204.42</v>
      </c>
      <c r="G744" s="240">
        <v>399.04</v>
      </c>
      <c r="H744" s="240">
        <v>20849.665000000001</v>
      </c>
      <c r="I744" s="240">
        <v>499964.57</v>
      </c>
      <c r="J744" s="240">
        <v>-266895.55200000003</v>
      </c>
    </row>
    <row r="745" spans="2:10">
      <c r="B745" s="240" t="s">
        <v>53</v>
      </c>
      <c r="C745" s="240" t="s">
        <v>152</v>
      </c>
      <c r="D745" s="240" t="s">
        <v>76</v>
      </c>
      <c r="E745" s="240">
        <v>29385.39</v>
      </c>
      <c r="F745" s="240">
        <v>-1198.8699999999999</v>
      </c>
      <c r="G745" s="240">
        <v>-398.35</v>
      </c>
      <c r="H745" s="240">
        <v>-20765.141</v>
      </c>
      <c r="I745" s="240">
        <v>480166.70199999999</v>
      </c>
      <c r="J745" s="240">
        <v>-280180</v>
      </c>
    </row>
    <row r="746" spans="2:10">
      <c r="B746" s="240" t="s">
        <v>53</v>
      </c>
      <c r="C746" s="240" t="s">
        <v>152</v>
      </c>
      <c r="D746" s="240" t="s">
        <v>77</v>
      </c>
      <c r="E746" s="240">
        <v>30190.03</v>
      </c>
      <c r="F746" s="240">
        <v>-1204.42</v>
      </c>
      <c r="G746" s="240">
        <v>-399.04</v>
      </c>
      <c r="H746" s="240">
        <v>-20849.214</v>
      </c>
      <c r="I746" s="240">
        <v>491990.84299999999</v>
      </c>
      <c r="J746" s="240">
        <v>-291388.51</v>
      </c>
    </row>
    <row r="747" spans="2:10">
      <c r="B747" s="240" t="s">
        <v>53</v>
      </c>
      <c r="C747" s="240" t="s">
        <v>153</v>
      </c>
      <c r="D747" s="240" t="s">
        <v>76</v>
      </c>
      <c r="E747" s="240">
        <v>29385.39</v>
      </c>
      <c r="F747" s="240">
        <v>577.46</v>
      </c>
      <c r="G747" s="240">
        <v>974.82</v>
      </c>
      <c r="H747" s="240">
        <v>15250.794</v>
      </c>
      <c r="I747" s="240">
        <v>489735.28899999999</v>
      </c>
      <c r="J747" s="240">
        <v>-267769.34000000003</v>
      </c>
    </row>
    <row r="748" spans="2:10">
      <c r="B748" s="240" t="s">
        <v>53</v>
      </c>
      <c r="C748" s="240" t="s">
        <v>153</v>
      </c>
      <c r="D748" s="240" t="s">
        <v>77</v>
      </c>
      <c r="E748" s="240">
        <v>30190.03</v>
      </c>
      <c r="F748" s="240">
        <v>582.4</v>
      </c>
      <c r="G748" s="240">
        <v>976.37</v>
      </c>
      <c r="H748" s="240">
        <v>15337.245000000001</v>
      </c>
      <c r="I748" s="240">
        <v>505925.40899999999</v>
      </c>
      <c r="J748" s="240">
        <v>-273465.99200000003</v>
      </c>
    </row>
    <row r="749" spans="2:10">
      <c r="B749" s="240" t="s">
        <v>53</v>
      </c>
      <c r="C749" s="240" t="s">
        <v>154</v>
      </c>
      <c r="D749" s="240" t="s">
        <v>76</v>
      </c>
      <c r="E749" s="240">
        <v>29385.39</v>
      </c>
      <c r="F749" s="240">
        <v>-577.46</v>
      </c>
      <c r="G749" s="240">
        <v>-974.82</v>
      </c>
      <c r="H749" s="240">
        <v>-15250.446</v>
      </c>
      <c r="I749" s="240">
        <v>476001.967</v>
      </c>
      <c r="J749" s="240">
        <v>-275443.255</v>
      </c>
    </row>
    <row r="750" spans="2:10">
      <c r="B750" s="240" t="s">
        <v>53</v>
      </c>
      <c r="C750" s="240" t="s">
        <v>154</v>
      </c>
      <c r="D750" s="240" t="s">
        <v>77</v>
      </c>
      <c r="E750" s="240">
        <v>30190.03</v>
      </c>
      <c r="F750" s="240">
        <v>-582.4</v>
      </c>
      <c r="G750" s="240">
        <v>-976.37</v>
      </c>
      <c r="H750" s="240">
        <v>-15336.794</v>
      </c>
      <c r="I750" s="240">
        <v>486030.00400000002</v>
      </c>
      <c r="J750" s="240">
        <v>-284818.07</v>
      </c>
    </row>
    <row r="751" spans="2:10">
      <c r="B751" s="240" t="s">
        <v>53</v>
      </c>
      <c r="C751" s="240" t="s">
        <v>155</v>
      </c>
      <c r="D751" s="240" t="s">
        <v>76</v>
      </c>
      <c r="E751" s="240">
        <v>29385.39</v>
      </c>
      <c r="F751" s="240">
        <v>2576.48</v>
      </c>
      <c r="G751" s="240">
        <v>912.62</v>
      </c>
      <c r="H751" s="240">
        <v>45660.580999999998</v>
      </c>
      <c r="I751" s="240">
        <v>489438.46799999999</v>
      </c>
      <c r="J751" s="240">
        <v>-251688.84700000001</v>
      </c>
    </row>
    <row r="752" spans="2:10">
      <c r="B752" s="240" t="s">
        <v>53</v>
      </c>
      <c r="C752" s="240" t="s">
        <v>155</v>
      </c>
      <c r="D752" s="240" t="s">
        <v>77</v>
      </c>
      <c r="E752" s="240">
        <v>30190.03</v>
      </c>
      <c r="F752" s="240">
        <v>2579.2399999999998</v>
      </c>
      <c r="G752" s="240">
        <v>913.77</v>
      </c>
      <c r="H752" s="240">
        <v>45691.517999999996</v>
      </c>
      <c r="I752" s="240">
        <v>505379.77600000001</v>
      </c>
      <c r="J752" s="240">
        <v>-251825.65</v>
      </c>
    </row>
    <row r="753" spans="2:10">
      <c r="B753" s="240" t="s">
        <v>53</v>
      </c>
      <c r="C753" s="240" t="s">
        <v>156</v>
      </c>
      <c r="D753" s="240" t="s">
        <v>76</v>
      </c>
      <c r="E753" s="240">
        <v>29385.39</v>
      </c>
      <c r="F753" s="240">
        <v>-2576.48</v>
      </c>
      <c r="G753" s="240">
        <v>-912.62</v>
      </c>
      <c r="H753" s="240">
        <v>-45660.233</v>
      </c>
      <c r="I753" s="240">
        <v>476298.788</v>
      </c>
      <c r="J753" s="240">
        <v>-291523.74800000002</v>
      </c>
    </row>
    <row r="754" spans="2:10">
      <c r="B754" s="240" t="s">
        <v>53</v>
      </c>
      <c r="C754" s="240" t="s">
        <v>156</v>
      </c>
      <c r="D754" s="240" t="s">
        <v>77</v>
      </c>
      <c r="E754" s="240">
        <v>30190.03</v>
      </c>
      <c r="F754" s="240">
        <v>-2579.2399999999998</v>
      </c>
      <c r="G754" s="240">
        <v>-913.77</v>
      </c>
      <c r="H754" s="240">
        <v>-45691.067000000003</v>
      </c>
      <c r="I754" s="240">
        <v>486575.63699999999</v>
      </c>
      <c r="J754" s="240">
        <v>-306458.41200000001</v>
      </c>
    </row>
    <row r="755" spans="2:10">
      <c r="B755" s="240" t="s">
        <v>53</v>
      </c>
      <c r="C755" s="240" t="s">
        <v>157</v>
      </c>
      <c r="D755" s="240" t="s">
        <v>76</v>
      </c>
      <c r="E755" s="240">
        <v>29385.39</v>
      </c>
      <c r="F755" s="240">
        <v>1042.0999999999999</v>
      </c>
      <c r="G755" s="240">
        <v>2208.3000000000002</v>
      </c>
      <c r="H755" s="240">
        <v>30904.579000000002</v>
      </c>
      <c r="I755" s="240">
        <v>499627.11300000001</v>
      </c>
      <c r="J755" s="240">
        <v>-263974.62800000003</v>
      </c>
    </row>
    <row r="756" spans="2:10">
      <c r="B756" s="240" t="s">
        <v>53</v>
      </c>
      <c r="C756" s="240" t="s">
        <v>157</v>
      </c>
      <c r="D756" s="240" t="s">
        <v>77</v>
      </c>
      <c r="E756" s="240">
        <v>30190.03</v>
      </c>
      <c r="F756" s="240">
        <v>1043.9000000000001</v>
      </c>
      <c r="G756" s="240">
        <v>2210.6799999999998</v>
      </c>
      <c r="H756" s="240">
        <v>30936.467000000001</v>
      </c>
      <c r="I756" s="240">
        <v>519379.09600000002</v>
      </c>
      <c r="J756" s="240">
        <v>-268453.81900000002</v>
      </c>
    </row>
    <row r="757" spans="2:10">
      <c r="B757" s="240" t="s">
        <v>53</v>
      </c>
      <c r="C757" s="240" t="s">
        <v>158</v>
      </c>
      <c r="D757" s="240" t="s">
        <v>76</v>
      </c>
      <c r="E757" s="240">
        <v>29385.39</v>
      </c>
      <c r="F757" s="240">
        <v>-1042.0999999999999</v>
      </c>
      <c r="G757" s="240">
        <v>-2208.3000000000002</v>
      </c>
      <c r="H757" s="240">
        <v>-30904.23</v>
      </c>
      <c r="I757" s="240">
        <v>466110.14299999998</v>
      </c>
      <c r="J757" s="240">
        <v>-279237.967</v>
      </c>
    </row>
    <row r="758" spans="2:10">
      <c r="B758" s="240" t="s">
        <v>53</v>
      </c>
      <c r="C758" s="240" t="s">
        <v>158</v>
      </c>
      <c r="D758" s="240" t="s">
        <v>77</v>
      </c>
      <c r="E758" s="240">
        <v>30190.03</v>
      </c>
      <c r="F758" s="240">
        <v>-1043.9000000000001</v>
      </c>
      <c r="G758" s="240">
        <v>-2210.6799999999998</v>
      </c>
      <c r="H758" s="240">
        <v>-30936.016</v>
      </c>
      <c r="I758" s="240">
        <v>472576.31699999998</v>
      </c>
      <c r="J758" s="240">
        <v>-289830.24300000002</v>
      </c>
    </row>
    <row r="759" spans="2:10">
      <c r="B759" s="240" t="s">
        <v>54</v>
      </c>
      <c r="C759" s="240" t="s">
        <v>87</v>
      </c>
      <c r="D759" s="240" t="s">
        <v>76</v>
      </c>
      <c r="E759" s="240">
        <v>0</v>
      </c>
      <c r="F759" s="240">
        <v>-1208.8599999999999</v>
      </c>
      <c r="G759" s="240">
        <v>0</v>
      </c>
      <c r="H759" s="240">
        <v>21971.350999999999</v>
      </c>
      <c r="I759" s="240">
        <v>3.0070000000000001</v>
      </c>
      <c r="J759" s="240">
        <v>-9610.4339999999993</v>
      </c>
    </row>
    <row r="760" spans="2:10">
      <c r="B760" s="240" t="s">
        <v>54</v>
      </c>
      <c r="C760" s="240" t="s">
        <v>87</v>
      </c>
      <c r="D760" s="240" t="s">
        <v>77</v>
      </c>
      <c r="E760" s="240">
        <v>0</v>
      </c>
      <c r="F760" s="240">
        <v>-1211.44</v>
      </c>
      <c r="G760" s="240">
        <v>0</v>
      </c>
      <c r="H760" s="240">
        <v>22003.172999999999</v>
      </c>
      <c r="I760" s="240">
        <v>3.8620000000000001</v>
      </c>
      <c r="J760" s="240">
        <v>-13967.635</v>
      </c>
    </row>
    <row r="761" spans="2:10">
      <c r="B761" s="240" t="s">
        <v>54</v>
      </c>
      <c r="C761" s="240" t="s">
        <v>88</v>
      </c>
      <c r="D761" s="240" t="s">
        <v>76</v>
      </c>
      <c r="E761" s="240">
        <v>0</v>
      </c>
      <c r="F761" s="240">
        <v>0</v>
      </c>
      <c r="G761" s="240">
        <v>-1208.8599999999999</v>
      </c>
      <c r="H761" s="240">
        <v>-12357.364</v>
      </c>
      <c r="I761" s="240">
        <v>9623.4519999999993</v>
      </c>
      <c r="J761" s="240">
        <v>-3.99</v>
      </c>
    </row>
    <row r="762" spans="2:10">
      <c r="B762" s="240" t="s">
        <v>54</v>
      </c>
      <c r="C762" s="240" t="s">
        <v>88</v>
      </c>
      <c r="D762" s="240" t="s">
        <v>77</v>
      </c>
      <c r="E762" s="240">
        <v>0</v>
      </c>
      <c r="F762" s="240">
        <v>0</v>
      </c>
      <c r="G762" s="240">
        <v>-1211.44</v>
      </c>
      <c r="H762" s="240">
        <v>-12387.009</v>
      </c>
      <c r="I762" s="240">
        <v>14019.453</v>
      </c>
      <c r="J762" s="240">
        <v>-4.9119999999999999</v>
      </c>
    </row>
    <row r="763" spans="2:10">
      <c r="B763" s="240" t="s">
        <v>54</v>
      </c>
      <c r="C763" s="240" t="s">
        <v>89</v>
      </c>
      <c r="D763" s="240" t="s">
        <v>76</v>
      </c>
      <c r="E763" s="240">
        <v>0</v>
      </c>
      <c r="F763" s="240">
        <v>-1208.8599999999999</v>
      </c>
      <c r="G763" s="240">
        <v>0</v>
      </c>
      <c r="H763" s="240">
        <v>17731.939999999999</v>
      </c>
      <c r="I763" s="240">
        <v>-5.8520000000000003</v>
      </c>
      <c r="J763" s="240">
        <v>-9620.1380000000008</v>
      </c>
    </row>
    <row r="764" spans="2:10">
      <c r="B764" s="240" t="s">
        <v>54</v>
      </c>
      <c r="C764" s="240" t="s">
        <v>89</v>
      </c>
      <c r="D764" s="240" t="s">
        <v>77</v>
      </c>
      <c r="E764" s="240">
        <v>0</v>
      </c>
      <c r="F764" s="240">
        <v>-1211.44</v>
      </c>
      <c r="G764" s="240">
        <v>0</v>
      </c>
      <c r="H764" s="240">
        <v>17763.773000000001</v>
      </c>
      <c r="I764" s="240">
        <v>-11.657999999999999</v>
      </c>
      <c r="J764" s="240">
        <v>-13983.867</v>
      </c>
    </row>
    <row r="765" spans="2:10">
      <c r="B765" s="240" t="s">
        <v>54</v>
      </c>
      <c r="C765" s="240" t="s">
        <v>90</v>
      </c>
      <c r="D765" s="240" t="s">
        <v>76</v>
      </c>
      <c r="E765" s="240">
        <v>0</v>
      </c>
      <c r="F765" s="240">
        <v>0</v>
      </c>
      <c r="G765" s="240">
        <v>-1208.8599999999999</v>
      </c>
      <c r="H765" s="240">
        <v>-9984.8940000000002</v>
      </c>
      <c r="I765" s="240">
        <v>9628.3850000000002</v>
      </c>
      <c r="J765" s="240">
        <v>1.4139999999999999</v>
      </c>
    </row>
    <row r="766" spans="2:10">
      <c r="B766" s="240" t="s">
        <v>54</v>
      </c>
      <c r="C766" s="240" t="s">
        <v>90</v>
      </c>
      <c r="D766" s="240" t="s">
        <v>77</v>
      </c>
      <c r="E766" s="240">
        <v>0</v>
      </c>
      <c r="F766" s="240">
        <v>0</v>
      </c>
      <c r="G766" s="240">
        <v>-1211.44</v>
      </c>
      <c r="H766" s="240">
        <v>-10014.545</v>
      </c>
      <c r="I766" s="240">
        <v>14028.11</v>
      </c>
      <c r="J766" s="240">
        <v>4.1420000000000003</v>
      </c>
    </row>
    <row r="767" spans="2:10">
      <c r="B767" s="240" t="s">
        <v>54</v>
      </c>
      <c r="C767" s="240" t="s">
        <v>12</v>
      </c>
      <c r="D767" s="240" t="s">
        <v>76</v>
      </c>
      <c r="E767" s="240">
        <v>0</v>
      </c>
      <c r="F767" s="240">
        <v>-600000</v>
      </c>
      <c r="G767" s="240">
        <v>0</v>
      </c>
      <c r="H767" s="240">
        <v>10374099.676999999</v>
      </c>
      <c r="I767" s="240">
        <v>454.01499999999999</v>
      </c>
      <c r="J767" s="240">
        <v>-5302256.33</v>
      </c>
    </row>
    <row r="768" spans="2:10">
      <c r="B768" s="240" t="s">
        <v>54</v>
      </c>
      <c r="C768" s="240" t="s">
        <v>12</v>
      </c>
      <c r="D768" s="240" t="s">
        <v>77</v>
      </c>
      <c r="E768" s="240">
        <v>0</v>
      </c>
      <c r="F768" s="240">
        <v>-600000</v>
      </c>
      <c r="G768" s="240">
        <v>0</v>
      </c>
      <c r="H768" s="240">
        <v>10374147.588</v>
      </c>
      <c r="I768" s="240">
        <v>-1.8089999999999999</v>
      </c>
      <c r="J768" s="240">
        <v>-7467913.3499999996</v>
      </c>
    </row>
    <row r="769" spans="2:10">
      <c r="B769" s="240" t="s">
        <v>54</v>
      </c>
      <c r="C769" s="240" t="s">
        <v>13</v>
      </c>
      <c r="D769" s="240" t="s">
        <v>76</v>
      </c>
      <c r="E769" s="240">
        <v>0</v>
      </c>
      <c r="F769" s="240">
        <v>0</v>
      </c>
      <c r="G769" s="240">
        <v>-600000</v>
      </c>
      <c r="H769" s="240">
        <v>-6179410.0999999996</v>
      </c>
      <c r="I769" s="240">
        <v>5303646.9579999996</v>
      </c>
      <c r="J769" s="240">
        <v>-2264.8339999999998</v>
      </c>
    </row>
    <row r="770" spans="2:10">
      <c r="B770" s="240" t="s">
        <v>54</v>
      </c>
      <c r="C770" s="240" t="s">
        <v>13</v>
      </c>
      <c r="D770" s="240" t="s">
        <v>77</v>
      </c>
      <c r="E770" s="240">
        <v>0</v>
      </c>
      <c r="F770" s="240">
        <v>0</v>
      </c>
      <c r="G770" s="240">
        <v>-600000</v>
      </c>
      <c r="H770" s="240">
        <v>-6179898.3799999999</v>
      </c>
      <c r="I770" s="240">
        <v>7484998.2209999999</v>
      </c>
      <c r="J770" s="240">
        <v>-2888.9110000000001</v>
      </c>
    </row>
    <row r="771" spans="2:10">
      <c r="B771" s="240" t="s">
        <v>54</v>
      </c>
      <c r="C771" s="240" t="s">
        <v>14</v>
      </c>
      <c r="D771" s="240" t="s">
        <v>76</v>
      </c>
      <c r="E771" s="240">
        <v>0</v>
      </c>
      <c r="F771" s="240">
        <v>0</v>
      </c>
      <c r="G771" s="240">
        <v>0</v>
      </c>
      <c r="H771" s="240">
        <v>-599944.81900000002</v>
      </c>
      <c r="I771" s="240">
        <v>-1362.7170000000001</v>
      </c>
      <c r="J771" s="240">
        <v>-1490.173</v>
      </c>
    </row>
    <row r="772" spans="2:10">
      <c r="B772" s="240" t="s">
        <v>54</v>
      </c>
      <c r="C772" s="240" t="s">
        <v>14</v>
      </c>
      <c r="D772" s="240" t="s">
        <v>77</v>
      </c>
      <c r="E772" s="240">
        <v>0</v>
      </c>
      <c r="F772" s="240">
        <v>0</v>
      </c>
      <c r="G772" s="240">
        <v>0</v>
      </c>
      <c r="H772" s="240">
        <v>-599943.98199999996</v>
      </c>
      <c r="I772" s="240">
        <v>-2346.703</v>
      </c>
      <c r="J772" s="240">
        <v>-2465.4279999999999</v>
      </c>
    </row>
    <row r="773" spans="2:10">
      <c r="B773" s="240" t="s">
        <v>54</v>
      </c>
      <c r="C773" s="240" t="s">
        <v>91</v>
      </c>
      <c r="D773" s="240" t="s">
        <v>76</v>
      </c>
      <c r="E773" s="240">
        <v>0</v>
      </c>
      <c r="F773" s="240">
        <v>1122.28</v>
      </c>
      <c r="G773" s="240">
        <v>134.56</v>
      </c>
      <c r="H773" s="240">
        <v>17567.7</v>
      </c>
      <c r="I773" s="240">
        <v>1101.568</v>
      </c>
      <c r="J773" s="240">
        <v>10543.092000000001</v>
      </c>
    </row>
    <row r="774" spans="2:10">
      <c r="B774" s="240" t="s">
        <v>54</v>
      </c>
      <c r="C774" s="240" t="s">
        <v>91</v>
      </c>
      <c r="D774" s="240" t="s">
        <v>77</v>
      </c>
      <c r="E774" s="240">
        <v>0</v>
      </c>
      <c r="F774" s="240">
        <v>1123.6400000000001</v>
      </c>
      <c r="G774" s="240">
        <v>134.82</v>
      </c>
      <c r="H774" s="240">
        <v>17580.507000000001</v>
      </c>
      <c r="I774" s="240">
        <v>1559.346</v>
      </c>
      <c r="J774" s="240">
        <v>13840.226000000001</v>
      </c>
    </row>
    <row r="775" spans="2:10">
      <c r="B775" s="240" t="s">
        <v>54</v>
      </c>
      <c r="C775" s="240" t="s">
        <v>92</v>
      </c>
      <c r="D775" s="240" t="s">
        <v>76</v>
      </c>
      <c r="E775" s="240">
        <v>0</v>
      </c>
      <c r="F775" s="240">
        <v>143.15</v>
      </c>
      <c r="G775" s="240">
        <v>1056.81</v>
      </c>
      <c r="H775" s="240">
        <v>8933.7070000000003</v>
      </c>
      <c r="I775" s="240">
        <v>9617.0529999999999</v>
      </c>
      <c r="J775" s="240">
        <v>1156.749</v>
      </c>
    </row>
    <row r="776" spans="2:10">
      <c r="B776" s="240" t="s">
        <v>54</v>
      </c>
      <c r="C776" s="240" t="s">
        <v>92</v>
      </c>
      <c r="D776" s="240" t="s">
        <v>77</v>
      </c>
      <c r="E776" s="240">
        <v>0</v>
      </c>
      <c r="F776" s="240">
        <v>143.35</v>
      </c>
      <c r="G776" s="240">
        <v>1058.23</v>
      </c>
      <c r="H776" s="240">
        <v>8948.1769999999997</v>
      </c>
      <c r="I776" s="240">
        <v>12920.246999999999</v>
      </c>
      <c r="J776" s="240">
        <v>1629.836</v>
      </c>
    </row>
    <row r="777" spans="2:10">
      <c r="B777" s="240" t="s">
        <v>54</v>
      </c>
      <c r="C777" s="240" t="s">
        <v>93</v>
      </c>
      <c r="D777" s="240" t="s">
        <v>76</v>
      </c>
      <c r="E777" s="240">
        <v>0</v>
      </c>
      <c r="F777" s="240">
        <v>2697.02</v>
      </c>
      <c r="G777" s="240">
        <v>313.23</v>
      </c>
      <c r="H777" s="240">
        <v>43370.400999999998</v>
      </c>
      <c r="I777" s="240">
        <v>2617.201</v>
      </c>
      <c r="J777" s="240">
        <v>26494.415000000001</v>
      </c>
    </row>
    <row r="778" spans="2:10">
      <c r="B778" s="240" t="s">
        <v>54</v>
      </c>
      <c r="C778" s="240" t="s">
        <v>93</v>
      </c>
      <c r="D778" s="240" t="s">
        <v>77</v>
      </c>
      <c r="E778" s="240">
        <v>0</v>
      </c>
      <c r="F778" s="240">
        <v>2699.59</v>
      </c>
      <c r="G778" s="240">
        <v>313.79000000000002</v>
      </c>
      <c r="H778" s="240">
        <v>43394.237999999998</v>
      </c>
      <c r="I778" s="240">
        <v>3663.3470000000002</v>
      </c>
      <c r="J778" s="240">
        <v>33955.938999999998</v>
      </c>
    </row>
    <row r="779" spans="2:10">
      <c r="B779" s="240" t="s">
        <v>54</v>
      </c>
      <c r="C779" s="240" t="s">
        <v>94</v>
      </c>
      <c r="D779" s="240" t="s">
        <v>76</v>
      </c>
      <c r="E779" s="240">
        <v>0</v>
      </c>
      <c r="F779" s="240">
        <v>333.49</v>
      </c>
      <c r="G779" s="240">
        <v>2310.33</v>
      </c>
      <c r="H779" s="240">
        <v>20346.082999999999</v>
      </c>
      <c r="I779" s="240">
        <v>22616.228999999999</v>
      </c>
      <c r="J779" s="240">
        <v>2739.8870000000002</v>
      </c>
    </row>
    <row r="780" spans="2:10">
      <c r="B780" s="240" t="s">
        <v>54</v>
      </c>
      <c r="C780" s="240" t="s">
        <v>94</v>
      </c>
      <c r="D780" s="240" t="s">
        <v>77</v>
      </c>
      <c r="E780" s="240">
        <v>0</v>
      </c>
      <c r="F780" s="240">
        <v>333.84</v>
      </c>
      <c r="G780" s="240">
        <v>2312.62</v>
      </c>
      <c r="H780" s="240">
        <v>20366.062999999998</v>
      </c>
      <c r="I780" s="240">
        <v>29283.594000000001</v>
      </c>
      <c r="J780" s="240">
        <v>3811.6469999999999</v>
      </c>
    </row>
    <row r="781" spans="2:10">
      <c r="B781" s="240" t="s">
        <v>54</v>
      </c>
      <c r="C781" s="240" t="s">
        <v>95</v>
      </c>
      <c r="D781" s="240" t="s">
        <v>76</v>
      </c>
      <c r="E781" s="240">
        <v>36675.51</v>
      </c>
      <c r="F781" s="240">
        <v>0</v>
      </c>
      <c r="G781" s="240">
        <v>0</v>
      </c>
      <c r="H781" s="240">
        <v>0.22500000000000001</v>
      </c>
      <c r="I781" s="240">
        <v>601973.68500000006</v>
      </c>
      <c r="J781" s="240">
        <v>-338635.13</v>
      </c>
    </row>
    <row r="782" spans="2:10">
      <c r="B782" s="240" t="s">
        <v>54</v>
      </c>
      <c r="C782" s="240" t="s">
        <v>95</v>
      </c>
      <c r="D782" s="240" t="s">
        <v>77</v>
      </c>
      <c r="E782" s="240">
        <v>37480.15</v>
      </c>
      <c r="F782" s="240">
        <v>0</v>
      </c>
      <c r="G782" s="240">
        <v>0</v>
      </c>
      <c r="H782" s="240">
        <v>0.27</v>
      </c>
      <c r="I782" s="240">
        <v>615081.75600000005</v>
      </c>
      <c r="J782" s="240">
        <v>-346176.54599999997</v>
      </c>
    </row>
    <row r="783" spans="2:10">
      <c r="B783" s="240" t="s">
        <v>54</v>
      </c>
      <c r="C783" s="240" t="s">
        <v>96</v>
      </c>
      <c r="D783" s="240" t="s">
        <v>76</v>
      </c>
      <c r="E783" s="240">
        <v>36675.51</v>
      </c>
      <c r="F783" s="240">
        <v>0</v>
      </c>
      <c r="G783" s="240">
        <v>0</v>
      </c>
      <c r="H783" s="240">
        <v>0.22500000000000001</v>
      </c>
      <c r="I783" s="240">
        <v>601973.68500000006</v>
      </c>
      <c r="J783" s="240">
        <v>-338635.13</v>
      </c>
    </row>
    <row r="784" spans="2:10">
      <c r="B784" s="240" t="s">
        <v>54</v>
      </c>
      <c r="C784" s="240" t="s">
        <v>96</v>
      </c>
      <c r="D784" s="240" t="s">
        <v>77</v>
      </c>
      <c r="E784" s="240">
        <v>37480.15</v>
      </c>
      <c r="F784" s="240">
        <v>0</v>
      </c>
      <c r="G784" s="240">
        <v>0</v>
      </c>
      <c r="H784" s="240">
        <v>0.27</v>
      </c>
      <c r="I784" s="240">
        <v>615081.75600000005</v>
      </c>
      <c r="J784" s="240">
        <v>-346176.54599999997</v>
      </c>
    </row>
    <row r="785" spans="2:10">
      <c r="B785" s="240" t="s">
        <v>54</v>
      </c>
      <c r="C785" s="240" t="s">
        <v>97</v>
      </c>
      <c r="D785" s="240" t="s">
        <v>76</v>
      </c>
      <c r="E785" s="240">
        <v>0</v>
      </c>
      <c r="F785" s="240">
        <v>-183.38</v>
      </c>
      <c r="G785" s="240">
        <v>0</v>
      </c>
      <c r="H785" s="240">
        <v>3010.0479999999998</v>
      </c>
      <c r="I785" s="240">
        <v>-0.17899999999999999</v>
      </c>
      <c r="J785" s="240">
        <v>-1356.3620000000001</v>
      </c>
    </row>
    <row r="786" spans="2:10">
      <c r="B786" s="240" t="s">
        <v>54</v>
      </c>
      <c r="C786" s="240" t="s">
        <v>97</v>
      </c>
      <c r="D786" s="240" t="s">
        <v>77</v>
      </c>
      <c r="E786" s="240">
        <v>0</v>
      </c>
      <c r="F786" s="240">
        <v>-187.4</v>
      </c>
      <c r="G786" s="240">
        <v>0</v>
      </c>
      <c r="H786" s="240">
        <v>3075.6570000000002</v>
      </c>
      <c r="I786" s="240">
        <v>-0.58699999999999997</v>
      </c>
      <c r="J786" s="240">
        <v>-2025.5709999999999</v>
      </c>
    </row>
    <row r="787" spans="2:10">
      <c r="B787" s="240" t="s">
        <v>54</v>
      </c>
      <c r="C787" s="240" t="s">
        <v>98</v>
      </c>
      <c r="D787" s="240" t="s">
        <v>76</v>
      </c>
      <c r="E787" s="240">
        <v>0</v>
      </c>
      <c r="F787" s="240">
        <v>0</v>
      </c>
      <c r="G787" s="240">
        <v>-183.38</v>
      </c>
      <c r="H787" s="240">
        <v>-1693.165</v>
      </c>
      <c r="I787" s="240">
        <v>1356.174</v>
      </c>
      <c r="J787" s="240">
        <v>-0.30499999999999999</v>
      </c>
    </row>
    <row r="788" spans="2:10">
      <c r="B788" s="240" t="s">
        <v>54</v>
      </c>
      <c r="C788" s="240" t="s">
        <v>98</v>
      </c>
      <c r="D788" s="240" t="s">
        <v>77</v>
      </c>
      <c r="E788" s="240">
        <v>0</v>
      </c>
      <c r="F788" s="240">
        <v>0</v>
      </c>
      <c r="G788" s="240">
        <v>-187.4</v>
      </c>
      <c r="H788" s="240">
        <v>-1730.8389999999999</v>
      </c>
      <c r="I788" s="240">
        <v>2030.5050000000001</v>
      </c>
      <c r="J788" s="240">
        <v>-0.20599999999999999</v>
      </c>
    </row>
    <row r="789" spans="2:10">
      <c r="B789" s="240" t="s">
        <v>54</v>
      </c>
      <c r="C789" s="240" t="s">
        <v>99</v>
      </c>
      <c r="D789" s="240" t="s">
        <v>76</v>
      </c>
      <c r="E789" s="240">
        <v>36675.51</v>
      </c>
      <c r="F789" s="240">
        <v>-1392.24</v>
      </c>
      <c r="G789" s="240">
        <v>-362.66</v>
      </c>
      <c r="H789" s="240">
        <v>21274.414000000001</v>
      </c>
      <c r="I789" s="240">
        <v>604863.54799999995</v>
      </c>
      <c r="J789" s="240">
        <v>-349603.12300000002</v>
      </c>
    </row>
    <row r="790" spans="2:10">
      <c r="B790" s="240" t="s">
        <v>54</v>
      </c>
      <c r="C790" s="240" t="s">
        <v>99</v>
      </c>
      <c r="D790" s="240" t="s">
        <v>77</v>
      </c>
      <c r="E790" s="240">
        <v>37480.15</v>
      </c>
      <c r="F790" s="240">
        <v>-1398.84</v>
      </c>
      <c r="G790" s="240">
        <v>-363.43</v>
      </c>
      <c r="H790" s="240">
        <v>21362.996999999999</v>
      </c>
      <c r="I790" s="240">
        <v>619290.86600000004</v>
      </c>
      <c r="J790" s="240">
        <v>-362171.22700000001</v>
      </c>
    </row>
    <row r="791" spans="2:10">
      <c r="B791" s="240" t="s">
        <v>54</v>
      </c>
      <c r="C791" s="240" t="s">
        <v>100</v>
      </c>
      <c r="D791" s="240" t="s">
        <v>76</v>
      </c>
      <c r="E791" s="240">
        <v>36675.51</v>
      </c>
      <c r="F791" s="240">
        <v>-1392.24</v>
      </c>
      <c r="G791" s="240">
        <v>362.66</v>
      </c>
      <c r="H791" s="240">
        <v>28688.832999999999</v>
      </c>
      <c r="I791" s="240">
        <v>599089.47699999996</v>
      </c>
      <c r="J791" s="240">
        <v>-349600.72899999999</v>
      </c>
    </row>
    <row r="792" spans="2:10">
      <c r="B792" s="240" t="s">
        <v>54</v>
      </c>
      <c r="C792" s="240" t="s">
        <v>100</v>
      </c>
      <c r="D792" s="240" t="s">
        <v>77</v>
      </c>
      <c r="E792" s="240">
        <v>37480.15</v>
      </c>
      <c r="F792" s="240">
        <v>-1398.84</v>
      </c>
      <c r="G792" s="240">
        <v>363.43</v>
      </c>
      <c r="H792" s="240">
        <v>28795.203000000001</v>
      </c>
      <c r="I792" s="240">
        <v>610879.19499999995</v>
      </c>
      <c r="J792" s="240">
        <v>-362168.28</v>
      </c>
    </row>
    <row r="793" spans="2:10">
      <c r="B793" s="240" t="s">
        <v>54</v>
      </c>
      <c r="C793" s="240" t="s">
        <v>101</v>
      </c>
      <c r="D793" s="240" t="s">
        <v>76</v>
      </c>
      <c r="E793" s="240">
        <v>36675.51</v>
      </c>
      <c r="F793" s="240">
        <v>-1392.24</v>
      </c>
      <c r="G793" s="240">
        <v>-362.66</v>
      </c>
      <c r="H793" s="240">
        <v>21986.154999999999</v>
      </c>
      <c r="I793" s="240">
        <v>604865.02800000005</v>
      </c>
      <c r="J793" s="240">
        <v>-349601.50099999999</v>
      </c>
    </row>
    <row r="794" spans="2:10">
      <c r="B794" s="240" t="s">
        <v>54</v>
      </c>
      <c r="C794" s="240" t="s">
        <v>101</v>
      </c>
      <c r="D794" s="240" t="s">
        <v>77</v>
      </c>
      <c r="E794" s="240">
        <v>37480.15</v>
      </c>
      <c r="F794" s="240">
        <v>-1398.84</v>
      </c>
      <c r="G794" s="240">
        <v>-363.43</v>
      </c>
      <c r="H794" s="240">
        <v>22074.736000000001</v>
      </c>
      <c r="I794" s="240">
        <v>619293.46299999999</v>
      </c>
      <c r="J794" s="240">
        <v>-362168.511</v>
      </c>
    </row>
    <row r="795" spans="2:10">
      <c r="B795" s="240" t="s">
        <v>54</v>
      </c>
      <c r="C795" s="240" t="s">
        <v>102</v>
      </c>
      <c r="D795" s="240" t="s">
        <v>76</v>
      </c>
      <c r="E795" s="240">
        <v>36675.51</v>
      </c>
      <c r="F795" s="240">
        <v>-1392.24</v>
      </c>
      <c r="G795" s="240">
        <v>362.66</v>
      </c>
      <c r="H795" s="240">
        <v>27977.092000000001</v>
      </c>
      <c r="I795" s="240">
        <v>599087.99699999997</v>
      </c>
      <c r="J795" s="240">
        <v>-349602.35</v>
      </c>
    </row>
    <row r="796" spans="2:10">
      <c r="B796" s="240" t="s">
        <v>54</v>
      </c>
      <c r="C796" s="240" t="s">
        <v>102</v>
      </c>
      <c r="D796" s="240" t="s">
        <v>77</v>
      </c>
      <c r="E796" s="240">
        <v>37480.15</v>
      </c>
      <c r="F796" s="240">
        <v>-1398.84</v>
      </c>
      <c r="G796" s="240">
        <v>363.43</v>
      </c>
      <c r="H796" s="240">
        <v>28083.463</v>
      </c>
      <c r="I796" s="240">
        <v>610876.59699999995</v>
      </c>
      <c r="J796" s="240">
        <v>-362170.99599999998</v>
      </c>
    </row>
    <row r="797" spans="2:10">
      <c r="B797" s="240" t="s">
        <v>54</v>
      </c>
      <c r="C797" s="240" t="s">
        <v>103</v>
      </c>
      <c r="D797" s="240" t="s">
        <v>76</v>
      </c>
      <c r="E797" s="240">
        <v>36675.51</v>
      </c>
      <c r="F797" s="240">
        <v>-1392.24</v>
      </c>
      <c r="G797" s="240">
        <v>-362.66</v>
      </c>
      <c r="H797" s="240">
        <v>17035.004000000001</v>
      </c>
      <c r="I797" s="240">
        <v>604854.68900000001</v>
      </c>
      <c r="J797" s="240">
        <v>-349612.82699999999</v>
      </c>
    </row>
    <row r="798" spans="2:10">
      <c r="B798" s="240" t="s">
        <v>54</v>
      </c>
      <c r="C798" s="240" t="s">
        <v>103</v>
      </c>
      <c r="D798" s="240" t="s">
        <v>77</v>
      </c>
      <c r="E798" s="240">
        <v>37480.15</v>
      </c>
      <c r="F798" s="240">
        <v>-1398.84</v>
      </c>
      <c r="G798" s="240">
        <v>-363.43</v>
      </c>
      <c r="H798" s="240">
        <v>17123.597000000002</v>
      </c>
      <c r="I798" s="240">
        <v>619275.34600000002</v>
      </c>
      <c r="J798" s="240">
        <v>-362187.45799999998</v>
      </c>
    </row>
    <row r="799" spans="2:10">
      <c r="B799" s="240" t="s">
        <v>54</v>
      </c>
      <c r="C799" s="240" t="s">
        <v>104</v>
      </c>
      <c r="D799" s="240" t="s">
        <v>76</v>
      </c>
      <c r="E799" s="240">
        <v>36675.51</v>
      </c>
      <c r="F799" s="240">
        <v>-1392.24</v>
      </c>
      <c r="G799" s="240">
        <v>362.66</v>
      </c>
      <c r="H799" s="240">
        <v>24449.421999999999</v>
      </c>
      <c r="I799" s="240">
        <v>599080.61800000002</v>
      </c>
      <c r="J799" s="240">
        <v>-349610.43300000002</v>
      </c>
    </row>
    <row r="800" spans="2:10">
      <c r="B800" s="240" t="s">
        <v>54</v>
      </c>
      <c r="C800" s="240" t="s">
        <v>104</v>
      </c>
      <c r="D800" s="240" t="s">
        <v>77</v>
      </c>
      <c r="E800" s="240">
        <v>37480.15</v>
      </c>
      <c r="F800" s="240">
        <v>-1398.84</v>
      </c>
      <c r="G800" s="240">
        <v>363.43</v>
      </c>
      <c r="H800" s="240">
        <v>24555.803</v>
      </c>
      <c r="I800" s="240">
        <v>610863.67500000005</v>
      </c>
      <c r="J800" s="240">
        <v>-362184.511</v>
      </c>
    </row>
    <row r="801" spans="2:10">
      <c r="B801" s="240" t="s">
        <v>54</v>
      </c>
      <c r="C801" s="240" t="s">
        <v>105</v>
      </c>
      <c r="D801" s="240" t="s">
        <v>76</v>
      </c>
      <c r="E801" s="240">
        <v>36675.51</v>
      </c>
      <c r="F801" s="240">
        <v>-1392.24</v>
      </c>
      <c r="G801" s="240">
        <v>-362.66</v>
      </c>
      <c r="H801" s="240">
        <v>17746.744999999999</v>
      </c>
      <c r="I801" s="240">
        <v>604856.16899999999</v>
      </c>
      <c r="J801" s="240">
        <v>-349611.20600000001</v>
      </c>
    </row>
    <row r="802" spans="2:10">
      <c r="B802" s="240" t="s">
        <v>54</v>
      </c>
      <c r="C802" s="240" t="s">
        <v>105</v>
      </c>
      <c r="D802" s="240" t="s">
        <v>77</v>
      </c>
      <c r="E802" s="240">
        <v>37480.15</v>
      </c>
      <c r="F802" s="240">
        <v>-1398.84</v>
      </c>
      <c r="G802" s="240">
        <v>-363.43</v>
      </c>
      <c r="H802" s="240">
        <v>17835.337</v>
      </c>
      <c r="I802" s="240">
        <v>619277.94299999997</v>
      </c>
      <c r="J802" s="240">
        <v>-362184.74200000003</v>
      </c>
    </row>
    <row r="803" spans="2:10">
      <c r="B803" s="240" t="s">
        <v>54</v>
      </c>
      <c r="C803" s="240" t="s">
        <v>106</v>
      </c>
      <c r="D803" s="240" t="s">
        <v>76</v>
      </c>
      <c r="E803" s="240">
        <v>36675.51</v>
      </c>
      <c r="F803" s="240">
        <v>-1392.24</v>
      </c>
      <c r="G803" s="240">
        <v>362.66</v>
      </c>
      <c r="H803" s="240">
        <v>23737.681</v>
      </c>
      <c r="I803" s="240">
        <v>599079.13800000004</v>
      </c>
      <c r="J803" s="240">
        <v>-349612.05499999999</v>
      </c>
    </row>
    <row r="804" spans="2:10">
      <c r="B804" s="240" t="s">
        <v>54</v>
      </c>
      <c r="C804" s="240" t="s">
        <v>106</v>
      </c>
      <c r="D804" s="240" t="s">
        <v>77</v>
      </c>
      <c r="E804" s="240">
        <v>37480.15</v>
      </c>
      <c r="F804" s="240">
        <v>-1398.84</v>
      </c>
      <c r="G804" s="240">
        <v>363.43</v>
      </c>
      <c r="H804" s="240">
        <v>23844.063999999998</v>
      </c>
      <c r="I804" s="240">
        <v>610861.07799999998</v>
      </c>
      <c r="J804" s="240">
        <v>-362187.22700000001</v>
      </c>
    </row>
    <row r="805" spans="2:10">
      <c r="B805" s="240" t="s">
        <v>54</v>
      </c>
      <c r="C805" s="240" t="s">
        <v>107</v>
      </c>
      <c r="D805" s="240" t="s">
        <v>76</v>
      </c>
      <c r="E805" s="240">
        <v>36675.51</v>
      </c>
      <c r="F805" s="240">
        <v>1392.24</v>
      </c>
      <c r="G805" s="240">
        <v>-362.66</v>
      </c>
      <c r="H805" s="240">
        <v>-28688.382000000001</v>
      </c>
      <c r="I805" s="240">
        <v>604857.89300000004</v>
      </c>
      <c r="J805" s="240">
        <v>-327669.53100000002</v>
      </c>
    </row>
    <row r="806" spans="2:10">
      <c r="B806" s="240" t="s">
        <v>54</v>
      </c>
      <c r="C806" s="240" t="s">
        <v>107</v>
      </c>
      <c r="D806" s="240" t="s">
        <v>77</v>
      </c>
      <c r="E806" s="240">
        <v>37480.15</v>
      </c>
      <c r="F806" s="240">
        <v>1398.84</v>
      </c>
      <c r="G806" s="240">
        <v>-363.43</v>
      </c>
      <c r="H806" s="240">
        <v>-28794.663</v>
      </c>
      <c r="I806" s="240">
        <v>619284.31599999999</v>
      </c>
      <c r="J806" s="240">
        <v>-330184.81300000002</v>
      </c>
    </row>
    <row r="807" spans="2:10">
      <c r="B807" s="240" t="s">
        <v>54</v>
      </c>
      <c r="C807" s="240" t="s">
        <v>108</v>
      </c>
      <c r="D807" s="240" t="s">
        <v>76</v>
      </c>
      <c r="E807" s="240">
        <v>36675.51</v>
      </c>
      <c r="F807" s="240">
        <v>1392.24</v>
      </c>
      <c r="G807" s="240">
        <v>362.66</v>
      </c>
      <c r="H807" s="240">
        <v>-21273.963</v>
      </c>
      <c r="I807" s="240">
        <v>599083.82200000004</v>
      </c>
      <c r="J807" s="240">
        <v>-327667.13699999999</v>
      </c>
    </row>
    <row r="808" spans="2:10">
      <c r="B808" s="240" t="s">
        <v>54</v>
      </c>
      <c r="C808" s="240" t="s">
        <v>108</v>
      </c>
      <c r="D808" s="240" t="s">
        <v>77</v>
      </c>
      <c r="E808" s="240">
        <v>37480.15</v>
      </c>
      <c r="F808" s="240">
        <v>1398.84</v>
      </c>
      <c r="G808" s="240">
        <v>363.43</v>
      </c>
      <c r="H808" s="240">
        <v>-21362.457999999999</v>
      </c>
      <c r="I808" s="240">
        <v>610872.64500000002</v>
      </c>
      <c r="J808" s="240">
        <v>-330181.86599999998</v>
      </c>
    </row>
    <row r="809" spans="2:10">
      <c r="B809" s="240" t="s">
        <v>54</v>
      </c>
      <c r="C809" s="240" t="s">
        <v>109</v>
      </c>
      <c r="D809" s="240" t="s">
        <v>76</v>
      </c>
      <c r="E809" s="240">
        <v>36675.51</v>
      </c>
      <c r="F809" s="240">
        <v>1392.24</v>
      </c>
      <c r="G809" s="240">
        <v>-362.66</v>
      </c>
      <c r="H809" s="240">
        <v>-27976.641</v>
      </c>
      <c r="I809" s="240">
        <v>604859.37300000002</v>
      </c>
      <c r="J809" s="240">
        <v>-327667.90999999997</v>
      </c>
    </row>
    <row r="810" spans="2:10">
      <c r="B810" s="240" t="s">
        <v>54</v>
      </c>
      <c r="C810" s="240" t="s">
        <v>109</v>
      </c>
      <c r="D810" s="240" t="s">
        <v>77</v>
      </c>
      <c r="E810" s="240">
        <v>37480.15</v>
      </c>
      <c r="F810" s="240">
        <v>1398.84</v>
      </c>
      <c r="G810" s="240">
        <v>-363.43</v>
      </c>
      <c r="H810" s="240">
        <v>-28082.923999999999</v>
      </c>
      <c r="I810" s="240">
        <v>619286.91399999999</v>
      </c>
      <c r="J810" s="240">
        <v>-330182.09700000001</v>
      </c>
    </row>
    <row r="811" spans="2:10">
      <c r="B811" s="240" t="s">
        <v>54</v>
      </c>
      <c r="C811" s="240" t="s">
        <v>110</v>
      </c>
      <c r="D811" s="240" t="s">
        <v>76</v>
      </c>
      <c r="E811" s="240">
        <v>36675.51</v>
      </c>
      <c r="F811" s="240">
        <v>1392.24</v>
      </c>
      <c r="G811" s="240">
        <v>362.66</v>
      </c>
      <c r="H811" s="240">
        <v>-21985.704000000002</v>
      </c>
      <c r="I811" s="240">
        <v>599082.34199999995</v>
      </c>
      <c r="J811" s="240">
        <v>-327668.75799999997</v>
      </c>
    </row>
    <row r="812" spans="2:10">
      <c r="B812" s="240" t="s">
        <v>54</v>
      </c>
      <c r="C812" s="240" t="s">
        <v>110</v>
      </c>
      <c r="D812" s="240" t="s">
        <v>77</v>
      </c>
      <c r="E812" s="240">
        <v>37480.15</v>
      </c>
      <c r="F812" s="240">
        <v>1398.84</v>
      </c>
      <c r="G812" s="240">
        <v>363.43</v>
      </c>
      <c r="H812" s="240">
        <v>-22074.197</v>
      </c>
      <c r="I812" s="240">
        <v>610870.04799999995</v>
      </c>
      <c r="J812" s="240">
        <v>-330184.58199999999</v>
      </c>
    </row>
    <row r="813" spans="2:10">
      <c r="B813" s="240" t="s">
        <v>54</v>
      </c>
      <c r="C813" s="240" t="s">
        <v>111</v>
      </c>
      <c r="D813" s="240" t="s">
        <v>76</v>
      </c>
      <c r="E813" s="240">
        <v>36675.51</v>
      </c>
      <c r="F813" s="240">
        <v>1392.24</v>
      </c>
      <c r="G813" s="240">
        <v>-362.66</v>
      </c>
      <c r="H813" s="240">
        <v>-24448.972000000002</v>
      </c>
      <c r="I813" s="240">
        <v>604866.75199999998</v>
      </c>
      <c r="J813" s="240">
        <v>-327659.826</v>
      </c>
    </row>
    <row r="814" spans="2:10">
      <c r="B814" s="240" t="s">
        <v>54</v>
      </c>
      <c r="C814" s="240" t="s">
        <v>111</v>
      </c>
      <c r="D814" s="240" t="s">
        <v>77</v>
      </c>
      <c r="E814" s="240">
        <v>37480.15</v>
      </c>
      <c r="F814" s="240">
        <v>1398.84</v>
      </c>
      <c r="G814" s="240">
        <v>-363.43</v>
      </c>
      <c r="H814" s="240">
        <v>-24555.262999999999</v>
      </c>
      <c r="I814" s="240">
        <v>619299.83600000001</v>
      </c>
      <c r="J814" s="240">
        <v>-330168.58199999999</v>
      </c>
    </row>
    <row r="815" spans="2:10">
      <c r="B815" s="240" t="s">
        <v>54</v>
      </c>
      <c r="C815" s="240" t="s">
        <v>112</v>
      </c>
      <c r="D815" s="240" t="s">
        <v>76</v>
      </c>
      <c r="E815" s="240">
        <v>36675.51</v>
      </c>
      <c r="F815" s="240">
        <v>1392.24</v>
      </c>
      <c r="G815" s="240">
        <v>362.66</v>
      </c>
      <c r="H815" s="240">
        <v>-17034.553</v>
      </c>
      <c r="I815" s="240">
        <v>599092.68099999998</v>
      </c>
      <c r="J815" s="240">
        <v>-327657.43300000002</v>
      </c>
    </row>
    <row r="816" spans="2:10">
      <c r="B816" s="240" t="s">
        <v>54</v>
      </c>
      <c r="C816" s="240" t="s">
        <v>112</v>
      </c>
      <c r="D816" s="240" t="s">
        <v>77</v>
      </c>
      <c r="E816" s="240">
        <v>37480.15</v>
      </c>
      <c r="F816" s="240">
        <v>1398.84</v>
      </c>
      <c r="G816" s="240">
        <v>363.43</v>
      </c>
      <c r="H816" s="240">
        <v>-17123.058000000001</v>
      </c>
      <c r="I816" s="240">
        <v>610888.16500000004</v>
      </c>
      <c r="J816" s="240">
        <v>-330165.63500000001</v>
      </c>
    </row>
    <row r="817" spans="2:10">
      <c r="B817" s="240" t="s">
        <v>54</v>
      </c>
      <c r="C817" s="240" t="s">
        <v>113</v>
      </c>
      <c r="D817" s="240" t="s">
        <v>76</v>
      </c>
      <c r="E817" s="240">
        <v>36675.51</v>
      </c>
      <c r="F817" s="240">
        <v>1392.24</v>
      </c>
      <c r="G817" s="240">
        <v>-362.66</v>
      </c>
      <c r="H817" s="240">
        <v>-23737.231</v>
      </c>
      <c r="I817" s="240">
        <v>604868.23199999996</v>
      </c>
      <c r="J817" s="240">
        <v>-327658.20500000002</v>
      </c>
    </row>
    <row r="818" spans="2:10">
      <c r="B818" s="240" t="s">
        <v>54</v>
      </c>
      <c r="C818" s="240" t="s">
        <v>113</v>
      </c>
      <c r="D818" s="240" t="s">
        <v>77</v>
      </c>
      <c r="E818" s="240">
        <v>37480.15</v>
      </c>
      <c r="F818" s="240">
        <v>1398.84</v>
      </c>
      <c r="G818" s="240">
        <v>-363.43</v>
      </c>
      <c r="H818" s="240">
        <v>-23843.524000000001</v>
      </c>
      <c r="I818" s="240">
        <v>619302.43299999996</v>
      </c>
      <c r="J818" s="240">
        <v>-330165.86599999998</v>
      </c>
    </row>
    <row r="819" spans="2:10">
      <c r="B819" s="240" t="s">
        <v>54</v>
      </c>
      <c r="C819" s="240" t="s">
        <v>114</v>
      </c>
      <c r="D819" s="240" t="s">
        <v>76</v>
      </c>
      <c r="E819" s="240">
        <v>36675.51</v>
      </c>
      <c r="F819" s="240">
        <v>1392.24</v>
      </c>
      <c r="G819" s="240">
        <v>362.66</v>
      </c>
      <c r="H819" s="240">
        <v>-17746.294000000002</v>
      </c>
      <c r="I819" s="240">
        <v>599091.201</v>
      </c>
      <c r="J819" s="240">
        <v>-327659.054</v>
      </c>
    </row>
    <row r="820" spans="2:10">
      <c r="B820" s="240" t="s">
        <v>54</v>
      </c>
      <c r="C820" s="240" t="s">
        <v>114</v>
      </c>
      <c r="D820" s="240" t="s">
        <v>77</v>
      </c>
      <c r="E820" s="240">
        <v>37480.15</v>
      </c>
      <c r="F820" s="240">
        <v>1398.84</v>
      </c>
      <c r="G820" s="240">
        <v>363.43</v>
      </c>
      <c r="H820" s="240">
        <v>-17834.796999999999</v>
      </c>
      <c r="I820" s="240">
        <v>610885.56799999997</v>
      </c>
      <c r="J820" s="240">
        <v>-330168.35100000002</v>
      </c>
    </row>
    <row r="821" spans="2:10">
      <c r="B821" s="240" t="s">
        <v>54</v>
      </c>
      <c r="C821" s="240" t="s">
        <v>115</v>
      </c>
      <c r="D821" s="240" t="s">
        <v>76</v>
      </c>
      <c r="E821" s="240">
        <v>36675.51</v>
      </c>
      <c r="F821" s="240">
        <v>-362.66</v>
      </c>
      <c r="G821" s="240">
        <v>-1392.24</v>
      </c>
      <c r="H821" s="240">
        <v>-7458.8990000000003</v>
      </c>
      <c r="I821" s="240">
        <v>612954.21299999999</v>
      </c>
      <c r="J821" s="240">
        <v>-341522.55499999999</v>
      </c>
    </row>
    <row r="822" spans="2:10">
      <c r="B822" s="240" t="s">
        <v>54</v>
      </c>
      <c r="C822" s="240" t="s">
        <v>115</v>
      </c>
      <c r="D822" s="240" t="s">
        <v>77</v>
      </c>
      <c r="E822" s="240">
        <v>37480.15</v>
      </c>
      <c r="F822" s="240">
        <v>-363.43</v>
      </c>
      <c r="G822" s="240">
        <v>-1398.84</v>
      </c>
      <c r="H822" s="240">
        <v>-7516.6270000000004</v>
      </c>
      <c r="I822" s="240">
        <v>631132.87199999997</v>
      </c>
      <c r="J822" s="240">
        <v>-350371.95500000002</v>
      </c>
    </row>
    <row r="823" spans="2:10">
      <c r="B823" s="240" t="s">
        <v>54</v>
      </c>
      <c r="C823" s="240" t="s">
        <v>116</v>
      </c>
      <c r="D823" s="240" t="s">
        <v>76</v>
      </c>
      <c r="E823" s="240">
        <v>36675.51</v>
      </c>
      <c r="F823" s="240">
        <v>362.66</v>
      </c>
      <c r="G823" s="240">
        <v>-1392.24</v>
      </c>
      <c r="H823" s="240">
        <v>-20641.71</v>
      </c>
      <c r="I823" s="240">
        <v>612952.40899999999</v>
      </c>
      <c r="J823" s="240">
        <v>-335756.29499999998</v>
      </c>
    </row>
    <row r="824" spans="2:10">
      <c r="B824" s="240" t="s">
        <v>54</v>
      </c>
      <c r="C824" s="240" t="s">
        <v>116</v>
      </c>
      <c r="D824" s="240" t="s">
        <v>77</v>
      </c>
      <c r="E824" s="240">
        <v>37480.15</v>
      </c>
      <c r="F824" s="240">
        <v>363.43</v>
      </c>
      <c r="G824" s="240">
        <v>-1398.84</v>
      </c>
      <c r="H824" s="240">
        <v>-20718.530999999999</v>
      </c>
      <c r="I824" s="240">
        <v>631130.55500000005</v>
      </c>
      <c r="J824" s="240">
        <v>-341991.37400000001</v>
      </c>
    </row>
    <row r="825" spans="2:10">
      <c r="B825" s="240" t="s">
        <v>54</v>
      </c>
      <c r="C825" s="240" t="s">
        <v>117</v>
      </c>
      <c r="D825" s="240" t="s">
        <v>76</v>
      </c>
      <c r="E825" s="240">
        <v>36675.51</v>
      </c>
      <c r="F825" s="240">
        <v>-362.66</v>
      </c>
      <c r="G825" s="240">
        <v>-1392.24</v>
      </c>
      <c r="H825" s="240">
        <v>-8730.7219999999998</v>
      </c>
      <c r="I825" s="240">
        <v>612951.55500000005</v>
      </c>
      <c r="J825" s="240">
        <v>-341525.467</v>
      </c>
    </row>
    <row r="826" spans="2:10">
      <c r="B826" s="240" t="s">
        <v>54</v>
      </c>
      <c r="C826" s="240" t="s">
        <v>117</v>
      </c>
      <c r="D826" s="240" t="s">
        <v>77</v>
      </c>
      <c r="E826" s="240">
        <v>37480.15</v>
      </c>
      <c r="F826" s="240">
        <v>-363.43</v>
      </c>
      <c r="G826" s="240">
        <v>-1398.84</v>
      </c>
      <c r="H826" s="240">
        <v>-8788.4470000000001</v>
      </c>
      <c r="I826" s="240">
        <v>631128.21600000001</v>
      </c>
      <c r="J826" s="240">
        <v>-350376.82400000002</v>
      </c>
    </row>
    <row r="827" spans="2:10">
      <c r="B827" s="240" t="s">
        <v>54</v>
      </c>
      <c r="C827" s="240" t="s">
        <v>118</v>
      </c>
      <c r="D827" s="240" t="s">
        <v>76</v>
      </c>
      <c r="E827" s="240">
        <v>36675.51</v>
      </c>
      <c r="F827" s="240">
        <v>362.66</v>
      </c>
      <c r="G827" s="240">
        <v>-1392.24</v>
      </c>
      <c r="H827" s="240">
        <v>-19369.886999999999</v>
      </c>
      <c r="I827" s="240">
        <v>612955.06700000004</v>
      </c>
      <c r="J827" s="240">
        <v>-335753.38400000002</v>
      </c>
    </row>
    <row r="828" spans="2:10">
      <c r="B828" s="240" t="s">
        <v>54</v>
      </c>
      <c r="C828" s="240" t="s">
        <v>118</v>
      </c>
      <c r="D828" s="240" t="s">
        <v>77</v>
      </c>
      <c r="E828" s="240">
        <v>37480.15</v>
      </c>
      <c r="F828" s="240">
        <v>363.43</v>
      </c>
      <c r="G828" s="240">
        <v>-1398.84</v>
      </c>
      <c r="H828" s="240">
        <v>-19446.710999999999</v>
      </c>
      <c r="I828" s="240">
        <v>631135.21</v>
      </c>
      <c r="J828" s="240">
        <v>-341986.50400000002</v>
      </c>
    </row>
    <row r="829" spans="2:10">
      <c r="B829" s="240" t="s">
        <v>54</v>
      </c>
      <c r="C829" s="240" t="s">
        <v>119</v>
      </c>
      <c r="D829" s="240" t="s">
        <v>76</v>
      </c>
      <c r="E829" s="240">
        <v>36675.51</v>
      </c>
      <c r="F829" s="240">
        <v>-362.66</v>
      </c>
      <c r="G829" s="240">
        <v>-1392.24</v>
      </c>
      <c r="H829" s="240">
        <v>-5086.4290000000001</v>
      </c>
      <c r="I829" s="240">
        <v>612959.14599999995</v>
      </c>
      <c r="J829" s="240">
        <v>-341517.15100000001</v>
      </c>
    </row>
    <row r="830" spans="2:10">
      <c r="B830" s="240" t="s">
        <v>54</v>
      </c>
      <c r="C830" s="240" t="s">
        <v>119</v>
      </c>
      <c r="D830" s="240" t="s">
        <v>77</v>
      </c>
      <c r="E830" s="240">
        <v>37480.15</v>
      </c>
      <c r="F830" s="240">
        <v>-363.43</v>
      </c>
      <c r="G830" s="240">
        <v>-1398.84</v>
      </c>
      <c r="H830" s="240">
        <v>-5144.1629999999996</v>
      </c>
      <c r="I830" s="240">
        <v>631141.52899999998</v>
      </c>
      <c r="J830" s="240">
        <v>-350362.90100000001</v>
      </c>
    </row>
    <row r="831" spans="2:10">
      <c r="B831" s="240" t="s">
        <v>54</v>
      </c>
      <c r="C831" s="240" t="s">
        <v>120</v>
      </c>
      <c r="D831" s="240" t="s">
        <v>76</v>
      </c>
      <c r="E831" s="240">
        <v>36675.51</v>
      </c>
      <c r="F831" s="240">
        <v>362.66</v>
      </c>
      <c r="G831" s="240">
        <v>-1392.24</v>
      </c>
      <c r="H831" s="240">
        <v>-18269.240000000002</v>
      </c>
      <c r="I831" s="240">
        <v>612957.34199999995</v>
      </c>
      <c r="J831" s="240">
        <v>-335750.891</v>
      </c>
    </row>
    <row r="832" spans="2:10">
      <c r="B832" s="240" t="s">
        <v>54</v>
      </c>
      <c r="C832" s="240" t="s">
        <v>120</v>
      </c>
      <c r="D832" s="240" t="s">
        <v>77</v>
      </c>
      <c r="E832" s="240">
        <v>37480.15</v>
      </c>
      <c r="F832" s="240">
        <v>363.43</v>
      </c>
      <c r="G832" s="240">
        <v>-1398.84</v>
      </c>
      <c r="H832" s="240">
        <v>-18346.066999999999</v>
      </c>
      <c r="I832" s="240">
        <v>631139.21200000006</v>
      </c>
      <c r="J832" s="240">
        <v>-341982.32</v>
      </c>
    </row>
    <row r="833" spans="2:10">
      <c r="B833" s="240" t="s">
        <v>54</v>
      </c>
      <c r="C833" s="240" t="s">
        <v>121</v>
      </c>
      <c r="D833" s="240" t="s">
        <v>76</v>
      </c>
      <c r="E833" s="240">
        <v>36675.51</v>
      </c>
      <c r="F833" s="240">
        <v>-362.66</v>
      </c>
      <c r="G833" s="240">
        <v>-1392.24</v>
      </c>
      <c r="H833" s="240">
        <v>-6358.2520000000004</v>
      </c>
      <c r="I833" s="240">
        <v>612956.48800000001</v>
      </c>
      <c r="J833" s="240">
        <v>-341520.06199999998</v>
      </c>
    </row>
    <row r="834" spans="2:10">
      <c r="B834" s="240" t="s">
        <v>54</v>
      </c>
      <c r="C834" s="240" t="s">
        <v>121</v>
      </c>
      <c r="D834" s="240" t="s">
        <v>77</v>
      </c>
      <c r="E834" s="240">
        <v>37480.15</v>
      </c>
      <c r="F834" s="240">
        <v>-363.43</v>
      </c>
      <c r="G834" s="240">
        <v>-1398.84</v>
      </c>
      <c r="H834" s="240">
        <v>-6415.9830000000002</v>
      </c>
      <c r="I834" s="240">
        <v>631136.87300000002</v>
      </c>
      <c r="J834" s="240">
        <v>-350367.77100000001</v>
      </c>
    </row>
    <row r="835" spans="2:10">
      <c r="B835" s="240" t="s">
        <v>54</v>
      </c>
      <c r="C835" s="240" t="s">
        <v>122</v>
      </c>
      <c r="D835" s="240" t="s">
        <v>76</v>
      </c>
      <c r="E835" s="240">
        <v>36675.51</v>
      </c>
      <c r="F835" s="240">
        <v>362.66</v>
      </c>
      <c r="G835" s="240">
        <v>-1392.24</v>
      </c>
      <c r="H835" s="240">
        <v>-16997.417000000001</v>
      </c>
      <c r="I835" s="240">
        <v>612960</v>
      </c>
      <c r="J835" s="240">
        <v>-335747.97899999999</v>
      </c>
    </row>
    <row r="836" spans="2:10">
      <c r="B836" s="240" t="s">
        <v>54</v>
      </c>
      <c r="C836" s="240" t="s">
        <v>122</v>
      </c>
      <c r="D836" s="240" t="s">
        <v>77</v>
      </c>
      <c r="E836" s="240">
        <v>37480.15</v>
      </c>
      <c r="F836" s="240">
        <v>363.43</v>
      </c>
      <c r="G836" s="240">
        <v>-1398.84</v>
      </c>
      <c r="H836" s="240">
        <v>-17074.246999999999</v>
      </c>
      <c r="I836" s="240">
        <v>631143.86800000002</v>
      </c>
      <c r="J836" s="240">
        <v>-341977.451</v>
      </c>
    </row>
    <row r="837" spans="2:10">
      <c r="B837" s="240" t="s">
        <v>54</v>
      </c>
      <c r="C837" s="240" t="s">
        <v>123</v>
      </c>
      <c r="D837" s="240" t="s">
        <v>76</v>
      </c>
      <c r="E837" s="240">
        <v>36675.51</v>
      </c>
      <c r="F837" s="240">
        <v>-362.66</v>
      </c>
      <c r="G837" s="240">
        <v>1392.24</v>
      </c>
      <c r="H837" s="240">
        <v>20642.161</v>
      </c>
      <c r="I837" s="240">
        <v>590994.96100000001</v>
      </c>
      <c r="J837" s="240">
        <v>-341513.96500000003</v>
      </c>
    </row>
    <row r="838" spans="2:10">
      <c r="B838" s="240" t="s">
        <v>54</v>
      </c>
      <c r="C838" s="240" t="s">
        <v>123</v>
      </c>
      <c r="D838" s="240" t="s">
        <v>77</v>
      </c>
      <c r="E838" s="240">
        <v>37480.15</v>
      </c>
      <c r="F838" s="240">
        <v>-363.43</v>
      </c>
      <c r="G838" s="240">
        <v>1398.84</v>
      </c>
      <c r="H838" s="240">
        <v>20719.07</v>
      </c>
      <c r="I838" s="240">
        <v>599032.95700000005</v>
      </c>
      <c r="J838" s="240">
        <v>-350361.71899999998</v>
      </c>
    </row>
    <row r="839" spans="2:10">
      <c r="B839" s="240" t="s">
        <v>54</v>
      </c>
      <c r="C839" s="240" t="s">
        <v>124</v>
      </c>
      <c r="D839" s="240" t="s">
        <v>76</v>
      </c>
      <c r="E839" s="240">
        <v>36675.51</v>
      </c>
      <c r="F839" s="240">
        <v>362.66</v>
      </c>
      <c r="G839" s="240">
        <v>1392.24</v>
      </c>
      <c r="H839" s="240">
        <v>7459.35</v>
      </c>
      <c r="I839" s="240">
        <v>590993.15700000001</v>
      </c>
      <c r="J839" s="240">
        <v>-335747.70500000002</v>
      </c>
    </row>
    <row r="840" spans="2:10">
      <c r="B840" s="240" t="s">
        <v>54</v>
      </c>
      <c r="C840" s="240" t="s">
        <v>124</v>
      </c>
      <c r="D840" s="240" t="s">
        <v>77</v>
      </c>
      <c r="E840" s="240">
        <v>37480.15</v>
      </c>
      <c r="F840" s="240">
        <v>363.43</v>
      </c>
      <c r="G840" s="240">
        <v>1398.84</v>
      </c>
      <c r="H840" s="240">
        <v>7517.1660000000002</v>
      </c>
      <c r="I840" s="240">
        <v>599030.63899999997</v>
      </c>
      <c r="J840" s="240">
        <v>-341981.13799999998</v>
      </c>
    </row>
    <row r="841" spans="2:10">
      <c r="B841" s="240" t="s">
        <v>54</v>
      </c>
      <c r="C841" s="240" t="s">
        <v>125</v>
      </c>
      <c r="D841" s="240" t="s">
        <v>76</v>
      </c>
      <c r="E841" s="240">
        <v>36675.51</v>
      </c>
      <c r="F841" s="240">
        <v>-362.66</v>
      </c>
      <c r="G841" s="240">
        <v>1392.24</v>
      </c>
      <c r="H841" s="240">
        <v>19370.337</v>
      </c>
      <c r="I841" s="240">
        <v>590992.304</v>
      </c>
      <c r="J841" s="240">
        <v>-341516.87599999999</v>
      </c>
    </row>
    <row r="842" spans="2:10">
      <c r="B842" s="240" t="s">
        <v>54</v>
      </c>
      <c r="C842" s="240" t="s">
        <v>125</v>
      </c>
      <c r="D842" s="240" t="s">
        <v>77</v>
      </c>
      <c r="E842" s="240">
        <v>37480.15</v>
      </c>
      <c r="F842" s="240">
        <v>-363.43</v>
      </c>
      <c r="G842" s="240">
        <v>1398.84</v>
      </c>
      <c r="H842" s="240">
        <v>19447.25</v>
      </c>
      <c r="I842" s="240">
        <v>599028.30099999998</v>
      </c>
      <c r="J842" s="240">
        <v>-350366.58899999998</v>
      </c>
    </row>
    <row r="843" spans="2:10">
      <c r="B843" s="240" t="s">
        <v>54</v>
      </c>
      <c r="C843" s="240" t="s">
        <v>126</v>
      </c>
      <c r="D843" s="240" t="s">
        <v>76</v>
      </c>
      <c r="E843" s="240">
        <v>36675.51</v>
      </c>
      <c r="F843" s="240">
        <v>362.66</v>
      </c>
      <c r="G843" s="240">
        <v>1392.24</v>
      </c>
      <c r="H843" s="240">
        <v>8731.1730000000007</v>
      </c>
      <c r="I843" s="240">
        <v>590995.81499999994</v>
      </c>
      <c r="J843" s="240">
        <v>-335744.79300000001</v>
      </c>
    </row>
    <row r="844" spans="2:10">
      <c r="B844" s="240" t="s">
        <v>54</v>
      </c>
      <c r="C844" s="240" t="s">
        <v>126</v>
      </c>
      <c r="D844" s="240" t="s">
        <v>77</v>
      </c>
      <c r="E844" s="240">
        <v>37480.15</v>
      </c>
      <c r="F844" s="240">
        <v>363.43</v>
      </c>
      <c r="G844" s="240">
        <v>1398.84</v>
      </c>
      <c r="H844" s="240">
        <v>8788.9860000000008</v>
      </c>
      <c r="I844" s="240">
        <v>599035.29500000004</v>
      </c>
      <c r="J844" s="240">
        <v>-341976.26899999997</v>
      </c>
    </row>
    <row r="845" spans="2:10">
      <c r="B845" s="240" t="s">
        <v>54</v>
      </c>
      <c r="C845" s="240" t="s">
        <v>127</v>
      </c>
      <c r="D845" s="240" t="s">
        <v>76</v>
      </c>
      <c r="E845" s="240">
        <v>36675.51</v>
      </c>
      <c r="F845" s="240">
        <v>-362.66</v>
      </c>
      <c r="G845" s="240">
        <v>1392.24</v>
      </c>
      <c r="H845" s="240">
        <v>18269.689999999999</v>
      </c>
      <c r="I845" s="240">
        <v>590990.02800000005</v>
      </c>
      <c r="J845" s="240">
        <v>-341519.36900000001</v>
      </c>
    </row>
    <row r="846" spans="2:10">
      <c r="B846" s="240" t="s">
        <v>54</v>
      </c>
      <c r="C846" s="240" t="s">
        <v>127</v>
      </c>
      <c r="D846" s="240" t="s">
        <v>77</v>
      </c>
      <c r="E846" s="240">
        <v>37480.15</v>
      </c>
      <c r="F846" s="240">
        <v>-363.43</v>
      </c>
      <c r="G846" s="240">
        <v>1398.84</v>
      </c>
      <c r="H846" s="240">
        <v>18346.606</v>
      </c>
      <c r="I846" s="240">
        <v>599024.299</v>
      </c>
      <c r="J846" s="240">
        <v>-350370.77299999999</v>
      </c>
    </row>
    <row r="847" spans="2:10">
      <c r="B847" s="240" t="s">
        <v>54</v>
      </c>
      <c r="C847" s="240" t="s">
        <v>128</v>
      </c>
      <c r="D847" s="240" t="s">
        <v>76</v>
      </c>
      <c r="E847" s="240">
        <v>36675.51</v>
      </c>
      <c r="F847" s="240">
        <v>362.66</v>
      </c>
      <c r="G847" s="240">
        <v>1392.24</v>
      </c>
      <c r="H847" s="240">
        <v>5086.88</v>
      </c>
      <c r="I847" s="240">
        <v>590988.22400000005</v>
      </c>
      <c r="J847" s="240">
        <v>-335753.109</v>
      </c>
    </row>
    <row r="848" spans="2:10">
      <c r="B848" s="240" t="s">
        <v>54</v>
      </c>
      <c r="C848" s="240" t="s">
        <v>128</v>
      </c>
      <c r="D848" s="240" t="s">
        <v>77</v>
      </c>
      <c r="E848" s="240">
        <v>37480.15</v>
      </c>
      <c r="F848" s="240">
        <v>363.43</v>
      </c>
      <c r="G848" s="240">
        <v>1398.84</v>
      </c>
      <c r="H848" s="240">
        <v>5144.7020000000002</v>
      </c>
      <c r="I848" s="240">
        <v>599021.98199999996</v>
      </c>
      <c r="J848" s="240">
        <v>-341990.19199999998</v>
      </c>
    </row>
    <row r="849" spans="2:10">
      <c r="B849" s="240" t="s">
        <v>54</v>
      </c>
      <c r="C849" s="240" t="s">
        <v>129</v>
      </c>
      <c r="D849" s="240" t="s">
        <v>76</v>
      </c>
      <c r="E849" s="240">
        <v>36675.51</v>
      </c>
      <c r="F849" s="240">
        <v>-362.66</v>
      </c>
      <c r="G849" s="240">
        <v>1392.24</v>
      </c>
      <c r="H849" s="240">
        <v>16997.866999999998</v>
      </c>
      <c r="I849" s="240">
        <v>590987.37100000004</v>
      </c>
      <c r="J849" s="240">
        <v>-341522.28100000002</v>
      </c>
    </row>
    <row r="850" spans="2:10">
      <c r="B850" s="240" t="s">
        <v>54</v>
      </c>
      <c r="C850" s="240" t="s">
        <v>129</v>
      </c>
      <c r="D850" s="240" t="s">
        <v>77</v>
      </c>
      <c r="E850" s="240">
        <v>37480.15</v>
      </c>
      <c r="F850" s="240">
        <v>-363.43</v>
      </c>
      <c r="G850" s="240">
        <v>1398.84</v>
      </c>
      <c r="H850" s="240">
        <v>17074.786</v>
      </c>
      <c r="I850" s="240">
        <v>599019.64399999997</v>
      </c>
      <c r="J850" s="240">
        <v>-350375.64199999999</v>
      </c>
    </row>
    <row r="851" spans="2:10">
      <c r="B851" s="240" t="s">
        <v>54</v>
      </c>
      <c r="C851" s="240" t="s">
        <v>130</v>
      </c>
      <c r="D851" s="240" t="s">
        <v>76</v>
      </c>
      <c r="E851" s="240">
        <v>36675.51</v>
      </c>
      <c r="F851" s="240">
        <v>362.66</v>
      </c>
      <c r="G851" s="240">
        <v>1392.24</v>
      </c>
      <c r="H851" s="240">
        <v>6358.7030000000004</v>
      </c>
      <c r="I851" s="240">
        <v>590990.88199999998</v>
      </c>
      <c r="J851" s="240">
        <v>-335750.19799999997</v>
      </c>
    </row>
    <row r="852" spans="2:10">
      <c r="B852" s="240" t="s">
        <v>54</v>
      </c>
      <c r="C852" s="240" t="s">
        <v>130</v>
      </c>
      <c r="D852" s="240" t="s">
        <v>77</v>
      </c>
      <c r="E852" s="240">
        <v>37480.15</v>
      </c>
      <c r="F852" s="240">
        <v>363.43</v>
      </c>
      <c r="G852" s="240">
        <v>1398.84</v>
      </c>
      <c r="H852" s="240">
        <v>6416.5219999999999</v>
      </c>
      <c r="I852" s="240">
        <v>599026.63800000004</v>
      </c>
      <c r="J852" s="240">
        <v>-341985.32199999999</v>
      </c>
    </row>
    <row r="853" spans="2:10">
      <c r="B853" s="240" t="s">
        <v>54</v>
      </c>
      <c r="C853" s="240" t="s">
        <v>131</v>
      </c>
      <c r="D853" s="240" t="s">
        <v>76</v>
      </c>
      <c r="E853" s="240">
        <v>36675.51</v>
      </c>
      <c r="F853" s="240">
        <v>-1208.8599999999999</v>
      </c>
      <c r="G853" s="240">
        <v>-362.66</v>
      </c>
      <c r="H853" s="240">
        <v>18264.366999999998</v>
      </c>
      <c r="I853" s="240">
        <v>604863.728</v>
      </c>
      <c r="J853" s="240">
        <v>-348246.76</v>
      </c>
    </row>
    <row r="854" spans="2:10">
      <c r="B854" s="240" t="s">
        <v>54</v>
      </c>
      <c r="C854" s="240" t="s">
        <v>131</v>
      </c>
      <c r="D854" s="240" t="s">
        <v>77</v>
      </c>
      <c r="E854" s="240">
        <v>37480.15</v>
      </c>
      <c r="F854" s="240">
        <v>-1211.44</v>
      </c>
      <c r="G854" s="240">
        <v>-363.43</v>
      </c>
      <c r="H854" s="240">
        <v>18287.34</v>
      </c>
      <c r="I854" s="240">
        <v>619291.45400000003</v>
      </c>
      <c r="J854" s="240">
        <v>-360145.65500000003</v>
      </c>
    </row>
    <row r="855" spans="2:10">
      <c r="B855" s="240" t="s">
        <v>54</v>
      </c>
      <c r="C855" s="240" t="s">
        <v>132</v>
      </c>
      <c r="D855" s="240" t="s">
        <v>76</v>
      </c>
      <c r="E855" s="240">
        <v>36675.51</v>
      </c>
      <c r="F855" s="240">
        <v>-1208.8599999999999</v>
      </c>
      <c r="G855" s="240">
        <v>362.66</v>
      </c>
      <c r="H855" s="240">
        <v>25678.785</v>
      </c>
      <c r="I855" s="240">
        <v>599089.65700000001</v>
      </c>
      <c r="J855" s="240">
        <v>-348244.36700000003</v>
      </c>
    </row>
    <row r="856" spans="2:10">
      <c r="B856" s="240" t="s">
        <v>54</v>
      </c>
      <c r="C856" s="240" t="s">
        <v>132</v>
      </c>
      <c r="D856" s="240" t="s">
        <v>77</v>
      </c>
      <c r="E856" s="240">
        <v>37480.15</v>
      </c>
      <c r="F856" s="240">
        <v>-1211.44</v>
      </c>
      <c r="G856" s="240">
        <v>363.43</v>
      </c>
      <c r="H856" s="240">
        <v>25719.545999999998</v>
      </c>
      <c r="I856" s="240">
        <v>610879.78200000001</v>
      </c>
      <c r="J856" s="240">
        <v>-360142.70799999998</v>
      </c>
    </row>
    <row r="857" spans="2:10">
      <c r="B857" s="240" t="s">
        <v>54</v>
      </c>
      <c r="C857" s="240" t="s">
        <v>133</v>
      </c>
      <c r="D857" s="240" t="s">
        <v>76</v>
      </c>
      <c r="E857" s="240">
        <v>36675.51</v>
      </c>
      <c r="F857" s="240">
        <v>-1208.8599999999999</v>
      </c>
      <c r="G857" s="240">
        <v>-362.66</v>
      </c>
      <c r="H857" s="240">
        <v>18976.108</v>
      </c>
      <c r="I857" s="240">
        <v>604865.20700000005</v>
      </c>
      <c r="J857" s="240">
        <v>-348245.13900000002</v>
      </c>
    </row>
    <row r="858" spans="2:10">
      <c r="B858" s="240" t="s">
        <v>54</v>
      </c>
      <c r="C858" s="240" t="s">
        <v>133</v>
      </c>
      <c r="D858" s="240" t="s">
        <v>77</v>
      </c>
      <c r="E858" s="240">
        <v>37480.15</v>
      </c>
      <c r="F858" s="240">
        <v>-1211.44</v>
      </c>
      <c r="G858" s="240">
        <v>-363.43</v>
      </c>
      <c r="H858" s="240">
        <v>18999.079000000002</v>
      </c>
      <c r="I858" s="240">
        <v>619294.05099999998</v>
      </c>
      <c r="J858" s="240">
        <v>-360142.93900000001</v>
      </c>
    </row>
    <row r="859" spans="2:10">
      <c r="B859" s="240" t="s">
        <v>54</v>
      </c>
      <c r="C859" s="240" t="s">
        <v>134</v>
      </c>
      <c r="D859" s="240" t="s">
        <v>76</v>
      </c>
      <c r="E859" s="240">
        <v>36675.51</v>
      </c>
      <c r="F859" s="240">
        <v>-1208.8599999999999</v>
      </c>
      <c r="G859" s="240">
        <v>362.66</v>
      </c>
      <c r="H859" s="240">
        <v>24967.044000000002</v>
      </c>
      <c r="I859" s="240">
        <v>599088.17700000003</v>
      </c>
      <c r="J859" s="240">
        <v>-348245.98800000001</v>
      </c>
    </row>
    <row r="860" spans="2:10">
      <c r="B860" s="240" t="s">
        <v>54</v>
      </c>
      <c r="C860" s="240" t="s">
        <v>134</v>
      </c>
      <c r="D860" s="240" t="s">
        <v>77</v>
      </c>
      <c r="E860" s="240">
        <v>37480.15</v>
      </c>
      <c r="F860" s="240">
        <v>-1211.44</v>
      </c>
      <c r="G860" s="240">
        <v>363.43</v>
      </c>
      <c r="H860" s="240">
        <v>25007.806</v>
      </c>
      <c r="I860" s="240">
        <v>610877.18500000006</v>
      </c>
      <c r="J860" s="240">
        <v>-360145.424</v>
      </c>
    </row>
    <row r="861" spans="2:10">
      <c r="B861" s="240" t="s">
        <v>54</v>
      </c>
      <c r="C861" s="240" t="s">
        <v>135</v>
      </c>
      <c r="D861" s="240" t="s">
        <v>76</v>
      </c>
      <c r="E861" s="240">
        <v>36675.51</v>
      </c>
      <c r="F861" s="240">
        <v>-1208.8599999999999</v>
      </c>
      <c r="G861" s="240">
        <v>-362.66</v>
      </c>
      <c r="H861" s="240">
        <v>14024.956</v>
      </c>
      <c r="I861" s="240">
        <v>604854.86800000002</v>
      </c>
      <c r="J861" s="240">
        <v>-348256.46500000003</v>
      </c>
    </row>
    <row r="862" spans="2:10">
      <c r="B862" s="240" t="s">
        <v>54</v>
      </c>
      <c r="C862" s="240" t="s">
        <v>135</v>
      </c>
      <c r="D862" s="240" t="s">
        <v>77</v>
      </c>
      <c r="E862" s="240">
        <v>37480.15</v>
      </c>
      <c r="F862" s="240">
        <v>-1211.44</v>
      </c>
      <c r="G862" s="240">
        <v>-363.43</v>
      </c>
      <c r="H862" s="240">
        <v>14047.94</v>
      </c>
      <c r="I862" s="240">
        <v>619275.93400000001</v>
      </c>
      <c r="J862" s="240">
        <v>-360161.88699999999</v>
      </c>
    </row>
    <row r="863" spans="2:10">
      <c r="B863" s="240" t="s">
        <v>54</v>
      </c>
      <c r="C863" s="240" t="s">
        <v>136</v>
      </c>
      <c r="D863" s="240" t="s">
        <v>76</v>
      </c>
      <c r="E863" s="240">
        <v>36675.51</v>
      </c>
      <c r="F863" s="240">
        <v>-1208.8599999999999</v>
      </c>
      <c r="G863" s="240">
        <v>362.66</v>
      </c>
      <c r="H863" s="240">
        <v>21439.375</v>
      </c>
      <c r="I863" s="240">
        <v>599080.79700000002</v>
      </c>
      <c r="J863" s="240">
        <v>-348254.071</v>
      </c>
    </row>
    <row r="864" spans="2:10">
      <c r="B864" s="240" t="s">
        <v>54</v>
      </c>
      <c r="C864" s="240" t="s">
        <v>136</v>
      </c>
      <c r="D864" s="240" t="s">
        <v>77</v>
      </c>
      <c r="E864" s="240">
        <v>37480.15</v>
      </c>
      <c r="F864" s="240">
        <v>-1211.44</v>
      </c>
      <c r="G864" s="240">
        <v>363.43</v>
      </c>
      <c r="H864" s="240">
        <v>21480.146000000001</v>
      </c>
      <c r="I864" s="240">
        <v>610864.26199999999</v>
      </c>
      <c r="J864" s="240">
        <v>-360158.94</v>
      </c>
    </row>
    <row r="865" spans="2:10">
      <c r="B865" s="240" t="s">
        <v>54</v>
      </c>
      <c r="C865" s="240" t="s">
        <v>137</v>
      </c>
      <c r="D865" s="240" t="s">
        <v>76</v>
      </c>
      <c r="E865" s="240">
        <v>36675.51</v>
      </c>
      <c r="F865" s="240">
        <v>-1208.8599999999999</v>
      </c>
      <c r="G865" s="240">
        <v>-362.66</v>
      </c>
      <c r="H865" s="240">
        <v>14736.697</v>
      </c>
      <c r="I865" s="240">
        <v>604856.348</v>
      </c>
      <c r="J865" s="240">
        <v>-348254.84399999998</v>
      </c>
    </row>
    <row r="866" spans="2:10">
      <c r="B866" s="240" t="s">
        <v>54</v>
      </c>
      <c r="C866" s="240" t="s">
        <v>137</v>
      </c>
      <c r="D866" s="240" t="s">
        <v>77</v>
      </c>
      <c r="E866" s="240">
        <v>37480.15</v>
      </c>
      <c r="F866" s="240">
        <v>-1211.44</v>
      </c>
      <c r="G866" s="240">
        <v>-363.43</v>
      </c>
      <c r="H866" s="240">
        <v>14759.68</v>
      </c>
      <c r="I866" s="240">
        <v>619278.53099999996</v>
      </c>
      <c r="J866" s="240">
        <v>-360159.17099999997</v>
      </c>
    </row>
    <row r="867" spans="2:10">
      <c r="B867" s="240" t="s">
        <v>54</v>
      </c>
      <c r="C867" s="240" t="s">
        <v>138</v>
      </c>
      <c r="D867" s="240" t="s">
        <v>76</v>
      </c>
      <c r="E867" s="240">
        <v>36675.51</v>
      </c>
      <c r="F867" s="240">
        <v>-1208.8599999999999</v>
      </c>
      <c r="G867" s="240">
        <v>362.66</v>
      </c>
      <c r="H867" s="240">
        <v>20727.633999999998</v>
      </c>
      <c r="I867" s="240">
        <v>599079.31700000004</v>
      </c>
      <c r="J867" s="240">
        <v>-348255.69199999998</v>
      </c>
    </row>
    <row r="868" spans="2:10">
      <c r="B868" s="240" t="s">
        <v>54</v>
      </c>
      <c r="C868" s="240" t="s">
        <v>138</v>
      </c>
      <c r="D868" s="240" t="s">
        <v>77</v>
      </c>
      <c r="E868" s="240">
        <v>37480.15</v>
      </c>
      <c r="F868" s="240">
        <v>-1211.44</v>
      </c>
      <c r="G868" s="240">
        <v>363.43</v>
      </c>
      <c r="H868" s="240">
        <v>20768.406999999999</v>
      </c>
      <c r="I868" s="240">
        <v>610861.66500000004</v>
      </c>
      <c r="J868" s="240">
        <v>-360161.65600000002</v>
      </c>
    </row>
    <row r="869" spans="2:10">
      <c r="B869" s="240" t="s">
        <v>54</v>
      </c>
      <c r="C869" s="240" t="s">
        <v>139</v>
      </c>
      <c r="D869" s="240" t="s">
        <v>76</v>
      </c>
      <c r="E869" s="240">
        <v>36675.51</v>
      </c>
      <c r="F869" s="240">
        <v>-362.66</v>
      </c>
      <c r="G869" s="240">
        <v>-1208.8599999999999</v>
      </c>
      <c r="H869" s="240">
        <v>-5765.7340000000004</v>
      </c>
      <c r="I869" s="240">
        <v>611598.03899999999</v>
      </c>
      <c r="J869" s="240">
        <v>-341522.25</v>
      </c>
    </row>
    <row r="870" spans="2:10">
      <c r="B870" s="240" t="s">
        <v>54</v>
      </c>
      <c r="C870" s="240" t="s">
        <v>139</v>
      </c>
      <c r="D870" s="240" t="s">
        <v>77</v>
      </c>
      <c r="E870" s="240">
        <v>37480.15</v>
      </c>
      <c r="F870" s="240">
        <v>-363.43</v>
      </c>
      <c r="G870" s="240">
        <v>-1211.44</v>
      </c>
      <c r="H870" s="240">
        <v>-5785.7879999999996</v>
      </c>
      <c r="I870" s="240">
        <v>629102.36699999997</v>
      </c>
      <c r="J870" s="240">
        <v>-350371.74900000001</v>
      </c>
    </row>
    <row r="871" spans="2:10">
      <c r="B871" s="240" t="s">
        <v>54</v>
      </c>
      <c r="C871" s="240" t="s">
        <v>140</v>
      </c>
      <c r="D871" s="240" t="s">
        <v>76</v>
      </c>
      <c r="E871" s="240">
        <v>36675.51</v>
      </c>
      <c r="F871" s="240">
        <v>362.66</v>
      </c>
      <c r="G871" s="240">
        <v>-1208.8599999999999</v>
      </c>
      <c r="H871" s="240">
        <v>-18948.544000000002</v>
      </c>
      <c r="I871" s="240">
        <v>611596.23499999999</v>
      </c>
      <c r="J871" s="240">
        <v>-335755.99</v>
      </c>
    </row>
    <row r="872" spans="2:10">
      <c r="B872" s="240" t="s">
        <v>54</v>
      </c>
      <c r="C872" s="240" t="s">
        <v>140</v>
      </c>
      <c r="D872" s="240" t="s">
        <v>77</v>
      </c>
      <c r="E872" s="240">
        <v>37480.15</v>
      </c>
      <c r="F872" s="240">
        <v>363.43</v>
      </c>
      <c r="G872" s="240">
        <v>-1211.44</v>
      </c>
      <c r="H872" s="240">
        <v>-18987.690999999999</v>
      </c>
      <c r="I872" s="240">
        <v>629100.05000000005</v>
      </c>
      <c r="J872" s="240">
        <v>-341991.16800000001</v>
      </c>
    </row>
    <row r="873" spans="2:10">
      <c r="B873" s="240" t="s">
        <v>54</v>
      </c>
      <c r="C873" s="240" t="s">
        <v>141</v>
      </c>
      <c r="D873" s="240" t="s">
        <v>76</v>
      </c>
      <c r="E873" s="240">
        <v>36675.51</v>
      </c>
      <c r="F873" s="240">
        <v>-362.66</v>
      </c>
      <c r="G873" s="240">
        <v>-1208.8599999999999</v>
      </c>
      <c r="H873" s="240">
        <v>-7037.5569999999998</v>
      </c>
      <c r="I873" s="240">
        <v>611595.38100000005</v>
      </c>
      <c r="J873" s="240">
        <v>-341525.16100000002</v>
      </c>
    </row>
    <row r="874" spans="2:10">
      <c r="B874" s="240" t="s">
        <v>54</v>
      </c>
      <c r="C874" s="240" t="s">
        <v>141</v>
      </c>
      <c r="D874" s="240" t="s">
        <v>77</v>
      </c>
      <c r="E874" s="240">
        <v>37480.15</v>
      </c>
      <c r="F874" s="240">
        <v>-363.43</v>
      </c>
      <c r="G874" s="240">
        <v>-1211.44</v>
      </c>
      <c r="H874" s="240">
        <v>-7057.6080000000002</v>
      </c>
      <c r="I874" s="240">
        <v>629097.71100000001</v>
      </c>
      <c r="J874" s="240">
        <v>-350376.61800000002</v>
      </c>
    </row>
    <row r="875" spans="2:10">
      <c r="B875" s="240" t="s">
        <v>54</v>
      </c>
      <c r="C875" s="240" t="s">
        <v>142</v>
      </c>
      <c r="D875" s="240" t="s">
        <v>76</v>
      </c>
      <c r="E875" s="240">
        <v>36675.51</v>
      </c>
      <c r="F875" s="240">
        <v>362.66</v>
      </c>
      <c r="G875" s="240">
        <v>-1208.8599999999999</v>
      </c>
      <c r="H875" s="240">
        <v>-17676.721000000001</v>
      </c>
      <c r="I875" s="240">
        <v>611598.89300000004</v>
      </c>
      <c r="J875" s="240">
        <v>-335753.07799999998</v>
      </c>
    </row>
    <row r="876" spans="2:10">
      <c r="B876" s="240" t="s">
        <v>54</v>
      </c>
      <c r="C876" s="240" t="s">
        <v>142</v>
      </c>
      <c r="D876" s="240" t="s">
        <v>77</v>
      </c>
      <c r="E876" s="240">
        <v>37480.15</v>
      </c>
      <c r="F876" s="240">
        <v>363.43</v>
      </c>
      <c r="G876" s="240">
        <v>-1211.44</v>
      </c>
      <c r="H876" s="240">
        <v>-17715.870999999999</v>
      </c>
      <c r="I876" s="240">
        <v>629104.70499999996</v>
      </c>
      <c r="J876" s="240">
        <v>-341986.29800000001</v>
      </c>
    </row>
    <row r="877" spans="2:10">
      <c r="B877" s="240" t="s">
        <v>54</v>
      </c>
      <c r="C877" s="240" t="s">
        <v>143</v>
      </c>
      <c r="D877" s="240" t="s">
        <v>76</v>
      </c>
      <c r="E877" s="240">
        <v>36675.51</v>
      </c>
      <c r="F877" s="240">
        <v>-362.66</v>
      </c>
      <c r="G877" s="240">
        <v>-1208.8599999999999</v>
      </c>
      <c r="H877" s="240">
        <v>-3393.2640000000001</v>
      </c>
      <c r="I877" s="240">
        <v>611602.97199999995</v>
      </c>
      <c r="J877" s="240">
        <v>-341516.84600000002</v>
      </c>
    </row>
    <row r="878" spans="2:10">
      <c r="B878" s="240" t="s">
        <v>54</v>
      </c>
      <c r="C878" s="240" t="s">
        <v>143</v>
      </c>
      <c r="D878" s="240" t="s">
        <v>77</v>
      </c>
      <c r="E878" s="240">
        <v>37480.15</v>
      </c>
      <c r="F878" s="240">
        <v>-363.43</v>
      </c>
      <c r="G878" s="240">
        <v>-1211.44</v>
      </c>
      <c r="H878" s="240">
        <v>-3413.3229999999999</v>
      </c>
      <c r="I878" s="240">
        <v>629111.02399999998</v>
      </c>
      <c r="J878" s="240">
        <v>-350362.69500000001</v>
      </c>
    </row>
    <row r="879" spans="2:10">
      <c r="B879" s="240" t="s">
        <v>54</v>
      </c>
      <c r="C879" s="240" t="s">
        <v>144</v>
      </c>
      <c r="D879" s="240" t="s">
        <v>76</v>
      </c>
      <c r="E879" s="240">
        <v>36675.51</v>
      </c>
      <c r="F879" s="240">
        <v>362.66</v>
      </c>
      <c r="G879" s="240">
        <v>-1208.8599999999999</v>
      </c>
      <c r="H879" s="240">
        <v>-16576.074000000001</v>
      </c>
      <c r="I879" s="240">
        <v>611601.16799999995</v>
      </c>
      <c r="J879" s="240">
        <v>-335750.58500000002</v>
      </c>
    </row>
    <row r="880" spans="2:10">
      <c r="B880" s="240" t="s">
        <v>54</v>
      </c>
      <c r="C880" s="240" t="s">
        <v>144</v>
      </c>
      <c r="D880" s="240" t="s">
        <v>77</v>
      </c>
      <c r="E880" s="240">
        <v>37480.15</v>
      </c>
      <c r="F880" s="240">
        <v>363.43</v>
      </c>
      <c r="G880" s="240">
        <v>-1211.44</v>
      </c>
      <c r="H880" s="240">
        <v>-16615.226999999999</v>
      </c>
      <c r="I880" s="240">
        <v>629108.70700000005</v>
      </c>
      <c r="J880" s="240">
        <v>-341982.114</v>
      </c>
    </row>
    <row r="881" spans="2:10">
      <c r="B881" s="240" t="s">
        <v>54</v>
      </c>
      <c r="C881" s="240" t="s">
        <v>145</v>
      </c>
      <c r="D881" s="240" t="s">
        <v>76</v>
      </c>
      <c r="E881" s="240">
        <v>36675.51</v>
      </c>
      <c r="F881" s="240">
        <v>-362.66</v>
      </c>
      <c r="G881" s="240">
        <v>-1208.8599999999999</v>
      </c>
      <c r="H881" s="240">
        <v>-4665.0870000000004</v>
      </c>
      <c r="I881" s="240">
        <v>611600.31400000001</v>
      </c>
      <c r="J881" s="240">
        <v>-341519.75699999998</v>
      </c>
    </row>
    <row r="882" spans="2:10">
      <c r="B882" s="240" t="s">
        <v>54</v>
      </c>
      <c r="C882" s="240" t="s">
        <v>145</v>
      </c>
      <c r="D882" s="240" t="s">
        <v>77</v>
      </c>
      <c r="E882" s="240">
        <v>37480.15</v>
      </c>
      <c r="F882" s="240">
        <v>-363.43</v>
      </c>
      <c r="G882" s="240">
        <v>-1211.44</v>
      </c>
      <c r="H882" s="240">
        <v>-4685.143</v>
      </c>
      <c r="I882" s="240">
        <v>629106.36800000002</v>
      </c>
      <c r="J882" s="240">
        <v>-350367.565</v>
      </c>
    </row>
    <row r="883" spans="2:10">
      <c r="B883" s="240" t="s">
        <v>54</v>
      </c>
      <c r="C883" s="240" t="s">
        <v>146</v>
      </c>
      <c r="D883" s="240" t="s">
        <v>76</v>
      </c>
      <c r="E883" s="240">
        <v>36675.51</v>
      </c>
      <c r="F883" s="240">
        <v>362.66</v>
      </c>
      <c r="G883" s="240">
        <v>-1208.8599999999999</v>
      </c>
      <c r="H883" s="240">
        <v>-15304.251</v>
      </c>
      <c r="I883" s="240">
        <v>611603.826</v>
      </c>
      <c r="J883" s="240">
        <v>-335747.674</v>
      </c>
    </row>
    <row r="884" spans="2:10">
      <c r="B884" s="240" t="s">
        <v>54</v>
      </c>
      <c r="C884" s="240" t="s">
        <v>146</v>
      </c>
      <c r="D884" s="240" t="s">
        <v>77</v>
      </c>
      <c r="E884" s="240">
        <v>37480.15</v>
      </c>
      <c r="F884" s="240">
        <v>363.43</v>
      </c>
      <c r="G884" s="240">
        <v>-1211.44</v>
      </c>
      <c r="H884" s="240">
        <v>-15343.406999999999</v>
      </c>
      <c r="I884" s="240">
        <v>629113.36300000001</v>
      </c>
      <c r="J884" s="240">
        <v>-341977.245</v>
      </c>
    </row>
    <row r="885" spans="2:10">
      <c r="B885" s="240" t="s">
        <v>54</v>
      </c>
      <c r="C885" s="240" t="s">
        <v>147</v>
      </c>
      <c r="D885" s="240" t="s">
        <v>76</v>
      </c>
      <c r="E885" s="240">
        <v>56303.01</v>
      </c>
      <c r="F885" s="240">
        <v>-282.88</v>
      </c>
      <c r="G885" s="240">
        <v>0</v>
      </c>
      <c r="H885" s="240">
        <v>4638.58</v>
      </c>
      <c r="I885" s="240">
        <v>923932.49300000002</v>
      </c>
      <c r="J885" s="240">
        <v>-520974.125</v>
      </c>
    </row>
    <row r="886" spans="2:10">
      <c r="B886" s="240" t="s">
        <v>54</v>
      </c>
      <c r="C886" s="240" t="s">
        <v>147</v>
      </c>
      <c r="D886" s="240" t="s">
        <v>77</v>
      </c>
      <c r="E886" s="240">
        <v>57359.74</v>
      </c>
      <c r="F886" s="240">
        <v>-288.51</v>
      </c>
      <c r="G886" s="240">
        <v>0</v>
      </c>
      <c r="H886" s="240">
        <v>4729.8239999999996</v>
      </c>
      <c r="I886" s="240">
        <v>941231.549</v>
      </c>
      <c r="J886" s="240">
        <v>-531867.21400000004</v>
      </c>
    </row>
    <row r="887" spans="2:10">
      <c r="B887" s="240" t="s">
        <v>54</v>
      </c>
      <c r="C887" s="240" t="s">
        <v>148</v>
      </c>
      <c r="D887" s="240" t="s">
        <v>76</v>
      </c>
      <c r="E887" s="240">
        <v>56303.01</v>
      </c>
      <c r="F887" s="240">
        <v>282.88</v>
      </c>
      <c r="G887" s="240">
        <v>0</v>
      </c>
      <c r="H887" s="240">
        <v>-4637.9380000000001</v>
      </c>
      <c r="I887" s="240">
        <v>923933.06799999997</v>
      </c>
      <c r="J887" s="240">
        <v>-516790.36599999998</v>
      </c>
    </row>
    <row r="888" spans="2:10">
      <c r="B888" s="240" t="s">
        <v>54</v>
      </c>
      <c r="C888" s="240" t="s">
        <v>148</v>
      </c>
      <c r="D888" s="240" t="s">
        <v>77</v>
      </c>
      <c r="E888" s="240">
        <v>57359.74</v>
      </c>
      <c r="F888" s="240">
        <v>288.51</v>
      </c>
      <c r="G888" s="240">
        <v>0</v>
      </c>
      <c r="H888" s="240">
        <v>-4729.0540000000001</v>
      </c>
      <c r="I888" s="240">
        <v>941233.39899999998</v>
      </c>
      <c r="J888" s="240">
        <v>-525620.88899999997</v>
      </c>
    </row>
    <row r="889" spans="2:10">
      <c r="B889" s="240" t="s">
        <v>54</v>
      </c>
      <c r="C889" s="240" t="s">
        <v>149</v>
      </c>
      <c r="D889" s="240" t="s">
        <v>76</v>
      </c>
      <c r="E889" s="240">
        <v>56303.01</v>
      </c>
      <c r="F889" s="240">
        <v>0</v>
      </c>
      <c r="G889" s="240">
        <v>-282.88</v>
      </c>
      <c r="H889" s="240">
        <v>-2609.2370000000001</v>
      </c>
      <c r="I889" s="240">
        <v>926024.38300000003</v>
      </c>
      <c r="J889" s="240">
        <v>-518882.70899999997</v>
      </c>
    </row>
    <row r="890" spans="2:10">
      <c r="B890" s="240" t="s">
        <v>54</v>
      </c>
      <c r="C890" s="240" t="s">
        <v>149</v>
      </c>
      <c r="D890" s="240" t="s">
        <v>77</v>
      </c>
      <c r="E890" s="240">
        <v>57359.74</v>
      </c>
      <c r="F890" s="240">
        <v>0</v>
      </c>
      <c r="G890" s="240">
        <v>-288.51</v>
      </c>
      <c r="H890" s="240">
        <v>-2662.2179999999998</v>
      </c>
      <c r="I890" s="240">
        <v>944363.255</v>
      </c>
      <c r="J890" s="240">
        <v>-528744.35800000001</v>
      </c>
    </row>
    <row r="891" spans="2:10">
      <c r="B891" s="240" t="s">
        <v>54</v>
      </c>
      <c r="C891" s="240" t="s">
        <v>150</v>
      </c>
      <c r="D891" s="240" t="s">
        <v>76</v>
      </c>
      <c r="E891" s="240">
        <v>56303.01</v>
      </c>
      <c r="F891" s="240">
        <v>0</v>
      </c>
      <c r="G891" s="240">
        <v>282.88</v>
      </c>
      <c r="H891" s="240">
        <v>2609.88</v>
      </c>
      <c r="I891" s="240">
        <v>921841.17799999996</v>
      </c>
      <c r="J891" s="240">
        <v>-518881.78200000001</v>
      </c>
    </row>
    <row r="892" spans="2:10">
      <c r="B892" s="240" t="s">
        <v>54</v>
      </c>
      <c r="C892" s="240" t="s">
        <v>150</v>
      </c>
      <c r="D892" s="240" t="s">
        <v>77</v>
      </c>
      <c r="E892" s="240">
        <v>57359.74</v>
      </c>
      <c r="F892" s="240">
        <v>0</v>
      </c>
      <c r="G892" s="240">
        <v>288.51</v>
      </c>
      <c r="H892" s="240">
        <v>2662.9879999999998</v>
      </c>
      <c r="I892" s="240">
        <v>938101.69200000004</v>
      </c>
      <c r="J892" s="240">
        <v>-528743.745</v>
      </c>
    </row>
    <row r="893" spans="2:10">
      <c r="B893" s="240" t="s">
        <v>54</v>
      </c>
      <c r="C893" s="240" t="s">
        <v>151</v>
      </c>
      <c r="D893" s="240" t="s">
        <v>76</v>
      </c>
      <c r="E893" s="240">
        <v>36675.51</v>
      </c>
      <c r="F893" s="240">
        <v>1348.6</v>
      </c>
      <c r="G893" s="240">
        <v>451.6</v>
      </c>
      <c r="H893" s="240">
        <v>23258.084999999999</v>
      </c>
      <c r="I893" s="240">
        <v>605960.54799999995</v>
      </c>
      <c r="J893" s="240">
        <v>-326388.65100000001</v>
      </c>
    </row>
    <row r="894" spans="2:10">
      <c r="B894" s="240" t="s">
        <v>54</v>
      </c>
      <c r="C894" s="240" t="s">
        <v>151</v>
      </c>
      <c r="D894" s="240" t="s">
        <v>77</v>
      </c>
      <c r="E894" s="240">
        <v>37480.15</v>
      </c>
      <c r="F894" s="240">
        <v>1354.04</v>
      </c>
      <c r="G894" s="240">
        <v>452.29</v>
      </c>
      <c r="H894" s="240">
        <v>23340.886999999999</v>
      </c>
      <c r="I894" s="240">
        <v>620517.76300000004</v>
      </c>
      <c r="J894" s="240">
        <v>-329821.79800000001</v>
      </c>
    </row>
    <row r="895" spans="2:10">
      <c r="B895" s="240" t="s">
        <v>54</v>
      </c>
      <c r="C895" s="240" t="s">
        <v>152</v>
      </c>
      <c r="D895" s="240" t="s">
        <v>76</v>
      </c>
      <c r="E895" s="240">
        <v>36675.51</v>
      </c>
      <c r="F895" s="240">
        <v>-1348.6</v>
      </c>
      <c r="G895" s="240">
        <v>-451.6</v>
      </c>
      <c r="H895" s="240">
        <v>-23257.634999999998</v>
      </c>
      <c r="I895" s="240">
        <v>597986.82200000004</v>
      </c>
      <c r="J895" s="240">
        <v>-350881.609</v>
      </c>
    </row>
    <row r="896" spans="2:10">
      <c r="B896" s="240" t="s">
        <v>54</v>
      </c>
      <c r="C896" s="240" t="s">
        <v>152</v>
      </c>
      <c r="D896" s="240" t="s">
        <v>77</v>
      </c>
      <c r="E896" s="240">
        <v>37480.15</v>
      </c>
      <c r="F896" s="240">
        <v>-1354.04</v>
      </c>
      <c r="G896" s="240">
        <v>-452.29</v>
      </c>
      <c r="H896" s="240">
        <v>-23340.348000000002</v>
      </c>
      <c r="I896" s="240">
        <v>609645.74800000002</v>
      </c>
      <c r="J896" s="240">
        <v>-362531.29499999998</v>
      </c>
    </row>
    <row r="897" spans="2:10">
      <c r="B897" s="240" t="s">
        <v>54</v>
      </c>
      <c r="C897" s="240" t="s">
        <v>153</v>
      </c>
      <c r="D897" s="240" t="s">
        <v>76</v>
      </c>
      <c r="E897" s="240">
        <v>36675.51</v>
      </c>
      <c r="F897" s="240">
        <v>663.21</v>
      </c>
      <c r="G897" s="240">
        <v>1097.18</v>
      </c>
      <c r="H897" s="240">
        <v>17214.29</v>
      </c>
      <c r="I897" s="240">
        <v>611921.38800000004</v>
      </c>
      <c r="J897" s="240">
        <v>-332959.09100000001</v>
      </c>
    </row>
    <row r="898" spans="2:10">
      <c r="B898" s="240" t="s">
        <v>54</v>
      </c>
      <c r="C898" s="240" t="s">
        <v>153</v>
      </c>
      <c r="D898" s="240" t="s">
        <v>77</v>
      </c>
      <c r="E898" s="240">
        <v>37480.15</v>
      </c>
      <c r="F898" s="240">
        <v>667.84</v>
      </c>
      <c r="G898" s="240">
        <v>1098.67</v>
      </c>
      <c r="H898" s="240">
        <v>17298.256000000001</v>
      </c>
      <c r="I898" s="240">
        <v>628470.39399999997</v>
      </c>
      <c r="J898" s="240">
        <v>-338369.071</v>
      </c>
    </row>
    <row r="899" spans="2:10">
      <c r="B899" s="240" t="s">
        <v>54</v>
      </c>
      <c r="C899" s="240" t="s">
        <v>154</v>
      </c>
      <c r="D899" s="240" t="s">
        <v>76</v>
      </c>
      <c r="E899" s="240">
        <v>36675.51</v>
      </c>
      <c r="F899" s="240">
        <v>-663.21</v>
      </c>
      <c r="G899" s="240">
        <v>-1097.18</v>
      </c>
      <c r="H899" s="240">
        <v>-17213.839</v>
      </c>
      <c r="I899" s="240">
        <v>592025.98300000001</v>
      </c>
      <c r="J899" s="240">
        <v>-344311.16899999999</v>
      </c>
    </row>
    <row r="900" spans="2:10">
      <c r="B900" s="240" t="s">
        <v>54</v>
      </c>
      <c r="C900" s="240" t="s">
        <v>154</v>
      </c>
      <c r="D900" s="240" t="s">
        <v>77</v>
      </c>
      <c r="E900" s="240">
        <v>37480.15</v>
      </c>
      <c r="F900" s="240">
        <v>-667.84</v>
      </c>
      <c r="G900" s="240">
        <v>-1098.67</v>
      </c>
      <c r="H900" s="240">
        <v>-17297.716</v>
      </c>
      <c r="I900" s="240">
        <v>601693.11699999997</v>
      </c>
      <c r="J900" s="240">
        <v>-353984.022</v>
      </c>
    </row>
    <row r="901" spans="2:10">
      <c r="B901" s="240" t="s">
        <v>54</v>
      </c>
      <c r="C901" s="240" t="s">
        <v>155</v>
      </c>
      <c r="D901" s="240" t="s">
        <v>76</v>
      </c>
      <c r="E901" s="240">
        <v>36675.51</v>
      </c>
      <c r="F901" s="240">
        <v>2797.06</v>
      </c>
      <c r="G901" s="240">
        <v>1006.33</v>
      </c>
      <c r="H901" s="240">
        <v>49474.451000000001</v>
      </c>
      <c r="I901" s="240">
        <v>611375.755</v>
      </c>
      <c r="J901" s="240">
        <v>-311318.74900000001</v>
      </c>
    </row>
    <row r="902" spans="2:10">
      <c r="B902" s="240" t="s">
        <v>54</v>
      </c>
      <c r="C902" s="240" t="s">
        <v>155</v>
      </c>
      <c r="D902" s="240" t="s">
        <v>77</v>
      </c>
      <c r="E902" s="240">
        <v>37480.15</v>
      </c>
      <c r="F902" s="240">
        <v>2799.75</v>
      </c>
      <c r="G902" s="240">
        <v>1007.58</v>
      </c>
      <c r="H902" s="240">
        <v>49504.326999999997</v>
      </c>
      <c r="I902" s="240">
        <v>627530.18000000005</v>
      </c>
      <c r="J902" s="240">
        <v>-311077.11300000001</v>
      </c>
    </row>
    <row r="903" spans="2:10">
      <c r="B903" s="240" t="s">
        <v>54</v>
      </c>
      <c r="C903" s="240" t="s">
        <v>156</v>
      </c>
      <c r="D903" s="240" t="s">
        <v>76</v>
      </c>
      <c r="E903" s="240">
        <v>36675.51</v>
      </c>
      <c r="F903" s="240">
        <v>-2797.06</v>
      </c>
      <c r="G903" s="240">
        <v>-1006.33</v>
      </c>
      <c r="H903" s="240">
        <v>-49474</v>
      </c>
      <c r="I903" s="240">
        <v>592571.61499999999</v>
      </c>
      <c r="J903" s="240">
        <v>-365951.511</v>
      </c>
    </row>
    <row r="904" spans="2:10">
      <c r="B904" s="240" t="s">
        <v>54</v>
      </c>
      <c r="C904" s="240" t="s">
        <v>156</v>
      </c>
      <c r="D904" s="240" t="s">
        <v>77</v>
      </c>
      <c r="E904" s="240">
        <v>37480.15</v>
      </c>
      <c r="F904" s="240">
        <v>-2799.75</v>
      </c>
      <c r="G904" s="240">
        <v>-1007.58</v>
      </c>
      <c r="H904" s="240">
        <v>-49503.786999999997</v>
      </c>
      <c r="I904" s="240">
        <v>602633.33100000001</v>
      </c>
      <c r="J904" s="240">
        <v>-381275.98</v>
      </c>
    </row>
    <row r="905" spans="2:10">
      <c r="B905" s="240" t="s">
        <v>54</v>
      </c>
      <c r="C905" s="240" t="s">
        <v>157</v>
      </c>
      <c r="D905" s="240" t="s">
        <v>76</v>
      </c>
      <c r="E905" s="240">
        <v>36675.51</v>
      </c>
      <c r="F905" s="240">
        <v>1142.5899999999999</v>
      </c>
      <c r="G905" s="240">
        <v>2404.3000000000002</v>
      </c>
      <c r="H905" s="240">
        <v>33357.428999999996</v>
      </c>
      <c r="I905" s="240">
        <v>625375.07499999995</v>
      </c>
      <c r="J905" s="240">
        <v>-327946.91800000001</v>
      </c>
    </row>
    <row r="906" spans="2:10">
      <c r="B906" s="240" t="s">
        <v>54</v>
      </c>
      <c r="C906" s="240" t="s">
        <v>157</v>
      </c>
      <c r="D906" s="240" t="s">
        <v>77</v>
      </c>
      <c r="E906" s="240">
        <v>37480.15</v>
      </c>
      <c r="F906" s="240">
        <v>1143.72</v>
      </c>
      <c r="G906" s="240">
        <v>2406.7600000000002</v>
      </c>
      <c r="H906" s="240">
        <v>33384.603999999999</v>
      </c>
      <c r="I906" s="240">
        <v>645464.353</v>
      </c>
      <c r="J906" s="240">
        <v>-332178.11700000003</v>
      </c>
    </row>
    <row r="907" spans="2:10">
      <c r="B907" s="240" t="s">
        <v>54</v>
      </c>
      <c r="C907" s="240" t="s">
        <v>158</v>
      </c>
      <c r="D907" s="240" t="s">
        <v>76</v>
      </c>
      <c r="E907" s="240">
        <v>36675.51</v>
      </c>
      <c r="F907" s="240">
        <v>-1142.5899999999999</v>
      </c>
      <c r="G907" s="240">
        <v>-2404.3000000000002</v>
      </c>
      <c r="H907" s="240">
        <v>-33356.978000000003</v>
      </c>
      <c r="I907" s="240">
        <v>578572.29500000004</v>
      </c>
      <c r="J907" s="240">
        <v>-349323.342</v>
      </c>
    </row>
    <row r="908" spans="2:10">
      <c r="B908" s="240" t="s">
        <v>54</v>
      </c>
      <c r="C908" s="240" t="s">
        <v>158</v>
      </c>
      <c r="D908" s="240" t="s">
        <v>77</v>
      </c>
      <c r="E908" s="240">
        <v>37480.15</v>
      </c>
      <c r="F908" s="240">
        <v>-1143.72</v>
      </c>
      <c r="G908" s="240">
        <v>-2406.7600000000002</v>
      </c>
      <c r="H908" s="240">
        <v>-33384.063999999998</v>
      </c>
      <c r="I908" s="240">
        <v>584699.15800000005</v>
      </c>
      <c r="J908" s="240">
        <v>-360174.97600000002</v>
      </c>
    </row>
    <row r="909" spans="2:10">
      <c r="B909" s="240" t="s">
        <v>55</v>
      </c>
      <c r="C909" s="240" t="s">
        <v>87</v>
      </c>
      <c r="D909" s="240" t="s">
        <v>76</v>
      </c>
      <c r="E909" s="240">
        <v>0</v>
      </c>
      <c r="F909" s="240">
        <v>-1386.01</v>
      </c>
      <c r="G909" s="240">
        <v>0</v>
      </c>
      <c r="H909" s="240">
        <v>25179.355</v>
      </c>
      <c r="I909" s="240">
        <v>3.8620000000000001</v>
      </c>
      <c r="J909" s="240">
        <v>-13967.635</v>
      </c>
    </row>
    <row r="910" spans="2:10">
      <c r="B910" s="240" t="s">
        <v>55</v>
      </c>
      <c r="C910" s="240" t="s">
        <v>87</v>
      </c>
      <c r="D910" s="240" t="s">
        <v>77</v>
      </c>
      <c r="E910" s="240">
        <v>0</v>
      </c>
      <c r="F910" s="240">
        <v>-1388.33</v>
      </c>
      <c r="G910" s="240">
        <v>0</v>
      </c>
      <c r="H910" s="240">
        <v>25207.935000000001</v>
      </c>
      <c r="I910" s="240">
        <v>4.7249999999999996</v>
      </c>
      <c r="J910" s="240">
        <v>-18994.169000000002</v>
      </c>
    </row>
    <row r="911" spans="2:10">
      <c r="B911" s="240" t="s">
        <v>55</v>
      </c>
      <c r="C911" s="240" t="s">
        <v>88</v>
      </c>
      <c r="D911" s="240" t="s">
        <v>76</v>
      </c>
      <c r="E911" s="240">
        <v>0</v>
      </c>
      <c r="F911" s="240">
        <v>0</v>
      </c>
      <c r="G911" s="240">
        <v>-1386.01</v>
      </c>
      <c r="H911" s="240">
        <v>-14164.102999999999</v>
      </c>
      <c r="I911" s="240">
        <v>14019.453</v>
      </c>
      <c r="J911" s="240">
        <v>-4.9119999999999999</v>
      </c>
    </row>
    <row r="912" spans="2:10">
      <c r="B912" s="240" t="s">
        <v>55</v>
      </c>
      <c r="C912" s="240" t="s">
        <v>88</v>
      </c>
      <c r="D912" s="240" t="s">
        <v>77</v>
      </c>
      <c r="E912" s="240">
        <v>0</v>
      </c>
      <c r="F912" s="240">
        <v>0</v>
      </c>
      <c r="G912" s="240">
        <v>-1388.33</v>
      </c>
      <c r="H912" s="240">
        <v>-14190.955</v>
      </c>
      <c r="I912" s="240">
        <v>19089.291000000001</v>
      </c>
      <c r="J912" s="240">
        <v>-5.1059999999999999</v>
      </c>
    </row>
    <row r="913" spans="2:10">
      <c r="B913" s="240" t="s">
        <v>55</v>
      </c>
      <c r="C913" s="240" t="s">
        <v>89</v>
      </c>
      <c r="D913" s="240" t="s">
        <v>76</v>
      </c>
      <c r="E913" s="240">
        <v>0</v>
      </c>
      <c r="F913" s="240">
        <v>-1386.01</v>
      </c>
      <c r="G913" s="240">
        <v>0</v>
      </c>
      <c r="H913" s="240">
        <v>20309.762999999999</v>
      </c>
      <c r="I913" s="240">
        <v>-11.657999999999999</v>
      </c>
      <c r="J913" s="240">
        <v>-13983.867</v>
      </c>
    </row>
    <row r="914" spans="2:10">
      <c r="B914" s="240" t="s">
        <v>55</v>
      </c>
      <c r="C914" s="240" t="s">
        <v>89</v>
      </c>
      <c r="D914" s="240" t="s">
        <v>77</v>
      </c>
      <c r="E914" s="240">
        <v>0</v>
      </c>
      <c r="F914" s="240">
        <v>-1388.33</v>
      </c>
      <c r="G914" s="240">
        <v>0</v>
      </c>
      <c r="H914" s="240">
        <v>20338.274000000001</v>
      </c>
      <c r="I914" s="240">
        <v>-18.867000000000001</v>
      </c>
      <c r="J914" s="240">
        <v>-19018.514999999999</v>
      </c>
    </row>
    <row r="915" spans="2:10">
      <c r="B915" s="240" t="s">
        <v>55</v>
      </c>
      <c r="C915" s="240" t="s">
        <v>90</v>
      </c>
      <c r="D915" s="240" t="s">
        <v>76</v>
      </c>
      <c r="E915" s="240">
        <v>0</v>
      </c>
      <c r="F915" s="240">
        <v>0</v>
      </c>
      <c r="G915" s="240">
        <v>-1386.01</v>
      </c>
      <c r="H915" s="240">
        <v>-11436.447</v>
      </c>
      <c r="I915" s="240">
        <v>14028.11</v>
      </c>
      <c r="J915" s="240">
        <v>4.1420000000000003</v>
      </c>
    </row>
    <row r="916" spans="2:10">
      <c r="B916" s="240" t="s">
        <v>55</v>
      </c>
      <c r="C916" s="240" t="s">
        <v>90</v>
      </c>
      <c r="D916" s="240" t="s">
        <v>77</v>
      </c>
      <c r="E916" s="240">
        <v>0</v>
      </c>
      <c r="F916" s="240">
        <v>0</v>
      </c>
      <c r="G916" s="240">
        <v>-1388.33</v>
      </c>
      <c r="H916" s="240">
        <v>-11463.261</v>
      </c>
      <c r="I916" s="240">
        <v>19102.465</v>
      </c>
      <c r="J916" s="240">
        <v>8.49</v>
      </c>
    </row>
    <row r="917" spans="2:10">
      <c r="B917" s="240" t="s">
        <v>55</v>
      </c>
      <c r="C917" s="240" t="s">
        <v>12</v>
      </c>
      <c r="D917" s="240" t="s">
        <v>76</v>
      </c>
      <c r="E917" s="240">
        <v>0</v>
      </c>
      <c r="F917" s="240">
        <v>-700000</v>
      </c>
      <c r="G917" s="240">
        <v>0</v>
      </c>
      <c r="H917" s="240">
        <v>12068947.588</v>
      </c>
      <c r="I917" s="240">
        <v>-1.8089999999999999</v>
      </c>
      <c r="J917" s="240">
        <v>-7467913.3499999996</v>
      </c>
    </row>
    <row r="918" spans="2:10">
      <c r="B918" s="240" t="s">
        <v>55</v>
      </c>
      <c r="C918" s="240" t="s">
        <v>12</v>
      </c>
      <c r="D918" s="240" t="s">
        <v>77</v>
      </c>
      <c r="E918" s="240">
        <v>0</v>
      </c>
      <c r="F918" s="240">
        <v>-700000</v>
      </c>
      <c r="G918" s="240">
        <v>0</v>
      </c>
      <c r="H918" s="240">
        <v>12069007.357000001</v>
      </c>
      <c r="I918" s="240">
        <v>-717.82299999999998</v>
      </c>
      <c r="J918" s="240">
        <v>-10009942.369999999</v>
      </c>
    </row>
    <row r="919" spans="2:10">
      <c r="B919" s="240" t="s">
        <v>55</v>
      </c>
      <c r="C919" s="240" t="s">
        <v>13</v>
      </c>
      <c r="D919" s="240" t="s">
        <v>76</v>
      </c>
      <c r="E919" s="240">
        <v>0</v>
      </c>
      <c r="F919" s="240">
        <v>0</v>
      </c>
      <c r="G919" s="240">
        <v>-700000</v>
      </c>
      <c r="H919" s="240">
        <v>-7190498.3799999999</v>
      </c>
      <c r="I919" s="240">
        <v>7484998.2209999999</v>
      </c>
      <c r="J919" s="240">
        <v>-2888.9110000000001</v>
      </c>
    </row>
    <row r="920" spans="2:10">
      <c r="B920" s="240" t="s">
        <v>55</v>
      </c>
      <c r="C920" s="240" t="s">
        <v>13</v>
      </c>
      <c r="D920" s="240" t="s">
        <v>77</v>
      </c>
      <c r="E920" s="240">
        <v>0</v>
      </c>
      <c r="F920" s="240">
        <v>0</v>
      </c>
      <c r="G920" s="240">
        <v>-700000</v>
      </c>
      <c r="H920" s="240">
        <v>-7191086.6200000001</v>
      </c>
      <c r="I920" s="240">
        <v>10045478.631999999</v>
      </c>
      <c r="J920" s="240">
        <v>-3168.45</v>
      </c>
    </row>
    <row r="921" spans="2:10">
      <c r="B921" s="240" t="s">
        <v>55</v>
      </c>
      <c r="C921" s="240" t="s">
        <v>14</v>
      </c>
      <c r="D921" s="240" t="s">
        <v>76</v>
      </c>
      <c r="E921" s="240">
        <v>0</v>
      </c>
      <c r="F921" s="240">
        <v>0</v>
      </c>
      <c r="G921" s="240">
        <v>0</v>
      </c>
      <c r="H921" s="240">
        <v>-699943.98199999996</v>
      </c>
      <c r="I921" s="240">
        <v>-2346.703</v>
      </c>
      <c r="J921" s="240">
        <v>-2465.4279999999999</v>
      </c>
    </row>
    <row r="922" spans="2:10">
      <c r="B922" s="240" t="s">
        <v>55</v>
      </c>
      <c r="C922" s="240" t="s">
        <v>14</v>
      </c>
      <c r="D922" s="240" t="s">
        <v>77</v>
      </c>
      <c r="E922" s="240">
        <v>0</v>
      </c>
      <c r="F922" s="240">
        <v>0</v>
      </c>
      <c r="G922" s="240">
        <v>0</v>
      </c>
      <c r="H922" s="240">
        <v>-699955.33600000001</v>
      </c>
      <c r="I922" s="240">
        <v>-3546.3510000000001</v>
      </c>
      <c r="J922" s="240">
        <v>-3679.2020000000002</v>
      </c>
    </row>
    <row r="923" spans="2:10">
      <c r="B923" s="240" t="s">
        <v>55</v>
      </c>
      <c r="C923" s="240" t="s">
        <v>91</v>
      </c>
      <c r="D923" s="240" t="s">
        <v>76</v>
      </c>
      <c r="E923" s="240">
        <v>0</v>
      </c>
      <c r="F923" s="240">
        <v>1219.9000000000001</v>
      </c>
      <c r="G923" s="240">
        <v>148.77000000000001</v>
      </c>
      <c r="H923" s="240">
        <v>18896.937000000002</v>
      </c>
      <c r="I923" s="240">
        <v>1559.346</v>
      </c>
      <c r="J923" s="240">
        <v>13840.226000000001</v>
      </c>
    </row>
    <row r="924" spans="2:10">
      <c r="B924" s="240" t="s">
        <v>55</v>
      </c>
      <c r="C924" s="240" t="s">
        <v>91</v>
      </c>
      <c r="D924" s="240" t="s">
        <v>77</v>
      </c>
      <c r="E924" s="240">
        <v>0</v>
      </c>
      <c r="F924" s="240">
        <v>1221.0999999999999</v>
      </c>
      <c r="G924" s="240">
        <v>149.02000000000001</v>
      </c>
      <c r="H924" s="240">
        <v>18908.016</v>
      </c>
      <c r="I924" s="240">
        <v>2068.8539999999998</v>
      </c>
      <c r="J924" s="240">
        <v>17431.006000000001</v>
      </c>
    </row>
    <row r="925" spans="2:10">
      <c r="B925" s="240" t="s">
        <v>55</v>
      </c>
      <c r="C925" s="240" t="s">
        <v>92</v>
      </c>
      <c r="D925" s="240" t="s">
        <v>76</v>
      </c>
      <c r="E925" s="240">
        <v>0</v>
      </c>
      <c r="F925" s="240">
        <v>156.38999999999999</v>
      </c>
      <c r="G925" s="240">
        <v>1163.78</v>
      </c>
      <c r="H925" s="240">
        <v>9697.4599999999991</v>
      </c>
      <c r="I925" s="240">
        <v>12920.246999999999</v>
      </c>
      <c r="J925" s="240">
        <v>1629.836</v>
      </c>
    </row>
    <row r="926" spans="2:10">
      <c r="B926" s="240" t="s">
        <v>55</v>
      </c>
      <c r="C926" s="240" t="s">
        <v>92</v>
      </c>
      <c r="D926" s="240" t="s">
        <v>77</v>
      </c>
      <c r="E926" s="240">
        <v>0</v>
      </c>
      <c r="F926" s="240">
        <v>156.66</v>
      </c>
      <c r="G926" s="240">
        <v>1165.05</v>
      </c>
      <c r="H926" s="240">
        <v>9710.0820000000003</v>
      </c>
      <c r="I926" s="240">
        <v>16564.092000000001</v>
      </c>
      <c r="J926" s="240">
        <v>2150.9299999999998</v>
      </c>
    </row>
    <row r="927" spans="2:10">
      <c r="B927" s="240" t="s">
        <v>55</v>
      </c>
      <c r="C927" s="240" t="s">
        <v>93</v>
      </c>
      <c r="D927" s="240" t="s">
        <v>76</v>
      </c>
      <c r="E927" s="240">
        <v>0</v>
      </c>
      <c r="F927" s="240">
        <v>2889.68</v>
      </c>
      <c r="G927" s="240">
        <v>341.94</v>
      </c>
      <c r="H927" s="240">
        <v>46013.67</v>
      </c>
      <c r="I927" s="240">
        <v>3663.3470000000002</v>
      </c>
      <c r="J927" s="240">
        <v>33955.938999999998</v>
      </c>
    </row>
    <row r="928" spans="2:10">
      <c r="B928" s="240" t="s">
        <v>55</v>
      </c>
      <c r="C928" s="240" t="s">
        <v>93</v>
      </c>
      <c r="D928" s="240" t="s">
        <v>77</v>
      </c>
      <c r="E928" s="240">
        <v>0</v>
      </c>
      <c r="F928" s="240">
        <v>2892</v>
      </c>
      <c r="G928" s="240">
        <v>342.48</v>
      </c>
      <c r="H928" s="240">
        <v>46033.798000000003</v>
      </c>
      <c r="I928" s="240">
        <v>4809.5479999999998</v>
      </c>
      <c r="J928" s="240">
        <v>41844.559000000001</v>
      </c>
    </row>
    <row r="929" spans="2:10">
      <c r="B929" s="240" t="s">
        <v>55</v>
      </c>
      <c r="C929" s="240" t="s">
        <v>94</v>
      </c>
      <c r="D929" s="240" t="s">
        <v>76</v>
      </c>
      <c r="E929" s="240">
        <v>0</v>
      </c>
      <c r="F929" s="240">
        <v>358.36</v>
      </c>
      <c r="G929" s="240">
        <v>2485.31</v>
      </c>
      <c r="H929" s="240">
        <v>21609.162</v>
      </c>
      <c r="I929" s="240">
        <v>29283.594000000001</v>
      </c>
      <c r="J929" s="240">
        <v>3811.6469999999999</v>
      </c>
    </row>
    <row r="930" spans="2:10">
      <c r="B930" s="240" t="s">
        <v>55</v>
      </c>
      <c r="C930" s="240" t="s">
        <v>94</v>
      </c>
      <c r="D930" s="240" t="s">
        <v>77</v>
      </c>
      <c r="E930" s="240">
        <v>0</v>
      </c>
      <c r="F930" s="240">
        <v>358.92</v>
      </c>
      <c r="G930" s="240">
        <v>2487.48</v>
      </c>
      <c r="H930" s="240">
        <v>21627.278999999999</v>
      </c>
      <c r="I930" s="240">
        <v>36318.798999999999</v>
      </c>
      <c r="J930" s="240">
        <v>4975.1850000000004</v>
      </c>
    </row>
    <row r="931" spans="2:10">
      <c r="B931" s="240" t="s">
        <v>55</v>
      </c>
      <c r="C931" s="240" t="s">
        <v>95</v>
      </c>
      <c r="D931" s="240" t="s">
        <v>76</v>
      </c>
      <c r="E931" s="240">
        <v>43965.63</v>
      </c>
      <c r="F931" s="240">
        <v>0</v>
      </c>
      <c r="G931" s="240">
        <v>0</v>
      </c>
      <c r="H931" s="240">
        <v>0.27</v>
      </c>
      <c r="I931" s="240">
        <v>721077.73400000005</v>
      </c>
      <c r="J931" s="240">
        <v>-405669.64600000001</v>
      </c>
    </row>
    <row r="932" spans="2:10">
      <c r="B932" s="240" t="s">
        <v>55</v>
      </c>
      <c r="C932" s="240" t="s">
        <v>95</v>
      </c>
      <c r="D932" s="240" t="s">
        <v>77</v>
      </c>
      <c r="E932" s="240">
        <v>44879.92</v>
      </c>
      <c r="F932" s="240">
        <v>0</v>
      </c>
      <c r="G932" s="240">
        <v>0</v>
      </c>
      <c r="H932" s="240">
        <v>0.32200000000000001</v>
      </c>
      <c r="I932" s="240">
        <v>736095.47600000002</v>
      </c>
      <c r="J932" s="240">
        <v>-414228.89</v>
      </c>
    </row>
    <row r="933" spans="2:10">
      <c r="B933" s="240" t="s">
        <v>55</v>
      </c>
      <c r="C933" s="240" t="s">
        <v>96</v>
      </c>
      <c r="D933" s="240" t="s">
        <v>76</v>
      </c>
      <c r="E933" s="240">
        <v>43965.63</v>
      </c>
      <c r="F933" s="240">
        <v>0</v>
      </c>
      <c r="G933" s="240">
        <v>0</v>
      </c>
      <c r="H933" s="240">
        <v>0.27</v>
      </c>
      <c r="I933" s="240">
        <v>721077.73400000005</v>
      </c>
      <c r="J933" s="240">
        <v>-405669.64600000001</v>
      </c>
    </row>
    <row r="934" spans="2:10">
      <c r="B934" s="240" t="s">
        <v>55</v>
      </c>
      <c r="C934" s="240" t="s">
        <v>96</v>
      </c>
      <c r="D934" s="240" t="s">
        <v>77</v>
      </c>
      <c r="E934" s="240">
        <v>44879.92</v>
      </c>
      <c r="F934" s="240">
        <v>0</v>
      </c>
      <c r="G934" s="240">
        <v>0</v>
      </c>
      <c r="H934" s="240">
        <v>0.32200000000000001</v>
      </c>
      <c r="I934" s="240">
        <v>736095.47600000002</v>
      </c>
      <c r="J934" s="240">
        <v>-414228.89</v>
      </c>
    </row>
    <row r="935" spans="2:10">
      <c r="B935" s="240" t="s">
        <v>55</v>
      </c>
      <c r="C935" s="240" t="s">
        <v>97</v>
      </c>
      <c r="D935" s="240" t="s">
        <v>76</v>
      </c>
      <c r="E935" s="240">
        <v>0</v>
      </c>
      <c r="F935" s="240">
        <v>-219.83</v>
      </c>
      <c r="G935" s="240">
        <v>0</v>
      </c>
      <c r="H935" s="240">
        <v>3605.6370000000002</v>
      </c>
      <c r="I935" s="240">
        <v>-0.58699999999999997</v>
      </c>
      <c r="J935" s="240">
        <v>-2025.5709999999999</v>
      </c>
    </row>
    <row r="936" spans="2:10">
      <c r="B936" s="240" t="s">
        <v>55</v>
      </c>
      <c r="C936" s="240" t="s">
        <v>97</v>
      </c>
      <c r="D936" s="240" t="s">
        <v>77</v>
      </c>
      <c r="E936" s="240">
        <v>0</v>
      </c>
      <c r="F936" s="240">
        <v>-224.4</v>
      </c>
      <c r="G936" s="240">
        <v>0</v>
      </c>
      <c r="H936" s="240">
        <v>3680.808</v>
      </c>
      <c r="I936" s="240">
        <v>-1.1439999999999999</v>
      </c>
      <c r="J936" s="240">
        <v>-2832.105</v>
      </c>
    </row>
    <row r="937" spans="2:10">
      <c r="B937" s="240" t="s">
        <v>55</v>
      </c>
      <c r="C937" s="240" t="s">
        <v>98</v>
      </c>
      <c r="D937" s="240" t="s">
        <v>76</v>
      </c>
      <c r="E937" s="240">
        <v>0</v>
      </c>
      <c r="F937" s="240">
        <v>0</v>
      </c>
      <c r="G937" s="240">
        <v>-219.83</v>
      </c>
      <c r="H937" s="240">
        <v>-2028.3050000000001</v>
      </c>
      <c r="I937" s="240">
        <v>2030.5050000000001</v>
      </c>
      <c r="J937" s="240">
        <v>-0.20599999999999999</v>
      </c>
    </row>
    <row r="938" spans="2:10">
      <c r="B938" s="240" t="s">
        <v>55</v>
      </c>
      <c r="C938" s="240" t="s">
        <v>98</v>
      </c>
      <c r="D938" s="240" t="s">
        <v>77</v>
      </c>
      <c r="E938" s="240">
        <v>0</v>
      </c>
      <c r="F938" s="240">
        <v>0</v>
      </c>
      <c r="G938" s="240">
        <v>-224.4</v>
      </c>
      <c r="H938" s="240">
        <v>-2071.0830000000001</v>
      </c>
      <c r="I938" s="240">
        <v>2843.3330000000001</v>
      </c>
      <c r="J938" s="240">
        <v>9.0999999999999998E-2</v>
      </c>
    </row>
    <row r="939" spans="2:10">
      <c r="B939" s="240" t="s">
        <v>55</v>
      </c>
      <c r="C939" s="240" t="s">
        <v>99</v>
      </c>
      <c r="D939" s="240" t="s">
        <v>76</v>
      </c>
      <c r="E939" s="240">
        <v>43965.63</v>
      </c>
      <c r="F939" s="240">
        <v>-1605.84</v>
      </c>
      <c r="G939" s="240">
        <v>-415.8</v>
      </c>
      <c r="H939" s="240">
        <v>24536.030999999999</v>
      </c>
      <c r="I939" s="240">
        <v>725286.84499999997</v>
      </c>
      <c r="J939" s="240">
        <v>-421664.326</v>
      </c>
    </row>
    <row r="940" spans="2:10">
      <c r="B940" s="240" t="s">
        <v>55</v>
      </c>
      <c r="C940" s="240" t="s">
        <v>99</v>
      </c>
      <c r="D940" s="240" t="s">
        <v>77</v>
      </c>
      <c r="E940" s="240">
        <v>44879.92</v>
      </c>
      <c r="F940" s="240">
        <v>-1612.73</v>
      </c>
      <c r="G940" s="240">
        <v>-416.5</v>
      </c>
      <c r="H940" s="240">
        <v>24631.777999999998</v>
      </c>
      <c r="I940" s="240">
        <v>741825.84400000004</v>
      </c>
      <c r="J940" s="240">
        <v>-436056.69500000001</v>
      </c>
    </row>
    <row r="941" spans="2:10">
      <c r="B941" s="240" t="s">
        <v>55</v>
      </c>
      <c r="C941" s="240" t="s">
        <v>100</v>
      </c>
      <c r="D941" s="240" t="s">
        <v>76</v>
      </c>
      <c r="E941" s="240">
        <v>43965.63</v>
      </c>
      <c r="F941" s="240">
        <v>-1605.84</v>
      </c>
      <c r="G941" s="240">
        <v>415.8</v>
      </c>
      <c r="H941" s="240">
        <v>33034.493000000002</v>
      </c>
      <c r="I941" s="240">
        <v>716875.17299999995</v>
      </c>
      <c r="J941" s="240">
        <v>-421661.37900000002</v>
      </c>
    </row>
    <row r="942" spans="2:10">
      <c r="B942" s="240" t="s">
        <v>55</v>
      </c>
      <c r="C942" s="240" t="s">
        <v>100</v>
      </c>
      <c r="D942" s="240" t="s">
        <v>77</v>
      </c>
      <c r="E942" s="240">
        <v>44879.92</v>
      </c>
      <c r="F942" s="240">
        <v>-1612.73</v>
      </c>
      <c r="G942" s="240">
        <v>416.5</v>
      </c>
      <c r="H942" s="240">
        <v>33146.351000000002</v>
      </c>
      <c r="I942" s="240">
        <v>730372.26899999997</v>
      </c>
      <c r="J942" s="240">
        <v>-436053.63199999998</v>
      </c>
    </row>
    <row r="943" spans="2:10">
      <c r="B943" s="240" t="s">
        <v>55</v>
      </c>
      <c r="C943" s="240" t="s">
        <v>101</v>
      </c>
      <c r="D943" s="240" t="s">
        <v>76</v>
      </c>
      <c r="E943" s="240">
        <v>43965.63</v>
      </c>
      <c r="F943" s="240">
        <v>-1605.84</v>
      </c>
      <c r="G943" s="240">
        <v>-415.8</v>
      </c>
      <c r="H943" s="240">
        <v>25354.328000000001</v>
      </c>
      <c r="I943" s="240">
        <v>725289.44200000004</v>
      </c>
      <c r="J943" s="240">
        <v>-421661.61</v>
      </c>
    </row>
    <row r="944" spans="2:10">
      <c r="B944" s="240" t="s">
        <v>55</v>
      </c>
      <c r="C944" s="240" t="s">
        <v>101</v>
      </c>
      <c r="D944" s="240" t="s">
        <v>77</v>
      </c>
      <c r="E944" s="240">
        <v>44879.92</v>
      </c>
      <c r="F944" s="240">
        <v>-1612.73</v>
      </c>
      <c r="G944" s="240">
        <v>-416.5</v>
      </c>
      <c r="H944" s="240">
        <v>25450.087</v>
      </c>
      <c r="I944" s="240">
        <v>741829.79599999997</v>
      </c>
      <c r="J944" s="240">
        <v>-436052.61599999998</v>
      </c>
    </row>
    <row r="945" spans="2:10">
      <c r="B945" s="240" t="s">
        <v>55</v>
      </c>
      <c r="C945" s="240" t="s">
        <v>102</v>
      </c>
      <c r="D945" s="240" t="s">
        <v>76</v>
      </c>
      <c r="E945" s="240">
        <v>43965.63</v>
      </c>
      <c r="F945" s="240">
        <v>-1605.84</v>
      </c>
      <c r="G945" s="240">
        <v>415.8</v>
      </c>
      <c r="H945" s="240">
        <v>32216.196</v>
      </c>
      <c r="I945" s="240">
        <v>716872.576</v>
      </c>
      <c r="J945" s="240">
        <v>-421664.09499999997</v>
      </c>
    </row>
    <row r="946" spans="2:10">
      <c r="B946" s="240" t="s">
        <v>55</v>
      </c>
      <c r="C946" s="240" t="s">
        <v>102</v>
      </c>
      <c r="D946" s="240" t="s">
        <v>77</v>
      </c>
      <c r="E946" s="240">
        <v>44879.92</v>
      </c>
      <c r="F946" s="240">
        <v>-1612.73</v>
      </c>
      <c r="G946" s="240">
        <v>416.5</v>
      </c>
      <c r="H946" s="240">
        <v>32328.043000000001</v>
      </c>
      <c r="I946" s="240">
        <v>730368.31700000004</v>
      </c>
      <c r="J946" s="240">
        <v>-436057.71100000001</v>
      </c>
    </row>
    <row r="947" spans="2:10">
      <c r="B947" s="240" t="s">
        <v>55</v>
      </c>
      <c r="C947" s="240" t="s">
        <v>103</v>
      </c>
      <c r="D947" s="240" t="s">
        <v>76</v>
      </c>
      <c r="E947" s="240">
        <v>43965.63</v>
      </c>
      <c r="F947" s="240">
        <v>-1605.84</v>
      </c>
      <c r="G947" s="240">
        <v>-415.8</v>
      </c>
      <c r="H947" s="240">
        <v>19666.437999999998</v>
      </c>
      <c r="I947" s="240">
        <v>725271.32499999995</v>
      </c>
      <c r="J947" s="240">
        <v>-421680.55699999997</v>
      </c>
    </row>
    <row r="948" spans="2:10">
      <c r="B948" s="240" t="s">
        <v>55</v>
      </c>
      <c r="C948" s="240" t="s">
        <v>103</v>
      </c>
      <c r="D948" s="240" t="s">
        <v>77</v>
      </c>
      <c r="E948" s="240">
        <v>44879.92</v>
      </c>
      <c r="F948" s="240">
        <v>-1612.73</v>
      </c>
      <c r="G948" s="240">
        <v>-416.5</v>
      </c>
      <c r="H948" s="240">
        <v>19762.117999999999</v>
      </c>
      <c r="I948" s="240">
        <v>741802.25199999998</v>
      </c>
      <c r="J948" s="240">
        <v>-436081.04200000002</v>
      </c>
    </row>
    <row r="949" spans="2:10">
      <c r="B949" s="240" t="s">
        <v>55</v>
      </c>
      <c r="C949" s="240" t="s">
        <v>104</v>
      </c>
      <c r="D949" s="240" t="s">
        <v>76</v>
      </c>
      <c r="E949" s="240">
        <v>43965.63</v>
      </c>
      <c r="F949" s="240">
        <v>-1605.84</v>
      </c>
      <c r="G949" s="240">
        <v>415.8</v>
      </c>
      <c r="H949" s="240">
        <v>28164.9</v>
      </c>
      <c r="I949" s="240">
        <v>716859.65300000005</v>
      </c>
      <c r="J949" s="240">
        <v>-421677.61</v>
      </c>
    </row>
    <row r="950" spans="2:10">
      <c r="B950" s="240" t="s">
        <v>55</v>
      </c>
      <c r="C950" s="240" t="s">
        <v>104</v>
      </c>
      <c r="D950" s="240" t="s">
        <v>77</v>
      </c>
      <c r="E950" s="240">
        <v>44879.92</v>
      </c>
      <c r="F950" s="240">
        <v>-1612.73</v>
      </c>
      <c r="G950" s="240">
        <v>416.5</v>
      </c>
      <c r="H950" s="240">
        <v>28276.690999999999</v>
      </c>
      <c r="I950" s="240">
        <v>730348.67700000003</v>
      </c>
      <c r="J950" s="240">
        <v>-436077.978</v>
      </c>
    </row>
    <row r="951" spans="2:10">
      <c r="B951" s="240" t="s">
        <v>55</v>
      </c>
      <c r="C951" s="240" t="s">
        <v>105</v>
      </c>
      <c r="D951" s="240" t="s">
        <v>76</v>
      </c>
      <c r="E951" s="240">
        <v>43965.63</v>
      </c>
      <c r="F951" s="240">
        <v>-1605.84</v>
      </c>
      <c r="G951" s="240">
        <v>-415.8</v>
      </c>
      <c r="H951" s="240">
        <v>20484.735000000001</v>
      </c>
      <c r="I951" s="240">
        <v>725273.92200000002</v>
      </c>
      <c r="J951" s="240">
        <v>-421677.84100000001</v>
      </c>
    </row>
    <row r="952" spans="2:10">
      <c r="B952" s="240" t="s">
        <v>55</v>
      </c>
      <c r="C952" s="240" t="s">
        <v>105</v>
      </c>
      <c r="D952" s="240" t="s">
        <v>77</v>
      </c>
      <c r="E952" s="240">
        <v>44879.92</v>
      </c>
      <c r="F952" s="240">
        <v>-1612.73</v>
      </c>
      <c r="G952" s="240">
        <v>-416.5</v>
      </c>
      <c r="H952" s="240">
        <v>20580.425999999999</v>
      </c>
      <c r="I952" s="240">
        <v>741806.20400000003</v>
      </c>
      <c r="J952" s="240">
        <v>-436076.96299999999</v>
      </c>
    </row>
    <row r="953" spans="2:10">
      <c r="B953" s="240" t="s">
        <v>55</v>
      </c>
      <c r="C953" s="240" t="s">
        <v>106</v>
      </c>
      <c r="D953" s="240" t="s">
        <v>76</v>
      </c>
      <c r="E953" s="240">
        <v>43965.63</v>
      </c>
      <c r="F953" s="240">
        <v>-1605.84</v>
      </c>
      <c r="G953" s="240">
        <v>415.8</v>
      </c>
      <c r="H953" s="240">
        <v>27346.603999999999</v>
      </c>
      <c r="I953" s="240">
        <v>716857.05599999998</v>
      </c>
      <c r="J953" s="240">
        <v>-421680.326</v>
      </c>
    </row>
    <row r="954" spans="2:10">
      <c r="B954" s="240" t="s">
        <v>55</v>
      </c>
      <c r="C954" s="240" t="s">
        <v>106</v>
      </c>
      <c r="D954" s="240" t="s">
        <v>77</v>
      </c>
      <c r="E954" s="240">
        <v>44879.92</v>
      </c>
      <c r="F954" s="240">
        <v>-1612.73</v>
      </c>
      <c r="G954" s="240">
        <v>416.5</v>
      </c>
      <c r="H954" s="240">
        <v>27458.382000000001</v>
      </c>
      <c r="I954" s="240">
        <v>730344.72499999998</v>
      </c>
      <c r="J954" s="240">
        <v>-436082.05699999997</v>
      </c>
    </row>
    <row r="955" spans="2:10">
      <c r="B955" s="240" t="s">
        <v>55</v>
      </c>
      <c r="C955" s="240" t="s">
        <v>107</v>
      </c>
      <c r="D955" s="240" t="s">
        <v>76</v>
      </c>
      <c r="E955" s="240">
        <v>43965.63</v>
      </c>
      <c r="F955" s="240">
        <v>1605.84</v>
      </c>
      <c r="G955" s="240">
        <v>-415.8</v>
      </c>
      <c r="H955" s="240">
        <v>-33033.953000000001</v>
      </c>
      <c r="I955" s="240">
        <v>725280.29500000004</v>
      </c>
      <c r="J955" s="240">
        <v>-389677.91200000001</v>
      </c>
    </row>
    <row r="956" spans="2:10">
      <c r="B956" s="240" t="s">
        <v>55</v>
      </c>
      <c r="C956" s="240" t="s">
        <v>107</v>
      </c>
      <c r="D956" s="240" t="s">
        <v>77</v>
      </c>
      <c r="E956" s="240">
        <v>44879.92</v>
      </c>
      <c r="F956" s="240">
        <v>1612.73</v>
      </c>
      <c r="G956" s="240">
        <v>-416.5</v>
      </c>
      <c r="H956" s="240">
        <v>-33145.705999999998</v>
      </c>
      <c r="I956" s="240">
        <v>741818.68200000003</v>
      </c>
      <c r="J956" s="240">
        <v>-392404.14799999999</v>
      </c>
    </row>
    <row r="957" spans="2:10">
      <c r="B957" s="240" t="s">
        <v>55</v>
      </c>
      <c r="C957" s="240" t="s">
        <v>108</v>
      </c>
      <c r="D957" s="240" t="s">
        <v>76</v>
      </c>
      <c r="E957" s="240">
        <v>43965.63</v>
      </c>
      <c r="F957" s="240">
        <v>1605.84</v>
      </c>
      <c r="G957" s="240">
        <v>415.8</v>
      </c>
      <c r="H957" s="240">
        <v>-24535.491000000002</v>
      </c>
      <c r="I957" s="240">
        <v>716868.62399999995</v>
      </c>
      <c r="J957" s="240">
        <v>-389674.96500000003</v>
      </c>
    </row>
    <row r="958" spans="2:10">
      <c r="B958" s="240" t="s">
        <v>55</v>
      </c>
      <c r="C958" s="240" t="s">
        <v>108</v>
      </c>
      <c r="D958" s="240" t="s">
        <v>77</v>
      </c>
      <c r="E958" s="240">
        <v>44879.92</v>
      </c>
      <c r="F958" s="240">
        <v>1612.73</v>
      </c>
      <c r="G958" s="240">
        <v>416.5</v>
      </c>
      <c r="H958" s="240">
        <v>-24631.133999999998</v>
      </c>
      <c r="I958" s="240">
        <v>730365.10699999996</v>
      </c>
      <c r="J958" s="240">
        <v>-392401.08399999997</v>
      </c>
    </row>
    <row r="959" spans="2:10">
      <c r="B959" s="240" t="s">
        <v>55</v>
      </c>
      <c r="C959" s="240" t="s">
        <v>109</v>
      </c>
      <c r="D959" s="240" t="s">
        <v>76</v>
      </c>
      <c r="E959" s="240">
        <v>43965.63</v>
      </c>
      <c r="F959" s="240">
        <v>1605.84</v>
      </c>
      <c r="G959" s="240">
        <v>-415.8</v>
      </c>
      <c r="H959" s="240">
        <v>-32215.655999999999</v>
      </c>
      <c r="I959" s="240">
        <v>725282.89199999999</v>
      </c>
      <c r="J959" s="240">
        <v>-389675.196</v>
      </c>
    </row>
    <row r="960" spans="2:10">
      <c r="B960" s="240" t="s">
        <v>55</v>
      </c>
      <c r="C960" s="240" t="s">
        <v>109</v>
      </c>
      <c r="D960" s="240" t="s">
        <v>77</v>
      </c>
      <c r="E960" s="240">
        <v>44879.92</v>
      </c>
      <c r="F960" s="240">
        <v>1612.73</v>
      </c>
      <c r="G960" s="240">
        <v>-416.5</v>
      </c>
      <c r="H960" s="240">
        <v>-32327.398000000001</v>
      </c>
      <c r="I960" s="240">
        <v>741822.63399999996</v>
      </c>
      <c r="J960" s="240">
        <v>-392400.06900000002</v>
      </c>
    </row>
    <row r="961" spans="2:10">
      <c r="B961" s="240" t="s">
        <v>55</v>
      </c>
      <c r="C961" s="240" t="s">
        <v>110</v>
      </c>
      <c r="D961" s="240" t="s">
        <v>76</v>
      </c>
      <c r="E961" s="240">
        <v>43965.63</v>
      </c>
      <c r="F961" s="240">
        <v>1605.84</v>
      </c>
      <c r="G961" s="240">
        <v>415.8</v>
      </c>
      <c r="H961" s="240">
        <v>-25353.788</v>
      </c>
      <c r="I961" s="240">
        <v>716866.02599999995</v>
      </c>
      <c r="J961" s="240">
        <v>-389677.68099999998</v>
      </c>
    </row>
    <row r="962" spans="2:10">
      <c r="B962" s="240" t="s">
        <v>55</v>
      </c>
      <c r="C962" s="240" t="s">
        <v>110</v>
      </c>
      <c r="D962" s="240" t="s">
        <v>77</v>
      </c>
      <c r="E962" s="240">
        <v>44879.92</v>
      </c>
      <c r="F962" s="240">
        <v>1612.73</v>
      </c>
      <c r="G962" s="240">
        <v>416.5</v>
      </c>
      <c r="H962" s="240">
        <v>-25449.441999999999</v>
      </c>
      <c r="I962" s="240">
        <v>730361.15500000003</v>
      </c>
      <c r="J962" s="240">
        <v>-392405.163</v>
      </c>
    </row>
    <row r="963" spans="2:10">
      <c r="B963" s="240" t="s">
        <v>55</v>
      </c>
      <c r="C963" s="240" t="s">
        <v>111</v>
      </c>
      <c r="D963" s="240" t="s">
        <v>76</v>
      </c>
      <c r="E963" s="240">
        <v>43965.63</v>
      </c>
      <c r="F963" s="240">
        <v>1605.84</v>
      </c>
      <c r="G963" s="240">
        <v>-415.8</v>
      </c>
      <c r="H963" s="240">
        <v>-28164.361000000001</v>
      </c>
      <c r="I963" s="240">
        <v>725295.81499999994</v>
      </c>
      <c r="J963" s="240">
        <v>-389661.68099999998</v>
      </c>
    </row>
    <row r="964" spans="2:10">
      <c r="B964" s="240" t="s">
        <v>55</v>
      </c>
      <c r="C964" s="240" t="s">
        <v>111</v>
      </c>
      <c r="D964" s="240" t="s">
        <v>77</v>
      </c>
      <c r="E964" s="240">
        <v>44879.92</v>
      </c>
      <c r="F964" s="240">
        <v>1612.73</v>
      </c>
      <c r="G964" s="240">
        <v>-416.5</v>
      </c>
      <c r="H964" s="240">
        <v>-28276.045999999998</v>
      </c>
      <c r="I964" s="240">
        <v>741842.27399999998</v>
      </c>
      <c r="J964" s="240">
        <v>-392379.80099999998</v>
      </c>
    </row>
    <row r="965" spans="2:10">
      <c r="B965" s="240" t="s">
        <v>55</v>
      </c>
      <c r="C965" s="240" t="s">
        <v>112</v>
      </c>
      <c r="D965" s="240" t="s">
        <v>76</v>
      </c>
      <c r="E965" s="240">
        <v>43965.63</v>
      </c>
      <c r="F965" s="240">
        <v>1605.84</v>
      </c>
      <c r="G965" s="240">
        <v>415.8</v>
      </c>
      <c r="H965" s="240">
        <v>-19665.899000000001</v>
      </c>
      <c r="I965" s="240">
        <v>716884.14300000004</v>
      </c>
      <c r="J965" s="240">
        <v>-389658.734</v>
      </c>
    </row>
    <row r="966" spans="2:10">
      <c r="B966" s="240" t="s">
        <v>55</v>
      </c>
      <c r="C966" s="240" t="s">
        <v>112</v>
      </c>
      <c r="D966" s="240" t="s">
        <v>77</v>
      </c>
      <c r="E966" s="240">
        <v>44879.92</v>
      </c>
      <c r="F966" s="240">
        <v>1612.73</v>
      </c>
      <c r="G966" s="240">
        <v>416.5</v>
      </c>
      <c r="H966" s="240">
        <v>-19761.473000000002</v>
      </c>
      <c r="I966" s="240">
        <v>730388.69900000002</v>
      </c>
      <c r="J966" s="240">
        <v>-392376.73800000001</v>
      </c>
    </row>
    <row r="967" spans="2:10">
      <c r="B967" s="240" t="s">
        <v>55</v>
      </c>
      <c r="C967" s="240" t="s">
        <v>113</v>
      </c>
      <c r="D967" s="240" t="s">
        <v>76</v>
      </c>
      <c r="E967" s="240">
        <v>43965.63</v>
      </c>
      <c r="F967" s="240">
        <v>1605.84</v>
      </c>
      <c r="G967" s="240">
        <v>-415.8</v>
      </c>
      <c r="H967" s="240">
        <v>-27346.063999999998</v>
      </c>
      <c r="I967" s="240">
        <v>725298.41200000001</v>
      </c>
      <c r="J967" s="240">
        <v>-389658.96500000003</v>
      </c>
    </row>
    <row r="968" spans="2:10">
      <c r="B968" s="240" t="s">
        <v>55</v>
      </c>
      <c r="C968" s="240" t="s">
        <v>113</v>
      </c>
      <c r="D968" s="240" t="s">
        <v>77</v>
      </c>
      <c r="E968" s="240">
        <v>44879.92</v>
      </c>
      <c r="F968" s="240">
        <v>1612.73</v>
      </c>
      <c r="G968" s="240">
        <v>-416.5</v>
      </c>
      <c r="H968" s="240">
        <v>-27457.738000000001</v>
      </c>
      <c r="I968" s="240">
        <v>741846.22600000002</v>
      </c>
      <c r="J968" s="240">
        <v>-392375.72200000001</v>
      </c>
    </row>
    <row r="969" spans="2:10">
      <c r="B969" s="240" t="s">
        <v>55</v>
      </c>
      <c r="C969" s="240" t="s">
        <v>114</v>
      </c>
      <c r="D969" s="240" t="s">
        <v>76</v>
      </c>
      <c r="E969" s="240">
        <v>43965.63</v>
      </c>
      <c r="F969" s="240">
        <v>1605.84</v>
      </c>
      <c r="G969" s="240">
        <v>415.8</v>
      </c>
      <c r="H969" s="240">
        <v>-20484.196</v>
      </c>
      <c r="I969" s="240">
        <v>716881.54599999997</v>
      </c>
      <c r="J969" s="240">
        <v>-389661.45</v>
      </c>
    </row>
    <row r="970" spans="2:10">
      <c r="B970" s="240" t="s">
        <v>55</v>
      </c>
      <c r="C970" s="240" t="s">
        <v>114</v>
      </c>
      <c r="D970" s="240" t="s">
        <v>77</v>
      </c>
      <c r="E970" s="240">
        <v>44879.92</v>
      </c>
      <c r="F970" s="240">
        <v>1612.73</v>
      </c>
      <c r="G970" s="240">
        <v>416.5</v>
      </c>
      <c r="H970" s="240">
        <v>-20579.780999999999</v>
      </c>
      <c r="I970" s="240">
        <v>730384.74699999997</v>
      </c>
      <c r="J970" s="240">
        <v>-392380.81599999999</v>
      </c>
    </row>
    <row r="971" spans="2:10">
      <c r="B971" s="240" t="s">
        <v>55</v>
      </c>
      <c r="C971" s="240" t="s">
        <v>115</v>
      </c>
      <c r="D971" s="240" t="s">
        <v>76</v>
      </c>
      <c r="E971" s="240">
        <v>43965.63</v>
      </c>
      <c r="F971" s="240">
        <v>-415.8</v>
      </c>
      <c r="G971" s="240">
        <v>-1605.84</v>
      </c>
      <c r="H971" s="240">
        <v>-8638.3320000000003</v>
      </c>
      <c r="I971" s="240">
        <v>737128.85100000002</v>
      </c>
      <c r="J971" s="240">
        <v>-409865.054</v>
      </c>
    </row>
    <row r="972" spans="2:10">
      <c r="B972" s="240" t="s">
        <v>55</v>
      </c>
      <c r="C972" s="240" t="s">
        <v>115</v>
      </c>
      <c r="D972" s="240" t="s">
        <v>77</v>
      </c>
      <c r="E972" s="240">
        <v>44879.92</v>
      </c>
      <c r="F972" s="240">
        <v>-416.5</v>
      </c>
      <c r="G972" s="240">
        <v>-1612.73</v>
      </c>
      <c r="H972" s="240">
        <v>-8699.3349999999991</v>
      </c>
      <c r="I972" s="240">
        <v>758029.51699999999</v>
      </c>
      <c r="J972" s="240">
        <v>-419932.15500000003</v>
      </c>
    </row>
    <row r="973" spans="2:10">
      <c r="B973" s="240" t="s">
        <v>55</v>
      </c>
      <c r="C973" s="240" t="s">
        <v>116</v>
      </c>
      <c r="D973" s="240" t="s">
        <v>76</v>
      </c>
      <c r="E973" s="240">
        <v>43965.63</v>
      </c>
      <c r="F973" s="240">
        <v>415.8</v>
      </c>
      <c r="G973" s="240">
        <v>-1605.84</v>
      </c>
      <c r="H973" s="240">
        <v>-23745.945</v>
      </c>
      <c r="I973" s="240">
        <v>737126.53300000005</v>
      </c>
      <c r="J973" s="240">
        <v>-401484.473</v>
      </c>
    </row>
    <row r="974" spans="2:10">
      <c r="B974" s="240" t="s">
        <v>55</v>
      </c>
      <c r="C974" s="240" t="s">
        <v>116</v>
      </c>
      <c r="D974" s="240" t="s">
        <v>77</v>
      </c>
      <c r="E974" s="240">
        <v>44879.92</v>
      </c>
      <c r="F974" s="240">
        <v>416.5</v>
      </c>
      <c r="G974" s="240">
        <v>-1612.73</v>
      </c>
      <c r="H974" s="240">
        <v>-23824.096000000001</v>
      </c>
      <c r="I974" s="240">
        <v>758026.68200000003</v>
      </c>
      <c r="J974" s="240">
        <v>-408535.65399999998</v>
      </c>
    </row>
    <row r="975" spans="2:10">
      <c r="B975" s="240" t="s">
        <v>55</v>
      </c>
      <c r="C975" s="240" t="s">
        <v>117</v>
      </c>
      <c r="D975" s="240" t="s">
        <v>76</v>
      </c>
      <c r="E975" s="240">
        <v>43965.63</v>
      </c>
      <c r="F975" s="240">
        <v>-415.8</v>
      </c>
      <c r="G975" s="240">
        <v>-1605.84</v>
      </c>
      <c r="H975" s="240">
        <v>-10099.209000000001</v>
      </c>
      <c r="I975" s="240">
        <v>737124.19499999995</v>
      </c>
      <c r="J975" s="240">
        <v>-409869.92300000001</v>
      </c>
    </row>
    <row r="976" spans="2:10">
      <c r="B976" s="240" t="s">
        <v>55</v>
      </c>
      <c r="C976" s="240" t="s">
        <v>117</v>
      </c>
      <c r="D976" s="240" t="s">
        <v>77</v>
      </c>
      <c r="E976" s="240">
        <v>44879.92</v>
      </c>
      <c r="F976" s="240">
        <v>-416.5</v>
      </c>
      <c r="G976" s="240">
        <v>-1612.73</v>
      </c>
      <c r="H976" s="240">
        <v>-10160.233</v>
      </c>
      <c r="I976" s="240">
        <v>758022.43900000001</v>
      </c>
      <c r="J976" s="240">
        <v>-419939.45899999997</v>
      </c>
    </row>
    <row r="977" spans="2:10">
      <c r="B977" s="240" t="s">
        <v>55</v>
      </c>
      <c r="C977" s="240" t="s">
        <v>118</v>
      </c>
      <c r="D977" s="240" t="s">
        <v>76</v>
      </c>
      <c r="E977" s="240">
        <v>43965.63</v>
      </c>
      <c r="F977" s="240">
        <v>415.8</v>
      </c>
      <c r="G977" s="240">
        <v>-1605.84</v>
      </c>
      <c r="H977" s="240">
        <v>-22285.066999999999</v>
      </c>
      <c r="I977" s="240">
        <v>737131.18900000001</v>
      </c>
      <c r="J977" s="240">
        <v>-401479.603</v>
      </c>
    </row>
    <row r="978" spans="2:10">
      <c r="B978" s="240" t="s">
        <v>55</v>
      </c>
      <c r="C978" s="240" t="s">
        <v>118</v>
      </c>
      <c r="D978" s="240" t="s">
        <v>77</v>
      </c>
      <c r="E978" s="240">
        <v>44879.92</v>
      </c>
      <c r="F978" s="240">
        <v>416.5</v>
      </c>
      <c r="G978" s="240">
        <v>-1612.73</v>
      </c>
      <c r="H978" s="240">
        <v>-22363.197</v>
      </c>
      <c r="I978" s="240">
        <v>758033.76</v>
      </c>
      <c r="J978" s="240">
        <v>-408528.35</v>
      </c>
    </row>
    <row r="979" spans="2:10">
      <c r="B979" s="240" t="s">
        <v>55</v>
      </c>
      <c r="C979" s="240" t="s">
        <v>119</v>
      </c>
      <c r="D979" s="240" t="s">
        <v>76</v>
      </c>
      <c r="E979" s="240">
        <v>43965.63</v>
      </c>
      <c r="F979" s="240">
        <v>-415.8</v>
      </c>
      <c r="G979" s="240">
        <v>-1605.84</v>
      </c>
      <c r="H979" s="240">
        <v>-5910.6760000000004</v>
      </c>
      <c r="I979" s="240">
        <v>737137.50800000003</v>
      </c>
      <c r="J979" s="240">
        <v>-409856</v>
      </c>
    </row>
    <row r="980" spans="2:10">
      <c r="B980" s="240" t="s">
        <v>55</v>
      </c>
      <c r="C980" s="240" t="s">
        <v>119</v>
      </c>
      <c r="D980" s="240" t="s">
        <v>77</v>
      </c>
      <c r="E980" s="240">
        <v>44879.92</v>
      </c>
      <c r="F980" s="240">
        <v>-416.5</v>
      </c>
      <c r="G980" s="240">
        <v>-1612.73</v>
      </c>
      <c r="H980" s="240">
        <v>-5971.6409999999996</v>
      </c>
      <c r="I980" s="240">
        <v>758042.69099999999</v>
      </c>
      <c r="J980" s="240">
        <v>-419918.55900000001</v>
      </c>
    </row>
    <row r="981" spans="2:10">
      <c r="B981" s="240" t="s">
        <v>55</v>
      </c>
      <c r="C981" s="240" t="s">
        <v>120</v>
      </c>
      <c r="D981" s="240" t="s">
        <v>76</v>
      </c>
      <c r="E981" s="240">
        <v>43965.63</v>
      </c>
      <c r="F981" s="240">
        <v>415.8</v>
      </c>
      <c r="G981" s="240">
        <v>-1605.84</v>
      </c>
      <c r="H981" s="240">
        <v>-21018.289000000001</v>
      </c>
      <c r="I981" s="240">
        <v>737135.19</v>
      </c>
      <c r="J981" s="240">
        <v>-401475.41899999999</v>
      </c>
    </row>
    <row r="982" spans="2:10">
      <c r="B982" s="240" t="s">
        <v>55</v>
      </c>
      <c r="C982" s="240" t="s">
        <v>120</v>
      </c>
      <c r="D982" s="240" t="s">
        <v>77</v>
      </c>
      <c r="E982" s="240">
        <v>44879.92</v>
      </c>
      <c r="F982" s="240">
        <v>416.5</v>
      </c>
      <c r="G982" s="240">
        <v>-1612.73</v>
      </c>
      <c r="H982" s="240">
        <v>-21096.401000000002</v>
      </c>
      <c r="I982" s="240">
        <v>758039.85600000003</v>
      </c>
      <c r="J982" s="240">
        <v>-408522.05800000002</v>
      </c>
    </row>
    <row r="983" spans="2:10">
      <c r="B983" s="240" t="s">
        <v>55</v>
      </c>
      <c r="C983" s="240" t="s">
        <v>121</v>
      </c>
      <c r="D983" s="240" t="s">
        <v>76</v>
      </c>
      <c r="E983" s="240">
        <v>43965.63</v>
      </c>
      <c r="F983" s="240">
        <v>-415.8</v>
      </c>
      <c r="G983" s="240">
        <v>-1605.84</v>
      </c>
      <c r="H983" s="240">
        <v>-7371.5540000000001</v>
      </c>
      <c r="I983" s="240">
        <v>737132.85199999996</v>
      </c>
      <c r="J983" s="240">
        <v>-409860.87</v>
      </c>
    </row>
    <row r="984" spans="2:10">
      <c r="B984" s="240" t="s">
        <v>55</v>
      </c>
      <c r="C984" s="240" t="s">
        <v>121</v>
      </c>
      <c r="D984" s="240" t="s">
        <v>77</v>
      </c>
      <c r="E984" s="240">
        <v>44879.92</v>
      </c>
      <c r="F984" s="240">
        <v>-416.5</v>
      </c>
      <c r="G984" s="240">
        <v>-1612.73</v>
      </c>
      <c r="H984" s="240">
        <v>-7432.5389999999998</v>
      </c>
      <c r="I984" s="240">
        <v>758035.61399999994</v>
      </c>
      <c r="J984" s="240">
        <v>-419925.86300000001</v>
      </c>
    </row>
    <row r="985" spans="2:10">
      <c r="B985" s="240" t="s">
        <v>55</v>
      </c>
      <c r="C985" s="240" t="s">
        <v>122</v>
      </c>
      <c r="D985" s="240" t="s">
        <v>76</v>
      </c>
      <c r="E985" s="240">
        <v>43965.63</v>
      </c>
      <c r="F985" s="240">
        <v>415.8</v>
      </c>
      <c r="G985" s="240">
        <v>-1605.84</v>
      </c>
      <c r="H985" s="240">
        <v>-19557.411</v>
      </c>
      <c r="I985" s="240">
        <v>737139.84600000002</v>
      </c>
      <c r="J985" s="240">
        <v>-401470.55</v>
      </c>
    </row>
    <row r="986" spans="2:10">
      <c r="B986" s="240" t="s">
        <v>55</v>
      </c>
      <c r="C986" s="240" t="s">
        <v>122</v>
      </c>
      <c r="D986" s="240" t="s">
        <v>77</v>
      </c>
      <c r="E986" s="240">
        <v>44879.92</v>
      </c>
      <c r="F986" s="240">
        <v>416.5</v>
      </c>
      <c r="G986" s="240">
        <v>-1612.73</v>
      </c>
      <c r="H986" s="240">
        <v>-19635.503000000001</v>
      </c>
      <c r="I986" s="240">
        <v>758046.93400000001</v>
      </c>
      <c r="J986" s="240">
        <v>-408514.75400000002</v>
      </c>
    </row>
    <row r="987" spans="2:10">
      <c r="B987" s="240" t="s">
        <v>55</v>
      </c>
      <c r="C987" s="240" t="s">
        <v>123</v>
      </c>
      <c r="D987" s="240" t="s">
        <v>76</v>
      </c>
      <c r="E987" s="240">
        <v>43965.63</v>
      </c>
      <c r="F987" s="240">
        <v>-415.8</v>
      </c>
      <c r="G987" s="240">
        <v>1605.84</v>
      </c>
      <c r="H987" s="240">
        <v>23746.484</v>
      </c>
      <c r="I987" s="240">
        <v>705028.93500000006</v>
      </c>
      <c r="J987" s="240">
        <v>-409854.81800000003</v>
      </c>
    </row>
    <row r="988" spans="2:10">
      <c r="B988" s="240" t="s">
        <v>55</v>
      </c>
      <c r="C988" s="240" t="s">
        <v>123</v>
      </c>
      <c r="D988" s="240" t="s">
        <v>77</v>
      </c>
      <c r="E988" s="240">
        <v>44879.92</v>
      </c>
      <c r="F988" s="240">
        <v>-416.5</v>
      </c>
      <c r="G988" s="240">
        <v>1612.73</v>
      </c>
      <c r="H988" s="240">
        <v>23824.74</v>
      </c>
      <c r="I988" s="240">
        <v>714164.26899999997</v>
      </c>
      <c r="J988" s="240">
        <v>-419922.12599999999</v>
      </c>
    </row>
    <row r="989" spans="2:10">
      <c r="B989" s="240" t="s">
        <v>55</v>
      </c>
      <c r="C989" s="240" t="s">
        <v>124</v>
      </c>
      <c r="D989" s="240" t="s">
        <v>76</v>
      </c>
      <c r="E989" s="240">
        <v>43965.63</v>
      </c>
      <c r="F989" s="240">
        <v>415.8</v>
      </c>
      <c r="G989" s="240">
        <v>1605.84</v>
      </c>
      <c r="H989" s="240">
        <v>8638.8709999999992</v>
      </c>
      <c r="I989" s="240">
        <v>705026.61800000002</v>
      </c>
      <c r="J989" s="240">
        <v>-401474.23700000002</v>
      </c>
    </row>
    <row r="990" spans="2:10">
      <c r="B990" s="240" t="s">
        <v>55</v>
      </c>
      <c r="C990" s="240" t="s">
        <v>124</v>
      </c>
      <c r="D990" s="240" t="s">
        <v>77</v>
      </c>
      <c r="E990" s="240">
        <v>44879.92</v>
      </c>
      <c r="F990" s="240">
        <v>416.5</v>
      </c>
      <c r="G990" s="240">
        <v>1612.73</v>
      </c>
      <c r="H990" s="240">
        <v>8699.9789999999994</v>
      </c>
      <c r="I990" s="240">
        <v>714161.43400000001</v>
      </c>
      <c r="J990" s="240">
        <v>-408525.62400000001</v>
      </c>
    </row>
    <row r="991" spans="2:10">
      <c r="B991" s="240" t="s">
        <v>55</v>
      </c>
      <c r="C991" s="240" t="s">
        <v>125</v>
      </c>
      <c r="D991" s="240" t="s">
        <v>76</v>
      </c>
      <c r="E991" s="240">
        <v>43965.63</v>
      </c>
      <c r="F991" s="240">
        <v>-415.8</v>
      </c>
      <c r="G991" s="240">
        <v>1605.84</v>
      </c>
      <c r="H991" s="240">
        <v>22285.607</v>
      </c>
      <c r="I991" s="240">
        <v>705024.27899999998</v>
      </c>
      <c r="J991" s="240">
        <v>-409859.68800000002</v>
      </c>
    </row>
    <row r="992" spans="2:10">
      <c r="B992" s="240" t="s">
        <v>55</v>
      </c>
      <c r="C992" s="240" t="s">
        <v>125</v>
      </c>
      <c r="D992" s="240" t="s">
        <v>77</v>
      </c>
      <c r="E992" s="240">
        <v>44879.92</v>
      </c>
      <c r="F992" s="240">
        <v>-416.5</v>
      </c>
      <c r="G992" s="240">
        <v>1612.73</v>
      </c>
      <c r="H992" s="240">
        <v>22363.842000000001</v>
      </c>
      <c r="I992" s="240">
        <v>714157.19200000004</v>
      </c>
      <c r="J992" s="240">
        <v>-419929.43</v>
      </c>
    </row>
    <row r="993" spans="2:10">
      <c r="B993" s="240" t="s">
        <v>55</v>
      </c>
      <c r="C993" s="240" t="s">
        <v>126</v>
      </c>
      <c r="D993" s="240" t="s">
        <v>76</v>
      </c>
      <c r="E993" s="240">
        <v>43965.63</v>
      </c>
      <c r="F993" s="240">
        <v>415.8</v>
      </c>
      <c r="G993" s="240">
        <v>1605.84</v>
      </c>
      <c r="H993" s="240">
        <v>10099.749</v>
      </c>
      <c r="I993" s="240">
        <v>705031.27399999998</v>
      </c>
      <c r="J993" s="240">
        <v>-401469.36800000002</v>
      </c>
    </row>
    <row r="994" spans="2:10">
      <c r="B994" s="240" t="s">
        <v>55</v>
      </c>
      <c r="C994" s="240" t="s">
        <v>126</v>
      </c>
      <c r="D994" s="240" t="s">
        <v>77</v>
      </c>
      <c r="E994" s="240">
        <v>44879.92</v>
      </c>
      <c r="F994" s="240">
        <v>416.5</v>
      </c>
      <c r="G994" s="240">
        <v>1612.73</v>
      </c>
      <c r="H994" s="240">
        <v>10160.878000000001</v>
      </c>
      <c r="I994" s="240">
        <v>714168.51199999999</v>
      </c>
      <c r="J994" s="240">
        <v>-408518.32</v>
      </c>
    </row>
    <row r="995" spans="2:10">
      <c r="B995" s="240" t="s">
        <v>55</v>
      </c>
      <c r="C995" s="240" t="s">
        <v>127</v>
      </c>
      <c r="D995" s="240" t="s">
        <v>76</v>
      </c>
      <c r="E995" s="240">
        <v>43965.63</v>
      </c>
      <c r="F995" s="240">
        <v>-415.8</v>
      </c>
      <c r="G995" s="240">
        <v>1605.84</v>
      </c>
      <c r="H995" s="240">
        <v>21018.828000000001</v>
      </c>
      <c r="I995" s="240">
        <v>705020.27800000005</v>
      </c>
      <c r="J995" s="240">
        <v>-409863.87199999997</v>
      </c>
    </row>
    <row r="996" spans="2:10">
      <c r="B996" s="240" t="s">
        <v>55</v>
      </c>
      <c r="C996" s="240" t="s">
        <v>127</v>
      </c>
      <c r="D996" s="240" t="s">
        <v>77</v>
      </c>
      <c r="E996" s="240">
        <v>44879.92</v>
      </c>
      <c r="F996" s="240">
        <v>-416.5</v>
      </c>
      <c r="G996" s="240">
        <v>1612.73</v>
      </c>
      <c r="H996" s="240">
        <v>21097.045999999998</v>
      </c>
      <c r="I996" s="240">
        <v>714151.09499999997</v>
      </c>
      <c r="J996" s="240">
        <v>-419935.72200000001</v>
      </c>
    </row>
    <row r="997" spans="2:10">
      <c r="B997" s="240" t="s">
        <v>55</v>
      </c>
      <c r="C997" s="240" t="s">
        <v>128</v>
      </c>
      <c r="D997" s="240" t="s">
        <v>76</v>
      </c>
      <c r="E997" s="240">
        <v>43965.63</v>
      </c>
      <c r="F997" s="240">
        <v>415.8</v>
      </c>
      <c r="G997" s="240">
        <v>1605.84</v>
      </c>
      <c r="H997" s="240">
        <v>5911.2150000000001</v>
      </c>
      <c r="I997" s="240">
        <v>705017.96100000001</v>
      </c>
      <c r="J997" s="240">
        <v>-401483.29100000003</v>
      </c>
    </row>
    <row r="998" spans="2:10">
      <c r="B998" s="240" t="s">
        <v>55</v>
      </c>
      <c r="C998" s="240" t="s">
        <v>128</v>
      </c>
      <c r="D998" s="240" t="s">
        <v>77</v>
      </c>
      <c r="E998" s="240">
        <v>44879.92</v>
      </c>
      <c r="F998" s="240">
        <v>416.5</v>
      </c>
      <c r="G998" s="240">
        <v>1612.73</v>
      </c>
      <c r="H998" s="240">
        <v>5972.2849999999999</v>
      </c>
      <c r="I998" s="240">
        <v>714148.26</v>
      </c>
      <c r="J998" s="240">
        <v>-408539.22100000002</v>
      </c>
    </row>
    <row r="999" spans="2:10">
      <c r="B999" s="240" t="s">
        <v>55</v>
      </c>
      <c r="C999" s="240" t="s">
        <v>129</v>
      </c>
      <c r="D999" s="240" t="s">
        <v>76</v>
      </c>
      <c r="E999" s="240">
        <v>43965.63</v>
      </c>
      <c r="F999" s="240">
        <v>-415.8</v>
      </c>
      <c r="G999" s="240">
        <v>1605.84</v>
      </c>
      <c r="H999" s="240">
        <v>19557.951000000001</v>
      </c>
      <c r="I999" s="240">
        <v>705015.62199999997</v>
      </c>
      <c r="J999" s="240">
        <v>-409868.74099999998</v>
      </c>
    </row>
    <row r="1000" spans="2:10">
      <c r="B1000" s="240" t="s">
        <v>55</v>
      </c>
      <c r="C1000" s="240" t="s">
        <v>129</v>
      </c>
      <c r="D1000" s="240" t="s">
        <v>77</v>
      </c>
      <c r="E1000" s="240">
        <v>44879.92</v>
      </c>
      <c r="F1000" s="240">
        <v>-416.5</v>
      </c>
      <c r="G1000" s="240">
        <v>1612.73</v>
      </c>
      <c r="H1000" s="240">
        <v>19636.148000000001</v>
      </c>
      <c r="I1000" s="240">
        <v>714144.01699999999</v>
      </c>
      <c r="J1000" s="240">
        <v>-419943.02600000001</v>
      </c>
    </row>
    <row r="1001" spans="2:10">
      <c r="B1001" s="240" t="s">
        <v>55</v>
      </c>
      <c r="C1001" s="240" t="s">
        <v>130</v>
      </c>
      <c r="D1001" s="240" t="s">
        <v>76</v>
      </c>
      <c r="E1001" s="240">
        <v>43965.63</v>
      </c>
      <c r="F1001" s="240">
        <v>415.8</v>
      </c>
      <c r="G1001" s="240">
        <v>1605.84</v>
      </c>
      <c r="H1001" s="240">
        <v>7372.0929999999998</v>
      </c>
      <c r="I1001" s="240">
        <v>705022.61699999997</v>
      </c>
      <c r="J1001" s="240">
        <v>-401478.42099999997</v>
      </c>
    </row>
    <row r="1002" spans="2:10">
      <c r="B1002" s="240" t="s">
        <v>55</v>
      </c>
      <c r="C1002" s="240" t="s">
        <v>130</v>
      </c>
      <c r="D1002" s="240" t="s">
        <v>77</v>
      </c>
      <c r="E1002" s="240">
        <v>44879.92</v>
      </c>
      <c r="F1002" s="240">
        <v>416.5</v>
      </c>
      <c r="G1002" s="240">
        <v>1612.73</v>
      </c>
      <c r="H1002" s="240">
        <v>7433.1840000000002</v>
      </c>
      <c r="I1002" s="240">
        <v>714155.33799999999</v>
      </c>
      <c r="J1002" s="240">
        <v>-408531.91700000002</v>
      </c>
    </row>
    <row r="1003" spans="2:10">
      <c r="B1003" s="240" t="s">
        <v>55</v>
      </c>
      <c r="C1003" s="240" t="s">
        <v>131</v>
      </c>
      <c r="D1003" s="240" t="s">
        <v>76</v>
      </c>
      <c r="E1003" s="240">
        <v>43965.63</v>
      </c>
      <c r="F1003" s="240">
        <v>-1386.01</v>
      </c>
      <c r="G1003" s="240">
        <v>-415.8</v>
      </c>
      <c r="H1003" s="240">
        <v>20930.394</v>
      </c>
      <c r="I1003" s="240">
        <v>725287.43200000003</v>
      </c>
      <c r="J1003" s="240">
        <v>-419638.75400000002</v>
      </c>
    </row>
    <row r="1004" spans="2:10">
      <c r="B1004" s="240" t="s">
        <v>55</v>
      </c>
      <c r="C1004" s="240" t="s">
        <v>131</v>
      </c>
      <c r="D1004" s="240" t="s">
        <v>77</v>
      </c>
      <c r="E1004" s="240">
        <v>44879.92</v>
      </c>
      <c r="F1004" s="240">
        <v>-1388.33</v>
      </c>
      <c r="G1004" s="240">
        <v>-416.5</v>
      </c>
      <c r="H1004" s="240">
        <v>20950.971000000001</v>
      </c>
      <c r="I1004" s="240">
        <v>741826.98800000001</v>
      </c>
      <c r="J1004" s="240">
        <v>-433224.59</v>
      </c>
    </row>
    <row r="1005" spans="2:10">
      <c r="B1005" s="240" t="s">
        <v>55</v>
      </c>
      <c r="C1005" s="240" t="s">
        <v>132</v>
      </c>
      <c r="D1005" s="240" t="s">
        <v>76</v>
      </c>
      <c r="E1005" s="240">
        <v>43965.63</v>
      </c>
      <c r="F1005" s="240">
        <v>-1386.01</v>
      </c>
      <c r="G1005" s="240">
        <v>415.8</v>
      </c>
      <c r="H1005" s="240">
        <v>29428.856</v>
      </c>
      <c r="I1005" s="240">
        <v>716875.76100000006</v>
      </c>
      <c r="J1005" s="240">
        <v>-419635.80699999997</v>
      </c>
    </row>
    <row r="1006" spans="2:10">
      <c r="B1006" s="240" t="s">
        <v>55</v>
      </c>
      <c r="C1006" s="240" t="s">
        <v>132</v>
      </c>
      <c r="D1006" s="240" t="s">
        <v>77</v>
      </c>
      <c r="E1006" s="240">
        <v>44879.92</v>
      </c>
      <c r="F1006" s="240">
        <v>-1388.33</v>
      </c>
      <c r="G1006" s="240">
        <v>416.5</v>
      </c>
      <c r="H1006" s="240">
        <v>29465.544000000002</v>
      </c>
      <c r="I1006" s="240">
        <v>730373.41399999999</v>
      </c>
      <c r="J1006" s="240">
        <v>-433221.527</v>
      </c>
    </row>
    <row r="1007" spans="2:10">
      <c r="B1007" s="240" t="s">
        <v>55</v>
      </c>
      <c r="C1007" s="240" t="s">
        <v>133</v>
      </c>
      <c r="D1007" s="240" t="s">
        <v>76</v>
      </c>
      <c r="E1007" s="240">
        <v>43965.63</v>
      </c>
      <c r="F1007" s="240">
        <v>-1386.01</v>
      </c>
      <c r="G1007" s="240">
        <v>-415.8</v>
      </c>
      <c r="H1007" s="240">
        <v>21748.690999999999</v>
      </c>
      <c r="I1007" s="240">
        <v>725290.02899999998</v>
      </c>
      <c r="J1007" s="240">
        <v>-419636.038</v>
      </c>
    </row>
    <row r="1008" spans="2:10">
      <c r="B1008" s="240" t="s">
        <v>55</v>
      </c>
      <c r="C1008" s="240" t="s">
        <v>133</v>
      </c>
      <c r="D1008" s="240" t="s">
        <v>77</v>
      </c>
      <c r="E1008" s="240">
        <v>44879.92</v>
      </c>
      <c r="F1008" s="240">
        <v>-1388.33</v>
      </c>
      <c r="G1008" s="240">
        <v>-416.5</v>
      </c>
      <c r="H1008" s="240">
        <v>21769.278999999999</v>
      </c>
      <c r="I1008" s="240">
        <v>741830.94</v>
      </c>
      <c r="J1008" s="240">
        <v>-433220.511</v>
      </c>
    </row>
    <row r="1009" spans="2:10">
      <c r="B1009" s="240" t="s">
        <v>55</v>
      </c>
      <c r="C1009" s="240" t="s">
        <v>134</v>
      </c>
      <c r="D1009" s="240" t="s">
        <v>76</v>
      </c>
      <c r="E1009" s="240">
        <v>43965.63</v>
      </c>
      <c r="F1009" s="240">
        <v>-1386.01</v>
      </c>
      <c r="G1009" s="240">
        <v>415.8</v>
      </c>
      <c r="H1009" s="240">
        <v>28610.559000000001</v>
      </c>
      <c r="I1009" s="240">
        <v>716873.16399999999</v>
      </c>
      <c r="J1009" s="240">
        <v>-419638.52299999999</v>
      </c>
    </row>
    <row r="1010" spans="2:10">
      <c r="B1010" s="240" t="s">
        <v>55</v>
      </c>
      <c r="C1010" s="240" t="s">
        <v>134</v>
      </c>
      <c r="D1010" s="240" t="s">
        <v>77</v>
      </c>
      <c r="E1010" s="240">
        <v>44879.92</v>
      </c>
      <c r="F1010" s="240">
        <v>-1388.33</v>
      </c>
      <c r="G1010" s="240">
        <v>416.5</v>
      </c>
      <c r="H1010" s="240">
        <v>28647.235000000001</v>
      </c>
      <c r="I1010" s="240">
        <v>730369.46100000001</v>
      </c>
      <c r="J1010" s="240">
        <v>-433225.60600000003</v>
      </c>
    </row>
    <row r="1011" spans="2:10">
      <c r="B1011" s="240" t="s">
        <v>55</v>
      </c>
      <c r="C1011" s="240" t="s">
        <v>135</v>
      </c>
      <c r="D1011" s="240" t="s">
        <v>76</v>
      </c>
      <c r="E1011" s="240">
        <v>43965.63</v>
      </c>
      <c r="F1011" s="240">
        <v>-1386.01</v>
      </c>
      <c r="G1011" s="240">
        <v>-415.8</v>
      </c>
      <c r="H1011" s="240">
        <v>16060.802</v>
      </c>
      <c r="I1011" s="240">
        <v>725271.91200000001</v>
      </c>
      <c r="J1011" s="240">
        <v>-419654.98599999998</v>
      </c>
    </row>
    <row r="1012" spans="2:10">
      <c r="B1012" s="240" t="s">
        <v>55</v>
      </c>
      <c r="C1012" s="240" t="s">
        <v>135</v>
      </c>
      <c r="D1012" s="240" t="s">
        <v>77</v>
      </c>
      <c r="E1012" s="240">
        <v>44879.92</v>
      </c>
      <c r="F1012" s="240">
        <v>-1388.33</v>
      </c>
      <c r="G1012" s="240">
        <v>-416.5</v>
      </c>
      <c r="H1012" s="240">
        <v>16081.31</v>
      </c>
      <c r="I1012" s="240">
        <v>741803.39599999995</v>
      </c>
      <c r="J1012" s="240">
        <v>-433248.93699999998</v>
      </c>
    </row>
    <row r="1013" spans="2:10">
      <c r="B1013" s="240" t="s">
        <v>55</v>
      </c>
      <c r="C1013" s="240" t="s">
        <v>136</v>
      </c>
      <c r="D1013" s="240" t="s">
        <v>76</v>
      </c>
      <c r="E1013" s="240">
        <v>43965.63</v>
      </c>
      <c r="F1013" s="240">
        <v>-1386.01</v>
      </c>
      <c r="G1013" s="240">
        <v>415.8</v>
      </c>
      <c r="H1013" s="240">
        <v>24559.262999999999</v>
      </c>
      <c r="I1013" s="240">
        <v>716860.24100000004</v>
      </c>
      <c r="J1013" s="240">
        <v>-419652.03899999999</v>
      </c>
    </row>
    <row r="1014" spans="2:10">
      <c r="B1014" s="240" t="s">
        <v>55</v>
      </c>
      <c r="C1014" s="240" t="s">
        <v>136</v>
      </c>
      <c r="D1014" s="240" t="s">
        <v>77</v>
      </c>
      <c r="E1014" s="240">
        <v>44879.92</v>
      </c>
      <c r="F1014" s="240">
        <v>-1388.33</v>
      </c>
      <c r="G1014" s="240">
        <v>416.5</v>
      </c>
      <c r="H1014" s="240">
        <v>24595.883000000002</v>
      </c>
      <c r="I1014" s="240">
        <v>730349.821</v>
      </c>
      <c r="J1014" s="240">
        <v>-433245.87300000002</v>
      </c>
    </row>
    <row r="1015" spans="2:10">
      <c r="B1015" s="240" t="s">
        <v>55</v>
      </c>
      <c r="C1015" s="240" t="s">
        <v>137</v>
      </c>
      <c r="D1015" s="240" t="s">
        <v>76</v>
      </c>
      <c r="E1015" s="240">
        <v>43965.63</v>
      </c>
      <c r="F1015" s="240">
        <v>-1386.01</v>
      </c>
      <c r="G1015" s="240">
        <v>-415.8</v>
      </c>
      <c r="H1015" s="240">
        <v>16879.098000000002</v>
      </c>
      <c r="I1015" s="240">
        <v>725274.50899999996</v>
      </c>
      <c r="J1015" s="240">
        <v>-419652.27</v>
      </c>
    </row>
    <row r="1016" spans="2:10">
      <c r="B1016" s="240" t="s">
        <v>55</v>
      </c>
      <c r="C1016" s="240" t="s">
        <v>137</v>
      </c>
      <c r="D1016" s="240" t="s">
        <v>77</v>
      </c>
      <c r="E1016" s="240">
        <v>44879.92</v>
      </c>
      <c r="F1016" s="240">
        <v>-1388.33</v>
      </c>
      <c r="G1016" s="240">
        <v>-416.5</v>
      </c>
      <c r="H1016" s="240">
        <v>16899.617999999999</v>
      </c>
      <c r="I1016" s="240">
        <v>741807.348</v>
      </c>
      <c r="J1016" s="240">
        <v>-433244.85800000001</v>
      </c>
    </row>
    <row r="1017" spans="2:10">
      <c r="B1017" s="240" t="s">
        <v>55</v>
      </c>
      <c r="C1017" s="240" t="s">
        <v>138</v>
      </c>
      <c r="D1017" s="240" t="s">
        <v>76</v>
      </c>
      <c r="E1017" s="240">
        <v>43965.63</v>
      </c>
      <c r="F1017" s="240">
        <v>-1386.01</v>
      </c>
      <c r="G1017" s="240">
        <v>415.8</v>
      </c>
      <c r="H1017" s="240">
        <v>23740.967000000001</v>
      </c>
      <c r="I1017" s="240">
        <v>716857.64399999997</v>
      </c>
      <c r="J1017" s="240">
        <v>-419654.755</v>
      </c>
    </row>
    <row r="1018" spans="2:10">
      <c r="B1018" s="240" t="s">
        <v>55</v>
      </c>
      <c r="C1018" s="240" t="s">
        <v>138</v>
      </c>
      <c r="D1018" s="240" t="s">
        <v>77</v>
      </c>
      <c r="E1018" s="240">
        <v>44879.92</v>
      </c>
      <c r="F1018" s="240">
        <v>-1388.33</v>
      </c>
      <c r="G1018" s="240">
        <v>416.5</v>
      </c>
      <c r="H1018" s="240">
        <v>23777.575000000001</v>
      </c>
      <c r="I1018" s="240">
        <v>730345.86899999995</v>
      </c>
      <c r="J1018" s="240">
        <v>-433249.95199999999</v>
      </c>
    </row>
    <row r="1019" spans="2:10">
      <c r="B1019" s="240" t="s">
        <v>55</v>
      </c>
      <c r="C1019" s="240" t="s">
        <v>139</v>
      </c>
      <c r="D1019" s="240" t="s">
        <v>76</v>
      </c>
      <c r="E1019" s="240">
        <v>43965.63</v>
      </c>
      <c r="F1019" s="240">
        <v>-415.8</v>
      </c>
      <c r="G1019" s="240">
        <v>-1386.01</v>
      </c>
      <c r="H1019" s="240">
        <v>-6610.027</v>
      </c>
      <c r="I1019" s="240">
        <v>735098.34600000002</v>
      </c>
      <c r="J1019" s="240">
        <v>-409864.848</v>
      </c>
    </row>
    <row r="1020" spans="2:10">
      <c r="B1020" s="240" t="s">
        <v>55</v>
      </c>
      <c r="C1020" s="240" t="s">
        <v>139</v>
      </c>
      <c r="D1020" s="240" t="s">
        <v>77</v>
      </c>
      <c r="E1020" s="240">
        <v>44879.92</v>
      </c>
      <c r="F1020" s="240">
        <v>-416.5</v>
      </c>
      <c r="G1020" s="240">
        <v>-1388.33</v>
      </c>
      <c r="H1020" s="240">
        <v>-6628.2520000000004</v>
      </c>
      <c r="I1020" s="240">
        <v>755186.18400000001</v>
      </c>
      <c r="J1020" s="240">
        <v>-419932.24599999998</v>
      </c>
    </row>
    <row r="1021" spans="2:10">
      <c r="B1021" s="240" t="s">
        <v>55</v>
      </c>
      <c r="C1021" s="240" t="s">
        <v>140</v>
      </c>
      <c r="D1021" s="240" t="s">
        <v>76</v>
      </c>
      <c r="E1021" s="240">
        <v>43965.63</v>
      </c>
      <c r="F1021" s="240">
        <v>415.8</v>
      </c>
      <c r="G1021" s="240">
        <v>-1386.01</v>
      </c>
      <c r="H1021" s="240">
        <v>-21717.64</v>
      </c>
      <c r="I1021" s="240">
        <v>735096.02800000005</v>
      </c>
      <c r="J1021" s="240">
        <v>-401484.26699999999</v>
      </c>
    </row>
    <row r="1022" spans="2:10">
      <c r="B1022" s="240" t="s">
        <v>55</v>
      </c>
      <c r="C1022" s="240" t="s">
        <v>140</v>
      </c>
      <c r="D1022" s="240" t="s">
        <v>77</v>
      </c>
      <c r="E1022" s="240">
        <v>44879.92</v>
      </c>
      <c r="F1022" s="240">
        <v>416.5</v>
      </c>
      <c r="G1022" s="240">
        <v>-1388.33</v>
      </c>
      <c r="H1022" s="240">
        <v>-21753.012999999999</v>
      </c>
      <c r="I1022" s="240">
        <v>755183.34900000005</v>
      </c>
      <c r="J1022" s="240">
        <v>-408535.745</v>
      </c>
    </row>
    <row r="1023" spans="2:10">
      <c r="B1023" s="240" t="s">
        <v>55</v>
      </c>
      <c r="C1023" s="240" t="s">
        <v>141</v>
      </c>
      <c r="D1023" s="240" t="s">
        <v>76</v>
      </c>
      <c r="E1023" s="240">
        <v>43965.63</v>
      </c>
      <c r="F1023" s="240">
        <v>-415.8</v>
      </c>
      <c r="G1023" s="240">
        <v>-1386.01</v>
      </c>
      <c r="H1023" s="240">
        <v>-8070.9049999999997</v>
      </c>
      <c r="I1023" s="240">
        <v>735093.69</v>
      </c>
      <c r="J1023" s="240">
        <v>-409869.717</v>
      </c>
    </row>
    <row r="1024" spans="2:10">
      <c r="B1024" s="240" t="s">
        <v>55</v>
      </c>
      <c r="C1024" s="240" t="s">
        <v>141</v>
      </c>
      <c r="D1024" s="240" t="s">
        <v>77</v>
      </c>
      <c r="E1024" s="240">
        <v>44879.92</v>
      </c>
      <c r="F1024" s="240">
        <v>-416.5</v>
      </c>
      <c r="G1024" s="240">
        <v>-1388.33</v>
      </c>
      <c r="H1024" s="240">
        <v>-8089.15</v>
      </c>
      <c r="I1024" s="240">
        <v>755179.10699999996</v>
      </c>
      <c r="J1024" s="240">
        <v>-419939.55</v>
      </c>
    </row>
    <row r="1025" spans="2:10">
      <c r="B1025" s="240" t="s">
        <v>55</v>
      </c>
      <c r="C1025" s="240" t="s">
        <v>142</v>
      </c>
      <c r="D1025" s="240" t="s">
        <v>76</v>
      </c>
      <c r="E1025" s="240">
        <v>43965.63</v>
      </c>
      <c r="F1025" s="240">
        <v>415.8</v>
      </c>
      <c r="G1025" s="240">
        <v>-1386.01</v>
      </c>
      <c r="H1025" s="240">
        <v>-20256.761999999999</v>
      </c>
      <c r="I1025" s="240">
        <v>735100.68400000001</v>
      </c>
      <c r="J1025" s="240">
        <v>-401479.397</v>
      </c>
    </row>
    <row r="1026" spans="2:10">
      <c r="B1026" s="240" t="s">
        <v>55</v>
      </c>
      <c r="C1026" s="240" t="s">
        <v>142</v>
      </c>
      <c r="D1026" s="240" t="s">
        <v>77</v>
      </c>
      <c r="E1026" s="240">
        <v>44879.92</v>
      </c>
      <c r="F1026" s="240">
        <v>416.5</v>
      </c>
      <c r="G1026" s="240">
        <v>-1388.33</v>
      </c>
      <c r="H1026" s="240">
        <v>-20292.115000000002</v>
      </c>
      <c r="I1026" s="240">
        <v>755190.42700000003</v>
      </c>
      <c r="J1026" s="240">
        <v>-408528.44099999999</v>
      </c>
    </row>
    <row r="1027" spans="2:10">
      <c r="B1027" s="240" t="s">
        <v>55</v>
      </c>
      <c r="C1027" s="240" t="s">
        <v>143</v>
      </c>
      <c r="D1027" s="240" t="s">
        <v>76</v>
      </c>
      <c r="E1027" s="240">
        <v>43965.63</v>
      </c>
      <c r="F1027" s="240">
        <v>-415.8</v>
      </c>
      <c r="G1027" s="240">
        <v>-1386.01</v>
      </c>
      <c r="H1027" s="240">
        <v>-3882.3710000000001</v>
      </c>
      <c r="I1027" s="240">
        <v>735107.00300000003</v>
      </c>
      <c r="J1027" s="240">
        <v>-409855.79399999999</v>
      </c>
    </row>
    <row r="1028" spans="2:10">
      <c r="B1028" s="240" t="s">
        <v>55</v>
      </c>
      <c r="C1028" s="240" t="s">
        <v>143</v>
      </c>
      <c r="D1028" s="240" t="s">
        <v>77</v>
      </c>
      <c r="E1028" s="240">
        <v>44879.92</v>
      </c>
      <c r="F1028" s="240">
        <v>-416.5</v>
      </c>
      <c r="G1028" s="240">
        <v>-1388.33</v>
      </c>
      <c r="H1028" s="240">
        <v>-3900.558</v>
      </c>
      <c r="I1028" s="240">
        <v>755199.35900000005</v>
      </c>
      <c r="J1028" s="240">
        <v>-419918.65</v>
      </c>
    </row>
    <row r="1029" spans="2:10">
      <c r="B1029" s="240" t="s">
        <v>55</v>
      </c>
      <c r="C1029" s="240" t="s">
        <v>144</v>
      </c>
      <c r="D1029" s="240" t="s">
        <v>76</v>
      </c>
      <c r="E1029" s="240">
        <v>43965.63</v>
      </c>
      <c r="F1029" s="240">
        <v>415.8</v>
      </c>
      <c r="G1029" s="240">
        <v>-1386.01</v>
      </c>
      <c r="H1029" s="240">
        <v>-18989.984</v>
      </c>
      <c r="I1029" s="240">
        <v>735104.68500000006</v>
      </c>
      <c r="J1029" s="240">
        <v>-401475.21299999999</v>
      </c>
    </row>
    <row r="1030" spans="2:10">
      <c r="B1030" s="240" t="s">
        <v>55</v>
      </c>
      <c r="C1030" s="240" t="s">
        <v>144</v>
      </c>
      <c r="D1030" s="240" t="s">
        <v>77</v>
      </c>
      <c r="E1030" s="240">
        <v>44879.92</v>
      </c>
      <c r="F1030" s="240">
        <v>416.5</v>
      </c>
      <c r="G1030" s="240">
        <v>-1388.33</v>
      </c>
      <c r="H1030" s="240">
        <v>-19025.319</v>
      </c>
      <c r="I1030" s="240">
        <v>755196.52300000004</v>
      </c>
      <c r="J1030" s="240">
        <v>-408522.14899999998</v>
      </c>
    </row>
    <row r="1031" spans="2:10">
      <c r="B1031" s="240" t="s">
        <v>55</v>
      </c>
      <c r="C1031" s="240" t="s">
        <v>145</v>
      </c>
      <c r="D1031" s="240" t="s">
        <v>76</v>
      </c>
      <c r="E1031" s="240">
        <v>43965.63</v>
      </c>
      <c r="F1031" s="240">
        <v>-415.8</v>
      </c>
      <c r="G1031" s="240">
        <v>-1386.01</v>
      </c>
      <c r="H1031" s="240">
        <v>-5343.2489999999998</v>
      </c>
      <c r="I1031" s="240">
        <v>735102.34699999995</v>
      </c>
      <c r="J1031" s="240">
        <v>-409860.66399999999</v>
      </c>
    </row>
    <row r="1032" spans="2:10">
      <c r="B1032" s="240" t="s">
        <v>55</v>
      </c>
      <c r="C1032" s="240" t="s">
        <v>145</v>
      </c>
      <c r="D1032" s="240" t="s">
        <v>77</v>
      </c>
      <c r="E1032" s="240">
        <v>44879.92</v>
      </c>
      <c r="F1032" s="240">
        <v>-416.5</v>
      </c>
      <c r="G1032" s="240">
        <v>-1388.33</v>
      </c>
      <c r="H1032" s="240">
        <v>-5361.4560000000001</v>
      </c>
      <c r="I1032" s="240">
        <v>755192.28099999996</v>
      </c>
      <c r="J1032" s="240">
        <v>-419925.95400000003</v>
      </c>
    </row>
    <row r="1033" spans="2:10">
      <c r="B1033" s="240" t="s">
        <v>55</v>
      </c>
      <c r="C1033" s="240" t="s">
        <v>146</v>
      </c>
      <c r="D1033" s="240" t="s">
        <v>76</v>
      </c>
      <c r="E1033" s="240">
        <v>43965.63</v>
      </c>
      <c r="F1033" s="240">
        <v>415.8</v>
      </c>
      <c r="G1033" s="240">
        <v>-1386.01</v>
      </c>
      <c r="H1033" s="240">
        <v>-17529.106</v>
      </c>
      <c r="I1033" s="240">
        <v>735109.34100000001</v>
      </c>
      <c r="J1033" s="240">
        <v>-401470.34399999998</v>
      </c>
    </row>
    <row r="1034" spans="2:10">
      <c r="B1034" s="240" t="s">
        <v>55</v>
      </c>
      <c r="C1034" s="240" t="s">
        <v>146</v>
      </c>
      <c r="D1034" s="240" t="s">
        <v>77</v>
      </c>
      <c r="E1034" s="240">
        <v>44879.92</v>
      </c>
      <c r="F1034" s="240">
        <v>416.5</v>
      </c>
      <c r="G1034" s="240">
        <v>-1388.33</v>
      </c>
      <c r="H1034" s="240">
        <v>-17564.419999999998</v>
      </c>
      <c r="I1034" s="240">
        <v>755203.60100000002</v>
      </c>
      <c r="J1034" s="240">
        <v>-408514.84499999997</v>
      </c>
    </row>
    <row r="1035" spans="2:10">
      <c r="B1035" s="240" t="s">
        <v>55</v>
      </c>
      <c r="C1035" s="240" t="s">
        <v>147</v>
      </c>
      <c r="D1035" s="240" t="s">
        <v>76</v>
      </c>
      <c r="E1035" s="240">
        <v>67459.759999999995</v>
      </c>
      <c r="F1035" s="240">
        <v>-339.01</v>
      </c>
      <c r="G1035" s="240">
        <v>0</v>
      </c>
      <c r="H1035" s="240">
        <v>5554.6239999999998</v>
      </c>
      <c r="I1035" s="240">
        <v>1106191.6129999999</v>
      </c>
      <c r="J1035" s="240">
        <v>-624394.71799999999</v>
      </c>
    </row>
    <row r="1036" spans="2:10">
      <c r="B1036" s="240" t="s">
        <v>55</v>
      </c>
      <c r="C1036" s="240" t="s">
        <v>147</v>
      </c>
      <c r="D1036" s="240" t="s">
        <v>77</v>
      </c>
      <c r="E1036" s="240">
        <v>68664.52</v>
      </c>
      <c r="F1036" s="240">
        <v>-345.37</v>
      </c>
      <c r="G1036" s="240">
        <v>0</v>
      </c>
      <c r="H1036" s="240">
        <v>5658.7879999999996</v>
      </c>
      <c r="I1036" s="240">
        <v>1126068.3999999999</v>
      </c>
      <c r="J1036" s="240">
        <v>-636874.03</v>
      </c>
    </row>
    <row r="1037" spans="2:10">
      <c r="B1037" s="240" t="s">
        <v>55</v>
      </c>
      <c r="C1037" s="240" t="s">
        <v>148</v>
      </c>
      <c r="D1037" s="240" t="s">
        <v>76</v>
      </c>
      <c r="E1037" s="240">
        <v>67459.759999999995</v>
      </c>
      <c r="F1037" s="240">
        <v>339.01</v>
      </c>
      <c r="G1037" s="240">
        <v>0</v>
      </c>
      <c r="H1037" s="240">
        <v>-5553.8540000000003</v>
      </c>
      <c r="I1037" s="240">
        <v>1106193.463</v>
      </c>
      <c r="J1037" s="240">
        <v>-618148.39300000004</v>
      </c>
    </row>
    <row r="1038" spans="2:10">
      <c r="B1038" s="240" t="s">
        <v>55</v>
      </c>
      <c r="C1038" s="240" t="s">
        <v>148</v>
      </c>
      <c r="D1038" s="240" t="s">
        <v>77</v>
      </c>
      <c r="E1038" s="240">
        <v>68664.52</v>
      </c>
      <c r="F1038" s="240">
        <v>345.37</v>
      </c>
      <c r="G1038" s="240">
        <v>0</v>
      </c>
      <c r="H1038" s="240">
        <v>-5657.8670000000002</v>
      </c>
      <c r="I1038" s="240">
        <v>1126071.986</v>
      </c>
      <c r="J1038" s="240">
        <v>-628142.60800000001</v>
      </c>
    </row>
    <row r="1039" spans="2:10">
      <c r="B1039" s="240" t="s">
        <v>55</v>
      </c>
      <c r="C1039" s="240" t="s">
        <v>149</v>
      </c>
      <c r="D1039" s="240" t="s">
        <v>76</v>
      </c>
      <c r="E1039" s="240">
        <v>67459.759999999995</v>
      </c>
      <c r="F1039" s="240">
        <v>0</v>
      </c>
      <c r="G1039" s="240">
        <v>-339.01</v>
      </c>
      <c r="H1039" s="240">
        <v>-3124.855</v>
      </c>
      <c r="I1039" s="240">
        <v>1109323.3189999999</v>
      </c>
      <c r="J1039" s="240">
        <v>-621271.86199999996</v>
      </c>
    </row>
    <row r="1040" spans="2:10">
      <c r="B1040" s="240" t="s">
        <v>55</v>
      </c>
      <c r="C1040" s="240" t="s">
        <v>149</v>
      </c>
      <c r="D1040" s="240" t="s">
        <v>77</v>
      </c>
      <c r="E1040" s="240">
        <v>68664.52</v>
      </c>
      <c r="F1040" s="240">
        <v>0</v>
      </c>
      <c r="G1040" s="240">
        <v>-345.37</v>
      </c>
      <c r="H1040" s="240">
        <v>-3184.72</v>
      </c>
      <c r="I1040" s="240">
        <v>1130453.219</v>
      </c>
      <c r="J1040" s="240">
        <v>-632508.16299999994</v>
      </c>
    </row>
    <row r="1041" spans="2:10">
      <c r="B1041" s="240" t="s">
        <v>55</v>
      </c>
      <c r="C1041" s="240" t="s">
        <v>150</v>
      </c>
      <c r="D1041" s="240" t="s">
        <v>76</v>
      </c>
      <c r="E1041" s="240">
        <v>67459.759999999995</v>
      </c>
      <c r="F1041" s="240">
        <v>0</v>
      </c>
      <c r="G1041" s="240">
        <v>339.01</v>
      </c>
      <c r="H1041" s="240">
        <v>3125.625</v>
      </c>
      <c r="I1041" s="240">
        <v>1103061.757</v>
      </c>
      <c r="J1041" s="240">
        <v>-621271.24899999995</v>
      </c>
    </row>
    <row r="1042" spans="2:10">
      <c r="B1042" s="240" t="s">
        <v>55</v>
      </c>
      <c r="C1042" s="240" t="s">
        <v>150</v>
      </c>
      <c r="D1042" s="240" t="s">
        <v>77</v>
      </c>
      <c r="E1042" s="240">
        <v>68664.52</v>
      </c>
      <c r="F1042" s="240">
        <v>0</v>
      </c>
      <c r="G1042" s="240">
        <v>345.37</v>
      </c>
      <c r="H1042" s="240">
        <v>3185.6410000000001</v>
      </c>
      <c r="I1042" s="240">
        <v>1121687.166</v>
      </c>
      <c r="J1042" s="240">
        <v>-632508.47600000002</v>
      </c>
    </row>
    <row r="1043" spans="2:10">
      <c r="B1043" s="240" t="s">
        <v>55</v>
      </c>
      <c r="C1043" s="240" t="s">
        <v>151</v>
      </c>
      <c r="D1043" s="240" t="s">
        <v>76</v>
      </c>
      <c r="E1043" s="240">
        <v>43965.63</v>
      </c>
      <c r="F1043" s="240">
        <v>1486.65</v>
      </c>
      <c r="G1043" s="240">
        <v>497.91</v>
      </c>
      <c r="H1043" s="240">
        <v>25412.081999999999</v>
      </c>
      <c r="I1043" s="240">
        <v>726513.74199999997</v>
      </c>
      <c r="J1043" s="240">
        <v>-389314.897</v>
      </c>
    </row>
    <row r="1044" spans="2:10">
      <c r="B1044" s="240" t="s">
        <v>55</v>
      </c>
      <c r="C1044" s="240" t="s">
        <v>151</v>
      </c>
      <c r="D1044" s="240" t="s">
        <v>77</v>
      </c>
      <c r="E1044" s="240">
        <v>44879.92</v>
      </c>
      <c r="F1044" s="240">
        <v>1492.49</v>
      </c>
      <c r="G1044" s="240">
        <v>498.54</v>
      </c>
      <c r="H1044" s="240">
        <v>25502.170999999998</v>
      </c>
      <c r="I1044" s="240">
        <v>743134.701</v>
      </c>
      <c r="J1044" s="240">
        <v>-393320.5</v>
      </c>
    </row>
    <row r="1045" spans="2:10">
      <c r="B1045" s="240" t="s">
        <v>55</v>
      </c>
      <c r="C1045" s="240" t="s">
        <v>152</v>
      </c>
      <c r="D1045" s="240" t="s">
        <v>76</v>
      </c>
      <c r="E1045" s="240">
        <v>43965.63</v>
      </c>
      <c r="F1045" s="240">
        <v>-1486.65</v>
      </c>
      <c r="G1045" s="240">
        <v>-497.91</v>
      </c>
      <c r="H1045" s="240">
        <v>-25411.542000000001</v>
      </c>
      <c r="I1045" s="240">
        <v>715641.72699999996</v>
      </c>
      <c r="J1045" s="240">
        <v>-422024.39399999997</v>
      </c>
    </row>
    <row r="1046" spans="2:10">
      <c r="B1046" s="240" t="s">
        <v>55</v>
      </c>
      <c r="C1046" s="240" t="s">
        <v>152</v>
      </c>
      <c r="D1046" s="240" t="s">
        <v>77</v>
      </c>
      <c r="E1046" s="240">
        <v>44879.92</v>
      </c>
      <c r="F1046" s="240">
        <v>-1492.49</v>
      </c>
      <c r="G1046" s="240">
        <v>-498.54</v>
      </c>
      <c r="H1046" s="240">
        <v>-25501.526000000002</v>
      </c>
      <c r="I1046" s="240">
        <v>729056.25</v>
      </c>
      <c r="J1046" s="240">
        <v>-435137.27899999998</v>
      </c>
    </row>
    <row r="1047" spans="2:10">
      <c r="B1047" s="240" t="s">
        <v>55</v>
      </c>
      <c r="C1047" s="240" t="s">
        <v>153</v>
      </c>
      <c r="D1047" s="240" t="s">
        <v>76</v>
      </c>
      <c r="E1047" s="240">
        <v>43965.63</v>
      </c>
      <c r="F1047" s="240">
        <v>742.19</v>
      </c>
      <c r="G1047" s="240">
        <v>1208.4100000000001</v>
      </c>
      <c r="H1047" s="240">
        <v>18972.448</v>
      </c>
      <c r="I1047" s="240">
        <v>734466.37199999997</v>
      </c>
      <c r="J1047" s="240">
        <v>-397862.17</v>
      </c>
    </row>
    <row r="1048" spans="2:10">
      <c r="B1048" s="240" t="s">
        <v>55</v>
      </c>
      <c r="C1048" s="240" t="s">
        <v>153</v>
      </c>
      <c r="D1048" s="240" t="s">
        <v>77</v>
      </c>
      <c r="E1048" s="240">
        <v>44879.92</v>
      </c>
      <c r="F1048" s="240">
        <v>747.39</v>
      </c>
      <c r="G1048" s="240">
        <v>1209.76</v>
      </c>
      <c r="H1048" s="240">
        <v>19063.616999999998</v>
      </c>
      <c r="I1048" s="240">
        <v>753281.36800000002</v>
      </c>
      <c r="J1048" s="240">
        <v>-404016.55300000001</v>
      </c>
    </row>
    <row r="1049" spans="2:10">
      <c r="B1049" s="240" t="s">
        <v>55</v>
      </c>
      <c r="C1049" s="240" t="s">
        <v>154</v>
      </c>
      <c r="D1049" s="240" t="s">
        <v>76</v>
      </c>
      <c r="E1049" s="240">
        <v>43965.63</v>
      </c>
      <c r="F1049" s="240">
        <v>-742.19</v>
      </c>
      <c r="G1049" s="240">
        <v>-1208.4100000000001</v>
      </c>
      <c r="H1049" s="240">
        <v>-18971.907999999999</v>
      </c>
      <c r="I1049" s="240">
        <v>707689.09600000002</v>
      </c>
      <c r="J1049" s="240">
        <v>-413477.12099999998</v>
      </c>
    </row>
    <row r="1050" spans="2:10">
      <c r="B1050" s="240" t="s">
        <v>55</v>
      </c>
      <c r="C1050" s="240" t="s">
        <v>154</v>
      </c>
      <c r="D1050" s="240" t="s">
        <v>77</v>
      </c>
      <c r="E1050" s="240">
        <v>44879.92</v>
      </c>
      <c r="F1050" s="240">
        <v>-747.39</v>
      </c>
      <c r="G1050" s="240">
        <v>-1209.76</v>
      </c>
      <c r="H1050" s="240">
        <v>-19062.972000000002</v>
      </c>
      <c r="I1050" s="240">
        <v>718909.58299999998</v>
      </c>
      <c r="J1050" s="240">
        <v>-424441.22600000002</v>
      </c>
    </row>
    <row r="1051" spans="2:10">
      <c r="B1051" s="240" t="s">
        <v>55</v>
      </c>
      <c r="C1051" s="240" t="s">
        <v>155</v>
      </c>
      <c r="D1051" s="240" t="s">
        <v>76</v>
      </c>
      <c r="E1051" s="240">
        <v>43965.63</v>
      </c>
      <c r="F1051" s="240">
        <v>2997.19</v>
      </c>
      <c r="G1051" s="240">
        <v>1087.53</v>
      </c>
      <c r="H1051" s="240">
        <v>52496.688000000002</v>
      </c>
      <c r="I1051" s="240">
        <v>733526.15899999999</v>
      </c>
      <c r="J1051" s="240">
        <v>-370570.212</v>
      </c>
    </row>
    <row r="1052" spans="2:10">
      <c r="B1052" s="240" t="s">
        <v>55</v>
      </c>
      <c r="C1052" s="240" t="s">
        <v>155</v>
      </c>
      <c r="D1052" s="240" t="s">
        <v>77</v>
      </c>
      <c r="E1052" s="240">
        <v>44879.92</v>
      </c>
      <c r="F1052" s="240">
        <v>2999.67</v>
      </c>
      <c r="G1052" s="240">
        <v>1088.73</v>
      </c>
      <c r="H1052" s="240">
        <v>52522.303999999996</v>
      </c>
      <c r="I1052" s="240">
        <v>751800.66299999994</v>
      </c>
      <c r="J1052" s="240">
        <v>-370891.77500000002</v>
      </c>
    </row>
    <row r="1053" spans="2:10">
      <c r="B1053" s="240" t="s">
        <v>55</v>
      </c>
      <c r="C1053" s="240" t="s">
        <v>156</v>
      </c>
      <c r="D1053" s="240" t="s">
        <v>76</v>
      </c>
      <c r="E1053" s="240">
        <v>43965.63</v>
      </c>
      <c r="F1053" s="240">
        <v>-2997.19</v>
      </c>
      <c r="G1053" s="240">
        <v>-1087.53</v>
      </c>
      <c r="H1053" s="240">
        <v>-52496.148000000001</v>
      </c>
      <c r="I1053" s="240">
        <v>708629.30900000001</v>
      </c>
      <c r="J1053" s="240">
        <v>-440769.07900000003</v>
      </c>
    </row>
    <row r="1054" spans="2:10">
      <c r="B1054" s="240" t="s">
        <v>55</v>
      </c>
      <c r="C1054" s="240" t="s">
        <v>156</v>
      </c>
      <c r="D1054" s="240" t="s">
        <v>77</v>
      </c>
      <c r="E1054" s="240">
        <v>44879.92</v>
      </c>
      <c r="F1054" s="240">
        <v>-2999.67</v>
      </c>
      <c r="G1054" s="240">
        <v>-1088.73</v>
      </c>
      <c r="H1054" s="240">
        <v>-52521.659</v>
      </c>
      <c r="I1054" s="240">
        <v>720390.28799999994</v>
      </c>
      <c r="J1054" s="240">
        <v>-457566.00400000002</v>
      </c>
    </row>
    <row r="1055" spans="2:10">
      <c r="B1055" s="240" t="s">
        <v>55</v>
      </c>
      <c r="C1055" s="240" t="s">
        <v>157</v>
      </c>
      <c r="D1055" s="240" t="s">
        <v>76</v>
      </c>
      <c r="E1055" s="240">
        <v>43965.63</v>
      </c>
      <c r="F1055" s="240">
        <v>1225.27</v>
      </c>
      <c r="G1055" s="240">
        <v>2587.9</v>
      </c>
      <c r="H1055" s="240">
        <v>35413.531999999999</v>
      </c>
      <c r="I1055" s="240">
        <v>751460.33200000005</v>
      </c>
      <c r="J1055" s="240">
        <v>-391671.21600000001</v>
      </c>
    </row>
    <row r="1056" spans="2:10">
      <c r="B1056" s="240" t="s">
        <v>55</v>
      </c>
      <c r="C1056" s="240" t="s">
        <v>157</v>
      </c>
      <c r="D1056" s="240" t="s">
        <v>77</v>
      </c>
      <c r="E1056" s="240">
        <v>44879.92</v>
      </c>
      <c r="F1056" s="240">
        <v>1226.52</v>
      </c>
      <c r="G1056" s="240">
        <v>2590.2199999999998</v>
      </c>
      <c r="H1056" s="240">
        <v>35437.741000000002</v>
      </c>
      <c r="I1056" s="240">
        <v>773857.13899999997</v>
      </c>
      <c r="J1056" s="240">
        <v>-396700.337</v>
      </c>
    </row>
    <row r="1057" spans="2:10">
      <c r="B1057" s="240" t="s">
        <v>55</v>
      </c>
      <c r="C1057" s="240" t="s">
        <v>158</v>
      </c>
      <c r="D1057" s="240" t="s">
        <v>76</v>
      </c>
      <c r="E1057" s="240">
        <v>43965.63</v>
      </c>
      <c r="F1057" s="240">
        <v>-1225.27</v>
      </c>
      <c r="G1057" s="240">
        <v>-2587.9</v>
      </c>
      <c r="H1057" s="240">
        <v>-35412.993000000002</v>
      </c>
      <c r="I1057" s="240">
        <v>690695.13600000006</v>
      </c>
      <c r="J1057" s="240">
        <v>-419668.07500000001</v>
      </c>
    </row>
    <row r="1058" spans="2:10">
      <c r="B1058" s="240" t="s">
        <v>55</v>
      </c>
      <c r="C1058" s="240" t="s">
        <v>158</v>
      </c>
      <c r="D1058" s="240" t="s">
        <v>77</v>
      </c>
      <c r="E1058" s="240">
        <v>44879.92</v>
      </c>
      <c r="F1058" s="240">
        <v>-1226.52</v>
      </c>
      <c r="G1058" s="240">
        <v>-2590.2199999999998</v>
      </c>
      <c r="H1058" s="240">
        <v>-35437.095999999998</v>
      </c>
      <c r="I1058" s="240">
        <v>698333.81200000003</v>
      </c>
      <c r="J1058" s="240">
        <v>-431757.44199999998</v>
      </c>
    </row>
    <row r="1059" spans="2:10">
      <c r="B1059" s="240" t="s">
        <v>33</v>
      </c>
      <c r="C1059" s="240" t="s">
        <v>87</v>
      </c>
      <c r="D1059" s="240" t="s">
        <v>76</v>
      </c>
      <c r="E1059" s="240">
        <v>0</v>
      </c>
      <c r="F1059" s="240">
        <v>-1544.16</v>
      </c>
      <c r="G1059" s="240">
        <v>0</v>
      </c>
      <c r="H1059" s="240">
        <v>28043.061000000002</v>
      </c>
      <c r="I1059" s="240">
        <v>4.7249999999999996</v>
      </c>
      <c r="J1059" s="240">
        <v>-18994.169000000002</v>
      </c>
    </row>
    <row r="1060" spans="2:10">
      <c r="B1060" s="240" t="s">
        <v>33</v>
      </c>
      <c r="C1060" s="240" t="s">
        <v>87</v>
      </c>
      <c r="D1060" s="240" t="s">
        <v>77</v>
      </c>
      <c r="E1060" s="240">
        <v>0</v>
      </c>
      <c r="F1060" s="240">
        <v>-1546.2</v>
      </c>
      <c r="G1060" s="240">
        <v>0</v>
      </c>
      <c r="H1060" s="240">
        <v>28068.373</v>
      </c>
      <c r="I1060" s="240">
        <v>5.1429999999999998</v>
      </c>
      <c r="J1060" s="240">
        <v>-24623.655999999999</v>
      </c>
    </row>
    <row r="1061" spans="2:10">
      <c r="B1061" s="240" t="s">
        <v>33</v>
      </c>
      <c r="C1061" s="240" t="s">
        <v>88</v>
      </c>
      <c r="D1061" s="240" t="s">
        <v>76</v>
      </c>
      <c r="E1061" s="240">
        <v>0</v>
      </c>
      <c r="F1061" s="240">
        <v>0</v>
      </c>
      <c r="G1061" s="240">
        <v>-1544.16</v>
      </c>
      <c r="H1061" s="240">
        <v>-15777.957</v>
      </c>
      <c r="I1061" s="240">
        <v>19089.291000000001</v>
      </c>
      <c r="J1061" s="240">
        <v>-5.1059999999999999</v>
      </c>
    </row>
    <row r="1062" spans="2:10">
      <c r="B1062" s="240" t="s">
        <v>33</v>
      </c>
      <c r="C1062" s="240" t="s">
        <v>88</v>
      </c>
      <c r="D1062" s="240" t="s">
        <v>77</v>
      </c>
      <c r="E1062" s="240">
        <v>0</v>
      </c>
      <c r="F1062" s="240">
        <v>0</v>
      </c>
      <c r="G1062" s="240">
        <v>-1546.2</v>
      </c>
      <c r="H1062" s="240">
        <v>-15801.855</v>
      </c>
      <c r="I1062" s="240">
        <v>24785.812000000002</v>
      </c>
      <c r="J1062" s="240">
        <v>-4.4489999999999998</v>
      </c>
    </row>
    <row r="1063" spans="2:10">
      <c r="B1063" s="240" t="s">
        <v>33</v>
      </c>
      <c r="C1063" s="240" t="s">
        <v>89</v>
      </c>
      <c r="D1063" s="240" t="s">
        <v>76</v>
      </c>
      <c r="E1063" s="240">
        <v>0</v>
      </c>
      <c r="F1063" s="240">
        <v>-1544.16</v>
      </c>
      <c r="G1063" s="240">
        <v>0</v>
      </c>
      <c r="H1063" s="240">
        <v>22610.837</v>
      </c>
      <c r="I1063" s="240">
        <v>-18.867000000000001</v>
      </c>
      <c r="J1063" s="240">
        <v>-19018.514999999999</v>
      </c>
    </row>
    <row r="1064" spans="2:10">
      <c r="B1064" s="240" t="s">
        <v>33</v>
      </c>
      <c r="C1064" s="240" t="s">
        <v>89</v>
      </c>
      <c r="D1064" s="240" t="s">
        <v>77</v>
      </c>
      <c r="E1064" s="240">
        <v>0</v>
      </c>
      <c r="F1064" s="240">
        <v>-1546.2</v>
      </c>
      <c r="G1064" s="240">
        <v>0</v>
      </c>
      <c r="H1064" s="240">
        <v>22636.111000000001</v>
      </c>
      <c r="I1064" s="240">
        <v>-27.937999999999999</v>
      </c>
      <c r="J1064" s="240">
        <v>-24657.093000000001</v>
      </c>
    </row>
    <row r="1065" spans="2:10">
      <c r="B1065" s="240" t="s">
        <v>33</v>
      </c>
      <c r="C1065" s="240" t="s">
        <v>90</v>
      </c>
      <c r="D1065" s="240" t="s">
        <v>76</v>
      </c>
      <c r="E1065" s="240">
        <v>0</v>
      </c>
      <c r="F1065" s="240">
        <v>0</v>
      </c>
      <c r="G1065" s="240">
        <v>-1544.16</v>
      </c>
      <c r="H1065" s="240">
        <v>-12733.189</v>
      </c>
      <c r="I1065" s="240">
        <v>19102.465</v>
      </c>
      <c r="J1065" s="240">
        <v>8.49</v>
      </c>
    </row>
    <row r="1066" spans="2:10">
      <c r="B1066" s="240" t="s">
        <v>33</v>
      </c>
      <c r="C1066" s="240" t="s">
        <v>90</v>
      </c>
      <c r="D1066" s="240" t="s">
        <v>77</v>
      </c>
      <c r="E1066" s="240">
        <v>0</v>
      </c>
      <c r="F1066" s="240">
        <v>0</v>
      </c>
      <c r="G1066" s="240">
        <v>-1546.2</v>
      </c>
      <c r="H1066" s="240">
        <v>-12757.065000000001</v>
      </c>
      <c r="I1066" s="240">
        <v>24804.298999999999</v>
      </c>
      <c r="J1066" s="240">
        <v>14.24</v>
      </c>
    </row>
    <row r="1067" spans="2:10">
      <c r="B1067" s="240" t="s">
        <v>33</v>
      </c>
      <c r="C1067" s="240" t="s">
        <v>12</v>
      </c>
      <c r="D1067" s="240" t="s">
        <v>76</v>
      </c>
      <c r="E1067" s="240">
        <v>0</v>
      </c>
      <c r="F1067" s="240">
        <v>-800000</v>
      </c>
      <c r="G1067" s="240">
        <v>0</v>
      </c>
      <c r="H1067" s="240">
        <v>13744207.357000001</v>
      </c>
      <c r="I1067" s="240">
        <v>-717.82299999999998</v>
      </c>
      <c r="J1067" s="240">
        <v>-10009942.369999999</v>
      </c>
    </row>
    <row r="1068" spans="2:10">
      <c r="B1068" s="240" t="s">
        <v>33</v>
      </c>
      <c r="C1068" s="240" t="s">
        <v>12</v>
      </c>
      <c r="D1068" s="240" t="s">
        <v>77</v>
      </c>
      <c r="E1068" s="240">
        <v>0</v>
      </c>
      <c r="F1068" s="240">
        <v>-800000</v>
      </c>
      <c r="G1068" s="240">
        <v>0</v>
      </c>
      <c r="H1068" s="240">
        <v>13744284.155999999</v>
      </c>
      <c r="I1068" s="240">
        <v>-1979.606</v>
      </c>
      <c r="J1068" s="240">
        <v>-12929511.01</v>
      </c>
    </row>
    <row r="1069" spans="2:10">
      <c r="B1069" s="240" t="s">
        <v>33</v>
      </c>
      <c r="C1069" s="240" t="s">
        <v>13</v>
      </c>
      <c r="D1069" s="240" t="s">
        <v>76</v>
      </c>
      <c r="E1069" s="240">
        <v>0</v>
      </c>
      <c r="F1069" s="240">
        <v>0</v>
      </c>
      <c r="G1069" s="240">
        <v>-800000</v>
      </c>
      <c r="H1069" s="240">
        <v>-8196486.6200000001</v>
      </c>
      <c r="I1069" s="240">
        <v>10045478.631999999</v>
      </c>
      <c r="J1069" s="240">
        <v>-3168.45</v>
      </c>
    </row>
    <row r="1070" spans="2:10">
      <c r="B1070" s="240" t="s">
        <v>33</v>
      </c>
      <c r="C1070" s="240" t="s">
        <v>13</v>
      </c>
      <c r="D1070" s="240" t="s">
        <v>77</v>
      </c>
      <c r="E1070" s="240">
        <v>0</v>
      </c>
      <c r="F1070" s="240">
        <v>0</v>
      </c>
      <c r="G1070" s="240">
        <v>-800000</v>
      </c>
      <c r="H1070" s="240">
        <v>-8197098.29</v>
      </c>
      <c r="I1070" s="240">
        <v>12997006.449999999</v>
      </c>
      <c r="J1070" s="240">
        <v>-2994.24</v>
      </c>
    </row>
    <row r="1071" spans="2:10">
      <c r="B1071" s="240" t="s">
        <v>33</v>
      </c>
      <c r="C1071" s="240" t="s">
        <v>14</v>
      </c>
      <c r="D1071" s="240" t="s">
        <v>76</v>
      </c>
      <c r="E1071" s="240">
        <v>0</v>
      </c>
      <c r="F1071" s="240">
        <v>0</v>
      </c>
      <c r="G1071" s="240">
        <v>0</v>
      </c>
      <c r="H1071" s="240">
        <v>-799955.33600000001</v>
      </c>
      <c r="I1071" s="240">
        <v>-3546.3510000000001</v>
      </c>
      <c r="J1071" s="240">
        <v>-3679.2020000000002</v>
      </c>
    </row>
    <row r="1072" spans="2:10">
      <c r="B1072" s="240" t="s">
        <v>33</v>
      </c>
      <c r="C1072" s="240" t="s">
        <v>14</v>
      </c>
      <c r="D1072" s="240" t="s">
        <v>77</v>
      </c>
      <c r="E1072" s="240">
        <v>0</v>
      </c>
      <c r="F1072" s="240">
        <v>0</v>
      </c>
      <c r="G1072" s="240">
        <v>0</v>
      </c>
      <c r="H1072" s="240">
        <v>-799962.11600000004</v>
      </c>
      <c r="I1072" s="240">
        <v>-4972.1909999999998</v>
      </c>
      <c r="J1072" s="240">
        <v>-5047.78</v>
      </c>
    </row>
    <row r="1073" spans="2:10">
      <c r="B1073" s="240" t="s">
        <v>33</v>
      </c>
      <c r="C1073" s="240" t="s">
        <v>91</v>
      </c>
      <c r="D1073" s="240" t="s">
        <v>76</v>
      </c>
      <c r="E1073" s="240">
        <v>0</v>
      </c>
      <c r="F1073" s="240">
        <v>1308.26</v>
      </c>
      <c r="G1073" s="240">
        <v>161.88999999999999</v>
      </c>
      <c r="H1073" s="240">
        <v>20247.842000000001</v>
      </c>
      <c r="I1073" s="240">
        <v>2068.8539999999998</v>
      </c>
      <c r="J1073" s="240">
        <v>17431.006000000001</v>
      </c>
    </row>
    <row r="1074" spans="2:10">
      <c r="B1074" s="240" t="s">
        <v>33</v>
      </c>
      <c r="C1074" s="240" t="s">
        <v>91</v>
      </c>
      <c r="D1074" s="240" t="s">
        <v>77</v>
      </c>
      <c r="E1074" s="240">
        <v>0</v>
      </c>
      <c r="F1074" s="240">
        <v>1309.3499999999999</v>
      </c>
      <c r="G1074" s="240">
        <v>162.1</v>
      </c>
      <c r="H1074" s="240">
        <v>20258.003000000001</v>
      </c>
      <c r="I1074" s="240">
        <v>2624.5569999999998</v>
      </c>
      <c r="J1074" s="240">
        <v>21309.598999999998</v>
      </c>
    </row>
    <row r="1075" spans="2:10">
      <c r="B1075" s="240" t="s">
        <v>33</v>
      </c>
      <c r="C1075" s="240" t="s">
        <v>92</v>
      </c>
      <c r="D1075" s="240" t="s">
        <v>76</v>
      </c>
      <c r="E1075" s="240">
        <v>0</v>
      </c>
      <c r="F1075" s="240">
        <v>170.25</v>
      </c>
      <c r="G1075" s="240">
        <v>1255.99</v>
      </c>
      <c r="H1075" s="240">
        <v>10438.918</v>
      </c>
      <c r="I1075" s="240">
        <v>16564.092000000001</v>
      </c>
      <c r="J1075" s="240">
        <v>2150.9299999999998</v>
      </c>
    </row>
    <row r="1076" spans="2:10">
      <c r="B1076" s="240" t="s">
        <v>33</v>
      </c>
      <c r="C1076" s="240" t="s">
        <v>92</v>
      </c>
      <c r="D1076" s="240" t="s">
        <v>77</v>
      </c>
      <c r="E1076" s="240">
        <v>0</v>
      </c>
      <c r="F1076" s="240">
        <v>170.47</v>
      </c>
      <c r="G1076" s="240">
        <v>1257.06</v>
      </c>
      <c r="H1076" s="240">
        <v>10450.486000000001</v>
      </c>
      <c r="I1076" s="240">
        <v>20553.917000000001</v>
      </c>
      <c r="J1076" s="240">
        <v>2720.0569999999998</v>
      </c>
    </row>
    <row r="1077" spans="2:10">
      <c r="B1077" s="240" t="s">
        <v>33</v>
      </c>
      <c r="C1077" s="240" t="s">
        <v>93</v>
      </c>
      <c r="D1077" s="240" t="s">
        <v>76</v>
      </c>
      <c r="E1077" s="240">
        <v>0</v>
      </c>
      <c r="F1077" s="240">
        <v>3072.25</v>
      </c>
      <c r="G1077" s="240">
        <v>369.33</v>
      </c>
      <c r="H1077" s="240">
        <v>48938.423999999999</v>
      </c>
      <c r="I1077" s="240">
        <v>4809.5479999999998</v>
      </c>
      <c r="J1077" s="240">
        <v>41844.559000000001</v>
      </c>
    </row>
    <row r="1078" spans="2:10">
      <c r="B1078" s="240" t="s">
        <v>33</v>
      </c>
      <c r="C1078" s="240" t="s">
        <v>93</v>
      </c>
      <c r="D1078" s="240" t="s">
        <v>77</v>
      </c>
      <c r="E1078" s="240">
        <v>0</v>
      </c>
      <c r="F1078" s="240">
        <v>3074.55</v>
      </c>
      <c r="G1078" s="240">
        <v>369.81</v>
      </c>
      <c r="H1078" s="240">
        <v>48959.01</v>
      </c>
      <c r="I1078" s="240">
        <v>6045.33</v>
      </c>
      <c r="J1078" s="240">
        <v>50209.972000000002</v>
      </c>
    </row>
    <row r="1079" spans="2:10">
      <c r="B1079" s="240" t="s">
        <v>33</v>
      </c>
      <c r="C1079" s="240" t="s">
        <v>94</v>
      </c>
      <c r="D1079" s="240" t="s">
        <v>76</v>
      </c>
      <c r="E1079" s="240">
        <v>0</v>
      </c>
      <c r="F1079" s="240">
        <v>390.87</v>
      </c>
      <c r="G1079" s="240">
        <v>2640.97</v>
      </c>
      <c r="H1079" s="240">
        <v>22963.202000000001</v>
      </c>
      <c r="I1079" s="240">
        <v>36318.798999999999</v>
      </c>
      <c r="J1079" s="240">
        <v>4975.1850000000004</v>
      </c>
    </row>
    <row r="1080" spans="2:10">
      <c r="B1080" s="240" t="s">
        <v>33</v>
      </c>
      <c r="C1080" s="240" t="s">
        <v>94</v>
      </c>
      <c r="D1080" s="240" t="s">
        <v>77</v>
      </c>
      <c r="E1080" s="240">
        <v>0</v>
      </c>
      <c r="F1080" s="240">
        <v>391.4</v>
      </c>
      <c r="G1080" s="240">
        <v>2642.87</v>
      </c>
      <c r="H1080" s="240">
        <v>22981.329000000002</v>
      </c>
      <c r="I1080" s="240">
        <v>43823.368000000002</v>
      </c>
      <c r="J1080" s="240">
        <v>6235.84</v>
      </c>
    </row>
    <row r="1081" spans="2:10">
      <c r="B1081" s="240" t="s">
        <v>33</v>
      </c>
      <c r="C1081" s="240" t="s">
        <v>95</v>
      </c>
      <c r="D1081" s="240" t="s">
        <v>76</v>
      </c>
      <c r="E1081" s="240">
        <v>51365.4</v>
      </c>
      <c r="F1081" s="240">
        <v>0</v>
      </c>
      <c r="G1081" s="240">
        <v>0</v>
      </c>
      <c r="H1081" s="240">
        <v>0.32200000000000001</v>
      </c>
      <c r="I1081" s="240">
        <v>842091.45400000003</v>
      </c>
      <c r="J1081" s="240">
        <v>-473721.989</v>
      </c>
    </row>
    <row r="1082" spans="2:10">
      <c r="B1082" s="240" t="s">
        <v>33</v>
      </c>
      <c r="C1082" s="240" t="s">
        <v>95</v>
      </c>
      <c r="D1082" s="240" t="s">
        <v>77</v>
      </c>
      <c r="E1082" s="240">
        <v>52308.59</v>
      </c>
      <c r="F1082" s="240">
        <v>0</v>
      </c>
      <c r="G1082" s="240">
        <v>0</v>
      </c>
      <c r="H1082" s="240">
        <v>0.372</v>
      </c>
      <c r="I1082" s="240">
        <v>857430.96299999999</v>
      </c>
      <c r="J1082" s="240">
        <v>-482603.82500000001</v>
      </c>
    </row>
    <row r="1083" spans="2:10">
      <c r="B1083" s="240" t="s">
        <v>33</v>
      </c>
      <c r="C1083" s="240" t="s">
        <v>96</v>
      </c>
      <c r="D1083" s="240" t="s">
        <v>76</v>
      </c>
      <c r="E1083" s="240">
        <v>51365.4</v>
      </c>
      <c r="F1083" s="240">
        <v>0</v>
      </c>
      <c r="G1083" s="240">
        <v>0</v>
      </c>
      <c r="H1083" s="240">
        <v>0.32200000000000001</v>
      </c>
      <c r="I1083" s="240">
        <v>842091.45400000003</v>
      </c>
      <c r="J1083" s="240">
        <v>-473721.989</v>
      </c>
    </row>
    <row r="1084" spans="2:10">
      <c r="B1084" s="240" t="s">
        <v>33</v>
      </c>
      <c r="C1084" s="240" t="s">
        <v>96</v>
      </c>
      <c r="D1084" s="240" t="s">
        <v>77</v>
      </c>
      <c r="E1084" s="240">
        <v>52308.59</v>
      </c>
      <c r="F1084" s="240">
        <v>0</v>
      </c>
      <c r="G1084" s="240">
        <v>0</v>
      </c>
      <c r="H1084" s="240">
        <v>0.372</v>
      </c>
      <c r="I1084" s="240">
        <v>857430.96299999999</v>
      </c>
      <c r="J1084" s="240">
        <v>-482603.82500000001</v>
      </c>
    </row>
    <row r="1085" spans="2:10">
      <c r="B1085" s="240" t="s">
        <v>33</v>
      </c>
      <c r="C1085" s="240" t="s">
        <v>97</v>
      </c>
      <c r="D1085" s="240" t="s">
        <v>76</v>
      </c>
      <c r="E1085" s="240">
        <v>0</v>
      </c>
      <c r="F1085" s="240">
        <v>-256.83</v>
      </c>
      <c r="G1085" s="240">
        <v>0</v>
      </c>
      <c r="H1085" s="240">
        <v>4210.7879999999996</v>
      </c>
      <c r="I1085" s="240">
        <v>-1.1439999999999999</v>
      </c>
      <c r="J1085" s="240">
        <v>-2832.105</v>
      </c>
    </row>
    <row r="1086" spans="2:10">
      <c r="B1086" s="240" t="s">
        <v>33</v>
      </c>
      <c r="C1086" s="240" t="s">
        <v>97</v>
      </c>
      <c r="D1086" s="240" t="s">
        <v>77</v>
      </c>
      <c r="E1086" s="240">
        <v>0</v>
      </c>
      <c r="F1086" s="240">
        <v>-261.54000000000002</v>
      </c>
      <c r="G1086" s="240">
        <v>0</v>
      </c>
      <c r="H1086" s="240">
        <v>4287.5839999999998</v>
      </c>
      <c r="I1086" s="240">
        <v>-1.9350000000000001</v>
      </c>
      <c r="J1086" s="240">
        <v>-3777.7730000000001</v>
      </c>
    </row>
    <row r="1087" spans="2:10">
      <c r="B1087" s="240" t="s">
        <v>33</v>
      </c>
      <c r="C1087" s="240" t="s">
        <v>98</v>
      </c>
      <c r="D1087" s="240" t="s">
        <v>76</v>
      </c>
      <c r="E1087" s="240">
        <v>0</v>
      </c>
      <c r="F1087" s="240">
        <v>0</v>
      </c>
      <c r="G1087" s="240">
        <v>-256.83</v>
      </c>
      <c r="H1087" s="240">
        <v>-2368.5479999999998</v>
      </c>
      <c r="I1087" s="240">
        <v>2843.3330000000001</v>
      </c>
      <c r="J1087" s="240">
        <v>9.0999999999999998E-2</v>
      </c>
    </row>
    <row r="1088" spans="2:10">
      <c r="B1088" s="240" t="s">
        <v>33</v>
      </c>
      <c r="C1088" s="240" t="s">
        <v>98</v>
      </c>
      <c r="D1088" s="240" t="s">
        <v>77</v>
      </c>
      <c r="E1088" s="240">
        <v>0</v>
      </c>
      <c r="F1088" s="240">
        <v>0</v>
      </c>
      <c r="G1088" s="240">
        <v>-261.54000000000002</v>
      </c>
      <c r="H1088" s="240">
        <v>-2412.9430000000002</v>
      </c>
      <c r="I1088" s="240">
        <v>3799.944</v>
      </c>
      <c r="J1088" s="240">
        <v>0.59899999999999998</v>
      </c>
    </row>
    <row r="1089" spans="2:10">
      <c r="B1089" s="240" t="s">
        <v>33</v>
      </c>
      <c r="C1089" s="240" t="s">
        <v>99</v>
      </c>
      <c r="D1089" s="240" t="s">
        <v>76</v>
      </c>
      <c r="E1089" s="240">
        <v>51365.4</v>
      </c>
      <c r="F1089" s="240">
        <v>-1800.98</v>
      </c>
      <c r="G1089" s="240">
        <v>-463.25</v>
      </c>
      <c r="H1089" s="240">
        <v>27520.782999999999</v>
      </c>
      <c r="I1089" s="240">
        <v>847821.82299999997</v>
      </c>
      <c r="J1089" s="240">
        <v>-495549.79399999999</v>
      </c>
    </row>
    <row r="1090" spans="2:10">
      <c r="B1090" s="240" t="s">
        <v>33</v>
      </c>
      <c r="C1090" s="240" t="s">
        <v>99</v>
      </c>
      <c r="D1090" s="240" t="s">
        <v>77</v>
      </c>
      <c r="E1090" s="240">
        <v>52308.59</v>
      </c>
      <c r="F1090" s="240">
        <v>-1807.75</v>
      </c>
      <c r="G1090" s="240">
        <v>-463.86</v>
      </c>
      <c r="H1090" s="240">
        <v>27615.771000000001</v>
      </c>
      <c r="I1090" s="240">
        <v>864869.91500000004</v>
      </c>
      <c r="J1090" s="240">
        <v>-511006.58899999998</v>
      </c>
    </row>
    <row r="1091" spans="2:10">
      <c r="B1091" s="240" t="s">
        <v>33</v>
      </c>
      <c r="C1091" s="240" t="s">
        <v>100</v>
      </c>
      <c r="D1091" s="240" t="s">
        <v>76</v>
      </c>
      <c r="E1091" s="240">
        <v>51365.4</v>
      </c>
      <c r="F1091" s="240">
        <v>-1800.98</v>
      </c>
      <c r="G1091" s="240">
        <v>463.25</v>
      </c>
      <c r="H1091" s="240">
        <v>36987.557999999997</v>
      </c>
      <c r="I1091" s="240">
        <v>836368.24800000002</v>
      </c>
      <c r="J1091" s="240">
        <v>-495546.73100000003</v>
      </c>
    </row>
    <row r="1092" spans="2:10">
      <c r="B1092" s="240" t="s">
        <v>33</v>
      </c>
      <c r="C1092" s="240" t="s">
        <v>100</v>
      </c>
      <c r="D1092" s="240" t="s">
        <v>77</v>
      </c>
      <c r="E1092" s="240">
        <v>52308.59</v>
      </c>
      <c r="F1092" s="240">
        <v>-1807.75</v>
      </c>
      <c r="G1092" s="240">
        <v>463.86</v>
      </c>
      <c r="H1092" s="240">
        <v>37096.883999999998</v>
      </c>
      <c r="I1092" s="240">
        <v>849998.42799999996</v>
      </c>
      <c r="J1092" s="240">
        <v>-511003.92</v>
      </c>
    </row>
    <row r="1093" spans="2:10">
      <c r="B1093" s="240" t="s">
        <v>33</v>
      </c>
      <c r="C1093" s="240" t="s">
        <v>101</v>
      </c>
      <c r="D1093" s="240" t="s">
        <v>76</v>
      </c>
      <c r="E1093" s="240">
        <v>51365.4</v>
      </c>
      <c r="F1093" s="240">
        <v>-1800.98</v>
      </c>
      <c r="G1093" s="240">
        <v>-463.25</v>
      </c>
      <c r="H1093" s="240">
        <v>28434.214</v>
      </c>
      <c r="I1093" s="240">
        <v>847825.77500000002</v>
      </c>
      <c r="J1093" s="240">
        <v>-495545.71500000003</v>
      </c>
    </row>
    <row r="1094" spans="2:10">
      <c r="B1094" s="240" t="s">
        <v>33</v>
      </c>
      <c r="C1094" s="240" t="s">
        <v>101</v>
      </c>
      <c r="D1094" s="240" t="s">
        <v>77</v>
      </c>
      <c r="E1094" s="240">
        <v>52308.59</v>
      </c>
      <c r="F1094" s="240">
        <v>-1807.75</v>
      </c>
      <c r="G1094" s="240">
        <v>-463.86</v>
      </c>
      <c r="H1094" s="240">
        <v>28529.207999999999</v>
      </c>
      <c r="I1094" s="240">
        <v>864875.46100000001</v>
      </c>
      <c r="J1094" s="240">
        <v>-511000.98300000001</v>
      </c>
    </row>
    <row r="1095" spans="2:10">
      <c r="B1095" s="240" t="s">
        <v>33</v>
      </c>
      <c r="C1095" s="240" t="s">
        <v>102</v>
      </c>
      <c r="D1095" s="240" t="s">
        <v>76</v>
      </c>
      <c r="E1095" s="240">
        <v>51365.4</v>
      </c>
      <c r="F1095" s="240">
        <v>-1800.98</v>
      </c>
      <c r="G1095" s="240">
        <v>463.25</v>
      </c>
      <c r="H1095" s="240">
        <v>36074.127</v>
      </c>
      <c r="I1095" s="240">
        <v>836364.29599999997</v>
      </c>
      <c r="J1095" s="240">
        <v>-495550.81</v>
      </c>
    </row>
    <row r="1096" spans="2:10">
      <c r="B1096" s="240" t="s">
        <v>33</v>
      </c>
      <c r="C1096" s="240" t="s">
        <v>102</v>
      </c>
      <c r="D1096" s="240" t="s">
        <v>77</v>
      </c>
      <c r="E1096" s="240">
        <v>52308.59</v>
      </c>
      <c r="F1096" s="240">
        <v>-1807.75</v>
      </c>
      <c r="G1096" s="240">
        <v>463.86</v>
      </c>
      <c r="H1096" s="240">
        <v>36183.447999999997</v>
      </c>
      <c r="I1096" s="240">
        <v>849992.88100000005</v>
      </c>
      <c r="J1096" s="240">
        <v>-511009.52600000001</v>
      </c>
    </row>
    <row r="1097" spans="2:10">
      <c r="B1097" s="240" t="s">
        <v>33</v>
      </c>
      <c r="C1097" s="240" t="s">
        <v>103</v>
      </c>
      <c r="D1097" s="240" t="s">
        <v>76</v>
      </c>
      <c r="E1097" s="240">
        <v>51365.4</v>
      </c>
      <c r="F1097" s="240">
        <v>-1800.98</v>
      </c>
      <c r="G1097" s="240">
        <v>-463.25</v>
      </c>
      <c r="H1097" s="240">
        <v>22088.559000000001</v>
      </c>
      <c r="I1097" s="240">
        <v>847798.23100000003</v>
      </c>
      <c r="J1097" s="240">
        <v>-495574.141</v>
      </c>
    </row>
    <row r="1098" spans="2:10">
      <c r="B1098" s="240" t="s">
        <v>33</v>
      </c>
      <c r="C1098" s="240" t="s">
        <v>103</v>
      </c>
      <c r="D1098" s="240" t="s">
        <v>77</v>
      </c>
      <c r="E1098" s="240">
        <v>52308.59</v>
      </c>
      <c r="F1098" s="240">
        <v>-1807.75</v>
      </c>
      <c r="G1098" s="240">
        <v>-463.86</v>
      </c>
      <c r="H1098" s="240">
        <v>22183.51</v>
      </c>
      <c r="I1098" s="240">
        <v>864836.83400000003</v>
      </c>
      <c r="J1098" s="240">
        <v>-511040.02500000002</v>
      </c>
    </row>
    <row r="1099" spans="2:10">
      <c r="B1099" s="240" t="s">
        <v>33</v>
      </c>
      <c r="C1099" s="240" t="s">
        <v>104</v>
      </c>
      <c r="D1099" s="240" t="s">
        <v>76</v>
      </c>
      <c r="E1099" s="240">
        <v>51365.4</v>
      </c>
      <c r="F1099" s="240">
        <v>-1800.98</v>
      </c>
      <c r="G1099" s="240">
        <v>463.25</v>
      </c>
      <c r="H1099" s="240">
        <v>31555.333999999999</v>
      </c>
      <c r="I1099" s="240">
        <v>836344.65599999996</v>
      </c>
      <c r="J1099" s="240">
        <v>-495571.07699999999</v>
      </c>
    </row>
    <row r="1100" spans="2:10">
      <c r="B1100" s="240" t="s">
        <v>33</v>
      </c>
      <c r="C1100" s="240" t="s">
        <v>104</v>
      </c>
      <c r="D1100" s="240" t="s">
        <v>77</v>
      </c>
      <c r="E1100" s="240">
        <v>52308.59</v>
      </c>
      <c r="F1100" s="240">
        <v>-1807.75</v>
      </c>
      <c r="G1100" s="240">
        <v>463.86</v>
      </c>
      <c r="H1100" s="240">
        <v>31664.623</v>
      </c>
      <c r="I1100" s="240">
        <v>849965.34699999995</v>
      </c>
      <c r="J1100" s="240">
        <v>-511037.35600000003</v>
      </c>
    </row>
    <row r="1101" spans="2:10">
      <c r="B1101" s="240" t="s">
        <v>33</v>
      </c>
      <c r="C1101" s="240" t="s">
        <v>105</v>
      </c>
      <c r="D1101" s="240" t="s">
        <v>76</v>
      </c>
      <c r="E1101" s="240">
        <v>51365.4</v>
      </c>
      <c r="F1101" s="240">
        <v>-1800.98</v>
      </c>
      <c r="G1101" s="240">
        <v>-463.25</v>
      </c>
      <c r="H1101" s="240">
        <v>23001.99</v>
      </c>
      <c r="I1101" s="240">
        <v>847802.18299999996</v>
      </c>
      <c r="J1101" s="240">
        <v>-495570.06199999998</v>
      </c>
    </row>
    <row r="1102" spans="2:10">
      <c r="B1102" s="240" t="s">
        <v>33</v>
      </c>
      <c r="C1102" s="240" t="s">
        <v>105</v>
      </c>
      <c r="D1102" s="240" t="s">
        <v>77</v>
      </c>
      <c r="E1102" s="240">
        <v>52308.59</v>
      </c>
      <c r="F1102" s="240">
        <v>-1807.75</v>
      </c>
      <c r="G1102" s="240">
        <v>-463.86</v>
      </c>
      <c r="H1102" s="240">
        <v>23096.947</v>
      </c>
      <c r="I1102" s="240">
        <v>864842.38</v>
      </c>
      <c r="J1102" s="240">
        <v>-511034.41899999999</v>
      </c>
    </row>
    <row r="1103" spans="2:10">
      <c r="B1103" s="240" t="s">
        <v>33</v>
      </c>
      <c r="C1103" s="240" t="s">
        <v>106</v>
      </c>
      <c r="D1103" s="240" t="s">
        <v>76</v>
      </c>
      <c r="E1103" s="240">
        <v>51365.4</v>
      </c>
      <c r="F1103" s="240">
        <v>-1800.98</v>
      </c>
      <c r="G1103" s="240">
        <v>463.25</v>
      </c>
      <c r="H1103" s="240">
        <v>30641.902999999998</v>
      </c>
      <c r="I1103" s="240">
        <v>836340.70400000003</v>
      </c>
      <c r="J1103" s="240">
        <v>-495575.15600000002</v>
      </c>
    </row>
    <row r="1104" spans="2:10">
      <c r="B1104" s="240" t="s">
        <v>33</v>
      </c>
      <c r="C1104" s="240" t="s">
        <v>106</v>
      </c>
      <c r="D1104" s="240" t="s">
        <v>77</v>
      </c>
      <c r="E1104" s="240">
        <v>52308.59</v>
      </c>
      <c r="F1104" s="240">
        <v>-1807.75</v>
      </c>
      <c r="G1104" s="240">
        <v>463.86</v>
      </c>
      <c r="H1104" s="240">
        <v>30751.186000000002</v>
      </c>
      <c r="I1104" s="240">
        <v>849959.8</v>
      </c>
      <c r="J1104" s="240">
        <v>-511042.96299999999</v>
      </c>
    </row>
    <row r="1105" spans="2:10">
      <c r="B1105" s="240" t="s">
        <v>33</v>
      </c>
      <c r="C1105" s="240" t="s">
        <v>107</v>
      </c>
      <c r="D1105" s="240" t="s">
        <v>76</v>
      </c>
      <c r="E1105" s="240">
        <v>51365.4</v>
      </c>
      <c r="F1105" s="240">
        <v>1800.98</v>
      </c>
      <c r="G1105" s="240">
        <v>-463.25</v>
      </c>
      <c r="H1105" s="240">
        <v>-36986.913</v>
      </c>
      <c r="I1105" s="240">
        <v>847814.66</v>
      </c>
      <c r="J1105" s="240">
        <v>-451897.24699999997</v>
      </c>
    </row>
    <row r="1106" spans="2:10">
      <c r="B1106" s="240" t="s">
        <v>33</v>
      </c>
      <c r="C1106" s="240" t="s">
        <v>107</v>
      </c>
      <c r="D1106" s="240" t="s">
        <v>77</v>
      </c>
      <c r="E1106" s="240">
        <v>52308.59</v>
      </c>
      <c r="F1106" s="240">
        <v>1807.75</v>
      </c>
      <c r="G1106" s="240">
        <v>-463.86</v>
      </c>
      <c r="H1106" s="240">
        <v>-37096.141000000003</v>
      </c>
      <c r="I1106" s="240">
        <v>864863.49899999995</v>
      </c>
      <c r="J1106" s="240">
        <v>-454203.73</v>
      </c>
    </row>
    <row r="1107" spans="2:10">
      <c r="B1107" s="240" t="s">
        <v>33</v>
      </c>
      <c r="C1107" s="240" t="s">
        <v>108</v>
      </c>
      <c r="D1107" s="240" t="s">
        <v>76</v>
      </c>
      <c r="E1107" s="240">
        <v>51365.4</v>
      </c>
      <c r="F1107" s="240">
        <v>1800.98</v>
      </c>
      <c r="G1107" s="240">
        <v>463.25</v>
      </c>
      <c r="H1107" s="240">
        <v>-27520.137999999999</v>
      </c>
      <c r="I1107" s="240">
        <v>836361.08600000001</v>
      </c>
      <c r="J1107" s="240">
        <v>-451894.18300000002</v>
      </c>
    </row>
    <row r="1108" spans="2:10">
      <c r="B1108" s="240" t="s">
        <v>33</v>
      </c>
      <c r="C1108" s="240" t="s">
        <v>108</v>
      </c>
      <c r="D1108" s="240" t="s">
        <v>77</v>
      </c>
      <c r="E1108" s="240">
        <v>52308.59</v>
      </c>
      <c r="F1108" s="240">
        <v>1807.75</v>
      </c>
      <c r="G1108" s="240">
        <v>463.86</v>
      </c>
      <c r="H1108" s="240">
        <v>-27615.027999999998</v>
      </c>
      <c r="I1108" s="240">
        <v>849992.01199999999</v>
      </c>
      <c r="J1108" s="240">
        <v>-454201.06099999999</v>
      </c>
    </row>
    <row r="1109" spans="2:10">
      <c r="B1109" s="240" t="s">
        <v>33</v>
      </c>
      <c r="C1109" s="240" t="s">
        <v>109</v>
      </c>
      <c r="D1109" s="240" t="s">
        <v>76</v>
      </c>
      <c r="E1109" s="240">
        <v>51365.4</v>
      </c>
      <c r="F1109" s="240">
        <v>1800.98</v>
      </c>
      <c r="G1109" s="240">
        <v>-463.25</v>
      </c>
      <c r="H1109" s="240">
        <v>-36073.482000000004</v>
      </c>
      <c r="I1109" s="240">
        <v>847818.61300000001</v>
      </c>
      <c r="J1109" s="240">
        <v>-451893.16800000001</v>
      </c>
    </row>
    <row r="1110" spans="2:10">
      <c r="B1110" s="240" t="s">
        <v>33</v>
      </c>
      <c r="C1110" s="240" t="s">
        <v>109</v>
      </c>
      <c r="D1110" s="240" t="s">
        <v>77</v>
      </c>
      <c r="E1110" s="240">
        <v>52308.59</v>
      </c>
      <c r="F1110" s="240">
        <v>1807.75</v>
      </c>
      <c r="G1110" s="240">
        <v>-463.86</v>
      </c>
      <c r="H1110" s="240">
        <v>-36182.703999999998</v>
      </c>
      <c r="I1110" s="240">
        <v>864869.04500000004</v>
      </c>
      <c r="J1110" s="240">
        <v>-454198.12300000002</v>
      </c>
    </row>
    <row r="1111" spans="2:10">
      <c r="B1111" s="240" t="s">
        <v>33</v>
      </c>
      <c r="C1111" s="240" t="s">
        <v>110</v>
      </c>
      <c r="D1111" s="240" t="s">
        <v>76</v>
      </c>
      <c r="E1111" s="240">
        <v>51365.4</v>
      </c>
      <c r="F1111" s="240">
        <v>1800.98</v>
      </c>
      <c r="G1111" s="240">
        <v>463.25</v>
      </c>
      <c r="H1111" s="240">
        <v>-28433.569</v>
      </c>
      <c r="I1111" s="240">
        <v>836357.13300000003</v>
      </c>
      <c r="J1111" s="240">
        <v>-451898.26199999999</v>
      </c>
    </row>
    <row r="1112" spans="2:10">
      <c r="B1112" s="240" t="s">
        <v>33</v>
      </c>
      <c r="C1112" s="240" t="s">
        <v>110</v>
      </c>
      <c r="D1112" s="240" t="s">
        <v>77</v>
      </c>
      <c r="E1112" s="240">
        <v>52308.59</v>
      </c>
      <c r="F1112" s="240">
        <v>1807.75</v>
      </c>
      <c r="G1112" s="240">
        <v>463.86</v>
      </c>
      <c r="H1112" s="240">
        <v>-28528.465</v>
      </c>
      <c r="I1112" s="240">
        <v>849986.46499999997</v>
      </c>
      <c r="J1112" s="240">
        <v>-454206.66700000002</v>
      </c>
    </row>
    <row r="1113" spans="2:10">
      <c r="B1113" s="240" t="s">
        <v>33</v>
      </c>
      <c r="C1113" s="240" t="s">
        <v>111</v>
      </c>
      <c r="D1113" s="240" t="s">
        <v>76</v>
      </c>
      <c r="E1113" s="240">
        <v>51365.4</v>
      </c>
      <c r="F1113" s="240">
        <v>1800.98</v>
      </c>
      <c r="G1113" s="240">
        <v>-463.25</v>
      </c>
      <c r="H1113" s="240">
        <v>-31554.688999999998</v>
      </c>
      <c r="I1113" s="240">
        <v>847838.25300000003</v>
      </c>
      <c r="J1113" s="240">
        <v>-451872.9</v>
      </c>
    </row>
    <row r="1114" spans="2:10">
      <c r="B1114" s="240" t="s">
        <v>33</v>
      </c>
      <c r="C1114" s="240" t="s">
        <v>111</v>
      </c>
      <c r="D1114" s="240" t="s">
        <v>77</v>
      </c>
      <c r="E1114" s="240">
        <v>52308.59</v>
      </c>
      <c r="F1114" s="240">
        <v>1807.75</v>
      </c>
      <c r="G1114" s="240">
        <v>-463.86</v>
      </c>
      <c r="H1114" s="240">
        <v>-31663.88</v>
      </c>
      <c r="I1114" s="240">
        <v>864896.58</v>
      </c>
      <c r="J1114" s="240">
        <v>-454170.29300000001</v>
      </c>
    </row>
    <row r="1115" spans="2:10">
      <c r="B1115" s="240" t="s">
        <v>33</v>
      </c>
      <c r="C1115" s="240" t="s">
        <v>112</v>
      </c>
      <c r="D1115" s="240" t="s">
        <v>76</v>
      </c>
      <c r="E1115" s="240">
        <v>51365.4</v>
      </c>
      <c r="F1115" s="240">
        <v>1800.98</v>
      </c>
      <c r="G1115" s="240">
        <v>463.25</v>
      </c>
      <c r="H1115" s="240">
        <v>-22087.915000000001</v>
      </c>
      <c r="I1115" s="240">
        <v>836384.67799999996</v>
      </c>
      <c r="J1115" s="240">
        <v>-451869.837</v>
      </c>
    </row>
    <row r="1116" spans="2:10">
      <c r="B1116" s="240" t="s">
        <v>33</v>
      </c>
      <c r="C1116" s="240" t="s">
        <v>112</v>
      </c>
      <c r="D1116" s="240" t="s">
        <v>77</v>
      </c>
      <c r="E1116" s="240">
        <v>52308.59</v>
      </c>
      <c r="F1116" s="240">
        <v>1807.75</v>
      </c>
      <c r="G1116" s="240">
        <v>463.86</v>
      </c>
      <c r="H1116" s="240">
        <v>-22182.767</v>
      </c>
      <c r="I1116" s="240">
        <v>850025.09199999995</v>
      </c>
      <c r="J1116" s="240">
        <v>-454167.62400000001</v>
      </c>
    </row>
    <row r="1117" spans="2:10">
      <c r="B1117" s="240" t="s">
        <v>33</v>
      </c>
      <c r="C1117" s="240" t="s">
        <v>113</v>
      </c>
      <c r="D1117" s="240" t="s">
        <v>76</v>
      </c>
      <c r="E1117" s="240">
        <v>51365.4</v>
      </c>
      <c r="F1117" s="240">
        <v>1800.98</v>
      </c>
      <c r="G1117" s="240">
        <v>-463.25</v>
      </c>
      <c r="H1117" s="240">
        <v>-30641.258000000002</v>
      </c>
      <c r="I1117" s="240">
        <v>847842.20499999996</v>
      </c>
      <c r="J1117" s="240">
        <v>-451868.821</v>
      </c>
    </row>
    <row r="1118" spans="2:10">
      <c r="B1118" s="240" t="s">
        <v>33</v>
      </c>
      <c r="C1118" s="240" t="s">
        <v>113</v>
      </c>
      <c r="D1118" s="240" t="s">
        <v>77</v>
      </c>
      <c r="E1118" s="240">
        <v>52308.59</v>
      </c>
      <c r="F1118" s="240">
        <v>1807.75</v>
      </c>
      <c r="G1118" s="240">
        <v>-463.86</v>
      </c>
      <c r="H1118" s="240">
        <v>-30750.442999999999</v>
      </c>
      <c r="I1118" s="240">
        <v>864902.12600000005</v>
      </c>
      <c r="J1118" s="240">
        <v>-454164.68699999998</v>
      </c>
    </row>
    <row r="1119" spans="2:10">
      <c r="B1119" s="240" t="s">
        <v>33</v>
      </c>
      <c r="C1119" s="240" t="s">
        <v>114</v>
      </c>
      <c r="D1119" s="240" t="s">
        <v>76</v>
      </c>
      <c r="E1119" s="240">
        <v>51365.4</v>
      </c>
      <c r="F1119" s="240">
        <v>1800.98</v>
      </c>
      <c r="G1119" s="240">
        <v>463.25</v>
      </c>
      <c r="H1119" s="240">
        <v>-23001.345000000001</v>
      </c>
      <c r="I1119" s="240">
        <v>836380.72600000002</v>
      </c>
      <c r="J1119" s="240">
        <v>-451873.91600000003</v>
      </c>
    </row>
    <row r="1120" spans="2:10">
      <c r="B1120" s="240" t="s">
        <v>33</v>
      </c>
      <c r="C1120" s="240" t="s">
        <v>114</v>
      </c>
      <c r="D1120" s="240" t="s">
        <v>77</v>
      </c>
      <c r="E1120" s="240">
        <v>52308.59</v>
      </c>
      <c r="F1120" s="240">
        <v>1807.75</v>
      </c>
      <c r="G1120" s="240">
        <v>463.86</v>
      </c>
      <c r="H1120" s="240">
        <v>-23096.203000000001</v>
      </c>
      <c r="I1120" s="240">
        <v>850019.54599999997</v>
      </c>
      <c r="J1120" s="240">
        <v>-454173.23100000003</v>
      </c>
    </row>
    <row r="1121" spans="2:10">
      <c r="B1121" s="240" t="s">
        <v>33</v>
      </c>
      <c r="C1121" s="240" t="s">
        <v>115</v>
      </c>
      <c r="D1121" s="240" t="s">
        <v>76</v>
      </c>
      <c r="E1121" s="240">
        <v>51365.4</v>
      </c>
      <c r="F1121" s="240">
        <v>-463.25</v>
      </c>
      <c r="G1121" s="240">
        <v>-1800.98</v>
      </c>
      <c r="H1121" s="240">
        <v>-9733.2649999999994</v>
      </c>
      <c r="I1121" s="240">
        <v>864025.49600000004</v>
      </c>
      <c r="J1121" s="240">
        <v>-479425.25400000002</v>
      </c>
    </row>
    <row r="1122" spans="2:10">
      <c r="B1122" s="240" t="s">
        <v>33</v>
      </c>
      <c r="C1122" s="240" t="s">
        <v>115</v>
      </c>
      <c r="D1122" s="240" t="s">
        <v>77</v>
      </c>
      <c r="E1122" s="240">
        <v>52308.59</v>
      </c>
      <c r="F1122" s="240">
        <v>-463.86</v>
      </c>
      <c r="G1122" s="240">
        <v>-1807.75</v>
      </c>
      <c r="H1122" s="240">
        <v>-9793.9150000000009</v>
      </c>
      <c r="I1122" s="240">
        <v>886018.26199999999</v>
      </c>
      <c r="J1122" s="240">
        <v>-489994.77100000001</v>
      </c>
    </row>
    <row r="1123" spans="2:10">
      <c r="B1123" s="240" t="s">
        <v>33</v>
      </c>
      <c r="C1123" s="240" t="s">
        <v>116</v>
      </c>
      <c r="D1123" s="240" t="s">
        <v>76</v>
      </c>
      <c r="E1123" s="240">
        <v>51365.4</v>
      </c>
      <c r="F1123" s="240">
        <v>463.25</v>
      </c>
      <c r="G1123" s="240">
        <v>-1800.98</v>
      </c>
      <c r="H1123" s="240">
        <v>-26559.100999999999</v>
      </c>
      <c r="I1123" s="240">
        <v>864022.66099999996</v>
      </c>
      <c r="J1123" s="240">
        <v>-468028.75300000003</v>
      </c>
    </row>
    <row r="1124" spans="2:10">
      <c r="B1124" s="240" t="s">
        <v>33</v>
      </c>
      <c r="C1124" s="240" t="s">
        <v>116</v>
      </c>
      <c r="D1124" s="240" t="s">
        <v>77</v>
      </c>
      <c r="E1124" s="240">
        <v>52308.59</v>
      </c>
      <c r="F1124" s="240">
        <v>463.86</v>
      </c>
      <c r="G1124" s="240">
        <v>-1807.75</v>
      </c>
      <c r="H1124" s="240">
        <v>-26634.937999999998</v>
      </c>
      <c r="I1124" s="240">
        <v>886015.17599999998</v>
      </c>
      <c r="J1124" s="240">
        <v>-475220.57799999998</v>
      </c>
    </row>
    <row r="1125" spans="2:10">
      <c r="B1125" s="240" t="s">
        <v>33</v>
      </c>
      <c r="C1125" s="240" t="s">
        <v>117</v>
      </c>
      <c r="D1125" s="240" t="s">
        <v>76</v>
      </c>
      <c r="E1125" s="240">
        <v>51365.4</v>
      </c>
      <c r="F1125" s="240">
        <v>-463.25</v>
      </c>
      <c r="G1125" s="240">
        <v>-1800.98</v>
      </c>
      <c r="H1125" s="240">
        <v>-11362.932000000001</v>
      </c>
      <c r="I1125" s="240">
        <v>864018.41799999995</v>
      </c>
      <c r="J1125" s="240">
        <v>-479432.55800000002</v>
      </c>
    </row>
    <row r="1126" spans="2:10">
      <c r="B1126" s="240" t="s">
        <v>33</v>
      </c>
      <c r="C1126" s="240" t="s">
        <v>117</v>
      </c>
      <c r="D1126" s="240" t="s">
        <v>77</v>
      </c>
      <c r="E1126" s="240">
        <v>52308.59</v>
      </c>
      <c r="F1126" s="240">
        <v>-463.86</v>
      </c>
      <c r="G1126" s="240">
        <v>-1807.75</v>
      </c>
      <c r="H1126" s="240">
        <v>-11423.593000000001</v>
      </c>
      <c r="I1126" s="240">
        <v>886008.33799999999</v>
      </c>
      <c r="J1126" s="240">
        <v>-490004.80200000003</v>
      </c>
    </row>
    <row r="1127" spans="2:10">
      <c r="B1127" s="240" t="s">
        <v>33</v>
      </c>
      <c r="C1127" s="240" t="s">
        <v>118</v>
      </c>
      <c r="D1127" s="240" t="s">
        <v>76</v>
      </c>
      <c r="E1127" s="240">
        <v>51365.4</v>
      </c>
      <c r="F1127" s="240">
        <v>463.25</v>
      </c>
      <c r="G1127" s="240">
        <v>-1800.98</v>
      </c>
      <c r="H1127" s="240">
        <v>-24929.434000000001</v>
      </c>
      <c r="I1127" s="240">
        <v>864029.73800000001</v>
      </c>
      <c r="J1127" s="240">
        <v>-468021.44900000002</v>
      </c>
    </row>
    <row r="1128" spans="2:10">
      <c r="B1128" s="240" t="s">
        <v>33</v>
      </c>
      <c r="C1128" s="240" t="s">
        <v>118</v>
      </c>
      <c r="D1128" s="240" t="s">
        <v>77</v>
      </c>
      <c r="E1128" s="240">
        <v>52308.59</v>
      </c>
      <c r="F1128" s="240">
        <v>463.86</v>
      </c>
      <c r="G1128" s="240">
        <v>-1807.75</v>
      </c>
      <c r="H1128" s="240">
        <v>-25005.26</v>
      </c>
      <c r="I1128" s="240">
        <v>886025.10100000002</v>
      </c>
      <c r="J1128" s="240">
        <v>-475210.54700000002</v>
      </c>
    </row>
    <row r="1129" spans="2:10">
      <c r="B1129" s="240" t="s">
        <v>33</v>
      </c>
      <c r="C1129" s="240" t="s">
        <v>119</v>
      </c>
      <c r="D1129" s="240" t="s">
        <v>76</v>
      </c>
      <c r="E1129" s="240">
        <v>51365.4</v>
      </c>
      <c r="F1129" s="240">
        <v>-463.25</v>
      </c>
      <c r="G1129" s="240">
        <v>-1800.98</v>
      </c>
      <c r="H1129" s="240">
        <v>-6688.4970000000003</v>
      </c>
      <c r="I1129" s="240">
        <v>864038.67</v>
      </c>
      <c r="J1129" s="240">
        <v>-479411.658</v>
      </c>
    </row>
    <row r="1130" spans="2:10">
      <c r="B1130" s="240" t="s">
        <v>33</v>
      </c>
      <c r="C1130" s="240" t="s">
        <v>119</v>
      </c>
      <c r="D1130" s="240" t="s">
        <v>77</v>
      </c>
      <c r="E1130" s="240">
        <v>52308.59</v>
      </c>
      <c r="F1130" s="240">
        <v>-463.86</v>
      </c>
      <c r="G1130" s="240">
        <v>-1807.75</v>
      </c>
      <c r="H1130" s="240">
        <v>-6749.125</v>
      </c>
      <c r="I1130" s="240">
        <v>886036.74899999995</v>
      </c>
      <c r="J1130" s="240">
        <v>-489976.08299999998</v>
      </c>
    </row>
    <row r="1131" spans="2:10">
      <c r="B1131" s="240" t="s">
        <v>33</v>
      </c>
      <c r="C1131" s="240" t="s">
        <v>120</v>
      </c>
      <c r="D1131" s="240" t="s">
        <v>76</v>
      </c>
      <c r="E1131" s="240">
        <v>51365.4</v>
      </c>
      <c r="F1131" s="240">
        <v>463.25</v>
      </c>
      <c r="G1131" s="240">
        <v>-1800.98</v>
      </c>
      <c r="H1131" s="240">
        <v>-23514.332999999999</v>
      </c>
      <c r="I1131" s="240">
        <v>864035.83499999996</v>
      </c>
      <c r="J1131" s="240">
        <v>-468015.15700000001</v>
      </c>
    </row>
    <row r="1132" spans="2:10">
      <c r="B1132" s="240" t="s">
        <v>33</v>
      </c>
      <c r="C1132" s="240" t="s">
        <v>120</v>
      </c>
      <c r="D1132" s="240" t="s">
        <v>77</v>
      </c>
      <c r="E1132" s="240">
        <v>52308.59</v>
      </c>
      <c r="F1132" s="240">
        <v>463.86</v>
      </c>
      <c r="G1132" s="240">
        <v>-1807.75</v>
      </c>
      <c r="H1132" s="240">
        <v>-23590.149000000001</v>
      </c>
      <c r="I1132" s="240">
        <v>886033.66399999999</v>
      </c>
      <c r="J1132" s="240">
        <v>-475201.88900000002</v>
      </c>
    </row>
    <row r="1133" spans="2:10">
      <c r="B1133" s="240" t="s">
        <v>33</v>
      </c>
      <c r="C1133" s="240" t="s">
        <v>121</v>
      </c>
      <c r="D1133" s="240" t="s">
        <v>76</v>
      </c>
      <c r="E1133" s="240">
        <v>51365.4</v>
      </c>
      <c r="F1133" s="240">
        <v>-463.25</v>
      </c>
      <c r="G1133" s="240">
        <v>-1800.98</v>
      </c>
      <c r="H1133" s="240">
        <v>-8318.1640000000007</v>
      </c>
      <c r="I1133" s="240">
        <v>864031.59199999995</v>
      </c>
      <c r="J1133" s="240">
        <v>-479418.962</v>
      </c>
    </row>
    <row r="1134" spans="2:10">
      <c r="B1134" s="240" t="s">
        <v>33</v>
      </c>
      <c r="C1134" s="240" t="s">
        <v>121</v>
      </c>
      <c r="D1134" s="240" t="s">
        <v>77</v>
      </c>
      <c r="E1134" s="240">
        <v>52308.59</v>
      </c>
      <c r="F1134" s="240">
        <v>-463.86</v>
      </c>
      <c r="G1134" s="240">
        <v>-1807.75</v>
      </c>
      <c r="H1134" s="240">
        <v>-8378.8040000000001</v>
      </c>
      <c r="I1134" s="240">
        <v>886026.82499999995</v>
      </c>
      <c r="J1134" s="240">
        <v>-489986.114</v>
      </c>
    </row>
    <row r="1135" spans="2:10">
      <c r="B1135" s="240" t="s">
        <v>33</v>
      </c>
      <c r="C1135" s="240" t="s">
        <v>122</v>
      </c>
      <c r="D1135" s="240" t="s">
        <v>76</v>
      </c>
      <c r="E1135" s="240">
        <v>51365.4</v>
      </c>
      <c r="F1135" s="240">
        <v>463.25</v>
      </c>
      <c r="G1135" s="240">
        <v>-1800.98</v>
      </c>
      <c r="H1135" s="240">
        <v>-21884.666000000001</v>
      </c>
      <c r="I1135" s="240">
        <v>864042.91299999994</v>
      </c>
      <c r="J1135" s="240">
        <v>-468007.853</v>
      </c>
    </row>
    <row r="1136" spans="2:10">
      <c r="B1136" s="240" t="s">
        <v>33</v>
      </c>
      <c r="C1136" s="240" t="s">
        <v>122</v>
      </c>
      <c r="D1136" s="240" t="s">
        <v>77</v>
      </c>
      <c r="E1136" s="240">
        <v>52308.59</v>
      </c>
      <c r="F1136" s="240">
        <v>463.86</v>
      </c>
      <c r="G1136" s="240">
        <v>-1807.75</v>
      </c>
      <c r="H1136" s="240">
        <v>-21960.47</v>
      </c>
      <c r="I1136" s="240">
        <v>886043.58799999999</v>
      </c>
      <c r="J1136" s="240">
        <v>-475191.85800000001</v>
      </c>
    </row>
    <row r="1137" spans="2:10">
      <c r="B1137" s="240" t="s">
        <v>33</v>
      </c>
      <c r="C1137" s="240" t="s">
        <v>123</v>
      </c>
      <c r="D1137" s="240" t="s">
        <v>76</v>
      </c>
      <c r="E1137" s="240">
        <v>51365.4</v>
      </c>
      <c r="F1137" s="240">
        <v>-463.25</v>
      </c>
      <c r="G1137" s="240">
        <v>1800.98</v>
      </c>
      <c r="H1137" s="240">
        <v>26559.745999999999</v>
      </c>
      <c r="I1137" s="240">
        <v>820160.24800000002</v>
      </c>
      <c r="J1137" s="240">
        <v>-479415.22499999998</v>
      </c>
    </row>
    <row r="1138" spans="2:10">
      <c r="B1138" s="240" t="s">
        <v>33</v>
      </c>
      <c r="C1138" s="240" t="s">
        <v>123</v>
      </c>
      <c r="D1138" s="240" t="s">
        <v>77</v>
      </c>
      <c r="E1138" s="240">
        <v>52308.59</v>
      </c>
      <c r="F1138" s="240">
        <v>-463.86</v>
      </c>
      <c r="G1138" s="240">
        <v>1807.75</v>
      </c>
      <c r="H1138" s="240">
        <v>26635.681</v>
      </c>
      <c r="I1138" s="240">
        <v>828846.75</v>
      </c>
      <c r="J1138" s="240">
        <v>-489987.07199999999</v>
      </c>
    </row>
    <row r="1139" spans="2:10">
      <c r="B1139" s="240" t="s">
        <v>33</v>
      </c>
      <c r="C1139" s="240" t="s">
        <v>124</v>
      </c>
      <c r="D1139" s="240" t="s">
        <v>76</v>
      </c>
      <c r="E1139" s="240">
        <v>51365.4</v>
      </c>
      <c r="F1139" s="240">
        <v>463.25</v>
      </c>
      <c r="G1139" s="240">
        <v>1800.98</v>
      </c>
      <c r="H1139" s="240">
        <v>9733.91</v>
      </c>
      <c r="I1139" s="240">
        <v>820157.41299999994</v>
      </c>
      <c r="J1139" s="240">
        <v>-468018.723</v>
      </c>
    </row>
    <row r="1140" spans="2:10">
      <c r="B1140" s="240" t="s">
        <v>33</v>
      </c>
      <c r="C1140" s="240" t="s">
        <v>124</v>
      </c>
      <c r="D1140" s="240" t="s">
        <v>77</v>
      </c>
      <c r="E1140" s="240">
        <v>52308.59</v>
      </c>
      <c r="F1140" s="240">
        <v>463.86</v>
      </c>
      <c r="G1140" s="240">
        <v>1807.75</v>
      </c>
      <c r="H1140" s="240">
        <v>9794.6579999999994</v>
      </c>
      <c r="I1140" s="240">
        <v>828843.66399999999</v>
      </c>
      <c r="J1140" s="240">
        <v>-475212.87800000003</v>
      </c>
    </row>
    <row r="1141" spans="2:10">
      <c r="B1141" s="240" t="s">
        <v>33</v>
      </c>
      <c r="C1141" s="240" t="s">
        <v>125</v>
      </c>
      <c r="D1141" s="240" t="s">
        <v>76</v>
      </c>
      <c r="E1141" s="240">
        <v>51365.4</v>
      </c>
      <c r="F1141" s="240">
        <v>-463.25</v>
      </c>
      <c r="G1141" s="240">
        <v>1800.98</v>
      </c>
      <c r="H1141" s="240">
        <v>24930.079000000002</v>
      </c>
      <c r="I1141" s="240">
        <v>820153.17</v>
      </c>
      <c r="J1141" s="240">
        <v>-479422.52899999998</v>
      </c>
    </row>
    <row r="1142" spans="2:10">
      <c r="B1142" s="240" t="s">
        <v>33</v>
      </c>
      <c r="C1142" s="240" t="s">
        <v>125</v>
      </c>
      <c r="D1142" s="240" t="s">
        <v>77</v>
      </c>
      <c r="E1142" s="240">
        <v>52308.59</v>
      </c>
      <c r="F1142" s="240">
        <v>-463.86</v>
      </c>
      <c r="G1142" s="240">
        <v>1807.75</v>
      </c>
      <c r="H1142" s="240">
        <v>25006.003000000001</v>
      </c>
      <c r="I1142" s="240">
        <v>828836.826</v>
      </c>
      <c r="J1142" s="240">
        <v>-489997.103</v>
      </c>
    </row>
    <row r="1143" spans="2:10">
      <c r="B1143" s="240" t="s">
        <v>33</v>
      </c>
      <c r="C1143" s="240" t="s">
        <v>126</v>
      </c>
      <c r="D1143" s="240" t="s">
        <v>76</v>
      </c>
      <c r="E1143" s="240">
        <v>51365.4</v>
      </c>
      <c r="F1143" s="240">
        <v>463.25</v>
      </c>
      <c r="G1143" s="240">
        <v>1800.98</v>
      </c>
      <c r="H1143" s="240">
        <v>11363.576999999999</v>
      </c>
      <c r="I1143" s="240">
        <v>820164.49100000004</v>
      </c>
      <c r="J1143" s="240">
        <v>-468011.42</v>
      </c>
    </row>
    <row r="1144" spans="2:10">
      <c r="B1144" s="240" t="s">
        <v>33</v>
      </c>
      <c r="C1144" s="240" t="s">
        <v>126</v>
      </c>
      <c r="D1144" s="240" t="s">
        <v>77</v>
      </c>
      <c r="E1144" s="240">
        <v>52308.59</v>
      </c>
      <c r="F1144" s="240">
        <v>463.86</v>
      </c>
      <c r="G1144" s="240">
        <v>1807.75</v>
      </c>
      <c r="H1144" s="240">
        <v>11424.335999999999</v>
      </c>
      <c r="I1144" s="240">
        <v>828853.58900000004</v>
      </c>
      <c r="J1144" s="240">
        <v>-475202.84700000001</v>
      </c>
    </row>
    <row r="1145" spans="2:10">
      <c r="B1145" s="240" t="s">
        <v>33</v>
      </c>
      <c r="C1145" s="240" t="s">
        <v>127</v>
      </c>
      <c r="D1145" s="240" t="s">
        <v>76</v>
      </c>
      <c r="E1145" s="240">
        <v>51365.4</v>
      </c>
      <c r="F1145" s="240">
        <v>-463.25</v>
      </c>
      <c r="G1145" s="240">
        <v>1800.98</v>
      </c>
      <c r="H1145" s="240">
        <v>23514.977999999999</v>
      </c>
      <c r="I1145" s="240">
        <v>820147.07400000002</v>
      </c>
      <c r="J1145" s="240">
        <v>-479428.821</v>
      </c>
    </row>
    <row r="1146" spans="2:10">
      <c r="B1146" s="240" t="s">
        <v>33</v>
      </c>
      <c r="C1146" s="240" t="s">
        <v>127</v>
      </c>
      <c r="D1146" s="240" t="s">
        <v>77</v>
      </c>
      <c r="E1146" s="240">
        <v>52308.59</v>
      </c>
      <c r="F1146" s="240">
        <v>-463.86</v>
      </c>
      <c r="G1146" s="240">
        <v>1807.75</v>
      </c>
      <c r="H1146" s="240">
        <v>23590.892</v>
      </c>
      <c r="I1146" s="240">
        <v>828828.26199999999</v>
      </c>
      <c r="J1146" s="240">
        <v>-490005.76000000001</v>
      </c>
    </row>
    <row r="1147" spans="2:10">
      <c r="B1147" s="240" t="s">
        <v>33</v>
      </c>
      <c r="C1147" s="240" t="s">
        <v>128</v>
      </c>
      <c r="D1147" s="240" t="s">
        <v>76</v>
      </c>
      <c r="E1147" s="240">
        <v>51365.4</v>
      </c>
      <c r="F1147" s="240">
        <v>463.25</v>
      </c>
      <c r="G1147" s="240">
        <v>1800.98</v>
      </c>
      <c r="H1147" s="240">
        <v>6689.1419999999998</v>
      </c>
      <c r="I1147" s="240">
        <v>820144.23899999994</v>
      </c>
      <c r="J1147" s="240">
        <v>-468032.32</v>
      </c>
    </row>
    <row r="1148" spans="2:10">
      <c r="B1148" s="240" t="s">
        <v>33</v>
      </c>
      <c r="C1148" s="240" t="s">
        <v>128</v>
      </c>
      <c r="D1148" s="240" t="s">
        <v>77</v>
      </c>
      <c r="E1148" s="240">
        <v>52308.59</v>
      </c>
      <c r="F1148" s="240">
        <v>463.86</v>
      </c>
      <c r="G1148" s="240">
        <v>1807.75</v>
      </c>
      <c r="H1148" s="240">
        <v>6749.8680000000004</v>
      </c>
      <c r="I1148" s="240">
        <v>828825.17700000003</v>
      </c>
      <c r="J1148" s="240">
        <v>-475231.56599999999</v>
      </c>
    </row>
    <row r="1149" spans="2:10">
      <c r="B1149" s="240" t="s">
        <v>33</v>
      </c>
      <c r="C1149" s="240" t="s">
        <v>129</v>
      </c>
      <c r="D1149" s="240" t="s">
        <v>76</v>
      </c>
      <c r="E1149" s="240">
        <v>51365.4</v>
      </c>
      <c r="F1149" s="240">
        <v>-463.25</v>
      </c>
      <c r="G1149" s="240">
        <v>1800.98</v>
      </c>
      <c r="H1149" s="240">
        <v>21885.311000000002</v>
      </c>
      <c r="I1149" s="240">
        <v>820139.99600000004</v>
      </c>
      <c r="J1149" s="240">
        <v>-479436.125</v>
      </c>
    </row>
    <row r="1150" spans="2:10">
      <c r="B1150" s="240" t="s">
        <v>33</v>
      </c>
      <c r="C1150" s="240" t="s">
        <v>129</v>
      </c>
      <c r="D1150" s="240" t="s">
        <v>77</v>
      </c>
      <c r="E1150" s="240">
        <v>52308.59</v>
      </c>
      <c r="F1150" s="240">
        <v>-463.86</v>
      </c>
      <c r="G1150" s="240">
        <v>1807.75</v>
      </c>
      <c r="H1150" s="240">
        <v>21961.213</v>
      </c>
      <c r="I1150" s="240">
        <v>828818.33799999999</v>
      </c>
      <c r="J1150" s="240">
        <v>-490015.79100000003</v>
      </c>
    </row>
    <row r="1151" spans="2:10">
      <c r="B1151" s="240" t="s">
        <v>33</v>
      </c>
      <c r="C1151" s="240" t="s">
        <v>130</v>
      </c>
      <c r="D1151" s="240" t="s">
        <v>76</v>
      </c>
      <c r="E1151" s="240">
        <v>51365.4</v>
      </c>
      <c r="F1151" s="240">
        <v>463.25</v>
      </c>
      <c r="G1151" s="240">
        <v>1800.98</v>
      </c>
      <c r="H1151" s="240">
        <v>8318.8089999999993</v>
      </c>
      <c r="I1151" s="240">
        <v>820151.31599999999</v>
      </c>
      <c r="J1151" s="240">
        <v>-468025.016</v>
      </c>
    </row>
    <row r="1152" spans="2:10">
      <c r="B1152" s="240" t="s">
        <v>33</v>
      </c>
      <c r="C1152" s="240" t="s">
        <v>130</v>
      </c>
      <c r="D1152" s="240" t="s">
        <v>77</v>
      </c>
      <c r="E1152" s="240">
        <v>52308.59</v>
      </c>
      <c r="F1152" s="240">
        <v>463.86</v>
      </c>
      <c r="G1152" s="240">
        <v>1807.75</v>
      </c>
      <c r="H1152" s="240">
        <v>8379.5470000000005</v>
      </c>
      <c r="I1152" s="240">
        <v>828835.10100000002</v>
      </c>
      <c r="J1152" s="240">
        <v>-475221.53600000002</v>
      </c>
    </row>
    <row r="1153" spans="2:10">
      <c r="B1153" s="240" t="s">
        <v>33</v>
      </c>
      <c r="C1153" s="240" t="s">
        <v>131</v>
      </c>
      <c r="D1153" s="240" t="s">
        <v>76</v>
      </c>
      <c r="E1153" s="240">
        <v>51365.4</v>
      </c>
      <c r="F1153" s="240">
        <v>-1544.16</v>
      </c>
      <c r="G1153" s="240">
        <v>-463.25</v>
      </c>
      <c r="H1153" s="240">
        <v>23309.995999999999</v>
      </c>
      <c r="I1153" s="240">
        <v>847822.96699999995</v>
      </c>
      <c r="J1153" s="240">
        <v>-492717.68900000001</v>
      </c>
    </row>
    <row r="1154" spans="2:10">
      <c r="B1154" s="240" t="s">
        <v>33</v>
      </c>
      <c r="C1154" s="240" t="s">
        <v>131</v>
      </c>
      <c r="D1154" s="240" t="s">
        <v>77</v>
      </c>
      <c r="E1154" s="240">
        <v>52308.59</v>
      </c>
      <c r="F1154" s="240">
        <v>-1546.2</v>
      </c>
      <c r="G1154" s="240">
        <v>-463.86</v>
      </c>
      <c r="H1154" s="240">
        <v>23328.187999999998</v>
      </c>
      <c r="I1154" s="240">
        <v>864871.84900000005</v>
      </c>
      <c r="J1154" s="240">
        <v>-507228.81599999999</v>
      </c>
    </row>
    <row r="1155" spans="2:10">
      <c r="B1155" s="240" t="s">
        <v>33</v>
      </c>
      <c r="C1155" s="240" t="s">
        <v>132</v>
      </c>
      <c r="D1155" s="240" t="s">
        <v>76</v>
      </c>
      <c r="E1155" s="240">
        <v>51365.4</v>
      </c>
      <c r="F1155" s="240">
        <v>-1544.16</v>
      </c>
      <c r="G1155" s="240">
        <v>463.25</v>
      </c>
      <c r="H1155" s="240">
        <v>32776.769999999997</v>
      </c>
      <c r="I1155" s="240">
        <v>836369.39199999999</v>
      </c>
      <c r="J1155" s="240">
        <v>-492714.62599999999</v>
      </c>
    </row>
    <row r="1156" spans="2:10">
      <c r="B1156" s="240" t="s">
        <v>33</v>
      </c>
      <c r="C1156" s="240" t="s">
        <v>132</v>
      </c>
      <c r="D1156" s="240" t="s">
        <v>77</v>
      </c>
      <c r="E1156" s="240">
        <v>52308.59</v>
      </c>
      <c r="F1156" s="240">
        <v>-1546.2</v>
      </c>
      <c r="G1156" s="240">
        <v>463.86</v>
      </c>
      <c r="H1156" s="240">
        <v>32809.300999999999</v>
      </c>
      <c r="I1156" s="240">
        <v>850000.36199999996</v>
      </c>
      <c r="J1156" s="240">
        <v>-507226.14600000001</v>
      </c>
    </row>
    <row r="1157" spans="2:10">
      <c r="B1157" s="240" t="s">
        <v>33</v>
      </c>
      <c r="C1157" s="240" t="s">
        <v>133</v>
      </c>
      <c r="D1157" s="240" t="s">
        <v>76</v>
      </c>
      <c r="E1157" s="240">
        <v>51365.4</v>
      </c>
      <c r="F1157" s="240">
        <v>-1544.16</v>
      </c>
      <c r="G1157" s="240">
        <v>-463.25</v>
      </c>
      <c r="H1157" s="240">
        <v>24223.425999999999</v>
      </c>
      <c r="I1157" s="240">
        <v>847826.91899999999</v>
      </c>
      <c r="J1157" s="240">
        <v>-492713.61</v>
      </c>
    </row>
    <row r="1158" spans="2:10">
      <c r="B1158" s="240" t="s">
        <v>33</v>
      </c>
      <c r="C1158" s="240" t="s">
        <v>133</v>
      </c>
      <c r="D1158" s="240" t="s">
        <v>77</v>
      </c>
      <c r="E1158" s="240">
        <v>52308.59</v>
      </c>
      <c r="F1158" s="240">
        <v>-1546.2</v>
      </c>
      <c r="G1158" s="240">
        <v>-463.86</v>
      </c>
      <c r="H1158" s="240">
        <v>24241.624</v>
      </c>
      <c r="I1158" s="240">
        <v>864877.39599999995</v>
      </c>
      <c r="J1158" s="240">
        <v>-507223.20899999997</v>
      </c>
    </row>
    <row r="1159" spans="2:10">
      <c r="B1159" s="240" t="s">
        <v>33</v>
      </c>
      <c r="C1159" s="240" t="s">
        <v>134</v>
      </c>
      <c r="D1159" s="240" t="s">
        <v>76</v>
      </c>
      <c r="E1159" s="240">
        <v>51365.4</v>
      </c>
      <c r="F1159" s="240">
        <v>-1544.16</v>
      </c>
      <c r="G1159" s="240">
        <v>463.25</v>
      </c>
      <c r="H1159" s="240">
        <v>31863.34</v>
      </c>
      <c r="I1159" s="240">
        <v>836365.44</v>
      </c>
      <c r="J1159" s="240">
        <v>-492718.70500000002</v>
      </c>
    </row>
    <row r="1160" spans="2:10">
      <c r="B1160" s="240" t="s">
        <v>33</v>
      </c>
      <c r="C1160" s="240" t="s">
        <v>134</v>
      </c>
      <c r="D1160" s="240" t="s">
        <v>77</v>
      </c>
      <c r="E1160" s="240">
        <v>52308.59</v>
      </c>
      <c r="F1160" s="240">
        <v>-1546.2</v>
      </c>
      <c r="G1160" s="240">
        <v>463.86</v>
      </c>
      <c r="H1160" s="240">
        <v>31895.864000000001</v>
      </c>
      <c r="I1160" s="240">
        <v>849994.81599999999</v>
      </c>
      <c r="J1160" s="240">
        <v>-507231.75300000003</v>
      </c>
    </row>
    <row r="1161" spans="2:10">
      <c r="B1161" s="240" t="s">
        <v>33</v>
      </c>
      <c r="C1161" s="240" t="s">
        <v>135</v>
      </c>
      <c r="D1161" s="240" t="s">
        <v>76</v>
      </c>
      <c r="E1161" s="240">
        <v>51365.4</v>
      </c>
      <c r="F1161" s="240">
        <v>-1544.16</v>
      </c>
      <c r="G1161" s="240">
        <v>-463.25</v>
      </c>
      <c r="H1161" s="240">
        <v>17877.772000000001</v>
      </c>
      <c r="I1161" s="240">
        <v>847799.375</v>
      </c>
      <c r="J1161" s="240">
        <v>-492742.03600000002</v>
      </c>
    </row>
    <row r="1162" spans="2:10">
      <c r="B1162" s="240" t="s">
        <v>33</v>
      </c>
      <c r="C1162" s="240" t="s">
        <v>135</v>
      </c>
      <c r="D1162" s="240" t="s">
        <v>77</v>
      </c>
      <c r="E1162" s="240">
        <v>52308.59</v>
      </c>
      <c r="F1162" s="240">
        <v>-1546.2</v>
      </c>
      <c r="G1162" s="240">
        <v>-463.86</v>
      </c>
      <c r="H1162" s="240">
        <v>17895.925999999999</v>
      </c>
      <c r="I1162" s="240">
        <v>864838.76899999997</v>
      </c>
      <c r="J1162" s="240">
        <v>-507262.25199999998</v>
      </c>
    </row>
    <row r="1163" spans="2:10">
      <c r="B1163" s="240" t="s">
        <v>33</v>
      </c>
      <c r="C1163" s="240" t="s">
        <v>136</v>
      </c>
      <c r="D1163" s="240" t="s">
        <v>76</v>
      </c>
      <c r="E1163" s="240">
        <v>51365.4</v>
      </c>
      <c r="F1163" s="240">
        <v>-1544.16</v>
      </c>
      <c r="G1163" s="240">
        <v>463.25</v>
      </c>
      <c r="H1163" s="240">
        <v>27344.545999999998</v>
      </c>
      <c r="I1163" s="240">
        <v>836345.8</v>
      </c>
      <c r="J1163" s="240">
        <v>-492738.97200000001</v>
      </c>
    </row>
    <row r="1164" spans="2:10">
      <c r="B1164" s="240" t="s">
        <v>33</v>
      </c>
      <c r="C1164" s="240" t="s">
        <v>136</v>
      </c>
      <c r="D1164" s="240" t="s">
        <v>77</v>
      </c>
      <c r="E1164" s="240">
        <v>52308.59</v>
      </c>
      <c r="F1164" s="240">
        <v>-1546.2</v>
      </c>
      <c r="G1164" s="240">
        <v>463.86</v>
      </c>
      <c r="H1164" s="240">
        <v>27377.039000000001</v>
      </c>
      <c r="I1164" s="240">
        <v>849967.28099999996</v>
      </c>
      <c r="J1164" s="240">
        <v>-507259.58299999998</v>
      </c>
    </row>
    <row r="1165" spans="2:10">
      <c r="B1165" s="240" t="s">
        <v>33</v>
      </c>
      <c r="C1165" s="240" t="s">
        <v>137</v>
      </c>
      <c r="D1165" s="240" t="s">
        <v>76</v>
      </c>
      <c r="E1165" s="240">
        <v>51365.4</v>
      </c>
      <c r="F1165" s="240">
        <v>-1544.16</v>
      </c>
      <c r="G1165" s="240">
        <v>-463.25</v>
      </c>
      <c r="H1165" s="240">
        <v>18791.202000000001</v>
      </c>
      <c r="I1165" s="240">
        <v>847803.32700000005</v>
      </c>
      <c r="J1165" s="240">
        <v>-492737.95699999999</v>
      </c>
    </row>
    <row r="1166" spans="2:10">
      <c r="B1166" s="240" t="s">
        <v>33</v>
      </c>
      <c r="C1166" s="240" t="s">
        <v>137</v>
      </c>
      <c r="D1166" s="240" t="s">
        <v>77</v>
      </c>
      <c r="E1166" s="240">
        <v>52308.59</v>
      </c>
      <c r="F1166" s="240">
        <v>-1546.2</v>
      </c>
      <c r="G1166" s="240">
        <v>-463.86</v>
      </c>
      <c r="H1166" s="240">
        <v>18809.363000000001</v>
      </c>
      <c r="I1166" s="240">
        <v>864844.31499999994</v>
      </c>
      <c r="J1166" s="240">
        <v>-507256.64600000001</v>
      </c>
    </row>
    <row r="1167" spans="2:10">
      <c r="B1167" s="240" t="s">
        <v>33</v>
      </c>
      <c r="C1167" s="240" t="s">
        <v>138</v>
      </c>
      <c r="D1167" s="240" t="s">
        <v>76</v>
      </c>
      <c r="E1167" s="240">
        <v>51365.4</v>
      </c>
      <c r="F1167" s="240">
        <v>-1544.16</v>
      </c>
      <c r="G1167" s="240">
        <v>463.25</v>
      </c>
      <c r="H1167" s="240">
        <v>26431.116000000002</v>
      </c>
      <c r="I1167" s="240">
        <v>836341.848</v>
      </c>
      <c r="J1167" s="240">
        <v>-492743.05099999998</v>
      </c>
    </row>
    <row r="1168" spans="2:10">
      <c r="B1168" s="240" t="s">
        <v>33</v>
      </c>
      <c r="C1168" s="240" t="s">
        <v>138</v>
      </c>
      <c r="D1168" s="240" t="s">
        <v>77</v>
      </c>
      <c r="E1168" s="240">
        <v>52308.59</v>
      </c>
      <c r="F1168" s="240">
        <v>-1546.2</v>
      </c>
      <c r="G1168" s="240">
        <v>463.86</v>
      </c>
      <c r="H1168" s="240">
        <v>26463.601999999999</v>
      </c>
      <c r="I1168" s="240">
        <v>849961.73499999999</v>
      </c>
      <c r="J1168" s="240">
        <v>-507265.18900000001</v>
      </c>
    </row>
    <row r="1169" spans="2:10">
      <c r="B1169" s="240" t="s">
        <v>33</v>
      </c>
      <c r="C1169" s="240" t="s">
        <v>139</v>
      </c>
      <c r="D1169" s="240" t="s">
        <v>76</v>
      </c>
      <c r="E1169" s="240">
        <v>51365.4</v>
      </c>
      <c r="F1169" s="240">
        <v>-463.25</v>
      </c>
      <c r="G1169" s="240">
        <v>-1544.16</v>
      </c>
      <c r="H1169" s="240">
        <v>-7364.7169999999996</v>
      </c>
      <c r="I1169" s="240">
        <v>861182.16299999994</v>
      </c>
      <c r="J1169" s="240">
        <v>-479425.34499999997</v>
      </c>
    </row>
    <row r="1170" spans="2:10">
      <c r="B1170" s="240" t="s">
        <v>33</v>
      </c>
      <c r="C1170" s="240" t="s">
        <v>139</v>
      </c>
      <c r="D1170" s="240" t="s">
        <v>77</v>
      </c>
      <c r="E1170" s="240">
        <v>52308.59</v>
      </c>
      <c r="F1170" s="240">
        <v>-463.86</v>
      </c>
      <c r="G1170" s="240">
        <v>-1546.2</v>
      </c>
      <c r="H1170" s="240">
        <v>-7380.9719999999998</v>
      </c>
      <c r="I1170" s="240">
        <v>882218.31799999997</v>
      </c>
      <c r="J1170" s="240">
        <v>-489995.37</v>
      </c>
    </row>
    <row r="1171" spans="2:10">
      <c r="B1171" s="240" t="s">
        <v>33</v>
      </c>
      <c r="C1171" s="240" t="s">
        <v>140</v>
      </c>
      <c r="D1171" s="240" t="s">
        <v>76</v>
      </c>
      <c r="E1171" s="240">
        <v>51365.4</v>
      </c>
      <c r="F1171" s="240">
        <v>463.25</v>
      </c>
      <c r="G1171" s="240">
        <v>-1544.16</v>
      </c>
      <c r="H1171" s="240">
        <v>-24190.553</v>
      </c>
      <c r="I1171" s="240">
        <v>861179.32799999998</v>
      </c>
      <c r="J1171" s="240">
        <v>-468028.84399999998</v>
      </c>
    </row>
    <row r="1172" spans="2:10">
      <c r="B1172" s="240" t="s">
        <v>33</v>
      </c>
      <c r="C1172" s="240" t="s">
        <v>140</v>
      </c>
      <c r="D1172" s="240" t="s">
        <v>77</v>
      </c>
      <c r="E1172" s="240">
        <v>52308.59</v>
      </c>
      <c r="F1172" s="240">
        <v>463.86</v>
      </c>
      <c r="G1172" s="240">
        <v>-1546.2</v>
      </c>
      <c r="H1172" s="240">
        <v>-24221.994999999999</v>
      </c>
      <c r="I1172" s="240">
        <v>882215.23199999996</v>
      </c>
      <c r="J1172" s="240">
        <v>-475221.17700000003</v>
      </c>
    </row>
    <row r="1173" spans="2:10">
      <c r="B1173" s="240" t="s">
        <v>33</v>
      </c>
      <c r="C1173" s="240" t="s">
        <v>141</v>
      </c>
      <c r="D1173" s="240" t="s">
        <v>76</v>
      </c>
      <c r="E1173" s="240">
        <v>51365.4</v>
      </c>
      <c r="F1173" s="240">
        <v>-463.25</v>
      </c>
      <c r="G1173" s="240">
        <v>-1544.16</v>
      </c>
      <c r="H1173" s="240">
        <v>-8994.384</v>
      </c>
      <c r="I1173" s="240">
        <v>861175.08499999996</v>
      </c>
      <c r="J1173" s="240">
        <v>-479432.64899999998</v>
      </c>
    </row>
    <row r="1174" spans="2:10">
      <c r="B1174" s="240" t="s">
        <v>33</v>
      </c>
      <c r="C1174" s="240" t="s">
        <v>141</v>
      </c>
      <c r="D1174" s="240" t="s">
        <v>77</v>
      </c>
      <c r="E1174" s="240">
        <v>52308.59</v>
      </c>
      <c r="F1174" s="240">
        <v>-463.86</v>
      </c>
      <c r="G1174" s="240">
        <v>-1546.2</v>
      </c>
      <c r="H1174" s="240">
        <v>-9010.65</v>
      </c>
      <c r="I1174" s="240">
        <v>882208.39399999997</v>
      </c>
      <c r="J1174" s="240">
        <v>-490005.40100000001</v>
      </c>
    </row>
    <row r="1175" spans="2:10">
      <c r="B1175" s="240" t="s">
        <v>33</v>
      </c>
      <c r="C1175" s="240" t="s">
        <v>142</v>
      </c>
      <c r="D1175" s="240" t="s">
        <v>76</v>
      </c>
      <c r="E1175" s="240">
        <v>51365.4</v>
      </c>
      <c r="F1175" s="240">
        <v>463.25</v>
      </c>
      <c r="G1175" s="240">
        <v>-1544.16</v>
      </c>
      <c r="H1175" s="240">
        <v>-22560.885999999999</v>
      </c>
      <c r="I1175" s="240">
        <v>861186.40500000003</v>
      </c>
      <c r="J1175" s="240">
        <v>-468021.54</v>
      </c>
    </row>
    <row r="1176" spans="2:10">
      <c r="B1176" s="240" t="s">
        <v>33</v>
      </c>
      <c r="C1176" s="240" t="s">
        <v>142</v>
      </c>
      <c r="D1176" s="240" t="s">
        <v>77</v>
      </c>
      <c r="E1176" s="240">
        <v>52308.59</v>
      </c>
      <c r="F1176" s="240">
        <v>463.86</v>
      </c>
      <c r="G1176" s="240">
        <v>-1546.2</v>
      </c>
      <c r="H1176" s="240">
        <v>-22592.316999999999</v>
      </c>
      <c r="I1176" s="240">
        <v>882225.15700000001</v>
      </c>
      <c r="J1176" s="240">
        <v>-475211.14600000001</v>
      </c>
    </row>
    <row r="1177" spans="2:10">
      <c r="B1177" s="240" t="s">
        <v>33</v>
      </c>
      <c r="C1177" s="240" t="s">
        <v>143</v>
      </c>
      <c r="D1177" s="240" t="s">
        <v>76</v>
      </c>
      <c r="E1177" s="240">
        <v>51365.4</v>
      </c>
      <c r="F1177" s="240">
        <v>-463.25</v>
      </c>
      <c r="G1177" s="240">
        <v>-1544.16</v>
      </c>
      <c r="H1177" s="240">
        <v>-4319.9480000000003</v>
      </c>
      <c r="I1177" s="240">
        <v>861195.33700000006</v>
      </c>
      <c r="J1177" s="240">
        <v>-479411.74900000001</v>
      </c>
    </row>
    <row r="1178" spans="2:10">
      <c r="B1178" s="240" t="s">
        <v>33</v>
      </c>
      <c r="C1178" s="240" t="s">
        <v>143</v>
      </c>
      <c r="D1178" s="240" t="s">
        <v>77</v>
      </c>
      <c r="E1178" s="240">
        <v>52308.59</v>
      </c>
      <c r="F1178" s="240">
        <v>-463.86</v>
      </c>
      <c r="G1178" s="240">
        <v>-1546.2</v>
      </c>
      <c r="H1178" s="240">
        <v>-4336.1819999999998</v>
      </c>
      <c r="I1178" s="240">
        <v>882236.80500000005</v>
      </c>
      <c r="J1178" s="240">
        <v>-489976.68199999997</v>
      </c>
    </row>
    <row r="1179" spans="2:10">
      <c r="B1179" s="240" t="s">
        <v>33</v>
      </c>
      <c r="C1179" s="240" t="s">
        <v>144</v>
      </c>
      <c r="D1179" s="240" t="s">
        <v>76</v>
      </c>
      <c r="E1179" s="240">
        <v>51365.4</v>
      </c>
      <c r="F1179" s="240">
        <v>463.25</v>
      </c>
      <c r="G1179" s="240">
        <v>-1544.16</v>
      </c>
      <c r="H1179" s="240">
        <v>-21145.785</v>
      </c>
      <c r="I1179" s="240">
        <v>861192.50199999998</v>
      </c>
      <c r="J1179" s="240">
        <v>-468015.24800000002</v>
      </c>
    </row>
    <row r="1180" spans="2:10">
      <c r="B1180" s="240" t="s">
        <v>33</v>
      </c>
      <c r="C1180" s="240" t="s">
        <v>144</v>
      </c>
      <c r="D1180" s="240" t="s">
        <v>77</v>
      </c>
      <c r="E1180" s="240">
        <v>52308.59</v>
      </c>
      <c r="F1180" s="240">
        <v>463.86</v>
      </c>
      <c r="G1180" s="240">
        <v>-1546.2</v>
      </c>
      <c r="H1180" s="240">
        <v>-21177.205999999998</v>
      </c>
      <c r="I1180" s="240">
        <v>882233.72</v>
      </c>
      <c r="J1180" s="240">
        <v>-475202.48800000001</v>
      </c>
    </row>
    <row r="1181" spans="2:10">
      <c r="B1181" s="240" t="s">
        <v>33</v>
      </c>
      <c r="C1181" s="240" t="s">
        <v>145</v>
      </c>
      <c r="D1181" s="240" t="s">
        <v>76</v>
      </c>
      <c r="E1181" s="240">
        <v>51365.4</v>
      </c>
      <c r="F1181" s="240">
        <v>-463.25</v>
      </c>
      <c r="G1181" s="240">
        <v>-1544.16</v>
      </c>
      <c r="H1181" s="240">
        <v>-5949.616</v>
      </c>
      <c r="I1181" s="240">
        <v>861188.26</v>
      </c>
      <c r="J1181" s="240">
        <v>-479419.05300000001</v>
      </c>
    </row>
    <row r="1182" spans="2:10">
      <c r="B1182" s="240" t="s">
        <v>33</v>
      </c>
      <c r="C1182" s="240" t="s">
        <v>145</v>
      </c>
      <c r="D1182" s="240" t="s">
        <v>77</v>
      </c>
      <c r="E1182" s="240">
        <v>52308.59</v>
      </c>
      <c r="F1182" s="240">
        <v>-463.86</v>
      </c>
      <c r="G1182" s="240">
        <v>-1546.2</v>
      </c>
      <c r="H1182" s="240">
        <v>-5965.8609999999999</v>
      </c>
      <c r="I1182" s="240">
        <v>882226.88100000005</v>
      </c>
      <c r="J1182" s="240">
        <v>-489986.71299999999</v>
      </c>
    </row>
    <row r="1183" spans="2:10">
      <c r="B1183" s="240" t="s">
        <v>33</v>
      </c>
      <c r="C1183" s="240" t="s">
        <v>146</v>
      </c>
      <c r="D1183" s="240" t="s">
        <v>76</v>
      </c>
      <c r="E1183" s="240">
        <v>51365.4</v>
      </c>
      <c r="F1183" s="240">
        <v>463.25</v>
      </c>
      <c r="G1183" s="240">
        <v>-1544.16</v>
      </c>
      <c r="H1183" s="240">
        <v>-19516.117999999999</v>
      </c>
      <c r="I1183" s="240">
        <v>861199.58</v>
      </c>
      <c r="J1183" s="240">
        <v>-468007.94400000002</v>
      </c>
    </row>
    <row r="1184" spans="2:10">
      <c r="B1184" s="240" t="s">
        <v>33</v>
      </c>
      <c r="C1184" s="240" t="s">
        <v>146</v>
      </c>
      <c r="D1184" s="240" t="s">
        <v>77</v>
      </c>
      <c r="E1184" s="240">
        <v>52308.59</v>
      </c>
      <c r="F1184" s="240">
        <v>463.86</v>
      </c>
      <c r="G1184" s="240">
        <v>-1546.2</v>
      </c>
      <c r="H1184" s="240">
        <v>-19547.526999999998</v>
      </c>
      <c r="I1184" s="240">
        <v>882243.64399999997</v>
      </c>
      <c r="J1184" s="240">
        <v>-475192.45699999999</v>
      </c>
    </row>
    <row r="1185" spans="2:10">
      <c r="B1185" s="240" t="s">
        <v>33</v>
      </c>
      <c r="C1185" s="240" t="s">
        <v>147</v>
      </c>
      <c r="D1185" s="240" t="s">
        <v>76</v>
      </c>
      <c r="E1185" s="240">
        <v>78764.539999999994</v>
      </c>
      <c r="F1185" s="240">
        <v>-395.87</v>
      </c>
      <c r="G1185" s="240">
        <v>0</v>
      </c>
      <c r="H1185" s="240">
        <v>6483.5879999999997</v>
      </c>
      <c r="I1185" s="240">
        <v>1291028.4639999999</v>
      </c>
      <c r="J1185" s="240">
        <v>-729401.53399999999</v>
      </c>
    </row>
    <row r="1186" spans="2:10">
      <c r="B1186" s="240" t="s">
        <v>33</v>
      </c>
      <c r="C1186" s="240" t="s">
        <v>147</v>
      </c>
      <c r="D1186" s="240" t="s">
        <v>77</v>
      </c>
      <c r="E1186" s="240">
        <v>80008.31</v>
      </c>
      <c r="F1186" s="240">
        <v>-402.43</v>
      </c>
      <c r="G1186" s="240">
        <v>0</v>
      </c>
      <c r="H1186" s="240">
        <v>6589.942</v>
      </c>
      <c r="I1186" s="240">
        <v>1311339.0819999999</v>
      </c>
      <c r="J1186" s="240">
        <v>-742530.67099999997</v>
      </c>
    </row>
    <row r="1187" spans="2:10">
      <c r="B1187" s="240" t="s">
        <v>33</v>
      </c>
      <c r="C1187" s="240" t="s">
        <v>148</v>
      </c>
      <c r="D1187" s="240" t="s">
        <v>76</v>
      </c>
      <c r="E1187" s="240">
        <v>78764.539999999994</v>
      </c>
      <c r="F1187" s="240">
        <v>395.87</v>
      </c>
      <c r="G1187" s="240">
        <v>0</v>
      </c>
      <c r="H1187" s="240">
        <v>-6482.6670000000004</v>
      </c>
      <c r="I1187" s="240">
        <v>1291032.05</v>
      </c>
      <c r="J1187" s="240">
        <v>-720670.11199999996</v>
      </c>
    </row>
    <row r="1188" spans="2:10">
      <c r="B1188" s="240" t="s">
        <v>33</v>
      </c>
      <c r="C1188" s="240" t="s">
        <v>148</v>
      </c>
      <c r="D1188" s="240" t="s">
        <v>77</v>
      </c>
      <c r="E1188" s="240">
        <v>80008.31</v>
      </c>
      <c r="F1188" s="240">
        <v>402.43</v>
      </c>
      <c r="G1188" s="240">
        <v>0</v>
      </c>
      <c r="H1188" s="240">
        <v>-6588.88</v>
      </c>
      <c r="I1188" s="240">
        <v>1311345.129</v>
      </c>
      <c r="J1188" s="240">
        <v>-730886.52099999995</v>
      </c>
    </row>
    <row r="1189" spans="2:10">
      <c r="B1189" s="240" t="s">
        <v>33</v>
      </c>
      <c r="C1189" s="240" t="s">
        <v>149</v>
      </c>
      <c r="D1189" s="240" t="s">
        <v>76</v>
      </c>
      <c r="E1189" s="240">
        <v>78764.539999999994</v>
      </c>
      <c r="F1189" s="240">
        <v>0</v>
      </c>
      <c r="G1189" s="240">
        <v>-395.87</v>
      </c>
      <c r="H1189" s="240">
        <v>-3647.3580000000002</v>
      </c>
      <c r="I1189" s="240">
        <v>1295413.284</v>
      </c>
      <c r="J1189" s="240">
        <v>-725035.66700000002</v>
      </c>
    </row>
    <row r="1190" spans="2:10">
      <c r="B1190" s="240" t="s">
        <v>33</v>
      </c>
      <c r="C1190" s="240" t="s">
        <v>149</v>
      </c>
      <c r="D1190" s="240" t="s">
        <v>77</v>
      </c>
      <c r="E1190" s="240">
        <v>80008.31</v>
      </c>
      <c r="F1190" s="240">
        <v>0</v>
      </c>
      <c r="G1190" s="240">
        <v>-402.43</v>
      </c>
      <c r="H1190" s="240">
        <v>-3709.413</v>
      </c>
      <c r="I1190" s="240">
        <v>1317198.3430000001</v>
      </c>
      <c r="J1190" s="240">
        <v>-736707.652</v>
      </c>
    </row>
    <row r="1191" spans="2:10">
      <c r="B1191" s="240" t="s">
        <v>33</v>
      </c>
      <c r="C1191" s="240" t="s">
        <v>150</v>
      </c>
      <c r="D1191" s="240" t="s">
        <v>76</v>
      </c>
      <c r="E1191" s="240">
        <v>78764.539999999994</v>
      </c>
      <c r="F1191" s="240">
        <v>0</v>
      </c>
      <c r="G1191" s="240">
        <v>395.87</v>
      </c>
      <c r="H1191" s="240">
        <v>3648.279</v>
      </c>
      <c r="I1191" s="240">
        <v>1286647.23</v>
      </c>
      <c r="J1191" s="240">
        <v>-725035.97900000005</v>
      </c>
    </row>
    <row r="1192" spans="2:10">
      <c r="B1192" s="240" t="s">
        <v>33</v>
      </c>
      <c r="C1192" s="240" t="s">
        <v>150</v>
      </c>
      <c r="D1192" s="240" t="s">
        <v>77</v>
      </c>
      <c r="E1192" s="240">
        <v>80008.31</v>
      </c>
      <c r="F1192" s="240">
        <v>0</v>
      </c>
      <c r="G1192" s="240">
        <v>402.43</v>
      </c>
      <c r="H1192" s="240">
        <v>3710.4749999999999</v>
      </c>
      <c r="I1192" s="240">
        <v>1305485.8670000001</v>
      </c>
      <c r="J1192" s="240">
        <v>-736709.54</v>
      </c>
    </row>
    <row r="1193" spans="2:10">
      <c r="B1193" s="240" t="s">
        <v>33</v>
      </c>
      <c r="C1193" s="240" t="s">
        <v>151</v>
      </c>
      <c r="D1193" s="240" t="s">
        <v>76</v>
      </c>
      <c r="E1193" s="240">
        <v>51365.4</v>
      </c>
      <c r="F1193" s="240">
        <v>1616.16</v>
      </c>
      <c r="G1193" s="240">
        <v>538.67999999999995</v>
      </c>
      <c r="H1193" s="240">
        <v>27590.627</v>
      </c>
      <c r="I1193" s="240">
        <v>849130.68</v>
      </c>
      <c r="J1193" s="240">
        <v>-452813.59899999999</v>
      </c>
    </row>
    <row r="1194" spans="2:10">
      <c r="B1194" s="240" t="s">
        <v>33</v>
      </c>
      <c r="C1194" s="240" t="s">
        <v>151</v>
      </c>
      <c r="D1194" s="240" t="s">
        <v>77</v>
      </c>
      <c r="E1194" s="240">
        <v>52308.59</v>
      </c>
      <c r="F1194" s="240">
        <v>1622.03</v>
      </c>
      <c r="G1194" s="240">
        <v>539.21</v>
      </c>
      <c r="H1194" s="240">
        <v>27681.103999999999</v>
      </c>
      <c r="I1194" s="240">
        <v>866223.62899999996</v>
      </c>
      <c r="J1194" s="240">
        <v>-456700.435</v>
      </c>
    </row>
    <row r="1195" spans="2:10">
      <c r="B1195" s="240" t="s">
        <v>33</v>
      </c>
      <c r="C1195" s="240" t="s">
        <v>152</v>
      </c>
      <c r="D1195" s="240" t="s">
        <v>76</v>
      </c>
      <c r="E1195" s="240">
        <v>51365.4</v>
      </c>
      <c r="F1195" s="240">
        <v>-1616.16</v>
      </c>
      <c r="G1195" s="240">
        <v>-538.67999999999995</v>
      </c>
      <c r="H1195" s="240">
        <v>-27589.982</v>
      </c>
      <c r="I1195" s="240">
        <v>835052.22900000005</v>
      </c>
      <c r="J1195" s="240">
        <v>-494630.37800000003</v>
      </c>
    </row>
    <row r="1196" spans="2:10">
      <c r="B1196" s="240" t="s">
        <v>33</v>
      </c>
      <c r="C1196" s="240" t="s">
        <v>152</v>
      </c>
      <c r="D1196" s="240" t="s">
        <v>77</v>
      </c>
      <c r="E1196" s="240">
        <v>52308.59</v>
      </c>
      <c r="F1196" s="240">
        <v>-1622.03</v>
      </c>
      <c r="G1196" s="240">
        <v>-539.21</v>
      </c>
      <c r="H1196" s="240">
        <v>-27680.361000000001</v>
      </c>
      <c r="I1196" s="240">
        <v>848638.29700000002</v>
      </c>
      <c r="J1196" s="240">
        <v>-508507.21500000003</v>
      </c>
    </row>
    <row r="1197" spans="2:10">
      <c r="B1197" s="240" t="s">
        <v>33</v>
      </c>
      <c r="C1197" s="240" t="s">
        <v>153</v>
      </c>
      <c r="D1197" s="240" t="s">
        <v>76</v>
      </c>
      <c r="E1197" s="240">
        <v>51365.4</v>
      </c>
      <c r="F1197" s="240">
        <v>819.55</v>
      </c>
      <c r="G1197" s="240">
        <v>1304.55</v>
      </c>
      <c r="H1197" s="240">
        <v>20724.381000000001</v>
      </c>
      <c r="I1197" s="240">
        <v>859277.34699999995</v>
      </c>
      <c r="J1197" s="240">
        <v>-463509.652</v>
      </c>
    </row>
    <row r="1198" spans="2:10">
      <c r="B1198" s="240" t="s">
        <v>33</v>
      </c>
      <c r="C1198" s="240" t="s">
        <v>153</v>
      </c>
      <c r="D1198" s="240" t="s">
        <v>77</v>
      </c>
      <c r="E1198" s="240">
        <v>52308.59</v>
      </c>
      <c r="F1198" s="240">
        <v>824.82</v>
      </c>
      <c r="G1198" s="240">
        <v>1305.69</v>
      </c>
      <c r="H1198" s="240">
        <v>20815.842000000001</v>
      </c>
      <c r="I1198" s="240">
        <v>878774.18200000003</v>
      </c>
      <c r="J1198" s="240">
        <v>-469713.114</v>
      </c>
    </row>
    <row r="1199" spans="2:10">
      <c r="B1199" s="240" t="s">
        <v>33</v>
      </c>
      <c r="C1199" s="240" t="s">
        <v>154</v>
      </c>
      <c r="D1199" s="240" t="s">
        <v>76</v>
      </c>
      <c r="E1199" s="240">
        <v>51365.4</v>
      </c>
      <c r="F1199" s="240">
        <v>-819.55</v>
      </c>
      <c r="G1199" s="240">
        <v>-1304.55</v>
      </c>
      <c r="H1199" s="240">
        <v>-20723.736000000001</v>
      </c>
      <c r="I1199" s="240">
        <v>824905.56200000003</v>
      </c>
      <c r="J1199" s="240">
        <v>-483934.32500000001</v>
      </c>
    </row>
    <row r="1200" spans="2:10">
      <c r="B1200" s="240" t="s">
        <v>33</v>
      </c>
      <c r="C1200" s="240" t="s">
        <v>154</v>
      </c>
      <c r="D1200" s="240" t="s">
        <v>77</v>
      </c>
      <c r="E1200" s="240">
        <v>52308.59</v>
      </c>
      <c r="F1200" s="240">
        <v>-824.82</v>
      </c>
      <c r="G1200" s="240">
        <v>-1305.69</v>
      </c>
      <c r="H1200" s="240">
        <v>-20815.098999999998</v>
      </c>
      <c r="I1200" s="240">
        <v>836087.74399999995</v>
      </c>
      <c r="J1200" s="240">
        <v>-495494.53499999997</v>
      </c>
    </row>
    <row r="1201" spans="2:10">
      <c r="B1201" s="240" t="s">
        <v>33</v>
      </c>
      <c r="C1201" s="240" t="s">
        <v>155</v>
      </c>
      <c r="D1201" s="240" t="s">
        <v>76</v>
      </c>
      <c r="E1201" s="240">
        <v>51365.4</v>
      </c>
      <c r="F1201" s="240">
        <v>3189.52</v>
      </c>
      <c r="G1201" s="240">
        <v>1161.6099999999999</v>
      </c>
      <c r="H1201" s="240">
        <v>55827.707000000002</v>
      </c>
      <c r="I1201" s="240">
        <v>857796.64199999999</v>
      </c>
      <c r="J1201" s="240">
        <v>-430384.87400000001</v>
      </c>
    </row>
    <row r="1202" spans="2:10">
      <c r="B1202" s="240" t="s">
        <v>33</v>
      </c>
      <c r="C1202" s="240" t="s">
        <v>155</v>
      </c>
      <c r="D1202" s="240" t="s">
        <v>77</v>
      </c>
      <c r="E1202" s="240">
        <v>52308.59</v>
      </c>
      <c r="F1202" s="240">
        <v>3191.97</v>
      </c>
      <c r="G1202" s="240">
        <v>1162.67</v>
      </c>
      <c r="H1202" s="240">
        <v>55853.78</v>
      </c>
      <c r="I1202" s="240">
        <v>876623.304</v>
      </c>
      <c r="J1202" s="240">
        <v>-430523.10100000002</v>
      </c>
    </row>
    <row r="1203" spans="2:10">
      <c r="B1203" s="240" t="s">
        <v>33</v>
      </c>
      <c r="C1203" s="240" t="s">
        <v>156</v>
      </c>
      <c r="D1203" s="240" t="s">
        <v>76</v>
      </c>
      <c r="E1203" s="240">
        <v>51365.4</v>
      </c>
      <c r="F1203" s="240">
        <v>-3189.52</v>
      </c>
      <c r="G1203" s="240">
        <v>-1161.6099999999999</v>
      </c>
      <c r="H1203" s="240">
        <v>-55827.061999999998</v>
      </c>
      <c r="I1203" s="240">
        <v>826386.26599999995</v>
      </c>
      <c r="J1203" s="240">
        <v>-517059.103</v>
      </c>
    </row>
    <row r="1204" spans="2:10">
      <c r="B1204" s="240" t="s">
        <v>33</v>
      </c>
      <c r="C1204" s="240" t="s">
        <v>156</v>
      </c>
      <c r="D1204" s="240" t="s">
        <v>77</v>
      </c>
      <c r="E1204" s="240">
        <v>52308.59</v>
      </c>
      <c r="F1204" s="240">
        <v>-3191.97</v>
      </c>
      <c r="G1204" s="240">
        <v>-1162.67</v>
      </c>
      <c r="H1204" s="240">
        <v>-55853.036999999997</v>
      </c>
      <c r="I1204" s="240">
        <v>838238.62300000002</v>
      </c>
      <c r="J1204" s="240">
        <v>-534684.549</v>
      </c>
    </row>
    <row r="1205" spans="2:10">
      <c r="B1205" s="240" t="s">
        <v>33</v>
      </c>
      <c r="C1205" s="240" t="s">
        <v>157</v>
      </c>
      <c r="D1205" s="240" t="s">
        <v>76</v>
      </c>
      <c r="E1205" s="240">
        <v>51365.4</v>
      </c>
      <c r="F1205" s="240">
        <v>1312.55</v>
      </c>
      <c r="G1205" s="240">
        <v>2751.76</v>
      </c>
      <c r="H1205" s="240">
        <v>37645.050999999999</v>
      </c>
      <c r="I1205" s="240">
        <v>879853.11800000002</v>
      </c>
      <c r="J1205" s="240">
        <v>-456193.43599999999</v>
      </c>
    </row>
    <row r="1206" spans="2:10">
      <c r="B1206" s="240" t="s">
        <v>33</v>
      </c>
      <c r="C1206" s="240" t="s">
        <v>157</v>
      </c>
      <c r="D1206" s="240" t="s">
        <v>77</v>
      </c>
      <c r="E1206" s="240">
        <v>52308.59</v>
      </c>
      <c r="F1206" s="240">
        <v>1313.76</v>
      </c>
      <c r="G1206" s="240">
        <v>2753.81</v>
      </c>
      <c r="H1206" s="240">
        <v>37669.404000000002</v>
      </c>
      <c r="I1206" s="240">
        <v>903067.93</v>
      </c>
      <c r="J1206" s="240">
        <v>-461304.99400000001</v>
      </c>
    </row>
    <row r="1207" spans="2:10">
      <c r="B1207" s="240" t="s">
        <v>33</v>
      </c>
      <c r="C1207" s="240" t="s">
        <v>158</v>
      </c>
      <c r="D1207" s="240" t="s">
        <v>76</v>
      </c>
      <c r="E1207" s="240">
        <v>51365.4</v>
      </c>
      <c r="F1207" s="240">
        <v>-1312.55</v>
      </c>
      <c r="G1207" s="240">
        <v>-2751.76</v>
      </c>
      <c r="H1207" s="240">
        <v>-37644.406999999999</v>
      </c>
      <c r="I1207" s="240">
        <v>804329.79</v>
      </c>
      <c r="J1207" s="240">
        <v>-491250.54100000003</v>
      </c>
    </row>
    <row r="1208" spans="2:10">
      <c r="B1208" s="240" t="s">
        <v>33</v>
      </c>
      <c r="C1208" s="240" t="s">
        <v>158</v>
      </c>
      <c r="D1208" s="240" t="s">
        <v>77</v>
      </c>
      <c r="E1208" s="240">
        <v>52308.59</v>
      </c>
      <c r="F1208" s="240">
        <v>-1313.76</v>
      </c>
      <c r="G1208" s="240">
        <v>-2753.81</v>
      </c>
      <c r="H1208" s="240">
        <v>-37668.661</v>
      </c>
      <c r="I1208" s="240">
        <v>811793.99600000004</v>
      </c>
      <c r="J1208" s="240">
        <v>-503902.65600000002</v>
      </c>
    </row>
    <row r="1209" spans="2:10">
      <c r="B1209" s="240" t="s">
        <v>20</v>
      </c>
      <c r="C1209" s="240" t="s">
        <v>87</v>
      </c>
      <c r="D1209" s="240" t="s">
        <v>76</v>
      </c>
      <c r="E1209" s="240">
        <v>0</v>
      </c>
      <c r="F1209" s="240">
        <v>-1682.86</v>
      </c>
      <c r="G1209" s="240">
        <v>0</v>
      </c>
      <c r="H1209" s="240">
        <v>30556.978999999999</v>
      </c>
      <c r="I1209" s="240">
        <v>5.1429999999999998</v>
      </c>
      <c r="J1209" s="240">
        <v>-24623.655999999999</v>
      </c>
    </row>
    <row r="1210" spans="2:10">
      <c r="B1210" s="240" t="s">
        <v>20</v>
      </c>
      <c r="C1210" s="240" t="s">
        <v>87</v>
      </c>
      <c r="D1210" s="240" t="s">
        <v>77</v>
      </c>
      <c r="E1210" s="240">
        <v>0</v>
      </c>
      <c r="F1210" s="240">
        <v>-1684.64</v>
      </c>
      <c r="G1210" s="240">
        <v>0</v>
      </c>
      <c r="H1210" s="240">
        <v>30578.949000000001</v>
      </c>
      <c r="I1210" s="240">
        <v>5.6079999999999997</v>
      </c>
      <c r="J1210" s="240">
        <v>-30775.147000000001</v>
      </c>
    </row>
    <row r="1211" spans="2:10">
      <c r="B1211" s="240" t="s">
        <v>20</v>
      </c>
      <c r="C1211" s="240" t="s">
        <v>88</v>
      </c>
      <c r="D1211" s="240" t="s">
        <v>76</v>
      </c>
      <c r="E1211" s="240">
        <v>0</v>
      </c>
      <c r="F1211" s="240">
        <v>0</v>
      </c>
      <c r="G1211" s="240">
        <v>-1682.86</v>
      </c>
      <c r="H1211" s="240">
        <v>-17193.257000000001</v>
      </c>
      <c r="I1211" s="240">
        <v>24785.812000000002</v>
      </c>
      <c r="J1211" s="240">
        <v>-4.4489999999999998</v>
      </c>
    </row>
    <row r="1212" spans="2:10">
      <c r="B1212" s="240" t="s">
        <v>20</v>
      </c>
      <c r="C1212" s="240" t="s">
        <v>88</v>
      </c>
      <c r="D1212" s="240" t="s">
        <v>77</v>
      </c>
      <c r="E1212" s="240">
        <v>0</v>
      </c>
      <c r="F1212" s="240">
        <v>0</v>
      </c>
      <c r="G1212" s="240">
        <v>-1684.64</v>
      </c>
      <c r="H1212" s="240">
        <v>-17214.221000000001</v>
      </c>
      <c r="I1212" s="240">
        <v>31019.062000000002</v>
      </c>
      <c r="J1212" s="240">
        <v>-3.0030000000000001</v>
      </c>
    </row>
    <row r="1213" spans="2:10">
      <c r="B1213" s="240" t="s">
        <v>20</v>
      </c>
      <c r="C1213" s="240" t="s">
        <v>89</v>
      </c>
      <c r="D1213" s="240" t="s">
        <v>76</v>
      </c>
      <c r="E1213" s="240">
        <v>0</v>
      </c>
      <c r="F1213" s="240">
        <v>-1682.86</v>
      </c>
      <c r="G1213" s="240">
        <v>0</v>
      </c>
      <c r="H1213" s="240">
        <v>24631.353999999999</v>
      </c>
      <c r="I1213" s="240">
        <v>-27.937999999999999</v>
      </c>
      <c r="J1213" s="240">
        <v>-24657.093000000001</v>
      </c>
    </row>
    <row r="1214" spans="2:10">
      <c r="B1214" s="240" t="s">
        <v>20</v>
      </c>
      <c r="C1214" s="240" t="s">
        <v>89</v>
      </c>
      <c r="D1214" s="240" t="s">
        <v>77</v>
      </c>
      <c r="E1214" s="240">
        <v>0</v>
      </c>
      <c r="F1214" s="240">
        <v>-1684.64</v>
      </c>
      <c r="G1214" s="240">
        <v>0</v>
      </c>
      <c r="H1214" s="240">
        <v>24653.338</v>
      </c>
      <c r="I1214" s="240">
        <v>-37.292999999999999</v>
      </c>
      <c r="J1214" s="240">
        <v>-30818.294000000002</v>
      </c>
    </row>
    <row r="1215" spans="2:10">
      <c r="B1215" s="240" t="s">
        <v>20</v>
      </c>
      <c r="C1215" s="240" t="s">
        <v>90</v>
      </c>
      <c r="D1215" s="240" t="s">
        <v>76</v>
      </c>
      <c r="E1215" s="240">
        <v>0</v>
      </c>
      <c r="F1215" s="240">
        <v>0</v>
      </c>
      <c r="G1215" s="240">
        <v>-1682.86</v>
      </c>
      <c r="H1215" s="240">
        <v>-13870.396000000001</v>
      </c>
      <c r="I1215" s="240">
        <v>24804.298999999999</v>
      </c>
      <c r="J1215" s="240">
        <v>14.24</v>
      </c>
    </row>
    <row r="1216" spans="2:10">
      <c r="B1216" s="240" t="s">
        <v>20</v>
      </c>
      <c r="C1216" s="240" t="s">
        <v>90</v>
      </c>
      <c r="D1216" s="240" t="s">
        <v>77</v>
      </c>
      <c r="E1216" s="240">
        <v>0</v>
      </c>
      <c r="F1216" s="240">
        <v>0</v>
      </c>
      <c r="G1216" s="240">
        <v>-1684.64</v>
      </c>
      <c r="H1216" s="240">
        <v>-13891.368</v>
      </c>
      <c r="I1216" s="240">
        <v>31043.050999999999</v>
      </c>
      <c r="J1216" s="240">
        <v>21.128</v>
      </c>
    </row>
    <row r="1217" spans="2:10">
      <c r="B1217" s="240" t="s">
        <v>20</v>
      </c>
      <c r="C1217" s="240" t="s">
        <v>12</v>
      </c>
      <c r="D1217" s="240" t="s">
        <v>76</v>
      </c>
      <c r="E1217" s="240">
        <v>0</v>
      </c>
      <c r="F1217" s="240">
        <v>-900000</v>
      </c>
      <c r="G1217" s="240">
        <v>0</v>
      </c>
      <c r="H1217" s="240">
        <v>15388584.155999999</v>
      </c>
      <c r="I1217" s="240">
        <v>-1979.606</v>
      </c>
      <c r="J1217" s="240">
        <v>-12929511.01</v>
      </c>
    </row>
    <row r="1218" spans="2:10">
      <c r="B1218" s="240" t="s">
        <v>20</v>
      </c>
      <c r="C1218" s="240" t="s">
        <v>12</v>
      </c>
      <c r="D1218" s="240" t="s">
        <v>77</v>
      </c>
      <c r="E1218" s="240">
        <v>0</v>
      </c>
      <c r="F1218" s="240">
        <v>-900000</v>
      </c>
      <c r="G1218" s="240">
        <v>0</v>
      </c>
      <c r="H1218" s="240">
        <v>15388643.403999999</v>
      </c>
      <c r="I1218" s="240">
        <v>-3404.4430000000002</v>
      </c>
      <c r="J1218" s="240">
        <v>-16220940.050000001</v>
      </c>
    </row>
    <row r="1219" spans="2:10">
      <c r="B1219" s="240" t="s">
        <v>20</v>
      </c>
      <c r="C1219" s="240" t="s">
        <v>13</v>
      </c>
      <c r="D1219" s="240" t="s">
        <v>76</v>
      </c>
      <c r="E1219" s="240">
        <v>0</v>
      </c>
      <c r="F1219" s="240">
        <v>0</v>
      </c>
      <c r="G1219" s="240">
        <v>-900000</v>
      </c>
      <c r="H1219" s="240">
        <v>-9199298.2899999991</v>
      </c>
      <c r="I1219" s="240">
        <v>12997006.449999999</v>
      </c>
      <c r="J1219" s="240">
        <v>-2994.24</v>
      </c>
    </row>
    <row r="1220" spans="2:10">
      <c r="B1220" s="240" t="s">
        <v>20</v>
      </c>
      <c r="C1220" s="240" t="s">
        <v>13</v>
      </c>
      <c r="D1220" s="240" t="s">
        <v>77</v>
      </c>
      <c r="E1220" s="240">
        <v>0</v>
      </c>
      <c r="F1220" s="240">
        <v>0</v>
      </c>
      <c r="G1220" s="240">
        <v>-900000</v>
      </c>
      <c r="H1220" s="240">
        <v>-9199948.3499999996</v>
      </c>
      <c r="I1220" s="240">
        <v>16330429.532</v>
      </c>
      <c r="J1220" s="240">
        <v>-2368.0039999999999</v>
      </c>
    </row>
    <row r="1221" spans="2:10">
      <c r="B1221" s="240" t="s">
        <v>20</v>
      </c>
      <c r="C1221" s="240" t="s">
        <v>14</v>
      </c>
      <c r="D1221" s="240" t="s">
        <v>76</v>
      </c>
      <c r="E1221" s="240">
        <v>0</v>
      </c>
      <c r="F1221" s="240">
        <v>0</v>
      </c>
      <c r="G1221" s="240">
        <v>0</v>
      </c>
      <c r="H1221" s="240">
        <v>-899962.11600000004</v>
      </c>
      <c r="I1221" s="240">
        <v>-4972.1909999999998</v>
      </c>
      <c r="J1221" s="240">
        <v>-5047.78</v>
      </c>
    </row>
    <row r="1222" spans="2:10">
      <c r="B1222" s="240" t="s">
        <v>20</v>
      </c>
      <c r="C1222" s="240" t="s">
        <v>14</v>
      </c>
      <c r="D1222" s="240" t="s">
        <v>77</v>
      </c>
      <c r="E1222" s="240">
        <v>0</v>
      </c>
      <c r="F1222" s="240">
        <v>0</v>
      </c>
      <c r="G1222" s="240">
        <v>0</v>
      </c>
      <c r="H1222" s="240">
        <v>-899960.55</v>
      </c>
      <c r="I1222" s="240">
        <v>-6474.1909999999998</v>
      </c>
      <c r="J1222" s="240">
        <v>-6520.1270000000004</v>
      </c>
    </row>
    <row r="1223" spans="2:10">
      <c r="B1223" s="240" t="s">
        <v>20</v>
      </c>
      <c r="C1223" s="240" t="s">
        <v>91</v>
      </c>
      <c r="D1223" s="240" t="s">
        <v>76</v>
      </c>
      <c r="E1223" s="240">
        <v>0</v>
      </c>
      <c r="F1223" s="240">
        <v>1395.68</v>
      </c>
      <c r="G1223" s="240">
        <v>176.11</v>
      </c>
      <c r="H1223" s="240">
        <v>21580.22</v>
      </c>
      <c r="I1223" s="240">
        <v>2624.5569999999998</v>
      </c>
      <c r="J1223" s="240">
        <v>21309.598999999998</v>
      </c>
    </row>
    <row r="1224" spans="2:10">
      <c r="B1224" s="240" t="s">
        <v>20</v>
      </c>
      <c r="C1224" s="240" t="s">
        <v>91</v>
      </c>
      <c r="D1224" s="240" t="s">
        <v>77</v>
      </c>
      <c r="E1224" s="240">
        <v>0</v>
      </c>
      <c r="F1224" s="240">
        <v>1396.87</v>
      </c>
      <c r="G1224" s="240">
        <v>176.33</v>
      </c>
      <c r="H1224" s="240">
        <v>21591.494999999999</v>
      </c>
      <c r="I1224" s="240">
        <v>3220.569</v>
      </c>
      <c r="J1224" s="240">
        <v>25461.696</v>
      </c>
    </row>
    <row r="1225" spans="2:10">
      <c r="B1225" s="240" t="s">
        <v>20</v>
      </c>
      <c r="C1225" s="240" t="s">
        <v>92</v>
      </c>
      <c r="D1225" s="240" t="s">
        <v>76</v>
      </c>
      <c r="E1225" s="240">
        <v>0</v>
      </c>
      <c r="F1225" s="240">
        <v>181.26</v>
      </c>
      <c r="G1225" s="240">
        <v>1336.74</v>
      </c>
      <c r="H1225" s="240">
        <v>11090.236999999999</v>
      </c>
      <c r="I1225" s="240">
        <v>20553.917000000001</v>
      </c>
      <c r="J1225" s="240">
        <v>2720.0569999999998</v>
      </c>
    </row>
    <row r="1226" spans="2:10">
      <c r="B1226" s="240" t="s">
        <v>20</v>
      </c>
      <c r="C1226" s="240" t="s">
        <v>92</v>
      </c>
      <c r="D1226" s="240" t="s">
        <v>77</v>
      </c>
      <c r="E1226" s="240">
        <v>0</v>
      </c>
      <c r="F1226" s="240">
        <v>181.48</v>
      </c>
      <c r="G1226" s="240">
        <v>1337.79</v>
      </c>
      <c r="H1226" s="240">
        <v>11103.637000000001</v>
      </c>
      <c r="I1226" s="240">
        <v>24841.754000000001</v>
      </c>
      <c r="J1226" s="240">
        <v>3331.1750000000002</v>
      </c>
    </row>
    <row r="1227" spans="2:10">
      <c r="B1227" s="240" t="s">
        <v>20</v>
      </c>
      <c r="C1227" s="240" t="s">
        <v>93</v>
      </c>
      <c r="D1227" s="240" t="s">
        <v>76</v>
      </c>
      <c r="E1227" s="240">
        <v>0</v>
      </c>
      <c r="F1227" s="240">
        <v>3276.21</v>
      </c>
      <c r="G1227" s="240">
        <v>403.66</v>
      </c>
      <c r="H1227" s="240">
        <v>52137.487000000001</v>
      </c>
      <c r="I1227" s="240">
        <v>6045.33</v>
      </c>
      <c r="J1227" s="240">
        <v>50209.972000000002</v>
      </c>
    </row>
    <row r="1228" spans="2:10">
      <c r="B1228" s="240" t="s">
        <v>20</v>
      </c>
      <c r="C1228" s="240" t="s">
        <v>93</v>
      </c>
      <c r="D1228" s="240" t="s">
        <v>77</v>
      </c>
      <c r="E1228" s="240">
        <v>0</v>
      </c>
      <c r="F1228" s="240">
        <v>3279.19</v>
      </c>
      <c r="G1228" s="240">
        <v>404.22</v>
      </c>
      <c r="H1228" s="240">
        <v>52164.762000000002</v>
      </c>
      <c r="I1228" s="240">
        <v>7364.2110000000002</v>
      </c>
      <c r="J1228" s="240">
        <v>59107.446000000004</v>
      </c>
    </row>
    <row r="1229" spans="2:10">
      <c r="B1229" s="240" t="s">
        <v>20</v>
      </c>
      <c r="C1229" s="240" t="s">
        <v>94</v>
      </c>
      <c r="D1229" s="240" t="s">
        <v>76</v>
      </c>
      <c r="E1229" s="240">
        <v>0</v>
      </c>
      <c r="F1229" s="240">
        <v>415.68</v>
      </c>
      <c r="G1229" s="240">
        <v>2793.77</v>
      </c>
      <c r="H1229" s="240">
        <v>24212.585999999999</v>
      </c>
      <c r="I1229" s="240">
        <v>43823.368000000002</v>
      </c>
      <c r="J1229" s="240">
        <v>6235.84</v>
      </c>
    </row>
    <row r="1230" spans="2:10">
      <c r="B1230" s="240" t="s">
        <v>20</v>
      </c>
      <c r="C1230" s="240" t="s">
        <v>94</v>
      </c>
      <c r="D1230" s="240" t="s">
        <v>77</v>
      </c>
      <c r="E1230" s="240">
        <v>0</v>
      </c>
      <c r="F1230" s="240">
        <v>416.2</v>
      </c>
      <c r="G1230" s="240">
        <v>2796.04</v>
      </c>
      <c r="H1230" s="240">
        <v>24240.305</v>
      </c>
      <c r="I1230" s="240">
        <v>51794.673999999999</v>
      </c>
      <c r="J1230" s="240">
        <v>7590.6760000000004</v>
      </c>
    </row>
    <row r="1231" spans="2:10">
      <c r="B1231" s="240" t="s">
        <v>20</v>
      </c>
      <c r="C1231" s="240" t="s">
        <v>95</v>
      </c>
      <c r="D1231" s="240" t="s">
        <v>76</v>
      </c>
      <c r="E1231" s="240">
        <v>58794.07</v>
      </c>
      <c r="F1231" s="240">
        <v>0</v>
      </c>
      <c r="G1231" s="240">
        <v>0</v>
      </c>
      <c r="H1231" s="240">
        <v>0.372</v>
      </c>
      <c r="I1231" s="240">
        <v>963426.94200000004</v>
      </c>
      <c r="J1231" s="240">
        <v>-542096.924</v>
      </c>
    </row>
    <row r="1232" spans="2:10">
      <c r="B1232" s="240" t="s">
        <v>20</v>
      </c>
      <c r="C1232" s="240" t="s">
        <v>95</v>
      </c>
      <c r="D1232" s="240" t="s">
        <v>77</v>
      </c>
      <c r="E1232" s="240">
        <v>59851.58</v>
      </c>
      <c r="F1232" s="240">
        <v>0</v>
      </c>
      <c r="G1232" s="240">
        <v>0</v>
      </c>
      <c r="H1232" s="240">
        <v>0.39800000000000002</v>
      </c>
      <c r="I1232" s="240">
        <v>981066.81200000003</v>
      </c>
      <c r="J1232" s="240">
        <v>-551933.93999999994</v>
      </c>
    </row>
    <row r="1233" spans="2:10">
      <c r="B1233" s="240" t="s">
        <v>20</v>
      </c>
      <c r="C1233" s="240" t="s">
        <v>96</v>
      </c>
      <c r="D1233" s="240" t="s">
        <v>76</v>
      </c>
      <c r="E1233" s="240">
        <v>58794.07</v>
      </c>
      <c r="F1233" s="240">
        <v>0</v>
      </c>
      <c r="G1233" s="240">
        <v>0</v>
      </c>
      <c r="H1233" s="240">
        <v>0.372</v>
      </c>
      <c r="I1233" s="240">
        <v>963426.94200000004</v>
      </c>
      <c r="J1233" s="240">
        <v>-542096.924</v>
      </c>
    </row>
    <row r="1234" spans="2:10">
      <c r="B1234" s="240" t="s">
        <v>20</v>
      </c>
      <c r="C1234" s="240" t="s">
        <v>96</v>
      </c>
      <c r="D1234" s="240" t="s">
        <v>77</v>
      </c>
      <c r="E1234" s="240">
        <v>59851.58</v>
      </c>
      <c r="F1234" s="240">
        <v>0</v>
      </c>
      <c r="G1234" s="240">
        <v>0</v>
      </c>
      <c r="H1234" s="240">
        <v>0.39800000000000002</v>
      </c>
      <c r="I1234" s="240">
        <v>981066.81200000003</v>
      </c>
      <c r="J1234" s="240">
        <v>-551933.93999999994</v>
      </c>
    </row>
    <row r="1235" spans="2:10">
      <c r="B1235" s="240" t="s">
        <v>20</v>
      </c>
      <c r="C1235" s="240" t="s">
        <v>97</v>
      </c>
      <c r="D1235" s="240" t="s">
        <v>76</v>
      </c>
      <c r="E1235" s="240">
        <v>0</v>
      </c>
      <c r="F1235" s="240">
        <v>-293.97000000000003</v>
      </c>
      <c r="G1235" s="240">
        <v>0</v>
      </c>
      <c r="H1235" s="240">
        <v>4817.5640000000003</v>
      </c>
      <c r="I1235" s="240">
        <v>-1.9350000000000001</v>
      </c>
      <c r="J1235" s="240">
        <v>-3777.7730000000001</v>
      </c>
    </row>
    <row r="1236" spans="2:10">
      <c r="B1236" s="240" t="s">
        <v>20</v>
      </c>
      <c r="C1236" s="240" t="s">
        <v>97</v>
      </c>
      <c r="D1236" s="240" t="s">
        <v>77</v>
      </c>
      <c r="E1236" s="240">
        <v>0</v>
      </c>
      <c r="F1236" s="240">
        <v>-299.26</v>
      </c>
      <c r="G1236" s="240">
        <v>0</v>
      </c>
      <c r="H1236" s="240">
        <v>4905.8239999999996</v>
      </c>
      <c r="I1236" s="240">
        <v>-2.7909999999999999</v>
      </c>
      <c r="J1236" s="240">
        <v>-4862.1369999999997</v>
      </c>
    </row>
    <row r="1237" spans="2:10">
      <c r="B1237" s="240" t="s">
        <v>20</v>
      </c>
      <c r="C1237" s="240" t="s">
        <v>98</v>
      </c>
      <c r="D1237" s="240" t="s">
        <v>76</v>
      </c>
      <c r="E1237" s="240">
        <v>0</v>
      </c>
      <c r="F1237" s="240">
        <v>0</v>
      </c>
      <c r="G1237" s="240">
        <v>-293.97000000000003</v>
      </c>
      <c r="H1237" s="240">
        <v>-2710.4090000000001</v>
      </c>
      <c r="I1237" s="240">
        <v>3799.944</v>
      </c>
      <c r="J1237" s="240">
        <v>0.59899999999999998</v>
      </c>
    </row>
    <row r="1238" spans="2:10">
      <c r="B1238" s="240" t="s">
        <v>20</v>
      </c>
      <c r="C1238" s="240" t="s">
        <v>98</v>
      </c>
      <c r="D1238" s="240" t="s">
        <v>77</v>
      </c>
      <c r="E1238" s="240">
        <v>0</v>
      </c>
      <c r="F1238" s="240">
        <v>0</v>
      </c>
      <c r="G1238" s="240">
        <v>-299.26</v>
      </c>
      <c r="H1238" s="240">
        <v>-2759.5940000000001</v>
      </c>
      <c r="I1238" s="240">
        <v>4898.8090000000002</v>
      </c>
      <c r="J1238" s="240">
        <v>1.302</v>
      </c>
    </row>
    <row r="1239" spans="2:10">
      <c r="B1239" s="240" t="s">
        <v>20</v>
      </c>
      <c r="C1239" s="240" t="s">
        <v>99</v>
      </c>
      <c r="D1239" s="240" t="s">
        <v>76</v>
      </c>
      <c r="E1239" s="240">
        <v>58794.07</v>
      </c>
      <c r="F1239" s="240">
        <v>-1976.83</v>
      </c>
      <c r="G1239" s="240">
        <v>-504.86</v>
      </c>
      <c r="H1239" s="240">
        <v>30216.937000000002</v>
      </c>
      <c r="I1239" s="240">
        <v>970865.89300000004</v>
      </c>
      <c r="J1239" s="240">
        <v>-570499.68799999997</v>
      </c>
    </row>
    <row r="1240" spans="2:10">
      <c r="B1240" s="240" t="s">
        <v>20</v>
      </c>
      <c r="C1240" s="240" t="s">
        <v>99</v>
      </c>
      <c r="D1240" s="240" t="s">
        <v>77</v>
      </c>
      <c r="E1240" s="240">
        <v>59851.58</v>
      </c>
      <c r="F1240" s="240">
        <v>-1983.9</v>
      </c>
      <c r="G1240" s="240">
        <v>-505.39</v>
      </c>
      <c r="H1240" s="240">
        <v>30320.904999999999</v>
      </c>
      <c r="I1240" s="240">
        <v>990375.348</v>
      </c>
      <c r="J1240" s="240">
        <v>-587572.12399999995</v>
      </c>
    </row>
    <row r="1241" spans="2:10">
      <c r="B1241" s="240" t="s">
        <v>20</v>
      </c>
      <c r="C1241" s="240" t="s">
        <v>100</v>
      </c>
      <c r="D1241" s="240" t="s">
        <v>76</v>
      </c>
      <c r="E1241" s="240">
        <v>58794.07</v>
      </c>
      <c r="F1241" s="240">
        <v>-1976.83</v>
      </c>
      <c r="G1241" s="240">
        <v>504.86</v>
      </c>
      <c r="H1241" s="240">
        <v>40532.891000000003</v>
      </c>
      <c r="I1241" s="240">
        <v>955994.40599999996</v>
      </c>
      <c r="J1241" s="240">
        <v>-570497.01899999997</v>
      </c>
    </row>
    <row r="1242" spans="2:10">
      <c r="B1242" s="240" t="s">
        <v>20</v>
      </c>
      <c r="C1242" s="240" t="s">
        <v>100</v>
      </c>
      <c r="D1242" s="240" t="s">
        <v>77</v>
      </c>
      <c r="E1242" s="240">
        <v>59851.58</v>
      </c>
      <c r="F1242" s="240">
        <v>-1983.9</v>
      </c>
      <c r="G1242" s="240">
        <v>505.39</v>
      </c>
      <c r="H1242" s="240">
        <v>40649.436999999998</v>
      </c>
      <c r="I1242" s="240">
        <v>971763.91</v>
      </c>
      <c r="J1242" s="240">
        <v>-587570.32200000004</v>
      </c>
    </row>
    <row r="1243" spans="2:10">
      <c r="B1243" s="240" t="s">
        <v>20</v>
      </c>
      <c r="C1243" s="240" t="s">
        <v>101</v>
      </c>
      <c r="D1243" s="240" t="s">
        <v>76</v>
      </c>
      <c r="E1243" s="240">
        <v>58794.07</v>
      </c>
      <c r="F1243" s="240">
        <v>-1976.83</v>
      </c>
      <c r="G1243" s="240">
        <v>-504.86</v>
      </c>
      <c r="H1243" s="240">
        <v>31213.794999999998</v>
      </c>
      <c r="I1243" s="240">
        <v>970871.44</v>
      </c>
      <c r="J1243" s="240">
        <v>-570494.08200000005</v>
      </c>
    </row>
    <row r="1244" spans="2:10">
      <c r="B1244" s="240" t="s">
        <v>20</v>
      </c>
      <c r="C1244" s="240" t="s">
        <v>101</v>
      </c>
      <c r="D1244" s="240" t="s">
        <v>77</v>
      </c>
      <c r="E1244" s="240">
        <v>59851.58</v>
      </c>
      <c r="F1244" s="240">
        <v>-1983.9</v>
      </c>
      <c r="G1244" s="240">
        <v>-505.39</v>
      </c>
      <c r="H1244" s="240">
        <v>31317.760999999999</v>
      </c>
      <c r="I1244" s="240">
        <v>990382.54399999999</v>
      </c>
      <c r="J1244" s="240">
        <v>-587564.88500000001</v>
      </c>
    </row>
    <row r="1245" spans="2:10">
      <c r="B1245" s="240" t="s">
        <v>20</v>
      </c>
      <c r="C1245" s="240" t="s">
        <v>102</v>
      </c>
      <c r="D1245" s="240" t="s">
        <v>76</v>
      </c>
      <c r="E1245" s="240">
        <v>58794.07</v>
      </c>
      <c r="F1245" s="240">
        <v>-1976.83</v>
      </c>
      <c r="G1245" s="240">
        <v>504.86</v>
      </c>
      <c r="H1245" s="240">
        <v>39536.033000000003</v>
      </c>
      <c r="I1245" s="240">
        <v>955988.86</v>
      </c>
      <c r="J1245" s="240">
        <v>-570502.625</v>
      </c>
    </row>
    <row r="1246" spans="2:10">
      <c r="B1246" s="240" t="s">
        <v>20</v>
      </c>
      <c r="C1246" s="240" t="s">
        <v>102</v>
      </c>
      <c r="D1246" s="240" t="s">
        <v>77</v>
      </c>
      <c r="E1246" s="240">
        <v>59851.58</v>
      </c>
      <c r="F1246" s="240">
        <v>-1983.9</v>
      </c>
      <c r="G1246" s="240">
        <v>505.39</v>
      </c>
      <c r="H1246" s="240">
        <v>39652.580999999998</v>
      </c>
      <c r="I1246" s="240">
        <v>971756.71400000004</v>
      </c>
      <c r="J1246" s="240">
        <v>-587577.56200000003</v>
      </c>
    </row>
    <row r="1247" spans="2:10">
      <c r="B1247" s="240" t="s">
        <v>20</v>
      </c>
      <c r="C1247" s="240" t="s">
        <v>103</v>
      </c>
      <c r="D1247" s="240" t="s">
        <v>76</v>
      </c>
      <c r="E1247" s="240">
        <v>58794.07</v>
      </c>
      <c r="F1247" s="240">
        <v>-1976.83</v>
      </c>
      <c r="G1247" s="240">
        <v>-504.86</v>
      </c>
      <c r="H1247" s="240">
        <v>24291.312000000002</v>
      </c>
      <c r="I1247" s="240">
        <v>970832.81299999997</v>
      </c>
      <c r="J1247" s="240">
        <v>-570533.125</v>
      </c>
    </row>
    <row r="1248" spans="2:10">
      <c r="B1248" s="240" t="s">
        <v>20</v>
      </c>
      <c r="C1248" s="240" t="s">
        <v>103</v>
      </c>
      <c r="D1248" s="240" t="s">
        <v>77</v>
      </c>
      <c r="E1248" s="240">
        <v>59851.58</v>
      </c>
      <c r="F1248" s="240">
        <v>-1983.9</v>
      </c>
      <c r="G1248" s="240">
        <v>-505.39</v>
      </c>
      <c r="H1248" s="240">
        <v>24395.293000000001</v>
      </c>
      <c r="I1248" s="240">
        <v>990332.44700000004</v>
      </c>
      <c r="J1248" s="240">
        <v>-587615.27099999995</v>
      </c>
    </row>
    <row r="1249" spans="2:10">
      <c r="B1249" s="240" t="s">
        <v>20</v>
      </c>
      <c r="C1249" s="240" t="s">
        <v>104</v>
      </c>
      <c r="D1249" s="240" t="s">
        <v>76</v>
      </c>
      <c r="E1249" s="240">
        <v>58794.07</v>
      </c>
      <c r="F1249" s="240">
        <v>-1976.83</v>
      </c>
      <c r="G1249" s="240">
        <v>504.86</v>
      </c>
      <c r="H1249" s="240">
        <v>34607.266000000003</v>
      </c>
      <c r="I1249" s="240">
        <v>955961.32499999995</v>
      </c>
      <c r="J1249" s="240">
        <v>-570530.45499999996</v>
      </c>
    </row>
    <row r="1250" spans="2:10">
      <c r="B1250" s="240" t="s">
        <v>20</v>
      </c>
      <c r="C1250" s="240" t="s">
        <v>104</v>
      </c>
      <c r="D1250" s="240" t="s">
        <v>77</v>
      </c>
      <c r="E1250" s="240">
        <v>59851.58</v>
      </c>
      <c r="F1250" s="240">
        <v>-1983.9</v>
      </c>
      <c r="G1250" s="240">
        <v>505.39</v>
      </c>
      <c r="H1250" s="240">
        <v>34723.826000000001</v>
      </c>
      <c r="I1250" s="240">
        <v>971721.00899999996</v>
      </c>
      <c r="J1250" s="240">
        <v>-587613.47</v>
      </c>
    </row>
    <row r="1251" spans="2:10">
      <c r="B1251" s="240" t="s">
        <v>20</v>
      </c>
      <c r="C1251" s="240" t="s">
        <v>105</v>
      </c>
      <c r="D1251" s="240" t="s">
        <v>76</v>
      </c>
      <c r="E1251" s="240">
        <v>58794.07</v>
      </c>
      <c r="F1251" s="240">
        <v>-1976.83</v>
      </c>
      <c r="G1251" s="240">
        <v>-504.86</v>
      </c>
      <c r="H1251" s="240">
        <v>25288.17</v>
      </c>
      <c r="I1251" s="240">
        <v>970838.35900000005</v>
      </c>
      <c r="J1251" s="240">
        <v>-570527.51800000004</v>
      </c>
    </row>
    <row r="1252" spans="2:10">
      <c r="B1252" s="240" t="s">
        <v>20</v>
      </c>
      <c r="C1252" s="240" t="s">
        <v>105</v>
      </c>
      <c r="D1252" s="240" t="s">
        <v>77</v>
      </c>
      <c r="E1252" s="240">
        <v>59851.58</v>
      </c>
      <c r="F1252" s="240">
        <v>-1983.9</v>
      </c>
      <c r="G1252" s="240">
        <v>-505.39</v>
      </c>
      <c r="H1252" s="240">
        <v>25392.149000000001</v>
      </c>
      <c r="I1252" s="240">
        <v>990339.64300000004</v>
      </c>
      <c r="J1252" s="240">
        <v>-587608.03200000001</v>
      </c>
    </row>
    <row r="1253" spans="2:10">
      <c r="B1253" s="240" t="s">
        <v>20</v>
      </c>
      <c r="C1253" s="240" t="s">
        <v>106</v>
      </c>
      <c r="D1253" s="240" t="s">
        <v>76</v>
      </c>
      <c r="E1253" s="240">
        <v>58794.07</v>
      </c>
      <c r="F1253" s="240">
        <v>-1976.83</v>
      </c>
      <c r="G1253" s="240">
        <v>504.86</v>
      </c>
      <c r="H1253" s="240">
        <v>33610.408000000003</v>
      </c>
      <c r="I1253" s="240">
        <v>955955.77899999998</v>
      </c>
      <c r="J1253" s="240">
        <v>-570536.06200000003</v>
      </c>
    </row>
    <row r="1254" spans="2:10">
      <c r="B1254" s="240" t="s">
        <v>20</v>
      </c>
      <c r="C1254" s="240" t="s">
        <v>106</v>
      </c>
      <c r="D1254" s="240" t="s">
        <v>77</v>
      </c>
      <c r="E1254" s="240">
        <v>59851.58</v>
      </c>
      <c r="F1254" s="240">
        <v>-1983.9</v>
      </c>
      <c r="G1254" s="240">
        <v>505.39</v>
      </c>
      <c r="H1254" s="240">
        <v>33726.97</v>
      </c>
      <c r="I1254" s="240">
        <v>971713.81299999997</v>
      </c>
      <c r="J1254" s="240">
        <v>-587620.70900000003</v>
      </c>
    </row>
    <row r="1255" spans="2:10">
      <c r="B1255" s="240" t="s">
        <v>20</v>
      </c>
      <c r="C1255" s="240" t="s">
        <v>107</v>
      </c>
      <c r="D1255" s="240" t="s">
        <v>76</v>
      </c>
      <c r="E1255" s="240">
        <v>58794.07</v>
      </c>
      <c r="F1255" s="240">
        <v>1976.83</v>
      </c>
      <c r="G1255" s="240">
        <v>-504.86</v>
      </c>
      <c r="H1255" s="240">
        <v>-40532.148000000001</v>
      </c>
      <c r="I1255" s="240">
        <v>970859.47699999996</v>
      </c>
      <c r="J1255" s="240">
        <v>-513696.82900000003</v>
      </c>
    </row>
    <row r="1256" spans="2:10">
      <c r="B1256" s="240" t="s">
        <v>20</v>
      </c>
      <c r="C1256" s="240" t="s">
        <v>107</v>
      </c>
      <c r="D1256" s="240" t="s">
        <v>77</v>
      </c>
      <c r="E1256" s="240">
        <v>59851.58</v>
      </c>
      <c r="F1256" s="240">
        <v>1983.9</v>
      </c>
      <c r="G1256" s="240">
        <v>-505.39</v>
      </c>
      <c r="H1256" s="240">
        <v>-40648.641000000003</v>
      </c>
      <c r="I1256" s="240">
        <v>990369.71299999999</v>
      </c>
      <c r="J1256" s="240">
        <v>-516297.55699999997</v>
      </c>
    </row>
    <row r="1257" spans="2:10">
      <c r="B1257" s="240" t="s">
        <v>20</v>
      </c>
      <c r="C1257" s="240" t="s">
        <v>108</v>
      </c>
      <c r="D1257" s="240" t="s">
        <v>76</v>
      </c>
      <c r="E1257" s="240">
        <v>58794.07</v>
      </c>
      <c r="F1257" s="240">
        <v>1976.83</v>
      </c>
      <c r="G1257" s="240">
        <v>504.86</v>
      </c>
      <c r="H1257" s="240">
        <v>-30216.194</v>
      </c>
      <c r="I1257" s="240">
        <v>955987.99</v>
      </c>
      <c r="J1257" s="240">
        <v>-513694.16</v>
      </c>
    </row>
    <row r="1258" spans="2:10">
      <c r="B1258" s="240" t="s">
        <v>20</v>
      </c>
      <c r="C1258" s="240" t="s">
        <v>108</v>
      </c>
      <c r="D1258" s="240" t="s">
        <v>77</v>
      </c>
      <c r="E1258" s="240">
        <v>59851.58</v>
      </c>
      <c r="F1258" s="240">
        <v>1983.9</v>
      </c>
      <c r="G1258" s="240">
        <v>505.39</v>
      </c>
      <c r="H1258" s="240">
        <v>-30320.109</v>
      </c>
      <c r="I1258" s="240">
        <v>971758.27599999995</v>
      </c>
      <c r="J1258" s="240">
        <v>-516295.755</v>
      </c>
    </row>
    <row r="1259" spans="2:10">
      <c r="B1259" s="240" t="s">
        <v>20</v>
      </c>
      <c r="C1259" s="240" t="s">
        <v>109</v>
      </c>
      <c r="D1259" s="240" t="s">
        <v>76</v>
      </c>
      <c r="E1259" s="240">
        <v>58794.07</v>
      </c>
      <c r="F1259" s="240">
        <v>1976.83</v>
      </c>
      <c r="G1259" s="240">
        <v>-504.86</v>
      </c>
      <c r="H1259" s="240">
        <v>-39535.29</v>
      </c>
      <c r="I1259" s="240">
        <v>970865.02399999998</v>
      </c>
      <c r="J1259" s="240">
        <v>-513691.22200000001</v>
      </c>
    </row>
    <row r="1260" spans="2:10">
      <c r="B1260" s="240" t="s">
        <v>20</v>
      </c>
      <c r="C1260" s="240" t="s">
        <v>109</v>
      </c>
      <c r="D1260" s="240" t="s">
        <v>77</v>
      </c>
      <c r="E1260" s="240">
        <v>59851.58</v>
      </c>
      <c r="F1260" s="240">
        <v>1983.9</v>
      </c>
      <c r="G1260" s="240">
        <v>-505.39</v>
      </c>
      <c r="H1260" s="240">
        <v>-39651.785000000003</v>
      </c>
      <c r="I1260" s="240">
        <v>990376.91</v>
      </c>
      <c r="J1260" s="240">
        <v>-516290.31800000003</v>
      </c>
    </row>
    <row r="1261" spans="2:10">
      <c r="B1261" s="240" t="s">
        <v>20</v>
      </c>
      <c r="C1261" s="240" t="s">
        <v>110</v>
      </c>
      <c r="D1261" s="240" t="s">
        <v>76</v>
      </c>
      <c r="E1261" s="240">
        <v>58794.07</v>
      </c>
      <c r="F1261" s="240">
        <v>1976.83</v>
      </c>
      <c r="G1261" s="240">
        <v>504.86</v>
      </c>
      <c r="H1261" s="240">
        <v>-31213.052</v>
      </c>
      <c r="I1261" s="240">
        <v>955982.44400000002</v>
      </c>
      <c r="J1261" s="240">
        <v>-513699.766</v>
      </c>
    </row>
    <row r="1262" spans="2:10">
      <c r="B1262" s="240" t="s">
        <v>20</v>
      </c>
      <c r="C1262" s="240" t="s">
        <v>110</v>
      </c>
      <c r="D1262" s="240" t="s">
        <v>77</v>
      </c>
      <c r="E1262" s="240">
        <v>59851.58</v>
      </c>
      <c r="F1262" s="240">
        <v>1983.9</v>
      </c>
      <c r="G1262" s="240">
        <v>505.39</v>
      </c>
      <c r="H1262" s="240">
        <v>-31316.965</v>
      </c>
      <c r="I1262" s="240">
        <v>971751.07900000003</v>
      </c>
      <c r="J1262" s="240">
        <v>-516302.995</v>
      </c>
    </row>
    <row r="1263" spans="2:10">
      <c r="B1263" s="240" t="s">
        <v>20</v>
      </c>
      <c r="C1263" s="240" t="s">
        <v>111</v>
      </c>
      <c r="D1263" s="240" t="s">
        <v>76</v>
      </c>
      <c r="E1263" s="240">
        <v>58794.07</v>
      </c>
      <c r="F1263" s="240">
        <v>1976.83</v>
      </c>
      <c r="G1263" s="240">
        <v>-504.86</v>
      </c>
      <c r="H1263" s="240">
        <v>-34606.523000000001</v>
      </c>
      <c r="I1263" s="240">
        <v>970892.55799999996</v>
      </c>
      <c r="J1263" s="240">
        <v>-513663.39199999999</v>
      </c>
    </row>
    <row r="1264" spans="2:10">
      <c r="B1264" s="240" t="s">
        <v>20</v>
      </c>
      <c r="C1264" s="240" t="s">
        <v>111</v>
      </c>
      <c r="D1264" s="240" t="s">
        <v>77</v>
      </c>
      <c r="E1264" s="240">
        <v>59851.58</v>
      </c>
      <c r="F1264" s="240">
        <v>1983.9</v>
      </c>
      <c r="G1264" s="240">
        <v>-505.39</v>
      </c>
      <c r="H1264" s="240">
        <v>-34723.03</v>
      </c>
      <c r="I1264" s="240">
        <v>990412.61399999994</v>
      </c>
      <c r="J1264" s="240">
        <v>-516254.41</v>
      </c>
    </row>
    <row r="1265" spans="2:10">
      <c r="B1265" s="240" t="s">
        <v>20</v>
      </c>
      <c r="C1265" s="240" t="s">
        <v>112</v>
      </c>
      <c r="D1265" s="240" t="s">
        <v>76</v>
      </c>
      <c r="E1265" s="240">
        <v>58794.07</v>
      </c>
      <c r="F1265" s="240">
        <v>1976.83</v>
      </c>
      <c r="G1265" s="240">
        <v>504.86</v>
      </c>
      <c r="H1265" s="240">
        <v>-24290.569</v>
      </c>
      <c r="I1265" s="240">
        <v>956021.071</v>
      </c>
      <c r="J1265" s="240">
        <v>-513660.723</v>
      </c>
    </row>
    <row r="1266" spans="2:10">
      <c r="B1266" s="240" t="s">
        <v>20</v>
      </c>
      <c r="C1266" s="240" t="s">
        <v>112</v>
      </c>
      <c r="D1266" s="240" t="s">
        <v>77</v>
      </c>
      <c r="E1266" s="240">
        <v>59851.58</v>
      </c>
      <c r="F1266" s="240">
        <v>1983.9</v>
      </c>
      <c r="G1266" s="240">
        <v>505.39</v>
      </c>
      <c r="H1266" s="240">
        <v>-24394.498</v>
      </c>
      <c r="I1266" s="240">
        <v>971801.17700000003</v>
      </c>
      <c r="J1266" s="240">
        <v>-516252.60800000001</v>
      </c>
    </row>
    <row r="1267" spans="2:10">
      <c r="B1267" s="240" t="s">
        <v>20</v>
      </c>
      <c r="C1267" s="240" t="s">
        <v>113</v>
      </c>
      <c r="D1267" s="240" t="s">
        <v>76</v>
      </c>
      <c r="E1267" s="240">
        <v>58794.07</v>
      </c>
      <c r="F1267" s="240">
        <v>1976.83</v>
      </c>
      <c r="G1267" s="240">
        <v>-504.86</v>
      </c>
      <c r="H1267" s="240">
        <v>-33609.663999999997</v>
      </c>
      <c r="I1267" s="240">
        <v>970898.10499999998</v>
      </c>
      <c r="J1267" s="240">
        <v>-513657.78600000002</v>
      </c>
    </row>
    <row r="1268" spans="2:10">
      <c r="B1268" s="240" t="s">
        <v>20</v>
      </c>
      <c r="C1268" s="240" t="s">
        <v>113</v>
      </c>
      <c r="D1268" s="240" t="s">
        <v>77</v>
      </c>
      <c r="E1268" s="240">
        <v>59851.58</v>
      </c>
      <c r="F1268" s="240">
        <v>1983.9</v>
      </c>
      <c r="G1268" s="240">
        <v>-505.39</v>
      </c>
      <c r="H1268" s="240">
        <v>-33726.173999999999</v>
      </c>
      <c r="I1268" s="240">
        <v>990419.81099999999</v>
      </c>
      <c r="J1268" s="240">
        <v>-516247.17</v>
      </c>
    </row>
    <row r="1269" spans="2:10">
      <c r="B1269" s="240" t="s">
        <v>20</v>
      </c>
      <c r="C1269" s="240" t="s">
        <v>114</v>
      </c>
      <c r="D1269" s="240" t="s">
        <v>76</v>
      </c>
      <c r="E1269" s="240">
        <v>58794.07</v>
      </c>
      <c r="F1269" s="240">
        <v>1976.83</v>
      </c>
      <c r="G1269" s="240">
        <v>504.86</v>
      </c>
      <c r="H1269" s="240">
        <v>-25287.427</v>
      </c>
      <c r="I1269" s="240">
        <v>956015.52500000002</v>
      </c>
      <c r="J1269" s="240">
        <v>-513666.33</v>
      </c>
    </row>
    <row r="1270" spans="2:10">
      <c r="B1270" s="240" t="s">
        <v>20</v>
      </c>
      <c r="C1270" s="240" t="s">
        <v>114</v>
      </c>
      <c r="D1270" s="240" t="s">
        <v>77</v>
      </c>
      <c r="E1270" s="240">
        <v>59851.58</v>
      </c>
      <c r="F1270" s="240">
        <v>1983.9</v>
      </c>
      <c r="G1270" s="240">
        <v>505.39</v>
      </c>
      <c r="H1270" s="240">
        <v>-25391.352999999999</v>
      </c>
      <c r="I1270" s="240">
        <v>971793.98</v>
      </c>
      <c r="J1270" s="240">
        <v>-516259.84700000001</v>
      </c>
    </row>
    <row r="1271" spans="2:10">
      <c r="B1271" s="240" t="s">
        <v>20</v>
      </c>
      <c r="C1271" s="240" t="s">
        <v>115</v>
      </c>
      <c r="D1271" s="240" t="s">
        <v>76</v>
      </c>
      <c r="E1271" s="240">
        <v>58794.07</v>
      </c>
      <c r="F1271" s="240">
        <v>-504.86</v>
      </c>
      <c r="G1271" s="240">
        <v>-1976.83</v>
      </c>
      <c r="H1271" s="240">
        <v>-10736.2</v>
      </c>
      <c r="I1271" s="240">
        <v>992014.24100000004</v>
      </c>
      <c r="J1271" s="240">
        <v>-549487.87</v>
      </c>
    </row>
    <row r="1272" spans="2:10">
      <c r="B1272" s="240" t="s">
        <v>20</v>
      </c>
      <c r="C1272" s="240" t="s">
        <v>115</v>
      </c>
      <c r="D1272" s="240" t="s">
        <v>77</v>
      </c>
      <c r="E1272" s="240">
        <v>59851.58</v>
      </c>
      <c r="F1272" s="240">
        <v>-505.39</v>
      </c>
      <c r="G1272" s="240">
        <v>-1983.9</v>
      </c>
      <c r="H1272" s="240">
        <v>-10799.733</v>
      </c>
      <c r="I1272" s="240">
        <v>1016986.366</v>
      </c>
      <c r="J1272" s="240">
        <v>-561168.18500000006</v>
      </c>
    </row>
    <row r="1273" spans="2:10">
      <c r="B1273" s="240" t="s">
        <v>20</v>
      </c>
      <c r="C1273" s="240" t="s">
        <v>116</v>
      </c>
      <c r="D1273" s="240" t="s">
        <v>76</v>
      </c>
      <c r="E1273" s="240">
        <v>58794.07</v>
      </c>
      <c r="F1273" s="240">
        <v>504.86</v>
      </c>
      <c r="G1273" s="240">
        <v>-1976.83</v>
      </c>
      <c r="H1273" s="240">
        <v>-29070.386999999999</v>
      </c>
      <c r="I1273" s="240">
        <v>992011.15500000003</v>
      </c>
      <c r="J1273" s="240">
        <v>-534713.67700000003</v>
      </c>
    </row>
    <row r="1274" spans="2:10">
      <c r="B1274" s="240" t="s">
        <v>20</v>
      </c>
      <c r="C1274" s="240" t="s">
        <v>116</v>
      </c>
      <c r="D1274" s="240" t="s">
        <v>77</v>
      </c>
      <c r="E1274" s="240">
        <v>59851.58</v>
      </c>
      <c r="F1274" s="240">
        <v>505.39</v>
      </c>
      <c r="G1274" s="240">
        <v>-1983.9</v>
      </c>
      <c r="H1274" s="240">
        <v>-29147.101999999999</v>
      </c>
      <c r="I1274" s="240">
        <v>1016983.001</v>
      </c>
      <c r="J1274" s="240">
        <v>-542703.09600000002</v>
      </c>
    </row>
    <row r="1275" spans="2:10">
      <c r="B1275" s="240" t="s">
        <v>20</v>
      </c>
      <c r="C1275" s="240" t="s">
        <v>117</v>
      </c>
      <c r="D1275" s="240" t="s">
        <v>76</v>
      </c>
      <c r="E1275" s="240">
        <v>58794.07</v>
      </c>
      <c r="F1275" s="240">
        <v>-504.86</v>
      </c>
      <c r="G1275" s="240">
        <v>-1976.83</v>
      </c>
      <c r="H1275" s="240">
        <v>-12513.888000000001</v>
      </c>
      <c r="I1275" s="240">
        <v>992004.31599999999</v>
      </c>
      <c r="J1275" s="240">
        <v>-549497.90099999995</v>
      </c>
    </row>
    <row r="1276" spans="2:10">
      <c r="B1276" s="240" t="s">
        <v>20</v>
      </c>
      <c r="C1276" s="240" t="s">
        <v>117</v>
      </c>
      <c r="D1276" s="240" t="s">
        <v>77</v>
      </c>
      <c r="E1276" s="240">
        <v>59851.58</v>
      </c>
      <c r="F1276" s="240">
        <v>-505.39</v>
      </c>
      <c r="G1276" s="240">
        <v>-1983.9</v>
      </c>
      <c r="H1276" s="240">
        <v>-12577.415999999999</v>
      </c>
      <c r="I1276" s="240">
        <v>1016973.496</v>
      </c>
      <c r="J1276" s="240">
        <v>-561181.12899999996</v>
      </c>
    </row>
    <row r="1277" spans="2:10">
      <c r="B1277" s="240" t="s">
        <v>20</v>
      </c>
      <c r="C1277" s="240" t="s">
        <v>118</v>
      </c>
      <c r="D1277" s="240" t="s">
        <v>76</v>
      </c>
      <c r="E1277" s="240">
        <v>58794.07</v>
      </c>
      <c r="F1277" s="240">
        <v>504.86</v>
      </c>
      <c r="G1277" s="240">
        <v>-1976.83</v>
      </c>
      <c r="H1277" s="240">
        <v>-27292.7</v>
      </c>
      <c r="I1277" s="240">
        <v>992021.07900000003</v>
      </c>
      <c r="J1277" s="240">
        <v>-534703.64599999995</v>
      </c>
    </row>
    <row r="1278" spans="2:10">
      <c r="B1278" s="240" t="s">
        <v>20</v>
      </c>
      <c r="C1278" s="240" t="s">
        <v>118</v>
      </c>
      <c r="D1278" s="240" t="s">
        <v>77</v>
      </c>
      <c r="E1278" s="240">
        <v>59851.58</v>
      </c>
      <c r="F1278" s="240">
        <v>505.39</v>
      </c>
      <c r="G1278" s="240">
        <v>-1983.9</v>
      </c>
      <c r="H1278" s="240">
        <v>-27369.419000000002</v>
      </c>
      <c r="I1278" s="240">
        <v>1016995.871</v>
      </c>
      <c r="J1278" s="240">
        <v>-542690.152</v>
      </c>
    </row>
    <row r="1279" spans="2:10">
      <c r="B1279" s="240" t="s">
        <v>20</v>
      </c>
      <c r="C1279" s="240" t="s">
        <v>119</v>
      </c>
      <c r="D1279" s="240" t="s">
        <v>76</v>
      </c>
      <c r="E1279" s="240">
        <v>58794.07</v>
      </c>
      <c r="F1279" s="240">
        <v>-504.86</v>
      </c>
      <c r="G1279" s="240">
        <v>-1976.83</v>
      </c>
      <c r="H1279" s="240">
        <v>-7413.3389999999999</v>
      </c>
      <c r="I1279" s="240">
        <v>992032.728</v>
      </c>
      <c r="J1279" s="240">
        <v>-549469.18200000003</v>
      </c>
    </row>
    <row r="1280" spans="2:10">
      <c r="B1280" s="240" t="s">
        <v>20</v>
      </c>
      <c r="C1280" s="240" t="s">
        <v>119</v>
      </c>
      <c r="D1280" s="240" t="s">
        <v>77</v>
      </c>
      <c r="E1280" s="240">
        <v>59851.58</v>
      </c>
      <c r="F1280" s="240">
        <v>-505.39</v>
      </c>
      <c r="G1280" s="240">
        <v>-1983.9</v>
      </c>
      <c r="H1280" s="240">
        <v>-7476.88</v>
      </c>
      <c r="I1280" s="240">
        <v>1017010.355</v>
      </c>
      <c r="J1280" s="240">
        <v>-561144.05299999996</v>
      </c>
    </row>
    <row r="1281" spans="2:10">
      <c r="B1281" s="240" t="s">
        <v>20</v>
      </c>
      <c r="C1281" s="240" t="s">
        <v>120</v>
      </c>
      <c r="D1281" s="240" t="s">
        <v>76</v>
      </c>
      <c r="E1281" s="240">
        <v>58794.07</v>
      </c>
      <c r="F1281" s="240">
        <v>504.86</v>
      </c>
      <c r="G1281" s="240">
        <v>-1976.83</v>
      </c>
      <c r="H1281" s="240">
        <v>-25747.526000000002</v>
      </c>
      <c r="I1281" s="240">
        <v>992029.64300000004</v>
      </c>
      <c r="J1281" s="240">
        <v>-534694.98800000001</v>
      </c>
    </row>
    <row r="1282" spans="2:10">
      <c r="B1282" s="240" t="s">
        <v>20</v>
      </c>
      <c r="C1282" s="240" t="s">
        <v>120</v>
      </c>
      <c r="D1282" s="240" t="s">
        <v>77</v>
      </c>
      <c r="E1282" s="240">
        <v>59851.58</v>
      </c>
      <c r="F1282" s="240">
        <v>505.39</v>
      </c>
      <c r="G1282" s="240">
        <v>-1983.9</v>
      </c>
      <c r="H1282" s="240">
        <v>-25824.249</v>
      </c>
      <c r="I1282" s="240">
        <v>1017006.99</v>
      </c>
      <c r="J1282" s="240">
        <v>-542678.96499999997</v>
      </c>
    </row>
    <row r="1283" spans="2:10">
      <c r="B1283" s="240" t="s">
        <v>20</v>
      </c>
      <c r="C1283" s="240" t="s">
        <v>121</v>
      </c>
      <c r="D1283" s="240" t="s">
        <v>76</v>
      </c>
      <c r="E1283" s="240">
        <v>58794.07</v>
      </c>
      <c r="F1283" s="240">
        <v>-504.86</v>
      </c>
      <c r="G1283" s="240">
        <v>-1976.83</v>
      </c>
      <c r="H1283" s="240">
        <v>-9191.027</v>
      </c>
      <c r="I1283" s="240">
        <v>992022.804</v>
      </c>
      <c r="J1283" s="240">
        <v>-549479.21299999999</v>
      </c>
    </row>
    <row r="1284" spans="2:10">
      <c r="B1284" s="240" t="s">
        <v>20</v>
      </c>
      <c r="C1284" s="240" t="s">
        <v>121</v>
      </c>
      <c r="D1284" s="240" t="s">
        <v>77</v>
      </c>
      <c r="E1284" s="240">
        <v>59851.58</v>
      </c>
      <c r="F1284" s="240">
        <v>-505.39</v>
      </c>
      <c r="G1284" s="240">
        <v>-1983.9</v>
      </c>
      <c r="H1284" s="240">
        <v>-9254.5630000000001</v>
      </c>
      <c r="I1284" s="240">
        <v>1016997.4840000001</v>
      </c>
      <c r="J1284" s="240">
        <v>-561156.99699999997</v>
      </c>
    </row>
    <row r="1285" spans="2:10">
      <c r="B1285" s="240" t="s">
        <v>20</v>
      </c>
      <c r="C1285" s="240" t="s">
        <v>122</v>
      </c>
      <c r="D1285" s="240" t="s">
        <v>76</v>
      </c>
      <c r="E1285" s="240">
        <v>58794.07</v>
      </c>
      <c r="F1285" s="240">
        <v>504.86</v>
      </c>
      <c r="G1285" s="240">
        <v>-1976.83</v>
      </c>
      <c r="H1285" s="240">
        <v>-23969.839</v>
      </c>
      <c r="I1285" s="240">
        <v>992039.56700000004</v>
      </c>
      <c r="J1285" s="240">
        <v>-534684.95799999998</v>
      </c>
    </row>
    <row r="1286" spans="2:10">
      <c r="B1286" s="240" t="s">
        <v>20</v>
      </c>
      <c r="C1286" s="240" t="s">
        <v>122</v>
      </c>
      <c r="D1286" s="240" t="s">
        <v>77</v>
      </c>
      <c r="E1286" s="240">
        <v>59851.58</v>
      </c>
      <c r="F1286" s="240">
        <v>505.39</v>
      </c>
      <c r="G1286" s="240">
        <v>-1983.9</v>
      </c>
      <c r="H1286" s="240">
        <v>-24046.564999999999</v>
      </c>
      <c r="I1286" s="240">
        <v>1017019.86</v>
      </c>
      <c r="J1286" s="240">
        <v>-542666.02099999995</v>
      </c>
    </row>
    <row r="1287" spans="2:10">
      <c r="B1287" s="240" t="s">
        <v>20</v>
      </c>
      <c r="C1287" s="240" t="s">
        <v>123</v>
      </c>
      <c r="D1287" s="240" t="s">
        <v>76</v>
      </c>
      <c r="E1287" s="240">
        <v>58794.07</v>
      </c>
      <c r="F1287" s="240">
        <v>-504.86</v>
      </c>
      <c r="G1287" s="240">
        <v>1976.83</v>
      </c>
      <c r="H1287" s="240">
        <v>29071.13</v>
      </c>
      <c r="I1287" s="240">
        <v>934842.72900000005</v>
      </c>
      <c r="J1287" s="240">
        <v>-549480.17099999997</v>
      </c>
    </row>
    <row r="1288" spans="2:10">
      <c r="B1288" s="240" t="s">
        <v>20</v>
      </c>
      <c r="C1288" s="240" t="s">
        <v>123</v>
      </c>
      <c r="D1288" s="240" t="s">
        <v>77</v>
      </c>
      <c r="E1288" s="240">
        <v>59851.58</v>
      </c>
      <c r="F1288" s="240">
        <v>-505.39</v>
      </c>
      <c r="G1288" s="240">
        <v>1983.9</v>
      </c>
      <c r="H1288" s="240">
        <v>29147.898000000001</v>
      </c>
      <c r="I1288" s="240">
        <v>945150.62300000002</v>
      </c>
      <c r="J1288" s="240">
        <v>-561164.78300000005</v>
      </c>
    </row>
    <row r="1289" spans="2:10">
      <c r="B1289" s="240" t="s">
        <v>20</v>
      </c>
      <c r="C1289" s="240" t="s">
        <v>124</v>
      </c>
      <c r="D1289" s="240" t="s">
        <v>76</v>
      </c>
      <c r="E1289" s="240">
        <v>58794.07</v>
      </c>
      <c r="F1289" s="240">
        <v>504.86</v>
      </c>
      <c r="G1289" s="240">
        <v>1976.83</v>
      </c>
      <c r="H1289" s="240">
        <v>10736.942999999999</v>
      </c>
      <c r="I1289" s="240">
        <v>934839.64300000004</v>
      </c>
      <c r="J1289" s="240">
        <v>-534705.97699999996</v>
      </c>
    </row>
    <row r="1290" spans="2:10">
      <c r="B1290" s="240" t="s">
        <v>20</v>
      </c>
      <c r="C1290" s="240" t="s">
        <v>124</v>
      </c>
      <c r="D1290" s="240" t="s">
        <v>77</v>
      </c>
      <c r="E1290" s="240">
        <v>59851.58</v>
      </c>
      <c r="F1290" s="240">
        <v>505.39</v>
      </c>
      <c r="G1290" s="240">
        <v>1983.9</v>
      </c>
      <c r="H1290" s="240">
        <v>10800.529</v>
      </c>
      <c r="I1290" s="240">
        <v>945147.25800000003</v>
      </c>
      <c r="J1290" s="240">
        <v>-542699.69499999995</v>
      </c>
    </row>
    <row r="1291" spans="2:10">
      <c r="B1291" s="240" t="s">
        <v>20</v>
      </c>
      <c r="C1291" s="240" t="s">
        <v>125</v>
      </c>
      <c r="D1291" s="240" t="s">
        <v>76</v>
      </c>
      <c r="E1291" s="240">
        <v>58794.07</v>
      </c>
      <c r="F1291" s="240">
        <v>-504.86</v>
      </c>
      <c r="G1291" s="240">
        <v>1976.83</v>
      </c>
      <c r="H1291" s="240">
        <v>27293.442999999999</v>
      </c>
      <c r="I1291" s="240">
        <v>934832.804</v>
      </c>
      <c r="J1291" s="240">
        <v>-549490.20200000005</v>
      </c>
    </row>
    <row r="1292" spans="2:10">
      <c r="B1292" s="240" t="s">
        <v>20</v>
      </c>
      <c r="C1292" s="240" t="s">
        <v>125</v>
      </c>
      <c r="D1292" s="240" t="s">
        <v>77</v>
      </c>
      <c r="E1292" s="240">
        <v>59851.58</v>
      </c>
      <c r="F1292" s="240">
        <v>-505.39</v>
      </c>
      <c r="G1292" s="240">
        <v>1983.9</v>
      </c>
      <c r="H1292" s="240">
        <v>27370.215</v>
      </c>
      <c r="I1292" s="240">
        <v>945137.75300000003</v>
      </c>
      <c r="J1292" s="240">
        <v>-561177.72699999996</v>
      </c>
    </row>
    <row r="1293" spans="2:10">
      <c r="B1293" s="240" t="s">
        <v>20</v>
      </c>
      <c r="C1293" s="240" t="s">
        <v>126</v>
      </c>
      <c r="D1293" s="240" t="s">
        <v>76</v>
      </c>
      <c r="E1293" s="240">
        <v>58794.07</v>
      </c>
      <c r="F1293" s="240">
        <v>504.86</v>
      </c>
      <c r="G1293" s="240">
        <v>1976.83</v>
      </c>
      <c r="H1293" s="240">
        <v>12514.630999999999</v>
      </c>
      <c r="I1293" s="240">
        <v>934849.56700000004</v>
      </c>
      <c r="J1293" s="240">
        <v>-534695.946</v>
      </c>
    </row>
    <row r="1294" spans="2:10">
      <c r="B1294" s="240" t="s">
        <v>20</v>
      </c>
      <c r="C1294" s="240" t="s">
        <v>126</v>
      </c>
      <c r="D1294" s="240" t="s">
        <v>77</v>
      </c>
      <c r="E1294" s="240">
        <v>59851.58</v>
      </c>
      <c r="F1294" s="240">
        <v>505.39</v>
      </c>
      <c r="G1294" s="240">
        <v>1983.9</v>
      </c>
      <c r="H1294" s="240">
        <v>12578.212</v>
      </c>
      <c r="I1294" s="240">
        <v>945160.12800000003</v>
      </c>
      <c r="J1294" s="240">
        <v>-542686.75100000005</v>
      </c>
    </row>
    <row r="1295" spans="2:10">
      <c r="B1295" s="240" t="s">
        <v>20</v>
      </c>
      <c r="C1295" s="240" t="s">
        <v>127</v>
      </c>
      <c r="D1295" s="240" t="s">
        <v>76</v>
      </c>
      <c r="E1295" s="240">
        <v>58794.07</v>
      </c>
      <c r="F1295" s="240">
        <v>-504.86</v>
      </c>
      <c r="G1295" s="240">
        <v>1976.83</v>
      </c>
      <c r="H1295" s="240">
        <v>25748.269</v>
      </c>
      <c r="I1295" s="240">
        <v>934824.24100000004</v>
      </c>
      <c r="J1295" s="240">
        <v>-549498.85900000005</v>
      </c>
    </row>
    <row r="1296" spans="2:10">
      <c r="B1296" s="240" t="s">
        <v>20</v>
      </c>
      <c r="C1296" s="240" t="s">
        <v>127</v>
      </c>
      <c r="D1296" s="240" t="s">
        <v>77</v>
      </c>
      <c r="E1296" s="240">
        <v>59851.58</v>
      </c>
      <c r="F1296" s="240">
        <v>-505.39</v>
      </c>
      <c r="G1296" s="240">
        <v>1983.9</v>
      </c>
      <c r="H1296" s="240">
        <v>25825.044999999998</v>
      </c>
      <c r="I1296" s="240">
        <v>945126.63399999996</v>
      </c>
      <c r="J1296" s="240">
        <v>-561188.91399999999</v>
      </c>
    </row>
    <row r="1297" spans="2:10">
      <c r="B1297" s="240" t="s">
        <v>20</v>
      </c>
      <c r="C1297" s="240" t="s">
        <v>128</v>
      </c>
      <c r="D1297" s="240" t="s">
        <v>76</v>
      </c>
      <c r="E1297" s="240">
        <v>58794.07</v>
      </c>
      <c r="F1297" s="240">
        <v>504.86</v>
      </c>
      <c r="G1297" s="240">
        <v>1976.83</v>
      </c>
      <c r="H1297" s="240">
        <v>7414.0820000000003</v>
      </c>
      <c r="I1297" s="240">
        <v>934821.15599999996</v>
      </c>
      <c r="J1297" s="240">
        <v>-534724.66599999997</v>
      </c>
    </row>
    <row r="1298" spans="2:10">
      <c r="B1298" s="240" t="s">
        <v>20</v>
      </c>
      <c r="C1298" s="240" t="s">
        <v>128</v>
      </c>
      <c r="D1298" s="240" t="s">
        <v>77</v>
      </c>
      <c r="E1298" s="240">
        <v>59851.58</v>
      </c>
      <c r="F1298" s="240">
        <v>505.39</v>
      </c>
      <c r="G1298" s="240">
        <v>1983.9</v>
      </c>
      <c r="H1298" s="240">
        <v>7477.6750000000002</v>
      </c>
      <c r="I1298" s="240">
        <v>945123.26899999997</v>
      </c>
      <c r="J1298" s="240">
        <v>-542723.826</v>
      </c>
    </row>
    <row r="1299" spans="2:10">
      <c r="B1299" s="240" t="s">
        <v>20</v>
      </c>
      <c r="C1299" s="240" t="s">
        <v>129</v>
      </c>
      <c r="D1299" s="240" t="s">
        <v>76</v>
      </c>
      <c r="E1299" s="240">
        <v>58794.07</v>
      </c>
      <c r="F1299" s="240">
        <v>-504.86</v>
      </c>
      <c r="G1299" s="240">
        <v>1976.83</v>
      </c>
      <c r="H1299" s="240">
        <v>23970.581999999999</v>
      </c>
      <c r="I1299" s="240">
        <v>934814.31700000004</v>
      </c>
      <c r="J1299" s="240">
        <v>-549508.89</v>
      </c>
    </row>
    <row r="1300" spans="2:10">
      <c r="B1300" s="240" t="s">
        <v>20</v>
      </c>
      <c r="C1300" s="240" t="s">
        <v>129</v>
      </c>
      <c r="D1300" s="240" t="s">
        <v>77</v>
      </c>
      <c r="E1300" s="240">
        <v>59851.58</v>
      </c>
      <c r="F1300" s="240">
        <v>-505.39</v>
      </c>
      <c r="G1300" s="240">
        <v>1983.9</v>
      </c>
      <c r="H1300" s="240">
        <v>24047.361000000001</v>
      </c>
      <c r="I1300" s="240">
        <v>945113.76399999997</v>
      </c>
      <c r="J1300" s="240">
        <v>-561201.85800000001</v>
      </c>
    </row>
    <row r="1301" spans="2:10">
      <c r="B1301" s="240" t="s">
        <v>20</v>
      </c>
      <c r="C1301" s="240" t="s">
        <v>130</v>
      </c>
      <c r="D1301" s="240" t="s">
        <v>76</v>
      </c>
      <c r="E1301" s="240">
        <v>58794.07</v>
      </c>
      <c r="F1301" s="240">
        <v>504.86</v>
      </c>
      <c r="G1301" s="240">
        <v>1976.83</v>
      </c>
      <c r="H1301" s="240">
        <v>9191.77</v>
      </c>
      <c r="I1301" s="240">
        <v>934831.08</v>
      </c>
      <c r="J1301" s="240">
        <v>-534714.63500000001</v>
      </c>
    </row>
    <row r="1302" spans="2:10">
      <c r="B1302" s="240" t="s">
        <v>20</v>
      </c>
      <c r="C1302" s="240" t="s">
        <v>130</v>
      </c>
      <c r="D1302" s="240" t="s">
        <v>77</v>
      </c>
      <c r="E1302" s="240">
        <v>59851.58</v>
      </c>
      <c r="F1302" s="240">
        <v>505.39</v>
      </c>
      <c r="G1302" s="240">
        <v>1983.9</v>
      </c>
      <c r="H1302" s="240">
        <v>9255.3590000000004</v>
      </c>
      <c r="I1302" s="240">
        <v>945136.13899999997</v>
      </c>
      <c r="J1302" s="240">
        <v>-542710.88199999998</v>
      </c>
    </row>
    <row r="1303" spans="2:10">
      <c r="B1303" s="240" t="s">
        <v>20</v>
      </c>
      <c r="C1303" s="240" t="s">
        <v>131</v>
      </c>
      <c r="D1303" s="240" t="s">
        <v>76</v>
      </c>
      <c r="E1303" s="240">
        <v>58794.07</v>
      </c>
      <c r="F1303" s="240">
        <v>-1682.86</v>
      </c>
      <c r="G1303" s="240">
        <v>-504.86</v>
      </c>
      <c r="H1303" s="240">
        <v>25399.373</v>
      </c>
      <c r="I1303" s="240">
        <v>970867.82799999998</v>
      </c>
      <c r="J1303" s="240">
        <v>-566721.91500000004</v>
      </c>
    </row>
    <row r="1304" spans="2:10">
      <c r="B1304" s="240" t="s">
        <v>20</v>
      </c>
      <c r="C1304" s="240" t="s">
        <v>131</v>
      </c>
      <c r="D1304" s="240" t="s">
        <v>77</v>
      </c>
      <c r="E1304" s="240">
        <v>59851.58</v>
      </c>
      <c r="F1304" s="240">
        <v>-1684.64</v>
      </c>
      <c r="G1304" s="240">
        <v>-505.39</v>
      </c>
      <c r="H1304" s="240">
        <v>25415.08</v>
      </c>
      <c r="I1304" s="240">
        <v>990378.13899999997</v>
      </c>
      <c r="J1304" s="240">
        <v>-582709.98699999996</v>
      </c>
    </row>
    <row r="1305" spans="2:10">
      <c r="B1305" s="240" t="s">
        <v>20</v>
      </c>
      <c r="C1305" s="240" t="s">
        <v>132</v>
      </c>
      <c r="D1305" s="240" t="s">
        <v>76</v>
      </c>
      <c r="E1305" s="240">
        <v>58794.07</v>
      </c>
      <c r="F1305" s="240">
        <v>-1682.86</v>
      </c>
      <c r="G1305" s="240">
        <v>504.86</v>
      </c>
      <c r="H1305" s="240">
        <v>35715.326999999997</v>
      </c>
      <c r="I1305" s="240">
        <v>955996.34100000001</v>
      </c>
      <c r="J1305" s="240">
        <v>-566719.245</v>
      </c>
    </row>
    <row r="1306" spans="2:10">
      <c r="B1306" s="240" t="s">
        <v>20</v>
      </c>
      <c r="C1306" s="240" t="s">
        <v>132</v>
      </c>
      <c r="D1306" s="240" t="s">
        <v>77</v>
      </c>
      <c r="E1306" s="240">
        <v>59851.58</v>
      </c>
      <c r="F1306" s="240">
        <v>-1684.64</v>
      </c>
      <c r="G1306" s="240">
        <v>505.39</v>
      </c>
      <c r="H1306" s="240">
        <v>35743.612999999998</v>
      </c>
      <c r="I1306" s="240">
        <v>971766.701</v>
      </c>
      <c r="J1306" s="240">
        <v>-582708.18599999999</v>
      </c>
    </row>
    <row r="1307" spans="2:10">
      <c r="B1307" s="240" t="s">
        <v>20</v>
      </c>
      <c r="C1307" s="240" t="s">
        <v>133</v>
      </c>
      <c r="D1307" s="240" t="s">
        <v>76</v>
      </c>
      <c r="E1307" s="240">
        <v>58794.07</v>
      </c>
      <c r="F1307" s="240">
        <v>-1682.86</v>
      </c>
      <c r="G1307" s="240">
        <v>-504.86</v>
      </c>
      <c r="H1307" s="240">
        <v>26396.232</v>
      </c>
      <c r="I1307" s="240">
        <v>970873.37399999995</v>
      </c>
      <c r="J1307" s="240">
        <v>-566716.30799999996</v>
      </c>
    </row>
    <row r="1308" spans="2:10">
      <c r="B1308" s="240" t="s">
        <v>20</v>
      </c>
      <c r="C1308" s="240" t="s">
        <v>133</v>
      </c>
      <c r="D1308" s="240" t="s">
        <v>77</v>
      </c>
      <c r="E1308" s="240">
        <v>59851.58</v>
      </c>
      <c r="F1308" s="240">
        <v>-1684.64</v>
      </c>
      <c r="G1308" s="240">
        <v>-505.39</v>
      </c>
      <c r="H1308" s="240">
        <v>26411.936000000002</v>
      </c>
      <c r="I1308" s="240">
        <v>990385.33600000001</v>
      </c>
      <c r="J1308" s="240">
        <v>-582702.74800000002</v>
      </c>
    </row>
    <row r="1309" spans="2:10">
      <c r="B1309" s="240" t="s">
        <v>20</v>
      </c>
      <c r="C1309" s="240" t="s">
        <v>134</v>
      </c>
      <c r="D1309" s="240" t="s">
        <v>76</v>
      </c>
      <c r="E1309" s="240">
        <v>58794.07</v>
      </c>
      <c r="F1309" s="240">
        <v>-1682.86</v>
      </c>
      <c r="G1309" s="240">
        <v>504.86</v>
      </c>
      <c r="H1309" s="240">
        <v>34718.468999999997</v>
      </c>
      <c r="I1309" s="240">
        <v>955990.79500000004</v>
      </c>
      <c r="J1309" s="240">
        <v>-566724.85199999996</v>
      </c>
    </row>
    <row r="1310" spans="2:10">
      <c r="B1310" s="240" t="s">
        <v>20</v>
      </c>
      <c r="C1310" s="240" t="s">
        <v>134</v>
      </c>
      <c r="D1310" s="240" t="s">
        <v>77</v>
      </c>
      <c r="E1310" s="240">
        <v>59851.58</v>
      </c>
      <c r="F1310" s="240">
        <v>-1684.64</v>
      </c>
      <c r="G1310" s="240">
        <v>505.39</v>
      </c>
      <c r="H1310" s="240">
        <v>34746.756999999998</v>
      </c>
      <c r="I1310" s="240">
        <v>971759.505</v>
      </c>
      <c r="J1310" s="240">
        <v>-582715.42500000005</v>
      </c>
    </row>
    <row r="1311" spans="2:10">
      <c r="B1311" s="240" t="s">
        <v>20</v>
      </c>
      <c r="C1311" s="240" t="s">
        <v>135</v>
      </c>
      <c r="D1311" s="240" t="s">
        <v>76</v>
      </c>
      <c r="E1311" s="240">
        <v>58794.07</v>
      </c>
      <c r="F1311" s="240">
        <v>-1682.86</v>
      </c>
      <c r="G1311" s="240">
        <v>-504.86</v>
      </c>
      <c r="H1311" s="240">
        <v>19473.748</v>
      </c>
      <c r="I1311" s="240">
        <v>970834.74699999997</v>
      </c>
      <c r="J1311" s="240">
        <v>-566755.35100000002</v>
      </c>
    </row>
    <row r="1312" spans="2:10">
      <c r="B1312" s="240" t="s">
        <v>20</v>
      </c>
      <c r="C1312" s="240" t="s">
        <v>135</v>
      </c>
      <c r="D1312" s="240" t="s">
        <v>77</v>
      </c>
      <c r="E1312" s="240">
        <v>59851.58</v>
      </c>
      <c r="F1312" s="240">
        <v>-1684.64</v>
      </c>
      <c r="G1312" s="240">
        <v>-505.39</v>
      </c>
      <c r="H1312" s="240">
        <v>19489.469000000001</v>
      </c>
      <c r="I1312" s="240">
        <v>990335.23800000001</v>
      </c>
      <c r="J1312" s="240">
        <v>-582753.13500000001</v>
      </c>
    </row>
    <row r="1313" spans="2:10">
      <c r="B1313" s="240" t="s">
        <v>20</v>
      </c>
      <c r="C1313" s="240" t="s">
        <v>136</v>
      </c>
      <c r="D1313" s="240" t="s">
        <v>76</v>
      </c>
      <c r="E1313" s="240">
        <v>58794.07</v>
      </c>
      <c r="F1313" s="240">
        <v>-1682.86</v>
      </c>
      <c r="G1313" s="240">
        <v>504.86</v>
      </c>
      <c r="H1313" s="240">
        <v>29789.702000000001</v>
      </c>
      <c r="I1313" s="240">
        <v>955963.26</v>
      </c>
      <c r="J1313" s="240">
        <v>-566752.68200000003</v>
      </c>
    </row>
    <row r="1314" spans="2:10">
      <c r="B1314" s="240" t="s">
        <v>20</v>
      </c>
      <c r="C1314" s="240" t="s">
        <v>136</v>
      </c>
      <c r="D1314" s="240" t="s">
        <v>77</v>
      </c>
      <c r="E1314" s="240">
        <v>59851.58</v>
      </c>
      <c r="F1314" s="240">
        <v>-1684.64</v>
      </c>
      <c r="G1314" s="240">
        <v>505.39</v>
      </c>
      <c r="H1314" s="240">
        <v>29818.002</v>
      </c>
      <c r="I1314" s="240">
        <v>971723.8</v>
      </c>
      <c r="J1314" s="240">
        <v>-582751.33299999998</v>
      </c>
    </row>
    <row r="1315" spans="2:10">
      <c r="B1315" s="240" t="s">
        <v>20</v>
      </c>
      <c r="C1315" s="240" t="s">
        <v>137</v>
      </c>
      <c r="D1315" s="240" t="s">
        <v>76</v>
      </c>
      <c r="E1315" s="240">
        <v>58794.07</v>
      </c>
      <c r="F1315" s="240">
        <v>-1682.86</v>
      </c>
      <c r="G1315" s="240">
        <v>-504.86</v>
      </c>
      <c r="H1315" s="240">
        <v>20470.606</v>
      </c>
      <c r="I1315" s="240">
        <v>970840.29399999999</v>
      </c>
      <c r="J1315" s="240">
        <v>-566749.745</v>
      </c>
    </row>
    <row r="1316" spans="2:10">
      <c r="B1316" s="240" t="s">
        <v>20</v>
      </c>
      <c r="C1316" s="240" t="s">
        <v>137</v>
      </c>
      <c r="D1316" s="240" t="s">
        <v>77</v>
      </c>
      <c r="E1316" s="240">
        <v>59851.58</v>
      </c>
      <c r="F1316" s="240">
        <v>-1684.64</v>
      </c>
      <c r="G1316" s="240">
        <v>-505.39</v>
      </c>
      <c r="H1316" s="240">
        <v>20486.325000000001</v>
      </c>
      <c r="I1316" s="240">
        <v>990342.43500000006</v>
      </c>
      <c r="J1316" s="240">
        <v>-582745.89500000002</v>
      </c>
    </row>
    <row r="1317" spans="2:10">
      <c r="B1317" s="240" t="s">
        <v>20</v>
      </c>
      <c r="C1317" s="240" t="s">
        <v>138</v>
      </c>
      <c r="D1317" s="240" t="s">
        <v>76</v>
      </c>
      <c r="E1317" s="240">
        <v>58794.07</v>
      </c>
      <c r="F1317" s="240">
        <v>-1682.86</v>
      </c>
      <c r="G1317" s="240">
        <v>504.86</v>
      </c>
      <c r="H1317" s="240">
        <v>28792.844000000001</v>
      </c>
      <c r="I1317" s="240">
        <v>955957.71400000004</v>
      </c>
      <c r="J1317" s="240">
        <v>-566758.28799999994</v>
      </c>
    </row>
    <row r="1318" spans="2:10">
      <c r="B1318" s="240" t="s">
        <v>20</v>
      </c>
      <c r="C1318" s="240" t="s">
        <v>138</v>
      </c>
      <c r="D1318" s="240" t="s">
        <v>77</v>
      </c>
      <c r="E1318" s="240">
        <v>59851.58</v>
      </c>
      <c r="F1318" s="240">
        <v>-1684.64</v>
      </c>
      <c r="G1318" s="240">
        <v>505.39</v>
      </c>
      <c r="H1318" s="240">
        <v>28821.146000000001</v>
      </c>
      <c r="I1318" s="240">
        <v>971716.60400000005</v>
      </c>
      <c r="J1318" s="240">
        <v>-582758.57200000004</v>
      </c>
    </row>
    <row r="1319" spans="2:10">
      <c r="B1319" s="240" t="s">
        <v>20</v>
      </c>
      <c r="C1319" s="240" t="s">
        <v>139</v>
      </c>
      <c r="D1319" s="240" t="s">
        <v>76</v>
      </c>
      <c r="E1319" s="240">
        <v>58794.07</v>
      </c>
      <c r="F1319" s="240">
        <v>-504.86</v>
      </c>
      <c r="G1319" s="240">
        <v>-1682.86</v>
      </c>
      <c r="H1319" s="240">
        <v>-8025.7910000000002</v>
      </c>
      <c r="I1319" s="240">
        <v>988214.29700000002</v>
      </c>
      <c r="J1319" s="240">
        <v>-549488.46900000004</v>
      </c>
    </row>
    <row r="1320" spans="2:10">
      <c r="B1320" s="240" t="s">
        <v>20</v>
      </c>
      <c r="C1320" s="240" t="s">
        <v>139</v>
      </c>
      <c r="D1320" s="240" t="s">
        <v>77</v>
      </c>
      <c r="E1320" s="240">
        <v>59851.58</v>
      </c>
      <c r="F1320" s="240">
        <v>-505.39</v>
      </c>
      <c r="G1320" s="240">
        <v>-1684.64</v>
      </c>
      <c r="H1320" s="240">
        <v>-8040.1390000000001</v>
      </c>
      <c r="I1320" s="240">
        <v>1012087.557</v>
      </c>
      <c r="J1320" s="240">
        <v>-561169.48699999996</v>
      </c>
    </row>
    <row r="1321" spans="2:10">
      <c r="B1321" s="240" t="s">
        <v>20</v>
      </c>
      <c r="C1321" s="240" t="s">
        <v>140</v>
      </c>
      <c r="D1321" s="240" t="s">
        <v>76</v>
      </c>
      <c r="E1321" s="240">
        <v>58794.07</v>
      </c>
      <c r="F1321" s="240">
        <v>504.86</v>
      </c>
      <c r="G1321" s="240">
        <v>-1682.86</v>
      </c>
      <c r="H1321" s="240">
        <v>-26359.978999999999</v>
      </c>
      <c r="I1321" s="240">
        <v>988211.21100000001</v>
      </c>
      <c r="J1321" s="240">
        <v>-534714.27599999995</v>
      </c>
    </row>
    <row r="1322" spans="2:10">
      <c r="B1322" s="240" t="s">
        <v>20</v>
      </c>
      <c r="C1322" s="240" t="s">
        <v>140</v>
      </c>
      <c r="D1322" s="240" t="s">
        <v>77</v>
      </c>
      <c r="E1322" s="240">
        <v>59851.58</v>
      </c>
      <c r="F1322" s="240">
        <v>505.39</v>
      </c>
      <c r="G1322" s="240">
        <v>-1684.64</v>
      </c>
      <c r="H1322" s="240">
        <v>-26387.508000000002</v>
      </c>
      <c r="I1322" s="240">
        <v>1012084.192</v>
      </c>
      <c r="J1322" s="240">
        <v>-542704.39899999998</v>
      </c>
    </row>
    <row r="1323" spans="2:10">
      <c r="B1323" s="240" t="s">
        <v>20</v>
      </c>
      <c r="C1323" s="240" t="s">
        <v>141</v>
      </c>
      <c r="D1323" s="240" t="s">
        <v>76</v>
      </c>
      <c r="E1323" s="240">
        <v>58794.07</v>
      </c>
      <c r="F1323" s="240">
        <v>-504.86</v>
      </c>
      <c r="G1323" s="240">
        <v>-1682.86</v>
      </c>
      <c r="H1323" s="240">
        <v>-9803.4789999999994</v>
      </c>
      <c r="I1323" s="240">
        <v>988204.37199999997</v>
      </c>
      <c r="J1323" s="240">
        <v>-549498.5</v>
      </c>
    </row>
    <row r="1324" spans="2:10">
      <c r="B1324" s="240" t="s">
        <v>20</v>
      </c>
      <c r="C1324" s="240" t="s">
        <v>141</v>
      </c>
      <c r="D1324" s="240" t="s">
        <v>77</v>
      </c>
      <c r="E1324" s="240">
        <v>59851.58</v>
      </c>
      <c r="F1324" s="240">
        <v>-505.39</v>
      </c>
      <c r="G1324" s="240">
        <v>-1684.64</v>
      </c>
      <c r="H1324" s="240">
        <v>-9817.8220000000001</v>
      </c>
      <c r="I1324" s="240">
        <v>1012074.687</v>
      </c>
      <c r="J1324" s="240">
        <v>-561182.43099999998</v>
      </c>
    </row>
    <row r="1325" spans="2:10">
      <c r="B1325" s="240" t="s">
        <v>20</v>
      </c>
      <c r="C1325" s="240" t="s">
        <v>142</v>
      </c>
      <c r="D1325" s="240" t="s">
        <v>76</v>
      </c>
      <c r="E1325" s="240">
        <v>58794.07</v>
      </c>
      <c r="F1325" s="240">
        <v>504.86</v>
      </c>
      <c r="G1325" s="240">
        <v>-1682.86</v>
      </c>
      <c r="H1325" s="240">
        <v>-24582.291000000001</v>
      </c>
      <c r="I1325" s="240">
        <v>988221.13500000001</v>
      </c>
      <c r="J1325" s="240">
        <v>-534704.245</v>
      </c>
    </row>
    <row r="1326" spans="2:10">
      <c r="B1326" s="240" t="s">
        <v>20</v>
      </c>
      <c r="C1326" s="240" t="s">
        <v>142</v>
      </c>
      <c r="D1326" s="240" t="s">
        <v>77</v>
      </c>
      <c r="E1326" s="240">
        <v>59851.58</v>
      </c>
      <c r="F1326" s="240">
        <v>505.39</v>
      </c>
      <c r="G1326" s="240">
        <v>-1684.64</v>
      </c>
      <c r="H1326" s="240">
        <v>-24609.824000000001</v>
      </c>
      <c r="I1326" s="240">
        <v>1012097.062</v>
      </c>
      <c r="J1326" s="240">
        <v>-542691.45400000003</v>
      </c>
    </row>
    <row r="1327" spans="2:10">
      <c r="B1327" s="240" t="s">
        <v>20</v>
      </c>
      <c r="C1327" s="240" t="s">
        <v>143</v>
      </c>
      <c r="D1327" s="240" t="s">
        <v>76</v>
      </c>
      <c r="E1327" s="240">
        <v>58794.07</v>
      </c>
      <c r="F1327" s="240">
        <v>-504.86</v>
      </c>
      <c r="G1327" s="240">
        <v>-1682.86</v>
      </c>
      <c r="H1327" s="240">
        <v>-4702.93</v>
      </c>
      <c r="I1327" s="240">
        <v>988232.78399999999</v>
      </c>
      <c r="J1327" s="240">
        <v>-549469.78099999996</v>
      </c>
    </row>
    <row r="1328" spans="2:10">
      <c r="B1328" s="240" t="s">
        <v>20</v>
      </c>
      <c r="C1328" s="240" t="s">
        <v>143</v>
      </c>
      <c r="D1328" s="240" t="s">
        <v>77</v>
      </c>
      <c r="E1328" s="240">
        <v>59851.58</v>
      </c>
      <c r="F1328" s="240">
        <v>-505.39</v>
      </c>
      <c r="G1328" s="240">
        <v>-1684.64</v>
      </c>
      <c r="H1328" s="240">
        <v>-4717.2849999999999</v>
      </c>
      <c r="I1328" s="240">
        <v>1012111.546</v>
      </c>
      <c r="J1328" s="240">
        <v>-561145.35499999998</v>
      </c>
    </row>
    <row r="1329" spans="2:10">
      <c r="B1329" s="240" t="s">
        <v>20</v>
      </c>
      <c r="C1329" s="240" t="s">
        <v>144</v>
      </c>
      <c r="D1329" s="240" t="s">
        <v>76</v>
      </c>
      <c r="E1329" s="240">
        <v>58794.07</v>
      </c>
      <c r="F1329" s="240">
        <v>504.86</v>
      </c>
      <c r="G1329" s="240">
        <v>-1682.86</v>
      </c>
      <c r="H1329" s="240">
        <v>-23037.117999999999</v>
      </c>
      <c r="I1329" s="240">
        <v>988229.69900000002</v>
      </c>
      <c r="J1329" s="240">
        <v>-534695.58700000006</v>
      </c>
    </row>
    <row r="1330" spans="2:10">
      <c r="B1330" s="240" t="s">
        <v>20</v>
      </c>
      <c r="C1330" s="240" t="s">
        <v>144</v>
      </c>
      <c r="D1330" s="240" t="s">
        <v>77</v>
      </c>
      <c r="E1330" s="240">
        <v>59851.58</v>
      </c>
      <c r="F1330" s="240">
        <v>505.39</v>
      </c>
      <c r="G1330" s="240">
        <v>-1684.64</v>
      </c>
      <c r="H1330" s="240">
        <v>-23064.654999999999</v>
      </c>
      <c r="I1330" s="240">
        <v>1012108.181</v>
      </c>
      <c r="J1330" s="240">
        <v>-542680.26699999999</v>
      </c>
    </row>
    <row r="1331" spans="2:10">
      <c r="B1331" s="240" t="s">
        <v>20</v>
      </c>
      <c r="C1331" s="240" t="s">
        <v>145</v>
      </c>
      <c r="D1331" s="240" t="s">
        <v>76</v>
      </c>
      <c r="E1331" s="240">
        <v>58794.07</v>
      </c>
      <c r="F1331" s="240">
        <v>-504.86</v>
      </c>
      <c r="G1331" s="240">
        <v>-1682.86</v>
      </c>
      <c r="H1331" s="240">
        <v>-6480.6180000000004</v>
      </c>
      <c r="I1331" s="240">
        <v>988222.86</v>
      </c>
      <c r="J1331" s="240">
        <v>-549479.81200000003</v>
      </c>
    </row>
    <row r="1332" spans="2:10">
      <c r="B1332" s="240" t="s">
        <v>20</v>
      </c>
      <c r="C1332" s="240" t="s">
        <v>145</v>
      </c>
      <c r="D1332" s="240" t="s">
        <v>77</v>
      </c>
      <c r="E1332" s="240">
        <v>59851.58</v>
      </c>
      <c r="F1332" s="240">
        <v>-505.39</v>
      </c>
      <c r="G1332" s="240">
        <v>-1684.64</v>
      </c>
      <c r="H1332" s="240">
        <v>-6494.9690000000001</v>
      </c>
      <c r="I1332" s="240">
        <v>1012098.675</v>
      </c>
      <c r="J1332" s="240">
        <v>-561158.30000000005</v>
      </c>
    </row>
    <row r="1333" spans="2:10">
      <c r="B1333" s="240" t="s">
        <v>20</v>
      </c>
      <c r="C1333" s="240" t="s">
        <v>146</v>
      </c>
      <c r="D1333" s="240" t="s">
        <v>76</v>
      </c>
      <c r="E1333" s="240">
        <v>58794.07</v>
      </c>
      <c r="F1333" s="240">
        <v>504.86</v>
      </c>
      <c r="G1333" s="240">
        <v>-1682.86</v>
      </c>
      <c r="H1333" s="240">
        <v>-21259.43</v>
      </c>
      <c r="I1333" s="240">
        <v>988239.62300000002</v>
      </c>
      <c r="J1333" s="240">
        <v>-534685.55599999998</v>
      </c>
    </row>
    <row r="1334" spans="2:10">
      <c r="B1334" s="240" t="s">
        <v>20</v>
      </c>
      <c r="C1334" s="240" t="s">
        <v>146</v>
      </c>
      <c r="D1334" s="240" t="s">
        <v>77</v>
      </c>
      <c r="E1334" s="240">
        <v>59851.58</v>
      </c>
      <c r="F1334" s="240">
        <v>505.39</v>
      </c>
      <c r="G1334" s="240">
        <v>-1684.64</v>
      </c>
      <c r="H1334" s="240">
        <v>-21286.971000000001</v>
      </c>
      <c r="I1334" s="240">
        <v>1012121.051</v>
      </c>
      <c r="J1334" s="240">
        <v>-542667.32299999997</v>
      </c>
    </row>
    <row r="1335" spans="2:10">
      <c r="B1335" s="240" t="s">
        <v>20</v>
      </c>
      <c r="C1335" s="240" t="s">
        <v>147</v>
      </c>
      <c r="D1335" s="240" t="s">
        <v>76</v>
      </c>
      <c r="E1335" s="240">
        <v>90108.34</v>
      </c>
      <c r="F1335" s="240">
        <v>-452.93</v>
      </c>
      <c r="G1335" s="240">
        <v>0</v>
      </c>
      <c r="H1335" s="240">
        <v>7414.7420000000002</v>
      </c>
      <c r="I1335" s="240">
        <v>1476299.1459999999</v>
      </c>
      <c r="J1335" s="240">
        <v>-835058.17500000005</v>
      </c>
    </row>
    <row r="1336" spans="2:10">
      <c r="B1336" s="240" t="s">
        <v>20</v>
      </c>
      <c r="C1336" s="240" t="s">
        <v>147</v>
      </c>
      <c r="D1336" s="240" t="s">
        <v>77</v>
      </c>
      <c r="E1336" s="240">
        <v>91506.44</v>
      </c>
      <c r="F1336" s="240">
        <v>-460.27</v>
      </c>
      <c r="G1336" s="240">
        <v>0</v>
      </c>
      <c r="H1336" s="240">
        <v>7536.5370000000003</v>
      </c>
      <c r="I1336" s="240">
        <v>1499716.902</v>
      </c>
      <c r="J1336" s="240">
        <v>-849689.89199999999</v>
      </c>
    </row>
    <row r="1337" spans="2:10">
      <c r="B1337" s="240" t="s">
        <v>20</v>
      </c>
      <c r="C1337" s="240" t="s">
        <v>148</v>
      </c>
      <c r="D1337" s="240" t="s">
        <v>76</v>
      </c>
      <c r="E1337" s="240">
        <v>90108.34</v>
      </c>
      <c r="F1337" s="240">
        <v>452.93</v>
      </c>
      <c r="G1337" s="240">
        <v>0</v>
      </c>
      <c r="H1337" s="240">
        <v>-7413.68</v>
      </c>
      <c r="I1337" s="240">
        <v>1476305.193</v>
      </c>
      <c r="J1337" s="240">
        <v>-823414.02500000002</v>
      </c>
    </row>
    <row r="1338" spans="2:10">
      <c r="B1338" s="240" t="s">
        <v>20</v>
      </c>
      <c r="C1338" s="240" t="s">
        <v>148</v>
      </c>
      <c r="D1338" s="240" t="s">
        <v>77</v>
      </c>
      <c r="E1338" s="240">
        <v>91506.44</v>
      </c>
      <c r="F1338" s="240">
        <v>460.27</v>
      </c>
      <c r="G1338" s="240">
        <v>0</v>
      </c>
      <c r="H1338" s="240">
        <v>-7535.4049999999997</v>
      </c>
      <c r="I1338" s="240">
        <v>1499725.6129999999</v>
      </c>
      <c r="J1338" s="240">
        <v>-834707.22600000002</v>
      </c>
    </row>
    <row r="1339" spans="2:10">
      <c r="B1339" s="240" t="s">
        <v>20</v>
      </c>
      <c r="C1339" s="240" t="s">
        <v>149</v>
      </c>
      <c r="D1339" s="240" t="s">
        <v>76</v>
      </c>
      <c r="E1339" s="240">
        <v>90108.34</v>
      </c>
      <c r="F1339" s="240">
        <v>0</v>
      </c>
      <c r="G1339" s="240">
        <v>-452.93</v>
      </c>
      <c r="H1339" s="240">
        <v>-4172.05</v>
      </c>
      <c r="I1339" s="240">
        <v>1482158.4069999999</v>
      </c>
      <c r="J1339" s="240">
        <v>-829235.15599999996</v>
      </c>
    </row>
    <row r="1340" spans="2:10">
      <c r="B1340" s="240" t="s">
        <v>20</v>
      </c>
      <c r="C1340" s="240" t="s">
        <v>149</v>
      </c>
      <c r="D1340" s="240" t="s">
        <v>77</v>
      </c>
      <c r="E1340" s="240">
        <v>91506.44</v>
      </c>
      <c r="F1340" s="240">
        <v>0</v>
      </c>
      <c r="G1340" s="240">
        <v>-460.27</v>
      </c>
      <c r="H1340" s="240">
        <v>-4240.6120000000001</v>
      </c>
      <c r="I1340" s="240">
        <v>1507269.064</v>
      </c>
      <c r="J1340" s="240">
        <v>-842196.527</v>
      </c>
    </row>
    <row r="1341" spans="2:10">
      <c r="B1341" s="240" t="s">
        <v>20</v>
      </c>
      <c r="C1341" s="240" t="s">
        <v>150</v>
      </c>
      <c r="D1341" s="240" t="s">
        <v>76</v>
      </c>
      <c r="E1341" s="240">
        <v>90108.34</v>
      </c>
      <c r="F1341" s="240">
        <v>0</v>
      </c>
      <c r="G1341" s="240">
        <v>452.93</v>
      </c>
      <c r="H1341" s="240">
        <v>4173.1120000000001</v>
      </c>
      <c r="I1341" s="240">
        <v>1470445.932</v>
      </c>
      <c r="J1341" s="240">
        <v>-829237.04399999999</v>
      </c>
    </row>
    <row r="1342" spans="2:10">
      <c r="B1342" s="240" t="s">
        <v>20</v>
      </c>
      <c r="C1342" s="240" t="s">
        <v>150</v>
      </c>
      <c r="D1342" s="240" t="s">
        <v>77</v>
      </c>
      <c r="E1342" s="240">
        <v>91506.44</v>
      </c>
      <c r="F1342" s="240">
        <v>0</v>
      </c>
      <c r="G1342" s="240">
        <v>460.27</v>
      </c>
      <c r="H1342" s="240">
        <v>4241.7439999999997</v>
      </c>
      <c r="I1342" s="240">
        <v>1492173.4509999999</v>
      </c>
      <c r="J1342" s="240">
        <v>-842200.59100000001</v>
      </c>
    </row>
    <row r="1343" spans="2:10">
      <c r="B1343" s="240" t="s">
        <v>20</v>
      </c>
      <c r="C1343" s="240" t="s">
        <v>151</v>
      </c>
      <c r="D1343" s="240" t="s">
        <v>76</v>
      </c>
      <c r="E1343" s="240">
        <v>58794.07</v>
      </c>
      <c r="F1343" s="240">
        <v>1744.02</v>
      </c>
      <c r="G1343" s="240">
        <v>577.13</v>
      </c>
      <c r="H1343" s="240">
        <v>29725.225999999999</v>
      </c>
      <c r="I1343" s="240">
        <v>972219.60800000001</v>
      </c>
      <c r="J1343" s="240">
        <v>-516193.53399999999</v>
      </c>
    </row>
    <row r="1344" spans="2:10">
      <c r="B1344" s="240" t="s">
        <v>20</v>
      </c>
      <c r="C1344" s="240" t="s">
        <v>151</v>
      </c>
      <c r="D1344" s="240" t="s">
        <v>77</v>
      </c>
      <c r="E1344" s="240">
        <v>59851.58</v>
      </c>
      <c r="F1344" s="240">
        <v>1750.57</v>
      </c>
      <c r="G1344" s="240">
        <v>577.66</v>
      </c>
      <c r="H1344" s="240">
        <v>29828.808000000001</v>
      </c>
      <c r="I1344" s="240">
        <v>991742.69799999997</v>
      </c>
      <c r="J1344" s="240">
        <v>-520610.75400000002</v>
      </c>
    </row>
    <row r="1345" spans="2:10">
      <c r="B1345" s="240" t="s">
        <v>20</v>
      </c>
      <c r="C1345" s="240" t="s">
        <v>152</v>
      </c>
      <c r="D1345" s="240" t="s">
        <v>76</v>
      </c>
      <c r="E1345" s="240">
        <v>58794.07</v>
      </c>
      <c r="F1345" s="240">
        <v>-1744.02</v>
      </c>
      <c r="G1345" s="240">
        <v>-577.13</v>
      </c>
      <c r="H1345" s="240">
        <v>-29724.483</v>
      </c>
      <c r="I1345" s="240">
        <v>954634.27599999995</v>
      </c>
      <c r="J1345" s="240">
        <v>-568000.31400000001</v>
      </c>
    </row>
    <row r="1346" spans="2:10">
      <c r="B1346" s="240" t="s">
        <v>20</v>
      </c>
      <c r="C1346" s="240" t="s">
        <v>152</v>
      </c>
      <c r="D1346" s="240" t="s">
        <v>77</v>
      </c>
      <c r="E1346" s="240">
        <v>59851.58</v>
      </c>
      <c r="F1346" s="240">
        <v>-1750.57</v>
      </c>
      <c r="G1346" s="240">
        <v>-577.66</v>
      </c>
      <c r="H1346" s="240">
        <v>-29828.011999999999</v>
      </c>
      <c r="I1346" s="240">
        <v>970390.92599999998</v>
      </c>
      <c r="J1346" s="240">
        <v>-583257.125</v>
      </c>
    </row>
    <row r="1347" spans="2:10">
      <c r="B1347" s="240" t="s">
        <v>20</v>
      </c>
      <c r="C1347" s="240" t="s">
        <v>153</v>
      </c>
      <c r="D1347" s="240" t="s">
        <v>76</v>
      </c>
      <c r="E1347" s="240">
        <v>58794.07</v>
      </c>
      <c r="F1347" s="240">
        <v>893.93</v>
      </c>
      <c r="G1347" s="240">
        <v>1389.57</v>
      </c>
      <c r="H1347" s="240">
        <v>22382.238000000001</v>
      </c>
      <c r="I1347" s="240">
        <v>984770.16099999996</v>
      </c>
      <c r="J1347" s="240">
        <v>-529206.21299999999</v>
      </c>
    </row>
    <row r="1348" spans="2:10">
      <c r="B1348" s="240" t="s">
        <v>20</v>
      </c>
      <c r="C1348" s="240" t="s">
        <v>153</v>
      </c>
      <c r="D1348" s="240" t="s">
        <v>77</v>
      </c>
      <c r="E1348" s="240">
        <v>59851.58</v>
      </c>
      <c r="F1348" s="240">
        <v>899.8</v>
      </c>
      <c r="G1348" s="240">
        <v>1390.69</v>
      </c>
      <c r="H1348" s="240">
        <v>22487.308000000001</v>
      </c>
      <c r="I1348" s="240">
        <v>1006877.527</v>
      </c>
      <c r="J1348" s="240">
        <v>-536102.11899999995</v>
      </c>
    </row>
    <row r="1349" spans="2:10">
      <c r="B1349" s="240" t="s">
        <v>20</v>
      </c>
      <c r="C1349" s="240" t="s">
        <v>154</v>
      </c>
      <c r="D1349" s="240" t="s">
        <v>76</v>
      </c>
      <c r="E1349" s="240">
        <v>58794.07</v>
      </c>
      <c r="F1349" s="240">
        <v>-893.93</v>
      </c>
      <c r="G1349" s="240">
        <v>-1389.57</v>
      </c>
      <c r="H1349" s="240">
        <v>-22381.494999999999</v>
      </c>
      <c r="I1349" s="240">
        <v>942083.723</v>
      </c>
      <c r="J1349" s="240">
        <v>-554987.63500000001</v>
      </c>
    </row>
    <row r="1350" spans="2:10">
      <c r="B1350" s="240" t="s">
        <v>20</v>
      </c>
      <c r="C1350" s="240" t="s">
        <v>154</v>
      </c>
      <c r="D1350" s="240" t="s">
        <v>77</v>
      </c>
      <c r="E1350" s="240">
        <v>59851.58</v>
      </c>
      <c r="F1350" s="240">
        <v>-899.8</v>
      </c>
      <c r="G1350" s="240">
        <v>-1390.69</v>
      </c>
      <c r="H1350" s="240">
        <v>-22486.511999999999</v>
      </c>
      <c r="I1350" s="240">
        <v>955256.09600000002</v>
      </c>
      <c r="J1350" s="240">
        <v>-567765.76100000006</v>
      </c>
    </row>
    <row r="1351" spans="2:10">
      <c r="B1351" s="240" t="s">
        <v>20</v>
      </c>
      <c r="C1351" s="240" t="s">
        <v>155</v>
      </c>
      <c r="D1351" s="240" t="s">
        <v>76</v>
      </c>
      <c r="E1351" s="240">
        <v>58794.07</v>
      </c>
      <c r="F1351" s="240">
        <v>3400.91</v>
      </c>
      <c r="G1351" s="240">
        <v>1241.79</v>
      </c>
      <c r="H1351" s="240">
        <v>59401.633999999998</v>
      </c>
      <c r="I1351" s="240">
        <v>982619.28200000001</v>
      </c>
      <c r="J1351" s="240">
        <v>-490016.2</v>
      </c>
    </row>
    <row r="1352" spans="2:10">
      <c r="B1352" s="240" t="s">
        <v>20</v>
      </c>
      <c r="C1352" s="240" t="s">
        <v>155</v>
      </c>
      <c r="D1352" s="240" t="s">
        <v>77</v>
      </c>
      <c r="E1352" s="240">
        <v>59851.58</v>
      </c>
      <c r="F1352" s="240">
        <v>3404.05</v>
      </c>
      <c r="G1352" s="240">
        <v>1243.04</v>
      </c>
      <c r="H1352" s="240">
        <v>59437.250999999997</v>
      </c>
      <c r="I1352" s="240">
        <v>1003969.425</v>
      </c>
      <c r="J1352" s="240">
        <v>-490549.29100000003</v>
      </c>
    </row>
    <row r="1353" spans="2:10">
      <c r="B1353" s="240" t="s">
        <v>20</v>
      </c>
      <c r="C1353" s="240" t="s">
        <v>156</v>
      </c>
      <c r="D1353" s="240" t="s">
        <v>76</v>
      </c>
      <c r="E1353" s="240">
        <v>58794.07</v>
      </c>
      <c r="F1353" s="240">
        <v>-3400.91</v>
      </c>
      <c r="G1353" s="240">
        <v>-1241.79</v>
      </c>
      <c r="H1353" s="240">
        <v>-59400.891000000003</v>
      </c>
      <c r="I1353" s="240">
        <v>944234.60100000002</v>
      </c>
      <c r="J1353" s="240">
        <v>-594177.64800000004</v>
      </c>
    </row>
    <row r="1354" spans="2:10">
      <c r="B1354" s="240" t="s">
        <v>20</v>
      </c>
      <c r="C1354" s="240" t="s">
        <v>156</v>
      </c>
      <c r="D1354" s="240" t="s">
        <v>77</v>
      </c>
      <c r="E1354" s="240">
        <v>59851.58</v>
      </c>
      <c r="F1354" s="240">
        <v>-3404.05</v>
      </c>
      <c r="G1354" s="240">
        <v>-1243.04</v>
      </c>
      <c r="H1354" s="240">
        <v>-59436.455000000002</v>
      </c>
      <c r="I1354" s="240">
        <v>958164.19900000002</v>
      </c>
      <c r="J1354" s="240">
        <v>-613318.58900000004</v>
      </c>
    </row>
    <row r="1355" spans="2:10">
      <c r="B1355" s="240" t="s">
        <v>20</v>
      </c>
      <c r="C1355" s="240" t="s">
        <v>157</v>
      </c>
      <c r="D1355" s="240" t="s">
        <v>76</v>
      </c>
      <c r="E1355" s="240">
        <v>58794.07</v>
      </c>
      <c r="F1355" s="240">
        <v>1398.54</v>
      </c>
      <c r="G1355" s="240">
        <v>2914.87</v>
      </c>
      <c r="H1355" s="240">
        <v>39854.203000000001</v>
      </c>
      <c r="I1355" s="240">
        <v>1009063.909</v>
      </c>
      <c r="J1355" s="240">
        <v>-520798.09299999999</v>
      </c>
    </row>
    <row r="1356" spans="2:10">
      <c r="B1356" s="240" t="s">
        <v>20</v>
      </c>
      <c r="C1356" s="240" t="s">
        <v>157</v>
      </c>
      <c r="D1356" s="240" t="s">
        <v>77</v>
      </c>
      <c r="E1356" s="240">
        <v>59851.58</v>
      </c>
      <c r="F1356" s="240">
        <v>1399.95</v>
      </c>
      <c r="G1356" s="240">
        <v>2917.31</v>
      </c>
      <c r="H1356" s="240">
        <v>39890.131000000001</v>
      </c>
      <c r="I1356" s="240">
        <v>1035070.75</v>
      </c>
      <c r="J1356" s="240">
        <v>-526611.02899999998</v>
      </c>
    </row>
    <row r="1357" spans="2:10">
      <c r="B1357" s="240" t="s">
        <v>20</v>
      </c>
      <c r="C1357" s="240" t="s">
        <v>158</v>
      </c>
      <c r="D1357" s="240" t="s">
        <v>76</v>
      </c>
      <c r="E1357" s="240">
        <v>58794.07</v>
      </c>
      <c r="F1357" s="240">
        <v>-1398.54</v>
      </c>
      <c r="G1357" s="240">
        <v>-2914.87</v>
      </c>
      <c r="H1357" s="240">
        <v>-39853.46</v>
      </c>
      <c r="I1357" s="240">
        <v>917789.97499999998</v>
      </c>
      <c r="J1357" s="240">
        <v>-563395.755</v>
      </c>
    </row>
    <row r="1358" spans="2:10">
      <c r="B1358" s="240" t="s">
        <v>20</v>
      </c>
      <c r="C1358" s="240" t="s">
        <v>158</v>
      </c>
      <c r="D1358" s="240" t="s">
        <v>77</v>
      </c>
      <c r="E1358" s="240">
        <v>59851.58</v>
      </c>
      <c r="F1358" s="240">
        <v>-1399.95</v>
      </c>
      <c r="G1358" s="240">
        <v>-2917.31</v>
      </c>
      <c r="H1358" s="240">
        <v>-39889.334999999999</v>
      </c>
      <c r="I1358" s="240">
        <v>927062.87399999995</v>
      </c>
      <c r="J1358" s="240">
        <v>-577256.85</v>
      </c>
    </row>
    <row r="1359" spans="2:10">
      <c r="B1359" s="240" t="s">
        <v>22</v>
      </c>
      <c r="C1359" s="240" t="s">
        <v>87</v>
      </c>
      <c r="D1359" s="240" t="s">
        <v>76</v>
      </c>
      <c r="E1359" s="240">
        <v>0</v>
      </c>
      <c r="F1359" s="240">
        <v>-1801.65</v>
      </c>
      <c r="G1359" s="240">
        <v>0</v>
      </c>
      <c r="H1359" s="240">
        <v>32713.026999999998</v>
      </c>
      <c r="I1359" s="240">
        <v>5.6079999999999997</v>
      </c>
      <c r="J1359" s="240">
        <v>-30775.147000000001</v>
      </c>
    </row>
    <row r="1360" spans="2:10">
      <c r="B1360" s="240" t="s">
        <v>22</v>
      </c>
      <c r="C1360" s="240" t="s">
        <v>87</v>
      </c>
      <c r="D1360" s="240" t="s">
        <v>77</v>
      </c>
      <c r="E1360" s="240">
        <v>0</v>
      </c>
      <c r="F1360" s="240">
        <v>-1803.16</v>
      </c>
      <c r="G1360" s="240">
        <v>0</v>
      </c>
      <c r="H1360" s="240">
        <v>32731.667000000001</v>
      </c>
      <c r="I1360" s="240">
        <v>7.423</v>
      </c>
      <c r="J1360" s="240">
        <v>-37354.553999999996</v>
      </c>
    </row>
    <row r="1361" spans="2:10">
      <c r="B1361" s="240" t="s">
        <v>22</v>
      </c>
      <c r="C1361" s="240" t="s">
        <v>88</v>
      </c>
      <c r="D1361" s="240" t="s">
        <v>76</v>
      </c>
      <c r="E1361" s="240">
        <v>0</v>
      </c>
      <c r="F1361" s="240">
        <v>0</v>
      </c>
      <c r="G1361" s="240">
        <v>-1801.65</v>
      </c>
      <c r="H1361" s="240">
        <v>-18404.805</v>
      </c>
      <c r="I1361" s="240">
        <v>31019.062000000002</v>
      </c>
      <c r="J1361" s="240">
        <v>-3.0030000000000001</v>
      </c>
    </row>
    <row r="1362" spans="2:10">
      <c r="B1362" s="240" t="s">
        <v>22</v>
      </c>
      <c r="C1362" s="240" t="s">
        <v>88</v>
      </c>
      <c r="D1362" s="240" t="s">
        <v>77</v>
      </c>
      <c r="E1362" s="240">
        <v>0</v>
      </c>
      <c r="F1362" s="240">
        <v>0</v>
      </c>
      <c r="G1362" s="240">
        <v>-1803.16</v>
      </c>
      <c r="H1362" s="240">
        <v>-18422.659</v>
      </c>
      <c r="I1362" s="240">
        <v>37728.688999999998</v>
      </c>
      <c r="J1362" s="240">
        <v>-1.1579999999999999</v>
      </c>
    </row>
    <row r="1363" spans="2:10">
      <c r="B1363" s="240" t="s">
        <v>22</v>
      </c>
      <c r="C1363" s="240" t="s">
        <v>89</v>
      </c>
      <c r="D1363" s="240" t="s">
        <v>76</v>
      </c>
      <c r="E1363" s="240">
        <v>0</v>
      </c>
      <c r="F1363" s="240">
        <v>-1801.65</v>
      </c>
      <c r="G1363" s="240">
        <v>0</v>
      </c>
      <c r="H1363" s="240">
        <v>26364.988000000001</v>
      </c>
      <c r="I1363" s="240">
        <v>-37.292999999999999</v>
      </c>
      <c r="J1363" s="240">
        <v>-30818.294000000002</v>
      </c>
    </row>
    <row r="1364" spans="2:10">
      <c r="B1364" s="240" t="s">
        <v>22</v>
      </c>
      <c r="C1364" s="240" t="s">
        <v>89</v>
      </c>
      <c r="D1364" s="240" t="s">
        <v>77</v>
      </c>
      <c r="E1364" s="240">
        <v>0</v>
      </c>
      <c r="F1364" s="240">
        <v>-1803.16</v>
      </c>
      <c r="G1364" s="240">
        <v>0</v>
      </c>
      <c r="H1364" s="240">
        <v>26383.66</v>
      </c>
      <c r="I1364" s="240">
        <v>-45.192999999999998</v>
      </c>
      <c r="J1364" s="240">
        <v>-37405.341999999997</v>
      </c>
    </row>
    <row r="1365" spans="2:10">
      <c r="B1365" s="240" t="s">
        <v>22</v>
      </c>
      <c r="C1365" s="240" t="s">
        <v>90</v>
      </c>
      <c r="D1365" s="240" t="s">
        <v>76</v>
      </c>
      <c r="E1365" s="240">
        <v>0</v>
      </c>
      <c r="F1365" s="240">
        <v>0</v>
      </c>
      <c r="G1365" s="240">
        <v>-1801.65</v>
      </c>
      <c r="H1365" s="240">
        <v>-14843.861999999999</v>
      </c>
      <c r="I1365" s="240">
        <v>31043.050999999999</v>
      </c>
      <c r="J1365" s="240">
        <v>21.128</v>
      </c>
    </row>
    <row r="1366" spans="2:10">
      <c r="B1366" s="240" t="s">
        <v>22</v>
      </c>
      <c r="C1366" s="240" t="s">
        <v>90</v>
      </c>
      <c r="D1366" s="240" t="s">
        <v>77</v>
      </c>
      <c r="E1366" s="240">
        <v>0</v>
      </c>
      <c r="F1366" s="240">
        <v>0</v>
      </c>
      <c r="G1366" s="240">
        <v>-1803.16</v>
      </c>
      <c r="H1366" s="240">
        <v>-14861.733</v>
      </c>
      <c r="I1366" s="240">
        <v>37758.122000000003</v>
      </c>
      <c r="J1366" s="240">
        <v>27.257000000000001</v>
      </c>
    </row>
    <row r="1367" spans="2:10">
      <c r="B1367" s="240" t="s">
        <v>22</v>
      </c>
      <c r="C1367" s="240" t="s">
        <v>12</v>
      </c>
      <c r="D1367" s="240" t="s">
        <v>76</v>
      </c>
      <c r="E1367" s="240">
        <v>0</v>
      </c>
      <c r="F1367" s="240">
        <v>-1000000</v>
      </c>
      <c r="G1367" s="240">
        <v>0</v>
      </c>
      <c r="H1367" s="240">
        <v>16987043.403999999</v>
      </c>
      <c r="I1367" s="240">
        <v>-3404.4430000000002</v>
      </c>
      <c r="J1367" s="240">
        <v>-16220940.050000001</v>
      </c>
    </row>
    <row r="1368" spans="2:10">
      <c r="B1368" s="240" t="s">
        <v>22</v>
      </c>
      <c r="C1368" s="240" t="s">
        <v>12</v>
      </c>
      <c r="D1368" s="240" t="s">
        <v>77</v>
      </c>
      <c r="E1368" s="240">
        <v>0</v>
      </c>
      <c r="F1368" s="240">
        <v>-1000000</v>
      </c>
      <c r="G1368" s="240">
        <v>0</v>
      </c>
      <c r="H1368" s="240">
        <v>16987085.666000001</v>
      </c>
      <c r="I1368" s="240">
        <v>-4219.6210000000001</v>
      </c>
      <c r="J1368" s="240">
        <v>-19871227.460000001</v>
      </c>
    </row>
    <row r="1369" spans="2:10">
      <c r="B1369" s="240" t="s">
        <v>22</v>
      </c>
      <c r="C1369" s="240" t="s">
        <v>13</v>
      </c>
      <c r="D1369" s="240" t="s">
        <v>76</v>
      </c>
      <c r="E1369" s="240">
        <v>0</v>
      </c>
      <c r="F1369" s="240">
        <v>0</v>
      </c>
      <c r="G1369" s="240">
        <v>-1000000</v>
      </c>
      <c r="H1369" s="240">
        <v>-10202048.35</v>
      </c>
      <c r="I1369" s="240">
        <v>16330429.532</v>
      </c>
      <c r="J1369" s="240">
        <v>-2368.0039999999999</v>
      </c>
    </row>
    <row r="1370" spans="2:10">
      <c r="B1370" s="240" t="s">
        <v>22</v>
      </c>
      <c r="C1370" s="240" t="s">
        <v>13</v>
      </c>
      <c r="D1370" s="240" t="s">
        <v>77</v>
      </c>
      <c r="E1370" s="240">
        <v>0</v>
      </c>
      <c r="F1370" s="240">
        <v>0</v>
      </c>
      <c r="G1370" s="240">
        <v>-1000000</v>
      </c>
      <c r="H1370" s="240">
        <v>-10202642.35</v>
      </c>
      <c r="I1370" s="240">
        <v>20053304.300000001</v>
      </c>
      <c r="J1370" s="240">
        <v>-1469.941</v>
      </c>
    </row>
    <row r="1371" spans="2:10">
      <c r="B1371" s="240" t="s">
        <v>22</v>
      </c>
      <c r="C1371" s="240" t="s">
        <v>14</v>
      </c>
      <c r="D1371" s="240" t="s">
        <v>76</v>
      </c>
      <c r="E1371" s="240">
        <v>0</v>
      </c>
      <c r="F1371" s="240">
        <v>0</v>
      </c>
      <c r="G1371" s="240">
        <v>0</v>
      </c>
      <c r="H1371" s="240">
        <v>-999960.55</v>
      </c>
      <c r="I1371" s="240">
        <v>-6474.1909999999998</v>
      </c>
      <c r="J1371" s="240">
        <v>-6520.1270000000004</v>
      </c>
    </row>
    <row r="1372" spans="2:10">
      <c r="B1372" s="240" t="s">
        <v>22</v>
      </c>
      <c r="C1372" s="240" t="s">
        <v>14</v>
      </c>
      <c r="D1372" s="240" t="s">
        <v>77</v>
      </c>
      <c r="E1372" s="240">
        <v>0</v>
      </c>
      <c r="F1372" s="240">
        <v>0</v>
      </c>
      <c r="G1372" s="240">
        <v>0</v>
      </c>
      <c r="H1372" s="240">
        <v>-999956.01800000004</v>
      </c>
      <c r="I1372" s="240">
        <v>-7992.6790000000001</v>
      </c>
      <c r="J1372" s="240">
        <v>-7679.57</v>
      </c>
    </row>
    <row r="1373" spans="2:10">
      <c r="B1373" s="240" t="s">
        <v>22</v>
      </c>
      <c r="C1373" s="240" t="s">
        <v>91</v>
      </c>
      <c r="D1373" s="240" t="s">
        <v>76</v>
      </c>
      <c r="E1373" s="240">
        <v>0</v>
      </c>
      <c r="F1373" s="240">
        <v>1497.51</v>
      </c>
      <c r="G1373" s="240">
        <v>185.62</v>
      </c>
      <c r="H1373" s="240">
        <v>23100.665000000001</v>
      </c>
      <c r="I1373" s="240">
        <v>3220.569</v>
      </c>
      <c r="J1373" s="240">
        <v>25461.696</v>
      </c>
    </row>
    <row r="1374" spans="2:10">
      <c r="B1374" s="240" t="s">
        <v>22</v>
      </c>
      <c r="C1374" s="240" t="s">
        <v>91</v>
      </c>
      <c r="D1374" s="240" t="s">
        <v>77</v>
      </c>
      <c r="E1374" s="240">
        <v>0</v>
      </c>
      <c r="F1374" s="240">
        <v>1498.92</v>
      </c>
      <c r="G1374" s="240">
        <v>185.79</v>
      </c>
      <c r="H1374" s="240">
        <v>23114.638999999999</v>
      </c>
      <c r="I1374" s="240">
        <v>3856.1610000000001</v>
      </c>
      <c r="J1374" s="240">
        <v>29889.319</v>
      </c>
    </row>
    <row r="1375" spans="2:10">
      <c r="B1375" s="240" t="s">
        <v>22</v>
      </c>
      <c r="C1375" s="240" t="s">
        <v>92</v>
      </c>
      <c r="D1375" s="240" t="s">
        <v>76</v>
      </c>
      <c r="E1375" s="240">
        <v>0</v>
      </c>
      <c r="F1375" s="240">
        <v>190.75</v>
      </c>
      <c r="G1375" s="240">
        <v>1423.58</v>
      </c>
      <c r="H1375" s="240">
        <v>11838.111000000001</v>
      </c>
      <c r="I1375" s="240">
        <v>24841.754000000001</v>
      </c>
      <c r="J1375" s="240">
        <v>3331.1750000000002</v>
      </c>
    </row>
    <row r="1376" spans="2:10">
      <c r="B1376" s="240" t="s">
        <v>22</v>
      </c>
      <c r="C1376" s="240" t="s">
        <v>92</v>
      </c>
      <c r="D1376" s="240" t="s">
        <v>77</v>
      </c>
      <c r="E1376" s="240">
        <v>0</v>
      </c>
      <c r="F1376" s="240">
        <v>190.93</v>
      </c>
      <c r="G1376" s="240">
        <v>1424.71</v>
      </c>
      <c r="H1376" s="240">
        <v>11854.839</v>
      </c>
      <c r="I1376" s="240">
        <v>29415.294000000002</v>
      </c>
      <c r="J1376" s="240">
        <v>3975.2089999999998</v>
      </c>
    </row>
    <row r="1377" spans="2:10">
      <c r="B1377" s="240" t="s">
        <v>22</v>
      </c>
      <c r="C1377" s="240" t="s">
        <v>93</v>
      </c>
      <c r="D1377" s="240" t="s">
        <v>76</v>
      </c>
      <c r="E1377" s="240">
        <v>0</v>
      </c>
      <c r="F1377" s="240">
        <v>3551.73</v>
      </c>
      <c r="G1377" s="240">
        <v>426.21</v>
      </c>
      <c r="H1377" s="240">
        <v>56211.703000000001</v>
      </c>
      <c r="I1377" s="240">
        <v>7364.2110000000002</v>
      </c>
      <c r="J1377" s="240">
        <v>59107.446000000004</v>
      </c>
    </row>
    <row r="1378" spans="2:10">
      <c r="B1378" s="240" t="s">
        <v>22</v>
      </c>
      <c r="C1378" s="240" t="s">
        <v>93</v>
      </c>
      <c r="D1378" s="240" t="s">
        <v>77</v>
      </c>
      <c r="E1378" s="240">
        <v>0</v>
      </c>
      <c r="F1378" s="240">
        <v>3555.73</v>
      </c>
      <c r="G1378" s="240">
        <v>426.65</v>
      </c>
      <c r="H1378" s="240">
        <v>56250.555999999997</v>
      </c>
      <c r="I1378" s="240">
        <v>8773.8889999999992</v>
      </c>
      <c r="J1378" s="240">
        <v>68671.805999999997</v>
      </c>
    </row>
    <row r="1379" spans="2:10">
      <c r="B1379" s="240" t="s">
        <v>22</v>
      </c>
      <c r="C1379" s="240" t="s">
        <v>94</v>
      </c>
      <c r="D1379" s="240" t="s">
        <v>76</v>
      </c>
      <c r="E1379" s="240">
        <v>0</v>
      </c>
      <c r="F1379" s="240">
        <v>440.39</v>
      </c>
      <c r="G1379" s="240">
        <v>3007.82</v>
      </c>
      <c r="H1379" s="240">
        <v>26057.346000000001</v>
      </c>
      <c r="I1379" s="240">
        <v>51794.673999999999</v>
      </c>
      <c r="J1379" s="240">
        <v>7590.6760000000004</v>
      </c>
    </row>
    <row r="1380" spans="2:10">
      <c r="B1380" s="240" t="s">
        <v>22</v>
      </c>
      <c r="C1380" s="240" t="s">
        <v>94</v>
      </c>
      <c r="D1380" s="240" t="s">
        <v>77</v>
      </c>
      <c r="E1380" s="240">
        <v>0</v>
      </c>
      <c r="F1380" s="240">
        <v>440.87</v>
      </c>
      <c r="G1380" s="240">
        <v>3010.93</v>
      </c>
      <c r="H1380" s="240">
        <v>26101.554</v>
      </c>
      <c r="I1380" s="240">
        <v>60337.074000000001</v>
      </c>
      <c r="J1380" s="240">
        <v>9025.9580000000005</v>
      </c>
    </row>
    <row r="1381" spans="2:10">
      <c r="B1381" s="240" t="s">
        <v>22</v>
      </c>
      <c r="C1381" s="240" t="s">
        <v>95</v>
      </c>
      <c r="D1381" s="240" t="s">
        <v>76</v>
      </c>
      <c r="E1381" s="240">
        <v>66337.06</v>
      </c>
      <c r="F1381" s="240">
        <v>0</v>
      </c>
      <c r="G1381" s="240">
        <v>0</v>
      </c>
      <c r="H1381" s="240">
        <v>0.39800000000000002</v>
      </c>
      <c r="I1381" s="240">
        <v>1087062.791</v>
      </c>
      <c r="J1381" s="240">
        <v>-611427.03899999999</v>
      </c>
    </row>
    <row r="1382" spans="2:10">
      <c r="B1382" s="240" t="s">
        <v>22</v>
      </c>
      <c r="C1382" s="240" t="s">
        <v>95</v>
      </c>
      <c r="D1382" s="240" t="s">
        <v>77</v>
      </c>
      <c r="E1382" s="240">
        <v>67394.570000000007</v>
      </c>
      <c r="F1382" s="240">
        <v>0</v>
      </c>
      <c r="G1382" s="240">
        <v>0</v>
      </c>
      <c r="H1382" s="240">
        <v>0.41499999999999998</v>
      </c>
      <c r="I1382" s="240">
        <v>1104704.2309999999</v>
      </c>
      <c r="J1382" s="240">
        <v>-621262.79500000004</v>
      </c>
    </row>
    <row r="1383" spans="2:10">
      <c r="B1383" s="240" t="s">
        <v>22</v>
      </c>
      <c r="C1383" s="240" t="s">
        <v>96</v>
      </c>
      <c r="D1383" s="240" t="s">
        <v>76</v>
      </c>
      <c r="E1383" s="240">
        <v>66337.06</v>
      </c>
      <c r="F1383" s="240">
        <v>0</v>
      </c>
      <c r="G1383" s="240">
        <v>0</v>
      </c>
      <c r="H1383" s="240">
        <v>0.39800000000000002</v>
      </c>
      <c r="I1383" s="240">
        <v>1087062.791</v>
      </c>
      <c r="J1383" s="240">
        <v>-611427.03899999999</v>
      </c>
    </row>
    <row r="1384" spans="2:10">
      <c r="B1384" s="240" t="s">
        <v>22</v>
      </c>
      <c r="C1384" s="240" t="s">
        <v>96</v>
      </c>
      <c r="D1384" s="240" t="s">
        <v>77</v>
      </c>
      <c r="E1384" s="240">
        <v>67394.570000000007</v>
      </c>
      <c r="F1384" s="240">
        <v>0</v>
      </c>
      <c r="G1384" s="240">
        <v>0</v>
      </c>
      <c r="H1384" s="240">
        <v>0.41499999999999998</v>
      </c>
      <c r="I1384" s="240">
        <v>1104704.2309999999</v>
      </c>
      <c r="J1384" s="240">
        <v>-621262.79500000004</v>
      </c>
    </row>
    <row r="1385" spans="2:10">
      <c r="B1385" s="240" t="s">
        <v>22</v>
      </c>
      <c r="C1385" s="240" t="s">
        <v>97</v>
      </c>
      <c r="D1385" s="240" t="s">
        <v>76</v>
      </c>
      <c r="E1385" s="240">
        <v>0</v>
      </c>
      <c r="F1385" s="240">
        <v>-331.69</v>
      </c>
      <c r="G1385" s="240">
        <v>0</v>
      </c>
      <c r="H1385" s="240">
        <v>5435.8040000000001</v>
      </c>
      <c r="I1385" s="240">
        <v>-2.7909999999999999</v>
      </c>
      <c r="J1385" s="240">
        <v>-4862.1369999999997</v>
      </c>
    </row>
    <row r="1386" spans="2:10">
      <c r="B1386" s="240" t="s">
        <v>22</v>
      </c>
      <c r="C1386" s="240" t="s">
        <v>97</v>
      </c>
      <c r="D1386" s="240" t="s">
        <v>77</v>
      </c>
      <c r="E1386" s="240">
        <v>0</v>
      </c>
      <c r="F1386" s="240">
        <v>-336.97</v>
      </c>
      <c r="G1386" s="240">
        <v>0</v>
      </c>
      <c r="H1386" s="240">
        <v>5524.06</v>
      </c>
      <c r="I1386" s="240">
        <v>-3.4289999999999998</v>
      </c>
      <c r="J1386" s="240">
        <v>-6081.8810000000003</v>
      </c>
    </row>
    <row r="1387" spans="2:10">
      <c r="B1387" s="240" t="s">
        <v>22</v>
      </c>
      <c r="C1387" s="240" t="s">
        <v>98</v>
      </c>
      <c r="D1387" s="240" t="s">
        <v>76</v>
      </c>
      <c r="E1387" s="240">
        <v>0</v>
      </c>
      <c r="F1387" s="240">
        <v>0</v>
      </c>
      <c r="G1387" s="240">
        <v>-331.69</v>
      </c>
      <c r="H1387" s="240">
        <v>-3057.06</v>
      </c>
      <c r="I1387" s="240">
        <v>4898.8090000000002</v>
      </c>
      <c r="J1387" s="240">
        <v>1.302</v>
      </c>
    </row>
    <row r="1388" spans="2:10">
      <c r="B1388" s="240" t="s">
        <v>22</v>
      </c>
      <c r="C1388" s="240" t="s">
        <v>98</v>
      </c>
      <c r="D1388" s="240" t="s">
        <v>77</v>
      </c>
      <c r="E1388" s="240">
        <v>0</v>
      </c>
      <c r="F1388" s="240">
        <v>0</v>
      </c>
      <c r="G1388" s="240">
        <v>-336.97</v>
      </c>
      <c r="H1388" s="240">
        <v>-3106.2310000000002</v>
      </c>
      <c r="I1388" s="240">
        <v>6143.6419999999998</v>
      </c>
      <c r="J1388" s="240">
        <v>1.9990000000000001</v>
      </c>
    </row>
    <row r="1389" spans="2:10">
      <c r="B1389" s="240" t="s">
        <v>22</v>
      </c>
      <c r="C1389" s="240" t="s">
        <v>99</v>
      </c>
      <c r="D1389" s="240" t="s">
        <v>76</v>
      </c>
      <c r="E1389" s="240">
        <v>66337.06</v>
      </c>
      <c r="F1389" s="240">
        <v>-2133.34</v>
      </c>
      <c r="G1389" s="240">
        <v>-540.5</v>
      </c>
      <c r="H1389" s="240">
        <v>32627.787</v>
      </c>
      <c r="I1389" s="240">
        <v>1096371.327</v>
      </c>
      <c r="J1389" s="240">
        <v>-647065.223</v>
      </c>
    </row>
    <row r="1390" spans="2:10">
      <c r="B1390" s="240" t="s">
        <v>22</v>
      </c>
      <c r="C1390" s="240" t="s">
        <v>99</v>
      </c>
      <c r="D1390" s="240" t="s">
        <v>77</v>
      </c>
      <c r="E1390" s="240">
        <v>67394.570000000007</v>
      </c>
      <c r="F1390" s="240">
        <v>-2140.14</v>
      </c>
      <c r="G1390" s="240">
        <v>-540.95000000000005</v>
      </c>
      <c r="H1390" s="240">
        <v>32729.345000000001</v>
      </c>
      <c r="I1390" s="240">
        <v>1116026.831</v>
      </c>
      <c r="J1390" s="240">
        <v>-664699.57799999998</v>
      </c>
    </row>
    <row r="1391" spans="2:10">
      <c r="B1391" s="240" t="s">
        <v>22</v>
      </c>
      <c r="C1391" s="240" t="s">
        <v>100</v>
      </c>
      <c r="D1391" s="240" t="s">
        <v>76</v>
      </c>
      <c r="E1391" s="240">
        <v>66337.06</v>
      </c>
      <c r="F1391" s="240">
        <v>-2133.34</v>
      </c>
      <c r="G1391" s="240">
        <v>540.5</v>
      </c>
      <c r="H1391" s="240">
        <v>43670.67</v>
      </c>
      <c r="I1391" s="240">
        <v>1077759.889</v>
      </c>
      <c r="J1391" s="240">
        <v>-647063.42099999997</v>
      </c>
    </row>
    <row r="1392" spans="2:10">
      <c r="B1392" s="240" t="s">
        <v>22</v>
      </c>
      <c r="C1392" s="240" t="s">
        <v>100</v>
      </c>
      <c r="D1392" s="240" t="s">
        <v>77</v>
      </c>
      <c r="E1392" s="240">
        <v>67394.570000000007</v>
      </c>
      <c r="F1392" s="240">
        <v>-2140.14</v>
      </c>
      <c r="G1392" s="240">
        <v>540.95000000000005</v>
      </c>
      <c r="H1392" s="240">
        <v>43782.94</v>
      </c>
      <c r="I1392" s="240">
        <v>1093389.618</v>
      </c>
      <c r="J1392" s="240">
        <v>-664698.88300000003</v>
      </c>
    </row>
    <row r="1393" spans="2:10">
      <c r="B1393" s="240" t="s">
        <v>22</v>
      </c>
      <c r="C1393" s="240" t="s">
        <v>101</v>
      </c>
      <c r="D1393" s="240" t="s">
        <v>76</v>
      </c>
      <c r="E1393" s="240">
        <v>66337.06</v>
      </c>
      <c r="F1393" s="240">
        <v>-2133.34</v>
      </c>
      <c r="G1393" s="240">
        <v>-540.5</v>
      </c>
      <c r="H1393" s="240">
        <v>33696.07</v>
      </c>
      <c r="I1393" s="240">
        <v>1096378.523</v>
      </c>
      <c r="J1393" s="240">
        <v>-647057.98400000005</v>
      </c>
    </row>
    <row r="1394" spans="2:10">
      <c r="B1394" s="240" t="s">
        <v>22</v>
      </c>
      <c r="C1394" s="240" t="s">
        <v>101</v>
      </c>
      <c r="D1394" s="240" t="s">
        <v>77</v>
      </c>
      <c r="E1394" s="240">
        <v>67394.570000000007</v>
      </c>
      <c r="F1394" s="240">
        <v>-2140.14</v>
      </c>
      <c r="G1394" s="240">
        <v>-540.95000000000005</v>
      </c>
      <c r="H1394" s="240">
        <v>33797.623</v>
      </c>
      <c r="I1394" s="240">
        <v>1116035.6610000001</v>
      </c>
      <c r="J1394" s="240">
        <v>-664691.054</v>
      </c>
    </row>
    <row r="1395" spans="2:10">
      <c r="B1395" s="240" t="s">
        <v>22</v>
      </c>
      <c r="C1395" s="240" t="s">
        <v>102</v>
      </c>
      <c r="D1395" s="240" t="s">
        <v>76</v>
      </c>
      <c r="E1395" s="240">
        <v>66337.06</v>
      </c>
      <c r="F1395" s="240">
        <v>-2133.34</v>
      </c>
      <c r="G1395" s="240">
        <v>540.5</v>
      </c>
      <c r="H1395" s="240">
        <v>42602.387000000002</v>
      </c>
      <c r="I1395" s="240">
        <v>1077752.692</v>
      </c>
      <c r="J1395" s="240">
        <v>-647070.66099999996</v>
      </c>
    </row>
    <row r="1396" spans="2:10">
      <c r="B1396" s="240" t="s">
        <v>22</v>
      </c>
      <c r="C1396" s="240" t="s">
        <v>102</v>
      </c>
      <c r="D1396" s="240" t="s">
        <v>77</v>
      </c>
      <c r="E1396" s="240">
        <v>67394.570000000007</v>
      </c>
      <c r="F1396" s="240">
        <v>-2140.14</v>
      </c>
      <c r="G1396" s="240">
        <v>540.95000000000005</v>
      </c>
      <c r="H1396" s="240">
        <v>42714.661999999997</v>
      </c>
      <c r="I1396" s="240">
        <v>1093380.7879999999</v>
      </c>
      <c r="J1396" s="240">
        <v>-664707.40800000005</v>
      </c>
    </row>
    <row r="1397" spans="2:10">
      <c r="B1397" s="240" t="s">
        <v>22</v>
      </c>
      <c r="C1397" s="240" t="s">
        <v>103</v>
      </c>
      <c r="D1397" s="240" t="s">
        <v>76</v>
      </c>
      <c r="E1397" s="240">
        <v>66337.06</v>
      </c>
      <c r="F1397" s="240">
        <v>-2133.34</v>
      </c>
      <c r="G1397" s="240">
        <v>-540.5</v>
      </c>
      <c r="H1397" s="240">
        <v>26279.748</v>
      </c>
      <c r="I1397" s="240">
        <v>1096328.426</v>
      </c>
      <c r="J1397" s="240">
        <v>-647108.37</v>
      </c>
    </row>
    <row r="1398" spans="2:10">
      <c r="B1398" s="240" t="s">
        <v>22</v>
      </c>
      <c r="C1398" s="240" t="s">
        <v>103</v>
      </c>
      <c r="D1398" s="240" t="s">
        <v>77</v>
      </c>
      <c r="E1398" s="240">
        <v>67394.570000000007</v>
      </c>
      <c r="F1398" s="240">
        <v>-2140.14</v>
      </c>
      <c r="G1398" s="240">
        <v>-540.95000000000005</v>
      </c>
      <c r="H1398" s="240">
        <v>26381.337</v>
      </c>
      <c r="I1398" s="240">
        <v>1115974.216</v>
      </c>
      <c r="J1398" s="240">
        <v>-664750.36499999999</v>
      </c>
    </row>
    <row r="1399" spans="2:10">
      <c r="B1399" s="240" t="s">
        <v>22</v>
      </c>
      <c r="C1399" s="240" t="s">
        <v>104</v>
      </c>
      <c r="D1399" s="240" t="s">
        <v>76</v>
      </c>
      <c r="E1399" s="240">
        <v>66337.06</v>
      </c>
      <c r="F1399" s="240">
        <v>-2133.34</v>
      </c>
      <c r="G1399" s="240">
        <v>540.5</v>
      </c>
      <c r="H1399" s="240">
        <v>37322.631000000001</v>
      </c>
      <c r="I1399" s="240">
        <v>1077716.9879999999</v>
      </c>
      <c r="J1399" s="240">
        <v>-647106.56900000002</v>
      </c>
    </row>
    <row r="1400" spans="2:10">
      <c r="B1400" s="240" t="s">
        <v>22</v>
      </c>
      <c r="C1400" s="240" t="s">
        <v>104</v>
      </c>
      <c r="D1400" s="240" t="s">
        <v>77</v>
      </c>
      <c r="E1400" s="240">
        <v>67394.570000000007</v>
      </c>
      <c r="F1400" s="240">
        <v>-2140.14</v>
      </c>
      <c r="G1400" s="240">
        <v>540.95000000000005</v>
      </c>
      <c r="H1400" s="240">
        <v>37434.932000000001</v>
      </c>
      <c r="I1400" s="240">
        <v>1093337.0020000001</v>
      </c>
      <c r="J1400" s="240">
        <v>-664749.67099999997</v>
      </c>
    </row>
    <row r="1401" spans="2:10">
      <c r="B1401" s="240" t="s">
        <v>22</v>
      </c>
      <c r="C1401" s="240" t="s">
        <v>105</v>
      </c>
      <c r="D1401" s="240" t="s">
        <v>76</v>
      </c>
      <c r="E1401" s="240">
        <v>66337.06</v>
      </c>
      <c r="F1401" s="240">
        <v>-2133.34</v>
      </c>
      <c r="G1401" s="240">
        <v>-540.5</v>
      </c>
      <c r="H1401" s="240">
        <v>27348.030999999999</v>
      </c>
      <c r="I1401" s="240">
        <v>1096335.622</v>
      </c>
      <c r="J1401" s="240">
        <v>-647101.13100000005</v>
      </c>
    </row>
    <row r="1402" spans="2:10">
      <c r="B1402" s="240" t="s">
        <v>22</v>
      </c>
      <c r="C1402" s="240" t="s">
        <v>105</v>
      </c>
      <c r="D1402" s="240" t="s">
        <v>77</v>
      </c>
      <c r="E1402" s="240">
        <v>67394.570000000007</v>
      </c>
      <c r="F1402" s="240">
        <v>-2140.14</v>
      </c>
      <c r="G1402" s="240">
        <v>-540.95000000000005</v>
      </c>
      <c r="H1402" s="240">
        <v>27449.615000000002</v>
      </c>
      <c r="I1402" s="240">
        <v>1115983.0449999999</v>
      </c>
      <c r="J1402" s="240">
        <v>-664741.84100000001</v>
      </c>
    </row>
    <row r="1403" spans="2:10">
      <c r="B1403" s="240" t="s">
        <v>22</v>
      </c>
      <c r="C1403" s="240" t="s">
        <v>106</v>
      </c>
      <c r="D1403" s="240" t="s">
        <v>76</v>
      </c>
      <c r="E1403" s="240">
        <v>66337.06</v>
      </c>
      <c r="F1403" s="240">
        <v>-2133.34</v>
      </c>
      <c r="G1403" s="240">
        <v>540.5</v>
      </c>
      <c r="H1403" s="240">
        <v>36254.347999999998</v>
      </c>
      <c r="I1403" s="240">
        <v>1077709.791</v>
      </c>
      <c r="J1403" s="240">
        <v>-647113.80799999996</v>
      </c>
    </row>
    <row r="1404" spans="2:10">
      <c r="B1404" s="240" t="s">
        <v>22</v>
      </c>
      <c r="C1404" s="240" t="s">
        <v>106</v>
      </c>
      <c r="D1404" s="240" t="s">
        <v>77</v>
      </c>
      <c r="E1404" s="240">
        <v>67394.570000000007</v>
      </c>
      <c r="F1404" s="240">
        <v>-2140.14</v>
      </c>
      <c r="G1404" s="240">
        <v>540.95000000000005</v>
      </c>
      <c r="H1404" s="240">
        <v>36366.654999999999</v>
      </c>
      <c r="I1404" s="240">
        <v>1093328.173</v>
      </c>
      <c r="J1404" s="240">
        <v>-664758.19499999995</v>
      </c>
    </row>
    <row r="1405" spans="2:10">
      <c r="B1405" s="240" t="s">
        <v>22</v>
      </c>
      <c r="C1405" s="240" t="s">
        <v>107</v>
      </c>
      <c r="D1405" s="240" t="s">
        <v>76</v>
      </c>
      <c r="E1405" s="240">
        <v>66337.06</v>
      </c>
      <c r="F1405" s="240">
        <v>2133.34</v>
      </c>
      <c r="G1405" s="240">
        <v>-540.5</v>
      </c>
      <c r="H1405" s="240">
        <v>-43669.874000000003</v>
      </c>
      <c r="I1405" s="240">
        <v>1096365.692</v>
      </c>
      <c r="J1405" s="240">
        <v>-575790.65599999996</v>
      </c>
    </row>
    <row r="1406" spans="2:10">
      <c r="B1406" s="240" t="s">
        <v>22</v>
      </c>
      <c r="C1406" s="240" t="s">
        <v>107</v>
      </c>
      <c r="D1406" s="240" t="s">
        <v>77</v>
      </c>
      <c r="E1406" s="240">
        <v>67394.570000000007</v>
      </c>
      <c r="F1406" s="240">
        <v>2140.14</v>
      </c>
      <c r="G1406" s="240">
        <v>-540.95000000000005</v>
      </c>
      <c r="H1406" s="240">
        <v>-43782.108999999997</v>
      </c>
      <c r="I1406" s="240">
        <v>1116018.8430000001</v>
      </c>
      <c r="J1406" s="240">
        <v>-577826.70700000005</v>
      </c>
    </row>
    <row r="1407" spans="2:10">
      <c r="B1407" s="240" t="s">
        <v>22</v>
      </c>
      <c r="C1407" s="240" t="s">
        <v>108</v>
      </c>
      <c r="D1407" s="240" t="s">
        <v>76</v>
      </c>
      <c r="E1407" s="240">
        <v>66337.06</v>
      </c>
      <c r="F1407" s="240">
        <v>2133.34</v>
      </c>
      <c r="G1407" s="240">
        <v>540.5</v>
      </c>
      <c r="H1407" s="240">
        <v>-32626.991000000002</v>
      </c>
      <c r="I1407" s="240">
        <v>1077754.2549999999</v>
      </c>
      <c r="J1407" s="240">
        <v>-575788.85400000005</v>
      </c>
    </row>
    <row r="1408" spans="2:10">
      <c r="B1408" s="240" t="s">
        <v>22</v>
      </c>
      <c r="C1408" s="240" t="s">
        <v>108</v>
      </c>
      <c r="D1408" s="240" t="s">
        <v>77</v>
      </c>
      <c r="E1408" s="240">
        <v>67394.570000000007</v>
      </c>
      <c r="F1408" s="240">
        <v>2140.14</v>
      </c>
      <c r="G1408" s="240">
        <v>540.95000000000005</v>
      </c>
      <c r="H1408" s="240">
        <v>-32728.513999999999</v>
      </c>
      <c r="I1408" s="240">
        <v>1093381.6299999999</v>
      </c>
      <c r="J1408" s="240">
        <v>-577826.01199999999</v>
      </c>
    </row>
    <row r="1409" spans="2:10">
      <c r="B1409" s="240" t="s">
        <v>22</v>
      </c>
      <c r="C1409" s="240" t="s">
        <v>109</v>
      </c>
      <c r="D1409" s="240" t="s">
        <v>76</v>
      </c>
      <c r="E1409" s="240">
        <v>66337.06</v>
      </c>
      <c r="F1409" s="240">
        <v>2133.34</v>
      </c>
      <c r="G1409" s="240">
        <v>-540.5</v>
      </c>
      <c r="H1409" s="240">
        <v>-42601.591</v>
      </c>
      <c r="I1409" s="240">
        <v>1096372.889</v>
      </c>
      <c r="J1409" s="240">
        <v>-575783.41700000002</v>
      </c>
    </row>
    <row r="1410" spans="2:10">
      <c r="B1410" s="240" t="s">
        <v>22</v>
      </c>
      <c r="C1410" s="240" t="s">
        <v>109</v>
      </c>
      <c r="D1410" s="240" t="s">
        <v>77</v>
      </c>
      <c r="E1410" s="240">
        <v>67394.570000000007</v>
      </c>
      <c r="F1410" s="240">
        <v>2140.14</v>
      </c>
      <c r="G1410" s="240">
        <v>-540.95000000000005</v>
      </c>
      <c r="H1410" s="240">
        <v>-42713.830999999998</v>
      </c>
      <c r="I1410" s="240">
        <v>1116027.673</v>
      </c>
      <c r="J1410" s="240">
        <v>-577818.18200000003</v>
      </c>
    </row>
    <row r="1411" spans="2:10">
      <c r="B1411" s="240" t="s">
        <v>22</v>
      </c>
      <c r="C1411" s="240" t="s">
        <v>110</v>
      </c>
      <c r="D1411" s="240" t="s">
        <v>76</v>
      </c>
      <c r="E1411" s="240">
        <v>66337.06</v>
      </c>
      <c r="F1411" s="240">
        <v>2133.34</v>
      </c>
      <c r="G1411" s="240">
        <v>540.5</v>
      </c>
      <c r="H1411" s="240">
        <v>-33695.273999999998</v>
      </c>
      <c r="I1411" s="240">
        <v>1077747.058</v>
      </c>
      <c r="J1411" s="240">
        <v>-575796.09400000004</v>
      </c>
    </row>
    <row r="1412" spans="2:10">
      <c r="B1412" s="240" t="s">
        <v>22</v>
      </c>
      <c r="C1412" s="240" t="s">
        <v>110</v>
      </c>
      <c r="D1412" s="240" t="s">
        <v>77</v>
      </c>
      <c r="E1412" s="240">
        <v>67394.570000000007</v>
      </c>
      <c r="F1412" s="240">
        <v>2140.14</v>
      </c>
      <c r="G1412" s="240">
        <v>540.95000000000005</v>
      </c>
      <c r="H1412" s="240">
        <v>-33796.792000000001</v>
      </c>
      <c r="I1412" s="240">
        <v>1093372.8</v>
      </c>
      <c r="J1412" s="240">
        <v>-577834.53599999996</v>
      </c>
    </row>
    <row r="1413" spans="2:10">
      <c r="B1413" s="240" t="s">
        <v>22</v>
      </c>
      <c r="C1413" s="240" t="s">
        <v>111</v>
      </c>
      <c r="D1413" s="240" t="s">
        <v>76</v>
      </c>
      <c r="E1413" s="240">
        <v>66337.06</v>
      </c>
      <c r="F1413" s="240">
        <v>2133.34</v>
      </c>
      <c r="G1413" s="240">
        <v>-540.5</v>
      </c>
      <c r="H1413" s="240">
        <v>-37321.834999999999</v>
      </c>
      <c r="I1413" s="240">
        <v>1096408.5930000001</v>
      </c>
      <c r="J1413" s="240">
        <v>-575747.50899999996</v>
      </c>
    </row>
    <row r="1414" spans="2:10">
      <c r="B1414" s="240" t="s">
        <v>22</v>
      </c>
      <c r="C1414" s="240" t="s">
        <v>111</v>
      </c>
      <c r="D1414" s="240" t="s">
        <v>77</v>
      </c>
      <c r="E1414" s="240">
        <v>67394.570000000007</v>
      </c>
      <c r="F1414" s="240">
        <v>2140.14</v>
      </c>
      <c r="G1414" s="240">
        <v>-540.95000000000005</v>
      </c>
      <c r="H1414" s="240">
        <v>-37434.101999999999</v>
      </c>
      <c r="I1414" s="240">
        <v>1116071.459</v>
      </c>
      <c r="J1414" s="240">
        <v>-577775.91899999999</v>
      </c>
    </row>
    <row r="1415" spans="2:10">
      <c r="B1415" s="240" t="s">
        <v>22</v>
      </c>
      <c r="C1415" s="240" t="s">
        <v>112</v>
      </c>
      <c r="D1415" s="240" t="s">
        <v>76</v>
      </c>
      <c r="E1415" s="240">
        <v>66337.06</v>
      </c>
      <c r="F1415" s="240">
        <v>2133.34</v>
      </c>
      <c r="G1415" s="240">
        <v>540.5</v>
      </c>
      <c r="H1415" s="240">
        <v>-26278.952000000001</v>
      </c>
      <c r="I1415" s="240">
        <v>1077797.156</v>
      </c>
      <c r="J1415" s="240">
        <v>-575745.70700000005</v>
      </c>
    </row>
    <row r="1416" spans="2:10">
      <c r="B1416" s="240" t="s">
        <v>22</v>
      </c>
      <c r="C1416" s="240" t="s">
        <v>112</v>
      </c>
      <c r="D1416" s="240" t="s">
        <v>77</v>
      </c>
      <c r="E1416" s="240">
        <v>67394.570000000007</v>
      </c>
      <c r="F1416" s="240">
        <v>2140.14</v>
      </c>
      <c r="G1416" s="240">
        <v>540.95000000000005</v>
      </c>
      <c r="H1416" s="240">
        <v>-26380.506000000001</v>
      </c>
      <c r="I1416" s="240">
        <v>1093434.246</v>
      </c>
      <c r="J1416" s="240">
        <v>-577775.22400000005</v>
      </c>
    </row>
    <row r="1417" spans="2:10">
      <c r="B1417" s="240" t="s">
        <v>22</v>
      </c>
      <c r="C1417" s="240" t="s">
        <v>113</v>
      </c>
      <c r="D1417" s="240" t="s">
        <v>76</v>
      </c>
      <c r="E1417" s="240">
        <v>66337.06</v>
      </c>
      <c r="F1417" s="240">
        <v>2133.34</v>
      </c>
      <c r="G1417" s="240">
        <v>-540.5</v>
      </c>
      <c r="H1417" s="240">
        <v>-36253.552000000003</v>
      </c>
      <c r="I1417" s="240">
        <v>1096415.79</v>
      </c>
      <c r="J1417" s="240">
        <v>-575740.26899999997</v>
      </c>
    </row>
    <row r="1418" spans="2:10">
      <c r="B1418" s="240" t="s">
        <v>22</v>
      </c>
      <c r="C1418" s="240" t="s">
        <v>113</v>
      </c>
      <c r="D1418" s="240" t="s">
        <v>77</v>
      </c>
      <c r="E1418" s="240">
        <v>67394.570000000007</v>
      </c>
      <c r="F1418" s="240">
        <v>2140.14</v>
      </c>
      <c r="G1418" s="240">
        <v>-540.95000000000005</v>
      </c>
      <c r="H1418" s="240">
        <v>-36365.824000000001</v>
      </c>
      <c r="I1418" s="240">
        <v>1116080.2890000001</v>
      </c>
      <c r="J1418" s="240">
        <v>-577767.39500000002</v>
      </c>
    </row>
    <row r="1419" spans="2:10">
      <c r="B1419" s="240" t="s">
        <v>22</v>
      </c>
      <c r="C1419" s="240" t="s">
        <v>114</v>
      </c>
      <c r="D1419" s="240" t="s">
        <v>76</v>
      </c>
      <c r="E1419" s="240">
        <v>66337.06</v>
      </c>
      <c r="F1419" s="240">
        <v>2133.34</v>
      </c>
      <c r="G1419" s="240">
        <v>540.5</v>
      </c>
      <c r="H1419" s="240">
        <v>-27347.235000000001</v>
      </c>
      <c r="I1419" s="240">
        <v>1077789.959</v>
      </c>
      <c r="J1419" s="240">
        <v>-575752.946</v>
      </c>
    </row>
    <row r="1420" spans="2:10">
      <c r="B1420" s="240" t="s">
        <v>22</v>
      </c>
      <c r="C1420" s="240" t="s">
        <v>114</v>
      </c>
      <c r="D1420" s="240" t="s">
        <v>77</v>
      </c>
      <c r="E1420" s="240">
        <v>67394.570000000007</v>
      </c>
      <c r="F1420" s="240">
        <v>2140.14</v>
      </c>
      <c r="G1420" s="240">
        <v>540.95000000000005</v>
      </c>
      <c r="H1420" s="240">
        <v>-27448.784</v>
      </c>
      <c r="I1420" s="240">
        <v>1093425.416</v>
      </c>
      <c r="J1420" s="240">
        <v>-577783.74899999995</v>
      </c>
    </row>
    <row r="1421" spans="2:10">
      <c r="B1421" s="240" t="s">
        <v>22</v>
      </c>
      <c r="C1421" s="240" t="s">
        <v>115</v>
      </c>
      <c r="D1421" s="240" t="s">
        <v>76</v>
      </c>
      <c r="E1421" s="240">
        <v>66337.06</v>
      </c>
      <c r="F1421" s="240">
        <v>-540.5</v>
      </c>
      <c r="G1421" s="240">
        <v>-2133.34</v>
      </c>
      <c r="H1421" s="240">
        <v>-11647.558999999999</v>
      </c>
      <c r="I1421" s="240">
        <v>1122982.345</v>
      </c>
      <c r="J1421" s="240">
        <v>-620661.28399999999</v>
      </c>
    </row>
    <row r="1422" spans="2:10">
      <c r="B1422" s="240" t="s">
        <v>22</v>
      </c>
      <c r="C1422" s="240" t="s">
        <v>115</v>
      </c>
      <c r="D1422" s="240" t="s">
        <v>77</v>
      </c>
      <c r="E1422" s="240">
        <v>67394.570000000007</v>
      </c>
      <c r="F1422" s="240">
        <v>-540.95000000000005</v>
      </c>
      <c r="G1422" s="240">
        <v>-2140.14</v>
      </c>
      <c r="H1422" s="240">
        <v>-11708.974</v>
      </c>
      <c r="I1422" s="240">
        <v>1148578.7890000001</v>
      </c>
      <c r="J1422" s="240">
        <v>-632468.321</v>
      </c>
    </row>
    <row r="1423" spans="2:10">
      <c r="B1423" s="240" t="s">
        <v>22</v>
      </c>
      <c r="C1423" s="240" t="s">
        <v>116</v>
      </c>
      <c r="D1423" s="240" t="s">
        <v>76</v>
      </c>
      <c r="E1423" s="240">
        <v>66337.06</v>
      </c>
      <c r="F1423" s="240">
        <v>540.5</v>
      </c>
      <c r="G1423" s="240">
        <v>-2133.34</v>
      </c>
      <c r="H1423" s="240">
        <v>-31275.375</v>
      </c>
      <c r="I1423" s="240">
        <v>1122978.98</v>
      </c>
      <c r="J1423" s="240">
        <v>-602196.196</v>
      </c>
    </row>
    <row r="1424" spans="2:10">
      <c r="B1424" s="240" t="s">
        <v>22</v>
      </c>
      <c r="C1424" s="240" t="s">
        <v>116</v>
      </c>
      <c r="D1424" s="240" t="s">
        <v>77</v>
      </c>
      <c r="E1424" s="240">
        <v>67394.570000000007</v>
      </c>
      <c r="F1424" s="240">
        <v>540.95000000000005</v>
      </c>
      <c r="G1424" s="240">
        <v>-2140.14</v>
      </c>
      <c r="H1424" s="240">
        <v>-31347.973999999998</v>
      </c>
      <c r="I1424" s="240">
        <v>1148574.335</v>
      </c>
      <c r="J1424" s="240">
        <v>-610055.58799999999</v>
      </c>
    </row>
    <row r="1425" spans="2:10">
      <c r="B1425" s="240" t="s">
        <v>22</v>
      </c>
      <c r="C1425" s="240" t="s">
        <v>117</v>
      </c>
      <c r="D1425" s="240" t="s">
        <v>76</v>
      </c>
      <c r="E1425" s="240">
        <v>66337.06</v>
      </c>
      <c r="F1425" s="240">
        <v>-540.5</v>
      </c>
      <c r="G1425" s="240">
        <v>-2133.34</v>
      </c>
      <c r="H1425" s="240">
        <v>-13551.971</v>
      </c>
      <c r="I1425" s="240">
        <v>1122969.4739999999</v>
      </c>
      <c r="J1425" s="240">
        <v>-620674.228</v>
      </c>
    </row>
    <row r="1426" spans="2:10">
      <c r="B1426" s="240" t="s">
        <v>22</v>
      </c>
      <c r="C1426" s="240" t="s">
        <v>117</v>
      </c>
      <c r="D1426" s="240" t="s">
        <v>77</v>
      </c>
      <c r="E1426" s="240">
        <v>67394.570000000007</v>
      </c>
      <c r="F1426" s="240">
        <v>-540.95000000000005</v>
      </c>
      <c r="G1426" s="240">
        <v>-2140.14</v>
      </c>
      <c r="H1426" s="240">
        <v>-13613.376</v>
      </c>
      <c r="I1426" s="240">
        <v>1148563.004</v>
      </c>
      <c r="J1426" s="240">
        <v>-632483.55700000003</v>
      </c>
    </row>
    <row r="1427" spans="2:10">
      <c r="B1427" s="240" t="s">
        <v>22</v>
      </c>
      <c r="C1427" s="240" t="s">
        <v>118</v>
      </c>
      <c r="D1427" s="240" t="s">
        <v>76</v>
      </c>
      <c r="E1427" s="240">
        <v>66337.06</v>
      </c>
      <c r="F1427" s="240">
        <v>540.5</v>
      </c>
      <c r="G1427" s="240">
        <v>-2133.34</v>
      </c>
      <c r="H1427" s="240">
        <v>-29370.964</v>
      </c>
      <c r="I1427" s="240">
        <v>1122991.8500000001</v>
      </c>
      <c r="J1427" s="240">
        <v>-602183.25100000005</v>
      </c>
    </row>
    <row r="1428" spans="2:10">
      <c r="B1428" s="240" t="s">
        <v>22</v>
      </c>
      <c r="C1428" s="240" t="s">
        <v>118</v>
      </c>
      <c r="D1428" s="240" t="s">
        <v>77</v>
      </c>
      <c r="E1428" s="240">
        <v>67394.570000000007</v>
      </c>
      <c r="F1428" s="240">
        <v>540.95000000000005</v>
      </c>
      <c r="G1428" s="240">
        <v>-2140.14</v>
      </c>
      <c r="H1428" s="240">
        <v>-29443.572</v>
      </c>
      <c r="I1428" s="240">
        <v>1148590.1200000001</v>
      </c>
      <c r="J1428" s="240">
        <v>-610040.35199999996</v>
      </c>
    </row>
    <row r="1429" spans="2:10">
      <c r="B1429" s="240" t="s">
        <v>22</v>
      </c>
      <c r="C1429" s="240" t="s">
        <v>119</v>
      </c>
      <c r="D1429" s="240" t="s">
        <v>76</v>
      </c>
      <c r="E1429" s="240">
        <v>66337.06</v>
      </c>
      <c r="F1429" s="240">
        <v>-540.5</v>
      </c>
      <c r="G1429" s="240">
        <v>-2133.34</v>
      </c>
      <c r="H1429" s="240">
        <v>-8086.616</v>
      </c>
      <c r="I1429" s="240">
        <v>1123006.3330000001</v>
      </c>
      <c r="J1429" s="240">
        <v>-620637.152</v>
      </c>
    </row>
    <row r="1430" spans="2:10">
      <c r="B1430" s="240" t="s">
        <v>22</v>
      </c>
      <c r="C1430" s="240" t="s">
        <v>119</v>
      </c>
      <c r="D1430" s="240" t="s">
        <v>77</v>
      </c>
      <c r="E1430" s="240">
        <v>67394.570000000007</v>
      </c>
      <c r="F1430" s="240">
        <v>-540.95000000000005</v>
      </c>
      <c r="G1430" s="240">
        <v>-2140.14</v>
      </c>
      <c r="H1430" s="240">
        <v>-8148.0479999999998</v>
      </c>
      <c r="I1430" s="240">
        <v>1148608.2220000001</v>
      </c>
      <c r="J1430" s="240">
        <v>-632439.90500000003</v>
      </c>
    </row>
    <row r="1431" spans="2:10">
      <c r="B1431" s="240" t="s">
        <v>22</v>
      </c>
      <c r="C1431" s="240" t="s">
        <v>120</v>
      </c>
      <c r="D1431" s="240" t="s">
        <v>76</v>
      </c>
      <c r="E1431" s="240">
        <v>66337.06</v>
      </c>
      <c r="F1431" s="240">
        <v>540.5</v>
      </c>
      <c r="G1431" s="240">
        <v>-2133.34</v>
      </c>
      <c r="H1431" s="240">
        <v>-27714.432000000001</v>
      </c>
      <c r="I1431" s="240">
        <v>1123002.9680000001</v>
      </c>
      <c r="J1431" s="240">
        <v>-602172.06400000001</v>
      </c>
    </row>
    <row r="1432" spans="2:10">
      <c r="B1432" s="240" t="s">
        <v>22</v>
      </c>
      <c r="C1432" s="240" t="s">
        <v>120</v>
      </c>
      <c r="D1432" s="240" t="s">
        <v>77</v>
      </c>
      <c r="E1432" s="240">
        <v>67394.570000000007</v>
      </c>
      <c r="F1432" s="240">
        <v>540.95000000000005</v>
      </c>
      <c r="G1432" s="240">
        <v>-2140.14</v>
      </c>
      <c r="H1432" s="240">
        <v>-27787.047999999999</v>
      </c>
      <c r="I1432" s="240">
        <v>1148603.7679999999</v>
      </c>
      <c r="J1432" s="240">
        <v>-610027.17299999995</v>
      </c>
    </row>
    <row r="1433" spans="2:10">
      <c r="B1433" s="240" t="s">
        <v>22</v>
      </c>
      <c r="C1433" s="240" t="s">
        <v>121</v>
      </c>
      <c r="D1433" s="240" t="s">
        <v>76</v>
      </c>
      <c r="E1433" s="240">
        <v>66337.06</v>
      </c>
      <c r="F1433" s="240">
        <v>-540.5</v>
      </c>
      <c r="G1433" s="240">
        <v>-2133.34</v>
      </c>
      <c r="H1433" s="240">
        <v>-9991.027</v>
      </c>
      <c r="I1433" s="240">
        <v>1122993.463</v>
      </c>
      <c r="J1433" s="240">
        <v>-620650.09699999995</v>
      </c>
    </row>
    <row r="1434" spans="2:10">
      <c r="B1434" s="240" t="s">
        <v>22</v>
      </c>
      <c r="C1434" s="240" t="s">
        <v>121</v>
      </c>
      <c r="D1434" s="240" t="s">
        <v>77</v>
      </c>
      <c r="E1434" s="240">
        <v>67394.570000000007</v>
      </c>
      <c r="F1434" s="240">
        <v>-540.95000000000005</v>
      </c>
      <c r="G1434" s="240">
        <v>-2140.14</v>
      </c>
      <c r="H1434" s="240">
        <v>-10052.450000000001</v>
      </c>
      <c r="I1434" s="240">
        <v>1148592.4369999999</v>
      </c>
      <c r="J1434" s="240">
        <v>-632455.14199999999</v>
      </c>
    </row>
    <row r="1435" spans="2:10">
      <c r="B1435" s="240" t="s">
        <v>22</v>
      </c>
      <c r="C1435" s="240" t="s">
        <v>122</v>
      </c>
      <c r="D1435" s="240" t="s">
        <v>76</v>
      </c>
      <c r="E1435" s="240">
        <v>66337.06</v>
      </c>
      <c r="F1435" s="240">
        <v>540.5</v>
      </c>
      <c r="G1435" s="240">
        <v>-2133.34</v>
      </c>
      <c r="H1435" s="240">
        <v>-25810.02</v>
      </c>
      <c r="I1435" s="240">
        <v>1123015.8389999999</v>
      </c>
      <c r="J1435" s="240">
        <v>-602159.12</v>
      </c>
    </row>
    <row r="1436" spans="2:10">
      <c r="B1436" s="240" t="s">
        <v>22</v>
      </c>
      <c r="C1436" s="240" t="s">
        <v>122</v>
      </c>
      <c r="D1436" s="240" t="s">
        <v>77</v>
      </c>
      <c r="E1436" s="240">
        <v>67394.570000000007</v>
      </c>
      <c r="F1436" s="240">
        <v>540.95000000000005</v>
      </c>
      <c r="G1436" s="240">
        <v>-2140.14</v>
      </c>
      <c r="H1436" s="240">
        <v>-25882.646000000001</v>
      </c>
      <c r="I1436" s="240">
        <v>1148619.5530000001</v>
      </c>
      <c r="J1436" s="240">
        <v>-610011.93700000003</v>
      </c>
    </row>
    <row r="1437" spans="2:10">
      <c r="B1437" s="240" t="s">
        <v>22</v>
      </c>
      <c r="C1437" s="240" t="s">
        <v>123</v>
      </c>
      <c r="D1437" s="240" t="s">
        <v>76</v>
      </c>
      <c r="E1437" s="240">
        <v>66337.06</v>
      </c>
      <c r="F1437" s="240">
        <v>-540.5</v>
      </c>
      <c r="G1437" s="240">
        <v>2133.34</v>
      </c>
      <c r="H1437" s="240">
        <v>31276.170999999998</v>
      </c>
      <c r="I1437" s="240">
        <v>1051146.602</v>
      </c>
      <c r="J1437" s="240">
        <v>-620657.88199999998</v>
      </c>
    </row>
    <row r="1438" spans="2:10">
      <c r="B1438" s="240" t="s">
        <v>22</v>
      </c>
      <c r="C1438" s="240" t="s">
        <v>123</v>
      </c>
      <c r="D1438" s="240" t="s">
        <v>77</v>
      </c>
      <c r="E1438" s="240">
        <v>67394.570000000007</v>
      </c>
      <c r="F1438" s="240">
        <v>-540.95000000000005</v>
      </c>
      <c r="G1438" s="240">
        <v>2140.14</v>
      </c>
      <c r="H1438" s="240">
        <v>31348.805</v>
      </c>
      <c r="I1438" s="240">
        <v>1060834.1270000001</v>
      </c>
      <c r="J1438" s="240">
        <v>-632470.00199999998</v>
      </c>
    </row>
    <row r="1439" spans="2:10">
      <c r="B1439" s="240" t="s">
        <v>22</v>
      </c>
      <c r="C1439" s="240" t="s">
        <v>124</v>
      </c>
      <c r="D1439" s="240" t="s">
        <v>76</v>
      </c>
      <c r="E1439" s="240">
        <v>66337.06</v>
      </c>
      <c r="F1439" s="240">
        <v>540.5</v>
      </c>
      <c r="G1439" s="240">
        <v>2133.34</v>
      </c>
      <c r="H1439" s="240">
        <v>11648.355</v>
      </c>
      <c r="I1439" s="240">
        <v>1051143.237</v>
      </c>
      <c r="J1439" s="240">
        <v>-602192.79399999999</v>
      </c>
    </row>
    <row r="1440" spans="2:10">
      <c r="B1440" s="240" t="s">
        <v>22</v>
      </c>
      <c r="C1440" s="240" t="s">
        <v>124</v>
      </c>
      <c r="D1440" s="240" t="s">
        <v>77</v>
      </c>
      <c r="E1440" s="240">
        <v>67394.570000000007</v>
      </c>
      <c r="F1440" s="240">
        <v>540.95000000000005</v>
      </c>
      <c r="G1440" s="240">
        <v>2140.14</v>
      </c>
      <c r="H1440" s="240">
        <v>11709.804</v>
      </c>
      <c r="I1440" s="240">
        <v>1060829.673</v>
      </c>
      <c r="J1440" s="240">
        <v>-610057.26899999997</v>
      </c>
    </row>
    <row r="1441" spans="2:10">
      <c r="B1441" s="240" t="s">
        <v>22</v>
      </c>
      <c r="C1441" s="240" t="s">
        <v>125</v>
      </c>
      <c r="D1441" s="240" t="s">
        <v>76</v>
      </c>
      <c r="E1441" s="240">
        <v>66337.06</v>
      </c>
      <c r="F1441" s="240">
        <v>-540.5</v>
      </c>
      <c r="G1441" s="240">
        <v>2133.34</v>
      </c>
      <c r="H1441" s="240">
        <v>29371.758999999998</v>
      </c>
      <c r="I1441" s="240">
        <v>1051133.7309999999</v>
      </c>
      <c r="J1441" s="240">
        <v>-620670.826</v>
      </c>
    </row>
    <row r="1442" spans="2:10">
      <c r="B1442" s="240" t="s">
        <v>22</v>
      </c>
      <c r="C1442" s="240" t="s">
        <v>125</v>
      </c>
      <c r="D1442" s="240" t="s">
        <v>77</v>
      </c>
      <c r="E1442" s="240">
        <v>67394.570000000007</v>
      </c>
      <c r="F1442" s="240">
        <v>-540.95000000000005</v>
      </c>
      <c r="G1442" s="240">
        <v>2140.14</v>
      </c>
      <c r="H1442" s="240">
        <v>29444.402999999998</v>
      </c>
      <c r="I1442" s="240">
        <v>1060818.3419999999</v>
      </c>
      <c r="J1442" s="240">
        <v>-632485.23800000001</v>
      </c>
    </row>
    <row r="1443" spans="2:10">
      <c r="B1443" s="240" t="s">
        <v>22</v>
      </c>
      <c r="C1443" s="240" t="s">
        <v>126</v>
      </c>
      <c r="D1443" s="240" t="s">
        <v>76</v>
      </c>
      <c r="E1443" s="240">
        <v>66337.06</v>
      </c>
      <c r="F1443" s="240">
        <v>540.5</v>
      </c>
      <c r="G1443" s="240">
        <v>2133.34</v>
      </c>
      <c r="H1443" s="240">
        <v>13552.767</v>
      </c>
      <c r="I1443" s="240">
        <v>1051156.1070000001</v>
      </c>
      <c r="J1443" s="240">
        <v>-602179.85</v>
      </c>
    </row>
    <row r="1444" spans="2:10">
      <c r="B1444" s="240" t="s">
        <v>22</v>
      </c>
      <c r="C1444" s="240" t="s">
        <v>126</v>
      </c>
      <c r="D1444" s="240" t="s">
        <v>77</v>
      </c>
      <c r="E1444" s="240">
        <v>67394.570000000007</v>
      </c>
      <c r="F1444" s="240">
        <v>540.95000000000005</v>
      </c>
      <c r="G1444" s="240">
        <v>2140.14</v>
      </c>
      <c r="H1444" s="240">
        <v>13614.207</v>
      </c>
      <c r="I1444" s="240">
        <v>1060845.4580000001</v>
      </c>
      <c r="J1444" s="240">
        <v>-610042.03300000005</v>
      </c>
    </row>
    <row r="1445" spans="2:10">
      <c r="B1445" s="240" t="s">
        <v>22</v>
      </c>
      <c r="C1445" s="240" t="s">
        <v>127</v>
      </c>
      <c r="D1445" s="240" t="s">
        <v>76</v>
      </c>
      <c r="E1445" s="240">
        <v>66337.06</v>
      </c>
      <c r="F1445" s="240">
        <v>-540.5</v>
      </c>
      <c r="G1445" s="240">
        <v>2133.34</v>
      </c>
      <c r="H1445" s="240">
        <v>27715.226999999999</v>
      </c>
      <c r="I1445" s="240">
        <v>1051122.6129999999</v>
      </c>
      <c r="J1445" s="240">
        <v>-620682.01300000004</v>
      </c>
    </row>
    <row r="1446" spans="2:10">
      <c r="B1446" s="240" t="s">
        <v>22</v>
      </c>
      <c r="C1446" s="240" t="s">
        <v>127</v>
      </c>
      <c r="D1446" s="240" t="s">
        <v>77</v>
      </c>
      <c r="E1446" s="240">
        <v>67394.570000000007</v>
      </c>
      <c r="F1446" s="240">
        <v>-540.95000000000005</v>
      </c>
      <c r="G1446" s="240">
        <v>2140.14</v>
      </c>
      <c r="H1446" s="240">
        <v>27787.879000000001</v>
      </c>
      <c r="I1446" s="240">
        <v>1060804.6939999999</v>
      </c>
      <c r="J1446" s="240">
        <v>-632498.41700000002</v>
      </c>
    </row>
    <row r="1447" spans="2:10">
      <c r="B1447" s="240" t="s">
        <v>22</v>
      </c>
      <c r="C1447" s="240" t="s">
        <v>128</v>
      </c>
      <c r="D1447" s="240" t="s">
        <v>76</v>
      </c>
      <c r="E1447" s="240">
        <v>66337.06</v>
      </c>
      <c r="F1447" s="240">
        <v>540.5</v>
      </c>
      <c r="G1447" s="240">
        <v>2133.34</v>
      </c>
      <c r="H1447" s="240">
        <v>8087.4120000000003</v>
      </c>
      <c r="I1447" s="240">
        <v>1051119.2479999999</v>
      </c>
      <c r="J1447" s="240">
        <v>-602216.92500000005</v>
      </c>
    </row>
    <row r="1448" spans="2:10">
      <c r="B1448" s="240" t="s">
        <v>22</v>
      </c>
      <c r="C1448" s="240" t="s">
        <v>128</v>
      </c>
      <c r="D1448" s="240" t="s">
        <v>77</v>
      </c>
      <c r="E1448" s="240">
        <v>67394.570000000007</v>
      </c>
      <c r="F1448" s="240">
        <v>540.95000000000005</v>
      </c>
      <c r="G1448" s="240">
        <v>2140.14</v>
      </c>
      <c r="H1448" s="240">
        <v>8148.8779999999997</v>
      </c>
      <c r="I1448" s="240">
        <v>1060800.24</v>
      </c>
      <c r="J1448" s="240">
        <v>-610085.68400000001</v>
      </c>
    </row>
    <row r="1449" spans="2:10">
      <c r="B1449" s="240" t="s">
        <v>22</v>
      </c>
      <c r="C1449" s="240" t="s">
        <v>129</v>
      </c>
      <c r="D1449" s="240" t="s">
        <v>76</v>
      </c>
      <c r="E1449" s="240">
        <v>66337.06</v>
      </c>
      <c r="F1449" s="240">
        <v>-540.5</v>
      </c>
      <c r="G1449" s="240">
        <v>2133.34</v>
      </c>
      <c r="H1449" s="240">
        <v>25810.815999999999</v>
      </c>
      <c r="I1449" s="240">
        <v>1051109.743</v>
      </c>
      <c r="J1449" s="240">
        <v>-620694.95700000005</v>
      </c>
    </row>
    <row r="1450" spans="2:10">
      <c r="B1450" s="240" t="s">
        <v>22</v>
      </c>
      <c r="C1450" s="240" t="s">
        <v>129</v>
      </c>
      <c r="D1450" s="240" t="s">
        <v>77</v>
      </c>
      <c r="E1450" s="240">
        <v>67394.570000000007</v>
      </c>
      <c r="F1450" s="240">
        <v>-540.95000000000005</v>
      </c>
      <c r="G1450" s="240">
        <v>2140.14</v>
      </c>
      <c r="H1450" s="240">
        <v>25883.476999999999</v>
      </c>
      <c r="I1450" s="240">
        <v>1060788.909</v>
      </c>
      <c r="J1450" s="240">
        <v>-632513.65300000005</v>
      </c>
    </row>
    <row r="1451" spans="2:10">
      <c r="B1451" s="240" t="s">
        <v>22</v>
      </c>
      <c r="C1451" s="240" t="s">
        <v>130</v>
      </c>
      <c r="D1451" s="240" t="s">
        <v>76</v>
      </c>
      <c r="E1451" s="240">
        <v>66337.06</v>
      </c>
      <c r="F1451" s="240">
        <v>540.5</v>
      </c>
      <c r="G1451" s="240">
        <v>2133.34</v>
      </c>
      <c r="H1451" s="240">
        <v>9991.8230000000003</v>
      </c>
      <c r="I1451" s="240">
        <v>1051132.118</v>
      </c>
      <c r="J1451" s="240">
        <v>-602203.98100000003</v>
      </c>
    </row>
    <row r="1452" spans="2:10">
      <c r="B1452" s="240" t="s">
        <v>22</v>
      </c>
      <c r="C1452" s="240" t="s">
        <v>130</v>
      </c>
      <c r="D1452" s="240" t="s">
        <v>77</v>
      </c>
      <c r="E1452" s="240">
        <v>67394.570000000007</v>
      </c>
      <c r="F1452" s="240">
        <v>540.95000000000005</v>
      </c>
      <c r="G1452" s="240">
        <v>2140.14</v>
      </c>
      <c r="H1452" s="240">
        <v>10053.281000000001</v>
      </c>
      <c r="I1452" s="240">
        <v>1060816.0249999999</v>
      </c>
      <c r="J1452" s="240">
        <v>-610070.44799999997</v>
      </c>
    </row>
    <row r="1453" spans="2:10">
      <c r="B1453" s="240" t="s">
        <v>22</v>
      </c>
      <c r="C1453" s="240" t="s">
        <v>131</v>
      </c>
      <c r="D1453" s="240" t="s">
        <v>76</v>
      </c>
      <c r="E1453" s="240">
        <v>66337.06</v>
      </c>
      <c r="F1453" s="240">
        <v>-1801.65</v>
      </c>
      <c r="G1453" s="240">
        <v>-540.5</v>
      </c>
      <c r="H1453" s="240">
        <v>27191.983</v>
      </c>
      <c r="I1453" s="240">
        <v>1096374.118</v>
      </c>
      <c r="J1453" s="240">
        <v>-642203.08600000001</v>
      </c>
    </row>
    <row r="1454" spans="2:10">
      <c r="B1454" s="240" t="s">
        <v>22</v>
      </c>
      <c r="C1454" s="240" t="s">
        <v>131</v>
      </c>
      <c r="D1454" s="240" t="s">
        <v>77</v>
      </c>
      <c r="E1454" s="240">
        <v>67394.570000000007</v>
      </c>
      <c r="F1454" s="240">
        <v>-1803.16</v>
      </c>
      <c r="G1454" s="240">
        <v>-540.95000000000005</v>
      </c>
      <c r="H1454" s="240">
        <v>27205.285</v>
      </c>
      <c r="I1454" s="240">
        <v>1116030.2609999999</v>
      </c>
      <c r="J1454" s="240">
        <v>-658617.69700000004</v>
      </c>
    </row>
    <row r="1455" spans="2:10">
      <c r="B1455" s="240" t="s">
        <v>22</v>
      </c>
      <c r="C1455" s="240" t="s">
        <v>132</v>
      </c>
      <c r="D1455" s="240" t="s">
        <v>76</v>
      </c>
      <c r="E1455" s="240">
        <v>66337.06</v>
      </c>
      <c r="F1455" s="240">
        <v>-1801.65</v>
      </c>
      <c r="G1455" s="240">
        <v>540.5</v>
      </c>
      <c r="H1455" s="240">
        <v>38234.866000000002</v>
      </c>
      <c r="I1455" s="240">
        <v>1077762.68</v>
      </c>
      <c r="J1455" s="240">
        <v>-642201.28500000003</v>
      </c>
    </row>
    <row r="1456" spans="2:10">
      <c r="B1456" s="240" t="s">
        <v>22</v>
      </c>
      <c r="C1456" s="240" t="s">
        <v>132</v>
      </c>
      <c r="D1456" s="240" t="s">
        <v>77</v>
      </c>
      <c r="E1456" s="240">
        <v>67394.570000000007</v>
      </c>
      <c r="F1456" s="240">
        <v>-1803.16</v>
      </c>
      <c r="G1456" s="240">
        <v>540.95000000000005</v>
      </c>
      <c r="H1456" s="240">
        <v>38258.879999999997</v>
      </c>
      <c r="I1456" s="240">
        <v>1093393.047</v>
      </c>
      <c r="J1456" s="240">
        <v>-658617.00199999998</v>
      </c>
    </row>
    <row r="1457" spans="2:10">
      <c r="B1457" s="240" t="s">
        <v>22</v>
      </c>
      <c r="C1457" s="240" t="s">
        <v>133</v>
      </c>
      <c r="D1457" s="240" t="s">
        <v>76</v>
      </c>
      <c r="E1457" s="240">
        <v>66337.06</v>
      </c>
      <c r="F1457" s="240">
        <v>-1801.65</v>
      </c>
      <c r="G1457" s="240">
        <v>-540.5</v>
      </c>
      <c r="H1457" s="240">
        <v>28260.266</v>
      </c>
      <c r="I1457" s="240">
        <v>1096381.314</v>
      </c>
      <c r="J1457" s="240">
        <v>-642195.84699999995</v>
      </c>
    </row>
    <row r="1458" spans="2:10">
      <c r="B1458" s="240" t="s">
        <v>22</v>
      </c>
      <c r="C1458" s="240" t="s">
        <v>133</v>
      </c>
      <c r="D1458" s="240" t="s">
        <v>77</v>
      </c>
      <c r="E1458" s="240">
        <v>67394.570000000007</v>
      </c>
      <c r="F1458" s="240">
        <v>-1803.16</v>
      </c>
      <c r="G1458" s="240">
        <v>-540.95000000000005</v>
      </c>
      <c r="H1458" s="240">
        <v>28273.562999999998</v>
      </c>
      <c r="I1458" s="240">
        <v>1116039.0900000001</v>
      </c>
      <c r="J1458" s="240">
        <v>-658609.17200000002</v>
      </c>
    </row>
    <row r="1459" spans="2:10">
      <c r="B1459" s="240" t="s">
        <v>22</v>
      </c>
      <c r="C1459" s="240" t="s">
        <v>134</v>
      </c>
      <c r="D1459" s="240" t="s">
        <v>76</v>
      </c>
      <c r="E1459" s="240">
        <v>66337.06</v>
      </c>
      <c r="F1459" s="240">
        <v>-1801.65</v>
      </c>
      <c r="G1459" s="240">
        <v>540.5</v>
      </c>
      <c r="H1459" s="240">
        <v>37166.582999999999</v>
      </c>
      <c r="I1459" s="240">
        <v>1077755.4839999999</v>
      </c>
      <c r="J1459" s="240">
        <v>-642208.52399999998</v>
      </c>
    </row>
    <row r="1460" spans="2:10">
      <c r="B1460" s="240" t="s">
        <v>22</v>
      </c>
      <c r="C1460" s="240" t="s">
        <v>134</v>
      </c>
      <c r="D1460" s="240" t="s">
        <v>77</v>
      </c>
      <c r="E1460" s="240">
        <v>67394.570000000007</v>
      </c>
      <c r="F1460" s="240">
        <v>-1803.16</v>
      </c>
      <c r="G1460" s="240">
        <v>540.95000000000005</v>
      </c>
      <c r="H1460" s="240">
        <v>37190.603000000003</v>
      </c>
      <c r="I1460" s="240">
        <v>1093384.2180000001</v>
      </c>
      <c r="J1460" s="240">
        <v>-658625.52599999995</v>
      </c>
    </row>
    <row r="1461" spans="2:10">
      <c r="B1461" s="240" t="s">
        <v>22</v>
      </c>
      <c r="C1461" s="240" t="s">
        <v>135</v>
      </c>
      <c r="D1461" s="240" t="s">
        <v>76</v>
      </c>
      <c r="E1461" s="240">
        <v>66337.06</v>
      </c>
      <c r="F1461" s="240">
        <v>-1801.65</v>
      </c>
      <c r="G1461" s="240">
        <v>-540.5</v>
      </c>
      <c r="H1461" s="240">
        <v>20843.944</v>
      </c>
      <c r="I1461" s="240">
        <v>1096331.2169999999</v>
      </c>
      <c r="J1461" s="240">
        <v>-642246.23400000005</v>
      </c>
    </row>
    <row r="1462" spans="2:10">
      <c r="B1462" s="240" t="s">
        <v>22</v>
      </c>
      <c r="C1462" s="240" t="s">
        <v>135</v>
      </c>
      <c r="D1462" s="240" t="s">
        <v>77</v>
      </c>
      <c r="E1462" s="240">
        <v>67394.570000000007</v>
      </c>
      <c r="F1462" s="240">
        <v>-1803.16</v>
      </c>
      <c r="G1462" s="240">
        <v>-540.95000000000005</v>
      </c>
      <c r="H1462" s="240">
        <v>20857.277999999998</v>
      </c>
      <c r="I1462" s="240">
        <v>1115977.645</v>
      </c>
      <c r="J1462" s="240">
        <v>-658668.48400000005</v>
      </c>
    </row>
    <row r="1463" spans="2:10">
      <c r="B1463" s="240" t="s">
        <v>22</v>
      </c>
      <c r="C1463" s="240" t="s">
        <v>136</v>
      </c>
      <c r="D1463" s="240" t="s">
        <v>76</v>
      </c>
      <c r="E1463" s="240">
        <v>66337.06</v>
      </c>
      <c r="F1463" s="240">
        <v>-1801.65</v>
      </c>
      <c r="G1463" s="240">
        <v>540.5</v>
      </c>
      <c r="H1463" s="240">
        <v>31886.827000000001</v>
      </c>
      <c r="I1463" s="240">
        <v>1077719.7790000001</v>
      </c>
      <c r="J1463" s="240">
        <v>-642244.43200000003</v>
      </c>
    </row>
    <row r="1464" spans="2:10">
      <c r="B1464" s="240" t="s">
        <v>22</v>
      </c>
      <c r="C1464" s="240" t="s">
        <v>136</v>
      </c>
      <c r="D1464" s="240" t="s">
        <v>77</v>
      </c>
      <c r="E1464" s="240">
        <v>67394.570000000007</v>
      </c>
      <c r="F1464" s="240">
        <v>-1803.16</v>
      </c>
      <c r="G1464" s="240">
        <v>540.95000000000005</v>
      </c>
      <c r="H1464" s="240">
        <v>31910.873</v>
      </c>
      <c r="I1464" s="240">
        <v>1093340.432</v>
      </c>
      <c r="J1464" s="240">
        <v>-658667.78899999999</v>
      </c>
    </row>
    <row r="1465" spans="2:10">
      <c r="B1465" s="240" t="s">
        <v>22</v>
      </c>
      <c r="C1465" s="240" t="s">
        <v>137</v>
      </c>
      <c r="D1465" s="240" t="s">
        <v>76</v>
      </c>
      <c r="E1465" s="240">
        <v>66337.06</v>
      </c>
      <c r="F1465" s="240">
        <v>-1801.65</v>
      </c>
      <c r="G1465" s="240">
        <v>-540.5</v>
      </c>
      <c r="H1465" s="240">
        <v>21912.226999999999</v>
      </c>
      <c r="I1465" s="240">
        <v>1096338.4129999999</v>
      </c>
      <c r="J1465" s="240">
        <v>-642238.99399999995</v>
      </c>
    </row>
    <row r="1466" spans="2:10">
      <c r="B1466" s="240" t="s">
        <v>22</v>
      </c>
      <c r="C1466" s="240" t="s">
        <v>137</v>
      </c>
      <c r="D1466" s="240" t="s">
        <v>77</v>
      </c>
      <c r="E1466" s="240">
        <v>67394.570000000007</v>
      </c>
      <c r="F1466" s="240">
        <v>-1803.16</v>
      </c>
      <c r="G1466" s="240">
        <v>-540.95000000000005</v>
      </c>
      <c r="H1466" s="240">
        <v>21925.555</v>
      </c>
      <c r="I1466" s="240">
        <v>1115986.4750000001</v>
      </c>
      <c r="J1466" s="240">
        <v>-658659.95900000003</v>
      </c>
    </row>
    <row r="1467" spans="2:10">
      <c r="B1467" s="240" t="s">
        <v>22</v>
      </c>
      <c r="C1467" s="240" t="s">
        <v>138</v>
      </c>
      <c r="D1467" s="240" t="s">
        <v>76</v>
      </c>
      <c r="E1467" s="240">
        <v>66337.06</v>
      </c>
      <c r="F1467" s="240">
        <v>-1801.65</v>
      </c>
      <c r="G1467" s="240">
        <v>540.5</v>
      </c>
      <c r="H1467" s="240">
        <v>30818.544000000002</v>
      </c>
      <c r="I1467" s="240">
        <v>1077712.5830000001</v>
      </c>
      <c r="J1467" s="240">
        <v>-642251.67099999997</v>
      </c>
    </row>
    <row r="1468" spans="2:10">
      <c r="B1468" s="240" t="s">
        <v>22</v>
      </c>
      <c r="C1468" s="240" t="s">
        <v>138</v>
      </c>
      <c r="D1468" s="240" t="s">
        <v>77</v>
      </c>
      <c r="E1468" s="240">
        <v>67394.570000000007</v>
      </c>
      <c r="F1468" s="240">
        <v>-1803.16</v>
      </c>
      <c r="G1468" s="240">
        <v>540.95000000000005</v>
      </c>
      <c r="H1468" s="240">
        <v>30842.595000000001</v>
      </c>
      <c r="I1468" s="240">
        <v>1093331.602</v>
      </c>
      <c r="J1468" s="240">
        <v>-658676.31400000001</v>
      </c>
    </row>
    <row r="1469" spans="2:10">
      <c r="B1469" s="240" t="s">
        <v>22</v>
      </c>
      <c r="C1469" s="240" t="s">
        <v>139</v>
      </c>
      <c r="D1469" s="240" t="s">
        <v>76</v>
      </c>
      <c r="E1469" s="240">
        <v>66337.06</v>
      </c>
      <c r="F1469" s="240">
        <v>-540.5</v>
      </c>
      <c r="G1469" s="240">
        <v>-1801.65</v>
      </c>
      <c r="H1469" s="240">
        <v>-8590.5</v>
      </c>
      <c r="I1469" s="240">
        <v>1118083.5360000001</v>
      </c>
      <c r="J1469" s="240">
        <v>-620662.58600000001</v>
      </c>
    </row>
    <row r="1470" spans="2:10">
      <c r="B1470" s="240" t="s">
        <v>22</v>
      </c>
      <c r="C1470" s="240" t="s">
        <v>139</v>
      </c>
      <c r="D1470" s="240" t="s">
        <v>77</v>
      </c>
      <c r="E1470" s="240">
        <v>67394.570000000007</v>
      </c>
      <c r="F1470" s="240">
        <v>-540.95000000000005</v>
      </c>
      <c r="G1470" s="240">
        <v>-1803.16</v>
      </c>
      <c r="H1470" s="240">
        <v>-8602.7430000000004</v>
      </c>
      <c r="I1470" s="240">
        <v>1142435.1459999999</v>
      </c>
      <c r="J1470" s="240">
        <v>-632470.31900000002</v>
      </c>
    </row>
    <row r="1471" spans="2:10">
      <c r="B1471" s="240" t="s">
        <v>22</v>
      </c>
      <c r="C1471" s="240" t="s">
        <v>140</v>
      </c>
      <c r="D1471" s="240" t="s">
        <v>76</v>
      </c>
      <c r="E1471" s="240">
        <v>66337.06</v>
      </c>
      <c r="F1471" s="240">
        <v>540.5</v>
      </c>
      <c r="G1471" s="240">
        <v>-1801.65</v>
      </c>
      <c r="H1471" s="240">
        <v>-28218.314999999999</v>
      </c>
      <c r="I1471" s="240">
        <v>1118080.1710000001</v>
      </c>
      <c r="J1471" s="240">
        <v>-602197.49800000002</v>
      </c>
    </row>
    <row r="1472" spans="2:10">
      <c r="B1472" s="240" t="s">
        <v>22</v>
      </c>
      <c r="C1472" s="240" t="s">
        <v>140</v>
      </c>
      <c r="D1472" s="240" t="s">
        <v>77</v>
      </c>
      <c r="E1472" s="240">
        <v>67394.570000000007</v>
      </c>
      <c r="F1472" s="240">
        <v>540.95000000000005</v>
      </c>
      <c r="G1472" s="240">
        <v>-1803.16</v>
      </c>
      <c r="H1472" s="240">
        <v>-28241.742999999999</v>
      </c>
      <c r="I1472" s="240">
        <v>1142430.692</v>
      </c>
      <c r="J1472" s="240">
        <v>-610057.58700000006</v>
      </c>
    </row>
    <row r="1473" spans="2:10">
      <c r="B1473" s="240" t="s">
        <v>22</v>
      </c>
      <c r="C1473" s="240" t="s">
        <v>141</v>
      </c>
      <c r="D1473" s="240" t="s">
        <v>76</v>
      </c>
      <c r="E1473" s="240">
        <v>66337.06</v>
      </c>
      <c r="F1473" s="240">
        <v>-540.5</v>
      </c>
      <c r="G1473" s="240">
        <v>-1801.65</v>
      </c>
      <c r="H1473" s="240">
        <v>-10494.911</v>
      </c>
      <c r="I1473" s="240">
        <v>1118070.665</v>
      </c>
      <c r="J1473" s="240">
        <v>-620675.53</v>
      </c>
    </row>
    <row r="1474" spans="2:10">
      <c r="B1474" s="240" t="s">
        <v>22</v>
      </c>
      <c r="C1474" s="240" t="s">
        <v>141</v>
      </c>
      <c r="D1474" s="240" t="s">
        <v>77</v>
      </c>
      <c r="E1474" s="240">
        <v>67394.570000000007</v>
      </c>
      <c r="F1474" s="240">
        <v>-540.95000000000005</v>
      </c>
      <c r="G1474" s="240">
        <v>-1803.16</v>
      </c>
      <c r="H1474" s="240">
        <v>-10507.145</v>
      </c>
      <c r="I1474" s="240">
        <v>1142419.362</v>
      </c>
      <c r="J1474" s="240">
        <v>-632485.55500000005</v>
      </c>
    </row>
    <row r="1475" spans="2:10">
      <c r="B1475" s="240" t="s">
        <v>22</v>
      </c>
      <c r="C1475" s="240" t="s">
        <v>142</v>
      </c>
      <c r="D1475" s="240" t="s">
        <v>76</v>
      </c>
      <c r="E1475" s="240">
        <v>66337.06</v>
      </c>
      <c r="F1475" s="240">
        <v>540.5</v>
      </c>
      <c r="G1475" s="240">
        <v>-1801.65</v>
      </c>
      <c r="H1475" s="240">
        <v>-26313.903999999999</v>
      </c>
      <c r="I1475" s="240">
        <v>1118093.041</v>
      </c>
      <c r="J1475" s="240">
        <v>-602184.55299999996</v>
      </c>
    </row>
    <row r="1476" spans="2:10">
      <c r="B1476" s="240" t="s">
        <v>22</v>
      </c>
      <c r="C1476" s="240" t="s">
        <v>142</v>
      </c>
      <c r="D1476" s="240" t="s">
        <v>77</v>
      </c>
      <c r="E1476" s="240">
        <v>67394.570000000007</v>
      </c>
      <c r="F1476" s="240">
        <v>540.95000000000005</v>
      </c>
      <c r="G1476" s="240">
        <v>-1803.16</v>
      </c>
      <c r="H1476" s="240">
        <v>-26337.341</v>
      </c>
      <c r="I1476" s="240">
        <v>1142446.477</v>
      </c>
      <c r="J1476" s="240">
        <v>-610042.35</v>
      </c>
    </row>
    <row r="1477" spans="2:10">
      <c r="B1477" s="240" t="s">
        <v>22</v>
      </c>
      <c r="C1477" s="240" t="s">
        <v>143</v>
      </c>
      <c r="D1477" s="240" t="s">
        <v>76</v>
      </c>
      <c r="E1477" s="240">
        <v>66337.06</v>
      </c>
      <c r="F1477" s="240">
        <v>-540.5</v>
      </c>
      <c r="G1477" s="240">
        <v>-1801.65</v>
      </c>
      <c r="H1477" s="240">
        <v>-5029.5559999999996</v>
      </c>
      <c r="I1477" s="240">
        <v>1118107.524</v>
      </c>
      <c r="J1477" s="240">
        <v>-620638.45400000003</v>
      </c>
    </row>
    <row r="1478" spans="2:10">
      <c r="B1478" s="240" t="s">
        <v>22</v>
      </c>
      <c r="C1478" s="240" t="s">
        <v>143</v>
      </c>
      <c r="D1478" s="240" t="s">
        <v>77</v>
      </c>
      <c r="E1478" s="240">
        <v>67394.570000000007</v>
      </c>
      <c r="F1478" s="240">
        <v>-540.95000000000005</v>
      </c>
      <c r="G1478" s="240">
        <v>-1803.16</v>
      </c>
      <c r="H1478" s="240">
        <v>-5041.817</v>
      </c>
      <c r="I1478" s="240">
        <v>1142464.5789999999</v>
      </c>
      <c r="J1478" s="240">
        <v>-632441.90399999998</v>
      </c>
    </row>
    <row r="1479" spans="2:10">
      <c r="B1479" s="240" t="s">
        <v>22</v>
      </c>
      <c r="C1479" s="240" t="s">
        <v>144</v>
      </c>
      <c r="D1479" s="240" t="s">
        <v>76</v>
      </c>
      <c r="E1479" s="240">
        <v>66337.06</v>
      </c>
      <c r="F1479" s="240">
        <v>540.5</v>
      </c>
      <c r="G1479" s="240">
        <v>-1801.65</v>
      </c>
      <c r="H1479" s="240">
        <v>-24657.371999999999</v>
      </c>
      <c r="I1479" s="240">
        <v>1118104.159</v>
      </c>
      <c r="J1479" s="240">
        <v>-602173.36600000004</v>
      </c>
    </row>
    <row r="1480" spans="2:10">
      <c r="B1480" s="240" t="s">
        <v>22</v>
      </c>
      <c r="C1480" s="240" t="s">
        <v>144</v>
      </c>
      <c r="D1480" s="240" t="s">
        <v>77</v>
      </c>
      <c r="E1480" s="240">
        <v>67394.570000000007</v>
      </c>
      <c r="F1480" s="240">
        <v>540.95000000000005</v>
      </c>
      <c r="G1480" s="240">
        <v>-1803.16</v>
      </c>
      <c r="H1480" s="240">
        <v>-24680.816999999999</v>
      </c>
      <c r="I1480" s="240">
        <v>1142460.125</v>
      </c>
      <c r="J1480" s="240">
        <v>-610029.17099999997</v>
      </c>
    </row>
    <row r="1481" spans="2:10">
      <c r="B1481" s="240" t="s">
        <v>22</v>
      </c>
      <c r="C1481" s="240" t="s">
        <v>145</v>
      </c>
      <c r="D1481" s="240" t="s">
        <v>76</v>
      </c>
      <c r="E1481" s="240">
        <v>66337.06</v>
      </c>
      <c r="F1481" s="240">
        <v>-540.5</v>
      </c>
      <c r="G1481" s="240">
        <v>-1801.65</v>
      </c>
      <c r="H1481" s="240">
        <v>-6933.9679999999998</v>
      </c>
      <c r="I1481" s="240">
        <v>1118094.6540000001</v>
      </c>
      <c r="J1481" s="240">
        <v>-620651.39899999998</v>
      </c>
    </row>
    <row r="1482" spans="2:10">
      <c r="B1482" s="240" t="s">
        <v>22</v>
      </c>
      <c r="C1482" s="240" t="s">
        <v>145</v>
      </c>
      <c r="D1482" s="240" t="s">
        <v>77</v>
      </c>
      <c r="E1482" s="240">
        <v>67394.570000000007</v>
      </c>
      <c r="F1482" s="240">
        <v>-540.95000000000005</v>
      </c>
      <c r="G1482" s="240">
        <v>-1803.16</v>
      </c>
      <c r="H1482" s="240">
        <v>-6946.2190000000001</v>
      </c>
      <c r="I1482" s="240">
        <v>1142448.7949999999</v>
      </c>
      <c r="J1482" s="240">
        <v>-632457.14</v>
      </c>
    </row>
    <row r="1483" spans="2:10">
      <c r="B1483" s="240" t="s">
        <v>22</v>
      </c>
      <c r="C1483" s="240" t="s">
        <v>146</v>
      </c>
      <c r="D1483" s="240" t="s">
        <v>76</v>
      </c>
      <c r="E1483" s="240">
        <v>66337.06</v>
      </c>
      <c r="F1483" s="240">
        <v>540.5</v>
      </c>
      <c r="G1483" s="240">
        <v>-1801.65</v>
      </c>
      <c r="H1483" s="240">
        <v>-22752.959999999999</v>
      </c>
      <c r="I1483" s="240">
        <v>1118117.03</v>
      </c>
      <c r="J1483" s="240">
        <v>-602160.42200000002</v>
      </c>
    </row>
    <row r="1484" spans="2:10">
      <c r="B1484" s="240" t="s">
        <v>22</v>
      </c>
      <c r="C1484" s="240" t="s">
        <v>146</v>
      </c>
      <c r="D1484" s="240" t="s">
        <v>77</v>
      </c>
      <c r="E1484" s="240">
        <v>67394.570000000007</v>
      </c>
      <c r="F1484" s="240">
        <v>540.95000000000005</v>
      </c>
      <c r="G1484" s="240">
        <v>-1803.16</v>
      </c>
      <c r="H1484" s="240">
        <v>-22776.415000000001</v>
      </c>
      <c r="I1484" s="240">
        <v>1142475.9099999999</v>
      </c>
      <c r="J1484" s="240">
        <v>-610013.93500000006</v>
      </c>
    </row>
    <row r="1485" spans="2:10">
      <c r="B1485" s="240" t="s">
        <v>22</v>
      </c>
      <c r="C1485" s="240" t="s">
        <v>147</v>
      </c>
      <c r="D1485" s="240" t="s">
        <v>76</v>
      </c>
      <c r="E1485" s="240">
        <v>101606.47</v>
      </c>
      <c r="F1485" s="240">
        <v>-510.77</v>
      </c>
      <c r="G1485" s="240">
        <v>0</v>
      </c>
      <c r="H1485" s="240">
        <v>8361.3369999999995</v>
      </c>
      <c r="I1485" s="240">
        <v>1664676.966</v>
      </c>
      <c r="J1485" s="240">
        <v>-942217.39599999995</v>
      </c>
    </row>
    <row r="1486" spans="2:10">
      <c r="B1486" s="240" t="s">
        <v>22</v>
      </c>
      <c r="C1486" s="240" t="s">
        <v>147</v>
      </c>
      <c r="D1486" s="240" t="s">
        <v>77</v>
      </c>
      <c r="E1486" s="240">
        <v>103004.58</v>
      </c>
      <c r="F1486" s="240">
        <v>-518.1</v>
      </c>
      <c r="G1486" s="240">
        <v>0</v>
      </c>
      <c r="H1486" s="240">
        <v>8483.1110000000008</v>
      </c>
      <c r="I1486" s="240">
        <v>1688097.831</v>
      </c>
      <c r="J1486" s="240">
        <v>-957054.64099999995</v>
      </c>
    </row>
    <row r="1487" spans="2:10">
      <c r="B1487" s="240" t="s">
        <v>22</v>
      </c>
      <c r="C1487" s="240" t="s">
        <v>148</v>
      </c>
      <c r="D1487" s="240" t="s">
        <v>76</v>
      </c>
      <c r="E1487" s="240">
        <v>101606.47</v>
      </c>
      <c r="F1487" s="240">
        <v>510.77</v>
      </c>
      <c r="G1487" s="240">
        <v>0</v>
      </c>
      <c r="H1487" s="240">
        <v>-8360.2060000000001</v>
      </c>
      <c r="I1487" s="240">
        <v>1664685.6769999999</v>
      </c>
      <c r="J1487" s="240">
        <v>-927234.73</v>
      </c>
    </row>
    <row r="1488" spans="2:10">
      <c r="B1488" s="240" t="s">
        <v>22</v>
      </c>
      <c r="C1488" s="240" t="s">
        <v>148</v>
      </c>
      <c r="D1488" s="240" t="s">
        <v>77</v>
      </c>
      <c r="E1488" s="240">
        <v>103004.58</v>
      </c>
      <c r="F1488" s="240">
        <v>518.1</v>
      </c>
      <c r="G1488" s="240">
        <v>0</v>
      </c>
      <c r="H1488" s="240">
        <v>-8481.9359999999997</v>
      </c>
      <c r="I1488" s="240">
        <v>1688108.5349999999</v>
      </c>
      <c r="J1488" s="240">
        <v>-938318.26800000004</v>
      </c>
    </row>
    <row r="1489" spans="2:10">
      <c r="B1489" s="240" t="s">
        <v>22</v>
      </c>
      <c r="C1489" s="240" t="s">
        <v>149</v>
      </c>
      <c r="D1489" s="240" t="s">
        <v>76</v>
      </c>
      <c r="E1489" s="240">
        <v>101606.47</v>
      </c>
      <c r="F1489" s="240">
        <v>0</v>
      </c>
      <c r="G1489" s="240">
        <v>-510.77</v>
      </c>
      <c r="H1489" s="240">
        <v>-4703.25</v>
      </c>
      <c r="I1489" s="240">
        <v>1672229.128</v>
      </c>
      <c r="J1489" s="240">
        <v>-934724.03099999996</v>
      </c>
    </row>
    <row r="1490" spans="2:10">
      <c r="B1490" s="240" t="s">
        <v>22</v>
      </c>
      <c r="C1490" s="240" t="s">
        <v>149</v>
      </c>
      <c r="D1490" s="240" t="s">
        <v>77</v>
      </c>
      <c r="E1490" s="240">
        <v>103004.58</v>
      </c>
      <c r="F1490" s="240">
        <v>0</v>
      </c>
      <c r="G1490" s="240">
        <v>-518.1</v>
      </c>
      <c r="H1490" s="240">
        <v>-4771.8010000000004</v>
      </c>
      <c r="I1490" s="240">
        <v>1697566.429</v>
      </c>
      <c r="J1490" s="240">
        <v>-947683.34600000002</v>
      </c>
    </row>
    <row r="1491" spans="2:10">
      <c r="B1491" s="240" t="s">
        <v>22</v>
      </c>
      <c r="C1491" s="240" t="s">
        <v>150</v>
      </c>
      <c r="D1491" s="240" t="s">
        <v>76</v>
      </c>
      <c r="E1491" s="240">
        <v>101606.47</v>
      </c>
      <c r="F1491" s="240">
        <v>0</v>
      </c>
      <c r="G1491" s="240">
        <v>510.77</v>
      </c>
      <c r="H1491" s="240">
        <v>4704.3810000000003</v>
      </c>
      <c r="I1491" s="240">
        <v>1657133.5149999999</v>
      </c>
      <c r="J1491" s="240">
        <v>-934728.09499999997</v>
      </c>
    </row>
    <row r="1492" spans="2:10">
      <c r="B1492" s="240" t="s">
        <v>22</v>
      </c>
      <c r="C1492" s="240" t="s">
        <v>150</v>
      </c>
      <c r="D1492" s="240" t="s">
        <v>77</v>
      </c>
      <c r="E1492" s="240">
        <v>103004.58</v>
      </c>
      <c r="F1492" s="240">
        <v>0</v>
      </c>
      <c r="G1492" s="240">
        <v>518.1</v>
      </c>
      <c r="H1492" s="240">
        <v>4772.9769999999999</v>
      </c>
      <c r="I1492" s="240">
        <v>1678639.9369999999</v>
      </c>
      <c r="J1492" s="240">
        <v>-947689.56400000001</v>
      </c>
    </row>
    <row r="1493" spans="2:10">
      <c r="B1493" s="240" t="s">
        <v>22</v>
      </c>
      <c r="C1493" s="240" t="s">
        <v>151</v>
      </c>
      <c r="D1493" s="240" t="s">
        <v>76</v>
      </c>
      <c r="E1493" s="240">
        <v>66337.06</v>
      </c>
      <c r="F1493" s="240">
        <v>1886.42</v>
      </c>
      <c r="G1493" s="240">
        <v>612.70000000000005</v>
      </c>
      <c r="H1493" s="240">
        <v>32088.3</v>
      </c>
      <c r="I1493" s="240">
        <v>1097738.676</v>
      </c>
      <c r="J1493" s="240">
        <v>-580103.853</v>
      </c>
    </row>
    <row r="1494" spans="2:10">
      <c r="B1494" s="240" t="s">
        <v>22</v>
      </c>
      <c r="C1494" s="240" t="s">
        <v>151</v>
      </c>
      <c r="D1494" s="240" t="s">
        <v>77</v>
      </c>
      <c r="E1494" s="240">
        <v>67394.570000000007</v>
      </c>
      <c r="F1494" s="240">
        <v>1893.17</v>
      </c>
      <c r="G1494" s="240">
        <v>613.20000000000005</v>
      </c>
      <c r="H1494" s="240">
        <v>32195.565999999999</v>
      </c>
      <c r="I1494" s="240">
        <v>1117388.409</v>
      </c>
      <c r="J1494" s="240">
        <v>-584099.03099999996</v>
      </c>
    </row>
    <row r="1495" spans="2:10">
      <c r="B1495" s="240" t="s">
        <v>22</v>
      </c>
      <c r="C1495" s="240" t="s">
        <v>152</v>
      </c>
      <c r="D1495" s="240" t="s">
        <v>76</v>
      </c>
      <c r="E1495" s="240">
        <v>66337.06</v>
      </c>
      <c r="F1495" s="240">
        <v>-1886.42</v>
      </c>
      <c r="G1495" s="240">
        <v>-612.70000000000005</v>
      </c>
      <c r="H1495" s="240">
        <v>-32087.504000000001</v>
      </c>
      <c r="I1495" s="240">
        <v>1076386.905</v>
      </c>
      <c r="J1495" s="240">
        <v>-642750.22400000005</v>
      </c>
    </row>
    <row r="1496" spans="2:10">
      <c r="B1496" s="240" t="s">
        <v>22</v>
      </c>
      <c r="C1496" s="240" t="s">
        <v>152</v>
      </c>
      <c r="D1496" s="240" t="s">
        <v>77</v>
      </c>
      <c r="E1496" s="240">
        <v>67394.570000000007</v>
      </c>
      <c r="F1496" s="240">
        <v>-1893.17</v>
      </c>
      <c r="G1496" s="240">
        <v>-613.20000000000005</v>
      </c>
      <c r="H1496" s="240">
        <v>-32194.735000000001</v>
      </c>
      <c r="I1496" s="240">
        <v>1092020.0530000001</v>
      </c>
      <c r="J1496" s="240">
        <v>-658426.55799999996</v>
      </c>
    </row>
    <row r="1497" spans="2:10">
      <c r="B1497" s="240" t="s">
        <v>22</v>
      </c>
      <c r="C1497" s="240" t="s">
        <v>153</v>
      </c>
      <c r="D1497" s="240" t="s">
        <v>76</v>
      </c>
      <c r="E1497" s="240">
        <v>66337.06</v>
      </c>
      <c r="F1497" s="240">
        <v>971.69</v>
      </c>
      <c r="G1497" s="240">
        <v>1479.27</v>
      </c>
      <c r="H1497" s="240">
        <v>24204.511999999999</v>
      </c>
      <c r="I1497" s="240">
        <v>1112873.5060000001</v>
      </c>
      <c r="J1497" s="240">
        <v>-595595.21799999999</v>
      </c>
    </row>
    <row r="1498" spans="2:10">
      <c r="B1498" s="240" t="s">
        <v>22</v>
      </c>
      <c r="C1498" s="240" t="s">
        <v>153</v>
      </c>
      <c r="D1498" s="240" t="s">
        <v>77</v>
      </c>
      <c r="E1498" s="240">
        <v>67394.570000000007</v>
      </c>
      <c r="F1498" s="240">
        <v>977.58</v>
      </c>
      <c r="G1498" s="240">
        <v>1480.44</v>
      </c>
      <c r="H1498" s="240">
        <v>24313.705999999998</v>
      </c>
      <c r="I1498" s="240">
        <v>1135279.8019999999</v>
      </c>
      <c r="J1498" s="240">
        <v>-602238.90899999999</v>
      </c>
    </row>
    <row r="1499" spans="2:10">
      <c r="B1499" s="240" t="s">
        <v>22</v>
      </c>
      <c r="C1499" s="240" t="s">
        <v>154</v>
      </c>
      <c r="D1499" s="240" t="s">
        <v>76</v>
      </c>
      <c r="E1499" s="240">
        <v>66337.06</v>
      </c>
      <c r="F1499" s="240">
        <v>-971.69</v>
      </c>
      <c r="G1499" s="240">
        <v>-1479.27</v>
      </c>
      <c r="H1499" s="240">
        <v>-24203.716</v>
      </c>
      <c r="I1499" s="240">
        <v>1061252.075</v>
      </c>
      <c r="J1499" s="240">
        <v>-627258.86</v>
      </c>
    </row>
    <row r="1500" spans="2:10">
      <c r="B1500" s="240" t="s">
        <v>22</v>
      </c>
      <c r="C1500" s="240" t="s">
        <v>154</v>
      </c>
      <c r="D1500" s="240" t="s">
        <v>77</v>
      </c>
      <c r="E1500" s="240">
        <v>67394.570000000007</v>
      </c>
      <c r="F1500" s="240">
        <v>-977.58</v>
      </c>
      <c r="G1500" s="240">
        <v>-1480.44</v>
      </c>
      <c r="H1500" s="240">
        <v>-24312.875</v>
      </c>
      <c r="I1500" s="240">
        <v>1074128.659</v>
      </c>
      <c r="J1500" s="240">
        <v>-640286.68099999998</v>
      </c>
    </row>
    <row r="1501" spans="2:10">
      <c r="B1501" s="240" t="s">
        <v>22</v>
      </c>
      <c r="C1501" s="240" t="s">
        <v>155</v>
      </c>
      <c r="D1501" s="240" t="s">
        <v>76</v>
      </c>
      <c r="E1501" s="240">
        <v>66337.06</v>
      </c>
      <c r="F1501" s="240">
        <v>3683.84</v>
      </c>
      <c r="G1501" s="240">
        <v>1328.56</v>
      </c>
      <c r="H1501" s="240">
        <v>64029.305</v>
      </c>
      <c r="I1501" s="240">
        <v>1109965.4040000001</v>
      </c>
      <c r="J1501" s="240">
        <v>-550042.39</v>
      </c>
    </row>
    <row r="1502" spans="2:10">
      <c r="B1502" s="240" t="s">
        <v>22</v>
      </c>
      <c r="C1502" s="240" t="s">
        <v>155</v>
      </c>
      <c r="D1502" s="240" t="s">
        <v>77</v>
      </c>
      <c r="E1502" s="240">
        <v>67394.570000000007</v>
      </c>
      <c r="F1502" s="240">
        <v>3687.99</v>
      </c>
      <c r="G1502" s="240">
        <v>1329.93</v>
      </c>
      <c r="H1502" s="240">
        <v>64081.438000000002</v>
      </c>
      <c r="I1502" s="240">
        <v>1131579.2420000001</v>
      </c>
      <c r="J1502" s="240">
        <v>-549883.201</v>
      </c>
    </row>
    <row r="1503" spans="2:10">
      <c r="B1503" s="240" t="s">
        <v>22</v>
      </c>
      <c r="C1503" s="240" t="s">
        <v>156</v>
      </c>
      <c r="D1503" s="240" t="s">
        <v>76</v>
      </c>
      <c r="E1503" s="240">
        <v>66337.06</v>
      </c>
      <c r="F1503" s="240">
        <v>-3683.84</v>
      </c>
      <c r="G1503" s="240">
        <v>-1328.56</v>
      </c>
      <c r="H1503" s="240">
        <v>-64028.508999999998</v>
      </c>
      <c r="I1503" s="240">
        <v>1064160.1769999999</v>
      </c>
      <c r="J1503" s="240">
        <v>-672811.68799999997</v>
      </c>
    </row>
    <row r="1504" spans="2:10">
      <c r="B1504" s="240" t="s">
        <v>22</v>
      </c>
      <c r="C1504" s="240" t="s">
        <v>156</v>
      </c>
      <c r="D1504" s="240" t="s">
        <v>77</v>
      </c>
      <c r="E1504" s="240">
        <v>67394.570000000007</v>
      </c>
      <c r="F1504" s="240">
        <v>-3687.99</v>
      </c>
      <c r="G1504" s="240">
        <v>-1329.93</v>
      </c>
      <c r="H1504" s="240">
        <v>-64080.607000000004</v>
      </c>
      <c r="I1504" s="240">
        <v>1077829.22</v>
      </c>
      <c r="J1504" s="240">
        <v>-692642.38899999997</v>
      </c>
    </row>
    <row r="1505" spans="2:10">
      <c r="B1505" s="240" t="s">
        <v>22</v>
      </c>
      <c r="C1505" s="240" t="s">
        <v>157</v>
      </c>
      <c r="D1505" s="240" t="s">
        <v>76</v>
      </c>
      <c r="E1505" s="240">
        <v>66337.06</v>
      </c>
      <c r="F1505" s="240">
        <v>1505.91</v>
      </c>
      <c r="G1505" s="240">
        <v>3135.69</v>
      </c>
      <c r="H1505" s="240">
        <v>42921.254999999997</v>
      </c>
      <c r="I1505" s="240">
        <v>1141066.7279999999</v>
      </c>
      <c r="J1505" s="240">
        <v>-586104.12899999996</v>
      </c>
    </row>
    <row r="1506" spans="2:10">
      <c r="B1506" s="240" t="s">
        <v>22</v>
      </c>
      <c r="C1506" s="240" t="s">
        <v>157</v>
      </c>
      <c r="D1506" s="240" t="s">
        <v>77</v>
      </c>
      <c r="E1506" s="240">
        <v>67394.570000000007</v>
      </c>
      <c r="F1506" s="240">
        <v>1507.59</v>
      </c>
      <c r="G1506" s="240">
        <v>3138.92</v>
      </c>
      <c r="H1506" s="240">
        <v>42977.135999999999</v>
      </c>
      <c r="I1506" s="240">
        <v>1167673.4709999999</v>
      </c>
      <c r="J1506" s="240">
        <v>-591635.29500000004</v>
      </c>
    </row>
    <row r="1507" spans="2:10">
      <c r="B1507" s="240" t="s">
        <v>22</v>
      </c>
      <c r="C1507" s="240" t="s">
        <v>158</v>
      </c>
      <c r="D1507" s="240" t="s">
        <v>76</v>
      </c>
      <c r="E1507" s="240">
        <v>66337.06</v>
      </c>
      <c r="F1507" s="240">
        <v>-1505.91</v>
      </c>
      <c r="G1507" s="240">
        <v>-3135.69</v>
      </c>
      <c r="H1507" s="240">
        <v>-42920.459000000003</v>
      </c>
      <c r="I1507" s="240">
        <v>1033058.853</v>
      </c>
      <c r="J1507" s="240">
        <v>-636749.94900000002</v>
      </c>
    </row>
    <row r="1508" spans="2:10">
      <c r="B1508" s="240" t="s">
        <v>22</v>
      </c>
      <c r="C1508" s="240" t="s">
        <v>158</v>
      </c>
      <c r="D1508" s="240" t="s">
        <v>77</v>
      </c>
      <c r="E1508" s="240">
        <v>67394.570000000007</v>
      </c>
      <c r="F1508" s="240">
        <v>-1507.59</v>
      </c>
      <c r="G1508" s="240">
        <v>-3138.92</v>
      </c>
      <c r="H1508" s="240">
        <v>-42976.305</v>
      </c>
      <c r="I1508" s="240">
        <v>1041734.991</v>
      </c>
      <c r="J1508" s="240">
        <v>-650890.29500000004</v>
      </c>
    </row>
    <row r="1509" spans="2:10">
      <c r="B1509" s="240" t="s">
        <v>23</v>
      </c>
      <c r="C1509" s="240" t="s">
        <v>87</v>
      </c>
      <c r="D1509" s="240" t="s">
        <v>76</v>
      </c>
      <c r="E1509" s="240">
        <v>0</v>
      </c>
      <c r="F1509" s="240">
        <v>-1900.19</v>
      </c>
      <c r="G1509" s="240">
        <v>0</v>
      </c>
      <c r="H1509" s="240">
        <v>34501.337</v>
      </c>
      <c r="I1509" s="240">
        <v>7.423</v>
      </c>
      <c r="J1509" s="240">
        <v>-37354.553999999996</v>
      </c>
    </row>
    <row r="1510" spans="2:10">
      <c r="B1510" s="240" t="s">
        <v>23</v>
      </c>
      <c r="C1510" s="240" t="s">
        <v>87</v>
      </c>
      <c r="D1510" s="240" t="s">
        <v>77</v>
      </c>
      <c r="E1510" s="240">
        <v>0</v>
      </c>
      <c r="F1510" s="240">
        <v>-1901.43</v>
      </c>
      <c r="G1510" s="240">
        <v>0</v>
      </c>
      <c r="H1510" s="240">
        <v>34516.65</v>
      </c>
      <c r="I1510" s="240">
        <v>12.35</v>
      </c>
      <c r="J1510" s="240">
        <v>-44229.783000000003</v>
      </c>
    </row>
    <row r="1511" spans="2:10">
      <c r="B1511" s="240" t="s">
        <v>23</v>
      </c>
      <c r="C1511" s="240" t="s">
        <v>88</v>
      </c>
      <c r="D1511" s="240" t="s">
        <v>76</v>
      </c>
      <c r="E1511" s="240">
        <v>0</v>
      </c>
      <c r="F1511" s="240">
        <v>0</v>
      </c>
      <c r="G1511" s="240">
        <v>-1900.19</v>
      </c>
      <c r="H1511" s="240">
        <v>-19408.559000000001</v>
      </c>
      <c r="I1511" s="240">
        <v>37728.688999999998</v>
      </c>
      <c r="J1511" s="240">
        <v>-1.1579999999999999</v>
      </c>
    </row>
    <row r="1512" spans="2:10">
      <c r="B1512" s="240" t="s">
        <v>23</v>
      </c>
      <c r="C1512" s="240" t="s">
        <v>88</v>
      </c>
      <c r="D1512" s="240" t="s">
        <v>77</v>
      </c>
      <c r="E1512" s="240">
        <v>0</v>
      </c>
      <c r="F1512" s="240">
        <v>0</v>
      </c>
      <c r="G1512" s="240">
        <v>-1901.43</v>
      </c>
      <c r="H1512" s="240">
        <v>-19423.602999999999</v>
      </c>
      <c r="I1512" s="240">
        <v>44777.432999999997</v>
      </c>
      <c r="J1512" s="240">
        <v>0.224</v>
      </c>
    </row>
    <row r="1513" spans="2:10">
      <c r="B1513" s="240" t="s">
        <v>23</v>
      </c>
      <c r="C1513" s="240" t="s">
        <v>89</v>
      </c>
      <c r="D1513" s="240" t="s">
        <v>76</v>
      </c>
      <c r="E1513" s="240">
        <v>0</v>
      </c>
      <c r="F1513" s="240">
        <v>-1900.19</v>
      </c>
      <c r="G1513" s="240">
        <v>0</v>
      </c>
      <c r="H1513" s="240">
        <v>27803.035</v>
      </c>
      <c r="I1513" s="240">
        <v>-45.192999999999998</v>
      </c>
      <c r="J1513" s="240">
        <v>-37405.341999999997</v>
      </c>
    </row>
    <row r="1514" spans="2:10">
      <c r="B1514" s="240" t="s">
        <v>23</v>
      </c>
      <c r="C1514" s="240" t="s">
        <v>89</v>
      </c>
      <c r="D1514" s="240" t="s">
        <v>77</v>
      </c>
      <c r="E1514" s="240">
        <v>0</v>
      </c>
      <c r="F1514" s="240">
        <v>-1901.43</v>
      </c>
      <c r="G1514" s="240">
        <v>0</v>
      </c>
      <c r="H1514" s="240">
        <v>27818.35</v>
      </c>
      <c r="I1514" s="240">
        <v>-47.713000000000001</v>
      </c>
      <c r="J1514" s="240">
        <v>-44284.203999999998</v>
      </c>
    </row>
    <row r="1515" spans="2:10">
      <c r="B1515" s="240" t="s">
        <v>23</v>
      </c>
      <c r="C1515" s="240" t="s">
        <v>90</v>
      </c>
      <c r="D1515" s="240" t="s">
        <v>76</v>
      </c>
      <c r="E1515" s="240">
        <v>0</v>
      </c>
      <c r="F1515" s="240">
        <v>0</v>
      </c>
      <c r="G1515" s="240">
        <v>-1900.19</v>
      </c>
      <c r="H1515" s="240">
        <v>-15650.198</v>
      </c>
      <c r="I1515" s="240">
        <v>37758.122000000003</v>
      </c>
      <c r="J1515" s="240">
        <v>27.257000000000001</v>
      </c>
    </row>
    <row r="1516" spans="2:10">
      <c r="B1516" s="240" t="s">
        <v>23</v>
      </c>
      <c r="C1516" s="240" t="s">
        <v>90</v>
      </c>
      <c r="D1516" s="240" t="s">
        <v>77</v>
      </c>
      <c r="E1516" s="240">
        <v>0</v>
      </c>
      <c r="F1516" s="240">
        <v>0</v>
      </c>
      <c r="G1516" s="240">
        <v>-1901.43</v>
      </c>
      <c r="H1516" s="240">
        <v>-15665.244000000001</v>
      </c>
      <c r="I1516" s="240">
        <v>44811.040000000001</v>
      </c>
      <c r="J1516" s="240">
        <v>30.677</v>
      </c>
    </row>
    <row r="1517" spans="2:10">
      <c r="B1517" s="240" t="s">
        <v>23</v>
      </c>
      <c r="C1517" s="240" t="s">
        <v>12</v>
      </c>
      <c r="D1517" s="240" t="s">
        <v>76</v>
      </c>
      <c r="E1517" s="240">
        <v>0</v>
      </c>
      <c r="F1517" s="240">
        <v>-1100000</v>
      </c>
      <c r="G1517" s="240">
        <v>0</v>
      </c>
      <c r="H1517" s="240">
        <v>18533685.666000001</v>
      </c>
      <c r="I1517" s="240">
        <v>-4219.6210000000001</v>
      </c>
      <c r="J1517" s="240">
        <v>-19871227.460000001</v>
      </c>
    </row>
    <row r="1518" spans="2:10">
      <c r="B1518" s="240" t="s">
        <v>23</v>
      </c>
      <c r="C1518" s="240" t="s">
        <v>12</v>
      </c>
      <c r="D1518" s="240" t="s">
        <v>77</v>
      </c>
      <c r="E1518" s="240">
        <v>0</v>
      </c>
      <c r="F1518" s="240">
        <v>-1100000</v>
      </c>
      <c r="G1518" s="240">
        <v>0</v>
      </c>
      <c r="H1518" s="240">
        <v>18533701.975000001</v>
      </c>
      <c r="I1518" s="240">
        <v>-2932.9769999999999</v>
      </c>
      <c r="J1518" s="240">
        <v>-23845174.829999998</v>
      </c>
    </row>
    <row r="1519" spans="2:10">
      <c r="B1519" s="240" t="s">
        <v>23</v>
      </c>
      <c r="C1519" s="240" t="s">
        <v>13</v>
      </c>
      <c r="D1519" s="240" t="s">
        <v>76</v>
      </c>
      <c r="E1519" s="240">
        <v>0</v>
      </c>
      <c r="F1519" s="240">
        <v>0</v>
      </c>
      <c r="G1519" s="240">
        <v>-1100000</v>
      </c>
      <c r="H1519" s="240">
        <v>-11233142.35</v>
      </c>
      <c r="I1519" s="240">
        <v>20053304.300000001</v>
      </c>
      <c r="J1519" s="240">
        <v>-1469.941</v>
      </c>
    </row>
    <row r="1520" spans="2:10">
      <c r="B1520" s="240" t="s">
        <v>23</v>
      </c>
      <c r="C1520" s="240" t="s">
        <v>13</v>
      </c>
      <c r="D1520" s="240" t="s">
        <v>77</v>
      </c>
      <c r="E1520" s="240">
        <v>0</v>
      </c>
      <c r="F1520" s="240">
        <v>0</v>
      </c>
      <c r="G1520" s="240">
        <v>-1100000</v>
      </c>
      <c r="H1520" s="240">
        <v>-11233849.51</v>
      </c>
      <c r="I1520" s="240">
        <v>24129366.420000002</v>
      </c>
      <c r="J1520" s="240">
        <v>-759.17200000000003</v>
      </c>
    </row>
    <row r="1521" spans="2:10">
      <c r="B1521" s="240" t="s">
        <v>23</v>
      </c>
      <c r="C1521" s="240" t="s">
        <v>14</v>
      </c>
      <c r="D1521" s="240" t="s">
        <v>76</v>
      </c>
      <c r="E1521" s="240">
        <v>0</v>
      </c>
      <c r="F1521" s="240">
        <v>0</v>
      </c>
      <c r="G1521" s="240">
        <v>0</v>
      </c>
      <c r="H1521" s="240">
        <v>-1099956.0179999999</v>
      </c>
      <c r="I1521" s="240">
        <v>-7992.6790000000001</v>
      </c>
      <c r="J1521" s="240">
        <v>-7679.57</v>
      </c>
    </row>
    <row r="1522" spans="2:10">
      <c r="B1522" s="240" t="s">
        <v>23</v>
      </c>
      <c r="C1522" s="240" t="s">
        <v>14</v>
      </c>
      <c r="D1522" s="240" t="s">
        <v>77</v>
      </c>
      <c r="E1522" s="240">
        <v>0</v>
      </c>
      <c r="F1522" s="240">
        <v>0</v>
      </c>
      <c r="G1522" s="240">
        <v>0</v>
      </c>
      <c r="H1522" s="240">
        <v>-1099955.69</v>
      </c>
      <c r="I1522" s="240">
        <v>-9179.8580000000002</v>
      </c>
      <c r="J1522" s="240">
        <v>-8200.9120000000003</v>
      </c>
    </row>
    <row r="1523" spans="2:10">
      <c r="B1523" s="240" t="s">
        <v>23</v>
      </c>
      <c r="C1523" s="240" t="s">
        <v>91</v>
      </c>
      <c r="D1523" s="240" t="s">
        <v>76</v>
      </c>
      <c r="E1523" s="240">
        <v>0</v>
      </c>
      <c r="F1523" s="240">
        <v>1615.37</v>
      </c>
      <c r="G1523" s="240">
        <v>195.96</v>
      </c>
      <c r="H1523" s="240">
        <v>24887.255000000001</v>
      </c>
      <c r="I1523" s="240">
        <v>3856.1610000000001</v>
      </c>
      <c r="J1523" s="240">
        <v>29889.319</v>
      </c>
    </row>
    <row r="1524" spans="2:10">
      <c r="B1524" s="240" t="s">
        <v>23</v>
      </c>
      <c r="C1524" s="240" t="s">
        <v>91</v>
      </c>
      <c r="D1524" s="240" t="s">
        <v>77</v>
      </c>
      <c r="E1524" s="240">
        <v>0</v>
      </c>
      <c r="F1524" s="240">
        <v>1616.88</v>
      </c>
      <c r="G1524" s="240">
        <v>196.06</v>
      </c>
      <c r="H1524" s="240">
        <v>24904.044999999998</v>
      </c>
      <c r="I1524" s="240">
        <v>4521.2849999999999</v>
      </c>
      <c r="J1524" s="240">
        <v>34592.5</v>
      </c>
    </row>
    <row r="1525" spans="2:10">
      <c r="B1525" s="240" t="s">
        <v>23</v>
      </c>
      <c r="C1525" s="240" t="s">
        <v>92</v>
      </c>
      <c r="D1525" s="240" t="s">
        <v>76</v>
      </c>
      <c r="E1525" s="240">
        <v>0</v>
      </c>
      <c r="F1525" s="240">
        <v>198.11</v>
      </c>
      <c r="G1525" s="240">
        <v>1519.49</v>
      </c>
      <c r="H1525" s="240">
        <v>12731.361999999999</v>
      </c>
      <c r="I1525" s="240">
        <v>29415.294000000002</v>
      </c>
      <c r="J1525" s="240">
        <v>3975.2089999999998</v>
      </c>
    </row>
    <row r="1526" spans="2:10">
      <c r="B1526" s="240" t="s">
        <v>23</v>
      </c>
      <c r="C1526" s="240" t="s">
        <v>92</v>
      </c>
      <c r="D1526" s="240" t="s">
        <v>77</v>
      </c>
      <c r="E1526" s="240">
        <v>0</v>
      </c>
      <c r="F1526" s="240">
        <v>198.23</v>
      </c>
      <c r="G1526" s="240">
        <v>1520.59</v>
      </c>
      <c r="H1526" s="240">
        <v>12749.235000000001</v>
      </c>
      <c r="I1526" s="240">
        <v>34237.523999999998</v>
      </c>
      <c r="J1526" s="240">
        <v>4638.8789999999999</v>
      </c>
    </row>
    <row r="1527" spans="2:10">
      <c r="B1527" s="240" t="s">
        <v>23</v>
      </c>
      <c r="C1527" s="240" t="s">
        <v>93</v>
      </c>
      <c r="D1527" s="240" t="s">
        <v>76</v>
      </c>
      <c r="E1527" s="240">
        <v>0</v>
      </c>
      <c r="F1527" s="240">
        <v>3895.16</v>
      </c>
      <c r="G1527" s="240">
        <v>454.04</v>
      </c>
      <c r="H1527" s="240">
        <v>61357.906000000003</v>
      </c>
      <c r="I1527" s="240">
        <v>8773.8889999999992</v>
      </c>
      <c r="J1527" s="240">
        <v>68671.805999999997</v>
      </c>
    </row>
    <row r="1528" spans="2:10">
      <c r="B1528" s="240" t="s">
        <v>23</v>
      </c>
      <c r="C1528" s="240" t="s">
        <v>93</v>
      </c>
      <c r="D1528" s="240" t="s">
        <v>77</v>
      </c>
      <c r="E1528" s="240">
        <v>0</v>
      </c>
      <c r="F1528" s="240">
        <v>3899.66</v>
      </c>
      <c r="G1528" s="240">
        <v>454.34</v>
      </c>
      <c r="H1528" s="240">
        <v>61407.341999999997</v>
      </c>
      <c r="I1528" s="240">
        <v>10259.331</v>
      </c>
      <c r="J1528" s="240">
        <v>79057.944000000003</v>
      </c>
    </row>
    <row r="1529" spans="2:10">
      <c r="B1529" s="240" t="s">
        <v>23</v>
      </c>
      <c r="C1529" s="240" t="s">
        <v>94</v>
      </c>
      <c r="D1529" s="240" t="s">
        <v>76</v>
      </c>
      <c r="E1529" s="240">
        <v>0</v>
      </c>
      <c r="F1529" s="240">
        <v>459.8</v>
      </c>
      <c r="G1529" s="240">
        <v>3288.2</v>
      </c>
      <c r="H1529" s="240">
        <v>28615.395</v>
      </c>
      <c r="I1529" s="240">
        <v>60337.074000000001</v>
      </c>
      <c r="J1529" s="240">
        <v>9025.9580000000005</v>
      </c>
    </row>
    <row r="1530" spans="2:10">
      <c r="B1530" s="240" t="s">
        <v>23</v>
      </c>
      <c r="C1530" s="240" t="s">
        <v>94</v>
      </c>
      <c r="D1530" s="240" t="s">
        <v>77</v>
      </c>
      <c r="E1530" s="240">
        <v>0</v>
      </c>
      <c r="F1530" s="240">
        <v>460.1</v>
      </c>
      <c r="G1530" s="240">
        <v>3291.62</v>
      </c>
      <c r="H1530" s="240">
        <v>28666.925999999999</v>
      </c>
      <c r="I1530" s="240">
        <v>69572.62</v>
      </c>
      <c r="J1530" s="240">
        <v>10518.727000000001</v>
      </c>
    </row>
    <row r="1531" spans="2:10">
      <c r="B1531" s="240" t="s">
        <v>23</v>
      </c>
      <c r="C1531" s="240" t="s">
        <v>95</v>
      </c>
      <c r="D1531" s="240" t="s">
        <v>76</v>
      </c>
      <c r="E1531" s="240">
        <v>73880.05</v>
      </c>
      <c r="F1531" s="240">
        <v>0</v>
      </c>
      <c r="G1531" s="240">
        <v>0</v>
      </c>
      <c r="H1531" s="240">
        <v>0.41499999999999998</v>
      </c>
      <c r="I1531" s="240">
        <v>1210700.21</v>
      </c>
      <c r="J1531" s="240">
        <v>-680755.89399999997</v>
      </c>
    </row>
    <row r="1532" spans="2:10">
      <c r="B1532" s="240" t="s">
        <v>23</v>
      </c>
      <c r="C1532" s="240" t="s">
        <v>95</v>
      </c>
      <c r="D1532" s="240" t="s">
        <v>77</v>
      </c>
      <c r="E1532" s="240">
        <v>75064.429999999993</v>
      </c>
      <c r="F1532" s="240">
        <v>0</v>
      </c>
      <c r="G1532" s="240">
        <v>0</v>
      </c>
      <c r="H1532" s="240">
        <v>0.436</v>
      </c>
      <c r="I1532" s="240">
        <v>1230469.1399999999</v>
      </c>
      <c r="J1532" s="240">
        <v>-691535.13800000004</v>
      </c>
    </row>
    <row r="1533" spans="2:10">
      <c r="B1533" s="240" t="s">
        <v>23</v>
      </c>
      <c r="C1533" s="240" t="s">
        <v>96</v>
      </c>
      <c r="D1533" s="240" t="s">
        <v>76</v>
      </c>
      <c r="E1533" s="240">
        <v>73880.05</v>
      </c>
      <c r="F1533" s="240">
        <v>0</v>
      </c>
      <c r="G1533" s="240">
        <v>0</v>
      </c>
      <c r="H1533" s="240">
        <v>0.41499999999999998</v>
      </c>
      <c r="I1533" s="240">
        <v>1210700.21</v>
      </c>
      <c r="J1533" s="240">
        <v>-680755.89399999997</v>
      </c>
    </row>
    <row r="1534" spans="2:10">
      <c r="B1534" s="240" t="s">
        <v>23</v>
      </c>
      <c r="C1534" s="240" t="s">
        <v>96</v>
      </c>
      <c r="D1534" s="240" t="s">
        <v>77</v>
      </c>
      <c r="E1534" s="240">
        <v>75064.429999999993</v>
      </c>
      <c r="F1534" s="240">
        <v>0</v>
      </c>
      <c r="G1534" s="240">
        <v>0</v>
      </c>
      <c r="H1534" s="240">
        <v>0.436</v>
      </c>
      <c r="I1534" s="240">
        <v>1230469.1399999999</v>
      </c>
      <c r="J1534" s="240">
        <v>-691535.13800000004</v>
      </c>
    </row>
    <row r="1535" spans="2:10">
      <c r="B1535" s="240" t="s">
        <v>23</v>
      </c>
      <c r="C1535" s="240" t="s">
        <v>97</v>
      </c>
      <c r="D1535" s="240" t="s">
        <v>76</v>
      </c>
      <c r="E1535" s="240">
        <v>0</v>
      </c>
      <c r="F1535" s="240">
        <v>-369.4</v>
      </c>
      <c r="G1535" s="240">
        <v>0</v>
      </c>
      <c r="H1535" s="240">
        <v>6054.04</v>
      </c>
      <c r="I1535" s="240">
        <v>-3.4289999999999998</v>
      </c>
      <c r="J1535" s="240">
        <v>-6081.8810000000003</v>
      </c>
    </row>
    <row r="1536" spans="2:10">
      <c r="B1536" s="240" t="s">
        <v>23</v>
      </c>
      <c r="C1536" s="240" t="s">
        <v>97</v>
      </c>
      <c r="D1536" s="240" t="s">
        <v>77</v>
      </c>
      <c r="E1536" s="240">
        <v>0</v>
      </c>
      <c r="F1536" s="240">
        <v>-375.32</v>
      </c>
      <c r="G1536" s="240">
        <v>0</v>
      </c>
      <c r="H1536" s="240">
        <v>6152.9369999999999</v>
      </c>
      <c r="I1536" s="240">
        <v>-3.2719999999999998</v>
      </c>
      <c r="J1536" s="240">
        <v>-7426.2529999999997</v>
      </c>
    </row>
    <row r="1537" spans="2:10">
      <c r="B1537" s="240" t="s">
        <v>23</v>
      </c>
      <c r="C1537" s="240" t="s">
        <v>98</v>
      </c>
      <c r="D1537" s="240" t="s">
        <v>76</v>
      </c>
      <c r="E1537" s="240">
        <v>0</v>
      </c>
      <c r="F1537" s="240">
        <v>0</v>
      </c>
      <c r="G1537" s="240">
        <v>-369.4</v>
      </c>
      <c r="H1537" s="240">
        <v>-3403.6959999999999</v>
      </c>
      <c r="I1537" s="240">
        <v>6143.6419999999998</v>
      </c>
      <c r="J1537" s="240">
        <v>1.9990000000000001</v>
      </c>
    </row>
    <row r="1538" spans="2:10">
      <c r="B1538" s="240" t="s">
        <v>23</v>
      </c>
      <c r="C1538" s="240" t="s">
        <v>98</v>
      </c>
      <c r="D1538" s="240" t="s">
        <v>77</v>
      </c>
      <c r="E1538" s="240">
        <v>0</v>
      </c>
      <c r="F1538" s="240">
        <v>0</v>
      </c>
      <c r="G1538" s="240">
        <v>-375.32</v>
      </c>
      <c r="H1538" s="240">
        <v>-3457.6410000000001</v>
      </c>
      <c r="I1538" s="240">
        <v>7523.3879999999999</v>
      </c>
      <c r="J1538" s="240">
        <v>2.4119999999999999</v>
      </c>
    </row>
    <row r="1539" spans="2:10">
      <c r="B1539" s="240" t="s">
        <v>23</v>
      </c>
      <c r="C1539" s="240" t="s">
        <v>99</v>
      </c>
      <c r="D1539" s="240" t="s">
        <v>76</v>
      </c>
      <c r="E1539" s="240">
        <v>73880.05</v>
      </c>
      <c r="F1539" s="240">
        <v>-2269.59</v>
      </c>
      <c r="G1539" s="240">
        <v>-570.05999999999995</v>
      </c>
      <c r="H1539" s="240">
        <v>34733.224999999999</v>
      </c>
      <c r="I1539" s="240">
        <v>1222022.81</v>
      </c>
      <c r="J1539" s="240">
        <v>-724192.67700000003</v>
      </c>
    </row>
    <row r="1540" spans="2:10">
      <c r="B1540" s="240" t="s">
        <v>23</v>
      </c>
      <c r="C1540" s="240" t="s">
        <v>99</v>
      </c>
      <c r="D1540" s="240" t="s">
        <v>77</v>
      </c>
      <c r="E1540" s="240">
        <v>75064.429999999993</v>
      </c>
      <c r="F1540" s="240">
        <v>-2276.7600000000002</v>
      </c>
      <c r="G1540" s="240">
        <v>-570.42999999999995</v>
      </c>
      <c r="H1540" s="240">
        <v>34842.942000000003</v>
      </c>
      <c r="I1540" s="240">
        <v>1243911.4480000001</v>
      </c>
      <c r="J1540" s="240">
        <v>-743191.10699999996</v>
      </c>
    </row>
    <row r="1541" spans="2:10">
      <c r="B1541" s="240" t="s">
        <v>23</v>
      </c>
      <c r="C1541" s="240" t="s">
        <v>100</v>
      </c>
      <c r="D1541" s="240" t="s">
        <v>76</v>
      </c>
      <c r="E1541" s="240">
        <v>73880.05</v>
      </c>
      <c r="F1541" s="240">
        <v>-2269.59</v>
      </c>
      <c r="G1541" s="240">
        <v>570.05999999999995</v>
      </c>
      <c r="H1541" s="240">
        <v>46378.36</v>
      </c>
      <c r="I1541" s="240">
        <v>1199385.5970000001</v>
      </c>
      <c r="J1541" s="240">
        <v>-724191.98199999996</v>
      </c>
    </row>
    <row r="1542" spans="2:10">
      <c r="B1542" s="240" t="s">
        <v>23</v>
      </c>
      <c r="C1542" s="240" t="s">
        <v>100</v>
      </c>
      <c r="D1542" s="240" t="s">
        <v>77</v>
      </c>
      <c r="E1542" s="240">
        <v>75064.429999999993</v>
      </c>
      <c r="F1542" s="240">
        <v>-2276.7600000000002</v>
      </c>
      <c r="G1542" s="240">
        <v>570.42999999999995</v>
      </c>
      <c r="H1542" s="240">
        <v>46497.103999999999</v>
      </c>
      <c r="I1542" s="240">
        <v>1217044.9879999999</v>
      </c>
      <c r="J1542" s="240">
        <v>-743191.24199999997</v>
      </c>
    </row>
    <row r="1543" spans="2:10">
      <c r="B1543" s="240" t="s">
        <v>23</v>
      </c>
      <c r="C1543" s="240" t="s">
        <v>101</v>
      </c>
      <c r="D1543" s="240" t="s">
        <v>76</v>
      </c>
      <c r="E1543" s="240">
        <v>73880.05</v>
      </c>
      <c r="F1543" s="240">
        <v>-2269.59</v>
      </c>
      <c r="G1543" s="240">
        <v>-570.05999999999995</v>
      </c>
      <c r="H1543" s="240">
        <v>35860.733</v>
      </c>
      <c r="I1543" s="240">
        <v>1222031.6399999999</v>
      </c>
      <c r="J1543" s="240">
        <v>-724184.15300000005</v>
      </c>
    </row>
    <row r="1544" spans="2:10">
      <c r="B1544" s="240" t="s">
        <v>23</v>
      </c>
      <c r="C1544" s="240" t="s">
        <v>101</v>
      </c>
      <c r="D1544" s="240" t="s">
        <v>77</v>
      </c>
      <c r="E1544" s="240">
        <v>75064.429999999993</v>
      </c>
      <c r="F1544" s="240">
        <v>-2276.7600000000002</v>
      </c>
      <c r="G1544" s="240">
        <v>-570.42999999999995</v>
      </c>
      <c r="H1544" s="240">
        <v>35970.449000000001</v>
      </c>
      <c r="I1544" s="240">
        <v>1243921.53</v>
      </c>
      <c r="J1544" s="240">
        <v>-743181.97100000002</v>
      </c>
    </row>
    <row r="1545" spans="2:10">
      <c r="B1545" s="240" t="s">
        <v>23</v>
      </c>
      <c r="C1545" s="240" t="s">
        <v>102</v>
      </c>
      <c r="D1545" s="240" t="s">
        <v>76</v>
      </c>
      <c r="E1545" s="240">
        <v>73880.05</v>
      </c>
      <c r="F1545" s="240">
        <v>-2269.59</v>
      </c>
      <c r="G1545" s="240">
        <v>570.05999999999995</v>
      </c>
      <c r="H1545" s="240">
        <v>45250.851999999999</v>
      </c>
      <c r="I1545" s="240">
        <v>1199376.767</v>
      </c>
      <c r="J1545" s="240">
        <v>-724200.50699999998</v>
      </c>
    </row>
    <row r="1546" spans="2:10">
      <c r="B1546" s="240" t="s">
        <v>23</v>
      </c>
      <c r="C1546" s="240" t="s">
        <v>102</v>
      </c>
      <c r="D1546" s="240" t="s">
        <v>77</v>
      </c>
      <c r="E1546" s="240">
        <v>75064.429999999993</v>
      </c>
      <c r="F1546" s="240">
        <v>-2276.7600000000002</v>
      </c>
      <c r="G1546" s="240">
        <v>570.42999999999995</v>
      </c>
      <c r="H1546" s="240">
        <v>45369.595999999998</v>
      </c>
      <c r="I1546" s="240">
        <v>1217034.906</v>
      </c>
      <c r="J1546" s="240">
        <v>-743200.37800000003</v>
      </c>
    </row>
    <row r="1547" spans="2:10">
      <c r="B1547" s="240" t="s">
        <v>23</v>
      </c>
      <c r="C1547" s="240" t="s">
        <v>103</v>
      </c>
      <c r="D1547" s="240" t="s">
        <v>76</v>
      </c>
      <c r="E1547" s="240">
        <v>73880.05</v>
      </c>
      <c r="F1547" s="240">
        <v>-2269.59</v>
      </c>
      <c r="G1547" s="240">
        <v>-570.05999999999995</v>
      </c>
      <c r="H1547" s="240">
        <v>28034.921999999999</v>
      </c>
      <c r="I1547" s="240">
        <v>1221970.1939999999</v>
      </c>
      <c r="J1547" s="240">
        <v>-724243.46400000004</v>
      </c>
    </row>
    <row r="1548" spans="2:10">
      <c r="B1548" s="240" t="s">
        <v>23</v>
      </c>
      <c r="C1548" s="240" t="s">
        <v>103</v>
      </c>
      <c r="D1548" s="240" t="s">
        <v>77</v>
      </c>
      <c r="E1548" s="240">
        <v>75064.429999999993</v>
      </c>
      <c r="F1548" s="240">
        <v>-2276.7600000000002</v>
      </c>
      <c r="G1548" s="240">
        <v>-570.42999999999995</v>
      </c>
      <c r="H1548" s="240">
        <v>28144.643</v>
      </c>
      <c r="I1548" s="240">
        <v>1243851.3840000001</v>
      </c>
      <c r="J1548" s="240">
        <v>-743245.52800000005</v>
      </c>
    </row>
    <row r="1549" spans="2:10">
      <c r="B1549" s="240" t="s">
        <v>23</v>
      </c>
      <c r="C1549" s="240" t="s">
        <v>104</v>
      </c>
      <c r="D1549" s="240" t="s">
        <v>76</v>
      </c>
      <c r="E1549" s="240">
        <v>73880.05</v>
      </c>
      <c r="F1549" s="240">
        <v>-2269.59</v>
      </c>
      <c r="G1549" s="240">
        <v>570.05999999999995</v>
      </c>
      <c r="H1549" s="240">
        <v>39680.057000000001</v>
      </c>
      <c r="I1549" s="240">
        <v>1199332.9809999999</v>
      </c>
      <c r="J1549" s="240">
        <v>-724242.77</v>
      </c>
    </row>
    <row r="1550" spans="2:10">
      <c r="B1550" s="240" t="s">
        <v>23</v>
      </c>
      <c r="C1550" s="240" t="s">
        <v>104</v>
      </c>
      <c r="D1550" s="240" t="s">
        <v>77</v>
      </c>
      <c r="E1550" s="240">
        <v>75064.429999999993</v>
      </c>
      <c r="F1550" s="240">
        <v>-2276.7600000000002</v>
      </c>
      <c r="G1550" s="240">
        <v>570.42999999999995</v>
      </c>
      <c r="H1550" s="240">
        <v>39798.805</v>
      </c>
      <c r="I1550" s="240">
        <v>1216984.9240000001</v>
      </c>
      <c r="J1550" s="240">
        <v>-743245.66200000001</v>
      </c>
    </row>
    <row r="1551" spans="2:10">
      <c r="B1551" s="240" t="s">
        <v>23</v>
      </c>
      <c r="C1551" s="240" t="s">
        <v>105</v>
      </c>
      <c r="D1551" s="240" t="s">
        <v>76</v>
      </c>
      <c r="E1551" s="240">
        <v>73880.05</v>
      </c>
      <c r="F1551" s="240">
        <v>-2269.59</v>
      </c>
      <c r="G1551" s="240">
        <v>-570.05999999999995</v>
      </c>
      <c r="H1551" s="240">
        <v>29162.43</v>
      </c>
      <c r="I1551" s="240">
        <v>1221979.024</v>
      </c>
      <c r="J1551" s="240">
        <v>-724234.94</v>
      </c>
    </row>
    <row r="1552" spans="2:10">
      <c r="B1552" s="240" t="s">
        <v>23</v>
      </c>
      <c r="C1552" s="240" t="s">
        <v>105</v>
      </c>
      <c r="D1552" s="240" t="s">
        <v>77</v>
      </c>
      <c r="E1552" s="240">
        <v>75064.429999999993</v>
      </c>
      <c r="F1552" s="240">
        <v>-2276.7600000000002</v>
      </c>
      <c r="G1552" s="240">
        <v>-570.42999999999995</v>
      </c>
      <c r="H1552" s="240">
        <v>29272.15</v>
      </c>
      <c r="I1552" s="240">
        <v>1243861.466</v>
      </c>
      <c r="J1552" s="240">
        <v>-743236.39199999999</v>
      </c>
    </row>
    <row r="1553" spans="2:10">
      <c r="B1553" s="240" t="s">
        <v>23</v>
      </c>
      <c r="C1553" s="240" t="s">
        <v>106</v>
      </c>
      <c r="D1553" s="240" t="s">
        <v>76</v>
      </c>
      <c r="E1553" s="240">
        <v>73880.05</v>
      </c>
      <c r="F1553" s="240">
        <v>-2269.59</v>
      </c>
      <c r="G1553" s="240">
        <v>570.05999999999995</v>
      </c>
      <c r="H1553" s="240">
        <v>38552.548999999999</v>
      </c>
      <c r="I1553" s="240">
        <v>1199324.1510000001</v>
      </c>
      <c r="J1553" s="240">
        <v>-724251.29399999999</v>
      </c>
    </row>
    <row r="1554" spans="2:10">
      <c r="B1554" s="240" t="s">
        <v>23</v>
      </c>
      <c r="C1554" s="240" t="s">
        <v>106</v>
      </c>
      <c r="D1554" s="240" t="s">
        <v>77</v>
      </c>
      <c r="E1554" s="240">
        <v>75064.429999999993</v>
      </c>
      <c r="F1554" s="240">
        <v>-2276.7600000000002</v>
      </c>
      <c r="G1554" s="240">
        <v>570.42999999999995</v>
      </c>
      <c r="H1554" s="240">
        <v>38671.296999999999</v>
      </c>
      <c r="I1554" s="240">
        <v>1216974.8419999999</v>
      </c>
      <c r="J1554" s="240">
        <v>-743254.79799999995</v>
      </c>
    </row>
    <row r="1555" spans="2:10">
      <c r="B1555" s="240" t="s">
        <v>23</v>
      </c>
      <c r="C1555" s="240" t="s">
        <v>107</v>
      </c>
      <c r="D1555" s="240" t="s">
        <v>76</v>
      </c>
      <c r="E1555" s="240">
        <v>73880.05</v>
      </c>
      <c r="F1555" s="240">
        <v>2269.59</v>
      </c>
      <c r="G1555" s="240">
        <v>-570.05999999999995</v>
      </c>
      <c r="H1555" s="240">
        <v>-46377.529000000002</v>
      </c>
      <c r="I1555" s="240">
        <v>1222014.8219999999</v>
      </c>
      <c r="J1555" s="240">
        <v>-637319.80599999998</v>
      </c>
    </row>
    <row r="1556" spans="2:10">
      <c r="B1556" s="240" t="s">
        <v>23</v>
      </c>
      <c r="C1556" s="240" t="s">
        <v>107</v>
      </c>
      <c r="D1556" s="240" t="s">
        <v>77</v>
      </c>
      <c r="E1556" s="240">
        <v>75064.429999999993</v>
      </c>
      <c r="F1556" s="240">
        <v>2276.7600000000002</v>
      </c>
      <c r="G1556" s="240">
        <v>-570.42999999999995</v>
      </c>
      <c r="H1556" s="240">
        <v>-46496.231</v>
      </c>
      <c r="I1556" s="240">
        <v>1243893.2919999999</v>
      </c>
      <c r="J1556" s="240">
        <v>-639879.03399999999</v>
      </c>
    </row>
    <row r="1557" spans="2:10">
      <c r="B1557" s="240" t="s">
        <v>23</v>
      </c>
      <c r="C1557" s="240" t="s">
        <v>108</v>
      </c>
      <c r="D1557" s="240" t="s">
        <v>76</v>
      </c>
      <c r="E1557" s="240">
        <v>73880.05</v>
      </c>
      <c r="F1557" s="240">
        <v>2269.59</v>
      </c>
      <c r="G1557" s="240">
        <v>570.05999999999995</v>
      </c>
      <c r="H1557" s="240">
        <v>-34732.394</v>
      </c>
      <c r="I1557" s="240">
        <v>1199377.6089999999</v>
      </c>
      <c r="J1557" s="240">
        <v>-637319.11100000003</v>
      </c>
    </row>
    <row r="1558" spans="2:10">
      <c r="B1558" s="240" t="s">
        <v>23</v>
      </c>
      <c r="C1558" s="240" t="s">
        <v>108</v>
      </c>
      <c r="D1558" s="240" t="s">
        <v>77</v>
      </c>
      <c r="E1558" s="240">
        <v>75064.429999999993</v>
      </c>
      <c r="F1558" s="240">
        <v>2276.7600000000002</v>
      </c>
      <c r="G1558" s="240">
        <v>570.42999999999995</v>
      </c>
      <c r="H1558" s="240">
        <v>-34842.069000000003</v>
      </c>
      <c r="I1558" s="240">
        <v>1217026.8319999999</v>
      </c>
      <c r="J1558" s="240">
        <v>-639879.16899999999</v>
      </c>
    </row>
    <row r="1559" spans="2:10">
      <c r="B1559" s="240" t="s">
        <v>23</v>
      </c>
      <c r="C1559" s="240" t="s">
        <v>109</v>
      </c>
      <c r="D1559" s="240" t="s">
        <v>76</v>
      </c>
      <c r="E1559" s="240">
        <v>73880.05</v>
      </c>
      <c r="F1559" s="240">
        <v>2269.59</v>
      </c>
      <c r="G1559" s="240">
        <v>-570.05999999999995</v>
      </c>
      <c r="H1559" s="240">
        <v>-45250.021000000001</v>
      </c>
      <c r="I1559" s="240">
        <v>1222023.652</v>
      </c>
      <c r="J1559" s="240">
        <v>-637311.28099999996</v>
      </c>
    </row>
    <row r="1560" spans="2:10">
      <c r="B1560" s="240" t="s">
        <v>23</v>
      </c>
      <c r="C1560" s="240" t="s">
        <v>109</v>
      </c>
      <c r="D1560" s="240" t="s">
        <v>77</v>
      </c>
      <c r="E1560" s="240">
        <v>75064.429999999993</v>
      </c>
      <c r="F1560" s="240">
        <v>2276.7600000000002</v>
      </c>
      <c r="G1560" s="240">
        <v>-570.42999999999995</v>
      </c>
      <c r="H1560" s="240">
        <v>-45368.722999999998</v>
      </c>
      <c r="I1560" s="240">
        <v>1243903.3740000001</v>
      </c>
      <c r="J1560" s="240">
        <v>-639869.89800000004</v>
      </c>
    </row>
    <row r="1561" spans="2:10">
      <c r="B1561" s="240" t="s">
        <v>23</v>
      </c>
      <c r="C1561" s="240" t="s">
        <v>110</v>
      </c>
      <c r="D1561" s="240" t="s">
        <v>76</v>
      </c>
      <c r="E1561" s="240">
        <v>73880.05</v>
      </c>
      <c r="F1561" s="240">
        <v>2269.59</v>
      </c>
      <c r="G1561" s="240">
        <v>570.05999999999995</v>
      </c>
      <c r="H1561" s="240">
        <v>-35859.902000000002</v>
      </c>
      <c r="I1561" s="240">
        <v>1199368.7790000001</v>
      </c>
      <c r="J1561" s="240">
        <v>-637327.63500000001</v>
      </c>
    </row>
    <row r="1562" spans="2:10">
      <c r="B1562" s="240" t="s">
        <v>23</v>
      </c>
      <c r="C1562" s="240" t="s">
        <v>110</v>
      </c>
      <c r="D1562" s="240" t="s">
        <v>77</v>
      </c>
      <c r="E1562" s="240">
        <v>75064.429999999993</v>
      </c>
      <c r="F1562" s="240">
        <v>2276.7600000000002</v>
      </c>
      <c r="G1562" s="240">
        <v>570.42999999999995</v>
      </c>
      <c r="H1562" s="240">
        <v>-35969.576999999997</v>
      </c>
      <c r="I1562" s="240">
        <v>1217016.75</v>
      </c>
      <c r="J1562" s="240">
        <v>-639888.30500000005</v>
      </c>
    </row>
    <row r="1563" spans="2:10">
      <c r="B1563" s="240" t="s">
        <v>23</v>
      </c>
      <c r="C1563" s="240" t="s">
        <v>111</v>
      </c>
      <c r="D1563" s="240" t="s">
        <v>76</v>
      </c>
      <c r="E1563" s="240">
        <v>73880.05</v>
      </c>
      <c r="F1563" s="240">
        <v>2269.59</v>
      </c>
      <c r="G1563" s="240">
        <v>-570.05999999999995</v>
      </c>
      <c r="H1563" s="240">
        <v>-39679.226999999999</v>
      </c>
      <c r="I1563" s="240">
        <v>1222067.4380000001</v>
      </c>
      <c r="J1563" s="240">
        <v>-637269.01800000004</v>
      </c>
    </row>
    <row r="1564" spans="2:10">
      <c r="B1564" s="240" t="s">
        <v>23</v>
      </c>
      <c r="C1564" s="240" t="s">
        <v>111</v>
      </c>
      <c r="D1564" s="240" t="s">
        <v>77</v>
      </c>
      <c r="E1564" s="240">
        <v>75064.429999999993</v>
      </c>
      <c r="F1564" s="240">
        <v>2276.7600000000002</v>
      </c>
      <c r="G1564" s="240">
        <v>-570.42999999999995</v>
      </c>
      <c r="H1564" s="240">
        <v>-39797.932000000001</v>
      </c>
      <c r="I1564" s="240">
        <v>1243953.355</v>
      </c>
      <c r="J1564" s="240">
        <v>-639824.61399999994</v>
      </c>
    </row>
    <row r="1565" spans="2:10">
      <c r="B1565" s="240" t="s">
        <v>23</v>
      </c>
      <c r="C1565" s="240" t="s">
        <v>112</v>
      </c>
      <c r="D1565" s="240" t="s">
        <v>76</v>
      </c>
      <c r="E1565" s="240">
        <v>73880.05</v>
      </c>
      <c r="F1565" s="240">
        <v>2269.59</v>
      </c>
      <c r="G1565" s="240">
        <v>570.05999999999995</v>
      </c>
      <c r="H1565" s="240">
        <v>-28034.091</v>
      </c>
      <c r="I1565" s="240">
        <v>1199430.2250000001</v>
      </c>
      <c r="J1565" s="240">
        <v>-637268.32400000002</v>
      </c>
    </row>
    <row r="1566" spans="2:10">
      <c r="B1566" s="240" t="s">
        <v>23</v>
      </c>
      <c r="C1566" s="240" t="s">
        <v>112</v>
      </c>
      <c r="D1566" s="240" t="s">
        <v>77</v>
      </c>
      <c r="E1566" s="240">
        <v>75064.429999999993</v>
      </c>
      <c r="F1566" s="240">
        <v>2276.7600000000002</v>
      </c>
      <c r="G1566" s="240">
        <v>570.42999999999995</v>
      </c>
      <c r="H1566" s="240">
        <v>-28143.77</v>
      </c>
      <c r="I1566" s="240">
        <v>1217086.895</v>
      </c>
      <c r="J1566" s="240">
        <v>-639824.74800000002</v>
      </c>
    </row>
    <row r="1567" spans="2:10">
      <c r="B1567" s="240" t="s">
        <v>23</v>
      </c>
      <c r="C1567" s="240" t="s">
        <v>113</v>
      </c>
      <c r="D1567" s="240" t="s">
        <v>76</v>
      </c>
      <c r="E1567" s="240">
        <v>73880.05</v>
      </c>
      <c r="F1567" s="240">
        <v>2269.59</v>
      </c>
      <c r="G1567" s="240">
        <v>-570.05999999999995</v>
      </c>
      <c r="H1567" s="240">
        <v>-38551.718000000001</v>
      </c>
      <c r="I1567" s="240">
        <v>1222076.2679999999</v>
      </c>
      <c r="J1567" s="240">
        <v>-637260.49399999995</v>
      </c>
    </row>
    <row r="1568" spans="2:10">
      <c r="B1568" s="240" t="s">
        <v>23</v>
      </c>
      <c r="C1568" s="240" t="s">
        <v>113</v>
      </c>
      <c r="D1568" s="240" t="s">
        <v>77</v>
      </c>
      <c r="E1568" s="240">
        <v>75064.429999999993</v>
      </c>
      <c r="F1568" s="240">
        <v>2276.7600000000002</v>
      </c>
      <c r="G1568" s="240">
        <v>-570.42999999999995</v>
      </c>
      <c r="H1568" s="240">
        <v>-38670.423999999999</v>
      </c>
      <c r="I1568" s="240">
        <v>1243963.4369999999</v>
      </c>
      <c r="J1568" s="240">
        <v>-639815.478</v>
      </c>
    </row>
    <row r="1569" spans="2:10">
      <c r="B1569" s="240" t="s">
        <v>23</v>
      </c>
      <c r="C1569" s="240" t="s">
        <v>114</v>
      </c>
      <c r="D1569" s="240" t="s">
        <v>76</v>
      </c>
      <c r="E1569" s="240">
        <v>73880.05</v>
      </c>
      <c r="F1569" s="240">
        <v>2269.59</v>
      </c>
      <c r="G1569" s="240">
        <v>570.05999999999995</v>
      </c>
      <c r="H1569" s="240">
        <v>-29161.598999999998</v>
      </c>
      <c r="I1569" s="240">
        <v>1199421.395</v>
      </c>
      <c r="J1569" s="240">
        <v>-637276.848</v>
      </c>
    </row>
    <row r="1570" spans="2:10">
      <c r="B1570" s="240" t="s">
        <v>23</v>
      </c>
      <c r="C1570" s="240" t="s">
        <v>114</v>
      </c>
      <c r="D1570" s="240" t="s">
        <v>77</v>
      </c>
      <c r="E1570" s="240">
        <v>75064.429999999993</v>
      </c>
      <c r="F1570" s="240">
        <v>2276.7600000000002</v>
      </c>
      <c r="G1570" s="240">
        <v>570.42999999999995</v>
      </c>
      <c r="H1570" s="240">
        <v>-29271.277999999998</v>
      </c>
      <c r="I1570" s="240">
        <v>1217076.8130000001</v>
      </c>
      <c r="J1570" s="240">
        <v>-639833.88399999996</v>
      </c>
    </row>
    <row r="1571" spans="2:10">
      <c r="B1571" s="240" t="s">
        <v>23</v>
      </c>
      <c r="C1571" s="240" t="s">
        <v>115</v>
      </c>
      <c r="D1571" s="240" t="s">
        <v>76</v>
      </c>
      <c r="E1571" s="240">
        <v>73880.05</v>
      </c>
      <c r="F1571" s="240">
        <v>-570.05999999999995</v>
      </c>
      <c r="G1571" s="240">
        <v>-2269.59</v>
      </c>
      <c r="H1571" s="240">
        <v>-12461.438</v>
      </c>
      <c r="I1571" s="240">
        <v>1254574.767</v>
      </c>
      <c r="J1571" s="240">
        <v>-691961.42</v>
      </c>
    </row>
    <row r="1572" spans="2:10">
      <c r="B1572" s="240" t="s">
        <v>23</v>
      </c>
      <c r="C1572" s="240" t="s">
        <v>115</v>
      </c>
      <c r="D1572" s="240" t="s">
        <v>77</v>
      </c>
      <c r="E1572" s="240">
        <v>75064.429999999993</v>
      </c>
      <c r="F1572" s="240">
        <v>-570.42999999999995</v>
      </c>
      <c r="G1572" s="240">
        <v>-2276.7600000000002</v>
      </c>
      <c r="H1572" s="240">
        <v>-12525.813</v>
      </c>
      <c r="I1572" s="240">
        <v>1282773.665</v>
      </c>
      <c r="J1572" s="240">
        <v>-704801.43700000003</v>
      </c>
    </row>
    <row r="1573" spans="2:10">
      <c r="B1573" s="240" t="s">
        <v>23</v>
      </c>
      <c r="C1573" s="240" t="s">
        <v>116</v>
      </c>
      <c r="D1573" s="240" t="s">
        <v>76</v>
      </c>
      <c r="E1573" s="240">
        <v>73880.05</v>
      </c>
      <c r="F1573" s="240">
        <v>570.05999999999995</v>
      </c>
      <c r="G1573" s="240">
        <v>-2269.59</v>
      </c>
      <c r="H1573" s="240">
        <v>-33162.241000000002</v>
      </c>
      <c r="I1573" s="240">
        <v>1254570.314</v>
      </c>
      <c r="J1573" s="240">
        <v>-669548.68700000003</v>
      </c>
    </row>
    <row r="1574" spans="2:10">
      <c r="B1574" s="240" t="s">
        <v>23</v>
      </c>
      <c r="C1574" s="240" t="s">
        <v>116</v>
      </c>
      <c r="D1574" s="240" t="s">
        <v>77</v>
      </c>
      <c r="E1574" s="240">
        <v>75064.429999999993</v>
      </c>
      <c r="F1574" s="240">
        <v>570.42999999999995</v>
      </c>
      <c r="G1574" s="240">
        <v>-2276.7600000000002</v>
      </c>
      <c r="H1574" s="240">
        <v>-33235.803</v>
      </c>
      <c r="I1574" s="240">
        <v>1282766.2549999999</v>
      </c>
      <c r="J1574" s="240">
        <v>-678263.56700000004</v>
      </c>
    </row>
    <row r="1575" spans="2:10">
      <c r="B1575" s="240" t="s">
        <v>23</v>
      </c>
      <c r="C1575" s="240" t="s">
        <v>117</v>
      </c>
      <c r="D1575" s="240" t="s">
        <v>76</v>
      </c>
      <c r="E1575" s="240">
        <v>73880.05</v>
      </c>
      <c r="F1575" s="240">
        <v>-570.05999999999995</v>
      </c>
      <c r="G1575" s="240">
        <v>-2269.59</v>
      </c>
      <c r="H1575" s="240">
        <v>-14470.929</v>
      </c>
      <c r="I1575" s="240">
        <v>1254558.983</v>
      </c>
      <c r="J1575" s="240">
        <v>-691976.65599999996</v>
      </c>
    </row>
    <row r="1576" spans="2:10">
      <c r="B1576" s="240" t="s">
        <v>23</v>
      </c>
      <c r="C1576" s="240" t="s">
        <v>117</v>
      </c>
      <c r="D1576" s="240" t="s">
        <v>77</v>
      </c>
      <c r="E1576" s="240">
        <v>75064.429999999993</v>
      </c>
      <c r="F1576" s="240">
        <v>-570.42999999999995</v>
      </c>
      <c r="G1576" s="240">
        <v>-2276.7600000000002</v>
      </c>
      <c r="H1576" s="240">
        <v>-14535.303</v>
      </c>
      <c r="I1576" s="240">
        <v>1282755.6459999999</v>
      </c>
      <c r="J1576" s="240">
        <v>-704817.76399999997</v>
      </c>
    </row>
    <row r="1577" spans="2:10">
      <c r="B1577" s="240" t="s">
        <v>23</v>
      </c>
      <c r="C1577" s="240" t="s">
        <v>118</v>
      </c>
      <c r="D1577" s="240" t="s">
        <v>76</v>
      </c>
      <c r="E1577" s="240">
        <v>73880.05</v>
      </c>
      <c r="F1577" s="240">
        <v>570.05999999999995</v>
      </c>
      <c r="G1577" s="240">
        <v>-2269.59</v>
      </c>
      <c r="H1577" s="240">
        <v>-31152.75</v>
      </c>
      <c r="I1577" s="240">
        <v>1254586.098</v>
      </c>
      <c r="J1577" s="240">
        <v>-669533.451</v>
      </c>
    </row>
    <row r="1578" spans="2:10">
      <c r="B1578" s="240" t="s">
        <v>23</v>
      </c>
      <c r="C1578" s="240" t="s">
        <v>118</v>
      </c>
      <c r="D1578" s="240" t="s">
        <v>77</v>
      </c>
      <c r="E1578" s="240">
        <v>75064.429999999993</v>
      </c>
      <c r="F1578" s="240">
        <v>570.42999999999995</v>
      </c>
      <c r="G1578" s="240">
        <v>-2276.7600000000002</v>
      </c>
      <c r="H1578" s="240">
        <v>-31226.312999999998</v>
      </c>
      <c r="I1578" s="240">
        <v>1282784.274</v>
      </c>
      <c r="J1578" s="240">
        <v>-678247.24100000004</v>
      </c>
    </row>
    <row r="1579" spans="2:10">
      <c r="B1579" s="240" t="s">
        <v>23</v>
      </c>
      <c r="C1579" s="240" t="s">
        <v>119</v>
      </c>
      <c r="D1579" s="240" t="s">
        <v>76</v>
      </c>
      <c r="E1579" s="240">
        <v>73880.05</v>
      </c>
      <c r="F1579" s="240">
        <v>-570.05999999999995</v>
      </c>
      <c r="G1579" s="240">
        <v>-2269.59</v>
      </c>
      <c r="H1579" s="240">
        <v>-8703.0779999999995</v>
      </c>
      <c r="I1579" s="240">
        <v>1254604.2</v>
      </c>
      <c r="J1579" s="240">
        <v>-691933.00399999996</v>
      </c>
    </row>
    <row r="1580" spans="2:10">
      <c r="B1580" s="240" t="s">
        <v>23</v>
      </c>
      <c r="C1580" s="240" t="s">
        <v>119</v>
      </c>
      <c r="D1580" s="240" t="s">
        <v>77</v>
      </c>
      <c r="E1580" s="240">
        <v>75064.429999999993</v>
      </c>
      <c r="F1580" s="240">
        <v>-570.42999999999995</v>
      </c>
      <c r="G1580" s="240">
        <v>-2276.7600000000002</v>
      </c>
      <c r="H1580" s="240">
        <v>-8767.4539999999997</v>
      </c>
      <c r="I1580" s="240">
        <v>1282807.273</v>
      </c>
      <c r="J1580" s="240">
        <v>-704770.98400000005</v>
      </c>
    </row>
    <row r="1581" spans="2:10">
      <c r="B1581" s="240" t="s">
        <v>23</v>
      </c>
      <c r="C1581" s="240" t="s">
        <v>120</v>
      </c>
      <c r="D1581" s="240" t="s">
        <v>76</v>
      </c>
      <c r="E1581" s="240">
        <v>73880.05</v>
      </c>
      <c r="F1581" s="240">
        <v>570.05999999999995</v>
      </c>
      <c r="G1581" s="240">
        <v>-2269.59</v>
      </c>
      <c r="H1581" s="240">
        <v>-29403.88</v>
      </c>
      <c r="I1581" s="240">
        <v>1254599.747</v>
      </c>
      <c r="J1581" s="240">
        <v>-669520.272</v>
      </c>
    </row>
    <row r="1582" spans="2:10">
      <c r="B1582" s="240" t="s">
        <v>23</v>
      </c>
      <c r="C1582" s="240" t="s">
        <v>120</v>
      </c>
      <c r="D1582" s="240" t="s">
        <v>77</v>
      </c>
      <c r="E1582" s="240">
        <v>75064.429999999993</v>
      </c>
      <c r="F1582" s="240">
        <v>570.42999999999995</v>
      </c>
      <c r="G1582" s="240">
        <v>-2276.7600000000002</v>
      </c>
      <c r="H1582" s="240">
        <v>-29477.444</v>
      </c>
      <c r="I1582" s="240">
        <v>1282799.862</v>
      </c>
      <c r="J1582" s="240">
        <v>-678233.11399999994</v>
      </c>
    </row>
    <row r="1583" spans="2:10">
      <c r="B1583" s="240" t="s">
        <v>23</v>
      </c>
      <c r="C1583" s="240" t="s">
        <v>121</v>
      </c>
      <c r="D1583" s="240" t="s">
        <v>76</v>
      </c>
      <c r="E1583" s="240">
        <v>73880.05</v>
      </c>
      <c r="F1583" s="240">
        <v>-570.05999999999995</v>
      </c>
      <c r="G1583" s="240">
        <v>-2269.59</v>
      </c>
      <c r="H1583" s="240">
        <v>-10712.569</v>
      </c>
      <c r="I1583" s="240">
        <v>1254588.416</v>
      </c>
      <c r="J1583" s="240">
        <v>-691948.24100000004</v>
      </c>
    </row>
    <row r="1584" spans="2:10">
      <c r="B1584" s="240" t="s">
        <v>23</v>
      </c>
      <c r="C1584" s="240" t="s">
        <v>121</v>
      </c>
      <c r="D1584" s="240" t="s">
        <v>77</v>
      </c>
      <c r="E1584" s="240">
        <v>75064.429999999993</v>
      </c>
      <c r="F1584" s="240">
        <v>-570.42999999999995</v>
      </c>
      <c r="G1584" s="240">
        <v>-2276.7600000000002</v>
      </c>
      <c r="H1584" s="240">
        <v>-10776.944</v>
      </c>
      <c r="I1584" s="240">
        <v>1282789.254</v>
      </c>
      <c r="J1584" s="240">
        <v>-704787.31</v>
      </c>
    </row>
    <row r="1585" spans="2:10">
      <c r="B1585" s="240" t="s">
        <v>23</v>
      </c>
      <c r="C1585" s="240" t="s">
        <v>122</v>
      </c>
      <c r="D1585" s="240" t="s">
        <v>76</v>
      </c>
      <c r="E1585" s="240">
        <v>73880.05</v>
      </c>
      <c r="F1585" s="240">
        <v>570.05999999999995</v>
      </c>
      <c r="G1585" s="240">
        <v>-2269.59</v>
      </c>
      <c r="H1585" s="240">
        <v>-27394.388999999999</v>
      </c>
      <c r="I1585" s="240">
        <v>1254615.531</v>
      </c>
      <c r="J1585" s="240">
        <v>-669505.03599999996</v>
      </c>
    </row>
    <row r="1586" spans="2:10">
      <c r="B1586" s="240" t="s">
        <v>23</v>
      </c>
      <c r="C1586" s="240" t="s">
        <v>122</v>
      </c>
      <c r="D1586" s="240" t="s">
        <v>77</v>
      </c>
      <c r="E1586" s="240">
        <v>75064.429999999993</v>
      </c>
      <c r="F1586" s="240">
        <v>570.42999999999995</v>
      </c>
      <c r="G1586" s="240">
        <v>-2276.7600000000002</v>
      </c>
      <c r="H1586" s="240">
        <v>-27467.954000000002</v>
      </c>
      <c r="I1586" s="240">
        <v>1282817.882</v>
      </c>
      <c r="J1586" s="240">
        <v>-678216.78799999994</v>
      </c>
    </row>
    <row r="1587" spans="2:10">
      <c r="B1587" s="240" t="s">
        <v>23</v>
      </c>
      <c r="C1587" s="240" t="s">
        <v>123</v>
      </c>
      <c r="D1587" s="240" t="s">
        <v>76</v>
      </c>
      <c r="E1587" s="240">
        <v>73880.05</v>
      </c>
      <c r="F1587" s="240">
        <v>-570.05999999999995</v>
      </c>
      <c r="G1587" s="240">
        <v>2269.59</v>
      </c>
      <c r="H1587" s="240">
        <v>33163.072</v>
      </c>
      <c r="I1587" s="240">
        <v>1166830.1059999999</v>
      </c>
      <c r="J1587" s="240">
        <v>-691963.10100000002</v>
      </c>
    </row>
    <row r="1588" spans="2:10">
      <c r="B1588" s="240" t="s">
        <v>23</v>
      </c>
      <c r="C1588" s="240" t="s">
        <v>123</v>
      </c>
      <c r="D1588" s="240" t="s">
        <v>77</v>
      </c>
      <c r="E1588" s="240">
        <v>75064.429999999993</v>
      </c>
      <c r="F1588" s="240">
        <v>-570.42999999999995</v>
      </c>
      <c r="G1588" s="240">
        <v>2276.7600000000002</v>
      </c>
      <c r="H1588" s="240">
        <v>33236.675999999999</v>
      </c>
      <c r="I1588" s="240">
        <v>1178172.024</v>
      </c>
      <c r="J1588" s="240">
        <v>-704806.70900000003</v>
      </c>
    </row>
    <row r="1589" spans="2:10">
      <c r="B1589" s="240" t="s">
        <v>23</v>
      </c>
      <c r="C1589" s="240" t="s">
        <v>124</v>
      </c>
      <c r="D1589" s="240" t="s">
        <v>76</v>
      </c>
      <c r="E1589" s="240">
        <v>73880.05</v>
      </c>
      <c r="F1589" s="240">
        <v>570.05999999999995</v>
      </c>
      <c r="G1589" s="240">
        <v>2269.59</v>
      </c>
      <c r="H1589" s="240">
        <v>12462.269</v>
      </c>
      <c r="I1589" s="240">
        <v>1166825.652</v>
      </c>
      <c r="J1589" s="240">
        <v>-669550.36800000002</v>
      </c>
    </row>
    <row r="1590" spans="2:10">
      <c r="B1590" s="240" t="s">
        <v>23</v>
      </c>
      <c r="C1590" s="240" t="s">
        <v>124</v>
      </c>
      <c r="D1590" s="240" t="s">
        <v>77</v>
      </c>
      <c r="E1590" s="240">
        <v>75064.429999999993</v>
      </c>
      <c r="F1590" s="240">
        <v>570.42999999999995</v>
      </c>
      <c r="G1590" s="240">
        <v>2276.7600000000002</v>
      </c>
      <c r="H1590" s="240">
        <v>12526.686</v>
      </c>
      <c r="I1590" s="240">
        <v>1178164.6140000001</v>
      </c>
      <c r="J1590" s="240">
        <v>-678268.83900000004</v>
      </c>
    </row>
    <row r="1591" spans="2:10">
      <c r="B1591" s="240" t="s">
        <v>23</v>
      </c>
      <c r="C1591" s="240" t="s">
        <v>125</v>
      </c>
      <c r="D1591" s="240" t="s">
        <v>76</v>
      </c>
      <c r="E1591" s="240">
        <v>73880.05</v>
      </c>
      <c r="F1591" s="240">
        <v>-570.05999999999995</v>
      </c>
      <c r="G1591" s="240">
        <v>2269.59</v>
      </c>
      <c r="H1591" s="240">
        <v>31153.580999999998</v>
      </c>
      <c r="I1591" s="240">
        <v>1166814.321</v>
      </c>
      <c r="J1591" s="240">
        <v>-691978.33700000006</v>
      </c>
    </row>
    <row r="1592" spans="2:10">
      <c r="B1592" s="240" t="s">
        <v>23</v>
      </c>
      <c r="C1592" s="240" t="s">
        <v>125</v>
      </c>
      <c r="D1592" s="240" t="s">
        <v>77</v>
      </c>
      <c r="E1592" s="240">
        <v>75064.429999999993</v>
      </c>
      <c r="F1592" s="240">
        <v>-570.42999999999995</v>
      </c>
      <c r="G1592" s="240">
        <v>2276.7600000000002</v>
      </c>
      <c r="H1592" s="240">
        <v>31227.186000000002</v>
      </c>
      <c r="I1592" s="240">
        <v>1178154.0049999999</v>
      </c>
      <c r="J1592" s="240">
        <v>-704823.03500000003</v>
      </c>
    </row>
    <row r="1593" spans="2:10">
      <c r="B1593" s="240" t="s">
        <v>23</v>
      </c>
      <c r="C1593" s="240" t="s">
        <v>126</v>
      </c>
      <c r="D1593" s="240" t="s">
        <v>76</v>
      </c>
      <c r="E1593" s="240">
        <v>73880.05</v>
      </c>
      <c r="F1593" s="240">
        <v>570.05999999999995</v>
      </c>
      <c r="G1593" s="240">
        <v>2269.59</v>
      </c>
      <c r="H1593" s="240">
        <v>14471.76</v>
      </c>
      <c r="I1593" s="240">
        <v>1166841.436</v>
      </c>
      <c r="J1593" s="240">
        <v>-669535.13199999998</v>
      </c>
    </row>
    <row r="1594" spans="2:10">
      <c r="B1594" s="240" t="s">
        <v>23</v>
      </c>
      <c r="C1594" s="240" t="s">
        <v>126</v>
      </c>
      <c r="D1594" s="240" t="s">
        <v>77</v>
      </c>
      <c r="E1594" s="240">
        <v>75064.429999999993</v>
      </c>
      <c r="F1594" s="240">
        <v>570.42999999999995</v>
      </c>
      <c r="G1594" s="240">
        <v>2276.7600000000002</v>
      </c>
      <c r="H1594" s="240">
        <v>14536.175999999999</v>
      </c>
      <c r="I1594" s="240">
        <v>1178182.6329999999</v>
      </c>
      <c r="J1594" s="240">
        <v>-678252.51199999999</v>
      </c>
    </row>
    <row r="1595" spans="2:10">
      <c r="B1595" s="240" t="s">
        <v>23</v>
      </c>
      <c r="C1595" s="240" t="s">
        <v>127</v>
      </c>
      <c r="D1595" s="240" t="s">
        <v>76</v>
      </c>
      <c r="E1595" s="240">
        <v>73880.05</v>
      </c>
      <c r="F1595" s="240">
        <v>-570.05999999999995</v>
      </c>
      <c r="G1595" s="240">
        <v>2269.59</v>
      </c>
      <c r="H1595" s="240">
        <v>29404.710999999999</v>
      </c>
      <c r="I1595" s="240">
        <v>1166800.672</v>
      </c>
      <c r="J1595" s="240">
        <v>-691991.51599999995</v>
      </c>
    </row>
    <row r="1596" spans="2:10">
      <c r="B1596" s="240" t="s">
        <v>23</v>
      </c>
      <c r="C1596" s="240" t="s">
        <v>127</v>
      </c>
      <c r="D1596" s="240" t="s">
        <v>77</v>
      </c>
      <c r="E1596" s="240">
        <v>75064.429999999993</v>
      </c>
      <c r="F1596" s="240">
        <v>-570.42999999999995</v>
      </c>
      <c r="G1596" s="240">
        <v>2276.7600000000002</v>
      </c>
      <c r="H1596" s="240">
        <v>29478.316999999999</v>
      </c>
      <c r="I1596" s="240">
        <v>1178138.4169999999</v>
      </c>
      <c r="J1596" s="240">
        <v>-704837.16200000001</v>
      </c>
    </row>
    <row r="1597" spans="2:10">
      <c r="B1597" s="240" t="s">
        <v>23</v>
      </c>
      <c r="C1597" s="240" t="s">
        <v>128</v>
      </c>
      <c r="D1597" s="240" t="s">
        <v>76</v>
      </c>
      <c r="E1597" s="240">
        <v>73880.05</v>
      </c>
      <c r="F1597" s="240">
        <v>570.05999999999995</v>
      </c>
      <c r="G1597" s="240">
        <v>2269.59</v>
      </c>
      <c r="H1597" s="240">
        <v>8703.9089999999997</v>
      </c>
      <c r="I1597" s="240">
        <v>1166796.219</v>
      </c>
      <c r="J1597" s="240">
        <v>-669578.78399999999</v>
      </c>
    </row>
    <row r="1598" spans="2:10">
      <c r="B1598" s="240" t="s">
        <v>23</v>
      </c>
      <c r="C1598" s="240" t="s">
        <v>128</v>
      </c>
      <c r="D1598" s="240" t="s">
        <v>77</v>
      </c>
      <c r="E1598" s="240">
        <v>75064.429999999993</v>
      </c>
      <c r="F1598" s="240">
        <v>570.42999999999995</v>
      </c>
      <c r="G1598" s="240">
        <v>2276.7600000000002</v>
      </c>
      <c r="H1598" s="240">
        <v>8768.3269999999993</v>
      </c>
      <c r="I1598" s="240">
        <v>1178131.007</v>
      </c>
      <c r="J1598" s="240">
        <v>-678299.29200000002</v>
      </c>
    </row>
    <row r="1599" spans="2:10">
      <c r="B1599" s="240" t="s">
        <v>23</v>
      </c>
      <c r="C1599" s="240" t="s">
        <v>129</v>
      </c>
      <c r="D1599" s="240" t="s">
        <v>76</v>
      </c>
      <c r="E1599" s="240">
        <v>73880.05</v>
      </c>
      <c r="F1599" s="240">
        <v>-570.05999999999995</v>
      </c>
      <c r="G1599" s="240">
        <v>2269.59</v>
      </c>
      <c r="H1599" s="240">
        <v>27395.22</v>
      </c>
      <c r="I1599" s="240">
        <v>1166784.888</v>
      </c>
      <c r="J1599" s="240">
        <v>-692006.75199999998</v>
      </c>
    </row>
    <row r="1600" spans="2:10">
      <c r="B1600" s="240" t="s">
        <v>23</v>
      </c>
      <c r="C1600" s="240" t="s">
        <v>129</v>
      </c>
      <c r="D1600" s="240" t="s">
        <v>77</v>
      </c>
      <c r="E1600" s="240">
        <v>75064.429999999993</v>
      </c>
      <c r="F1600" s="240">
        <v>-570.42999999999995</v>
      </c>
      <c r="G1600" s="240">
        <v>2276.7600000000002</v>
      </c>
      <c r="H1600" s="240">
        <v>27468.827000000001</v>
      </c>
      <c r="I1600" s="240">
        <v>1178120.398</v>
      </c>
      <c r="J1600" s="240">
        <v>-704853.48800000001</v>
      </c>
    </row>
    <row r="1601" spans="2:10">
      <c r="B1601" s="240" t="s">
        <v>23</v>
      </c>
      <c r="C1601" s="240" t="s">
        <v>130</v>
      </c>
      <c r="D1601" s="240" t="s">
        <v>76</v>
      </c>
      <c r="E1601" s="240">
        <v>73880.05</v>
      </c>
      <c r="F1601" s="240">
        <v>570.05999999999995</v>
      </c>
      <c r="G1601" s="240">
        <v>2269.59</v>
      </c>
      <c r="H1601" s="240">
        <v>10713.398999999999</v>
      </c>
      <c r="I1601" s="240">
        <v>1166812.003</v>
      </c>
      <c r="J1601" s="240">
        <v>-669563.54700000002</v>
      </c>
    </row>
    <row r="1602" spans="2:10">
      <c r="B1602" s="240" t="s">
        <v>23</v>
      </c>
      <c r="C1602" s="240" t="s">
        <v>130</v>
      </c>
      <c r="D1602" s="240" t="s">
        <v>77</v>
      </c>
      <c r="E1602" s="240">
        <v>75064.429999999993</v>
      </c>
      <c r="F1602" s="240">
        <v>570.42999999999995</v>
      </c>
      <c r="G1602" s="240">
        <v>2276.7600000000002</v>
      </c>
      <c r="H1602" s="240">
        <v>10777.816999999999</v>
      </c>
      <c r="I1602" s="240">
        <v>1178149.0260000001</v>
      </c>
      <c r="J1602" s="240">
        <v>-678282.96600000001</v>
      </c>
    </row>
    <row r="1603" spans="2:10">
      <c r="B1603" s="240" t="s">
        <v>23</v>
      </c>
      <c r="C1603" s="240" t="s">
        <v>131</v>
      </c>
      <c r="D1603" s="240" t="s">
        <v>76</v>
      </c>
      <c r="E1603" s="240">
        <v>73880.05</v>
      </c>
      <c r="F1603" s="240">
        <v>-1900.19</v>
      </c>
      <c r="G1603" s="240">
        <v>-570.05999999999995</v>
      </c>
      <c r="H1603" s="240">
        <v>28679.185000000001</v>
      </c>
      <c r="I1603" s="240">
        <v>1222026.2390000001</v>
      </c>
      <c r="J1603" s="240">
        <v>-718110.79599999997</v>
      </c>
    </row>
    <row r="1604" spans="2:10">
      <c r="B1604" s="240" t="s">
        <v>23</v>
      </c>
      <c r="C1604" s="240" t="s">
        <v>131</v>
      </c>
      <c r="D1604" s="240" t="s">
        <v>77</v>
      </c>
      <c r="E1604" s="240">
        <v>75064.429999999993</v>
      </c>
      <c r="F1604" s="240">
        <v>-1901.43</v>
      </c>
      <c r="G1604" s="240">
        <v>-570.42999999999995</v>
      </c>
      <c r="H1604" s="240">
        <v>28690.005000000001</v>
      </c>
      <c r="I1604" s="240">
        <v>1243914.72</v>
      </c>
      <c r="J1604" s="240">
        <v>-735764.85400000005</v>
      </c>
    </row>
    <row r="1605" spans="2:10">
      <c r="B1605" s="240" t="s">
        <v>23</v>
      </c>
      <c r="C1605" s="240" t="s">
        <v>132</v>
      </c>
      <c r="D1605" s="240" t="s">
        <v>76</v>
      </c>
      <c r="E1605" s="240">
        <v>73880.05</v>
      </c>
      <c r="F1605" s="240">
        <v>-1900.19</v>
      </c>
      <c r="G1605" s="240">
        <v>570.05999999999995</v>
      </c>
      <c r="H1605" s="240">
        <v>40324.32</v>
      </c>
      <c r="I1605" s="240">
        <v>1199389.0260000001</v>
      </c>
      <c r="J1605" s="240">
        <v>-718110.10100000002</v>
      </c>
    </row>
    <row r="1606" spans="2:10">
      <c r="B1606" s="240" t="s">
        <v>23</v>
      </c>
      <c r="C1606" s="240" t="s">
        <v>132</v>
      </c>
      <c r="D1606" s="240" t="s">
        <v>77</v>
      </c>
      <c r="E1606" s="240">
        <v>75064.429999999993</v>
      </c>
      <c r="F1606" s="240">
        <v>-1901.43</v>
      </c>
      <c r="G1606" s="240">
        <v>570.42999999999995</v>
      </c>
      <c r="H1606" s="240">
        <v>40344.167000000001</v>
      </c>
      <c r="I1606" s="240">
        <v>1217048.26</v>
      </c>
      <c r="J1606" s="240">
        <v>-735764.98899999994</v>
      </c>
    </row>
    <row r="1607" spans="2:10">
      <c r="B1607" s="240" t="s">
        <v>23</v>
      </c>
      <c r="C1607" s="240" t="s">
        <v>133</v>
      </c>
      <c r="D1607" s="240" t="s">
        <v>76</v>
      </c>
      <c r="E1607" s="240">
        <v>73880.05</v>
      </c>
      <c r="F1607" s="240">
        <v>-1900.19</v>
      </c>
      <c r="G1607" s="240">
        <v>-570.05999999999995</v>
      </c>
      <c r="H1607" s="240">
        <v>29806.692999999999</v>
      </c>
      <c r="I1607" s="240">
        <v>1222035.0689999999</v>
      </c>
      <c r="J1607" s="240">
        <v>-718102.27099999995</v>
      </c>
    </row>
    <row r="1608" spans="2:10">
      <c r="B1608" s="240" t="s">
        <v>23</v>
      </c>
      <c r="C1608" s="240" t="s">
        <v>133</v>
      </c>
      <c r="D1608" s="240" t="s">
        <v>77</v>
      </c>
      <c r="E1608" s="240">
        <v>75064.429999999993</v>
      </c>
      <c r="F1608" s="240">
        <v>-1901.43</v>
      </c>
      <c r="G1608" s="240">
        <v>-570.42999999999995</v>
      </c>
      <c r="H1608" s="240">
        <v>29817.512999999999</v>
      </c>
      <c r="I1608" s="240">
        <v>1243924.8019999999</v>
      </c>
      <c r="J1608" s="240">
        <v>-735755.71799999999</v>
      </c>
    </row>
    <row r="1609" spans="2:10">
      <c r="B1609" s="240" t="s">
        <v>23</v>
      </c>
      <c r="C1609" s="240" t="s">
        <v>134</v>
      </c>
      <c r="D1609" s="240" t="s">
        <v>76</v>
      </c>
      <c r="E1609" s="240">
        <v>73880.05</v>
      </c>
      <c r="F1609" s="240">
        <v>-1900.19</v>
      </c>
      <c r="G1609" s="240">
        <v>570.05999999999995</v>
      </c>
      <c r="H1609" s="240">
        <v>39196.811999999998</v>
      </c>
      <c r="I1609" s="240">
        <v>1199380.196</v>
      </c>
      <c r="J1609" s="240">
        <v>-718118.62600000005</v>
      </c>
    </row>
    <row r="1610" spans="2:10">
      <c r="B1610" s="240" t="s">
        <v>23</v>
      </c>
      <c r="C1610" s="240" t="s">
        <v>134</v>
      </c>
      <c r="D1610" s="240" t="s">
        <v>77</v>
      </c>
      <c r="E1610" s="240">
        <v>75064.429999999993</v>
      </c>
      <c r="F1610" s="240">
        <v>-1901.43</v>
      </c>
      <c r="G1610" s="240">
        <v>570.42999999999995</v>
      </c>
      <c r="H1610" s="240">
        <v>39216.659</v>
      </c>
      <c r="I1610" s="240">
        <v>1217038.1780000001</v>
      </c>
      <c r="J1610" s="240">
        <v>-735774.125</v>
      </c>
    </row>
    <row r="1611" spans="2:10">
      <c r="B1611" s="240" t="s">
        <v>23</v>
      </c>
      <c r="C1611" s="240" t="s">
        <v>135</v>
      </c>
      <c r="D1611" s="240" t="s">
        <v>76</v>
      </c>
      <c r="E1611" s="240">
        <v>73880.05</v>
      </c>
      <c r="F1611" s="240">
        <v>-1900.19</v>
      </c>
      <c r="G1611" s="240">
        <v>-570.05999999999995</v>
      </c>
      <c r="H1611" s="240">
        <v>21980.883000000002</v>
      </c>
      <c r="I1611" s="240">
        <v>1221973.6229999999</v>
      </c>
      <c r="J1611" s="240">
        <v>-718161.58299999998</v>
      </c>
    </row>
    <row r="1612" spans="2:10">
      <c r="B1612" s="240" t="s">
        <v>23</v>
      </c>
      <c r="C1612" s="240" t="s">
        <v>135</v>
      </c>
      <c r="D1612" s="240" t="s">
        <v>77</v>
      </c>
      <c r="E1612" s="240">
        <v>75064.429999999993</v>
      </c>
      <c r="F1612" s="240">
        <v>-1901.43</v>
      </c>
      <c r="G1612" s="240">
        <v>-570.42999999999995</v>
      </c>
      <c r="H1612" s="240">
        <v>21991.705999999998</v>
      </c>
      <c r="I1612" s="240">
        <v>1243854.656</v>
      </c>
      <c r="J1612" s="240">
        <v>-735819.27500000002</v>
      </c>
    </row>
    <row r="1613" spans="2:10">
      <c r="B1613" s="240" t="s">
        <v>23</v>
      </c>
      <c r="C1613" s="240" t="s">
        <v>136</v>
      </c>
      <c r="D1613" s="240" t="s">
        <v>76</v>
      </c>
      <c r="E1613" s="240">
        <v>73880.05</v>
      </c>
      <c r="F1613" s="240">
        <v>-1900.19</v>
      </c>
      <c r="G1613" s="240">
        <v>570.05999999999995</v>
      </c>
      <c r="H1613" s="240">
        <v>33626.017999999996</v>
      </c>
      <c r="I1613" s="240">
        <v>1199336.4099999999</v>
      </c>
      <c r="J1613" s="240">
        <v>-718160.88800000004</v>
      </c>
    </row>
    <row r="1614" spans="2:10">
      <c r="B1614" s="240" t="s">
        <v>23</v>
      </c>
      <c r="C1614" s="240" t="s">
        <v>136</v>
      </c>
      <c r="D1614" s="240" t="s">
        <v>77</v>
      </c>
      <c r="E1614" s="240">
        <v>75064.429999999993</v>
      </c>
      <c r="F1614" s="240">
        <v>-1901.43</v>
      </c>
      <c r="G1614" s="240">
        <v>570.42999999999995</v>
      </c>
      <c r="H1614" s="240">
        <v>33645.868000000002</v>
      </c>
      <c r="I1614" s="240">
        <v>1216988.1969999999</v>
      </c>
      <c r="J1614" s="240">
        <v>-735819.40899999999</v>
      </c>
    </row>
    <row r="1615" spans="2:10">
      <c r="B1615" s="240" t="s">
        <v>23</v>
      </c>
      <c r="C1615" s="240" t="s">
        <v>137</v>
      </c>
      <c r="D1615" s="240" t="s">
        <v>76</v>
      </c>
      <c r="E1615" s="240">
        <v>73880.05</v>
      </c>
      <c r="F1615" s="240">
        <v>-1900.19</v>
      </c>
      <c r="G1615" s="240">
        <v>-570.05999999999995</v>
      </c>
      <c r="H1615" s="240">
        <v>23108.391</v>
      </c>
      <c r="I1615" s="240">
        <v>1221982.453</v>
      </c>
      <c r="J1615" s="240">
        <v>-718153.05799999996</v>
      </c>
    </row>
    <row r="1616" spans="2:10">
      <c r="B1616" s="240" t="s">
        <v>23</v>
      </c>
      <c r="C1616" s="240" t="s">
        <v>137</v>
      </c>
      <c r="D1616" s="240" t="s">
        <v>77</v>
      </c>
      <c r="E1616" s="240">
        <v>75064.429999999993</v>
      </c>
      <c r="F1616" s="240">
        <v>-1901.43</v>
      </c>
      <c r="G1616" s="240">
        <v>-570.42999999999995</v>
      </c>
      <c r="H1616" s="240">
        <v>23119.214</v>
      </c>
      <c r="I1616" s="240">
        <v>1243864.7390000001</v>
      </c>
      <c r="J1616" s="240">
        <v>-735810.13899999997</v>
      </c>
    </row>
    <row r="1617" spans="2:10">
      <c r="B1617" s="240" t="s">
        <v>23</v>
      </c>
      <c r="C1617" s="240" t="s">
        <v>138</v>
      </c>
      <c r="D1617" s="240" t="s">
        <v>76</v>
      </c>
      <c r="E1617" s="240">
        <v>73880.05</v>
      </c>
      <c r="F1617" s="240">
        <v>-1900.19</v>
      </c>
      <c r="G1617" s="240">
        <v>570.05999999999995</v>
      </c>
      <c r="H1617" s="240">
        <v>32498.51</v>
      </c>
      <c r="I1617" s="240">
        <v>1199327.58</v>
      </c>
      <c r="J1617" s="240">
        <v>-718169.41299999994</v>
      </c>
    </row>
    <row r="1618" spans="2:10">
      <c r="B1618" s="240" t="s">
        <v>23</v>
      </c>
      <c r="C1618" s="240" t="s">
        <v>138</v>
      </c>
      <c r="D1618" s="240" t="s">
        <v>77</v>
      </c>
      <c r="E1618" s="240">
        <v>75064.429999999993</v>
      </c>
      <c r="F1618" s="240">
        <v>-1901.43</v>
      </c>
      <c r="G1618" s="240">
        <v>570.42999999999995</v>
      </c>
      <c r="H1618" s="240">
        <v>32518.36</v>
      </c>
      <c r="I1618" s="240">
        <v>1216978.1140000001</v>
      </c>
      <c r="J1618" s="240">
        <v>-735828.54500000004</v>
      </c>
    </row>
    <row r="1619" spans="2:10">
      <c r="B1619" s="240" t="s">
        <v>23</v>
      </c>
      <c r="C1619" s="240" t="s">
        <v>139</v>
      </c>
      <c r="D1619" s="240" t="s">
        <v>76</v>
      </c>
      <c r="E1619" s="240">
        <v>73880.05</v>
      </c>
      <c r="F1619" s="240">
        <v>-570.05999999999995</v>
      </c>
      <c r="G1619" s="240">
        <v>-1900.19</v>
      </c>
      <c r="H1619" s="240">
        <v>-9057.7420000000002</v>
      </c>
      <c r="I1619" s="240">
        <v>1248431.125</v>
      </c>
      <c r="J1619" s="240">
        <v>-691963.41799999995</v>
      </c>
    </row>
    <row r="1620" spans="2:10">
      <c r="B1620" s="240" t="s">
        <v>23</v>
      </c>
      <c r="C1620" s="240" t="s">
        <v>139</v>
      </c>
      <c r="D1620" s="240" t="s">
        <v>77</v>
      </c>
      <c r="E1620" s="240">
        <v>75064.429999999993</v>
      </c>
      <c r="F1620" s="240">
        <v>-570.42999999999995</v>
      </c>
      <c r="G1620" s="240">
        <v>-1901.43</v>
      </c>
      <c r="H1620" s="240">
        <v>-9068.1720000000005</v>
      </c>
      <c r="I1620" s="240">
        <v>1275250.2779999999</v>
      </c>
      <c r="J1620" s="240">
        <v>-704803.84900000005</v>
      </c>
    </row>
    <row r="1621" spans="2:10">
      <c r="B1621" s="240" t="s">
        <v>23</v>
      </c>
      <c r="C1621" s="240" t="s">
        <v>140</v>
      </c>
      <c r="D1621" s="240" t="s">
        <v>76</v>
      </c>
      <c r="E1621" s="240">
        <v>73880.05</v>
      </c>
      <c r="F1621" s="240">
        <v>570.05999999999995</v>
      </c>
      <c r="G1621" s="240">
        <v>-1900.19</v>
      </c>
      <c r="H1621" s="240">
        <v>-29758.544999999998</v>
      </c>
      <c r="I1621" s="240">
        <v>1248426.6710000001</v>
      </c>
      <c r="J1621" s="240">
        <v>-669550.68599999999</v>
      </c>
    </row>
    <row r="1622" spans="2:10">
      <c r="B1622" s="240" t="s">
        <v>23</v>
      </c>
      <c r="C1622" s="240" t="s">
        <v>140</v>
      </c>
      <c r="D1622" s="240" t="s">
        <v>77</v>
      </c>
      <c r="E1622" s="240">
        <v>75064.429999999993</v>
      </c>
      <c r="F1622" s="240">
        <v>570.42999999999995</v>
      </c>
      <c r="G1622" s="240">
        <v>-1901.43</v>
      </c>
      <c r="H1622" s="240">
        <v>-29778.162</v>
      </c>
      <c r="I1622" s="240">
        <v>1275242.868</v>
      </c>
      <c r="J1622" s="240">
        <v>-678265.97900000005</v>
      </c>
    </row>
    <row r="1623" spans="2:10">
      <c r="B1623" s="240" t="s">
        <v>23</v>
      </c>
      <c r="C1623" s="240" t="s">
        <v>141</v>
      </c>
      <c r="D1623" s="240" t="s">
        <v>76</v>
      </c>
      <c r="E1623" s="240">
        <v>73880.05</v>
      </c>
      <c r="F1623" s="240">
        <v>-570.05999999999995</v>
      </c>
      <c r="G1623" s="240">
        <v>-1900.19</v>
      </c>
      <c r="H1623" s="240">
        <v>-11067.233</v>
      </c>
      <c r="I1623" s="240">
        <v>1248415.3400000001</v>
      </c>
      <c r="J1623" s="240">
        <v>-691978.65399999998</v>
      </c>
    </row>
    <row r="1624" spans="2:10">
      <c r="B1624" s="240" t="s">
        <v>23</v>
      </c>
      <c r="C1624" s="240" t="s">
        <v>141</v>
      </c>
      <c r="D1624" s="240" t="s">
        <v>77</v>
      </c>
      <c r="E1624" s="240">
        <v>75064.429999999993</v>
      </c>
      <c r="F1624" s="240">
        <v>-570.42999999999995</v>
      </c>
      <c r="G1624" s="240">
        <v>-1901.43</v>
      </c>
      <c r="H1624" s="240">
        <v>-11077.662</v>
      </c>
      <c r="I1624" s="240">
        <v>1275232.2590000001</v>
      </c>
      <c r="J1624" s="240">
        <v>-704820.17500000005</v>
      </c>
    </row>
    <row r="1625" spans="2:10">
      <c r="B1625" s="240" t="s">
        <v>23</v>
      </c>
      <c r="C1625" s="240" t="s">
        <v>142</v>
      </c>
      <c r="D1625" s="240" t="s">
        <v>76</v>
      </c>
      <c r="E1625" s="240">
        <v>73880.05</v>
      </c>
      <c r="F1625" s="240">
        <v>570.05999999999995</v>
      </c>
      <c r="G1625" s="240">
        <v>-1900.19</v>
      </c>
      <c r="H1625" s="240">
        <v>-27749.054</v>
      </c>
      <c r="I1625" s="240">
        <v>1248442.456</v>
      </c>
      <c r="J1625" s="240">
        <v>-669535.44900000002</v>
      </c>
    </row>
    <row r="1626" spans="2:10">
      <c r="B1626" s="240" t="s">
        <v>23</v>
      </c>
      <c r="C1626" s="240" t="s">
        <v>142</v>
      </c>
      <c r="D1626" s="240" t="s">
        <v>77</v>
      </c>
      <c r="E1626" s="240">
        <v>75064.429999999993</v>
      </c>
      <c r="F1626" s="240">
        <v>570.42999999999995</v>
      </c>
      <c r="G1626" s="240">
        <v>-1901.43</v>
      </c>
      <c r="H1626" s="240">
        <v>-27768.671999999999</v>
      </c>
      <c r="I1626" s="240">
        <v>1275260.8870000001</v>
      </c>
      <c r="J1626" s="240">
        <v>-678249.65300000005</v>
      </c>
    </row>
    <row r="1627" spans="2:10">
      <c r="B1627" s="240" t="s">
        <v>23</v>
      </c>
      <c r="C1627" s="240" t="s">
        <v>143</v>
      </c>
      <c r="D1627" s="240" t="s">
        <v>76</v>
      </c>
      <c r="E1627" s="240">
        <v>73880.05</v>
      </c>
      <c r="F1627" s="240">
        <v>-570.05999999999995</v>
      </c>
      <c r="G1627" s="240">
        <v>-1900.19</v>
      </c>
      <c r="H1627" s="240">
        <v>-5299.3819999999996</v>
      </c>
      <c r="I1627" s="240">
        <v>1248460.558</v>
      </c>
      <c r="J1627" s="240">
        <v>-691935.00300000003</v>
      </c>
    </row>
    <row r="1628" spans="2:10">
      <c r="B1628" s="240" t="s">
        <v>23</v>
      </c>
      <c r="C1628" s="240" t="s">
        <v>143</v>
      </c>
      <c r="D1628" s="240" t="s">
        <v>77</v>
      </c>
      <c r="E1628" s="240">
        <v>75064.429999999993</v>
      </c>
      <c r="F1628" s="240">
        <v>-570.42999999999995</v>
      </c>
      <c r="G1628" s="240">
        <v>-1901.43</v>
      </c>
      <c r="H1628" s="240">
        <v>-5309.8130000000001</v>
      </c>
      <c r="I1628" s="240">
        <v>1275283.885</v>
      </c>
      <c r="J1628" s="240">
        <v>-704773.39599999995</v>
      </c>
    </row>
    <row r="1629" spans="2:10">
      <c r="B1629" s="240" t="s">
        <v>23</v>
      </c>
      <c r="C1629" s="240" t="s">
        <v>144</v>
      </c>
      <c r="D1629" s="240" t="s">
        <v>76</v>
      </c>
      <c r="E1629" s="240">
        <v>73880.05</v>
      </c>
      <c r="F1629" s="240">
        <v>570.05999999999995</v>
      </c>
      <c r="G1629" s="240">
        <v>-1900.19</v>
      </c>
      <c r="H1629" s="240">
        <v>-26000.184000000001</v>
      </c>
      <c r="I1629" s="240">
        <v>1248456.1040000001</v>
      </c>
      <c r="J1629" s="240">
        <v>-669522.27</v>
      </c>
    </row>
    <row r="1630" spans="2:10">
      <c r="B1630" s="240" t="s">
        <v>23</v>
      </c>
      <c r="C1630" s="240" t="s">
        <v>144</v>
      </c>
      <c r="D1630" s="240" t="s">
        <v>77</v>
      </c>
      <c r="E1630" s="240">
        <v>75064.429999999993</v>
      </c>
      <c r="F1630" s="240">
        <v>570.42999999999995</v>
      </c>
      <c r="G1630" s="240">
        <v>-1901.43</v>
      </c>
      <c r="H1630" s="240">
        <v>-26019.803</v>
      </c>
      <c r="I1630" s="240">
        <v>1275276.4750000001</v>
      </c>
      <c r="J1630" s="240">
        <v>-678235.52599999995</v>
      </c>
    </row>
    <row r="1631" spans="2:10">
      <c r="B1631" s="240" t="s">
        <v>23</v>
      </c>
      <c r="C1631" s="240" t="s">
        <v>145</v>
      </c>
      <c r="D1631" s="240" t="s">
        <v>76</v>
      </c>
      <c r="E1631" s="240">
        <v>73880.05</v>
      </c>
      <c r="F1631" s="240">
        <v>-570.05999999999995</v>
      </c>
      <c r="G1631" s="240">
        <v>-1900.19</v>
      </c>
      <c r="H1631" s="240">
        <v>-7308.8720000000003</v>
      </c>
      <c r="I1631" s="240">
        <v>1248444.773</v>
      </c>
      <c r="J1631" s="240">
        <v>-691950.23899999994</v>
      </c>
    </row>
    <row r="1632" spans="2:10">
      <c r="B1632" s="240" t="s">
        <v>23</v>
      </c>
      <c r="C1632" s="240" t="s">
        <v>145</v>
      </c>
      <c r="D1632" s="240" t="s">
        <v>77</v>
      </c>
      <c r="E1632" s="240">
        <v>75064.429999999993</v>
      </c>
      <c r="F1632" s="240">
        <v>-570.42999999999995</v>
      </c>
      <c r="G1632" s="240">
        <v>-1901.43</v>
      </c>
      <c r="H1632" s="240">
        <v>-7319.3029999999999</v>
      </c>
      <c r="I1632" s="240">
        <v>1275265.8659999999</v>
      </c>
      <c r="J1632" s="240">
        <v>-704789.72199999995</v>
      </c>
    </row>
    <row r="1633" spans="2:10">
      <c r="B1633" s="240" t="s">
        <v>23</v>
      </c>
      <c r="C1633" s="240" t="s">
        <v>146</v>
      </c>
      <c r="D1633" s="240" t="s">
        <v>76</v>
      </c>
      <c r="E1633" s="240">
        <v>73880.05</v>
      </c>
      <c r="F1633" s="240">
        <v>570.05999999999995</v>
      </c>
      <c r="G1633" s="240">
        <v>-1900.19</v>
      </c>
      <c r="H1633" s="240">
        <v>-23990.692999999999</v>
      </c>
      <c r="I1633" s="240">
        <v>1248471.889</v>
      </c>
      <c r="J1633" s="240">
        <v>-669507.03399999999</v>
      </c>
    </row>
    <row r="1634" spans="2:10">
      <c r="B1634" s="240" t="s">
        <v>23</v>
      </c>
      <c r="C1634" s="240" t="s">
        <v>146</v>
      </c>
      <c r="D1634" s="240" t="s">
        <v>77</v>
      </c>
      <c r="E1634" s="240">
        <v>75064.429999999993</v>
      </c>
      <c r="F1634" s="240">
        <v>570.42999999999995</v>
      </c>
      <c r="G1634" s="240">
        <v>-1901.43</v>
      </c>
      <c r="H1634" s="240">
        <v>-24010.312999999998</v>
      </c>
      <c r="I1634" s="240">
        <v>1275294.4939999999</v>
      </c>
      <c r="J1634" s="240">
        <v>-678219.2</v>
      </c>
    </row>
    <row r="1635" spans="2:10">
      <c r="B1635" s="240" t="s">
        <v>23</v>
      </c>
      <c r="C1635" s="240" t="s">
        <v>147</v>
      </c>
      <c r="D1635" s="240" t="s">
        <v>76</v>
      </c>
      <c r="E1635" s="240">
        <v>113104.6</v>
      </c>
      <c r="F1635" s="240">
        <v>-568.6</v>
      </c>
      <c r="G1635" s="240">
        <v>0</v>
      </c>
      <c r="H1635" s="240">
        <v>9307.9120000000003</v>
      </c>
      <c r="I1635" s="240">
        <v>1853057.895</v>
      </c>
      <c r="J1635" s="240">
        <v>-1049582.145</v>
      </c>
    </row>
    <row r="1636" spans="2:10">
      <c r="B1636" s="240" t="s">
        <v>23</v>
      </c>
      <c r="C1636" s="240" t="s">
        <v>147</v>
      </c>
      <c r="D1636" s="240" t="s">
        <v>77</v>
      </c>
      <c r="E1636" s="240">
        <v>114673.97</v>
      </c>
      <c r="F1636" s="240">
        <v>-576.79</v>
      </c>
      <c r="G1636" s="240">
        <v>0</v>
      </c>
      <c r="H1636" s="240">
        <v>9444.0540000000001</v>
      </c>
      <c r="I1636" s="240">
        <v>1879351.595</v>
      </c>
      <c r="J1636" s="240">
        <v>-1065882.8529999999</v>
      </c>
    </row>
    <row r="1637" spans="2:10">
      <c r="B1637" s="240" t="s">
        <v>23</v>
      </c>
      <c r="C1637" s="240" t="s">
        <v>148</v>
      </c>
      <c r="D1637" s="240" t="s">
        <v>76</v>
      </c>
      <c r="E1637" s="240">
        <v>113104.6</v>
      </c>
      <c r="F1637" s="240">
        <v>568.6</v>
      </c>
      <c r="G1637" s="240">
        <v>0</v>
      </c>
      <c r="H1637" s="240">
        <v>-9306.7360000000008</v>
      </c>
      <c r="I1637" s="240">
        <v>1853068.5989999999</v>
      </c>
      <c r="J1637" s="240">
        <v>-1030845.772</v>
      </c>
    </row>
    <row r="1638" spans="2:10">
      <c r="B1638" s="240" t="s">
        <v>23</v>
      </c>
      <c r="C1638" s="240" t="s">
        <v>148</v>
      </c>
      <c r="D1638" s="240" t="s">
        <v>77</v>
      </c>
      <c r="E1638" s="240">
        <v>114673.97</v>
      </c>
      <c r="F1638" s="240">
        <v>576.79</v>
      </c>
      <c r="G1638" s="240">
        <v>0</v>
      </c>
      <c r="H1638" s="240">
        <v>-9442.8269999999993</v>
      </c>
      <c r="I1638" s="240">
        <v>1879361.8389999999</v>
      </c>
      <c r="J1638" s="240">
        <v>-1043011.094</v>
      </c>
    </row>
    <row r="1639" spans="2:10">
      <c r="B1639" s="240" t="s">
        <v>23</v>
      </c>
      <c r="C1639" s="240" t="s">
        <v>149</v>
      </c>
      <c r="D1639" s="240" t="s">
        <v>76</v>
      </c>
      <c r="E1639" s="240">
        <v>113104.6</v>
      </c>
      <c r="F1639" s="240">
        <v>0</v>
      </c>
      <c r="G1639" s="240">
        <v>-568.6</v>
      </c>
      <c r="H1639" s="240">
        <v>-5234.4390000000003</v>
      </c>
      <c r="I1639" s="240">
        <v>1862526.493</v>
      </c>
      <c r="J1639" s="240">
        <v>-1040210.85</v>
      </c>
    </row>
    <row r="1640" spans="2:10">
      <c r="B1640" s="240" t="s">
        <v>23</v>
      </c>
      <c r="C1640" s="240" t="s">
        <v>149</v>
      </c>
      <c r="D1640" s="240" t="s">
        <v>77</v>
      </c>
      <c r="E1640" s="240">
        <v>114673.97</v>
      </c>
      <c r="F1640" s="240">
        <v>0</v>
      </c>
      <c r="G1640" s="240">
        <v>-576.79</v>
      </c>
      <c r="H1640" s="240">
        <v>-5309.4390000000003</v>
      </c>
      <c r="I1640" s="240">
        <v>1890942.048</v>
      </c>
      <c r="J1640" s="240">
        <v>-1054443.227</v>
      </c>
    </row>
    <row r="1641" spans="2:10">
      <c r="B1641" s="240" t="s">
        <v>23</v>
      </c>
      <c r="C1641" s="240" t="s">
        <v>150</v>
      </c>
      <c r="D1641" s="240" t="s">
        <v>76</v>
      </c>
      <c r="E1641" s="240">
        <v>113104.6</v>
      </c>
      <c r="F1641" s="240">
        <v>0</v>
      </c>
      <c r="G1641" s="240">
        <v>568.6</v>
      </c>
      <c r="H1641" s="240">
        <v>5235.6149999999998</v>
      </c>
      <c r="I1641" s="240">
        <v>1843600.0009999999</v>
      </c>
      <c r="J1641" s="240">
        <v>-1040217.068</v>
      </c>
    </row>
    <row r="1642" spans="2:10">
      <c r="B1642" s="240" t="s">
        <v>23</v>
      </c>
      <c r="C1642" s="240" t="s">
        <v>150</v>
      </c>
      <c r="D1642" s="240" t="s">
        <v>77</v>
      </c>
      <c r="E1642" s="240">
        <v>114673.97</v>
      </c>
      <c r="F1642" s="240">
        <v>0</v>
      </c>
      <c r="G1642" s="240">
        <v>576.79</v>
      </c>
      <c r="H1642" s="240">
        <v>5310.6670000000004</v>
      </c>
      <c r="I1642" s="240">
        <v>1867771.3859999999</v>
      </c>
      <c r="J1642" s="240">
        <v>-1054450.72</v>
      </c>
    </row>
    <row r="1643" spans="2:10">
      <c r="B1643" s="240" t="s">
        <v>23</v>
      </c>
      <c r="C1643" s="240" t="s">
        <v>151</v>
      </c>
      <c r="D1643" s="240" t="s">
        <v>76</v>
      </c>
      <c r="E1643" s="240">
        <v>73880.05</v>
      </c>
      <c r="F1643" s="240">
        <v>2044.2</v>
      </c>
      <c r="G1643" s="240">
        <v>651.79999999999995</v>
      </c>
      <c r="H1643" s="240">
        <v>34761.118000000002</v>
      </c>
      <c r="I1643" s="240">
        <v>1223384.388</v>
      </c>
      <c r="J1643" s="240">
        <v>-643592.13100000005</v>
      </c>
    </row>
    <row r="1644" spans="2:10">
      <c r="B1644" s="240" t="s">
        <v>23</v>
      </c>
      <c r="C1644" s="240" t="s">
        <v>151</v>
      </c>
      <c r="D1644" s="240" t="s">
        <v>77</v>
      </c>
      <c r="E1644" s="240">
        <v>75064.429999999993</v>
      </c>
      <c r="F1644" s="240">
        <v>2051.67</v>
      </c>
      <c r="G1644" s="240">
        <v>652.24</v>
      </c>
      <c r="H1644" s="240">
        <v>34882.188999999998</v>
      </c>
      <c r="I1644" s="240">
        <v>1245264.9539999999</v>
      </c>
      <c r="J1644" s="240">
        <v>-648124.72100000002</v>
      </c>
    </row>
    <row r="1645" spans="2:10">
      <c r="B1645" s="240" t="s">
        <v>23</v>
      </c>
      <c r="C1645" s="240" t="s">
        <v>152</v>
      </c>
      <c r="D1645" s="240" t="s">
        <v>76</v>
      </c>
      <c r="E1645" s="240">
        <v>73880.05</v>
      </c>
      <c r="F1645" s="240">
        <v>-2044.2</v>
      </c>
      <c r="G1645" s="240">
        <v>-651.79999999999995</v>
      </c>
      <c r="H1645" s="240">
        <v>-34760.286999999997</v>
      </c>
      <c r="I1645" s="240">
        <v>1198016.031</v>
      </c>
      <c r="J1645" s="240">
        <v>-717919.65700000001</v>
      </c>
    </row>
    <row r="1646" spans="2:10">
      <c r="B1646" s="240" t="s">
        <v>23</v>
      </c>
      <c r="C1646" s="240" t="s">
        <v>152</v>
      </c>
      <c r="D1646" s="240" t="s">
        <v>77</v>
      </c>
      <c r="E1646" s="240">
        <v>75064.429999999993</v>
      </c>
      <c r="F1646" s="240">
        <v>-2051.67</v>
      </c>
      <c r="G1646" s="240">
        <v>-652.24</v>
      </c>
      <c r="H1646" s="240">
        <v>-34881.315999999999</v>
      </c>
      <c r="I1646" s="240">
        <v>1215673.3259999999</v>
      </c>
      <c r="J1646" s="240">
        <v>-734945.55500000005</v>
      </c>
    </row>
    <row r="1647" spans="2:10">
      <c r="B1647" s="240" t="s">
        <v>23</v>
      </c>
      <c r="C1647" s="240" t="s">
        <v>153</v>
      </c>
      <c r="D1647" s="240" t="s">
        <v>76</v>
      </c>
      <c r="E1647" s="240">
        <v>73880.05</v>
      </c>
      <c r="F1647" s="240">
        <v>1052.1199999999999</v>
      </c>
      <c r="G1647" s="240">
        <v>1578.27</v>
      </c>
      <c r="H1647" s="240">
        <v>26251.992999999999</v>
      </c>
      <c r="I1647" s="240">
        <v>1241275.781</v>
      </c>
      <c r="J1647" s="240">
        <v>-661732.00800000003</v>
      </c>
    </row>
    <row r="1648" spans="2:10">
      <c r="B1648" s="240" t="s">
        <v>23</v>
      </c>
      <c r="C1648" s="240" t="s">
        <v>153</v>
      </c>
      <c r="D1648" s="240" t="s">
        <v>77</v>
      </c>
      <c r="E1648" s="240">
        <v>75064.429999999993</v>
      </c>
      <c r="F1648" s="240">
        <v>1058.6199999999999</v>
      </c>
      <c r="G1648" s="240">
        <v>1579.41</v>
      </c>
      <c r="H1648" s="240">
        <v>26373.822</v>
      </c>
      <c r="I1648" s="240">
        <v>1266066.321</v>
      </c>
      <c r="J1648" s="240">
        <v>-669092.25600000005</v>
      </c>
    </row>
    <row r="1649" spans="2:10">
      <c r="B1649" s="240" t="s">
        <v>23</v>
      </c>
      <c r="C1649" s="240" t="s">
        <v>154</v>
      </c>
      <c r="D1649" s="240" t="s">
        <v>76</v>
      </c>
      <c r="E1649" s="240">
        <v>73880.05</v>
      </c>
      <c r="F1649" s="240">
        <v>-1052.1199999999999</v>
      </c>
      <c r="G1649" s="240">
        <v>-1578.27</v>
      </c>
      <c r="H1649" s="240">
        <v>-26251.162</v>
      </c>
      <c r="I1649" s="240">
        <v>1180124.638</v>
      </c>
      <c r="J1649" s="240">
        <v>-699779.78</v>
      </c>
    </row>
    <row r="1650" spans="2:10">
      <c r="B1650" s="240" t="s">
        <v>23</v>
      </c>
      <c r="C1650" s="240" t="s">
        <v>154</v>
      </c>
      <c r="D1650" s="240" t="s">
        <v>77</v>
      </c>
      <c r="E1650" s="240">
        <v>75064.429999999993</v>
      </c>
      <c r="F1650" s="240">
        <v>-1058.6199999999999</v>
      </c>
      <c r="G1650" s="240">
        <v>-1579.41</v>
      </c>
      <c r="H1650" s="240">
        <v>-26372.949000000001</v>
      </c>
      <c r="I1650" s="240">
        <v>1194871.9580000001</v>
      </c>
      <c r="J1650" s="240">
        <v>-713978.02</v>
      </c>
    </row>
    <row r="1651" spans="2:10">
      <c r="B1651" s="240" t="s">
        <v>23</v>
      </c>
      <c r="C1651" s="240" t="s">
        <v>155</v>
      </c>
      <c r="D1651" s="240" t="s">
        <v>76</v>
      </c>
      <c r="E1651" s="240">
        <v>73880.05</v>
      </c>
      <c r="F1651" s="240">
        <v>4033.1</v>
      </c>
      <c r="G1651" s="240">
        <v>1440.5</v>
      </c>
      <c r="H1651" s="240">
        <v>69942.94</v>
      </c>
      <c r="I1651" s="240">
        <v>1237575.22</v>
      </c>
      <c r="J1651" s="240">
        <v>-609376.30000000005</v>
      </c>
    </row>
    <row r="1652" spans="2:10">
      <c r="B1652" s="240" t="s">
        <v>23</v>
      </c>
      <c r="C1652" s="240" t="s">
        <v>155</v>
      </c>
      <c r="D1652" s="240" t="s">
        <v>77</v>
      </c>
      <c r="E1652" s="240">
        <v>75064.429999999993</v>
      </c>
      <c r="F1652" s="240">
        <v>4037.69</v>
      </c>
      <c r="G1652" s="240">
        <v>1441.82</v>
      </c>
      <c r="H1652" s="240">
        <v>70007.856</v>
      </c>
      <c r="I1652" s="240">
        <v>1261600.2560000001</v>
      </c>
      <c r="J1652" s="240">
        <v>-609321.576</v>
      </c>
    </row>
    <row r="1653" spans="2:10">
      <c r="B1653" s="240" t="s">
        <v>23</v>
      </c>
      <c r="C1653" s="240" t="s">
        <v>156</v>
      </c>
      <c r="D1653" s="240" t="s">
        <v>76</v>
      </c>
      <c r="E1653" s="240">
        <v>73880.05</v>
      </c>
      <c r="F1653" s="240">
        <v>-4033.1</v>
      </c>
      <c r="G1653" s="240">
        <v>-1440.5</v>
      </c>
      <c r="H1653" s="240">
        <v>-69942.108999999997</v>
      </c>
      <c r="I1653" s="240">
        <v>1183825.199</v>
      </c>
      <c r="J1653" s="240">
        <v>-752135.48800000001</v>
      </c>
    </row>
    <row r="1654" spans="2:10">
      <c r="B1654" s="240" t="s">
        <v>23</v>
      </c>
      <c r="C1654" s="240" t="s">
        <v>156</v>
      </c>
      <c r="D1654" s="240" t="s">
        <v>77</v>
      </c>
      <c r="E1654" s="240">
        <v>75064.429999999993</v>
      </c>
      <c r="F1654" s="240">
        <v>-4037.69</v>
      </c>
      <c r="G1654" s="240">
        <v>-1441.82</v>
      </c>
      <c r="H1654" s="240">
        <v>-70006.982999999993</v>
      </c>
      <c r="I1654" s="240">
        <v>1199338.023</v>
      </c>
      <c r="J1654" s="240">
        <v>-773748.7</v>
      </c>
    </row>
    <row r="1655" spans="2:10">
      <c r="B1655" s="240" t="s">
        <v>23</v>
      </c>
      <c r="C1655" s="240" t="s">
        <v>157</v>
      </c>
      <c r="D1655" s="240" t="s">
        <v>76</v>
      </c>
      <c r="E1655" s="240">
        <v>73880.05</v>
      </c>
      <c r="F1655" s="240">
        <v>1628.35</v>
      </c>
      <c r="G1655" s="240">
        <v>3424.42</v>
      </c>
      <c r="H1655" s="240">
        <v>47023.182000000001</v>
      </c>
      <c r="I1655" s="240">
        <v>1273669.45</v>
      </c>
      <c r="J1655" s="240">
        <v>-651128.39399999997</v>
      </c>
    </row>
    <row r="1656" spans="2:10">
      <c r="B1656" s="240" t="s">
        <v>23</v>
      </c>
      <c r="C1656" s="240" t="s">
        <v>157</v>
      </c>
      <c r="D1656" s="240" t="s">
        <v>77</v>
      </c>
      <c r="E1656" s="240">
        <v>75064.429999999993</v>
      </c>
      <c r="F1656" s="240">
        <v>1630</v>
      </c>
      <c r="G1656" s="240">
        <v>3427.92</v>
      </c>
      <c r="H1656" s="240">
        <v>47089.565000000002</v>
      </c>
      <c r="I1656" s="240">
        <v>1303119.5589999999</v>
      </c>
      <c r="J1656" s="240">
        <v>-657299.02800000005</v>
      </c>
    </row>
    <row r="1657" spans="2:10">
      <c r="B1657" s="240" t="s">
        <v>23</v>
      </c>
      <c r="C1657" s="240" t="s">
        <v>158</v>
      </c>
      <c r="D1657" s="240" t="s">
        <v>76</v>
      </c>
      <c r="E1657" s="240">
        <v>73880.05</v>
      </c>
      <c r="F1657" s="240">
        <v>-1628.35</v>
      </c>
      <c r="G1657" s="240">
        <v>-3424.42</v>
      </c>
      <c r="H1657" s="240">
        <v>-47022.351000000002</v>
      </c>
      <c r="I1657" s="240">
        <v>1147730.969</v>
      </c>
      <c r="J1657" s="240">
        <v>-710383.39399999997</v>
      </c>
    </row>
    <row r="1658" spans="2:10">
      <c r="B1658" s="240" t="s">
        <v>23</v>
      </c>
      <c r="C1658" s="240" t="s">
        <v>158</v>
      </c>
      <c r="D1658" s="240" t="s">
        <v>77</v>
      </c>
      <c r="E1658" s="240">
        <v>75064.429999999993</v>
      </c>
      <c r="F1658" s="240">
        <v>-1630</v>
      </c>
      <c r="G1658" s="240">
        <v>-3427.92</v>
      </c>
      <c r="H1658" s="240">
        <v>-47088.692000000003</v>
      </c>
      <c r="I1658" s="240">
        <v>1157818.72</v>
      </c>
      <c r="J1658" s="240">
        <v>-725771.24800000002</v>
      </c>
    </row>
    <row r="1659" spans="2:10">
      <c r="B1659" s="240" t="s">
        <v>24</v>
      </c>
      <c r="C1659" s="240" t="s">
        <v>87</v>
      </c>
      <c r="D1659" s="240" t="s">
        <v>76</v>
      </c>
      <c r="E1659" s="240">
        <v>0</v>
      </c>
      <c r="F1659" s="240">
        <v>-1982.47</v>
      </c>
      <c r="G1659" s="240">
        <v>0</v>
      </c>
      <c r="H1659" s="240">
        <v>36001.360000000001</v>
      </c>
      <c r="I1659" s="240">
        <v>12.35</v>
      </c>
      <c r="J1659" s="240">
        <v>-44229.783000000003</v>
      </c>
    </row>
    <row r="1660" spans="2:10">
      <c r="B1660" s="240" t="s">
        <v>24</v>
      </c>
      <c r="C1660" s="240" t="s">
        <v>87</v>
      </c>
      <c r="D1660" s="240" t="s">
        <v>77</v>
      </c>
      <c r="E1660" s="240">
        <v>0</v>
      </c>
      <c r="F1660" s="240">
        <v>-1983.45</v>
      </c>
      <c r="G1660" s="240">
        <v>0</v>
      </c>
      <c r="H1660" s="240">
        <v>36013.311000000002</v>
      </c>
      <c r="I1660" s="240">
        <v>19.001000000000001</v>
      </c>
      <c r="J1660" s="240">
        <v>-51236.29</v>
      </c>
    </row>
    <row r="1661" spans="2:10">
      <c r="B1661" s="240" t="s">
        <v>24</v>
      </c>
      <c r="C1661" s="240" t="s">
        <v>88</v>
      </c>
      <c r="D1661" s="240" t="s">
        <v>76</v>
      </c>
      <c r="E1661" s="240">
        <v>0</v>
      </c>
      <c r="F1661" s="240">
        <v>0</v>
      </c>
      <c r="G1661" s="240">
        <v>-1982.47</v>
      </c>
      <c r="H1661" s="240">
        <v>-20241.424999999999</v>
      </c>
      <c r="I1661" s="240">
        <v>44777.432999999997</v>
      </c>
      <c r="J1661" s="240">
        <v>0.224</v>
      </c>
    </row>
    <row r="1662" spans="2:10">
      <c r="B1662" s="240" t="s">
        <v>24</v>
      </c>
      <c r="C1662" s="240" t="s">
        <v>88</v>
      </c>
      <c r="D1662" s="240" t="s">
        <v>77</v>
      </c>
      <c r="E1662" s="240">
        <v>0</v>
      </c>
      <c r="F1662" s="240">
        <v>0</v>
      </c>
      <c r="G1662" s="240">
        <v>-1983.45</v>
      </c>
      <c r="H1662" s="240">
        <v>-20252.823</v>
      </c>
      <c r="I1662" s="240">
        <v>51929.082000000002</v>
      </c>
      <c r="J1662" s="240">
        <v>0.98699999999999999</v>
      </c>
    </row>
    <row r="1663" spans="2:10">
      <c r="B1663" s="240" t="s">
        <v>24</v>
      </c>
      <c r="C1663" s="240" t="s">
        <v>89</v>
      </c>
      <c r="D1663" s="240" t="s">
        <v>76</v>
      </c>
      <c r="E1663" s="240">
        <v>0</v>
      </c>
      <c r="F1663" s="240">
        <v>-1982.47</v>
      </c>
      <c r="G1663" s="240">
        <v>0</v>
      </c>
      <c r="H1663" s="240">
        <v>29009.762999999999</v>
      </c>
      <c r="I1663" s="240">
        <v>-47.713000000000001</v>
      </c>
      <c r="J1663" s="240">
        <v>-44284.203999999998</v>
      </c>
    </row>
    <row r="1664" spans="2:10">
      <c r="B1664" s="240" t="s">
        <v>24</v>
      </c>
      <c r="C1664" s="240" t="s">
        <v>89</v>
      </c>
      <c r="D1664" s="240" t="s">
        <v>77</v>
      </c>
      <c r="E1664" s="240">
        <v>0</v>
      </c>
      <c r="F1664" s="240">
        <v>-1983.45</v>
      </c>
      <c r="G1664" s="240">
        <v>0</v>
      </c>
      <c r="H1664" s="240">
        <v>29021.794000000002</v>
      </c>
      <c r="I1664" s="240">
        <v>-46.31</v>
      </c>
      <c r="J1664" s="240">
        <v>-51289.718000000001</v>
      </c>
    </row>
    <row r="1665" spans="2:10">
      <c r="B1665" s="240" t="s">
        <v>24</v>
      </c>
      <c r="C1665" s="240" t="s">
        <v>90</v>
      </c>
      <c r="D1665" s="240" t="s">
        <v>76</v>
      </c>
      <c r="E1665" s="240">
        <v>0</v>
      </c>
      <c r="F1665" s="240">
        <v>0</v>
      </c>
      <c r="G1665" s="240">
        <v>-1982.47</v>
      </c>
      <c r="H1665" s="240">
        <v>-16317.755999999999</v>
      </c>
      <c r="I1665" s="240">
        <v>44811.040000000001</v>
      </c>
      <c r="J1665" s="240">
        <v>30.677</v>
      </c>
    </row>
    <row r="1666" spans="2:10">
      <c r="B1666" s="240" t="s">
        <v>24</v>
      </c>
      <c r="C1666" s="240" t="s">
        <v>90</v>
      </c>
      <c r="D1666" s="240" t="s">
        <v>77</v>
      </c>
      <c r="E1666" s="240">
        <v>0</v>
      </c>
      <c r="F1666" s="240">
        <v>0</v>
      </c>
      <c r="G1666" s="240">
        <v>-1983.45</v>
      </c>
      <c r="H1666" s="240">
        <v>-16329.199000000001</v>
      </c>
      <c r="I1666" s="240">
        <v>51965.631999999998</v>
      </c>
      <c r="J1666" s="240">
        <v>30.884</v>
      </c>
    </row>
    <row r="1667" spans="2:10">
      <c r="B1667" s="240" t="s">
        <v>24</v>
      </c>
      <c r="C1667" s="240" t="s">
        <v>12</v>
      </c>
      <c r="D1667" s="240" t="s">
        <v>76</v>
      </c>
      <c r="E1667" s="240">
        <v>0</v>
      </c>
      <c r="F1667" s="240">
        <v>-1200000</v>
      </c>
      <c r="G1667" s="240">
        <v>0</v>
      </c>
      <c r="H1667" s="240">
        <v>20182101.975000001</v>
      </c>
      <c r="I1667" s="240">
        <v>-2932.9769999999999</v>
      </c>
      <c r="J1667" s="240">
        <v>-23845174.829999998</v>
      </c>
    </row>
    <row r="1668" spans="2:10">
      <c r="B1668" s="240" t="s">
        <v>24</v>
      </c>
      <c r="C1668" s="240" t="s">
        <v>12</v>
      </c>
      <c r="D1668" s="240" t="s">
        <v>77</v>
      </c>
      <c r="E1668" s="240">
        <v>0</v>
      </c>
      <c r="F1668" s="240">
        <v>-1200000</v>
      </c>
      <c r="G1668" s="240">
        <v>0</v>
      </c>
      <c r="H1668" s="240">
        <v>20182092.383000001</v>
      </c>
      <c r="I1668" s="240">
        <v>-185.35499999999999</v>
      </c>
      <c r="J1668" s="240">
        <v>-28077821.390000001</v>
      </c>
    </row>
    <row r="1669" spans="2:10">
      <c r="B1669" s="240" t="s">
        <v>24</v>
      </c>
      <c r="C1669" s="240" t="s">
        <v>13</v>
      </c>
      <c r="D1669" s="240" t="s">
        <v>76</v>
      </c>
      <c r="E1669" s="240">
        <v>0</v>
      </c>
      <c r="F1669" s="240">
        <v>0</v>
      </c>
      <c r="G1669" s="240">
        <v>-1200000</v>
      </c>
      <c r="H1669" s="240">
        <v>-12326249.51</v>
      </c>
      <c r="I1669" s="240">
        <v>24129366.420000002</v>
      </c>
      <c r="J1669" s="240">
        <v>-759.17200000000003</v>
      </c>
    </row>
    <row r="1670" spans="2:10">
      <c r="B1670" s="240" t="s">
        <v>24</v>
      </c>
      <c r="C1670" s="240" t="s">
        <v>13</v>
      </c>
      <c r="D1670" s="240" t="s">
        <v>77</v>
      </c>
      <c r="E1670" s="240">
        <v>0</v>
      </c>
      <c r="F1670" s="240">
        <v>0</v>
      </c>
      <c r="G1670" s="240">
        <v>-1200000</v>
      </c>
      <c r="H1670" s="240">
        <v>-12326577.65</v>
      </c>
      <c r="I1670" s="240">
        <v>28450383.388999999</v>
      </c>
      <c r="J1670" s="240">
        <v>-353.41500000000002</v>
      </c>
    </row>
    <row r="1671" spans="2:10">
      <c r="B1671" s="240" t="s">
        <v>24</v>
      </c>
      <c r="C1671" s="240" t="s">
        <v>14</v>
      </c>
      <c r="D1671" s="240" t="s">
        <v>76</v>
      </c>
      <c r="E1671" s="240">
        <v>0</v>
      </c>
      <c r="F1671" s="240">
        <v>0</v>
      </c>
      <c r="G1671" s="240">
        <v>0</v>
      </c>
      <c r="H1671" s="240">
        <v>-1199955.69</v>
      </c>
      <c r="I1671" s="240">
        <v>-9179.8580000000002</v>
      </c>
      <c r="J1671" s="240">
        <v>-8200.9120000000003</v>
      </c>
    </row>
    <row r="1672" spans="2:10">
      <c r="B1672" s="240" t="s">
        <v>24</v>
      </c>
      <c r="C1672" s="240" t="s">
        <v>14</v>
      </c>
      <c r="D1672" s="240" t="s">
        <v>77</v>
      </c>
      <c r="E1672" s="240">
        <v>0</v>
      </c>
      <c r="F1672" s="240">
        <v>0</v>
      </c>
      <c r="G1672" s="240">
        <v>0</v>
      </c>
      <c r="H1672" s="240">
        <v>-1199942.7930000001</v>
      </c>
      <c r="I1672" s="240">
        <v>-10035.808000000001</v>
      </c>
      <c r="J1672" s="240">
        <v>-7983.0420000000004</v>
      </c>
    </row>
    <row r="1673" spans="2:10">
      <c r="B1673" s="240" t="s">
        <v>24</v>
      </c>
      <c r="C1673" s="240" t="s">
        <v>91</v>
      </c>
      <c r="D1673" s="240" t="s">
        <v>76</v>
      </c>
      <c r="E1673" s="240">
        <v>0</v>
      </c>
      <c r="F1673" s="240">
        <v>1741.32</v>
      </c>
      <c r="G1673" s="240">
        <v>200.05</v>
      </c>
      <c r="H1673" s="240">
        <v>27101.456999999999</v>
      </c>
      <c r="I1673" s="240">
        <v>4521.2849999999999</v>
      </c>
      <c r="J1673" s="240">
        <v>34592.5</v>
      </c>
    </row>
    <row r="1674" spans="2:10">
      <c r="B1674" s="240" t="s">
        <v>24</v>
      </c>
      <c r="C1674" s="240" t="s">
        <v>91</v>
      </c>
      <c r="D1674" s="240" t="s">
        <v>77</v>
      </c>
      <c r="E1674" s="240">
        <v>0</v>
      </c>
      <c r="F1674" s="240">
        <v>1742.77</v>
      </c>
      <c r="G1674" s="240">
        <v>200.15</v>
      </c>
      <c r="H1674" s="240">
        <v>27119.376</v>
      </c>
      <c r="I1674" s="240">
        <v>5190.4989999999998</v>
      </c>
      <c r="J1674" s="240">
        <v>39529.576000000001</v>
      </c>
    </row>
    <row r="1675" spans="2:10">
      <c r="B1675" s="240" t="s">
        <v>24</v>
      </c>
      <c r="C1675" s="240" t="s">
        <v>92</v>
      </c>
      <c r="D1675" s="240" t="s">
        <v>76</v>
      </c>
      <c r="E1675" s="240">
        <v>0</v>
      </c>
      <c r="F1675" s="240">
        <v>200.57</v>
      </c>
      <c r="G1675" s="240">
        <v>1606.21</v>
      </c>
      <c r="H1675" s="240">
        <v>13589.516</v>
      </c>
      <c r="I1675" s="240">
        <v>34237.523999999998</v>
      </c>
      <c r="J1675" s="240">
        <v>4638.8789999999999</v>
      </c>
    </row>
    <row r="1676" spans="2:10">
      <c r="B1676" s="240" t="s">
        <v>24</v>
      </c>
      <c r="C1676" s="240" t="s">
        <v>92</v>
      </c>
      <c r="D1676" s="240" t="s">
        <v>77</v>
      </c>
      <c r="E1676" s="240">
        <v>0</v>
      </c>
      <c r="F1676" s="240">
        <v>200.67</v>
      </c>
      <c r="G1676" s="240">
        <v>1607.07</v>
      </c>
      <c r="H1676" s="240">
        <v>13605.804</v>
      </c>
      <c r="I1676" s="240">
        <v>39187.974999999999</v>
      </c>
      <c r="J1676" s="240">
        <v>5301.9160000000002</v>
      </c>
    </row>
    <row r="1677" spans="2:10">
      <c r="B1677" s="240" t="s">
        <v>24</v>
      </c>
      <c r="C1677" s="240" t="s">
        <v>93</v>
      </c>
      <c r="D1677" s="240" t="s">
        <v>76</v>
      </c>
      <c r="E1677" s="240">
        <v>0</v>
      </c>
      <c r="F1677" s="240">
        <v>4277.83</v>
      </c>
      <c r="G1677" s="240">
        <v>465.38</v>
      </c>
      <c r="H1677" s="240">
        <v>67973.373000000007</v>
      </c>
      <c r="I1677" s="240">
        <v>10259.331</v>
      </c>
      <c r="J1677" s="240">
        <v>79057.944000000003</v>
      </c>
    </row>
    <row r="1678" spans="2:10">
      <c r="B1678" s="240" t="s">
        <v>24</v>
      </c>
      <c r="C1678" s="240" t="s">
        <v>93</v>
      </c>
      <c r="D1678" s="240" t="s">
        <v>77</v>
      </c>
      <c r="E1678" s="240">
        <v>0</v>
      </c>
      <c r="F1678" s="240">
        <v>4282.29</v>
      </c>
      <c r="G1678" s="240">
        <v>465.67</v>
      </c>
      <c r="H1678" s="240">
        <v>68027.551999999996</v>
      </c>
      <c r="I1678" s="240">
        <v>11766.839</v>
      </c>
      <c r="J1678" s="240">
        <v>90290.384000000005</v>
      </c>
    </row>
    <row r="1679" spans="2:10">
      <c r="B1679" s="240" t="s">
        <v>24</v>
      </c>
      <c r="C1679" s="240" t="s">
        <v>94</v>
      </c>
      <c r="D1679" s="240" t="s">
        <v>76</v>
      </c>
      <c r="E1679" s="240">
        <v>0</v>
      </c>
      <c r="F1679" s="240">
        <v>466.41</v>
      </c>
      <c r="G1679" s="240">
        <v>3567.03</v>
      </c>
      <c r="H1679" s="240">
        <v>31260.504000000001</v>
      </c>
      <c r="I1679" s="240">
        <v>69572.62</v>
      </c>
      <c r="J1679" s="240">
        <v>10518.727000000001</v>
      </c>
    </row>
    <row r="1680" spans="2:10">
      <c r="B1680" s="240" t="s">
        <v>24</v>
      </c>
      <c r="C1680" s="240" t="s">
        <v>94</v>
      </c>
      <c r="D1680" s="240" t="s">
        <v>77</v>
      </c>
      <c r="E1680" s="240">
        <v>0</v>
      </c>
      <c r="F1680" s="240">
        <v>466.7</v>
      </c>
      <c r="G1680" s="240">
        <v>3569.87</v>
      </c>
      <c r="H1680" s="240">
        <v>31308.934000000001</v>
      </c>
      <c r="I1680" s="240">
        <v>79419.095000000001</v>
      </c>
      <c r="J1680" s="240">
        <v>12020.623</v>
      </c>
    </row>
    <row r="1681" spans="2:10">
      <c r="B1681" s="240" t="s">
        <v>24</v>
      </c>
      <c r="C1681" s="240" t="s">
        <v>95</v>
      </c>
      <c r="D1681" s="240" t="s">
        <v>76</v>
      </c>
      <c r="E1681" s="240">
        <v>81963.179999999993</v>
      </c>
      <c r="F1681" s="240">
        <v>0</v>
      </c>
      <c r="G1681" s="240">
        <v>0</v>
      </c>
      <c r="H1681" s="240">
        <v>0.436</v>
      </c>
      <c r="I1681" s="240">
        <v>1343847.6370000001</v>
      </c>
      <c r="J1681" s="240">
        <v>-754329.72400000005</v>
      </c>
    </row>
    <row r="1682" spans="2:10">
      <c r="B1682" s="240" t="s">
        <v>24</v>
      </c>
      <c r="C1682" s="240" t="s">
        <v>95</v>
      </c>
      <c r="D1682" s="240" t="s">
        <v>77</v>
      </c>
      <c r="E1682" s="240">
        <v>83147.56</v>
      </c>
      <c r="F1682" s="240">
        <v>0</v>
      </c>
      <c r="G1682" s="240">
        <v>0</v>
      </c>
      <c r="H1682" s="240">
        <v>0.47399999999999998</v>
      </c>
      <c r="I1682" s="240">
        <v>1363616.013</v>
      </c>
      <c r="J1682" s="240">
        <v>-765098.96900000004</v>
      </c>
    </row>
    <row r="1683" spans="2:10">
      <c r="B1683" s="240" t="s">
        <v>24</v>
      </c>
      <c r="C1683" s="240" t="s">
        <v>96</v>
      </c>
      <c r="D1683" s="240" t="s">
        <v>76</v>
      </c>
      <c r="E1683" s="240">
        <v>81963.179999999993</v>
      </c>
      <c r="F1683" s="240">
        <v>0</v>
      </c>
      <c r="G1683" s="240">
        <v>0</v>
      </c>
      <c r="H1683" s="240">
        <v>0.436</v>
      </c>
      <c r="I1683" s="240">
        <v>1343847.6370000001</v>
      </c>
      <c r="J1683" s="240">
        <v>-754329.72400000005</v>
      </c>
    </row>
    <row r="1684" spans="2:10">
      <c r="B1684" s="240" t="s">
        <v>24</v>
      </c>
      <c r="C1684" s="240" t="s">
        <v>96</v>
      </c>
      <c r="D1684" s="240" t="s">
        <v>77</v>
      </c>
      <c r="E1684" s="240">
        <v>83147.56</v>
      </c>
      <c r="F1684" s="240">
        <v>0</v>
      </c>
      <c r="G1684" s="240">
        <v>0</v>
      </c>
      <c r="H1684" s="240">
        <v>0.47399999999999998</v>
      </c>
      <c r="I1684" s="240">
        <v>1363616.013</v>
      </c>
      <c r="J1684" s="240">
        <v>-765098.96900000004</v>
      </c>
    </row>
    <row r="1685" spans="2:10">
      <c r="B1685" s="240" t="s">
        <v>24</v>
      </c>
      <c r="C1685" s="240" t="s">
        <v>97</v>
      </c>
      <c r="D1685" s="240" t="s">
        <v>76</v>
      </c>
      <c r="E1685" s="240">
        <v>0</v>
      </c>
      <c r="F1685" s="240">
        <v>-409.82</v>
      </c>
      <c r="G1685" s="240">
        <v>0</v>
      </c>
      <c r="H1685" s="240">
        <v>6719.8289999999997</v>
      </c>
      <c r="I1685" s="240">
        <v>-3.2719999999999998</v>
      </c>
      <c r="J1685" s="240">
        <v>-7426.2529999999997</v>
      </c>
    </row>
    <row r="1686" spans="2:10">
      <c r="B1686" s="240" t="s">
        <v>24</v>
      </c>
      <c r="C1686" s="240" t="s">
        <v>97</v>
      </c>
      <c r="D1686" s="240" t="s">
        <v>77</v>
      </c>
      <c r="E1686" s="240">
        <v>0</v>
      </c>
      <c r="F1686" s="240">
        <v>-415.74</v>
      </c>
      <c r="G1686" s="240">
        <v>0</v>
      </c>
      <c r="H1686" s="240">
        <v>6818.72</v>
      </c>
      <c r="I1686" s="240">
        <v>-2.524</v>
      </c>
      <c r="J1686" s="240">
        <v>-8881.1769999999997</v>
      </c>
    </row>
    <row r="1687" spans="2:10">
      <c r="B1687" s="240" t="s">
        <v>24</v>
      </c>
      <c r="C1687" s="240" t="s">
        <v>98</v>
      </c>
      <c r="D1687" s="240" t="s">
        <v>76</v>
      </c>
      <c r="E1687" s="240">
        <v>0</v>
      </c>
      <c r="F1687" s="240">
        <v>0</v>
      </c>
      <c r="G1687" s="240">
        <v>-409.82</v>
      </c>
      <c r="H1687" s="240">
        <v>-3771.614</v>
      </c>
      <c r="I1687" s="240">
        <v>7523.3879999999999</v>
      </c>
      <c r="J1687" s="240">
        <v>2.4119999999999999</v>
      </c>
    </row>
    <row r="1688" spans="2:10">
      <c r="B1688" s="240" t="s">
        <v>24</v>
      </c>
      <c r="C1688" s="240" t="s">
        <v>98</v>
      </c>
      <c r="D1688" s="240" t="s">
        <v>77</v>
      </c>
      <c r="E1688" s="240">
        <v>0</v>
      </c>
      <c r="F1688" s="240">
        <v>0</v>
      </c>
      <c r="G1688" s="240">
        <v>-415.74</v>
      </c>
      <c r="H1688" s="240">
        <v>-3825.4369999999999</v>
      </c>
      <c r="I1688" s="240">
        <v>9009.16</v>
      </c>
      <c r="J1688" s="240">
        <v>2.4510000000000001</v>
      </c>
    </row>
    <row r="1689" spans="2:10">
      <c r="B1689" s="240" t="s">
        <v>24</v>
      </c>
      <c r="C1689" s="240" t="s">
        <v>99</v>
      </c>
      <c r="D1689" s="240" t="s">
        <v>76</v>
      </c>
      <c r="E1689" s="240">
        <v>81963.179999999993</v>
      </c>
      <c r="F1689" s="240">
        <v>-2392.2800000000002</v>
      </c>
      <c r="G1689" s="240">
        <v>-594.74</v>
      </c>
      <c r="H1689" s="240">
        <v>36649.197999999997</v>
      </c>
      <c r="I1689" s="240">
        <v>1357289.9450000001</v>
      </c>
      <c r="J1689" s="240">
        <v>-805985.69400000002</v>
      </c>
    </row>
    <row r="1690" spans="2:10">
      <c r="B1690" s="240" t="s">
        <v>24</v>
      </c>
      <c r="C1690" s="240" t="s">
        <v>99</v>
      </c>
      <c r="D1690" s="240" t="s">
        <v>77</v>
      </c>
      <c r="E1690" s="240">
        <v>83147.56</v>
      </c>
      <c r="F1690" s="240">
        <v>-2399.1799999999998</v>
      </c>
      <c r="G1690" s="240">
        <v>-595.03</v>
      </c>
      <c r="H1690" s="240">
        <v>36756.658000000003</v>
      </c>
      <c r="I1690" s="240">
        <v>1379211.216</v>
      </c>
      <c r="J1690" s="240">
        <v>-825216.13899999997</v>
      </c>
    </row>
    <row r="1691" spans="2:10">
      <c r="B1691" s="240" t="s">
        <v>24</v>
      </c>
      <c r="C1691" s="240" t="s">
        <v>100</v>
      </c>
      <c r="D1691" s="240" t="s">
        <v>76</v>
      </c>
      <c r="E1691" s="240">
        <v>81963.179999999993</v>
      </c>
      <c r="F1691" s="240">
        <v>-2392.2800000000002</v>
      </c>
      <c r="G1691" s="240">
        <v>594.74</v>
      </c>
      <c r="H1691" s="240">
        <v>48794.053</v>
      </c>
      <c r="I1691" s="240">
        <v>1330423.4850000001</v>
      </c>
      <c r="J1691" s="240">
        <v>-805985.82799999998</v>
      </c>
    </row>
    <row r="1692" spans="2:10">
      <c r="B1692" s="240" t="s">
        <v>24</v>
      </c>
      <c r="C1692" s="240" t="s">
        <v>100</v>
      </c>
      <c r="D1692" s="240" t="s">
        <v>77</v>
      </c>
      <c r="E1692" s="240">
        <v>83147.56</v>
      </c>
      <c r="F1692" s="240">
        <v>-2399.1799999999998</v>
      </c>
      <c r="G1692" s="240">
        <v>595.03</v>
      </c>
      <c r="H1692" s="240">
        <v>48908.351999999999</v>
      </c>
      <c r="I1692" s="240">
        <v>1348053.7660000001</v>
      </c>
      <c r="J1692" s="240">
        <v>-825216.73100000003</v>
      </c>
    </row>
    <row r="1693" spans="2:10">
      <c r="B1693" s="240" t="s">
        <v>24</v>
      </c>
      <c r="C1693" s="240" t="s">
        <v>101</v>
      </c>
      <c r="D1693" s="240" t="s">
        <v>76</v>
      </c>
      <c r="E1693" s="240">
        <v>81963.179999999993</v>
      </c>
      <c r="F1693" s="240">
        <v>-2392.2800000000002</v>
      </c>
      <c r="G1693" s="240">
        <v>-594.74</v>
      </c>
      <c r="H1693" s="240">
        <v>37826.298000000003</v>
      </c>
      <c r="I1693" s="240">
        <v>1357300.027</v>
      </c>
      <c r="J1693" s="240">
        <v>-805976.55799999996</v>
      </c>
    </row>
    <row r="1694" spans="2:10">
      <c r="B1694" s="240" t="s">
        <v>24</v>
      </c>
      <c r="C1694" s="240" t="s">
        <v>101</v>
      </c>
      <c r="D1694" s="240" t="s">
        <v>77</v>
      </c>
      <c r="E1694" s="240">
        <v>83147.56</v>
      </c>
      <c r="F1694" s="240">
        <v>-2399.1799999999998</v>
      </c>
      <c r="G1694" s="240">
        <v>-595.03</v>
      </c>
      <c r="H1694" s="240">
        <v>37933.745999999999</v>
      </c>
      <c r="I1694" s="240">
        <v>1379222.18</v>
      </c>
      <c r="J1694" s="240">
        <v>-825207.17</v>
      </c>
    </row>
    <row r="1695" spans="2:10">
      <c r="B1695" s="240" t="s">
        <v>24</v>
      </c>
      <c r="C1695" s="240" t="s">
        <v>102</v>
      </c>
      <c r="D1695" s="240" t="s">
        <v>76</v>
      </c>
      <c r="E1695" s="240">
        <v>81963.179999999993</v>
      </c>
      <c r="F1695" s="240">
        <v>-2392.2800000000002</v>
      </c>
      <c r="G1695" s="240">
        <v>594.74</v>
      </c>
      <c r="H1695" s="240">
        <v>47616.951999999997</v>
      </c>
      <c r="I1695" s="240">
        <v>1330413.4029999999</v>
      </c>
      <c r="J1695" s="240">
        <v>-805994.96400000004</v>
      </c>
    </row>
    <row r="1696" spans="2:10">
      <c r="B1696" s="240" t="s">
        <v>24</v>
      </c>
      <c r="C1696" s="240" t="s">
        <v>102</v>
      </c>
      <c r="D1696" s="240" t="s">
        <v>77</v>
      </c>
      <c r="E1696" s="240">
        <v>83147.56</v>
      </c>
      <c r="F1696" s="240">
        <v>-2399.1799999999998</v>
      </c>
      <c r="G1696" s="240">
        <v>595.03</v>
      </c>
      <c r="H1696" s="240">
        <v>47731.264999999999</v>
      </c>
      <c r="I1696" s="240">
        <v>1348042.801</v>
      </c>
      <c r="J1696" s="240">
        <v>-825225.7</v>
      </c>
    </row>
    <row r="1697" spans="2:10">
      <c r="B1697" s="240" t="s">
        <v>24</v>
      </c>
      <c r="C1697" s="240" t="s">
        <v>103</v>
      </c>
      <c r="D1697" s="240" t="s">
        <v>76</v>
      </c>
      <c r="E1697" s="240">
        <v>81963.179999999993</v>
      </c>
      <c r="F1697" s="240">
        <v>-2392.2800000000002</v>
      </c>
      <c r="G1697" s="240">
        <v>-594.74</v>
      </c>
      <c r="H1697" s="240">
        <v>29657.600999999999</v>
      </c>
      <c r="I1697" s="240">
        <v>1357229.8810000001</v>
      </c>
      <c r="J1697" s="240">
        <v>-806040.11399999994</v>
      </c>
    </row>
    <row r="1698" spans="2:10">
      <c r="B1698" s="240" t="s">
        <v>24</v>
      </c>
      <c r="C1698" s="240" t="s">
        <v>103</v>
      </c>
      <c r="D1698" s="240" t="s">
        <v>77</v>
      </c>
      <c r="E1698" s="240">
        <v>83147.56</v>
      </c>
      <c r="F1698" s="240">
        <v>-2399.1799999999998</v>
      </c>
      <c r="G1698" s="240">
        <v>-595.03</v>
      </c>
      <c r="H1698" s="240">
        <v>29765.141</v>
      </c>
      <c r="I1698" s="240">
        <v>1379145.9040000001</v>
      </c>
      <c r="J1698" s="240">
        <v>-825269.56700000004</v>
      </c>
    </row>
    <row r="1699" spans="2:10">
      <c r="B1699" s="240" t="s">
        <v>24</v>
      </c>
      <c r="C1699" s="240" t="s">
        <v>104</v>
      </c>
      <c r="D1699" s="240" t="s">
        <v>76</v>
      </c>
      <c r="E1699" s="240">
        <v>81963.179999999993</v>
      </c>
      <c r="F1699" s="240">
        <v>-2392.2800000000002</v>
      </c>
      <c r="G1699" s="240">
        <v>594.74</v>
      </c>
      <c r="H1699" s="240">
        <v>41802.455999999998</v>
      </c>
      <c r="I1699" s="240">
        <v>1330363.4210000001</v>
      </c>
      <c r="J1699" s="240">
        <v>-806040.24899999995</v>
      </c>
    </row>
    <row r="1700" spans="2:10">
      <c r="B1700" s="240" t="s">
        <v>24</v>
      </c>
      <c r="C1700" s="240" t="s">
        <v>104</v>
      </c>
      <c r="D1700" s="240" t="s">
        <v>77</v>
      </c>
      <c r="E1700" s="240">
        <v>83147.56</v>
      </c>
      <c r="F1700" s="240">
        <v>-2399.1799999999998</v>
      </c>
      <c r="G1700" s="240">
        <v>595.03</v>
      </c>
      <c r="H1700" s="240">
        <v>41916.834999999999</v>
      </c>
      <c r="I1700" s="240">
        <v>1347988.4550000001</v>
      </c>
      <c r="J1700" s="240">
        <v>-825270.16</v>
      </c>
    </row>
    <row r="1701" spans="2:10">
      <c r="B1701" s="240" t="s">
        <v>24</v>
      </c>
      <c r="C1701" s="240" t="s">
        <v>105</v>
      </c>
      <c r="D1701" s="240" t="s">
        <v>76</v>
      </c>
      <c r="E1701" s="240">
        <v>81963.179999999993</v>
      </c>
      <c r="F1701" s="240">
        <v>-2392.2800000000002</v>
      </c>
      <c r="G1701" s="240">
        <v>-594.74</v>
      </c>
      <c r="H1701" s="240">
        <v>30834.702000000001</v>
      </c>
      <c r="I1701" s="240">
        <v>1357239.963</v>
      </c>
      <c r="J1701" s="240">
        <v>-806030.978</v>
      </c>
    </row>
    <row r="1702" spans="2:10">
      <c r="B1702" s="240" t="s">
        <v>24</v>
      </c>
      <c r="C1702" s="240" t="s">
        <v>105</v>
      </c>
      <c r="D1702" s="240" t="s">
        <v>77</v>
      </c>
      <c r="E1702" s="240">
        <v>83147.56</v>
      </c>
      <c r="F1702" s="240">
        <v>-2399.1799999999998</v>
      </c>
      <c r="G1702" s="240">
        <v>-595.03</v>
      </c>
      <c r="H1702" s="240">
        <v>30942.227999999999</v>
      </c>
      <c r="I1702" s="240">
        <v>1379156.8689999999</v>
      </c>
      <c r="J1702" s="240">
        <v>-825260.598</v>
      </c>
    </row>
    <row r="1703" spans="2:10">
      <c r="B1703" s="240" t="s">
        <v>24</v>
      </c>
      <c r="C1703" s="240" t="s">
        <v>106</v>
      </c>
      <c r="D1703" s="240" t="s">
        <v>76</v>
      </c>
      <c r="E1703" s="240">
        <v>81963.179999999993</v>
      </c>
      <c r="F1703" s="240">
        <v>-2392.2800000000002</v>
      </c>
      <c r="G1703" s="240">
        <v>594.74</v>
      </c>
      <c r="H1703" s="240">
        <v>40625.355000000003</v>
      </c>
      <c r="I1703" s="240">
        <v>1330353.3389999999</v>
      </c>
      <c r="J1703" s="240">
        <v>-806049.38500000001</v>
      </c>
    </row>
    <row r="1704" spans="2:10">
      <c r="B1704" s="240" t="s">
        <v>24</v>
      </c>
      <c r="C1704" s="240" t="s">
        <v>106</v>
      </c>
      <c r="D1704" s="240" t="s">
        <v>77</v>
      </c>
      <c r="E1704" s="240">
        <v>83147.56</v>
      </c>
      <c r="F1704" s="240">
        <v>-2399.1799999999998</v>
      </c>
      <c r="G1704" s="240">
        <v>595.03</v>
      </c>
      <c r="H1704" s="240">
        <v>40739.748</v>
      </c>
      <c r="I1704" s="240">
        <v>1347977.49</v>
      </c>
      <c r="J1704" s="240">
        <v>-825279.12899999996</v>
      </c>
    </row>
    <row r="1705" spans="2:10">
      <c r="B1705" s="240" t="s">
        <v>24</v>
      </c>
      <c r="C1705" s="240" t="s">
        <v>107</v>
      </c>
      <c r="D1705" s="240" t="s">
        <v>76</v>
      </c>
      <c r="E1705" s="240">
        <v>81963.179999999993</v>
      </c>
      <c r="F1705" s="240">
        <v>2392.2800000000002</v>
      </c>
      <c r="G1705" s="240">
        <v>-594.74</v>
      </c>
      <c r="H1705" s="240">
        <v>-48793.18</v>
      </c>
      <c r="I1705" s="240">
        <v>1357271.7890000001</v>
      </c>
      <c r="J1705" s="240">
        <v>-702673.62100000004</v>
      </c>
    </row>
    <row r="1706" spans="2:10">
      <c r="B1706" s="240" t="s">
        <v>24</v>
      </c>
      <c r="C1706" s="240" t="s">
        <v>107</v>
      </c>
      <c r="D1706" s="240" t="s">
        <v>77</v>
      </c>
      <c r="E1706" s="240">
        <v>83147.56</v>
      </c>
      <c r="F1706" s="240">
        <v>2399.1799999999998</v>
      </c>
      <c r="G1706" s="240">
        <v>-595.03</v>
      </c>
      <c r="H1706" s="240">
        <v>-48907.404000000002</v>
      </c>
      <c r="I1706" s="240">
        <v>1379178.26</v>
      </c>
      <c r="J1706" s="240">
        <v>-704981.20600000001</v>
      </c>
    </row>
    <row r="1707" spans="2:10">
      <c r="B1707" s="240" t="s">
        <v>24</v>
      </c>
      <c r="C1707" s="240" t="s">
        <v>108</v>
      </c>
      <c r="D1707" s="240" t="s">
        <v>76</v>
      </c>
      <c r="E1707" s="240">
        <v>81963.179999999993</v>
      </c>
      <c r="F1707" s="240">
        <v>2392.2800000000002</v>
      </c>
      <c r="G1707" s="240">
        <v>594.74</v>
      </c>
      <c r="H1707" s="240">
        <v>-36648.324999999997</v>
      </c>
      <c r="I1707" s="240">
        <v>1330405.3289999999</v>
      </c>
      <c r="J1707" s="240">
        <v>-702673.755</v>
      </c>
    </row>
    <row r="1708" spans="2:10">
      <c r="B1708" s="240" t="s">
        <v>24</v>
      </c>
      <c r="C1708" s="240" t="s">
        <v>108</v>
      </c>
      <c r="D1708" s="240" t="s">
        <v>77</v>
      </c>
      <c r="E1708" s="240">
        <v>83147.56</v>
      </c>
      <c r="F1708" s="240">
        <v>2399.1799999999998</v>
      </c>
      <c r="G1708" s="240">
        <v>595.03</v>
      </c>
      <c r="H1708" s="240">
        <v>-36755.71</v>
      </c>
      <c r="I1708" s="240">
        <v>1348020.811</v>
      </c>
      <c r="J1708" s="240">
        <v>-704981.79799999995</v>
      </c>
    </row>
    <row r="1709" spans="2:10">
      <c r="B1709" s="240" t="s">
        <v>24</v>
      </c>
      <c r="C1709" s="240" t="s">
        <v>109</v>
      </c>
      <c r="D1709" s="240" t="s">
        <v>76</v>
      </c>
      <c r="E1709" s="240">
        <v>81963.179999999993</v>
      </c>
      <c r="F1709" s="240">
        <v>2392.2800000000002</v>
      </c>
      <c r="G1709" s="240">
        <v>-594.74</v>
      </c>
      <c r="H1709" s="240">
        <v>-47616.078999999998</v>
      </c>
      <c r="I1709" s="240">
        <v>1357281.871</v>
      </c>
      <c r="J1709" s="240">
        <v>-702664.48499999999</v>
      </c>
    </row>
    <row r="1710" spans="2:10">
      <c r="B1710" s="240" t="s">
        <v>24</v>
      </c>
      <c r="C1710" s="240" t="s">
        <v>109</v>
      </c>
      <c r="D1710" s="240" t="s">
        <v>77</v>
      </c>
      <c r="E1710" s="240">
        <v>83147.56</v>
      </c>
      <c r="F1710" s="240">
        <v>2399.1799999999998</v>
      </c>
      <c r="G1710" s="240">
        <v>-595.03</v>
      </c>
      <c r="H1710" s="240">
        <v>-47730.317000000003</v>
      </c>
      <c r="I1710" s="240">
        <v>1379189.2250000001</v>
      </c>
      <c r="J1710" s="240">
        <v>-704972.23699999996</v>
      </c>
    </row>
    <row r="1711" spans="2:10">
      <c r="B1711" s="240" t="s">
        <v>24</v>
      </c>
      <c r="C1711" s="240" t="s">
        <v>110</v>
      </c>
      <c r="D1711" s="240" t="s">
        <v>76</v>
      </c>
      <c r="E1711" s="240">
        <v>81963.179999999993</v>
      </c>
      <c r="F1711" s="240">
        <v>2392.2800000000002</v>
      </c>
      <c r="G1711" s="240">
        <v>594.74</v>
      </c>
      <c r="H1711" s="240">
        <v>-37825.425999999999</v>
      </c>
      <c r="I1711" s="240">
        <v>1330395.247</v>
      </c>
      <c r="J1711" s="240">
        <v>-702682.89099999995</v>
      </c>
    </row>
    <row r="1712" spans="2:10">
      <c r="B1712" s="240" t="s">
        <v>24</v>
      </c>
      <c r="C1712" s="240" t="s">
        <v>110</v>
      </c>
      <c r="D1712" s="240" t="s">
        <v>77</v>
      </c>
      <c r="E1712" s="240">
        <v>83147.56</v>
      </c>
      <c r="F1712" s="240">
        <v>2399.1799999999998</v>
      </c>
      <c r="G1712" s="240">
        <v>595.03</v>
      </c>
      <c r="H1712" s="240">
        <v>-37932.796999999999</v>
      </c>
      <c r="I1712" s="240">
        <v>1348009.8459999999</v>
      </c>
      <c r="J1712" s="240">
        <v>-704990.76699999999</v>
      </c>
    </row>
    <row r="1713" spans="2:10">
      <c r="B1713" s="240" t="s">
        <v>24</v>
      </c>
      <c r="C1713" s="240" t="s">
        <v>111</v>
      </c>
      <c r="D1713" s="240" t="s">
        <v>76</v>
      </c>
      <c r="E1713" s="240">
        <v>81963.179999999993</v>
      </c>
      <c r="F1713" s="240">
        <v>2392.2800000000002</v>
      </c>
      <c r="G1713" s="240">
        <v>-594.74</v>
      </c>
      <c r="H1713" s="240">
        <v>-41801.582999999999</v>
      </c>
      <c r="I1713" s="240">
        <v>1357331.852</v>
      </c>
      <c r="J1713" s="240">
        <v>-702619.2</v>
      </c>
    </row>
    <row r="1714" spans="2:10">
      <c r="B1714" s="240" t="s">
        <v>24</v>
      </c>
      <c r="C1714" s="240" t="s">
        <v>111</v>
      </c>
      <c r="D1714" s="240" t="s">
        <v>77</v>
      </c>
      <c r="E1714" s="240">
        <v>83147.56</v>
      </c>
      <c r="F1714" s="240">
        <v>2399.1799999999998</v>
      </c>
      <c r="G1714" s="240">
        <v>-595.03</v>
      </c>
      <c r="H1714" s="240">
        <v>-41915.887000000002</v>
      </c>
      <c r="I1714" s="240">
        <v>1379243.571</v>
      </c>
      <c r="J1714" s="240">
        <v>-704927.77800000005</v>
      </c>
    </row>
    <row r="1715" spans="2:10">
      <c r="B1715" s="240" t="s">
        <v>24</v>
      </c>
      <c r="C1715" s="240" t="s">
        <v>112</v>
      </c>
      <c r="D1715" s="240" t="s">
        <v>76</v>
      </c>
      <c r="E1715" s="240">
        <v>81963.179999999993</v>
      </c>
      <c r="F1715" s="240">
        <v>2392.2800000000002</v>
      </c>
      <c r="G1715" s="240">
        <v>594.74</v>
      </c>
      <c r="H1715" s="240">
        <v>-29656.727999999999</v>
      </c>
      <c r="I1715" s="240">
        <v>1330465.392</v>
      </c>
      <c r="J1715" s="240">
        <v>-702619.33499999996</v>
      </c>
    </row>
    <row r="1716" spans="2:10">
      <c r="B1716" s="240" t="s">
        <v>24</v>
      </c>
      <c r="C1716" s="240" t="s">
        <v>112</v>
      </c>
      <c r="D1716" s="240" t="s">
        <v>77</v>
      </c>
      <c r="E1716" s="240">
        <v>83147.56</v>
      </c>
      <c r="F1716" s="240">
        <v>2399.1799999999998</v>
      </c>
      <c r="G1716" s="240">
        <v>595.03</v>
      </c>
      <c r="H1716" s="240">
        <v>-29764.192999999999</v>
      </c>
      <c r="I1716" s="240">
        <v>1348086.122</v>
      </c>
      <c r="J1716" s="240">
        <v>-704928.37</v>
      </c>
    </row>
    <row r="1717" spans="2:10">
      <c r="B1717" s="240" t="s">
        <v>24</v>
      </c>
      <c r="C1717" s="240" t="s">
        <v>113</v>
      </c>
      <c r="D1717" s="240" t="s">
        <v>76</v>
      </c>
      <c r="E1717" s="240">
        <v>81963.179999999993</v>
      </c>
      <c r="F1717" s="240">
        <v>2392.2800000000002</v>
      </c>
      <c r="G1717" s="240">
        <v>-594.74</v>
      </c>
      <c r="H1717" s="240">
        <v>-40624.483</v>
      </c>
      <c r="I1717" s="240">
        <v>1357341.9339999999</v>
      </c>
      <c r="J1717" s="240">
        <v>-702610.06400000001</v>
      </c>
    </row>
    <row r="1718" spans="2:10">
      <c r="B1718" s="240" t="s">
        <v>24</v>
      </c>
      <c r="C1718" s="240" t="s">
        <v>113</v>
      </c>
      <c r="D1718" s="240" t="s">
        <v>77</v>
      </c>
      <c r="E1718" s="240">
        <v>83147.56</v>
      </c>
      <c r="F1718" s="240">
        <v>2399.1799999999998</v>
      </c>
      <c r="G1718" s="240">
        <v>-595.03</v>
      </c>
      <c r="H1718" s="240">
        <v>-40738.800000000003</v>
      </c>
      <c r="I1718" s="240">
        <v>1379254.5360000001</v>
      </c>
      <c r="J1718" s="240">
        <v>-704918.80900000001</v>
      </c>
    </row>
    <row r="1719" spans="2:10">
      <c r="B1719" s="240" t="s">
        <v>24</v>
      </c>
      <c r="C1719" s="240" t="s">
        <v>114</v>
      </c>
      <c r="D1719" s="240" t="s">
        <v>76</v>
      </c>
      <c r="E1719" s="240">
        <v>81963.179999999993</v>
      </c>
      <c r="F1719" s="240">
        <v>2392.2800000000002</v>
      </c>
      <c r="G1719" s="240">
        <v>594.74</v>
      </c>
      <c r="H1719" s="240">
        <v>-30833.829000000002</v>
      </c>
      <c r="I1719" s="240">
        <v>1330455.31</v>
      </c>
      <c r="J1719" s="240">
        <v>-702628.47100000002</v>
      </c>
    </row>
    <row r="1720" spans="2:10">
      <c r="B1720" s="240" t="s">
        <v>24</v>
      </c>
      <c r="C1720" s="240" t="s">
        <v>114</v>
      </c>
      <c r="D1720" s="240" t="s">
        <v>77</v>
      </c>
      <c r="E1720" s="240">
        <v>83147.56</v>
      </c>
      <c r="F1720" s="240">
        <v>2399.1799999999998</v>
      </c>
      <c r="G1720" s="240">
        <v>595.03</v>
      </c>
      <c r="H1720" s="240">
        <v>-30941.279999999999</v>
      </c>
      <c r="I1720" s="240">
        <v>1348075.1569999999</v>
      </c>
      <c r="J1720" s="240">
        <v>-704937.33900000004</v>
      </c>
    </row>
    <row r="1721" spans="2:10">
      <c r="B1721" s="240" t="s">
        <v>24</v>
      </c>
      <c r="C1721" s="240" t="s">
        <v>115</v>
      </c>
      <c r="D1721" s="240" t="s">
        <v>76</v>
      </c>
      <c r="E1721" s="240">
        <v>81963.179999999993</v>
      </c>
      <c r="F1721" s="240">
        <v>-594.74</v>
      </c>
      <c r="G1721" s="240">
        <v>-2392.2800000000002</v>
      </c>
      <c r="H1721" s="240">
        <v>-13212.195</v>
      </c>
      <c r="I1721" s="240">
        <v>1396152.162</v>
      </c>
      <c r="J1721" s="240">
        <v>-767596.02399999998</v>
      </c>
    </row>
    <row r="1722" spans="2:10">
      <c r="B1722" s="240" t="s">
        <v>24</v>
      </c>
      <c r="C1722" s="240" t="s">
        <v>115</v>
      </c>
      <c r="D1722" s="240" t="s">
        <v>77</v>
      </c>
      <c r="E1722" s="240">
        <v>83147.56</v>
      </c>
      <c r="F1722" s="240">
        <v>-595.03</v>
      </c>
      <c r="G1722" s="240">
        <v>-2399.1799999999998</v>
      </c>
      <c r="H1722" s="240">
        <v>-13273.791999999999</v>
      </c>
      <c r="I1722" s="240">
        <v>1424559.956</v>
      </c>
      <c r="J1722" s="240">
        <v>-780466.41799999995</v>
      </c>
    </row>
    <row r="1723" spans="2:10">
      <c r="B1723" s="240" t="s">
        <v>24</v>
      </c>
      <c r="C1723" s="240" t="s">
        <v>116</v>
      </c>
      <c r="D1723" s="240" t="s">
        <v>76</v>
      </c>
      <c r="E1723" s="240">
        <v>81963.179999999993</v>
      </c>
      <c r="F1723" s="240">
        <v>594.74</v>
      </c>
      <c r="G1723" s="240">
        <v>-2392.2800000000002</v>
      </c>
      <c r="H1723" s="240">
        <v>-34813.01</v>
      </c>
      <c r="I1723" s="240">
        <v>1396144.7520000001</v>
      </c>
      <c r="J1723" s="240">
        <v>-741058.15399999998</v>
      </c>
    </row>
    <row r="1724" spans="2:10">
      <c r="B1724" s="240" t="s">
        <v>24</v>
      </c>
      <c r="C1724" s="240" t="s">
        <v>116</v>
      </c>
      <c r="D1724" s="240" t="s">
        <v>77</v>
      </c>
      <c r="E1724" s="240">
        <v>83147.56</v>
      </c>
      <c r="F1724" s="240">
        <v>595.03</v>
      </c>
      <c r="G1724" s="240">
        <v>-2399.1799999999998</v>
      </c>
      <c r="H1724" s="240">
        <v>-34881.779000000002</v>
      </c>
      <c r="I1724" s="240">
        <v>1424548.5549999999</v>
      </c>
      <c r="J1724" s="240">
        <v>-749724.64399999997</v>
      </c>
    </row>
    <row r="1725" spans="2:10">
      <c r="B1725" s="240" t="s">
        <v>24</v>
      </c>
      <c r="C1725" s="240" t="s">
        <v>117</v>
      </c>
      <c r="D1725" s="240" t="s">
        <v>76</v>
      </c>
      <c r="E1725" s="240">
        <v>81963.179999999993</v>
      </c>
      <c r="F1725" s="240">
        <v>-594.74</v>
      </c>
      <c r="G1725" s="240">
        <v>-2392.2800000000002</v>
      </c>
      <c r="H1725" s="240">
        <v>-15309.674000000001</v>
      </c>
      <c r="I1725" s="240">
        <v>1396134.1429999999</v>
      </c>
      <c r="J1725" s="240">
        <v>-767612.35</v>
      </c>
    </row>
    <row r="1726" spans="2:10">
      <c r="B1726" s="240" t="s">
        <v>24</v>
      </c>
      <c r="C1726" s="240" t="s">
        <v>117</v>
      </c>
      <c r="D1726" s="240" t="s">
        <v>77</v>
      </c>
      <c r="E1726" s="240">
        <v>83147.56</v>
      </c>
      <c r="F1726" s="240">
        <v>-595.03</v>
      </c>
      <c r="G1726" s="240">
        <v>-2399.1799999999998</v>
      </c>
      <c r="H1726" s="240">
        <v>-15371.246999999999</v>
      </c>
      <c r="I1726" s="240">
        <v>1424540.3629999999</v>
      </c>
      <c r="J1726" s="240">
        <v>-780482.446</v>
      </c>
    </row>
    <row r="1727" spans="2:10">
      <c r="B1727" s="240" t="s">
        <v>24</v>
      </c>
      <c r="C1727" s="240" t="s">
        <v>118</v>
      </c>
      <c r="D1727" s="240" t="s">
        <v>76</v>
      </c>
      <c r="E1727" s="240">
        <v>81963.179999999993</v>
      </c>
      <c r="F1727" s="240">
        <v>594.74</v>
      </c>
      <c r="G1727" s="240">
        <v>-2392.2800000000002</v>
      </c>
      <c r="H1727" s="240">
        <v>-32715.530999999999</v>
      </c>
      <c r="I1727" s="240">
        <v>1396162.7709999999</v>
      </c>
      <c r="J1727" s="240">
        <v>-741041.82799999998</v>
      </c>
    </row>
    <row r="1728" spans="2:10">
      <c r="B1728" s="240" t="s">
        <v>24</v>
      </c>
      <c r="C1728" s="240" t="s">
        <v>118</v>
      </c>
      <c r="D1728" s="240" t="s">
        <v>77</v>
      </c>
      <c r="E1728" s="240">
        <v>83147.56</v>
      </c>
      <c r="F1728" s="240">
        <v>595.03</v>
      </c>
      <c r="G1728" s="240">
        <v>-2399.1799999999998</v>
      </c>
      <c r="H1728" s="240">
        <v>-32784.324000000001</v>
      </c>
      <c r="I1728" s="240">
        <v>1424568.149</v>
      </c>
      <c r="J1728" s="240">
        <v>-749708.61499999999</v>
      </c>
    </row>
    <row r="1729" spans="2:10">
      <c r="B1729" s="240" t="s">
        <v>24</v>
      </c>
      <c r="C1729" s="240" t="s">
        <v>119</v>
      </c>
      <c r="D1729" s="240" t="s">
        <v>76</v>
      </c>
      <c r="E1729" s="240">
        <v>81963.179999999993</v>
      </c>
      <c r="F1729" s="240">
        <v>-594.74</v>
      </c>
      <c r="G1729" s="240">
        <v>-2392.2800000000002</v>
      </c>
      <c r="H1729" s="240">
        <v>-9288.5259999999998</v>
      </c>
      <c r="I1729" s="240">
        <v>1396185.77</v>
      </c>
      <c r="J1729" s="240">
        <v>-767565.571</v>
      </c>
    </row>
    <row r="1730" spans="2:10">
      <c r="B1730" s="240" t="s">
        <v>24</v>
      </c>
      <c r="C1730" s="240" t="s">
        <v>119</v>
      </c>
      <c r="D1730" s="240" t="s">
        <v>77</v>
      </c>
      <c r="E1730" s="240">
        <v>83147.56</v>
      </c>
      <c r="F1730" s="240">
        <v>-595.03</v>
      </c>
      <c r="G1730" s="240">
        <v>-2399.1799999999998</v>
      </c>
      <c r="H1730" s="240">
        <v>-9350.1679999999997</v>
      </c>
      <c r="I1730" s="240">
        <v>1424596.5060000001</v>
      </c>
      <c r="J1730" s="240">
        <v>-780436.52099999995</v>
      </c>
    </row>
    <row r="1731" spans="2:10">
      <c r="B1731" s="240" t="s">
        <v>24</v>
      </c>
      <c r="C1731" s="240" t="s">
        <v>120</v>
      </c>
      <c r="D1731" s="240" t="s">
        <v>76</v>
      </c>
      <c r="E1731" s="240">
        <v>81963.179999999993</v>
      </c>
      <c r="F1731" s="240">
        <v>594.74</v>
      </c>
      <c r="G1731" s="240">
        <v>-2392.2800000000002</v>
      </c>
      <c r="H1731" s="240">
        <v>-30889.342000000001</v>
      </c>
      <c r="I1731" s="240">
        <v>1396178.3589999999</v>
      </c>
      <c r="J1731" s="240">
        <v>-741027.701</v>
      </c>
    </row>
    <row r="1732" spans="2:10">
      <c r="B1732" s="240" t="s">
        <v>24</v>
      </c>
      <c r="C1732" s="240" t="s">
        <v>120</v>
      </c>
      <c r="D1732" s="240" t="s">
        <v>77</v>
      </c>
      <c r="E1732" s="240">
        <v>83147.56</v>
      </c>
      <c r="F1732" s="240">
        <v>595.03</v>
      </c>
      <c r="G1732" s="240">
        <v>-2399.1799999999998</v>
      </c>
      <c r="H1732" s="240">
        <v>-30958.154999999999</v>
      </c>
      <c r="I1732" s="240">
        <v>1424585.105</v>
      </c>
      <c r="J1732" s="240">
        <v>-749694.74699999997</v>
      </c>
    </row>
    <row r="1733" spans="2:10">
      <c r="B1733" s="240" t="s">
        <v>24</v>
      </c>
      <c r="C1733" s="240" t="s">
        <v>121</v>
      </c>
      <c r="D1733" s="240" t="s">
        <v>76</v>
      </c>
      <c r="E1733" s="240">
        <v>81963.179999999993</v>
      </c>
      <c r="F1733" s="240">
        <v>-594.74</v>
      </c>
      <c r="G1733" s="240">
        <v>-2392.2800000000002</v>
      </c>
      <c r="H1733" s="240">
        <v>-11386.004999999999</v>
      </c>
      <c r="I1733" s="240">
        <v>1396167.7509999999</v>
      </c>
      <c r="J1733" s="240">
        <v>-767581.897</v>
      </c>
    </row>
    <row r="1734" spans="2:10">
      <c r="B1734" s="240" t="s">
        <v>24</v>
      </c>
      <c r="C1734" s="240" t="s">
        <v>121</v>
      </c>
      <c r="D1734" s="240" t="s">
        <v>77</v>
      </c>
      <c r="E1734" s="240">
        <v>83147.56</v>
      </c>
      <c r="F1734" s="240">
        <v>-595.03</v>
      </c>
      <c r="G1734" s="240">
        <v>-2399.1799999999998</v>
      </c>
      <c r="H1734" s="240">
        <v>-11447.623</v>
      </c>
      <c r="I1734" s="240">
        <v>1424576.912</v>
      </c>
      <c r="J1734" s="240">
        <v>-780452.55</v>
      </c>
    </row>
    <row r="1735" spans="2:10">
      <c r="B1735" s="240" t="s">
        <v>24</v>
      </c>
      <c r="C1735" s="240" t="s">
        <v>122</v>
      </c>
      <c r="D1735" s="240" t="s">
        <v>76</v>
      </c>
      <c r="E1735" s="240">
        <v>81963.179999999993</v>
      </c>
      <c r="F1735" s="240">
        <v>594.74</v>
      </c>
      <c r="G1735" s="240">
        <v>-2392.2800000000002</v>
      </c>
      <c r="H1735" s="240">
        <v>-28791.863000000001</v>
      </c>
      <c r="I1735" s="240">
        <v>1396196.378</v>
      </c>
      <c r="J1735" s="240">
        <v>-741011.37399999995</v>
      </c>
    </row>
    <row r="1736" spans="2:10">
      <c r="B1736" s="240" t="s">
        <v>24</v>
      </c>
      <c r="C1736" s="240" t="s">
        <v>122</v>
      </c>
      <c r="D1736" s="240" t="s">
        <v>77</v>
      </c>
      <c r="E1736" s="240">
        <v>83147.56</v>
      </c>
      <c r="F1736" s="240">
        <v>595.03</v>
      </c>
      <c r="G1736" s="240">
        <v>-2399.1799999999998</v>
      </c>
      <c r="H1736" s="240">
        <v>-28860.7</v>
      </c>
      <c r="I1736" s="240">
        <v>1424604.6980000001</v>
      </c>
      <c r="J1736" s="240">
        <v>-749678.71900000004</v>
      </c>
    </row>
    <row r="1737" spans="2:10">
      <c r="B1737" s="240" t="s">
        <v>24</v>
      </c>
      <c r="C1737" s="240" t="s">
        <v>123</v>
      </c>
      <c r="D1737" s="240" t="s">
        <v>76</v>
      </c>
      <c r="E1737" s="240">
        <v>81963.179999999993</v>
      </c>
      <c r="F1737" s="240">
        <v>-594.74</v>
      </c>
      <c r="G1737" s="240">
        <v>2392.2800000000002</v>
      </c>
      <c r="H1737" s="240">
        <v>34813.883000000002</v>
      </c>
      <c r="I1737" s="240">
        <v>1291550.5209999999</v>
      </c>
      <c r="J1737" s="240">
        <v>-767601.29500000004</v>
      </c>
    </row>
    <row r="1738" spans="2:10">
      <c r="B1738" s="240" t="s">
        <v>24</v>
      </c>
      <c r="C1738" s="240" t="s">
        <v>123</v>
      </c>
      <c r="D1738" s="240" t="s">
        <v>77</v>
      </c>
      <c r="E1738" s="240">
        <v>83147.56</v>
      </c>
      <c r="F1738" s="240">
        <v>-595.03</v>
      </c>
      <c r="G1738" s="240">
        <v>2399.1799999999998</v>
      </c>
      <c r="H1738" s="240">
        <v>34882.726999999999</v>
      </c>
      <c r="I1738" s="240">
        <v>1302683.4709999999</v>
      </c>
      <c r="J1738" s="240">
        <v>-780473.29399999999</v>
      </c>
    </row>
    <row r="1739" spans="2:10">
      <c r="B1739" s="240" t="s">
        <v>24</v>
      </c>
      <c r="C1739" s="240" t="s">
        <v>124</v>
      </c>
      <c r="D1739" s="240" t="s">
        <v>76</v>
      </c>
      <c r="E1739" s="240">
        <v>81963.179999999993</v>
      </c>
      <c r="F1739" s="240">
        <v>594.74</v>
      </c>
      <c r="G1739" s="240">
        <v>2392.2800000000002</v>
      </c>
      <c r="H1739" s="240">
        <v>13213.066999999999</v>
      </c>
      <c r="I1739" s="240">
        <v>1291543.111</v>
      </c>
      <c r="J1739" s="240">
        <v>-741063.42500000005</v>
      </c>
    </row>
    <row r="1740" spans="2:10">
      <c r="B1740" s="240" t="s">
        <v>24</v>
      </c>
      <c r="C1740" s="240" t="s">
        <v>124</v>
      </c>
      <c r="D1740" s="240" t="s">
        <v>77</v>
      </c>
      <c r="E1740" s="240">
        <v>83147.56</v>
      </c>
      <c r="F1740" s="240">
        <v>595.03</v>
      </c>
      <c r="G1740" s="240">
        <v>2399.1799999999998</v>
      </c>
      <c r="H1740" s="240">
        <v>13274.74</v>
      </c>
      <c r="I1740" s="240">
        <v>1302672.07</v>
      </c>
      <c r="J1740" s="240">
        <v>-749731.52</v>
      </c>
    </row>
    <row r="1741" spans="2:10">
      <c r="B1741" s="240" t="s">
        <v>24</v>
      </c>
      <c r="C1741" s="240" t="s">
        <v>125</v>
      </c>
      <c r="D1741" s="240" t="s">
        <v>76</v>
      </c>
      <c r="E1741" s="240">
        <v>81963.179999999993</v>
      </c>
      <c r="F1741" s="240">
        <v>-594.74</v>
      </c>
      <c r="G1741" s="240">
        <v>2392.2800000000002</v>
      </c>
      <c r="H1741" s="240">
        <v>32716.403999999999</v>
      </c>
      <c r="I1741" s="240">
        <v>1291532.5020000001</v>
      </c>
      <c r="J1741" s="240">
        <v>-767617.62100000004</v>
      </c>
    </row>
    <row r="1742" spans="2:10">
      <c r="B1742" s="240" t="s">
        <v>24</v>
      </c>
      <c r="C1742" s="240" t="s">
        <v>125</v>
      </c>
      <c r="D1742" s="240" t="s">
        <v>77</v>
      </c>
      <c r="E1742" s="240">
        <v>83147.56</v>
      </c>
      <c r="F1742" s="240">
        <v>-595.03</v>
      </c>
      <c r="G1742" s="240">
        <v>2399.1799999999998</v>
      </c>
      <c r="H1742" s="240">
        <v>32785.271999999997</v>
      </c>
      <c r="I1742" s="240">
        <v>1302663.878</v>
      </c>
      <c r="J1742" s="240">
        <v>-780489.32200000004</v>
      </c>
    </row>
    <row r="1743" spans="2:10">
      <c r="B1743" s="240" t="s">
        <v>24</v>
      </c>
      <c r="C1743" s="240" t="s">
        <v>126</v>
      </c>
      <c r="D1743" s="240" t="s">
        <v>76</v>
      </c>
      <c r="E1743" s="240">
        <v>81963.179999999993</v>
      </c>
      <c r="F1743" s="240">
        <v>594.74</v>
      </c>
      <c r="G1743" s="240">
        <v>2392.2800000000002</v>
      </c>
      <c r="H1743" s="240">
        <v>15310.546</v>
      </c>
      <c r="I1743" s="240">
        <v>1291561.1299999999</v>
      </c>
      <c r="J1743" s="240">
        <v>-741047.09900000005</v>
      </c>
    </row>
    <row r="1744" spans="2:10">
      <c r="B1744" s="240" t="s">
        <v>24</v>
      </c>
      <c r="C1744" s="240" t="s">
        <v>126</v>
      </c>
      <c r="D1744" s="240" t="s">
        <v>77</v>
      </c>
      <c r="E1744" s="240">
        <v>83147.56</v>
      </c>
      <c r="F1744" s="240">
        <v>595.03</v>
      </c>
      <c r="G1744" s="240">
        <v>2399.1799999999998</v>
      </c>
      <c r="H1744" s="240">
        <v>15372.195</v>
      </c>
      <c r="I1744" s="240">
        <v>1302691.6629999999</v>
      </c>
      <c r="J1744" s="240">
        <v>-749715.49100000004</v>
      </c>
    </row>
    <row r="1745" spans="2:10">
      <c r="B1745" s="240" t="s">
        <v>24</v>
      </c>
      <c r="C1745" s="240" t="s">
        <v>127</v>
      </c>
      <c r="D1745" s="240" t="s">
        <v>76</v>
      </c>
      <c r="E1745" s="240">
        <v>81963.179999999993</v>
      </c>
      <c r="F1745" s="240">
        <v>-594.74</v>
      </c>
      <c r="G1745" s="240">
        <v>2392.2800000000002</v>
      </c>
      <c r="H1745" s="240">
        <v>30890.215</v>
      </c>
      <c r="I1745" s="240">
        <v>1291516.9140000001</v>
      </c>
      <c r="J1745" s="240">
        <v>-767631.74800000002</v>
      </c>
    </row>
    <row r="1746" spans="2:10">
      <c r="B1746" s="240" t="s">
        <v>24</v>
      </c>
      <c r="C1746" s="240" t="s">
        <v>127</v>
      </c>
      <c r="D1746" s="240" t="s">
        <v>77</v>
      </c>
      <c r="E1746" s="240">
        <v>83147.56</v>
      </c>
      <c r="F1746" s="240">
        <v>-595.03</v>
      </c>
      <c r="G1746" s="240">
        <v>2399.1799999999998</v>
      </c>
      <c r="H1746" s="240">
        <v>30959.102999999999</v>
      </c>
      <c r="I1746" s="240">
        <v>1302646.9210000001</v>
      </c>
      <c r="J1746" s="240">
        <v>-780503.19</v>
      </c>
    </row>
    <row r="1747" spans="2:10">
      <c r="B1747" s="240" t="s">
        <v>24</v>
      </c>
      <c r="C1747" s="240" t="s">
        <v>128</v>
      </c>
      <c r="D1747" s="240" t="s">
        <v>76</v>
      </c>
      <c r="E1747" s="240">
        <v>81963.179999999993</v>
      </c>
      <c r="F1747" s="240">
        <v>594.74</v>
      </c>
      <c r="G1747" s="240">
        <v>2392.2800000000002</v>
      </c>
      <c r="H1747" s="240">
        <v>9289.3989999999994</v>
      </c>
      <c r="I1747" s="240">
        <v>1291509.504</v>
      </c>
      <c r="J1747" s="240">
        <v>-741093.87800000003</v>
      </c>
    </row>
    <row r="1748" spans="2:10">
      <c r="B1748" s="240" t="s">
        <v>24</v>
      </c>
      <c r="C1748" s="240" t="s">
        <v>128</v>
      </c>
      <c r="D1748" s="240" t="s">
        <v>77</v>
      </c>
      <c r="E1748" s="240">
        <v>83147.56</v>
      </c>
      <c r="F1748" s="240">
        <v>595.03</v>
      </c>
      <c r="G1748" s="240">
        <v>2399.1799999999998</v>
      </c>
      <c r="H1748" s="240">
        <v>9351.116</v>
      </c>
      <c r="I1748" s="240">
        <v>1302635.5209999999</v>
      </c>
      <c r="J1748" s="240">
        <v>-749761.41599999997</v>
      </c>
    </row>
    <row r="1749" spans="2:10">
      <c r="B1749" s="240" t="s">
        <v>24</v>
      </c>
      <c r="C1749" s="240" t="s">
        <v>129</v>
      </c>
      <c r="D1749" s="240" t="s">
        <v>76</v>
      </c>
      <c r="E1749" s="240">
        <v>81963.179999999993</v>
      </c>
      <c r="F1749" s="240">
        <v>-594.74</v>
      </c>
      <c r="G1749" s="240">
        <v>2392.2800000000002</v>
      </c>
      <c r="H1749" s="240">
        <v>28792.736000000001</v>
      </c>
      <c r="I1749" s="240">
        <v>1291498.895</v>
      </c>
      <c r="J1749" s="240">
        <v>-767648.07400000002</v>
      </c>
    </row>
    <row r="1750" spans="2:10">
      <c r="B1750" s="240" t="s">
        <v>24</v>
      </c>
      <c r="C1750" s="240" t="s">
        <v>129</v>
      </c>
      <c r="D1750" s="240" t="s">
        <v>77</v>
      </c>
      <c r="E1750" s="240">
        <v>83147.56</v>
      </c>
      <c r="F1750" s="240">
        <v>-595.03</v>
      </c>
      <c r="G1750" s="240">
        <v>2399.1799999999998</v>
      </c>
      <c r="H1750" s="240">
        <v>28861.648000000001</v>
      </c>
      <c r="I1750" s="240">
        <v>1302627.328</v>
      </c>
      <c r="J1750" s="240">
        <v>-780519.21900000004</v>
      </c>
    </row>
    <row r="1751" spans="2:10">
      <c r="B1751" s="240" t="s">
        <v>24</v>
      </c>
      <c r="C1751" s="240" t="s">
        <v>130</v>
      </c>
      <c r="D1751" s="240" t="s">
        <v>76</v>
      </c>
      <c r="E1751" s="240">
        <v>81963.179999999993</v>
      </c>
      <c r="F1751" s="240">
        <v>594.74</v>
      </c>
      <c r="G1751" s="240">
        <v>2392.2800000000002</v>
      </c>
      <c r="H1751" s="240">
        <v>11386.878000000001</v>
      </c>
      <c r="I1751" s="240">
        <v>1291527.523</v>
      </c>
      <c r="J1751" s="240">
        <v>-741077.55200000003</v>
      </c>
    </row>
    <row r="1752" spans="2:10">
      <c r="B1752" s="240" t="s">
        <v>24</v>
      </c>
      <c r="C1752" s="240" t="s">
        <v>130</v>
      </c>
      <c r="D1752" s="240" t="s">
        <v>77</v>
      </c>
      <c r="E1752" s="240">
        <v>83147.56</v>
      </c>
      <c r="F1752" s="240">
        <v>595.03</v>
      </c>
      <c r="G1752" s="240">
        <v>2399.1799999999998</v>
      </c>
      <c r="H1752" s="240">
        <v>11448.572</v>
      </c>
      <c r="I1752" s="240">
        <v>1302655.1140000001</v>
      </c>
      <c r="J1752" s="240">
        <v>-749745.38800000004</v>
      </c>
    </row>
    <row r="1753" spans="2:10">
      <c r="B1753" s="240" t="s">
        <v>24</v>
      </c>
      <c r="C1753" s="240" t="s">
        <v>131</v>
      </c>
      <c r="D1753" s="240" t="s">
        <v>76</v>
      </c>
      <c r="E1753" s="240">
        <v>81963.179999999993</v>
      </c>
      <c r="F1753" s="240">
        <v>-1982.47</v>
      </c>
      <c r="G1753" s="240">
        <v>-594.74</v>
      </c>
      <c r="H1753" s="240">
        <v>29929.368999999999</v>
      </c>
      <c r="I1753" s="240">
        <v>1357293.2169999999</v>
      </c>
      <c r="J1753" s="240">
        <v>-798559.44099999999</v>
      </c>
    </row>
    <row r="1754" spans="2:10">
      <c r="B1754" s="240" t="s">
        <v>24</v>
      </c>
      <c r="C1754" s="240" t="s">
        <v>131</v>
      </c>
      <c r="D1754" s="240" t="s">
        <v>77</v>
      </c>
      <c r="E1754" s="240">
        <v>83147.56</v>
      </c>
      <c r="F1754" s="240">
        <v>-1983.45</v>
      </c>
      <c r="G1754" s="240">
        <v>-595.03</v>
      </c>
      <c r="H1754" s="240">
        <v>29937.938999999998</v>
      </c>
      <c r="I1754" s="240">
        <v>1379213.7390000001</v>
      </c>
      <c r="J1754" s="240">
        <v>-816334.96299999999</v>
      </c>
    </row>
    <row r="1755" spans="2:10">
      <c r="B1755" s="240" t="s">
        <v>24</v>
      </c>
      <c r="C1755" s="240" t="s">
        <v>132</v>
      </c>
      <c r="D1755" s="240" t="s">
        <v>76</v>
      </c>
      <c r="E1755" s="240">
        <v>81963.179999999993</v>
      </c>
      <c r="F1755" s="240">
        <v>-1982.47</v>
      </c>
      <c r="G1755" s="240">
        <v>594.74</v>
      </c>
      <c r="H1755" s="240">
        <v>42074.222999999998</v>
      </c>
      <c r="I1755" s="240">
        <v>1330426.757</v>
      </c>
      <c r="J1755" s="240">
        <v>-798559.57499999995</v>
      </c>
    </row>
    <row r="1756" spans="2:10">
      <c r="B1756" s="240" t="s">
        <v>24</v>
      </c>
      <c r="C1756" s="240" t="s">
        <v>132</v>
      </c>
      <c r="D1756" s="240" t="s">
        <v>77</v>
      </c>
      <c r="E1756" s="240">
        <v>83147.56</v>
      </c>
      <c r="F1756" s="240">
        <v>-1983.45</v>
      </c>
      <c r="G1756" s="240">
        <v>595.03</v>
      </c>
      <c r="H1756" s="240">
        <v>42089.631999999998</v>
      </c>
      <c r="I1756" s="240">
        <v>1348056.29</v>
      </c>
      <c r="J1756" s="240">
        <v>-816335.55500000005</v>
      </c>
    </row>
    <row r="1757" spans="2:10">
      <c r="B1757" s="240" t="s">
        <v>24</v>
      </c>
      <c r="C1757" s="240" t="s">
        <v>133</v>
      </c>
      <c r="D1757" s="240" t="s">
        <v>76</v>
      </c>
      <c r="E1757" s="240">
        <v>81963.179999999993</v>
      </c>
      <c r="F1757" s="240">
        <v>-1982.47</v>
      </c>
      <c r="G1757" s="240">
        <v>-594.74</v>
      </c>
      <c r="H1757" s="240">
        <v>31106.469000000001</v>
      </c>
      <c r="I1757" s="240">
        <v>1357303.2990000001</v>
      </c>
      <c r="J1757" s="240">
        <v>-798550.30500000005</v>
      </c>
    </row>
    <row r="1758" spans="2:10">
      <c r="B1758" s="240" t="s">
        <v>24</v>
      </c>
      <c r="C1758" s="240" t="s">
        <v>133</v>
      </c>
      <c r="D1758" s="240" t="s">
        <v>77</v>
      </c>
      <c r="E1758" s="240">
        <v>83147.56</v>
      </c>
      <c r="F1758" s="240">
        <v>-1983.45</v>
      </c>
      <c r="G1758" s="240">
        <v>-595.03</v>
      </c>
      <c r="H1758" s="240">
        <v>31115.026000000002</v>
      </c>
      <c r="I1758" s="240">
        <v>1379224.7039999999</v>
      </c>
      <c r="J1758" s="240">
        <v>-816325.99399999995</v>
      </c>
    </row>
    <row r="1759" spans="2:10">
      <c r="B1759" s="240" t="s">
        <v>24</v>
      </c>
      <c r="C1759" s="240" t="s">
        <v>134</v>
      </c>
      <c r="D1759" s="240" t="s">
        <v>76</v>
      </c>
      <c r="E1759" s="240">
        <v>81963.179999999993</v>
      </c>
      <c r="F1759" s="240">
        <v>-1982.47</v>
      </c>
      <c r="G1759" s="240">
        <v>594.74</v>
      </c>
      <c r="H1759" s="240">
        <v>40897.123</v>
      </c>
      <c r="I1759" s="240">
        <v>1330416.675</v>
      </c>
      <c r="J1759" s="240">
        <v>-798568.71100000001</v>
      </c>
    </row>
    <row r="1760" spans="2:10">
      <c r="B1760" s="240" t="s">
        <v>24</v>
      </c>
      <c r="C1760" s="240" t="s">
        <v>134</v>
      </c>
      <c r="D1760" s="240" t="s">
        <v>77</v>
      </c>
      <c r="E1760" s="240">
        <v>83147.56</v>
      </c>
      <c r="F1760" s="240">
        <v>-1983.45</v>
      </c>
      <c r="G1760" s="240">
        <v>595.03</v>
      </c>
      <c r="H1760" s="240">
        <v>40912.544999999998</v>
      </c>
      <c r="I1760" s="240">
        <v>1348045.325</v>
      </c>
      <c r="J1760" s="240">
        <v>-816344.52399999998</v>
      </c>
    </row>
    <row r="1761" spans="2:10">
      <c r="B1761" s="240" t="s">
        <v>24</v>
      </c>
      <c r="C1761" s="240" t="s">
        <v>135</v>
      </c>
      <c r="D1761" s="240" t="s">
        <v>76</v>
      </c>
      <c r="E1761" s="240">
        <v>81963.179999999993</v>
      </c>
      <c r="F1761" s="240">
        <v>-1982.47</v>
      </c>
      <c r="G1761" s="240">
        <v>-594.74</v>
      </c>
      <c r="H1761" s="240">
        <v>22937.772000000001</v>
      </c>
      <c r="I1761" s="240">
        <v>1357233.1529999999</v>
      </c>
      <c r="J1761" s="240">
        <v>-798613.86100000003</v>
      </c>
    </row>
    <row r="1762" spans="2:10">
      <c r="B1762" s="240" t="s">
        <v>24</v>
      </c>
      <c r="C1762" s="240" t="s">
        <v>135</v>
      </c>
      <c r="D1762" s="240" t="s">
        <v>77</v>
      </c>
      <c r="E1762" s="240">
        <v>83147.56</v>
      </c>
      <c r="F1762" s="240">
        <v>-1983.45</v>
      </c>
      <c r="G1762" s="240">
        <v>-595.03</v>
      </c>
      <c r="H1762" s="240">
        <v>22946.420999999998</v>
      </c>
      <c r="I1762" s="240">
        <v>1379148.4280000001</v>
      </c>
      <c r="J1762" s="240">
        <v>-816388.39099999995</v>
      </c>
    </row>
    <row r="1763" spans="2:10">
      <c r="B1763" s="240" t="s">
        <v>24</v>
      </c>
      <c r="C1763" s="240" t="s">
        <v>136</v>
      </c>
      <c r="D1763" s="240" t="s">
        <v>76</v>
      </c>
      <c r="E1763" s="240">
        <v>81963.179999999993</v>
      </c>
      <c r="F1763" s="240">
        <v>-1982.47</v>
      </c>
      <c r="G1763" s="240">
        <v>594.74</v>
      </c>
      <c r="H1763" s="240">
        <v>35082.627</v>
      </c>
      <c r="I1763" s="240">
        <v>1330366.6939999999</v>
      </c>
      <c r="J1763" s="240">
        <v>-798613.99600000004</v>
      </c>
    </row>
    <row r="1764" spans="2:10">
      <c r="B1764" s="240" t="s">
        <v>24</v>
      </c>
      <c r="C1764" s="240" t="s">
        <v>136</v>
      </c>
      <c r="D1764" s="240" t="s">
        <v>77</v>
      </c>
      <c r="E1764" s="240">
        <v>83147.56</v>
      </c>
      <c r="F1764" s="240">
        <v>-1983.45</v>
      </c>
      <c r="G1764" s="240">
        <v>595.03</v>
      </c>
      <c r="H1764" s="240">
        <v>35098.114999999998</v>
      </c>
      <c r="I1764" s="240">
        <v>1347990.9790000001</v>
      </c>
      <c r="J1764" s="240">
        <v>-816388.98300000001</v>
      </c>
    </row>
    <row r="1765" spans="2:10">
      <c r="B1765" s="240" t="s">
        <v>24</v>
      </c>
      <c r="C1765" s="240" t="s">
        <v>137</v>
      </c>
      <c r="D1765" s="240" t="s">
        <v>76</v>
      </c>
      <c r="E1765" s="240">
        <v>81963.179999999993</v>
      </c>
      <c r="F1765" s="240">
        <v>-1982.47</v>
      </c>
      <c r="G1765" s="240">
        <v>-594.74</v>
      </c>
      <c r="H1765" s="240">
        <v>24114.871999999999</v>
      </c>
      <c r="I1765" s="240">
        <v>1357243.236</v>
      </c>
      <c r="J1765" s="240">
        <v>-798604.72499999998</v>
      </c>
    </row>
    <row r="1766" spans="2:10">
      <c r="B1766" s="240" t="s">
        <v>24</v>
      </c>
      <c r="C1766" s="240" t="s">
        <v>137</v>
      </c>
      <c r="D1766" s="240" t="s">
        <v>77</v>
      </c>
      <c r="E1766" s="240">
        <v>83147.56</v>
      </c>
      <c r="F1766" s="240">
        <v>-1983.45</v>
      </c>
      <c r="G1766" s="240">
        <v>-595.03</v>
      </c>
      <c r="H1766" s="240">
        <v>24123.508999999998</v>
      </c>
      <c r="I1766" s="240">
        <v>1379159.3929999999</v>
      </c>
      <c r="J1766" s="240">
        <v>-816379.42200000002</v>
      </c>
    </row>
    <row r="1767" spans="2:10">
      <c r="B1767" s="240" t="s">
        <v>24</v>
      </c>
      <c r="C1767" s="240" t="s">
        <v>138</v>
      </c>
      <c r="D1767" s="240" t="s">
        <v>76</v>
      </c>
      <c r="E1767" s="240">
        <v>81963.179999999993</v>
      </c>
      <c r="F1767" s="240">
        <v>-1982.47</v>
      </c>
      <c r="G1767" s="240">
        <v>594.74</v>
      </c>
      <c r="H1767" s="240">
        <v>33905.525999999998</v>
      </c>
      <c r="I1767" s="240">
        <v>1330356.611</v>
      </c>
      <c r="J1767" s="240">
        <v>-798623.13199999998</v>
      </c>
    </row>
    <row r="1768" spans="2:10">
      <c r="B1768" s="240" t="s">
        <v>24</v>
      </c>
      <c r="C1768" s="240" t="s">
        <v>138</v>
      </c>
      <c r="D1768" s="240" t="s">
        <v>77</v>
      </c>
      <c r="E1768" s="240">
        <v>83147.56</v>
      </c>
      <c r="F1768" s="240">
        <v>-1983.45</v>
      </c>
      <c r="G1768" s="240">
        <v>595.03</v>
      </c>
      <c r="H1768" s="240">
        <v>33921.027999999998</v>
      </c>
      <c r="I1768" s="240">
        <v>1347980.014</v>
      </c>
      <c r="J1768" s="240">
        <v>-816397.95200000005</v>
      </c>
    </row>
    <row r="1769" spans="2:10">
      <c r="B1769" s="240" t="s">
        <v>24</v>
      </c>
      <c r="C1769" s="240" t="s">
        <v>139</v>
      </c>
      <c r="D1769" s="240" t="s">
        <v>76</v>
      </c>
      <c r="E1769" s="240">
        <v>81963.179999999993</v>
      </c>
      <c r="F1769" s="240">
        <v>-594.74</v>
      </c>
      <c r="G1769" s="240">
        <v>-1982.47</v>
      </c>
      <c r="H1769" s="240">
        <v>-9440.58</v>
      </c>
      <c r="I1769" s="240">
        <v>1388628.7749999999</v>
      </c>
      <c r="J1769" s="240">
        <v>-767598.43500000006</v>
      </c>
    </row>
    <row r="1770" spans="2:10">
      <c r="B1770" s="240" t="s">
        <v>24</v>
      </c>
      <c r="C1770" s="240" t="s">
        <v>139</v>
      </c>
      <c r="D1770" s="240" t="s">
        <v>77</v>
      </c>
      <c r="E1770" s="240">
        <v>83147.56</v>
      </c>
      <c r="F1770" s="240">
        <v>-595.03</v>
      </c>
      <c r="G1770" s="240">
        <v>-1983.45</v>
      </c>
      <c r="H1770" s="240">
        <v>-9448.3549999999996</v>
      </c>
      <c r="I1770" s="240">
        <v>1415550.7960000001</v>
      </c>
      <c r="J1770" s="240">
        <v>-780468.86899999995</v>
      </c>
    </row>
    <row r="1771" spans="2:10">
      <c r="B1771" s="240" t="s">
        <v>24</v>
      </c>
      <c r="C1771" s="240" t="s">
        <v>140</v>
      </c>
      <c r="D1771" s="240" t="s">
        <v>76</v>
      </c>
      <c r="E1771" s="240">
        <v>81963.179999999993</v>
      </c>
      <c r="F1771" s="240">
        <v>594.74</v>
      </c>
      <c r="G1771" s="240">
        <v>-1982.47</v>
      </c>
      <c r="H1771" s="240">
        <v>-31041.396000000001</v>
      </c>
      <c r="I1771" s="240">
        <v>1388621.365</v>
      </c>
      <c r="J1771" s="240">
        <v>-741060.56499999994</v>
      </c>
    </row>
    <row r="1772" spans="2:10">
      <c r="B1772" s="240" t="s">
        <v>24</v>
      </c>
      <c r="C1772" s="240" t="s">
        <v>140</v>
      </c>
      <c r="D1772" s="240" t="s">
        <v>77</v>
      </c>
      <c r="E1772" s="240">
        <v>83147.56</v>
      </c>
      <c r="F1772" s="240">
        <v>595.03</v>
      </c>
      <c r="G1772" s="240">
        <v>-1983.45</v>
      </c>
      <c r="H1772" s="240">
        <v>-31056.342000000001</v>
      </c>
      <c r="I1772" s="240">
        <v>1415539.395</v>
      </c>
      <c r="J1772" s="240">
        <v>-749727.09499999997</v>
      </c>
    </row>
    <row r="1773" spans="2:10">
      <c r="B1773" s="240" t="s">
        <v>24</v>
      </c>
      <c r="C1773" s="240" t="s">
        <v>141</v>
      </c>
      <c r="D1773" s="240" t="s">
        <v>76</v>
      </c>
      <c r="E1773" s="240">
        <v>81963.179999999993</v>
      </c>
      <c r="F1773" s="240">
        <v>-594.74</v>
      </c>
      <c r="G1773" s="240">
        <v>-1982.47</v>
      </c>
      <c r="H1773" s="240">
        <v>-11538.058999999999</v>
      </c>
      <c r="I1773" s="240">
        <v>1388610.7560000001</v>
      </c>
      <c r="J1773" s="240">
        <v>-767614.76199999999</v>
      </c>
    </row>
    <row r="1774" spans="2:10">
      <c r="B1774" s="240" t="s">
        <v>24</v>
      </c>
      <c r="C1774" s="240" t="s">
        <v>141</v>
      </c>
      <c r="D1774" s="240" t="s">
        <v>77</v>
      </c>
      <c r="E1774" s="240">
        <v>83147.56</v>
      </c>
      <c r="F1774" s="240">
        <v>-595.03</v>
      </c>
      <c r="G1774" s="240">
        <v>-1983.45</v>
      </c>
      <c r="H1774" s="240">
        <v>-11545.81</v>
      </c>
      <c r="I1774" s="240">
        <v>1415531.202</v>
      </c>
      <c r="J1774" s="240">
        <v>-780484.897</v>
      </c>
    </row>
    <row r="1775" spans="2:10">
      <c r="B1775" s="240" t="s">
        <v>24</v>
      </c>
      <c r="C1775" s="240" t="s">
        <v>142</v>
      </c>
      <c r="D1775" s="240" t="s">
        <v>76</v>
      </c>
      <c r="E1775" s="240">
        <v>81963.179999999993</v>
      </c>
      <c r="F1775" s="240">
        <v>594.74</v>
      </c>
      <c r="G1775" s="240">
        <v>-1982.47</v>
      </c>
      <c r="H1775" s="240">
        <v>-28943.917000000001</v>
      </c>
      <c r="I1775" s="240">
        <v>1388639.3840000001</v>
      </c>
      <c r="J1775" s="240">
        <v>-741044.23899999994</v>
      </c>
    </row>
    <row r="1776" spans="2:10">
      <c r="B1776" s="240" t="s">
        <v>24</v>
      </c>
      <c r="C1776" s="240" t="s">
        <v>142</v>
      </c>
      <c r="D1776" s="240" t="s">
        <v>77</v>
      </c>
      <c r="E1776" s="240">
        <v>83147.56</v>
      </c>
      <c r="F1776" s="240">
        <v>595.03</v>
      </c>
      <c r="G1776" s="240">
        <v>-1983.45</v>
      </c>
      <c r="H1776" s="240">
        <v>-28958.886999999999</v>
      </c>
      <c r="I1776" s="240">
        <v>1415558.9879999999</v>
      </c>
      <c r="J1776" s="240">
        <v>-749711.06599999999</v>
      </c>
    </row>
    <row r="1777" spans="2:10">
      <c r="B1777" s="240" t="s">
        <v>24</v>
      </c>
      <c r="C1777" s="240" t="s">
        <v>143</v>
      </c>
      <c r="D1777" s="240" t="s">
        <v>76</v>
      </c>
      <c r="E1777" s="240">
        <v>81963.179999999993</v>
      </c>
      <c r="F1777" s="240">
        <v>-594.74</v>
      </c>
      <c r="G1777" s="240">
        <v>-1982.47</v>
      </c>
      <c r="H1777" s="240">
        <v>-5516.9120000000003</v>
      </c>
      <c r="I1777" s="240">
        <v>1388662.382</v>
      </c>
      <c r="J1777" s="240">
        <v>-767567.98199999996</v>
      </c>
    </row>
    <row r="1778" spans="2:10">
      <c r="B1778" s="240" t="s">
        <v>24</v>
      </c>
      <c r="C1778" s="240" t="s">
        <v>143</v>
      </c>
      <c r="D1778" s="240" t="s">
        <v>77</v>
      </c>
      <c r="E1778" s="240">
        <v>83147.56</v>
      </c>
      <c r="F1778" s="240">
        <v>-595.03</v>
      </c>
      <c r="G1778" s="240">
        <v>-1983.45</v>
      </c>
      <c r="H1778" s="240">
        <v>-5524.7309999999998</v>
      </c>
      <c r="I1778" s="240">
        <v>1415587.345</v>
      </c>
      <c r="J1778" s="240">
        <v>-780438.97199999995</v>
      </c>
    </row>
    <row r="1779" spans="2:10">
      <c r="B1779" s="240" t="s">
        <v>24</v>
      </c>
      <c r="C1779" s="240" t="s">
        <v>144</v>
      </c>
      <c r="D1779" s="240" t="s">
        <v>76</v>
      </c>
      <c r="E1779" s="240">
        <v>81963.179999999993</v>
      </c>
      <c r="F1779" s="240">
        <v>594.74</v>
      </c>
      <c r="G1779" s="240">
        <v>-1982.47</v>
      </c>
      <c r="H1779" s="240">
        <v>-27117.727999999999</v>
      </c>
      <c r="I1779" s="240">
        <v>1388654.9720000001</v>
      </c>
      <c r="J1779" s="240">
        <v>-741030.11199999996</v>
      </c>
    </row>
    <row r="1780" spans="2:10">
      <c r="B1780" s="240" t="s">
        <v>24</v>
      </c>
      <c r="C1780" s="240" t="s">
        <v>144</v>
      </c>
      <c r="D1780" s="240" t="s">
        <v>77</v>
      </c>
      <c r="E1780" s="240">
        <v>83147.56</v>
      </c>
      <c r="F1780" s="240">
        <v>595.03</v>
      </c>
      <c r="G1780" s="240">
        <v>-1983.45</v>
      </c>
      <c r="H1780" s="240">
        <v>-27132.718000000001</v>
      </c>
      <c r="I1780" s="240">
        <v>1415575.9439999999</v>
      </c>
      <c r="J1780" s="240">
        <v>-749697.19799999997</v>
      </c>
    </row>
    <row r="1781" spans="2:10">
      <c r="B1781" s="240" t="s">
        <v>24</v>
      </c>
      <c r="C1781" s="240" t="s">
        <v>145</v>
      </c>
      <c r="D1781" s="240" t="s">
        <v>76</v>
      </c>
      <c r="E1781" s="240">
        <v>81963.179999999993</v>
      </c>
      <c r="F1781" s="240">
        <v>-594.74</v>
      </c>
      <c r="G1781" s="240">
        <v>-1982.47</v>
      </c>
      <c r="H1781" s="240">
        <v>-7614.3909999999996</v>
      </c>
      <c r="I1781" s="240">
        <v>1388644.3629999999</v>
      </c>
      <c r="J1781" s="240">
        <v>-767584.30799999996</v>
      </c>
    </row>
    <row r="1782" spans="2:10">
      <c r="B1782" s="240" t="s">
        <v>24</v>
      </c>
      <c r="C1782" s="240" t="s">
        <v>145</v>
      </c>
      <c r="D1782" s="240" t="s">
        <v>77</v>
      </c>
      <c r="E1782" s="240">
        <v>83147.56</v>
      </c>
      <c r="F1782" s="240">
        <v>-595.03</v>
      </c>
      <c r="G1782" s="240">
        <v>-1983.45</v>
      </c>
      <c r="H1782" s="240">
        <v>-7622.1869999999999</v>
      </c>
      <c r="I1782" s="240">
        <v>1415567.7520000001</v>
      </c>
      <c r="J1782" s="240">
        <v>-780455.00100000005</v>
      </c>
    </row>
    <row r="1783" spans="2:10">
      <c r="B1783" s="240" t="s">
        <v>24</v>
      </c>
      <c r="C1783" s="240" t="s">
        <v>146</v>
      </c>
      <c r="D1783" s="240" t="s">
        <v>76</v>
      </c>
      <c r="E1783" s="240">
        <v>81963.179999999993</v>
      </c>
      <c r="F1783" s="240">
        <v>594.74</v>
      </c>
      <c r="G1783" s="240">
        <v>-1982.47</v>
      </c>
      <c r="H1783" s="240">
        <v>-25020.249</v>
      </c>
      <c r="I1783" s="240">
        <v>1388672.9909999999</v>
      </c>
      <c r="J1783" s="240">
        <v>-741013.78599999996</v>
      </c>
    </row>
    <row r="1784" spans="2:10">
      <c r="B1784" s="240" t="s">
        <v>24</v>
      </c>
      <c r="C1784" s="240" t="s">
        <v>146</v>
      </c>
      <c r="D1784" s="240" t="s">
        <v>77</v>
      </c>
      <c r="E1784" s="240">
        <v>83147.56</v>
      </c>
      <c r="F1784" s="240">
        <v>595.03</v>
      </c>
      <c r="G1784" s="240">
        <v>-1983.45</v>
      </c>
      <c r="H1784" s="240">
        <v>-25035.262999999999</v>
      </c>
      <c r="I1784" s="240">
        <v>1415595.5379999999</v>
      </c>
      <c r="J1784" s="240">
        <v>-749681.17</v>
      </c>
    </row>
    <row r="1785" spans="2:10">
      <c r="B1785" s="240" t="s">
        <v>24</v>
      </c>
      <c r="C1785" s="240" t="s">
        <v>147</v>
      </c>
      <c r="D1785" s="240" t="s">
        <v>76</v>
      </c>
      <c r="E1785" s="240">
        <v>125425.82</v>
      </c>
      <c r="F1785" s="240">
        <v>-630.54999999999995</v>
      </c>
      <c r="G1785" s="240">
        <v>0</v>
      </c>
      <c r="H1785" s="240">
        <v>10326.648999999999</v>
      </c>
      <c r="I1785" s="240">
        <v>2055870.6070000001</v>
      </c>
      <c r="J1785" s="240">
        <v>-1163636.973</v>
      </c>
    </row>
    <row r="1786" spans="2:10">
      <c r="B1786" s="240" t="s">
        <v>24</v>
      </c>
      <c r="C1786" s="240" t="s">
        <v>147</v>
      </c>
      <c r="D1786" s="240" t="s">
        <v>77</v>
      </c>
      <c r="E1786" s="240">
        <v>126995.19</v>
      </c>
      <c r="F1786" s="240">
        <v>-638.74</v>
      </c>
      <c r="G1786" s="240">
        <v>0</v>
      </c>
      <c r="H1786" s="240">
        <v>10462.812</v>
      </c>
      <c r="I1786" s="240">
        <v>2082163.3370000001</v>
      </c>
      <c r="J1786" s="240">
        <v>-1180090.6200000001</v>
      </c>
    </row>
    <row r="1787" spans="2:10">
      <c r="B1787" s="240" t="s">
        <v>24</v>
      </c>
      <c r="C1787" s="240" t="s">
        <v>148</v>
      </c>
      <c r="D1787" s="240" t="s">
        <v>76</v>
      </c>
      <c r="E1787" s="240">
        <v>125425.82</v>
      </c>
      <c r="F1787" s="240">
        <v>630.54999999999995</v>
      </c>
      <c r="G1787" s="240">
        <v>0</v>
      </c>
      <c r="H1787" s="240">
        <v>-10325.422</v>
      </c>
      <c r="I1787" s="240">
        <v>2055880.851</v>
      </c>
      <c r="J1787" s="240">
        <v>-1140765.2139999999</v>
      </c>
    </row>
    <row r="1788" spans="2:10">
      <c r="B1788" s="240" t="s">
        <v>24</v>
      </c>
      <c r="C1788" s="240" t="s">
        <v>148</v>
      </c>
      <c r="D1788" s="240" t="s">
        <v>77</v>
      </c>
      <c r="E1788" s="240">
        <v>126995.19</v>
      </c>
      <c r="F1788" s="240">
        <v>638.74</v>
      </c>
      <c r="G1788" s="240">
        <v>0</v>
      </c>
      <c r="H1788" s="240">
        <v>-10461.472</v>
      </c>
      <c r="I1788" s="240">
        <v>2082171.2960000001</v>
      </c>
      <c r="J1788" s="240">
        <v>-1152744.933</v>
      </c>
    </row>
    <row r="1789" spans="2:10">
      <c r="B1789" s="240" t="s">
        <v>24</v>
      </c>
      <c r="C1789" s="240" t="s">
        <v>149</v>
      </c>
      <c r="D1789" s="240" t="s">
        <v>76</v>
      </c>
      <c r="E1789" s="240">
        <v>125425.82</v>
      </c>
      <c r="F1789" s="240">
        <v>0</v>
      </c>
      <c r="G1789" s="240">
        <v>-630.54999999999995</v>
      </c>
      <c r="H1789" s="240">
        <v>-5798.21</v>
      </c>
      <c r="I1789" s="240">
        <v>2067461.06</v>
      </c>
      <c r="J1789" s="240">
        <v>-1152197.3470000001</v>
      </c>
    </row>
    <row r="1790" spans="2:10">
      <c r="B1790" s="240" t="s">
        <v>24</v>
      </c>
      <c r="C1790" s="240" t="s">
        <v>149</v>
      </c>
      <c r="D1790" s="240" t="s">
        <v>77</v>
      </c>
      <c r="E1790" s="240">
        <v>126995.19</v>
      </c>
      <c r="F1790" s="240">
        <v>0</v>
      </c>
      <c r="G1790" s="240">
        <v>-638.74</v>
      </c>
      <c r="H1790" s="240">
        <v>-5872.991</v>
      </c>
      <c r="I1790" s="240">
        <v>2096037.0460000001</v>
      </c>
      <c r="J1790" s="240">
        <v>-1166413.969</v>
      </c>
    </row>
    <row r="1791" spans="2:10">
      <c r="B1791" s="240" t="s">
        <v>24</v>
      </c>
      <c r="C1791" s="240" t="s">
        <v>150</v>
      </c>
      <c r="D1791" s="240" t="s">
        <v>76</v>
      </c>
      <c r="E1791" s="240">
        <v>125425.82</v>
      </c>
      <c r="F1791" s="240">
        <v>0</v>
      </c>
      <c r="G1791" s="240">
        <v>630.54999999999995</v>
      </c>
      <c r="H1791" s="240">
        <v>5799.4369999999999</v>
      </c>
      <c r="I1791" s="240">
        <v>2044290.398</v>
      </c>
      <c r="J1791" s="240">
        <v>-1152204.8400000001</v>
      </c>
    </row>
    <row r="1792" spans="2:10">
      <c r="B1792" s="240" t="s">
        <v>24</v>
      </c>
      <c r="C1792" s="240" t="s">
        <v>150</v>
      </c>
      <c r="D1792" s="240" t="s">
        <v>77</v>
      </c>
      <c r="E1792" s="240">
        <v>126995.19</v>
      </c>
      <c r="F1792" s="240">
        <v>0</v>
      </c>
      <c r="G1792" s="240">
        <v>638.74</v>
      </c>
      <c r="H1792" s="240">
        <v>5874.3310000000001</v>
      </c>
      <c r="I1792" s="240">
        <v>2068297.5859999999</v>
      </c>
      <c r="J1792" s="240">
        <v>-1166421.584</v>
      </c>
    </row>
    <row r="1793" spans="2:10">
      <c r="B1793" s="240" t="s">
        <v>24</v>
      </c>
      <c r="C1793" s="240" t="s">
        <v>151</v>
      </c>
      <c r="D1793" s="240" t="s">
        <v>76</v>
      </c>
      <c r="E1793" s="240">
        <v>81963.179999999993</v>
      </c>
      <c r="F1793" s="240">
        <v>2211.31</v>
      </c>
      <c r="G1793" s="240">
        <v>681.92</v>
      </c>
      <c r="H1793" s="240">
        <v>37898.578000000001</v>
      </c>
      <c r="I1793" s="240">
        <v>1358643.4509999999</v>
      </c>
      <c r="J1793" s="240">
        <v>-710919.30799999996</v>
      </c>
    </row>
    <row r="1794" spans="2:10">
      <c r="B1794" s="240" t="s">
        <v>24</v>
      </c>
      <c r="C1794" s="240" t="s">
        <v>151</v>
      </c>
      <c r="D1794" s="240" t="s">
        <v>77</v>
      </c>
      <c r="E1794" s="240">
        <v>83147.56</v>
      </c>
      <c r="F1794" s="240">
        <v>2218.71</v>
      </c>
      <c r="G1794" s="240">
        <v>682.27</v>
      </c>
      <c r="H1794" s="240">
        <v>38020.311000000002</v>
      </c>
      <c r="I1794" s="240">
        <v>1380565.4280000001</v>
      </c>
      <c r="J1794" s="240">
        <v>-715097.64099999995</v>
      </c>
    </row>
    <row r="1795" spans="2:10">
      <c r="B1795" s="240" t="s">
        <v>24</v>
      </c>
      <c r="C1795" s="240" t="s">
        <v>152</v>
      </c>
      <c r="D1795" s="240" t="s">
        <v>76</v>
      </c>
      <c r="E1795" s="240">
        <v>81963.179999999993</v>
      </c>
      <c r="F1795" s="240">
        <v>-2211.31</v>
      </c>
      <c r="G1795" s="240">
        <v>-681.92</v>
      </c>
      <c r="H1795" s="240">
        <v>-37897.705000000002</v>
      </c>
      <c r="I1795" s="240">
        <v>1329051.8230000001</v>
      </c>
      <c r="J1795" s="240">
        <v>-797740.14099999995</v>
      </c>
    </row>
    <row r="1796" spans="2:10">
      <c r="B1796" s="240" t="s">
        <v>24</v>
      </c>
      <c r="C1796" s="240" t="s">
        <v>152</v>
      </c>
      <c r="D1796" s="240" t="s">
        <v>77</v>
      </c>
      <c r="E1796" s="240">
        <v>83147.56</v>
      </c>
      <c r="F1796" s="240">
        <v>-2218.71</v>
      </c>
      <c r="G1796" s="240">
        <v>-682.27</v>
      </c>
      <c r="H1796" s="240">
        <v>-38019.362999999998</v>
      </c>
      <c r="I1796" s="240">
        <v>1346666.598</v>
      </c>
      <c r="J1796" s="240">
        <v>-815100.29700000002</v>
      </c>
    </row>
    <row r="1797" spans="2:10">
      <c r="B1797" s="240" t="s">
        <v>24</v>
      </c>
      <c r="C1797" s="240" t="s">
        <v>153</v>
      </c>
      <c r="D1797" s="240" t="s">
        <v>76</v>
      </c>
      <c r="E1797" s="240">
        <v>81963.179999999993</v>
      </c>
      <c r="F1797" s="240">
        <v>1132.78</v>
      </c>
      <c r="G1797" s="240">
        <v>1666.23</v>
      </c>
      <c r="H1797" s="240">
        <v>28440.219000000001</v>
      </c>
      <c r="I1797" s="240">
        <v>1379444.818</v>
      </c>
      <c r="J1797" s="240">
        <v>-731886.84199999995</v>
      </c>
    </row>
    <row r="1798" spans="2:10">
      <c r="B1798" s="240" t="s">
        <v>24</v>
      </c>
      <c r="C1798" s="240" t="s">
        <v>153</v>
      </c>
      <c r="D1798" s="240" t="s">
        <v>77</v>
      </c>
      <c r="E1798" s="240">
        <v>83147.56</v>
      </c>
      <c r="F1798" s="240">
        <v>1139.24</v>
      </c>
      <c r="G1798" s="240">
        <v>1667.12</v>
      </c>
      <c r="H1798" s="240">
        <v>28560.81</v>
      </c>
      <c r="I1798" s="240">
        <v>1404363.6610000001</v>
      </c>
      <c r="J1798" s="240">
        <v>-739057.00300000003</v>
      </c>
    </row>
    <row r="1799" spans="2:10">
      <c r="B1799" s="240" t="s">
        <v>24</v>
      </c>
      <c r="C1799" s="240" t="s">
        <v>154</v>
      </c>
      <c r="D1799" s="240" t="s">
        <v>76</v>
      </c>
      <c r="E1799" s="240">
        <v>81963.179999999993</v>
      </c>
      <c r="F1799" s="240">
        <v>-1132.78</v>
      </c>
      <c r="G1799" s="240">
        <v>-1666.23</v>
      </c>
      <c r="H1799" s="240">
        <v>-28439.346000000001</v>
      </c>
      <c r="I1799" s="240">
        <v>1308250.4550000001</v>
      </c>
      <c r="J1799" s="240">
        <v>-776772.60699999996</v>
      </c>
    </row>
    <row r="1800" spans="2:10">
      <c r="B1800" s="240" t="s">
        <v>24</v>
      </c>
      <c r="C1800" s="240" t="s">
        <v>154</v>
      </c>
      <c r="D1800" s="240" t="s">
        <v>77</v>
      </c>
      <c r="E1800" s="240">
        <v>83147.56</v>
      </c>
      <c r="F1800" s="240">
        <v>-1139.24</v>
      </c>
      <c r="G1800" s="240">
        <v>-1667.12</v>
      </c>
      <c r="H1800" s="240">
        <v>-28559.862000000001</v>
      </c>
      <c r="I1800" s="240">
        <v>1322868.365</v>
      </c>
      <c r="J1800" s="240">
        <v>-791140.93500000006</v>
      </c>
    </row>
    <row r="1801" spans="2:10">
      <c r="B1801" s="240" t="s">
        <v>24</v>
      </c>
      <c r="C1801" s="240" t="s">
        <v>155</v>
      </c>
      <c r="D1801" s="240" t="s">
        <v>76</v>
      </c>
      <c r="E1801" s="240">
        <v>81963.179999999993</v>
      </c>
      <c r="F1801" s="240">
        <v>4417.75</v>
      </c>
      <c r="G1801" s="240">
        <v>1535.48</v>
      </c>
      <c r="H1801" s="240">
        <v>77351.960999999996</v>
      </c>
      <c r="I1801" s="240">
        <v>1374978.753</v>
      </c>
      <c r="J1801" s="240">
        <v>-672116.16200000001</v>
      </c>
    </row>
    <row r="1802" spans="2:10">
      <c r="B1802" s="240" t="s">
        <v>24</v>
      </c>
      <c r="C1802" s="240" t="s">
        <v>155</v>
      </c>
      <c r="D1802" s="240" t="s">
        <v>77</v>
      </c>
      <c r="E1802" s="240">
        <v>83147.56</v>
      </c>
      <c r="F1802" s="240">
        <v>4422.3</v>
      </c>
      <c r="G1802" s="240">
        <v>1536.63</v>
      </c>
      <c r="H1802" s="240">
        <v>77420.706000000006</v>
      </c>
      <c r="I1802" s="240">
        <v>1399208.58</v>
      </c>
      <c r="J1802" s="240">
        <v>-671202.39800000004</v>
      </c>
    </row>
    <row r="1803" spans="2:10">
      <c r="B1803" s="240" t="s">
        <v>24</v>
      </c>
      <c r="C1803" s="240" t="s">
        <v>156</v>
      </c>
      <c r="D1803" s="240" t="s">
        <v>76</v>
      </c>
      <c r="E1803" s="240">
        <v>81963.179999999993</v>
      </c>
      <c r="F1803" s="240">
        <v>-4417.75</v>
      </c>
      <c r="G1803" s="240">
        <v>-1535.48</v>
      </c>
      <c r="H1803" s="240">
        <v>-77351.088000000003</v>
      </c>
      <c r="I1803" s="240">
        <v>1312716.52</v>
      </c>
      <c r="J1803" s="240">
        <v>-836543.28700000001</v>
      </c>
    </row>
    <row r="1804" spans="2:10">
      <c r="B1804" s="240" t="s">
        <v>24</v>
      </c>
      <c r="C1804" s="240" t="s">
        <v>156</v>
      </c>
      <c r="D1804" s="240" t="s">
        <v>77</v>
      </c>
      <c r="E1804" s="240">
        <v>83147.56</v>
      </c>
      <c r="F1804" s="240">
        <v>-4422.3</v>
      </c>
      <c r="G1804" s="240">
        <v>-1536.63</v>
      </c>
      <c r="H1804" s="240">
        <v>-77419.758000000002</v>
      </c>
      <c r="I1804" s="240">
        <v>1328023.446</v>
      </c>
      <c r="J1804" s="240">
        <v>-858995.53899999999</v>
      </c>
    </row>
    <row r="1805" spans="2:10">
      <c r="B1805" s="240" t="s">
        <v>24</v>
      </c>
      <c r="C1805" s="240" t="s">
        <v>157</v>
      </c>
      <c r="D1805" s="240" t="s">
        <v>76</v>
      </c>
      <c r="E1805" s="240">
        <v>81963.179999999993</v>
      </c>
      <c r="F1805" s="240">
        <v>1749.76</v>
      </c>
      <c r="G1805" s="240">
        <v>3706.64</v>
      </c>
      <c r="H1805" s="240">
        <v>51652.951999999997</v>
      </c>
      <c r="I1805" s="240">
        <v>1416498.0560000001</v>
      </c>
      <c r="J1805" s="240">
        <v>-720093.61399999994</v>
      </c>
    </row>
    <row r="1806" spans="2:10">
      <c r="B1806" s="240" t="s">
        <v>24</v>
      </c>
      <c r="C1806" s="240" t="s">
        <v>157</v>
      </c>
      <c r="D1806" s="240" t="s">
        <v>77</v>
      </c>
      <c r="E1806" s="240">
        <v>83147.56</v>
      </c>
      <c r="F1806" s="240">
        <v>1751.39</v>
      </c>
      <c r="G1806" s="240">
        <v>3709.57</v>
      </c>
      <c r="H1806" s="240">
        <v>51717.673999999999</v>
      </c>
      <c r="I1806" s="240">
        <v>1446565.16</v>
      </c>
      <c r="J1806" s="240">
        <v>-725991.23100000003</v>
      </c>
    </row>
    <row r="1807" spans="2:10">
      <c r="B1807" s="240" t="s">
        <v>24</v>
      </c>
      <c r="C1807" s="240" t="s">
        <v>158</v>
      </c>
      <c r="D1807" s="240" t="s">
        <v>76</v>
      </c>
      <c r="E1807" s="240">
        <v>81963.179999999993</v>
      </c>
      <c r="F1807" s="240">
        <v>-1749.76</v>
      </c>
      <c r="G1807" s="240">
        <v>-3706.64</v>
      </c>
      <c r="H1807" s="240">
        <v>-51652.08</v>
      </c>
      <c r="I1807" s="240">
        <v>1271197.2169999999</v>
      </c>
      <c r="J1807" s="240">
        <v>-788565.83499999996</v>
      </c>
    </row>
    <row r="1808" spans="2:10">
      <c r="B1808" s="240" t="s">
        <v>24</v>
      </c>
      <c r="C1808" s="240" t="s">
        <v>158</v>
      </c>
      <c r="D1808" s="240" t="s">
        <v>77</v>
      </c>
      <c r="E1808" s="240">
        <v>83147.56</v>
      </c>
      <c r="F1808" s="240">
        <v>-1751.39</v>
      </c>
      <c r="G1808" s="240">
        <v>-3709.57</v>
      </c>
      <c r="H1808" s="240">
        <v>-51716.724999999999</v>
      </c>
      <c r="I1808" s="240">
        <v>1280666.8670000001</v>
      </c>
      <c r="J1808" s="240">
        <v>-804206.70700000005</v>
      </c>
    </row>
    <row r="1809" spans="2:10">
      <c r="B1809" s="240" t="s">
        <v>10</v>
      </c>
      <c r="C1809" s="240" t="s">
        <v>87</v>
      </c>
      <c r="D1809" s="240" t="s">
        <v>76</v>
      </c>
      <c r="E1809" s="240">
        <v>0</v>
      </c>
      <c r="F1809" s="240">
        <v>-2047.73</v>
      </c>
      <c r="G1809" s="240">
        <v>0</v>
      </c>
      <c r="H1809" s="240">
        <v>37157.692000000003</v>
      </c>
      <c r="I1809" s="240">
        <v>19.001000000000001</v>
      </c>
      <c r="J1809" s="240">
        <v>-51236.29</v>
      </c>
    </row>
    <row r="1810" spans="2:10">
      <c r="B1810" s="240" t="s">
        <v>10</v>
      </c>
      <c r="C1810" s="240" t="s">
        <v>87</v>
      </c>
      <c r="D1810" s="240" t="s">
        <v>77</v>
      </c>
      <c r="E1810" s="240">
        <v>0</v>
      </c>
      <c r="F1810" s="240">
        <v>-2058.4299999999998</v>
      </c>
      <c r="G1810" s="240">
        <v>0</v>
      </c>
      <c r="H1810" s="240">
        <v>37364.432999999997</v>
      </c>
      <c r="I1810" s="240">
        <v>20.274999999999999</v>
      </c>
      <c r="J1810" s="240">
        <v>-57415.292000000001</v>
      </c>
    </row>
    <row r="1811" spans="2:10">
      <c r="B1811" s="240" t="s">
        <v>10</v>
      </c>
      <c r="C1811" s="240" t="s">
        <v>88</v>
      </c>
      <c r="D1811" s="240" t="s">
        <v>76</v>
      </c>
      <c r="E1811" s="240">
        <v>0</v>
      </c>
      <c r="F1811" s="240">
        <v>0</v>
      </c>
      <c r="G1811" s="240">
        <v>-2047.73</v>
      </c>
      <c r="H1811" s="240">
        <v>-20806.045999999998</v>
      </c>
      <c r="I1811" s="240">
        <v>51929.082000000002</v>
      </c>
      <c r="J1811" s="240">
        <v>0.98699999999999999</v>
      </c>
    </row>
    <row r="1812" spans="2:10">
      <c r="B1812" s="240" t="s">
        <v>10</v>
      </c>
      <c r="C1812" s="240" t="s">
        <v>88</v>
      </c>
      <c r="D1812" s="240" t="s">
        <v>77</v>
      </c>
      <c r="E1812" s="240">
        <v>0</v>
      </c>
      <c r="F1812" s="240">
        <v>0</v>
      </c>
      <c r="G1812" s="240">
        <v>-2058.4299999999998</v>
      </c>
      <c r="H1812" s="240">
        <v>-20969.518</v>
      </c>
      <c r="I1812" s="240">
        <v>58095.053</v>
      </c>
      <c r="J1812" s="240">
        <v>0.65400000000000003</v>
      </c>
    </row>
    <row r="1813" spans="2:10">
      <c r="B1813" s="240" t="s">
        <v>10</v>
      </c>
      <c r="C1813" s="240" t="s">
        <v>89</v>
      </c>
      <c r="D1813" s="240" t="s">
        <v>76</v>
      </c>
      <c r="E1813" s="240">
        <v>0</v>
      </c>
      <c r="F1813" s="240">
        <v>-2047.73</v>
      </c>
      <c r="G1813" s="240">
        <v>0</v>
      </c>
      <c r="H1813" s="240">
        <v>29945.148000000001</v>
      </c>
      <c r="I1813" s="240">
        <v>-46.31</v>
      </c>
      <c r="J1813" s="240">
        <v>-51289.718000000001</v>
      </c>
    </row>
    <row r="1814" spans="2:10">
      <c r="B1814" s="240" t="s">
        <v>10</v>
      </c>
      <c r="C1814" s="240" t="s">
        <v>89</v>
      </c>
      <c r="D1814" s="240" t="s">
        <v>77</v>
      </c>
      <c r="E1814" s="240">
        <v>0</v>
      </c>
      <c r="F1814" s="240">
        <v>-2058.4299999999998</v>
      </c>
      <c r="G1814" s="240">
        <v>0</v>
      </c>
      <c r="H1814" s="240">
        <v>30151.925999999999</v>
      </c>
      <c r="I1814" s="240">
        <v>-45.002000000000002</v>
      </c>
      <c r="J1814" s="240">
        <v>-57469.612999999998</v>
      </c>
    </row>
    <row r="1815" spans="2:10">
      <c r="B1815" s="240" t="s">
        <v>10</v>
      </c>
      <c r="C1815" s="240" t="s">
        <v>90</v>
      </c>
      <c r="D1815" s="240" t="s">
        <v>76</v>
      </c>
      <c r="E1815" s="240">
        <v>0</v>
      </c>
      <c r="F1815" s="240">
        <v>0</v>
      </c>
      <c r="G1815" s="240">
        <v>-2047.73</v>
      </c>
      <c r="H1815" s="240">
        <v>-16746.405999999999</v>
      </c>
      <c r="I1815" s="240">
        <v>51965.631999999998</v>
      </c>
      <c r="J1815" s="240">
        <v>30.884</v>
      </c>
    </row>
    <row r="1816" spans="2:10">
      <c r="B1816" s="240" t="s">
        <v>10</v>
      </c>
      <c r="C1816" s="240" t="s">
        <v>90</v>
      </c>
      <c r="D1816" s="240" t="s">
        <v>77</v>
      </c>
      <c r="E1816" s="240">
        <v>0</v>
      </c>
      <c r="F1816" s="240">
        <v>0</v>
      </c>
      <c r="G1816" s="240">
        <v>-2058.4299999999998</v>
      </c>
      <c r="H1816" s="240">
        <v>-16909.899000000001</v>
      </c>
      <c r="I1816" s="240">
        <v>58131.584000000003</v>
      </c>
      <c r="J1816" s="240">
        <v>31.052</v>
      </c>
    </row>
    <row r="1817" spans="2:10">
      <c r="B1817" s="240" t="s">
        <v>10</v>
      </c>
      <c r="C1817" s="240" t="s">
        <v>12</v>
      </c>
      <c r="D1817" s="240" t="s">
        <v>76</v>
      </c>
      <c r="E1817" s="240">
        <v>0</v>
      </c>
      <c r="F1817" s="240">
        <v>-1300000</v>
      </c>
      <c r="G1817" s="240">
        <v>0</v>
      </c>
      <c r="H1817" s="240">
        <v>21808692.383000001</v>
      </c>
      <c r="I1817" s="240">
        <v>-185.35499999999999</v>
      </c>
      <c r="J1817" s="240">
        <v>-28077821.390000001</v>
      </c>
    </row>
    <row r="1818" spans="2:10">
      <c r="B1818" s="240" t="s">
        <v>10</v>
      </c>
      <c r="C1818" s="240" t="s">
        <v>12</v>
      </c>
      <c r="D1818" s="240" t="s">
        <v>77</v>
      </c>
      <c r="E1818" s="240">
        <v>0</v>
      </c>
      <c r="F1818" s="240">
        <v>-1300000</v>
      </c>
      <c r="G1818" s="240">
        <v>0</v>
      </c>
      <c r="H1818" s="240">
        <v>21808676.368999999</v>
      </c>
      <c r="I1818" s="240">
        <v>575.31700000000001</v>
      </c>
      <c r="J1818" s="240">
        <v>-31990819.899999999</v>
      </c>
    </row>
    <row r="1819" spans="2:10">
      <c r="B1819" s="240" t="s">
        <v>10</v>
      </c>
      <c r="C1819" s="240" t="s">
        <v>13</v>
      </c>
      <c r="D1819" s="240" t="s">
        <v>76</v>
      </c>
      <c r="E1819" s="240">
        <v>0</v>
      </c>
      <c r="F1819" s="240">
        <v>0</v>
      </c>
      <c r="G1819" s="240">
        <v>-1300000</v>
      </c>
      <c r="H1819" s="240">
        <v>-13435977.65</v>
      </c>
      <c r="I1819" s="240">
        <v>28450383.388999999</v>
      </c>
      <c r="J1819" s="240">
        <v>-353.41500000000002</v>
      </c>
    </row>
    <row r="1820" spans="2:10">
      <c r="B1820" s="240" t="s">
        <v>10</v>
      </c>
      <c r="C1820" s="240" t="s">
        <v>13</v>
      </c>
      <c r="D1820" s="240" t="s">
        <v>77</v>
      </c>
      <c r="E1820" s="240">
        <v>0</v>
      </c>
      <c r="F1820" s="240">
        <v>0</v>
      </c>
      <c r="G1820" s="240">
        <v>-1300000</v>
      </c>
      <c r="H1820" s="240">
        <v>-13435962.48</v>
      </c>
      <c r="I1820" s="240">
        <v>32355433.460000001</v>
      </c>
      <c r="J1820" s="240">
        <v>-591.54300000000001</v>
      </c>
    </row>
    <row r="1821" spans="2:10">
      <c r="B1821" s="240" t="s">
        <v>10</v>
      </c>
      <c r="C1821" s="240" t="s">
        <v>14</v>
      </c>
      <c r="D1821" s="240" t="s">
        <v>76</v>
      </c>
      <c r="E1821" s="240">
        <v>0</v>
      </c>
      <c r="F1821" s="240">
        <v>0</v>
      </c>
      <c r="G1821" s="240">
        <v>0</v>
      </c>
      <c r="H1821" s="240">
        <v>-1299942.7930000001</v>
      </c>
      <c r="I1821" s="240">
        <v>-10035.808000000001</v>
      </c>
      <c r="J1821" s="240">
        <v>-7983.0420000000004</v>
      </c>
    </row>
    <row r="1822" spans="2:10">
      <c r="B1822" s="240" t="s">
        <v>10</v>
      </c>
      <c r="C1822" s="240" t="s">
        <v>14</v>
      </c>
      <c r="D1822" s="240" t="s">
        <v>77</v>
      </c>
      <c r="E1822" s="240">
        <v>0</v>
      </c>
      <c r="F1822" s="240">
        <v>0</v>
      </c>
      <c r="G1822" s="240">
        <v>0</v>
      </c>
      <c r="H1822" s="240">
        <v>-1299935.814</v>
      </c>
      <c r="I1822" s="240">
        <v>-10028.464</v>
      </c>
      <c r="J1822" s="240">
        <v>-8130.1729999999998</v>
      </c>
    </row>
    <row r="1823" spans="2:10">
      <c r="B1823" s="240" t="s">
        <v>10</v>
      </c>
      <c r="C1823" s="240" t="s">
        <v>91</v>
      </c>
      <c r="D1823" s="240" t="s">
        <v>76</v>
      </c>
      <c r="E1823" s="240">
        <v>0</v>
      </c>
      <c r="F1823" s="240">
        <v>1890.05</v>
      </c>
      <c r="G1823" s="240">
        <v>216.93</v>
      </c>
      <c r="H1823" s="240">
        <v>29654.21</v>
      </c>
      <c r="I1823" s="240">
        <v>5190.4989999999998</v>
      </c>
      <c r="J1823" s="240">
        <v>39529.576000000001</v>
      </c>
    </row>
    <row r="1824" spans="2:10">
      <c r="B1824" s="240" t="s">
        <v>10</v>
      </c>
      <c r="C1824" s="240" t="s">
        <v>91</v>
      </c>
      <c r="D1824" s="240" t="s">
        <v>77</v>
      </c>
      <c r="E1824" s="240">
        <v>0</v>
      </c>
      <c r="F1824" s="240">
        <v>1925.85</v>
      </c>
      <c r="G1824" s="240">
        <v>219.6</v>
      </c>
      <c r="H1824" s="240">
        <v>30389.147000000001</v>
      </c>
      <c r="I1824" s="240">
        <v>5762.8760000000002</v>
      </c>
      <c r="J1824" s="240">
        <v>44039.61</v>
      </c>
    </row>
    <row r="1825" spans="2:10">
      <c r="B1825" s="240" t="s">
        <v>10</v>
      </c>
      <c r="C1825" s="240" t="s">
        <v>92</v>
      </c>
      <c r="D1825" s="240" t="s">
        <v>76</v>
      </c>
      <c r="E1825" s="240">
        <v>0</v>
      </c>
      <c r="F1825" s="240">
        <v>214.83</v>
      </c>
      <c r="G1825" s="240">
        <v>1708.58</v>
      </c>
      <c r="H1825" s="240">
        <v>14745.971</v>
      </c>
      <c r="I1825" s="240">
        <v>39187.974999999999</v>
      </c>
      <c r="J1825" s="240">
        <v>5301.9160000000002</v>
      </c>
    </row>
    <row r="1826" spans="2:10">
      <c r="B1826" s="240" t="s">
        <v>10</v>
      </c>
      <c r="C1826" s="240" t="s">
        <v>92</v>
      </c>
      <c r="D1826" s="240" t="s">
        <v>77</v>
      </c>
      <c r="E1826" s="240">
        <v>0</v>
      </c>
      <c r="F1826" s="240">
        <v>219.54</v>
      </c>
      <c r="G1826" s="240">
        <v>1740.96</v>
      </c>
      <c r="H1826" s="240">
        <v>15526.975</v>
      </c>
      <c r="I1826" s="240">
        <v>43501.95</v>
      </c>
      <c r="J1826" s="240">
        <v>5876.9610000000002</v>
      </c>
    </row>
    <row r="1827" spans="2:10">
      <c r="B1827" s="240" t="s">
        <v>10</v>
      </c>
      <c r="C1827" s="240" t="s">
        <v>93</v>
      </c>
      <c r="D1827" s="240" t="s">
        <v>76</v>
      </c>
      <c r="E1827" s="240">
        <v>0</v>
      </c>
      <c r="F1827" s="240">
        <v>4717.51</v>
      </c>
      <c r="G1827" s="240">
        <v>513.80999999999995</v>
      </c>
      <c r="H1827" s="240">
        <v>75371.611999999994</v>
      </c>
      <c r="I1827" s="240">
        <v>11766.839</v>
      </c>
      <c r="J1827" s="240">
        <v>90290.384000000005</v>
      </c>
    </row>
    <row r="1828" spans="2:10">
      <c r="B1828" s="240" t="s">
        <v>10</v>
      </c>
      <c r="C1828" s="240" t="s">
        <v>93</v>
      </c>
      <c r="D1828" s="240" t="s">
        <v>77</v>
      </c>
      <c r="E1828" s="240">
        <v>0</v>
      </c>
      <c r="F1828" s="240">
        <v>4818.7299999999996</v>
      </c>
      <c r="G1828" s="240">
        <v>521.04999999999995</v>
      </c>
      <c r="H1828" s="240">
        <v>77404.547000000006</v>
      </c>
      <c r="I1828" s="240">
        <v>13069.439</v>
      </c>
      <c r="J1828" s="240">
        <v>100864.65399999999</v>
      </c>
    </row>
    <row r="1829" spans="2:10">
      <c r="B1829" s="240" t="s">
        <v>10</v>
      </c>
      <c r="C1829" s="240" t="s">
        <v>94</v>
      </c>
      <c r="D1829" s="240" t="s">
        <v>76</v>
      </c>
      <c r="E1829" s="240">
        <v>0</v>
      </c>
      <c r="F1829" s="240">
        <v>509.38</v>
      </c>
      <c r="G1829" s="240">
        <v>3863.12</v>
      </c>
      <c r="H1829" s="240">
        <v>34146.991000000002</v>
      </c>
      <c r="I1829" s="240">
        <v>79419.095000000001</v>
      </c>
      <c r="J1829" s="240">
        <v>12020.623</v>
      </c>
    </row>
    <row r="1830" spans="2:10">
      <c r="B1830" s="240" t="s">
        <v>10</v>
      </c>
      <c r="C1830" s="240" t="s">
        <v>94</v>
      </c>
      <c r="D1830" s="240" t="s">
        <v>77</v>
      </c>
      <c r="E1830" s="240">
        <v>0</v>
      </c>
      <c r="F1830" s="240">
        <v>522.69000000000005</v>
      </c>
      <c r="G1830" s="240">
        <v>3947.06</v>
      </c>
      <c r="H1830" s="240">
        <v>36028.127</v>
      </c>
      <c r="I1830" s="240">
        <v>88323.637000000002</v>
      </c>
      <c r="J1830" s="240">
        <v>13333.348</v>
      </c>
    </row>
    <row r="1831" spans="2:10">
      <c r="B1831" s="240" t="s">
        <v>10</v>
      </c>
      <c r="C1831" s="240" t="s">
        <v>95</v>
      </c>
      <c r="D1831" s="240" t="s">
        <v>76</v>
      </c>
      <c r="E1831" s="240">
        <v>89393.41</v>
      </c>
      <c r="F1831" s="240">
        <v>0</v>
      </c>
      <c r="G1831" s="240">
        <v>0</v>
      </c>
      <c r="H1831" s="240">
        <v>0.47399999999999998</v>
      </c>
      <c r="I1831" s="240">
        <v>1462902.327</v>
      </c>
      <c r="J1831" s="240">
        <v>-808672.02800000005</v>
      </c>
    </row>
    <row r="1832" spans="2:10">
      <c r="B1832" s="240" t="s">
        <v>10</v>
      </c>
      <c r="C1832" s="240" t="s">
        <v>95</v>
      </c>
      <c r="D1832" s="240" t="s">
        <v>77</v>
      </c>
      <c r="E1832" s="240">
        <v>94566.49</v>
      </c>
      <c r="F1832" s="240">
        <v>0</v>
      </c>
      <c r="G1832" s="240">
        <v>0</v>
      </c>
      <c r="H1832" s="240">
        <v>0.44700000000000001</v>
      </c>
      <c r="I1832" s="240">
        <v>1552860.7919999999</v>
      </c>
      <c r="J1832" s="240">
        <v>-864921.44700000004</v>
      </c>
    </row>
    <row r="1833" spans="2:10">
      <c r="B1833" s="240" t="s">
        <v>10</v>
      </c>
      <c r="C1833" s="240" t="s">
        <v>96</v>
      </c>
      <c r="D1833" s="240" t="s">
        <v>76</v>
      </c>
      <c r="E1833" s="240">
        <v>89393.41</v>
      </c>
      <c r="F1833" s="240">
        <v>0</v>
      </c>
      <c r="G1833" s="240">
        <v>0</v>
      </c>
      <c r="H1833" s="240">
        <v>0.47399999999999998</v>
      </c>
      <c r="I1833" s="240">
        <v>1462902.327</v>
      </c>
      <c r="J1833" s="240">
        <v>-808672.02800000005</v>
      </c>
    </row>
    <row r="1834" spans="2:10">
      <c r="B1834" s="240" t="s">
        <v>10</v>
      </c>
      <c r="C1834" s="240" t="s">
        <v>96</v>
      </c>
      <c r="D1834" s="240" t="s">
        <v>77</v>
      </c>
      <c r="E1834" s="240">
        <v>94566.49</v>
      </c>
      <c r="F1834" s="240">
        <v>0</v>
      </c>
      <c r="G1834" s="240">
        <v>0</v>
      </c>
      <c r="H1834" s="240">
        <v>0.44700000000000001</v>
      </c>
      <c r="I1834" s="240">
        <v>1552860.7919999999</v>
      </c>
      <c r="J1834" s="240">
        <v>-864921.44700000004</v>
      </c>
    </row>
    <row r="1835" spans="2:10">
      <c r="B1835" s="240" t="s">
        <v>10</v>
      </c>
      <c r="C1835" s="240" t="s">
        <v>97</v>
      </c>
      <c r="D1835" s="240" t="s">
        <v>76</v>
      </c>
      <c r="E1835" s="240">
        <v>0</v>
      </c>
      <c r="F1835" s="240">
        <v>-446.97</v>
      </c>
      <c r="G1835" s="240">
        <v>0</v>
      </c>
      <c r="H1835" s="240">
        <v>7315.1509999999998</v>
      </c>
      <c r="I1835" s="240">
        <v>-2.524</v>
      </c>
      <c r="J1835" s="240">
        <v>-8881.1769999999997</v>
      </c>
    </row>
    <row r="1836" spans="2:10">
      <c r="B1836" s="240" t="s">
        <v>10</v>
      </c>
      <c r="C1836" s="240" t="s">
        <v>97</v>
      </c>
      <c r="D1836" s="240" t="s">
        <v>77</v>
      </c>
      <c r="E1836" s="240">
        <v>0</v>
      </c>
      <c r="F1836" s="240">
        <v>-472.83</v>
      </c>
      <c r="G1836" s="240">
        <v>0</v>
      </c>
      <c r="H1836" s="240">
        <v>7764.9539999999997</v>
      </c>
      <c r="I1836" s="240">
        <v>-2.2669999999999999</v>
      </c>
      <c r="J1836" s="240">
        <v>-10264.166999999999</v>
      </c>
    </row>
    <row r="1837" spans="2:10">
      <c r="B1837" s="240" t="s">
        <v>10</v>
      </c>
      <c r="C1837" s="240" t="s">
        <v>98</v>
      </c>
      <c r="D1837" s="240" t="s">
        <v>76</v>
      </c>
      <c r="E1837" s="240">
        <v>0</v>
      </c>
      <c r="F1837" s="240">
        <v>0</v>
      </c>
      <c r="G1837" s="240">
        <v>-446.97</v>
      </c>
      <c r="H1837" s="240">
        <v>-4043.3020000000001</v>
      </c>
      <c r="I1837" s="240">
        <v>9009.16</v>
      </c>
      <c r="J1837" s="240">
        <v>2.4510000000000001</v>
      </c>
    </row>
    <row r="1838" spans="2:10">
      <c r="B1838" s="240" t="s">
        <v>10</v>
      </c>
      <c r="C1838" s="240" t="s">
        <v>98</v>
      </c>
      <c r="D1838" s="240" t="s">
        <v>77</v>
      </c>
      <c r="E1838" s="240">
        <v>0</v>
      </c>
      <c r="F1838" s="240">
        <v>0</v>
      </c>
      <c r="G1838" s="240">
        <v>-472.83</v>
      </c>
      <c r="H1838" s="240">
        <v>-4324.5110000000004</v>
      </c>
      <c r="I1838" s="240">
        <v>10389.406999999999</v>
      </c>
      <c r="J1838" s="240">
        <v>2.4169999999999998</v>
      </c>
    </row>
    <row r="1839" spans="2:10">
      <c r="B1839" s="240" t="s">
        <v>10</v>
      </c>
      <c r="C1839" s="240" t="s">
        <v>99</v>
      </c>
      <c r="D1839" s="240" t="s">
        <v>76</v>
      </c>
      <c r="E1839" s="240">
        <v>89393.41</v>
      </c>
      <c r="F1839" s="240">
        <v>-2494.6999999999998</v>
      </c>
      <c r="G1839" s="240">
        <v>-614.32000000000005</v>
      </c>
      <c r="H1839" s="240">
        <v>38231.504000000001</v>
      </c>
      <c r="I1839" s="240">
        <v>1478497.53</v>
      </c>
      <c r="J1839" s="240">
        <v>-868789.19799999997</v>
      </c>
    </row>
    <row r="1840" spans="2:10">
      <c r="B1840" s="240" t="s">
        <v>10</v>
      </c>
      <c r="C1840" s="240" t="s">
        <v>99</v>
      </c>
      <c r="D1840" s="240" t="s">
        <v>77</v>
      </c>
      <c r="E1840" s="240">
        <v>94566.49</v>
      </c>
      <c r="F1840" s="240">
        <v>-2531.2600000000002</v>
      </c>
      <c r="G1840" s="240">
        <v>-617.53</v>
      </c>
      <c r="H1840" s="240">
        <v>38838.978999999999</v>
      </c>
      <c r="I1840" s="240">
        <v>1570307.3160000001</v>
      </c>
      <c r="J1840" s="240">
        <v>-932600.71</v>
      </c>
    </row>
    <row r="1841" spans="2:10">
      <c r="B1841" s="240" t="s">
        <v>10</v>
      </c>
      <c r="C1841" s="240" t="s">
        <v>100</v>
      </c>
      <c r="D1841" s="240" t="s">
        <v>76</v>
      </c>
      <c r="E1841" s="240">
        <v>89393.41</v>
      </c>
      <c r="F1841" s="240">
        <v>-2494.6999999999998</v>
      </c>
      <c r="G1841" s="240">
        <v>614.32000000000005</v>
      </c>
      <c r="H1841" s="240">
        <v>50715.131000000001</v>
      </c>
      <c r="I1841" s="240">
        <v>1447340.08</v>
      </c>
      <c r="J1841" s="240">
        <v>-868789.79</v>
      </c>
    </row>
    <row r="1842" spans="2:10">
      <c r="B1842" s="240" t="s">
        <v>10</v>
      </c>
      <c r="C1842" s="240" t="s">
        <v>100</v>
      </c>
      <c r="D1842" s="240" t="s">
        <v>77</v>
      </c>
      <c r="E1842" s="240">
        <v>94566.49</v>
      </c>
      <c r="F1842" s="240">
        <v>-2531.2600000000002</v>
      </c>
      <c r="G1842" s="240">
        <v>617.53</v>
      </c>
      <c r="H1842" s="240">
        <v>51420.69</v>
      </c>
      <c r="I1842" s="240">
        <v>1535450.284</v>
      </c>
      <c r="J1842" s="240">
        <v>-932601.10199999996</v>
      </c>
    </row>
    <row r="1843" spans="2:10">
      <c r="B1843" s="240" t="s">
        <v>10</v>
      </c>
      <c r="C1843" s="240" t="s">
        <v>101</v>
      </c>
      <c r="D1843" s="240" t="s">
        <v>76</v>
      </c>
      <c r="E1843" s="240">
        <v>89393.41</v>
      </c>
      <c r="F1843" s="240">
        <v>-2494.6999999999998</v>
      </c>
      <c r="G1843" s="240">
        <v>-614.32000000000005</v>
      </c>
      <c r="H1843" s="240">
        <v>39449.396000000001</v>
      </c>
      <c r="I1843" s="240">
        <v>1478508.4939999999</v>
      </c>
      <c r="J1843" s="240">
        <v>-868780.22900000005</v>
      </c>
    </row>
    <row r="1844" spans="2:10">
      <c r="B1844" s="240" t="s">
        <v>10</v>
      </c>
      <c r="C1844" s="240" t="s">
        <v>101</v>
      </c>
      <c r="D1844" s="240" t="s">
        <v>77</v>
      </c>
      <c r="E1844" s="240">
        <v>94566.49</v>
      </c>
      <c r="F1844" s="240">
        <v>-2531.2600000000002</v>
      </c>
      <c r="G1844" s="240">
        <v>-617.53</v>
      </c>
      <c r="H1844" s="240">
        <v>40056.864999999998</v>
      </c>
      <c r="I1844" s="240">
        <v>1570318.2749999999</v>
      </c>
      <c r="J1844" s="240">
        <v>-932591.59100000001</v>
      </c>
    </row>
    <row r="1845" spans="2:10">
      <c r="B1845" s="240" t="s">
        <v>10</v>
      </c>
      <c r="C1845" s="240" t="s">
        <v>102</v>
      </c>
      <c r="D1845" s="240" t="s">
        <v>76</v>
      </c>
      <c r="E1845" s="240">
        <v>89393.41</v>
      </c>
      <c r="F1845" s="240">
        <v>-2494.6999999999998</v>
      </c>
      <c r="G1845" s="240">
        <v>614.32000000000005</v>
      </c>
      <c r="H1845" s="240">
        <v>49497.239000000001</v>
      </c>
      <c r="I1845" s="240">
        <v>1447329.115</v>
      </c>
      <c r="J1845" s="240">
        <v>-868798.75899999996</v>
      </c>
    </row>
    <row r="1846" spans="2:10">
      <c r="B1846" s="240" t="s">
        <v>10</v>
      </c>
      <c r="C1846" s="240" t="s">
        <v>102</v>
      </c>
      <c r="D1846" s="240" t="s">
        <v>77</v>
      </c>
      <c r="E1846" s="240">
        <v>94566.49</v>
      </c>
      <c r="F1846" s="240">
        <v>-2531.2600000000002</v>
      </c>
      <c r="G1846" s="240">
        <v>617.53</v>
      </c>
      <c r="H1846" s="240">
        <v>50202.803999999996</v>
      </c>
      <c r="I1846" s="240">
        <v>1535439.325</v>
      </c>
      <c r="J1846" s="240">
        <v>-932610.22199999995</v>
      </c>
    </row>
    <row r="1847" spans="2:10">
      <c r="B1847" s="240" t="s">
        <v>10</v>
      </c>
      <c r="C1847" s="240" t="s">
        <v>103</v>
      </c>
      <c r="D1847" s="240" t="s">
        <v>76</v>
      </c>
      <c r="E1847" s="240">
        <v>89393.41</v>
      </c>
      <c r="F1847" s="240">
        <v>-2494.6999999999998</v>
      </c>
      <c r="G1847" s="240">
        <v>-614.32000000000005</v>
      </c>
      <c r="H1847" s="240">
        <v>31018.958999999999</v>
      </c>
      <c r="I1847" s="240">
        <v>1478432.2180000001</v>
      </c>
      <c r="J1847" s="240">
        <v>-868842.62600000005</v>
      </c>
    </row>
    <row r="1848" spans="2:10">
      <c r="B1848" s="240" t="s">
        <v>10</v>
      </c>
      <c r="C1848" s="240" t="s">
        <v>103</v>
      </c>
      <c r="D1848" s="240" t="s">
        <v>77</v>
      </c>
      <c r="E1848" s="240">
        <v>94566.49</v>
      </c>
      <c r="F1848" s="240">
        <v>-2531.2600000000002</v>
      </c>
      <c r="G1848" s="240">
        <v>-617.53</v>
      </c>
      <c r="H1848" s="240">
        <v>31626.472000000002</v>
      </c>
      <c r="I1848" s="240">
        <v>1570242.0379999999</v>
      </c>
      <c r="J1848" s="240">
        <v>-932655.03099999996</v>
      </c>
    </row>
    <row r="1849" spans="2:10">
      <c r="B1849" s="240" t="s">
        <v>10</v>
      </c>
      <c r="C1849" s="240" t="s">
        <v>104</v>
      </c>
      <c r="D1849" s="240" t="s">
        <v>76</v>
      </c>
      <c r="E1849" s="240">
        <v>89393.41</v>
      </c>
      <c r="F1849" s="240">
        <v>-2494.6999999999998</v>
      </c>
      <c r="G1849" s="240">
        <v>614.32000000000005</v>
      </c>
      <c r="H1849" s="240">
        <v>43502.587</v>
      </c>
      <c r="I1849" s="240">
        <v>1447274.7690000001</v>
      </c>
      <c r="J1849" s="240">
        <v>-868843.21799999999</v>
      </c>
    </row>
    <row r="1850" spans="2:10">
      <c r="B1850" s="240" t="s">
        <v>10</v>
      </c>
      <c r="C1850" s="240" t="s">
        <v>104</v>
      </c>
      <c r="D1850" s="240" t="s">
        <v>77</v>
      </c>
      <c r="E1850" s="240">
        <v>94566.49</v>
      </c>
      <c r="F1850" s="240">
        <v>-2531.2600000000002</v>
      </c>
      <c r="G1850" s="240">
        <v>617.53</v>
      </c>
      <c r="H1850" s="240">
        <v>44208.182999999997</v>
      </c>
      <c r="I1850" s="240">
        <v>1535385.0060000001</v>
      </c>
      <c r="J1850" s="240">
        <v>-932655.424</v>
      </c>
    </row>
    <row r="1851" spans="2:10">
      <c r="B1851" s="240" t="s">
        <v>10</v>
      </c>
      <c r="C1851" s="240" t="s">
        <v>105</v>
      </c>
      <c r="D1851" s="240" t="s">
        <v>76</v>
      </c>
      <c r="E1851" s="240">
        <v>89393.41</v>
      </c>
      <c r="F1851" s="240">
        <v>-2494.6999999999998</v>
      </c>
      <c r="G1851" s="240">
        <v>-614.32000000000005</v>
      </c>
      <c r="H1851" s="240">
        <v>32236.850999999999</v>
      </c>
      <c r="I1851" s="240">
        <v>1478443.183</v>
      </c>
      <c r="J1851" s="240">
        <v>-868833.65700000001</v>
      </c>
    </row>
    <row r="1852" spans="2:10">
      <c r="B1852" s="240" t="s">
        <v>10</v>
      </c>
      <c r="C1852" s="240" t="s">
        <v>105</v>
      </c>
      <c r="D1852" s="240" t="s">
        <v>77</v>
      </c>
      <c r="E1852" s="240">
        <v>94566.49</v>
      </c>
      <c r="F1852" s="240">
        <v>-2531.2600000000002</v>
      </c>
      <c r="G1852" s="240">
        <v>-617.53</v>
      </c>
      <c r="H1852" s="240">
        <v>32844.358</v>
      </c>
      <c r="I1852" s="240">
        <v>1570252.9979999999</v>
      </c>
      <c r="J1852" s="240">
        <v>-932645.91200000001</v>
      </c>
    </row>
    <row r="1853" spans="2:10">
      <c r="B1853" s="240" t="s">
        <v>10</v>
      </c>
      <c r="C1853" s="240" t="s">
        <v>106</v>
      </c>
      <c r="D1853" s="240" t="s">
        <v>76</v>
      </c>
      <c r="E1853" s="240">
        <v>89393.41</v>
      </c>
      <c r="F1853" s="240">
        <v>-2494.6999999999998</v>
      </c>
      <c r="G1853" s="240">
        <v>614.32000000000005</v>
      </c>
      <c r="H1853" s="240">
        <v>42284.695</v>
      </c>
      <c r="I1853" s="240">
        <v>1447263.804</v>
      </c>
      <c r="J1853" s="240">
        <v>-868852.18700000003</v>
      </c>
    </row>
    <row r="1854" spans="2:10">
      <c r="B1854" s="240" t="s">
        <v>10</v>
      </c>
      <c r="C1854" s="240" t="s">
        <v>106</v>
      </c>
      <c r="D1854" s="240" t="s">
        <v>77</v>
      </c>
      <c r="E1854" s="240">
        <v>94566.49</v>
      </c>
      <c r="F1854" s="240">
        <v>-2531.2600000000002</v>
      </c>
      <c r="G1854" s="240">
        <v>617.53</v>
      </c>
      <c r="H1854" s="240">
        <v>42990.296999999999</v>
      </c>
      <c r="I1854" s="240">
        <v>1535374.047</v>
      </c>
      <c r="J1854" s="240">
        <v>-932664.54299999995</v>
      </c>
    </row>
    <row r="1855" spans="2:10">
      <c r="B1855" s="240" t="s">
        <v>10</v>
      </c>
      <c r="C1855" s="240" t="s">
        <v>107</v>
      </c>
      <c r="D1855" s="240" t="s">
        <v>76</v>
      </c>
      <c r="E1855" s="240">
        <v>89393.41</v>
      </c>
      <c r="F1855" s="240">
        <v>2494.6999999999998</v>
      </c>
      <c r="G1855" s="240">
        <v>-614.32000000000005</v>
      </c>
      <c r="H1855" s="240">
        <v>-50714.182999999997</v>
      </c>
      <c r="I1855" s="240">
        <v>1478464.574</v>
      </c>
      <c r="J1855" s="240">
        <v>-748554.26500000001</v>
      </c>
    </row>
    <row r="1856" spans="2:10">
      <c r="B1856" s="240" t="s">
        <v>10</v>
      </c>
      <c r="C1856" s="240" t="s">
        <v>107</v>
      </c>
      <c r="D1856" s="240" t="s">
        <v>77</v>
      </c>
      <c r="E1856" s="240">
        <v>94566.49</v>
      </c>
      <c r="F1856" s="240">
        <v>2531.2600000000002</v>
      </c>
      <c r="G1856" s="240">
        <v>-617.53</v>
      </c>
      <c r="H1856" s="240">
        <v>-51419.794999999998</v>
      </c>
      <c r="I1856" s="240">
        <v>1570271.3</v>
      </c>
      <c r="J1856" s="240">
        <v>-797241.79200000002</v>
      </c>
    </row>
    <row r="1857" spans="2:10">
      <c r="B1857" s="240" t="s">
        <v>10</v>
      </c>
      <c r="C1857" s="240" t="s">
        <v>108</v>
      </c>
      <c r="D1857" s="240" t="s">
        <v>76</v>
      </c>
      <c r="E1857" s="240">
        <v>89393.41</v>
      </c>
      <c r="F1857" s="240">
        <v>2494.6999999999998</v>
      </c>
      <c r="G1857" s="240">
        <v>614.32000000000005</v>
      </c>
      <c r="H1857" s="240">
        <v>-38230.555</v>
      </c>
      <c r="I1857" s="240">
        <v>1447307.125</v>
      </c>
      <c r="J1857" s="240">
        <v>-748554.85699999996</v>
      </c>
    </row>
    <row r="1858" spans="2:10">
      <c r="B1858" s="240" t="s">
        <v>10</v>
      </c>
      <c r="C1858" s="240" t="s">
        <v>108</v>
      </c>
      <c r="D1858" s="240" t="s">
        <v>77</v>
      </c>
      <c r="E1858" s="240">
        <v>94566.49</v>
      </c>
      <c r="F1858" s="240">
        <v>2531.2600000000002</v>
      </c>
      <c r="G1858" s="240">
        <v>617.53</v>
      </c>
      <c r="H1858" s="240">
        <v>-38838.084000000003</v>
      </c>
      <c r="I1858" s="240">
        <v>1535414.2679999999</v>
      </c>
      <c r="J1858" s="240">
        <v>-797242.18400000001</v>
      </c>
    </row>
    <row r="1859" spans="2:10">
      <c r="B1859" s="240" t="s">
        <v>10</v>
      </c>
      <c r="C1859" s="240" t="s">
        <v>109</v>
      </c>
      <c r="D1859" s="240" t="s">
        <v>76</v>
      </c>
      <c r="E1859" s="240">
        <v>89393.41</v>
      </c>
      <c r="F1859" s="240">
        <v>2494.6999999999998</v>
      </c>
      <c r="G1859" s="240">
        <v>-614.32000000000005</v>
      </c>
      <c r="H1859" s="240">
        <v>-49496.290999999997</v>
      </c>
      <c r="I1859" s="240">
        <v>1478475.5390000001</v>
      </c>
      <c r="J1859" s="240">
        <v>-748545.29599999997</v>
      </c>
    </row>
    <row r="1860" spans="2:10">
      <c r="B1860" s="240" t="s">
        <v>10</v>
      </c>
      <c r="C1860" s="240" t="s">
        <v>109</v>
      </c>
      <c r="D1860" s="240" t="s">
        <v>77</v>
      </c>
      <c r="E1860" s="240">
        <v>94566.49</v>
      </c>
      <c r="F1860" s="240">
        <v>2531.2600000000002</v>
      </c>
      <c r="G1860" s="240">
        <v>-617.53</v>
      </c>
      <c r="H1860" s="240">
        <v>-50201.909</v>
      </c>
      <c r="I1860" s="240">
        <v>1570282.2590000001</v>
      </c>
      <c r="J1860" s="240">
        <v>-797232.67299999995</v>
      </c>
    </row>
    <row r="1861" spans="2:10">
      <c r="B1861" s="240" t="s">
        <v>10</v>
      </c>
      <c r="C1861" s="240" t="s">
        <v>110</v>
      </c>
      <c r="D1861" s="240" t="s">
        <v>76</v>
      </c>
      <c r="E1861" s="240">
        <v>89393.41</v>
      </c>
      <c r="F1861" s="240">
        <v>2494.6999999999998</v>
      </c>
      <c r="G1861" s="240">
        <v>614.32000000000005</v>
      </c>
      <c r="H1861" s="240">
        <v>-39448.447</v>
      </c>
      <c r="I1861" s="240">
        <v>1447296.16</v>
      </c>
      <c r="J1861" s="240">
        <v>-748563.826</v>
      </c>
    </row>
    <row r="1862" spans="2:10">
      <c r="B1862" s="240" t="s">
        <v>10</v>
      </c>
      <c r="C1862" s="240" t="s">
        <v>110</v>
      </c>
      <c r="D1862" s="240" t="s">
        <v>77</v>
      </c>
      <c r="E1862" s="240">
        <v>94566.49</v>
      </c>
      <c r="F1862" s="240">
        <v>2531.2600000000002</v>
      </c>
      <c r="G1862" s="240">
        <v>617.53</v>
      </c>
      <c r="H1862" s="240">
        <v>-40055.97</v>
      </c>
      <c r="I1862" s="240">
        <v>1535403.3089999999</v>
      </c>
      <c r="J1862" s="240">
        <v>-797251.304</v>
      </c>
    </row>
    <row r="1863" spans="2:10">
      <c r="B1863" s="240" t="s">
        <v>10</v>
      </c>
      <c r="C1863" s="240" t="s">
        <v>111</v>
      </c>
      <c r="D1863" s="240" t="s">
        <v>76</v>
      </c>
      <c r="E1863" s="240">
        <v>89393.41</v>
      </c>
      <c r="F1863" s="240">
        <v>2494.6999999999998</v>
      </c>
      <c r="G1863" s="240">
        <v>-614.32000000000005</v>
      </c>
      <c r="H1863" s="240">
        <v>-43501.639000000003</v>
      </c>
      <c r="I1863" s="240">
        <v>1478529.885</v>
      </c>
      <c r="J1863" s="240">
        <v>-748500.83700000006</v>
      </c>
    </row>
    <row r="1864" spans="2:10">
      <c r="B1864" s="240" t="s">
        <v>10</v>
      </c>
      <c r="C1864" s="240" t="s">
        <v>111</v>
      </c>
      <c r="D1864" s="240" t="s">
        <v>77</v>
      </c>
      <c r="E1864" s="240">
        <v>94566.49</v>
      </c>
      <c r="F1864" s="240">
        <v>2531.2600000000002</v>
      </c>
      <c r="G1864" s="240">
        <v>-617.53</v>
      </c>
      <c r="H1864" s="240">
        <v>-44207.288</v>
      </c>
      <c r="I1864" s="240">
        <v>1570336.577</v>
      </c>
      <c r="J1864" s="240">
        <v>-797187.47100000002</v>
      </c>
    </row>
    <row r="1865" spans="2:10">
      <c r="B1865" s="240" t="s">
        <v>10</v>
      </c>
      <c r="C1865" s="240" t="s">
        <v>112</v>
      </c>
      <c r="D1865" s="240" t="s">
        <v>76</v>
      </c>
      <c r="E1865" s="240">
        <v>89393.41</v>
      </c>
      <c r="F1865" s="240">
        <v>2494.6999999999998</v>
      </c>
      <c r="G1865" s="240">
        <v>614.32000000000005</v>
      </c>
      <c r="H1865" s="240">
        <v>-31018.010999999999</v>
      </c>
      <c r="I1865" s="240">
        <v>1447372.436</v>
      </c>
      <c r="J1865" s="240">
        <v>-748501.429</v>
      </c>
    </row>
    <row r="1866" spans="2:10">
      <c r="B1866" s="240" t="s">
        <v>10</v>
      </c>
      <c r="C1866" s="240" t="s">
        <v>112</v>
      </c>
      <c r="D1866" s="240" t="s">
        <v>77</v>
      </c>
      <c r="E1866" s="240">
        <v>94566.49</v>
      </c>
      <c r="F1866" s="240">
        <v>2531.2600000000002</v>
      </c>
      <c r="G1866" s="240">
        <v>617.53</v>
      </c>
      <c r="H1866" s="240">
        <v>-31625.577000000001</v>
      </c>
      <c r="I1866" s="240">
        <v>1535479.5460000001</v>
      </c>
      <c r="J1866" s="240">
        <v>-797187.86300000001</v>
      </c>
    </row>
    <row r="1867" spans="2:10">
      <c r="B1867" s="240" t="s">
        <v>10</v>
      </c>
      <c r="C1867" s="240" t="s">
        <v>113</v>
      </c>
      <c r="D1867" s="240" t="s">
        <v>76</v>
      </c>
      <c r="E1867" s="240">
        <v>89393.41</v>
      </c>
      <c r="F1867" s="240">
        <v>2494.6999999999998</v>
      </c>
      <c r="G1867" s="240">
        <v>-614.32000000000005</v>
      </c>
      <c r="H1867" s="240">
        <v>-42283.747000000003</v>
      </c>
      <c r="I1867" s="240">
        <v>1478540.85</v>
      </c>
      <c r="J1867" s="240">
        <v>-748491.86800000002</v>
      </c>
    </row>
    <row r="1868" spans="2:10">
      <c r="B1868" s="240" t="s">
        <v>10</v>
      </c>
      <c r="C1868" s="240" t="s">
        <v>113</v>
      </c>
      <c r="D1868" s="240" t="s">
        <v>77</v>
      </c>
      <c r="E1868" s="240">
        <v>94566.49</v>
      </c>
      <c r="F1868" s="240">
        <v>2531.2600000000002</v>
      </c>
      <c r="G1868" s="240">
        <v>-617.53</v>
      </c>
      <c r="H1868" s="240">
        <v>-42989.402000000002</v>
      </c>
      <c r="I1868" s="240">
        <v>1570347.537</v>
      </c>
      <c r="J1868" s="240">
        <v>-797178.35100000002</v>
      </c>
    </row>
    <row r="1869" spans="2:10">
      <c r="B1869" s="240" t="s">
        <v>10</v>
      </c>
      <c r="C1869" s="240" t="s">
        <v>114</v>
      </c>
      <c r="D1869" s="240" t="s">
        <v>76</v>
      </c>
      <c r="E1869" s="240">
        <v>89393.41</v>
      </c>
      <c r="F1869" s="240">
        <v>2494.6999999999998</v>
      </c>
      <c r="G1869" s="240">
        <v>614.32000000000005</v>
      </c>
      <c r="H1869" s="240">
        <v>-32235.902999999998</v>
      </c>
      <c r="I1869" s="240">
        <v>1447361.4709999999</v>
      </c>
      <c r="J1869" s="240">
        <v>-748510.39800000004</v>
      </c>
    </row>
    <row r="1870" spans="2:10">
      <c r="B1870" s="240" t="s">
        <v>10</v>
      </c>
      <c r="C1870" s="240" t="s">
        <v>114</v>
      </c>
      <c r="D1870" s="240" t="s">
        <v>77</v>
      </c>
      <c r="E1870" s="240">
        <v>94566.49</v>
      </c>
      <c r="F1870" s="240">
        <v>2531.2600000000002</v>
      </c>
      <c r="G1870" s="240">
        <v>617.53</v>
      </c>
      <c r="H1870" s="240">
        <v>-32843.463000000003</v>
      </c>
      <c r="I1870" s="240">
        <v>1535468.5859999999</v>
      </c>
      <c r="J1870" s="240">
        <v>-797196.98199999996</v>
      </c>
    </row>
    <row r="1871" spans="2:10">
      <c r="B1871" s="240" t="s">
        <v>10</v>
      </c>
      <c r="C1871" s="240" t="s">
        <v>115</v>
      </c>
      <c r="D1871" s="240" t="s">
        <v>76</v>
      </c>
      <c r="E1871" s="240">
        <v>89393.41</v>
      </c>
      <c r="F1871" s="240">
        <v>-614.32000000000005</v>
      </c>
      <c r="G1871" s="240">
        <v>-2494.6999999999998</v>
      </c>
      <c r="H1871" s="240">
        <v>-13701.566000000001</v>
      </c>
      <c r="I1871" s="240">
        <v>1523846.27</v>
      </c>
      <c r="J1871" s="240">
        <v>-824039.47699999996</v>
      </c>
    </row>
    <row r="1872" spans="2:10">
      <c r="B1872" s="240" t="s">
        <v>10</v>
      </c>
      <c r="C1872" s="240" t="s">
        <v>115</v>
      </c>
      <c r="D1872" s="240" t="s">
        <v>77</v>
      </c>
      <c r="E1872" s="240">
        <v>94566.49</v>
      </c>
      <c r="F1872" s="240">
        <v>-617.53</v>
      </c>
      <c r="G1872" s="240">
        <v>-2531.2600000000002</v>
      </c>
      <c r="H1872" s="240">
        <v>-14084.252</v>
      </c>
      <c r="I1872" s="240">
        <v>1621351.335</v>
      </c>
      <c r="J1872" s="240">
        <v>-882142.96299999999</v>
      </c>
    </row>
    <row r="1873" spans="2:10">
      <c r="B1873" s="240" t="s">
        <v>10</v>
      </c>
      <c r="C1873" s="240" t="s">
        <v>116</v>
      </c>
      <c r="D1873" s="240" t="s">
        <v>76</v>
      </c>
      <c r="E1873" s="240">
        <v>89393.41</v>
      </c>
      <c r="F1873" s="240">
        <v>614.32000000000005</v>
      </c>
      <c r="G1873" s="240">
        <v>-2494.6999999999998</v>
      </c>
      <c r="H1873" s="240">
        <v>-35996.180999999997</v>
      </c>
      <c r="I1873" s="240">
        <v>1523834.8689999999</v>
      </c>
      <c r="J1873" s="240">
        <v>-793297.70299999998</v>
      </c>
    </row>
    <row r="1874" spans="2:10">
      <c r="B1874" s="240" t="s">
        <v>10</v>
      </c>
      <c r="C1874" s="240" t="s">
        <v>116</v>
      </c>
      <c r="D1874" s="240" t="s">
        <v>77</v>
      </c>
      <c r="E1874" s="240">
        <v>94566.49</v>
      </c>
      <c r="F1874" s="240">
        <v>617.53</v>
      </c>
      <c r="G1874" s="240">
        <v>-2531.2600000000002</v>
      </c>
      <c r="H1874" s="240">
        <v>-36502.911999999997</v>
      </c>
      <c r="I1874" s="240">
        <v>1621339.169</v>
      </c>
      <c r="J1874" s="240">
        <v>-847693.78799999994</v>
      </c>
    </row>
    <row r="1875" spans="2:10">
      <c r="B1875" s="240" t="s">
        <v>10</v>
      </c>
      <c r="C1875" s="240" t="s">
        <v>117</v>
      </c>
      <c r="D1875" s="240" t="s">
        <v>76</v>
      </c>
      <c r="E1875" s="240">
        <v>89393.41</v>
      </c>
      <c r="F1875" s="240">
        <v>-614.32000000000005</v>
      </c>
      <c r="G1875" s="240">
        <v>-2494.6999999999998</v>
      </c>
      <c r="H1875" s="240">
        <v>-15865.33</v>
      </c>
      <c r="I1875" s="240">
        <v>1523826.6769999999</v>
      </c>
      <c r="J1875" s="240">
        <v>-824055.505</v>
      </c>
    </row>
    <row r="1876" spans="2:10">
      <c r="B1876" s="240" t="s">
        <v>10</v>
      </c>
      <c r="C1876" s="240" t="s">
        <v>117</v>
      </c>
      <c r="D1876" s="240" t="s">
        <v>77</v>
      </c>
      <c r="E1876" s="240">
        <v>94566.49</v>
      </c>
      <c r="F1876" s="240">
        <v>-617.53</v>
      </c>
      <c r="G1876" s="240">
        <v>-2531.2600000000002</v>
      </c>
      <c r="H1876" s="240">
        <v>-16248.004000000001</v>
      </c>
      <c r="I1876" s="240">
        <v>1621331.7509999999</v>
      </c>
      <c r="J1876" s="240">
        <v>-882159.26</v>
      </c>
    </row>
    <row r="1877" spans="2:10">
      <c r="B1877" s="240" t="s">
        <v>10</v>
      </c>
      <c r="C1877" s="240" t="s">
        <v>118</v>
      </c>
      <c r="D1877" s="240" t="s">
        <v>76</v>
      </c>
      <c r="E1877" s="240">
        <v>89393.41</v>
      </c>
      <c r="F1877" s="240">
        <v>614.32000000000005</v>
      </c>
      <c r="G1877" s="240">
        <v>-2494.6999999999998</v>
      </c>
      <c r="H1877" s="240">
        <v>-33832.417999999998</v>
      </c>
      <c r="I1877" s="240">
        <v>1523854.463</v>
      </c>
      <c r="J1877" s="240">
        <v>-793281.674</v>
      </c>
    </row>
    <row r="1878" spans="2:10">
      <c r="B1878" s="240" t="s">
        <v>10</v>
      </c>
      <c r="C1878" s="240" t="s">
        <v>118</v>
      </c>
      <c r="D1878" s="240" t="s">
        <v>77</v>
      </c>
      <c r="E1878" s="240">
        <v>94566.49</v>
      </c>
      <c r="F1878" s="240">
        <v>617.53</v>
      </c>
      <c r="G1878" s="240">
        <v>-2531.2600000000002</v>
      </c>
      <c r="H1878" s="240">
        <v>-34339.160000000003</v>
      </c>
      <c r="I1878" s="240">
        <v>1621358.753</v>
      </c>
      <c r="J1878" s="240">
        <v>-847677.49199999997</v>
      </c>
    </row>
    <row r="1879" spans="2:10">
      <c r="B1879" s="240" t="s">
        <v>10</v>
      </c>
      <c r="C1879" s="240" t="s">
        <v>119</v>
      </c>
      <c r="D1879" s="240" t="s">
        <v>76</v>
      </c>
      <c r="E1879" s="240">
        <v>89393.41</v>
      </c>
      <c r="F1879" s="240">
        <v>-614.32000000000005</v>
      </c>
      <c r="G1879" s="240">
        <v>-2494.6999999999998</v>
      </c>
      <c r="H1879" s="240">
        <v>-9641.9259999999995</v>
      </c>
      <c r="I1879" s="240">
        <v>1523882.82</v>
      </c>
      <c r="J1879" s="240">
        <v>-824009.58</v>
      </c>
    </row>
    <row r="1880" spans="2:10">
      <c r="B1880" s="240" t="s">
        <v>10</v>
      </c>
      <c r="C1880" s="240" t="s">
        <v>119</v>
      </c>
      <c r="D1880" s="240" t="s">
        <v>77</v>
      </c>
      <c r="E1880" s="240">
        <v>94566.49</v>
      </c>
      <c r="F1880" s="240">
        <v>-617.53</v>
      </c>
      <c r="G1880" s="240">
        <v>-2531.2600000000002</v>
      </c>
      <c r="H1880" s="240">
        <v>-10024.633</v>
      </c>
      <c r="I1880" s="240">
        <v>1621387.865</v>
      </c>
      <c r="J1880" s="240">
        <v>-882112.56599999999</v>
      </c>
    </row>
    <row r="1881" spans="2:10">
      <c r="B1881" s="240" t="s">
        <v>10</v>
      </c>
      <c r="C1881" s="240" t="s">
        <v>120</v>
      </c>
      <c r="D1881" s="240" t="s">
        <v>76</v>
      </c>
      <c r="E1881" s="240">
        <v>89393.41</v>
      </c>
      <c r="F1881" s="240">
        <v>614.32000000000005</v>
      </c>
      <c r="G1881" s="240">
        <v>-2494.6999999999998</v>
      </c>
      <c r="H1881" s="240">
        <v>-31936.541000000001</v>
      </c>
      <c r="I1881" s="240">
        <v>1523871.419</v>
      </c>
      <c r="J1881" s="240">
        <v>-793267.80599999998</v>
      </c>
    </row>
    <row r="1882" spans="2:10">
      <c r="B1882" s="240" t="s">
        <v>10</v>
      </c>
      <c r="C1882" s="240" t="s">
        <v>120</v>
      </c>
      <c r="D1882" s="240" t="s">
        <v>77</v>
      </c>
      <c r="E1882" s="240">
        <v>94566.49</v>
      </c>
      <c r="F1882" s="240">
        <v>617.53</v>
      </c>
      <c r="G1882" s="240">
        <v>-2531.2600000000002</v>
      </c>
      <c r="H1882" s="240">
        <v>-32443.292000000001</v>
      </c>
      <c r="I1882" s="240">
        <v>1621375.7</v>
      </c>
      <c r="J1882" s="240">
        <v>-847663.39099999995</v>
      </c>
    </row>
    <row r="1883" spans="2:10">
      <c r="B1883" s="240" t="s">
        <v>10</v>
      </c>
      <c r="C1883" s="240" t="s">
        <v>121</v>
      </c>
      <c r="D1883" s="240" t="s">
        <v>76</v>
      </c>
      <c r="E1883" s="240">
        <v>89393.41</v>
      </c>
      <c r="F1883" s="240">
        <v>-614.32000000000005</v>
      </c>
      <c r="G1883" s="240">
        <v>-2494.6999999999998</v>
      </c>
      <c r="H1883" s="240">
        <v>-11805.689</v>
      </c>
      <c r="I1883" s="240">
        <v>1523863.226</v>
      </c>
      <c r="J1883" s="240">
        <v>-824025.60800000001</v>
      </c>
    </row>
    <row r="1884" spans="2:10">
      <c r="B1884" s="240" t="s">
        <v>10</v>
      </c>
      <c r="C1884" s="240" t="s">
        <v>121</v>
      </c>
      <c r="D1884" s="240" t="s">
        <v>77</v>
      </c>
      <c r="E1884" s="240">
        <v>94566.49</v>
      </c>
      <c r="F1884" s="240">
        <v>-617.53</v>
      </c>
      <c r="G1884" s="240">
        <v>-2531.2600000000002</v>
      </c>
      <c r="H1884" s="240">
        <v>-12188.385</v>
      </c>
      <c r="I1884" s="240">
        <v>1621368.2819999999</v>
      </c>
      <c r="J1884" s="240">
        <v>-882128.86199999996</v>
      </c>
    </row>
    <row r="1885" spans="2:10">
      <c r="B1885" s="240" t="s">
        <v>10</v>
      </c>
      <c r="C1885" s="240" t="s">
        <v>122</v>
      </c>
      <c r="D1885" s="240" t="s">
        <v>76</v>
      </c>
      <c r="E1885" s="240">
        <v>89393.41</v>
      </c>
      <c r="F1885" s="240">
        <v>614.32000000000005</v>
      </c>
      <c r="G1885" s="240">
        <v>-2494.6999999999998</v>
      </c>
      <c r="H1885" s="240">
        <v>-29772.777999999998</v>
      </c>
      <c r="I1885" s="240">
        <v>1523891.0120000001</v>
      </c>
      <c r="J1885" s="240">
        <v>-793251.77800000005</v>
      </c>
    </row>
    <row r="1886" spans="2:10">
      <c r="B1886" s="240" t="s">
        <v>10</v>
      </c>
      <c r="C1886" s="240" t="s">
        <v>122</v>
      </c>
      <c r="D1886" s="240" t="s">
        <v>77</v>
      </c>
      <c r="E1886" s="240">
        <v>94566.49</v>
      </c>
      <c r="F1886" s="240">
        <v>617.53</v>
      </c>
      <c r="G1886" s="240">
        <v>-2531.2600000000002</v>
      </c>
      <c r="H1886" s="240">
        <v>-30279.54</v>
      </c>
      <c r="I1886" s="240">
        <v>1621395.2830000001</v>
      </c>
      <c r="J1886" s="240">
        <v>-847647.09400000004</v>
      </c>
    </row>
    <row r="1887" spans="2:10">
      <c r="B1887" s="240" t="s">
        <v>10</v>
      </c>
      <c r="C1887" s="240" t="s">
        <v>123</v>
      </c>
      <c r="D1887" s="240" t="s">
        <v>76</v>
      </c>
      <c r="E1887" s="240">
        <v>89393.41</v>
      </c>
      <c r="F1887" s="240">
        <v>-614.32000000000005</v>
      </c>
      <c r="G1887" s="240">
        <v>2494.6999999999998</v>
      </c>
      <c r="H1887" s="240">
        <v>35997.129999999997</v>
      </c>
      <c r="I1887" s="240">
        <v>1401969.7849999999</v>
      </c>
      <c r="J1887" s="240">
        <v>-824046.353</v>
      </c>
    </row>
    <row r="1888" spans="2:10">
      <c r="B1888" s="240" t="s">
        <v>10</v>
      </c>
      <c r="C1888" s="240" t="s">
        <v>123</v>
      </c>
      <c r="D1888" s="240" t="s">
        <v>77</v>
      </c>
      <c r="E1888" s="240">
        <v>94566.49</v>
      </c>
      <c r="F1888" s="240">
        <v>-617.53</v>
      </c>
      <c r="G1888" s="240">
        <v>2531.2600000000002</v>
      </c>
      <c r="H1888" s="240">
        <v>36503.805999999997</v>
      </c>
      <c r="I1888" s="240">
        <v>1484382.4140000001</v>
      </c>
      <c r="J1888" s="240">
        <v>-882149.10600000003</v>
      </c>
    </row>
    <row r="1889" spans="2:10">
      <c r="B1889" s="240" t="s">
        <v>10</v>
      </c>
      <c r="C1889" s="240" t="s">
        <v>124</v>
      </c>
      <c r="D1889" s="240" t="s">
        <v>76</v>
      </c>
      <c r="E1889" s="240">
        <v>89393.41</v>
      </c>
      <c r="F1889" s="240">
        <v>614.32000000000005</v>
      </c>
      <c r="G1889" s="240">
        <v>2494.6999999999998</v>
      </c>
      <c r="H1889" s="240">
        <v>13702.513999999999</v>
      </c>
      <c r="I1889" s="240">
        <v>1401958.3840000001</v>
      </c>
      <c r="J1889" s="240">
        <v>-793304.57900000003</v>
      </c>
    </row>
    <row r="1890" spans="2:10">
      <c r="B1890" s="240" t="s">
        <v>10</v>
      </c>
      <c r="C1890" s="240" t="s">
        <v>124</v>
      </c>
      <c r="D1890" s="240" t="s">
        <v>77</v>
      </c>
      <c r="E1890" s="240">
        <v>94566.49</v>
      </c>
      <c r="F1890" s="240">
        <v>617.53</v>
      </c>
      <c r="G1890" s="240">
        <v>2531.2600000000002</v>
      </c>
      <c r="H1890" s="240">
        <v>14085.146000000001</v>
      </c>
      <c r="I1890" s="240">
        <v>1484370.2490000001</v>
      </c>
      <c r="J1890" s="240">
        <v>-847699.93099999998</v>
      </c>
    </row>
    <row r="1891" spans="2:10">
      <c r="B1891" s="240" t="s">
        <v>10</v>
      </c>
      <c r="C1891" s="240" t="s">
        <v>125</v>
      </c>
      <c r="D1891" s="240" t="s">
        <v>76</v>
      </c>
      <c r="E1891" s="240">
        <v>89393.41</v>
      </c>
      <c r="F1891" s="240">
        <v>-614.32000000000005</v>
      </c>
      <c r="G1891" s="240">
        <v>2494.6999999999998</v>
      </c>
      <c r="H1891" s="240">
        <v>33833.366000000002</v>
      </c>
      <c r="I1891" s="240">
        <v>1401950.192</v>
      </c>
      <c r="J1891" s="240">
        <v>-824062.38100000005</v>
      </c>
    </row>
    <row r="1892" spans="2:10">
      <c r="B1892" s="240" t="s">
        <v>10</v>
      </c>
      <c r="C1892" s="240" t="s">
        <v>125</v>
      </c>
      <c r="D1892" s="240" t="s">
        <v>77</v>
      </c>
      <c r="E1892" s="240">
        <v>94566.49</v>
      </c>
      <c r="F1892" s="240">
        <v>-617.53</v>
      </c>
      <c r="G1892" s="240">
        <v>2531.2600000000002</v>
      </c>
      <c r="H1892" s="240">
        <v>34340.053999999996</v>
      </c>
      <c r="I1892" s="240">
        <v>1484362.831</v>
      </c>
      <c r="J1892" s="240">
        <v>-882165.402</v>
      </c>
    </row>
    <row r="1893" spans="2:10">
      <c r="B1893" s="240" t="s">
        <v>10</v>
      </c>
      <c r="C1893" s="240" t="s">
        <v>126</v>
      </c>
      <c r="D1893" s="240" t="s">
        <v>76</v>
      </c>
      <c r="E1893" s="240">
        <v>89393.41</v>
      </c>
      <c r="F1893" s="240">
        <v>614.32000000000005</v>
      </c>
      <c r="G1893" s="240">
        <v>2494.6999999999998</v>
      </c>
      <c r="H1893" s="240">
        <v>15866.278</v>
      </c>
      <c r="I1893" s="240">
        <v>1401977.9779999999</v>
      </c>
      <c r="J1893" s="240">
        <v>-793288.55</v>
      </c>
    </row>
    <row r="1894" spans="2:10">
      <c r="B1894" s="240" t="s">
        <v>10</v>
      </c>
      <c r="C1894" s="240" t="s">
        <v>126</v>
      </c>
      <c r="D1894" s="240" t="s">
        <v>77</v>
      </c>
      <c r="E1894" s="240">
        <v>94566.49</v>
      </c>
      <c r="F1894" s="240">
        <v>617.53</v>
      </c>
      <c r="G1894" s="240">
        <v>2531.2600000000002</v>
      </c>
      <c r="H1894" s="240">
        <v>16248.897999999999</v>
      </c>
      <c r="I1894" s="240">
        <v>1484389.8330000001</v>
      </c>
      <c r="J1894" s="240">
        <v>-847683.63399999996</v>
      </c>
    </row>
    <row r="1895" spans="2:10">
      <c r="B1895" s="240" t="s">
        <v>10</v>
      </c>
      <c r="C1895" s="240" t="s">
        <v>127</v>
      </c>
      <c r="D1895" s="240" t="s">
        <v>76</v>
      </c>
      <c r="E1895" s="240">
        <v>89393.41</v>
      </c>
      <c r="F1895" s="240">
        <v>-614.32000000000005</v>
      </c>
      <c r="G1895" s="240">
        <v>2494.6999999999998</v>
      </c>
      <c r="H1895" s="240">
        <v>31937.489000000001</v>
      </c>
      <c r="I1895" s="240">
        <v>1401933.2350000001</v>
      </c>
      <c r="J1895" s="240">
        <v>-824076.24899999995</v>
      </c>
    </row>
    <row r="1896" spans="2:10">
      <c r="B1896" s="240" t="s">
        <v>10</v>
      </c>
      <c r="C1896" s="240" t="s">
        <v>127</v>
      </c>
      <c r="D1896" s="240" t="s">
        <v>77</v>
      </c>
      <c r="E1896" s="240">
        <v>94566.49</v>
      </c>
      <c r="F1896" s="240">
        <v>-617.53</v>
      </c>
      <c r="G1896" s="240">
        <v>2531.2600000000002</v>
      </c>
      <c r="H1896" s="240">
        <v>32444.187000000002</v>
      </c>
      <c r="I1896" s="240">
        <v>1484345.8840000001</v>
      </c>
      <c r="J1896" s="240">
        <v>-882179.50399999996</v>
      </c>
    </row>
    <row r="1897" spans="2:10">
      <c r="B1897" s="240" t="s">
        <v>10</v>
      </c>
      <c r="C1897" s="240" t="s">
        <v>128</v>
      </c>
      <c r="D1897" s="240" t="s">
        <v>76</v>
      </c>
      <c r="E1897" s="240">
        <v>89393.41</v>
      </c>
      <c r="F1897" s="240">
        <v>614.32000000000005</v>
      </c>
      <c r="G1897" s="240">
        <v>2494.6999999999998</v>
      </c>
      <c r="H1897" s="240">
        <v>9642.8739999999998</v>
      </c>
      <c r="I1897" s="240">
        <v>1401921.835</v>
      </c>
      <c r="J1897" s="240">
        <v>-793334.47499999998</v>
      </c>
    </row>
    <row r="1898" spans="2:10">
      <c r="B1898" s="240" t="s">
        <v>10</v>
      </c>
      <c r="C1898" s="240" t="s">
        <v>128</v>
      </c>
      <c r="D1898" s="240" t="s">
        <v>77</v>
      </c>
      <c r="E1898" s="240">
        <v>94566.49</v>
      </c>
      <c r="F1898" s="240">
        <v>617.53</v>
      </c>
      <c r="G1898" s="240">
        <v>2531.2600000000002</v>
      </c>
      <c r="H1898" s="240">
        <v>10025.527</v>
      </c>
      <c r="I1898" s="240">
        <v>1484333.719</v>
      </c>
      <c r="J1898" s="240">
        <v>-847730.32900000003</v>
      </c>
    </row>
    <row r="1899" spans="2:10">
      <c r="B1899" s="240" t="s">
        <v>10</v>
      </c>
      <c r="C1899" s="240" t="s">
        <v>129</v>
      </c>
      <c r="D1899" s="240" t="s">
        <v>76</v>
      </c>
      <c r="E1899" s="240">
        <v>89393.41</v>
      </c>
      <c r="F1899" s="240">
        <v>-614.32000000000005</v>
      </c>
      <c r="G1899" s="240">
        <v>2494.6999999999998</v>
      </c>
      <c r="H1899" s="240">
        <v>29773.725999999999</v>
      </c>
      <c r="I1899" s="240">
        <v>1401913.642</v>
      </c>
      <c r="J1899" s="240">
        <v>-824092.27800000005</v>
      </c>
    </row>
    <row r="1900" spans="2:10">
      <c r="B1900" s="240" t="s">
        <v>10</v>
      </c>
      <c r="C1900" s="240" t="s">
        <v>129</v>
      </c>
      <c r="D1900" s="240" t="s">
        <v>77</v>
      </c>
      <c r="E1900" s="240">
        <v>94566.49</v>
      </c>
      <c r="F1900" s="240">
        <v>-617.53</v>
      </c>
      <c r="G1900" s="240">
        <v>2531.2600000000002</v>
      </c>
      <c r="H1900" s="240">
        <v>30280.435000000001</v>
      </c>
      <c r="I1900" s="240">
        <v>1484326.301</v>
      </c>
      <c r="J1900" s="240">
        <v>-882195.8</v>
      </c>
    </row>
    <row r="1901" spans="2:10">
      <c r="B1901" s="240" t="s">
        <v>10</v>
      </c>
      <c r="C1901" s="240" t="s">
        <v>130</v>
      </c>
      <c r="D1901" s="240" t="s">
        <v>76</v>
      </c>
      <c r="E1901" s="240">
        <v>89393.41</v>
      </c>
      <c r="F1901" s="240">
        <v>614.32000000000005</v>
      </c>
      <c r="G1901" s="240">
        <v>2494.6999999999998</v>
      </c>
      <c r="H1901" s="240">
        <v>11806.637000000001</v>
      </c>
      <c r="I1901" s="240">
        <v>1401941.4280000001</v>
      </c>
      <c r="J1901" s="240">
        <v>-793318.44700000004</v>
      </c>
    </row>
    <row r="1902" spans="2:10">
      <c r="B1902" s="240" t="s">
        <v>10</v>
      </c>
      <c r="C1902" s="240" t="s">
        <v>130</v>
      </c>
      <c r="D1902" s="240" t="s">
        <v>77</v>
      </c>
      <c r="E1902" s="240">
        <v>94566.49</v>
      </c>
      <c r="F1902" s="240">
        <v>617.53</v>
      </c>
      <c r="G1902" s="240">
        <v>2531.2600000000002</v>
      </c>
      <c r="H1902" s="240">
        <v>12189.279</v>
      </c>
      <c r="I1902" s="240">
        <v>1484353.3019999999</v>
      </c>
      <c r="J1902" s="240">
        <v>-847714.03200000001</v>
      </c>
    </row>
    <row r="1903" spans="2:10">
      <c r="B1903" s="240" t="s">
        <v>10</v>
      </c>
      <c r="C1903" s="240" t="s">
        <v>131</v>
      </c>
      <c r="D1903" s="240" t="s">
        <v>76</v>
      </c>
      <c r="E1903" s="240">
        <v>89393.41</v>
      </c>
      <c r="F1903" s="240">
        <v>-2047.73</v>
      </c>
      <c r="G1903" s="240">
        <v>-614.32000000000005</v>
      </c>
      <c r="H1903" s="240">
        <v>30916.351999999999</v>
      </c>
      <c r="I1903" s="240">
        <v>1478500.0530000001</v>
      </c>
      <c r="J1903" s="240">
        <v>-859908.02099999995</v>
      </c>
    </row>
    <row r="1904" spans="2:10">
      <c r="B1904" s="240" t="s">
        <v>10</v>
      </c>
      <c r="C1904" s="240" t="s">
        <v>131</v>
      </c>
      <c r="D1904" s="240" t="s">
        <v>77</v>
      </c>
      <c r="E1904" s="240">
        <v>94566.49</v>
      </c>
      <c r="F1904" s="240">
        <v>-2058.4299999999998</v>
      </c>
      <c r="G1904" s="240">
        <v>-617.53</v>
      </c>
      <c r="H1904" s="240">
        <v>31074.025000000001</v>
      </c>
      <c r="I1904" s="240">
        <v>1570309.5830000001</v>
      </c>
      <c r="J1904" s="240">
        <v>-922336.54299999995</v>
      </c>
    </row>
    <row r="1905" spans="2:10">
      <c r="B1905" s="240" t="s">
        <v>10</v>
      </c>
      <c r="C1905" s="240" t="s">
        <v>132</v>
      </c>
      <c r="D1905" s="240" t="s">
        <v>76</v>
      </c>
      <c r="E1905" s="240">
        <v>89393.41</v>
      </c>
      <c r="F1905" s="240">
        <v>-2047.73</v>
      </c>
      <c r="G1905" s="240">
        <v>614.32000000000005</v>
      </c>
      <c r="H1905" s="240">
        <v>43399.98</v>
      </c>
      <c r="I1905" s="240">
        <v>1447342.6040000001</v>
      </c>
      <c r="J1905" s="240">
        <v>-859908.61399999994</v>
      </c>
    </row>
    <row r="1906" spans="2:10">
      <c r="B1906" s="240" t="s">
        <v>10</v>
      </c>
      <c r="C1906" s="240" t="s">
        <v>132</v>
      </c>
      <c r="D1906" s="240" t="s">
        <v>77</v>
      </c>
      <c r="E1906" s="240">
        <v>94566.49</v>
      </c>
      <c r="F1906" s="240">
        <v>-2058.4299999999998</v>
      </c>
      <c r="G1906" s="240">
        <v>617.53</v>
      </c>
      <c r="H1906" s="240">
        <v>43655.735999999997</v>
      </c>
      <c r="I1906" s="240">
        <v>1535452.551</v>
      </c>
      <c r="J1906" s="240">
        <v>-922336.93500000006</v>
      </c>
    </row>
    <row r="1907" spans="2:10">
      <c r="B1907" s="240" t="s">
        <v>10</v>
      </c>
      <c r="C1907" s="240" t="s">
        <v>133</v>
      </c>
      <c r="D1907" s="240" t="s">
        <v>76</v>
      </c>
      <c r="E1907" s="240">
        <v>89393.41</v>
      </c>
      <c r="F1907" s="240">
        <v>-2047.73</v>
      </c>
      <c r="G1907" s="240">
        <v>-614.32000000000005</v>
      </c>
      <c r="H1907" s="240">
        <v>32134.243999999999</v>
      </c>
      <c r="I1907" s="240">
        <v>1478511.0179999999</v>
      </c>
      <c r="J1907" s="240">
        <v>-859899.05200000003</v>
      </c>
    </row>
    <row r="1908" spans="2:10">
      <c r="B1908" s="240" t="s">
        <v>10</v>
      </c>
      <c r="C1908" s="240" t="s">
        <v>133</v>
      </c>
      <c r="D1908" s="240" t="s">
        <v>77</v>
      </c>
      <c r="E1908" s="240">
        <v>94566.49</v>
      </c>
      <c r="F1908" s="240">
        <v>-2058.4299999999998</v>
      </c>
      <c r="G1908" s="240">
        <v>-617.53</v>
      </c>
      <c r="H1908" s="240">
        <v>32291.911</v>
      </c>
      <c r="I1908" s="240">
        <v>1570320.5419999999</v>
      </c>
      <c r="J1908" s="240">
        <v>-922327.42299999995</v>
      </c>
    </row>
    <row r="1909" spans="2:10">
      <c r="B1909" s="240" t="s">
        <v>10</v>
      </c>
      <c r="C1909" s="240" t="s">
        <v>134</v>
      </c>
      <c r="D1909" s="240" t="s">
        <v>76</v>
      </c>
      <c r="E1909" s="240">
        <v>89393.41</v>
      </c>
      <c r="F1909" s="240">
        <v>-2047.73</v>
      </c>
      <c r="G1909" s="240">
        <v>614.32000000000005</v>
      </c>
      <c r="H1909" s="240">
        <v>42182.088000000003</v>
      </c>
      <c r="I1909" s="240">
        <v>1447331.639</v>
      </c>
      <c r="J1909" s="240">
        <v>-859917.58299999998</v>
      </c>
    </row>
    <row r="1910" spans="2:10">
      <c r="B1910" s="240" t="s">
        <v>10</v>
      </c>
      <c r="C1910" s="240" t="s">
        <v>134</v>
      </c>
      <c r="D1910" s="240" t="s">
        <v>77</v>
      </c>
      <c r="E1910" s="240">
        <v>94566.49</v>
      </c>
      <c r="F1910" s="240">
        <v>-2058.4299999999998</v>
      </c>
      <c r="G1910" s="240">
        <v>617.53</v>
      </c>
      <c r="H1910" s="240">
        <v>42437.85</v>
      </c>
      <c r="I1910" s="240">
        <v>1535441.5919999999</v>
      </c>
      <c r="J1910" s="240">
        <v>-922346.054</v>
      </c>
    </row>
    <row r="1911" spans="2:10">
      <c r="B1911" s="240" t="s">
        <v>10</v>
      </c>
      <c r="C1911" s="240" t="s">
        <v>135</v>
      </c>
      <c r="D1911" s="240" t="s">
        <v>76</v>
      </c>
      <c r="E1911" s="240">
        <v>89393.41</v>
      </c>
      <c r="F1911" s="240">
        <v>-2047.73</v>
      </c>
      <c r="G1911" s="240">
        <v>-614.32000000000005</v>
      </c>
      <c r="H1911" s="240">
        <v>23703.808000000001</v>
      </c>
      <c r="I1911" s="240">
        <v>1478434.7420000001</v>
      </c>
      <c r="J1911" s="240">
        <v>-859961.45</v>
      </c>
    </row>
    <row r="1912" spans="2:10">
      <c r="B1912" s="240" t="s">
        <v>10</v>
      </c>
      <c r="C1912" s="240" t="s">
        <v>135</v>
      </c>
      <c r="D1912" s="240" t="s">
        <v>77</v>
      </c>
      <c r="E1912" s="240">
        <v>94566.49</v>
      </c>
      <c r="F1912" s="240">
        <v>-2058.4299999999998</v>
      </c>
      <c r="G1912" s="240">
        <v>-617.53</v>
      </c>
      <c r="H1912" s="240">
        <v>23861.518</v>
      </c>
      <c r="I1912" s="240">
        <v>1570244.3060000001</v>
      </c>
      <c r="J1912" s="240">
        <v>-922390.86399999994</v>
      </c>
    </row>
    <row r="1913" spans="2:10">
      <c r="B1913" s="240" t="s">
        <v>10</v>
      </c>
      <c r="C1913" s="240" t="s">
        <v>136</v>
      </c>
      <c r="D1913" s="240" t="s">
        <v>76</v>
      </c>
      <c r="E1913" s="240">
        <v>89393.41</v>
      </c>
      <c r="F1913" s="240">
        <v>-2047.73</v>
      </c>
      <c r="G1913" s="240">
        <v>614.32000000000005</v>
      </c>
      <c r="H1913" s="240">
        <v>36187.434999999998</v>
      </c>
      <c r="I1913" s="240">
        <v>1447277.2930000001</v>
      </c>
      <c r="J1913" s="240">
        <v>-859962.04200000002</v>
      </c>
    </row>
    <row r="1914" spans="2:10">
      <c r="B1914" s="240" t="s">
        <v>10</v>
      </c>
      <c r="C1914" s="240" t="s">
        <v>136</v>
      </c>
      <c r="D1914" s="240" t="s">
        <v>77</v>
      </c>
      <c r="E1914" s="240">
        <v>94566.49</v>
      </c>
      <c r="F1914" s="240">
        <v>-2058.4299999999998</v>
      </c>
      <c r="G1914" s="240">
        <v>617.53</v>
      </c>
      <c r="H1914" s="240">
        <v>36443.228999999999</v>
      </c>
      <c r="I1914" s="240">
        <v>1535387.274</v>
      </c>
      <c r="J1914" s="240">
        <v>-922391.25600000005</v>
      </c>
    </row>
    <row r="1915" spans="2:10">
      <c r="B1915" s="240" t="s">
        <v>10</v>
      </c>
      <c r="C1915" s="240" t="s">
        <v>137</v>
      </c>
      <c r="D1915" s="240" t="s">
        <v>76</v>
      </c>
      <c r="E1915" s="240">
        <v>89393.41</v>
      </c>
      <c r="F1915" s="240">
        <v>-2047.73</v>
      </c>
      <c r="G1915" s="240">
        <v>-614.32000000000005</v>
      </c>
      <c r="H1915" s="240">
        <v>24921.7</v>
      </c>
      <c r="I1915" s="240">
        <v>1478445.7069999999</v>
      </c>
      <c r="J1915" s="240">
        <v>-859952.48100000003</v>
      </c>
    </row>
    <row r="1916" spans="2:10">
      <c r="B1916" s="240" t="s">
        <v>10</v>
      </c>
      <c r="C1916" s="240" t="s">
        <v>137</v>
      </c>
      <c r="D1916" s="240" t="s">
        <v>77</v>
      </c>
      <c r="E1916" s="240">
        <v>94566.49</v>
      </c>
      <c r="F1916" s="240">
        <v>-2058.4299999999998</v>
      </c>
      <c r="G1916" s="240">
        <v>-617.53</v>
      </c>
      <c r="H1916" s="240">
        <v>25079.403999999999</v>
      </c>
      <c r="I1916" s="240">
        <v>1570255.2649999999</v>
      </c>
      <c r="J1916" s="240">
        <v>-922381.745</v>
      </c>
    </row>
    <row r="1917" spans="2:10">
      <c r="B1917" s="240" t="s">
        <v>10</v>
      </c>
      <c r="C1917" s="240" t="s">
        <v>138</v>
      </c>
      <c r="D1917" s="240" t="s">
        <v>76</v>
      </c>
      <c r="E1917" s="240">
        <v>89393.41</v>
      </c>
      <c r="F1917" s="240">
        <v>-2047.73</v>
      </c>
      <c r="G1917" s="240">
        <v>614.32000000000005</v>
      </c>
      <c r="H1917" s="240">
        <v>34969.542999999998</v>
      </c>
      <c r="I1917" s="240">
        <v>1447266.328</v>
      </c>
      <c r="J1917" s="240">
        <v>-859971.01100000006</v>
      </c>
    </row>
    <row r="1918" spans="2:10">
      <c r="B1918" s="240" t="s">
        <v>10</v>
      </c>
      <c r="C1918" s="240" t="s">
        <v>138</v>
      </c>
      <c r="D1918" s="240" t="s">
        <v>77</v>
      </c>
      <c r="E1918" s="240">
        <v>94566.49</v>
      </c>
      <c r="F1918" s="240">
        <v>-2058.4299999999998</v>
      </c>
      <c r="G1918" s="240">
        <v>617.53</v>
      </c>
      <c r="H1918" s="240">
        <v>35225.343000000001</v>
      </c>
      <c r="I1918" s="240">
        <v>1535376.3149999999</v>
      </c>
      <c r="J1918" s="240">
        <v>-922400.37600000005</v>
      </c>
    </row>
    <row r="1919" spans="2:10">
      <c r="B1919" s="240" t="s">
        <v>10</v>
      </c>
      <c r="C1919" s="240" t="s">
        <v>139</v>
      </c>
      <c r="D1919" s="240" t="s">
        <v>76</v>
      </c>
      <c r="E1919" s="240">
        <v>89393.41</v>
      </c>
      <c r="F1919" s="240">
        <v>-614.32000000000005</v>
      </c>
      <c r="G1919" s="240">
        <v>-2047.73</v>
      </c>
      <c r="H1919" s="240">
        <v>-9658.2639999999992</v>
      </c>
      <c r="I1919" s="240">
        <v>1514837.11</v>
      </c>
      <c r="J1919" s="240">
        <v>-824041.92799999996</v>
      </c>
    </row>
    <row r="1920" spans="2:10">
      <c r="B1920" s="240" t="s">
        <v>10</v>
      </c>
      <c r="C1920" s="240" t="s">
        <v>139</v>
      </c>
      <c r="D1920" s="240" t="s">
        <v>77</v>
      </c>
      <c r="E1920" s="240">
        <v>94566.49</v>
      </c>
      <c r="F1920" s="240">
        <v>-617.53</v>
      </c>
      <c r="G1920" s="240">
        <v>-2058.4299999999998</v>
      </c>
      <c r="H1920" s="240">
        <v>-9759.741</v>
      </c>
      <c r="I1920" s="240">
        <v>1610961.9280000001</v>
      </c>
      <c r="J1920" s="240">
        <v>-882145.38100000005</v>
      </c>
    </row>
    <row r="1921" spans="2:10">
      <c r="B1921" s="240" t="s">
        <v>10</v>
      </c>
      <c r="C1921" s="240" t="s">
        <v>140</v>
      </c>
      <c r="D1921" s="240" t="s">
        <v>76</v>
      </c>
      <c r="E1921" s="240">
        <v>89393.41</v>
      </c>
      <c r="F1921" s="240">
        <v>614.32000000000005</v>
      </c>
      <c r="G1921" s="240">
        <v>-2047.73</v>
      </c>
      <c r="H1921" s="240">
        <v>-31952.879000000001</v>
      </c>
      <c r="I1921" s="240">
        <v>1514825.709</v>
      </c>
      <c r="J1921" s="240">
        <v>-793300.15399999998</v>
      </c>
    </row>
    <row r="1922" spans="2:10">
      <c r="B1922" s="240" t="s">
        <v>10</v>
      </c>
      <c r="C1922" s="240" t="s">
        <v>140</v>
      </c>
      <c r="D1922" s="240" t="s">
        <v>77</v>
      </c>
      <c r="E1922" s="240">
        <v>94566.49</v>
      </c>
      <c r="F1922" s="240">
        <v>617.53</v>
      </c>
      <c r="G1922" s="240">
        <v>-2058.4299999999998</v>
      </c>
      <c r="H1922" s="240">
        <v>-32178.401000000002</v>
      </c>
      <c r="I1922" s="240">
        <v>1610949.7620000001</v>
      </c>
      <c r="J1922" s="240">
        <v>-847696.20600000001</v>
      </c>
    </row>
    <row r="1923" spans="2:10">
      <c r="B1923" s="240" t="s">
        <v>10</v>
      </c>
      <c r="C1923" s="240" t="s">
        <v>141</v>
      </c>
      <c r="D1923" s="240" t="s">
        <v>76</v>
      </c>
      <c r="E1923" s="240">
        <v>89393.41</v>
      </c>
      <c r="F1923" s="240">
        <v>-614.32000000000005</v>
      </c>
      <c r="G1923" s="240">
        <v>-2047.73</v>
      </c>
      <c r="H1923" s="240">
        <v>-11822.027</v>
      </c>
      <c r="I1923" s="240">
        <v>1514817.517</v>
      </c>
      <c r="J1923" s="240">
        <v>-824057.95600000001</v>
      </c>
    </row>
    <row r="1924" spans="2:10">
      <c r="B1924" s="240" t="s">
        <v>10</v>
      </c>
      <c r="C1924" s="240" t="s">
        <v>141</v>
      </c>
      <c r="D1924" s="240" t="s">
        <v>77</v>
      </c>
      <c r="E1924" s="240">
        <v>94566.49</v>
      </c>
      <c r="F1924" s="240">
        <v>-617.53</v>
      </c>
      <c r="G1924" s="240">
        <v>-2058.4299999999998</v>
      </c>
      <c r="H1924" s="240">
        <v>-11923.493</v>
      </c>
      <c r="I1924" s="240">
        <v>1610942.344</v>
      </c>
      <c r="J1924" s="240">
        <v>-882161.67700000003</v>
      </c>
    </row>
    <row r="1925" spans="2:10">
      <c r="B1925" s="240" t="s">
        <v>10</v>
      </c>
      <c r="C1925" s="240" t="s">
        <v>142</v>
      </c>
      <c r="D1925" s="240" t="s">
        <v>76</v>
      </c>
      <c r="E1925" s="240">
        <v>89393.41</v>
      </c>
      <c r="F1925" s="240">
        <v>614.32000000000005</v>
      </c>
      <c r="G1925" s="240">
        <v>-2047.73</v>
      </c>
      <c r="H1925" s="240">
        <v>-29789.116000000002</v>
      </c>
      <c r="I1925" s="240">
        <v>1514845.3019999999</v>
      </c>
      <c r="J1925" s="240">
        <v>-793284.125</v>
      </c>
    </row>
    <row r="1926" spans="2:10">
      <c r="B1926" s="240" t="s">
        <v>10</v>
      </c>
      <c r="C1926" s="240" t="s">
        <v>142</v>
      </c>
      <c r="D1926" s="240" t="s">
        <v>77</v>
      </c>
      <c r="E1926" s="240">
        <v>94566.49</v>
      </c>
      <c r="F1926" s="240">
        <v>617.53</v>
      </c>
      <c r="G1926" s="240">
        <v>-2058.4299999999998</v>
      </c>
      <c r="H1926" s="240">
        <v>-30014.649000000001</v>
      </c>
      <c r="I1926" s="240">
        <v>1610969.3459999999</v>
      </c>
      <c r="J1926" s="240">
        <v>-847679.91</v>
      </c>
    </row>
    <row r="1927" spans="2:10">
      <c r="B1927" s="240" t="s">
        <v>10</v>
      </c>
      <c r="C1927" s="240" t="s">
        <v>143</v>
      </c>
      <c r="D1927" s="240" t="s">
        <v>76</v>
      </c>
      <c r="E1927" s="240">
        <v>89393.41</v>
      </c>
      <c r="F1927" s="240">
        <v>-614.32000000000005</v>
      </c>
      <c r="G1927" s="240">
        <v>-2047.73</v>
      </c>
      <c r="H1927" s="240">
        <v>-5598.6239999999998</v>
      </c>
      <c r="I1927" s="240">
        <v>1514873.659</v>
      </c>
      <c r="J1927" s="240">
        <v>-824012.03099999996</v>
      </c>
    </row>
    <row r="1928" spans="2:10">
      <c r="B1928" s="240" t="s">
        <v>10</v>
      </c>
      <c r="C1928" s="240" t="s">
        <v>143</v>
      </c>
      <c r="D1928" s="240" t="s">
        <v>77</v>
      </c>
      <c r="E1928" s="240">
        <v>94566.49</v>
      </c>
      <c r="F1928" s="240">
        <v>-617.53</v>
      </c>
      <c r="G1928" s="240">
        <v>-2058.4299999999998</v>
      </c>
      <c r="H1928" s="240">
        <v>-5700.1220000000003</v>
      </c>
      <c r="I1928" s="240">
        <v>1610998.4580000001</v>
      </c>
      <c r="J1928" s="240">
        <v>-882114.98300000001</v>
      </c>
    </row>
    <row r="1929" spans="2:10">
      <c r="B1929" s="240" t="s">
        <v>10</v>
      </c>
      <c r="C1929" s="240" t="s">
        <v>144</v>
      </c>
      <c r="D1929" s="240" t="s">
        <v>76</v>
      </c>
      <c r="E1929" s="240">
        <v>89393.41</v>
      </c>
      <c r="F1929" s="240">
        <v>614.32000000000005</v>
      </c>
      <c r="G1929" s="240">
        <v>-2047.73</v>
      </c>
      <c r="H1929" s="240">
        <v>-27893.239000000001</v>
      </c>
      <c r="I1929" s="240">
        <v>1514862.2590000001</v>
      </c>
      <c r="J1929" s="240">
        <v>-793270.25699999998</v>
      </c>
    </row>
    <row r="1930" spans="2:10">
      <c r="B1930" s="240" t="s">
        <v>10</v>
      </c>
      <c r="C1930" s="240" t="s">
        <v>144</v>
      </c>
      <c r="D1930" s="240" t="s">
        <v>77</v>
      </c>
      <c r="E1930" s="240">
        <v>94566.49</v>
      </c>
      <c r="F1930" s="240">
        <v>617.53</v>
      </c>
      <c r="G1930" s="240">
        <v>-2058.4299999999998</v>
      </c>
      <c r="H1930" s="240">
        <v>-28118.781999999999</v>
      </c>
      <c r="I1930" s="240">
        <v>1610986.2930000001</v>
      </c>
      <c r="J1930" s="240">
        <v>-847665.80799999996</v>
      </c>
    </row>
    <row r="1931" spans="2:10">
      <c r="B1931" s="240" t="s">
        <v>10</v>
      </c>
      <c r="C1931" s="240" t="s">
        <v>145</v>
      </c>
      <c r="D1931" s="240" t="s">
        <v>76</v>
      </c>
      <c r="E1931" s="240">
        <v>89393.41</v>
      </c>
      <c r="F1931" s="240">
        <v>-614.32000000000005</v>
      </c>
      <c r="G1931" s="240">
        <v>-2047.73</v>
      </c>
      <c r="H1931" s="240">
        <v>-7762.3869999999997</v>
      </c>
      <c r="I1931" s="240">
        <v>1514854.0660000001</v>
      </c>
      <c r="J1931" s="240">
        <v>-824028.05900000001</v>
      </c>
    </row>
    <row r="1932" spans="2:10">
      <c r="B1932" s="240" t="s">
        <v>10</v>
      </c>
      <c r="C1932" s="240" t="s">
        <v>145</v>
      </c>
      <c r="D1932" s="240" t="s">
        <v>77</v>
      </c>
      <c r="E1932" s="240">
        <v>94566.49</v>
      </c>
      <c r="F1932" s="240">
        <v>-617.53</v>
      </c>
      <c r="G1932" s="240">
        <v>-2058.4299999999998</v>
      </c>
      <c r="H1932" s="240">
        <v>-7863.8739999999998</v>
      </c>
      <c r="I1932" s="240">
        <v>1610978.875</v>
      </c>
      <c r="J1932" s="240">
        <v>-882131.27899999998</v>
      </c>
    </row>
    <row r="1933" spans="2:10">
      <c r="B1933" s="240" t="s">
        <v>10</v>
      </c>
      <c r="C1933" s="240" t="s">
        <v>146</v>
      </c>
      <c r="D1933" s="240" t="s">
        <v>76</v>
      </c>
      <c r="E1933" s="240">
        <v>89393.41</v>
      </c>
      <c r="F1933" s="240">
        <v>614.32000000000005</v>
      </c>
      <c r="G1933" s="240">
        <v>-2047.73</v>
      </c>
      <c r="H1933" s="240">
        <v>-25729.475999999999</v>
      </c>
      <c r="I1933" s="240">
        <v>1514881.852</v>
      </c>
      <c r="J1933" s="240">
        <v>-793254.22900000005</v>
      </c>
    </row>
    <row r="1934" spans="2:10">
      <c r="B1934" s="240" t="s">
        <v>10</v>
      </c>
      <c r="C1934" s="240" t="s">
        <v>146</v>
      </c>
      <c r="D1934" s="240" t="s">
        <v>77</v>
      </c>
      <c r="E1934" s="240">
        <v>94566.49</v>
      </c>
      <c r="F1934" s="240">
        <v>617.53</v>
      </c>
      <c r="G1934" s="240">
        <v>-2058.4299999999998</v>
      </c>
      <c r="H1934" s="240">
        <v>-25955.03</v>
      </c>
      <c r="I1934" s="240">
        <v>1611005.8759999999</v>
      </c>
      <c r="J1934" s="240">
        <v>-847649.51199999999</v>
      </c>
    </row>
    <row r="1935" spans="2:10">
      <c r="B1935" s="240" t="s">
        <v>10</v>
      </c>
      <c r="C1935" s="240" t="s">
        <v>147</v>
      </c>
      <c r="D1935" s="240" t="s">
        <v>76</v>
      </c>
      <c r="E1935" s="240">
        <v>136799.94</v>
      </c>
      <c r="F1935" s="240">
        <v>-687.76</v>
      </c>
      <c r="G1935" s="240">
        <v>0</v>
      </c>
      <c r="H1935" s="240">
        <v>11241.316000000001</v>
      </c>
      <c r="I1935" s="240">
        <v>2237864.1710000001</v>
      </c>
      <c r="J1935" s="240">
        <v>-1248240.3319999999</v>
      </c>
    </row>
    <row r="1936" spans="2:10">
      <c r="B1936" s="240" t="s">
        <v>10</v>
      </c>
      <c r="C1936" s="240" t="s">
        <v>147</v>
      </c>
      <c r="D1936" s="240" t="s">
        <v>77</v>
      </c>
      <c r="E1936" s="240">
        <v>144135.73000000001</v>
      </c>
      <c r="F1936" s="240">
        <v>-724.77</v>
      </c>
      <c r="G1936" s="240">
        <v>0</v>
      </c>
      <c r="H1936" s="240">
        <v>11888.806</v>
      </c>
      <c r="I1936" s="240">
        <v>2366468.517</v>
      </c>
      <c r="J1936" s="240">
        <v>-1331990.6680000001</v>
      </c>
    </row>
    <row r="1937" spans="2:10">
      <c r="B1937" s="240" t="s">
        <v>10</v>
      </c>
      <c r="C1937" s="240" t="s">
        <v>148</v>
      </c>
      <c r="D1937" s="240" t="s">
        <v>76</v>
      </c>
      <c r="E1937" s="240">
        <v>136799.94</v>
      </c>
      <c r="F1937" s="240">
        <v>687.76</v>
      </c>
      <c r="G1937" s="240">
        <v>0</v>
      </c>
      <c r="H1937" s="240">
        <v>-11239.976000000001</v>
      </c>
      <c r="I1937" s="240">
        <v>2237872.13</v>
      </c>
      <c r="J1937" s="240">
        <v>-1220894.645</v>
      </c>
    </row>
    <row r="1938" spans="2:10">
      <c r="B1938" s="240" t="s">
        <v>10</v>
      </c>
      <c r="C1938" s="240" t="s">
        <v>148</v>
      </c>
      <c r="D1938" s="240" t="s">
        <v>77</v>
      </c>
      <c r="E1938" s="240">
        <v>144135.73000000001</v>
      </c>
      <c r="F1938" s="240">
        <v>724.77</v>
      </c>
      <c r="G1938" s="240">
        <v>0</v>
      </c>
      <c r="H1938" s="240">
        <v>-11887.547</v>
      </c>
      <c r="I1938" s="240">
        <v>2366475.6880000001</v>
      </c>
      <c r="J1938" s="240">
        <v>-1300397.3940000001</v>
      </c>
    </row>
    <row r="1939" spans="2:10">
      <c r="B1939" s="240" t="s">
        <v>10</v>
      </c>
      <c r="C1939" s="240" t="s">
        <v>149</v>
      </c>
      <c r="D1939" s="240" t="s">
        <v>76</v>
      </c>
      <c r="E1939" s="240">
        <v>136799.94</v>
      </c>
      <c r="F1939" s="240">
        <v>0</v>
      </c>
      <c r="G1939" s="240">
        <v>-687.76</v>
      </c>
      <c r="H1939" s="240">
        <v>-6213.74</v>
      </c>
      <c r="I1939" s="240">
        <v>2251737.8810000001</v>
      </c>
      <c r="J1939" s="240">
        <v>-1234563.6810000001</v>
      </c>
    </row>
    <row r="1940" spans="2:10">
      <c r="B1940" s="240" t="s">
        <v>10</v>
      </c>
      <c r="C1940" s="240" t="s">
        <v>149</v>
      </c>
      <c r="D1940" s="240" t="s">
        <v>77</v>
      </c>
      <c r="E1940" s="240">
        <v>144135.73000000001</v>
      </c>
      <c r="F1940" s="240">
        <v>0</v>
      </c>
      <c r="G1940" s="240">
        <v>-724.77</v>
      </c>
      <c r="H1940" s="240">
        <v>-6625.5820000000003</v>
      </c>
      <c r="I1940" s="240">
        <v>2382461.406</v>
      </c>
      <c r="J1940" s="240">
        <v>-1316190.274</v>
      </c>
    </row>
    <row r="1941" spans="2:10">
      <c r="B1941" s="240" t="s">
        <v>10</v>
      </c>
      <c r="C1941" s="240" t="s">
        <v>150</v>
      </c>
      <c r="D1941" s="240" t="s">
        <v>76</v>
      </c>
      <c r="E1941" s="240">
        <v>136799.94</v>
      </c>
      <c r="F1941" s="240">
        <v>0</v>
      </c>
      <c r="G1941" s="240">
        <v>687.76</v>
      </c>
      <c r="H1941" s="240">
        <v>6215.08</v>
      </c>
      <c r="I1941" s="240">
        <v>2223998.4210000001</v>
      </c>
      <c r="J1941" s="240">
        <v>-1234571.2960000001</v>
      </c>
    </row>
    <row r="1942" spans="2:10">
      <c r="B1942" s="240" t="s">
        <v>10</v>
      </c>
      <c r="C1942" s="240" t="s">
        <v>150</v>
      </c>
      <c r="D1942" s="240" t="s">
        <v>77</v>
      </c>
      <c r="E1942" s="240">
        <v>144135.73000000001</v>
      </c>
      <c r="F1942" s="240">
        <v>0</v>
      </c>
      <c r="G1942" s="240">
        <v>724.77</v>
      </c>
      <c r="H1942" s="240">
        <v>6626.84</v>
      </c>
      <c r="I1942" s="240">
        <v>2350482.798</v>
      </c>
      <c r="J1942" s="240">
        <v>-1316197.7879999999</v>
      </c>
    </row>
    <row r="1943" spans="2:10">
      <c r="B1943" s="240" t="s">
        <v>10</v>
      </c>
      <c r="C1943" s="240" t="s">
        <v>151</v>
      </c>
      <c r="D1943" s="240" t="s">
        <v>76</v>
      </c>
      <c r="E1943" s="240">
        <v>89393.41</v>
      </c>
      <c r="F1943" s="240">
        <v>2401.4699999999998</v>
      </c>
      <c r="G1943" s="240">
        <v>729.5</v>
      </c>
      <c r="H1943" s="240">
        <v>41393.627</v>
      </c>
      <c r="I1943" s="240">
        <v>1479851.7420000001</v>
      </c>
      <c r="J1943" s="240">
        <v>-758670.7</v>
      </c>
    </row>
    <row r="1944" spans="2:10">
      <c r="B1944" s="240" t="s">
        <v>10</v>
      </c>
      <c r="C1944" s="240" t="s">
        <v>151</v>
      </c>
      <c r="D1944" s="240" t="s">
        <v>77</v>
      </c>
      <c r="E1944" s="240">
        <v>94566.49</v>
      </c>
      <c r="F1944" s="240">
        <v>2464.54</v>
      </c>
      <c r="G1944" s="240">
        <v>741.89</v>
      </c>
      <c r="H1944" s="240">
        <v>42812.641000000003</v>
      </c>
      <c r="I1944" s="240">
        <v>1571676.52</v>
      </c>
      <c r="J1944" s="240">
        <v>-808854.58200000005</v>
      </c>
    </row>
    <row r="1945" spans="2:10">
      <c r="B1945" s="240" t="s">
        <v>10</v>
      </c>
      <c r="C1945" s="240" t="s">
        <v>152</v>
      </c>
      <c r="D1945" s="240" t="s">
        <v>76</v>
      </c>
      <c r="E1945" s="240">
        <v>89393.41</v>
      </c>
      <c r="F1945" s="240">
        <v>-2401.4699999999998</v>
      </c>
      <c r="G1945" s="240">
        <v>-729.5</v>
      </c>
      <c r="H1945" s="240">
        <v>-41392.678999999996</v>
      </c>
      <c r="I1945" s="240">
        <v>1445952.912</v>
      </c>
      <c r="J1945" s="240">
        <v>-858673.35600000003</v>
      </c>
    </row>
    <row r="1946" spans="2:10">
      <c r="B1946" s="240" t="s">
        <v>10</v>
      </c>
      <c r="C1946" s="240" t="s">
        <v>152</v>
      </c>
      <c r="D1946" s="240" t="s">
        <v>77</v>
      </c>
      <c r="E1946" s="240">
        <v>94566.49</v>
      </c>
      <c r="F1946" s="240">
        <v>-2464.54</v>
      </c>
      <c r="G1946" s="240">
        <v>-741.89</v>
      </c>
      <c r="H1946" s="240">
        <v>-42811.745999999999</v>
      </c>
      <c r="I1946" s="240">
        <v>1534045.064</v>
      </c>
      <c r="J1946" s="240">
        <v>-920988.31299999997</v>
      </c>
    </row>
    <row r="1947" spans="2:10">
      <c r="B1947" s="240" t="s">
        <v>10</v>
      </c>
      <c r="C1947" s="240" t="s">
        <v>153</v>
      </c>
      <c r="D1947" s="240" t="s">
        <v>76</v>
      </c>
      <c r="E1947" s="240">
        <v>89393.41</v>
      </c>
      <c r="F1947" s="240">
        <v>1228.81</v>
      </c>
      <c r="G1947" s="240">
        <v>1773.66</v>
      </c>
      <c r="H1947" s="240">
        <v>30957.86</v>
      </c>
      <c r="I1947" s="240">
        <v>1503649.9750000001</v>
      </c>
      <c r="J1947" s="240">
        <v>-782630.06200000003</v>
      </c>
    </row>
    <row r="1948" spans="2:10">
      <c r="B1948" s="240" t="s">
        <v>10</v>
      </c>
      <c r="C1948" s="240" t="s">
        <v>153</v>
      </c>
      <c r="D1948" s="240" t="s">
        <v>77</v>
      </c>
      <c r="E1948" s="240">
        <v>94566.49</v>
      </c>
      <c r="F1948" s="240">
        <v>1270.1300000000001</v>
      </c>
      <c r="G1948" s="240">
        <v>1806.84</v>
      </c>
      <c r="H1948" s="240">
        <v>32409.119999999999</v>
      </c>
      <c r="I1948" s="240">
        <v>1598093.8729999999</v>
      </c>
      <c r="J1948" s="240">
        <v>-835568.43500000006</v>
      </c>
    </row>
    <row r="1949" spans="2:10">
      <c r="B1949" s="240" t="s">
        <v>10</v>
      </c>
      <c r="C1949" s="240" t="s">
        <v>154</v>
      </c>
      <c r="D1949" s="240" t="s">
        <v>76</v>
      </c>
      <c r="E1949" s="240">
        <v>89393.41</v>
      </c>
      <c r="F1949" s="240">
        <v>-1228.81</v>
      </c>
      <c r="G1949" s="240">
        <v>-1773.66</v>
      </c>
      <c r="H1949" s="240">
        <v>-30956.911</v>
      </c>
      <c r="I1949" s="240">
        <v>1422154.679</v>
      </c>
      <c r="J1949" s="240">
        <v>-834713.99399999995</v>
      </c>
    </row>
    <row r="1950" spans="2:10">
      <c r="B1950" s="240" t="s">
        <v>10</v>
      </c>
      <c r="C1950" s="240" t="s">
        <v>154</v>
      </c>
      <c r="D1950" s="240" t="s">
        <v>77</v>
      </c>
      <c r="E1950" s="240">
        <v>94566.49</v>
      </c>
      <c r="F1950" s="240">
        <v>-1270.1300000000001</v>
      </c>
      <c r="G1950" s="240">
        <v>-1806.84</v>
      </c>
      <c r="H1950" s="240">
        <v>-32408.224999999999</v>
      </c>
      <c r="I1950" s="240">
        <v>1507627.7109999999</v>
      </c>
      <c r="J1950" s="240">
        <v>-894274.45900000003</v>
      </c>
    </row>
    <row r="1951" spans="2:10">
      <c r="B1951" s="240" t="s">
        <v>10</v>
      </c>
      <c r="C1951" s="240" t="s">
        <v>155</v>
      </c>
      <c r="D1951" s="240" t="s">
        <v>76</v>
      </c>
      <c r="E1951" s="240">
        <v>89393.41</v>
      </c>
      <c r="F1951" s="240">
        <v>4870.32</v>
      </c>
      <c r="G1951" s="240">
        <v>1672.75</v>
      </c>
      <c r="H1951" s="240">
        <v>85616.183000000005</v>
      </c>
      <c r="I1951" s="240">
        <v>1498494.895</v>
      </c>
      <c r="J1951" s="240">
        <v>-714775.45700000005</v>
      </c>
    </row>
    <row r="1952" spans="2:10">
      <c r="B1952" s="240" t="s">
        <v>10</v>
      </c>
      <c r="C1952" s="240" t="s">
        <v>155</v>
      </c>
      <c r="D1952" s="240" t="s">
        <v>77</v>
      </c>
      <c r="E1952" s="240">
        <v>94566.49</v>
      </c>
      <c r="F1952" s="240">
        <v>4975.54</v>
      </c>
      <c r="G1952" s="240">
        <v>1705.16</v>
      </c>
      <c r="H1952" s="240">
        <v>88213.433000000005</v>
      </c>
      <c r="I1952" s="240">
        <v>1592427.3219999999</v>
      </c>
      <c r="J1952" s="240">
        <v>-760056.78899999999</v>
      </c>
    </row>
    <row r="1953" spans="2:10">
      <c r="B1953" s="240" t="s">
        <v>10</v>
      </c>
      <c r="C1953" s="240" t="s">
        <v>156</v>
      </c>
      <c r="D1953" s="240" t="s">
        <v>76</v>
      </c>
      <c r="E1953" s="240">
        <v>89393.41</v>
      </c>
      <c r="F1953" s="240">
        <v>-4870.32</v>
      </c>
      <c r="G1953" s="240">
        <v>-1672.75</v>
      </c>
      <c r="H1953" s="240">
        <v>-85615.235000000001</v>
      </c>
      <c r="I1953" s="240">
        <v>1427309.76</v>
      </c>
      <c r="J1953" s="240">
        <v>-902568.598</v>
      </c>
    </row>
    <row r="1954" spans="2:10">
      <c r="B1954" s="240" t="s">
        <v>10</v>
      </c>
      <c r="C1954" s="240" t="s">
        <v>156</v>
      </c>
      <c r="D1954" s="240" t="s">
        <v>77</v>
      </c>
      <c r="E1954" s="240">
        <v>94566.49</v>
      </c>
      <c r="F1954" s="240">
        <v>-4975.54</v>
      </c>
      <c r="G1954" s="240">
        <v>-1705.16</v>
      </c>
      <c r="H1954" s="240">
        <v>-88212.538</v>
      </c>
      <c r="I1954" s="240">
        <v>1513294.2620000001</v>
      </c>
      <c r="J1954" s="240">
        <v>-969786.10499999998</v>
      </c>
    </row>
    <row r="1955" spans="2:10">
      <c r="B1955" s="240" t="s">
        <v>10</v>
      </c>
      <c r="C1955" s="240" t="s">
        <v>157</v>
      </c>
      <c r="D1955" s="240" t="s">
        <v>76</v>
      </c>
      <c r="E1955" s="240">
        <v>89393.41</v>
      </c>
      <c r="F1955" s="240">
        <v>1924.63</v>
      </c>
      <c r="G1955" s="240">
        <v>4017.26</v>
      </c>
      <c r="H1955" s="240">
        <v>56758.947999999997</v>
      </c>
      <c r="I1955" s="240">
        <v>1545851.4739999999</v>
      </c>
      <c r="J1955" s="240">
        <v>-769564.28899999999</v>
      </c>
    </row>
    <row r="1956" spans="2:10">
      <c r="B1956" s="240" t="s">
        <v>10</v>
      </c>
      <c r="C1956" s="240" t="s">
        <v>157</v>
      </c>
      <c r="D1956" s="240" t="s">
        <v>77</v>
      </c>
      <c r="E1956" s="240">
        <v>94566.49</v>
      </c>
      <c r="F1956" s="240">
        <v>1968.31</v>
      </c>
      <c r="G1956" s="240">
        <v>4103.37</v>
      </c>
      <c r="H1956" s="240">
        <v>59249.938000000002</v>
      </c>
      <c r="I1956" s="240">
        <v>1645105.2609999999</v>
      </c>
      <c r="J1956" s="240">
        <v>-821328.70299999998</v>
      </c>
    </row>
    <row r="1957" spans="2:10">
      <c r="B1957" s="240" t="s">
        <v>10</v>
      </c>
      <c r="C1957" s="240" t="s">
        <v>158</v>
      </c>
      <c r="D1957" s="240" t="s">
        <v>76</v>
      </c>
      <c r="E1957" s="240">
        <v>89393.41</v>
      </c>
      <c r="F1957" s="240">
        <v>-1924.63</v>
      </c>
      <c r="G1957" s="240">
        <v>-4017.26</v>
      </c>
      <c r="H1957" s="240">
        <v>-56758</v>
      </c>
      <c r="I1957" s="240">
        <v>1379953.1810000001</v>
      </c>
      <c r="J1957" s="240">
        <v>-847779.76599999995</v>
      </c>
    </row>
    <row r="1958" spans="2:10">
      <c r="B1958" s="240" t="s">
        <v>10</v>
      </c>
      <c r="C1958" s="240" t="s">
        <v>158</v>
      </c>
      <c r="D1958" s="240" t="s">
        <v>77</v>
      </c>
      <c r="E1958" s="240">
        <v>94566.49</v>
      </c>
      <c r="F1958" s="240">
        <v>-1968.31</v>
      </c>
      <c r="G1958" s="240">
        <v>-4103.37</v>
      </c>
      <c r="H1958" s="240">
        <v>-59249.044000000002</v>
      </c>
      <c r="I1958" s="240">
        <v>1460616.3230000001</v>
      </c>
      <c r="J1958" s="240">
        <v>-908514.19099999999</v>
      </c>
    </row>
    <row r="1959" spans="2:10">
      <c r="B1959" s="240" t="s">
        <v>15</v>
      </c>
      <c r="C1959" s="240" t="s">
        <v>87</v>
      </c>
      <c r="D1959" s="240" t="s">
        <v>76</v>
      </c>
      <c r="E1959" s="240">
        <v>0</v>
      </c>
      <c r="F1959" s="240">
        <v>-2105.41</v>
      </c>
      <c r="G1959" s="240">
        <v>0</v>
      </c>
      <c r="H1959" s="240">
        <v>38204.945</v>
      </c>
      <c r="I1959" s="240">
        <v>20.274999999999999</v>
      </c>
      <c r="J1959" s="240">
        <v>-57415.292000000001</v>
      </c>
    </row>
    <row r="1960" spans="2:10">
      <c r="B1960" s="240" t="s">
        <v>15</v>
      </c>
      <c r="C1960" s="240" t="s">
        <v>87</v>
      </c>
      <c r="D1960" s="240" t="s">
        <v>77</v>
      </c>
      <c r="E1960" s="240">
        <v>0</v>
      </c>
      <c r="F1960" s="240">
        <v>-2112.54</v>
      </c>
      <c r="G1960" s="240">
        <v>0</v>
      </c>
      <c r="H1960" s="240">
        <v>38342.798999999999</v>
      </c>
      <c r="I1960" s="240">
        <v>21.338999999999999</v>
      </c>
      <c r="J1960" s="240">
        <v>-63755.326000000001</v>
      </c>
    </row>
    <row r="1961" spans="2:10">
      <c r="B1961" s="240" t="s">
        <v>15</v>
      </c>
      <c r="C1961" s="240" t="s">
        <v>88</v>
      </c>
      <c r="D1961" s="240" t="s">
        <v>76</v>
      </c>
      <c r="E1961" s="240">
        <v>0</v>
      </c>
      <c r="F1961" s="240">
        <v>0</v>
      </c>
      <c r="G1961" s="240">
        <v>-2105.41</v>
      </c>
      <c r="H1961" s="240">
        <v>-21387.56</v>
      </c>
      <c r="I1961" s="240">
        <v>58095.053</v>
      </c>
      <c r="J1961" s="240">
        <v>0.65400000000000003</v>
      </c>
    </row>
    <row r="1962" spans="2:10">
      <c r="B1962" s="240" t="s">
        <v>15</v>
      </c>
      <c r="C1962" s="240" t="s">
        <v>88</v>
      </c>
      <c r="D1962" s="240" t="s">
        <v>77</v>
      </c>
      <c r="E1962" s="240">
        <v>0</v>
      </c>
      <c r="F1962" s="240">
        <v>0</v>
      </c>
      <c r="G1962" s="240">
        <v>-2112.54</v>
      </c>
      <c r="H1962" s="240">
        <v>-21496.564999999999</v>
      </c>
      <c r="I1962" s="240">
        <v>64426.904000000002</v>
      </c>
      <c r="J1962" s="240">
        <v>0.25600000000000001</v>
      </c>
    </row>
    <row r="1963" spans="2:10">
      <c r="B1963" s="240" t="s">
        <v>15</v>
      </c>
      <c r="C1963" s="240" t="s">
        <v>89</v>
      </c>
      <c r="D1963" s="240" t="s">
        <v>76</v>
      </c>
      <c r="E1963" s="240">
        <v>0</v>
      </c>
      <c r="F1963" s="240">
        <v>-2105.41</v>
      </c>
      <c r="G1963" s="240">
        <v>0</v>
      </c>
      <c r="H1963" s="240">
        <v>30830.867999999999</v>
      </c>
      <c r="I1963" s="240">
        <v>-45.002000000000002</v>
      </c>
      <c r="J1963" s="240">
        <v>-57469.612999999998</v>
      </c>
    </row>
    <row r="1964" spans="2:10">
      <c r="B1964" s="240" t="s">
        <v>15</v>
      </c>
      <c r="C1964" s="240" t="s">
        <v>89</v>
      </c>
      <c r="D1964" s="240" t="s">
        <v>77</v>
      </c>
      <c r="E1964" s="240">
        <v>0</v>
      </c>
      <c r="F1964" s="240">
        <v>-2112.54</v>
      </c>
      <c r="G1964" s="240">
        <v>0</v>
      </c>
      <c r="H1964" s="240">
        <v>30968.738000000001</v>
      </c>
      <c r="I1964" s="240">
        <v>-43.884999999999998</v>
      </c>
      <c r="J1964" s="240">
        <v>-63810.317000000003</v>
      </c>
    </row>
    <row r="1965" spans="2:10">
      <c r="B1965" s="240" t="s">
        <v>15</v>
      </c>
      <c r="C1965" s="240" t="s">
        <v>90</v>
      </c>
      <c r="D1965" s="240" t="s">
        <v>76</v>
      </c>
      <c r="E1965" s="240">
        <v>0</v>
      </c>
      <c r="F1965" s="240">
        <v>0</v>
      </c>
      <c r="G1965" s="240">
        <v>-2105.41</v>
      </c>
      <c r="H1965" s="240">
        <v>-17228.511999999999</v>
      </c>
      <c r="I1965" s="240">
        <v>58131.584000000003</v>
      </c>
      <c r="J1965" s="240">
        <v>31.052</v>
      </c>
    </row>
    <row r="1966" spans="2:10">
      <c r="B1966" s="240" t="s">
        <v>15</v>
      </c>
      <c r="C1966" s="240" t="s">
        <v>90</v>
      </c>
      <c r="D1966" s="240" t="s">
        <v>77</v>
      </c>
      <c r="E1966" s="240">
        <v>0</v>
      </c>
      <c r="F1966" s="240">
        <v>0</v>
      </c>
      <c r="G1966" s="240">
        <v>-2112.54</v>
      </c>
      <c r="H1966" s="240">
        <v>-17337.527999999998</v>
      </c>
      <c r="I1966" s="240">
        <v>64463.404000000002</v>
      </c>
      <c r="J1966" s="240">
        <v>31.03</v>
      </c>
    </row>
    <row r="1967" spans="2:10">
      <c r="B1967" s="240" t="s">
        <v>15</v>
      </c>
      <c r="C1967" s="240" t="s">
        <v>12</v>
      </c>
      <c r="D1967" s="240" t="s">
        <v>76</v>
      </c>
      <c r="E1967" s="240">
        <v>0</v>
      </c>
      <c r="F1967" s="240">
        <v>-1400000</v>
      </c>
      <c r="G1967" s="240">
        <v>0</v>
      </c>
      <c r="H1967" s="240">
        <v>23635176.368999999</v>
      </c>
      <c r="I1967" s="240">
        <v>575.31700000000001</v>
      </c>
      <c r="J1967" s="240">
        <v>-31990819.899999999</v>
      </c>
    </row>
    <row r="1968" spans="2:10">
      <c r="B1968" s="240" t="s">
        <v>15</v>
      </c>
      <c r="C1968" s="240" t="s">
        <v>12</v>
      </c>
      <c r="D1968" s="240" t="s">
        <v>77</v>
      </c>
      <c r="E1968" s="240">
        <v>0</v>
      </c>
      <c r="F1968" s="240">
        <v>-1400000</v>
      </c>
      <c r="G1968" s="240">
        <v>0</v>
      </c>
      <c r="H1968" s="240">
        <v>23635179.416000001</v>
      </c>
      <c r="I1968" s="240">
        <v>1238.7819999999999</v>
      </c>
      <c r="J1968" s="240">
        <v>-36200064</v>
      </c>
    </row>
    <row r="1969" spans="2:10">
      <c r="B1969" s="240" t="s">
        <v>15</v>
      </c>
      <c r="C1969" s="240" t="s">
        <v>13</v>
      </c>
      <c r="D1969" s="240" t="s">
        <v>76</v>
      </c>
      <c r="E1969" s="240">
        <v>0</v>
      </c>
      <c r="F1969" s="240">
        <v>0</v>
      </c>
      <c r="G1969" s="240">
        <v>-1400000</v>
      </c>
      <c r="H1969" s="240">
        <v>-14522962.48</v>
      </c>
      <c r="I1969" s="240">
        <v>32355433.460000001</v>
      </c>
      <c r="J1969" s="240">
        <v>-591.54300000000001</v>
      </c>
    </row>
    <row r="1970" spans="2:10">
      <c r="B1970" s="240" t="s">
        <v>15</v>
      </c>
      <c r="C1970" s="240" t="s">
        <v>13</v>
      </c>
      <c r="D1970" s="240" t="s">
        <v>77</v>
      </c>
      <c r="E1970" s="240">
        <v>0</v>
      </c>
      <c r="F1970" s="240">
        <v>0</v>
      </c>
      <c r="G1970" s="240">
        <v>-1400000</v>
      </c>
      <c r="H1970" s="240">
        <v>-14522966.689999999</v>
      </c>
      <c r="I1970" s="240">
        <v>36559300.950000003</v>
      </c>
      <c r="J1970" s="240">
        <v>-871.87800000000004</v>
      </c>
    </row>
    <row r="1971" spans="2:10">
      <c r="B1971" s="240" t="s">
        <v>15</v>
      </c>
      <c r="C1971" s="240" t="s">
        <v>14</v>
      </c>
      <c r="D1971" s="240" t="s">
        <v>76</v>
      </c>
      <c r="E1971" s="240">
        <v>0</v>
      </c>
      <c r="F1971" s="240">
        <v>0</v>
      </c>
      <c r="G1971" s="240">
        <v>0</v>
      </c>
      <c r="H1971" s="240">
        <v>-1399935.814</v>
      </c>
      <c r="I1971" s="240">
        <v>-10028.464</v>
      </c>
      <c r="J1971" s="240">
        <v>-8130.1729999999998</v>
      </c>
    </row>
    <row r="1972" spans="2:10">
      <c r="B1972" s="240" t="s">
        <v>15</v>
      </c>
      <c r="C1972" s="240" t="s">
        <v>14</v>
      </c>
      <c r="D1972" s="240" t="s">
        <v>77</v>
      </c>
      <c r="E1972" s="240">
        <v>0</v>
      </c>
      <c r="F1972" s="240">
        <v>0</v>
      </c>
      <c r="G1972" s="240">
        <v>0</v>
      </c>
      <c r="H1972" s="240">
        <v>-1399932.4609999999</v>
      </c>
      <c r="I1972" s="240">
        <v>-10018.611999999999</v>
      </c>
      <c r="J1972" s="240">
        <v>-8243.0759999999991</v>
      </c>
    </row>
    <row r="1973" spans="2:10">
      <c r="B1973" s="240" t="s">
        <v>15</v>
      </c>
      <c r="C1973" s="240" t="s">
        <v>91</v>
      </c>
      <c r="D1973" s="240" t="s">
        <v>76</v>
      </c>
      <c r="E1973" s="240">
        <v>0</v>
      </c>
      <c r="F1973" s="240">
        <v>2198.44</v>
      </c>
      <c r="G1973" s="240">
        <v>264.02</v>
      </c>
      <c r="H1973" s="240">
        <v>35229.807999999997</v>
      </c>
      <c r="I1973" s="240">
        <v>5762.8760000000002</v>
      </c>
      <c r="J1973" s="240">
        <v>44039.61</v>
      </c>
    </row>
    <row r="1974" spans="2:10">
      <c r="B1974" s="240" t="s">
        <v>15</v>
      </c>
      <c r="C1974" s="240" t="s">
        <v>91</v>
      </c>
      <c r="D1974" s="240" t="s">
        <v>77</v>
      </c>
      <c r="E1974" s="240">
        <v>0</v>
      </c>
      <c r="F1974" s="240">
        <v>2243.61</v>
      </c>
      <c r="G1974" s="240">
        <v>267.44</v>
      </c>
      <c r="H1974" s="240">
        <v>36159.258999999998</v>
      </c>
      <c r="I1974" s="240">
        <v>6376.7169999999996</v>
      </c>
      <c r="J1974" s="240">
        <v>49005.517</v>
      </c>
    </row>
    <row r="1975" spans="2:10">
      <c r="B1975" s="240" t="s">
        <v>15</v>
      </c>
      <c r="C1975" s="240" t="s">
        <v>92</v>
      </c>
      <c r="D1975" s="240" t="s">
        <v>76</v>
      </c>
      <c r="E1975" s="240">
        <v>0</v>
      </c>
      <c r="F1975" s="240">
        <v>260.55</v>
      </c>
      <c r="G1975" s="240">
        <v>2020.24</v>
      </c>
      <c r="H1975" s="240">
        <v>19260.495999999999</v>
      </c>
      <c r="I1975" s="240">
        <v>43501.95</v>
      </c>
      <c r="J1975" s="240">
        <v>5876.9610000000002</v>
      </c>
    </row>
    <row r="1976" spans="2:10">
      <c r="B1976" s="240" t="s">
        <v>15</v>
      </c>
      <c r="C1976" s="240" t="s">
        <v>92</v>
      </c>
      <c r="D1976" s="240" t="s">
        <v>77</v>
      </c>
      <c r="E1976" s="240">
        <v>0</v>
      </c>
      <c r="F1976" s="240">
        <v>268.17</v>
      </c>
      <c r="G1976" s="240">
        <v>2072.9299999999998</v>
      </c>
      <c r="H1976" s="240">
        <v>20430.059000000001</v>
      </c>
      <c r="I1976" s="240">
        <v>48168.038</v>
      </c>
      <c r="J1976" s="240">
        <v>6487.9480000000003</v>
      </c>
    </row>
    <row r="1977" spans="2:10">
      <c r="B1977" s="240" t="s">
        <v>15</v>
      </c>
      <c r="C1977" s="240" t="s">
        <v>93</v>
      </c>
      <c r="D1977" s="240" t="s">
        <v>76</v>
      </c>
      <c r="E1977" s="240">
        <v>0</v>
      </c>
      <c r="F1977" s="240">
        <v>5575.59</v>
      </c>
      <c r="G1977" s="240">
        <v>645.14</v>
      </c>
      <c r="H1977" s="240">
        <v>90616.665999999997</v>
      </c>
      <c r="I1977" s="240">
        <v>13069.439</v>
      </c>
      <c r="J1977" s="240">
        <v>100864.65399999999</v>
      </c>
    </row>
    <row r="1978" spans="2:10">
      <c r="B1978" s="240" t="s">
        <v>15</v>
      </c>
      <c r="C1978" s="240" t="s">
        <v>93</v>
      </c>
      <c r="D1978" s="240" t="s">
        <v>77</v>
      </c>
      <c r="E1978" s="240">
        <v>0</v>
      </c>
      <c r="F1978" s="240">
        <v>5699.19</v>
      </c>
      <c r="G1978" s="240">
        <v>653.66999999999996</v>
      </c>
      <c r="H1978" s="240">
        <v>93118.976999999999</v>
      </c>
      <c r="I1978" s="240">
        <v>14496.723</v>
      </c>
      <c r="J1978" s="240">
        <v>112889.531</v>
      </c>
    </row>
    <row r="1979" spans="2:10">
      <c r="B1979" s="240" t="s">
        <v>15</v>
      </c>
      <c r="C1979" s="240" t="s">
        <v>94</v>
      </c>
      <c r="D1979" s="240" t="s">
        <v>76</v>
      </c>
      <c r="E1979" s="240">
        <v>0</v>
      </c>
      <c r="F1979" s="240">
        <v>636.07000000000005</v>
      </c>
      <c r="G1979" s="240">
        <v>4673.72</v>
      </c>
      <c r="H1979" s="240">
        <v>44803.682000000001</v>
      </c>
      <c r="I1979" s="240">
        <v>88323.637000000002</v>
      </c>
      <c r="J1979" s="240">
        <v>13333.348</v>
      </c>
    </row>
    <row r="1980" spans="2:10">
      <c r="B1980" s="240" t="s">
        <v>15</v>
      </c>
      <c r="C1980" s="240" t="s">
        <v>94</v>
      </c>
      <c r="D1980" s="240" t="s">
        <v>77</v>
      </c>
      <c r="E1980" s="240">
        <v>0</v>
      </c>
      <c r="F1980" s="240">
        <v>656.38</v>
      </c>
      <c r="G1980" s="240">
        <v>4803.67</v>
      </c>
      <c r="H1980" s="240">
        <v>47549.771999999997</v>
      </c>
      <c r="I1980" s="240">
        <v>98359.91</v>
      </c>
      <c r="J1980" s="240">
        <v>14755.802</v>
      </c>
    </row>
    <row r="1981" spans="2:10">
      <c r="B1981" s="240" t="s">
        <v>15</v>
      </c>
      <c r="C1981" s="240" t="s">
        <v>95</v>
      </c>
      <c r="D1981" s="240" t="s">
        <v>76</v>
      </c>
      <c r="E1981" s="240">
        <v>100299.89</v>
      </c>
      <c r="F1981" s="240">
        <v>0</v>
      </c>
      <c r="G1981" s="240">
        <v>0</v>
      </c>
      <c r="H1981" s="240">
        <v>0.44700000000000001</v>
      </c>
      <c r="I1981" s="240">
        <v>1644055.368</v>
      </c>
      <c r="J1981" s="240">
        <v>-904948.40399999998</v>
      </c>
    </row>
    <row r="1982" spans="2:10">
      <c r="B1982" s="240" t="s">
        <v>15</v>
      </c>
      <c r="C1982" s="240" t="s">
        <v>95</v>
      </c>
      <c r="D1982" s="240" t="s">
        <v>77</v>
      </c>
      <c r="E1982" s="240">
        <v>105497.72</v>
      </c>
      <c r="F1982" s="240">
        <v>0</v>
      </c>
      <c r="G1982" s="240">
        <v>0</v>
      </c>
      <c r="H1982" s="240">
        <v>0.439</v>
      </c>
      <c r="I1982" s="240">
        <v>1734000.4380000001</v>
      </c>
      <c r="J1982" s="240">
        <v>-961428.87</v>
      </c>
    </row>
    <row r="1983" spans="2:10">
      <c r="B1983" s="240" t="s">
        <v>15</v>
      </c>
      <c r="C1983" s="240" t="s">
        <v>96</v>
      </c>
      <c r="D1983" s="240" t="s">
        <v>76</v>
      </c>
      <c r="E1983" s="240">
        <v>100299.89</v>
      </c>
      <c r="F1983" s="240">
        <v>0</v>
      </c>
      <c r="G1983" s="240">
        <v>0</v>
      </c>
      <c r="H1983" s="240">
        <v>0.44700000000000001</v>
      </c>
      <c r="I1983" s="240">
        <v>1644055.368</v>
      </c>
      <c r="J1983" s="240">
        <v>-904948.40399999998</v>
      </c>
    </row>
    <row r="1984" spans="2:10">
      <c r="B1984" s="240" t="s">
        <v>15</v>
      </c>
      <c r="C1984" s="240" t="s">
        <v>96</v>
      </c>
      <c r="D1984" s="240" t="s">
        <v>77</v>
      </c>
      <c r="E1984" s="240">
        <v>105497.72</v>
      </c>
      <c r="F1984" s="240">
        <v>0</v>
      </c>
      <c r="G1984" s="240">
        <v>0</v>
      </c>
      <c r="H1984" s="240">
        <v>0.439</v>
      </c>
      <c r="I1984" s="240">
        <v>1734000.4380000001</v>
      </c>
      <c r="J1984" s="240">
        <v>-961428.87</v>
      </c>
    </row>
    <row r="1985" spans="2:10">
      <c r="B1985" s="240" t="s">
        <v>15</v>
      </c>
      <c r="C1985" s="240" t="s">
        <v>97</v>
      </c>
      <c r="D1985" s="240" t="s">
        <v>76</v>
      </c>
      <c r="E1985" s="240">
        <v>0</v>
      </c>
      <c r="F1985" s="240">
        <v>-501.5</v>
      </c>
      <c r="G1985" s="240">
        <v>0</v>
      </c>
      <c r="H1985" s="240">
        <v>8220.9269999999997</v>
      </c>
      <c r="I1985" s="240">
        <v>-2.2669999999999999</v>
      </c>
      <c r="J1985" s="240">
        <v>-10264.166999999999</v>
      </c>
    </row>
    <row r="1986" spans="2:10">
      <c r="B1986" s="240" t="s">
        <v>15</v>
      </c>
      <c r="C1986" s="240" t="s">
        <v>97</v>
      </c>
      <c r="D1986" s="240" t="s">
        <v>77</v>
      </c>
      <c r="E1986" s="240">
        <v>0</v>
      </c>
      <c r="F1986" s="240">
        <v>-527.49</v>
      </c>
      <c r="G1986" s="240">
        <v>0</v>
      </c>
      <c r="H1986" s="240">
        <v>8670.6669999999995</v>
      </c>
      <c r="I1986" s="240">
        <v>-2.0390000000000001</v>
      </c>
      <c r="J1986" s="240">
        <v>-11809.759</v>
      </c>
    </row>
    <row r="1987" spans="2:10">
      <c r="B1987" s="240" t="s">
        <v>15</v>
      </c>
      <c r="C1987" s="240" t="s">
        <v>98</v>
      </c>
      <c r="D1987" s="240" t="s">
        <v>76</v>
      </c>
      <c r="E1987" s="240">
        <v>0</v>
      </c>
      <c r="F1987" s="240">
        <v>0</v>
      </c>
      <c r="G1987" s="240">
        <v>-501.5</v>
      </c>
      <c r="H1987" s="240">
        <v>-4524.6459999999997</v>
      </c>
      <c r="I1987" s="240">
        <v>10389.406999999999</v>
      </c>
      <c r="J1987" s="240">
        <v>2.4169999999999998</v>
      </c>
    </row>
    <row r="1988" spans="2:10">
      <c r="B1988" s="240" t="s">
        <v>15</v>
      </c>
      <c r="C1988" s="240" t="s">
        <v>98</v>
      </c>
      <c r="D1988" s="240" t="s">
        <v>77</v>
      </c>
      <c r="E1988" s="240">
        <v>0</v>
      </c>
      <c r="F1988" s="240">
        <v>0</v>
      </c>
      <c r="G1988" s="240">
        <v>-527.49</v>
      </c>
      <c r="H1988" s="240">
        <v>-4807.0349999999999</v>
      </c>
      <c r="I1988" s="240">
        <v>11933.076999999999</v>
      </c>
      <c r="J1988" s="240">
        <v>2.3580000000000001</v>
      </c>
    </row>
    <row r="1989" spans="2:10">
      <c r="B1989" s="240" t="s">
        <v>15</v>
      </c>
      <c r="C1989" s="240" t="s">
        <v>99</v>
      </c>
      <c r="D1989" s="240" t="s">
        <v>76</v>
      </c>
      <c r="E1989" s="240">
        <v>100299.89</v>
      </c>
      <c r="F1989" s="240">
        <v>-2606.91</v>
      </c>
      <c r="G1989" s="240">
        <v>-631.62</v>
      </c>
      <c r="H1989" s="240">
        <v>40010.050999999999</v>
      </c>
      <c r="I1989" s="240">
        <v>1661501.892</v>
      </c>
      <c r="J1989" s="240">
        <v>-972627.66700000002</v>
      </c>
    </row>
    <row r="1990" spans="2:10">
      <c r="B1990" s="240" t="s">
        <v>15</v>
      </c>
      <c r="C1990" s="240" t="s">
        <v>99</v>
      </c>
      <c r="D1990" s="240" t="s">
        <v>77</v>
      </c>
      <c r="E1990" s="240">
        <v>105497.72</v>
      </c>
      <c r="F1990" s="240">
        <v>-2640.02</v>
      </c>
      <c r="G1990" s="240">
        <v>-633.76</v>
      </c>
      <c r="H1990" s="240">
        <v>40564.934999999998</v>
      </c>
      <c r="I1990" s="240">
        <v>1753347.8089999999</v>
      </c>
      <c r="J1990" s="240">
        <v>-1036993.878</v>
      </c>
    </row>
    <row r="1991" spans="2:10">
      <c r="B1991" s="240" t="s">
        <v>15</v>
      </c>
      <c r="C1991" s="240" t="s">
        <v>100</v>
      </c>
      <c r="D1991" s="240" t="s">
        <v>76</v>
      </c>
      <c r="E1991" s="240">
        <v>100299.89</v>
      </c>
      <c r="F1991" s="240">
        <v>-2606.91</v>
      </c>
      <c r="G1991" s="240">
        <v>631.62</v>
      </c>
      <c r="H1991" s="240">
        <v>52842.587</v>
      </c>
      <c r="I1991" s="240">
        <v>1626644.86</v>
      </c>
      <c r="J1991" s="240">
        <v>-972628.05900000001</v>
      </c>
    </row>
    <row r="1992" spans="2:10">
      <c r="B1992" s="240" t="s">
        <v>15</v>
      </c>
      <c r="C1992" s="240" t="s">
        <v>100</v>
      </c>
      <c r="D1992" s="240" t="s">
        <v>77</v>
      </c>
      <c r="E1992" s="240">
        <v>105497.72</v>
      </c>
      <c r="F1992" s="240">
        <v>-2640.02</v>
      </c>
      <c r="G1992" s="240">
        <v>633.76</v>
      </c>
      <c r="H1992" s="240">
        <v>53462.874000000003</v>
      </c>
      <c r="I1992" s="240">
        <v>1714691.6669999999</v>
      </c>
      <c r="J1992" s="240">
        <v>-1036994.032</v>
      </c>
    </row>
    <row r="1993" spans="2:10">
      <c r="B1993" s="240" t="s">
        <v>15</v>
      </c>
      <c r="C1993" s="240" t="s">
        <v>101</v>
      </c>
      <c r="D1993" s="240" t="s">
        <v>76</v>
      </c>
      <c r="E1993" s="240">
        <v>100299.89</v>
      </c>
      <c r="F1993" s="240">
        <v>-2606.91</v>
      </c>
      <c r="G1993" s="240">
        <v>-631.62</v>
      </c>
      <c r="H1993" s="240">
        <v>41257.766000000003</v>
      </c>
      <c r="I1993" s="240">
        <v>1661512.851</v>
      </c>
      <c r="J1993" s="240">
        <v>-972618.54799999995</v>
      </c>
    </row>
    <row r="1994" spans="2:10">
      <c r="B1994" s="240" t="s">
        <v>15</v>
      </c>
      <c r="C1994" s="240" t="s">
        <v>101</v>
      </c>
      <c r="D1994" s="240" t="s">
        <v>77</v>
      </c>
      <c r="E1994" s="240">
        <v>105497.72</v>
      </c>
      <c r="F1994" s="240">
        <v>-2640.02</v>
      </c>
      <c r="G1994" s="240">
        <v>-633.76</v>
      </c>
      <c r="H1994" s="240">
        <v>41812.646000000001</v>
      </c>
      <c r="I1994" s="240">
        <v>1753358.7590000001</v>
      </c>
      <c r="J1994" s="240">
        <v>-1036984.6459999999</v>
      </c>
    </row>
    <row r="1995" spans="2:10">
      <c r="B1995" s="240" t="s">
        <v>15</v>
      </c>
      <c r="C1995" s="240" t="s">
        <v>102</v>
      </c>
      <c r="D1995" s="240" t="s">
        <v>76</v>
      </c>
      <c r="E1995" s="240">
        <v>100299.89</v>
      </c>
      <c r="F1995" s="240">
        <v>-2606.91</v>
      </c>
      <c r="G1995" s="240">
        <v>631.62</v>
      </c>
      <c r="H1995" s="240">
        <v>51594.873</v>
      </c>
      <c r="I1995" s="240">
        <v>1626633.9010000001</v>
      </c>
      <c r="J1995" s="240">
        <v>-972637.179</v>
      </c>
    </row>
    <row r="1996" spans="2:10">
      <c r="B1996" s="240" t="s">
        <v>15</v>
      </c>
      <c r="C1996" s="240" t="s">
        <v>102</v>
      </c>
      <c r="D1996" s="240" t="s">
        <v>77</v>
      </c>
      <c r="E1996" s="240">
        <v>105497.72</v>
      </c>
      <c r="F1996" s="240">
        <v>-2640.02</v>
      </c>
      <c r="G1996" s="240">
        <v>633.76</v>
      </c>
      <c r="H1996" s="240">
        <v>52215.163</v>
      </c>
      <c r="I1996" s="240">
        <v>1714680.7169999999</v>
      </c>
      <c r="J1996" s="240">
        <v>-1037003.264</v>
      </c>
    </row>
    <row r="1997" spans="2:10">
      <c r="B1997" s="240" t="s">
        <v>15</v>
      </c>
      <c r="C1997" s="240" t="s">
        <v>103</v>
      </c>
      <c r="D1997" s="240" t="s">
        <v>76</v>
      </c>
      <c r="E1997" s="240">
        <v>100299.89</v>
      </c>
      <c r="F1997" s="240">
        <v>-2606.91</v>
      </c>
      <c r="G1997" s="240">
        <v>-631.62</v>
      </c>
      <c r="H1997" s="240">
        <v>32635.973999999998</v>
      </c>
      <c r="I1997" s="240">
        <v>1661436.615</v>
      </c>
      <c r="J1997" s="240">
        <v>-972681.98899999994</v>
      </c>
    </row>
    <row r="1998" spans="2:10">
      <c r="B1998" s="240" t="s">
        <v>15</v>
      </c>
      <c r="C1998" s="240" t="s">
        <v>103</v>
      </c>
      <c r="D1998" s="240" t="s">
        <v>77</v>
      </c>
      <c r="E1998" s="240">
        <v>105497.72</v>
      </c>
      <c r="F1998" s="240">
        <v>-2640.02</v>
      </c>
      <c r="G1998" s="240">
        <v>-633.76</v>
      </c>
      <c r="H1998" s="240">
        <v>33190.874000000003</v>
      </c>
      <c r="I1998" s="240">
        <v>1753282.585</v>
      </c>
      <c r="J1998" s="240">
        <v>-1037048.8689999999</v>
      </c>
    </row>
    <row r="1999" spans="2:10">
      <c r="B1999" s="240" t="s">
        <v>15</v>
      </c>
      <c r="C1999" s="240" t="s">
        <v>104</v>
      </c>
      <c r="D1999" s="240" t="s">
        <v>76</v>
      </c>
      <c r="E1999" s="240">
        <v>100299.89</v>
      </c>
      <c r="F1999" s="240">
        <v>-2606.91</v>
      </c>
      <c r="G1999" s="240">
        <v>631.62</v>
      </c>
      <c r="H1999" s="240">
        <v>45468.51</v>
      </c>
      <c r="I1999" s="240">
        <v>1626579.5830000001</v>
      </c>
      <c r="J1999" s="240">
        <v>-972682.38100000005</v>
      </c>
    </row>
    <row r="2000" spans="2:10">
      <c r="B2000" s="240" t="s">
        <v>15</v>
      </c>
      <c r="C2000" s="240" t="s">
        <v>104</v>
      </c>
      <c r="D2000" s="240" t="s">
        <v>77</v>
      </c>
      <c r="E2000" s="240">
        <v>105497.72</v>
      </c>
      <c r="F2000" s="240">
        <v>-2640.02</v>
      </c>
      <c r="G2000" s="240">
        <v>633.76</v>
      </c>
      <c r="H2000" s="240">
        <v>46088.813999999998</v>
      </c>
      <c r="I2000" s="240">
        <v>1714626.443</v>
      </c>
      <c r="J2000" s="240">
        <v>-1037049.023</v>
      </c>
    </row>
    <row r="2001" spans="2:10">
      <c r="B2001" s="240" t="s">
        <v>15</v>
      </c>
      <c r="C2001" s="240" t="s">
        <v>105</v>
      </c>
      <c r="D2001" s="240" t="s">
        <v>76</v>
      </c>
      <c r="E2001" s="240">
        <v>100299.89</v>
      </c>
      <c r="F2001" s="240">
        <v>-2606.91</v>
      </c>
      <c r="G2001" s="240">
        <v>-631.62</v>
      </c>
      <c r="H2001" s="240">
        <v>33883.688000000002</v>
      </c>
      <c r="I2001" s="240">
        <v>1661447.574</v>
      </c>
      <c r="J2001" s="240">
        <v>-972672.86899999995</v>
      </c>
    </row>
    <row r="2002" spans="2:10">
      <c r="B2002" s="240" t="s">
        <v>15</v>
      </c>
      <c r="C2002" s="240" t="s">
        <v>105</v>
      </c>
      <c r="D2002" s="240" t="s">
        <v>77</v>
      </c>
      <c r="E2002" s="240">
        <v>105497.72</v>
      </c>
      <c r="F2002" s="240">
        <v>-2640.02</v>
      </c>
      <c r="G2002" s="240">
        <v>-633.76</v>
      </c>
      <c r="H2002" s="240">
        <v>34438.586000000003</v>
      </c>
      <c r="I2002" s="240">
        <v>1753293.5349999999</v>
      </c>
      <c r="J2002" s="240">
        <v>-1037039.637</v>
      </c>
    </row>
    <row r="2003" spans="2:10">
      <c r="B2003" s="240" t="s">
        <v>15</v>
      </c>
      <c r="C2003" s="240" t="s">
        <v>106</v>
      </c>
      <c r="D2003" s="240" t="s">
        <v>76</v>
      </c>
      <c r="E2003" s="240">
        <v>100299.89</v>
      </c>
      <c r="F2003" s="240">
        <v>-2606.91</v>
      </c>
      <c r="G2003" s="240">
        <v>631.62</v>
      </c>
      <c r="H2003" s="240">
        <v>44220.794999999998</v>
      </c>
      <c r="I2003" s="240">
        <v>1626568.6240000001</v>
      </c>
      <c r="J2003" s="240">
        <v>-972691.5</v>
      </c>
    </row>
    <row r="2004" spans="2:10">
      <c r="B2004" s="240" t="s">
        <v>15</v>
      </c>
      <c r="C2004" s="240" t="s">
        <v>106</v>
      </c>
      <c r="D2004" s="240" t="s">
        <v>77</v>
      </c>
      <c r="E2004" s="240">
        <v>105497.72</v>
      </c>
      <c r="F2004" s="240">
        <v>-2640.02</v>
      </c>
      <c r="G2004" s="240">
        <v>633.76</v>
      </c>
      <c r="H2004" s="240">
        <v>44841.101999999999</v>
      </c>
      <c r="I2004" s="240">
        <v>1714615.4920000001</v>
      </c>
      <c r="J2004" s="240">
        <v>-1037058.255</v>
      </c>
    </row>
    <row r="2005" spans="2:10">
      <c r="B2005" s="240" t="s">
        <v>15</v>
      </c>
      <c r="C2005" s="240" t="s">
        <v>107</v>
      </c>
      <c r="D2005" s="240" t="s">
        <v>76</v>
      </c>
      <c r="E2005" s="240">
        <v>100299.89</v>
      </c>
      <c r="F2005" s="240">
        <v>2606.91</v>
      </c>
      <c r="G2005" s="240">
        <v>-631.62</v>
      </c>
      <c r="H2005" s="240">
        <v>-52841.692999999999</v>
      </c>
      <c r="I2005" s="240">
        <v>1661465.8759999999</v>
      </c>
      <c r="J2005" s="240">
        <v>-837268.74899999995</v>
      </c>
    </row>
    <row r="2006" spans="2:10">
      <c r="B2006" s="240" t="s">
        <v>15</v>
      </c>
      <c r="C2006" s="240" t="s">
        <v>107</v>
      </c>
      <c r="D2006" s="240" t="s">
        <v>77</v>
      </c>
      <c r="E2006" s="240">
        <v>105497.72</v>
      </c>
      <c r="F2006" s="240">
        <v>2640.02</v>
      </c>
      <c r="G2006" s="240">
        <v>-633.76</v>
      </c>
      <c r="H2006" s="240">
        <v>-53461.995999999999</v>
      </c>
      <c r="I2006" s="240">
        <v>1753309.209</v>
      </c>
      <c r="J2006" s="240">
        <v>-885863.70700000005</v>
      </c>
    </row>
    <row r="2007" spans="2:10">
      <c r="B2007" s="240" t="s">
        <v>15</v>
      </c>
      <c r="C2007" s="240" t="s">
        <v>108</v>
      </c>
      <c r="D2007" s="240" t="s">
        <v>76</v>
      </c>
      <c r="E2007" s="240">
        <v>100299.89</v>
      </c>
      <c r="F2007" s="240">
        <v>2606.91</v>
      </c>
      <c r="G2007" s="240">
        <v>631.62</v>
      </c>
      <c r="H2007" s="240">
        <v>-40009.156999999999</v>
      </c>
      <c r="I2007" s="240">
        <v>1626608.844</v>
      </c>
      <c r="J2007" s="240">
        <v>-837269.14099999995</v>
      </c>
    </row>
    <row r="2008" spans="2:10">
      <c r="B2008" s="240" t="s">
        <v>15</v>
      </c>
      <c r="C2008" s="240" t="s">
        <v>108</v>
      </c>
      <c r="D2008" s="240" t="s">
        <v>77</v>
      </c>
      <c r="E2008" s="240">
        <v>105497.72</v>
      </c>
      <c r="F2008" s="240">
        <v>2640.02</v>
      </c>
      <c r="G2008" s="240">
        <v>633.76</v>
      </c>
      <c r="H2008" s="240">
        <v>-40564.057000000001</v>
      </c>
      <c r="I2008" s="240">
        <v>1714653.067</v>
      </c>
      <c r="J2008" s="240">
        <v>-885863.86100000003</v>
      </c>
    </row>
    <row r="2009" spans="2:10">
      <c r="B2009" s="240" t="s">
        <v>15</v>
      </c>
      <c r="C2009" s="240" t="s">
        <v>109</v>
      </c>
      <c r="D2009" s="240" t="s">
        <v>76</v>
      </c>
      <c r="E2009" s="240">
        <v>100299.89</v>
      </c>
      <c r="F2009" s="240">
        <v>2606.91</v>
      </c>
      <c r="G2009" s="240">
        <v>-631.62</v>
      </c>
      <c r="H2009" s="240">
        <v>-51593.978000000003</v>
      </c>
      <c r="I2009" s="240">
        <v>1661476.835</v>
      </c>
      <c r="J2009" s="240">
        <v>-837259.63</v>
      </c>
    </row>
    <row r="2010" spans="2:10">
      <c r="B2010" s="240" t="s">
        <v>15</v>
      </c>
      <c r="C2010" s="240" t="s">
        <v>109</v>
      </c>
      <c r="D2010" s="240" t="s">
        <v>77</v>
      </c>
      <c r="E2010" s="240">
        <v>105497.72</v>
      </c>
      <c r="F2010" s="240">
        <v>2640.02</v>
      </c>
      <c r="G2010" s="240">
        <v>-633.76</v>
      </c>
      <c r="H2010" s="240">
        <v>-52214.285000000003</v>
      </c>
      <c r="I2010" s="240">
        <v>1753320.159</v>
      </c>
      <c r="J2010" s="240">
        <v>-885854.47499999998</v>
      </c>
    </row>
    <row r="2011" spans="2:10">
      <c r="B2011" s="240" t="s">
        <v>15</v>
      </c>
      <c r="C2011" s="240" t="s">
        <v>110</v>
      </c>
      <c r="D2011" s="240" t="s">
        <v>76</v>
      </c>
      <c r="E2011" s="240">
        <v>100299.89</v>
      </c>
      <c r="F2011" s="240">
        <v>2606.91</v>
      </c>
      <c r="G2011" s="240">
        <v>631.62</v>
      </c>
      <c r="H2011" s="240">
        <v>-41256.870999999999</v>
      </c>
      <c r="I2011" s="240">
        <v>1626597.885</v>
      </c>
      <c r="J2011" s="240">
        <v>-837278.26100000006</v>
      </c>
    </row>
    <row r="2012" spans="2:10">
      <c r="B2012" s="240" t="s">
        <v>15</v>
      </c>
      <c r="C2012" s="240" t="s">
        <v>110</v>
      </c>
      <c r="D2012" s="240" t="s">
        <v>77</v>
      </c>
      <c r="E2012" s="240">
        <v>105497.72</v>
      </c>
      <c r="F2012" s="240">
        <v>2640.02</v>
      </c>
      <c r="G2012" s="240">
        <v>633.76</v>
      </c>
      <c r="H2012" s="240">
        <v>-41811.767999999996</v>
      </c>
      <c r="I2012" s="240">
        <v>1714642.1170000001</v>
      </c>
      <c r="J2012" s="240">
        <v>-885873.09299999999</v>
      </c>
    </row>
    <row r="2013" spans="2:10">
      <c r="B2013" s="240" t="s">
        <v>15</v>
      </c>
      <c r="C2013" s="240" t="s">
        <v>111</v>
      </c>
      <c r="D2013" s="240" t="s">
        <v>76</v>
      </c>
      <c r="E2013" s="240">
        <v>100299.89</v>
      </c>
      <c r="F2013" s="240">
        <v>2606.91</v>
      </c>
      <c r="G2013" s="240">
        <v>-631.62</v>
      </c>
      <c r="H2013" s="240">
        <v>-45467.614999999998</v>
      </c>
      <c r="I2013" s="240">
        <v>1661531.1540000001</v>
      </c>
      <c r="J2013" s="240">
        <v>-837214.42799999996</v>
      </c>
    </row>
    <row r="2014" spans="2:10">
      <c r="B2014" s="240" t="s">
        <v>15</v>
      </c>
      <c r="C2014" s="240" t="s">
        <v>111</v>
      </c>
      <c r="D2014" s="240" t="s">
        <v>77</v>
      </c>
      <c r="E2014" s="240">
        <v>105497.72</v>
      </c>
      <c r="F2014" s="240">
        <v>2640.02</v>
      </c>
      <c r="G2014" s="240">
        <v>-633.76</v>
      </c>
      <c r="H2014" s="240">
        <v>-46087.936000000002</v>
      </c>
      <c r="I2014" s="240">
        <v>1753374.433</v>
      </c>
      <c r="J2014" s="240">
        <v>-885808.71600000001</v>
      </c>
    </row>
    <row r="2015" spans="2:10">
      <c r="B2015" s="240" t="s">
        <v>15</v>
      </c>
      <c r="C2015" s="240" t="s">
        <v>112</v>
      </c>
      <c r="D2015" s="240" t="s">
        <v>76</v>
      </c>
      <c r="E2015" s="240">
        <v>100299.89</v>
      </c>
      <c r="F2015" s="240">
        <v>2606.91</v>
      </c>
      <c r="G2015" s="240">
        <v>631.62</v>
      </c>
      <c r="H2015" s="240">
        <v>-32635.079000000002</v>
      </c>
      <c r="I2015" s="240">
        <v>1626674.122</v>
      </c>
      <c r="J2015" s="240">
        <v>-837214.82</v>
      </c>
    </row>
    <row r="2016" spans="2:10">
      <c r="B2016" s="240" t="s">
        <v>15</v>
      </c>
      <c r="C2016" s="240" t="s">
        <v>112</v>
      </c>
      <c r="D2016" s="240" t="s">
        <v>77</v>
      </c>
      <c r="E2016" s="240">
        <v>105497.72</v>
      </c>
      <c r="F2016" s="240">
        <v>2640.02</v>
      </c>
      <c r="G2016" s="240">
        <v>633.76</v>
      </c>
      <c r="H2016" s="240">
        <v>-33189.995999999999</v>
      </c>
      <c r="I2016" s="240">
        <v>1714718.291</v>
      </c>
      <c r="J2016" s="240">
        <v>-885808.87</v>
      </c>
    </row>
    <row r="2017" spans="2:10">
      <c r="B2017" s="240" t="s">
        <v>15</v>
      </c>
      <c r="C2017" s="240" t="s">
        <v>113</v>
      </c>
      <c r="D2017" s="240" t="s">
        <v>76</v>
      </c>
      <c r="E2017" s="240">
        <v>100299.89</v>
      </c>
      <c r="F2017" s="240">
        <v>2606.91</v>
      </c>
      <c r="G2017" s="240">
        <v>-631.62</v>
      </c>
      <c r="H2017" s="240">
        <v>-44219.900999999998</v>
      </c>
      <c r="I2017" s="240">
        <v>1661542.1129999999</v>
      </c>
      <c r="J2017" s="240">
        <v>-837205.30799999996</v>
      </c>
    </row>
    <row r="2018" spans="2:10">
      <c r="B2018" s="240" t="s">
        <v>15</v>
      </c>
      <c r="C2018" s="240" t="s">
        <v>113</v>
      </c>
      <c r="D2018" s="240" t="s">
        <v>77</v>
      </c>
      <c r="E2018" s="240">
        <v>105497.72</v>
      </c>
      <c r="F2018" s="240">
        <v>2640.02</v>
      </c>
      <c r="G2018" s="240">
        <v>-633.76</v>
      </c>
      <c r="H2018" s="240">
        <v>-44840.224000000002</v>
      </c>
      <c r="I2018" s="240">
        <v>1753385.3829999999</v>
      </c>
      <c r="J2018" s="240">
        <v>-885799.48400000005</v>
      </c>
    </row>
    <row r="2019" spans="2:10">
      <c r="B2019" s="240" t="s">
        <v>15</v>
      </c>
      <c r="C2019" s="240" t="s">
        <v>114</v>
      </c>
      <c r="D2019" s="240" t="s">
        <v>76</v>
      </c>
      <c r="E2019" s="240">
        <v>100299.89</v>
      </c>
      <c r="F2019" s="240">
        <v>2606.91</v>
      </c>
      <c r="G2019" s="240">
        <v>631.62</v>
      </c>
      <c r="H2019" s="240">
        <v>-33882.792999999998</v>
      </c>
      <c r="I2019" s="240">
        <v>1626663.1629999999</v>
      </c>
      <c r="J2019" s="240">
        <v>-837223.93900000001</v>
      </c>
    </row>
    <row r="2020" spans="2:10">
      <c r="B2020" s="240" t="s">
        <v>15</v>
      </c>
      <c r="C2020" s="240" t="s">
        <v>114</v>
      </c>
      <c r="D2020" s="240" t="s">
        <v>77</v>
      </c>
      <c r="E2020" s="240">
        <v>105497.72</v>
      </c>
      <c r="F2020" s="240">
        <v>2640.02</v>
      </c>
      <c r="G2020" s="240">
        <v>633.76</v>
      </c>
      <c r="H2020" s="240">
        <v>-34437.707999999999</v>
      </c>
      <c r="I2020" s="240">
        <v>1714707.341</v>
      </c>
      <c r="J2020" s="240">
        <v>-885818.10199999996</v>
      </c>
    </row>
    <row r="2021" spans="2:10">
      <c r="B2021" s="240" t="s">
        <v>15</v>
      </c>
      <c r="C2021" s="240" t="s">
        <v>115</v>
      </c>
      <c r="D2021" s="240" t="s">
        <v>76</v>
      </c>
      <c r="E2021" s="240">
        <v>100299.89</v>
      </c>
      <c r="F2021" s="240">
        <v>-631.62</v>
      </c>
      <c r="G2021" s="240">
        <v>-2606.91</v>
      </c>
      <c r="H2021" s="240">
        <v>-14450.275</v>
      </c>
      <c r="I2021" s="240">
        <v>1712545.9110000001</v>
      </c>
      <c r="J2021" s="240">
        <v>-922169.92099999997</v>
      </c>
    </row>
    <row r="2022" spans="2:10">
      <c r="B2022" s="240" t="s">
        <v>15</v>
      </c>
      <c r="C2022" s="240" t="s">
        <v>115</v>
      </c>
      <c r="D2022" s="240" t="s">
        <v>77</v>
      </c>
      <c r="E2022" s="240">
        <v>105497.72</v>
      </c>
      <c r="F2022" s="240">
        <v>-633.76</v>
      </c>
      <c r="G2022" s="240">
        <v>-2640.02</v>
      </c>
      <c r="H2022" s="240">
        <v>-14800.322</v>
      </c>
      <c r="I2022" s="240">
        <v>1810366.82</v>
      </c>
      <c r="J2022" s="240">
        <v>-980552.853</v>
      </c>
    </row>
    <row r="2023" spans="2:10">
      <c r="B2023" s="240" t="s">
        <v>15</v>
      </c>
      <c r="C2023" s="240" t="s">
        <v>116</v>
      </c>
      <c r="D2023" s="240" t="s">
        <v>76</v>
      </c>
      <c r="E2023" s="240">
        <v>100299.89</v>
      </c>
      <c r="F2023" s="240">
        <v>631.62</v>
      </c>
      <c r="G2023" s="240">
        <v>-2606.91</v>
      </c>
      <c r="H2023" s="240">
        <v>-37373.241999999998</v>
      </c>
      <c r="I2023" s="240">
        <v>1712533.746</v>
      </c>
      <c r="J2023" s="240">
        <v>-887720.74600000004</v>
      </c>
    </row>
    <row r="2024" spans="2:10">
      <c r="B2024" s="240" t="s">
        <v>15</v>
      </c>
      <c r="C2024" s="240" t="s">
        <v>116</v>
      </c>
      <c r="D2024" s="240" t="s">
        <v>77</v>
      </c>
      <c r="E2024" s="240">
        <v>105497.72</v>
      </c>
      <c r="F2024" s="240">
        <v>633.76</v>
      </c>
      <c r="G2024" s="240">
        <v>-2640.02</v>
      </c>
      <c r="H2024" s="240">
        <v>-37806.000999999997</v>
      </c>
      <c r="I2024" s="240">
        <v>1810354.017</v>
      </c>
      <c r="J2024" s="240">
        <v>-942299.65800000005</v>
      </c>
    </row>
    <row r="2025" spans="2:10">
      <c r="B2025" s="240" t="s">
        <v>15</v>
      </c>
      <c r="C2025" s="240" t="s">
        <v>117</v>
      </c>
      <c r="D2025" s="240" t="s">
        <v>76</v>
      </c>
      <c r="E2025" s="240">
        <v>100299.89</v>
      </c>
      <c r="F2025" s="240">
        <v>-631.62</v>
      </c>
      <c r="G2025" s="240">
        <v>-2606.91</v>
      </c>
      <c r="H2025" s="240">
        <v>-16662.498</v>
      </c>
      <c r="I2025" s="240">
        <v>1712526.328</v>
      </c>
      <c r="J2025" s="240">
        <v>-922186.21699999995</v>
      </c>
    </row>
    <row r="2026" spans="2:10">
      <c r="B2026" s="240" t="s">
        <v>15</v>
      </c>
      <c r="C2026" s="240" t="s">
        <v>117</v>
      </c>
      <c r="D2026" s="240" t="s">
        <v>77</v>
      </c>
      <c r="E2026" s="240">
        <v>105497.72</v>
      </c>
      <c r="F2026" s="240">
        <v>-633.76</v>
      </c>
      <c r="G2026" s="240">
        <v>-2640.02</v>
      </c>
      <c r="H2026" s="240">
        <v>-17012.54</v>
      </c>
      <c r="I2026" s="240">
        <v>1810347.253</v>
      </c>
      <c r="J2026" s="240">
        <v>-980569.35100000002</v>
      </c>
    </row>
    <row r="2027" spans="2:10">
      <c r="B2027" s="240" t="s">
        <v>15</v>
      </c>
      <c r="C2027" s="240" t="s">
        <v>118</v>
      </c>
      <c r="D2027" s="240" t="s">
        <v>76</v>
      </c>
      <c r="E2027" s="240">
        <v>100299.89</v>
      </c>
      <c r="F2027" s="240">
        <v>631.62</v>
      </c>
      <c r="G2027" s="240">
        <v>-2606.91</v>
      </c>
      <c r="H2027" s="240">
        <v>-35161.017999999996</v>
      </c>
      <c r="I2027" s="240">
        <v>1712553.3289999999</v>
      </c>
      <c r="J2027" s="240">
        <v>-887704.44900000002</v>
      </c>
    </row>
    <row r="2028" spans="2:10">
      <c r="B2028" s="240" t="s">
        <v>15</v>
      </c>
      <c r="C2028" s="240" t="s">
        <v>118</v>
      </c>
      <c r="D2028" s="240" t="s">
        <v>77</v>
      </c>
      <c r="E2028" s="240">
        <v>105497.72</v>
      </c>
      <c r="F2028" s="240">
        <v>633.76</v>
      </c>
      <c r="G2028" s="240">
        <v>-2640.02</v>
      </c>
      <c r="H2028" s="240">
        <v>-35593.783000000003</v>
      </c>
      <c r="I2028" s="240">
        <v>1810373.584</v>
      </c>
      <c r="J2028" s="240">
        <v>-942283.16</v>
      </c>
    </row>
    <row r="2029" spans="2:10">
      <c r="B2029" s="240" t="s">
        <v>15</v>
      </c>
      <c r="C2029" s="240" t="s">
        <v>119</v>
      </c>
      <c r="D2029" s="240" t="s">
        <v>76</v>
      </c>
      <c r="E2029" s="240">
        <v>100299.89</v>
      </c>
      <c r="F2029" s="240">
        <v>-631.62</v>
      </c>
      <c r="G2029" s="240">
        <v>-2606.91</v>
      </c>
      <c r="H2029" s="240">
        <v>-10291.227000000001</v>
      </c>
      <c r="I2029" s="240">
        <v>1712582.4410000001</v>
      </c>
      <c r="J2029" s="240">
        <v>-922139.52300000004</v>
      </c>
    </row>
    <row r="2030" spans="2:10">
      <c r="B2030" s="240" t="s">
        <v>15</v>
      </c>
      <c r="C2030" s="240" t="s">
        <v>119</v>
      </c>
      <c r="D2030" s="240" t="s">
        <v>77</v>
      </c>
      <c r="E2030" s="240">
        <v>105497.72</v>
      </c>
      <c r="F2030" s="240">
        <v>-633.76</v>
      </c>
      <c r="G2030" s="240">
        <v>-2640.02</v>
      </c>
      <c r="H2030" s="240">
        <v>-10641.284</v>
      </c>
      <c r="I2030" s="240">
        <v>1810403.321</v>
      </c>
      <c r="J2030" s="240">
        <v>-980522.08</v>
      </c>
    </row>
    <row r="2031" spans="2:10">
      <c r="B2031" s="240" t="s">
        <v>15</v>
      </c>
      <c r="C2031" s="240" t="s">
        <v>120</v>
      </c>
      <c r="D2031" s="240" t="s">
        <v>76</v>
      </c>
      <c r="E2031" s="240">
        <v>100299.89</v>
      </c>
      <c r="F2031" s="240">
        <v>631.62</v>
      </c>
      <c r="G2031" s="240">
        <v>-2606.91</v>
      </c>
      <c r="H2031" s="240">
        <v>-33214.194000000003</v>
      </c>
      <c r="I2031" s="240">
        <v>1712570.2760000001</v>
      </c>
      <c r="J2031" s="240">
        <v>-887690.348</v>
      </c>
    </row>
    <row r="2032" spans="2:10">
      <c r="B2032" s="240" t="s">
        <v>15</v>
      </c>
      <c r="C2032" s="240" t="s">
        <v>120</v>
      </c>
      <c r="D2032" s="240" t="s">
        <v>77</v>
      </c>
      <c r="E2032" s="240">
        <v>105497.72</v>
      </c>
      <c r="F2032" s="240">
        <v>633.76</v>
      </c>
      <c r="G2032" s="240">
        <v>-2640.02</v>
      </c>
      <c r="H2032" s="240">
        <v>-33646.964</v>
      </c>
      <c r="I2032" s="240">
        <v>1810390.517</v>
      </c>
      <c r="J2032" s="240">
        <v>-942268.88399999996</v>
      </c>
    </row>
    <row r="2033" spans="2:10">
      <c r="B2033" s="240" t="s">
        <v>15</v>
      </c>
      <c r="C2033" s="240" t="s">
        <v>121</v>
      </c>
      <c r="D2033" s="240" t="s">
        <v>76</v>
      </c>
      <c r="E2033" s="240">
        <v>100299.89</v>
      </c>
      <c r="F2033" s="240">
        <v>-631.62</v>
      </c>
      <c r="G2033" s="240">
        <v>-2606.91</v>
      </c>
      <c r="H2033" s="240">
        <v>-12503.45</v>
      </c>
      <c r="I2033" s="240">
        <v>1712562.858</v>
      </c>
      <c r="J2033" s="240">
        <v>-922155.81900000002</v>
      </c>
    </row>
    <row r="2034" spans="2:10">
      <c r="B2034" s="240" t="s">
        <v>15</v>
      </c>
      <c r="C2034" s="240" t="s">
        <v>121</v>
      </c>
      <c r="D2034" s="240" t="s">
        <v>77</v>
      </c>
      <c r="E2034" s="240">
        <v>105497.72</v>
      </c>
      <c r="F2034" s="240">
        <v>-633.76</v>
      </c>
      <c r="G2034" s="240">
        <v>-2640.02</v>
      </c>
      <c r="H2034" s="240">
        <v>-12853.503000000001</v>
      </c>
      <c r="I2034" s="240">
        <v>1810383.754</v>
      </c>
      <c r="J2034" s="240">
        <v>-980538.57700000005</v>
      </c>
    </row>
    <row r="2035" spans="2:10">
      <c r="B2035" s="240" t="s">
        <v>15</v>
      </c>
      <c r="C2035" s="240" t="s">
        <v>122</v>
      </c>
      <c r="D2035" s="240" t="s">
        <v>76</v>
      </c>
      <c r="E2035" s="240">
        <v>100299.89</v>
      </c>
      <c r="F2035" s="240">
        <v>631.62</v>
      </c>
      <c r="G2035" s="240">
        <v>-2606.91</v>
      </c>
      <c r="H2035" s="240">
        <v>-31001.971000000001</v>
      </c>
      <c r="I2035" s="240">
        <v>1712589.8589999999</v>
      </c>
      <c r="J2035" s="240">
        <v>-887674.05099999998</v>
      </c>
    </row>
    <row r="2036" spans="2:10">
      <c r="B2036" s="240" t="s">
        <v>15</v>
      </c>
      <c r="C2036" s="240" t="s">
        <v>122</v>
      </c>
      <c r="D2036" s="240" t="s">
        <v>77</v>
      </c>
      <c r="E2036" s="240">
        <v>105497.72</v>
      </c>
      <c r="F2036" s="240">
        <v>633.76</v>
      </c>
      <c r="G2036" s="240">
        <v>-2640.02</v>
      </c>
      <c r="H2036" s="240">
        <v>-31434.744999999999</v>
      </c>
      <c r="I2036" s="240">
        <v>1810410.085</v>
      </c>
      <c r="J2036" s="240">
        <v>-942252.38699999999</v>
      </c>
    </row>
    <row r="2037" spans="2:10">
      <c r="B2037" s="240" t="s">
        <v>15</v>
      </c>
      <c r="C2037" s="240" t="s">
        <v>123</v>
      </c>
      <c r="D2037" s="240" t="s">
        <v>76</v>
      </c>
      <c r="E2037" s="240">
        <v>100299.89</v>
      </c>
      <c r="F2037" s="240">
        <v>-631.62</v>
      </c>
      <c r="G2037" s="240">
        <v>2606.91</v>
      </c>
      <c r="H2037" s="240">
        <v>37374.135999999999</v>
      </c>
      <c r="I2037" s="240">
        <v>1575576.9909999999</v>
      </c>
      <c r="J2037" s="240">
        <v>-922176.06299999997</v>
      </c>
    </row>
    <row r="2038" spans="2:10">
      <c r="B2038" s="240" t="s">
        <v>15</v>
      </c>
      <c r="C2038" s="240" t="s">
        <v>123</v>
      </c>
      <c r="D2038" s="240" t="s">
        <v>77</v>
      </c>
      <c r="E2038" s="240">
        <v>105497.72</v>
      </c>
      <c r="F2038" s="240">
        <v>-633.76</v>
      </c>
      <c r="G2038" s="240">
        <v>2640.02</v>
      </c>
      <c r="H2038" s="240">
        <v>37806.879000000001</v>
      </c>
      <c r="I2038" s="240">
        <v>1657646.8589999999</v>
      </c>
      <c r="J2038" s="240">
        <v>-980558.08100000001</v>
      </c>
    </row>
    <row r="2039" spans="2:10">
      <c r="B2039" s="240" t="s">
        <v>15</v>
      </c>
      <c r="C2039" s="240" t="s">
        <v>124</v>
      </c>
      <c r="D2039" s="240" t="s">
        <v>76</v>
      </c>
      <c r="E2039" s="240">
        <v>100299.89</v>
      </c>
      <c r="F2039" s="240">
        <v>631.62</v>
      </c>
      <c r="G2039" s="240">
        <v>2606.91</v>
      </c>
      <c r="H2039" s="240">
        <v>14451.169</v>
      </c>
      <c r="I2039" s="240">
        <v>1575564.825</v>
      </c>
      <c r="J2039" s="240">
        <v>-887726.88800000004</v>
      </c>
    </row>
    <row r="2040" spans="2:10">
      <c r="B2040" s="240" t="s">
        <v>15</v>
      </c>
      <c r="C2040" s="240" t="s">
        <v>124</v>
      </c>
      <c r="D2040" s="240" t="s">
        <v>77</v>
      </c>
      <c r="E2040" s="240">
        <v>105497.72</v>
      </c>
      <c r="F2040" s="240">
        <v>633.76</v>
      </c>
      <c r="G2040" s="240">
        <v>2640.02</v>
      </c>
      <c r="H2040" s="240">
        <v>14801.2</v>
      </c>
      <c r="I2040" s="240">
        <v>1657634.0549999999</v>
      </c>
      <c r="J2040" s="240">
        <v>-942304.88600000006</v>
      </c>
    </row>
    <row r="2041" spans="2:10">
      <c r="B2041" s="240" t="s">
        <v>15</v>
      </c>
      <c r="C2041" s="240" t="s">
        <v>125</v>
      </c>
      <c r="D2041" s="240" t="s">
        <v>76</v>
      </c>
      <c r="E2041" s="240">
        <v>100299.89</v>
      </c>
      <c r="F2041" s="240">
        <v>-631.62</v>
      </c>
      <c r="G2041" s="240">
        <v>2606.91</v>
      </c>
      <c r="H2041" s="240">
        <v>35161.913</v>
      </c>
      <c r="I2041" s="240">
        <v>1575557.4069999999</v>
      </c>
      <c r="J2041" s="240">
        <v>-922192.35900000005</v>
      </c>
    </row>
    <row r="2042" spans="2:10">
      <c r="B2042" s="240" t="s">
        <v>15</v>
      </c>
      <c r="C2042" s="240" t="s">
        <v>125</v>
      </c>
      <c r="D2042" s="240" t="s">
        <v>77</v>
      </c>
      <c r="E2042" s="240">
        <v>105497.72</v>
      </c>
      <c r="F2042" s="240">
        <v>-633.76</v>
      </c>
      <c r="G2042" s="240">
        <v>2640.02</v>
      </c>
      <c r="H2042" s="240">
        <v>35594.661</v>
      </c>
      <c r="I2042" s="240">
        <v>1657627.2919999999</v>
      </c>
      <c r="J2042" s="240">
        <v>-980574.57900000003</v>
      </c>
    </row>
    <row r="2043" spans="2:10">
      <c r="B2043" s="240" t="s">
        <v>15</v>
      </c>
      <c r="C2043" s="240" t="s">
        <v>126</v>
      </c>
      <c r="D2043" s="240" t="s">
        <v>76</v>
      </c>
      <c r="E2043" s="240">
        <v>100299.89</v>
      </c>
      <c r="F2043" s="240">
        <v>631.62</v>
      </c>
      <c r="G2043" s="240">
        <v>2606.91</v>
      </c>
      <c r="H2043" s="240">
        <v>16663.392</v>
      </c>
      <c r="I2043" s="240">
        <v>1575584.409</v>
      </c>
      <c r="J2043" s="240">
        <v>-887710.59199999995</v>
      </c>
    </row>
    <row r="2044" spans="2:10">
      <c r="B2044" s="240" t="s">
        <v>15</v>
      </c>
      <c r="C2044" s="240" t="s">
        <v>126</v>
      </c>
      <c r="D2044" s="240" t="s">
        <v>77</v>
      </c>
      <c r="E2044" s="240">
        <v>105497.72</v>
      </c>
      <c r="F2044" s="240">
        <v>633.76</v>
      </c>
      <c r="G2044" s="240">
        <v>2640.02</v>
      </c>
      <c r="H2044" s="240">
        <v>17013.418000000001</v>
      </c>
      <c r="I2044" s="240">
        <v>1657653.6229999999</v>
      </c>
      <c r="J2044" s="240">
        <v>-942288.38899999997</v>
      </c>
    </row>
    <row r="2045" spans="2:10">
      <c r="B2045" s="240" t="s">
        <v>15</v>
      </c>
      <c r="C2045" s="240" t="s">
        <v>127</v>
      </c>
      <c r="D2045" s="240" t="s">
        <v>76</v>
      </c>
      <c r="E2045" s="240">
        <v>100299.89</v>
      </c>
      <c r="F2045" s="240">
        <v>-631.62</v>
      </c>
      <c r="G2045" s="240">
        <v>2606.91</v>
      </c>
      <c r="H2045" s="240">
        <v>33215.089</v>
      </c>
      <c r="I2045" s="240">
        <v>1575540.46</v>
      </c>
      <c r="J2045" s="240">
        <v>-922206.46100000001</v>
      </c>
    </row>
    <row r="2046" spans="2:10">
      <c r="B2046" s="240" t="s">
        <v>15</v>
      </c>
      <c r="C2046" s="240" t="s">
        <v>127</v>
      </c>
      <c r="D2046" s="240" t="s">
        <v>77</v>
      </c>
      <c r="E2046" s="240">
        <v>105497.72</v>
      </c>
      <c r="F2046" s="240">
        <v>-633.76</v>
      </c>
      <c r="G2046" s="240">
        <v>2640.02</v>
      </c>
      <c r="H2046" s="240">
        <v>33647.841999999997</v>
      </c>
      <c r="I2046" s="240">
        <v>1657610.3589999999</v>
      </c>
      <c r="J2046" s="240">
        <v>-980588.85499999998</v>
      </c>
    </row>
    <row r="2047" spans="2:10">
      <c r="B2047" s="240" t="s">
        <v>15</v>
      </c>
      <c r="C2047" s="240" t="s">
        <v>128</v>
      </c>
      <c r="D2047" s="240" t="s">
        <v>76</v>
      </c>
      <c r="E2047" s="240">
        <v>100299.89</v>
      </c>
      <c r="F2047" s="240">
        <v>631.62</v>
      </c>
      <c r="G2047" s="240">
        <v>2606.91</v>
      </c>
      <c r="H2047" s="240">
        <v>10292.121999999999</v>
      </c>
      <c r="I2047" s="240">
        <v>1575528.2949999999</v>
      </c>
      <c r="J2047" s="240">
        <v>-887757.28599999996</v>
      </c>
    </row>
    <row r="2048" spans="2:10">
      <c r="B2048" s="240" t="s">
        <v>15</v>
      </c>
      <c r="C2048" s="240" t="s">
        <v>128</v>
      </c>
      <c r="D2048" s="240" t="s">
        <v>77</v>
      </c>
      <c r="E2048" s="240">
        <v>105497.72</v>
      </c>
      <c r="F2048" s="240">
        <v>633.76</v>
      </c>
      <c r="G2048" s="240">
        <v>2640.02</v>
      </c>
      <c r="H2048" s="240">
        <v>10642.162</v>
      </c>
      <c r="I2048" s="240">
        <v>1657597.5549999999</v>
      </c>
      <c r="J2048" s="240">
        <v>-942335.65899999999</v>
      </c>
    </row>
    <row r="2049" spans="2:10">
      <c r="B2049" s="240" t="s">
        <v>15</v>
      </c>
      <c r="C2049" s="240" t="s">
        <v>129</v>
      </c>
      <c r="D2049" s="240" t="s">
        <v>76</v>
      </c>
      <c r="E2049" s="240">
        <v>100299.89</v>
      </c>
      <c r="F2049" s="240">
        <v>-631.62</v>
      </c>
      <c r="G2049" s="240">
        <v>2606.91</v>
      </c>
      <c r="H2049" s="240">
        <v>31002.866000000002</v>
      </c>
      <c r="I2049" s="240">
        <v>1575520.8770000001</v>
      </c>
      <c r="J2049" s="240">
        <v>-922222.75699999998</v>
      </c>
    </row>
    <row r="2050" spans="2:10">
      <c r="B2050" s="240" t="s">
        <v>15</v>
      </c>
      <c r="C2050" s="240" t="s">
        <v>129</v>
      </c>
      <c r="D2050" s="240" t="s">
        <v>77</v>
      </c>
      <c r="E2050" s="240">
        <v>105497.72</v>
      </c>
      <c r="F2050" s="240">
        <v>-633.76</v>
      </c>
      <c r="G2050" s="240">
        <v>2640.02</v>
      </c>
      <c r="H2050" s="240">
        <v>31435.623</v>
      </c>
      <c r="I2050" s="240">
        <v>1657590.791</v>
      </c>
      <c r="J2050" s="240">
        <v>-980605.35199999996</v>
      </c>
    </row>
    <row r="2051" spans="2:10">
      <c r="B2051" s="240" t="s">
        <v>15</v>
      </c>
      <c r="C2051" s="240" t="s">
        <v>130</v>
      </c>
      <c r="D2051" s="240" t="s">
        <v>76</v>
      </c>
      <c r="E2051" s="240">
        <v>100299.89</v>
      </c>
      <c r="F2051" s="240">
        <v>631.62</v>
      </c>
      <c r="G2051" s="240">
        <v>2606.91</v>
      </c>
      <c r="H2051" s="240">
        <v>12504.344999999999</v>
      </c>
      <c r="I2051" s="240">
        <v>1575547.878</v>
      </c>
      <c r="J2051" s="240">
        <v>-887740.98899999994</v>
      </c>
    </row>
    <row r="2052" spans="2:10">
      <c r="B2052" s="240" t="s">
        <v>15</v>
      </c>
      <c r="C2052" s="240" t="s">
        <v>130</v>
      </c>
      <c r="D2052" s="240" t="s">
        <v>77</v>
      </c>
      <c r="E2052" s="240">
        <v>105497.72</v>
      </c>
      <c r="F2052" s="240">
        <v>633.76</v>
      </c>
      <c r="G2052" s="240">
        <v>2640.02</v>
      </c>
      <c r="H2052" s="240">
        <v>12854.380999999999</v>
      </c>
      <c r="I2052" s="240">
        <v>1657617.122</v>
      </c>
      <c r="J2052" s="240">
        <v>-942319.16200000001</v>
      </c>
    </row>
    <row r="2053" spans="2:10">
      <c r="B2053" s="240" t="s">
        <v>15</v>
      </c>
      <c r="C2053" s="240" t="s">
        <v>131</v>
      </c>
      <c r="D2053" s="240" t="s">
        <v>76</v>
      </c>
      <c r="E2053" s="240">
        <v>100299.89</v>
      </c>
      <c r="F2053" s="240">
        <v>-2105.41</v>
      </c>
      <c r="G2053" s="240">
        <v>-631.62</v>
      </c>
      <c r="H2053" s="240">
        <v>31789.125</v>
      </c>
      <c r="I2053" s="240">
        <v>1661504.16</v>
      </c>
      <c r="J2053" s="240">
        <v>-962363.5</v>
      </c>
    </row>
    <row r="2054" spans="2:10">
      <c r="B2054" s="240" t="s">
        <v>15</v>
      </c>
      <c r="C2054" s="240" t="s">
        <v>131</v>
      </c>
      <c r="D2054" s="240" t="s">
        <v>77</v>
      </c>
      <c r="E2054" s="240">
        <v>105497.72</v>
      </c>
      <c r="F2054" s="240">
        <v>-2112.54</v>
      </c>
      <c r="G2054" s="240">
        <v>-633.76</v>
      </c>
      <c r="H2054" s="240">
        <v>31894.268</v>
      </c>
      <c r="I2054" s="240">
        <v>1753349.8489999999</v>
      </c>
      <c r="J2054" s="240">
        <v>-1025184.1189999999</v>
      </c>
    </row>
    <row r="2055" spans="2:10">
      <c r="B2055" s="240" t="s">
        <v>15</v>
      </c>
      <c r="C2055" s="240" t="s">
        <v>132</v>
      </c>
      <c r="D2055" s="240" t="s">
        <v>76</v>
      </c>
      <c r="E2055" s="240">
        <v>100299.89</v>
      </c>
      <c r="F2055" s="240">
        <v>-2105.41</v>
      </c>
      <c r="G2055" s="240">
        <v>631.62</v>
      </c>
      <c r="H2055" s="240">
        <v>44621.661</v>
      </c>
      <c r="I2055" s="240">
        <v>1626647.128</v>
      </c>
      <c r="J2055" s="240">
        <v>-962363.89199999999</v>
      </c>
    </row>
    <row r="2056" spans="2:10">
      <c r="B2056" s="240" t="s">
        <v>15</v>
      </c>
      <c r="C2056" s="240" t="s">
        <v>132</v>
      </c>
      <c r="D2056" s="240" t="s">
        <v>77</v>
      </c>
      <c r="E2056" s="240">
        <v>105497.72</v>
      </c>
      <c r="F2056" s="240">
        <v>-2112.54</v>
      </c>
      <c r="G2056" s="240">
        <v>633.76</v>
      </c>
      <c r="H2056" s="240">
        <v>44792.207000000002</v>
      </c>
      <c r="I2056" s="240">
        <v>1714693.706</v>
      </c>
      <c r="J2056" s="240">
        <v>-1025184.273</v>
      </c>
    </row>
    <row r="2057" spans="2:10">
      <c r="B2057" s="240" t="s">
        <v>15</v>
      </c>
      <c r="C2057" s="240" t="s">
        <v>133</v>
      </c>
      <c r="D2057" s="240" t="s">
        <v>76</v>
      </c>
      <c r="E2057" s="240">
        <v>100299.89</v>
      </c>
      <c r="F2057" s="240">
        <v>-2105.41</v>
      </c>
      <c r="G2057" s="240">
        <v>-631.62</v>
      </c>
      <c r="H2057" s="240">
        <v>33036.839</v>
      </c>
      <c r="I2057" s="240">
        <v>1661515.1189999999</v>
      </c>
      <c r="J2057" s="240">
        <v>-962354.38</v>
      </c>
    </row>
    <row r="2058" spans="2:10">
      <c r="B2058" s="240" t="s">
        <v>15</v>
      </c>
      <c r="C2058" s="240" t="s">
        <v>133</v>
      </c>
      <c r="D2058" s="240" t="s">
        <v>77</v>
      </c>
      <c r="E2058" s="240">
        <v>105497.72</v>
      </c>
      <c r="F2058" s="240">
        <v>-2112.54</v>
      </c>
      <c r="G2058" s="240">
        <v>-633.76</v>
      </c>
      <c r="H2058" s="240">
        <v>33141.978999999999</v>
      </c>
      <c r="I2058" s="240">
        <v>1753360.7990000001</v>
      </c>
      <c r="J2058" s="240">
        <v>-1025174.887</v>
      </c>
    </row>
    <row r="2059" spans="2:10">
      <c r="B2059" s="240" t="s">
        <v>15</v>
      </c>
      <c r="C2059" s="240" t="s">
        <v>134</v>
      </c>
      <c r="D2059" s="240" t="s">
        <v>76</v>
      </c>
      <c r="E2059" s="240">
        <v>100299.89</v>
      </c>
      <c r="F2059" s="240">
        <v>-2105.41</v>
      </c>
      <c r="G2059" s="240">
        <v>631.62</v>
      </c>
      <c r="H2059" s="240">
        <v>43373.946000000004</v>
      </c>
      <c r="I2059" s="240">
        <v>1626636.169</v>
      </c>
      <c r="J2059" s="240">
        <v>-962373.01100000006</v>
      </c>
    </row>
    <row r="2060" spans="2:10">
      <c r="B2060" s="240" t="s">
        <v>15</v>
      </c>
      <c r="C2060" s="240" t="s">
        <v>134</v>
      </c>
      <c r="D2060" s="240" t="s">
        <v>77</v>
      </c>
      <c r="E2060" s="240">
        <v>105497.72</v>
      </c>
      <c r="F2060" s="240">
        <v>-2112.54</v>
      </c>
      <c r="G2060" s="240">
        <v>633.76</v>
      </c>
      <c r="H2060" s="240">
        <v>43544.495999999999</v>
      </c>
      <c r="I2060" s="240">
        <v>1714682.7560000001</v>
      </c>
      <c r="J2060" s="240">
        <v>-1025193.505</v>
      </c>
    </row>
    <row r="2061" spans="2:10">
      <c r="B2061" s="240" t="s">
        <v>15</v>
      </c>
      <c r="C2061" s="240" t="s">
        <v>135</v>
      </c>
      <c r="D2061" s="240" t="s">
        <v>76</v>
      </c>
      <c r="E2061" s="240">
        <v>100299.89</v>
      </c>
      <c r="F2061" s="240">
        <v>-2105.41</v>
      </c>
      <c r="G2061" s="240">
        <v>-631.62</v>
      </c>
      <c r="H2061" s="240">
        <v>24415.046999999999</v>
      </c>
      <c r="I2061" s="240">
        <v>1661438.882</v>
      </c>
      <c r="J2061" s="240">
        <v>-962417.821</v>
      </c>
    </row>
    <row r="2062" spans="2:10">
      <c r="B2062" s="240" t="s">
        <v>15</v>
      </c>
      <c r="C2062" s="240" t="s">
        <v>135</v>
      </c>
      <c r="D2062" s="240" t="s">
        <v>77</v>
      </c>
      <c r="E2062" s="240">
        <v>105497.72</v>
      </c>
      <c r="F2062" s="240">
        <v>-2112.54</v>
      </c>
      <c r="G2062" s="240">
        <v>-633.76</v>
      </c>
      <c r="H2062" s="240">
        <v>24520.206999999999</v>
      </c>
      <c r="I2062" s="240">
        <v>1753284.6240000001</v>
      </c>
      <c r="J2062" s="240">
        <v>-1025239.11</v>
      </c>
    </row>
    <row r="2063" spans="2:10">
      <c r="B2063" s="240" t="s">
        <v>15</v>
      </c>
      <c r="C2063" s="240" t="s">
        <v>136</v>
      </c>
      <c r="D2063" s="240" t="s">
        <v>76</v>
      </c>
      <c r="E2063" s="240">
        <v>100299.89</v>
      </c>
      <c r="F2063" s="240">
        <v>-2105.41</v>
      </c>
      <c r="G2063" s="240">
        <v>631.62</v>
      </c>
      <c r="H2063" s="240">
        <v>37247.582999999999</v>
      </c>
      <c r="I2063" s="240">
        <v>1626581.85</v>
      </c>
      <c r="J2063" s="240">
        <v>-962418.21299999999</v>
      </c>
    </row>
    <row r="2064" spans="2:10">
      <c r="B2064" s="240" t="s">
        <v>15</v>
      </c>
      <c r="C2064" s="240" t="s">
        <v>136</v>
      </c>
      <c r="D2064" s="240" t="s">
        <v>77</v>
      </c>
      <c r="E2064" s="240">
        <v>105497.72</v>
      </c>
      <c r="F2064" s="240">
        <v>-2112.54</v>
      </c>
      <c r="G2064" s="240">
        <v>633.76</v>
      </c>
      <c r="H2064" s="240">
        <v>37418.146999999997</v>
      </c>
      <c r="I2064" s="240">
        <v>1714628.4820000001</v>
      </c>
      <c r="J2064" s="240">
        <v>-1025239.263</v>
      </c>
    </row>
    <row r="2065" spans="2:10">
      <c r="B2065" s="240" t="s">
        <v>15</v>
      </c>
      <c r="C2065" s="240" t="s">
        <v>137</v>
      </c>
      <c r="D2065" s="240" t="s">
        <v>76</v>
      </c>
      <c r="E2065" s="240">
        <v>100299.89</v>
      </c>
      <c r="F2065" s="240">
        <v>-2105.41</v>
      </c>
      <c r="G2065" s="240">
        <v>-631.62</v>
      </c>
      <c r="H2065" s="240">
        <v>25662.760999999999</v>
      </c>
      <c r="I2065" s="240">
        <v>1661449.841</v>
      </c>
      <c r="J2065" s="240">
        <v>-962408.70200000005</v>
      </c>
    </row>
    <row r="2066" spans="2:10">
      <c r="B2066" s="240" t="s">
        <v>15</v>
      </c>
      <c r="C2066" s="240" t="s">
        <v>137</v>
      </c>
      <c r="D2066" s="240" t="s">
        <v>77</v>
      </c>
      <c r="E2066" s="240">
        <v>105497.72</v>
      </c>
      <c r="F2066" s="240">
        <v>-2112.54</v>
      </c>
      <c r="G2066" s="240">
        <v>-633.76</v>
      </c>
      <c r="H2066" s="240">
        <v>25767.919000000002</v>
      </c>
      <c r="I2066" s="240">
        <v>1753295.574</v>
      </c>
      <c r="J2066" s="240">
        <v>-1025229.878</v>
      </c>
    </row>
    <row r="2067" spans="2:10">
      <c r="B2067" s="240" t="s">
        <v>15</v>
      </c>
      <c r="C2067" s="240" t="s">
        <v>138</v>
      </c>
      <c r="D2067" s="240" t="s">
        <v>76</v>
      </c>
      <c r="E2067" s="240">
        <v>100299.89</v>
      </c>
      <c r="F2067" s="240">
        <v>-2105.41</v>
      </c>
      <c r="G2067" s="240">
        <v>631.62</v>
      </c>
      <c r="H2067" s="240">
        <v>35999.868999999999</v>
      </c>
      <c r="I2067" s="240">
        <v>1626570.8910000001</v>
      </c>
      <c r="J2067" s="240">
        <v>-962427.33299999998</v>
      </c>
    </row>
    <row r="2068" spans="2:10">
      <c r="B2068" s="240" t="s">
        <v>15</v>
      </c>
      <c r="C2068" s="240" t="s">
        <v>138</v>
      </c>
      <c r="D2068" s="240" t="s">
        <v>77</v>
      </c>
      <c r="E2068" s="240">
        <v>105497.72</v>
      </c>
      <c r="F2068" s="240">
        <v>-2112.54</v>
      </c>
      <c r="G2068" s="240">
        <v>633.76</v>
      </c>
      <c r="H2068" s="240">
        <v>36170.434999999998</v>
      </c>
      <c r="I2068" s="240">
        <v>1714617.5319999999</v>
      </c>
      <c r="J2068" s="240">
        <v>-1025248.495</v>
      </c>
    </row>
    <row r="2069" spans="2:10">
      <c r="B2069" s="240" t="s">
        <v>15</v>
      </c>
      <c r="C2069" s="240" t="s">
        <v>139</v>
      </c>
      <c r="D2069" s="240" t="s">
        <v>76</v>
      </c>
      <c r="E2069" s="240">
        <v>100299.89</v>
      </c>
      <c r="F2069" s="240">
        <v>-631.62</v>
      </c>
      <c r="G2069" s="240">
        <v>-2105.41</v>
      </c>
      <c r="H2069" s="240">
        <v>-9925.6290000000008</v>
      </c>
      <c r="I2069" s="240">
        <v>1702156.504</v>
      </c>
      <c r="J2069" s="240">
        <v>-922172.33799999999</v>
      </c>
    </row>
    <row r="2070" spans="2:10">
      <c r="B2070" s="240" t="s">
        <v>15</v>
      </c>
      <c r="C2070" s="240" t="s">
        <v>139</v>
      </c>
      <c r="D2070" s="240" t="s">
        <v>77</v>
      </c>
      <c r="E2070" s="240">
        <v>105497.72</v>
      </c>
      <c r="F2070" s="240">
        <v>-633.76</v>
      </c>
      <c r="G2070" s="240">
        <v>-2112.54</v>
      </c>
      <c r="H2070" s="240">
        <v>-9993.2870000000003</v>
      </c>
      <c r="I2070" s="240">
        <v>1798433.7439999999</v>
      </c>
      <c r="J2070" s="240">
        <v>-980555.21100000001</v>
      </c>
    </row>
    <row r="2071" spans="2:10">
      <c r="B2071" s="240" t="s">
        <v>15</v>
      </c>
      <c r="C2071" s="240" t="s">
        <v>140</v>
      </c>
      <c r="D2071" s="240" t="s">
        <v>76</v>
      </c>
      <c r="E2071" s="240">
        <v>100299.89</v>
      </c>
      <c r="F2071" s="240">
        <v>631.62</v>
      </c>
      <c r="G2071" s="240">
        <v>-2105.41</v>
      </c>
      <c r="H2071" s="240">
        <v>-32848.595999999998</v>
      </c>
      <c r="I2071" s="240">
        <v>1702144.3389999999</v>
      </c>
      <c r="J2071" s="240">
        <v>-887723.16299999994</v>
      </c>
    </row>
    <row r="2072" spans="2:10">
      <c r="B2072" s="240" t="s">
        <v>15</v>
      </c>
      <c r="C2072" s="240" t="s">
        <v>140</v>
      </c>
      <c r="D2072" s="240" t="s">
        <v>77</v>
      </c>
      <c r="E2072" s="240">
        <v>105497.72</v>
      </c>
      <c r="F2072" s="240">
        <v>633.76</v>
      </c>
      <c r="G2072" s="240">
        <v>-2112.54</v>
      </c>
      <c r="H2072" s="240">
        <v>-32998.966</v>
      </c>
      <c r="I2072" s="240">
        <v>1798420.94</v>
      </c>
      <c r="J2072" s="240">
        <v>-942302.01599999995</v>
      </c>
    </row>
    <row r="2073" spans="2:10">
      <c r="B2073" s="240" t="s">
        <v>15</v>
      </c>
      <c r="C2073" s="240" t="s">
        <v>141</v>
      </c>
      <c r="D2073" s="240" t="s">
        <v>76</v>
      </c>
      <c r="E2073" s="240">
        <v>100299.89</v>
      </c>
      <c r="F2073" s="240">
        <v>-631.62</v>
      </c>
      <c r="G2073" s="240">
        <v>-2105.41</v>
      </c>
      <c r="H2073" s="240">
        <v>-12137.852000000001</v>
      </c>
      <c r="I2073" s="240">
        <v>1702136.9210000001</v>
      </c>
      <c r="J2073" s="240">
        <v>-922188.63399999996</v>
      </c>
    </row>
    <row r="2074" spans="2:10">
      <c r="B2074" s="240" t="s">
        <v>15</v>
      </c>
      <c r="C2074" s="240" t="s">
        <v>141</v>
      </c>
      <c r="D2074" s="240" t="s">
        <v>77</v>
      </c>
      <c r="E2074" s="240">
        <v>105497.72</v>
      </c>
      <c r="F2074" s="240">
        <v>-633.76</v>
      </c>
      <c r="G2074" s="240">
        <v>-2112.54</v>
      </c>
      <c r="H2074" s="240">
        <v>-12205.504999999999</v>
      </c>
      <c r="I2074" s="240">
        <v>1798414.1769999999</v>
      </c>
      <c r="J2074" s="240">
        <v>-980571.70799999998</v>
      </c>
    </row>
    <row r="2075" spans="2:10">
      <c r="B2075" s="240" t="s">
        <v>15</v>
      </c>
      <c r="C2075" s="240" t="s">
        <v>142</v>
      </c>
      <c r="D2075" s="240" t="s">
        <v>76</v>
      </c>
      <c r="E2075" s="240">
        <v>100299.89</v>
      </c>
      <c r="F2075" s="240">
        <v>631.62</v>
      </c>
      <c r="G2075" s="240">
        <v>-2105.41</v>
      </c>
      <c r="H2075" s="240">
        <v>-30636.373</v>
      </c>
      <c r="I2075" s="240">
        <v>1702163.922</v>
      </c>
      <c r="J2075" s="240">
        <v>-887706.86699999997</v>
      </c>
    </row>
    <row r="2076" spans="2:10">
      <c r="B2076" s="240" t="s">
        <v>15</v>
      </c>
      <c r="C2076" s="240" t="s">
        <v>142</v>
      </c>
      <c r="D2076" s="240" t="s">
        <v>77</v>
      </c>
      <c r="E2076" s="240">
        <v>105497.72</v>
      </c>
      <c r="F2076" s="240">
        <v>633.76</v>
      </c>
      <c r="G2076" s="240">
        <v>-2112.54</v>
      </c>
      <c r="H2076" s="240">
        <v>-30786.748</v>
      </c>
      <c r="I2076" s="240">
        <v>1798440.507</v>
      </c>
      <c r="J2076" s="240">
        <v>-942285.51800000004</v>
      </c>
    </row>
    <row r="2077" spans="2:10">
      <c r="B2077" s="240" t="s">
        <v>15</v>
      </c>
      <c r="C2077" s="240" t="s">
        <v>143</v>
      </c>
      <c r="D2077" s="240" t="s">
        <v>76</v>
      </c>
      <c r="E2077" s="240">
        <v>100299.89</v>
      </c>
      <c r="F2077" s="240">
        <v>-631.62</v>
      </c>
      <c r="G2077" s="240">
        <v>-2105.41</v>
      </c>
      <c r="H2077" s="240">
        <v>-5766.5820000000003</v>
      </c>
      <c r="I2077" s="240">
        <v>1702193.034</v>
      </c>
      <c r="J2077" s="240">
        <v>-922141.94</v>
      </c>
    </row>
    <row r="2078" spans="2:10">
      <c r="B2078" s="240" t="s">
        <v>15</v>
      </c>
      <c r="C2078" s="240" t="s">
        <v>143</v>
      </c>
      <c r="D2078" s="240" t="s">
        <v>77</v>
      </c>
      <c r="E2078" s="240">
        <v>105497.72</v>
      </c>
      <c r="F2078" s="240">
        <v>-633.76</v>
      </c>
      <c r="G2078" s="240">
        <v>-2112.54</v>
      </c>
      <c r="H2078" s="240">
        <v>-5834.2489999999998</v>
      </c>
      <c r="I2078" s="240">
        <v>1798470.2439999999</v>
      </c>
      <c r="J2078" s="240">
        <v>-980524.43799999997</v>
      </c>
    </row>
    <row r="2079" spans="2:10">
      <c r="B2079" s="240" t="s">
        <v>15</v>
      </c>
      <c r="C2079" s="240" t="s">
        <v>144</v>
      </c>
      <c r="D2079" s="240" t="s">
        <v>76</v>
      </c>
      <c r="E2079" s="240">
        <v>100299.89</v>
      </c>
      <c r="F2079" s="240">
        <v>631.62</v>
      </c>
      <c r="G2079" s="240">
        <v>-2105.41</v>
      </c>
      <c r="H2079" s="240">
        <v>-28689.548999999999</v>
      </c>
      <c r="I2079" s="240">
        <v>1702180.8689999999</v>
      </c>
      <c r="J2079" s="240">
        <v>-887692.76500000001</v>
      </c>
    </row>
    <row r="2080" spans="2:10">
      <c r="B2080" s="240" t="s">
        <v>15</v>
      </c>
      <c r="C2080" s="240" t="s">
        <v>144</v>
      </c>
      <c r="D2080" s="240" t="s">
        <v>77</v>
      </c>
      <c r="E2080" s="240">
        <v>105497.72</v>
      </c>
      <c r="F2080" s="240">
        <v>633.76</v>
      </c>
      <c r="G2080" s="240">
        <v>-2112.54</v>
      </c>
      <c r="H2080" s="240">
        <v>-28839.928</v>
      </c>
      <c r="I2080" s="240">
        <v>1798457.4410000001</v>
      </c>
      <c r="J2080" s="240">
        <v>-942271.24199999997</v>
      </c>
    </row>
    <row r="2081" spans="2:10">
      <c r="B2081" s="240" t="s">
        <v>15</v>
      </c>
      <c r="C2081" s="240" t="s">
        <v>145</v>
      </c>
      <c r="D2081" s="240" t="s">
        <v>76</v>
      </c>
      <c r="E2081" s="240">
        <v>100299.89</v>
      </c>
      <c r="F2081" s="240">
        <v>-631.62</v>
      </c>
      <c r="G2081" s="240">
        <v>-2105.41</v>
      </c>
      <c r="H2081" s="240">
        <v>-7978.8050000000003</v>
      </c>
      <c r="I2081" s="240">
        <v>1702173.4509999999</v>
      </c>
      <c r="J2081" s="240">
        <v>-922158.23699999996</v>
      </c>
    </row>
    <row r="2082" spans="2:10">
      <c r="B2082" s="240" t="s">
        <v>15</v>
      </c>
      <c r="C2082" s="240" t="s">
        <v>145</v>
      </c>
      <c r="D2082" s="240" t="s">
        <v>77</v>
      </c>
      <c r="E2082" s="240">
        <v>105497.72</v>
      </c>
      <c r="F2082" s="240">
        <v>-633.76</v>
      </c>
      <c r="G2082" s="240">
        <v>-2112.54</v>
      </c>
      <c r="H2082" s="240">
        <v>-8046.4669999999996</v>
      </c>
      <c r="I2082" s="240">
        <v>1798450.6769999999</v>
      </c>
      <c r="J2082" s="240">
        <v>-980540.93500000006</v>
      </c>
    </row>
    <row r="2083" spans="2:10">
      <c r="B2083" s="240" t="s">
        <v>15</v>
      </c>
      <c r="C2083" s="240" t="s">
        <v>146</v>
      </c>
      <c r="D2083" s="240" t="s">
        <v>76</v>
      </c>
      <c r="E2083" s="240">
        <v>100299.89</v>
      </c>
      <c r="F2083" s="240">
        <v>631.62</v>
      </c>
      <c r="G2083" s="240">
        <v>-2105.41</v>
      </c>
      <c r="H2083" s="240">
        <v>-26477.325000000001</v>
      </c>
      <c r="I2083" s="240">
        <v>1702200.452</v>
      </c>
      <c r="J2083" s="240">
        <v>-887676.46900000004</v>
      </c>
    </row>
    <row r="2084" spans="2:10">
      <c r="B2084" s="240" t="s">
        <v>15</v>
      </c>
      <c r="C2084" s="240" t="s">
        <v>146</v>
      </c>
      <c r="D2084" s="240" t="s">
        <v>77</v>
      </c>
      <c r="E2084" s="240">
        <v>105497.72</v>
      </c>
      <c r="F2084" s="240">
        <v>633.76</v>
      </c>
      <c r="G2084" s="240">
        <v>-2112.54</v>
      </c>
      <c r="H2084" s="240">
        <v>-26627.71</v>
      </c>
      <c r="I2084" s="240">
        <v>1798477.0079999999</v>
      </c>
      <c r="J2084" s="240">
        <v>-942254.745</v>
      </c>
    </row>
    <row r="2085" spans="2:10">
      <c r="B2085" s="240" t="s">
        <v>15</v>
      </c>
      <c r="C2085" s="240" t="s">
        <v>147</v>
      </c>
      <c r="D2085" s="240" t="s">
        <v>76</v>
      </c>
      <c r="E2085" s="240">
        <v>153247.1</v>
      </c>
      <c r="F2085" s="240">
        <v>-770.33</v>
      </c>
      <c r="G2085" s="240">
        <v>0</v>
      </c>
      <c r="H2085" s="240">
        <v>12612.565000000001</v>
      </c>
      <c r="I2085" s="240">
        <v>2511220.281</v>
      </c>
      <c r="J2085" s="240">
        <v>-1395335.753</v>
      </c>
    </row>
    <row r="2086" spans="2:10">
      <c r="B2086" s="240" t="s">
        <v>15</v>
      </c>
      <c r="C2086" s="240" t="s">
        <v>147</v>
      </c>
      <c r="D2086" s="240" t="s">
        <v>77</v>
      </c>
      <c r="E2086" s="240">
        <v>160616.29999999999</v>
      </c>
      <c r="F2086" s="240">
        <v>-807.51</v>
      </c>
      <c r="G2086" s="240">
        <v>0</v>
      </c>
      <c r="H2086" s="240">
        <v>13260.001</v>
      </c>
      <c r="I2086" s="240">
        <v>2639806.5260000001</v>
      </c>
      <c r="J2086" s="240">
        <v>-1479643.415</v>
      </c>
    </row>
    <row r="2087" spans="2:10">
      <c r="B2087" s="240" t="s">
        <v>15</v>
      </c>
      <c r="C2087" s="240" t="s">
        <v>148</v>
      </c>
      <c r="D2087" s="240" t="s">
        <v>76</v>
      </c>
      <c r="E2087" s="240">
        <v>153247.1</v>
      </c>
      <c r="F2087" s="240">
        <v>770.33</v>
      </c>
      <c r="G2087" s="240">
        <v>0</v>
      </c>
      <c r="H2087" s="240">
        <v>-12611.306</v>
      </c>
      <c r="I2087" s="240">
        <v>2511227.452</v>
      </c>
      <c r="J2087" s="240">
        <v>-1363742.4779999999</v>
      </c>
    </row>
    <row r="2088" spans="2:10">
      <c r="B2088" s="240" t="s">
        <v>15</v>
      </c>
      <c r="C2088" s="240" t="s">
        <v>148</v>
      </c>
      <c r="D2088" s="240" t="s">
        <v>77</v>
      </c>
      <c r="E2088" s="240">
        <v>160616.29999999999</v>
      </c>
      <c r="F2088" s="240">
        <v>807.51</v>
      </c>
      <c r="G2088" s="240">
        <v>0</v>
      </c>
      <c r="H2088" s="240">
        <v>-13258.763999999999</v>
      </c>
      <c r="I2088" s="240">
        <v>2639812.9959999998</v>
      </c>
      <c r="J2088" s="240">
        <v>-1443310.2779999999</v>
      </c>
    </row>
    <row r="2089" spans="2:10">
      <c r="B2089" s="240" t="s">
        <v>15</v>
      </c>
      <c r="C2089" s="240" t="s">
        <v>149</v>
      </c>
      <c r="D2089" s="240" t="s">
        <v>76</v>
      </c>
      <c r="E2089" s="240">
        <v>153247.1</v>
      </c>
      <c r="F2089" s="240">
        <v>0</v>
      </c>
      <c r="G2089" s="240">
        <v>-770.33</v>
      </c>
      <c r="H2089" s="240">
        <v>-6942.3069999999998</v>
      </c>
      <c r="I2089" s="240">
        <v>2527213.17</v>
      </c>
      <c r="J2089" s="240">
        <v>-1379535.3589999999</v>
      </c>
    </row>
    <row r="2090" spans="2:10">
      <c r="B2090" s="240" t="s">
        <v>15</v>
      </c>
      <c r="C2090" s="240" t="s">
        <v>149</v>
      </c>
      <c r="D2090" s="240" t="s">
        <v>77</v>
      </c>
      <c r="E2090" s="240">
        <v>160616.29999999999</v>
      </c>
      <c r="F2090" s="240">
        <v>0</v>
      </c>
      <c r="G2090" s="240">
        <v>-807.51</v>
      </c>
      <c r="H2090" s="240">
        <v>-7355.7150000000001</v>
      </c>
      <c r="I2090" s="240">
        <v>2658166.048</v>
      </c>
      <c r="J2090" s="240">
        <v>-1461473.18</v>
      </c>
    </row>
    <row r="2091" spans="2:10">
      <c r="B2091" s="240" t="s">
        <v>15</v>
      </c>
      <c r="C2091" s="240" t="s">
        <v>150</v>
      </c>
      <c r="D2091" s="240" t="s">
        <v>76</v>
      </c>
      <c r="E2091" s="240">
        <v>153247.1</v>
      </c>
      <c r="F2091" s="240">
        <v>0</v>
      </c>
      <c r="G2091" s="240">
        <v>770.33</v>
      </c>
      <c r="H2091" s="240">
        <v>6943.5659999999998</v>
      </c>
      <c r="I2091" s="240">
        <v>2495234.5619999999</v>
      </c>
      <c r="J2091" s="240">
        <v>-1379542.872</v>
      </c>
    </row>
    <row r="2092" spans="2:10">
      <c r="B2092" s="240" t="s">
        <v>15</v>
      </c>
      <c r="C2092" s="240" t="s">
        <v>150</v>
      </c>
      <c r="D2092" s="240" t="s">
        <v>77</v>
      </c>
      <c r="E2092" s="240">
        <v>160616.29999999999</v>
      </c>
      <c r="F2092" s="240">
        <v>0</v>
      </c>
      <c r="G2092" s="240">
        <v>807.51</v>
      </c>
      <c r="H2092" s="240">
        <v>7356.951</v>
      </c>
      <c r="I2092" s="240">
        <v>2621453.4739999999</v>
      </c>
      <c r="J2092" s="240">
        <v>-1461480.5120000001</v>
      </c>
    </row>
    <row r="2093" spans="2:10">
      <c r="B2093" s="240" t="s">
        <v>15</v>
      </c>
      <c r="C2093" s="240" t="s">
        <v>151</v>
      </c>
      <c r="D2093" s="240" t="s">
        <v>76</v>
      </c>
      <c r="E2093" s="240">
        <v>100299.89</v>
      </c>
      <c r="F2093" s="240">
        <v>2778.1</v>
      </c>
      <c r="G2093" s="240">
        <v>870.09</v>
      </c>
      <c r="H2093" s="240">
        <v>49229.330999999998</v>
      </c>
      <c r="I2093" s="240">
        <v>1662871.0970000001</v>
      </c>
      <c r="J2093" s="240">
        <v>-848881.53899999999</v>
      </c>
    </row>
    <row r="2094" spans="2:10">
      <c r="B2094" s="240" t="s">
        <v>15</v>
      </c>
      <c r="C2094" s="240" t="s">
        <v>151</v>
      </c>
      <c r="D2094" s="240" t="s">
        <v>77</v>
      </c>
      <c r="E2094" s="240">
        <v>105497.72</v>
      </c>
      <c r="F2094" s="240">
        <v>2851.55</v>
      </c>
      <c r="G2094" s="240">
        <v>889.32</v>
      </c>
      <c r="H2094" s="240">
        <v>50959.383000000002</v>
      </c>
      <c r="I2094" s="240">
        <v>1754829.605</v>
      </c>
      <c r="J2094" s="240">
        <v>-898667.20900000003</v>
      </c>
    </row>
    <row r="2095" spans="2:10">
      <c r="B2095" s="240" t="s">
        <v>15</v>
      </c>
      <c r="C2095" s="240" t="s">
        <v>152</v>
      </c>
      <c r="D2095" s="240" t="s">
        <v>76</v>
      </c>
      <c r="E2095" s="240">
        <v>100299.89</v>
      </c>
      <c r="F2095" s="240">
        <v>-2778.1</v>
      </c>
      <c r="G2095" s="240">
        <v>-870.09</v>
      </c>
      <c r="H2095" s="240">
        <v>-49228.436999999998</v>
      </c>
      <c r="I2095" s="240">
        <v>1625239.64</v>
      </c>
      <c r="J2095" s="240">
        <v>-961015.27</v>
      </c>
    </row>
    <row r="2096" spans="2:10">
      <c r="B2096" s="240" t="s">
        <v>15</v>
      </c>
      <c r="C2096" s="240" t="s">
        <v>152</v>
      </c>
      <c r="D2096" s="240" t="s">
        <v>77</v>
      </c>
      <c r="E2096" s="240">
        <v>105497.72</v>
      </c>
      <c r="F2096" s="240">
        <v>-2851.55</v>
      </c>
      <c r="G2096" s="240">
        <v>-889.32</v>
      </c>
      <c r="H2096" s="240">
        <v>-50958.504999999997</v>
      </c>
      <c r="I2096" s="240">
        <v>1713171.2709999999</v>
      </c>
      <c r="J2096" s="240">
        <v>-1024190.53</v>
      </c>
    </row>
    <row r="2097" spans="2:10">
      <c r="B2097" s="240" t="s">
        <v>15</v>
      </c>
      <c r="C2097" s="240" t="s">
        <v>153</v>
      </c>
      <c r="D2097" s="240" t="s">
        <v>76</v>
      </c>
      <c r="E2097" s="240">
        <v>100299.89</v>
      </c>
      <c r="F2097" s="240">
        <v>1421.58</v>
      </c>
      <c r="G2097" s="240">
        <v>2099.44</v>
      </c>
      <c r="H2097" s="240">
        <v>38050.811999999998</v>
      </c>
      <c r="I2097" s="240">
        <v>1689288.449</v>
      </c>
      <c r="J2097" s="240">
        <v>-875595.39300000004</v>
      </c>
    </row>
    <row r="2098" spans="2:10">
      <c r="B2098" s="240" t="s">
        <v>15</v>
      </c>
      <c r="C2098" s="240" t="s">
        <v>153</v>
      </c>
      <c r="D2098" s="240" t="s">
        <v>77</v>
      </c>
      <c r="E2098" s="240">
        <v>105497.72</v>
      </c>
      <c r="F2098" s="240">
        <v>1468.74</v>
      </c>
      <c r="G2098" s="240">
        <v>2153.16</v>
      </c>
      <c r="H2098" s="240">
        <v>39948.942999999999</v>
      </c>
      <c r="I2098" s="240">
        <v>1784083.53</v>
      </c>
      <c r="J2098" s="240">
        <v>-928429.50699999998</v>
      </c>
    </row>
    <row r="2099" spans="2:10">
      <c r="B2099" s="240" t="s">
        <v>15</v>
      </c>
      <c r="C2099" s="240" t="s">
        <v>154</v>
      </c>
      <c r="D2099" s="240" t="s">
        <v>76</v>
      </c>
      <c r="E2099" s="240">
        <v>100299.89</v>
      </c>
      <c r="F2099" s="240">
        <v>-1421.58</v>
      </c>
      <c r="G2099" s="240">
        <v>-2099.44</v>
      </c>
      <c r="H2099" s="240">
        <v>-38049.917999999998</v>
      </c>
      <c r="I2099" s="240">
        <v>1598822.2879999999</v>
      </c>
      <c r="J2099" s="240">
        <v>-934301.41599999997</v>
      </c>
    </row>
    <row r="2100" spans="2:10">
      <c r="B2100" s="240" t="s">
        <v>15</v>
      </c>
      <c r="C2100" s="240" t="s">
        <v>154</v>
      </c>
      <c r="D2100" s="240" t="s">
        <v>77</v>
      </c>
      <c r="E2100" s="240">
        <v>105497.72</v>
      </c>
      <c r="F2100" s="240">
        <v>-1468.74</v>
      </c>
      <c r="G2100" s="240">
        <v>-2153.16</v>
      </c>
      <c r="H2100" s="240">
        <v>-39948.065000000002</v>
      </c>
      <c r="I2100" s="240">
        <v>1683917.3459999999</v>
      </c>
      <c r="J2100" s="240">
        <v>-994428.23199999996</v>
      </c>
    </row>
    <row r="2101" spans="2:10">
      <c r="B2101" s="240" t="s">
        <v>15</v>
      </c>
      <c r="C2101" s="240" t="s">
        <v>155</v>
      </c>
      <c r="D2101" s="240" t="s">
        <v>76</v>
      </c>
      <c r="E2101" s="240">
        <v>100299.89</v>
      </c>
      <c r="F2101" s="240">
        <v>5766.41</v>
      </c>
      <c r="G2101" s="240">
        <v>2047.26</v>
      </c>
      <c r="H2101" s="240">
        <v>104058.21799999999</v>
      </c>
      <c r="I2101" s="240">
        <v>1683621.898</v>
      </c>
      <c r="J2101" s="240">
        <v>-800083.74600000004</v>
      </c>
    </row>
    <row r="2102" spans="2:10">
      <c r="B2102" s="240" t="s">
        <v>15</v>
      </c>
      <c r="C2102" s="240" t="s">
        <v>155</v>
      </c>
      <c r="D2102" s="240" t="s">
        <v>77</v>
      </c>
      <c r="E2102" s="240">
        <v>105497.72</v>
      </c>
      <c r="F2102" s="240">
        <v>5896.1</v>
      </c>
      <c r="G2102" s="240">
        <v>2094.77</v>
      </c>
      <c r="H2102" s="240">
        <v>107384.348</v>
      </c>
      <c r="I2102" s="240">
        <v>1778005.1340000001</v>
      </c>
      <c r="J2102" s="240">
        <v>-844112.598</v>
      </c>
    </row>
    <row r="2103" spans="2:10">
      <c r="B2103" s="240" t="s">
        <v>15</v>
      </c>
      <c r="C2103" s="240" t="s">
        <v>156</v>
      </c>
      <c r="D2103" s="240" t="s">
        <v>76</v>
      </c>
      <c r="E2103" s="240">
        <v>100299.89</v>
      </c>
      <c r="F2103" s="240">
        <v>-5766.41</v>
      </c>
      <c r="G2103" s="240">
        <v>-2047.26</v>
      </c>
      <c r="H2103" s="240">
        <v>-104057.323</v>
      </c>
      <c r="I2103" s="240">
        <v>1604488.838</v>
      </c>
      <c r="J2103" s="240">
        <v>-1009813.062</v>
      </c>
    </row>
    <row r="2104" spans="2:10">
      <c r="B2104" s="240" t="s">
        <v>15</v>
      </c>
      <c r="C2104" s="240" t="s">
        <v>156</v>
      </c>
      <c r="D2104" s="240" t="s">
        <v>77</v>
      </c>
      <c r="E2104" s="240">
        <v>105497.72</v>
      </c>
      <c r="F2104" s="240">
        <v>-5896.1</v>
      </c>
      <c r="G2104" s="240">
        <v>-2094.77</v>
      </c>
      <c r="H2104" s="240">
        <v>-107383.47</v>
      </c>
      <c r="I2104" s="240">
        <v>1689995.7420000001</v>
      </c>
      <c r="J2104" s="240">
        <v>-1078745.1410000001</v>
      </c>
    </row>
    <row r="2105" spans="2:10">
      <c r="B2105" s="240" t="s">
        <v>15</v>
      </c>
      <c r="C2105" s="240" t="s">
        <v>157</v>
      </c>
      <c r="D2105" s="240" t="s">
        <v>76</v>
      </c>
      <c r="E2105" s="240">
        <v>100299.89</v>
      </c>
      <c r="F2105" s="240">
        <v>2308.75</v>
      </c>
      <c r="G2105" s="240">
        <v>4867.2700000000004</v>
      </c>
      <c r="H2105" s="240">
        <v>71989.129000000001</v>
      </c>
      <c r="I2105" s="240">
        <v>1736299.8370000001</v>
      </c>
      <c r="J2105" s="240">
        <v>-861355.66099999996</v>
      </c>
    </row>
    <row r="2106" spans="2:10">
      <c r="B2106" s="240" t="s">
        <v>15</v>
      </c>
      <c r="C2106" s="240" t="s">
        <v>157</v>
      </c>
      <c r="D2106" s="240" t="s">
        <v>77</v>
      </c>
      <c r="E2106" s="240">
        <v>105497.72</v>
      </c>
      <c r="F2106" s="240">
        <v>2366.14</v>
      </c>
      <c r="G2106" s="240">
        <v>4999.7700000000004</v>
      </c>
      <c r="H2106" s="240">
        <v>75485.903999999995</v>
      </c>
      <c r="I2106" s="240">
        <v>1836709.365</v>
      </c>
      <c r="J2106" s="240">
        <v>-912806.20900000003</v>
      </c>
    </row>
    <row r="2107" spans="2:10">
      <c r="B2107" s="240" t="s">
        <v>15</v>
      </c>
      <c r="C2107" s="240" t="s">
        <v>158</v>
      </c>
      <c r="D2107" s="240" t="s">
        <v>76</v>
      </c>
      <c r="E2107" s="240">
        <v>100299.89</v>
      </c>
      <c r="F2107" s="240">
        <v>-2308.75</v>
      </c>
      <c r="G2107" s="240">
        <v>-4867.2700000000004</v>
      </c>
      <c r="H2107" s="240">
        <v>-71988.235000000001</v>
      </c>
      <c r="I2107" s="240">
        <v>1551810.899</v>
      </c>
      <c r="J2107" s="240">
        <v>-948541.14800000004</v>
      </c>
    </row>
    <row r="2108" spans="2:10">
      <c r="B2108" s="240" t="s">
        <v>15</v>
      </c>
      <c r="C2108" s="240" t="s">
        <v>158</v>
      </c>
      <c r="D2108" s="240" t="s">
        <v>77</v>
      </c>
      <c r="E2108" s="240">
        <v>105497.72</v>
      </c>
      <c r="F2108" s="240">
        <v>-2366.14</v>
      </c>
      <c r="G2108" s="240">
        <v>-4999.7700000000004</v>
      </c>
      <c r="H2108" s="240">
        <v>-75485.025999999998</v>
      </c>
      <c r="I2108" s="240">
        <v>1631291.51</v>
      </c>
      <c r="J2108" s="240">
        <v>-1010051.53</v>
      </c>
    </row>
    <row r="2109" spans="2:10">
      <c r="B2109" s="240" t="s">
        <v>16</v>
      </c>
      <c r="C2109" s="240" t="s">
        <v>87</v>
      </c>
      <c r="D2109" s="240" t="s">
        <v>76</v>
      </c>
      <c r="E2109" s="240">
        <v>0</v>
      </c>
      <c r="F2109" s="240">
        <v>-2120.77</v>
      </c>
      <c r="G2109" s="240">
        <v>0</v>
      </c>
      <c r="H2109" s="240">
        <v>38494.894</v>
      </c>
      <c r="I2109" s="240">
        <v>21.338999999999999</v>
      </c>
      <c r="J2109" s="240">
        <v>-63755.319000000003</v>
      </c>
    </row>
    <row r="2110" spans="2:10">
      <c r="B2110" s="240" t="s">
        <v>16</v>
      </c>
      <c r="C2110" s="240" t="s">
        <v>87</v>
      </c>
      <c r="D2110" s="240" t="s">
        <v>77</v>
      </c>
      <c r="E2110" s="240">
        <v>0</v>
      </c>
      <c r="F2110" s="240">
        <v>-2120.77</v>
      </c>
      <c r="G2110" s="240">
        <v>0</v>
      </c>
      <c r="H2110" s="240">
        <v>38494.862999999998</v>
      </c>
      <c r="I2110" s="240">
        <v>22.888999999999999</v>
      </c>
      <c r="J2110" s="240">
        <v>-70151.909</v>
      </c>
    </row>
    <row r="2111" spans="2:10">
      <c r="B2111" s="240" t="s">
        <v>16</v>
      </c>
      <c r="C2111" s="240" t="s">
        <v>88</v>
      </c>
      <c r="D2111" s="240" t="s">
        <v>76</v>
      </c>
      <c r="E2111" s="240">
        <v>0</v>
      </c>
      <c r="F2111" s="240">
        <v>0</v>
      </c>
      <c r="G2111" s="240">
        <v>-2120.77</v>
      </c>
      <c r="H2111" s="240">
        <v>-21579.231</v>
      </c>
      <c r="I2111" s="240">
        <v>64426.904000000002</v>
      </c>
      <c r="J2111" s="240">
        <v>0.25600000000000001</v>
      </c>
    </row>
    <row r="2112" spans="2:10">
      <c r="B2112" s="240" t="s">
        <v>16</v>
      </c>
      <c r="C2112" s="240" t="s">
        <v>88</v>
      </c>
      <c r="D2112" s="240" t="s">
        <v>77</v>
      </c>
      <c r="E2112" s="240">
        <v>0</v>
      </c>
      <c r="F2112" s="240">
        <v>0</v>
      </c>
      <c r="G2112" s="240">
        <v>-2120.77</v>
      </c>
      <c r="H2112" s="240">
        <v>-21579.214</v>
      </c>
      <c r="I2112" s="240">
        <v>70814.047000000006</v>
      </c>
      <c r="J2112" s="240">
        <v>-0.76500000000000001</v>
      </c>
    </row>
    <row r="2113" spans="2:10">
      <c r="B2113" s="240" t="s">
        <v>16</v>
      </c>
      <c r="C2113" s="240" t="s">
        <v>89</v>
      </c>
      <c r="D2113" s="240" t="s">
        <v>76</v>
      </c>
      <c r="E2113" s="240">
        <v>0</v>
      </c>
      <c r="F2113" s="240">
        <v>-2120.77</v>
      </c>
      <c r="G2113" s="240">
        <v>0</v>
      </c>
      <c r="H2113" s="240">
        <v>31095.431</v>
      </c>
      <c r="I2113" s="240">
        <v>-43.884999999999998</v>
      </c>
      <c r="J2113" s="240">
        <v>-63810.307999999997</v>
      </c>
    </row>
    <row r="2114" spans="2:10">
      <c r="B2114" s="240" t="s">
        <v>16</v>
      </c>
      <c r="C2114" s="240" t="s">
        <v>89</v>
      </c>
      <c r="D2114" s="240" t="s">
        <v>77</v>
      </c>
      <c r="E2114" s="240">
        <v>0</v>
      </c>
      <c r="F2114" s="240">
        <v>-2120.77</v>
      </c>
      <c r="G2114" s="240">
        <v>0</v>
      </c>
      <c r="H2114" s="240">
        <v>31095.388999999999</v>
      </c>
      <c r="I2114" s="240">
        <v>-44.34</v>
      </c>
      <c r="J2114" s="240">
        <v>-70206.523000000001</v>
      </c>
    </row>
    <row r="2115" spans="2:10">
      <c r="B2115" s="240" t="s">
        <v>16</v>
      </c>
      <c r="C2115" s="240" t="s">
        <v>90</v>
      </c>
      <c r="D2115" s="240" t="s">
        <v>76</v>
      </c>
      <c r="E2115" s="240">
        <v>0</v>
      </c>
      <c r="F2115" s="240">
        <v>0</v>
      </c>
      <c r="G2115" s="240">
        <v>-2120.77</v>
      </c>
      <c r="H2115" s="240">
        <v>-17404.562000000002</v>
      </c>
      <c r="I2115" s="240">
        <v>64463.404000000002</v>
      </c>
      <c r="J2115" s="240">
        <v>31.029</v>
      </c>
    </row>
    <row r="2116" spans="2:10">
      <c r="B2116" s="240" t="s">
        <v>16</v>
      </c>
      <c r="C2116" s="240" t="s">
        <v>90</v>
      </c>
      <c r="D2116" s="240" t="s">
        <v>77</v>
      </c>
      <c r="E2116" s="240">
        <v>0</v>
      </c>
      <c r="F2116" s="240">
        <v>0</v>
      </c>
      <c r="G2116" s="240">
        <v>-2120.77</v>
      </c>
      <c r="H2116" s="240">
        <v>-17404.538</v>
      </c>
      <c r="I2116" s="240">
        <v>70851.676999999996</v>
      </c>
      <c r="J2116" s="240">
        <v>29.795999999999999</v>
      </c>
    </row>
    <row r="2117" spans="2:10">
      <c r="B2117" s="240" t="s">
        <v>16</v>
      </c>
      <c r="C2117" s="240" t="s">
        <v>12</v>
      </c>
      <c r="D2117" s="240" t="s">
        <v>76</v>
      </c>
      <c r="E2117" s="240">
        <v>0</v>
      </c>
      <c r="F2117" s="240">
        <v>-1500000</v>
      </c>
      <c r="G2117" s="240">
        <v>0</v>
      </c>
      <c r="H2117" s="240">
        <v>25243379.296999998</v>
      </c>
      <c r="I2117" s="240">
        <v>1238.7819999999999</v>
      </c>
      <c r="J2117" s="240">
        <v>-36200058.399999999</v>
      </c>
    </row>
    <row r="2118" spans="2:10">
      <c r="B2118" s="240" t="s">
        <v>16</v>
      </c>
      <c r="C2118" s="240" t="s">
        <v>12</v>
      </c>
      <c r="D2118" s="240" t="s">
        <v>77</v>
      </c>
      <c r="E2118" s="240">
        <v>0</v>
      </c>
      <c r="F2118" s="240">
        <v>-1500000</v>
      </c>
      <c r="G2118" s="240">
        <v>0</v>
      </c>
      <c r="H2118" s="240">
        <v>25243355.287</v>
      </c>
      <c r="I2118" s="240">
        <v>1781.9590000000001</v>
      </c>
      <c r="J2118" s="240">
        <v>-40723418.899999999</v>
      </c>
    </row>
    <row r="2119" spans="2:10">
      <c r="B2119" s="240" t="s">
        <v>16</v>
      </c>
      <c r="C2119" s="240" t="s">
        <v>13</v>
      </c>
      <c r="D2119" s="240" t="s">
        <v>76</v>
      </c>
      <c r="E2119" s="240">
        <v>0</v>
      </c>
      <c r="F2119" s="240">
        <v>0</v>
      </c>
      <c r="G2119" s="240">
        <v>-1500000</v>
      </c>
      <c r="H2119" s="240">
        <v>-15656467.029999999</v>
      </c>
      <c r="I2119" s="240">
        <v>36559300.950000003</v>
      </c>
      <c r="J2119" s="240">
        <v>-871.81600000000003</v>
      </c>
    </row>
    <row r="2120" spans="2:10">
      <c r="B2120" s="240" t="s">
        <v>16</v>
      </c>
      <c r="C2120" s="240" t="s">
        <v>13</v>
      </c>
      <c r="D2120" s="240" t="s">
        <v>77</v>
      </c>
      <c r="E2120" s="240">
        <v>0</v>
      </c>
      <c r="F2120" s="240">
        <v>0</v>
      </c>
      <c r="G2120" s="240">
        <v>-1500000</v>
      </c>
      <c r="H2120" s="240">
        <v>-15656455.73</v>
      </c>
      <c r="I2120" s="240">
        <v>41076765.439999998</v>
      </c>
      <c r="J2120" s="240">
        <v>-1513.8420000000001</v>
      </c>
    </row>
    <row r="2121" spans="2:10">
      <c r="B2121" s="240" t="s">
        <v>16</v>
      </c>
      <c r="C2121" s="240" t="s">
        <v>14</v>
      </c>
      <c r="D2121" s="240" t="s">
        <v>76</v>
      </c>
      <c r="E2121" s="240">
        <v>0</v>
      </c>
      <c r="F2121" s="240">
        <v>0</v>
      </c>
      <c r="G2121" s="240">
        <v>0</v>
      </c>
      <c r="H2121" s="240">
        <v>-1499932.3940000001</v>
      </c>
      <c r="I2121" s="240">
        <v>-10018.611999999999</v>
      </c>
      <c r="J2121" s="240">
        <v>-8242.8379999999997</v>
      </c>
    </row>
    <row r="2122" spans="2:10">
      <c r="B2122" s="240" t="s">
        <v>16</v>
      </c>
      <c r="C2122" s="240" t="s">
        <v>14</v>
      </c>
      <c r="D2122" s="240" t="s">
        <v>77</v>
      </c>
      <c r="E2122" s="240">
        <v>0</v>
      </c>
      <c r="F2122" s="240">
        <v>0</v>
      </c>
      <c r="G2122" s="240">
        <v>0</v>
      </c>
      <c r="H2122" s="240">
        <v>-1499934.7720000001</v>
      </c>
      <c r="I2122" s="240">
        <v>-10415.620999999999</v>
      </c>
      <c r="J2122" s="240">
        <v>-8169.0510000000004</v>
      </c>
    </row>
    <row r="2123" spans="2:10">
      <c r="B2123" s="240" t="s">
        <v>16</v>
      </c>
      <c r="C2123" s="240" t="s">
        <v>91</v>
      </c>
      <c r="D2123" s="240" t="s">
        <v>76</v>
      </c>
      <c r="E2123" s="240">
        <v>0</v>
      </c>
      <c r="F2123" s="240">
        <v>2332.9699999999998</v>
      </c>
      <c r="G2123" s="240">
        <v>282.89999999999998</v>
      </c>
      <c r="H2123" s="240">
        <v>37860.021999999997</v>
      </c>
      <c r="I2123" s="240">
        <v>6376.7169999999996</v>
      </c>
      <c r="J2123" s="240">
        <v>49005.51</v>
      </c>
    </row>
    <row r="2124" spans="2:10">
      <c r="B2124" s="240" t="s">
        <v>16</v>
      </c>
      <c r="C2124" s="240" t="s">
        <v>91</v>
      </c>
      <c r="D2124" s="240" t="s">
        <v>77</v>
      </c>
      <c r="E2124" s="240">
        <v>0</v>
      </c>
      <c r="F2124" s="240">
        <v>2332.9699999999998</v>
      </c>
      <c r="G2124" s="240">
        <v>282.89999999999998</v>
      </c>
      <c r="H2124" s="240">
        <v>37859.989000000001</v>
      </c>
      <c r="I2124" s="240">
        <v>7042.7380000000003</v>
      </c>
      <c r="J2124" s="240">
        <v>54459.7</v>
      </c>
    </row>
    <row r="2125" spans="2:10">
      <c r="B2125" s="240" t="s">
        <v>16</v>
      </c>
      <c r="C2125" s="240" t="s">
        <v>92</v>
      </c>
      <c r="D2125" s="240" t="s">
        <v>76</v>
      </c>
      <c r="E2125" s="240">
        <v>0</v>
      </c>
      <c r="F2125" s="240">
        <v>282.89999999999998</v>
      </c>
      <c r="G2125" s="240">
        <v>2182.21</v>
      </c>
      <c r="H2125" s="240">
        <v>22099.802</v>
      </c>
      <c r="I2125" s="240">
        <v>48168.038</v>
      </c>
      <c r="J2125" s="240">
        <v>6487.9470000000001</v>
      </c>
    </row>
    <row r="2126" spans="2:10">
      <c r="B2126" s="240" t="s">
        <v>16</v>
      </c>
      <c r="C2126" s="240" t="s">
        <v>92</v>
      </c>
      <c r="D2126" s="240" t="s">
        <v>77</v>
      </c>
      <c r="E2126" s="240">
        <v>0</v>
      </c>
      <c r="F2126" s="240">
        <v>282.89999999999998</v>
      </c>
      <c r="G2126" s="240">
        <v>2182.21</v>
      </c>
      <c r="H2126" s="240">
        <v>22099.786</v>
      </c>
      <c r="I2126" s="240">
        <v>53266.205000000002</v>
      </c>
      <c r="J2126" s="240">
        <v>7150.665</v>
      </c>
    </row>
    <row r="2127" spans="2:10">
      <c r="B2127" s="240" t="s">
        <v>16</v>
      </c>
      <c r="C2127" s="240" t="s">
        <v>93</v>
      </c>
      <c r="D2127" s="240" t="s">
        <v>76</v>
      </c>
      <c r="E2127" s="240">
        <v>0</v>
      </c>
      <c r="F2127" s="240">
        <v>5941.58</v>
      </c>
      <c r="G2127" s="240">
        <v>695.68</v>
      </c>
      <c r="H2127" s="240">
        <v>97669.195000000007</v>
      </c>
      <c r="I2127" s="240">
        <v>14496.723</v>
      </c>
      <c r="J2127" s="240">
        <v>112889.514</v>
      </c>
    </row>
    <row r="2128" spans="2:10">
      <c r="B2128" s="240" t="s">
        <v>16</v>
      </c>
      <c r="C2128" s="240" t="s">
        <v>93</v>
      </c>
      <c r="D2128" s="240" t="s">
        <v>77</v>
      </c>
      <c r="E2128" s="240">
        <v>0</v>
      </c>
      <c r="F2128" s="240">
        <v>5941.58</v>
      </c>
      <c r="G2128" s="240">
        <v>695.68</v>
      </c>
      <c r="H2128" s="240">
        <v>97669.112999999998</v>
      </c>
      <c r="I2128" s="240">
        <v>16077.766</v>
      </c>
      <c r="J2128" s="240">
        <v>126405.447</v>
      </c>
    </row>
    <row r="2129" spans="2:10">
      <c r="B2129" s="240" t="s">
        <v>16</v>
      </c>
      <c r="C2129" s="240" t="s">
        <v>94</v>
      </c>
      <c r="D2129" s="240" t="s">
        <v>76</v>
      </c>
      <c r="E2129" s="240">
        <v>0</v>
      </c>
      <c r="F2129" s="240">
        <v>695.68</v>
      </c>
      <c r="G2129" s="240">
        <v>5079.1899999999996</v>
      </c>
      <c r="H2129" s="240">
        <v>51433.099000000002</v>
      </c>
      <c r="I2129" s="240">
        <v>98359.91</v>
      </c>
      <c r="J2129" s="240">
        <v>14755.8</v>
      </c>
    </row>
    <row r="2130" spans="2:10">
      <c r="B2130" s="240" t="s">
        <v>16</v>
      </c>
      <c r="C2130" s="240" t="s">
        <v>94</v>
      </c>
      <c r="D2130" s="240" t="s">
        <v>77</v>
      </c>
      <c r="E2130" s="240">
        <v>0</v>
      </c>
      <c r="F2130" s="240">
        <v>695.68</v>
      </c>
      <c r="G2130" s="240">
        <v>5079.1899999999996</v>
      </c>
      <c r="H2130" s="240">
        <v>51433.063000000002</v>
      </c>
      <c r="I2130" s="240">
        <v>109693.056</v>
      </c>
      <c r="J2130" s="240">
        <v>16329.945</v>
      </c>
    </row>
    <row r="2131" spans="2:10">
      <c r="B2131" s="240" t="s">
        <v>16</v>
      </c>
      <c r="C2131" s="240" t="s">
        <v>95</v>
      </c>
      <c r="D2131" s="240" t="s">
        <v>76</v>
      </c>
      <c r="E2131" s="240">
        <v>106332.72</v>
      </c>
      <c r="F2131" s="240">
        <v>0</v>
      </c>
      <c r="G2131" s="240">
        <v>0</v>
      </c>
      <c r="H2131" s="240">
        <v>0.435</v>
      </c>
      <c r="I2131" s="240">
        <v>1748351.7</v>
      </c>
      <c r="J2131" s="240">
        <v>-968489.81799999997</v>
      </c>
    </row>
    <row r="2132" spans="2:10">
      <c r="B2132" s="240" t="s">
        <v>16</v>
      </c>
      <c r="C2132" s="240" t="s">
        <v>95</v>
      </c>
      <c r="D2132" s="240" t="s">
        <v>77</v>
      </c>
      <c r="E2132" s="240">
        <v>107701.09</v>
      </c>
      <c r="F2132" s="240">
        <v>0</v>
      </c>
      <c r="G2132" s="240">
        <v>0</v>
      </c>
      <c r="H2132" s="240">
        <v>0.438</v>
      </c>
      <c r="I2132" s="240">
        <v>1772036.6810000001</v>
      </c>
      <c r="J2132" s="240">
        <v>-981186.28</v>
      </c>
    </row>
    <row r="2133" spans="2:10">
      <c r="B2133" s="240" t="s">
        <v>16</v>
      </c>
      <c r="C2133" s="240" t="s">
        <v>96</v>
      </c>
      <c r="D2133" s="240" t="s">
        <v>76</v>
      </c>
      <c r="E2133" s="240">
        <v>106332.72</v>
      </c>
      <c r="F2133" s="240">
        <v>0</v>
      </c>
      <c r="G2133" s="240">
        <v>0</v>
      </c>
      <c r="H2133" s="240">
        <v>0.435</v>
      </c>
      <c r="I2133" s="240">
        <v>1748351.7</v>
      </c>
      <c r="J2133" s="240">
        <v>-968489.81799999997</v>
      </c>
    </row>
    <row r="2134" spans="2:10">
      <c r="B2134" s="240" t="s">
        <v>16</v>
      </c>
      <c r="C2134" s="240" t="s">
        <v>96</v>
      </c>
      <c r="D2134" s="240" t="s">
        <v>77</v>
      </c>
      <c r="E2134" s="240">
        <v>107701.09</v>
      </c>
      <c r="F2134" s="240">
        <v>0</v>
      </c>
      <c r="G2134" s="240">
        <v>0</v>
      </c>
      <c r="H2134" s="240">
        <v>0.438</v>
      </c>
      <c r="I2134" s="240">
        <v>1772036.6810000001</v>
      </c>
      <c r="J2134" s="240">
        <v>-981186.28</v>
      </c>
    </row>
    <row r="2135" spans="2:10">
      <c r="B2135" s="240" t="s">
        <v>16</v>
      </c>
      <c r="C2135" s="240" t="s">
        <v>97</v>
      </c>
      <c r="D2135" s="240" t="s">
        <v>76</v>
      </c>
      <c r="E2135" s="240">
        <v>0</v>
      </c>
      <c r="F2135" s="240">
        <v>-531.66</v>
      </c>
      <c r="G2135" s="240">
        <v>0</v>
      </c>
      <c r="H2135" s="240">
        <v>8742.4230000000007</v>
      </c>
      <c r="I2135" s="240">
        <v>-2.0390000000000001</v>
      </c>
      <c r="J2135" s="240">
        <v>-11809.757</v>
      </c>
    </row>
    <row r="2136" spans="2:10">
      <c r="B2136" s="240" t="s">
        <v>16</v>
      </c>
      <c r="C2136" s="240" t="s">
        <v>97</v>
      </c>
      <c r="D2136" s="240" t="s">
        <v>77</v>
      </c>
      <c r="E2136" s="240">
        <v>0</v>
      </c>
      <c r="F2136" s="240">
        <v>-538.51</v>
      </c>
      <c r="G2136" s="240">
        <v>0</v>
      </c>
      <c r="H2136" s="240">
        <v>8860.8690000000006</v>
      </c>
      <c r="I2136" s="240">
        <v>-1.9059999999999999</v>
      </c>
      <c r="J2136" s="240">
        <v>-13423.273999999999</v>
      </c>
    </row>
    <row r="2137" spans="2:10">
      <c r="B2137" s="240" t="s">
        <v>16</v>
      </c>
      <c r="C2137" s="240" t="s">
        <v>98</v>
      </c>
      <c r="D2137" s="240" t="s">
        <v>76</v>
      </c>
      <c r="E2137" s="240">
        <v>0</v>
      </c>
      <c r="F2137" s="240">
        <v>0</v>
      </c>
      <c r="G2137" s="240">
        <v>-531.66</v>
      </c>
      <c r="H2137" s="240">
        <v>-4842.34</v>
      </c>
      <c r="I2137" s="240">
        <v>11933.076999999999</v>
      </c>
      <c r="J2137" s="240">
        <v>2.3580000000000001</v>
      </c>
    </row>
    <row r="2138" spans="2:10">
      <c r="B2138" s="240" t="s">
        <v>16</v>
      </c>
      <c r="C2138" s="240" t="s">
        <v>98</v>
      </c>
      <c r="D2138" s="240" t="s">
        <v>77</v>
      </c>
      <c r="E2138" s="240">
        <v>0</v>
      </c>
      <c r="F2138" s="240">
        <v>0</v>
      </c>
      <c r="G2138" s="240">
        <v>-538.51</v>
      </c>
      <c r="H2138" s="240">
        <v>-4905.8220000000001</v>
      </c>
      <c r="I2138" s="240">
        <v>13544.741</v>
      </c>
      <c r="J2138" s="240">
        <v>2.1030000000000002</v>
      </c>
    </row>
    <row r="2139" spans="2:10">
      <c r="B2139" s="240" t="s">
        <v>16</v>
      </c>
      <c r="C2139" s="240" t="s">
        <v>99</v>
      </c>
      <c r="D2139" s="240" t="s">
        <v>76</v>
      </c>
      <c r="E2139" s="240">
        <v>106332.72</v>
      </c>
      <c r="F2139" s="240">
        <v>-2652.43</v>
      </c>
      <c r="G2139" s="240">
        <v>-636.23</v>
      </c>
      <c r="H2139" s="240">
        <v>40763.983</v>
      </c>
      <c r="I2139" s="240">
        <v>1767699.0719999999</v>
      </c>
      <c r="J2139" s="240">
        <v>-1044054.818</v>
      </c>
    </row>
    <row r="2140" spans="2:10">
      <c r="B2140" s="240" t="s">
        <v>16</v>
      </c>
      <c r="C2140" s="240" t="s">
        <v>99</v>
      </c>
      <c r="D2140" s="240" t="s">
        <v>77</v>
      </c>
      <c r="E2140" s="240">
        <v>107701.09</v>
      </c>
      <c r="F2140" s="240">
        <v>-2659.28</v>
      </c>
      <c r="G2140" s="240">
        <v>-636.23</v>
      </c>
      <c r="H2140" s="240">
        <v>40882.406000000003</v>
      </c>
      <c r="I2140" s="240">
        <v>1793301.878</v>
      </c>
      <c r="J2140" s="240">
        <v>-1064761.692</v>
      </c>
    </row>
    <row r="2141" spans="2:10">
      <c r="B2141" s="240" t="s">
        <v>16</v>
      </c>
      <c r="C2141" s="240" t="s">
        <v>100</v>
      </c>
      <c r="D2141" s="240" t="s">
        <v>76</v>
      </c>
      <c r="E2141" s="240">
        <v>106332.72</v>
      </c>
      <c r="F2141" s="240">
        <v>-2652.43</v>
      </c>
      <c r="G2141" s="240">
        <v>636.23</v>
      </c>
      <c r="H2141" s="240">
        <v>53711.521999999997</v>
      </c>
      <c r="I2141" s="240">
        <v>1729042.929</v>
      </c>
      <c r="J2141" s="240">
        <v>-1044054.971</v>
      </c>
    </row>
    <row r="2142" spans="2:10">
      <c r="B2142" s="240" t="s">
        <v>16</v>
      </c>
      <c r="C2142" s="240" t="s">
        <v>100</v>
      </c>
      <c r="D2142" s="240" t="s">
        <v>77</v>
      </c>
      <c r="E2142" s="240">
        <v>107701.09</v>
      </c>
      <c r="F2142" s="240">
        <v>-2659.28</v>
      </c>
      <c r="G2142" s="240">
        <v>636.23</v>
      </c>
      <c r="H2142" s="240">
        <v>53829.934999999998</v>
      </c>
      <c r="I2142" s="240">
        <v>1750813.45</v>
      </c>
      <c r="J2142" s="240">
        <v>-1064761.233</v>
      </c>
    </row>
    <row r="2143" spans="2:10">
      <c r="B2143" s="240" t="s">
        <v>16</v>
      </c>
      <c r="C2143" s="240" t="s">
        <v>101</v>
      </c>
      <c r="D2143" s="240" t="s">
        <v>76</v>
      </c>
      <c r="E2143" s="240">
        <v>106332.72</v>
      </c>
      <c r="F2143" s="240">
        <v>-2652.43</v>
      </c>
      <c r="G2143" s="240">
        <v>-636.23</v>
      </c>
      <c r="H2143" s="240">
        <v>42016.383999999998</v>
      </c>
      <c r="I2143" s="240">
        <v>1767710.0220000001</v>
      </c>
      <c r="J2143" s="240">
        <v>-1044045.586</v>
      </c>
    </row>
    <row r="2144" spans="2:10">
      <c r="B2144" s="240" t="s">
        <v>16</v>
      </c>
      <c r="C2144" s="240" t="s">
        <v>101</v>
      </c>
      <c r="D2144" s="240" t="s">
        <v>77</v>
      </c>
      <c r="E2144" s="240">
        <v>107701.09</v>
      </c>
      <c r="F2144" s="240">
        <v>-2659.28</v>
      </c>
      <c r="G2144" s="240">
        <v>-636.23</v>
      </c>
      <c r="H2144" s="240">
        <v>42134.809000000001</v>
      </c>
      <c r="I2144" s="240">
        <v>1793313.1669999999</v>
      </c>
      <c r="J2144" s="240">
        <v>-1064752.523</v>
      </c>
    </row>
    <row r="2145" spans="2:10">
      <c r="B2145" s="240" t="s">
        <v>16</v>
      </c>
      <c r="C2145" s="240" t="s">
        <v>102</v>
      </c>
      <c r="D2145" s="240" t="s">
        <v>76</v>
      </c>
      <c r="E2145" s="240">
        <v>106332.72</v>
      </c>
      <c r="F2145" s="240">
        <v>-2652.43</v>
      </c>
      <c r="G2145" s="240">
        <v>636.23</v>
      </c>
      <c r="H2145" s="240">
        <v>52459.120999999999</v>
      </c>
      <c r="I2145" s="240">
        <v>1729031.9790000001</v>
      </c>
      <c r="J2145" s="240">
        <v>-1044064.203</v>
      </c>
    </row>
    <row r="2146" spans="2:10">
      <c r="B2146" s="240" t="s">
        <v>16</v>
      </c>
      <c r="C2146" s="240" t="s">
        <v>102</v>
      </c>
      <c r="D2146" s="240" t="s">
        <v>77</v>
      </c>
      <c r="E2146" s="240">
        <v>107701.09</v>
      </c>
      <c r="F2146" s="240">
        <v>-2659.28</v>
      </c>
      <c r="G2146" s="240">
        <v>636.23</v>
      </c>
      <c r="H2146" s="240">
        <v>52577.531999999999</v>
      </c>
      <c r="I2146" s="240">
        <v>1750802.1610000001</v>
      </c>
      <c r="J2146" s="240">
        <v>-1064770.4010000001</v>
      </c>
    </row>
    <row r="2147" spans="2:10">
      <c r="B2147" s="240" t="s">
        <v>16</v>
      </c>
      <c r="C2147" s="240" t="s">
        <v>103</v>
      </c>
      <c r="D2147" s="240" t="s">
        <v>76</v>
      </c>
      <c r="E2147" s="240">
        <v>106332.72</v>
      </c>
      <c r="F2147" s="240">
        <v>-2652.43</v>
      </c>
      <c r="G2147" s="240">
        <v>-636.23</v>
      </c>
      <c r="H2147" s="240">
        <v>33364.521000000001</v>
      </c>
      <c r="I2147" s="240">
        <v>1767633.8470000001</v>
      </c>
      <c r="J2147" s="240">
        <v>-1044109.807</v>
      </c>
    </row>
    <row r="2148" spans="2:10">
      <c r="B2148" s="240" t="s">
        <v>16</v>
      </c>
      <c r="C2148" s="240" t="s">
        <v>103</v>
      </c>
      <c r="D2148" s="240" t="s">
        <v>77</v>
      </c>
      <c r="E2148" s="240">
        <v>107701.09</v>
      </c>
      <c r="F2148" s="240">
        <v>-2659.28</v>
      </c>
      <c r="G2148" s="240">
        <v>-636.23</v>
      </c>
      <c r="H2148" s="240">
        <v>33482.932000000001</v>
      </c>
      <c r="I2148" s="240">
        <v>1793234.649</v>
      </c>
      <c r="J2148" s="240">
        <v>-1064816.3060000001</v>
      </c>
    </row>
    <row r="2149" spans="2:10">
      <c r="B2149" s="240" t="s">
        <v>16</v>
      </c>
      <c r="C2149" s="240" t="s">
        <v>104</v>
      </c>
      <c r="D2149" s="240" t="s">
        <v>76</v>
      </c>
      <c r="E2149" s="240">
        <v>106332.72</v>
      </c>
      <c r="F2149" s="240">
        <v>-2652.43</v>
      </c>
      <c r="G2149" s="240">
        <v>636.23</v>
      </c>
      <c r="H2149" s="240">
        <v>46312.059000000001</v>
      </c>
      <c r="I2149" s="240">
        <v>1728977.7050000001</v>
      </c>
      <c r="J2149" s="240">
        <v>-1044109.96</v>
      </c>
    </row>
    <row r="2150" spans="2:10">
      <c r="B2150" s="240" t="s">
        <v>16</v>
      </c>
      <c r="C2150" s="240" t="s">
        <v>104</v>
      </c>
      <c r="D2150" s="240" t="s">
        <v>77</v>
      </c>
      <c r="E2150" s="240">
        <v>107701.09</v>
      </c>
      <c r="F2150" s="240">
        <v>-2659.28</v>
      </c>
      <c r="G2150" s="240">
        <v>636.23</v>
      </c>
      <c r="H2150" s="240">
        <v>46430.46</v>
      </c>
      <c r="I2150" s="240">
        <v>1750746.2209999999</v>
      </c>
      <c r="J2150" s="240">
        <v>-1064815.8470000001</v>
      </c>
    </row>
    <row r="2151" spans="2:10">
      <c r="B2151" s="240" t="s">
        <v>16</v>
      </c>
      <c r="C2151" s="240" t="s">
        <v>105</v>
      </c>
      <c r="D2151" s="240" t="s">
        <v>76</v>
      </c>
      <c r="E2151" s="240">
        <v>106332.72</v>
      </c>
      <c r="F2151" s="240">
        <v>-2652.43</v>
      </c>
      <c r="G2151" s="240">
        <v>-636.23</v>
      </c>
      <c r="H2151" s="240">
        <v>34616.921000000002</v>
      </c>
      <c r="I2151" s="240">
        <v>1767644.798</v>
      </c>
      <c r="J2151" s="240">
        <v>-1044100.575</v>
      </c>
    </row>
    <row r="2152" spans="2:10">
      <c r="B2152" s="240" t="s">
        <v>16</v>
      </c>
      <c r="C2152" s="240" t="s">
        <v>105</v>
      </c>
      <c r="D2152" s="240" t="s">
        <v>77</v>
      </c>
      <c r="E2152" s="240">
        <v>107701.09</v>
      </c>
      <c r="F2152" s="240">
        <v>-2659.28</v>
      </c>
      <c r="G2152" s="240">
        <v>-636.23</v>
      </c>
      <c r="H2152" s="240">
        <v>34735.334999999999</v>
      </c>
      <c r="I2152" s="240">
        <v>1793245.9380000001</v>
      </c>
      <c r="J2152" s="240">
        <v>-1064807.1370000001</v>
      </c>
    </row>
    <row r="2153" spans="2:10">
      <c r="B2153" s="240" t="s">
        <v>16</v>
      </c>
      <c r="C2153" s="240" t="s">
        <v>106</v>
      </c>
      <c r="D2153" s="240" t="s">
        <v>76</v>
      </c>
      <c r="E2153" s="240">
        <v>106332.72</v>
      </c>
      <c r="F2153" s="240">
        <v>-2652.43</v>
      </c>
      <c r="G2153" s="240">
        <v>636.23</v>
      </c>
      <c r="H2153" s="240">
        <v>45059.659</v>
      </c>
      <c r="I2153" s="240">
        <v>1728966.7549999999</v>
      </c>
      <c r="J2153" s="240">
        <v>-1044119.192</v>
      </c>
    </row>
    <row r="2154" spans="2:10">
      <c r="B2154" s="240" t="s">
        <v>16</v>
      </c>
      <c r="C2154" s="240" t="s">
        <v>106</v>
      </c>
      <c r="D2154" s="240" t="s">
        <v>77</v>
      </c>
      <c r="E2154" s="240">
        <v>107701.09</v>
      </c>
      <c r="F2154" s="240">
        <v>-2659.28</v>
      </c>
      <c r="G2154" s="240">
        <v>636.23</v>
      </c>
      <c r="H2154" s="240">
        <v>45178.057999999997</v>
      </c>
      <c r="I2154" s="240">
        <v>1750734.932</v>
      </c>
      <c r="J2154" s="240">
        <v>-1064825.0149999999</v>
      </c>
    </row>
    <row r="2155" spans="2:10">
      <c r="B2155" s="240" t="s">
        <v>16</v>
      </c>
      <c r="C2155" s="240" t="s">
        <v>107</v>
      </c>
      <c r="D2155" s="240" t="s">
        <v>76</v>
      </c>
      <c r="E2155" s="240">
        <v>106332.72</v>
      </c>
      <c r="F2155" s="240">
        <v>2652.43</v>
      </c>
      <c r="G2155" s="240">
        <v>-636.23</v>
      </c>
      <c r="H2155" s="240">
        <v>-53710.650999999998</v>
      </c>
      <c r="I2155" s="240">
        <v>1767660.4720000001</v>
      </c>
      <c r="J2155" s="240">
        <v>-892924.66500000004</v>
      </c>
    </row>
    <row r="2156" spans="2:10">
      <c r="B2156" s="240" t="s">
        <v>16</v>
      </c>
      <c r="C2156" s="240" t="s">
        <v>107</v>
      </c>
      <c r="D2156" s="240" t="s">
        <v>77</v>
      </c>
      <c r="E2156" s="240">
        <v>107701.09</v>
      </c>
      <c r="F2156" s="240">
        <v>2659.28</v>
      </c>
      <c r="G2156" s="240">
        <v>-636.23</v>
      </c>
      <c r="H2156" s="240">
        <v>-53829.059000000001</v>
      </c>
      <c r="I2156" s="240">
        <v>1793259.912</v>
      </c>
      <c r="J2156" s="240">
        <v>-897611.326</v>
      </c>
    </row>
    <row r="2157" spans="2:10">
      <c r="B2157" s="240" t="s">
        <v>16</v>
      </c>
      <c r="C2157" s="240" t="s">
        <v>108</v>
      </c>
      <c r="D2157" s="240" t="s">
        <v>76</v>
      </c>
      <c r="E2157" s="240">
        <v>106332.72</v>
      </c>
      <c r="F2157" s="240">
        <v>2652.43</v>
      </c>
      <c r="G2157" s="240">
        <v>636.23</v>
      </c>
      <c r="H2157" s="240">
        <v>-40763.112000000001</v>
      </c>
      <c r="I2157" s="240">
        <v>1729004.3289999999</v>
      </c>
      <c r="J2157" s="240">
        <v>-892924.81799999997</v>
      </c>
    </row>
    <row r="2158" spans="2:10">
      <c r="B2158" s="240" t="s">
        <v>16</v>
      </c>
      <c r="C2158" s="240" t="s">
        <v>108</v>
      </c>
      <c r="D2158" s="240" t="s">
        <v>77</v>
      </c>
      <c r="E2158" s="240">
        <v>107701.09</v>
      </c>
      <c r="F2158" s="240">
        <v>2659.28</v>
      </c>
      <c r="G2158" s="240">
        <v>636.23</v>
      </c>
      <c r="H2158" s="240">
        <v>-40881.53</v>
      </c>
      <c r="I2158" s="240">
        <v>1750771.4839999999</v>
      </c>
      <c r="J2158" s="240">
        <v>-897610.86800000002</v>
      </c>
    </row>
    <row r="2159" spans="2:10">
      <c r="B2159" s="240" t="s">
        <v>16</v>
      </c>
      <c r="C2159" s="240" t="s">
        <v>109</v>
      </c>
      <c r="D2159" s="240" t="s">
        <v>76</v>
      </c>
      <c r="E2159" s="240">
        <v>106332.72</v>
      </c>
      <c r="F2159" s="240">
        <v>2652.43</v>
      </c>
      <c r="G2159" s="240">
        <v>-636.23</v>
      </c>
      <c r="H2159" s="240">
        <v>-52458.25</v>
      </c>
      <c r="I2159" s="240">
        <v>1767671.422</v>
      </c>
      <c r="J2159" s="240">
        <v>-892915.43299999996</v>
      </c>
    </row>
    <row r="2160" spans="2:10">
      <c r="B2160" s="240" t="s">
        <v>16</v>
      </c>
      <c r="C2160" s="240" t="s">
        <v>109</v>
      </c>
      <c r="D2160" s="240" t="s">
        <v>77</v>
      </c>
      <c r="E2160" s="240">
        <v>107701.09</v>
      </c>
      <c r="F2160" s="240">
        <v>2659.28</v>
      </c>
      <c r="G2160" s="240">
        <v>-636.23</v>
      </c>
      <c r="H2160" s="240">
        <v>-52576.656000000003</v>
      </c>
      <c r="I2160" s="240">
        <v>1793271.2009999999</v>
      </c>
      <c r="J2160" s="240">
        <v>-897602.15800000005</v>
      </c>
    </row>
    <row r="2161" spans="2:10">
      <c r="B2161" s="240" t="s">
        <v>16</v>
      </c>
      <c r="C2161" s="240" t="s">
        <v>110</v>
      </c>
      <c r="D2161" s="240" t="s">
        <v>76</v>
      </c>
      <c r="E2161" s="240">
        <v>106332.72</v>
      </c>
      <c r="F2161" s="240">
        <v>2652.43</v>
      </c>
      <c r="G2161" s="240">
        <v>636.23</v>
      </c>
      <c r="H2161" s="240">
        <v>-42015.512999999999</v>
      </c>
      <c r="I2161" s="240">
        <v>1728993.379</v>
      </c>
      <c r="J2161" s="240">
        <v>-892934.05</v>
      </c>
    </row>
    <row r="2162" spans="2:10">
      <c r="B2162" s="240" t="s">
        <v>16</v>
      </c>
      <c r="C2162" s="240" t="s">
        <v>110</v>
      </c>
      <c r="D2162" s="240" t="s">
        <v>77</v>
      </c>
      <c r="E2162" s="240">
        <v>107701.09</v>
      </c>
      <c r="F2162" s="240">
        <v>2659.28</v>
      </c>
      <c r="G2162" s="240">
        <v>636.23</v>
      </c>
      <c r="H2162" s="240">
        <v>-42133.932999999997</v>
      </c>
      <c r="I2162" s="240">
        <v>1750760.1950000001</v>
      </c>
      <c r="J2162" s="240">
        <v>-897620.03599999996</v>
      </c>
    </row>
    <row r="2163" spans="2:10">
      <c r="B2163" s="240" t="s">
        <v>16</v>
      </c>
      <c r="C2163" s="240" t="s">
        <v>111</v>
      </c>
      <c r="D2163" s="240" t="s">
        <v>76</v>
      </c>
      <c r="E2163" s="240">
        <v>106332.72</v>
      </c>
      <c r="F2163" s="240">
        <v>2652.43</v>
      </c>
      <c r="G2163" s="240">
        <v>-636.23</v>
      </c>
      <c r="H2163" s="240">
        <v>-46311.188999999998</v>
      </c>
      <c r="I2163" s="240">
        <v>1767725.696</v>
      </c>
      <c r="J2163" s="240">
        <v>-892869.67500000005</v>
      </c>
    </row>
    <row r="2164" spans="2:10">
      <c r="B2164" s="240" t="s">
        <v>16</v>
      </c>
      <c r="C2164" s="240" t="s">
        <v>111</v>
      </c>
      <c r="D2164" s="240" t="s">
        <v>77</v>
      </c>
      <c r="E2164" s="240">
        <v>107701.09</v>
      </c>
      <c r="F2164" s="240">
        <v>2659.28</v>
      </c>
      <c r="G2164" s="240">
        <v>-636.23</v>
      </c>
      <c r="H2164" s="240">
        <v>-46429.584000000003</v>
      </c>
      <c r="I2164" s="240">
        <v>1793327.1410000001</v>
      </c>
      <c r="J2164" s="240">
        <v>-897556.71200000006</v>
      </c>
    </row>
    <row r="2165" spans="2:10">
      <c r="B2165" s="240" t="s">
        <v>16</v>
      </c>
      <c r="C2165" s="240" t="s">
        <v>112</v>
      </c>
      <c r="D2165" s="240" t="s">
        <v>76</v>
      </c>
      <c r="E2165" s="240">
        <v>106332.72</v>
      </c>
      <c r="F2165" s="240">
        <v>2652.43</v>
      </c>
      <c r="G2165" s="240">
        <v>636.23</v>
      </c>
      <c r="H2165" s="240">
        <v>-33363.65</v>
      </c>
      <c r="I2165" s="240">
        <v>1729069.5530000001</v>
      </c>
      <c r="J2165" s="240">
        <v>-892869.82900000003</v>
      </c>
    </row>
    <row r="2166" spans="2:10">
      <c r="B2166" s="240" t="s">
        <v>16</v>
      </c>
      <c r="C2166" s="240" t="s">
        <v>112</v>
      </c>
      <c r="D2166" s="240" t="s">
        <v>77</v>
      </c>
      <c r="E2166" s="240">
        <v>107701.09</v>
      </c>
      <c r="F2166" s="240">
        <v>2659.28</v>
      </c>
      <c r="G2166" s="240">
        <v>636.23</v>
      </c>
      <c r="H2166" s="240">
        <v>-33482.055999999997</v>
      </c>
      <c r="I2166" s="240">
        <v>1750838.713</v>
      </c>
      <c r="J2166" s="240">
        <v>-897556.25399999996</v>
      </c>
    </row>
    <row r="2167" spans="2:10">
      <c r="B2167" s="240" t="s">
        <v>16</v>
      </c>
      <c r="C2167" s="240" t="s">
        <v>113</v>
      </c>
      <c r="D2167" s="240" t="s">
        <v>76</v>
      </c>
      <c r="E2167" s="240">
        <v>106332.72</v>
      </c>
      <c r="F2167" s="240">
        <v>2652.43</v>
      </c>
      <c r="G2167" s="240">
        <v>-636.23</v>
      </c>
      <c r="H2167" s="240">
        <v>-45058.788</v>
      </c>
      <c r="I2167" s="240">
        <v>1767736.6459999999</v>
      </c>
      <c r="J2167" s="240">
        <v>-892860.44400000002</v>
      </c>
    </row>
    <row r="2168" spans="2:10">
      <c r="B2168" s="240" t="s">
        <v>16</v>
      </c>
      <c r="C2168" s="240" t="s">
        <v>113</v>
      </c>
      <c r="D2168" s="240" t="s">
        <v>77</v>
      </c>
      <c r="E2168" s="240">
        <v>107701.09</v>
      </c>
      <c r="F2168" s="240">
        <v>2659.28</v>
      </c>
      <c r="G2168" s="240">
        <v>-636.23</v>
      </c>
      <c r="H2168" s="240">
        <v>-45177.180999999997</v>
      </c>
      <c r="I2168" s="240">
        <v>1793338.43</v>
      </c>
      <c r="J2168" s="240">
        <v>-897547.54399999999</v>
      </c>
    </row>
    <row r="2169" spans="2:10">
      <c r="B2169" s="240" t="s">
        <v>16</v>
      </c>
      <c r="C2169" s="240" t="s">
        <v>114</v>
      </c>
      <c r="D2169" s="240" t="s">
        <v>76</v>
      </c>
      <c r="E2169" s="240">
        <v>106332.72</v>
      </c>
      <c r="F2169" s="240">
        <v>2652.43</v>
      </c>
      <c r="G2169" s="240">
        <v>636.23</v>
      </c>
      <c r="H2169" s="240">
        <v>-34616.050999999999</v>
      </c>
      <c r="I2169" s="240">
        <v>1729058.6029999999</v>
      </c>
      <c r="J2169" s="240">
        <v>-892879.06099999999</v>
      </c>
    </row>
    <row r="2170" spans="2:10">
      <c r="B2170" s="240" t="s">
        <v>16</v>
      </c>
      <c r="C2170" s="240" t="s">
        <v>114</v>
      </c>
      <c r="D2170" s="240" t="s">
        <v>77</v>
      </c>
      <c r="E2170" s="240">
        <v>107701.09</v>
      </c>
      <c r="F2170" s="240">
        <v>2659.28</v>
      </c>
      <c r="G2170" s="240">
        <v>636.23</v>
      </c>
      <c r="H2170" s="240">
        <v>-34734.459000000003</v>
      </c>
      <c r="I2170" s="240">
        <v>1750827.4240000001</v>
      </c>
      <c r="J2170" s="240">
        <v>-897565.42200000002</v>
      </c>
    </row>
    <row r="2171" spans="2:10">
      <c r="B2171" s="240" t="s">
        <v>16</v>
      </c>
      <c r="C2171" s="240" t="s">
        <v>115</v>
      </c>
      <c r="D2171" s="240" t="s">
        <v>76</v>
      </c>
      <c r="E2171" s="240">
        <v>106332.72</v>
      </c>
      <c r="F2171" s="240">
        <v>-636.23</v>
      </c>
      <c r="G2171" s="240">
        <v>-2652.43</v>
      </c>
      <c r="H2171" s="240">
        <v>-14872.668</v>
      </c>
      <c r="I2171" s="240">
        <v>1824718.0830000001</v>
      </c>
      <c r="J2171" s="240">
        <v>-987613.8</v>
      </c>
    </row>
    <row r="2172" spans="2:10">
      <c r="B2172" s="240" t="s">
        <v>16</v>
      </c>
      <c r="C2172" s="240" t="s">
        <v>115</v>
      </c>
      <c r="D2172" s="240" t="s">
        <v>77</v>
      </c>
      <c r="E2172" s="240">
        <v>107701.09</v>
      </c>
      <c r="F2172" s="240">
        <v>-636.23</v>
      </c>
      <c r="G2172" s="240">
        <v>-2659.28</v>
      </c>
      <c r="H2172" s="240">
        <v>-14936.14</v>
      </c>
      <c r="I2172" s="240">
        <v>1856402.335</v>
      </c>
      <c r="J2172" s="240">
        <v>-1002230.514</v>
      </c>
    </row>
    <row r="2173" spans="2:10">
      <c r="B2173" s="240" t="s">
        <v>16</v>
      </c>
      <c r="C2173" s="240" t="s">
        <v>116</v>
      </c>
      <c r="D2173" s="240" t="s">
        <v>76</v>
      </c>
      <c r="E2173" s="240">
        <v>106332.72</v>
      </c>
      <c r="F2173" s="240">
        <v>636.23</v>
      </c>
      <c r="G2173" s="240">
        <v>-2652.43</v>
      </c>
      <c r="H2173" s="240">
        <v>-37969.603999999999</v>
      </c>
      <c r="I2173" s="240">
        <v>1824705.2790000001</v>
      </c>
      <c r="J2173" s="240">
        <v>-949360.60800000001</v>
      </c>
    </row>
    <row r="2174" spans="2:10">
      <c r="B2174" s="240" t="s">
        <v>16</v>
      </c>
      <c r="C2174" s="240" t="s">
        <v>116</v>
      </c>
      <c r="D2174" s="240" t="s">
        <v>77</v>
      </c>
      <c r="E2174" s="240">
        <v>107701.09</v>
      </c>
      <c r="F2174" s="240">
        <v>636.23</v>
      </c>
      <c r="G2174" s="240">
        <v>-2659.28</v>
      </c>
      <c r="H2174" s="240">
        <v>-38033.057999999997</v>
      </c>
      <c r="I2174" s="240">
        <v>1856388.602</v>
      </c>
      <c r="J2174" s="240">
        <v>-960139.36899999995</v>
      </c>
    </row>
    <row r="2175" spans="2:10">
      <c r="B2175" s="240" t="s">
        <v>16</v>
      </c>
      <c r="C2175" s="240" t="s">
        <v>117</v>
      </c>
      <c r="D2175" s="240" t="s">
        <v>76</v>
      </c>
      <c r="E2175" s="240">
        <v>106332.72</v>
      </c>
      <c r="F2175" s="240">
        <v>-636.23</v>
      </c>
      <c r="G2175" s="240">
        <v>-2652.43</v>
      </c>
      <c r="H2175" s="240">
        <v>-17092.507000000001</v>
      </c>
      <c r="I2175" s="240">
        <v>1824698.5160000001</v>
      </c>
      <c r="J2175" s="240">
        <v>-987630.29599999997</v>
      </c>
    </row>
    <row r="2176" spans="2:10">
      <c r="B2176" s="240" t="s">
        <v>16</v>
      </c>
      <c r="C2176" s="240" t="s">
        <v>117</v>
      </c>
      <c r="D2176" s="240" t="s">
        <v>77</v>
      </c>
      <c r="E2176" s="240">
        <v>107701.09</v>
      </c>
      <c r="F2176" s="240">
        <v>-636.23</v>
      </c>
      <c r="G2176" s="240">
        <v>-2659.28</v>
      </c>
      <c r="H2176" s="240">
        <v>-17155.982</v>
      </c>
      <c r="I2176" s="240">
        <v>1856382.1669999999</v>
      </c>
      <c r="J2176" s="240">
        <v>-1002246.899</v>
      </c>
    </row>
    <row r="2177" spans="2:10">
      <c r="B2177" s="240" t="s">
        <v>16</v>
      </c>
      <c r="C2177" s="240" t="s">
        <v>118</v>
      </c>
      <c r="D2177" s="240" t="s">
        <v>76</v>
      </c>
      <c r="E2177" s="240">
        <v>106332.72</v>
      </c>
      <c r="F2177" s="240">
        <v>636.23</v>
      </c>
      <c r="G2177" s="240">
        <v>-2652.43</v>
      </c>
      <c r="H2177" s="240">
        <v>-35749.766000000003</v>
      </c>
      <c r="I2177" s="240">
        <v>1824724.8470000001</v>
      </c>
      <c r="J2177" s="240">
        <v>-949344.11100000003</v>
      </c>
    </row>
    <row r="2178" spans="2:10">
      <c r="B2178" s="240" t="s">
        <v>16</v>
      </c>
      <c r="C2178" s="240" t="s">
        <v>118</v>
      </c>
      <c r="D2178" s="240" t="s">
        <v>77</v>
      </c>
      <c r="E2178" s="240">
        <v>107701.09</v>
      </c>
      <c r="F2178" s="240">
        <v>636.23</v>
      </c>
      <c r="G2178" s="240">
        <v>-2659.28</v>
      </c>
      <c r="H2178" s="240">
        <v>-35813.214999999997</v>
      </c>
      <c r="I2178" s="240">
        <v>1856408.7709999999</v>
      </c>
      <c r="J2178" s="240">
        <v>-960122.98499999999</v>
      </c>
    </row>
    <row r="2179" spans="2:10">
      <c r="B2179" s="240" t="s">
        <v>16</v>
      </c>
      <c r="C2179" s="240" t="s">
        <v>119</v>
      </c>
      <c r="D2179" s="240" t="s">
        <v>76</v>
      </c>
      <c r="E2179" s="240">
        <v>106332.72</v>
      </c>
      <c r="F2179" s="240">
        <v>-636.23</v>
      </c>
      <c r="G2179" s="240">
        <v>-2652.43</v>
      </c>
      <c r="H2179" s="240">
        <v>-10697.998</v>
      </c>
      <c r="I2179" s="240">
        <v>1824754.5830000001</v>
      </c>
      <c r="J2179" s="240">
        <v>-987583.027</v>
      </c>
    </row>
    <row r="2180" spans="2:10">
      <c r="B2180" s="240" t="s">
        <v>16</v>
      </c>
      <c r="C2180" s="240" t="s">
        <v>119</v>
      </c>
      <c r="D2180" s="240" t="s">
        <v>77</v>
      </c>
      <c r="E2180" s="240">
        <v>107701.09</v>
      </c>
      <c r="F2180" s="240">
        <v>-636.23</v>
      </c>
      <c r="G2180" s="240">
        <v>-2659.28</v>
      </c>
      <c r="H2180" s="240">
        <v>-10761.463</v>
      </c>
      <c r="I2180" s="240">
        <v>1856439.966</v>
      </c>
      <c r="J2180" s="240">
        <v>-1002199.953</v>
      </c>
    </row>
    <row r="2181" spans="2:10">
      <c r="B2181" s="240" t="s">
        <v>16</v>
      </c>
      <c r="C2181" s="240" t="s">
        <v>120</v>
      </c>
      <c r="D2181" s="240" t="s">
        <v>76</v>
      </c>
      <c r="E2181" s="240">
        <v>106332.72</v>
      </c>
      <c r="F2181" s="240">
        <v>636.23</v>
      </c>
      <c r="G2181" s="240">
        <v>-2652.43</v>
      </c>
      <c r="H2181" s="240">
        <v>-33794.934999999998</v>
      </c>
      <c r="I2181" s="240">
        <v>1824741.78</v>
      </c>
      <c r="J2181" s="240">
        <v>-949329.83600000001</v>
      </c>
    </row>
    <row r="2182" spans="2:10">
      <c r="B2182" s="240" t="s">
        <v>16</v>
      </c>
      <c r="C2182" s="240" t="s">
        <v>120</v>
      </c>
      <c r="D2182" s="240" t="s">
        <v>77</v>
      </c>
      <c r="E2182" s="240">
        <v>107701.09</v>
      </c>
      <c r="F2182" s="240">
        <v>636.23</v>
      </c>
      <c r="G2182" s="240">
        <v>-2659.28</v>
      </c>
      <c r="H2182" s="240">
        <v>-33858.381000000001</v>
      </c>
      <c r="I2182" s="240">
        <v>1856426.233</v>
      </c>
      <c r="J2182" s="240">
        <v>-960108.80799999996</v>
      </c>
    </row>
    <row r="2183" spans="2:10">
      <c r="B2183" s="240" t="s">
        <v>16</v>
      </c>
      <c r="C2183" s="240" t="s">
        <v>121</v>
      </c>
      <c r="D2183" s="240" t="s">
        <v>76</v>
      </c>
      <c r="E2183" s="240">
        <v>106332.72</v>
      </c>
      <c r="F2183" s="240">
        <v>-636.23</v>
      </c>
      <c r="G2183" s="240">
        <v>-2652.43</v>
      </c>
      <c r="H2183" s="240">
        <v>-12917.837</v>
      </c>
      <c r="I2183" s="240">
        <v>1824735.0160000001</v>
      </c>
      <c r="J2183" s="240">
        <v>-987599.52399999998</v>
      </c>
    </row>
    <row r="2184" spans="2:10">
      <c r="B2184" s="240" t="s">
        <v>16</v>
      </c>
      <c r="C2184" s="240" t="s">
        <v>121</v>
      </c>
      <c r="D2184" s="240" t="s">
        <v>77</v>
      </c>
      <c r="E2184" s="240">
        <v>107701.09</v>
      </c>
      <c r="F2184" s="240">
        <v>-636.23</v>
      </c>
      <c r="G2184" s="240">
        <v>-2659.28</v>
      </c>
      <c r="H2184" s="240">
        <v>-12981.306</v>
      </c>
      <c r="I2184" s="240">
        <v>1856419.797</v>
      </c>
      <c r="J2184" s="240">
        <v>-1002216.3370000001</v>
      </c>
    </row>
    <row r="2185" spans="2:10">
      <c r="B2185" s="240" t="s">
        <v>16</v>
      </c>
      <c r="C2185" s="240" t="s">
        <v>122</v>
      </c>
      <c r="D2185" s="240" t="s">
        <v>76</v>
      </c>
      <c r="E2185" s="240">
        <v>106332.72</v>
      </c>
      <c r="F2185" s="240">
        <v>636.23</v>
      </c>
      <c r="G2185" s="240">
        <v>-2652.43</v>
      </c>
      <c r="H2185" s="240">
        <v>-31575.096000000001</v>
      </c>
      <c r="I2185" s="240">
        <v>1824761.3470000001</v>
      </c>
      <c r="J2185" s="240">
        <v>-949313.33900000004</v>
      </c>
    </row>
    <row r="2186" spans="2:10">
      <c r="B2186" s="240" t="s">
        <v>16</v>
      </c>
      <c r="C2186" s="240" t="s">
        <v>122</v>
      </c>
      <c r="D2186" s="240" t="s">
        <v>77</v>
      </c>
      <c r="E2186" s="240">
        <v>107701.09</v>
      </c>
      <c r="F2186" s="240">
        <v>636.23</v>
      </c>
      <c r="G2186" s="240">
        <v>-2659.28</v>
      </c>
      <c r="H2186" s="240">
        <v>-31638.539000000001</v>
      </c>
      <c r="I2186" s="240">
        <v>1856446.4010000001</v>
      </c>
      <c r="J2186" s="240">
        <v>-960092.424</v>
      </c>
    </row>
    <row r="2187" spans="2:10">
      <c r="B2187" s="240" t="s">
        <v>16</v>
      </c>
      <c r="C2187" s="240" t="s">
        <v>123</v>
      </c>
      <c r="D2187" s="240" t="s">
        <v>76</v>
      </c>
      <c r="E2187" s="240">
        <v>106332.72</v>
      </c>
      <c r="F2187" s="240">
        <v>-636.23</v>
      </c>
      <c r="G2187" s="240">
        <v>2652.43</v>
      </c>
      <c r="H2187" s="240">
        <v>37970.474999999999</v>
      </c>
      <c r="I2187" s="240">
        <v>1671998.121</v>
      </c>
      <c r="J2187" s="240">
        <v>-987619.02800000005</v>
      </c>
    </row>
    <row r="2188" spans="2:10">
      <c r="B2188" s="240" t="s">
        <v>16</v>
      </c>
      <c r="C2188" s="240" t="s">
        <v>123</v>
      </c>
      <c r="D2188" s="240" t="s">
        <v>77</v>
      </c>
      <c r="E2188" s="240">
        <v>107701.09</v>
      </c>
      <c r="F2188" s="240">
        <v>-636.23</v>
      </c>
      <c r="G2188" s="240">
        <v>2659.28</v>
      </c>
      <c r="H2188" s="240">
        <v>38033.934000000001</v>
      </c>
      <c r="I2188" s="240">
        <v>1687684.76</v>
      </c>
      <c r="J2188" s="240">
        <v>-1002233.19</v>
      </c>
    </row>
    <row r="2189" spans="2:10">
      <c r="B2189" s="240" t="s">
        <v>16</v>
      </c>
      <c r="C2189" s="240" t="s">
        <v>124</v>
      </c>
      <c r="D2189" s="240" t="s">
        <v>76</v>
      </c>
      <c r="E2189" s="240">
        <v>106332.72</v>
      </c>
      <c r="F2189" s="240">
        <v>636.23</v>
      </c>
      <c r="G2189" s="240">
        <v>2652.43</v>
      </c>
      <c r="H2189" s="240">
        <v>14873.539000000001</v>
      </c>
      <c r="I2189" s="240">
        <v>1671985.318</v>
      </c>
      <c r="J2189" s="240">
        <v>-949365.83600000001</v>
      </c>
    </row>
    <row r="2190" spans="2:10">
      <c r="B2190" s="240" t="s">
        <v>16</v>
      </c>
      <c r="C2190" s="240" t="s">
        <v>124</v>
      </c>
      <c r="D2190" s="240" t="s">
        <v>77</v>
      </c>
      <c r="E2190" s="240">
        <v>107701.09</v>
      </c>
      <c r="F2190" s="240">
        <v>636.23</v>
      </c>
      <c r="G2190" s="240">
        <v>2659.28</v>
      </c>
      <c r="H2190" s="240">
        <v>14937.016</v>
      </c>
      <c r="I2190" s="240">
        <v>1687671.027</v>
      </c>
      <c r="J2190" s="240">
        <v>-960142.04500000004</v>
      </c>
    </row>
    <row r="2191" spans="2:10">
      <c r="B2191" s="240" t="s">
        <v>16</v>
      </c>
      <c r="C2191" s="240" t="s">
        <v>125</v>
      </c>
      <c r="D2191" s="240" t="s">
        <v>76</v>
      </c>
      <c r="E2191" s="240">
        <v>106332.72</v>
      </c>
      <c r="F2191" s="240">
        <v>-636.23</v>
      </c>
      <c r="G2191" s="240">
        <v>2652.43</v>
      </c>
      <c r="H2191" s="240">
        <v>35750.635999999999</v>
      </c>
      <c r="I2191" s="240">
        <v>1671978.554</v>
      </c>
      <c r="J2191" s="240">
        <v>-987635.52399999998</v>
      </c>
    </row>
    <row r="2192" spans="2:10">
      <c r="B2192" s="240" t="s">
        <v>16</v>
      </c>
      <c r="C2192" s="240" t="s">
        <v>125</v>
      </c>
      <c r="D2192" s="240" t="s">
        <v>77</v>
      </c>
      <c r="E2192" s="240">
        <v>107701.09</v>
      </c>
      <c r="F2192" s="240">
        <v>-636.23</v>
      </c>
      <c r="G2192" s="240">
        <v>2659.28</v>
      </c>
      <c r="H2192" s="240">
        <v>35814.091999999997</v>
      </c>
      <c r="I2192" s="240">
        <v>1687664.591</v>
      </c>
      <c r="J2192" s="240">
        <v>-1002249.574</v>
      </c>
    </row>
    <row r="2193" spans="2:10">
      <c r="B2193" s="240" t="s">
        <v>16</v>
      </c>
      <c r="C2193" s="240" t="s">
        <v>126</v>
      </c>
      <c r="D2193" s="240" t="s">
        <v>76</v>
      </c>
      <c r="E2193" s="240">
        <v>106332.72</v>
      </c>
      <c r="F2193" s="240">
        <v>636.23</v>
      </c>
      <c r="G2193" s="240">
        <v>2652.43</v>
      </c>
      <c r="H2193" s="240">
        <v>17093.377</v>
      </c>
      <c r="I2193" s="240">
        <v>1672004.885</v>
      </c>
      <c r="J2193" s="240">
        <v>-949349.33900000004</v>
      </c>
    </row>
    <row r="2194" spans="2:10">
      <c r="B2194" s="240" t="s">
        <v>16</v>
      </c>
      <c r="C2194" s="240" t="s">
        <v>126</v>
      </c>
      <c r="D2194" s="240" t="s">
        <v>77</v>
      </c>
      <c r="E2194" s="240">
        <v>107701.09</v>
      </c>
      <c r="F2194" s="240">
        <v>636.23</v>
      </c>
      <c r="G2194" s="240">
        <v>2659.28</v>
      </c>
      <c r="H2194" s="240">
        <v>17156.858</v>
      </c>
      <c r="I2194" s="240">
        <v>1687691.1950000001</v>
      </c>
      <c r="J2194" s="240">
        <v>-960125.66099999996</v>
      </c>
    </row>
    <row r="2195" spans="2:10">
      <c r="B2195" s="240" t="s">
        <v>16</v>
      </c>
      <c r="C2195" s="240" t="s">
        <v>127</v>
      </c>
      <c r="D2195" s="240" t="s">
        <v>76</v>
      </c>
      <c r="E2195" s="240">
        <v>106332.72</v>
      </c>
      <c r="F2195" s="240">
        <v>-636.23</v>
      </c>
      <c r="G2195" s="240">
        <v>2652.43</v>
      </c>
      <c r="H2195" s="240">
        <v>33795.805</v>
      </c>
      <c r="I2195" s="240">
        <v>1671961.621</v>
      </c>
      <c r="J2195" s="240">
        <v>-987649.8</v>
      </c>
    </row>
    <row r="2196" spans="2:10">
      <c r="B2196" s="240" t="s">
        <v>16</v>
      </c>
      <c r="C2196" s="240" t="s">
        <v>127</v>
      </c>
      <c r="D2196" s="240" t="s">
        <v>77</v>
      </c>
      <c r="E2196" s="240">
        <v>107701.09</v>
      </c>
      <c r="F2196" s="240">
        <v>-636.23</v>
      </c>
      <c r="G2196" s="240">
        <v>2659.28</v>
      </c>
      <c r="H2196" s="240">
        <v>33859.256999999998</v>
      </c>
      <c r="I2196" s="240">
        <v>1687647.129</v>
      </c>
      <c r="J2196" s="240">
        <v>-1002263.751</v>
      </c>
    </row>
    <row r="2197" spans="2:10">
      <c r="B2197" s="240" t="s">
        <v>16</v>
      </c>
      <c r="C2197" s="240" t="s">
        <v>128</v>
      </c>
      <c r="D2197" s="240" t="s">
        <v>76</v>
      </c>
      <c r="E2197" s="240">
        <v>106332.72</v>
      </c>
      <c r="F2197" s="240">
        <v>636.23</v>
      </c>
      <c r="G2197" s="240">
        <v>2652.43</v>
      </c>
      <c r="H2197" s="240">
        <v>10698.869000000001</v>
      </c>
      <c r="I2197" s="240">
        <v>1671948.817</v>
      </c>
      <c r="J2197" s="240">
        <v>-949396.60900000005</v>
      </c>
    </row>
    <row r="2198" spans="2:10">
      <c r="B2198" s="240" t="s">
        <v>16</v>
      </c>
      <c r="C2198" s="240" t="s">
        <v>128</v>
      </c>
      <c r="D2198" s="240" t="s">
        <v>77</v>
      </c>
      <c r="E2198" s="240">
        <v>107701.09</v>
      </c>
      <c r="F2198" s="240">
        <v>636.23</v>
      </c>
      <c r="G2198" s="240">
        <v>2659.28</v>
      </c>
      <c r="H2198" s="240">
        <v>10762.34</v>
      </c>
      <c r="I2198" s="240">
        <v>1687633.3959999999</v>
      </c>
      <c r="J2198" s="240">
        <v>-960172.60600000003</v>
      </c>
    </row>
    <row r="2199" spans="2:10">
      <c r="B2199" s="240" t="s">
        <v>16</v>
      </c>
      <c r="C2199" s="240" t="s">
        <v>129</v>
      </c>
      <c r="D2199" s="240" t="s">
        <v>76</v>
      </c>
      <c r="E2199" s="240">
        <v>106332.72</v>
      </c>
      <c r="F2199" s="240">
        <v>-636.23</v>
      </c>
      <c r="G2199" s="240">
        <v>2652.43</v>
      </c>
      <c r="H2199" s="240">
        <v>31575.967000000001</v>
      </c>
      <c r="I2199" s="240">
        <v>1671942.054</v>
      </c>
      <c r="J2199" s="240">
        <v>-987666.29700000002</v>
      </c>
    </row>
    <row r="2200" spans="2:10">
      <c r="B2200" s="240" t="s">
        <v>16</v>
      </c>
      <c r="C2200" s="240" t="s">
        <v>129</v>
      </c>
      <c r="D2200" s="240" t="s">
        <v>77</v>
      </c>
      <c r="E2200" s="240">
        <v>107701.09</v>
      </c>
      <c r="F2200" s="240">
        <v>-636.23</v>
      </c>
      <c r="G2200" s="240">
        <v>2659.28</v>
      </c>
      <c r="H2200" s="240">
        <v>31639.415000000001</v>
      </c>
      <c r="I2200" s="240">
        <v>1687626.9609999999</v>
      </c>
      <c r="J2200" s="240">
        <v>-1002280.135</v>
      </c>
    </row>
    <row r="2201" spans="2:10">
      <c r="B2201" s="240" t="s">
        <v>16</v>
      </c>
      <c r="C2201" s="240" t="s">
        <v>130</v>
      </c>
      <c r="D2201" s="240" t="s">
        <v>76</v>
      </c>
      <c r="E2201" s="240">
        <v>106332.72</v>
      </c>
      <c r="F2201" s="240">
        <v>636.23</v>
      </c>
      <c r="G2201" s="240">
        <v>2652.43</v>
      </c>
      <c r="H2201" s="240">
        <v>12918.708000000001</v>
      </c>
      <c r="I2201" s="240">
        <v>1671968.385</v>
      </c>
      <c r="J2201" s="240">
        <v>-949380.11199999996</v>
      </c>
    </row>
    <row r="2202" spans="2:10">
      <c r="B2202" s="240" t="s">
        <v>16</v>
      </c>
      <c r="C2202" s="240" t="s">
        <v>130</v>
      </c>
      <c r="D2202" s="240" t="s">
        <v>77</v>
      </c>
      <c r="E2202" s="240">
        <v>107701.09</v>
      </c>
      <c r="F2202" s="240">
        <v>636.23</v>
      </c>
      <c r="G2202" s="240">
        <v>2659.28</v>
      </c>
      <c r="H2202" s="240">
        <v>12982.182000000001</v>
      </c>
      <c r="I2202" s="240">
        <v>1687653.5649999999</v>
      </c>
      <c r="J2202" s="240">
        <v>-960156.22199999995</v>
      </c>
    </row>
    <row r="2203" spans="2:10">
      <c r="B2203" s="240" t="s">
        <v>16</v>
      </c>
      <c r="C2203" s="240" t="s">
        <v>131</v>
      </c>
      <c r="D2203" s="240" t="s">
        <v>76</v>
      </c>
      <c r="E2203" s="240">
        <v>106332.72</v>
      </c>
      <c r="F2203" s="240">
        <v>-2120.77</v>
      </c>
      <c r="G2203" s="240">
        <v>-636.23</v>
      </c>
      <c r="H2203" s="240">
        <v>32021.56</v>
      </c>
      <c r="I2203" s="240">
        <v>1767701.111</v>
      </c>
      <c r="J2203" s="240">
        <v>-1032245.06</v>
      </c>
    </row>
    <row r="2204" spans="2:10">
      <c r="B2204" s="240" t="s">
        <v>16</v>
      </c>
      <c r="C2204" s="240" t="s">
        <v>131</v>
      </c>
      <c r="D2204" s="240" t="s">
        <v>77</v>
      </c>
      <c r="E2204" s="240">
        <v>107701.09</v>
      </c>
      <c r="F2204" s="240">
        <v>-2120.77</v>
      </c>
      <c r="G2204" s="240">
        <v>-636.23</v>
      </c>
      <c r="H2204" s="240">
        <v>32021.537</v>
      </c>
      <c r="I2204" s="240">
        <v>1793303.784</v>
      </c>
      <c r="J2204" s="240">
        <v>-1051338.4180000001</v>
      </c>
    </row>
    <row r="2205" spans="2:10">
      <c r="B2205" s="240" t="s">
        <v>16</v>
      </c>
      <c r="C2205" s="240" t="s">
        <v>132</v>
      </c>
      <c r="D2205" s="240" t="s">
        <v>76</v>
      </c>
      <c r="E2205" s="240">
        <v>106332.72</v>
      </c>
      <c r="F2205" s="240">
        <v>-2120.77</v>
      </c>
      <c r="G2205" s="240">
        <v>636.23</v>
      </c>
      <c r="H2205" s="240">
        <v>44969.099000000002</v>
      </c>
      <c r="I2205" s="240">
        <v>1729044.969</v>
      </c>
      <c r="J2205" s="240">
        <v>-1032245.214</v>
      </c>
    </row>
    <row r="2206" spans="2:10">
      <c r="B2206" s="240" t="s">
        <v>16</v>
      </c>
      <c r="C2206" s="240" t="s">
        <v>132</v>
      </c>
      <c r="D2206" s="240" t="s">
        <v>77</v>
      </c>
      <c r="E2206" s="240">
        <v>107701.09</v>
      </c>
      <c r="F2206" s="240">
        <v>-2120.77</v>
      </c>
      <c r="G2206" s="240">
        <v>636.23</v>
      </c>
      <c r="H2206" s="240">
        <v>44969.065999999999</v>
      </c>
      <c r="I2206" s="240">
        <v>1750815.355</v>
      </c>
      <c r="J2206" s="240">
        <v>-1051337.959</v>
      </c>
    </row>
    <row r="2207" spans="2:10">
      <c r="B2207" s="240" t="s">
        <v>16</v>
      </c>
      <c r="C2207" s="240" t="s">
        <v>133</v>
      </c>
      <c r="D2207" s="240" t="s">
        <v>76</v>
      </c>
      <c r="E2207" s="240">
        <v>106332.72</v>
      </c>
      <c r="F2207" s="240">
        <v>-2120.77</v>
      </c>
      <c r="G2207" s="240">
        <v>-636.23</v>
      </c>
      <c r="H2207" s="240">
        <v>33273.961000000003</v>
      </c>
      <c r="I2207" s="240">
        <v>1767712.061</v>
      </c>
      <c r="J2207" s="240">
        <v>-1032235.828</v>
      </c>
    </row>
    <row r="2208" spans="2:10">
      <c r="B2208" s="240" t="s">
        <v>16</v>
      </c>
      <c r="C2208" s="240" t="s">
        <v>133</v>
      </c>
      <c r="D2208" s="240" t="s">
        <v>77</v>
      </c>
      <c r="E2208" s="240">
        <v>107701.09</v>
      </c>
      <c r="F2208" s="240">
        <v>-2120.77</v>
      </c>
      <c r="G2208" s="240">
        <v>-636.23</v>
      </c>
      <c r="H2208" s="240">
        <v>33273.94</v>
      </c>
      <c r="I2208" s="240">
        <v>1793315.0730000001</v>
      </c>
      <c r="J2208" s="240">
        <v>-1051329.2490000001</v>
      </c>
    </row>
    <row r="2209" spans="2:10">
      <c r="B2209" s="240" t="s">
        <v>16</v>
      </c>
      <c r="C2209" s="240" t="s">
        <v>134</v>
      </c>
      <c r="D2209" s="240" t="s">
        <v>76</v>
      </c>
      <c r="E2209" s="240">
        <v>106332.72</v>
      </c>
      <c r="F2209" s="240">
        <v>-2120.77</v>
      </c>
      <c r="G2209" s="240">
        <v>636.23</v>
      </c>
      <c r="H2209" s="240">
        <v>43716.697999999997</v>
      </c>
      <c r="I2209" s="240">
        <v>1729034.0179999999</v>
      </c>
      <c r="J2209" s="240">
        <v>-1032254.446</v>
      </c>
    </row>
    <row r="2210" spans="2:10">
      <c r="B2210" s="240" t="s">
        <v>16</v>
      </c>
      <c r="C2210" s="240" t="s">
        <v>134</v>
      </c>
      <c r="D2210" s="240" t="s">
        <v>77</v>
      </c>
      <c r="E2210" s="240">
        <v>107701.09</v>
      </c>
      <c r="F2210" s="240">
        <v>-2120.77</v>
      </c>
      <c r="G2210" s="240">
        <v>636.23</v>
      </c>
      <c r="H2210" s="240">
        <v>43716.663</v>
      </c>
      <c r="I2210" s="240">
        <v>1750804.0660000001</v>
      </c>
      <c r="J2210" s="240">
        <v>-1051347.1270000001</v>
      </c>
    </row>
    <row r="2211" spans="2:10">
      <c r="B2211" s="240" t="s">
        <v>16</v>
      </c>
      <c r="C2211" s="240" t="s">
        <v>135</v>
      </c>
      <c r="D2211" s="240" t="s">
        <v>76</v>
      </c>
      <c r="E2211" s="240">
        <v>106332.72</v>
      </c>
      <c r="F2211" s="240">
        <v>-2120.77</v>
      </c>
      <c r="G2211" s="240">
        <v>-636.23</v>
      </c>
      <c r="H2211" s="240">
        <v>24622.097000000002</v>
      </c>
      <c r="I2211" s="240">
        <v>1767635.8870000001</v>
      </c>
      <c r="J2211" s="240">
        <v>-1032300.049</v>
      </c>
    </row>
    <row r="2212" spans="2:10">
      <c r="B2212" s="240" t="s">
        <v>16</v>
      </c>
      <c r="C2212" s="240" t="s">
        <v>135</v>
      </c>
      <c r="D2212" s="240" t="s">
        <v>77</v>
      </c>
      <c r="E2212" s="240">
        <v>107701.09</v>
      </c>
      <c r="F2212" s="240">
        <v>-2120.77</v>
      </c>
      <c r="G2212" s="240">
        <v>-636.23</v>
      </c>
      <c r="H2212" s="240">
        <v>24622.062999999998</v>
      </c>
      <c r="I2212" s="240">
        <v>1793236.5549999999</v>
      </c>
      <c r="J2212" s="240">
        <v>-1051393.0319999999</v>
      </c>
    </row>
    <row r="2213" spans="2:10">
      <c r="B2213" s="240" t="s">
        <v>16</v>
      </c>
      <c r="C2213" s="240" t="s">
        <v>136</v>
      </c>
      <c r="D2213" s="240" t="s">
        <v>76</v>
      </c>
      <c r="E2213" s="240">
        <v>106332.72</v>
      </c>
      <c r="F2213" s="240">
        <v>-2120.77</v>
      </c>
      <c r="G2213" s="240">
        <v>636.23</v>
      </c>
      <c r="H2213" s="240">
        <v>37569.635999999999</v>
      </c>
      <c r="I2213" s="240">
        <v>1728979.7439999999</v>
      </c>
      <c r="J2213" s="240">
        <v>-1032300.203</v>
      </c>
    </row>
    <row r="2214" spans="2:10">
      <c r="B2214" s="240" t="s">
        <v>16</v>
      </c>
      <c r="C2214" s="240" t="s">
        <v>136</v>
      </c>
      <c r="D2214" s="240" t="s">
        <v>77</v>
      </c>
      <c r="E2214" s="240">
        <v>107701.09</v>
      </c>
      <c r="F2214" s="240">
        <v>-2120.77</v>
      </c>
      <c r="G2214" s="240">
        <v>636.23</v>
      </c>
      <c r="H2214" s="240">
        <v>37569.591</v>
      </c>
      <c r="I2214" s="240">
        <v>1750748.1270000001</v>
      </c>
      <c r="J2214" s="240">
        <v>-1051392.5730000001</v>
      </c>
    </row>
    <row r="2215" spans="2:10">
      <c r="B2215" s="240" t="s">
        <v>16</v>
      </c>
      <c r="C2215" s="240" t="s">
        <v>137</v>
      </c>
      <c r="D2215" s="240" t="s">
        <v>76</v>
      </c>
      <c r="E2215" s="240">
        <v>106332.72</v>
      </c>
      <c r="F2215" s="240">
        <v>-2120.77</v>
      </c>
      <c r="G2215" s="240">
        <v>-636.23</v>
      </c>
      <c r="H2215" s="240">
        <v>25874.498</v>
      </c>
      <c r="I2215" s="240">
        <v>1767646.8370000001</v>
      </c>
      <c r="J2215" s="240">
        <v>-1032290.818</v>
      </c>
    </row>
    <row r="2216" spans="2:10">
      <c r="B2216" s="240" t="s">
        <v>16</v>
      </c>
      <c r="C2216" s="240" t="s">
        <v>137</v>
      </c>
      <c r="D2216" s="240" t="s">
        <v>77</v>
      </c>
      <c r="E2216" s="240">
        <v>107701.09</v>
      </c>
      <c r="F2216" s="240">
        <v>-2120.77</v>
      </c>
      <c r="G2216" s="240">
        <v>-636.23</v>
      </c>
      <c r="H2216" s="240">
        <v>25874.466</v>
      </c>
      <c r="I2216" s="240">
        <v>1793247.844</v>
      </c>
      <c r="J2216" s="240">
        <v>-1051383.8629999999</v>
      </c>
    </row>
    <row r="2217" spans="2:10">
      <c r="B2217" s="240" t="s">
        <v>16</v>
      </c>
      <c r="C2217" s="240" t="s">
        <v>138</v>
      </c>
      <c r="D2217" s="240" t="s">
        <v>76</v>
      </c>
      <c r="E2217" s="240">
        <v>106332.72</v>
      </c>
      <c r="F2217" s="240">
        <v>-2120.77</v>
      </c>
      <c r="G2217" s="240">
        <v>636.23</v>
      </c>
      <c r="H2217" s="240">
        <v>36317.235000000001</v>
      </c>
      <c r="I2217" s="240">
        <v>1728968.794</v>
      </c>
      <c r="J2217" s="240">
        <v>-1032309.4350000001</v>
      </c>
    </row>
    <row r="2218" spans="2:10">
      <c r="B2218" s="240" t="s">
        <v>16</v>
      </c>
      <c r="C2218" s="240" t="s">
        <v>138</v>
      </c>
      <c r="D2218" s="240" t="s">
        <v>77</v>
      </c>
      <c r="E2218" s="240">
        <v>107701.09</v>
      </c>
      <c r="F2218" s="240">
        <v>-2120.77</v>
      </c>
      <c r="G2218" s="240">
        <v>636.23</v>
      </c>
      <c r="H2218" s="240">
        <v>36317.188000000002</v>
      </c>
      <c r="I2218" s="240">
        <v>1750736.838</v>
      </c>
      <c r="J2218" s="240">
        <v>-1051401.7409999999</v>
      </c>
    </row>
    <row r="2219" spans="2:10">
      <c r="B2219" s="240" t="s">
        <v>16</v>
      </c>
      <c r="C2219" s="240" t="s">
        <v>139</v>
      </c>
      <c r="D2219" s="240" t="s">
        <v>76</v>
      </c>
      <c r="E2219" s="240">
        <v>106332.72</v>
      </c>
      <c r="F2219" s="240">
        <v>-636.23</v>
      </c>
      <c r="G2219" s="240">
        <v>-2120.77</v>
      </c>
      <c r="H2219" s="240">
        <v>-10030.328</v>
      </c>
      <c r="I2219" s="240">
        <v>1812785.0060000001</v>
      </c>
      <c r="J2219" s="240">
        <v>-987616.15800000005</v>
      </c>
    </row>
    <row r="2220" spans="2:10">
      <c r="B2220" s="240" t="s">
        <v>16</v>
      </c>
      <c r="C2220" s="240" t="s">
        <v>139</v>
      </c>
      <c r="D2220" s="240" t="s">
        <v>77</v>
      </c>
      <c r="E2220" s="240">
        <v>107701.09</v>
      </c>
      <c r="F2220" s="240">
        <v>-636.23</v>
      </c>
      <c r="G2220" s="240">
        <v>-2120.77</v>
      </c>
      <c r="H2220" s="240">
        <v>-10030.316999999999</v>
      </c>
      <c r="I2220" s="240">
        <v>1842857.595</v>
      </c>
      <c r="J2220" s="240">
        <v>-1002232.617</v>
      </c>
    </row>
    <row r="2221" spans="2:10">
      <c r="B2221" s="240" t="s">
        <v>16</v>
      </c>
      <c r="C2221" s="240" t="s">
        <v>140</v>
      </c>
      <c r="D2221" s="240" t="s">
        <v>76</v>
      </c>
      <c r="E2221" s="240">
        <v>106332.72</v>
      </c>
      <c r="F2221" s="240">
        <v>636.23</v>
      </c>
      <c r="G2221" s="240">
        <v>-2120.77</v>
      </c>
      <c r="H2221" s="240">
        <v>-33127.264000000003</v>
      </c>
      <c r="I2221" s="240">
        <v>1812772.203</v>
      </c>
      <c r="J2221" s="240">
        <v>-949362.96600000001</v>
      </c>
    </row>
    <row r="2222" spans="2:10">
      <c r="B2222" s="240" t="s">
        <v>16</v>
      </c>
      <c r="C2222" s="240" t="s">
        <v>140</v>
      </c>
      <c r="D2222" s="240" t="s">
        <v>77</v>
      </c>
      <c r="E2222" s="240">
        <v>107701.09</v>
      </c>
      <c r="F2222" s="240">
        <v>636.23</v>
      </c>
      <c r="G2222" s="240">
        <v>-2120.77</v>
      </c>
      <c r="H2222" s="240">
        <v>-33127.235000000001</v>
      </c>
      <c r="I2222" s="240">
        <v>1842843.861</v>
      </c>
      <c r="J2222" s="240">
        <v>-960141.47199999995</v>
      </c>
    </row>
    <row r="2223" spans="2:10">
      <c r="B2223" s="240" t="s">
        <v>16</v>
      </c>
      <c r="C2223" s="240" t="s">
        <v>141</v>
      </c>
      <c r="D2223" s="240" t="s">
        <v>76</v>
      </c>
      <c r="E2223" s="240">
        <v>106332.72</v>
      </c>
      <c r="F2223" s="240">
        <v>-636.23</v>
      </c>
      <c r="G2223" s="240">
        <v>-2120.77</v>
      </c>
      <c r="H2223" s="240">
        <v>-12250.166999999999</v>
      </c>
      <c r="I2223" s="240">
        <v>1812765.439</v>
      </c>
      <c r="J2223" s="240">
        <v>-987632.65399999998</v>
      </c>
    </row>
    <row r="2224" spans="2:10">
      <c r="B2224" s="240" t="s">
        <v>16</v>
      </c>
      <c r="C2224" s="240" t="s">
        <v>141</v>
      </c>
      <c r="D2224" s="240" t="s">
        <v>77</v>
      </c>
      <c r="E2224" s="240">
        <v>107701.09</v>
      </c>
      <c r="F2224" s="240">
        <v>-636.23</v>
      </c>
      <c r="G2224" s="240">
        <v>-2120.77</v>
      </c>
      <c r="H2224" s="240">
        <v>-12250.16</v>
      </c>
      <c r="I2224" s="240">
        <v>1842837.426</v>
      </c>
      <c r="J2224" s="240">
        <v>-1002249.001</v>
      </c>
    </row>
    <row r="2225" spans="2:10">
      <c r="B2225" s="240" t="s">
        <v>16</v>
      </c>
      <c r="C2225" s="240" t="s">
        <v>142</v>
      </c>
      <c r="D2225" s="240" t="s">
        <v>76</v>
      </c>
      <c r="E2225" s="240">
        <v>106332.72</v>
      </c>
      <c r="F2225" s="240">
        <v>636.23</v>
      </c>
      <c r="G2225" s="240">
        <v>-2120.77</v>
      </c>
      <c r="H2225" s="240">
        <v>-30907.424999999999</v>
      </c>
      <c r="I2225" s="240">
        <v>1812791.77</v>
      </c>
      <c r="J2225" s="240">
        <v>-949346.46900000004</v>
      </c>
    </row>
    <row r="2226" spans="2:10">
      <c r="B2226" s="240" t="s">
        <v>16</v>
      </c>
      <c r="C2226" s="240" t="s">
        <v>142</v>
      </c>
      <c r="D2226" s="240" t="s">
        <v>77</v>
      </c>
      <c r="E2226" s="240">
        <v>107701.09</v>
      </c>
      <c r="F2226" s="240">
        <v>636.23</v>
      </c>
      <c r="G2226" s="240">
        <v>-2120.77</v>
      </c>
      <c r="H2226" s="240">
        <v>-30907.393</v>
      </c>
      <c r="I2226" s="240">
        <v>1842864.03</v>
      </c>
      <c r="J2226" s="240">
        <v>-960125.08799999999</v>
      </c>
    </row>
    <row r="2227" spans="2:10">
      <c r="B2227" s="240" t="s">
        <v>16</v>
      </c>
      <c r="C2227" s="240" t="s">
        <v>143</v>
      </c>
      <c r="D2227" s="240" t="s">
        <v>76</v>
      </c>
      <c r="E2227" s="240">
        <v>106332.72</v>
      </c>
      <c r="F2227" s="240">
        <v>-636.23</v>
      </c>
      <c r="G2227" s="240">
        <v>-2120.77</v>
      </c>
      <c r="H2227" s="240">
        <v>-5855.6580000000004</v>
      </c>
      <c r="I2227" s="240">
        <v>1812821.507</v>
      </c>
      <c r="J2227" s="240">
        <v>-987585.38500000001</v>
      </c>
    </row>
    <row r="2228" spans="2:10">
      <c r="B2228" s="240" t="s">
        <v>16</v>
      </c>
      <c r="C2228" s="240" t="s">
        <v>143</v>
      </c>
      <c r="D2228" s="240" t="s">
        <v>77</v>
      </c>
      <c r="E2228" s="240">
        <v>107701.09</v>
      </c>
      <c r="F2228" s="240">
        <v>-636.23</v>
      </c>
      <c r="G2228" s="240">
        <v>-2120.77</v>
      </c>
      <c r="H2228" s="240">
        <v>-5855.6409999999996</v>
      </c>
      <c r="I2228" s="240">
        <v>1842895.2250000001</v>
      </c>
      <c r="J2228" s="240">
        <v>-1002202.056</v>
      </c>
    </row>
    <row r="2229" spans="2:10">
      <c r="B2229" s="240" t="s">
        <v>16</v>
      </c>
      <c r="C2229" s="240" t="s">
        <v>144</v>
      </c>
      <c r="D2229" s="240" t="s">
        <v>76</v>
      </c>
      <c r="E2229" s="240">
        <v>106332.72</v>
      </c>
      <c r="F2229" s="240">
        <v>636.23</v>
      </c>
      <c r="G2229" s="240">
        <v>-2120.77</v>
      </c>
      <c r="H2229" s="240">
        <v>-28952.594000000001</v>
      </c>
      <c r="I2229" s="240">
        <v>1812808.703</v>
      </c>
      <c r="J2229" s="240">
        <v>-949332.19299999997</v>
      </c>
    </row>
    <row r="2230" spans="2:10">
      <c r="B2230" s="240" t="s">
        <v>16</v>
      </c>
      <c r="C2230" s="240" t="s">
        <v>144</v>
      </c>
      <c r="D2230" s="240" t="s">
        <v>77</v>
      </c>
      <c r="E2230" s="240">
        <v>107701.09</v>
      </c>
      <c r="F2230" s="240">
        <v>636.23</v>
      </c>
      <c r="G2230" s="240">
        <v>-2120.77</v>
      </c>
      <c r="H2230" s="240">
        <v>-28952.559000000001</v>
      </c>
      <c r="I2230" s="240">
        <v>1842881.4920000001</v>
      </c>
      <c r="J2230" s="240">
        <v>-960110.91099999996</v>
      </c>
    </row>
    <row r="2231" spans="2:10">
      <c r="B2231" s="240" t="s">
        <v>16</v>
      </c>
      <c r="C2231" s="240" t="s">
        <v>145</v>
      </c>
      <c r="D2231" s="240" t="s">
        <v>76</v>
      </c>
      <c r="E2231" s="240">
        <v>106332.72</v>
      </c>
      <c r="F2231" s="240">
        <v>-636.23</v>
      </c>
      <c r="G2231" s="240">
        <v>-2120.77</v>
      </c>
      <c r="H2231" s="240">
        <v>-8075.4970000000003</v>
      </c>
      <c r="I2231" s="240">
        <v>1812801.939</v>
      </c>
      <c r="J2231" s="240">
        <v>-987601.88199999998</v>
      </c>
    </row>
    <row r="2232" spans="2:10">
      <c r="B2232" s="240" t="s">
        <v>16</v>
      </c>
      <c r="C2232" s="240" t="s">
        <v>145</v>
      </c>
      <c r="D2232" s="240" t="s">
        <v>77</v>
      </c>
      <c r="E2232" s="240">
        <v>107701.09</v>
      </c>
      <c r="F2232" s="240">
        <v>-636.23</v>
      </c>
      <c r="G2232" s="240">
        <v>-2120.77</v>
      </c>
      <c r="H2232" s="240">
        <v>-8075.4830000000002</v>
      </c>
      <c r="I2232" s="240">
        <v>1842875.0560000001</v>
      </c>
      <c r="J2232" s="240">
        <v>-1002218.44</v>
      </c>
    </row>
    <row r="2233" spans="2:10">
      <c r="B2233" s="240" t="s">
        <v>16</v>
      </c>
      <c r="C2233" s="240" t="s">
        <v>146</v>
      </c>
      <c r="D2233" s="240" t="s">
        <v>76</v>
      </c>
      <c r="E2233" s="240">
        <v>106332.72</v>
      </c>
      <c r="F2233" s="240">
        <v>636.23</v>
      </c>
      <c r="G2233" s="240">
        <v>-2120.77</v>
      </c>
      <c r="H2233" s="240">
        <v>-26732.756000000001</v>
      </c>
      <c r="I2233" s="240">
        <v>1812828.27</v>
      </c>
      <c r="J2233" s="240">
        <v>-949315.69700000004</v>
      </c>
    </row>
    <row r="2234" spans="2:10">
      <c r="B2234" s="240" t="s">
        <v>16</v>
      </c>
      <c r="C2234" s="240" t="s">
        <v>146</v>
      </c>
      <c r="D2234" s="240" t="s">
        <v>77</v>
      </c>
      <c r="E2234" s="240">
        <v>107701.09</v>
      </c>
      <c r="F2234" s="240">
        <v>636.23</v>
      </c>
      <c r="G2234" s="240">
        <v>-2120.77</v>
      </c>
      <c r="H2234" s="240">
        <v>-26732.717000000001</v>
      </c>
      <c r="I2234" s="240">
        <v>1842901.66</v>
      </c>
      <c r="J2234" s="240">
        <v>-960094.52599999995</v>
      </c>
    </row>
    <row r="2235" spans="2:10">
      <c r="B2235" s="240" t="s">
        <v>16</v>
      </c>
      <c r="C2235" s="240" t="s">
        <v>147</v>
      </c>
      <c r="D2235" s="240" t="s">
        <v>76</v>
      </c>
      <c r="E2235" s="240">
        <v>161743.54999999999</v>
      </c>
      <c r="F2235" s="240">
        <v>-813.15</v>
      </c>
      <c r="G2235" s="240">
        <v>0</v>
      </c>
      <c r="H2235" s="240">
        <v>13356.866</v>
      </c>
      <c r="I2235" s="240">
        <v>2659180.73</v>
      </c>
      <c r="J2235" s="240">
        <v>-1489175.6939999999</v>
      </c>
    </row>
    <row r="2236" spans="2:10">
      <c r="B2236" s="240" t="s">
        <v>16</v>
      </c>
      <c r="C2236" s="240" t="s">
        <v>147</v>
      </c>
      <c r="D2236" s="240" t="s">
        <v>77</v>
      </c>
      <c r="E2236" s="240">
        <v>163590.85999999999</v>
      </c>
      <c r="F2236" s="240">
        <v>-822.39</v>
      </c>
      <c r="G2236" s="240">
        <v>0</v>
      </c>
      <c r="H2236" s="240">
        <v>13516.771000000001</v>
      </c>
      <c r="I2236" s="240">
        <v>2691155.5490000001</v>
      </c>
      <c r="J2236" s="240">
        <v>-1508781.861</v>
      </c>
    </row>
    <row r="2237" spans="2:10">
      <c r="B2237" s="240" t="s">
        <v>16</v>
      </c>
      <c r="C2237" s="240" t="s">
        <v>148</v>
      </c>
      <c r="D2237" s="240" t="s">
        <v>76</v>
      </c>
      <c r="E2237" s="240">
        <v>161743.54999999999</v>
      </c>
      <c r="F2237" s="240">
        <v>813.15</v>
      </c>
      <c r="G2237" s="240">
        <v>0</v>
      </c>
      <c r="H2237" s="240">
        <v>-13355.641</v>
      </c>
      <c r="I2237" s="240">
        <v>2659187.2009999999</v>
      </c>
      <c r="J2237" s="240">
        <v>-1452842.5630000001</v>
      </c>
    </row>
    <row r="2238" spans="2:10">
      <c r="B2238" s="240" t="s">
        <v>16</v>
      </c>
      <c r="C2238" s="240" t="s">
        <v>148</v>
      </c>
      <c r="D2238" s="240" t="s">
        <v>77</v>
      </c>
      <c r="E2238" s="240">
        <v>163590.85999999999</v>
      </c>
      <c r="F2238" s="240">
        <v>822.39</v>
      </c>
      <c r="G2238" s="240">
        <v>0</v>
      </c>
      <c r="H2238" s="240">
        <v>-13515.538</v>
      </c>
      <c r="I2238" s="240">
        <v>2691161.62</v>
      </c>
      <c r="J2238" s="240">
        <v>-1467516.8470000001</v>
      </c>
    </row>
    <row r="2239" spans="2:10">
      <c r="B2239" s="240" t="s">
        <v>16</v>
      </c>
      <c r="C2239" s="240" t="s">
        <v>149</v>
      </c>
      <c r="D2239" s="240" t="s">
        <v>76</v>
      </c>
      <c r="E2239" s="240">
        <v>161743.54999999999</v>
      </c>
      <c r="F2239" s="240">
        <v>0</v>
      </c>
      <c r="G2239" s="240">
        <v>-813.15</v>
      </c>
      <c r="H2239" s="240">
        <v>-7403.3819999999996</v>
      </c>
      <c r="I2239" s="240">
        <v>2677540.2519999999</v>
      </c>
      <c r="J2239" s="240">
        <v>-1471005.463</v>
      </c>
    </row>
    <row r="2240" spans="2:10">
      <c r="B2240" s="240" t="s">
        <v>16</v>
      </c>
      <c r="C2240" s="240" t="s">
        <v>149</v>
      </c>
      <c r="D2240" s="240" t="s">
        <v>77</v>
      </c>
      <c r="E2240" s="240">
        <v>163590.85999999999</v>
      </c>
      <c r="F2240" s="240">
        <v>0</v>
      </c>
      <c r="G2240" s="240">
        <v>-822.39</v>
      </c>
      <c r="H2240" s="240">
        <v>-7489.0780000000004</v>
      </c>
      <c r="I2240" s="240">
        <v>2711977.9720000001</v>
      </c>
      <c r="J2240" s="240">
        <v>-1488146.0789999999</v>
      </c>
    </row>
    <row r="2241" spans="2:10">
      <c r="B2241" s="240" t="s">
        <v>16</v>
      </c>
      <c r="C2241" s="240" t="s">
        <v>150</v>
      </c>
      <c r="D2241" s="240" t="s">
        <v>76</v>
      </c>
      <c r="E2241" s="240">
        <v>161743.54999999999</v>
      </c>
      <c r="F2241" s="240">
        <v>0</v>
      </c>
      <c r="G2241" s="240">
        <v>813.15</v>
      </c>
      <c r="H2241" s="240">
        <v>7404.607</v>
      </c>
      <c r="I2241" s="240">
        <v>2640827.6779999998</v>
      </c>
      <c r="J2241" s="240">
        <v>-1471012.7949999999</v>
      </c>
    </row>
    <row r="2242" spans="2:10">
      <c r="B2242" s="240" t="s">
        <v>16</v>
      </c>
      <c r="C2242" s="240" t="s">
        <v>150</v>
      </c>
      <c r="D2242" s="240" t="s">
        <v>77</v>
      </c>
      <c r="E2242" s="240">
        <v>163590.85999999999</v>
      </c>
      <c r="F2242" s="240">
        <v>0</v>
      </c>
      <c r="G2242" s="240">
        <v>822.39</v>
      </c>
      <c r="H2242" s="240">
        <v>7490.3109999999997</v>
      </c>
      <c r="I2242" s="240">
        <v>2670339.1970000002</v>
      </c>
      <c r="J2242" s="240">
        <v>-1488152.629</v>
      </c>
    </row>
    <row r="2243" spans="2:10">
      <c r="B2243" s="240" t="s">
        <v>16</v>
      </c>
      <c r="C2243" s="240" t="s">
        <v>151</v>
      </c>
      <c r="D2243" s="240" t="s">
        <v>76</v>
      </c>
      <c r="E2243" s="240">
        <v>106332.72</v>
      </c>
      <c r="F2243" s="240">
        <v>2949.5</v>
      </c>
      <c r="G2243" s="240">
        <v>937.56</v>
      </c>
      <c r="H2243" s="240">
        <v>53232.821000000004</v>
      </c>
      <c r="I2243" s="240">
        <v>1769180.868</v>
      </c>
      <c r="J2243" s="240">
        <v>-905728.16700000002</v>
      </c>
    </row>
    <row r="2244" spans="2:10">
      <c r="B2244" s="240" t="s">
        <v>16</v>
      </c>
      <c r="C2244" s="240" t="s">
        <v>151</v>
      </c>
      <c r="D2244" s="240" t="s">
        <v>77</v>
      </c>
      <c r="E2244" s="240">
        <v>107701.09</v>
      </c>
      <c r="F2244" s="240">
        <v>2956.35</v>
      </c>
      <c r="G2244" s="240">
        <v>937.56</v>
      </c>
      <c r="H2244" s="240">
        <v>53351.232000000004</v>
      </c>
      <c r="I2244" s="240">
        <v>1795061.186</v>
      </c>
      <c r="J2244" s="240">
        <v>-911158.10600000003</v>
      </c>
    </row>
    <row r="2245" spans="2:10">
      <c r="B2245" s="240" t="s">
        <v>16</v>
      </c>
      <c r="C2245" s="240" t="s">
        <v>152</v>
      </c>
      <c r="D2245" s="240" t="s">
        <v>76</v>
      </c>
      <c r="E2245" s="240">
        <v>106332.72</v>
      </c>
      <c r="F2245" s="240">
        <v>-2949.5</v>
      </c>
      <c r="G2245" s="240">
        <v>-937.56</v>
      </c>
      <c r="H2245" s="240">
        <v>-53231.95</v>
      </c>
      <c r="I2245" s="240">
        <v>1727522.5330000001</v>
      </c>
      <c r="J2245" s="240">
        <v>-1031251.469</v>
      </c>
    </row>
    <row r="2246" spans="2:10">
      <c r="B2246" s="240" t="s">
        <v>16</v>
      </c>
      <c r="C2246" s="240" t="s">
        <v>152</v>
      </c>
      <c r="D2246" s="240" t="s">
        <v>77</v>
      </c>
      <c r="E2246" s="240">
        <v>107701.09</v>
      </c>
      <c r="F2246" s="240">
        <v>-2956.35</v>
      </c>
      <c r="G2246" s="240">
        <v>-937.56</v>
      </c>
      <c r="H2246" s="240">
        <v>-53350.355000000003</v>
      </c>
      <c r="I2246" s="240">
        <v>1749012.176</v>
      </c>
      <c r="J2246" s="240">
        <v>-1051214.453</v>
      </c>
    </row>
    <row r="2247" spans="2:10">
      <c r="B2247" s="240" t="s">
        <v>16</v>
      </c>
      <c r="C2247" s="240" t="s">
        <v>153</v>
      </c>
      <c r="D2247" s="240" t="s">
        <v>76</v>
      </c>
      <c r="E2247" s="240">
        <v>106332.72</v>
      </c>
      <c r="F2247" s="240">
        <v>1514.45</v>
      </c>
      <c r="G2247" s="240">
        <v>2267.08</v>
      </c>
      <c r="H2247" s="240">
        <v>42200.667000000001</v>
      </c>
      <c r="I2247" s="240">
        <v>1798434.7930000001</v>
      </c>
      <c r="J2247" s="240">
        <v>-935490.46100000001</v>
      </c>
    </row>
    <row r="2248" spans="2:10">
      <c r="B2248" s="240" t="s">
        <v>16</v>
      </c>
      <c r="C2248" s="240" t="s">
        <v>153</v>
      </c>
      <c r="D2248" s="240" t="s">
        <v>77</v>
      </c>
      <c r="E2248" s="240">
        <v>107701.09</v>
      </c>
      <c r="F2248" s="240">
        <v>1521.3</v>
      </c>
      <c r="G2248" s="240">
        <v>2267.08</v>
      </c>
      <c r="H2248" s="240">
        <v>42319.09</v>
      </c>
      <c r="I2248" s="240">
        <v>1827417.6129999999</v>
      </c>
      <c r="J2248" s="240">
        <v>-944274.43099999998</v>
      </c>
    </row>
    <row r="2249" spans="2:10">
      <c r="B2249" s="240" t="s">
        <v>16</v>
      </c>
      <c r="C2249" s="240" t="s">
        <v>154</v>
      </c>
      <c r="D2249" s="240" t="s">
        <v>76</v>
      </c>
      <c r="E2249" s="240">
        <v>106332.72</v>
      </c>
      <c r="F2249" s="240">
        <v>-1514.45</v>
      </c>
      <c r="G2249" s="240">
        <v>-2267.08</v>
      </c>
      <c r="H2249" s="240">
        <v>-42199.796000000002</v>
      </c>
      <c r="I2249" s="240">
        <v>1698268.608</v>
      </c>
      <c r="J2249" s="240">
        <v>-1001489.175</v>
      </c>
    </row>
    <row r="2250" spans="2:10">
      <c r="B2250" s="240" t="s">
        <v>16</v>
      </c>
      <c r="C2250" s="240" t="s">
        <v>154</v>
      </c>
      <c r="D2250" s="240" t="s">
        <v>77</v>
      </c>
      <c r="E2250" s="240">
        <v>107701.09</v>
      </c>
      <c r="F2250" s="240">
        <v>-1521.3</v>
      </c>
      <c r="G2250" s="240">
        <v>-2267.08</v>
      </c>
      <c r="H2250" s="240">
        <v>-42318.213000000003</v>
      </c>
      <c r="I2250" s="240">
        <v>1716655.7490000001</v>
      </c>
      <c r="J2250" s="240">
        <v>-1018098.128</v>
      </c>
    </row>
    <row r="2251" spans="2:10">
      <c r="B2251" s="240" t="s">
        <v>16</v>
      </c>
      <c r="C2251" s="240" t="s">
        <v>155</v>
      </c>
      <c r="D2251" s="240" t="s">
        <v>76</v>
      </c>
      <c r="E2251" s="240">
        <v>106332.72</v>
      </c>
      <c r="F2251" s="240">
        <v>6150.29</v>
      </c>
      <c r="G2251" s="240">
        <v>2219.44</v>
      </c>
      <c r="H2251" s="240">
        <v>113099.561</v>
      </c>
      <c r="I2251" s="240">
        <v>1792356.3970000001</v>
      </c>
      <c r="J2251" s="240">
        <v>-851173.56400000001</v>
      </c>
    </row>
    <row r="2252" spans="2:10">
      <c r="B2252" s="240" t="s">
        <v>16</v>
      </c>
      <c r="C2252" s="240" t="s">
        <v>155</v>
      </c>
      <c r="D2252" s="240" t="s">
        <v>77</v>
      </c>
      <c r="E2252" s="240">
        <v>107701.09</v>
      </c>
      <c r="F2252" s="240">
        <v>6150.29</v>
      </c>
      <c r="G2252" s="240">
        <v>2219.44</v>
      </c>
      <c r="H2252" s="240">
        <v>113099.47</v>
      </c>
      <c r="I2252" s="240">
        <v>1821022.3640000001</v>
      </c>
      <c r="J2252" s="240">
        <v>-849881.84900000005</v>
      </c>
    </row>
    <row r="2253" spans="2:10">
      <c r="B2253" s="240" t="s">
        <v>16</v>
      </c>
      <c r="C2253" s="240" t="s">
        <v>156</v>
      </c>
      <c r="D2253" s="240" t="s">
        <v>76</v>
      </c>
      <c r="E2253" s="240">
        <v>106332.72</v>
      </c>
      <c r="F2253" s="240">
        <v>-6150.29</v>
      </c>
      <c r="G2253" s="240">
        <v>-2219.44</v>
      </c>
      <c r="H2253" s="240">
        <v>-113098.69</v>
      </c>
      <c r="I2253" s="240">
        <v>1704347.004</v>
      </c>
      <c r="J2253" s="240">
        <v>-1085806.071</v>
      </c>
    </row>
    <row r="2254" spans="2:10">
      <c r="B2254" s="240" t="s">
        <v>16</v>
      </c>
      <c r="C2254" s="240" t="s">
        <v>156</v>
      </c>
      <c r="D2254" s="240" t="s">
        <v>77</v>
      </c>
      <c r="E2254" s="240">
        <v>107701.09</v>
      </c>
      <c r="F2254" s="240">
        <v>-6150.29</v>
      </c>
      <c r="G2254" s="240">
        <v>-2219.44</v>
      </c>
      <c r="H2254" s="240">
        <v>-113098.594</v>
      </c>
      <c r="I2254" s="240">
        <v>1723050.9979999999</v>
      </c>
      <c r="J2254" s="240">
        <v>-1112490.71</v>
      </c>
    </row>
    <row r="2255" spans="2:10">
      <c r="B2255" s="240" t="s">
        <v>16</v>
      </c>
      <c r="C2255" s="240" t="s">
        <v>157</v>
      </c>
      <c r="D2255" s="240" t="s">
        <v>76</v>
      </c>
      <c r="E2255" s="240">
        <v>106332.72</v>
      </c>
      <c r="F2255" s="240">
        <v>2478.16</v>
      </c>
      <c r="G2255" s="240">
        <v>5287.9</v>
      </c>
      <c r="H2255" s="240">
        <v>80734.293000000005</v>
      </c>
      <c r="I2255" s="240">
        <v>1851060.628</v>
      </c>
      <c r="J2255" s="240">
        <v>-919867.16399999999</v>
      </c>
    </row>
    <row r="2256" spans="2:10">
      <c r="B2256" s="240" t="s">
        <v>16</v>
      </c>
      <c r="C2256" s="240" t="s">
        <v>157</v>
      </c>
      <c r="D2256" s="240" t="s">
        <v>77</v>
      </c>
      <c r="E2256" s="240">
        <v>107701.09</v>
      </c>
      <c r="F2256" s="240">
        <v>2478.16</v>
      </c>
      <c r="G2256" s="240">
        <v>5287.9</v>
      </c>
      <c r="H2256" s="240">
        <v>80734.235000000001</v>
      </c>
      <c r="I2256" s="240">
        <v>1886553.067</v>
      </c>
      <c r="J2256" s="240">
        <v>-926934.701</v>
      </c>
    </row>
    <row r="2257" spans="2:10">
      <c r="B2257" s="240" t="s">
        <v>16</v>
      </c>
      <c r="C2257" s="240" t="s">
        <v>158</v>
      </c>
      <c r="D2257" s="240" t="s">
        <v>76</v>
      </c>
      <c r="E2257" s="240">
        <v>106332.72</v>
      </c>
      <c r="F2257" s="240">
        <v>-2478.16</v>
      </c>
      <c r="G2257" s="240">
        <v>-5287.9</v>
      </c>
      <c r="H2257" s="240">
        <v>-80733.422000000006</v>
      </c>
      <c r="I2257" s="240">
        <v>1645642.773</v>
      </c>
      <c r="J2257" s="240">
        <v>-1017112.472</v>
      </c>
    </row>
    <row r="2258" spans="2:10">
      <c r="B2258" s="240" t="s">
        <v>16</v>
      </c>
      <c r="C2258" s="240" t="s">
        <v>158</v>
      </c>
      <c r="D2258" s="240" t="s">
        <v>77</v>
      </c>
      <c r="E2258" s="240">
        <v>107701.09</v>
      </c>
      <c r="F2258" s="240">
        <v>-2478.16</v>
      </c>
      <c r="G2258" s="240">
        <v>-5287.9</v>
      </c>
      <c r="H2258" s="240">
        <v>-80733.358999999997</v>
      </c>
      <c r="I2258" s="240">
        <v>1657520.2949999999</v>
      </c>
      <c r="J2258" s="240">
        <v>-1035437.858</v>
      </c>
    </row>
  </sheetData>
  <autoFilter ref="B8:J2707" xr:uid="{00000000-0009-0000-0000-000007000000}"/>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Y7095"/>
  <sheetViews>
    <sheetView topLeftCell="A7042" zoomScale="80" zoomScaleNormal="80" workbookViewId="0">
      <selection activeCell="Y6529" sqref="Y6529:Y7095"/>
    </sheetView>
  </sheetViews>
  <sheetFormatPr defaultColWidth="9" defaultRowHeight="15"/>
  <cols>
    <col min="1" max="24" width="9" style="403"/>
    <col min="25" max="25" width="12.85546875" style="403"/>
    <col min="26" max="16384" width="9" style="403"/>
  </cols>
  <sheetData>
    <row r="1" spans="1:25">
      <c r="A1" s="403" t="s">
        <v>0</v>
      </c>
      <c r="B1" s="403" t="s">
        <v>240</v>
      </c>
      <c r="C1" s="403" t="s">
        <v>241</v>
      </c>
      <c r="D1" s="403" t="s">
        <v>242</v>
      </c>
      <c r="E1" s="403" t="s">
        <v>243</v>
      </c>
      <c r="F1" s="403" t="s">
        <v>244</v>
      </c>
      <c r="G1" s="403" t="s">
        <v>206</v>
      </c>
      <c r="H1" s="403" t="s">
        <v>245</v>
      </c>
      <c r="I1" s="403" t="s">
        <v>74</v>
      </c>
      <c r="J1" s="403" t="s">
        <v>246</v>
      </c>
      <c r="K1" s="403" t="s">
        <v>247</v>
      </c>
      <c r="L1" s="403" t="s">
        <v>248</v>
      </c>
      <c r="M1" s="403" t="s">
        <v>249</v>
      </c>
      <c r="N1" s="403" t="s">
        <v>250</v>
      </c>
      <c r="O1" s="403" t="s">
        <v>251</v>
      </c>
      <c r="P1" s="403" t="s">
        <v>252</v>
      </c>
      <c r="Q1" s="403" t="s">
        <v>253</v>
      </c>
      <c r="R1" s="403" t="s">
        <v>254</v>
      </c>
      <c r="S1" s="403" t="s">
        <v>255</v>
      </c>
      <c r="T1" s="403" t="s">
        <v>256</v>
      </c>
      <c r="U1" s="403" t="s">
        <v>257</v>
      </c>
      <c r="V1" s="403" t="s">
        <v>258</v>
      </c>
      <c r="W1" s="403" t="s">
        <v>259</v>
      </c>
      <c r="X1" s="403" t="s">
        <v>260</v>
      </c>
    </row>
    <row r="2" spans="1:25">
      <c r="A2" s="403" t="s">
        <v>1378</v>
      </c>
      <c r="B2" s="403" t="s">
        <v>309</v>
      </c>
      <c r="C2" s="403" t="s">
        <v>261</v>
      </c>
      <c r="D2" s="403" t="s">
        <v>261</v>
      </c>
      <c r="E2" s="403" t="s">
        <v>289</v>
      </c>
      <c r="F2" s="403">
        <v>0</v>
      </c>
      <c r="I2" s="403" t="s">
        <v>75</v>
      </c>
      <c r="R2" s="403">
        <v>4</v>
      </c>
      <c r="S2" s="403">
        <v>7.48</v>
      </c>
      <c r="T2" s="403">
        <v>11.2</v>
      </c>
      <c r="U2" s="403">
        <v>11.6</v>
      </c>
      <c r="V2" s="403">
        <v>16.7</v>
      </c>
      <c r="W2" s="403">
        <v>39.1</v>
      </c>
      <c r="X2" s="404">
        <v>10.223000000000001</v>
      </c>
      <c r="Y2" s="403" t="e">
        <f>X2+(S2*((U2-INDEX('[1]Center of Mass'!$B$8:$M$105,MATCH(A2,'[1]Center of Mass'!$B$8:$B$105,0),9))^2+(V2-INDEX('[1]Center of Mass'!$B$8:$M$105,MATCH(A2,'[1]Center of Mass'!$B$8:$B$105,0),10))^2))</f>
        <v>#N/A</v>
      </c>
    </row>
    <row r="3" spans="1:25">
      <c r="A3" s="403" t="s">
        <v>1378</v>
      </c>
      <c r="B3" s="403" t="s">
        <v>1389</v>
      </c>
      <c r="C3" s="403" t="s">
        <v>261</v>
      </c>
      <c r="D3" s="403" t="s">
        <v>261</v>
      </c>
      <c r="E3" s="403" t="s">
        <v>289</v>
      </c>
      <c r="F3" s="403">
        <v>0</v>
      </c>
      <c r="I3" s="403" t="s">
        <v>75</v>
      </c>
      <c r="R3" s="403">
        <v>4</v>
      </c>
      <c r="S3" s="403">
        <v>4.25</v>
      </c>
      <c r="T3" s="403">
        <v>9.3000000000000007</v>
      </c>
      <c r="U3" s="403">
        <v>11.125</v>
      </c>
      <c r="V3" s="403">
        <v>22</v>
      </c>
      <c r="W3" s="403">
        <v>39.1</v>
      </c>
      <c r="X3" s="404">
        <v>4.6475999999999997</v>
      </c>
      <c r="Y3" s="403" t="e">
        <f>X3+(S3*((U3-INDEX('[1]Center of Mass'!$B$8:$M$105,MATCH(A3,'[1]Center of Mass'!$B$8:$B$105,0),9))^2+(V3-INDEX('[1]Center of Mass'!$B$8:$M$105,MATCH(A3,'[1]Center of Mass'!$B$8:$B$105,0),10))^2))</f>
        <v>#N/A</v>
      </c>
    </row>
    <row r="4" spans="1:25">
      <c r="A4" s="403" t="s">
        <v>1378</v>
      </c>
      <c r="B4" s="403" t="s">
        <v>1390</v>
      </c>
      <c r="C4" s="403" t="s">
        <v>261</v>
      </c>
      <c r="D4" s="403" t="s">
        <v>261</v>
      </c>
      <c r="E4" s="403" t="s">
        <v>289</v>
      </c>
      <c r="F4" s="403">
        <v>0</v>
      </c>
      <c r="I4" s="403" t="s">
        <v>75</v>
      </c>
      <c r="R4" s="403">
        <v>4</v>
      </c>
      <c r="S4" s="403">
        <v>3.23</v>
      </c>
      <c r="T4" s="403">
        <v>8.6999999999999993</v>
      </c>
      <c r="U4" s="403">
        <v>12.225</v>
      </c>
      <c r="V4" s="403">
        <v>22</v>
      </c>
      <c r="W4" s="403">
        <v>39.1</v>
      </c>
      <c r="X4" s="404">
        <v>3.3544999999999998</v>
      </c>
      <c r="Y4" s="403" t="e">
        <f>X4+(S4*((U4-INDEX('[1]Center of Mass'!$B$8:$M$105,MATCH(A4,'[1]Center of Mass'!$B$8:$B$105,0),9))^2+(V4-INDEX('[1]Center of Mass'!$B$8:$M$105,MATCH(A4,'[1]Center of Mass'!$B$8:$B$105,0),10))^2))</f>
        <v>#N/A</v>
      </c>
    </row>
    <row r="5" spans="1:25">
      <c r="A5" s="403" t="s">
        <v>35</v>
      </c>
      <c r="B5" s="403" t="s">
        <v>309</v>
      </c>
      <c r="C5" s="403" t="s">
        <v>261</v>
      </c>
      <c r="D5" s="403" t="s">
        <v>261</v>
      </c>
      <c r="E5" s="403" t="s">
        <v>289</v>
      </c>
      <c r="F5" s="403">
        <v>0</v>
      </c>
      <c r="I5" s="403" t="s">
        <v>75</v>
      </c>
      <c r="R5" s="403">
        <v>4</v>
      </c>
      <c r="S5" s="403">
        <v>7.48</v>
      </c>
      <c r="T5" s="403">
        <v>11.2</v>
      </c>
      <c r="U5" s="403">
        <v>11.6</v>
      </c>
      <c r="V5" s="403">
        <v>16.7</v>
      </c>
      <c r="W5" s="403">
        <v>35.700000000000003</v>
      </c>
      <c r="X5" s="404">
        <v>10.223000000000001</v>
      </c>
      <c r="Y5" s="403">
        <f>X5+(S5*((U5-INDEX('[1]Center of Mass'!$B$8:$M$105,MATCH(A5,'[1]Center of Mass'!$B$8:$B$105,0),9))^2+(V5-INDEX('[1]Center of Mass'!$B$8:$M$105,MATCH(A5,'[1]Center of Mass'!$B$8:$B$105,0),10))^2))</f>
        <v>894.65161759999989</v>
      </c>
    </row>
    <row r="6" spans="1:25">
      <c r="A6" s="403" t="s">
        <v>35</v>
      </c>
      <c r="B6" s="403" t="s">
        <v>1389</v>
      </c>
      <c r="C6" s="403" t="s">
        <v>261</v>
      </c>
      <c r="D6" s="403" t="s">
        <v>261</v>
      </c>
      <c r="E6" s="403" t="s">
        <v>289</v>
      </c>
      <c r="F6" s="403">
        <v>0</v>
      </c>
      <c r="I6" s="403" t="s">
        <v>75</v>
      </c>
      <c r="R6" s="403">
        <v>4</v>
      </c>
      <c r="S6" s="403">
        <v>4.25</v>
      </c>
      <c r="T6" s="403">
        <v>9.3000000000000007</v>
      </c>
      <c r="U6" s="403">
        <v>11.125</v>
      </c>
      <c r="V6" s="403">
        <v>22</v>
      </c>
      <c r="W6" s="403">
        <v>35.700000000000003</v>
      </c>
      <c r="X6" s="404">
        <v>4.6475999999999997</v>
      </c>
      <c r="Y6" s="403">
        <f>X6+(S6*((U6-INDEX('[1]Center of Mass'!$B$8:$M$105,MATCH(A6,'[1]Center of Mass'!$B$8:$B$105,0),9))^2+(V6-INDEX('[1]Center of Mass'!$B$8:$M$105,MATCH(A6,'[1]Center of Mass'!$B$8:$B$105,0),10))^2))</f>
        <v>871.23426624999991</v>
      </c>
    </row>
    <row r="7" spans="1:25">
      <c r="A7" s="403" t="s">
        <v>35</v>
      </c>
      <c r="B7" s="403" t="s">
        <v>1390</v>
      </c>
      <c r="C7" s="403" t="s">
        <v>261</v>
      </c>
      <c r="D7" s="403" t="s">
        <v>261</v>
      </c>
      <c r="E7" s="403" t="s">
        <v>289</v>
      </c>
      <c r="F7" s="403">
        <v>0</v>
      </c>
      <c r="I7" s="403" t="s">
        <v>75</v>
      </c>
      <c r="R7" s="403">
        <v>4</v>
      </c>
      <c r="S7" s="403">
        <v>3.23</v>
      </c>
      <c r="T7" s="403">
        <v>8.6999999999999993</v>
      </c>
      <c r="U7" s="403">
        <v>12.225</v>
      </c>
      <c r="V7" s="403">
        <v>22</v>
      </c>
      <c r="W7" s="403">
        <v>35.700000000000003</v>
      </c>
      <c r="X7" s="404">
        <v>3.3544999999999998</v>
      </c>
      <c r="Y7" s="403">
        <f>X7+(S7*((U7-INDEX('[1]Center of Mass'!$B$8:$M$105,MATCH(A7,'[1]Center of Mass'!$B$8:$B$105,0),9))^2+(V7-INDEX('[1]Center of Mass'!$B$8:$M$105,MATCH(A7,'[1]Center of Mass'!$B$8:$B$105,0),10))^2))</f>
        <v>592.22918834999996</v>
      </c>
    </row>
    <row r="8" spans="1:25">
      <c r="A8" s="403" t="s">
        <v>35</v>
      </c>
      <c r="B8" s="403" t="s">
        <v>1403</v>
      </c>
      <c r="C8" s="403" t="s">
        <v>261</v>
      </c>
      <c r="D8" s="403" t="s">
        <v>261</v>
      </c>
      <c r="E8" s="403" t="s">
        <v>289</v>
      </c>
      <c r="F8" s="403">
        <v>0</v>
      </c>
      <c r="I8" s="403" t="s">
        <v>75</v>
      </c>
      <c r="R8" s="403">
        <v>4</v>
      </c>
      <c r="S8" s="403">
        <v>3.23</v>
      </c>
      <c r="T8" s="403">
        <v>8.6999999999999993</v>
      </c>
      <c r="U8" s="403">
        <v>11.275</v>
      </c>
      <c r="V8" s="403">
        <v>30.6</v>
      </c>
      <c r="W8" s="403">
        <v>35.700000000000003</v>
      </c>
      <c r="X8" s="404">
        <v>3.3544999999999998</v>
      </c>
      <c r="Y8" s="403">
        <f>X8+(S8*((U8-INDEX('[1]Center of Mass'!$B$8:$M$105,MATCH(A8,'[1]Center of Mass'!$B$8:$B$105,0),9))^2+(V8-INDEX('[1]Center of Mass'!$B$8:$M$105,MATCH(A8,'[1]Center of Mass'!$B$8:$B$105,0),10))^2))</f>
        <v>1436.6642383499998</v>
      </c>
    </row>
    <row r="9" spans="1:25">
      <c r="A9" s="403" t="s">
        <v>35</v>
      </c>
      <c r="B9" s="403" t="s">
        <v>1404</v>
      </c>
      <c r="C9" s="403" t="s">
        <v>261</v>
      </c>
      <c r="D9" s="403" t="s">
        <v>261</v>
      </c>
      <c r="E9" s="403" t="s">
        <v>289</v>
      </c>
      <c r="F9" s="403">
        <v>0</v>
      </c>
      <c r="I9" s="403" t="s">
        <v>75</v>
      </c>
      <c r="R9" s="403">
        <v>4</v>
      </c>
      <c r="S9" s="403">
        <v>3.23</v>
      </c>
      <c r="T9" s="403">
        <v>8.6999999999999993</v>
      </c>
      <c r="U9" s="403">
        <v>12.225</v>
      </c>
      <c r="V9" s="403">
        <v>30.6</v>
      </c>
      <c r="W9" s="403">
        <v>35.700000000000003</v>
      </c>
      <c r="X9" s="404">
        <v>3.3544999999999998</v>
      </c>
      <c r="Y9" s="403">
        <f>X9+(S9*((U9-INDEX('[1]Center of Mass'!$B$8:$M$105,MATCH(A9,'[1]Center of Mass'!$B$8:$B$105,0),9))^2+(V9-INDEX('[1]Center of Mass'!$B$8:$M$105,MATCH(A9,'[1]Center of Mass'!$B$8:$B$105,0),10))^2))</f>
        <v>1376.9021323499999</v>
      </c>
    </row>
    <row r="10" spans="1:25">
      <c r="A10" s="403" t="s">
        <v>35</v>
      </c>
      <c r="B10" s="403" t="s">
        <v>1405</v>
      </c>
      <c r="C10" s="403" t="s">
        <v>261</v>
      </c>
      <c r="D10" s="403" t="s">
        <v>261</v>
      </c>
      <c r="E10" s="403" t="s">
        <v>262</v>
      </c>
      <c r="F10" s="403">
        <v>0</v>
      </c>
      <c r="I10" s="403" t="s">
        <v>75</v>
      </c>
      <c r="R10" s="403">
        <v>4</v>
      </c>
      <c r="S10" s="403">
        <v>4.25</v>
      </c>
      <c r="T10" s="403">
        <v>9.3000000000000007</v>
      </c>
      <c r="U10" s="403">
        <v>0.625</v>
      </c>
      <c r="V10" s="403">
        <v>0</v>
      </c>
      <c r="W10" s="403">
        <v>35.700000000000003</v>
      </c>
      <c r="X10" s="404">
        <v>4.6475999999999997</v>
      </c>
      <c r="Y10" s="403">
        <f>X10+(S10*((U10-INDEX('[1]Center of Mass'!$B$8:$M$105,MATCH(A10,'[1]Center of Mass'!$B$8:$B$105,0),9))^2+(V10-INDEX('[1]Center of Mass'!$B$8:$M$105,MATCH(A10,'[1]Center of Mass'!$B$8:$B$105,0),10))^2))</f>
        <v>2484.6065162499999</v>
      </c>
    </row>
    <row r="11" spans="1:25">
      <c r="A11" s="403" t="s">
        <v>35</v>
      </c>
      <c r="B11" s="403" t="s">
        <v>1406</v>
      </c>
      <c r="C11" s="403" t="s">
        <v>261</v>
      </c>
      <c r="D11" s="403" t="s">
        <v>261</v>
      </c>
      <c r="E11" s="403" t="s">
        <v>262</v>
      </c>
      <c r="F11" s="403">
        <v>0</v>
      </c>
      <c r="I11" s="403" t="s">
        <v>75</v>
      </c>
      <c r="R11" s="403">
        <v>4</v>
      </c>
      <c r="S11" s="403">
        <v>3.4849999999999999</v>
      </c>
      <c r="T11" s="403">
        <v>8.85</v>
      </c>
      <c r="U11" s="403">
        <v>1.7629999999999999</v>
      </c>
      <c r="V11" s="403">
        <v>0</v>
      </c>
      <c r="W11" s="403">
        <v>35.700000000000003</v>
      </c>
      <c r="X11" s="404">
        <v>3.6623000000000001</v>
      </c>
      <c r="Y11" s="403">
        <f>X11+(S11*((U11-INDEX('[1]Center of Mass'!$B$8:$M$105,MATCH(A11,'[1]Center of Mass'!$B$8:$B$105,0),9))^2+(V11-INDEX('[1]Center of Mass'!$B$8:$M$105,MATCH(A11,'[1]Center of Mass'!$B$8:$B$105,0),10))^2))</f>
        <v>1876.2594444850004</v>
      </c>
    </row>
    <row r="12" spans="1:25">
      <c r="A12" s="403" t="s">
        <v>51</v>
      </c>
      <c r="B12" s="403" t="s">
        <v>309</v>
      </c>
      <c r="C12" s="403" t="s">
        <v>261</v>
      </c>
      <c r="D12" s="403" t="s">
        <v>261</v>
      </c>
      <c r="E12" s="403" t="s">
        <v>289</v>
      </c>
      <c r="F12" s="403">
        <v>0</v>
      </c>
      <c r="I12" s="403" t="s">
        <v>75</v>
      </c>
      <c r="R12" s="403">
        <v>4</v>
      </c>
      <c r="S12" s="403">
        <v>7.48</v>
      </c>
      <c r="T12" s="403">
        <v>11.2</v>
      </c>
      <c r="U12" s="403">
        <v>11.6</v>
      </c>
      <c r="V12" s="403">
        <v>16.7</v>
      </c>
      <c r="W12" s="403">
        <v>32.299999999999997</v>
      </c>
      <c r="X12" s="404">
        <v>10.223000000000001</v>
      </c>
      <c r="Y12" s="403">
        <f>X12+(S12*((U12-INDEX('[1]Center of Mass'!$B$8:$M$105,MATCH(A12,'[1]Center of Mass'!$B$8:$B$105,0),9))^2+(V12-INDEX('[1]Center of Mass'!$B$8:$M$105,MATCH(A12,'[1]Center of Mass'!$B$8:$B$105,0),10))^2))</f>
        <v>828.4324716399999</v>
      </c>
    </row>
    <row r="13" spans="1:25">
      <c r="A13" s="403" t="s">
        <v>51</v>
      </c>
      <c r="B13" s="403" t="s">
        <v>1389</v>
      </c>
      <c r="C13" s="403" t="s">
        <v>261</v>
      </c>
      <c r="D13" s="403" t="s">
        <v>261</v>
      </c>
      <c r="E13" s="403" t="s">
        <v>289</v>
      </c>
      <c r="F13" s="403">
        <v>0</v>
      </c>
      <c r="I13" s="403" t="s">
        <v>75</v>
      </c>
      <c r="R13" s="403">
        <v>4</v>
      </c>
      <c r="S13" s="403">
        <v>4.25</v>
      </c>
      <c r="T13" s="403">
        <v>9.3000000000000007</v>
      </c>
      <c r="U13" s="403">
        <v>11.125</v>
      </c>
      <c r="V13" s="403">
        <v>22</v>
      </c>
      <c r="W13" s="403">
        <v>32.299999999999997</v>
      </c>
      <c r="X13" s="404">
        <v>4.6475999999999997</v>
      </c>
      <c r="Y13" s="403">
        <f>X13+(S13*((U13-INDEX('[1]Center of Mass'!$B$8:$M$105,MATCH(A13,'[1]Center of Mass'!$B$8:$B$105,0),9))^2+(V13-INDEX('[1]Center of Mass'!$B$8:$M$105,MATCH(A13,'[1]Center of Mass'!$B$8:$B$105,0),10))^2))</f>
        <v>781.54342650000001</v>
      </c>
    </row>
    <row r="14" spans="1:25">
      <c r="A14" s="403" t="s">
        <v>51</v>
      </c>
      <c r="B14" s="403" t="s">
        <v>1390</v>
      </c>
      <c r="C14" s="403" t="s">
        <v>261</v>
      </c>
      <c r="D14" s="403" t="s">
        <v>261</v>
      </c>
      <c r="E14" s="403" t="s">
        <v>289</v>
      </c>
      <c r="F14" s="403">
        <v>0</v>
      </c>
      <c r="I14" s="403" t="s">
        <v>75</v>
      </c>
      <c r="R14" s="403">
        <v>4</v>
      </c>
      <c r="S14" s="403">
        <v>3.23</v>
      </c>
      <c r="T14" s="403">
        <v>8.6999999999999993</v>
      </c>
      <c r="U14" s="403">
        <v>12.225</v>
      </c>
      <c r="V14" s="403">
        <v>22</v>
      </c>
      <c r="W14" s="403">
        <v>32.299999999999997</v>
      </c>
      <c r="X14" s="404">
        <v>3.3544999999999998</v>
      </c>
      <c r="Y14" s="403">
        <f>X14+(S14*((U14-INDEX('[1]Center of Mass'!$B$8:$M$105,MATCH(A14,'[1]Center of Mass'!$B$8:$B$105,0),9))^2+(V14-INDEX('[1]Center of Mass'!$B$8:$M$105,MATCH(A14,'[1]Center of Mass'!$B$8:$B$105,0),10))^2))</f>
        <v>523.96466614000008</v>
      </c>
    </row>
    <row r="15" spans="1:25">
      <c r="A15" s="403" t="s">
        <v>51</v>
      </c>
      <c r="B15" s="403" t="s">
        <v>1403</v>
      </c>
      <c r="C15" s="403" t="s">
        <v>261</v>
      </c>
      <c r="D15" s="403" t="s">
        <v>261</v>
      </c>
      <c r="E15" s="403" t="s">
        <v>289</v>
      </c>
      <c r="F15" s="403">
        <v>0</v>
      </c>
      <c r="I15" s="403" t="s">
        <v>75</v>
      </c>
      <c r="R15" s="403">
        <v>4</v>
      </c>
      <c r="S15" s="403">
        <v>3.23</v>
      </c>
      <c r="T15" s="403">
        <v>8.6999999999999993</v>
      </c>
      <c r="U15" s="403">
        <v>11.275</v>
      </c>
      <c r="V15" s="403">
        <v>30.6</v>
      </c>
      <c r="W15" s="403">
        <v>32.299999999999997</v>
      </c>
      <c r="X15" s="404">
        <v>3.3544999999999998</v>
      </c>
      <c r="Y15" s="403">
        <f>X15+(S15*((U15-INDEX('[1]Center of Mass'!$B$8:$M$105,MATCH(A15,'[1]Center of Mass'!$B$8:$B$105,0),9))^2+(V15-INDEX('[1]Center of Mass'!$B$8:$M$105,MATCH(A15,'[1]Center of Mass'!$B$8:$B$105,0),10))^2))</f>
        <v>1304.2073421400003</v>
      </c>
    </row>
    <row r="16" spans="1:25">
      <c r="A16" s="403" t="s">
        <v>51</v>
      </c>
      <c r="B16" s="403" t="s">
        <v>1404</v>
      </c>
      <c r="C16" s="403" t="s">
        <v>261</v>
      </c>
      <c r="D16" s="403" t="s">
        <v>261</v>
      </c>
      <c r="E16" s="403" t="s">
        <v>289</v>
      </c>
      <c r="F16" s="403">
        <v>0</v>
      </c>
      <c r="I16" s="403" t="s">
        <v>75</v>
      </c>
      <c r="R16" s="403">
        <v>4</v>
      </c>
      <c r="S16" s="403">
        <v>3.23</v>
      </c>
      <c r="T16" s="403">
        <v>8.6999999999999993</v>
      </c>
      <c r="U16" s="403">
        <v>12.225</v>
      </c>
      <c r="V16" s="403">
        <v>30.6</v>
      </c>
      <c r="W16" s="403">
        <v>32.299999999999997</v>
      </c>
      <c r="X16" s="404">
        <v>3.3544999999999998</v>
      </c>
      <c r="Y16" s="403">
        <f>X16+(S16*((U16-INDEX('[1]Center of Mass'!$B$8:$M$105,MATCH(A16,'[1]Center of Mass'!$B$8:$B$105,0),9))^2+(V16-INDEX('[1]Center of Mass'!$B$8:$M$105,MATCH(A16,'[1]Center of Mass'!$B$8:$B$105,0),10))^2))</f>
        <v>1244.3593181400004</v>
      </c>
    </row>
    <row r="17" spans="1:25">
      <c r="A17" s="403" t="s">
        <v>51</v>
      </c>
      <c r="B17" s="403" t="s">
        <v>1405</v>
      </c>
      <c r="C17" s="403" t="s">
        <v>261</v>
      </c>
      <c r="D17" s="403" t="s">
        <v>261</v>
      </c>
      <c r="E17" s="403" t="s">
        <v>262</v>
      </c>
      <c r="F17" s="403">
        <v>0</v>
      </c>
      <c r="I17" s="403" t="s">
        <v>75</v>
      </c>
      <c r="R17" s="403">
        <v>4</v>
      </c>
      <c r="S17" s="403">
        <v>4.25</v>
      </c>
      <c r="T17" s="403">
        <v>9.3000000000000007</v>
      </c>
      <c r="U17" s="403">
        <v>0.625</v>
      </c>
      <c r="V17" s="403">
        <v>0</v>
      </c>
      <c r="W17" s="403">
        <v>32.299999999999997</v>
      </c>
      <c r="X17" s="404">
        <v>4.6475999999999997</v>
      </c>
      <c r="Y17" s="403">
        <f>X17+(S17*((U17-INDEX('[1]Center of Mass'!$B$8:$M$105,MATCH(A17,'[1]Center of Mass'!$B$8:$B$105,0),9))^2+(V17-INDEX('[1]Center of Mass'!$B$8:$M$105,MATCH(A17,'[1]Center of Mass'!$B$8:$B$105,0),10))^2))</f>
        <v>2612.5241764999992</v>
      </c>
    </row>
    <row r="18" spans="1:25">
      <c r="A18" s="403" t="s">
        <v>51</v>
      </c>
      <c r="B18" s="403" t="s">
        <v>1406</v>
      </c>
      <c r="C18" s="403" t="s">
        <v>261</v>
      </c>
      <c r="D18" s="403" t="s">
        <v>261</v>
      </c>
      <c r="E18" s="403" t="s">
        <v>262</v>
      </c>
      <c r="F18" s="403">
        <v>0</v>
      </c>
      <c r="I18" s="403" t="s">
        <v>75</v>
      </c>
      <c r="R18" s="403">
        <v>4</v>
      </c>
      <c r="S18" s="403">
        <v>3.4849999999999999</v>
      </c>
      <c r="T18" s="403">
        <v>8.85</v>
      </c>
      <c r="U18" s="403">
        <v>1.7629999999999999</v>
      </c>
      <c r="V18" s="403">
        <v>0</v>
      </c>
      <c r="W18" s="403">
        <v>32.299999999999997</v>
      </c>
      <c r="X18" s="404">
        <v>3.6623000000000001</v>
      </c>
      <c r="Y18" s="403">
        <f>X18+(S18*((U18-INDEX('[1]Center of Mass'!$B$8:$M$105,MATCH(A18,'[1]Center of Mass'!$B$8:$B$105,0),9))^2+(V18-INDEX('[1]Center of Mass'!$B$8:$M$105,MATCH(A18,'[1]Center of Mass'!$B$8:$B$105,0),10))^2))</f>
        <v>1981.0408798499996</v>
      </c>
    </row>
    <row r="19" spans="1:25">
      <c r="A19" s="403" t="s">
        <v>52</v>
      </c>
      <c r="B19" s="403" t="s">
        <v>309</v>
      </c>
      <c r="C19" s="403" t="s">
        <v>261</v>
      </c>
      <c r="D19" s="403" t="s">
        <v>261</v>
      </c>
      <c r="E19" s="403" t="s">
        <v>289</v>
      </c>
      <c r="F19" s="403">
        <v>0</v>
      </c>
      <c r="I19" s="403" t="s">
        <v>75</v>
      </c>
      <c r="R19" s="403">
        <v>4</v>
      </c>
      <c r="S19" s="403">
        <v>7.48</v>
      </c>
      <c r="T19" s="403">
        <v>11.2</v>
      </c>
      <c r="U19" s="403">
        <v>11.6</v>
      </c>
      <c r="V19" s="403">
        <v>16.7</v>
      </c>
      <c r="W19" s="403">
        <v>28.9</v>
      </c>
      <c r="X19" s="404">
        <v>10.223000000000001</v>
      </c>
      <c r="Y19" s="403">
        <f>X19+(S19*((U19-INDEX('[1]Center of Mass'!$B$8:$M$105,MATCH(A19,'[1]Center of Mass'!$B$8:$B$105,0),9))^2+(V19-INDEX('[1]Center of Mass'!$B$8:$M$105,MATCH(A19,'[1]Center of Mass'!$B$8:$B$105,0),10))^2))</f>
        <v>829.6497967600003</v>
      </c>
    </row>
    <row r="20" spans="1:25">
      <c r="A20" s="403" t="s">
        <v>52</v>
      </c>
      <c r="B20" s="403" t="s">
        <v>1389</v>
      </c>
      <c r="C20" s="403" t="s">
        <v>261</v>
      </c>
      <c r="D20" s="403" t="s">
        <v>261</v>
      </c>
      <c r="E20" s="403" t="s">
        <v>289</v>
      </c>
      <c r="F20" s="403">
        <v>0</v>
      </c>
      <c r="I20" s="403" t="s">
        <v>75</v>
      </c>
      <c r="R20" s="403">
        <v>4</v>
      </c>
      <c r="S20" s="403">
        <v>4.25</v>
      </c>
      <c r="T20" s="403">
        <v>9.3000000000000007</v>
      </c>
      <c r="U20" s="403">
        <v>11.125</v>
      </c>
      <c r="V20" s="403">
        <v>22</v>
      </c>
      <c r="W20" s="403">
        <v>28.9</v>
      </c>
      <c r="X20" s="404">
        <v>4.6475999999999997</v>
      </c>
      <c r="Y20" s="403">
        <f>X20+(S20*((U20-INDEX('[1]Center of Mass'!$B$8:$M$105,MATCH(A20,'[1]Center of Mass'!$B$8:$B$105,0),9))^2+(V20-INDEX('[1]Center of Mass'!$B$8:$M$105,MATCH(A20,'[1]Center of Mass'!$B$8:$B$105,0),10))^2))</f>
        <v>783.44740100000013</v>
      </c>
    </row>
    <row r="21" spans="1:25">
      <c r="A21" s="403" t="s">
        <v>52</v>
      </c>
      <c r="B21" s="403" t="s">
        <v>1390</v>
      </c>
      <c r="C21" s="403" t="s">
        <v>261</v>
      </c>
      <c r="D21" s="403" t="s">
        <v>261</v>
      </c>
      <c r="E21" s="403" t="s">
        <v>289</v>
      </c>
      <c r="F21" s="403">
        <v>0</v>
      </c>
      <c r="I21" s="403" t="s">
        <v>75</v>
      </c>
      <c r="R21" s="403">
        <v>4</v>
      </c>
      <c r="S21" s="403">
        <v>3.23</v>
      </c>
      <c r="T21" s="403">
        <v>8.6999999999999993</v>
      </c>
      <c r="U21" s="403">
        <v>12.225</v>
      </c>
      <c r="V21" s="403">
        <v>22</v>
      </c>
      <c r="W21" s="403">
        <v>28.9</v>
      </c>
      <c r="X21" s="404">
        <v>3.3544999999999998</v>
      </c>
      <c r="Y21" s="403">
        <f>X21+(S21*((U21-INDEX('[1]Center of Mass'!$B$8:$M$105,MATCH(A21,'[1]Center of Mass'!$B$8:$B$105,0),9))^2+(V21-INDEX('[1]Center of Mass'!$B$8:$M$105,MATCH(A21,'[1]Center of Mass'!$B$8:$B$105,0),10))^2))</f>
        <v>525.4187927600002</v>
      </c>
    </row>
    <row r="22" spans="1:25">
      <c r="A22" s="403" t="s">
        <v>52</v>
      </c>
      <c r="B22" s="403" t="s">
        <v>1403</v>
      </c>
      <c r="C22" s="403" t="s">
        <v>261</v>
      </c>
      <c r="D22" s="403" t="s">
        <v>261</v>
      </c>
      <c r="E22" s="403" t="s">
        <v>289</v>
      </c>
      <c r="F22" s="403">
        <v>0</v>
      </c>
      <c r="I22" s="403" t="s">
        <v>75</v>
      </c>
      <c r="R22" s="403">
        <v>4</v>
      </c>
      <c r="S22" s="403">
        <v>3.23</v>
      </c>
      <c r="T22" s="403">
        <v>8.6999999999999993</v>
      </c>
      <c r="U22" s="403">
        <v>11.275</v>
      </c>
      <c r="V22" s="403">
        <v>30.6</v>
      </c>
      <c r="W22" s="403">
        <v>28.9</v>
      </c>
      <c r="X22" s="404">
        <v>3.3544999999999998</v>
      </c>
      <c r="Y22" s="403">
        <f>X22+(S22*((U22-INDEX('[1]Center of Mass'!$B$8:$M$105,MATCH(A22,'[1]Center of Mass'!$B$8:$B$105,0),9))^2+(V22-INDEX('[1]Center of Mass'!$B$8:$M$105,MATCH(A22,'[1]Center of Mass'!$B$8:$B$105,0),10))^2))</f>
        <v>1307.1553437600003</v>
      </c>
    </row>
    <row r="23" spans="1:25">
      <c r="A23" s="403" t="s">
        <v>52</v>
      </c>
      <c r="B23" s="403" t="s">
        <v>1404</v>
      </c>
      <c r="C23" s="403" t="s">
        <v>261</v>
      </c>
      <c r="D23" s="403" t="s">
        <v>261</v>
      </c>
      <c r="E23" s="403" t="s">
        <v>289</v>
      </c>
      <c r="F23" s="403">
        <v>0</v>
      </c>
      <c r="I23" s="403" t="s">
        <v>75</v>
      </c>
      <c r="R23" s="403">
        <v>4</v>
      </c>
      <c r="S23" s="403">
        <v>3.23</v>
      </c>
      <c r="T23" s="403">
        <v>8.6999999999999993</v>
      </c>
      <c r="U23" s="403">
        <v>12.225</v>
      </c>
      <c r="V23" s="403">
        <v>30.6</v>
      </c>
      <c r="W23" s="403">
        <v>28.9</v>
      </c>
      <c r="X23" s="404">
        <v>3.3544999999999998</v>
      </c>
      <c r="Y23" s="403">
        <f>X23+(S23*((U23-INDEX('[1]Center of Mass'!$B$8:$M$105,MATCH(A23,'[1]Center of Mass'!$B$8:$B$105,0),9))^2+(V23-INDEX('[1]Center of Mass'!$B$8:$M$105,MATCH(A23,'[1]Center of Mass'!$B$8:$B$105,0),10))^2))</f>
        <v>1247.3134567600005</v>
      </c>
    </row>
    <row r="24" spans="1:25">
      <c r="A24" s="403" t="s">
        <v>52</v>
      </c>
      <c r="B24" s="403" t="s">
        <v>1405</v>
      </c>
      <c r="C24" s="403" t="s">
        <v>261</v>
      </c>
      <c r="D24" s="403" t="s">
        <v>261</v>
      </c>
      <c r="E24" s="403" t="s">
        <v>262</v>
      </c>
      <c r="F24" s="403">
        <v>0</v>
      </c>
      <c r="I24" s="403" t="s">
        <v>75</v>
      </c>
      <c r="R24" s="403">
        <v>4</v>
      </c>
      <c r="S24" s="403">
        <v>4.25</v>
      </c>
      <c r="T24" s="403">
        <v>9.3000000000000007</v>
      </c>
      <c r="U24" s="403">
        <v>0.625</v>
      </c>
      <c r="V24" s="403">
        <v>0</v>
      </c>
      <c r="W24" s="403">
        <v>28.9</v>
      </c>
      <c r="X24" s="404">
        <v>4.6475999999999997</v>
      </c>
      <c r="Y24" s="403">
        <f>X24+(S24*((U24-INDEX('[1]Center of Mass'!$B$8:$M$105,MATCH(A24,'[1]Center of Mass'!$B$8:$B$105,0),9))^2+(V24-INDEX('[1]Center of Mass'!$B$8:$M$105,MATCH(A24,'[1]Center of Mass'!$B$8:$B$105,0),10))^2))</f>
        <v>2609.2899009999996</v>
      </c>
    </row>
    <row r="25" spans="1:25">
      <c r="A25" s="403" t="s">
        <v>52</v>
      </c>
      <c r="B25" s="403" t="s">
        <v>1406</v>
      </c>
      <c r="C25" s="403" t="s">
        <v>261</v>
      </c>
      <c r="D25" s="403" t="s">
        <v>261</v>
      </c>
      <c r="E25" s="403" t="s">
        <v>262</v>
      </c>
      <c r="F25" s="403">
        <v>0</v>
      </c>
      <c r="I25" s="403" t="s">
        <v>75</v>
      </c>
      <c r="R25" s="403">
        <v>4</v>
      </c>
      <c r="S25" s="403">
        <v>3.4849999999999999</v>
      </c>
      <c r="T25" s="403">
        <v>8.85</v>
      </c>
      <c r="U25" s="403">
        <v>1.7629999999999999</v>
      </c>
      <c r="V25" s="403">
        <v>0</v>
      </c>
      <c r="W25" s="403">
        <v>28.9</v>
      </c>
      <c r="X25" s="404">
        <v>3.6623000000000001</v>
      </c>
      <c r="Y25" s="403">
        <f>X25+(S25*((U25-INDEX('[1]Center of Mass'!$B$8:$M$105,MATCH(A25,'[1]Center of Mass'!$B$8:$B$105,0),9))^2+(V25-INDEX('[1]Center of Mass'!$B$8:$M$105,MATCH(A25,'[1]Center of Mass'!$B$8:$B$105,0),10))^2))</f>
        <v>1978.3967057999996</v>
      </c>
    </row>
    <row r="26" spans="1:25">
      <c r="A26" s="403" t="s">
        <v>53</v>
      </c>
      <c r="B26" s="403" t="s">
        <v>309</v>
      </c>
      <c r="C26" s="403" t="s">
        <v>261</v>
      </c>
      <c r="D26" s="403" t="s">
        <v>261</v>
      </c>
      <c r="E26" s="403" t="s">
        <v>289</v>
      </c>
      <c r="F26" s="403">
        <v>0</v>
      </c>
      <c r="I26" s="403" t="s">
        <v>75</v>
      </c>
      <c r="R26" s="403">
        <v>4</v>
      </c>
      <c r="S26" s="403">
        <v>7.48</v>
      </c>
      <c r="T26" s="403">
        <v>11.2</v>
      </c>
      <c r="U26" s="403">
        <v>11.6</v>
      </c>
      <c r="V26" s="403">
        <v>16.7</v>
      </c>
      <c r="W26" s="403">
        <v>25.5</v>
      </c>
      <c r="X26" s="404">
        <v>10.223000000000001</v>
      </c>
      <c r="Y26" s="403">
        <f>X26+(S26*((U26-INDEX('[1]Center of Mass'!$B$8:$M$105,MATCH(A26,'[1]Center of Mass'!$B$8:$B$105,0),9))^2+(V26-INDEX('[1]Center of Mass'!$B$8:$M$105,MATCH(A26,'[1]Center of Mass'!$B$8:$B$105,0),10))^2))</f>
        <v>829.6497967600003</v>
      </c>
    </row>
    <row r="27" spans="1:25">
      <c r="A27" s="403" t="s">
        <v>53</v>
      </c>
      <c r="B27" s="403" t="s">
        <v>1389</v>
      </c>
      <c r="C27" s="403" t="s">
        <v>261</v>
      </c>
      <c r="D27" s="403" t="s">
        <v>261</v>
      </c>
      <c r="E27" s="403" t="s">
        <v>289</v>
      </c>
      <c r="F27" s="403">
        <v>0</v>
      </c>
      <c r="I27" s="403" t="s">
        <v>75</v>
      </c>
      <c r="R27" s="403">
        <v>4</v>
      </c>
      <c r="S27" s="403">
        <v>4.25</v>
      </c>
      <c r="T27" s="403">
        <v>9.3000000000000007</v>
      </c>
      <c r="U27" s="403">
        <v>11.125</v>
      </c>
      <c r="V27" s="403">
        <v>22</v>
      </c>
      <c r="W27" s="403">
        <v>25.5</v>
      </c>
      <c r="X27" s="404">
        <v>4.6475999999999997</v>
      </c>
      <c r="Y27" s="403">
        <f>X27+(S27*((U27-INDEX('[1]Center of Mass'!$B$8:$M$105,MATCH(A27,'[1]Center of Mass'!$B$8:$B$105,0),9))^2+(V27-INDEX('[1]Center of Mass'!$B$8:$M$105,MATCH(A27,'[1]Center of Mass'!$B$8:$B$105,0),10))^2))</f>
        <v>783.44740100000013</v>
      </c>
    </row>
    <row r="28" spans="1:25">
      <c r="A28" s="403" t="s">
        <v>53</v>
      </c>
      <c r="B28" s="403" t="s">
        <v>1390</v>
      </c>
      <c r="C28" s="403" t="s">
        <v>261</v>
      </c>
      <c r="D28" s="403" t="s">
        <v>261</v>
      </c>
      <c r="E28" s="403" t="s">
        <v>289</v>
      </c>
      <c r="F28" s="403">
        <v>0</v>
      </c>
      <c r="I28" s="403" t="s">
        <v>75</v>
      </c>
      <c r="R28" s="403">
        <v>4</v>
      </c>
      <c r="S28" s="403">
        <v>3.23</v>
      </c>
      <c r="T28" s="403">
        <v>8.6999999999999993</v>
      </c>
      <c r="U28" s="403">
        <v>12.225</v>
      </c>
      <c r="V28" s="403">
        <v>22</v>
      </c>
      <c r="W28" s="403">
        <v>25.5</v>
      </c>
      <c r="X28" s="404">
        <v>3.3544999999999998</v>
      </c>
      <c r="Y28" s="403">
        <f>X28+(S28*((U28-INDEX('[1]Center of Mass'!$B$8:$M$105,MATCH(A28,'[1]Center of Mass'!$B$8:$B$105,0),9))^2+(V28-INDEX('[1]Center of Mass'!$B$8:$M$105,MATCH(A28,'[1]Center of Mass'!$B$8:$B$105,0),10))^2))</f>
        <v>525.4187927600002</v>
      </c>
    </row>
    <row r="29" spans="1:25">
      <c r="A29" s="403" t="s">
        <v>53</v>
      </c>
      <c r="B29" s="403" t="s">
        <v>1403</v>
      </c>
      <c r="C29" s="403" t="s">
        <v>261</v>
      </c>
      <c r="D29" s="403" t="s">
        <v>261</v>
      </c>
      <c r="E29" s="403" t="s">
        <v>289</v>
      </c>
      <c r="F29" s="403">
        <v>0</v>
      </c>
      <c r="I29" s="403" t="s">
        <v>75</v>
      </c>
      <c r="R29" s="403">
        <v>4</v>
      </c>
      <c r="S29" s="403">
        <v>3.23</v>
      </c>
      <c r="T29" s="403">
        <v>8.6999999999999993</v>
      </c>
      <c r="U29" s="403">
        <v>11.275</v>
      </c>
      <c r="V29" s="403">
        <v>30.6</v>
      </c>
      <c r="W29" s="403">
        <v>25.5</v>
      </c>
      <c r="X29" s="404">
        <v>3.3544999999999998</v>
      </c>
      <c r="Y29" s="403">
        <f>X29+(S29*((U29-INDEX('[1]Center of Mass'!$B$8:$M$105,MATCH(A29,'[1]Center of Mass'!$B$8:$B$105,0),9))^2+(V29-INDEX('[1]Center of Mass'!$B$8:$M$105,MATCH(A29,'[1]Center of Mass'!$B$8:$B$105,0),10))^2))</f>
        <v>1307.1553437600003</v>
      </c>
    </row>
    <row r="30" spans="1:25">
      <c r="A30" s="403" t="s">
        <v>53</v>
      </c>
      <c r="B30" s="403" t="s">
        <v>1404</v>
      </c>
      <c r="C30" s="403" t="s">
        <v>261</v>
      </c>
      <c r="D30" s="403" t="s">
        <v>261</v>
      </c>
      <c r="E30" s="403" t="s">
        <v>289</v>
      </c>
      <c r="F30" s="403">
        <v>0</v>
      </c>
      <c r="I30" s="403" t="s">
        <v>75</v>
      </c>
      <c r="R30" s="403">
        <v>4</v>
      </c>
      <c r="S30" s="403">
        <v>3.23</v>
      </c>
      <c r="T30" s="403">
        <v>8.6999999999999993</v>
      </c>
      <c r="U30" s="403">
        <v>12.225</v>
      </c>
      <c r="V30" s="403">
        <v>30.6</v>
      </c>
      <c r="W30" s="403">
        <v>25.5</v>
      </c>
      <c r="X30" s="404">
        <v>3.3544999999999998</v>
      </c>
      <c r="Y30" s="403">
        <f>X30+(S30*((U30-INDEX('[1]Center of Mass'!$B$8:$M$105,MATCH(A30,'[1]Center of Mass'!$B$8:$B$105,0),9))^2+(V30-INDEX('[1]Center of Mass'!$B$8:$M$105,MATCH(A30,'[1]Center of Mass'!$B$8:$B$105,0),10))^2))</f>
        <v>1247.3134567600005</v>
      </c>
    </row>
    <row r="31" spans="1:25">
      <c r="A31" s="403" t="s">
        <v>53</v>
      </c>
      <c r="B31" s="403" t="s">
        <v>1405</v>
      </c>
      <c r="C31" s="403" t="s">
        <v>261</v>
      </c>
      <c r="D31" s="403" t="s">
        <v>261</v>
      </c>
      <c r="E31" s="403" t="s">
        <v>262</v>
      </c>
      <c r="F31" s="403">
        <v>0</v>
      </c>
      <c r="I31" s="403" t="s">
        <v>75</v>
      </c>
      <c r="R31" s="403">
        <v>4</v>
      </c>
      <c r="S31" s="403">
        <v>4.25</v>
      </c>
      <c r="T31" s="403">
        <v>9.3000000000000007</v>
      </c>
      <c r="U31" s="403">
        <v>0.625</v>
      </c>
      <c r="V31" s="403">
        <v>0</v>
      </c>
      <c r="W31" s="403">
        <v>25.5</v>
      </c>
      <c r="X31" s="404">
        <v>4.6475999999999997</v>
      </c>
      <c r="Y31" s="403">
        <f>X31+(S31*((U31-INDEX('[1]Center of Mass'!$B$8:$M$105,MATCH(A31,'[1]Center of Mass'!$B$8:$B$105,0),9))^2+(V31-INDEX('[1]Center of Mass'!$B$8:$M$105,MATCH(A31,'[1]Center of Mass'!$B$8:$B$105,0),10))^2))</f>
        <v>2609.2899009999996</v>
      </c>
    </row>
    <row r="32" spans="1:25">
      <c r="A32" s="403" t="s">
        <v>53</v>
      </c>
      <c r="B32" s="403" t="s">
        <v>1406</v>
      </c>
      <c r="C32" s="403" t="s">
        <v>261</v>
      </c>
      <c r="D32" s="403" t="s">
        <v>261</v>
      </c>
      <c r="E32" s="403" t="s">
        <v>262</v>
      </c>
      <c r="F32" s="403">
        <v>0</v>
      </c>
      <c r="I32" s="403" t="s">
        <v>75</v>
      </c>
      <c r="R32" s="403">
        <v>4</v>
      </c>
      <c r="S32" s="403">
        <v>3.4849999999999999</v>
      </c>
      <c r="T32" s="403">
        <v>8.85</v>
      </c>
      <c r="U32" s="403">
        <v>1.7629999999999999</v>
      </c>
      <c r="V32" s="403">
        <v>0</v>
      </c>
      <c r="W32" s="403">
        <v>25.5</v>
      </c>
      <c r="X32" s="404">
        <v>3.6623000000000001</v>
      </c>
      <c r="Y32" s="403">
        <f>X32+(S32*((U32-INDEX('[1]Center of Mass'!$B$8:$M$105,MATCH(A32,'[1]Center of Mass'!$B$8:$B$105,0),9))^2+(V32-INDEX('[1]Center of Mass'!$B$8:$M$105,MATCH(A32,'[1]Center of Mass'!$B$8:$B$105,0),10))^2))</f>
        <v>1978.3967057999996</v>
      </c>
    </row>
    <row r="33" spans="1:25">
      <c r="A33" s="403" t="s">
        <v>54</v>
      </c>
      <c r="B33" s="403" t="s">
        <v>309</v>
      </c>
      <c r="C33" s="403" t="s">
        <v>261</v>
      </c>
      <c r="D33" s="403" t="s">
        <v>261</v>
      </c>
      <c r="E33" s="403" t="s">
        <v>289</v>
      </c>
      <c r="F33" s="403">
        <v>0</v>
      </c>
      <c r="I33" s="403" t="s">
        <v>75</v>
      </c>
      <c r="R33" s="403">
        <v>4</v>
      </c>
      <c r="S33" s="403">
        <v>7.48</v>
      </c>
      <c r="T33" s="403">
        <v>11.2</v>
      </c>
      <c r="U33" s="403">
        <v>11.6</v>
      </c>
      <c r="V33" s="403">
        <v>16.7</v>
      </c>
      <c r="W33" s="403">
        <v>22.1</v>
      </c>
      <c r="X33" s="404">
        <v>10.223000000000001</v>
      </c>
      <c r="Y33" s="403">
        <f>X33+(S33*((U33-INDEX('[1]Center of Mass'!$B$8:$M$105,MATCH(A33,'[1]Center of Mass'!$B$8:$B$105,0),9))^2+(V33-INDEX('[1]Center of Mass'!$B$8:$M$105,MATCH(A33,'[1]Center of Mass'!$B$8:$B$105,0),10))^2))</f>
        <v>864.97340859999997</v>
      </c>
    </row>
    <row r="34" spans="1:25">
      <c r="A34" s="403" t="s">
        <v>54</v>
      </c>
      <c r="B34" s="403" t="s">
        <v>1389</v>
      </c>
      <c r="C34" s="403" t="s">
        <v>261</v>
      </c>
      <c r="D34" s="403" t="s">
        <v>261</v>
      </c>
      <c r="E34" s="403" t="s">
        <v>289</v>
      </c>
      <c r="F34" s="403">
        <v>0</v>
      </c>
      <c r="I34" s="403" t="s">
        <v>75</v>
      </c>
      <c r="R34" s="403">
        <v>4</v>
      </c>
      <c r="S34" s="403">
        <v>4.25</v>
      </c>
      <c r="T34" s="403">
        <v>9.3000000000000007</v>
      </c>
      <c r="U34" s="403">
        <v>11.125</v>
      </c>
      <c r="V34" s="403">
        <v>22</v>
      </c>
      <c r="W34" s="403">
        <v>22.1</v>
      </c>
      <c r="X34" s="404">
        <v>4.6475999999999997</v>
      </c>
      <c r="Y34" s="403">
        <f>X34+(S34*((U34-INDEX('[1]Center of Mass'!$B$8:$M$105,MATCH(A34,'[1]Center of Mass'!$B$8:$B$105,0),9))^2+(V34-INDEX('[1]Center of Mass'!$B$8:$M$105,MATCH(A34,'[1]Center of Mass'!$B$8:$B$105,0),10))^2))</f>
        <v>788.88488499999994</v>
      </c>
    </row>
    <row r="35" spans="1:25">
      <c r="A35" s="403" t="s">
        <v>54</v>
      </c>
      <c r="B35" s="403" t="s">
        <v>1390</v>
      </c>
      <c r="C35" s="403" t="s">
        <v>261</v>
      </c>
      <c r="D35" s="403" t="s">
        <v>261</v>
      </c>
      <c r="E35" s="403" t="s">
        <v>289</v>
      </c>
      <c r="F35" s="403">
        <v>0</v>
      </c>
      <c r="I35" s="403" t="s">
        <v>75</v>
      </c>
      <c r="R35" s="403">
        <v>4</v>
      </c>
      <c r="S35" s="403">
        <v>3.23</v>
      </c>
      <c r="T35" s="403">
        <v>8.6999999999999993</v>
      </c>
      <c r="U35" s="403">
        <v>12.225</v>
      </c>
      <c r="V35" s="403">
        <v>22</v>
      </c>
      <c r="W35" s="403">
        <v>22.1</v>
      </c>
      <c r="X35" s="404">
        <v>3.3544999999999998</v>
      </c>
      <c r="Y35" s="403">
        <f>X35+(S35*((U35-INDEX('[1]Center of Mass'!$B$8:$M$105,MATCH(A35,'[1]Center of Mass'!$B$8:$B$105,0),9))^2+(V35-INDEX('[1]Center of Mass'!$B$8:$M$105,MATCH(A35,'[1]Center of Mass'!$B$8:$B$105,0),10))^2))</f>
        <v>527.07839260000003</v>
      </c>
    </row>
    <row r="36" spans="1:25">
      <c r="A36" s="403" t="s">
        <v>54</v>
      </c>
      <c r="B36" s="403" t="s">
        <v>1403</v>
      </c>
      <c r="C36" s="403" t="s">
        <v>261</v>
      </c>
      <c r="D36" s="403" t="s">
        <v>261</v>
      </c>
      <c r="E36" s="403" t="s">
        <v>289</v>
      </c>
      <c r="F36" s="403">
        <v>0</v>
      </c>
      <c r="I36" s="403" t="s">
        <v>75</v>
      </c>
      <c r="R36" s="403">
        <v>4</v>
      </c>
      <c r="S36" s="403">
        <v>3.23</v>
      </c>
      <c r="T36" s="403">
        <v>8.6999999999999993</v>
      </c>
      <c r="U36" s="403">
        <v>11.275</v>
      </c>
      <c r="V36" s="403">
        <v>30.6</v>
      </c>
      <c r="W36" s="403">
        <v>22.1</v>
      </c>
      <c r="X36" s="404">
        <v>3.3544999999999998</v>
      </c>
      <c r="Y36" s="403">
        <f>X36+(S36*((U36-INDEX('[1]Center of Mass'!$B$8:$M$105,MATCH(A36,'[1]Center of Mass'!$B$8:$B$105,0),9))^2+(V36-INDEX('[1]Center of Mass'!$B$8:$M$105,MATCH(A36,'[1]Center of Mass'!$B$8:$B$105,0),10))^2))</f>
        <v>1291.1726836000003</v>
      </c>
    </row>
    <row r="37" spans="1:25">
      <c r="A37" s="403" t="s">
        <v>54</v>
      </c>
      <c r="B37" s="403" t="s">
        <v>1404</v>
      </c>
      <c r="C37" s="403" t="s">
        <v>261</v>
      </c>
      <c r="D37" s="403" t="s">
        <v>261</v>
      </c>
      <c r="E37" s="403" t="s">
        <v>289</v>
      </c>
      <c r="F37" s="403">
        <v>0</v>
      </c>
      <c r="I37" s="403" t="s">
        <v>75</v>
      </c>
      <c r="R37" s="403">
        <v>4</v>
      </c>
      <c r="S37" s="403">
        <v>3.23</v>
      </c>
      <c r="T37" s="403">
        <v>8.6999999999999993</v>
      </c>
      <c r="U37" s="403">
        <v>12.225</v>
      </c>
      <c r="V37" s="403">
        <v>30.6</v>
      </c>
      <c r="W37" s="403">
        <v>22.1</v>
      </c>
      <c r="X37" s="404">
        <v>3.3544999999999998</v>
      </c>
      <c r="Y37" s="403">
        <f>X37+(S37*((U37-INDEX('[1]Center of Mass'!$B$8:$M$105,MATCH(A37,'[1]Center of Mass'!$B$8:$B$105,0),9))^2+(V37-INDEX('[1]Center of Mass'!$B$8:$M$105,MATCH(A37,'[1]Center of Mass'!$B$8:$B$105,0),10))^2))</f>
        <v>1229.1951206000001</v>
      </c>
    </row>
    <row r="38" spans="1:25">
      <c r="A38" s="403" t="s">
        <v>54</v>
      </c>
      <c r="B38" s="403" t="s">
        <v>1405</v>
      </c>
      <c r="C38" s="403" t="s">
        <v>261</v>
      </c>
      <c r="D38" s="403" t="s">
        <v>261</v>
      </c>
      <c r="E38" s="403" t="s">
        <v>262</v>
      </c>
      <c r="F38" s="403">
        <v>0</v>
      </c>
      <c r="I38" s="403" t="s">
        <v>75</v>
      </c>
      <c r="R38" s="403">
        <v>4</v>
      </c>
      <c r="S38" s="403">
        <v>4.25</v>
      </c>
      <c r="T38" s="403">
        <v>9.3000000000000007</v>
      </c>
      <c r="U38" s="403">
        <v>0.625</v>
      </c>
      <c r="V38" s="403">
        <v>0</v>
      </c>
      <c r="W38" s="403">
        <v>22.1</v>
      </c>
      <c r="X38" s="404">
        <v>4.6475999999999997</v>
      </c>
      <c r="Y38" s="403">
        <f>X38+(S38*((U38-INDEX('[1]Center of Mass'!$B$8:$M$105,MATCH(A38,'[1]Center of Mass'!$B$8:$B$105,0),9))^2+(V38-INDEX('[1]Center of Mass'!$B$8:$M$105,MATCH(A38,'[1]Center of Mass'!$B$8:$B$105,0),10))^2))</f>
        <v>2712.358385</v>
      </c>
    </row>
    <row r="39" spans="1:25">
      <c r="A39" s="403" t="s">
        <v>54</v>
      </c>
      <c r="B39" s="403" t="s">
        <v>1406</v>
      </c>
      <c r="C39" s="403" t="s">
        <v>261</v>
      </c>
      <c r="D39" s="403" t="s">
        <v>261</v>
      </c>
      <c r="E39" s="403" t="s">
        <v>262</v>
      </c>
      <c r="F39" s="403">
        <v>0</v>
      </c>
      <c r="I39" s="403" t="s">
        <v>75</v>
      </c>
      <c r="R39" s="403">
        <v>4</v>
      </c>
      <c r="S39" s="403">
        <v>3.4849999999999999</v>
      </c>
      <c r="T39" s="403">
        <v>8.85</v>
      </c>
      <c r="U39" s="403">
        <v>1.7629999999999999</v>
      </c>
      <c r="V39" s="403">
        <v>0</v>
      </c>
      <c r="W39" s="403">
        <v>22.1</v>
      </c>
      <c r="X39" s="404">
        <v>3.6623000000000001</v>
      </c>
      <c r="Y39" s="403">
        <f>X39+(S39*((U39-INDEX('[1]Center of Mass'!$B$8:$M$105,MATCH(A39,'[1]Center of Mass'!$B$8:$B$105,0),9))^2+(V39-INDEX('[1]Center of Mass'!$B$8:$M$105,MATCH(A39,'[1]Center of Mass'!$B$8:$B$105,0),10))^2))</f>
        <v>2060.1525753999999</v>
      </c>
    </row>
    <row r="40" spans="1:25">
      <c r="A40" s="403" t="s">
        <v>55</v>
      </c>
      <c r="B40" s="403" t="s">
        <v>309</v>
      </c>
      <c r="C40" s="403" t="s">
        <v>261</v>
      </c>
      <c r="D40" s="403" t="s">
        <v>261</v>
      </c>
      <c r="E40" s="403" t="s">
        <v>289</v>
      </c>
      <c r="F40" s="403">
        <v>0</v>
      </c>
      <c r="I40" s="403" t="s">
        <v>75</v>
      </c>
      <c r="R40" s="403">
        <v>4</v>
      </c>
      <c r="S40" s="403">
        <v>7.48</v>
      </c>
      <c r="T40" s="403">
        <v>11.2</v>
      </c>
      <c r="U40" s="403">
        <v>11.6</v>
      </c>
      <c r="V40" s="403">
        <v>16.7</v>
      </c>
      <c r="W40" s="403">
        <v>18.7</v>
      </c>
      <c r="X40" s="404">
        <v>10.223000000000001</v>
      </c>
      <c r="Y40" s="403">
        <f>X40+(S40*((U40-INDEX('[1]Center of Mass'!$B$8:$M$105,MATCH(A40,'[1]Center of Mass'!$B$8:$B$105,0),9))^2+(V40-INDEX('[1]Center of Mass'!$B$8:$M$105,MATCH(A40,'[1]Center of Mass'!$B$8:$B$105,0),10))^2))</f>
        <v>828.68778648000023</v>
      </c>
    </row>
    <row r="41" spans="1:25">
      <c r="A41" s="403" t="s">
        <v>55</v>
      </c>
      <c r="B41" s="403" t="s">
        <v>1389</v>
      </c>
      <c r="C41" s="403" t="s">
        <v>261</v>
      </c>
      <c r="D41" s="403" t="s">
        <v>261</v>
      </c>
      <c r="E41" s="403" t="s">
        <v>289</v>
      </c>
      <c r="F41" s="403">
        <v>0</v>
      </c>
      <c r="I41" s="403" t="s">
        <v>75</v>
      </c>
      <c r="R41" s="403">
        <v>4</v>
      </c>
      <c r="S41" s="403">
        <v>4.25</v>
      </c>
      <c r="T41" s="403">
        <v>9.3000000000000007</v>
      </c>
      <c r="U41" s="403">
        <v>11.125</v>
      </c>
      <c r="V41" s="403">
        <v>22</v>
      </c>
      <c r="W41" s="403">
        <v>18.7</v>
      </c>
      <c r="X41" s="404">
        <v>4.6475999999999997</v>
      </c>
      <c r="Y41" s="403">
        <f>X41+(S41*((U41-INDEX('[1]Center of Mass'!$B$8:$M$105,MATCH(A41,'[1]Center of Mass'!$B$8:$B$105,0),9))^2+(V41-INDEX('[1]Center of Mass'!$B$8:$M$105,MATCH(A41,'[1]Center of Mass'!$B$8:$B$105,0),10))^2))</f>
        <v>782.04485425000007</v>
      </c>
    </row>
    <row r="42" spans="1:25">
      <c r="A42" s="403" t="s">
        <v>55</v>
      </c>
      <c r="B42" s="403" t="s">
        <v>1390</v>
      </c>
      <c r="C42" s="403" t="s">
        <v>261</v>
      </c>
      <c r="D42" s="403" t="s">
        <v>261</v>
      </c>
      <c r="E42" s="403" t="s">
        <v>289</v>
      </c>
      <c r="F42" s="403">
        <v>0</v>
      </c>
      <c r="I42" s="403" t="s">
        <v>75</v>
      </c>
      <c r="R42" s="403">
        <v>4</v>
      </c>
      <c r="S42" s="403">
        <v>3.23</v>
      </c>
      <c r="T42" s="403">
        <v>8.6999999999999993</v>
      </c>
      <c r="U42" s="403">
        <v>12.225</v>
      </c>
      <c r="V42" s="403">
        <v>22</v>
      </c>
      <c r="W42" s="403">
        <v>18.7</v>
      </c>
      <c r="X42" s="404">
        <v>3.3544999999999998</v>
      </c>
      <c r="Y42" s="403">
        <f>X42+(S42*((U42-INDEX('[1]Center of Mass'!$B$8:$M$105,MATCH(A42,'[1]Center of Mass'!$B$8:$B$105,0),9))^2+(V42-INDEX('[1]Center of Mass'!$B$8:$M$105,MATCH(A42,'[1]Center of Mass'!$B$8:$B$105,0),10))^2))</f>
        <v>524.35285723000027</v>
      </c>
    </row>
    <row r="43" spans="1:25">
      <c r="A43" s="403" t="s">
        <v>55</v>
      </c>
      <c r="B43" s="403" t="s">
        <v>1403</v>
      </c>
      <c r="C43" s="403" t="s">
        <v>261</v>
      </c>
      <c r="D43" s="403" t="s">
        <v>261</v>
      </c>
      <c r="E43" s="403" t="s">
        <v>289</v>
      </c>
      <c r="F43" s="403">
        <v>0</v>
      </c>
      <c r="I43" s="403" t="s">
        <v>75</v>
      </c>
      <c r="R43" s="403">
        <v>4</v>
      </c>
      <c r="S43" s="403">
        <v>3.23</v>
      </c>
      <c r="T43" s="403">
        <v>8.6999999999999993</v>
      </c>
      <c r="U43" s="403">
        <v>11.275</v>
      </c>
      <c r="V43" s="403">
        <v>30.6</v>
      </c>
      <c r="W43" s="403">
        <v>18.7</v>
      </c>
      <c r="X43" s="404">
        <v>3.3544999999999998</v>
      </c>
      <c r="Y43" s="403">
        <f>X43+(S43*((U43-INDEX('[1]Center of Mass'!$B$8:$M$105,MATCH(A43,'[1]Center of Mass'!$B$8:$B$105,0),9))^2+(V43-INDEX('[1]Center of Mass'!$B$8:$M$105,MATCH(A43,'[1]Center of Mass'!$B$8:$B$105,0),10))^2))</f>
        <v>1305.0338442300001</v>
      </c>
    </row>
    <row r="44" spans="1:25">
      <c r="A44" s="403" t="s">
        <v>55</v>
      </c>
      <c r="B44" s="403" t="s">
        <v>1404</v>
      </c>
      <c r="C44" s="403" t="s">
        <v>261</v>
      </c>
      <c r="D44" s="403" t="s">
        <v>261</v>
      </c>
      <c r="E44" s="403" t="s">
        <v>289</v>
      </c>
      <c r="F44" s="403">
        <v>0</v>
      </c>
      <c r="I44" s="403" t="s">
        <v>75</v>
      </c>
      <c r="R44" s="403">
        <v>4</v>
      </c>
      <c r="S44" s="403">
        <v>3.23</v>
      </c>
      <c r="T44" s="403">
        <v>8.6999999999999993</v>
      </c>
      <c r="U44" s="403">
        <v>12.225</v>
      </c>
      <c r="V44" s="403">
        <v>30.6</v>
      </c>
      <c r="W44" s="403">
        <v>18.7</v>
      </c>
      <c r="X44" s="404">
        <v>3.3544999999999998</v>
      </c>
      <c r="Y44" s="403">
        <f>X44+(S44*((U44-INDEX('[1]Center of Mass'!$B$8:$M$105,MATCH(A44,'[1]Center of Mass'!$B$8:$B$105,0),9))^2+(V44-INDEX('[1]Center of Mass'!$B$8:$M$105,MATCH(A44,'[1]Center of Mass'!$B$8:$B$105,0),10))^2))</f>
        <v>1245.1919572300003</v>
      </c>
    </row>
    <row r="45" spans="1:25">
      <c r="A45" s="403" t="s">
        <v>55</v>
      </c>
      <c r="B45" s="403" t="s">
        <v>1405</v>
      </c>
      <c r="C45" s="403" t="s">
        <v>261</v>
      </c>
      <c r="D45" s="403" t="s">
        <v>261</v>
      </c>
      <c r="E45" s="403" t="s">
        <v>262</v>
      </c>
      <c r="F45" s="403">
        <v>0</v>
      </c>
      <c r="I45" s="403" t="s">
        <v>75</v>
      </c>
      <c r="R45" s="403">
        <v>4</v>
      </c>
      <c r="S45" s="403">
        <v>4.25</v>
      </c>
      <c r="T45" s="403">
        <v>9.3000000000000007</v>
      </c>
      <c r="U45" s="403">
        <v>0.625</v>
      </c>
      <c r="V45" s="403">
        <v>0</v>
      </c>
      <c r="W45" s="403">
        <v>18.7</v>
      </c>
      <c r="X45" s="404">
        <v>4.6475999999999997</v>
      </c>
      <c r="Y45" s="403">
        <f>X45+(S45*((U45-INDEX('[1]Center of Mass'!$B$8:$M$105,MATCH(A45,'[1]Center of Mass'!$B$8:$B$105,0),9))^2+(V45-INDEX('[1]Center of Mass'!$B$8:$M$105,MATCH(A45,'[1]Center of Mass'!$B$8:$B$105,0),10))^2))</f>
        <v>2611.4403542499999</v>
      </c>
    </row>
    <row r="46" spans="1:25">
      <c r="A46" s="403" t="s">
        <v>55</v>
      </c>
      <c r="B46" s="403" t="s">
        <v>1406</v>
      </c>
      <c r="C46" s="403" t="s">
        <v>261</v>
      </c>
      <c r="D46" s="403" t="s">
        <v>261</v>
      </c>
      <c r="E46" s="403" t="s">
        <v>262</v>
      </c>
      <c r="F46" s="403">
        <v>0</v>
      </c>
      <c r="I46" s="403" t="s">
        <v>75</v>
      </c>
      <c r="R46" s="403">
        <v>4</v>
      </c>
      <c r="S46" s="403">
        <v>3.4849999999999999</v>
      </c>
      <c r="T46" s="403">
        <v>8.85</v>
      </c>
      <c r="U46" s="403">
        <v>1.7629999999999999</v>
      </c>
      <c r="V46" s="403">
        <v>0</v>
      </c>
      <c r="W46" s="403">
        <v>18.7</v>
      </c>
      <c r="X46" s="404">
        <v>3.6623000000000001</v>
      </c>
      <c r="Y46" s="403">
        <f>X46+(S46*((U46-INDEX('[1]Center of Mass'!$B$8:$M$105,MATCH(A46,'[1]Center of Mass'!$B$8:$B$105,0),9))^2+(V46-INDEX('[1]Center of Mass'!$B$8:$M$105,MATCH(A46,'[1]Center of Mass'!$B$8:$B$105,0),10))^2))</f>
        <v>1980.1600774649999</v>
      </c>
    </row>
    <row r="47" spans="1:25">
      <c r="A47" s="403" t="s">
        <v>33</v>
      </c>
      <c r="B47" s="403" t="s">
        <v>309</v>
      </c>
      <c r="C47" s="403" t="s">
        <v>261</v>
      </c>
      <c r="D47" s="403" t="s">
        <v>261</v>
      </c>
      <c r="E47" s="403" t="s">
        <v>289</v>
      </c>
      <c r="F47" s="403">
        <v>0</v>
      </c>
      <c r="I47" s="403" t="s">
        <v>75</v>
      </c>
      <c r="R47" s="403">
        <v>4</v>
      </c>
      <c r="S47" s="403">
        <v>7.48</v>
      </c>
      <c r="T47" s="403">
        <v>11.2</v>
      </c>
      <c r="U47" s="403">
        <v>11.6</v>
      </c>
      <c r="V47" s="403">
        <v>16.7</v>
      </c>
      <c r="W47" s="403">
        <v>15.3</v>
      </c>
      <c r="X47" s="404">
        <v>10.223000000000001</v>
      </c>
      <c r="Y47" s="403">
        <f>X47+(S47*((U47-INDEX('[1]Center of Mass'!$B$8:$M$105,MATCH(A47,'[1]Center of Mass'!$B$8:$B$105,0),9))^2+(V47-INDEX('[1]Center of Mass'!$B$8:$M$105,MATCH(A47,'[1]Center of Mass'!$B$8:$B$105,0),10))^2))</f>
        <v>799.32585432000008</v>
      </c>
    </row>
    <row r="48" spans="1:25">
      <c r="A48" s="403" t="s">
        <v>33</v>
      </c>
      <c r="B48" s="403" t="s">
        <v>1389</v>
      </c>
      <c r="C48" s="403" t="s">
        <v>261</v>
      </c>
      <c r="D48" s="403" t="s">
        <v>261</v>
      </c>
      <c r="E48" s="403" t="s">
        <v>289</v>
      </c>
      <c r="F48" s="403">
        <v>0</v>
      </c>
      <c r="I48" s="403" t="s">
        <v>75</v>
      </c>
      <c r="R48" s="403">
        <v>4</v>
      </c>
      <c r="S48" s="403">
        <v>4.25</v>
      </c>
      <c r="T48" s="403">
        <v>9.3000000000000007</v>
      </c>
      <c r="U48" s="403">
        <v>11.125</v>
      </c>
      <c r="V48" s="403">
        <v>22</v>
      </c>
      <c r="W48" s="403">
        <v>15.3</v>
      </c>
      <c r="X48" s="404">
        <v>4.6475999999999997</v>
      </c>
      <c r="Y48" s="403">
        <f>X48+(S48*((U48-INDEX('[1]Center of Mass'!$B$8:$M$105,MATCH(A48,'[1]Center of Mass'!$B$8:$B$105,0),9))^2+(V48-INDEX('[1]Center of Mass'!$B$8:$M$105,MATCH(A48,'[1]Center of Mass'!$B$8:$B$105,0),10))^2))</f>
        <v>736.08751325000003</v>
      </c>
    </row>
    <row r="49" spans="1:25">
      <c r="A49" s="403" t="s">
        <v>33</v>
      </c>
      <c r="B49" s="403" t="s">
        <v>1390</v>
      </c>
      <c r="C49" s="403" t="s">
        <v>261</v>
      </c>
      <c r="D49" s="403" t="s">
        <v>261</v>
      </c>
      <c r="E49" s="403" t="s">
        <v>289</v>
      </c>
      <c r="F49" s="403">
        <v>0</v>
      </c>
      <c r="I49" s="403" t="s">
        <v>75</v>
      </c>
      <c r="R49" s="403">
        <v>4</v>
      </c>
      <c r="S49" s="403">
        <v>3.23</v>
      </c>
      <c r="T49" s="403">
        <v>8.6999999999999993</v>
      </c>
      <c r="U49" s="403">
        <v>12.225</v>
      </c>
      <c r="V49" s="403">
        <v>22</v>
      </c>
      <c r="W49" s="403">
        <v>15.3</v>
      </c>
      <c r="X49" s="404">
        <v>3.3544999999999998</v>
      </c>
      <c r="Y49" s="403">
        <f>X49+(S49*((U49-INDEX('[1]Center of Mass'!$B$8:$M$105,MATCH(A49,'[1]Center of Mass'!$B$8:$B$105,0),9))^2+(V49-INDEX('[1]Center of Mass'!$B$8:$M$105,MATCH(A49,'[1]Center of Mass'!$B$8:$B$105,0),10))^2))</f>
        <v>489.41106607000006</v>
      </c>
    </row>
    <row r="50" spans="1:25">
      <c r="A50" s="403" t="s">
        <v>33</v>
      </c>
      <c r="B50" s="403" t="s">
        <v>1403</v>
      </c>
      <c r="C50" s="403" t="s">
        <v>261</v>
      </c>
      <c r="D50" s="403" t="s">
        <v>261</v>
      </c>
      <c r="E50" s="403" t="s">
        <v>289</v>
      </c>
      <c r="F50" s="403">
        <v>0</v>
      </c>
      <c r="I50" s="403" t="s">
        <v>75</v>
      </c>
      <c r="R50" s="403">
        <v>4</v>
      </c>
      <c r="S50" s="403">
        <v>3.23</v>
      </c>
      <c r="T50" s="403">
        <v>8.6999999999999993</v>
      </c>
      <c r="U50" s="403">
        <v>11.275</v>
      </c>
      <c r="V50" s="403">
        <v>30.6</v>
      </c>
      <c r="W50" s="403">
        <v>15.3</v>
      </c>
      <c r="X50" s="404">
        <v>3.3544999999999998</v>
      </c>
      <c r="Y50" s="403">
        <f>X50+(S50*((U50-INDEX('[1]Center of Mass'!$B$8:$M$105,MATCH(A50,'[1]Center of Mass'!$B$8:$B$105,0),9))^2+(V50-INDEX('[1]Center of Mass'!$B$8:$M$105,MATCH(A50,'[1]Center of Mass'!$B$8:$B$105,0),10))^2))</f>
        <v>1233.99292707</v>
      </c>
    </row>
    <row r="51" spans="1:25">
      <c r="A51" s="403" t="s">
        <v>33</v>
      </c>
      <c r="B51" s="403" t="s">
        <v>1404</v>
      </c>
      <c r="C51" s="403" t="s">
        <v>261</v>
      </c>
      <c r="D51" s="403" t="s">
        <v>261</v>
      </c>
      <c r="E51" s="403" t="s">
        <v>289</v>
      </c>
      <c r="F51" s="403">
        <v>0</v>
      </c>
      <c r="I51" s="403" t="s">
        <v>75</v>
      </c>
      <c r="R51" s="403">
        <v>4</v>
      </c>
      <c r="S51" s="403">
        <v>3.23</v>
      </c>
      <c r="T51" s="403">
        <v>8.6999999999999993</v>
      </c>
      <c r="U51" s="403">
        <v>12.225</v>
      </c>
      <c r="V51" s="403">
        <v>30.6</v>
      </c>
      <c r="W51" s="403">
        <v>15.3</v>
      </c>
      <c r="X51" s="404">
        <v>3.3544999999999998</v>
      </c>
      <c r="Y51" s="403">
        <f>X51+(S51*((U51-INDEX('[1]Center of Mass'!$B$8:$M$105,MATCH(A51,'[1]Center of Mass'!$B$8:$B$105,0),9))^2+(V51-INDEX('[1]Center of Mass'!$B$8:$M$105,MATCH(A51,'[1]Center of Mass'!$B$8:$B$105,0),10))^2))</f>
        <v>1174.1387660699997</v>
      </c>
    </row>
    <row r="52" spans="1:25">
      <c r="A52" s="403" t="s">
        <v>33</v>
      </c>
      <c r="B52" s="403" t="s">
        <v>1405</v>
      </c>
      <c r="C52" s="403" t="s">
        <v>261</v>
      </c>
      <c r="D52" s="403" t="s">
        <v>261</v>
      </c>
      <c r="E52" s="403" t="s">
        <v>262</v>
      </c>
      <c r="F52" s="403">
        <v>0</v>
      </c>
      <c r="I52" s="403" t="s">
        <v>75</v>
      </c>
      <c r="R52" s="403">
        <v>4</v>
      </c>
      <c r="S52" s="403">
        <v>4.25</v>
      </c>
      <c r="T52" s="403">
        <v>9.3000000000000007</v>
      </c>
      <c r="U52" s="403">
        <v>0.625</v>
      </c>
      <c r="V52" s="403">
        <v>0</v>
      </c>
      <c r="W52" s="403">
        <v>15.3</v>
      </c>
      <c r="X52" s="404">
        <v>4.6475999999999997</v>
      </c>
      <c r="Y52" s="403">
        <f>X52+(S52*((U52-INDEX('[1]Center of Mass'!$B$8:$M$105,MATCH(A52,'[1]Center of Mass'!$B$8:$B$105,0),9))^2+(V52-INDEX('[1]Center of Mass'!$B$8:$M$105,MATCH(A52,'[1]Center of Mass'!$B$8:$B$105,0),10))^2))</f>
        <v>2687.2115132499998</v>
      </c>
    </row>
    <row r="53" spans="1:25">
      <c r="A53" s="403" t="s">
        <v>33</v>
      </c>
      <c r="B53" s="403" t="s">
        <v>1406</v>
      </c>
      <c r="C53" s="403" t="s">
        <v>261</v>
      </c>
      <c r="D53" s="403" t="s">
        <v>261</v>
      </c>
      <c r="E53" s="403" t="s">
        <v>262</v>
      </c>
      <c r="F53" s="403">
        <v>0</v>
      </c>
      <c r="I53" s="403" t="s">
        <v>75</v>
      </c>
      <c r="R53" s="403">
        <v>4</v>
      </c>
      <c r="S53" s="403">
        <v>3.4849999999999999</v>
      </c>
      <c r="T53" s="403">
        <v>8.85</v>
      </c>
      <c r="U53" s="403">
        <v>1.7629999999999999</v>
      </c>
      <c r="V53" s="403">
        <v>0</v>
      </c>
      <c r="W53" s="403">
        <v>15.3</v>
      </c>
      <c r="X53" s="404">
        <v>3.6623000000000001</v>
      </c>
      <c r="Y53" s="403">
        <f>X53+(S53*((U53-INDEX('[1]Center of Mass'!$B$8:$M$105,MATCH(A53,'[1]Center of Mass'!$B$8:$B$105,0),9))^2+(V53-INDEX('[1]Center of Mass'!$B$8:$M$105,MATCH(A53,'[1]Center of Mass'!$B$8:$B$105,0),10))^2))</f>
        <v>2042.276564125</v>
      </c>
    </row>
    <row r="54" spans="1:25">
      <c r="A54" s="403" t="s">
        <v>20</v>
      </c>
      <c r="B54" s="403" t="s">
        <v>309</v>
      </c>
      <c r="C54" s="403" t="s">
        <v>261</v>
      </c>
      <c r="D54" s="403" t="s">
        <v>261</v>
      </c>
      <c r="E54" s="403" t="s">
        <v>289</v>
      </c>
      <c r="F54" s="403">
        <v>0</v>
      </c>
      <c r="I54" s="403" t="s">
        <v>75</v>
      </c>
      <c r="R54" s="403">
        <v>4</v>
      </c>
      <c r="S54" s="403">
        <v>7.48</v>
      </c>
      <c r="T54" s="403">
        <v>11.2</v>
      </c>
      <c r="U54" s="403">
        <v>11.6</v>
      </c>
      <c r="V54" s="403">
        <v>16.7</v>
      </c>
      <c r="W54" s="403">
        <v>11.9</v>
      </c>
      <c r="X54" s="404">
        <v>10.223000000000001</v>
      </c>
      <c r="Y54" s="403">
        <f>X54+(S54*((U54-INDEX('[1]Center of Mass'!$B$8:$M$105,MATCH(A54,'[1]Center of Mass'!$B$8:$B$105,0),9))^2+(V54-INDEX('[1]Center of Mass'!$B$8:$M$105,MATCH(A54,'[1]Center of Mass'!$B$8:$B$105,0),10))^2))</f>
        <v>915.85042379999993</v>
      </c>
    </row>
    <row r="55" spans="1:25">
      <c r="A55" s="403" t="s">
        <v>20</v>
      </c>
      <c r="B55" s="403" t="s">
        <v>1389</v>
      </c>
      <c r="C55" s="403" t="s">
        <v>261</v>
      </c>
      <c r="D55" s="403" t="s">
        <v>261</v>
      </c>
      <c r="E55" s="403" t="s">
        <v>289</v>
      </c>
      <c r="F55" s="403">
        <v>0</v>
      </c>
      <c r="I55" s="403" t="s">
        <v>75</v>
      </c>
      <c r="R55" s="403">
        <v>4</v>
      </c>
      <c r="S55" s="403">
        <v>4.25</v>
      </c>
      <c r="T55" s="403">
        <v>9.3000000000000007</v>
      </c>
      <c r="U55" s="403">
        <v>11.125</v>
      </c>
      <c r="V55" s="403">
        <v>22</v>
      </c>
      <c r="W55" s="403">
        <v>11.9</v>
      </c>
      <c r="X55" s="404">
        <v>4.6475999999999997</v>
      </c>
      <c r="Y55" s="403">
        <f>X55+(S55*((U55-INDEX('[1]Center of Mass'!$B$8:$M$105,MATCH(A55,'[1]Center of Mass'!$B$8:$B$105,0),9))^2+(V55-INDEX('[1]Center of Mass'!$B$8:$M$105,MATCH(A55,'[1]Center of Mass'!$B$8:$B$105,0),10))^2))</f>
        <v>867.08824249999998</v>
      </c>
    </row>
    <row r="56" spans="1:25">
      <c r="A56" s="403" t="s">
        <v>20</v>
      </c>
      <c r="B56" s="403" t="s">
        <v>1390</v>
      </c>
      <c r="C56" s="403" t="s">
        <v>261</v>
      </c>
      <c r="D56" s="403" t="s">
        <v>261</v>
      </c>
      <c r="E56" s="403" t="s">
        <v>289</v>
      </c>
      <c r="F56" s="403">
        <v>0</v>
      </c>
      <c r="I56" s="403" t="s">
        <v>75</v>
      </c>
      <c r="R56" s="403">
        <v>4</v>
      </c>
      <c r="S56" s="403">
        <v>3.23</v>
      </c>
      <c r="T56" s="403">
        <v>8.6999999999999993</v>
      </c>
      <c r="U56" s="403">
        <v>12.225</v>
      </c>
      <c r="V56" s="403">
        <v>22</v>
      </c>
      <c r="W56" s="403">
        <v>11.9</v>
      </c>
      <c r="X56" s="404">
        <v>3.3544999999999998</v>
      </c>
      <c r="Y56" s="403">
        <f>X56+(S56*((U56-INDEX('[1]Center of Mass'!$B$8:$M$105,MATCH(A56,'[1]Center of Mass'!$B$8:$B$105,0),9))^2+(V56-INDEX('[1]Center of Mass'!$B$8:$M$105,MATCH(A56,'[1]Center of Mass'!$B$8:$B$105,0),10))^2))</f>
        <v>586.88956229999997</v>
      </c>
    </row>
    <row r="57" spans="1:25">
      <c r="A57" s="403" t="s">
        <v>20</v>
      </c>
      <c r="B57" s="403" t="s">
        <v>1403</v>
      </c>
      <c r="C57" s="403" t="s">
        <v>261</v>
      </c>
      <c r="D57" s="403" t="s">
        <v>261</v>
      </c>
      <c r="E57" s="403" t="s">
        <v>291</v>
      </c>
      <c r="F57" s="403">
        <v>0</v>
      </c>
      <c r="I57" s="403" t="s">
        <v>75</v>
      </c>
      <c r="R57" s="403">
        <v>4</v>
      </c>
      <c r="S57" s="403">
        <v>3.23</v>
      </c>
      <c r="T57" s="403">
        <v>8.6999999999999993</v>
      </c>
      <c r="U57" s="403">
        <v>11.275</v>
      </c>
      <c r="V57" s="403">
        <v>30.6</v>
      </c>
      <c r="W57" s="403">
        <v>11.9</v>
      </c>
      <c r="X57" s="404">
        <v>3.3544999999999998</v>
      </c>
      <c r="Y57" s="403">
        <f>X57+(S57*((U57-INDEX('[1]Center of Mass'!$B$8:$M$105,MATCH(A57,'[1]Center of Mass'!$B$8:$B$105,0),9))^2+(V57-INDEX('[1]Center of Mass'!$B$8:$M$105,MATCH(A57,'[1]Center of Mass'!$B$8:$B$105,0),10))^2))</f>
        <v>1411.7146362999997</v>
      </c>
    </row>
    <row r="58" spans="1:25">
      <c r="A58" s="403" t="s">
        <v>20</v>
      </c>
      <c r="B58" s="403" t="s">
        <v>1404</v>
      </c>
      <c r="C58" s="403" t="s">
        <v>261</v>
      </c>
      <c r="D58" s="403" t="s">
        <v>261</v>
      </c>
      <c r="E58" s="403" t="s">
        <v>291</v>
      </c>
      <c r="F58" s="403">
        <v>0</v>
      </c>
      <c r="I58" s="403" t="s">
        <v>75</v>
      </c>
      <c r="R58" s="403">
        <v>4</v>
      </c>
      <c r="S58" s="403">
        <v>3.23</v>
      </c>
      <c r="T58" s="403">
        <v>8.6999999999999993</v>
      </c>
      <c r="U58" s="403">
        <v>12.225</v>
      </c>
      <c r="V58" s="403">
        <v>30.6</v>
      </c>
      <c r="W58" s="403">
        <v>11.9</v>
      </c>
      <c r="X58" s="404">
        <v>3.3544999999999998</v>
      </c>
      <c r="Y58" s="403">
        <f>X58+(S58*((U58-INDEX('[1]Center of Mass'!$B$8:$M$105,MATCH(A58,'[1]Center of Mass'!$B$8:$B$105,0),9))^2+(V58-INDEX('[1]Center of Mass'!$B$8:$M$105,MATCH(A58,'[1]Center of Mass'!$B$8:$B$105,0),10))^2))</f>
        <v>1350.0623342999997</v>
      </c>
    </row>
    <row r="59" spans="1:25">
      <c r="A59" s="403" t="s">
        <v>20</v>
      </c>
      <c r="B59" s="403" t="s">
        <v>1405</v>
      </c>
      <c r="C59" s="403" t="s">
        <v>261</v>
      </c>
      <c r="D59" s="403" t="s">
        <v>261</v>
      </c>
      <c r="E59" s="403" t="s">
        <v>262</v>
      </c>
      <c r="F59" s="403">
        <v>0</v>
      </c>
      <c r="I59" s="403" t="s">
        <v>75</v>
      </c>
      <c r="R59" s="403">
        <v>4</v>
      </c>
      <c r="S59" s="403">
        <v>4.25</v>
      </c>
      <c r="T59" s="403">
        <v>9.3000000000000007</v>
      </c>
      <c r="U59" s="403">
        <v>0.625</v>
      </c>
      <c r="V59" s="403">
        <v>0</v>
      </c>
      <c r="W59" s="403">
        <v>11.9</v>
      </c>
      <c r="X59" s="404">
        <v>4.6475999999999997</v>
      </c>
      <c r="Y59" s="403">
        <f>X59+(S59*((U59-INDEX('[1]Center of Mass'!$B$8:$M$105,MATCH(A59,'[1]Center of Mass'!$B$8:$B$105,0),9))^2+(V59-INDEX('[1]Center of Mass'!$B$8:$M$105,MATCH(A59,'[1]Center of Mass'!$B$8:$B$105,0),10))^2))</f>
        <v>2580.3184924999996</v>
      </c>
    </row>
    <row r="60" spans="1:25">
      <c r="A60" s="403" t="s">
        <v>20</v>
      </c>
      <c r="B60" s="403" t="s">
        <v>1406</v>
      </c>
      <c r="C60" s="403" t="s">
        <v>261</v>
      </c>
      <c r="D60" s="403" t="s">
        <v>261</v>
      </c>
      <c r="E60" s="403" t="s">
        <v>262</v>
      </c>
      <c r="F60" s="403">
        <v>0</v>
      </c>
      <c r="I60" s="403" t="s">
        <v>75</v>
      </c>
      <c r="R60" s="403">
        <v>4</v>
      </c>
      <c r="S60" s="403">
        <v>3.4849999999999999</v>
      </c>
      <c r="T60" s="403">
        <v>8.85</v>
      </c>
      <c r="U60" s="403">
        <v>1.7629999999999999</v>
      </c>
      <c r="V60" s="403">
        <v>0</v>
      </c>
      <c r="W60" s="403">
        <v>11.9</v>
      </c>
      <c r="X60" s="404">
        <v>3.6623000000000001</v>
      </c>
      <c r="Y60" s="403">
        <f>X60+(S60*((U60-INDEX('[1]Center of Mass'!$B$8:$M$105,MATCH(A60,'[1]Center of Mass'!$B$8:$B$105,0),9))^2+(V60-INDEX('[1]Center of Mass'!$B$8:$M$105,MATCH(A60,'[1]Center of Mass'!$B$8:$B$105,0),10))^2))</f>
        <v>1952.30025213</v>
      </c>
    </row>
    <row r="61" spans="1:25">
      <c r="A61" s="403" t="s">
        <v>22</v>
      </c>
      <c r="B61" s="403" t="s">
        <v>309</v>
      </c>
      <c r="C61" s="403" t="s">
        <v>261</v>
      </c>
      <c r="D61" s="403" t="s">
        <v>261</v>
      </c>
      <c r="E61" s="403" t="s">
        <v>289</v>
      </c>
      <c r="F61" s="403">
        <v>0</v>
      </c>
      <c r="I61" s="403" t="s">
        <v>75</v>
      </c>
      <c r="R61" s="403">
        <v>4</v>
      </c>
      <c r="S61" s="403">
        <v>7.48</v>
      </c>
      <c r="T61" s="403">
        <v>11.2</v>
      </c>
      <c r="U61" s="403">
        <v>11.6</v>
      </c>
      <c r="V61" s="403">
        <v>16.7</v>
      </c>
      <c r="W61" s="403">
        <v>8.5</v>
      </c>
      <c r="X61" s="404">
        <v>10.223000000000001</v>
      </c>
      <c r="Y61" s="403">
        <f>X61+(S61*((U61-INDEX('[1]Center of Mass'!$B$8:$M$105,MATCH(A61,'[1]Center of Mass'!$B$8:$B$105,0),9))^2+(V61-INDEX('[1]Center of Mass'!$B$8:$M$105,MATCH(A61,'[1]Center of Mass'!$B$8:$B$105,0),10))^2))</f>
        <v>928.04297340000016</v>
      </c>
    </row>
    <row r="62" spans="1:25">
      <c r="A62" s="403" t="s">
        <v>22</v>
      </c>
      <c r="B62" s="403" t="s">
        <v>1389</v>
      </c>
      <c r="C62" s="403" t="s">
        <v>261</v>
      </c>
      <c r="D62" s="403" t="s">
        <v>261</v>
      </c>
      <c r="E62" s="403" t="s">
        <v>289</v>
      </c>
      <c r="F62" s="403">
        <v>0</v>
      </c>
      <c r="I62" s="403" t="s">
        <v>75</v>
      </c>
      <c r="R62" s="403">
        <v>4</v>
      </c>
      <c r="S62" s="403">
        <v>4.25</v>
      </c>
      <c r="T62" s="403">
        <v>9.3000000000000007</v>
      </c>
      <c r="U62" s="403">
        <v>11.125</v>
      </c>
      <c r="V62" s="403">
        <v>22</v>
      </c>
      <c r="W62" s="403">
        <v>8.5</v>
      </c>
      <c r="X62" s="404">
        <v>4.6475999999999997</v>
      </c>
      <c r="Y62" s="403">
        <f>X62+(S62*((U62-INDEX('[1]Center of Mass'!$B$8:$M$105,MATCH(A62,'[1]Center of Mass'!$B$8:$B$105,0),9))^2+(V62-INDEX('[1]Center of Mass'!$B$8:$M$105,MATCH(A62,'[1]Center of Mass'!$B$8:$B$105,0),10))^2))</f>
        <v>883.70625250000012</v>
      </c>
    </row>
    <row r="63" spans="1:25">
      <c r="A63" s="403" t="s">
        <v>22</v>
      </c>
      <c r="B63" s="403" t="s">
        <v>1390</v>
      </c>
      <c r="C63" s="403" t="s">
        <v>261</v>
      </c>
      <c r="D63" s="403" t="s">
        <v>261</v>
      </c>
      <c r="E63" s="403" t="s">
        <v>289</v>
      </c>
      <c r="F63" s="403">
        <v>0</v>
      </c>
      <c r="I63" s="403" t="s">
        <v>75</v>
      </c>
      <c r="R63" s="403">
        <v>4</v>
      </c>
      <c r="S63" s="403">
        <v>3.23</v>
      </c>
      <c r="T63" s="403">
        <v>8.6999999999999993</v>
      </c>
      <c r="U63" s="403">
        <v>12.225</v>
      </c>
      <c r="V63" s="403">
        <v>22</v>
      </c>
      <c r="W63" s="403">
        <v>8.5</v>
      </c>
      <c r="X63" s="404">
        <v>3.3544999999999998</v>
      </c>
      <c r="Y63" s="403">
        <f>X63+(S63*((U63-INDEX('[1]Center of Mass'!$B$8:$M$105,MATCH(A63,'[1]Center of Mass'!$B$8:$B$105,0),9))^2+(V63-INDEX('[1]Center of Mass'!$B$8:$M$105,MATCH(A63,'[1]Center of Mass'!$B$8:$B$105,0),10))^2))</f>
        <v>599.59030990000008</v>
      </c>
    </row>
    <row r="64" spans="1:25">
      <c r="A64" s="403" t="s">
        <v>22</v>
      </c>
      <c r="B64" s="403" t="s">
        <v>1403</v>
      </c>
      <c r="C64" s="403" t="s">
        <v>261</v>
      </c>
      <c r="D64" s="403" t="s">
        <v>261</v>
      </c>
      <c r="E64" s="403" t="s">
        <v>291</v>
      </c>
      <c r="F64" s="403">
        <v>0</v>
      </c>
      <c r="I64" s="403" t="s">
        <v>75</v>
      </c>
      <c r="R64" s="403">
        <v>4</v>
      </c>
      <c r="S64" s="403">
        <v>3.23</v>
      </c>
      <c r="T64" s="403">
        <v>8.6999999999999993</v>
      </c>
      <c r="U64" s="403">
        <v>11.275</v>
      </c>
      <c r="V64" s="403">
        <v>30.6</v>
      </c>
      <c r="W64" s="403">
        <v>8.5</v>
      </c>
      <c r="X64" s="404">
        <v>3.3544999999999998</v>
      </c>
      <c r="Y64" s="403">
        <f>X64+(S64*((U64-INDEX('[1]Center of Mass'!$B$8:$M$105,MATCH(A64,'[1]Center of Mass'!$B$8:$B$105,0),9))^2+(V64-INDEX('[1]Center of Mass'!$B$8:$M$105,MATCH(A64,'[1]Center of Mass'!$B$8:$B$105,0),10))^2))</f>
        <v>1436.3541098999999</v>
      </c>
    </row>
    <row r="65" spans="1:25">
      <c r="A65" s="403" t="s">
        <v>22</v>
      </c>
      <c r="B65" s="403" t="s">
        <v>1404</v>
      </c>
      <c r="C65" s="403" t="s">
        <v>261</v>
      </c>
      <c r="D65" s="403" t="s">
        <v>261</v>
      </c>
      <c r="E65" s="403" t="s">
        <v>291</v>
      </c>
      <c r="F65" s="403">
        <v>0</v>
      </c>
      <c r="I65" s="403" t="s">
        <v>75</v>
      </c>
      <c r="R65" s="403">
        <v>4</v>
      </c>
      <c r="S65" s="403">
        <v>3.23</v>
      </c>
      <c r="T65" s="403">
        <v>8.6999999999999993</v>
      </c>
      <c r="U65" s="403">
        <v>12.225</v>
      </c>
      <c r="V65" s="403">
        <v>30.6</v>
      </c>
      <c r="W65" s="403">
        <v>8.5</v>
      </c>
      <c r="X65" s="404">
        <v>3.3544999999999998</v>
      </c>
      <c r="Y65" s="403">
        <f>X65+(S65*((U65-INDEX('[1]Center of Mass'!$B$8:$M$105,MATCH(A65,'[1]Center of Mass'!$B$8:$B$105,0),9))^2+(V65-INDEX('[1]Center of Mass'!$B$8:$M$105,MATCH(A65,'[1]Center of Mass'!$B$8:$B$105,0),10))^2))</f>
        <v>1374.7631779000001</v>
      </c>
    </row>
    <row r="66" spans="1:25">
      <c r="A66" s="403" t="s">
        <v>22</v>
      </c>
      <c r="B66" s="403" t="s">
        <v>1405</v>
      </c>
      <c r="C66" s="403" t="s">
        <v>261</v>
      </c>
      <c r="D66" s="403" t="s">
        <v>261</v>
      </c>
      <c r="E66" s="403" t="s">
        <v>262</v>
      </c>
      <c r="F66" s="403">
        <v>0</v>
      </c>
      <c r="I66" s="403" t="s">
        <v>75</v>
      </c>
      <c r="R66" s="403">
        <v>4</v>
      </c>
      <c r="S66" s="403">
        <v>4.25</v>
      </c>
      <c r="T66" s="403">
        <v>9.3000000000000007</v>
      </c>
      <c r="U66" s="403">
        <v>0.625</v>
      </c>
      <c r="V66" s="403">
        <v>0</v>
      </c>
      <c r="W66" s="403">
        <v>8.5</v>
      </c>
      <c r="X66" s="404">
        <v>4.6475999999999997</v>
      </c>
      <c r="Y66" s="403">
        <f>X66+(S66*((U66-INDEX('[1]Center of Mass'!$B$8:$M$105,MATCH(A66,'[1]Center of Mass'!$B$8:$B$105,0),9))^2+(V66-INDEX('[1]Center of Mass'!$B$8:$M$105,MATCH(A66,'[1]Center of Mass'!$B$8:$B$105,0),10))^2))</f>
        <v>2555.6520025</v>
      </c>
    </row>
    <row r="67" spans="1:25">
      <c r="A67" s="403" t="s">
        <v>22</v>
      </c>
      <c r="B67" s="403" t="s">
        <v>1406</v>
      </c>
      <c r="C67" s="403" t="s">
        <v>261</v>
      </c>
      <c r="D67" s="403" t="s">
        <v>261</v>
      </c>
      <c r="E67" s="403" t="s">
        <v>262</v>
      </c>
      <c r="F67" s="403">
        <v>0</v>
      </c>
      <c r="I67" s="403" t="s">
        <v>75</v>
      </c>
      <c r="R67" s="403">
        <v>4</v>
      </c>
      <c r="S67" s="403">
        <v>3.4849999999999999</v>
      </c>
      <c r="T67" s="403">
        <v>8.85</v>
      </c>
      <c r="U67" s="403">
        <v>1.7629999999999999</v>
      </c>
      <c r="V67" s="403">
        <v>0</v>
      </c>
      <c r="W67" s="403">
        <v>8.5</v>
      </c>
      <c r="X67" s="404">
        <v>3.6623000000000001</v>
      </c>
      <c r="Y67" s="403">
        <f>X67+(S67*((U67-INDEX('[1]Center of Mass'!$B$8:$M$105,MATCH(A67,'[1]Center of Mass'!$B$8:$B$105,0),9))^2+(V67-INDEX('[1]Center of Mass'!$B$8:$M$105,MATCH(A67,'[1]Center of Mass'!$B$8:$B$105,0),10))^2))</f>
        <v>1932.1530489300001</v>
      </c>
    </row>
    <row r="68" spans="1:25">
      <c r="A68" s="403" t="s">
        <v>23</v>
      </c>
      <c r="B68" s="403" t="s">
        <v>307</v>
      </c>
      <c r="C68" s="403" t="s">
        <v>261</v>
      </c>
      <c r="D68" s="403" t="s">
        <v>261</v>
      </c>
      <c r="E68" s="403" t="s">
        <v>289</v>
      </c>
      <c r="F68" s="403">
        <v>0</v>
      </c>
      <c r="I68" s="403" t="s">
        <v>75</v>
      </c>
      <c r="R68" s="403">
        <v>4</v>
      </c>
      <c r="S68" s="403">
        <v>2.04</v>
      </c>
      <c r="T68" s="403">
        <v>8</v>
      </c>
      <c r="U68" s="403">
        <v>10.8</v>
      </c>
      <c r="V68" s="403">
        <v>16.7</v>
      </c>
      <c r="W68" s="403">
        <v>5.0999999999999996</v>
      </c>
      <c r="X68" s="404">
        <v>2.0264000000000002</v>
      </c>
      <c r="Y68" s="403">
        <f>X68+(S68*((U68-INDEX('[1]Center of Mass'!$B$8:$M$105,MATCH(A68,'[1]Center of Mass'!$B$8:$B$105,0),9))^2+(V68-INDEX('[1]Center of Mass'!$B$8:$M$105,MATCH(A68,'[1]Center of Mass'!$B$8:$B$105,0),10))^2))</f>
        <v>286.87588400000004</v>
      </c>
    </row>
    <row r="69" spans="1:25">
      <c r="A69" s="403" t="s">
        <v>23</v>
      </c>
      <c r="B69" s="403" t="s">
        <v>310</v>
      </c>
      <c r="C69" s="403" t="s">
        <v>261</v>
      </c>
      <c r="D69" s="403" t="s">
        <v>261</v>
      </c>
      <c r="E69" s="403" t="s">
        <v>289</v>
      </c>
      <c r="F69" s="403">
        <v>0</v>
      </c>
      <c r="I69" s="403" t="s">
        <v>75</v>
      </c>
      <c r="R69" s="403">
        <v>4</v>
      </c>
      <c r="S69" s="403">
        <v>5.44</v>
      </c>
      <c r="T69" s="403">
        <v>10</v>
      </c>
      <c r="U69" s="403">
        <v>11.9</v>
      </c>
      <c r="V69" s="403">
        <v>16.7</v>
      </c>
      <c r="W69" s="403">
        <v>5.0999999999999996</v>
      </c>
      <c r="X69" s="404">
        <v>6.4010999999999996</v>
      </c>
      <c r="Y69" s="403">
        <f>X69+(S69*((U69-INDEX('[1]Center of Mass'!$B$8:$M$105,MATCH(A69,'[1]Center of Mass'!$B$8:$B$105,0),9))^2+(V69-INDEX('[1]Center of Mass'!$B$8:$M$105,MATCH(A69,'[1]Center of Mass'!$B$8:$B$105,0),10))^2))</f>
        <v>641.10167600000011</v>
      </c>
    </row>
    <row r="70" spans="1:25">
      <c r="A70" s="403" t="s">
        <v>23</v>
      </c>
      <c r="B70" s="403" t="s">
        <v>1389</v>
      </c>
      <c r="C70" s="403" t="s">
        <v>261</v>
      </c>
      <c r="D70" s="403" t="s">
        <v>261</v>
      </c>
      <c r="E70" s="403" t="s">
        <v>289</v>
      </c>
      <c r="F70" s="403">
        <v>0</v>
      </c>
      <c r="I70" s="403" t="s">
        <v>75</v>
      </c>
      <c r="R70" s="403">
        <v>4</v>
      </c>
      <c r="S70" s="403">
        <v>4.25</v>
      </c>
      <c r="T70" s="403">
        <v>9.3000000000000007</v>
      </c>
      <c r="U70" s="403">
        <v>11.125</v>
      </c>
      <c r="V70" s="403">
        <v>22</v>
      </c>
      <c r="W70" s="403">
        <v>5.0999999999999996</v>
      </c>
      <c r="X70" s="404">
        <v>4.6475999999999997</v>
      </c>
      <c r="Y70" s="403">
        <f>X70+(S70*((U70-INDEX('[1]Center of Mass'!$B$8:$M$105,MATCH(A70,'[1]Center of Mass'!$B$8:$B$105,0),9))^2+(V70-INDEX('[1]Center of Mass'!$B$8:$M$105,MATCH(A70,'[1]Center of Mass'!$B$8:$B$105,0),10))^2))</f>
        <v>883.62420625000004</v>
      </c>
    </row>
    <row r="71" spans="1:25">
      <c r="A71" s="403" t="s">
        <v>23</v>
      </c>
      <c r="B71" s="403" t="s">
        <v>1390</v>
      </c>
      <c r="C71" s="403" t="s">
        <v>261</v>
      </c>
      <c r="D71" s="403" t="s">
        <v>261</v>
      </c>
      <c r="E71" s="403" t="s">
        <v>289</v>
      </c>
      <c r="F71" s="403">
        <v>0</v>
      </c>
      <c r="I71" s="403" t="s">
        <v>75</v>
      </c>
      <c r="R71" s="403">
        <v>4</v>
      </c>
      <c r="S71" s="403">
        <v>3.23</v>
      </c>
      <c r="T71" s="403">
        <v>8.6999999999999993</v>
      </c>
      <c r="U71" s="403">
        <v>12.225</v>
      </c>
      <c r="V71" s="403">
        <v>22</v>
      </c>
      <c r="W71" s="403">
        <v>5.0999999999999996</v>
      </c>
      <c r="X71" s="404">
        <v>3.3544999999999998</v>
      </c>
      <c r="Y71" s="403">
        <f>X71+(S71*((U71-INDEX('[1]Center of Mass'!$B$8:$M$105,MATCH(A71,'[1]Center of Mass'!$B$8:$B$105,0),9))^2+(V71-INDEX('[1]Center of Mass'!$B$8:$M$105,MATCH(A71,'[1]Center of Mass'!$B$8:$B$105,0),10))^2))</f>
        <v>599.52795475000005</v>
      </c>
    </row>
    <row r="72" spans="1:25">
      <c r="A72" s="403" t="s">
        <v>23</v>
      </c>
      <c r="B72" s="403" t="s">
        <v>1403</v>
      </c>
      <c r="C72" s="403" t="s">
        <v>261</v>
      </c>
      <c r="D72" s="403" t="s">
        <v>261</v>
      </c>
      <c r="E72" s="403" t="s">
        <v>262</v>
      </c>
      <c r="F72" s="403">
        <v>0</v>
      </c>
      <c r="I72" s="403" t="s">
        <v>75</v>
      </c>
      <c r="R72" s="403">
        <v>4</v>
      </c>
      <c r="S72" s="403">
        <v>3.23</v>
      </c>
      <c r="T72" s="403">
        <v>8.6999999999999993</v>
      </c>
      <c r="U72" s="403">
        <v>11.275</v>
      </c>
      <c r="V72" s="403">
        <v>30.6</v>
      </c>
      <c r="W72" s="403">
        <v>5.0999999999999996</v>
      </c>
      <c r="X72" s="404">
        <v>3.3544999999999998</v>
      </c>
      <c r="Y72" s="403">
        <f>X72+(S72*((U72-INDEX('[1]Center of Mass'!$B$8:$M$105,MATCH(A72,'[1]Center of Mass'!$B$8:$B$105,0),9))^2+(V72-INDEX('[1]Center of Mass'!$B$8:$M$105,MATCH(A72,'[1]Center of Mass'!$B$8:$B$105,0),10))^2))</f>
        <v>1436.2361987500003</v>
      </c>
    </row>
    <row r="73" spans="1:25">
      <c r="A73" s="403" t="s">
        <v>23</v>
      </c>
      <c r="B73" s="403" t="s">
        <v>1404</v>
      </c>
      <c r="C73" s="403" t="s">
        <v>261</v>
      </c>
      <c r="D73" s="403" t="s">
        <v>261</v>
      </c>
      <c r="E73" s="403" t="s">
        <v>262</v>
      </c>
      <c r="F73" s="403">
        <v>0</v>
      </c>
      <c r="I73" s="403" t="s">
        <v>75</v>
      </c>
      <c r="R73" s="403">
        <v>4</v>
      </c>
      <c r="S73" s="403">
        <v>3.23</v>
      </c>
      <c r="T73" s="403">
        <v>8.6999999999999993</v>
      </c>
      <c r="U73" s="403">
        <v>12.225</v>
      </c>
      <c r="V73" s="403">
        <v>30.6</v>
      </c>
      <c r="W73" s="403">
        <v>5.0999999999999996</v>
      </c>
      <c r="X73" s="404">
        <v>3.3544999999999998</v>
      </c>
      <c r="Y73" s="403">
        <f>X73+(S73*((U73-INDEX('[1]Center of Mass'!$B$8:$M$105,MATCH(A73,'[1]Center of Mass'!$B$8:$B$105,0),9))^2+(V73-INDEX('[1]Center of Mass'!$B$8:$M$105,MATCH(A73,'[1]Center of Mass'!$B$8:$B$105,0),10))^2))</f>
        <v>1374.6452667500002</v>
      </c>
    </row>
    <row r="74" spans="1:25">
      <c r="A74" s="403" t="s">
        <v>23</v>
      </c>
      <c r="B74" s="403" t="s">
        <v>1405</v>
      </c>
      <c r="C74" s="403" t="s">
        <v>261</v>
      </c>
      <c r="D74" s="403" t="s">
        <v>261</v>
      </c>
      <c r="E74" s="403" t="s">
        <v>264</v>
      </c>
      <c r="F74" s="403">
        <v>0</v>
      </c>
      <c r="I74" s="403" t="s">
        <v>75</v>
      </c>
      <c r="R74" s="403">
        <v>4</v>
      </c>
      <c r="S74" s="403">
        <v>4.25</v>
      </c>
      <c r="T74" s="403">
        <v>9.3000000000000007</v>
      </c>
      <c r="U74" s="403">
        <v>0.625</v>
      </c>
      <c r="V74" s="403">
        <v>0</v>
      </c>
      <c r="W74" s="403">
        <v>5.0999999999999996</v>
      </c>
      <c r="X74" s="404">
        <v>4.6475999999999997</v>
      </c>
      <c r="Y74" s="403">
        <f>X74+(S74*((U74-INDEX('[1]Center of Mass'!$B$8:$M$105,MATCH(A74,'[1]Center of Mass'!$B$8:$B$105,0),9))^2+(V74-INDEX('[1]Center of Mass'!$B$8:$M$105,MATCH(A74,'[1]Center of Mass'!$B$8:$B$105,0),10))^2))</f>
        <v>2555.7569562499998</v>
      </c>
    </row>
    <row r="75" spans="1:25">
      <c r="A75" s="403" t="s">
        <v>23</v>
      </c>
      <c r="B75" s="403" t="s">
        <v>1406</v>
      </c>
      <c r="C75" s="403" t="s">
        <v>261</v>
      </c>
      <c r="D75" s="403" t="s">
        <v>261</v>
      </c>
      <c r="E75" s="403" t="s">
        <v>264</v>
      </c>
      <c r="F75" s="403">
        <v>0</v>
      </c>
      <c r="I75" s="403" t="s">
        <v>75</v>
      </c>
      <c r="R75" s="403">
        <v>4</v>
      </c>
      <c r="S75" s="403">
        <v>3.4849999999999999</v>
      </c>
      <c r="T75" s="403">
        <v>8.85</v>
      </c>
      <c r="U75" s="403">
        <v>1.7629999999999999</v>
      </c>
      <c r="V75" s="403">
        <v>0</v>
      </c>
      <c r="W75" s="403">
        <v>5.0999999999999996</v>
      </c>
      <c r="X75" s="404">
        <v>3.6623000000000001</v>
      </c>
      <c r="Y75" s="403">
        <f>X75+(S75*((U75-INDEX('[1]Center of Mass'!$B$8:$M$105,MATCH(A75,'[1]Center of Mass'!$B$8:$B$105,0),9))^2+(V75-INDEX('[1]Center of Mass'!$B$8:$M$105,MATCH(A75,'[1]Center of Mass'!$B$8:$B$105,0),10))^2))</f>
        <v>1932.2391110050003</v>
      </c>
    </row>
    <row r="76" spans="1:25">
      <c r="A76" s="403" t="s">
        <v>24</v>
      </c>
      <c r="B76" s="403" t="s">
        <v>307</v>
      </c>
      <c r="C76" s="403" t="s">
        <v>261</v>
      </c>
      <c r="D76" s="403" t="s">
        <v>261</v>
      </c>
      <c r="E76" s="403" t="s">
        <v>289</v>
      </c>
      <c r="F76" s="403">
        <v>0</v>
      </c>
      <c r="I76" s="403" t="s">
        <v>75</v>
      </c>
      <c r="R76" s="403">
        <v>4</v>
      </c>
      <c r="S76" s="403">
        <v>2.04</v>
      </c>
      <c r="T76" s="403">
        <v>8</v>
      </c>
      <c r="U76" s="403">
        <v>10.8</v>
      </c>
      <c r="V76" s="403">
        <v>16.7</v>
      </c>
      <c r="W76" s="403">
        <v>1.7</v>
      </c>
      <c r="X76" s="404">
        <v>2.0264000000000002</v>
      </c>
      <c r="Y76" s="403">
        <f>X76+(S76*((U76-INDEX('[1]Center of Mass'!$B$8:$M$105,MATCH(A76,'[1]Center of Mass'!$B$8:$B$105,0),9))^2+(V76-INDEX('[1]Center of Mass'!$B$8:$M$105,MATCH(A76,'[1]Center of Mass'!$B$8:$B$105,0),10))^2))</f>
        <v>273.24786188000002</v>
      </c>
    </row>
    <row r="77" spans="1:25">
      <c r="A77" s="403" t="s">
        <v>24</v>
      </c>
      <c r="B77" s="403" t="s">
        <v>310</v>
      </c>
      <c r="C77" s="403" t="s">
        <v>261</v>
      </c>
      <c r="D77" s="403" t="s">
        <v>261</v>
      </c>
      <c r="E77" s="403" t="s">
        <v>289</v>
      </c>
      <c r="F77" s="403">
        <v>0</v>
      </c>
      <c r="I77" s="403" t="s">
        <v>75</v>
      </c>
      <c r="R77" s="403">
        <v>4</v>
      </c>
      <c r="S77" s="403">
        <v>5.44</v>
      </c>
      <c r="T77" s="403">
        <v>10</v>
      </c>
      <c r="U77" s="403">
        <v>11.9</v>
      </c>
      <c r="V77" s="403">
        <v>16.7</v>
      </c>
      <c r="W77" s="403">
        <v>1.7</v>
      </c>
      <c r="X77" s="404">
        <v>6.4010999999999996</v>
      </c>
      <c r="Y77" s="403">
        <f>X77+(S77*((U77-INDEX('[1]Center of Mass'!$B$8:$M$105,MATCH(A77,'[1]Center of Mass'!$B$8:$B$105,0),9))^2+(V77-INDEX('[1]Center of Mass'!$B$8:$M$105,MATCH(A77,'[1]Center of Mass'!$B$8:$B$105,0),10))^2))</f>
        <v>608.31477968000024</v>
      </c>
    </row>
    <row r="78" spans="1:25">
      <c r="A78" s="403" t="s">
        <v>24</v>
      </c>
      <c r="B78" s="403" t="s">
        <v>1389</v>
      </c>
      <c r="C78" s="403" t="s">
        <v>261</v>
      </c>
      <c r="D78" s="403" t="s">
        <v>261</v>
      </c>
      <c r="E78" s="403" t="s">
        <v>289</v>
      </c>
      <c r="F78" s="403">
        <v>0</v>
      </c>
      <c r="I78" s="403" t="s">
        <v>75</v>
      </c>
      <c r="R78" s="403">
        <v>4</v>
      </c>
      <c r="S78" s="403">
        <v>4.25</v>
      </c>
      <c r="T78" s="403">
        <v>9.3000000000000007</v>
      </c>
      <c r="U78" s="403">
        <v>11.125</v>
      </c>
      <c r="V78" s="403">
        <v>22</v>
      </c>
      <c r="W78" s="403">
        <v>1.7</v>
      </c>
      <c r="X78" s="404">
        <v>4.6475999999999997</v>
      </c>
      <c r="Y78" s="403">
        <f>X78+(S78*((U78-INDEX('[1]Center of Mass'!$B$8:$M$105,MATCH(A78,'[1]Center of Mass'!$B$8:$B$105,0),9))^2+(V78-INDEX('[1]Center of Mass'!$B$8:$M$105,MATCH(A78,'[1]Center of Mass'!$B$8:$B$105,0),10))^2))</f>
        <v>854.79155600000013</v>
      </c>
    </row>
    <row r="79" spans="1:25">
      <c r="A79" s="403" t="s">
        <v>24</v>
      </c>
      <c r="B79" s="403" t="s">
        <v>1390</v>
      </c>
      <c r="C79" s="403" t="s">
        <v>261</v>
      </c>
      <c r="D79" s="403" t="s">
        <v>261</v>
      </c>
      <c r="E79" s="403" t="s">
        <v>289</v>
      </c>
      <c r="F79" s="403">
        <v>0</v>
      </c>
      <c r="I79" s="403" t="s">
        <v>75</v>
      </c>
      <c r="R79" s="403">
        <v>4</v>
      </c>
      <c r="S79" s="403">
        <v>3.23</v>
      </c>
      <c r="T79" s="403">
        <v>8.6999999999999993</v>
      </c>
      <c r="U79" s="403">
        <v>12.225</v>
      </c>
      <c r="V79" s="403">
        <v>22</v>
      </c>
      <c r="W79" s="403">
        <v>1.7</v>
      </c>
      <c r="X79" s="404">
        <v>3.3544999999999998</v>
      </c>
      <c r="Y79" s="403">
        <f>X79+(S79*((U79-INDEX('[1]Center of Mass'!$B$8:$M$105,MATCH(A79,'[1]Center of Mass'!$B$8:$B$105,0),9))^2+(V79-INDEX('[1]Center of Mass'!$B$8:$M$105,MATCH(A79,'[1]Center of Mass'!$B$8:$B$105,0),10))^2))</f>
        <v>579.72562256000015</v>
      </c>
    </row>
    <row r="80" spans="1:25">
      <c r="A80" s="403" t="s">
        <v>24</v>
      </c>
      <c r="B80" s="403" t="s">
        <v>1403</v>
      </c>
      <c r="C80" s="403" t="s">
        <v>261</v>
      </c>
      <c r="D80" s="403" t="s">
        <v>261</v>
      </c>
      <c r="E80" s="403" t="s">
        <v>262</v>
      </c>
      <c r="F80" s="403">
        <v>0</v>
      </c>
      <c r="I80" s="403" t="s">
        <v>75</v>
      </c>
      <c r="R80" s="403">
        <v>4</v>
      </c>
      <c r="S80" s="403">
        <v>3.23</v>
      </c>
      <c r="T80" s="403">
        <v>8.6999999999999993</v>
      </c>
      <c r="U80" s="403">
        <v>11.275</v>
      </c>
      <c r="V80" s="403">
        <v>30.6</v>
      </c>
      <c r="W80" s="403">
        <v>1.7</v>
      </c>
      <c r="X80" s="404">
        <v>3.3544999999999998</v>
      </c>
      <c r="Y80" s="403">
        <f>X80+(S80*((U80-INDEX('[1]Center of Mass'!$B$8:$M$105,MATCH(A80,'[1]Center of Mass'!$B$8:$B$105,0),9))^2+(V80-INDEX('[1]Center of Mass'!$B$8:$M$105,MATCH(A80,'[1]Center of Mass'!$B$8:$B$105,0),10))^2))</f>
        <v>1413.0556095600004</v>
      </c>
    </row>
    <row r="81" spans="1:25">
      <c r="A81" s="403" t="s">
        <v>24</v>
      </c>
      <c r="B81" s="403" t="s">
        <v>1404</v>
      </c>
      <c r="C81" s="403" t="s">
        <v>261</v>
      </c>
      <c r="D81" s="403" t="s">
        <v>261</v>
      </c>
      <c r="E81" s="403" t="s">
        <v>262</v>
      </c>
      <c r="F81" s="403">
        <v>0</v>
      </c>
      <c r="I81" s="403" t="s">
        <v>75</v>
      </c>
      <c r="R81" s="403">
        <v>4</v>
      </c>
      <c r="S81" s="403">
        <v>3.23</v>
      </c>
      <c r="T81" s="403">
        <v>8.6999999999999993</v>
      </c>
      <c r="U81" s="403">
        <v>12.225</v>
      </c>
      <c r="V81" s="403">
        <v>30.6</v>
      </c>
      <c r="W81" s="403">
        <v>1.7</v>
      </c>
      <c r="X81" s="404">
        <v>3.3544999999999998</v>
      </c>
      <c r="Y81" s="403">
        <f>X81+(S81*((U81-INDEX('[1]Center of Mass'!$B$8:$M$105,MATCH(A81,'[1]Center of Mass'!$B$8:$B$105,0),9))^2+(V81-INDEX('[1]Center of Mass'!$B$8:$M$105,MATCH(A81,'[1]Center of Mass'!$B$8:$B$105,0),10))^2))</f>
        <v>1353.2873665600005</v>
      </c>
    </row>
    <row r="82" spans="1:25">
      <c r="A82" s="403" t="s">
        <v>24</v>
      </c>
      <c r="B82" s="403" t="s">
        <v>1405</v>
      </c>
      <c r="C82" s="403" t="s">
        <v>261</v>
      </c>
      <c r="D82" s="403" t="s">
        <v>261</v>
      </c>
      <c r="E82" s="403" t="s">
        <v>264</v>
      </c>
      <c r="F82" s="403">
        <v>0</v>
      </c>
      <c r="I82" s="403" t="s">
        <v>75</v>
      </c>
      <c r="R82" s="403">
        <v>4</v>
      </c>
      <c r="S82" s="403">
        <v>4.25</v>
      </c>
      <c r="T82" s="403">
        <v>9.3000000000000007</v>
      </c>
      <c r="U82" s="403">
        <v>0.625</v>
      </c>
      <c r="V82" s="403">
        <v>0</v>
      </c>
      <c r="W82" s="403">
        <v>1.7</v>
      </c>
      <c r="X82" s="404">
        <v>4.6475999999999997</v>
      </c>
      <c r="Y82" s="403">
        <f>X82+(S82*((U82-INDEX('[1]Center of Mass'!$B$8:$M$105,MATCH(A82,'[1]Center of Mass'!$B$8:$B$105,0),9))^2+(V82-INDEX('[1]Center of Mass'!$B$8:$M$105,MATCH(A82,'[1]Center of Mass'!$B$8:$B$105,0),10))^2))</f>
        <v>2505.6530560000001</v>
      </c>
    </row>
    <row r="83" spans="1:25">
      <c r="A83" s="403" t="s">
        <v>24</v>
      </c>
      <c r="B83" s="403" t="s">
        <v>1406</v>
      </c>
      <c r="C83" s="403" t="s">
        <v>261</v>
      </c>
      <c r="D83" s="403" t="s">
        <v>261</v>
      </c>
      <c r="E83" s="403" t="s">
        <v>264</v>
      </c>
      <c r="F83" s="403">
        <v>0</v>
      </c>
      <c r="I83" s="403" t="s">
        <v>75</v>
      </c>
      <c r="R83" s="403">
        <v>4</v>
      </c>
      <c r="S83" s="403">
        <v>3.4849999999999999</v>
      </c>
      <c r="T83" s="403">
        <v>8.85</v>
      </c>
      <c r="U83" s="403">
        <v>1.7629999999999999</v>
      </c>
      <c r="V83" s="403">
        <v>0</v>
      </c>
      <c r="W83" s="403">
        <v>1.7</v>
      </c>
      <c r="X83" s="404">
        <v>3.6623000000000001</v>
      </c>
      <c r="Y83" s="403">
        <f>X83+(S83*((U83-INDEX('[1]Center of Mass'!$B$8:$M$105,MATCH(A83,'[1]Center of Mass'!$B$8:$B$105,0),9))^2+(V83-INDEX('[1]Center of Mass'!$B$8:$M$105,MATCH(A83,'[1]Center of Mass'!$B$8:$B$105,0),10))^2))</f>
        <v>1893.5096752199997</v>
      </c>
    </row>
    <row r="84" spans="1:25">
      <c r="A84" s="403" t="s">
        <v>10</v>
      </c>
      <c r="B84" s="403" t="s">
        <v>274</v>
      </c>
      <c r="C84" s="403" t="s">
        <v>261</v>
      </c>
      <c r="D84" s="403" t="s">
        <v>261</v>
      </c>
      <c r="E84" s="403" t="s">
        <v>1407</v>
      </c>
      <c r="F84" s="403">
        <v>0</v>
      </c>
      <c r="R84" s="403">
        <v>4</v>
      </c>
      <c r="S84" s="403">
        <v>3.75</v>
      </c>
      <c r="T84" s="403">
        <v>8.5</v>
      </c>
      <c r="U84" s="403">
        <v>0.625</v>
      </c>
      <c r="V84" s="403">
        <v>-1.1000000000000001</v>
      </c>
      <c r="W84" s="403">
        <v>-1.5</v>
      </c>
      <c r="X84" s="404">
        <v>3.3008000000000002</v>
      </c>
      <c r="Y84" s="403">
        <f>X84+(S84*((U84-INDEX('[1]Center of Mass'!$B$8:$M$105,MATCH(A84,'[1]Center of Mass'!$B$8:$B$105,0),9))^2+(V84-INDEX('[1]Center of Mass'!$B$8:$M$105,MATCH(A84,'[1]Center of Mass'!$B$8:$B$105,0),10))^2))</f>
        <v>2241.3970775000003</v>
      </c>
    </row>
    <row r="85" spans="1:25">
      <c r="A85" s="403" t="s">
        <v>10</v>
      </c>
      <c r="B85" s="403" t="s">
        <v>275</v>
      </c>
      <c r="C85" s="403" t="s">
        <v>261</v>
      </c>
      <c r="D85" s="403" t="s">
        <v>261</v>
      </c>
      <c r="E85" s="403" t="s">
        <v>1407</v>
      </c>
      <c r="F85" s="403">
        <v>0</v>
      </c>
      <c r="R85" s="403">
        <v>4</v>
      </c>
      <c r="S85" s="403">
        <v>3.0750000000000002</v>
      </c>
      <c r="T85" s="403">
        <v>8.0500000000000007</v>
      </c>
      <c r="U85" s="403">
        <v>1.7629999999999999</v>
      </c>
      <c r="V85" s="403">
        <v>-1.1000000000000001</v>
      </c>
      <c r="W85" s="403">
        <v>-1.5</v>
      </c>
      <c r="X85" s="404">
        <v>2.5754999999999999</v>
      </c>
      <c r="Y85" s="403">
        <f>X85+(S85*((U85-INDEX('[1]Center of Mass'!$B$8:$M$105,MATCH(A85,'[1]Center of Mass'!$B$8:$B$105,0),9))^2+(V85-INDEX('[1]Center of Mass'!$B$8:$M$105,MATCH(A85,'[1]Center of Mass'!$B$8:$B$105,0),10))^2))</f>
        <v>1694.5090663500005</v>
      </c>
    </row>
    <row r="86" spans="1:25">
      <c r="A86" s="403" t="s">
        <v>10</v>
      </c>
      <c r="B86" s="403" t="s">
        <v>276</v>
      </c>
      <c r="C86" s="403" t="s">
        <v>261</v>
      </c>
      <c r="D86" s="403" t="s">
        <v>261</v>
      </c>
      <c r="E86" s="403" t="s">
        <v>1407</v>
      </c>
      <c r="F86" s="403">
        <v>0</v>
      </c>
      <c r="R86" s="403">
        <v>4</v>
      </c>
      <c r="S86" s="403">
        <v>3.0750000000000002</v>
      </c>
      <c r="T86" s="403">
        <v>8.0500000000000007</v>
      </c>
      <c r="U86" s="403">
        <v>2.7879999999999998</v>
      </c>
      <c r="V86" s="403">
        <v>-1.1000000000000001</v>
      </c>
      <c r="W86" s="403">
        <v>-1.5</v>
      </c>
      <c r="X86" s="404">
        <v>2.5754999999999999</v>
      </c>
      <c r="Y86" s="403">
        <f>X86+(S86*((U86-INDEX('[1]Center of Mass'!$B$8:$M$105,MATCH(A86,'[1]Center of Mass'!$B$8:$B$105,0),9))^2+(V86-INDEX('[1]Center of Mass'!$B$8:$M$105,MATCH(A86,'[1]Center of Mass'!$B$8:$B$105,0),10))^2))</f>
        <v>1572.2509869750002</v>
      </c>
    </row>
    <row r="87" spans="1:25">
      <c r="A87" s="403" t="s">
        <v>10</v>
      </c>
      <c r="B87" s="403" t="s">
        <v>277</v>
      </c>
      <c r="C87" s="403" t="s">
        <v>261</v>
      </c>
      <c r="D87" s="403" t="s">
        <v>261</v>
      </c>
      <c r="E87" s="403" t="s">
        <v>1407</v>
      </c>
      <c r="F87" s="403">
        <v>0</v>
      </c>
      <c r="R87" s="403">
        <v>4</v>
      </c>
      <c r="S87" s="403">
        <v>3.9</v>
      </c>
      <c r="T87" s="403">
        <v>8.6</v>
      </c>
      <c r="U87" s="403">
        <v>3.95</v>
      </c>
      <c r="V87" s="403">
        <v>-1.1000000000000001</v>
      </c>
      <c r="W87" s="403">
        <v>-1.5</v>
      </c>
      <c r="X87" s="404">
        <v>3.4742999999999999</v>
      </c>
      <c r="Y87" s="403">
        <f>X87+(S87*((U87-INDEX('[1]Center of Mass'!$B$8:$M$105,MATCH(A87,'[1]Center of Mass'!$B$8:$B$105,0),9))^2+(V87-INDEX('[1]Center of Mass'!$B$8:$M$105,MATCH(A87,'[1]Center of Mass'!$B$8:$B$105,0),10))^2))</f>
        <v>1828.4092911000002</v>
      </c>
    </row>
    <row r="88" spans="1:25">
      <c r="A88" s="403" t="s">
        <v>10</v>
      </c>
      <c r="B88" s="403" t="s">
        <v>278</v>
      </c>
      <c r="C88" s="403" t="s">
        <v>261</v>
      </c>
      <c r="D88" s="403" t="s">
        <v>261</v>
      </c>
      <c r="E88" s="403" t="s">
        <v>1407</v>
      </c>
      <c r="F88" s="403">
        <v>0</v>
      </c>
      <c r="R88" s="403">
        <v>4</v>
      </c>
      <c r="S88" s="403">
        <v>4.2</v>
      </c>
      <c r="T88" s="403">
        <v>8.8000000000000007</v>
      </c>
      <c r="U88" s="403">
        <v>5.3</v>
      </c>
      <c r="V88" s="403">
        <v>-1.1000000000000001</v>
      </c>
      <c r="W88" s="403">
        <v>-1.5</v>
      </c>
      <c r="X88" s="404">
        <v>3.8359999999999999</v>
      </c>
      <c r="Y88" s="403">
        <f>X88+(S88*((U88-INDEX('[1]Center of Mass'!$B$8:$M$105,MATCH(A88,'[1]Center of Mass'!$B$8:$B$105,0),9))^2+(V88-INDEX('[1]Center of Mass'!$B$8:$M$105,MATCH(A88,'[1]Center of Mass'!$B$8:$B$105,0),10))^2))</f>
        <v>1775.8603058000003</v>
      </c>
    </row>
    <row r="89" spans="1:25">
      <c r="A89" s="403" t="s">
        <v>10</v>
      </c>
      <c r="B89" s="403" t="s">
        <v>279</v>
      </c>
      <c r="C89" s="403" t="s">
        <v>261</v>
      </c>
      <c r="D89" s="403" t="s">
        <v>261</v>
      </c>
      <c r="E89" s="403" t="s">
        <v>1407</v>
      </c>
      <c r="F89" s="403">
        <v>0</v>
      </c>
      <c r="R89" s="403">
        <v>4</v>
      </c>
      <c r="S89" s="403">
        <v>3.6</v>
      </c>
      <c r="T89" s="403">
        <v>8.4</v>
      </c>
      <c r="U89" s="403">
        <v>6.6</v>
      </c>
      <c r="V89" s="403">
        <v>-1.1000000000000001</v>
      </c>
      <c r="W89" s="403">
        <v>-1.5</v>
      </c>
      <c r="X89" s="404">
        <v>3.1320000000000001</v>
      </c>
      <c r="Y89" s="403">
        <f>X89+(S89*((U89-INDEX('[1]Center of Mass'!$B$8:$M$105,MATCH(A89,'[1]Center of Mass'!$B$8:$B$105,0),9))^2+(V89-INDEX('[1]Center of Mass'!$B$8:$M$105,MATCH(A89,'[1]Center of Mass'!$B$8:$B$105,0),10))^2))</f>
        <v>1374.8707764000005</v>
      </c>
    </row>
    <row r="90" spans="1:25">
      <c r="A90" s="403" t="s">
        <v>10</v>
      </c>
      <c r="B90" s="403" t="s">
        <v>280</v>
      </c>
      <c r="C90" s="403" t="s">
        <v>261</v>
      </c>
      <c r="D90" s="403" t="s">
        <v>261</v>
      </c>
      <c r="E90" s="403" t="s">
        <v>1407</v>
      </c>
      <c r="F90" s="403">
        <v>0</v>
      </c>
      <c r="R90" s="403">
        <v>4</v>
      </c>
      <c r="S90" s="403">
        <v>3.45</v>
      </c>
      <c r="T90" s="403">
        <v>8.3000000000000007</v>
      </c>
      <c r="U90" s="403">
        <v>7.7750000000000004</v>
      </c>
      <c r="V90" s="403">
        <v>-1.1000000000000001</v>
      </c>
      <c r="W90" s="403">
        <v>-1.5</v>
      </c>
      <c r="X90" s="404">
        <v>2.9676999999999998</v>
      </c>
      <c r="Y90" s="403">
        <f>X90+(S90*((U90-INDEX('[1]Center of Mass'!$B$8:$M$105,MATCH(A90,'[1]Center of Mass'!$B$8:$B$105,0),9))^2+(V90-INDEX('[1]Center of Mass'!$B$8:$M$105,MATCH(A90,'[1]Center of Mass'!$B$8:$B$105,0),10))^2))</f>
        <v>1200.1338253000001</v>
      </c>
    </row>
    <row r="91" spans="1:25">
      <c r="A91" s="403" t="s">
        <v>10</v>
      </c>
      <c r="B91" s="403" t="s">
        <v>281</v>
      </c>
      <c r="C91" s="403" t="s">
        <v>261</v>
      </c>
      <c r="D91" s="403" t="s">
        <v>261</v>
      </c>
      <c r="E91" s="403" t="s">
        <v>1407</v>
      </c>
      <c r="F91" s="403">
        <v>0</v>
      </c>
      <c r="R91" s="403">
        <v>4</v>
      </c>
      <c r="S91" s="403">
        <v>3.45</v>
      </c>
      <c r="T91" s="403">
        <v>8.3000000000000007</v>
      </c>
      <c r="U91" s="403">
        <v>8.9250000000000007</v>
      </c>
      <c r="V91" s="403">
        <v>-1.1000000000000001</v>
      </c>
      <c r="W91" s="403">
        <v>-1.5</v>
      </c>
      <c r="X91" s="404">
        <v>2.9676999999999998</v>
      </c>
      <c r="Y91" s="403">
        <f>X91+(S91*((U91-INDEX('[1]Center of Mass'!$B$8:$M$105,MATCH(A91,'[1]Center of Mass'!$B$8:$B$105,0),9))^2+(V91-INDEX('[1]Center of Mass'!$B$8:$M$105,MATCH(A91,'[1]Center of Mass'!$B$8:$B$105,0),10))^2))</f>
        <v>1094.4396253000002</v>
      </c>
    </row>
    <row r="92" spans="1:25">
      <c r="A92" s="403" t="s">
        <v>10</v>
      </c>
      <c r="B92" s="403" t="s">
        <v>282</v>
      </c>
      <c r="C92" s="403" t="s">
        <v>261</v>
      </c>
      <c r="D92" s="403" t="s">
        <v>261</v>
      </c>
      <c r="E92" s="403" t="s">
        <v>1407</v>
      </c>
      <c r="F92" s="403">
        <v>0</v>
      </c>
      <c r="R92" s="403">
        <v>4</v>
      </c>
      <c r="S92" s="403">
        <v>4.7877999999999998</v>
      </c>
      <c r="T92" s="403">
        <v>9.1920000000000002</v>
      </c>
      <c r="U92" s="403">
        <v>10.298</v>
      </c>
      <c r="V92" s="403">
        <v>-1.1000000000000001</v>
      </c>
      <c r="W92" s="403">
        <v>-1.5</v>
      </c>
      <c r="X92" s="404">
        <v>4.6070000000000002</v>
      </c>
      <c r="Y92" s="403">
        <f>X92+(S92*((U92-INDEX('[1]Center of Mass'!$B$8:$M$105,MATCH(A92,'[1]Center of Mass'!$B$8:$B$105,0),9))^2+(V92-INDEX('[1]Center of Mass'!$B$8:$M$105,MATCH(A92,'[1]Center of Mass'!$B$8:$B$105,0),10))^2))</f>
        <v>1360.7802347974</v>
      </c>
    </row>
    <row r="93" spans="1:25">
      <c r="A93" s="403" t="s">
        <v>10</v>
      </c>
      <c r="B93" s="403" t="s">
        <v>283</v>
      </c>
      <c r="C93" s="403" t="s">
        <v>261</v>
      </c>
      <c r="D93" s="403" t="s">
        <v>261</v>
      </c>
      <c r="E93" s="403" t="s">
        <v>1407</v>
      </c>
      <c r="F93" s="403">
        <v>0</v>
      </c>
      <c r="R93" s="403">
        <v>4</v>
      </c>
      <c r="S93" s="403">
        <v>4.8121999999999998</v>
      </c>
      <c r="T93" s="403">
        <v>9.2080000000000002</v>
      </c>
      <c r="U93" s="403">
        <v>11.898</v>
      </c>
      <c r="V93" s="403">
        <v>-1.1000000000000001</v>
      </c>
      <c r="W93" s="403">
        <v>-1.5</v>
      </c>
      <c r="X93" s="404">
        <v>4.641</v>
      </c>
      <c r="Y93" s="403">
        <f>X93+(S93*((U93-INDEX('[1]Center of Mass'!$B$8:$M$105,MATCH(A93,'[1]Center of Mass'!$B$8:$B$105,0),9))^2+(V93-INDEX('[1]Center of Mass'!$B$8:$M$105,MATCH(A93,'[1]Center of Mass'!$B$8:$B$105,0),10))^2))</f>
        <v>1204.9270311226003</v>
      </c>
    </row>
    <row r="94" spans="1:25">
      <c r="A94" s="403" t="s">
        <v>10</v>
      </c>
      <c r="B94" s="403" t="s">
        <v>284</v>
      </c>
      <c r="C94" s="403" t="s">
        <v>261</v>
      </c>
      <c r="D94" s="403" t="s">
        <v>261</v>
      </c>
      <c r="E94" s="403" t="s">
        <v>1407</v>
      </c>
      <c r="F94" s="403">
        <v>0</v>
      </c>
      <c r="R94" s="403">
        <v>4</v>
      </c>
      <c r="S94" s="403">
        <v>3.3094999999999999</v>
      </c>
      <c r="T94" s="403">
        <v>8.2059999999999995</v>
      </c>
      <c r="U94" s="403">
        <v>13.252000000000001</v>
      </c>
      <c r="V94" s="403">
        <v>-1.1000000000000001</v>
      </c>
      <c r="W94" s="403">
        <v>-1.5</v>
      </c>
      <c r="X94" s="404">
        <v>2.8178000000000001</v>
      </c>
      <c r="Y94" s="403">
        <f>X94+(S94*((U94-INDEX('[1]Center of Mass'!$B$8:$M$105,MATCH(A94,'[1]Center of Mass'!$B$8:$B$105,0),9))^2+(V94-INDEX('[1]Center of Mass'!$B$8:$M$105,MATCH(A94,'[1]Center of Mass'!$B$8:$B$105,0),10))^2))</f>
        <v>746.78139644350006</v>
      </c>
    </row>
    <row r="95" spans="1:25">
      <c r="A95" s="403" t="s">
        <v>10</v>
      </c>
      <c r="B95" s="403" t="s">
        <v>285</v>
      </c>
      <c r="C95" s="403" t="s">
        <v>261</v>
      </c>
      <c r="D95" s="403" t="s">
        <v>261</v>
      </c>
      <c r="E95" s="403" t="s">
        <v>1407</v>
      </c>
      <c r="F95" s="403">
        <v>0</v>
      </c>
      <c r="R95" s="403">
        <v>4</v>
      </c>
      <c r="S95" s="403">
        <v>3.3094999999999999</v>
      </c>
      <c r="T95" s="403">
        <v>8.2059999999999995</v>
      </c>
      <c r="U95" s="403">
        <v>14.355</v>
      </c>
      <c r="V95" s="403">
        <v>-1.1000000000000001</v>
      </c>
      <c r="W95" s="403">
        <v>-1.5</v>
      </c>
      <c r="X95" s="404">
        <v>2.8178000000000001</v>
      </c>
      <c r="Y95" s="403">
        <f>X95+(S95*((U95-INDEX('[1]Center of Mass'!$B$8:$M$105,MATCH(A95,'[1]Center of Mass'!$B$8:$B$105,0),9))^2+(V95-INDEX('[1]Center of Mass'!$B$8:$M$105,MATCH(A95,'[1]Center of Mass'!$B$8:$B$105,0),10))^2))</f>
        <v>689.34999150300007</v>
      </c>
    </row>
    <row r="96" spans="1:25">
      <c r="A96" s="403" t="s">
        <v>10</v>
      </c>
      <c r="B96" s="403" t="s">
        <v>286</v>
      </c>
      <c r="C96" s="403" t="s">
        <v>261</v>
      </c>
      <c r="D96" s="403" t="s">
        <v>261</v>
      </c>
      <c r="E96" s="403" t="s">
        <v>1407</v>
      </c>
      <c r="F96" s="403">
        <v>0</v>
      </c>
      <c r="R96" s="403">
        <v>4</v>
      </c>
      <c r="S96" s="403">
        <v>3.3094999999999999</v>
      </c>
      <c r="T96" s="403">
        <v>8.2059999999999995</v>
      </c>
      <c r="U96" s="403">
        <v>15.458</v>
      </c>
      <c r="V96" s="403">
        <v>-1.1000000000000001</v>
      </c>
      <c r="W96" s="403">
        <v>-1.5</v>
      </c>
      <c r="X96" s="404">
        <v>2.8178000000000001</v>
      </c>
      <c r="Y96" s="403">
        <f>X96+(S96*((U96-INDEX('[1]Center of Mass'!$B$8:$M$105,MATCH(A96,'[1]Center of Mass'!$B$8:$B$105,0),9))^2+(V96-INDEX('[1]Center of Mass'!$B$8:$M$105,MATCH(A96,'[1]Center of Mass'!$B$8:$B$105,0),10))^2))</f>
        <v>639.97132153350015</v>
      </c>
    </row>
    <row r="97" spans="1:25">
      <c r="A97" s="403" t="s">
        <v>10</v>
      </c>
      <c r="B97" s="403" t="s">
        <v>287</v>
      </c>
      <c r="C97" s="403" t="s">
        <v>261</v>
      </c>
      <c r="D97" s="403" t="s">
        <v>261</v>
      </c>
      <c r="E97" s="403" t="s">
        <v>1407</v>
      </c>
      <c r="F97" s="403">
        <v>0</v>
      </c>
      <c r="R97" s="403">
        <v>4</v>
      </c>
      <c r="S97" s="403">
        <v>3.5714999999999999</v>
      </c>
      <c r="T97" s="403">
        <v>8.3810000000000002</v>
      </c>
      <c r="U97" s="403">
        <v>16.605</v>
      </c>
      <c r="V97" s="403">
        <v>-1.1000000000000001</v>
      </c>
      <c r="W97" s="403">
        <v>-1.5</v>
      </c>
      <c r="X97" s="404">
        <v>3.1004999999999998</v>
      </c>
      <c r="Y97" s="403">
        <f>X97+(S97*((U97-INDEX('[1]Center of Mass'!$B$8:$M$105,MATCH(A97,'[1]Center of Mass'!$B$8:$B$105,0),9))^2+(V97-INDEX('[1]Center of Mass'!$B$8:$M$105,MATCH(A97,'[1]Center of Mass'!$B$8:$B$105,0),10))^2))</f>
        <v>644.49859199100013</v>
      </c>
    </row>
    <row r="98" spans="1:25">
      <c r="A98" s="403" t="s">
        <v>10</v>
      </c>
      <c r="B98" s="403" t="s">
        <v>1379</v>
      </c>
      <c r="C98" s="403" t="s">
        <v>261</v>
      </c>
      <c r="D98" s="403" t="s">
        <v>261</v>
      </c>
      <c r="E98" s="403" t="s">
        <v>1407</v>
      </c>
      <c r="F98" s="403">
        <v>0</v>
      </c>
      <c r="R98" s="403">
        <v>4</v>
      </c>
      <c r="S98" s="403">
        <v>1.8</v>
      </c>
      <c r="T98" s="403">
        <v>7.2</v>
      </c>
      <c r="U98" s="403">
        <v>17.5</v>
      </c>
      <c r="V98" s="403">
        <v>-1.1000000000000001</v>
      </c>
      <c r="W98" s="403">
        <v>-1.5</v>
      </c>
      <c r="X98" s="404">
        <v>1.4039999999999999</v>
      </c>
      <c r="Y98" s="403">
        <f>X98+(S98*((U98-INDEX('[1]Center of Mass'!$B$8:$M$105,MATCH(A98,'[1]Center of Mass'!$B$8:$B$105,0),9))^2+(V98-INDEX('[1]Center of Mass'!$B$8:$M$105,MATCH(A98,'[1]Center of Mass'!$B$8:$B$105,0),10))^2))</f>
        <v>309.78458820000003</v>
      </c>
    </row>
    <row r="99" spans="1:25">
      <c r="A99" s="403" t="s">
        <v>10</v>
      </c>
      <c r="B99" s="403" t="s">
        <v>338</v>
      </c>
      <c r="C99" s="403" t="s">
        <v>261</v>
      </c>
      <c r="D99" s="403" t="s">
        <v>261</v>
      </c>
      <c r="E99" s="403" t="s">
        <v>1407</v>
      </c>
      <c r="F99" s="403">
        <v>0</v>
      </c>
      <c r="R99" s="403">
        <v>4</v>
      </c>
      <c r="S99" s="403">
        <v>3.3</v>
      </c>
      <c r="T99" s="403">
        <v>8.1999999999999993</v>
      </c>
      <c r="U99" s="403">
        <v>0</v>
      </c>
      <c r="V99" s="403">
        <v>-0.55000000000000004</v>
      </c>
      <c r="W99" s="403">
        <v>-1.5</v>
      </c>
      <c r="X99" s="404">
        <v>2.8077999999999999</v>
      </c>
      <c r="Y99" s="403">
        <f>X99+(S99*((U99-INDEX('[1]Center of Mass'!$B$8:$M$105,MATCH(A99,'[1]Center of Mass'!$B$8:$B$105,0),9))^2+(V99-INDEX('[1]Center of Mass'!$B$8:$M$105,MATCH(A99,'[1]Center of Mass'!$B$8:$B$105,0),10))^2))</f>
        <v>2016.3930517000001</v>
      </c>
    </row>
    <row r="100" spans="1:25">
      <c r="A100" s="403" t="s">
        <v>10</v>
      </c>
      <c r="B100" s="403" t="s">
        <v>288</v>
      </c>
      <c r="C100" s="403" t="s">
        <v>261</v>
      </c>
      <c r="D100" s="403" t="s">
        <v>261</v>
      </c>
      <c r="E100" s="403" t="s">
        <v>1407</v>
      </c>
      <c r="F100" s="403">
        <v>0</v>
      </c>
      <c r="R100" s="403">
        <v>4</v>
      </c>
      <c r="S100" s="403">
        <v>3.5</v>
      </c>
      <c r="T100" s="403">
        <v>8.3330000000000002</v>
      </c>
      <c r="U100" s="403">
        <v>0</v>
      </c>
      <c r="V100" s="403">
        <v>0.58299999999999996</v>
      </c>
      <c r="W100" s="403">
        <v>-1.5</v>
      </c>
      <c r="X100" s="404">
        <v>3.0219999999999998</v>
      </c>
      <c r="Y100" s="403">
        <f>X100+(S100*((U100-INDEX('[1]Center of Mass'!$B$8:$M$105,MATCH(A100,'[1]Center of Mass'!$B$8:$B$105,0),9))^2+(V100-INDEX('[1]Center of Mass'!$B$8:$M$105,MATCH(A100,'[1]Center of Mass'!$B$8:$B$105,0),10))^2))</f>
        <v>2049.0977660000003</v>
      </c>
    </row>
    <row r="101" spans="1:25">
      <c r="A101" s="403" t="s">
        <v>10</v>
      </c>
      <c r="B101" s="403" t="s">
        <v>290</v>
      </c>
      <c r="C101" s="403" t="s">
        <v>261</v>
      </c>
      <c r="D101" s="403" t="s">
        <v>261</v>
      </c>
      <c r="E101" s="403" t="s">
        <v>1407</v>
      </c>
      <c r="F101" s="403">
        <v>0</v>
      </c>
      <c r="R101" s="403">
        <v>4</v>
      </c>
      <c r="S101" s="403">
        <v>3.5</v>
      </c>
      <c r="T101" s="403">
        <v>8.3330000000000002</v>
      </c>
      <c r="U101" s="403">
        <v>0</v>
      </c>
      <c r="V101" s="403">
        <v>1.75</v>
      </c>
      <c r="W101" s="403">
        <v>-1.5</v>
      </c>
      <c r="X101" s="404">
        <v>3.0219999999999998</v>
      </c>
      <c r="Y101" s="403">
        <f>X101+(S101*((U101-INDEX('[1]Center of Mass'!$B$8:$M$105,MATCH(A101,'[1]Center of Mass'!$B$8:$B$105,0),9))^2+(V101-INDEX('[1]Center of Mass'!$B$8:$M$105,MATCH(A101,'[1]Center of Mass'!$B$8:$B$105,0),10))^2))</f>
        <v>1966.2600215000004</v>
      </c>
    </row>
    <row r="102" spans="1:25">
      <c r="A102" s="403" t="s">
        <v>10</v>
      </c>
      <c r="B102" s="403" t="s">
        <v>291</v>
      </c>
      <c r="C102" s="403" t="s">
        <v>261</v>
      </c>
      <c r="D102" s="403" t="s">
        <v>261</v>
      </c>
      <c r="E102" s="403" t="s">
        <v>1407</v>
      </c>
      <c r="F102" s="403">
        <v>0</v>
      </c>
      <c r="R102" s="403">
        <v>4</v>
      </c>
      <c r="S102" s="403">
        <v>3.5</v>
      </c>
      <c r="T102" s="403">
        <v>8.3330000000000002</v>
      </c>
      <c r="U102" s="403">
        <v>0</v>
      </c>
      <c r="V102" s="403">
        <v>2.9169999999999998</v>
      </c>
      <c r="W102" s="403">
        <v>-1.5</v>
      </c>
      <c r="X102" s="404">
        <v>3.0219999999999998</v>
      </c>
      <c r="Y102" s="403">
        <f>X102+(S102*((U102-INDEX('[1]Center of Mass'!$B$8:$M$105,MATCH(A102,'[1]Center of Mass'!$B$8:$B$105,0),9))^2+(V102-INDEX('[1]Center of Mass'!$B$8:$M$105,MATCH(A102,'[1]Center of Mass'!$B$8:$B$105,0),10))^2))</f>
        <v>1892.9555000000003</v>
      </c>
    </row>
    <row r="103" spans="1:25">
      <c r="A103" s="403" t="s">
        <v>10</v>
      </c>
      <c r="B103" s="403" t="s">
        <v>292</v>
      </c>
      <c r="C103" s="403" t="s">
        <v>261</v>
      </c>
      <c r="D103" s="403" t="s">
        <v>261</v>
      </c>
      <c r="E103" s="403" t="s">
        <v>1407</v>
      </c>
      <c r="F103" s="403">
        <v>0</v>
      </c>
      <c r="R103" s="403">
        <v>4</v>
      </c>
      <c r="S103" s="403">
        <v>4.2301000000000002</v>
      </c>
      <c r="T103" s="403">
        <v>8.82</v>
      </c>
      <c r="U103" s="403">
        <v>0</v>
      </c>
      <c r="V103" s="403">
        <v>4.2050000000000001</v>
      </c>
      <c r="W103" s="403">
        <v>-1.5</v>
      </c>
      <c r="X103" s="404">
        <v>3.8734999999999999</v>
      </c>
      <c r="Y103" s="403">
        <f>X103+(S103*((U103-INDEX('[1]Center of Mass'!$B$8:$M$105,MATCH(A103,'[1]Center of Mass'!$B$8:$B$105,0),9))^2+(V103-INDEX('[1]Center of Mass'!$B$8:$M$105,MATCH(A103,'[1]Center of Mass'!$B$8:$B$105,0),10))^2))</f>
        <v>2203.6409986504004</v>
      </c>
    </row>
    <row r="104" spans="1:25">
      <c r="A104" s="403" t="s">
        <v>10</v>
      </c>
      <c r="B104" s="403" t="s">
        <v>262</v>
      </c>
      <c r="C104" s="403" t="s">
        <v>261</v>
      </c>
      <c r="D104" s="403" t="s">
        <v>261</v>
      </c>
      <c r="E104" s="403" t="s">
        <v>1407</v>
      </c>
      <c r="F104" s="403">
        <v>0</v>
      </c>
      <c r="R104" s="403">
        <v>4</v>
      </c>
      <c r="S104" s="403">
        <v>4.2301000000000002</v>
      </c>
      <c r="T104" s="403">
        <v>8.82</v>
      </c>
      <c r="U104" s="403">
        <v>0</v>
      </c>
      <c r="V104" s="403">
        <v>5.6150000000000002</v>
      </c>
      <c r="W104" s="403">
        <v>-1.5</v>
      </c>
      <c r="X104" s="404">
        <v>3.8734999999999999</v>
      </c>
      <c r="Y104" s="403">
        <f>X104+(S104*((U104-INDEX('[1]Center of Mass'!$B$8:$M$105,MATCH(A104,'[1]Center of Mass'!$B$8:$B$105,0),9))^2+(V104-INDEX('[1]Center of Mass'!$B$8:$M$105,MATCH(A104,'[1]Center of Mass'!$B$8:$B$105,0),10))^2))</f>
        <v>2127.3319404964004</v>
      </c>
    </row>
    <row r="105" spans="1:25">
      <c r="A105" s="403" t="s">
        <v>10</v>
      </c>
      <c r="B105" s="403" t="s">
        <v>273</v>
      </c>
      <c r="C105" s="403" t="s">
        <v>261</v>
      </c>
      <c r="D105" s="403" t="s">
        <v>261</v>
      </c>
      <c r="E105" s="403" t="s">
        <v>1407</v>
      </c>
      <c r="F105" s="403">
        <v>0</v>
      </c>
      <c r="R105" s="403">
        <v>4</v>
      </c>
      <c r="S105" s="403">
        <v>4.0610999999999997</v>
      </c>
      <c r="T105" s="403">
        <v>8.7070000000000007</v>
      </c>
      <c r="U105" s="403">
        <v>-0.05</v>
      </c>
      <c r="V105" s="403">
        <v>6.9950000000000001</v>
      </c>
      <c r="W105" s="403">
        <v>-1.5</v>
      </c>
      <c r="X105" s="404">
        <v>3.6659999999999999</v>
      </c>
      <c r="Y105" s="403">
        <f>X105+(S105*((U105-INDEX('[1]Center of Mass'!$B$8:$M$105,MATCH(A105,'[1]Center of Mass'!$B$8:$B$105,0),9))^2+(V105-INDEX('[1]Center of Mass'!$B$8:$M$105,MATCH(A105,'[1]Center of Mass'!$B$8:$B$105,0),10))^2))</f>
        <v>1995.0334675584002</v>
      </c>
    </row>
    <row r="106" spans="1:25">
      <c r="A106" s="403" t="s">
        <v>10</v>
      </c>
      <c r="B106" s="403" t="s">
        <v>293</v>
      </c>
      <c r="C106" s="403" t="s">
        <v>261</v>
      </c>
      <c r="D106" s="403" t="s">
        <v>261</v>
      </c>
      <c r="E106" s="403" t="s">
        <v>1407</v>
      </c>
      <c r="F106" s="403">
        <v>0</v>
      </c>
      <c r="R106" s="403">
        <v>4</v>
      </c>
      <c r="S106" s="403">
        <v>1.5941000000000001</v>
      </c>
      <c r="T106" s="403">
        <v>7.0629999999999997</v>
      </c>
      <c r="U106" s="403">
        <v>-0.11899999999999999</v>
      </c>
      <c r="V106" s="403">
        <v>7.9349999999999996</v>
      </c>
      <c r="W106" s="403">
        <v>-1.5</v>
      </c>
      <c r="X106" s="404">
        <v>1.2330000000000001</v>
      </c>
      <c r="Y106" s="403">
        <f>X106+(S106*((U106-INDEX('[1]Center of Mass'!$B$8:$M$105,MATCH(A106,'[1]Center of Mass'!$B$8:$B$105,0),9))^2+(V106-INDEX('[1]Center of Mass'!$B$8:$M$105,MATCH(A106,'[1]Center of Mass'!$B$8:$B$105,0),10))^2))</f>
        <v>776.17427566050003</v>
      </c>
    </row>
    <row r="107" spans="1:25">
      <c r="A107" s="403" t="s">
        <v>10</v>
      </c>
      <c r="B107" s="403" t="s">
        <v>1381</v>
      </c>
      <c r="C107" s="403" t="s">
        <v>261</v>
      </c>
      <c r="D107" s="403" t="s">
        <v>261</v>
      </c>
      <c r="E107" s="403" t="s">
        <v>1407</v>
      </c>
      <c r="F107" s="403">
        <v>0</v>
      </c>
      <c r="R107" s="403">
        <v>4</v>
      </c>
      <c r="S107" s="403">
        <v>1.2299</v>
      </c>
      <c r="T107" s="403">
        <v>6.82</v>
      </c>
      <c r="U107" s="403">
        <v>-0.154</v>
      </c>
      <c r="V107" s="403">
        <v>8.4039999999999999</v>
      </c>
      <c r="W107" s="403">
        <v>-1.5</v>
      </c>
      <c r="X107" s="404">
        <v>0.93967999999999996</v>
      </c>
      <c r="Y107" s="403">
        <f>X107+(S107*((U107-INDEX('[1]Center of Mass'!$B$8:$M$105,MATCH(A107,'[1]Center of Mass'!$B$8:$B$105,0),9))^2+(V107-INDEX('[1]Center of Mass'!$B$8:$M$105,MATCH(A107,'[1]Center of Mass'!$B$8:$B$105,0),10))^2))</f>
        <v>597.08990211150012</v>
      </c>
    </row>
    <row r="108" spans="1:25">
      <c r="A108" s="403" t="s">
        <v>10</v>
      </c>
      <c r="B108" s="403" t="s">
        <v>294</v>
      </c>
      <c r="C108" s="403" t="s">
        <v>261</v>
      </c>
      <c r="D108" s="403" t="s">
        <v>261</v>
      </c>
      <c r="E108" s="403" t="s">
        <v>1407</v>
      </c>
      <c r="F108" s="403">
        <v>0</v>
      </c>
      <c r="R108" s="403">
        <v>4</v>
      </c>
      <c r="S108" s="403">
        <v>0.17480000000000001</v>
      </c>
      <c r="T108" s="403">
        <v>1.677</v>
      </c>
      <c r="U108" s="403">
        <v>17.84</v>
      </c>
      <c r="V108" s="403">
        <v>8.3989999999999991</v>
      </c>
      <c r="W108" s="403">
        <v>-0.24</v>
      </c>
      <c r="X108" s="404">
        <v>5.1181000000000004E-3</v>
      </c>
      <c r="Y108" s="403">
        <f>X108+(S108*((U108-INDEX('[1]Center of Mass'!$B$8:$M$105,MATCH(A108,'[1]Center of Mass'!$B$8:$B$105,0),9))^2+(V108-INDEX('[1]Center of Mass'!$B$8:$M$105,MATCH(A108,'[1]Center of Mass'!$B$8:$B$105,0),10))^2))</f>
        <v>4.0474317272000038</v>
      </c>
    </row>
    <row r="109" spans="1:25">
      <c r="A109" s="403" t="s">
        <v>10</v>
      </c>
      <c r="B109" s="403" t="s">
        <v>264</v>
      </c>
      <c r="C109" s="403" t="s">
        <v>261</v>
      </c>
      <c r="D109" s="403" t="s">
        <v>261</v>
      </c>
      <c r="E109" s="403" t="s">
        <v>1407</v>
      </c>
      <c r="F109" s="403">
        <v>0</v>
      </c>
      <c r="R109" s="403">
        <v>4</v>
      </c>
      <c r="S109" s="403">
        <v>1.0631999999999999</v>
      </c>
      <c r="T109" s="403">
        <v>5.9340000000000002</v>
      </c>
      <c r="U109" s="403">
        <v>17.841000000000001</v>
      </c>
      <c r="V109" s="403">
        <v>8.4039999999999999</v>
      </c>
      <c r="W109" s="403">
        <v>-1.7250000000000001</v>
      </c>
      <c r="X109" s="404">
        <v>0.59155000000000002</v>
      </c>
      <c r="Y109" s="403">
        <f>X109+(S109*((U109-INDEX('[1]Center of Mass'!$B$8:$M$105,MATCH(A109,'[1]Center of Mass'!$B$8:$B$105,0),9))^2+(V109-INDEX('[1]Center of Mass'!$B$8:$M$105,MATCH(A109,'[1]Center of Mass'!$B$8:$B$105,0),10))^2))</f>
        <v>25.139402680000007</v>
      </c>
    </row>
    <row r="110" spans="1:25">
      <c r="A110" s="403" t="s">
        <v>10</v>
      </c>
      <c r="B110" s="403" t="s">
        <v>339</v>
      </c>
      <c r="C110" s="403" t="s">
        <v>261</v>
      </c>
      <c r="D110" s="403" t="s">
        <v>261</v>
      </c>
      <c r="E110" s="403" t="s">
        <v>1407</v>
      </c>
      <c r="F110" s="403">
        <v>0</v>
      </c>
      <c r="R110" s="403">
        <v>4</v>
      </c>
      <c r="S110" s="403">
        <v>1.2800000000000001E-2</v>
      </c>
      <c r="T110" s="403">
        <v>0.9</v>
      </c>
      <c r="U110" s="403">
        <v>17.855</v>
      </c>
      <c r="V110" s="403">
        <v>8.4730000000000008</v>
      </c>
      <c r="W110" s="403">
        <v>-0.02</v>
      </c>
      <c r="X110" s="404">
        <v>1.2616E-4</v>
      </c>
      <c r="Y110" s="403">
        <f>X110+(S110*((U110-INDEX('[1]Center of Mass'!$B$8:$M$105,MATCH(A110,'[1]Center of Mass'!$B$8:$B$105,0),9))^2+(V110-INDEX('[1]Center of Mass'!$B$8:$M$105,MATCH(A110,'[1]Center of Mass'!$B$8:$B$105,0),10))^2))</f>
        <v>0.28922415680000008</v>
      </c>
    </row>
    <row r="111" spans="1:25">
      <c r="A111" s="403" t="s">
        <v>10</v>
      </c>
      <c r="B111" s="403" t="s">
        <v>340</v>
      </c>
      <c r="C111" s="403" t="s">
        <v>261</v>
      </c>
      <c r="D111" s="403" t="s">
        <v>261</v>
      </c>
      <c r="E111" s="403" t="s">
        <v>1407</v>
      </c>
      <c r="F111" s="403">
        <v>0</v>
      </c>
      <c r="R111" s="403">
        <v>4</v>
      </c>
      <c r="S111" s="403">
        <v>3.2824</v>
      </c>
      <c r="T111" s="403">
        <v>8.1880000000000006</v>
      </c>
      <c r="U111" s="403">
        <v>-0.21</v>
      </c>
      <c r="V111" s="403">
        <v>9.1539999999999999</v>
      </c>
      <c r="W111" s="403">
        <v>-1.5</v>
      </c>
      <c r="X111" s="404">
        <v>2.7892000000000001</v>
      </c>
      <c r="Y111" s="403">
        <f>X111+(S111*((U111-INDEX('[1]Center of Mass'!$B$8:$M$105,MATCH(A111,'[1]Center of Mass'!$B$8:$B$105,0),9))^2+(V111-INDEX('[1]Center of Mass'!$B$8:$M$105,MATCH(A111,'[1]Center of Mass'!$B$8:$B$105,0),10))^2))</f>
        <v>1589.4022610616003</v>
      </c>
    </row>
    <row r="112" spans="1:25">
      <c r="A112" s="403" t="s">
        <v>10</v>
      </c>
      <c r="B112" s="403" t="s">
        <v>295</v>
      </c>
      <c r="C112" s="403" t="s">
        <v>261</v>
      </c>
      <c r="D112" s="403" t="s">
        <v>261</v>
      </c>
      <c r="E112" s="403" t="s">
        <v>1407</v>
      </c>
      <c r="F112" s="403">
        <v>0</v>
      </c>
      <c r="R112" s="403">
        <v>4</v>
      </c>
      <c r="S112" s="403">
        <v>0.34139999999999998</v>
      </c>
      <c r="T112" s="403">
        <v>2.851</v>
      </c>
      <c r="U112" s="403">
        <v>17.981000000000002</v>
      </c>
      <c r="V112" s="403">
        <v>9.1059999999999999</v>
      </c>
      <c r="W112" s="403">
        <v>-0.29299999999999998</v>
      </c>
      <c r="X112" s="404">
        <v>3.7449999999999997E-2</v>
      </c>
      <c r="Y112" s="403">
        <f>X112+(S112*((U112-INDEX('[1]Center of Mass'!$B$8:$M$105,MATCH(A112,'[1]Center of Mass'!$B$8:$B$105,0),9))^2+(V112-INDEX('[1]Center of Mass'!$B$8:$M$105,MATCH(A112,'[1]Center of Mass'!$B$8:$B$105,0),10))^2))</f>
        <v>6.3373458508000011</v>
      </c>
    </row>
    <row r="113" spans="1:25">
      <c r="A113" s="403" t="s">
        <v>10</v>
      </c>
      <c r="B113" s="403" t="s">
        <v>296</v>
      </c>
      <c r="C113" s="403" t="s">
        <v>261</v>
      </c>
      <c r="D113" s="403" t="s">
        <v>261</v>
      </c>
      <c r="E113" s="403" t="s">
        <v>1407</v>
      </c>
      <c r="F113" s="403">
        <v>0</v>
      </c>
      <c r="R113" s="403">
        <v>4</v>
      </c>
      <c r="S113" s="403">
        <v>2.8374999999999999</v>
      </c>
      <c r="T113" s="403">
        <v>7.3250000000000002</v>
      </c>
      <c r="U113" s="403">
        <v>17.991</v>
      </c>
      <c r="V113" s="403">
        <v>9.1539999999999999</v>
      </c>
      <c r="W113" s="403">
        <v>-1.7250000000000001</v>
      </c>
      <c r="X113" s="404">
        <v>1.8304</v>
      </c>
      <c r="Y113" s="403">
        <f>X113+(S113*((U113-INDEX('[1]Center of Mass'!$B$8:$M$105,MATCH(A113,'[1]Center of Mass'!$B$8:$B$105,0),9))^2+(V113-INDEX('[1]Center of Mass'!$B$8:$M$105,MATCH(A113,'[1]Center of Mass'!$B$8:$B$105,0),10))^2))</f>
        <v>53.389051875000042</v>
      </c>
    </row>
    <row r="114" spans="1:25">
      <c r="A114" s="403" t="s">
        <v>10</v>
      </c>
      <c r="B114" s="403" t="s">
        <v>297</v>
      </c>
      <c r="C114" s="403" t="s">
        <v>261</v>
      </c>
      <c r="D114" s="403" t="s">
        <v>261</v>
      </c>
      <c r="E114" s="403" t="s">
        <v>1407</v>
      </c>
      <c r="F114" s="403">
        <v>0</v>
      </c>
      <c r="R114" s="403">
        <v>4</v>
      </c>
      <c r="S114" s="403">
        <v>0.1593</v>
      </c>
      <c r="T114" s="403">
        <v>2.524</v>
      </c>
      <c r="U114" s="403">
        <v>18.012</v>
      </c>
      <c r="V114" s="403">
        <v>9.2579999999999991</v>
      </c>
      <c r="W114" s="403">
        <v>-7.9000000000000001E-2</v>
      </c>
      <c r="X114" s="404">
        <v>1.5088000000000001E-2</v>
      </c>
      <c r="Y114" s="403">
        <f>X114+(S114*((U114-INDEX('[1]Center of Mass'!$B$8:$M$105,MATCH(A114,'[1]Center of Mass'!$B$8:$B$105,0),9))^2+(V114-INDEX('[1]Center of Mass'!$B$8:$M$105,MATCH(A114,'[1]Center of Mass'!$B$8:$B$105,0),10))^2))</f>
        <v>2.8154808445000019</v>
      </c>
    </row>
    <row r="115" spans="1:25">
      <c r="A115" s="403" t="s">
        <v>10</v>
      </c>
      <c r="B115" s="403" t="s">
        <v>298</v>
      </c>
      <c r="C115" s="403" t="s">
        <v>261</v>
      </c>
      <c r="D115" s="403" t="s">
        <v>261</v>
      </c>
      <c r="E115" s="403" t="s">
        <v>1407</v>
      </c>
      <c r="F115" s="403">
        <v>0</v>
      </c>
      <c r="R115" s="403">
        <v>4</v>
      </c>
      <c r="S115" s="403">
        <v>2.734</v>
      </c>
      <c r="T115" s="403">
        <v>7.8230000000000004</v>
      </c>
      <c r="U115" s="403">
        <v>-0.28399999999999997</v>
      </c>
      <c r="V115" s="403">
        <v>10.154</v>
      </c>
      <c r="W115" s="403">
        <v>-1.5</v>
      </c>
      <c r="X115" s="404">
        <v>2.2397999999999998</v>
      </c>
      <c r="Y115" s="403">
        <f>X115+(S115*((U115-INDEX('[1]Center of Mass'!$B$8:$M$105,MATCH(A115,'[1]Center of Mass'!$B$8:$B$105,0),9))^2+(V115-INDEX('[1]Center of Mass'!$B$8:$M$105,MATCH(A115,'[1]Center of Mass'!$B$8:$B$105,0),10))^2))</f>
        <v>1323.6025733500001</v>
      </c>
    </row>
    <row r="116" spans="1:25">
      <c r="A116" s="403" t="s">
        <v>10</v>
      </c>
      <c r="B116" s="403" t="s">
        <v>299</v>
      </c>
      <c r="C116" s="403" t="s">
        <v>261</v>
      </c>
      <c r="D116" s="403" t="s">
        <v>261</v>
      </c>
      <c r="E116" s="403" t="s">
        <v>1407</v>
      </c>
      <c r="F116" s="403">
        <v>0</v>
      </c>
      <c r="R116" s="403">
        <v>4</v>
      </c>
      <c r="S116" s="403">
        <v>0.1454</v>
      </c>
      <c r="T116" s="403">
        <v>2.177</v>
      </c>
      <c r="U116" s="403">
        <v>18.178000000000001</v>
      </c>
      <c r="V116" s="403">
        <v>10.089</v>
      </c>
      <c r="W116" s="403">
        <v>-0.36699999999999999</v>
      </c>
      <c r="X116" s="404">
        <v>1.0158E-2</v>
      </c>
      <c r="Y116" s="403">
        <f>X116+(S116*((U116-INDEX('[1]Center of Mass'!$B$8:$M$105,MATCH(A116,'[1]Center of Mass'!$B$8:$B$105,0),9))^2+(V116-INDEX('[1]Center of Mass'!$B$8:$M$105,MATCH(A116,'[1]Center of Mass'!$B$8:$B$105,0),10))^2))</f>
        <v>1.998879295200001</v>
      </c>
    </row>
    <row r="117" spans="1:25">
      <c r="A117" s="403" t="s">
        <v>10</v>
      </c>
      <c r="B117" s="403" t="s">
        <v>263</v>
      </c>
      <c r="C117" s="403" t="s">
        <v>261</v>
      </c>
      <c r="D117" s="403" t="s">
        <v>261</v>
      </c>
      <c r="E117" s="403" t="s">
        <v>1407</v>
      </c>
      <c r="F117" s="403">
        <v>0</v>
      </c>
      <c r="R117" s="403">
        <v>4</v>
      </c>
      <c r="S117" s="403">
        <v>2.3635000000000002</v>
      </c>
      <c r="T117" s="403">
        <v>6.9539999999999997</v>
      </c>
      <c r="U117" s="403">
        <v>18.190999999999999</v>
      </c>
      <c r="V117" s="403">
        <v>10.154</v>
      </c>
      <c r="W117" s="403">
        <v>-1.7250000000000001</v>
      </c>
      <c r="X117" s="404">
        <v>1.4499</v>
      </c>
      <c r="Y117" s="403">
        <f>X117+(S117*((U117-INDEX('[1]Center of Mass'!$B$8:$M$105,MATCH(A117,'[1]Center of Mass'!$B$8:$B$105,0),9))^2+(V117-INDEX('[1]Center of Mass'!$B$8:$M$105,MATCH(A117,'[1]Center of Mass'!$B$8:$B$105,0),10))^2))</f>
        <v>33.198440975000054</v>
      </c>
    </row>
    <row r="118" spans="1:25">
      <c r="A118" s="403" t="s">
        <v>10</v>
      </c>
      <c r="B118" s="403" t="s">
        <v>265</v>
      </c>
      <c r="C118" s="403" t="s">
        <v>261</v>
      </c>
      <c r="D118" s="403" t="s">
        <v>261</v>
      </c>
      <c r="E118" s="403" t="s">
        <v>1407</v>
      </c>
      <c r="F118" s="403">
        <v>0</v>
      </c>
      <c r="R118" s="403">
        <v>4</v>
      </c>
      <c r="S118" s="403">
        <v>2.6700000000000002E-2</v>
      </c>
      <c r="T118" s="403">
        <v>1.3009999999999999</v>
      </c>
      <c r="U118" s="403">
        <v>18.321000000000002</v>
      </c>
      <c r="V118" s="403">
        <v>10.805999999999999</v>
      </c>
      <c r="W118" s="403">
        <v>-0.42</v>
      </c>
      <c r="X118" s="404">
        <v>5.5130999999999995E-4</v>
      </c>
      <c r="Y118" s="403">
        <f>X118+(S118*((U118-INDEX('[1]Center of Mass'!$B$8:$M$105,MATCH(A118,'[1]Center of Mass'!$B$8:$B$105,0),9))^2+(V118-INDEX('[1]Center of Mass'!$B$8:$M$105,MATCH(A118,'[1]Center of Mass'!$B$8:$B$105,0),10))^2))</f>
        <v>0.30671492340000006</v>
      </c>
    </row>
    <row r="119" spans="1:25">
      <c r="A119" s="403" t="s">
        <v>10</v>
      </c>
      <c r="B119" s="403" t="s">
        <v>266</v>
      </c>
      <c r="C119" s="403" t="s">
        <v>261</v>
      </c>
      <c r="D119" s="403" t="s">
        <v>261</v>
      </c>
      <c r="E119" s="403" t="s">
        <v>1407</v>
      </c>
      <c r="F119" s="403">
        <v>0</v>
      </c>
      <c r="R119" s="403">
        <v>4</v>
      </c>
      <c r="S119" s="403">
        <v>0.2717</v>
      </c>
      <c r="T119" s="403">
        <v>2.4500000000000002</v>
      </c>
      <c r="U119" s="403">
        <v>18.198</v>
      </c>
      <c r="V119" s="403">
        <v>10.19</v>
      </c>
      <c r="W119" s="403">
        <v>-0.14899999999999999</v>
      </c>
      <c r="X119" s="404">
        <v>2.1256000000000001E-2</v>
      </c>
      <c r="Y119" s="403">
        <f>X119+(S119*((U119-INDEX('[1]Center of Mass'!$B$8:$M$105,MATCH(A119,'[1]Center of Mass'!$B$8:$B$105,0),9))^2+(V119-INDEX('[1]Center of Mass'!$B$8:$M$105,MATCH(A119,'[1]Center of Mass'!$B$8:$B$105,0),10))^2))</f>
        <v>3.6355379141000026</v>
      </c>
    </row>
    <row r="120" spans="1:25">
      <c r="A120" s="403" t="s">
        <v>10</v>
      </c>
      <c r="B120" s="403" t="s">
        <v>267</v>
      </c>
      <c r="C120" s="403" t="s">
        <v>261</v>
      </c>
      <c r="D120" s="403" t="s">
        <v>261</v>
      </c>
      <c r="E120" s="403" t="s">
        <v>1407</v>
      </c>
      <c r="F120" s="403">
        <v>0</v>
      </c>
      <c r="R120" s="403">
        <v>4</v>
      </c>
      <c r="S120" s="403">
        <v>1.7783</v>
      </c>
      <c r="T120" s="403">
        <v>7.1859999999999999</v>
      </c>
      <c r="U120" s="403">
        <v>-0.33900000000000002</v>
      </c>
      <c r="V120" s="403">
        <v>10.904</v>
      </c>
      <c r="W120" s="403">
        <v>-1.5</v>
      </c>
      <c r="X120" s="404">
        <v>1.3857999999999999</v>
      </c>
      <c r="Y120" s="403">
        <f>X120+(S120*((U120-INDEX('[1]Center of Mass'!$B$8:$M$105,MATCH(A120,'[1]Center of Mass'!$B$8:$B$105,0),9))^2+(V120-INDEX('[1]Center of Mass'!$B$8:$M$105,MATCH(A120,'[1]Center of Mass'!$B$8:$B$105,0),10))^2))</f>
        <v>863.07616276700014</v>
      </c>
    </row>
    <row r="121" spans="1:25">
      <c r="A121" s="403" t="s">
        <v>10</v>
      </c>
      <c r="B121" s="403" t="s">
        <v>300</v>
      </c>
      <c r="C121" s="403" t="s">
        <v>261</v>
      </c>
      <c r="D121" s="403" t="s">
        <v>261</v>
      </c>
      <c r="E121" s="403" t="s">
        <v>1407</v>
      </c>
      <c r="F121" s="403">
        <v>0</v>
      </c>
      <c r="R121" s="403">
        <v>4</v>
      </c>
      <c r="S121" s="403">
        <v>1.5373000000000001</v>
      </c>
      <c r="T121" s="403">
        <v>6.306</v>
      </c>
      <c r="U121" s="403">
        <v>18.341000000000001</v>
      </c>
      <c r="V121" s="403">
        <v>10.904</v>
      </c>
      <c r="W121" s="403">
        <v>-1.7250000000000001</v>
      </c>
      <c r="X121" s="404">
        <v>0.87956000000000001</v>
      </c>
      <c r="Y121" s="403">
        <f>X121+(S121*((U121-INDEX('[1]Center of Mass'!$B$8:$M$105,MATCH(A121,'[1]Center of Mass'!$B$8:$B$105,0),9))^2+(V121-INDEX('[1]Center of Mass'!$B$8:$M$105,MATCH(A121,'[1]Center of Mass'!$B$8:$B$105,0),10))^2))</f>
        <v>18.165960445000007</v>
      </c>
    </row>
    <row r="122" spans="1:25">
      <c r="A122" s="403" t="s">
        <v>10</v>
      </c>
      <c r="B122" s="403" t="s">
        <v>269</v>
      </c>
      <c r="C122" s="403" t="s">
        <v>261</v>
      </c>
      <c r="D122" s="403" t="s">
        <v>261</v>
      </c>
      <c r="E122" s="403" t="s">
        <v>1407</v>
      </c>
      <c r="F122" s="403">
        <v>0</v>
      </c>
      <c r="R122" s="403">
        <v>4</v>
      </c>
      <c r="S122" s="403">
        <v>0.24460000000000001</v>
      </c>
      <c r="T122" s="403">
        <v>2.024</v>
      </c>
      <c r="U122" s="403">
        <v>18.343</v>
      </c>
      <c r="V122" s="403">
        <v>10.914999999999999</v>
      </c>
      <c r="W122" s="403">
        <v>-0.20399999999999999</v>
      </c>
      <c r="X122" s="404">
        <v>1.0810999999999999E-2</v>
      </c>
      <c r="Y122" s="403">
        <f>X122+(S122*((U122-INDEX('[1]Center of Mass'!$B$8:$M$105,MATCH(A122,'[1]Center of Mass'!$B$8:$B$105,0),9))^2+(V122-INDEX('[1]Center of Mass'!$B$8:$M$105,MATCH(A122,'[1]Center of Mass'!$B$8:$B$105,0),10))^2))</f>
        <v>2.755857247800003</v>
      </c>
    </row>
    <row r="123" spans="1:25">
      <c r="A123" s="403" t="s">
        <v>10</v>
      </c>
      <c r="B123" s="403" t="s">
        <v>270</v>
      </c>
      <c r="C123" s="403" t="s">
        <v>261</v>
      </c>
      <c r="D123" s="403" t="s">
        <v>261</v>
      </c>
      <c r="E123" s="403" t="s">
        <v>1407</v>
      </c>
      <c r="F123" s="403">
        <v>0</v>
      </c>
      <c r="R123" s="403">
        <v>4</v>
      </c>
      <c r="S123" s="403">
        <v>3.6608000000000001</v>
      </c>
      <c r="T123" s="403">
        <v>8.4410000000000007</v>
      </c>
      <c r="U123" s="403">
        <v>-0.40600000000000003</v>
      </c>
      <c r="V123" s="403">
        <v>11.808</v>
      </c>
      <c r="W123" s="403">
        <v>-1.5</v>
      </c>
      <c r="X123" s="404">
        <v>3.1998000000000002</v>
      </c>
      <c r="Y123" s="403">
        <f>X123+(S123*((U123-INDEX('[1]Center of Mass'!$B$8:$M$105,MATCH(A123,'[1]Center of Mass'!$B$8:$B$105,0),9))^2+(V123-INDEX('[1]Center of Mass'!$B$8:$M$105,MATCH(A123,'[1]Center of Mass'!$B$8:$B$105,0),10))^2))</f>
        <v>1788.2087244416</v>
      </c>
    </row>
    <row r="124" spans="1:25">
      <c r="A124" s="403" t="s">
        <v>10</v>
      </c>
      <c r="B124" s="403" t="s">
        <v>271</v>
      </c>
      <c r="C124" s="403" t="s">
        <v>261</v>
      </c>
      <c r="D124" s="403" t="s">
        <v>261</v>
      </c>
      <c r="E124" s="403" t="s">
        <v>1407</v>
      </c>
      <c r="F124" s="403">
        <v>0</v>
      </c>
      <c r="R124" s="403">
        <v>4</v>
      </c>
      <c r="S124" s="403">
        <v>3.3645</v>
      </c>
      <c r="T124" s="403">
        <v>7.6589999999999998</v>
      </c>
      <c r="U124" s="403">
        <v>18.399999999999999</v>
      </c>
      <c r="V124" s="403">
        <v>11.878</v>
      </c>
      <c r="W124" s="403">
        <v>-1.776</v>
      </c>
      <c r="X124" s="404">
        <v>2.2143999999999999</v>
      </c>
      <c r="Y124" s="403">
        <f>X124+(S124*((U124-INDEX('[1]Center of Mass'!$B$8:$M$105,MATCH(A124,'[1]Center of Mass'!$B$8:$B$105,0),9))^2+(V124-INDEX('[1]Center of Mass'!$B$8:$M$105,MATCH(A124,'[1]Center of Mass'!$B$8:$B$105,0),10))^2))</f>
        <v>39.287626994500073</v>
      </c>
    </row>
    <row r="125" spans="1:25">
      <c r="A125" s="403" t="s">
        <v>10</v>
      </c>
      <c r="B125" s="403" t="s">
        <v>334</v>
      </c>
      <c r="C125" s="403" t="s">
        <v>261</v>
      </c>
      <c r="D125" s="403" t="s">
        <v>261</v>
      </c>
      <c r="E125" s="403" t="s">
        <v>1407</v>
      </c>
      <c r="F125" s="403">
        <v>0</v>
      </c>
      <c r="R125" s="403">
        <v>4</v>
      </c>
      <c r="S125" s="403">
        <v>0.76049999999999995</v>
      </c>
      <c r="T125" s="403">
        <v>3.8719999999999999</v>
      </c>
      <c r="U125" s="403">
        <v>18.399999999999999</v>
      </c>
      <c r="V125" s="403">
        <v>11.93</v>
      </c>
      <c r="W125" s="403">
        <v>-0.28000000000000003</v>
      </c>
      <c r="X125" s="404">
        <v>0.13916999999999999</v>
      </c>
      <c r="Y125" s="403">
        <f>X125+(S125*((U125-INDEX('[1]Center of Mass'!$B$8:$M$105,MATCH(A125,'[1]Center of Mass'!$B$8:$B$105,0),9))^2+(V125-INDEX('[1]Center of Mass'!$B$8:$M$105,MATCH(A125,'[1]Center of Mass'!$B$8:$B$105,0),10))^2))</f>
        <v>8.5662925545000146</v>
      </c>
    </row>
    <row r="126" spans="1:25">
      <c r="A126" s="403" t="s">
        <v>10</v>
      </c>
      <c r="B126" s="403" t="s">
        <v>301</v>
      </c>
      <c r="C126" s="403" t="s">
        <v>261</v>
      </c>
      <c r="D126" s="403" t="s">
        <v>261</v>
      </c>
      <c r="E126" s="403" t="s">
        <v>1407</v>
      </c>
      <c r="F126" s="403">
        <v>0</v>
      </c>
      <c r="R126" s="403">
        <v>4</v>
      </c>
      <c r="S126" s="403">
        <v>3.6608000000000001</v>
      </c>
      <c r="T126" s="403">
        <v>8.4410000000000007</v>
      </c>
      <c r="U126" s="403">
        <v>-0.496</v>
      </c>
      <c r="V126" s="403">
        <v>13.025</v>
      </c>
      <c r="W126" s="403">
        <v>-1.5</v>
      </c>
      <c r="X126" s="404">
        <v>3.1998000000000002</v>
      </c>
      <c r="Y126" s="403">
        <f>X126+(S126*((U126-INDEX('[1]Center of Mass'!$B$8:$M$105,MATCH(A126,'[1]Center of Mass'!$B$8:$B$105,0),9))^2+(V126-INDEX('[1]Center of Mass'!$B$8:$M$105,MATCH(A126,'[1]Center of Mass'!$B$8:$B$105,0),10))^2))</f>
        <v>1812.6712992640003</v>
      </c>
    </row>
    <row r="127" spans="1:25">
      <c r="A127" s="403" t="s">
        <v>10</v>
      </c>
      <c r="B127" s="403" t="s">
        <v>272</v>
      </c>
      <c r="C127" s="403" t="s">
        <v>261</v>
      </c>
      <c r="D127" s="403" t="s">
        <v>261</v>
      </c>
      <c r="E127" s="403" t="s">
        <v>1407</v>
      </c>
      <c r="F127" s="403">
        <v>0</v>
      </c>
      <c r="R127" s="403">
        <v>4</v>
      </c>
      <c r="S127" s="403">
        <v>3.0809000000000002</v>
      </c>
      <c r="T127" s="403">
        <v>7.2469999999999999</v>
      </c>
      <c r="U127" s="403">
        <v>18.399999999999999</v>
      </c>
      <c r="V127" s="403">
        <v>13.252000000000001</v>
      </c>
      <c r="W127" s="403">
        <v>-1.879</v>
      </c>
      <c r="X127" s="404">
        <v>1.7794000000000001</v>
      </c>
      <c r="Y127" s="403">
        <f>X127+(S127*((U127-INDEX('[1]Center of Mass'!$B$8:$M$105,MATCH(A127,'[1]Center of Mass'!$B$8:$B$105,0),9))^2+(V127-INDEX('[1]Center of Mass'!$B$8:$M$105,MATCH(A127,'[1]Center of Mass'!$B$8:$B$105,0),10))^2))</f>
        <v>46.378277332500069</v>
      </c>
    </row>
    <row r="128" spans="1:25">
      <c r="A128" s="403" t="s">
        <v>10</v>
      </c>
      <c r="B128" s="403" t="s">
        <v>335</v>
      </c>
      <c r="C128" s="403" t="s">
        <v>261</v>
      </c>
      <c r="D128" s="403" t="s">
        <v>261</v>
      </c>
      <c r="E128" s="403" t="s">
        <v>1407</v>
      </c>
      <c r="F128" s="403">
        <v>0</v>
      </c>
      <c r="R128" s="403">
        <v>4</v>
      </c>
      <c r="S128" s="403">
        <v>1.0441</v>
      </c>
      <c r="T128" s="403">
        <v>4.2839999999999998</v>
      </c>
      <c r="U128" s="403">
        <v>18.399999999999999</v>
      </c>
      <c r="V128" s="403">
        <v>13.294</v>
      </c>
      <c r="W128" s="403">
        <v>-0.38200000000000001</v>
      </c>
      <c r="X128" s="404">
        <v>0.21551999999999999</v>
      </c>
      <c r="Y128" s="403">
        <f>X128+(S128*((U128-INDEX('[1]Center of Mass'!$B$8:$M$105,MATCH(A128,'[1]Center of Mass'!$B$8:$B$105,0),9))^2+(V128-INDEX('[1]Center of Mass'!$B$8:$M$105,MATCH(A128,'[1]Center of Mass'!$B$8:$B$105,0),10))^2))</f>
        <v>15.502260142900022</v>
      </c>
    </row>
    <row r="129" spans="1:25">
      <c r="A129" s="403" t="s">
        <v>10</v>
      </c>
      <c r="B129" s="403" t="s">
        <v>302</v>
      </c>
      <c r="C129" s="403" t="s">
        <v>261</v>
      </c>
      <c r="D129" s="403" t="s">
        <v>261</v>
      </c>
      <c r="E129" s="403" t="s">
        <v>1407</v>
      </c>
      <c r="F129" s="403">
        <v>0</v>
      </c>
      <c r="R129" s="403">
        <v>4</v>
      </c>
      <c r="S129" s="403">
        <v>2.0038999999999998</v>
      </c>
      <c r="T129" s="403">
        <v>7.3360000000000003</v>
      </c>
      <c r="U129" s="403">
        <v>-0.56599999999999995</v>
      </c>
      <c r="V129" s="403">
        <v>13.967000000000001</v>
      </c>
      <c r="W129" s="403">
        <v>-1.5</v>
      </c>
      <c r="X129" s="404">
        <v>1.5773999999999999</v>
      </c>
      <c r="Y129" s="403">
        <f>X129+(S129*((U129-INDEX('[1]Center of Mass'!$B$8:$M$105,MATCH(A129,'[1]Center of Mass'!$B$8:$B$105,0),9))^2+(V129-INDEX('[1]Center of Mass'!$B$8:$M$105,MATCH(A129,'[1]Center of Mass'!$B$8:$B$105,0),10))^2))</f>
        <v>1006.5639016544</v>
      </c>
    </row>
    <row r="130" spans="1:25">
      <c r="A130" s="403" t="s">
        <v>10</v>
      </c>
      <c r="B130" s="403" t="s">
        <v>303</v>
      </c>
      <c r="C130" s="403" t="s">
        <v>261</v>
      </c>
      <c r="D130" s="403" t="s">
        <v>261</v>
      </c>
      <c r="E130" s="403" t="s">
        <v>1407</v>
      </c>
      <c r="F130" s="403">
        <v>0</v>
      </c>
      <c r="R130" s="403">
        <v>4</v>
      </c>
      <c r="S130" s="403">
        <v>2.7972999999999999</v>
      </c>
      <c r="T130" s="403">
        <v>6.8339999999999996</v>
      </c>
      <c r="U130" s="403">
        <v>18.399999999999999</v>
      </c>
      <c r="V130" s="403">
        <v>14.625999999999999</v>
      </c>
      <c r="W130" s="403">
        <v>-1.982</v>
      </c>
      <c r="X130" s="404">
        <v>1.41</v>
      </c>
      <c r="Y130" s="403">
        <f>X130+(S130*((U130-INDEX('[1]Center of Mass'!$B$8:$M$105,MATCH(A130,'[1]Center of Mass'!$B$8:$B$105,0),9))^2+(V130-INDEX('[1]Center of Mass'!$B$8:$M$105,MATCH(A130,'[1]Center of Mass'!$B$8:$B$105,0),10))^2))</f>
        <v>62.135637415300032</v>
      </c>
    </row>
    <row r="131" spans="1:25">
      <c r="A131" s="403" t="s">
        <v>10</v>
      </c>
      <c r="B131" s="403" t="s">
        <v>304</v>
      </c>
      <c r="C131" s="403" t="s">
        <v>261</v>
      </c>
      <c r="D131" s="403" t="s">
        <v>261</v>
      </c>
      <c r="E131" s="403" t="s">
        <v>1407</v>
      </c>
      <c r="F131" s="403">
        <v>0</v>
      </c>
      <c r="R131" s="403">
        <v>4</v>
      </c>
      <c r="S131" s="403">
        <v>3.6097999999999999</v>
      </c>
      <c r="T131" s="403">
        <v>8.407</v>
      </c>
      <c r="U131" s="403">
        <v>-0.63500000000000001</v>
      </c>
      <c r="V131" s="403">
        <v>14.9</v>
      </c>
      <c r="W131" s="403">
        <v>-1.5</v>
      </c>
      <c r="X131" s="404">
        <v>3.1429</v>
      </c>
      <c r="Y131" s="403">
        <f>X131+(S131*((U131-INDEX('[1]Center of Mass'!$B$8:$M$105,MATCH(A131,'[1]Center of Mass'!$B$8:$B$105,0),9))^2+(V131-INDEX('[1]Center of Mass'!$B$8:$M$105,MATCH(A131,'[1]Center of Mass'!$B$8:$B$105,0),10))^2))</f>
        <v>1845.6666686052006</v>
      </c>
    </row>
    <row r="132" spans="1:25">
      <c r="A132" s="403" t="s">
        <v>10</v>
      </c>
      <c r="B132" s="403" t="s">
        <v>305</v>
      </c>
      <c r="C132" s="403" t="s">
        <v>261</v>
      </c>
      <c r="D132" s="403" t="s">
        <v>261</v>
      </c>
      <c r="E132" s="403" t="s">
        <v>1407</v>
      </c>
      <c r="F132" s="403">
        <v>0</v>
      </c>
      <c r="R132" s="403">
        <v>4</v>
      </c>
      <c r="S132" s="403">
        <v>1.3277000000000001</v>
      </c>
      <c r="T132" s="403">
        <v>4.6970000000000001</v>
      </c>
      <c r="U132" s="403">
        <v>18.399999999999999</v>
      </c>
      <c r="V132" s="403">
        <v>14.662000000000001</v>
      </c>
      <c r="W132" s="403">
        <v>-0.48499999999999999</v>
      </c>
      <c r="X132" s="404">
        <v>0.31391000000000002</v>
      </c>
      <c r="Y132" s="403">
        <f>X132+(S132*((U132-INDEX('[1]Center of Mass'!$B$8:$M$105,MATCH(A132,'[1]Center of Mass'!$B$8:$B$105,0),9))^2+(V132-INDEX('[1]Center of Mass'!$B$8:$M$105,MATCH(A132,'[1]Center of Mass'!$B$8:$B$105,0),10))^2))</f>
        <v>29.455497722500034</v>
      </c>
    </row>
    <row r="133" spans="1:25">
      <c r="A133" s="403" t="s">
        <v>10</v>
      </c>
      <c r="B133" s="403" t="s">
        <v>336</v>
      </c>
      <c r="C133" s="403" t="s">
        <v>261</v>
      </c>
      <c r="D133" s="403" t="s">
        <v>261</v>
      </c>
      <c r="E133" s="403" t="s">
        <v>1407</v>
      </c>
      <c r="F133" s="403">
        <v>0</v>
      </c>
      <c r="R133" s="403">
        <v>4</v>
      </c>
      <c r="S133" s="403">
        <v>2.5137</v>
      </c>
      <c r="T133" s="403">
        <v>6.4219999999999997</v>
      </c>
      <c r="U133" s="403">
        <v>18.399999999999999</v>
      </c>
      <c r="V133" s="403">
        <v>16</v>
      </c>
      <c r="W133" s="403">
        <v>-2.085</v>
      </c>
      <c r="X133" s="404">
        <v>1.1001000000000001</v>
      </c>
      <c r="Y133" s="403">
        <f>X133+(S133*((U133-INDEX('[1]Center of Mass'!$B$8:$M$105,MATCH(A133,'[1]Center of Mass'!$B$8:$B$105,0),9))^2+(V133-INDEX('[1]Center of Mass'!$B$8:$M$105,MATCH(A133,'[1]Center of Mass'!$B$8:$B$105,0),10))^2))</f>
        <v>83.341197441300054</v>
      </c>
    </row>
    <row r="134" spans="1:25">
      <c r="A134" s="403" t="s">
        <v>10</v>
      </c>
      <c r="B134" s="403" t="s">
        <v>306</v>
      </c>
      <c r="C134" s="403" t="s">
        <v>261</v>
      </c>
      <c r="D134" s="403" t="s">
        <v>261</v>
      </c>
      <c r="E134" s="403" t="s">
        <v>1407</v>
      </c>
      <c r="F134" s="403">
        <v>0</v>
      </c>
      <c r="R134" s="403">
        <v>4</v>
      </c>
      <c r="S134" s="403">
        <v>3.6097999999999999</v>
      </c>
      <c r="T134" s="403">
        <v>8.407</v>
      </c>
      <c r="U134" s="403">
        <v>-0.72399999999999998</v>
      </c>
      <c r="V134" s="403">
        <v>16.100000000000001</v>
      </c>
      <c r="W134" s="403">
        <v>-1.5</v>
      </c>
      <c r="X134" s="404">
        <v>3.1429</v>
      </c>
      <c r="Y134" s="403">
        <f>X134+(S134*((U134-INDEX('[1]Center of Mass'!$B$8:$M$105,MATCH(A134,'[1]Center of Mass'!$B$8:$B$105,0),9))^2+(V134-INDEX('[1]Center of Mass'!$B$8:$M$105,MATCH(A134,'[1]Center of Mass'!$B$8:$B$105,0),10))^2))</f>
        <v>1896.3533540330002</v>
      </c>
    </row>
    <row r="135" spans="1:25">
      <c r="A135" s="403" t="s">
        <v>10</v>
      </c>
      <c r="B135" s="403" t="s">
        <v>308</v>
      </c>
      <c r="C135" s="403" t="s">
        <v>261</v>
      </c>
      <c r="D135" s="403" t="s">
        <v>261</v>
      </c>
      <c r="E135" s="403" t="s">
        <v>289</v>
      </c>
      <c r="F135" s="403">
        <v>0</v>
      </c>
      <c r="I135" s="403" t="s">
        <v>75</v>
      </c>
      <c r="R135" s="403">
        <v>4</v>
      </c>
      <c r="S135" s="403">
        <v>1.0349999999999999</v>
      </c>
      <c r="T135" s="403">
        <v>4.6500000000000004</v>
      </c>
      <c r="U135" s="403">
        <v>10.8</v>
      </c>
      <c r="V135" s="403">
        <v>16.7</v>
      </c>
      <c r="W135" s="403">
        <v>-2.1379999999999999</v>
      </c>
      <c r="X135" s="404">
        <v>0.28770000000000001</v>
      </c>
      <c r="Y135" s="403">
        <f>X135+(S135*((U135-INDEX('[1]Center of Mass'!$B$8:$M$105,MATCH(A135,'[1]Center of Mass'!$B$8:$B$105,0),9))^2+(V135-INDEX('[1]Center of Mass'!$B$8:$M$105,MATCH(A135,'[1]Center of Mass'!$B$8:$B$105,0),10))^2))</f>
        <v>152.68249621500001</v>
      </c>
    </row>
    <row r="136" spans="1:25">
      <c r="A136" s="403" t="s">
        <v>10</v>
      </c>
      <c r="B136" s="403" t="s">
        <v>337</v>
      </c>
      <c r="C136" s="403" t="s">
        <v>261</v>
      </c>
      <c r="D136" s="403" t="s">
        <v>261</v>
      </c>
      <c r="E136" s="403" t="s">
        <v>289</v>
      </c>
      <c r="F136" s="403">
        <v>0</v>
      </c>
      <c r="I136" s="403" t="s">
        <v>75</v>
      </c>
      <c r="R136" s="403">
        <v>4</v>
      </c>
      <c r="S136" s="403">
        <v>0.76500000000000001</v>
      </c>
      <c r="T136" s="403">
        <v>3.75</v>
      </c>
      <c r="U136" s="403">
        <v>10.8</v>
      </c>
      <c r="V136" s="403">
        <v>16.7</v>
      </c>
      <c r="W136" s="403">
        <v>-0.63800000000000001</v>
      </c>
      <c r="X136" s="404">
        <v>0.12658</v>
      </c>
      <c r="Y136" s="403">
        <f>X136+(S136*((U136-INDEX('[1]Center of Mass'!$B$8:$M$105,MATCH(A136,'[1]Center of Mass'!$B$8:$B$105,0),9))^2+(V136-INDEX('[1]Center of Mass'!$B$8:$M$105,MATCH(A136,'[1]Center of Mass'!$B$8:$B$105,0),10))^2))</f>
        <v>112.76621198500001</v>
      </c>
    </row>
    <row r="137" spans="1:25">
      <c r="A137" s="403" t="s">
        <v>10</v>
      </c>
      <c r="B137" s="403" t="s">
        <v>311</v>
      </c>
      <c r="C137" s="403" t="s">
        <v>261</v>
      </c>
      <c r="D137" s="403" t="s">
        <v>261</v>
      </c>
      <c r="E137" s="403" t="s">
        <v>289</v>
      </c>
      <c r="F137" s="403">
        <v>0</v>
      </c>
      <c r="I137" s="403" t="s">
        <v>75</v>
      </c>
      <c r="R137" s="403">
        <v>4</v>
      </c>
      <c r="S137" s="403">
        <v>2.76</v>
      </c>
      <c r="T137" s="403">
        <v>6.65</v>
      </c>
      <c r="U137" s="403">
        <v>11.9</v>
      </c>
      <c r="V137" s="403">
        <v>16.7</v>
      </c>
      <c r="W137" s="403">
        <v>-2.1379999999999999</v>
      </c>
      <c r="X137" s="404">
        <v>1.2732000000000001</v>
      </c>
      <c r="Y137" s="403">
        <f>X137+(S137*((U137-INDEX('[1]Center of Mass'!$B$8:$M$105,MATCH(A137,'[1]Center of Mass'!$B$8:$B$105,0),9))^2+(V137-INDEX('[1]Center of Mass'!$B$8:$M$105,MATCH(A137,'[1]Center of Mass'!$B$8:$B$105,0),10))^2))</f>
        <v>344.99628324000003</v>
      </c>
    </row>
    <row r="138" spans="1:25">
      <c r="A138" s="403" t="s">
        <v>10</v>
      </c>
      <c r="B138" s="403" t="s">
        <v>312</v>
      </c>
      <c r="C138" s="403" t="s">
        <v>261</v>
      </c>
      <c r="D138" s="403" t="s">
        <v>261</v>
      </c>
      <c r="E138" s="403" t="s">
        <v>289</v>
      </c>
      <c r="F138" s="403">
        <v>0</v>
      </c>
      <c r="I138" s="403" t="s">
        <v>75</v>
      </c>
      <c r="R138" s="403">
        <v>4</v>
      </c>
      <c r="S138" s="403">
        <v>2.04</v>
      </c>
      <c r="T138" s="403">
        <v>5.75</v>
      </c>
      <c r="U138" s="403">
        <v>11.9</v>
      </c>
      <c r="V138" s="403">
        <v>16.7</v>
      </c>
      <c r="W138" s="403">
        <v>-0.63800000000000001</v>
      </c>
      <c r="X138" s="404">
        <v>0.71155999999999997</v>
      </c>
      <c r="Y138" s="403">
        <f>X138+(S138*((U138-INDEX('[1]Center of Mass'!$B$8:$M$105,MATCH(A138,'[1]Center of Mass'!$B$8:$B$105,0),9))^2+(V138-INDEX('[1]Center of Mass'!$B$8:$M$105,MATCH(A138,'[1]Center of Mass'!$B$8:$B$105,0),10))^2))</f>
        <v>254.76775196000003</v>
      </c>
    </row>
    <row r="139" spans="1:25">
      <c r="A139" s="403" t="s">
        <v>10</v>
      </c>
      <c r="B139" s="403" t="s">
        <v>313</v>
      </c>
      <c r="C139" s="403" t="s">
        <v>261</v>
      </c>
      <c r="D139" s="403" t="s">
        <v>261</v>
      </c>
      <c r="E139" s="403" t="s">
        <v>1407</v>
      </c>
      <c r="F139" s="403">
        <v>0</v>
      </c>
      <c r="R139" s="403">
        <v>4</v>
      </c>
      <c r="S139" s="403">
        <v>1.6113</v>
      </c>
      <c r="T139" s="403">
        <v>5.109</v>
      </c>
      <c r="U139" s="403">
        <v>18.399999999999999</v>
      </c>
      <c r="V139" s="403">
        <v>16.033000000000001</v>
      </c>
      <c r="W139" s="403">
        <v>-0.58699999999999997</v>
      </c>
      <c r="X139" s="404">
        <v>0.44046999999999997</v>
      </c>
      <c r="Y139" s="403">
        <f>X139+(S139*((U139-INDEX('[1]Center of Mass'!$B$8:$M$105,MATCH(A139,'[1]Center of Mass'!$B$8:$B$105,0),9))^2+(V139-INDEX('[1]Center of Mass'!$B$8:$M$105,MATCH(A139,'[1]Center of Mass'!$B$8:$B$105,0),10))^2))</f>
        <v>53.658447728800049</v>
      </c>
    </row>
    <row r="140" spans="1:25">
      <c r="A140" s="403" t="s">
        <v>10</v>
      </c>
      <c r="B140" s="403" t="s">
        <v>314</v>
      </c>
      <c r="C140" s="403" t="s">
        <v>261</v>
      </c>
      <c r="D140" s="403" t="s">
        <v>261</v>
      </c>
      <c r="E140" s="403" t="s">
        <v>1407</v>
      </c>
      <c r="F140" s="403">
        <v>0</v>
      </c>
      <c r="R140" s="403">
        <v>4</v>
      </c>
      <c r="S140" s="403">
        <v>3.7603</v>
      </c>
      <c r="T140" s="403">
        <v>8.5069999999999997</v>
      </c>
      <c r="U140" s="403">
        <v>-0.81399999999999995</v>
      </c>
      <c r="V140" s="403">
        <v>17.324999999999999</v>
      </c>
      <c r="W140" s="403">
        <v>-1.5</v>
      </c>
      <c r="X140" s="404">
        <v>3.3125</v>
      </c>
      <c r="Y140" s="403">
        <f>X140+(S140*((U140-INDEX('[1]Center of Mass'!$B$8:$M$105,MATCH(A140,'[1]Center of Mass'!$B$8:$B$105,0),9))^2+(V140-INDEX('[1]Center of Mass'!$B$8:$M$105,MATCH(A140,'[1]Center of Mass'!$B$8:$B$105,0),10))^2))</f>
        <v>2040.442164774</v>
      </c>
    </row>
    <row r="141" spans="1:25">
      <c r="A141" s="403" t="s">
        <v>10</v>
      </c>
      <c r="B141" s="403" t="s">
        <v>317</v>
      </c>
      <c r="C141" s="403" t="s">
        <v>261</v>
      </c>
      <c r="D141" s="403" t="s">
        <v>261</v>
      </c>
      <c r="E141" s="403" t="s">
        <v>1407</v>
      </c>
      <c r="F141" s="403">
        <v>0</v>
      </c>
      <c r="R141" s="403">
        <v>4</v>
      </c>
      <c r="S141" s="403">
        <v>4.0358000000000001</v>
      </c>
      <c r="T141" s="403">
        <v>8.3510000000000009</v>
      </c>
      <c r="U141" s="403">
        <v>18.783999999999999</v>
      </c>
      <c r="V141" s="403">
        <v>17.899000000000001</v>
      </c>
      <c r="W141" s="403">
        <v>-2.2269999999999999</v>
      </c>
      <c r="X141" s="404">
        <v>3.1242999999999999</v>
      </c>
      <c r="Y141" s="403">
        <f>X141+(S141*((U141-INDEX('[1]Center of Mass'!$B$8:$M$105,MATCH(A141,'[1]Center of Mass'!$B$8:$B$105,0),9))^2+(V141-INDEX('[1]Center of Mass'!$B$8:$M$105,MATCH(A141,'[1]Center of Mass'!$B$8:$B$105,0),10))^2))</f>
        <v>212.11198786800011</v>
      </c>
    </row>
    <row r="142" spans="1:25">
      <c r="A142" s="403" t="s">
        <v>10</v>
      </c>
      <c r="B142" s="403" t="s">
        <v>318</v>
      </c>
      <c r="C142" s="403" t="s">
        <v>261</v>
      </c>
      <c r="D142" s="403" t="s">
        <v>261</v>
      </c>
      <c r="E142" s="403" t="s">
        <v>1407</v>
      </c>
      <c r="F142" s="403">
        <v>0</v>
      </c>
      <c r="R142" s="403">
        <v>4</v>
      </c>
      <c r="S142" s="403">
        <v>3.7603</v>
      </c>
      <c r="T142" s="403">
        <v>8.5069999999999997</v>
      </c>
      <c r="U142" s="403">
        <v>-0.90700000000000003</v>
      </c>
      <c r="V142" s="403">
        <v>18.574999999999999</v>
      </c>
      <c r="W142" s="403">
        <v>-1.5</v>
      </c>
      <c r="X142" s="404">
        <v>3.3125</v>
      </c>
      <c r="Y142" s="403">
        <f>X142+(S142*((U142-INDEX('[1]Center of Mass'!$B$8:$M$105,MATCH(A142,'[1]Center of Mass'!$B$8:$B$105,0),9))^2+(V142-INDEX('[1]Center of Mass'!$B$8:$M$105,MATCH(A142,'[1]Center of Mass'!$B$8:$B$105,0),10))^2))</f>
        <v>2118.6495347058999</v>
      </c>
    </row>
    <row r="143" spans="1:25">
      <c r="A143" s="403" t="s">
        <v>10</v>
      </c>
      <c r="B143" s="403" t="s">
        <v>319</v>
      </c>
      <c r="C143" s="403" t="s">
        <v>261</v>
      </c>
      <c r="D143" s="403" t="s">
        <v>261</v>
      </c>
      <c r="E143" s="403" t="s">
        <v>1407</v>
      </c>
      <c r="F143" s="403">
        <v>0</v>
      </c>
      <c r="R143" s="403">
        <v>4</v>
      </c>
      <c r="S143" s="403">
        <v>3.8389000000000002</v>
      </c>
      <c r="T143" s="403">
        <v>8.2010000000000005</v>
      </c>
      <c r="U143" s="403">
        <v>18.817</v>
      </c>
      <c r="V143" s="403">
        <v>18.003</v>
      </c>
      <c r="W143" s="403">
        <v>-0.73499999999999999</v>
      </c>
      <c r="X143" s="404">
        <v>2.8988</v>
      </c>
      <c r="Y143" s="403">
        <f>X143+(S143*((U143-INDEX('[1]Center of Mass'!$B$8:$M$105,MATCH(A143,'[1]Center of Mass'!$B$8:$B$105,0),9))^2+(V143-INDEX('[1]Center of Mass'!$B$8:$M$105,MATCH(A143,'[1]Center of Mass'!$B$8:$B$105,0),10))^2))</f>
        <v>206.26846237250004</v>
      </c>
    </row>
    <row r="144" spans="1:25">
      <c r="A144" s="403" t="s">
        <v>10</v>
      </c>
      <c r="B144" s="403" t="s">
        <v>1382</v>
      </c>
      <c r="C144" s="403" t="s">
        <v>261</v>
      </c>
      <c r="D144" s="403" t="s">
        <v>261</v>
      </c>
      <c r="E144" s="403" t="s">
        <v>1407</v>
      </c>
      <c r="F144" s="403">
        <v>0</v>
      </c>
      <c r="R144" s="403">
        <v>4</v>
      </c>
      <c r="S144" s="403">
        <v>2.8077000000000001</v>
      </c>
      <c r="T144" s="403">
        <v>7.8719999999999999</v>
      </c>
      <c r="U144" s="403">
        <v>-0.98799999999999999</v>
      </c>
      <c r="V144" s="403">
        <v>19.667000000000002</v>
      </c>
      <c r="W144" s="403">
        <v>-1.5</v>
      </c>
      <c r="X144" s="404">
        <v>2.3107000000000002</v>
      </c>
      <c r="Y144" s="403">
        <f>X144+(S144*((U144-INDEX('[1]Center of Mass'!$B$8:$M$105,MATCH(A144,'[1]Center of Mass'!$B$8:$B$105,0),9))^2+(V144-INDEX('[1]Center of Mass'!$B$8:$M$105,MATCH(A144,'[1]Center of Mass'!$B$8:$B$105,0),10))^2))</f>
        <v>1639.9706933428001</v>
      </c>
    </row>
    <row r="145" spans="1:25">
      <c r="A145" s="403" t="s">
        <v>10</v>
      </c>
      <c r="B145" s="403" t="s">
        <v>1383</v>
      </c>
      <c r="C145" s="403" t="s">
        <v>261</v>
      </c>
      <c r="D145" s="403" t="s">
        <v>261</v>
      </c>
      <c r="E145" s="403" t="s">
        <v>1407</v>
      </c>
      <c r="F145" s="403">
        <v>0</v>
      </c>
      <c r="R145" s="403">
        <v>4</v>
      </c>
      <c r="S145" s="403">
        <v>1.5703</v>
      </c>
      <c r="T145" s="403">
        <v>5.0259999999999998</v>
      </c>
      <c r="U145" s="403">
        <v>19.2</v>
      </c>
      <c r="V145" s="403">
        <v>19.809000000000001</v>
      </c>
      <c r="W145" s="403">
        <v>-2.371</v>
      </c>
      <c r="X145" s="404">
        <v>0.41289999999999999</v>
      </c>
      <c r="Y145" s="403">
        <f>X145+(S145*((U145-INDEX('[1]Center of Mass'!$B$8:$M$105,MATCH(A145,'[1]Center of Mass'!$B$8:$B$105,0),9))^2+(V145-INDEX('[1]Center of Mass'!$B$8:$M$105,MATCH(A145,'[1]Center of Mass'!$B$8:$B$105,0),10))^2))</f>
        <v>123.50071475120002</v>
      </c>
    </row>
    <row r="146" spans="1:25">
      <c r="A146" s="403" t="s">
        <v>10</v>
      </c>
      <c r="B146" s="403" t="s">
        <v>1384</v>
      </c>
      <c r="C146" s="403" t="s">
        <v>261</v>
      </c>
      <c r="D146" s="403" t="s">
        <v>261</v>
      </c>
      <c r="E146" s="403" t="s">
        <v>1407</v>
      </c>
      <c r="F146" s="403">
        <v>0</v>
      </c>
      <c r="R146" s="403">
        <v>4</v>
      </c>
      <c r="S146" s="403">
        <v>2.1797</v>
      </c>
      <c r="T146" s="403">
        <v>6.0010000000000003</v>
      </c>
      <c r="U146" s="403">
        <v>19.2</v>
      </c>
      <c r="V146" s="403">
        <v>19.835999999999999</v>
      </c>
      <c r="W146" s="403">
        <v>-0.873</v>
      </c>
      <c r="X146" s="404">
        <v>0.83904000000000001</v>
      </c>
      <c r="Y146" s="403">
        <f>X146+(S146*((U146-INDEX('[1]Center of Mass'!$B$8:$M$105,MATCH(A146,'[1]Center of Mass'!$B$8:$B$105,0),9))^2+(V146-INDEX('[1]Center of Mass'!$B$8:$M$105,MATCH(A146,'[1]Center of Mass'!$B$8:$B$105,0),10))^2))</f>
        <v>172.69692195769997</v>
      </c>
    </row>
    <row r="147" spans="1:25">
      <c r="A147" s="403" t="s">
        <v>10</v>
      </c>
      <c r="B147" s="403" t="s">
        <v>1385</v>
      </c>
      <c r="C147" s="403" t="s">
        <v>261</v>
      </c>
      <c r="D147" s="403" t="s">
        <v>261</v>
      </c>
      <c r="E147" s="403" t="s">
        <v>1407</v>
      </c>
      <c r="F147" s="403">
        <v>0</v>
      </c>
      <c r="R147" s="403">
        <v>4</v>
      </c>
      <c r="S147" s="403">
        <v>2.8077000000000001</v>
      </c>
      <c r="T147" s="403">
        <v>7.8719999999999999</v>
      </c>
      <c r="U147" s="403">
        <v>-1.0569999999999999</v>
      </c>
      <c r="V147" s="403">
        <v>20.6</v>
      </c>
      <c r="W147" s="403">
        <v>-1.5</v>
      </c>
      <c r="X147" s="404">
        <v>2.3107000000000002</v>
      </c>
      <c r="Y147" s="403">
        <f>X147+(S147*((U147-INDEX('[1]Center of Mass'!$B$8:$M$105,MATCH(A147,'[1]Center of Mass'!$B$8:$B$105,0),9))^2+(V147-INDEX('[1]Center of Mass'!$B$8:$M$105,MATCH(A147,'[1]Center of Mass'!$B$8:$B$105,0),10))^2))</f>
        <v>1695.0067065106002</v>
      </c>
    </row>
    <row r="148" spans="1:25">
      <c r="A148" s="403" t="s">
        <v>10</v>
      </c>
      <c r="B148" s="403" t="s">
        <v>321</v>
      </c>
      <c r="C148" s="403" t="s">
        <v>261</v>
      </c>
      <c r="D148" s="403" t="s">
        <v>261</v>
      </c>
      <c r="E148" s="403" t="s">
        <v>1407</v>
      </c>
      <c r="F148" s="403">
        <v>0</v>
      </c>
      <c r="R148" s="403">
        <v>4</v>
      </c>
      <c r="S148" s="403">
        <v>1.3359000000000001</v>
      </c>
      <c r="T148" s="403">
        <v>4.6509999999999998</v>
      </c>
      <c r="U148" s="403">
        <v>19.2</v>
      </c>
      <c r="V148" s="403">
        <v>21.056999999999999</v>
      </c>
      <c r="W148" s="403">
        <v>-2.464</v>
      </c>
      <c r="X148" s="404">
        <v>0.30262</v>
      </c>
      <c r="Y148" s="403">
        <f>X148+(S148*((U148-INDEX('[1]Center of Mass'!$B$8:$M$105,MATCH(A148,'[1]Center of Mass'!$B$8:$B$105,0),9))^2+(V148-INDEX('[1]Center of Mass'!$B$8:$M$105,MATCH(A148,'[1]Center of Mass'!$B$8:$B$105,0),10))^2))</f>
        <v>135.44680605999997</v>
      </c>
    </row>
    <row r="149" spans="1:25">
      <c r="A149" s="403" t="s">
        <v>10</v>
      </c>
      <c r="B149" s="403" t="s">
        <v>322</v>
      </c>
      <c r="C149" s="403" t="s">
        <v>261</v>
      </c>
      <c r="D149" s="403" t="s">
        <v>261</v>
      </c>
      <c r="E149" s="403" t="s">
        <v>1407</v>
      </c>
      <c r="F149" s="403">
        <v>0</v>
      </c>
      <c r="R149" s="403">
        <v>4</v>
      </c>
      <c r="S149" s="403">
        <v>2.8077000000000001</v>
      </c>
      <c r="T149" s="403">
        <v>7.8719999999999999</v>
      </c>
      <c r="U149" s="403">
        <v>-1.1259999999999999</v>
      </c>
      <c r="V149" s="403">
        <v>21.533000000000001</v>
      </c>
      <c r="W149" s="403">
        <v>-1.5</v>
      </c>
      <c r="X149" s="404">
        <v>2.3107000000000002</v>
      </c>
      <c r="Y149" s="403">
        <f>X149+(S149*((U149-INDEX('[1]Center of Mass'!$B$8:$M$105,MATCH(A149,'[1]Center of Mass'!$B$8:$B$105,0),9))^2+(V149-INDEX('[1]Center of Mass'!$B$8:$M$105,MATCH(A149,'[1]Center of Mass'!$B$8:$B$105,0),10))^2))</f>
        <v>1754.9575985284007</v>
      </c>
    </row>
    <row r="150" spans="1:25">
      <c r="A150" s="403" t="s">
        <v>10</v>
      </c>
      <c r="B150" s="403" t="s">
        <v>1387</v>
      </c>
      <c r="C150" s="403" t="s">
        <v>261</v>
      </c>
      <c r="D150" s="403" t="s">
        <v>261</v>
      </c>
      <c r="E150" s="403" t="s">
        <v>1407</v>
      </c>
      <c r="F150" s="403">
        <v>0</v>
      </c>
      <c r="R150" s="403">
        <v>4</v>
      </c>
      <c r="S150" s="403">
        <v>2.4140999999999999</v>
      </c>
      <c r="T150" s="403">
        <v>6.3760000000000003</v>
      </c>
      <c r="U150" s="403">
        <v>19.2</v>
      </c>
      <c r="V150" s="403">
        <v>21.085000000000001</v>
      </c>
      <c r="W150" s="403">
        <v>-0.96599999999999997</v>
      </c>
      <c r="X150" s="404">
        <v>1.0679000000000001</v>
      </c>
      <c r="Y150" s="403">
        <f>X150+(S150*((U150-INDEX('[1]Center of Mass'!$B$8:$M$105,MATCH(A150,'[1]Center of Mass'!$B$8:$B$105,0),9))^2+(V150-INDEX('[1]Center of Mass'!$B$8:$M$105,MATCH(A150,'[1]Center of Mass'!$B$8:$B$105,0),10))^2))</f>
        <v>246.60645519440004</v>
      </c>
    </row>
    <row r="151" spans="1:25">
      <c r="A151" s="403" t="s">
        <v>10</v>
      </c>
      <c r="B151" s="403" t="s">
        <v>1389</v>
      </c>
      <c r="C151" s="403" t="s">
        <v>261</v>
      </c>
      <c r="D151" s="403" t="s">
        <v>261</v>
      </c>
      <c r="E151" s="403" t="s">
        <v>289</v>
      </c>
      <c r="F151" s="403">
        <v>0</v>
      </c>
      <c r="I151" s="403" t="s">
        <v>75</v>
      </c>
      <c r="R151" s="403">
        <v>4</v>
      </c>
      <c r="S151" s="403">
        <v>3.75</v>
      </c>
      <c r="T151" s="403">
        <v>8.5</v>
      </c>
      <c r="U151" s="403">
        <v>11.125</v>
      </c>
      <c r="V151" s="403">
        <v>22</v>
      </c>
      <c r="W151" s="403">
        <v>-1.5</v>
      </c>
      <c r="X151" s="404">
        <v>3.3008000000000002</v>
      </c>
      <c r="Y151" s="403">
        <f>X151+(S151*((U151-INDEX('[1]Center of Mass'!$B$8:$M$105,MATCH(A151,'[1]Center of Mass'!$B$8:$B$105,0),9))^2+(V151-INDEX('[1]Center of Mass'!$B$8:$M$105,MATCH(A151,'[1]Center of Mass'!$B$8:$B$105,0),10))^2))</f>
        <v>849.06557750000002</v>
      </c>
    </row>
    <row r="152" spans="1:25">
      <c r="A152" s="403" t="s">
        <v>10</v>
      </c>
      <c r="B152" s="403" t="s">
        <v>1390</v>
      </c>
      <c r="C152" s="403" t="s">
        <v>261</v>
      </c>
      <c r="D152" s="403" t="s">
        <v>261</v>
      </c>
      <c r="E152" s="403" t="s">
        <v>289</v>
      </c>
      <c r="F152" s="403">
        <v>0</v>
      </c>
      <c r="I152" s="403" t="s">
        <v>75</v>
      </c>
      <c r="R152" s="403">
        <v>4</v>
      </c>
      <c r="S152" s="403">
        <v>2.85</v>
      </c>
      <c r="T152" s="403">
        <v>7.9</v>
      </c>
      <c r="U152" s="403">
        <v>12.225</v>
      </c>
      <c r="V152" s="403">
        <v>22</v>
      </c>
      <c r="W152" s="403">
        <v>-1.5</v>
      </c>
      <c r="X152" s="404">
        <v>2.3517999999999999</v>
      </c>
      <c r="Y152" s="403">
        <f>X152+(S152*((U152-INDEX('[1]Center of Mass'!$B$8:$M$105,MATCH(A152,'[1]Center of Mass'!$B$8:$B$105,0),9))^2+(V152-INDEX('[1]Center of Mass'!$B$8:$M$105,MATCH(A152,'[1]Center of Mass'!$B$8:$B$105,0),10))^2))</f>
        <v>582.46438090000015</v>
      </c>
    </row>
    <row r="153" spans="1:25">
      <c r="A153" s="403" t="s">
        <v>10</v>
      </c>
      <c r="B153" s="403" t="s">
        <v>323</v>
      </c>
      <c r="C153" s="403" t="s">
        <v>261</v>
      </c>
      <c r="D153" s="403" t="s">
        <v>261</v>
      </c>
      <c r="E153" s="403" t="s">
        <v>1407</v>
      </c>
      <c r="F153" s="403">
        <v>0</v>
      </c>
      <c r="R153" s="403">
        <v>4</v>
      </c>
      <c r="S153" s="403">
        <v>1.1015999999999999</v>
      </c>
      <c r="T153" s="403">
        <v>4.2759999999999998</v>
      </c>
      <c r="U153" s="403">
        <v>19.2</v>
      </c>
      <c r="V153" s="403">
        <v>22.303000000000001</v>
      </c>
      <c r="W153" s="403">
        <v>-2.5579999999999998</v>
      </c>
      <c r="X153" s="404">
        <v>0.21579000000000001</v>
      </c>
      <c r="Y153" s="403">
        <f>X153+(S153*((U153-INDEX('[1]Center of Mass'!$B$8:$M$105,MATCH(A153,'[1]Center of Mass'!$B$8:$B$105,0),9))^2+(V153-INDEX('[1]Center of Mass'!$B$8:$M$105,MATCH(A153,'[1]Center of Mass'!$B$8:$B$105,0),10))^2))</f>
        <v>140.13321826560002</v>
      </c>
    </row>
    <row r="154" spans="1:25">
      <c r="A154" s="403" t="s">
        <v>10</v>
      </c>
      <c r="B154" s="403" t="s">
        <v>324</v>
      </c>
      <c r="C154" s="403" t="s">
        <v>261</v>
      </c>
      <c r="D154" s="403" t="s">
        <v>261</v>
      </c>
      <c r="E154" s="403" t="s">
        <v>1407</v>
      </c>
      <c r="F154" s="403">
        <v>0</v>
      </c>
      <c r="R154" s="403">
        <v>4</v>
      </c>
      <c r="S154" s="403">
        <v>3.3090000000000002</v>
      </c>
      <c r="T154" s="403">
        <v>8.2059999999999995</v>
      </c>
      <c r="U154" s="403">
        <v>-1.2010000000000001</v>
      </c>
      <c r="V154" s="403">
        <v>22.55</v>
      </c>
      <c r="W154" s="403">
        <v>-1.5</v>
      </c>
      <c r="X154" s="404">
        <v>2.8172999999999999</v>
      </c>
      <c r="Y154" s="403">
        <f>X154+(S154*((U154-INDEX('[1]Center of Mass'!$B$8:$M$105,MATCH(A154,'[1]Center of Mass'!$B$8:$B$105,0),9))^2+(V154-INDEX('[1]Center of Mass'!$B$8:$M$105,MATCH(A154,'[1]Center of Mass'!$B$8:$B$105,0),10))^2))</f>
        <v>2151.9720662100003</v>
      </c>
    </row>
    <row r="155" spans="1:25">
      <c r="A155" s="403" t="s">
        <v>10</v>
      </c>
      <c r="B155" s="403" t="s">
        <v>341</v>
      </c>
      <c r="C155" s="403" t="s">
        <v>261</v>
      </c>
      <c r="D155" s="403" t="s">
        <v>261</v>
      </c>
      <c r="E155" s="403" t="s">
        <v>1407</v>
      </c>
      <c r="F155" s="403">
        <v>0</v>
      </c>
      <c r="R155" s="403">
        <v>4</v>
      </c>
      <c r="S155" s="403">
        <v>2.6484000000000001</v>
      </c>
      <c r="T155" s="403">
        <v>6.7510000000000003</v>
      </c>
      <c r="U155" s="403">
        <v>19.2</v>
      </c>
      <c r="V155" s="403">
        <v>22.334</v>
      </c>
      <c r="W155" s="403">
        <v>-1.06</v>
      </c>
      <c r="X155" s="404">
        <v>1.3392999999999999</v>
      </c>
      <c r="Y155" s="403">
        <f>X155+(S155*((U155-INDEX('[1]Center of Mass'!$B$8:$M$105,MATCH(A155,'[1]Center of Mass'!$B$8:$B$105,0),9))^2+(V155-INDEX('[1]Center of Mass'!$B$8:$M$105,MATCH(A155,'[1]Center of Mass'!$B$8:$B$105,0),10))^2))</f>
        <v>339.52840384359996</v>
      </c>
    </row>
    <row r="156" spans="1:25">
      <c r="A156" s="403" t="s">
        <v>10</v>
      </c>
      <c r="B156" s="403" t="s">
        <v>325</v>
      </c>
      <c r="C156" s="403" t="s">
        <v>261</v>
      </c>
      <c r="D156" s="403" t="s">
        <v>261</v>
      </c>
      <c r="E156" s="403" t="s">
        <v>1407</v>
      </c>
      <c r="F156" s="403">
        <v>0</v>
      </c>
      <c r="R156" s="403">
        <v>4</v>
      </c>
      <c r="S156" s="403">
        <v>0.86719999999999997</v>
      </c>
      <c r="T156" s="403">
        <v>3.9009999999999998</v>
      </c>
      <c r="U156" s="403">
        <v>19.2</v>
      </c>
      <c r="V156" s="403">
        <v>23.547000000000001</v>
      </c>
      <c r="W156" s="403">
        <v>-2.6509999999999998</v>
      </c>
      <c r="X156" s="404">
        <v>0.14827000000000001</v>
      </c>
      <c r="Y156" s="403">
        <f>X156+(S156*((U156-INDEX('[1]Center of Mass'!$B$8:$M$105,MATCH(A156,'[1]Center of Mass'!$B$8:$B$105,0),9))^2+(V156-INDEX('[1]Center of Mass'!$B$8:$M$105,MATCH(A156,'[1]Center of Mass'!$B$8:$B$105,0),10))^2))</f>
        <v>135.36079320000002</v>
      </c>
    </row>
    <row r="157" spans="1:25">
      <c r="A157" s="403" t="s">
        <v>10</v>
      </c>
      <c r="B157" s="403" t="s">
        <v>326</v>
      </c>
      <c r="C157" s="403" t="s">
        <v>261</v>
      </c>
      <c r="D157" s="403" t="s">
        <v>261</v>
      </c>
      <c r="E157" s="403" t="s">
        <v>1407</v>
      </c>
      <c r="F157" s="403">
        <v>0</v>
      </c>
      <c r="R157" s="403">
        <v>4</v>
      </c>
      <c r="S157" s="403">
        <v>3.3090000000000002</v>
      </c>
      <c r="T157" s="403">
        <v>8.2059999999999995</v>
      </c>
      <c r="U157" s="403">
        <v>-1.282</v>
      </c>
      <c r="V157" s="403">
        <v>23.65</v>
      </c>
      <c r="W157" s="403">
        <v>-1.5</v>
      </c>
      <c r="X157" s="404">
        <v>2.8172999999999999</v>
      </c>
      <c r="Y157" s="403">
        <f>X157+(S157*((U157-INDEX('[1]Center of Mass'!$B$8:$M$105,MATCH(A157,'[1]Center of Mass'!$B$8:$B$105,0),9))^2+(V157-INDEX('[1]Center of Mass'!$B$8:$M$105,MATCH(A157,'[1]Center of Mass'!$B$8:$B$105,0),10))^2))</f>
        <v>2250.1046404770004</v>
      </c>
    </row>
    <row r="158" spans="1:25">
      <c r="A158" s="403" t="s">
        <v>10</v>
      </c>
      <c r="B158" s="403" t="s">
        <v>327</v>
      </c>
      <c r="C158" s="403" t="s">
        <v>261</v>
      </c>
      <c r="D158" s="403" t="s">
        <v>261</v>
      </c>
      <c r="E158" s="403" t="s">
        <v>1407</v>
      </c>
      <c r="F158" s="403">
        <v>0</v>
      </c>
      <c r="R158" s="403">
        <v>4</v>
      </c>
      <c r="S158" s="403">
        <v>2.8828</v>
      </c>
      <c r="T158" s="403">
        <v>7.1260000000000003</v>
      </c>
      <c r="U158" s="403">
        <v>19.2</v>
      </c>
      <c r="V158" s="403">
        <v>23.582999999999998</v>
      </c>
      <c r="W158" s="403">
        <v>-1.1539999999999999</v>
      </c>
      <c r="X158" s="404">
        <v>1.6571</v>
      </c>
      <c r="Y158" s="403">
        <f>X158+(S158*((U158-INDEX('[1]Center of Mass'!$B$8:$M$105,MATCH(A158,'[1]Center of Mass'!$B$8:$B$105,0),9))^2+(V158-INDEX('[1]Center of Mass'!$B$8:$M$105,MATCH(A158,'[1]Center of Mass'!$B$8:$B$105,0),10))^2))</f>
        <v>453.68324189279991</v>
      </c>
    </row>
    <row r="159" spans="1:25">
      <c r="A159" s="403" t="s">
        <v>10</v>
      </c>
      <c r="B159" s="403" t="s">
        <v>328</v>
      </c>
      <c r="C159" s="403" t="s">
        <v>261</v>
      </c>
      <c r="D159" s="403" t="s">
        <v>261</v>
      </c>
      <c r="E159" s="403" t="s">
        <v>1407</v>
      </c>
      <c r="F159" s="403">
        <v>0</v>
      </c>
      <c r="R159" s="403">
        <v>4</v>
      </c>
      <c r="S159" s="403">
        <v>3.7602000000000002</v>
      </c>
      <c r="T159" s="403">
        <v>8.5069999999999997</v>
      </c>
      <c r="U159" s="403">
        <v>-1.369</v>
      </c>
      <c r="V159" s="403">
        <v>24.824999999999999</v>
      </c>
      <c r="W159" s="403">
        <v>-1.5</v>
      </c>
      <c r="X159" s="404">
        <v>3.3123999999999998</v>
      </c>
      <c r="Y159" s="403">
        <f>X159+(S159*((U159-INDEX('[1]Center of Mass'!$B$8:$M$105,MATCH(A159,'[1]Center of Mass'!$B$8:$B$105,0),9))^2+(V159-INDEX('[1]Center of Mass'!$B$8:$M$105,MATCH(A159,'[1]Center of Mass'!$B$8:$B$105,0),10))^2))</f>
        <v>2686.3348435690004</v>
      </c>
    </row>
    <row r="160" spans="1:25">
      <c r="A160" s="403" t="s">
        <v>10</v>
      </c>
      <c r="B160" s="403" t="s">
        <v>1391</v>
      </c>
      <c r="C160" s="403" t="s">
        <v>261</v>
      </c>
      <c r="D160" s="403" t="s">
        <v>261</v>
      </c>
      <c r="E160" s="403" t="s">
        <v>1407</v>
      </c>
      <c r="F160" s="403">
        <v>0</v>
      </c>
      <c r="R160" s="403">
        <v>4</v>
      </c>
      <c r="S160" s="403">
        <v>3.84</v>
      </c>
      <c r="T160" s="403">
        <v>8</v>
      </c>
      <c r="U160" s="403">
        <v>19.2</v>
      </c>
      <c r="V160" s="403">
        <v>25</v>
      </c>
      <c r="W160" s="403">
        <v>-1.2</v>
      </c>
      <c r="X160" s="404">
        <v>2.6623999999999999</v>
      </c>
      <c r="Y160" s="403">
        <f>X160+(S160*((U160-INDEX('[1]Center of Mass'!$B$8:$M$105,MATCH(A160,'[1]Center of Mass'!$B$8:$B$105,0),9))^2+(V160-INDEX('[1]Center of Mass'!$B$8:$M$105,MATCH(A160,'[1]Center of Mass'!$B$8:$B$105,0),10))^2))</f>
        <v>746.0831321600001</v>
      </c>
    </row>
    <row r="161" spans="1:25">
      <c r="A161" s="403" t="s">
        <v>10</v>
      </c>
      <c r="B161" s="403" t="s">
        <v>1392</v>
      </c>
      <c r="C161" s="403" t="s">
        <v>261</v>
      </c>
      <c r="D161" s="403" t="s">
        <v>261</v>
      </c>
      <c r="E161" s="403" t="s">
        <v>1407</v>
      </c>
      <c r="F161" s="403">
        <v>0</v>
      </c>
      <c r="R161" s="403">
        <v>4</v>
      </c>
      <c r="S161" s="403">
        <v>0.96</v>
      </c>
      <c r="T161" s="403">
        <v>4.4000000000000004</v>
      </c>
      <c r="U161" s="403">
        <v>19.2</v>
      </c>
      <c r="V161" s="403">
        <v>25</v>
      </c>
      <c r="W161" s="403">
        <v>-2.7</v>
      </c>
      <c r="X161" s="404">
        <v>0.2336</v>
      </c>
      <c r="Y161" s="403">
        <f>X161+(S161*((U161-INDEX('[1]Center of Mass'!$B$8:$M$105,MATCH(A161,'[1]Center of Mass'!$B$8:$B$105,0),9))^2+(V161-INDEX('[1]Center of Mass'!$B$8:$M$105,MATCH(A161,'[1]Center of Mass'!$B$8:$B$105,0),10))^2))</f>
        <v>186.08878304000001</v>
      </c>
    </row>
    <row r="162" spans="1:25">
      <c r="A162" s="403" t="s">
        <v>10</v>
      </c>
      <c r="B162" s="403" t="s">
        <v>329</v>
      </c>
      <c r="C162" s="403" t="s">
        <v>261</v>
      </c>
      <c r="D162" s="403" t="s">
        <v>261</v>
      </c>
      <c r="E162" s="403" t="s">
        <v>1407</v>
      </c>
      <c r="F162" s="403">
        <v>0</v>
      </c>
      <c r="R162" s="403">
        <v>4</v>
      </c>
      <c r="S162" s="403">
        <v>3.7602000000000002</v>
      </c>
      <c r="T162" s="403">
        <v>8.5069999999999997</v>
      </c>
      <c r="U162" s="403">
        <v>-1.462</v>
      </c>
      <c r="V162" s="403">
        <v>26.074999999999999</v>
      </c>
      <c r="W162" s="403">
        <v>-1.5</v>
      </c>
      <c r="X162" s="404">
        <v>3.3123999999999998</v>
      </c>
      <c r="Y162" s="403">
        <f>X162+(S162*((U162-INDEX('[1]Center of Mass'!$B$8:$M$105,MATCH(A162,'[1]Center of Mass'!$B$8:$B$105,0),9))^2+(V162-INDEX('[1]Center of Mass'!$B$8:$M$105,MATCH(A162,'[1]Center of Mass'!$B$8:$B$105,0),10))^2))</f>
        <v>2835.4320491296003</v>
      </c>
    </row>
    <row r="163" spans="1:25">
      <c r="A163" s="403" t="s">
        <v>10</v>
      </c>
      <c r="B163" s="403" t="s">
        <v>330</v>
      </c>
      <c r="C163" s="403" t="s">
        <v>261</v>
      </c>
      <c r="D163" s="403" t="s">
        <v>261</v>
      </c>
      <c r="E163" s="403" t="s">
        <v>1407</v>
      </c>
      <c r="F163" s="403">
        <v>0</v>
      </c>
      <c r="R163" s="403">
        <v>4</v>
      </c>
      <c r="S163" s="403">
        <v>3.84</v>
      </c>
      <c r="T163" s="403">
        <v>8</v>
      </c>
      <c r="U163" s="403">
        <v>19.2</v>
      </c>
      <c r="V163" s="403">
        <v>26.6</v>
      </c>
      <c r="W163" s="403">
        <v>-1.2</v>
      </c>
      <c r="X163" s="404">
        <v>2.6623999999999999</v>
      </c>
      <c r="Y163" s="403">
        <f>X163+(S163*((U163-INDEX('[1]Center of Mass'!$B$8:$M$105,MATCH(A163,'[1]Center of Mass'!$B$8:$B$105,0),9))^2+(V163-INDEX('[1]Center of Mass'!$B$8:$M$105,MATCH(A163,'[1]Center of Mass'!$B$8:$B$105,0),10))^2))</f>
        <v>924.17311616000029</v>
      </c>
    </row>
    <row r="164" spans="1:25">
      <c r="A164" s="403" t="s">
        <v>10</v>
      </c>
      <c r="B164" s="403" t="s">
        <v>331</v>
      </c>
      <c r="C164" s="403" t="s">
        <v>261</v>
      </c>
      <c r="D164" s="403" t="s">
        <v>261</v>
      </c>
      <c r="E164" s="403" t="s">
        <v>1407</v>
      </c>
      <c r="F164" s="403">
        <v>0</v>
      </c>
      <c r="R164" s="403">
        <v>4</v>
      </c>
      <c r="S164" s="403">
        <v>0.96</v>
      </c>
      <c r="T164" s="403">
        <v>4.4000000000000004</v>
      </c>
      <c r="U164" s="403">
        <v>19.2</v>
      </c>
      <c r="V164" s="403">
        <v>26.6</v>
      </c>
      <c r="W164" s="403">
        <v>-2.7</v>
      </c>
      <c r="X164" s="404">
        <v>0.2336</v>
      </c>
      <c r="Y164" s="403">
        <f>X164+(S164*((U164-INDEX('[1]Center of Mass'!$B$8:$M$105,MATCH(A164,'[1]Center of Mass'!$B$8:$B$105,0),9))^2+(V164-INDEX('[1]Center of Mass'!$B$8:$M$105,MATCH(A164,'[1]Center of Mass'!$B$8:$B$105,0),10))^2))</f>
        <v>230.61127904000006</v>
      </c>
    </row>
    <row r="165" spans="1:25">
      <c r="A165" s="403" t="s">
        <v>10</v>
      </c>
      <c r="B165" s="403" t="s">
        <v>332</v>
      </c>
      <c r="C165" s="403" t="s">
        <v>261</v>
      </c>
      <c r="D165" s="403" t="s">
        <v>261</v>
      </c>
      <c r="E165" s="403" t="s">
        <v>1407</v>
      </c>
      <c r="F165" s="403">
        <v>0</v>
      </c>
      <c r="R165" s="403">
        <v>4</v>
      </c>
      <c r="S165" s="403">
        <v>1.6284000000000001</v>
      </c>
      <c r="T165" s="403">
        <v>7.0860000000000003</v>
      </c>
      <c r="U165" s="403">
        <v>-1.528</v>
      </c>
      <c r="V165" s="403">
        <v>26.971</v>
      </c>
      <c r="W165" s="403">
        <v>-1.5</v>
      </c>
      <c r="X165" s="404">
        <v>1.2613000000000001</v>
      </c>
      <c r="Y165" s="403">
        <f>X165+(S165*((U165-INDEX('[1]Center of Mass'!$B$8:$M$105,MATCH(A165,'[1]Center of Mass'!$B$8:$B$105,0),9))^2+(V165-INDEX('[1]Center of Mass'!$B$8:$M$105,MATCH(A165,'[1]Center of Mass'!$B$8:$B$105,0),10))^2))</f>
        <v>1277.1258900400001</v>
      </c>
    </row>
    <row r="166" spans="1:25">
      <c r="A166" s="403" t="s">
        <v>10</v>
      </c>
      <c r="B166" s="403" t="s">
        <v>1393</v>
      </c>
      <c r="C166" s="403" t="s">
        <v>261</v>
      </c>
      <c r="D166" s="403" t="s">
        <v>261</v>
      </c>
      <c r="E166" s="403" t="s">
        <v>1407</v>
      </c>
      <c r="F166" s="403">
        <v>0</v>
      </c>
      <c r="R166" s="403">
        <v>4</v>
      </c>
      <c r="S166" s="403">
        <v>3.3679000000000001</v>
      </c>
      <c r="T166" s="403">
        <v>8.2449999999999992</v>
      </c>
      <c r="U166" s="403">
        <v>-1.589</v>
      </c>
      <c r="V166" s="403">
        <v>27.800999999999998</v>
      </c>
      <c r="W166" s="403">
        <v>-1.5</v>
      </c>
      <c r="X166" s="404">
        <v>2.8795999999999999</v>
      </c>
      <c r="Y166" s="403">
        <f>X166+(S166*((U166-INDEX('[1]Center of Mass'!$B$8:$M$105,MATCH(A166,'[1]Center of Mass'!$B$8:$B$105,0),9))^2+(V166-INDEX('[1]Center of Mass'!$B$8:$M$105,MATCH(A166,'[1]Center of Mass'!$B$8:$B$105,0),10))^2))</f>
        <v>2741.0938347443002</v>
      </c>
    </row>
    <row r="167" spans="1:25">
      <c r="A167" s="403" t="s">
        <v>10</v>
      </c>
      <c r="B167" s="403" t="s">
        <v>333</v>
      </c>
      <c r="C167" s="403" t="s">
        <v>261</v>
      </c>
      <c r="D167" s="403" t="s">
        <v>261</v>
      </c>
      <c r="E167" s="403" t="s">
        <v>1407</v>
      </c>
      <c r="F167" s="403">
        <v>0</v>
      </c>
      <c r="R167" s="403">
        <v>4</v>
      </c>
      <c r="S167" s="403">
        <v>3.84</v>
      </c>
      <c r="T167" s="403">
        <v>8</v>
      </c>
      <c r="U167" s="403">
        <v>19.2</v>
      </c>
      <c r="V167" s="403">
        <v>28.2</v>
      </c>
      <c r="W167" s="403">
        <v>-1.2</v>
      </c>
      <c r="X167" s="404">
        <v>2.6623999999999999</v>
      </c>
      <c r="Y167" s="403">
        <f>X167+(S167*((U167-INDEX('[1]Center of Mass'!$B$8:$M$105,MATCH(A167,'[1]Center of Mass'!$B$8:$B$105,0),9))^2+(V167-INDEX('[1]Center of Mass'!$B$8:$M$105,MATCH(A167,'[1]Center of Mass'!$B$8:$B$105,0),10))^2))</f>
        <v>1121.9239001600001</v>
      </c>
    </row>
    <row r="168" spans="1:25">
      <c r="A168" s="403" t="s">
        <v>10</v>
      </c>
      <c r="B168" s="403" t="s">
        <v>1394</v>
      </c>
      <c r="C168" s="403" t="s">
        <v>261</v>
      </c>
      <c r="D168" s="403" t="s">
        <v>261</v>
      </c>
      <c r="E168" s="403" t="s">
        <v>1407</v>
      </c>
      <c r="F168" s="403">
        <v>0</v>
      </c>
      <c r="R168" s="403">
        <v>4</v>
      </c>
      <c r="S168" s="403">
        <v>0.96</v>
      </c>
      <c r="T168" s="403">
        <v>4.4000000000000004</v>
      </c>
      <c r="U168" s="403">
        <v>19.2</v>
      </c>
      <c r="V168" s="403">
        <v>28.2</v>
      </c>
      <c r="W168" s="403">
        <v>-2.7</v>
      </c>
      <c r="X168" s="404">
        <v>0.2336</v>
      </c>
      <c r="Y168" s="403">
        <f>X168+(S168*((U168-INDEX('[1]Center of Mass'!$B$8:$M$105,MATCH(A168,'[1]Center of Mass'!$B$8:$B$105,0),9))^2+(V168-INDEX('[1]Center of Mass'!$B$8:$M$105,MATCH(A168,'[1]Center of Mass'!$B$8:$B$105,0),10))^2))</f>
        <v>280.04897504000007</v>
      </c>
    </row>
    <row r="169" spans="1:25">
      <c r="A169" s="403" t="s">
        <v>10</v>
      </c>
      <c r="B169" s="403" t="s">
        <v>1408</v>
      </c>
      <c r="C169" s="403" t="s">
        <v>261</v>
      </c>
      <c r="D169" s="403" t="s">
        <v>261</v>
      </c>
      <c r="E169" s="403" t="s">
        <v>1407</v>
      </c>
      <c r="F169" s="403">
        <v>0</v>
      </c>
      <c r="R169" s="403">
        <v>4</v>
      </c>
      <c r="S169" s="403">
        <v>3.3679000000000001</v>
      </c>
      <c r="T169" s="403">
        <v>8.2449999999999992</v>
      </c>
      <c r="U169" s="403">
        <v>-1.6719999999999999</v>
      </c>
      <c r="V169" s="403">
        <v>28.920999999999999</v>
      </c>
      <c r="W169" s="403">
        <v>-1.5</v>
      </c>
      <c r="X169" s="404">
        <v>2.8795999999999999</v>
      </c>
      <c r="Y169" s="403">
        <f>X169+(S169*((U169-INDEX('[1]Center of Mass'!$B$8:$M$105,MATCH(A169,'[1]Center of Mass'!$B$8:$B$105,0),9))^2+(V169-INDEX('[1]Center of Mass'!$B$8:$M$105,MATCH(A169,'[1]Center of Mass'!$B$8:$B$105,0),10))^2))</f>
        <v>2882.7774910840003</v>
      </c>
    </row>
    <row r="170" spans="1:25">
      <c r="A170" s="403" t="s">
        <v>10</v>
      </c>
      <c r="B170" s="403" t="s">
        <v>1395</v>
      </c>
      <c r="C170" s="403" t="s">
        <v>261</v>
      </c>
      <c r="D170" s="403" t="s">
        <v>261</v>
      </c>
      <c r="E170" s="403" t="s">
        <v>1407</v>
      </c>
      <c r="F170" s="403">
        <v>0</v>
      </c>
      <c r="R170" s="403">
        <v>4</v>
      </c>
      <c r="S170" s="403">
        <v>3.84</v>
      </c>
      <c r="T170" s="403">
        <v>8</v>
      </c>
      <c r="U170" s="403">
        <v>19.2</v>
      </c>
      <c r="V170" s="403">
        <v>29.8</v>
      </c>
      <c r="W170" s="403">
        <v>-1.2</v>
      </c>
      <c r="X170" s="404">
        <v>2.6623999999999999</v>
      </c>
      <c r="Y170" s="403">
        <f>X170+(S170*((U170-INDEX('[1]Center of Mass'!$B$8:$M$105,MATCH(A170,'[1]Center of Mass'!$B$8:$B$105,0),9))^2+(V170-INDEX('[1]Center of Mass'!$B$8:$M$105,MATCH(A170,'[1]Center of Mass'!$B$8:$B$105,0),10))^2))</f>
        <v>1339.3354841600003</v>
      </c>
    </row>
    <row r="171" spans="1:25">
      <c r="A171" s="403" t="s">
        <v>10</v>
      </c>
      <c r="B171" s="403" t="s">
        <v>1396</v>
      </c>
      <c r="C171" s="403" t="s">
        <v>261</v>
      </c>
      <c r="D171" s="403" t="s">
        <v>261</v>
      </c>
      <c r="E171" s="403" t="s">
        <v>1407</v>
      </c>
      <c r="F171" s="403">
        <v>0</v>
      </c>
      <c r="R171" s="403">
        <v>4</v>
      </c>
      <c r="S171" s="403">
        <v>0.96</v>
      </c>
      <c r="T171" s="403">
        <v>4.4000000000000004</v>
      </c>
      <c r="U171" s="403">
        <v>19.2</v>
      </c>
      <c r="V171" s="403">
        <v>29.8</v>
      </c>
      <c r="W171" s="403">
        <v>-2.7</v>
      </c>
      <c r="X171" s="404">
        <v>0.2336</v>
      </c>
      <c r="Y171" s="403">
        <f>X171+(S171*((U171-INDEX('[1]Center of Mass'!$B$8:$M$105,MATCH(A171,'[1]Center of Mass'!$B$8:$B$105,0),9))^2+(V171-INDEX('[1]Center of Mass'!$B$8:$M$105,MATCH(A171,'[1]Center of Mass'!$B$8:$B$105,0),10))^2))</f>
        <v>334.40187104000012</v>
      </c>
    </row>
    <row r="172" spans="1:25">
      <c r="A172" s="403" t="s">
        <v>10</v>
      </c>
      <c r="B172" s="403" t="s">
        <v>1397</v>
      </c>
      <c r="C172" s="403" t="s">
        <v>261</v>
      </c>
      <c r="D172" s="403" t="s">
        <v>261</v>
      </c>
      <c r="E172" s="403" t="s">
        <v>1407</v>
      </c>
      <c r="F172" s="403">
        <v>0</v>
      </c>
      <c r="R172" s="403">
        <v>4</v>
      </c>
      <c r="S172" s="403">
        <v>3.3679000000000001</v>
      </c>
      <c r="T172" s="403">
        <v>8.2449999999999992</v>
      </c>
      <c r="U172" s="403">
        <v>-1.7549999999999999</v>
      </c>
      <c r="V172" s="403">
        <v>30.04</v>
      </c>
      <c r="W172" s="403">
        <v>-1.5</v>
      </c>
      <c r="X172" s="404">
        <v>2.8795999999999999</v>
      </c>
      <c r="Y172" s="403">
        <f>X172+(S172*((U172-INDEX('[1]Center of Mass'!$B$8:$M$105,MATCH(A172,'[1]Center of Mass'!$B$8:$B$105,0),9))^2+(V172-INDEX('[1]Center of Mass'!$B$8:$M$105,MATCH(A172,'[1]Center of Mass'!$B$8:$B$105,0),10))^2))</f>
        <v>3032.8307527606003</v>
      </c>
    </row>
    <row r="173" spans="1:25">
      <c r="A173" s="403" t="s">
        <v>10</v>
      </c>
      <c r="B173" s="403" t="s">
        <v>1398</v>
      </c>
      <c r="C173" s="403" t="s">
        <v>261</v>
      </c>
      <c r="D173" s="403" t="s">
        <v>261</v>
      </c>
      <c r="E173" s="403" t="s">
        <v>1407</v>
      </c>
      <c r="F173" s="403">
        <v>0</v>
      </c>
      <c r="R173" s="403">
        <v>4</v>
      </c>
      <c r="S173" s="403">
        <v>0.48</v>
      </c>
      <c r="T173" s="403">
        <v>2.8</v>
      </c>
      <c r="U173" s="403">
        <v>19.2</v>
      </c>
      <c r="V173" s="403">
        <v>31</v>
      </c>
      <c r="W173" s="403">
        <v>-2.7</v>
      </c>
      <c r="X173" s="404">
        <v>0.04</v>
      </c>
      <c r="Y173" s="403">
        <f>X173+(S173*((U173-INDEX('[1]Center of Mass'!$B$8:$M$105,MATCH(A173,'[1]Center of Mass'!$B$8:$B$105,0),9))^2+(V173-INDEX('[1]Center of Mass'!$B$8:$M$105,MATCH(A173,'[1]Center of Mass'!$B$8:$B$105,0),10))^2))</f>
        <v>189.11927151999996</v>
      </c>
    </row>
    <row r="174" spans="1:25">
      <c r="A174" s="403" t="s">
        <v>10</v>
      </c>
      <c r="B174" s="403" t="s">
        <v>1399</v>
      </c>
      <c r="C174" s="403" t="s">
        <v>261</v>
      </c>
      <c r="D174" s="403" t="s">
        <v>261</v>
      </c>
      <c r="E174" s="403" t="s">
        <v>1407</v>
      </c>
      <c r="F174" s="403">
        <v>0</v>
      </c>
      <c r="R174" s="403">
        <v>4</v>
      </c>
      <c r="S174" s="403">
        <v>1.92</v>
      </c>
      <c r="T174" s="403">
        <v>6.4</v>
      </c>
      <c r="U174" s="403">
        <v>19.2</v>
      </c>
      <c r="V174" s="403">
        <v>31</v>
      </c>
      <c r="W174" s="403">
        <v>-1.2</v>
      </c>
      <c r="X174" s="404">
        <v>1.024</v>
      </c>
      <c r="Y174" s="403">
        <f>X174+(S174*((U174-INDEX('[1]Center of Mass'!$B$8:$M$105,MATCH(A174,'[1]Center of Mass'!$B$8:$B$105,0),9))^2+(V174-INDEX('[1]Center of Mass'!$B$8:$M$105,MATCH(A174,'[1]Center of Mass'!$B$8:$B$105,0),10))^2))</f>
        <v>757.34108607999985</v>
      </c>
    </row>
    <row r="175" spans="1:25">
      <c r="A175" s="403" t="s">
        <v>10</v>
      </c>
      <c r="B175" s="403" t="s">
        <v>1400</v>
      </c>
      <c r="C175" s="403" t="s">
        <v>261</v>
      </c>
      <c r="D175" s="403" t="s">
        <v>261</v>
      </c>
      <c r="E175" s="403" t="s">
        <v>1407</v>
      </c>
      <c r="F175" s="403">
        <v>0</v>
      </c>
      <c r="R175" s="403">
        <v>4</v>
      </c>
      <c r="S175" s="403">
        <v>2.7574999999999998</v>
      </c>
      <c r="T175" s="403">
        <v>7.8380000000000001</v>
      </c>
      <c r="U175" s="403">
        <v>-1.83</v>
      </c>
      <c r="V175" s="403">
        <v>31.058</v>
      </c>
      <c r="W175" s="403">
        <v>-1.5</v>
      </c>
      <c r="X175" s="404">
        <v>2.2623000000000002</v>
      </c>
      <c r="Y175" s="403">
        <f>X175+(S175*((U175-INDEX('[1]Center of Mass'!$B$8:$M$105,MATCH(A175,'[1]Center of Mass'!$B$8:$B$105,0),9))^2+(V175-INDEX('[1]Center of Mass'!$B$8:$M$105,MATCH(A175,'[1]Center of Mass'!$B$8:$B$105,0),10))^2))</f>
        <v>2600.7979427574996</v>
      </c>
    </row>
    <row r="176" spans="1:25">
      <c r="A176" s="403" t="s">
        <v>10</v>
      </c>
      <c r="B176" s="403" t="s">
        <v>1401</v>
      </c>
      <c r="C176" s="403" t="s">
        <v>261</v>
      </c>
      <c r="D176" s="403" t="s">
        <v>261</v>
      </c>
      <c r="E176" s="403" t="s">
        <v>1407</v>
      </c>
      <c r="F176" s="403">
        <v>0</v>
      </c>
      <c r="R176" s="403">
        <v>4</v>
      </c>
      <c r="S176" s="403">
        <v>0.12</v>
      </c>
      <c r="T176" s="403">
        <v>1.6</v>
      </c>
      <c r="U176" s="403">
        <v>19.2</v>
      </c>
      <c r="V176" s="403">
        <v>31.5</v>
      </c>
      <c r="W176" s="403">
        <v>-2.7</v>
      </c>
      <c r="X176" s="404">
        <v>4.0000000000000001E-3</v>
      </c>
      <c r="Y176" s="403">
        <f>X176+(S176*((U176-INDEX('[1]Center of Mass'!$B$8:$M$105,MATCH(A176,'[1]Center of Mass'!$B$8:$B$105,0),9))^2+(V176-INDEX('[1]Center of Mass'!$B$8:$M$105,MATCH(A176,'[1]Center of Mass'!$B$8:$B$105,0),10))^2))</f>
        <v>49.666977879999983</v>
      </c>
    </row>
    <row r="177" spans="1:25">
      <c r="A177" s="403" t="s">
        <v>10</v>
      </c>
      <c r="B177" s="403" t="s">
        <v>1402</v>
      </c>
      <c r="C177" s="403" t="s">
        <v>261</v>
      </c>
      <c r="D177" s="403" t="s">
        <v>261</v>
      </c>
      <c r="E177" s="403" t="s">
        <v>1407</v>
      </c>
      <c r="F177" s="403">
        <v>0</v>
      </c>
      <c r="R177" s="403">
        <v>4</v>
      </c>
      <c r="S177" s="403">
        <v>0.48</v>
      </c>
      <c r="T177" s="403">
        <v>5.2</v>
      </c>
      <c r="U177" s="403">
        <v>19.2</v>
      </c>
      <c r="V177" s="403">
        <v>31.5</v>
      </c>
      <c r="W177" s="403">
        <v>-1.2</v>
      </c>
      <c r="X177" s="404">
        <v>0.23200000000000001</v>
      </c>
      <c r="Y177" s="403">
        <f>X177+(S177*((U177-INDEX('[1]Center of Mass'!$B$8:$M$105,MATCH(A177,'[1]Center of Mass'!$B$8:$B$105,0),9))^2+(V177-INDEX('[1]Center of Mass'!$B$8:$M$105,MATCH(A177,'[1]Center of Mass'!$B$8:$B$105,0),10))^2))</f>
        <v>198.88391151999994</v>
      </c>
    </row>
    <row r="178" spans="1:25">
      <c r="A178" s="403" t="s">
        <v>10</v>
      </c>
      <c r="B178" s="403" t="s">
        <v>1409</v>
      </c>
      <c r="C178" s="403" t="s">
        <v>261</v>
      </c>
      <c r="D178" s="403" t="s">
        <v>261</v>
      </c>
      <c r="E178" s="403" t="s">
        <v>1407</v>
      </c>
      <c r="F178" s="403">
        <v>0</v>
      </c>
      <c r="R178" s="403">
        <v>4</v>
      </c>
      <c r="S178" s="403">
        <v>2.8378999999999999</v>
      </c>
      <c r="T178" s="403">
        <v>7.165</v>
      </c>
      <c r="U178" s="403">
        <v>18.658000000000001</v>
      </c>
      <c r="V178" s="403">
        <v>31.837</v>
      </c>
      <c r="W178" s="403">
        <v>-1.2</v>
      </c>
      <c r="X178" s="404">
        <v>1.6929000000000001</v>
      </c>
      <c r="Y178" s="403">
        <f>X178+(S178*((U178-INDEX('[1]Center of Mass'!$B$8:$M$105,MATCH(A178,'[1]Center of Mass'!$B$8:$B$105,0),9))^2+(V178-INDEX('[1]Center of Mass'!$B$8:$M$105,MATCH(A178,'[1]Center of Mass'!$B$8:$B$105,0),10))^2))</f>
        <v>1223.5593835676</v>
      </c>
    </row>
    <row r="179" spans="1:25">
      <c r="A179" s="403" t="s">
        <v>10</v>
      </c>
      <c r="B179" s="403" t="s">
        <v>1410</v>
      </c>
      <c r="C179" s="403" t="s">
        <v>261</v>
      </c>
      <c r="D179" s="403" t="s">
        <v>261</v>
      </c>
      <c r="E179" s="403" t="s">
        <v>1407</v>
      </c>
      <c r="F179" s="403">
        <v>0</v>
      </c>
      <c r="R179" s="403">
        <v>4</v>
      </c>
      <c r="S179" s="403">
        <v>0.70950000000000002</v>
      </c>
      <c r="T179" s="403">
        <v>3.5649999999999999</v>
      </c>
      <c r="U179" s="403">
        <v>18.658000000000001</v>
      </c>
      <c r="V179" s="403">
        <v>31.837</v>
      </c>
      <c r="W179" s="403">
        <v>-2.7</v>
      </c>
      <c r="X179" s="404">
        <v>0.10395</v>
      </c>
      <c r="Y179" s="403">
        <f>X179+(S179*((U179-INDEX('[1]Center of Mass'!$B$8:$M$105,MATCH(A179,'[1]Center of Mass'!$B$8:$B$105,0),9))^2+(V179-INDEX('[1]Center of Mass'!$B$8:$M$105,MATCH(A179,'[1]Center of Mass'!$B$8:$B$105,0),10))^2))</f>
        <v>305.58133471799999</v>
      </c>
    </row>
    <row r="180" spans="1:25">
      <c r="A180" s="403" t="s">
        <v>10</v>
      </c>
      <c r="B180" s="403" t="s">
        <v>1411</v>
      </c>
      <c r="C180" s="403" t="s">
        <v>261</v>
      </c>
      <c r="D180" s="403" t="s">
        <v>261</v>
      </c>
      <c r="E180" s="403" t="s">
        <v>1407</v>
      </c>
      <c r="F180" s="403">
        <v>0</v>
      </c>
      <c r="R180" s="403">
        <v>4</v>
      </c>
      <c r="S180" s="403">
        <v>2.7574999999999998</v>
      </c>
      <c r="T180" s="403">
        <v>7.8380000000000001</v>
      </c>
      <c r="U180" s="403">
        <v>-1.8979999999999999</v>
      </c>
      <c r="V180" s="403">
        <v>31.975000000000001</v>
      </c>
      <c r="W180" s="403">
        <v>-1.5</v>
      </c>
      <c r="X180" s="404">
        <v>2.2623000000000002</v>
      </c>
      <c r="Y180" s="403">
        <f>X180+(S180*((U180-INDEX('[1]Center of Mass'!$B$8:$M$105,MATCH(A180,'[1]Center of Mass'!$B$8:$B$105,0),9))^2+(V180-INDEX('[1]Center of Mass'!$B$8:$M$105,MATCH(A180,'[1]Center of Mass'!$B$8:$B$105,0),10))^2))</f>
        <v>2711.8282583599998</v>
      </c>
    </row>
    <row r="181" spans="1:25">
      <c r="A181" s="403" t="s">
        <v>10</v>
      </c>
      <c r="B181" s="403" t="s">
        <v>1412</v>
      </c>
      <c r="C181" s="403" t="s">
        <v>261</v>
      </c>
      <c r="D181" s="403" t="s">
        <v>261</v>
      </c>
      <c r="E181" s="403" t="s">
        <v>1407</v>
      </c>
      <c r="F181" s="403">
        <v>0</v>
      </c>
      <c r="R181" s="403">
        <v>4</v>
      </c>
      <c r="S181" s="403">
        <v>2.8378999999999999</v>
      </c>
      <c r="T181" s="403">
        <v>7.165</v>
      </c>
      <c r="U181" s="403">
        <v>17.574999999999999</v>
      </c>
      <c r="V181" s="403">
        <v>32.311</v>
      </c>
      <c r="W181" s="403">
        <v>-1.2</v>
      </c>
      <c r="X181" s="404">
        <v>1.6929000000000001</v>
      </c>
      <c r="Y181" s="403">
        <f>X181+(S181*((U181-INDEX('[1]Center of Mass'!$B$8:$M$105,MATCH(A181,'[1]Center of Mass'!$B$8:$B$105,0),9))^2+(V181-INDEX('[1]Center of Mass'!$B$8:$M$105,MATCH(A181,'[1]Center of Mass'!$B$8:$B$105,0),10))^2))</f>
        <v>1301.2724286538996</v>
      </c>
    </row>
    <row r="182" spans="1:25">
      <c r="A182" s="403" t="s">
        <v>10</v>
      </c>
      <c r="B182" s="403" t="s">
        <v>1413</v>
      </c>
      <c r="C182" s="403" t="s">
        <v>261</v>
      </c>
      <c r="D182" s="403" t="s">
        <v>261</v>
      </c>
      <c r="E182" s="403" t="s">
        <v>1407</v>
      </c>
      <c r="F182" s="403">
        <v>0</v>
      </c>
      <c r="R182" s="403">
        <v>4</v>
      </c>
      <c r="S182" s="403">
        <v>0.70950000000000002</v>
      </c>
      <c r="T182" s="403">
        <v>3.5649999999999999</v>
      </c>
      <c r="U182" s="403">
        <v>17.574999999999999</v>
      </c>
      <c r="V182" s="403">
        <v>32.311</v>
      </c>
      <c r="W182" s="403">
        <v>-2.7</v>
      </c>
      <c r="X182" s="404">
        <v>0.10395</v>
      </c>
      <c r="Y182" s="403">
        <f>X182+(S182*((U182-INDEX('[1]Center of Mass'!$B$8:$M$105,MATCH(A182,'[1]Center of Mass'!$B$8:$B$105,0),9))^2+(V182-INDEX('[1]Center of Mass'!$B$8:$M$105,MATCH(A182,'[1]Center of Mass'!$B$8:$B$105,0),10))^2))</f>
        <v>325.01028058949993</v>
      </c>
    </row>
    <row r="183" spans="1:25">
      <c r="A183" s="403" t="s">
        <v>10</v>
      </c>
      <c r="B183" s="403" t="s">
        <v>1414</v>
      </c>
      <c r="C183" s="403" t="s">
        <v>261</v>
      </c>
      <c r="D183" s="403" t="s">
        <v>261</v>
      </c>
      <c r="E183" s="403" t="s">
        <v>1407</v>
      </c>
      <c r="F183" s="403">
        <v>0</v>
      </c>
      <c r="R183" s="403">
        <v>4</v>
      </c>
      <c r="S183" s="403">
        <v>0.70950000000000002</v>
      </c>
      <c r="T183" s="403">
        <v>3.5649999999999999</v>
      </c>
      <c r="U183" s="403">
        <v>16.492000000000001</v>
      </c>
      <c r="V183" s="403">
        <v>32.784999999999997</v>
      </c>
      <c r="W183" s="403">
        <v>-2.7</v>
      </c>
      <c r="X183" s="404">
        <v>0.10395</v>
      </c>
      <c r="Y183" s="403">
        <f>X183+(S183*((U183-INDEX('[1]Center of Mass'!$B$8:$M$105,MATCH(A183,'[1]Center of Mass'!$B$8:$B$105,0),9))^2+(V183-INDEX('[1]Center of Mass'!$B$8:$M$105,MATCH(A183,'[1]Center of Mass'!$B$8:$B$105,0),10))^2))</f>
        <v>346.42237119599986</v>
      </c>
    </row>
    <row r="184" spans="1:25">
      <c r="A184" s="403" t="s">
        <v>10</v>
      </c>
      <c r="B184" s="403" t="s">
        <v>1415</v>
      </c>
      <c r="C184" s="403" t="s">
        <v>261</v>
      </c>
      <c r="D184" s="403" t="s">
        <v>261</v>
      </c>
      <c r="E184" s="403" t="s">
        <v>1407</v>
      </c>
      <c r="F184" s="403">
        <v>0</v>
      </c>
      <c r="R184" s="403">
        <v>4</v>
      </c>
      <c r="S184" s="403">
        <v>2.8378999999999999</v>
      </c>
      <c r="T184" s="403">
        <v>7.165</v>
      </c>
      <c r="U184" s="403">
        <v>16.492000000000001</v>
      </c>
      <c r="V184" s="403">
        <v>32.784999999999997</v>
      </c>
      <c r="W184" s="403">
        <v>-1.2</v>
      </c>
      <c r="X184" s="404">
        <v>1.6929000000000001</v>
      </c>
      <c r="Y184" s="403">
        <f>X184+(S184*((U184-INDEX('[1]Center of Mass'!$B$8:$M$105,MATCH(A184,'[1]Center of Mass'!$B$8:$B$105,0),9))^2+(V184-INDEX('[1]Center of Mass'!$B$8:$M$105,MATCH(A184,'[1]Center of Mass'!$B$8:$B$105,0),10))^2))</f>
        <v>1386.9177731671994</v>
      </c>
    </row>
    <row r="185" spans="1:25">
      <c r="A185" s="403" t="s">
        <v>10</v>
      </c>
      <c r="B185" s="403" t="s">
        <v>1416</v>
      </c>
      <c r="C185" s="403" t="s">
        <v>261</v>
      </c>
      <c r="D185" s="403" t="s">
        <v>261</v>
      </c>
      <c r="E185" s="403" t="s">
        <v>1407</v>
      </c>
      <c r="F185" s="403">
        <v>0</v>
      </c>
      <c r="R185" s="403">
        <v>4</v>
      </c>
      <c r="S185" s="403">
        <v>2.7574999999999998</v>
      </c>
      <c r="T185" s="403">
        <v>7.8380000000000001</v>
      </c>
      <c r="U185" s="403">
        <v>-1.966</v>
      </c>
      <c r="V185" s="403">
        <v>32.892000000000003</v>
      </c>
      <c r="W185" s="403">
        <v>-1.5</v>
      </c>
      <c r="X185" s="404">
        <v>2.2622</v>
      </c>
      <c r="Y185" s="403">
        <f>X185+(S185*((U185-INDEX('[1]Center of Mass'!$B$8:$M$105,MATCH(A185,'[1]Center of Mass'!$B$8:$B$105,0),9))^2+(V185-INDEX('[1]Center of Mass'!$B$8:$M$105,MATCH(A185,'[1]Center of Mass'!$B$8:$B$105,0),10))^2))</f>
        <v>2827.5214781575</v>
      </c>
    </row>
    <row r="186" spans="1:25">
      <c r="A186" s="403" t="s">
        <v>10</v>
      </c>
      <c r="B186" s="403" t="s">
        <v>1417</v>
      </c>
      <c r="C186" s="403" t="s">
        <v>261</v>
      </c>
      <c r="D186" s="403" t="s">
        <v>261</v>
      </c>
      <c r="E186" s="403" t="s">
        <v>1407</v>
      </c>
      <c r="F186" s="403">
        <v>0</v>
      </c>
      <c r="R186" s="403">
        <v>4</v>
      </c>
      <c r="S186" s="403">
        <v>0.49120000000000003</v>
      </c>
      <c r="T186" s="403">
        <v>2.8370000000000002</v>
      </c>
      <c r="U186" s="403">
        <v>15.574999999999999</v>
      </c>
      <c r="V186" s="403">
        <v>33.186</v>
      </c>
      <c r="W186" s="403">
        <v>-2.7</v>
      </c>
      <c r="X186" s="404">
        <v>4.2166000000000002E-2</v>
      </c>
      <c r="Y186" s="403">
        <f>X186+(S186*((U186-INDEX('[1]Center of Mass'!$B$8:$M$105,MATCH(A186,'[1]Center of Mass'!$B$8:$B$105,0),9))^2+(V186-INDEX('[1]Center of Mass'!$B$8:$M$105,MATCH(A186,'[1]Center of Mass'!$B$8:$B$105,0),10))^2))</f>
        <v>253.42260993920002</v>
      </c>
    </row>
    <row r="187" spans="1:25">
      <c r="A187" s="403" t="s">
        <v>10</v>
      </c>
      <c r="B187" s="403" t="s">
        <v>1418</v>
      </c>
      <c r="C187" s="403" t="s">
        <v>261</v>
      </c>
      <c r="D187" s="403" t="s">
        <v>261</v>
      </c>
      <c r="E187" s="403" t="s">
        <v>1407</v>
      </c>
      <c r="F187" s="403">
        <v>0</v>
      </c>
      <c r="R187" s="403">
        <v>4</v>
      </c>
      <c r="S187" s="403">
        <v>1.9646999999999999</v>
      </c>
      <c r="T187" s="403">
        <v>6.4370000000000003</v>
      </c>
      <c r="U187" s="403">
        <v>15.574999999999999</v>
      </c>
      <c r="V187" s="403">
        <v>33.186</v>
      </c>
      <c r="W187" s="403">
        <v>-1.2</v>
      </c>
      <c r="X187" s="404">
        <v>1.0528</v>
      </c>
      <c r="Y187" s="403">
        <f>X187+(S187*((U187-INDEX('[1]Center of Mass'!$B$8:$M$105,MATCH(A187,'[1]Center of Mass'!$B$8:$B$105,0),9))^2+(V187-INDEX('[1]Center of Mass'!$B$8:$M$105,MATCH(A187,'[1]Center of Mass'!$B$8:$B$105,0),10))^2))</f>
        <v>1014.5229917902</v>
      </c>
    </row>
    <row r="188" spans="1:25">
      <c r="A188" s="403" t="s">
        <v>10</v>
      </c>
      <c r="B188" s="403" t="s">
        <v>1419</v>
      </c>
      <c r="C188" s="403" t="s">
        <v>261</v>
      </c>
      <c r="D188" s="403" t="s">
        <v>261</v>
      </c>
      <c r="E188" s="403" t="s">
        <v>1407</v>
      </c>
      <c r="F188" s="403">
        <v>0</v>
      </c>
      <c r="R188" s="403">
        <v>4</v>
      </c>
      <c r="S188" s="403">
        <v>2.4</v>
      </c>
      <c r="T188" s="403">
        <v>7.6</v>
      </c>
      <c r="U188" s="403">
        <v>-1.6</v>
      </c>
      <c r="V188" s="403">
        <v>33.35</v>
      </c>
      <c r="W188" s="403">
        <v>-1.5</v>
      </c>
      <c r="X188" s="404">
        <v>1.9279999999999999</v>
      </c>
      <c r="Y188" s="403">
        <f>X188+(S188*((U188-INDEX('[1]Center of Mass'!$B$8:$M$105,MATCH(A188,'[1]Center of Mass'!$B$8:$B$105,0),9))^2+(V188-INDEX('[1]Center of Mass'!$B$8:$M$105,MATCH(A188,'[1]Center of Mass'!$B$8:$B$105,0),10))^2))</f>
        <v>2467.6561976000003</v>
      </c>
    </row>
    <row r="189" spans="1:25">
      <c r="A189" s="403" t="s">
        <v>10</v>
      </c>
      <c r="B189" s="403" t="s">
        <v>1420</v>
      </c>
      <c r="C189" s="403" t="s">
        <v>261</v>
      </c>
      <c r="D189" s="403" t="s">
        <v>261</v>
      </c>
      <c r="E189" s="403" t="s">
        <v>1407</v>
      </c>
      <c r="F189" s="403">
        <v>0</v>
      </c>
      <c r="R189" s="403">
        <v>4</v>
      </c>
      <c r="S189" s="403">
        <v>3.6</v>
      </c>
      <c r="T189" s="403">
        <v>8.4</v>
      </c>
      <c r="U189" s="403">
        <v>-0.6</v>
      </c>
      <c r="V189" s="403">
        <v>33.35</v>
      </c>
      <c r="W189" s="403">
        <v>-1.5</v>
      </c>
      <c r="X189" s="404">
        <v>3.1320000000000001</v>
      </c>
      <c r="Y189" s="403">
        <f>X189+(S189*((U189-INDEX('[1]Center of Mass'!$B$8:$M$105,MATCH(A189,'[1]Center of Mass'!$B$8:$B$105,0),9))^2+(V189-INDEX('[1]Center of Mass'!$B$8:$M$105,MATCH(A189,'[1]Center of Mass'!$B$8:$B$105,0),10))^2))</f>
        <v>3537.7802964000002</v>
      </c>
    </row>
    <row r="190" spans="1:25">
      <c r="A190" s="403" t="s">
        <v>10</v>
      </c>
      <c r="B190" s="403" t="s">
        <v>1421</v>
      </c>
      <c r="C190" s="403" t="s">
        <v>261</v>
      </c>
      <c r="D190" s="403" t="s">
        <v>261</v>
      </c>
      <c r="E190" s="403" t="s">
        <v>1407</v>
      </c>
      <c r="F190" s="403">
        <v>0</v>
      </c>
      <c r="R190" s="403">
        <v>4</v>
      </c>
      <c r="S190" s="403">
        <v>3.3</v>
      </c>
      <c r="T190" s="403">
        <v>8.1999999999999993</v>
      </c>
      <c r="U190" s="403">
        <v>0.55000000000000004</v>
      </c>
      <c r="V190" s="403">
        <v>33.35</v>
      </c>
      <c r="W190" s="403">
        <v>-1.5</v>
      </c>
      <c r="X190" s="404">
        <v>2.8077999999999999</v>
      </c>
      <c r="Y190" s="403">
        <f>X190+(S190*((U190-INDEX('[1]Center of Mass'!$B$8:$M$105,MATCH(A190,'[1]Center of Mass'!$B$8:$B$105,0),9))^2+(V190-INDEX('[1]Center of Mass'!$B$8:$M$105,MATCH(A190,'[1]Center of Mass'!$B$8:$B$105,0),10))^2))</f>
        <v>3078.2370216999998</v>
      </c>
    </row>
    <row r="191" spans="1:25">
      <c r="A191" s="403" t="s">
        <v>10</v>
      </c>
      <c r="B191" s="403" t="s">
        <v>1422</v>
      </c>
      <c r="C191" s="403" t="s">
        <v>261</v>
      </c>
      <c r="D191" s="403" t="s">
        <v>261</v>
      </c>
      <c r="E191" s="403" t="s">
        <v>1407</v>
      </c>
      <c r="F191" s="403">
        <v>0</v>
      </c>
      <c r="R191" s="403">
        <v>4</v>
      </c>
      <c r="S191" s="403">
        <v>3.3</v>
      </c>
      <c r="T191" s="403">
        <v>8.1999999999999993</v>
      </c>
      <c r="U191" s="403">
        <v>1.65</v>
      </c>
      <c r="V191" s="403">
        <v>33.35</v>
      </c>
      <c r="W191" s="403">
        <v>-1.5</v>
      </c>
      <c r="X191" s="404">
        <v>2.8077999999999999</v>
      </c>
      <c r="Y191" s="403">
        <f>X191+(S191*((U191-INDEX('[1]Center of Mass'!$B$8:$M$105,MATCH(A191,'[1]Center of Mass'!$B$8:$B$105,0),9))^2+(V191-INDEX('[1]Center of Mass'!$B$8:$M$105,MATCH(A191,'[1]Center of Mass'!$B$8:$B$105,0),10))^2))</f>
        <v>2928.8988217000001</v>
      </c>
    </row>
    <row r="192" spans="1:25">
      <c r="A192" s="403" t="s">
        <v>10</v>
      </c>
      <c r="B192" s="403" t="s">
        <v>1423</v>
      </c>
      <c r="C192" s="403" t="s">
        <v>261</v>
      </c>
      <c r="D192" s="403" t="s">
        <v>261</v>
      </c>
      <c r="E192" s="403" t="s">
        <v>1407</v>
      </c>
      <c r="F192" s="403">
        <v>0</v>
      </c>
      <c r="R192" s="403">
        <v>4</v>
      </c>
      <c r="S192" s="403">
        <v>3.3</v>
      </c>
      <c r="T192" s="403">
        <v>8.1999999999999993</v>
      </c>
      <c r="U192" s="403">
        <v>2.75</v>
      </c>
      <c r="V192" s="403">
        <v>33.35</v>
      </c>
      <c r="W192" s="403">
        <v>-1.5</v>
      </c>
      <c r="X192" s="404">
        <v>2.8077999999999999</v>
      </c>
      <c r="Y192" s="403">
        <f>X192+(S192*((U192-INDEX('[1]Center of Mass'!$B$8:$M$105,MATCH(A192,'[1]Center of Mass'!$B$8:$B$105,0),9))^2+(V192-INDEX('[1]Center of Mass'!$B$8:$M$105,MATCH(A192,'[1]Center of Mass'!$B$8:$B$105,0),10))^2))</f>
        <v>2787.5466217000003</v>
      </c>
    </row>
    <row r="193" spans="1:25">
      <c r="A193" s="403" t="s">
        <v>10</v>
      </c>
      <c r="B193" s="403" t="s">
        <v>1424</v>
      </c>
      <c r="C193" s="403" t="s">
        <v>261</v>
      </c>
      <c r="D193" s="403" t="s">
        <v>261</v>
      </c>
      <c r="E193" s="403" t="s">
        <v>1407</v>
      </c>
      <c r="F193" s="403">
        <v>0</v>
      </c>
      <c r="R193" s="403">
        <v>4</v>
      </c>
      <c r="S193" s="403">
        <v>2.9249999999999998</v>
      </c>
      <c r="T193" s="403">
        <v>7.95</v>
      </c>
      <c r="U193" s="403">
        <v>3.7879999999999998</v>
      </c>
      <c r="V193" s="403">
        <v>33.35</v>
      </c>
      <c r="W193" s="403">
        <v>-1.5</v>
      </c>
      <c r="X193" s="404">
        <v>2.4255</v>
      </c>
      <c r="Y193" s="403">
        <f>X193+(S193*((U193-INDEX('[1]Center of Mass'!$B$8:$M$105,MATCH(A193,'[1]Center of Mass'!$B$8:$B$105,0),9))^2+(V193-INDEX('[1]Center of Mass'!$B$8:$M$105,MATCH(A193,'[1]Center of Mass'!$B$8:$B$105,0),10))^2))</f>
        <v>2358.9803360249998</v>
      </c>
    </row>
    <row r="194" spans="1:25">
      <c r="A194" s="403" t="s">
        <v>10</v>
      </c>
      <c r="B194" s="403" t="s">
        <v>1425</v>
      </c>
      <c r="C194" s="403" t="s">
        <v>261</v>
      </c>
      <c r="D194" s="403" t="s">
        <v>261</v>
      </c>
      <c r="E194" s="403" t="s">
        <v>1407</v>
      </c>
      <c r="F194" s="403">
        <v>0</v>
      </c>
      <c r="R194" s="403">
        <v>4</v>
      </c>
      <c r="S194" s="403">
        <v>2.9249999999999998</v>
      </c>
      <c r="T194" s="403">
        <v>7.95</v>
      </c>
      <c r="U194" s="403">
        <v>4.7629999999999999</v>
      </c>
      <c r="V194" s="403">
        <v>33.35</v>
      </c>
      <c r="W194" s="403">
        <v>-1.5</v>
      </c>
      <c r="X194" s="404">
        <v>2.4255</v>
      </c>
      <c r="Y194" s="403">
        <f>X194+(S194*((U194-INDEX('[1]Center of Mass'!$B$8:$M$105,MATCH(A194,'[1]Center of Mass'!$B$8:$B$105,0),9))^2+(V194-INDEX('[1]Center of Mass'!$B$8:$M$105,MATCH(A194,'[1]Center of Mass'!$B$8:$B$105,0),10))^2))</f>
        <v>2259.7664566500002</v>
      </c>
    </row>
    <row r="195" spans="1:25">
      <c r="A195" s="403" t="s">
        <v>10</v>
      </c>
      <c r="B195" s="403" t="s">
        <v>1426</v>
      </c>
      <c r="C195" s="403" t="s">
        <v>261</v>
      </c>
      <c r="D195" s="403" t="s">
        <v>261</v>
      </c>
      <c r="E195" s="403" t="s">
        <v>1407</v>
      </c>
      <c r="F195" s="403">
        <v>0</v>
      </c>
      <c r="R195" s="403">
        <v>4</v>
      </c>
      <c r="S195" s="403">
        <v>2.9249999999999998</v>
      </c>
      <c r="T195" s="403">
        <v>7.95</v>
      </c>
      <c r="U195" s="403">
        <v>5.7380000000000004</v>
      </c>
      <c r="V195" s="403">
        <v>33.35</v>
      </c>
      <c r="W195" s="403">
        <v>-1.5</v>
      </c>
      <c r="X195" s="404">
        <v>2.4255</v>
      </c>
      <c r="Y195" s="403">
        <f>X195+(S195*((U195-INDEX('[1]Center of Mass'!$B$8:$M$105,MATCH(A195,'[1]Center of Mass'!$B$8:$B$105,0),9))^2+(V195-INDEX('[1]Center of Mass'!$B$8:$M$105,MATCH(A195,'[1]Center of Mass'!$B$8:$B$105,0),10))^2))</f>
        <v>2166.1137335249996</v>
      </c>
    </row>
    <row r="196" spans="1:25">
      <c r="A196" s="403" t="s">
        <v>10</v>
      </c>
      <c r="B196" s="403" t="s">
        <v>1427</v>
      </c>
      <c r="C196" s="403" t="s">
        <v>261</v>
      </c>
      <c r="D196" s="403" t="s">
        <v>261</v>
      </c>
      <c r="E196" s="403" t="s">
        <v>1407</v>
      </c>
      <c r="F196" s="403">
        <v>0</v>
      </c>
      <c r="R196" s="403">
        <v>4</v>
      </c>
      <c r="S196" s="403">
        <v>2.9249999999999998</v>
      </c>
      <c r="T196" s="403">
        <v>7.95</v>
      </c>
      <c r="U196" s="403">
        <v>6.7130000000000001</v>
      </c>
      <c r="V196" s="403">
        <v>33.35</v>
      </c>
      <c r="W196" s="403">
        <v>-1.5</v>
      </c>
      <c r="X196" s="404">
        <v>2.4255</v>
      </c>
      <c r="Y196" s="403">
        <f>X196+(S196*((U196-INDEX('[1]Center of Mass'!$B$8:$M$105,MATCH(A196,'[1]Center of Mass'!$B$8:$B$105,0),9))^2+(V196-INDEX('[1]Center of Mass'!$B$8:$M$105,MATCH(A196,'[1]Center of Mass'!$B$8:$B$105,0),10))^2))</f>
        <v>2078.0221666500001</v>
      </c>
    </row>
    <row r="197" spans="1:25">
      <c r="A197" s="403" t="s">
        <v>10</v>
      </c>
      <c r="B197" s="403" t="s">
        <v>1428</v>
      </c>
      <c r="C197" s="403" t="s">
        <v>261</v>
      </c>
      <c r="D197" s="403" t="s">
        <v>261</v>
      </c>
      <c r="E197" s="403" t="s">
        <v>1407</v>
      </c>
      <c r="F197" s="403">
        <v>0</v>
      </c>
      <c r="R197" s="403">
        <v>4</v>
      </c>
      <c r="S197" s="403">
        <v>4.8</v>
      </c>
      <c r="T197" s="403">
        <v>9.1999999999999993</v>
      </c>
      <c r="U197" s="403">
        <v>8</v>
      </c>
      <c r="V197" s="403">
        <v>33.35</v>
      </c>
      <c r="W197" s="403">
        <v>-1.5</v>
      </c>
      <c r="X197" s="404">
        <v>4.6239999999999997</v>
      </c>
      <c r="Y197" s="403">
        <f>X197+(S197*((U197-INDEX('[1]Center of Mass'!$B$8:$M$105,MATCH(A197,'[1]Center of Mass'!$B$8:$B$105,0),9))^2+(V197-INDEX('[1]Center of Mass'!$B$8:$M$105,MATCH(A197,'[1]Center of Mass'!$B$8:$B$105,0),10))^2))</f>
        <v>3233.8851951999995</v>
      </c>
    </row>
    <row r="198" spans="1:25">
      <c r="A198" s="403" t="s">
        <v>10</v>
      </c>
      <c r="B198" s="403" t="s">
        <v>1429</v>
      </c>
      <c r="C198" s="403" t="s">
        <v>261</v>
      </c>
      <c r="D198" s="403" t="s">
        <v>261</v>
      </c>
      <c r="E198" s="403" t="s">
        <v>1407</v>
      </c>
      <c r="F198" s="403">
        <v>0</v>
      </c>
      <c r="R198" s="403">
        <v>4</v>
      </c>
      <c r="S198" s="403">
        <v>2.1</v>
      </c>
      <c r="T198" s="403">
        <v>7.4</v>
      </c>
      <c r="U198" s="403">
        <v>9.15</v>
      </c>
      <c r="V198" s="403">
        <v>33.35</v>
      </c>
      <c r="W198" s="403">
        <v>-1.5</v>
      </c>
      <c r="X198" s="404">
        <v>1.6608000000000001</v>
      </c>
      <c r="Y198" s="403">
        <f>X198+(S198*((U198-INDEX('[1]Center of Mass'!$B$8:$M$105,MATCH(A198,'[1]Center of Mass'!$B$8:$B$105,0),9))^2+(V198-INDEX('[1]Center of Mass'!$B$8:$M$105,MATCH(A198,'[1]Center of Mass'!$B$8:$B$105,0),10))^2))</f>
        <v>1351.2137229000002</v>
      </c>
    </row>
    <row r="199" spans="1:25">
      <c r="A199" s="403" t="s">
        <v>10</v>
      </c>
      <c r="B199" s="403" t="s">
        <v>1430</v>
      </c>
      <c r="C199" s="403" t="s">
        <v>261</v>
      </c>
      <c r="D199" s="403" t="s">
        <v>261</v>
      </c>
      <c r="E199" s="403" t="s">
        <v>1407</v>
      </c>
      <c r="F199" s="403">
        <v>0</v>
      </c>
      <c r="R199" s="403">
        <v>4</v>
      </c>
      <c r="S199" s="403">
        <v>3.9</v>
      </c>
      <c r="T199" s="403">
        <v>8.6</v>
      </c>
      <c r="U199" s="403">
        <v>10.15</v>
      </c>
      <c r="V199" s="403">
        <v>33.35</v>
      </c>
      <c r="W199" s="403">
        <v>-1.5</v>
      </c>
      <c r="X199" s="404">
        <v>3.4742999999999999</v>
      </c>
      <c r="Y199" s="403">
        <f>X199+(S199*((U199-INDEX('[1]Center of Mass'!$B$8:$M$105,MATCH(A199,'[1]Center of Mass'!$B$8:$B$105,0),9))^2+(V199-INDEX('[1]Center of Mass'!$B$8:$M$105,MATCH(A199,'[1]Center of Mass'!$B$8:$B$105,0),10))^2))</f>
        <v>2416.0308710999998</v>
      </c>
    </row>
    <row r="200" spans="1:25">
      <c r="A200" s="403" t="s">
        <v>10</v>
      </c>
      <c r="B200" s="403" t="s">
        <v>1431</v>
      </c>
      <c r="C200" s="403" t="s">
        <v>261</v>
      </c>
      <c r="D200" s="403" t="s">
        <v>261</v>
      </c>
      <c r="E200" s="403" t="s">
        <v>1407</v>
      </c>
      <c r="F200" s="403">
        <v>0</v>
      </c>
      <c r="R200" s="403">
        <v>4</v>
      </c>
      <c r="S200" s="403">
        <v>2.85</v>
      </c>
      <c r="T200" s="403">
        <v>7.9</v>
      </c>
      <c r="U200" s="403">
        <v>11.275</v>
      </c>
      <c r="V200" s="403">
        <v>33.35</v>
      </c>
      <c r="W200" s="403">
        <v>-1.5</v>
      </c>
      <c r="X200" s="404">
        <v>2.3517999999999999</v>
      </c>
      <c r="Y200" s="403">
        <f>X200+(S200*((U200-INDEX('[1]Center of Mass'!$B$8:$M$105,MATCH(A200,'[1]Center of Mass'!$B$8:$B$105,0),9))^2+(V200-INDEX('[1]Center of Mass'!$B$8:$M$105,MATCH(A200,'[1]Center of Mass'!$B$8:$B$105,0),10))^2))</f>
        <v>1695.1089409000001</v>
      </c>
    </row>
    <row r="201" spans="1:25">
      <c r="A201" s="403" t="s">
        <v>10</v>
      </c>
      <c r="B201" s="403" t="s">
        <v>1432</v>
      </c>
      <c r="C201" s="403" t="s">
        <v>261</v>
      </c>
      <c r="D201" s="403" t="s">
        <v>261</v>
      </c>
      <c r="E201" s="403" t="s">
        <v>1407</v>
      </c>
      <c r="F201" s="403">
        <v>0</v>
      </c>
      <c r="R201" s="403">
        <v>4</v>
      </c>
      <c r="S201" s="403">
        <v>2.85</v>
      </c>
      <c r="T201" s="403">
        <v>7.9</v>
      </c>
      <c r="U201" s="403">
        <v>12.225</v>
      </c>
      <c r="V201" s="403">
        <v>33.35</v>
      </c>
      <c r="W201" s="403">
        <v>-1.5</v>
      </c>
      <c r="X201" s="404">
        <v>2.3517999999999999</v>
      </c>
      <c r="Y201" s="403">
        <f>X201+(S201*((U201-INDEX('[1]Center of Mass'!$B$8:$M$105,MATCH(A201,'[1]Center of Mass'!$B$8:$B$105,0),9))^2+(V201-INDEX('[1]Center of Mass'!$B$8:$M$105,MATCH(A201,'[1]Center of Mass'!$B$8:$B$105,0),10))^2))</f>
        <v>1641.3921409000002</v>
      </c>
    </row>
    <row r="202" spans="1:25">
      <c r="A202" s="403" t="s">
        <v>10</v>
      </c>
      <c r="B202" s="403" t="s">
        <v>1433</v>
      </c>
      <c r="C202" s="403" t="s">
        <v>261</v>
      </c>
      <c r="D202" s="403" t="s">
        <v>261</v>
      </c>
      <c r="E202" s="403" t="s">
        <v>1407</v>
      </c>
      <c r="F202" s="403">
        <v>0</v>
      </c>
      <c r="R202" s="403">
        <v>4</v>
      </c>
      <c r="S202" s="403">
        <v>3.25</v>
      </c>
      <c r="T202" s="403">
        <v>8.1669999999999998</v>
      </c>
      <c r="U202" s="403">
        <v>13.242000000000001</v>
      </c>
      <c r="V202" s="403">
        <v>33.35</v>
      </c>
      <c r="W202" s="403">
        <v>-1.5</v>
      </c>
      <c r="X202" s="404">
        <v>2.7553999999999998</v>
      </c>
      <c r="Y202" s="403">
        <f>X202+(S202*((U202-INDEX('[1]Center of Mass'!$B$8:$M$105,MATCH(A202,'[1]Center of Mass'!$B$8:$B$105,0),9))^2+(V202-INDEX('[1]Center of Mass'!$B$8:$M$105,MATCH(A202,'[1]Center of Mass'!$B$8:$B$105,0),10))^2))</f>
        <v>1812.7617572499998</v>
      </c>
    </row>
    <row r="203" spans="1:25">
      <c r="A203" s="403" t="s">
        <v>10</v>
      </c>
      <c r="B203" s="403" t="s">
        <v>1434</v>
      </c>
      <c r="C203" s="403" t="s">
        <v>261</v>
      </c>
      <c r="D203" s="403" t="s">
        <v>261</v>
      </c>
      <c r="E203" s="403" t="s">
        <v>1407</v>
      </c>
      <c r="F203" s="403">
        <v>0</v>
      </c>
      <c r="R203" s="403">
        <v>4</v>
      </c>
      <c r="S203" s="403">
        <v>3.25</v>
      </c>
      <c r="T203" s="403">
        <v>8.1669999999999998</v>
      </c>
      <c r="U203" s="403">
        <v>14.324999999999999</v>
      </c>
      <c r="V203" s="403">
        <v>33.35</v>
      </c>
      <c r="W203" s="403">
        <v>-1.5</v>
      </c>
      <c r="X203" s="404">
        <v>2.7553999999999998</v>
      </c>
      <c r="Y203" s="403">
        <f>X203+(S203*((U203-INDEX('[1]Center of Mass'!$B$8:$M$105,MATCH(A203,'[1]Center of Mass'!$B$8:$B$105,0),9))^2+(V203-INDEX('[1]Center of Mass'!$B$8:$M$105,MATCH(A203,'[1]Center of Mass'!$B$8:$B$105,0),10))^2))</f>
        <v>1757.2447405000003</v>
      </c>
    </row>
    <row r="204" spans="1:25">
      <c r="A204" s="403" t="s">
        <v>10</v>
      </c>
      <c r="B204" s="403" t="s">
        <v>1403</v>
      </c>
      <c r="C204" s="403" t="s">
        <v>261</v>
      </c>
      <c r="D204" s="403" t="s">
        <v>261</v>
      </c>
      <c r="E204" s="403" t="s">
        <v>262</v>
      </c>
      <c r="F204" s="403">
        <v>0</v>
      </c>
      <c r="I204" s="403" t="s">
        <v>75</v>
      </c>
      <c r="R204" s="403">
        <v>4</v>
      </c>
      <c r="S204" s="403">
        <v>2.85</v>
      </c>
      <c r="T204" s="403">
        <v>7.9</v>
      </c>
      <c r="U204" s="403">
        <v>11.275</v>
      </c>
      <c r="V204" s="403">
        <v>30.6</v>
      </c>
      <c r="W204" s="403">
        <v>-1.5</v>
      </c>
      <c r="X204" s="404">
        <v>2.3517999999999999</v>
      </c>
      <c r="Y204" s="403">
        <f>X204+(S204*((U204-INDEX('[1]Center of Mass'!$B$8:$M$105,MATCH(A204,'[1]Center of Mass'!$B$8:$B$105,0),9))^2+(V204-INDEX('[1]Center of Mass'!$B$8:$M$105,MATCH(A204,'[1]Center of Mass'!$B$8:$B$105,0),10))^2))</f>
        <v>1371.1380408999999</v>
      </c>
    </row>
    <row r="205" spans="1:25">
      <c r="A205" s="403" t="s">
        <v>10</v>
      </c>
      <c r="B205" s="403" t="s">
        <v>1404</v>
      </c>
      <c r="C205" s="403" t="s">
        <v>261</v>
      </c>
      <c r="D205" s="403" t="s">
        <v>261</v>
      </c>
      <c r="E205" s="403" t="s">
        <v>262</v>
      </c>
      <c r="F205" s="403">
        <v>0</v>
      </c>
      <c r="I205" s="403" t="s">
        <v>75</v>
      </c>
      <c r="R205" s="403">
        <v>4</v>
      </c>
      <c r="S205" s="403">
        <v>2.85</v>
      </c>
      <c r="T205" s="403">
        <v>7.9</v>
      </c>
      <c r="U205" s="403">
        <v>12.225</v>
      </c>
      <c r="V205" s="403">
        <v>30.6</v>
      </c>
      <c r="W205" s="403">
        <v>-1.5</v>
      </c>
      <c r="X205" s="404">
        <v>2.3517999999999999</v>
      </c>
      <c r="Y205" s="403">
        <f>X205+(S205*((U205-INDEX('[1]Center of Mass'!$B$8:$M$105,MATCH(A205,'[1]Center of Mass'!$B$8:$B$105,0),9))^2+(V205-INDEX('[1]Center of Mass'!$B$8:$M$105,MATCH(A205,'[1]Center of Mass'!$B$8:$B$105,0),10))^2))</f>
        <v>1317.4212408999999</v>
      </c>
    </row>
    <row r="206" spans="1:25">
      <c r="A206" s="403" t="s">
        <v>10</v>
      </c>
      <c r="B206" s="403" t="s">
        <v>1405</v>
      </c>
      <c r="C206" s="403" t="s">
        <v>261</v>
      </c>
      <c r="D206" s="403" t="s">
        <v>261</v>
      </c>
      <c r="E206" s="403" t="s">
        <v>264</v>
      </c>
      <c r="F206" s="403">
        <v>0</v>
      </c>
      <c r="I206" s="403" t="s">
        <v>75</v>
      </c>
      <c r="R206" s="403">
        <v>4</v>
      </c>
      <c r="S206" s="403">
        <v>3.75</v>
      </c>
      <c r="T206" s="403">
        <v>8.5</v>
      </c>
      <c r="U206" s="403">
        <v>0.625</v>
      </c>
      <c r="V206" s="403">
        <v>0</v>
      </c>
      <c r="W206" s="403">
        <v>-1.5</v>
      </c>
      <c r="X206" s="404">
        <v>3.3008000000000002</v>
      </c>
      <c r="Y206" s="403">
        <f>X206+(S206*((U206-INDEX('[1]Center of Mass'!$B$8:$M$105,MATCH(A206,'[1]Center of Mass'!$B$8:$B$105,0),9))^2+(V206-INDEX('[1]Center of Mass'!$B$8:$M$105,MATCH(A206,'[1]Center of Mass'!$B$8:$B$105,0),10))^2))</f>
        <v>2143.5768275</v>
      </c>
    </row>
    <row r="207" spans="1:25">
      <c r="A207" s="403" t="s">
        <v>10</v>
      </c>
      <c r="B207" s="403" t="s">
        <v>1406</v>
      </c>
      <c r="C207" s="403" t="s">
        <v>261</v>
      </c>
      <c r="D207" s="403" t="s">
        <v>261</v>
      </c>
      <c r="E207" s="403" t="s">
        <v>264</v>
      </c>
      <c r="F207" s="403">
        <v>0</v>
      </c>
      <c r="I207" s="403" t="s">
        <v>75</v>
      </c>
      <c r="R207" s="403">
        <v>4</v>
      </c>
      <c r="S207" s="403">
        <v>3.0750000000000002</v>
      </c>
      <c r="T207" s="403">
        <v>8.0500000000000007</v>
      </c>
      <c r="U207" s="403">
        <v>1.7629999999999999</v>
      </c>
      <c r="V207" s="403">
        <v>0</v>
      </c>
      <c r="W207" s="403">
        <v>-1.5</v>
      </c>
      <c r="X207" s="404">
        <v>2.5754999999999999</v>
      </c>
      <c r="Y207" s="403">
        <f>X207+(S207*((U207-INDEX('[1]Center of Mass'!$B$8:$M$105,MATCH(A207,'[1]Center of Mass'!$B$8:$B$105,0),9))^2+(V207-INDEX('[1]Center of Mass'!$B$8:$M$105,MATCH(A207,'[1]Center of Mass'!$B$8:$B$105,0),10))^2))</f>
        <v>1614.2964613500005</v>
      </c>
    </row>
    <row r="208" spans="1:25">
      <c r="A208" s="403" t="s">
        <v>10</v>
      </c>
      <c r="B208" s="403" t="s">
        <v>1435</v>
      </c>
      <c r="C208" s="403" t="s">
        <v>261</v>
      </c>
      <c r="D208" s="403" t="s">
        <v>261</v>
      </c>
      <c r="E208" s="403" t="s">
        <v>1407</v>
      </c>
      <c r="F208" s="403">
        <v>0</v>
      </c>
      <c r="R208" s="403">
        <v>4</v>
      </c>
      <c r="S208" s="403">
        <v>3.5956000000000001</v>
      </c>
      <c r="T208" s="403">
        <v>7.92</v>
      </c>
      <c r="U208" s="403">
        <v>17.8</v>
      </c>
      <c r="V208" s="403">
        <v>4.2050000000000001</v>
      </c>
      <c r="W208" s="403">
        <v>-1.7250000000000001</v>
      </c>
      <c r="X208" s="404">
        <v>2.5440999999999998</v>
      </c>
      <c r="Y208" s="403">
        <f>X208+(S208*((U208-INDEX('[1]Center of Mass'!$B$8:$M$105,MATCH(A208,'[1]Center of Mass'!$B$8:$B$105,0),9))^2+(V208-INDEX('[1]Center of Mass'!$B$8:$M$105,MATCH(A208,'[1]Center of Mass'!$B$8:$B$105,0),10))^2))</f>
        <v>237.75136706240008</v>
      </c>
    </row>
    <row r="209" spans="1:25">
      <c r="A209" s="403" t="s">
        <v>10</v>
      </c>
      <c r="B209" s="403" t="s">
        <v>1436</v>
      </c>
      <c r="C209" s="403" t="s">
        <v>261</v>
      </c>
      <c r="D209" s="403" t="s">
        <v>261</v>
      </c>
      <c r="E209" s="403" t="s">
        <v>1407</v>
      </c>
      <c r="F209" s="403">
        <v>0</v>
      </c>
      <c r="R209" s="403">
        <v>4</v>
      </c>
      <c r="S209" s="403">
        <v>0.63449999999999995</v>
      </c>
      <c r="T209" s="403">
        <v>3.72</v>
      </c>
      <c r="U209" s="403">
        <v>17.8</v>
      </c>
      <c r="V209" s="403">
        <v>4.2050000000000001</v>
      </c>
      <c r="W209" s="403">
        <v>-0.22500000000000001</v>
      </c>
      <c r="X209" s="404">
        <v>0.11584</v>
      </c>
      <c r="Y209" s="403">
        <f>X209+(S209*((U209-INDEX('[1]Center of Mass'!$B$8:$M$105,MATCH(A209,'[1]Center of Mass'!$B$8:$B$105,0),9))^2+(V209-INDEX('[1]Center of Mass'!$B$8:$M$105,MATCH(A209,'[1]Center of Mass'!$B$8:$B$105,0),10))^2))</f>
        <v>41.621850388000006</v>
      </c>
    </row>
    <row r="210" spans="1:25">
      <c r="A210" s="403" t="s">
        <v>10</v>
      </c>
      <c r="B210" s="403" t="s">
        <v>1437</v>
      </c>
      <c r="C210" s="403" t="s">
        <v>261</v>
      </c>
      <c r="D210" s="403" t="s">
        <v>261</v>
      </c>
      <c r="E210" s="403" t="s">
        <v>1407</v>
      </c>
      <c r="F210" s="403">
        <v>0</v>
      </c>
      <c r="R210" s="403">
        <v>4</v>
      </c>
      <c r="S210" s="403">
        <v>3.5956000000000001</v>
      </c>
      <c r="T210" s="403">
        <v>7.92</v>
      </c>
      <c r="U210" s="403">
        <v>17.8</v>
      </c>
      <c r="V210" s="403">
        <v>5.6150000000000002</v>
      </c>
      <c r="W210" s="403">
        <v>-1.7250000000000001</v>
      </c>
      <c r="X210" s="404">
        <v>2.5440999999999998</v>
      </c>
      <c r="Y210" s="403">
        <f>X210+(S210*((U210-INDEX('[1]Center of Mass'!$B$8:$M$105,MATCH(A210,'[1]Center of Mass'!$B$8:$B$105,0),9))^2+(V210-INDEX('[1]Center of Mass'!$B$8:$M$105,MATCH(A210,'[1]Center of Mass'!$B$8:$B$105,0),10))^2))</f>
        <v>172.88839703840003</v>
      </c>
    </row>
    <row r="211" spans="1:25">
      <c r="A211" s="403" t="s">
        <v>10</v>
      </c>
      <c r="B211" s="403" t="s">
        <v>1438</v>
      </c>
      <c r="C211" s="403" t="s">
        <v>261</v>
      </c>
      <c r="D211" s="403" t="s">
        <v>261</v>
      </c>
      <c r="E211" s="403" t="s">
        <v>1407</v>
      </c>
      <c r="F211" s="403">
        <v>0</v>
      </c>
      <c r="R211" s="403">
        <v>4</v>
      </c>
      <c r="S211" s="403">
        <v>0.63449999999999995</v>
      </c>
      <c r="T211" s="403">
        <v>3.72</v>
      </c>
      <c r="U211" s="403">
        <v>17.8</v>
      </c>
      <c r="V211" s="403">
        <v>5.6150000000000002</v>
      </c>
      <c r="W211" s="403">
        <v>-0.22500000000000001</v>
      </c>
      <c r="X211" s="404">
        <v>0.11584</v>
      </c>
      <c r="Y211" s="403">
        <f>X211+(S211*((U211-INDEX('[1]Center of Mass'!$B$8:$M$105,MATCH(A211,'[1]Center of Mass'!$B$8:$B$105,0),9))^2+(V211-INDEX('[1]Center of Mass'!$B$8:$M$105,MATCH(A211,'[1]Center of Mass'!$B$8:$B$105,0),10))^2))</f>
        <v>30.175762258000002</v>
      </c>
    </row>
    <row r="212" spans="1:25">
      <c r="A212" s="403" t="s">
        <v>10</v>
      </c>
      <c r="B212" s="403" t="s">
        <v>1439</v>
      </c>
      <c r="C212" s="403" t="s">
        <v>261</v>
      </c>
      <c r="D212" s="403" t="s">
        <v>261</v>
      </c>
      <c r="E212" s="403" t="s">
        <v>1407</v>
      </c>
      <c r="F212" s="403">
        <v>0</v>
      </c>
      <c r="R212" s="403">
        <v>4</v>
      </c>
      <c r="S212" s="403">
        <v>3.4424999999999999</v>
      </c>
      <c r="T212" s="403">
        <v>7.8</v>
      </c>
      <c r="U212" s="403">
        <v>17.8</v>
      </c>
      <c r="V212" s="403">
        <v>6.9950000000000001</v>
      </c>
      <c r="W212" s="403">
        <v>-1.7250000000000001</v>
      </c>
      <c r="X212" s="404">
        <v>2.3881999999999999</v>
      </c>
      <c r="Y212" s="403">
        <f>X212+(S212*((U212-INDEX('[1]Center of Mass'!$B$8:$M$105,MATCH(A212,'[1]Center of Mass'!$B$8:$B$105,0),9))^2+(V212-INDEX('[1]Center of Mass'!$B$8:$M$105,MATCH(A212,'[1]Center of Mass'!$B$8:$B$105,0),10))^2))</f>
        <v>117.95376497000002</v>
      </c>
    </row>
    <row r="213" spans="1:25">
      <c r="A213" s="403" t="s">
        <v>10</v>
      </c>
      <c r="B213" s="403" t="s">
        <v>1440</v>
      </c>
      <c r="C213" s="403" t="s">
        <v>261</v>
      </c>
      <c r="D213" s="403" t="s">
        <v>261</v>
      </c>
      <c r="E213" s="403" t="s">
        <v>1407</v>
      </c>
      <c r="F213" s="403">
        <v>0</v>
      </c>
      <c r="R213" s="403">
        <v>4</v>
      </c>
      <c r="S213" s="403">
        <v>0.60750000000000004</v>
      </c>
      <c r="T213" s="403">
        <v>3.6</v>
      </c>
      <c r="U213" s="403">
        <v>17.8</v>
      </c>
      <c r="V213" s="403">
        <v>6.9950000000000001</v>
      </c>
      <c r="W213" s="403">
        <v>-0.22500000000000001</v>
      </c>
      <c r="X213" s="404">
        <v>0.10252</v>
      </c>
      <c r="Y213" s="403">
        <f>X213+(S213*((U213-INDEX('[1]Center of Mass'!$B$8:$M$105,MATCH(A213,'[1]Center of Mass'!$B$8:$B$105,0),9))^2+(V213-INDEX('[1]Center of Mass'!$B$8:$M$105,MATCH(A213,'[1]Center of Mass'!$B$8:$B$105,0),10))^2))</f>
        <v>20.496443230000004</v>
      </c>
    </row>
    <row r="214" spans="1:25">
      <c r="A214" s="403" t="s">
        <v>10</v>
      </c>
      <c r="B214" s="403" t="s">
        <v>1441</v>
      </c>
      <c r="C214" s="403" t="s">
        <v>261</v>
      </c>
      <c r="D214" s="403" t="s">
        <v>261</v>
      </c>
      <c r="E214" s="403" t="s">
        <v>1407</v>
      </c>
      <c r="F214" s="403">
        <v>0</v>
      </c>
      <c r="R214" s="403">
        <v>4</v>
      </c>
      <c r="S214" s="403">
        <v>1.3512999999999999</v>
      </c>
      <c r="T214" s="403">
        <v>6.16</v>
      </c>
      <c r="U214" s="403">
        <v>17.8</v>
      </c>
      <c r="V214" s="403">
        <v>7.9349999999999996</v>
      </c>
      <c r="W214" s="403">
        <v>-1.7250000000000001</v>
      </c>
      <c r="X214" s="404">
        <v>0.76383000000000001</v>
      </c>
      <c r="Y214" s="403">
        <f>X214+(S214*((U214-INDEX('[1]Center of Mass'!$B$8:$M$105,MATCH(A214,'[1]Center of Mass'!$B$8:$B$105,0),9))^2+(V214-INDEX('[1]Center of Mass'!$B$8:$M$105,MATCH(A214,'[1]Center of Mass'!$B$8:$B$105,0),10))^2))</f>
        <v>36.366914869200016</v>
      </c>
    </row>
    <row r="215" spans="1:25">
      <c r="A215" s="403" t="s">
        <v>10</v>
      </c>
      <c r="B215" s="403" t="s">
        <v>1442</v>
      </c>
      <c r="C215" s="403" t="s">
        <v>261</v>
      </c>
      <c r="D215" s="403" t="s">
        <v>261</v>
      </c>
      <c r="E215" s="403" t="s">
        <v>1407</v>
      </c>
      <c r="F215" s="403">
        <v>0</v>
      </c>
      <c r="R215" s="403">
        <v>4</v>
      </c>
      <c r="S215" s="403">
        <v>0.23849999999999999</v>
      </c>
      <c r="T215" s="403">
        <v>1.96</v>
      </c>
      <c r="U215" s="403">
        <v>17.8</v>
      </c>
      <c r="V215" s="403">
        <v>7.9349999999999996</v>
      </c>
      <c r="W215" s="403">
        <v>-0.22500000000000001</v>
      </c>
      <c r="X215" s="404">
        <v>9.6037999999999991E-3</v>
      </c>
      <c r="Y215" s="403">
        <f>X215+(S215*((U215-INDEX('[1]Center of Mass'!$B$8:$M$105,MATCH(A215,'[1]Center of Mass'!$B$8:$B$105,0),9))^2+(V215-INDEX('[1]Center of Mass'!$B$8:$M$105,MATCH(A215,'[1]Center of Mass'!$B$8:$B$105,0),10))^2))</f>
        <v>6.2934310340000028</v>
      </c>
    </row>
    <row r="216" spans="1:25">
      <c r="A216" s="403" t="s">
        <v>10</v>
      </c>
      <c r="B216" s="403" t="s">
        <v>1443</v>
      </c>
      <c r="C216" s="403" t="s">
        <v>261</v>
      </c>
      <c r="D216" s="403" t="s">
        <v>261</v>
      </c>
      <c r="E216" s="403" t="s">
        <v>1407</v>
      </c>
      <c r="F216" s="403">
        <v>0</v>
      </c>
      <c r="R216" s="403">
        <v>4</v>
      </c>
      <c r="S216" s="403">
        <v>2.9750000000000001</v>
      </c>
      <c r="T216" s="403">
        <v>7.4329999999999998</v>
      </c>
      <c r="U216" s="403">
        <v>17.8</v>
      </c>
      <c r="V216" s="403">
        <v>2.9169999999999998</v>
      </c>
      <c r="W216" s="403">
        <v>-1.7250000000000001</v>
      </c>
      <c r="X216" s="404">
        <v>1.9495</v>
      </c>
      <c r="Y216" s="403">
        <f>X216+(S216*((U216-INDEX('[1]Center of Mass'!$B$8:$M$105,MATCH(A216,'[1]Center of Mass'!$B$8:$B$105,0),9))^2+(V216-INDEX('[1]Center of Mass'!$B$8:$M$105,MATCH(A216,'[1]Center of Mass'!$B$8:$B$105,0),10))^2))</f>
        <v>255.9222750000001</v>
      </c>
    </row>
    <row r="217" spans="1:25">
      <c r="A217" s="403" t="s">
        <v>10</v>
      </c>
      <c r="B217" s="403" t="s">
        <v>1444</v>
      </c>
      <c r="C217" s="403" t="s">
        <v>261</v>
      </c>
      <c r="D217" s="403" t="s">
        <v>261</v>
      </c>
      <c r="E217" s="403" t="s">
        <v>1407</v>
      </c>
      <c r="F217" s="403">
        <v>0</v>
      </c>
      <c r="R217" s="403">
        <v>4</v>
      </c>
      <c r="S217" s="403">
        <v>0.52500000000000002</v>
      </c>
      <c r="T217" s="403">
        <v>3.2330000000000001</v>
      </c>
      <c r="U217" s="403">
        <v>17.8</v>
      </c>
      <c r="V217" s="403">
        <v>2.9169999999999998</v>
      </c>
      <c r="W217" s="403">
        <v>-0.22500000000000001</v>
      </c>
      <c r="X217" s="404">
        <v>6.8407999999999997E-2</v>
      </c>
      <c r="Y217" s="403">
        <f>X217+(S217*((U217-INDEX('[1]Center of Mass'!$B$8:$M$105,MATCH(A217,'[1]Center of Mass'!$B$8:$B$105,0),9))^2+(V217-INDEX('[1]Center of Mass'!$B$8:$M$105,MATCH(A217,'[1]Center of Mass'!$B$8:$B$105,0),10))^2))</f>
        <v>44.887133000000013</v>
      </c>
    </row>
    <row r="218" spans="1:25">
      <c r="A218" s="403" t="s">
        <v>10</v>
      </c>
      <c r="B218" s="403" t="s">
        <v>1445</v>
      </c>
      <c r="C218" s="403" t="s">
        <v>261</v>
      </c>
      <c r="D218" s="403" t="s">
        <v>261</v>
      </c>
      <c r="E218" s="403" t="s">
        <v>1407</v>
      </c>
      <c r="F218" s="403">
        <v>0</v>
      </c>
      <c r="R218" s="403">
        <v>4</v>
      </c>
      <c r="S218" s="403">
        <v>2.9750000000000001</v>
      </c>
      <c r="T218" s="403">
        <v>7.4329999999999998</v>
      </c>
      <c r="U218" s="403">
        <v>17.8</v>
      </c>
      <c r="V218" s="403">
        <v>1.75</v>
      </c>
      <c r="W218" s="403">
        <v>-1.7250000000000001</v>
      </c>
      <c r="X218" s="404">
        <v>1.9495</v>
      </c>
      <c r="Y218" s="403">
        <f>X218+(S218*((U218-INDEX('[1]Center of Mass'!$B$8:$M$105,MATCH(A218,'[1]Center of Mass'!$B$8:$B$105,0),9))^2+(V218-INDEX('[1]Center of Mass'!$B$8:$M$105,MATCH(A218,'[1]Center of Mass'!$B$8:$B$105,0),10))^2))</f>
        <v>318.23111827500003</v>
      </c>
    </row>
    <row r="219" spans="1:25">
      <c r="A219" s="403" t="s">
        <v>10</v>
      </c>
      <c r="B219" s="403" t="s">
        <v>1446</v>
      </c>
      <c r="C219" s="403" t="s">
        <v>261</v>
      </c>
      <c r="D219" s="403" t="s">
        <v>261</v>
      </c>
      <c r="E219" s="403" t="s">
        <v>1407</v>
      </c>
      <c r="F219" s="403">
        <v>0</v>
      </c>
      <c r="R219" s="403">
        <v>4</v>
      </c>
      <c r="S219" s="403">
        <v>0.52500000000000002</v>
      </c>
      <c r="T219" s="403">
        <v>3.2330000000000001</v>
      </c>
      <c r="U219" s="403">
        <v>17.8</v>
      </c>
      <c r="V219" s="403">
        <v>1.75</v>
      </c>
      <c r="W219" s="403">
        <v>-0.22500000000000001</v>
      </c>
      <c r="X219" s="404">
        <v>6.8407999999999997E-2</v>
      </c>
      <c r="Y219" s="403">
        <f>X219+(S219*((U219-INDEX('[1]Center of Mass'!$B$8:$M$105,MATCH(A219,'[1]Center of Mass'!$B$8:$B$105,0),9))^2+(V219-INDEX('[1]Center of Mass'!$B$8:$M$105,MATCH(A219,'[1]Center of Mass'!$B$8:$B$105,0),10))^2))</f>
        <v>55.882811225000005</v>
      </c>
    </row>
    <row r="220" spans="1:25">
      <c r="A220" s="403" t="s">
        <v>10</v>
      </c>
      <c r="B220" s="403" t="s">
        <v>1447</v>
      </c>
      <c r="C220" s="403" t="s">
        <v>261</v>
      </c>
      <c r="D220" s="403" t="s">
        <v>261</v>
      </c>
      <c r="E220" s="403" t="s">
        <v>1407</v>
      </c>
      <c r="F220" s="403">
        <v>0</v>
      </c>
      <c r="R220" s="403">
        <v>4</v>
      </c>
      <c r="S220" s="403">
        <v>2.9750000000000001</v>
      </c>
      <c r="T220" s="403">
        <v>7.4329999999999998</v>
      </c>
      <c r="U220" s="403">
        <v>17.8</v>
      </c>
      <c r="V220" s="403">
        <v>0.58299999999999996</v>
      </c>
      <c r="W220" s="403">
        <v>-1.7250000000000001</v>
      </c>
      <c r="X220" s="404">
        <v>1.9495</v>
      </c>
      <c r="Y220" s="403">
        <f>X220+(S220*((U220-INDEX('[1]Center of Mass'!$B$8:$M$105,MATCH(A220,'[1]Center of Mass'!$B$8:$B$105,0),9))^2+(V220-INDEX('[1]Center of Mass'!$B$8:$M$105,MATCH(A220,'[1]Center of Mass'!$B$8:$B$105,0),10))^2))</f>
        <v>388.6432011</v>
      </c>
    </row>
    <row r="221" spans="1:25">
      <c r="A221" s="403" t="s">
        <v>10</v>
      </c>
      <c r="B221" s="403" t="s">
        <v>1448</v>
      </c>
      <c r="C221" s="403" t="s">
        <v>261</v>
      </c>
      <c r="D221" s="403" t="s">
        <v>261</v>
      </c>
      <c r="E221" s="403" t="s">
        <v>1407</v>
      </c>
      <c r="F221" s="403">
        <v>0</v>
      </c>
      <c r="R221" s="403">
        <v>4</v>
      </c>
      <c r="S221" s="403">
        <v>0.52500000000000002</v>
      </c>
      <c r="T221" s="403">
        <v>3.2330000000000001</v>
      </c>
      <c r="U221" s="403">
        <v>17.8</v>
      </c>
      <c r="V221" s="403">
        <v>0.58299999999999996</v>
      </c>
      <c r="W221" s="403">
        <v>-0.22500000000000001</v>
      </c>
      <c r="X221" s="404">
        <v>6.8407999999999997E-2</v>
      </c>
      <c r="Y221" s="403">
        <f>X221+(S221*((U221-INDEX('[1]Center of Mass'!$B$8:$M$105,MATCH(A221,'[1]Center of Mass'!$B$8:$B$105,0),9))^2+(V221-INDEX('[1]Center of Mass'!$B$8:$M$105,MATCH(A221,'[1]Center of Mass'!$B$8:$B$105,0),10))^2))</f>
        <v>68.308472900000012</v>
      </c>
    </row>
    <row r="222" spans="1:25">
      <c r="A222" s="403" t="s">
        <v>10</v>
      </c>
      <c r="B222" s="403" t="s">
        <v>1449</v>
      </c>
      <c r="C222" s="403" t="s">
        <v>261</v>
      </c>
      <c r="D222" s="403" t="s">
        <v>261</v>
      </c>
      <c r="E222" s="403" t="s">
        <v>1407</v>
      </c>
      <c r="F222" s="403">
        <v>0</v>
      </c>
      <c r="R222" s="403">
        <v>4</v>
      </c>
      <c r="S222" s="403">
        <v>2.8050000000000002</v>
      </c>
      <c r="T222" s="403">
        <v>7.3</v>
      </c>
      <c r="U222" s="403">
        <v>17.8</v>
      </c>
      <c r="V222" s="403">
        <v>-0.55000000000000004</v>
      </c>
      <c r="W222" s="403">
        <v>-1.7250000000000001</v>
      </c>
      <c r="X222" s="404">
        <v>1.8028</v>
      </c>
      <c r="Y222" s="403">
        <f>X222+(S222*((U222-INDEX('[1]Center of Mass'!$B$8:$M$105,MATCH(A222,'[1]Center of Mass'!$B$8:$B$105,0),9))^2+(V222-INDEX('[1]Center of Mass'!$B$8:$M$105,MATCH(A222,'[1]Center of Mass'!$B$8:$B$105,0),10))^2))</f>
        <v>438.16360394500009</v>
      </c>
    </row>
    <row r="223" spans="1:25">
      <c r="A223" s="403" t="s">
        <v>10</v>
      </c>
      <c r="B223" s="403" t="s">
        <v>1450</v>
      </c>
      <c r="C223" s="403" t="s">
        <v>261</v>
      </c>
      <c r="D223" s="403" t="s">
        <v>261</v>
      </c>
      <c r="E223" s="403" t="s">
        <v>1407</v>
      </c>
      <c r="F223" s="403">
        <v>0</v>
      </c>
      <c r="R223" s="403">
        <v>4</v>
      </c>
      <c r="S223" s="403">
        <v>0.495</v>
      </c>
      <c r="T223" s="403">
        <v>3.1</v>
      </c>
      <c r="U223" s="403">
        <v>17.8</v>
      </c>
      <c r="V223" s="403">
        <v>-0.55000000000000004</v>
      </c>
      <c r="W223" s="403">
        <v>-0.22500000000000001</v>
      </c>
      <c r="X223" s="404">
        <v>5.8265999999999998E-2</v>
      </c>
      <c r="Y223" s="403">
        <f>X223+(S223*((U223-INDEX('[1]Center of Mass'!$B$8:$M$105,MATCH(A223,'[1]Center of Mass'!$B$8:$B$105,0),9))^2+(V223-INDEX('[1]Center of Mass'!$B$8:$M$105,MATCH(A223,'[1]Center of Mass'!$B$8:$B$105,0),10))^2))</f>
        <v>77.063113755000018</v>
      </c>
    </row>
    <row r="224" spans="1:25">
      <c r="A224" s="403" t="s">
        <v>10</v>
      </c>
      <c r="B224" s="403" t="s">
        <v>1451</v>
      </c>
      <c r="C224" s="403" t="s">
        <v>261</v>
      </c>
      <c r="D224" s="403" t="s">
        <v>261</v>
      </c>
      <c r="E224" s="403" t="s">
        <v>1407</v>
      </c>
      <c r="F224" s="403">
        <v>0</v>
      </c>
      <c r="R224" s="403">
        <v>4</v>
      </c>
      <c r="S224" s="403">
        <v>0.2</v>
      </c>
      <c r="T224" s="403">
        <v>1.867</v>
      </c>
      <c r="U224" s="403">
        <v>15.032999999999999</v>
      </c>
      <c r="V224" s="403">
        <v>33.35</v>
      </c>
      <c r="W224" s="403">
        <v>-2.7</v>
      </c>
      <c r="X224" s="404">
        <v>7.8519000000000002E-3</v>
      </c>
      <c r="Y224" s="403">
        <f>X224+(S224*((U224-INDEX('[1]Center of Mass'!$B$8:$M$105,MATCH(A224,'[1]Center of Mass'!$B$8:$B$105,0),9))^2+(V224-INDEX('[1]Center of Mass'!$B$8:$M$105,MATCH(A224,'[1]Center of Mass'!$B$8:$B$105,0),10))^2))</f>
        <v>105.99657550000002</v>
      </c>
    </row>
    <row r="225" spans="1:25">
      <c r="A225" s="403" t="s">
        <v>10</v>
      </c>
      <c r="B225" s="403" t="s">
        <v>1452</v>
      </c>
      <c r="C225" s="403" t="s">
        <v>261</v>
      </c>
      <c r="D225" s="403" t="s">
        <v>261</v>
      </c>
      <c r="E225" s="403" t="s">
        <v>1407</v>
      </c>
      <c r="F225" s="403">
        <v>0</v>
      </c>
      <c r="R225" s="403">
        <v>4</v>
      </c>
      <c r="S225" s="403">
        <v>0.8</v>
      </c>
      <c r="T225" s="403">
        <v>5.4669999999999996</v>
      </c>
      <c r="U225" s="403">
        <v>15.032999999999999</v>
      </c>
      <c r="V225" s="403">
        <v>33.35</v>
      </c>
      <c r="W225" s="403">
        <v>-1.2</v>
      </c>
      <c r="X225" s="404">
        <v>0.39140999999999998</v>
      </c>
      <c r="Y225" s="403">
        <f>X225+(S225*((U225-INDEX('[1]Center of Mass'!$B$8:$M$105,MATCH(A225,'[1]Center of Mass'!$B$8:$B$105,0),9))^2+(V225-INDEX('[1]Center of Mass'!$B$8:$M$105,MATCH(A225,'[1]Center of Mass'!$B$8:$B$105,0),10))^2))</f>
        <v>424.34630440000007</v>
      </c>
    </row>
    <row r="226" spans="1:25">
      <c r="A226" s="403" t="s">
        <v>15</v>
      </c>
      <c r="B226" s="403" t="s">
        <v>274</v>
      </c>
      <c r="C226" s="403" t="s">
        <v>261</v>
      </c>
      <c r="D226" s="403" t="s">
        <v>261</v>
      </c>
      <c r="E226" s="403" t="s">
        <v>1407</v>
      </c>
      <c r="F226" s="403">
        <v>0</v>
      </c>
      <c r="R226" s="403">
        <v>4</v>
      </c>
      <c r="S226" s="403">
        <v>3.75</v>
      </c>
      <c r="T226" s="403">
        <v>8.5</v>
      </c>
      <c r="U226" s="403">
        <v>0.625</v>
      </c>
      <c r="V226" s="403">
        <v>-1.1000000000000001</v>
      </c>
      <c r="W226" s="403">
        <v>-4.5</v>
      </c>
      <c r="X226" s="404">
        <v>3.3008000000000002</v>
      </c>
      <c r="Y226" s="403">
        <f>X226+(S226*((U226-INDEX('[1]Center of Mass'!$B$8:$M$105,MATCH(A226,'[1]Center of Mass'!$B$8:$B$105,0),9))^2+(V226-INDEX('[1]Center of Mass'!$B$8:$M$105,MATCH(A226,'[1]Center of Mass'!$B$8:$B$105,0),10))^2))</f>
        <v>2282.7857937500003</v>
      </c>
    </row>
    <row r="227" spans="1:25">
      <c r="A227" s="403" t="s">
        <v>15</v>
      </c>
      <c r="B227" s="403" t="s">
        <v>275</v>
      </c>
      <c r="C227" s="403" t="s">
        <v>261</v>
      </c>
      <c r="D227" s="403" t="s">
        <v>261</v>
      </c>
      <c r="E227" s="403" t="s">
        <v>1407</v>
      </c>
      <c r="F227" s="403">
        <v>0</v>
      </c>
      <c r="R227" s="403">
        <v>4</v>
      </c>
      <c r="S227" s="403">
        <v>3.0750000000000002</v>
      </c>
      <c r="T227" s="403">
        <v>8.0500000000000007</v>
      </c>
      <c r="U227" s="403">
        <v>1.7629999999999999</v>
      </c>
      <c r="V227" s="403">
        <v>-1.1000000000000001</v>
      </c>
      <c r="W227" s="403">
        <v>-4.5</v>
      </c>
      <c r="X227" s="404">
        <v>2.5754999999999999</v>
      </c>
      <c r="Y227" s="403">
        <f>X227+(S227*((U227-INDEX('[1]Center of Mass'!$B$8:$M$105,MATCH(A227,'[1]Center of Mass'!$B$8:$B$105,0),9))^2+(V227-INDEX('[1]Center of Mass'!$B$8:$M$105,MATCH(A227,'[1]Center of Mass'!$B$8:$B$105,0),10))^2))</f>
        <v>1726.8241152750004</v>
      </c>
    </row>
    <row r="228" spans="1:25">
      <c r="A228" s="403" t="s">
        <v>15</v>
      </c>
      <c r="B228" s="403" t="s">
        <v>276</v>
      </c>
      <c r="C228" s="403" t="s">
        <v>261</v>
      </c>
      <c r="D228" s="403" t="s">
        <v>261</v>
      </c>
      <c r="E228" s="403" t="s">
        <v>1407</v>
      </c>
      <c r="F228" s="403">
        <v>0</v>
      </c>
      <c r="R228" s="403">
        <v>4</v>
      </c>
      <c r="S228" s="403">
        <v>3.0750000000000002</v>
      </c>
      <c r="T228" s="403">
        <v>8.0500000000000007</v>
      </c>
      <c r="U228" s="403">
        <v>2.7879999999999998</v>
      </c>
      <c r="V228" s="403">
        <v>-1.1000000000000001</v>
      </c>
      <c r="W228" s="403">
        <v>-4.5</v>
      </c>
      <c r="X228" s="404">
        <v>2.5754999999999999</v>
      </c>
      <c r="Y228" s="403">
        <f>X228+(S228*((U228-INDEX('[1]Center of Mass'!$B$8:$M$105,MATCH(A228,'[1]Center of Mass'!$B$8:$B$105,0),9))^2+(V228-INDEX('[1]Center of Mass'!$B$8:$M$105,MATCH(A228,'[1]Center of Mass'!$B$8:$B$105,0),10))^2))</f>
        <v>1603.1035659000001</v>
      </c>
    </row>
    <row r="229" spans="1:25">
      <c r="A229" s="403" t="s">
        <v>15</v>
      </c>
      <c r="B229" s="403" t="s">
        <v>277</v>
      </c>
      <c r="C229" s="403" t="s">
        <v>261</v>
      </c>
      <c r="D229" s="403" t="s">
        <v>261</v>
      </c>
      <c r="E229" s="403" t="s">
        <v>1407</v>
      </c>
      <c r="F229" s="403">
        <v>0</v>
      </c>
      <c r="R229" s="403">
        <v>4</v>
      </c>
      <c r="S229" s="403">
        <v>3.9</v>
      </c>
      <c r="T229" s="403">
        <v>8.6</v>
      </c>
      <c r="U229" s="403">
        <v>3.95</v>
      </c>
      <c r="V229" s="403">
        <v>-1.1000000000000001</v>
      </c>
      <c r="W229" s="403">
        <v>-4.5</v>
      </c>
      <c r="X229" s="404">
        <v>3.4742999999999999</v>
      </c>
      <c r="Y229" s="403">
        <f>X229+(S229*((U229-INDEX('[1]Center of Mass'!$B$8:$M$105,MATCH(A229,'[1]Center of Mass'!$B$8:$B$105,0),9))^2+(V229-INDEX('[1]Center of Mass'!$B$8:$M$105,MATCH(A229,'[1]Center of Mass'!$B$8:$B$105,0),10))^2))</f>
        <v>1865.4366360000004</v>
      </c>
    </row>
    <row r="230" spans="1:25">
      <c r="A230" s="403" t="s">
        <v>15</v>
      </c>
      <c r="B230" s="403" t="s">
        <v>278</v>
      </c>
      <c r="C230" s="403" t="s">
        <v>261</v>
      </c>
      <c r="D230" s="403" t="s">
        <v>261</v>
      </c>
      <c r="E230" s="403" t="s">
        <v>1407</v>
      </c>
      <c r="F230" s="403">
        <v>0</v>
      </c>
      <c r="R230" s="403">
        <v>4</v>
      </c>
      <c r="S230" s="403">
        <v>4.2</v>
      </c>
      <c r="T230" s="403">
        <v>8.8000000000000007</v>
      </c>
      <c r="U230" s="403">
        <v>5.3</v>
      </c>
      <c r="V230" s="403">
        <v>-1.1000000000000001</v>
      </c>
      <c r="W230" s="403">
        <v>-4.5</v>
      </c>
      <c r="X230" s="404">
        <v>3.8359999999999999</v>
      </c>
      <c r="Y230" s="403">
        <f>X230+(S230*((U230-INDEX('[1]Center of Mass'!$B$8:$M$105,MATCH(A230,'[1]Center of Mass'!$B$8:$B$105,0),9))^2+(V230-INDEX('[1]Center of Mass'!$B$8:$M$105,MATCH(A230,'[1]Center of Mass'!$B$8:$B$105,0),10))^2))</f>
        <v>1813.1050280000002</v>
      </c>
    </row>
    <row r="231" spans="1:25">
      <c r="A231" s="403" t="s">
        <v>15</v>
      </c>
      <c r="B231" s="403" t="s">
        <v>279</v>
      </c>
      <c r="C231" s="403" t="s">
        <v>261</v>
      </c>
      <c r="D231" s="403" t="s">
        <v>261</v>
      </c>
      <c r="E231" s="403" t="s">
        <v>1407</v>
      </c>
      <c r="F231" s="403">
        <v>0</v>
      </c>
      <c r="R231" s="403">
        <v>4</v>
      </c>
      <c r="S231" s="403">
        <v>3.6</v>
      </c>
      <c r="T231" s="403">
        <v>8.4</v>
      </c>
      <c r="U231" s="403">
        <v>6.6</v>
      </c>
      <c r="V231" s="403">
        <v>-1.1000000000000001</v>
      </c>
      <c r="W231" s="403">
        <v>-4.5</v>
      </c>
      <c r="X231" s="404">
        <v>3.1320000000000001</v>
      </c>
      <c r="Y231" s="403">
        <f>X231+(S231*((U231-INDEX('[1]Center of Mass'!$B$8:$M$105,MATCH(A231,'[1]Center of Mass'!$B$8:$B$105,0),9))^2+(V231-INDEX('[1]Center of Mass'!$B$8:$M$105,MATCH(A231,'[1]Center of Mass'!$B$8:$B$105,0),10))^2))</f>
        <v>1404.623304</v>
      </c>
    </row>
    <row r="232" spans="1:25">
      <c r="A232" s="403" t="s">
        <v>15</v>
      </c>
      <c r="B232" s="403" t="s">
        <v>280</v>
      </c>
      <c r="C232" s="403" t="s">
        <v>261</v>
      </c>
      <c r="D232" s="403" t="s">
        <v>261</v>
      </c>
      <c r="E232" s="403" t="s">
        <v>1407</v>
      </c>
      <c r="F232" s="403">
        <v>0</v>
      </c>
      <c r="R232" s="403">
        <v>4</v>
      </c>
      <c r="S232" s="403">
        <v>3.45</v>
      </c>
      <c r="T232" s="403">
        <v>8.3000000000000007</v>
      </c>
      <c r="U232" s="403">
        <v>7.7750000000000004</v>
      </c>
      <c r="V232" s="403">
        <v>-1.1000000000000001</v>
      </c>
      <c r="W232" s="403">
        <v>-4.5</v>
      </c>
      <c r="X232" s="404">
        <v>2.9676999999999998</v>
      </c>
      <c r="Y232" s="403">
        <f>X232+(S232*((U232-INDEX('[1]Center of Mass'!$B$8:$M$105,MATCH(A232,'[1]Center of Mass'!$B$8:$B$105,0),9))^2+(V232-INDEX('[1]Center of Mass'!$B$8:$M$105,MATCH(A232,'[1]Center of Mass'!$B$8:$B$105,0),10))^2))</f>
        <v>1226.7657242499999</v>
      </c>
    </row>
    <row r="233" spans="1:25">
      <c r="A233" s="403" t="s">
        <v>15</v>
      </c>
      <c r="B233" s="403" t="s">
        <v>281</v>
      </c>
      <c r="C233" s="403" t="s">
        <v>261</v>
      </c>
      <c r="D233" s="403" t="s">
        <v>261</v>
      </c>
      <c r="E233" s="403" t="s">
        <v>1407</v>
      </c>
      <c r="F233" s="403">
        <v>0</v>
      </c>
      <c r="R233" s="403">
        <v>4</v>
      </c>
      <c r="S233" s="403">
        <v>3.45</v>
      </c>
      <c r="T233" s="403">
        <v>8.3000000000000007</v>
      </c>
      <c r="U233" s="403">
        <v>8.9250000000000007</v>
      </c>
      <c r="V233" s="403">
        <v>-1.1000000000000001</v>
      </c>
      <c r="W233" s="403">
        <v>-4.5</v>
      </c>
      <c r="X233" s="404">
        <v>2.9676999999999998</v>
      </c>
      <c r="Y233" s="403">
        <f>X233+(S233*((U233-INDEX('[1]Center of Mass'!$B$8:$M$105,MATCH(A233,'[1]Center of Mass'!$B$8:$B$105,0),9))^2+(V233-INDEX('[1]Center of Mass'!$B$8:$M$105,MATCH(A233,'[1]Center of Mass'!$B$8:$B$105,0),10))^2))</f>
        <v>1119.2306042499999</v>
      </c>
    </row>
    <row r="234" spans="1:25">
      <c r="A234" s="403" t="s">
        <v>15</v>
      </c>
      <c r="B234" s="403" t="s">
        <v>282</v>
      </c>
      <c r="C234" s="403" t="s">
        <v>261</v>
      </c>
      <c r="D234" s="403" t="s">
        <v>261</v>
      </c>
      <c r="E234" s="403" t="s">
        <v>1407</v>
      </c>
      <c r="F234" s="403">
        <v>0</v>
      </c>
      <c r="R234" s="403">
        <v>4</v>
      </c>
      <c r="S234" s="403">
        <v>4.7877999999999998</v>
      </c>
      <c r="T234" s="403">
        <v>9.1920000000000002</v>
      </c>
      <c r="U234" s="403">
        <v>10.298</v>
      </c>
      <c r="V234" s="403">
        <v>-1.1000000000000001</v>
      </c>
      <c r="W234" s="403">
        <v>-4.5</v>
      </c>
      <c r="X234" s="404">
        <v>4.6070000000000002</v>
      </c>
      <c r="Y234" s="403">
        <f>X234+(S234*((U234-INDEX('[1]Center of Mass'!$B$8:$M$105,MATCH(A234,'[1]Center of Mass'!$B$8:$B$105,0),9))^2+(V234-INDEX('[1]Center of Mass'!$B$8:$M$105,MATCH(A234,'[1]Center of Mass'!$B$8:$B$105,0),10))^2))</f>
        <v>1392.1341916255999</v>
      </c>
    </row>
    <row r="235" spans="1:25">
      <c r="A235" s="403" t="s">
        <v>15</v>
      </c>
      <c r="B235" s="403" t="s">
        <v>283</v>
      </c>
      <c r="C235" s="403" t="s">
        <v>261</v>
      </c>
      <c r="D235" s="403" t="s">
        <v>261</v>
      </c>
      <c r="E235" s="403" t="s">
        <v>1407</v>
      </c>
      <c r="F235" s="403">
        <v>0</v>
      </c>
      <c r="R235" s="403">
        <v>4</v>
      </c>
      <c r="S235" s="403">
        <v>4.8121999999999998</v>
      </c>
      <c r="T235" s="403">
        <v>9.2080000000000002</v>
      </c>
      <c r="U235" s="403">
        <v>11.898</v>
      </c>
      <c r="V235" s="403">
        <v>-1.1000000000000001</v>
      </c>
      <c r="W235" s="403">
        <v>-4.5</v>
      </c>
      <c r="X235" s="404">
        <v>4.641</v>
      </c>
      <c r="Y235" s="403">
        <f>X235+(S235*((U235-INDEX('[1]Center of Mass'!$B$8:$M$105,MATCH(A235,'[1]Center of Mass'!$B$8:$B$105,0),9))^2+(V235-INDEX('[1]Center of Mass'!$B$8:$M$105,MATCH(A235,'[1]Center of Mass'!$B$8:$B$105,0),10))^2))</f>
        <v>1232.8681994144001</v>
      </c>
    </row>
    <row r="236" spans="1:25">
      <c r="A236" s="403" t="s">
        <v>15</v>
      </c>
      <c r="B236" s="403" t="s">
        <v>284</v>
      </c>
      <c r="C236" s="403" t="s">
        <v>261</v>
      </c>
      <c r="D236" s="403" t="s">
        <v>261</v>
      </c>
      <c r="E236" s="403" t="s">
        <v>1407</v>
      </c>
      <c r="F236" s="403">
        <v>0</v>
      </c>
      <c r="R236" s="403">
        <v>4</v>
      </c>
      <c r="S236" s="403">
        <v>3.3094999999999999</v>
      </c>
      <c r="T236" s="403">
        <v>8.2059999999999995</v>
      </c>
      <c r="U236" s="403">
        <v>13.252000000000001</v>
      </c>
      <c r="V236" s="403">
        <v>-1.1000000000000001</v>
      </c>
      <c r="W236" s="403">
        <v>-4.5</v>
      </c>
      <c r="X236" s="404">
        <v>2.8178000000000001</v>
      </c>
      <c r="Y236" s="403">
        <f>X236+(S236*((U236-INDEX('[1]Center of Mass'!$B$8:$M$105,MATCH(A236,'[1]Center of Mass'!$B$8:$B$105,0),9))^2+(V236-INDEX('[1]Center of Mass'!$B$8:$M$105,MATCH(A236,'[1]Center of Mass'!$B$8:$B$105,0),10))^2))</f>
        <v>763.9181959419999</v>
      </c>
    </row>
    <row r="237" spans="1:25">
      <c r="A237" s="403" t="s">
        <v>15</v>
      </c>
      <c r="B237" s="403" t="s">
        <v>285</v>
      </c>
      <c r="C237" s="403" t="s">
        <v>261</v>
      </c>
      <c r="D237" s="403" t="s">
        <v>261</v>
      </c>
      <c r="E237" s="403" t="s">
        <v>1407</v>
      </c>
      <c r="F237" s="403">
        <v>0</v>
      </c>
      <c r="R237" s="403">
        <v>4</v>
      </c>
      <c r="S237" s="403">
        <v>3.3094999999999999</v>
      </c>
      <c r="T237" s="403">
        <v>8.2059999999999995</v>
      </c>
      <c r="U237" s="403">
        <v>14.355</v>
      </c>
      <c r="V237" s="403">
        <v>-1.1000000000000001</v>
      </c>
      <c r="W237" s="403">
        <v>-4.5</v>
      </c>
      <c r="X237" s="404">
        <v>2.8178000000000001</v>
      </c>
      <c r="Y237" s="403">
        <f>X237+(S237*((U237-INDEX('[1]Center of Mass'!$B$8:$M$105,MATCH(A237,'[1]Center of Mass'!$B$8:$B$105,0),9))^2+(V237-INDEX('[1]Center of Mass'!$B$8:$M$105,MATCH(A237,'[1]Center of Mass'!$B$8:$B$105,0),10))^2))</f>
        <v>704.79301537749996</v>
      </c>
    </row>
    <row r="238" spans="1:25">
      <c r="A238" s="403" t="s">
        <v>15</v>
      </c>
      <c r="B238" s="403" t="s">
        <v>286</v>
      </c>
      <c r="C238" s="403" t="s">
        <v>261</v>
      </c>
      <c r="D238" s="403" t="s">
        <v>261</v>
      </c>
      <c r="E238" s="403" t="s">
        <v>1407</v>
      </c>
      <c r="F238" s="403">
        <v>0</v>
      </c>
      <c r="R238" s="403">
        <v>4</v>
      </c>
      <c r="S238" s="403">
        <v>3.3094999999999999</v>
      </c>
      <c r="T238" s="403">
        <v>8.2059999999999995</v>
      </c>
      <c r="U238" s="403">
        <v>15.458</v>
      </c>
      <c r="V238" s="403">
        <v>-1.1000000000000001</v>
      </c>
      <c r="W238" s="403">
        <v>-4.5</v>
      </c>
      <c r="X238" s="404">
        <v>2.8178000000000001</v>
      </c>
      <c r="Y238" s="403">
        <f>X238+(S238*((U238-INDEX('[1]Center of Mass'!$B$8:$M$105,MATCH(A238,'[1]Center of Mass'!$B$8:$B$105,0),9))^2+(V238-INDEX('[1]Center of Mass'!$B$8:$M$105,MATCH(A238,'[1]Center of Mass'!$B$8:$B$105,0),10))^2))</f>
        <v>653.72056978399996</v>
      </c>
    </row>
    <row r="239" spans="1:25">
      <c r="A239" s="403" t="s">
        <v>15</v>
      </c>
      <c r="B239" s="403" t="s">
        <v>287</v>
      </c>
      <c r="C239" s="403" t="s">
        <v>261</v>
      </c>
      <c r="D239" s="403" t="s">
        <v>261</v>
      </c>
      <c r="E239" s="403" t="s">
        <v>1407</v>
      </c>
      <c r="F239" s="403">
        <v>0</v>
      </c>
      <c r="R239" s="403">
        <v>4</v>
      </c>
      <c r="S239" s="403">
        <v>3.5714999999999999</v>
      </c>
      <c r="T239" s="403">
        <v>8.3810000000000002</v>
      </c>
      <c r="U239" s="403">
        <v>16.605</v>
      </c>
      <c r="V239" s="403">
        <v>-1.1000000000000001</v>
      </c>
      <c r="W239" s="403">
        <v>-4.5</v>
      </c>
      <c r="X239" s="404">
        <v>3.1004999999999998</v>
      </c>
      <c r="Y239" s="403">
        <f>X239+(S239*((U239-INDEX('[1]Center of Mass'!$B$8:$M$105,MATCH(A239,'[1]Center of Mass'!$B$8:$B$105,0),9))^2+(V239-INDEX('[1]Center of Mass'!$B$8:$M$105,MATCH(A239,'[1]Center of Mass'!$B$8:$B$105,0),10))^2))</f>
        <v>657.43553286749989</v>
      </c>
    </row>
    <row r="240" spans="1:25">
      <c r="A240" s="403" t="s">
        <v>15</v>
      </c>
      <c r="B240" s="403" t="s">
        <v>1379</v>
      </c>
      <c r="C240" s="403" t="s">
        <v>261</v>
      </c>
      <c r="D240" s="403" t="s">
        <v>261</v>
      </c>
      <c r="E240" s="403" t="s">
        <v>1407</v>
      </c>
      <c r="F240" s="403">
        <v>0</v>
      </c>
      <c r="R240" s="403">
        <v>4</v>
      </c>
      <c r="S240" s="403">
        <v>1.8</v>
      </c>
      <c r="T240" s="403">
        <v>7.2</v>
      </c>
      <c r="U240" s="403">
        <v>17.5</v>
      </c>
      <c r="V240" s="403">
        <v>-1.1000000000000001</v>
      </c>
      <c r="W240" s="403">
        <v>-4.5</v>
      </c>
      <c r="X240" s="404">
        <v>1.4039999999999999</v>
      </c>
      <c r="Y240" s="403">
        <f>X240+(S240*((U240-INDEX('[1]Center of Mass'!$B$8:$M$105,MATCH(A240,'[1]Center of Mass'!$B$8:$B$105,0),9))^2+(V240-INDEX('[1]Center of Mass'!$B$8:$M$105,MATCH(A240,'[1]Center of Mass'!$B$8:$B$105,0),10))^2))</f>
        <v>315.55717199999998</v>
      </c>
    </row>
    <row r="241" spans="1:25">
      <c r="A241" s="403" t="s">
        <v>15</v>
      </c>
      <c r="B241" s="403" t="s">
        <v>338</v>
      </c>
      <c r="C241" s="403" t="s">
        <v>261</v>
      </c>
      <c r="D241" s="403" t="s">
        <v>261</v>
      </c>
      <c r="E241" s="403" t="s">
        <v>1407</v>
      </c>
      <c r="F241" s="403">
        <v>0</v>
      </c>
      <c r="R241" s="403">
        <v>4</v>
      </c>
      <c r="S241" s="403">
        <v>3.3</v>
      </c>
      <c r="T241" s="403">
        <v>8.1999999999999993</v>
      </c>
      <c r="U241" s="403">
        <v>0</v>
      </c>
      <c r="V241" s="403">
        <v>-0.55000000000000004</v>
      </c>
      <c r="W241" s="403">
        <v>-4.5</v>
      </c>
      <c r="X241" s="404">
        <v>2.8077999999999999</v>
      </c>
      <c r="Y241" s="403">
        <f>X241+(S241*((U241-INDEX('[1]Center of Mass'!$B$8:$M$105,MATCH(A241,'[1]Center of Mass'!$B$8:$B$105,0),9))^2+(V241-INDEX('[1]Center of Mass'!$B$8:$M$105,MATCH(A241,'[1]Center of Mass'!$B$8:$B$105,0),10))^2))</f>
        <v>2053.5942520000003</v>
      </c>
    </row>
    <row r="242" spans="1:25">
      <c r="A242" s="403" t="s">
        <v>15</v>
      </c>
      <c r="B242" s="403" t="s">
        <v>1380</v>
      </c>
      <c r="C242" s="403" t="s">
        <v>261</v>
      </c>
      <c r="D242" s="403" t="s">
        <v>261</v>
      </c>
      <c r="E242" s="403" t="s">
        <v>1407</v>
      </c>
      <c r="F242" s="403">
        <v>0</v>
      </c>
      <c r="R242" s="403">
        <v>4</v>
      </c>
      <c r="S242" s="403">
        <v>3.3</v>
      </c>
      <c r="T242" s="403">
        <v>8.1999999999999993</v>
      </c>
      <c r="U242" s="403">
        <v>9.5</v>
      </c>
      <c r="V242" s="403">
        <v>-0.55000000000000004</v>
      </c>
      <c r="W242" s="403">
        <v>-4.5</v>
      </c>
      <c r="X242" s="404">
        <v>2.8077999999999999</v>
      </c>
      <c r="Y242" s="403">
        <f>X242+(S242*((U242-INDEX('[1]Center of Mass'!$B$8:$M$105,MATCH(A242,'[1]Center of Mass'!$B$8:$B$105,0),9))^2+(V242-INDEX('[1]Center of Mass'!$B$8:$M$105,MATCH(A242,'[1]Center of Mass'!$B$8:$B$105,0),10))^2))</f>
        <v>978.16385200000013</v>
      </c>
    </row>
    <row r="243" spans="1:25">
      <c r="A243" s="403" t="s">
        <v>15</v>
      </c>
      <c r="B243" s="403" t="s">
        <v>288</v>
      </c>
      <c r="C243" s="403" t="s">
        <v>261</v>
      </c>
      <c r="D243" s="403" t="s">
        <v>261</v>
      </c>
      <c r="E243" s="403" t="s">
        <v>1407</v>
      </c>
      <c r="F243" s="403">
        <v>0</v>
      </c>
      <c r="R243" s="403">
        <v>4</v>
      </c>
      <c r="S243" s="403">
        <v>3.5</v>
      </c>
      <c r="T243" s="403">
        <v>8.3330000000000002</v>
      </c>
      <c r="U243" s="403">
        <v>0</v>
      </c>
      <c r="V243" s="403">
        <v>0.58299999999999996</v>
      </c>
      <c r="W243" s="403">
        <v>-4.5</v>
      </c>
      <c r="X243" s="404">
        <v>3.0219999999999998</v>
      </c>
      <c r="Y243" s="403">
        <f>X243+(S243*((U243-INDEX('[1]Center of Mass'!$B$8:$M$105,MATCH(A243,'[1]Center of Mass'!$B$8:$B$105,0),9))^2+(V243-INDEX('[1]Center of Mass'!$B$8:$M$105,MATCH(A243,'[1]Center of Mass'!$B$8:$B$105,0),10))^2))</f>
        <v>2088.1649655000001</v>
      </c>
    </row>
    <row r="244" spans="1:25">
      <c r="A244" s="403" t="s">
        <v>15</v>
      </c>
      <c r="B244" s="403" t="s">
        <v>290</v>
      </c>
      <c r="C244" s="403" t="s">
        <v>261</v>
      </c>
      <c r="D244" s="403" t="s">
        <v>261</v>
      </c>
      <c r="E244" s="403" t="s">
        <v>1407</v>
      </c>
      <c r="F244" s="403">
        <v>0</v>
      </c>
      <c r="R244" s="403">
        <v>4</v>
      </c>
      <c r="S244" s="403">
        <v>3.5</v>
      </c>
      <c r="T244" s="403">
        <v>8.3330000000000002</v>
      </c>
      <c r="U244" s="403">
        <v>0</v>
      </c>
      <c r="V244" s="403">
        <v>1.75</v>
      </c>
      <c r="W244" s="403">
        <v>-4.5</v>
      </c>
      <c r="X244" s="404">
        <v>3.0219999999999998</v>
      </c>
      <c r="Y244" s="403">
        <f>X244+(S244*((U244-INDEX('[1]Center of Mass'!$B$8:$M$105,MATCH(A244,'[1]Center of Mass'!$B$8:$B$105,0),9))^2+(V244-INDEX('[1]Center of Mass'!$B$8:$M$105,MATCH(A244,'[1]Center of Mass'!$B$8:$B$105,0),10))^2))</f>
        <v>2004.9269400000001</v>
      </c>
    </row>
    <row r="245" spans="1:25">
      <c r="A245" s="403" t="s">
        <v>15</v>
      </c>
      <c r="B245" s="403" t="s">
        <v>291</v>
      </c>
      <c r="C245" s="403" t="s">
        <v>261</v>
      </c>
      <c r="D245" s="403" t="s">
        <v>261</v>
      </c>
      <c r="E245" s="403" t="s">
        <v>1407</v>
      </c>
      <c r="F245" s="403">
        <v>0</v>
      </c>
      <c r="R245" s="403">
        <v>4</v>
      </c>
      <c r="S245" s="403">
        <v>3.5</v>
      </c>
      <c r="T245" s="403">
        <v>8.3330000000000002</v>
      </c>
      <c r="U245" s="403">
        <v>0</v>
      </c>
      <c r="V245" s="403">
        <v>2.9169999999999998</v>
      </c>
      <c r="W245" s="403">
        <v>-4.5</v>
      </c>
      <c r="X245" s="404">
        <v>3.0219999999999998</v>
      </c>
      <c r="Y245" s="403">
        <f>X245+(S245*((U245-INDEX('[1]Center of Mass'!$B$8:$M$105,MATCH(A245,'[1]Center of Mass'!$B$8:$B$105,0),9))^2+(V245-INDEX('[1]Center of Mass'!$B$8:$M$105,MATCH(A245,'[1]Center of Mass'!$B$8:$B$105,0),10))^2))</f>
        <v>1931.2221375000001</v>
      </c>
    </row>
    <row r="246" spans="1:25">
      <c r="A246" s="403" t="s">
        <v>15</v>
      </c>
      <c r="B246" s="403" t="s">
        <v>292</v>
      </c>
      <c r="C246" s="403" t="s">
        <v>261</v>
      </c>
      <c r="D246" s="403" t="s">
        <v>261</v>
      </c>
      <c r="E246" s="403" t="s">
        <v>1407</v>
      </c>
      <c r="F246" s="403">
        <v>0</v>
      </c>
      <c r="R246" s="403">
        <v>4</v>
      </c>
      <c r="S246" s="403">
        <v>4.2301000000000002</v>
      </c>
      <c r="T246" s="403">
        <v>8.82</v>
      </c>
      <c r="U246" s="403">
        <v>0</v>
      </c>
      <c r="V246" s="403">
        <v>4.2050000000000001</v>
      </c>
      <c r="W246" s="403">
        <v>-4.5</v>
      </c>
      <c r="X246" s="404">
        <v>3.8734999999999999</v>
      </c>
      <c r="Y246" s="403">
        <f>X246+(S246*((U246-INDEX('[1]Center of Mass'!$B$8:$M$105,MATCH(A246,'[1]Center of Mass'!$B$8:$B$105,0),9))^2+(V246-INDEX('[1]Center of Mass'!$B$8:$M$105,MATCH(A246,'[1]Center of Mass'!$B$8:$B$105,0),10))^2))</f>
        <v>2249.3561165905007</v>
      </c>
    </row>
    <row r="247" spans="1:25">
      <c r="A247" s="403" t="s">
        <v>15</v>
      </c>
      <c r="B247" s="403" t="s">
        <v>262</v>
      </c>
      <c r="C247" s="403" t="s">
        <v>261</v>
      </c>
      <c r="D247" s="403" t="s">
        <v>261</v>
      </c>
      <c r="E247" s="403" t="s">
        <v>1407</v>
      </c>
      <c r="F247" s="403">
        <v>0</v>
      </c>
      <c r="R247" s="403">
        <v>4</v>
      </c>
      <c r="S247" s="403">
        <v>4.2301000000000002</v>
      </c>
      <c r="T247" s="403">
        <v>8.82</v>
      </c>
      <c r="U247" s="403">
        <v>0</v>
      </c>
      <c r="V247" s="403">
        <v>5.6150000000000002</v>
      </c>
      <c r="W247" s="403">
        <v>-4.5</v>
      </c>
      <c r="X247" s="404">
        <v>3.8734999999999999</v>
      </c>
      <c r="Y247" s="403">
        <f>X247+(S247*((U247-INDEX('[1]Center of Mass'!$B$8:$M$105,MATCH(A247,'[1]Center of Mass'!$B$8:$B$105,0),9))^2+(V247-INDEX('[1]Center of Mass'!$B$8:$M$105,MATCH(A247,'[1]Center of Mass'!$B$8:$B$105,0),10))^2))</f>
        <v>2172.4625432185003</v>
      </c>
    </row>
    <row r="248" spans="1:25">
      <c r="A248" s="403" t="s">
        <v>15</v>
      </c>
      <c r="B248" s="403" t="s">
        <v>273</v>
      </c>
      <c r="C248" s="403" t="s">
        <v>261</v>
      </c>
      <c r="D248" s="403" t="s">
        <v>261</v>
      </c>
      <c r="E248" s="403" t="s">
        <v>1407</v>
      </c>
      <c r="F248" s="403">
        <v>0</v>
      </c>
      <c r="R248" s="403">
        <v>4</v>
      </c>
      <c r="S248" s="403">
        <v>4.0610999999999997</v>
      </c>
      <c r="T248" s="403">
        <v>8.7070000000000007</v>
      </c>
      <c r="U248" s="403">
        <v>-0.05</v>
      </c>
      <c r="V248" s="403">
        <v>6.9950000000000001</v>
      </c>
      <c r="W248" s="403">
        <v>-4.5</v>
      </c>
      <c r="X248" s="404">
        <v>3.6659999999999999</v>
      </c>
      <c r="Y248" s="403">
        <f>X248+(S248*((U248-INDEX('[1]Center of Mass'!$B$8:$M$105,MATCH(A248,'[1]Center of Mass'!$B$8:$B$105,0),9))^2+(V248-INDEX('[1]Center of Mass'!$B$8:$M$105,MATCH(A248,'[1]Center of Mass'!$B$8:$B$105,0),10))^2))</f>
        <v>2037.9060169875002</v>
      </c>
    </row>
    <row r="249" spans="1:25">
      <c r="A249" s="403" t="s">
        <v>15</v>
      </c>
      <c r="B249" s="403" t="s">
        <v>293</v>
      </c>
      <c r="C249" s="403" t="s">
        <v>261</v>
      </c>
      <c r="D249" s="403" t="s">
        <v>261</v>
      </c>
      <c r="E249" s="403" t="s">
        <v>1407</v>
      </c>
      <c r="F249" s="403">
        <v>0</v>
      </c>
      <c r="R249" s="403">
        <v>4</v>
      </c>
      <c r="S249" s="403">
        <v>1.5941000000000001</v>
      </c>
      <c r="T249" s="403">
        <v>7.0629999999999997</v>
      </c>
      <c r="U249" s="403">
        <v>-0.11899999999999999</v>
      </c>
      <c r="V249" s="403">
        <v>7.9349999999999996</v>
      </c>
      <c r="W249" s="403">
        <v>-4.5</v>
      </c>
      <c r="X249" s="404">
        <v>1.2330000000000001</v>
      </c>
      <c r="Y249" s="403">
        <f>X249+(S249*((U249-INDEX('[1]Center of Mass'!$B$8:$M$105,MATCH(A249,'[1]Center of Mass'!$B$8:$B$105,0),9))^2+(V249-INDEX('[1]Center of Mass'!$B$8:$M$105,MATCH(A249,'[1]Center of Mass'!$B$8:$B$105,0),10))^2))</f>
        <v>792.90718787620006</v>
      </c>
    </row>
    <row r="250" spans="1:25">
      <c r="A250" s="403" t="s">
        <v>15</v>
      </c>
      <c r="B250" s="403" t="s">
        <v>1381</v>
      </c>
      <c r="C250" s="403" t="s">
        <v>261</v>
      </c>
      <c r="D250" s="403" t="s">
        <v>261</v>
      </c>
      <c r="E250" s="403" t="s">
        <v>1407</v>
      </c>
      <c r="F250" s="403">
        <v>0</v>
      </c>
      <c r="R250" s="403">
        <v>4</v>
      </c>
      <c r="S250" s="403">
        <v>1.2299</v>
      </c>
      <c r="T250" s="403">
        <v>6.82</v>
      </c>
      <c r="U250" s="403">
        <v>-0.154</v>
      </c>
      <c r="V250" s="403">
        <v>8.4039999999999999</v>
      </c>
      <c r="W250" s="403">
        <v>-4.5</v>
      </c>
      <c r="X250" s="404">
        <v>0.93967999999999996</v>
      </c>
      <c r="Y250" s="403">
        <f>X250+(S250*((U250-INDEX('[1]Center of Mass'!$B$8:$M$105,MATCH(A250,'[1]Center of Mass'!$B$8:$B$105,0),9))^2+(V250-INDEX('[1]Center of Mass'!$B$8:$M$105,MATCH(A250,'[1]Center of Mass'!$B$8:$B$105,0),10))^2))</f>
        <v>609.96333305600001</v>
      </c>
    </row>
    <row r="251" spans="1:25">
      <c r="A251" s="403" t="s">
        <v>15</v>
      </c>
      <c r="B251" s="403" t="s">
        <v>294</v>
      </c>
      <c r="C251" s="403" t="s">
        <v>261</v>
      </c>
      <c r="D251" s="403" t="s">
        <v>261</v>
      </c>
      <c r="E251" s="403" t="s">
        <v>1407</v>
      </c>
      <c r="F251" s="403">
        <v>0</v>
      </c>
      <c r="R251" s="403">
        <v>4</v>
      </c>
      <c r="S251" s="403">
        <v>0.17480000000000001</v>
      </c>
      <c r="T251" s="403">
        <v>1.677</v>
      </c>
      <c r="U251" s="403">
        <v>17.84</v>
      </c>
      <c r="V251" s="403">
        <v>8.3989999999999991</v>
      </c>
      <c r="W251" s="403">
        <v>-3.24</v>
      </c>
      <c r="X251" s="404">
        <v>5.1181000000000004E-3</v>
      </c>
      <c r="Y251" s="403">
        <f>X251+(S251*((U251-INDEX('[1]Center of Mass'!$B$8:$M$105,MATCH(A251,'[1]Center of Mass'!$B$8:$B$105,0),9))^2+(V251-INDEX('[1]Center of Mass'!$B$8:$M$105,MATCH(A251,'[1]Center of Mass'!$B$8:$B$105,0),10))^2))</f>
        <v>4.4177156364000023</v>
      </c>
    </row>
    <row r="252" spans="1:25">
      <c r="A252" s="403" t="s">
        <v>15</v>
      </c>
      <c r="B252" s="403" t="s">
        <v>264</v>
      </c>
      <c r="C252" s="403" t="s">
        <v>261</v>
      </c>
      <c r="D252" s="403" t="s">
        <v>261</v>
      </c>
      <c r="E252" s="403" t="s">
        <v>1407</v>
      </c>
      <c r="F252" s="403">
        <v>0</v>
      </c>
      <c r="R252" s="403">
        <v>4</v>
      </c>
      <c r="S252" s="403">
        <v>1.0631999999999999</v>
      </c>
      <c r="T252" s="403">
        <v>5.9340000000000002</v>
      </c>
      <c r="U252" s="403">
        <v>17.841000000000001</v>
      </c>
      <c r="V252" s="403">
        <v>8.4039999999999999</v>
      </c>
      <c r="W252" s="403">
        <v>-4.7249999999999996</v>
      </c>
      <c r="X252" s="404">
        <v>0.59155000000000002</v>
      </c>
      <c r="Y252" s="403">
        <f>X252+(S252*((U252-INDEX('[1]Center of Mass'!$B$8:$M$105,MATCH(A252,'[1]Center of Mass'!$B$8:$B$105,0),9))^2+(V252-INDEX('[1]Center of Mass'!$B$8:$M$105,MATCH(A252,'[1]Center of Mass'!$B$8:$B$105,0),10))^2))</f>
        <v>27.390595779999995</v>
      </c>
    </row>
    <row r="253" spans="1:25">
      <c r="A253" s="403" t="s">
        <v>15</v>
      </c>
      <c r="B253" s="403" t="s">
        <v>339</v>
      </c>
      <c r="C253" s="403" t="s">
        <v>261</v>
      </c>
      <c r="D253" s="403" t="s">
        <v>261</v>
      </c>
      <c r="E253" s="403" t="s">
        <v>1407</v>
      </c>
      <c r="F253" s="403">
        <v>0</v>
      </c>
      <c r="R253" s="403">
        <v>4</v>
      </c>
      <c r="S253" s="403">
        <v>1.2800000000000001E-2</v>
      </c>
      <c r="T253" s="403">
        <v>0.9</v>
      </c>
      <c r="U253" s="403">
        <v>17.855</v>
      </c>
      <c r="V253" s="403">
        <v>8.4730000000000008</v>
      </c>
      <c r="W253" s="403">
        <v>-3.02</v>
      </c>
      <c r="X253" s="404">
        <v>1.2616E-4</v>
      </c>
      <c r="Y253" s="403">
        <f>X253+(S253*((U253-INDEX('[1]Center of Mass'!$B$8:$M$105,MATCH(A253,'[1]Center of Mass'!$B$8:$B$105,0),9))^2+(V253-INDEX('[1]Center of Mass'!$B$8:$M$105,MATCH(A253,'[1]Center of Mass'!$B$8:$B$105,0),10))^2))</f>
        <v>0.31615685440000002</v>
      </c>
    </row>
    <row r="254" spans="1:25">
      <c r="A254" s="403" t="s">
        <v>15</v>
      </c>
      <c r="B254" s="403" t="s">
        <v>340</v>
      </c>
      <c r="C254" s="403" t="s">
        <v>261</v>
      </c>
      <c r="D254" s="403" t="s">
        <v>261</v>
      </c>
      <c r="E254" s="403" t="s">
        <v>1407</v>
      </c>
      <c r="F254" s="403">
        <v>0</v>
      </c>
      <c r="R254" s="403">
        <v>4</v>
      </c>
      <c r="S254" s="403">
        <v>3.2824</v>
      </c>
      <c r="T254" s="403">
        <v>8.1880000000000006</v>
      </c>
      <c r="U254" s="403">
        <v>-0.21</v>
      </c>
      <c r="V254" s="403">
        <v>9.1539999999999999</v>
      </c>
      <c r="W254" s="403">
        <v>-4.5</v>
      </c>
      <c r="X254" s="404">
        <v>2.7892000000000001</v>
      </c>
      <c r="Y254" s="403">
        <f>X254+(S254*((U254-INDEX('[1]Center of Mass'!$B$8:$M$105,MATCH(A254,'[1]Center of Mass'!$B$8:$B$105,0),9))^2+(V254-INDEX('[1]Center of Mass'!$B$8:$M$105,MATCH(A254,'[1]Center of Mass'!$B$8:$B$105,0),10))^2))</f>
        <v>1623.6033558752001</v>
      </c>
    </row>
    <row r="255" spans="1:25">
      <c r="A255" s="403" t="s">
        <v>15</v>
      </c>
      <c r="B255" s="403" t="s">
        <v>295</v>
      </c>
      <c r="C255" s="403" t="s">
        <v>261</v>
      </c>
      <c r="D255" s="403" t="s">
        <v>261</v>
      </c>
      <c r="E255" s="403" t="s">
        <v>1407</v>
      </c>
      <c r="F255" s="403">
        <v>0</v>
      </c>
      <c r="R255" s="403">
        <v>4</v>
      </c>
      <c r="S255" s="403">
        <v>0.34139999999999998</v>
      </c>
      <c r="T255" s="403">
        <v>2.851</v>
      </c>
      <c r="U255" s="403">
        <v>17.981000000000002</v>
      </c>
      <c r="V255" s="403">
        <v>9.1059999999999999</v>
      </c>
      <c r="W255" s="403">
        <v>-3.2930000000000001</v>
      </c>
      <c r="X255" s="404">
        <v>3.7449999999999997E-2</v>
      </c>
      <c r="Y255" s="403">
        <f>X255+(S255*((U255-INDEX('[1]Center of Mass'!$B$8:$M$105,MATCH(A255,'[1]Center of Mass'!$B$8:$B$105,0),9))^2+(V255-INDEX('[1]Center of Mass'!$B$8:$M$105,MATCH(A255,'[1]Center of Mass'!$B$8:$B$105,0),10))^2))</f>
        <v>7.0145533773999977</v>
      </c>
    </row>
    <row r="256" spans="1:25">
      <c r="A256" s="403" t="s">
        <v>15</v>
      </c>
      <c r="B256" s="403" t="s">
        <v>296</v>
      </c>
      <c r="C256" s="403" t="s">
        <v>261</v>
      </c>
      <c r="D256" s="403" t="s">
        <v>261</v>
      </c>
      <c r="E256" s="403" t="s">
        <v>1407</v>
      </c>
      <c r="F256" s="403">
        <v>0</v>
      </c>
      <c r="R256" s="403">
        <v>4</v>
      </c>
      <c r="S256" s="403">
        <v>2.8374999999999999</v>
      </c>
      <c r="T256" s="403">
        <v>7.3250000000000002</v>
      </c>
      <c r="U256" s="403">
        <v>17.991</v>
      </c>
      <c r="V256" s="403">
        <v>9.1539999999999999</v>
      </c>
      <c r="W256" s="403">
        <v>-4.7249999999999996</v>
      </c>
      <c r="X256" s="404">
        <v>1.8304</v>
      </c>
      <c r="Y256" s="403">
        <f>X256+(S256*((U256-INDEX('[1]Center of Mass'!$B$8:$M$105,MATCH(A256,'[1]Center of Mass'!$B$8:$B$105,0),9))^2+(V256-INDEX('[1]Center of Mass'!$B$8:$M$105,MATCH(A256,'[1]Center of Mass'!$B$8:$B$105,0),10))^2))</f>
        <v>58.991057187500019</v>
      </c>
    </row>
    <row r="257" spans="1:25">
      <c r="A257" s="403" t="s">
        <v>15</v>
      </c>
      <c r="B257" s="403" t="s">
        <v>297</v>
      </c>
      <c r="C257" s="403" t="s">
        <v>261</v>
      </c>
      <c r="D257" s="403" t="s">
        <v>261</v>
      </c>
      <c r="E257" s="403" t="s">
        <v>1407</v>
      </c>
      <c r="F257" s="403">
        <v>0</v>
      </c>
      <c r="R257" s="403">
        <v>4</v>
      </c>
      <c r="S257" s="403">
        <v>0.1593</v>
      </c>
      <c r="T257" s="403">
        <v>2.524</v>
      </c>
      <c r="U257" s="403">
        <v>18.012</v>
      </c>
      <c r="V257" s="403">
        <v>9.2579999999999991</v>
      </c>
      <c r="W257" s="403">
        <v>-3.0790000000000002</v>
      </c>
      <c r="X257" s="404">
        <v>1.5088000000000001E-2</v>
      </c>
      <c r="Y257" s="403">
        <f>X257+(S257*((U257-INDEX('[1]Center of Mass'!$B$8:$M$105,MATCH(A257,'[1]Center of Mass'!$B$8:$B$105,0),9))^2+(V257-INDEX('[1]Center of Mass'!$B$8:$M$105,MATCH(A257,'[1]Center of Mass'!$B$8:$B$105,0),10))^2))</f>
        <v>3.1268070472000011</v>
      </c>
    </row>
    <row r="258" spans="1:25">
      <c r="A258" s="403" t="s">
        <v>15</v>
      </c>
      <c r="B258" s="403" t="s">
        <v>298</v>
      </c>
      <c r="C258" s="403" t="s">
        <v>261</v>
      </c>
      <c r="D258" s="403" t="s">
        <v>261</v>
      </c>
      <c r="E258" s="403" t="s">
        <v>1407</v>
      </c>
      <c r="F258" s="403">
        <v>0</v>
      </c>
      <c r="R258" s="403">
        <v>4</v>
      </c>
      <c r="S258" s="403">
        <v>2.734</v>
      </c>
      <c r="T258" s="403">
        <v>7.8230000000000004</v>
      </c>
      <c r="U258" s="403">
        <v>-0.28399999999999997</v>
      </c>
      <c r="V258" s="403">
        <v>10.154</v>
      </c>
      <c r="W258" s="403">
        <v>-4.5</v>
      </c>
      <c r="X258" s="404">
        <v>2.2397999999999998</v>
      </c>
      <c r="Y258" s="403">
        <f>X258+(S258*((U258-INDEX('[1]Center of Mass'!$B$8:$M$105,MATCH(A258,'[1]Center of Mass'!$B$8:$B$105,0),9))^2+(V258-INDEX('[1]Center of Mass'!$B$8:$M$105,MATCH(A258,'[1]Center of Mass'!$B$8:$B$105,0),10))^2))</f>
        <v>1351.9155355999999</v>
      </c>
    </row>
    <row r="259" spans="1:25">
      <c r="A259" s="403" t="s">
        <v>15</v>
      </c>
      <c r="B259" s="403" t="s">
        <v>299</v>
      </c>
      <c r="C259" s="403" t="s">
        <v>261</v>
      </c>
      <c r="D259" s="403" t="s">
        <v>261</v>
      </c>
      <c r="E259" s="403" t="s">
        <v>1407</v>
      </c>
      <c r="F259" s="403">
        <v>0</v>
      </c>
      <c r="R259" s="403">
        <v>4</v>
      </c>
      <c r="S259" s="403">
        <v>0.1454</v>
      </c>
      <c r="T259" s="403">
        <v>2.177</v>
      </c>
      <c r="U259" s="403">
        <v>18.178000000000001</v>
      </c>
      <c r="V259" s="403">
        <v>10.089</v>
      </c>
      <c r="W259" s="403">
        <v>-3.367</v>
      </c>
      <c r="X259" s="404">
        <v>1.0158E-2</v>
      </c>
      <c r="Y259" s="403">
        <f>X259+(S259*((U259-INDEX('[1]Center of Mass'!$B$8:$M$105,MATCH(A259,'[1]Center of Mass'!$B$8:$B$105,0),9))^2+(V259-INDEX('[1]Center of Mass'!$B$8:$M$105,MATCH(A259,'[1]Center of Mass'!$B$8:$B$105,0),10))^2))</f>
        <v>2.2599998110000001</v>
      </c>
    </row>
    <row r="260" spans="1:25">
      <c r="A260" s="403" t="s">
        <v>15</v>
      </c>
      <c r="B260" s="403" t="s">
        <v>263</v>
      </c>
      <c r="C260" s="403" t="s">
        <v>261</v>
      </c>
      <c r="D260" s="403" t="s">
        <v>261</v>
      </c>
      <c r="E260" s="403" t="s">
        <v>1407</v>
      </c>
      <c r="F260" s="403">
        <v>0</v>
      </c>
      <c r="R260" s="403">
        <v>4</v>
      </c>
      <c r="S260" s="403">
        <v>2.3635000000000002</v>
      </c>
      <c r="T260" s="403">
        <v>6.9539999999999997</v>
      </c>
      <c r="U260" s="403">
        <v>18.190999999999999</v>
      </c>
      <c r="V260" s="403">
        <v>10.154</v>
      </c>
      <c r="W260" s="403">
        <v>-4.7249999999999996</v>
      </c>
      <c r="X260" s="404">
        <v>1.4499</v>
      </c>
      <c r="Y260" s="403">
        <f>X260+(S260*((U260-INDEX('[1]Center of Mass'!$B$8:$M$105,MATCH(A260,'[1]Center of Mass'!$B$8:$B$105,0),9))^2+(V260-INDEX('[1]Center of Mass'!$B$8:$M$105,MATCH(A260,'[1]Center of Mass'!$B$8:$B$105,0),10))^2))</f>
        <v>37.413684137500042</v>
      </c>
    </row>
    <row r="261" spans="1:25">
      <c r="A261" s="403" t="s">
        <v>15</v>
      </c>
      <c r="B261" s="403" t="s">
        <v>265</v>
      </c>
      <c r="C261" s="403" t="s">
        <v>261</v>
      </c>
      <c r="D261" s="403" t="s">
        <v>261</v>
      </c>
      <c r="E261" s="403" t="s">
        <v>1407</v>
      </c>
      <c r="F261" s="403">
        <v>0</v>
      </c>
      <c r="R261" s="403">
        <v>4</v>
      </c>
      <c r="S261" s="403">
        <v>2.6700000000000002E-2</v>
      </c>
      <c r="T261" s="403">
        <v>1.3009999999999999</v>
      </c>
      <c r="U261" s="403">
        <v>18.321000000000002</v>
      </c>
      <c r="V261" s="403">
        <v>10.805999999999999</v>
      </c>
      <c r="W261" s="403">
        <v>-3.42</v>
      </c>
      <c r="X261" s="404">
        <v>5.5130999999999995E-4</v>
      </c>
      <c r="Y261" s="403">
        <f>X261+(S261*((U261-INDEX('[1]Center of Mass'!$B$8:$M$105,MATCH(A261,'[1]Center of Mass'!$B$8:$B$105,0),9))^2+(V261-INDEX('[1]Center of Mass'!$B$8:$M$105,MATCH(A261,'[1]Center of Mass'!$B$8:$B$105,0),10))^2))</f>
        <v>0.35101713869999995</v>
      </c>
    </row>
    <row r="262" spans="1:25">
      <c r="A262" s="403" t="s">
        <v>15</v>
      </c>
      <c r="B262" s="403" t="s">
        <v>266</v>
      </c>
      <c r="C262" s="403" t="s">
        <v>261</v>
      </c>
      <c r="D262" s="403" t="s">
        <v>261</v>
      </c>
      <c r="E262" s="403" t="s">
        <v>1407</v>
      </c>
      <c r="F262" s="403">
        <v>0</v>
      </c>
      <c r="R262" s="403">
        <v>4</v>
      </c>
      <c r="S262" s="403">
        <v>0.2717</v>
      </c>
      <c r="T262" s="403">
        <v>2.4500000000000002</v>
      </c>
      <c r="U262" s="403">
        <v>18.198</v>
      </c>
      <c r="V262" s="403">
        <v>10.19</v>
      </c>
      <c r="W262" s="403">
        <v>-3.149</v>
      </c>
      <c r="X262" s="404">
        <v>2.1256000000000001E-2</v>
      </c>
      <c r="Y262" s="403">
        <f>X262+(S262*((U262-INDEX('[1]Center of Mass'!$B$8:$M$105,MATCH(A262,'[1]Center of Mass'!$B$8:$B$105,0),9))^2+(V262-INDEX('[1]Center of Mass'!$B$8:$M$105,MATCH(A262,'[1]Center of Mass'!$B$8:$B$105,0),10))^2))</f>
        <v>4.1182670324000012</v>
      </c>
    </row>
    <row r="263" spans="1:25">
      <c r="A263" s="403" t="s">
        <v>15</v>
      </c>
      <c r="B263" s="403" t="s">
        <v>267</v>
      </c>
      <c r="C263" s="403" t="s">
        <v>261</v>
      </c>
      <c r="D263" s="403" t="s">
        <v>261</v>
      </c>
      <c r="E263" s="403" t="s">
        <v>1407</v>
      </c>
      <c r="F263" s="403">
        <v>0</v>
      </c>
      <c r="R263" s="403">
        <v>4</v>
      </c>
      <c r="S263" s="403">
        <v>1.7783</v>
      </c>
      <c r="T263" s="403">
        <v>7.1859999999999999</v>
      </c>
      <c r="U263" s="403">
        <v>-0.33900000000000002</v>
      </c>
      <c r="V263" s="403">
        <v>10.904</v>
      </c>
      <c r="W263" s="403">
        <v>-4.5</v>
      </c>
      <c r="X263" s="404">
        <v>1.3857999999999999</v>
      </c>
      <c r="Y263" s="403">
        <f>X263+(S263*((U263-INDEX('[1]Center of Mass'!$B$8:$M$105,MATCH(A263,'[1]Center of Mass'!$B$8:$B$105,0),9))^2+(V263-INDEX('[1]Center of Mass'!$B$8:$M$105,MATCH(A263,'[1]Center of Mass'!$B$8:$B$105,0),10))^2))</f>
        <v>881.40669244549997</v>
      </c>
    </row>
    <row r="264" spans="1:25">
      <c r="A264" s="403" t="s">
        <v>15</v>
      </c>
      <c r="B264" s="403" t="s">
        <v>300</v>
      </c>
      <c r="C264" s="403" t="s">
        <v>261</v>
      </c>
      <c r="D264" s="403" t="s">
        <v>261</v>
      </c>
      <c r="E264" s="403" t="s">
        <v>1407</v>
      </c>
      <c r="F264" s="403">
        <v>0</v>
      </c>
      <c r="R264" s="403">
        <v>4</v>
      </c>
      <c r="S264" s="403">
        <v>1.5373000000000001</v>
      </c>
      <c r="T264" s="403">
        <v>6.306</v>
      </c>
      <c r="U264" s="403">
        <v>18.341000000000001</v>
      </c>
      <c r="V264" s="403">
        <v>10.904</v>
      </c>
      <c r="W264" s="403">
        <v>-4.7249999999999996</v>
      </c>
      <c r="X264" s="404">
        <v>0.87956000000000001</v>
      </c>
      <c r="Y264" s="403">
        <f>X264+(S264*((U264-INDEX('[1]Center of Mass'!$B$8:$M$105,MATCH(A264,'[1]Center of Mass'!$B$8:$B$105,0),9))^2+(V264-INDEX('[1]Center of Mass'!$B$8:$M$105,MATCH(A264,'[1]Center of Mass'!$B$8:$B$105,0),10))^2))</f>
        <v>20.687708932500005</v>
      </c>
    </row>
    <row r="265" spans="1:25">
      <c r="A265" s="403" t="s">
        <v>15</v>
      </c>
      <c r="B265" s="403" t="s">
        <v>268</v>
      </c>
      <c r="C265" s="403" t="s">
        <v>261</v>
      </c>
      <c r="D265" s="403" t="s">
        <v>261</v>
      </c>
      <c r="E265" s="403" t="s">
        <v>1407</v>
      </c>
      <c r="F265" s="403">
        <v>0</v>
      </c>
      <c r="R265" s="403">
        <v>4</v>
      </c>
      <c r="S265" s="403">
        <v>0.24460000000000001</v>
      </c>
      <c r="T265" s="403">
        <v>2.024</v>
      </c>
      <c r="U265" s="403">
        <v>18.343</v>
      </c>
      <c r="V265" s="403">
        <v>10.914999999999999</v>
      </c>
      <c r="W265" s="403">
        <v>-3.2040000000000002</v>
      </c>
      <c r="X265" s="404">
        <v>1.0810999999999999E-2</v>
      </c>
      <c r="Y265" s="403">
        <f>X265+(S265*((U265-INDEX('[1]Center of Mass'!$B$8:$M$105,MATCH(A265,'[1]Center of Mass'!$B$8:$B$105,0),9))^2+(V265-INDEX('[1]Center of Mass'!$B$8:$M$105,MATCH(A265,'[1]Center of Mass'!$B$8:$B$105,0),10))^2))</f>
        <v>3.1566023052000025</v>
      </c>
    </row>
    <row r="266" spans="1:25">
      <c r="A266" s="403" t="s">
        <v>15</v>
      </c>
      <c r="B266" s="403" t="s">
        <v>270</v>
      </c>
      <c r="C266" s="403" t="s">
        <v>261</v>
      </c>
      <c r="D266" s="403" t="s">
        <v>261</v>
      </c>
      <c r="E266" s="403" t="s">
        <v>1407</v>
      </c>
      <c r="F266" s="403">
        <v>0</v>
      </c>
      <c r="R266" s="403">
        <v>4</v>
      </c>
      <c r="S266" s="403">
        <v>3.6608000000000001</v>
      </c>
      <c r="T266" s="403">
        <v>8.4410000000000007</v>
      </c>
      <c r="U266" s="403">
        <v>-0.40600000000000003</v>
      </c>
      <c r="V266" s="403">
        <v>11.808</v>
      </c>
      <c r="W266" s="403">
        <v>-4.5</v>
      </c>
      <c r="X266" s="404">
        <v>3.1998000000000002</v>
      </c>
      <c r="Y266" s="403">
        <f>X266+(S266*((U266-INDEX('[1]Center of Mass'!$B$8:$M$105,MATCH(A266,'[1]Center of Mass'!$B$8:$B$105,0),9))^2+(V266-INDEX('[1]Center of Mass'!$B$8:$M$105,MATCH(A266,'[1]Center of Mass'!$B$8:$B$105,0),10))^2))</f>
        <v>1825.7333558144001</v>
      </c>
    </row>
    <row r="267" spans="1:25">
      <c r="A267" s="403" t="s">
        <v>15</v>
      </c>
      <c r="B267" s="403" t="s">
        <v>271</v>
      </c>
      <c r="C267" s="403" t="s">
        <v>261</v>
      </c>
      <c r="D267" s="403" t="s">
        <v>261</v>
      </c>
      <c r="E267" s="403" t="s">
        <v>1407</v>
      </c>
      <c r="F267" s="403">
        <v>0</v>
      </c>
      <c r="R267" s="403">
        <v>4</v>
      </c>
      <c r="S267" s="403">
        <v>3.3645</v>
      </c>
      <c r="T267" s="403">
        <v>7.6589999999999998</v>
      </c>
      <c r="U267" s="403">
        <v>18.399999999999999</v>
      </c>
      <c r="V267" s="403">
        <v>11.878</v>
      </c>
      <c r="W267" s="403">
        <v>-4.7759999999999998</v>
      </c>
      <c r="X267" s="404">
        <v>2.2143999999999999</v>
      </c>
      <c r="Y267" s="403">
        <f>X267+(S267*((U267-INDEX('[1]Center of Mass'!$B$8:$M$105,MATCH(A267,'[1]Center of Mass'!$B$8:$B$105,0),9))^2+(V267-INDEX('[1]Center of Mass'!$B$8:$M$105,MATCH(A267,'[1]Center of Mass'!$B$8:$B$105,0),10))^2))</f>
        <v>44.393413876000061</v>
      </c>
    </row>
    <row r="268" spans="1:25">
      <c r="A268" s="403" t="s">
        <v>15</v>
      </c>
      <c r="B268" s="403" t="s">
        <v>334</v>
      </c>
      <c r="C268" s="403" t="s">
        <v>261</v>
      </c>
      <c r="D268" s="403" t="s">
        <v>261</v>
      </c>
      <c r="E268" s="403" t="s">
        <v>1407</v>
      </c>
      <c r="F268" s="403">
        <v>0</v>
      </c>
      <c r="R268" s="403">
        <v>4</v>
      </c>
      <c r="S268" s="403">
        <v>0.76049999999999995</v>
      </c>
      <c r="T268" s="403">
        <v>3.8719999999999999</v>
      </c>
      <c r="U268" s="403">
        <v>18.399999999999999</v>
      </c>
      <c r="V268" s="403">
        <v>11.93</v>
      </c>
      <c r="W268" s="403">
        <v>-3.28</v>
      </c>
      <c r="X268" s="404">
        <v>0.13916999999999999</v>
      </c>
      <c r="Y268" s="403">
        <f>X268+(S268*((U268-INDEX('[1]Center of Mass'!$B$8:$M$105,MATCH(A268,'[1]Center of Mass'!$B$8:$B$105,0),9))^2+(V268-INDEX('[1]Center of Mass'!$B$8:$M$105,MATCH(A268,'[1]Center of Mass'!$B$8:$B$105,0),10))^2))</f>
        <v>9.7165115400000133</v>
      </c>
    </row>
    <row r="269" spans="1:25">
      <c r="A269" s="403" t="s">
        <v>15</v>
      </c>
      <c r="B269" s="403" t="s">
        <v>301</v>
      </c>
      <c r="C269" s="403" t="s">
        <v>261</v>
      </c>
      <c r="D269" s="403" t="s">
        <v>261</v>
      </c>
      <c r="E269" s="403" t="s">
        <v>1407</v>
      </c>
      <c r="F269" s="403">
        <v>0</v>
      </c>
      <c r="R269" s="403">
        <v>4</v>
      </c>
      <c r="S269" s="403">
        <v>3.6608000000000001</v>
      </c>
      <c r="T269" s="403">
        <v>8.4410000000000007</v>
      </c>
      <c r="U269" s="403">
        <v>-0.496</v>
      </c>
      <c r="V269" s="403">
        <v>13.025</v>
      </c>
      <c r="W269" s="403">
        <v>-4.5</v>
      </c>
      <c r="X269" s="404">
        <v>3.1998000000000002</v>
      </c>
      <c r="Y269" s="403">
        <f>X269+(S269*((U269-INDEX('[1]Center of Mass'!$B$8:$M$105,MATCH(A269,'[1]Center of Mass'!$B$8:$B$105,0),9))^2+(V269-INDEX('[1]Center of Mass'!$B$8:$M$105,MATCH(A269,'[1]Center of Mass'!$B$8:$B$105,0),10))^2))</f>
        <v>1849.9121966720002</v>
      </c>
    </row>
    <row r="270" spans="1:25">
      <c r="A270" s="403" t="s">
        <v>15</v>
      </c>
      <c r="B270" s="403" t="s">
        <v>272</v>
      </c>
      <c r="C270" s="403" t="s">
        <v>261</v>
      </c>
      <c r="D270" s="403" t="s">
        <v>261</v>
      </c>
      <c r="E270" s="403" t="s">
        <v>1407</v>
      </c>
      <c r="F270" s="403">
        <v>0</v>
      </c>
      <c r="R270" s="403">
        <v>4</v>
      </c>
      <c r="S270" s="403">
        <v>3.0809000000000002</v>
      </c>
      <c r="T270" s="403">
        <v>7.2469999999999999</v>
      </c>
      <c r="U270" s="403">
        <v>18.399999999999999</v>
      </c>
      <c r="V270" s="403">
        <v>13.252000000000001</v>
      </c>
      <c r="W270" s="403">
        <v>-4.8789999999999996</v>
      </c>
      <c r="X270" s="404">
        <v>1.7794000000000001</v>
      </c>
      <c r="Y270" s="403">
        <f>X270+(S270*((U270-INDEX('[1]Center of Mass'!$B$8:$M$105,MATCH(A270,'[1]Center of Mass'!$B$8:$B$105,0),9))^2+(V270-INDEX('[1]Center of Mass'!$B$8:$M$105,MATCH(A270,'[1]Center of Mass'!$B$8:$B$105,0),10))^2))</f>
        <v>50.638838538000073</v>
      </c>
    </row>
    <row r="271" spans="1:25">
      <c r="A271" s="403" t="s">
        <v>15</v>
      </c>
      <c r="B271" s="403" t="s">
        <v>335</v>
      </c>
      <c r="C271" s="403" t="s">
        <v>261</v>
      </c>
      <c r="D271" s="403" t="s">
        <v>261</v>
      </c>
      <c r="E271" s="403" t="s">
        <v>1407</v>
      </c>
      <c r="F271" s="403">
        <v>0</v>
      </c>
      <c r="R271" s="403">
        <v>4</v>
      </c>
      <c r="S271" s="403">
        <v>1.0441</v>
      </c>
      <c r="T271" s="403">
        <v>4.2839999999999998</v>
      </c>
      <c r="U271" s="403">
        <v>18.399999999999999</v>
      </c>
      <c r="V271" s="403">
        <v>13.294</v>
      </c>
      <c r="W271" s="403">
        <v>-3.3820000000000001</v>
      </c>
      <c r="X271" s="404">
        <v>0.21551999999999999</v>
      </c>
      <c r="Y271" s="403">
        <f>X271+(S271*((U271-INDEX('[1]Center of Mass'!$B$8:$M$105,MATCH(A271,'[1]Center of Mass'!$B$8:$B$105,0),9))^2+(V271-INDEX('[1]Center of Mass'!$B$8:$M$105,MATCH(A271,'[1]Center of Mass'!$B$8:$B$105,0),10))^2))</f>
        <v>16.941843296800023</v>
      </c>
    </row>
    <row r="272" spans="1:25">
      <c r="A272" s="403" t="s">
        <v>15</v>
      </c>
      <c r="B272" s="403" t="s">
        <v>302</v>
      </c>
      <c r="C272" s="403" t="s">
        <v>261</v>
      </c>
      <c r="D272" s="403" t="s">
        <v>261</v>
      </c>
      <c r="E272" s="403" t="s">
        <v>1407</v>
      </c>
      <c r="F272" s="403">
        <v>0</v>
      </c>
      <c r="R272" s="403">
        <v>4</v>
      </c>
      <c r="S272" s="403">
        <v>2.0038999999999998</v>
      </c>
      <c r="T272" s="403">
        <v>7.3360000000000003</v>
      </c>
      <c r="U272" s="403">
        <v>-0.56599999999999995</v>
      </c>
      <c r="V272" s="403">
        <v>13.967000000000001</v>
      </c>
      <c r="W272" s="403">
        <v>-4.5</v>
      </c>
      <c r="X272" s="404">
        <v>1.5773999999999999</v>
      </c>
      <c r="Y272" s="403">
        <f>X272+(S272*((U272-INDEX('[1]Center of Mass'!$B$8:$M$105,MATCH(A272,'[1]Center of Mass'!$B$8:$B$105,0),9))^2+(V272-INDEX('[1]Center of Mass'!$B$8:$M$105,MATCH(A272,'[1]Center of Mass'!$B$8:$B$105,0),10))^2))</f>
        <v>1026.8294405454997</v>
      </c>
    </row>
    <row r="273" spans="1:25">
      <c r="A273" s="403" t="s">
        <v>15</v>
      </c>
      <c r="B273" s="403" t="s">
        <v>303</v>
      </c>
      <c r="C273" s="403" t="s">
        <v>261</v>
      </c>
      <c r="D273" s="403" t="s">
        <v>261</v>
      </c>
      <c r="E273" s="403" t="s">
        <v>1407</v>
      </c>
      <c r="F273" s="403">
        <v>0</v>
      </c>
      <c r="R273" s="403">
        <v>4</v>
      </c>
      <c r="S273" s="403">
        <v>2.7972999999999999</v>
      </c>
      <c r="T273" s="403">
        <v>6.8339999999999996</v>
      </c>
      <c r="U273" s="403">
        <v>18.399999999999999</v>
      </c>
      <c r="V273" s="403">
        <v>14.625999999999999</v>
      </c>
      <c r="W273" s="403">
        <v>-4.9820000000000002</v>
      </c>
      <c r="X273" s="404">
        <v>1.41</v>
      </c>
      <c r="Y273" s="403">
        <f>X273+(S273*((U273-INDEX('[1]Center of Mass'!$B$8:$M$105,MATCH(A273,'[1]Center of Mass'!$B$8:$B$105,0),9))^2+(V273-INDEX('[1]Center of Mass'!$B$8:$M$105,MATCH(A273,'[1]Center of Mass'!$B$8:$B$105,0),10))^2))</f>
        <v>65.627347559200032</v>
      </c>
    </row>
    <row r="274" spans="1:25">
      <c r="A274" s="403" t="s">
        <v>15</v>
      </c>
      <c r="B274" s="403" t="s">
        <v>304</v>
      </c>
      <c r="C274" s="403" t="s">
        <v>261</v>
      </c>
      <c r="D274" s="403" t="s">
        <v>261</v>
      </c>
      <c r="E274" s="403" t="s">
        <v>1407</v>
      </c>
      <c r="F274" s="403">
        <v>0</v>
      </c>
      <c r="R274" s="403">
        <v>4</v>
      </c>
      <c r="S274" s="403">
        <v>3.6097999999999999</v>
      </c>
      <c r="T274" s="403">
        <v>8.407</v>
      </c>
      <c r="U274" s="403">
        <v>-0.63500000000000001</v>
      </c>
      <c r="V274" s="403">
        <v>14.9</v>
      </c>
      <c r="W274" s="403">
        <v>-4.5</v>
      </c>
      <c r="X274" s="404">
        <v>3.1429</v>
      </c>
      <c r="Y274" s="403">
        <f>X274+(S274*((U274-INDEX('[1]Center of Mass'!$B$8:$M$105,MATCH(A274,'[1]Center of Mass'!$B$8:$B$105,0),9))^2+(V274-INDEX('[1]Center of Mass'!$B$8:$M$105,MATCH(A274,'[1]Center of Mass'!$B$8:$B$105,0),10))^2))</f>
        <v>1881.9582657890005</v>
      </c>
    </row>
    <row r="275" spans="1:25">
      <c r="A275" s="403" t="s">
        <v>15</v>
      </c>
      <c r="B275" s="403" t="s">
        <v>305</v>
      </c>
      <c r="C275" s="403" t="s">
        <v>261</v>
      </c>
      <c r="D275" s="403" t="s">
        <v>261</v>
      </c>
      <c r="E275" s="403" t="s">
        <v>1407</v>
      </c>
      <c r="F275" s="403">
        <v>0</v>
      </c>
      <c r="R275" s="403">
        <v>4</v>
      </c>
      <c r="S275" s="403">
        <v>1.3277000000000001</v>
      </c>
      <c r="T275" s="403">
        <v>4.6970000000000001</v>
      </c>
      <c r="U275" s="403">
        <v>18.399999999999999</v>
      </c>
      <c r="V275" s="403">
        <v>14.662000000000001</v>
      </c>
      <c r="W275" s="403">
        <v>-3.4849999999999999</v>
      </c>
      <c r="X275" s="404">
        <v>0.31391000000000002</v>
      </c>
      <c r="Y275" s="403">
        <f>X275+(S275*((U275-INDEX('[1]Center of Mass'!$B$8:$M$105,MATCH(A275,'[1]Center of Mass'!$B$8:$B$105,0),9))^2+(V275-INDEX('[1]Center of Mass'!$B$8:$M$105,MATCH(A275,'[1]Center of Mass'!$B$8:$B$105,0),10))^2))</f>
        <v>31.108105828000035</v>
      </c>
    </row>
    <row r="276" spans="1:25">
      <c r="A276" s="403" t="s">
        <v>15</v>
      </c>
      <c r="B276" s="403" t="s">
        <v>336</v>
      </c>
      <c r="C276" s="403" t="s">
        <v>261</v>
      </c>
      <c r="D276" s="403" t="s">
        <v>261</v>
      </c>
      <c r="E276" s="403" t="s">
        <v>1407</v>
      </c>
      <c r="F276" s="403">
        <v>0</v>
      </c>
      <c r="R276" s="403">
        <v>4</v>
      </c>
      <c r="S276" s="403">
        <v>2.5137</v>
      </c>
      <c r="T276" s="403">
        <v>6.4219999999999997</v>
      </c>
      <c r="U276" s="403">
        <v>18.399999999999999</v>
      </c>
      <c r="V276" s="403">
        <v>16</v>
      </c>
      <c r="W276" s="403">
        <v>-5.085</v>
      </c>
      <c r="X276" s="404">
        <v>1.1001000000000001</v>
      </c>
      <c r="Y276" s="403">
        <f>X276+(S276*((U276-INDEX('[1]Center of Mass'!$B$8:$M$105,MATCH(A276,'[1]Center of Mass'!$B$8:$B$105,0),9))^2+(V276-INDEX('[1]Center of Mass'!$B$8:$M$105,MATCH(A276,'[1]Center of Mass'!$B$8:$B$105,0),10))^2))</f>
        <v>86.140431138000054</v>
      </c>
    </row>
    <row r="277" spans="1:25">
      <c r="A277" s="403" t="s">
        <v>15</v>
      </c>
      <c r="B277" s="403" t="s">
        <v>306</v>
      </c>
      <c r="C277" s="403" t="s">
        <v>261</v>
      </c>
      <c r="D277" s="403" t="s">
        <v>261</v>
      </c>
      <c r="E277" s="403" t="s">
        <v>1407</v>
      </c>
      <c r="F277" s="403">
        <v>0</v>
      </c>
      <c r="R277" s="403">
        <v>4</v>
      </c>
      <c r="S277" s="403">
        <v>3.6097999999999999</v>
      </c>
      <c r="T277" s="403">
        <v>8.407</v>
      </c>
      <c r="U277" s="403">
        <v>-0.72399999999999998</v>
      </c>
      <c r="V277" s="403">
        <v>16.100000000000001</v>
      </c>
      <c r="W277" s="403">
        <v>-4.5</v>
      </c>
      <c r="X277" s="404">
        <v>3.1429</v>
      </c>
      <c r="Y277" s="403">
        <f>X277+(S277*((U277-INDEX('[1]Center of Mass'!$B$8:$M$105,MATCH(A277,'[1]Center of Mass'!$B$8:$B$105,0),9))^2+(V277-INDEX('[1]Center of Mass'!$B$8:$M$105,MATCH(A277,'[1]Center of Mass'!$B$8:$B$105,0),10))^2))</f>
        <v>1932.3695090376004</v>
      </c>
    </row>
    <row r="278" spans="1:25">
      <c r="A278" s="403" t="s">
        <v>15</v>
      </c>
      <c r="B278" s="403" t="s">
        <v>308</v>
      </c>
      <c r="C278" s="403" t="s">
        <v>261</v>
      </c>
      <c r="D278" s="403" t="s">
        <v>261</v>
      </c>
      <c r="E278" s="403" t="s">
        <v>289</v>
      </c>
      <c r="F278" s="403">
        <v>0</v>
      </c>
      <c r="I278" s="403" t="s">
        <v>75</v>
      </c>
      <c r="R278" s="403">
        <v>4</v>
      </c>
      <c r="S278" s="403">
        <v>1.0349999999999999</v>
      </c>
      <c r="T278" s="403">
        <v>4.6500000000000004</v>
      </c>
      <c r="U278" s="403">
        <v>10.8</v>
      </c>
      <c r="V278" s="403">
        <v>16.7</v>
      </c>
      <c r="W278" s="403">
        <v>-5.1379999999999999</v>
      </c>
      <c r="X278" s="404">
        <v>0.28770000000000001</v>
      </c>
      <c r="Y278" s="403">
        <f>X278+(S278*((U278-INDEX('[1]Center of Mass'!$B$8:$M$105,MATCH(A278,'[1]Center of Mass'!$B$8:$B$105,0),9))^2+(V278-INDEX('[1]Center of Mass'!$B$8:$M$105,MATCH(A278,'[1]Center of Mass'!$B$8:$B$105,0),10))^2))</f>
        <v>157.41388589999997</v>
      </c>
    </row>
    <row r="279" spans="1:25">
      <c r="A279" s="403" t="s">
        <v>15</v>
      </c>
      <c r="B279" s="403" t="s">
        <v>337</v>
      </c>
      <c r="C279" s="403" t="s">
        <v>261</v>
      </c>
      <c r="D279" s="403" t="s">
        <v>261</v>
      </c>
      <c r="E279" s="403" t="s">
        <v>289</v>
      </c>
      <c r="F279" s="403">
        <v>0</v>
      </c>
      <c r="I279" s="403" t="s">
        <v>75</v>
      </c>
      <c r="R279" s="403">
        <v>4</v>
      </c>
      <c r="S279" s="403">
        <v>0.76500000000000001</v>
      </c>
      <c r="T279" s="403">
        <v>3.75</v>
      </c>
      <c r="U279" s="403">
        <v>10.8</v>
      </c>
      <c r="V279" s="403">
        <v>16.7</v>
      </c>
      <c r="W279" s="403">
        <v>-3.6379999999999999</v>
      </c>
      <c r="X279" s="404">
        <v>0.12658</v>
      </c>
      <c r="Y279" s="403">
        <f>X279+(S279*((U279-INDEX('[1]Center of Mass'!$B$8:$M$105,MATCH(A279,'[1]Center of Mass'!$B$8:$B$105,0),9))^2+(V279-INDEX('[1]Center of Mass'!$B$8:$M$105,MATCH(A279,'[1]Center of Mass'!$B$8:$B$105,0),10))^2))</f>
        <v>116.2633261</v>
      </c>
    </row>
    <row r="280" spans="1:25">
      <c r="A280" s="403" t="s">
        <v>15</v>
      </c>
      <c r="B280" s="403" t="s">
        <v>311</v>
      </c>
      <c r="C280" s="403" t="s">
        <v>261</v>
      </c>
      <c r="D280" s="403" t="s">
        <v>261</v>
      </c>
      <c r="E280" s="403" t="s">
        <v>289</v>
      </c>
      <c r="F280" s="403">
        <v>0</v>
      </c>
      <c r="I280" s="403" t="s">
        <v>75</v>
      </c>
      <c r="R280" s="403">
        <v>4</v>
      </c>
      <c r="S280" s="403">
        <v>2.76</v>
      </c>
      <c r="T280" s="403">
        <v>6.65</v>
      </c>
      <c r="U280" s="403">
        <v>11.9</v>
      </c>
      <c r="V280" s="403">
        <v>16.7</v>
      </c>
      <c r="W280" s="403">
        <v>-5.1379999999999999</v>
      </c>
      <c r="X280" s="404">
        <v>1.2732000000000001</v>
      </c>
      <c r="Y280" s="403">
        <f>X280+(S280*((U280-INDEX('[1]Center of Mass'!$B$8:$M$105,MATCH(A280,'[1]Center of Mass'!$B$8:$B$105,0),9))^2+(V280-INDEX('[1]Center of Mass'!$B$8:$M$105,MATCH(A280,'[1]Center of Mass'!$B$8:$B$105,0),10))^2))</f>
        <v>356.20461839999996</v>
      </c>
    </row>
    <row r="281" spans="1:25">
      <c r="A281" s="403" t="s">
        <v>15</v>
      </c>
      <c r="B281" s="403" t="s">
        <v>312</v>
      </c>
      <c r="C281" s="403" t="s">
        <v>261</v>
      </c>
      <c r="D281" s="403" t="s">
        <v>261</v>
      </c>
      <c r="E281" s="403" t="s">
        <v>289</v>
      </c>
      <c r="F281" s="403">
        <v>0</v>
      </c>
      <c r="I281" s="403" t="s">
        <v>75</v>
      </c>
      <c r="R281" s="403">
        <v>4</v>
      </c>
      <c r="S281" s="403">
        <v>2.04</v>
      </c>
      <c r="T281" s="403">
        <v>5.75</v>
      </c>
      <c r="U281" s="403">
        <v>11.9</v>
      </c>
      <c r="V281" s="403">
        <v>16.7</v>
      </c>
      <c r="W281" s="403">
        <v>-3.6379999999999999</v>
      </c>
      <c r="X281" s="404">
        <v>0.71155999999999997</v>
      </c>
      <c r="Y281" s="403">
        <f>X281+(S281*((U281-INDEX('[1]Center of Mass'!$B$8:$M$105,MATCH(A281,'[1]Center of Mass'!$B$8:$B$105,0),9))^2+(V281-INDEX('[1]Center of Mass'!$B$8:$M$105,MATCH(A281,'[1]Center of Mass'!$B$8:$B$105,0),10))^2))</f>
        <v>263.05217360000006</v>
      </c>
    </row>
    <row r="282" spans="1:25">
      <c r="A282" s="403" t="s">
        <v>15</v>
      </c>
      <c r="B282" s="403" t="s">
        <v>313</v>
      </c>
      <c r="C282" s="403" t="s">
        <v>261</v>
      </c>
      <c r="D282" s="403" t="s">
        <v>261</v>
      </c>
      <c r="E282" s="403" t="s">
        <v>1407</v>
      </c>
      <c r="F282" s="403">
        <v>0</v>
      </c>
      <c r="R282" s="403">
        <v>4</v>
      </c>
      <c r="S282" s="403">
        <v>1.6113</v>
      </c>
      <c r="T282" s="403">
        <v>5.109</v>
      </c>
      <c r="U282" s="403">
        <v>18.399999999999999</v>
      </c>
      <c r="V282" s="403">
        <v>16.033000000000001</v>
      </c>
      <c r="W282" s="403">
        <v>-3.5870000000000002</v>
      </c>
      <c r="X282" s="404">
        <v>0.44046999999999997</v>
      </c>
      <c r="Y282" s="403">
        <f>X282+(S282*((U282-INDEX('[1]Center of Mass'!$B$8:$M$105,MATCH(A282,'[1]Center of Mass'!$B$8:$B$105,0),9))^2+(V282-INDEX('[1]Center of Mass'!$B$8:$M$105,MATCH(A282,'[1]Center of Mass'!$B$8:$B$105,0),10))^2))</f>
        <v>55.447565962900043</v>
      </c>
    </row>
    <row r="283" spans="1:25">
      <c r="A283" s="403" t="s">
        <v>15</v>
      </c>
      <c r="B283" s="403" t="s">
        <v>314</v>
      </c>
      <c r="C283" s="403" t="s">
        <v>261</v>
      </c>
      <c r="D283" s="403" t="s">
        <v>261</v>
      </c>
      <c r="E283" s="403" t="s">
        <v>1407</v>
      </c>
      <c r="F283" s="403">
        <v>0</v>
      </c>
      <c r="R283" s="403">
        <v>4</v>
      </c>
      <c r="S283" s="403">
        <v>3.7603</v>
      </c>
      <c r="T283" s="403">
        <v>8.5069999999999997</v>
      </c>
      <c r="U283" s="403">
        <v>-0.81399999999999995</v>
      </c>
      <c r="V283" s="403">
        <v>17.324999999999999</v>
      </c>
      <c r="W283" s="403">
        <v>-4.5</v>
      </c>
      <c r="X283" s="404">
        <v>3.3125</v>
      </c>
      <c r="Y283" s="403">
        <f>X283+(S283*((U283-INDEX('[1]Center of Mass'!$B$8:$M$105,MATCH(A283,'[1]Center of Mass'!$B$8:$B$105,0),9))^2+(V283-INDEX('[1]Center of Mass'!$B$8:$M$105,MATCH(A283,'[1]Center of Mass'!$B$8:$B$105,0),10))^2))</f>
        <v>2077.6655136050999</v>
      </c>
    </row>
    <row r="284" spans="1:25">
      <c r="A284" s="403" t="s">
        <v>15</v>
      </c>
      <c r="B284" s="403" t="s">
        <v>317</v>
      </c>
      <c r="C284" s="403" t="s">
        <v>261</v>
      </c>
      <c r="D284" s="403" t="s">
        <v>261</v>
      </c>
      <c r="E284" s="403" t="s">
        <v>1407</v>
      </c>
      <c r="F284" s="403">
        <v>0</v>
      </c>
      <c r="R284" s="403">
        <v>4</v>
      </c>
      <c r="S284" s="403">
        <v>4.0358000000000001</v>
      </c>
      <c r="T284" s="403">
        <v>8.3510000000000009</v>
      </c>
      <c r="U284" s="403">
        <v>18.783999999999999</v>
      </c>
      <c r="V284" s="403">
        <v>17.899000000000001</v>
      </c>
      <c r="W284" s="403">
        <v>-5.2270000000000003</v>
      </c>
      <c r="X284" s="404">
        <v>3.1242999999999999</v>
      </c>
      <c r="Y284" s="403">
        <f>X284+(S284*((U284-INDEX('[1]Center of Mass'!$B$8:$M$105,MATCH(A284,'[1]Center of Mass'!$B$8:$B$105,0),9))^2+(V284-INDEX('[1]Center of Mass'!$B$8:$M$105,MATCH(A284,'[1]Center of Mass'!$B$8:$B$105,0),10))^2))</f>
        <v>215.13606527340011</v>
      </c>
    </row>
    <row r="285" spans="1:25">
      <c r="A285" s="403" t="s">
        <v>15</v>
      </c>
      <c r="B285" s="403" t="s">
        <v>318</v>
      </c>
      <c r="C285" s="403" t="s">
        <v>261</v>
      </c>
      <c r="D285" s="403" t="s">
        <v>261</v>
      </c>
      <c r="E285" s="403" t="s">
        <v>1407</v>
      </c>
      <c r="F285" s="403">
        <v>0</v>
      </c>
      <c r="R285" s="403">
        <v>4</v>
      </c>
      <c r="S285" s="403">
        <v>3.7603</v>
      </c>
      <c r="T285" s="403">
        <v>8.5069999999999997</v>
      </c>
      <c r="U285" s="403">
        <v>-0.90700000000000003</v>
      </c>
      <c r="V285" s="403">
        <v>18.574999999999999</v>
      </c>
      <c r="W285" s="403">
        <v>-4.5</v>
      </c>
      <c r="X285" s="404">
        <v>3.3125</v>
      </c>
      <c r="Y285" s="403">
        <f>X285+(S285*((U285-INDEX('[1]Center of Mass'!$B$8:$M$105,MATCH(A285,'[1]Center of Mass'!$B$8:$B$105,0),9))^2+(V285-INDEX('[1]Center of Mass'!$B$8:$M$105,MATCH(A285,'[1]Center of Mass'!$B$8:$B$105,0),10))^2))</f>
        <v>2155.5745112526001</v>
      </c>
    </row>
    <row r="286" spans="1:25">
      <c r="A286" s="403" t="s">
        <v>15</v>
      </c>
      <c r="B286" s="403" t="s">
        <v>319</v>
      </c>
      <c r="C286" s="403" t="s">
        <v>261</v>
      </c>
      <c r="D286" s="403" t="s">
        <v>261</v>
      </c>
      <c r="E286" s="403" t="s">
        <v>1407</v>
      </c>
      <c r="F286" s="403">
        <v>0</v>
      </c>
      <c r="R286" s="403">
        <v>4</v>
      </c>
      <c r="S286" s="403">
        <v>3.8389000000000002</v>
      </c>
      <c r="T286" s="403">
        <v>8.2010000000000005</v>
      </c>
      <c r="U286" s="403">
        <v>18.817</v>
      </c>
      <c r="V286" s="403">
        <v>18.003</v>
      </c>
      <c r="W286" s="403">
        <v>-3.7349999999999999</v>
      </c>
      <c r="X286" s="404">
        <v>2.8988</v>
      </c>
      <c r="Y286" s="403">
        <f>X286+(S286*((U286-INDEX('[1]Center of Mass'!$B$8:$M$105,MATCH(A286,'[1]Center of Mass'!$B$8:$B$105,0),9))^2+(V286-INDEX('[1]Center of Mass'!$B$8:$M$105,MATCH(A286,'[1]Center of Mass'!$B$8:$B$105,0),10))^2))</f>
        <v>209.04709274260003</v>
      </c>
    </row>
    <row r="287" spans="1:25">
      <c r="A287" s="403" t="s">
        <v>15</v>
      </c>
      <c r="B287" s="403" t="s">
        <v>1382</v>
      </c>
      <c r="C287" s="403" t="s">
        <v>261</v>
      </c>
      <c r="D287" s="403" t="s">
        <v>261</v>
      </c>
      <c r="E287" s="403" t="s">
        <v>1407</v>
      </c>
      <c r="F287" s="403">
        <v>0</v>
      </c>
      <c r="R287" s="403">
        <v>4</v>
      </c>
      <c r="S287" s="403">
        <v>2.8077000000000001</v>
      </c>
      <c r="T287" s="403">
        <v>7.8719999999999999</v>
      </c>
      <c r="U287" s="403">
        <v>-0.98799999999999999</v>
      </c>
      <c r="V287" s="403">
        <v>19.667000000000002</v>
      </c>
      <c r="W287" s="403">
        <v>-4.5</v>
      </c>
      <c r="X287" s="404">
        <v>2.3107000000000002</v>
      </c>
      <c r="Y287" s="403">
        <f>X287+(S287*((U287-INDEX('[1]Center of Mass'!$B$8:$M$105,MATCH(A287,'[1]Center of Mass'!$B$8:$B$105,0),9))^2+(V287-INDEX('[1]Center of Mass'!$B$8:$M$105,MATCH(A287,'[1]Center of Mass'!$B$8:$B$105,0),10))^2))</f>
        <v>1667.3464899216999</v>
      </c>
    </row>
    <row r="288" spans="1:25">
      <c r="A288" s="403" t="s">
        <v>15</v>
      </c>
      <c r="B288" s="403" t="s">
        <v>1383</v>
      </c>
      <c r="C288" s="403" t="s">
        <v>261</v>
      </c>
      <c r="D288" s="403" t="s">
        <v>261</v>
      </c>
      <c r="E288" s="403" t="s">
        <v>1407</v>
      </c>
      <c r="F288" s="403">
        <v>0</v>
      </c>
      <c r="R288" s="403">
        <v>4</v>
      </c>
      <c r="S288" s="403">
        <v>1.5703</v>
      </c>
      <c r="T288" s="403">
        <v>5.0259999999999998</v>
      </c>
      <c r="U288" s="403">
        <v>19.2</v>
      </c>
      <c r="V288" s="403">
        <v>19.809000000000001</v>
      </c>
      <c r="W288" s="403">
        <v>-5.3710000000000004</v>
      </c>
      <c r="X288" s="404">
        <v>0.41289999999999999</v>
      </c>
      <c r="Y288" s="403">
        <f>X288+(S288*((U288-INDEX('[1]Center of Mass'!$B$8:$M$105,MATCH(A288,'[1]Center of Mass'!$B$8:$B$105,0),9))^2+(V288-INDEX('[1]Center of Mass'!$B$8:$M$105,MATCH(A288,'[1]Center of Mass'!$B$8:$B$105,0),10))^2))</f>
        <v>124.08032661390004</v>
      </c>
    </row>
    <row r="289" spans="1:25">
      <c r="A289" s="403" t="s">
        <v>15</v>
      </c>
      <c r="B289" s="403" t="s">
        <v>1384</v>
      </c>
      <c r="C289" s="403" t="s">
        <v>261</v>
      </c>
      <c r="D289" s="403" t="s">
        <v>261</v>
      </c>
      <c r="E289" s="403" t="s">
        <v>1407</v>
      </c>
      <c r="F289" s="403">
        <v>0</v>
      </c>
      <c r="R289" s="403">
        <v>4</v>
      </c>
      <c r="S289" s="403">
        <v>2.1797</v>
      </c>
      <c r="T289" s="403">
        <v>6.0010000000000003</v>
      </c>
      <c r="U289" s="403">
        <v>19.2</v>
      </c>
      <c r="V289" s="403">
        <v>19.835999999999999</v>
      </c>
      <c r="W289" s="403">
        <v>-3.8730000000000002</v>
      </c>
      <c r="X289" s="404">
        <v>0.83904000000000001</v>
      </c>
      <c r="Y289" s="403">
        <f>X289+(S289*((U289-INDEX('[1]Center of Mass'!$B$8:$M$105,MATCH(A289,'[1]Center of Mass'!$B$8:$B$105,0),9))^2+(V289-INDEX('[1]Center of Mass'!$B$8:$M$105,MATCH(A289,'[1]Center of Mass'!$B$8:$B$105,0),10))^2))</f>
        <v>173.49570135880001</v>
      </c>
    </row>
    <row r="290" spans="1:25">
      <c r="A290" s="403" t="s">
        <v>15</v>
      </c>
      <c r="B290" s="403" t="s">
        <v>1385</v>
      </c>
      <c r="C290" s="403" t="s">
        <v>261</v>
      </c>
      <c r="D290" s="403" t="s">
        <v>261</v>
      </c>
      <c r="E290" s="403" t="s">
        <v>1407</v>
      </c>
      <c r="F290" s="403">
        <v>0</v>
      </c>
      <c r="R290" s="403">
        <v>4</v>
      </c>
      <c r="S290" s="403">
        <v>2.8077000000000001</v>
      </c>
      <c r="T290" s="403">
        <v>7.8719999999999999</v>
      </c>
      <c r="U290" s="403">
        <v>-1.0569999999999999</v>
      </c>
      <c r="V290" s="403">
        <v>20.6</v>
      </c>
      <c r="W290" s="403">
        <v>-4.5</v>
      </c>
      <c r="X290" s="404">
        <v>2.3107000000000002</v>
      </c>
      <c r="Y290" s="403">
        <f>X290+(S290*((U290-INDEX('[1]Center of Mass'!$B$8:$M$105,MATCH(A290,'[1]Center of Mass'!$B$8:$B$105,0),9))^2+(V290-INDEX('[1]Center of Mass'!$B$8:$M$105,MATCH(A290,'[1]Center of Mass'!$B$8:$B$105,0),10))^2))</f>
        <v>1722.2156751709001</v>
      </c>
    </row>
    <row r="291" spans="1:25">
      <c r="A291" s="403" t="s">
        <v>15</v>
      </c>
      <c r="B291" s="403" t="s">
        <v>321</v>
      </c>
      <c r="C291" s="403" t="s">
        <v>261</v>
      </c>
      <c r="D291" s="403" t="s">
        <v>261</v>
      </c>
      <c r="E291" s="403" t="s">
        <v>1407</v>
      </c>
      <c r="F291" s="403">
        <v>0</v>
      </c>
      <c r="R291" s="403">
        <v>4</v>
      </c>
      <c r="S291" s="403">
        <v>1.3359000000000001</v>
      </c>
      <c r="T291" s="403">
        <v>4.6509999999999998</v>
      </c>
      <c r="U291" s="403">
        <v>19.2</v>
      </c>
      <c r="V291" s="403">
        <v>21.056999999999999</v>
      </c>
      <c r="W291" s="403">
        <v>-5.4640000000000004</v>
      </c>
      <c r="X291" s="404">
        <v>0.30262</v>
      </c>
      <c r="Y291" s="403">
        <f>X291+(S291*((U291-INDEX('[1]Center of Mass'!$B$8:$M$105,MATCH(A291,'[1]Center of Mass'!$B$8:$B$105,0),9))^2+(V291-INDEX('[1]Center of Mass'!$B$8:$M$105,MATCH(A291,'[1]Center of Mass'!$B$8:$B$105,0),10))^2))</f>
        <v>135.77651285949997</v>
      </c>
    </row>
    <row r="292" spans="1:25">
      <c r="A292" s="403" t="s">
        <v>15</v>
      </c>
      <c r="B292" s="403" t="s">
        <v>322</v>
      </c>
      <c r="C292" s="403" t="s">
        <v>261</v>
      </c>
      <c r="D292" s="403" t="s">
        <v>261</v>
      </c>
      <c r="E292" s="403" t="s">
        <v>1407</v>
      </c>
      <c r="F292" s="403">
        <v>0</v>
      </c>
      <c r="R292" s="403">
        <v>4</v>
      </c>
      <c r="S292" s="403">
        <v>2.8077000000000001</v>
      </c>
      <c r="T292" s="403">
        <v>7.8719999999999999</v>
      </c>
      <c r="U292" s="403">
        <v>-1.1259999999999999</v>
      </c>
      <c r="V292" s="403">
        <v>21.533000000000001</v>
      </c>
      <c r="W292" s="403">
        <v>-4.5</v>
      </c>
      <c r="X292" s="404">
        <v>2.3107000000000002</v>
      </c>
      <c r="Y292" s="403">
        <f>X292+(S292*((U292-INDEX('[1]Center of Mass'!$B$8:$M$105,MATCH(A292,'[1]Center of Mass'!$B$8:$B$105,0),9))^2+(V292-INDEX('[1]Center of Mass'!$B$8:$M$105,MATCH(A292,'[1]Center of Mass'!$B$8:$B$105,0),10))^2))</f>
        <v>1781.9997392701002</v>
      </c>
    </row>
    <row r="293" spans="1:25">
      <c r="A293" s="403" t="s">
        <v>15</v>
      </c>
      <c r="B293" s="403" t="s">
        <v>1387</v>
      </c>
      <c r="C293" s="403" t="s">
        <v>261</v>
      </c>
      <c r="D293" s="403" t="s">
        <v>261</v>
      </c>
      <c r="E293" s="403" t="s">
        <v>1407</v>
      </c>
      <c r="F293" s="403">
        <v>0</v>
      </c>
      <c r="R293" s="403">
        <v>4</v>
      </c>
      <c r="S293" s="403">
        <v>2.4140999999999999</v>
      </c>
      <c r="T293" s="403">
        <v>6.3760000000000003</v>
      </c>
      <c r="U293" s="403">
        <v>19.2</v>
      </c>
      <c r="V293" s="403">
        <v>21.085000000000001</v>
      </c>
      <c r="W293" s="403">
        <v>-3.9660000000000002</v>
      </c>
      <c r="X293" s="404">
        <v>1.0679000000000001</v>
      </c>
      <c r="Y293" s="403">
        <f>X293+(S293*((U293-INDEX('[1]Center of Mass'!$B$8:$M$105,MATCH(A293,'[1]Center of Mass'!$B$8:$B$105,0),9))^2+(V293-INDEX('[1]Center of Mass'!$B$8:$M$105,MATCH(A293,'[1]Center of Mass'!$B$8:$B$105,0),10))^2))</f>
        <v>247.19564285450008</v>
      </c>
    </row>
    <row r="294" spans="1:25">
      <c r="A294" s="403" t="s">
        <v>15</v>
      </c>
      <c r="B294" s="403" t="s">
        <v>1389</v>
      </c>
      <c r="C294" s="403" t="s">
        <v>261</v>
      </c>
      <c r="D294" s="403" t="s">
        <v>261</v>
      </c>
      <c r="E294" s="403" t="s">
        <v>289</v>
      </c>
      <c r="F294" s="403">
        <v>0</v>
      </c>
      <c r="I294" s="403" t="s">
        <v>75</v>
      </c>
      <c r="R294" s="403">
        <v>4</v>
      </c>
      <c r="S294" s="403">
        <v>3.75</v>
      </c>
      <c r="T294" s="403">
        <v>8.5</v>
      </c>
      <c r="U294" s="403">
        <v>11.125</v>
      </c>
      <c r="V294" s="403">
        <v>22</v>
      </c>
      <c r="W294" s="403">
        <v>-4.5</v>
      </c>
      <c r="X294" s="404">
        <v>3.3008000000000002</v>
      </c>
      <c r="Y294" s="403">
        <f>X294+(S294*((U294-INDEX('[1]Center of Mass'!$B$8:$M$105,MATCH(A294,'[1]Center of Mass'!$B$8:$B$105,0),9))^2+(V294-INDEX('[1]Center of Mass'!$B$8:$M$105,MATCH(A294,'[1]Center of Mass'!$B$8:$B$105,0),10))^2))</f>
        <v>863.69504374999997</v>
      </c>
    </row>
    <row r="295" spans="1:25">
      <c r="A295" s="403" t="s">
        <v>15</v>
      </c>
      <c r="B295" s="403" t="s">
        <v>1390</v>
      </c>
      <c r="C295" s="403" t="s">
        <v>261</v>
      </c>
      <c r="D295" s="403" t="s">
        <v>261</v>
      </c>
      <c r="E295" s="403" t="s">
        <v>289</v>
      </c>
      <c r="F295" s="403">
        <v>0</v>
      </c>
      <c r="I295" s="403" t="s">
        <v>75</v>
      </c>
      <c r="R295" s="403">
        <v>4</v>
      </c>
      <c r="S295" s="403">
        <v>2.85</v>
      </c>
      <c r="T295" s="403">
        <v>7.9</v>
      </c>
      <c r="U295" s="403">
        <v>12.225</v>
      </c>
      <c r="V295" s="403">
        <v>22</v>
      </c>
      <c r="W295" s="403">
        <v>-4.5</v>
      </c>
      <c r="X295" s="404">
        <v>2.3517999999999999</v>
      </c>
      <c r="Y295" s="403">
        <f>X295+(S295*((U295-INDEX('[1]Center of Mass'!$B$8:$M$105,MATCH(A295,'[1]Center of Mass'!$B$8:$B$105,0),9))^2+(V295-INDEX('[1]Center of Mass'!$B$8:$M$105,MATCH(A295,'[1]Center of Mass'!$B$8:$B$105,0),10))^2))</f>
        <v>592.12813525000013</v>
      </c>
    </row>
    <row r="296" spans="1:25">
      <c r="A296" s="403" t="s">
        <v>15</v>
      </c>
      <c r="B296" s="403" t="s">
        <v>323</v>
      </c>
      <c r="C296" s="403" t="s">
        <v>261</v>
      </c>
      <c r="D296" s="403" t="s">
        <v>261</v>
      </c>
      <c r="E296" s="403" t="s">
        <v>1407</v>
      </c>
      <c r="F296" s="403">
        <v>0</v>
      </c>
      <c r="R296" s="403">
        <v>4</v>
      </c>
      <c r="S296" s="403">
        <v>1.1015999999999999</v>
      </c>
      <c r="T296" s="403">
        <v>4.2759999999999998</v>
      </c>
      <c r="U296" s="403">
        <v>19.2</v>
      </c>
      <c r="V296" s="403">
        <v>22.303000000000001</v>
      </c>
      <c r="W296" s="403">
        <v>-5.5579999999999998</v>
      </c>
      <c r="X296" s="404">
        <v>0.21579000000000001</v>
      </c>
      <c r="Y296" s="403">
        <f>X296+(S296*((U296-INDEX('[1]Center of Mass'!$B$8:$M$105,MATCH(A296,'[1]Center of Mass'!$B$8:$B$105,0),9))^2+(V296-INDEX('[1]Center of Mass'!$B$8:$M$105,MATCH(A296,'[1]Center of Mass'!$B$8:$B$105,0),10))^2))</f>
        <v>140.27058448080001</v>
      </c>
    </row>
    <row r="297" spans="1:25">
      <c r="A297" s="403" t="s">
        <v>15</v>
      </c>
      <c r="B297" s="403" t="s">
        <v>324</v>
      </c>
      <c r="C297" s="403" t="s">
        <v>261</v>
      </c>
      <c r="D297" s="403" t="s">
        <v>261</v>
      </c>
      <c r="E297" s="403" t="s">
        <v>1407</v>
      </c>
      <c r="F297" s="403">
        <v>0</v>
      </c>
      <c r="R297" s="403">
        <v>4</v>
      </c>
      <c r="S297" s="403">
        <v>3.3090000000000002</v>
      </c>
      <c r="T297" s="403">
        <v>8.2059999999999995</v>
      </c>
      <c r="U297" s="403">
        <v>-1.2010000000000001</v>
      </c>
      <c r="V297" s="403">
        <v>22.55</v>
      </c>
      <c r="W297" s="403">
        <v>-4.5</v>
      </c>
      <c r="X297" s="404">
        <v>2.8172999999999999</v>
      </c>
      <c r="Y297" s="403">
        <f>X297+(S297*((U297-INDEX('[1]Center of Mass'!$B$8:$M$105,MATCH(A297,'[1]Center of Mass'!$B$8:$B$105,0),9))^2+(V297-INDEX('[1]Center of Mass'!$B$8:$M$105,MATCH(A297,'[1]Center of Mass'!$B$8:$B$105,0),10))^2))</f>
        <v>2183.6277967050009</v>
      </c>
    </row>
    <row r="298" spans="1:25">
      <c r="A298" s="403" t="s">
        <v>15</v>
      </c>
      <c r="B298" s="403" t="s">
        <v>341</v>
      </c>
      <c r="C298" s="403" t="s">
        <v>261</v>
      </c>
      <c r="D298" s="403" t="s">
        <v>261</v>
      </c>
      <c r="E298" s="403" t="s">
        <v>1407</v>
      </c>
      <c r="F298" s="403">
        <v>0</v>
      </c>
      <c r="R298" s="403">
        <v>4</v>
      </c>
      <c r="S298" s="403">
        <v>2.6484000000000001</v>
      </c>
      <c r="T298" s="403">
        <v>6.7510000000000003</v>
      </c>
      <c r="U298" s="403">
        <v>19.2</v>
      </c>
      <c r="V298" s="403">
        <v>22.334</v>
      </c>
      <c r="W298" s="403">
        <v>-4.0599999999999996</v>
      </c>
      <c r="X298" s="404">
        <v>1.3392999999999999</v>
      </c>
      <c r="Y298" s="403">
        <f>X298+(S298*((U298-INDEX('[1]Center of Mass'!$B$8:$M$105,MATCH(A298,'[1]Center of Mass'!$B$8:$B$105,0),9))^2+(V298-INDEX('[1]Center of Mass'!$B$8:$M$105,MATCH(A298,'[1]Center of Mass'!$B$8:$B$105,0),10))^2))</f>
        <v>339.85060553919999</v>
      </c>
    </row>
    <row r="299" spans="1:25">
      <c r="A299" s="403" t="s">
        <v>15</v>
      </c>
      <c r="B299" s="403" t="s">
        <v>325</v>
      </c>
      <c r="C299" s="403" t="s">
        <v>261</v>
      </c>
      <c r="D299" s="403" t="s">
        <v>261</v>
      </c>
      <c r="E299" s="403" t="s">
        <v>1407</v>
      </c>
      <c r="F299" s="403">
        <v>0</v>
      </c>
      <c r="R299" s="403">
        <v>4</v>
      </c>
      <c r="S299" s="403">
        <v>0.86719999999999997</v>
      </c>
      <c r="T299" s="403">
        <v>3.9009999999999998</v>
      </c>
      <c r="U299" s="403">
        <v>19.2</v>
      </c>
      <c r="V299" s="403">
        <v>23.547000000000001</v>
      </c>
      <c r="W299" s="403">
        <v>-5.6509999999999998</v>
      </c>
      <c r="X299" s="404">
        <v>0.14827000000000001</v>
      </c>
      <c r="Y299" s="403">
        <f>X299+(S299*((U299-INDEX('[1]Center of Mass'!$B$8:$M$105,MATCH(A299,'[1]Center of Mass'!$B$8:$B$105,0),9))^2+(V299-INDEX('[1]Center of Mass'!$B$8:$M$105,MATCH(A299,'[1]Center of Mass'!$B$8:$B$105,0),10))^2))</f>
        <v>135.36320835200002</v>
      </c>
    </row>
    <row r="300" spans="1:25">
      <c r="A300" s="403" t="s">
        <v>15</v>
      </c>
      <c r="B300" s="403" t="s">
        <v>326</v>
      </c>
      <c r="C300" s="403" t="s">
        <v>261</v>
      </c>
      <c r="D300" s="403" t="s">
        <v>261</v>
      </c>
      <c r="E300" s="403" t="s">
        <v>1407</v>
      </c>
      <c r="F300" s="403">
        <v>0</v>
      </c>
      <c r="R300" s="403">
        <v>4</v>
      </c>
      <c r="S300" s="403">
        <v>3.3090000000000002</v>
      </c>
      <c r="T300" s="403">
        <v>8.2059999999999995</v>
      </c>
      <c r="U300" s="403">
        <v>-1.282</v>
      </c>
      <c r="V300" s="403">
        <v>23.65</v>
      </c>
      <c r="W300" s="403">
        <v>-4.5</v>
      </c>
      <c r="X300" s="404">
        <v>2.8172999999999999</v>
      </c>
      <c r="Y300" s="403">
        <f>X300+(S300*((U300-INDEX('[1]Center of Mass'!$B$8:$M$105,MATCH(A300,'[1]Center of Mass'!$B$8:$B$105,0),9))^2+(V300-INDEX('[1]Center of Mass'!$B$8:$M$105,MATCH(A300,'[1]Center of Mass'!$B$8:$B$105,0),10))^2))</f>
        <v>2281.5280262280003</v>
      </c>
    </row>
    <row r="301" spans="1:25">
      <c r="A301" s="403" t="s">
        <v>15</v>
      </c>
      <c r="B301" s="403" t="s">
        <v>327</v>
      </c>
      <c r="C301" s="403" t="s">
        <v>261</v>
      </c>
      <c r="D301" s="403" t="s">
        <v>261</v>
      </c>
      <c r="E301" s="403" t="s">
        <v>1407</v>
      </c>
      <c r="F301" s="403">
        <v>0</v>
      </c>
      <c r="R301" s="403">
        <v>4</v>
      </c>
      <c r="S301" s="403">
        <v>2.8828</v>
      </c>
      <c r="T301" s="403">
        <v>7.1260000000000003</v>
      </c>
      <c r="U301" s="403">
        <v>19.2</v>
      </c>
      <c r="V301" s="403">
        <v>23.582999999999998</v>
      </c>
      <c r="W301" s="403">
        <v>-4.1539999999999999</v>
      </c>
      <c r="X301" s="404">
        <v>1.6571</v>
      </c>
      <c r="Y301" s="403">
        <f>X301+(S301*((U301-INDEX('[1]Center of Mass'!$B$8:$M$105,MATCH(A301,'[1]Center of Mass'!$B$8:$B$105,0),9))^2+(V301-INDEX('[1]Center of Mass'!$B$8:$M$105,MATCH(A301,'[1]Center of Mass'!$B$8:$B$105,0),10))^2))</f>
        <v>453.68109997239992</v>
      </c>
    </row>
    <row r="302" spans="1:25">
      <c r="A302" s="403" t="s">
        <v>15</v>
      </c>
      <c r="B302" s="403" t="s">
        <v>328</v>
      </c>
      <c r="C302" s="403" t="s">
        <v>261</v>
      </c>
      <c r="D302" s="403" t="s">
        <v>261</v>
      </c>
      <c r="E302" s="403" t="s">
        <v>1407</v>
      </c>
      <c r="F302" s="403">
        <v>0</v>
      </c>
      <c r="R302" s="403">
        <v>4</v>
      </c>
      <c r="S302" s="403">
        <v>3.7602000000000002</v>
      </c>
      <c r="T302" s="403">
        <v>8.5069999999999997</v>
      </c>
      <c r="U302" s="403">
        <v>-1.369</v>
      </c>
      <c r="V302" s="403">
        <v>24.824999999999999</v>
      </c>
      <c r="W302" s="403">
        <v>-4.5</v>
      </c>
      <c r="X302" s="404">
        <v>3.3123999999999998</v>
      </c>
      <c r="Y302" s="403">
        <f>X302+(S302*((U302-INDEX('[1]Center of Mass'!$B$8:$M$105,MATCH(A302,'[1]Center of Mass'!$B$8:$B$105,0),9))^2+(V302-INDEX('[1]Center of Mass'!$B$8:$M$105,MATCH(A302,'[1]Center of Mass'!$B$8:$B$105,0),10))^2))</f>
        <v>2721.7617822003999</v>
      </c>
    </row>
    <row r="303" spans="1:25">
      <c r="A303" s="403" t="s">
        <v>15</v>
      </c>
      <c r="B303" s="403" t="s">
        <v>1391</v>
      </c>
      <c r="C303" s="403" t="s">
        <v>261</v>
      </c>
      <c r="D303" s="403" t="s">
        <v>261</v>
      </c>
      <c r="E303" s="403" t="s">
        <v>1407</v>
      </c>
      <c r="F303" s="403">
        <v>0</v>
      </c>
      <c r="R303" s="403">
        <v>4</v>
      </c>
      <c r="S303" s="403">
        <v>3.84</v>
      </c>
      <c r="T303" s="403">
        <v>8</v>
      </c>
      <c r="U303" s="403">
        <v>19.2</v>
      </c>
      <c r="V303" s="403">
        <v>25</v>
      </c>
      <c r="W303" s="403">
        <v>-4.2</v>
      </c>
      <c r="X303" s="404">
        <v>2.6623999999999999</v>
      </c>
      <c r="Y303" s="403">
        <f>X303+(S303*((U303-INDEX('[1]Center of Mass'!$B$8:$M$105,MATCH(A303,'[1]Center of Mass'!$B$8:$B$105,0),9))^2+(V303-INDEX('[1]Center of Mass'!$B$8:$M$105,MATCH(A303,'[1]Center of Mass'!$B$8:$B$105,0),10))^2))</f>
        <v>745.54703360000008</v>
      </c>
    </row>
    <row r="304" spans="1:25">
      <c r="A304" s="403" t="s">
        <v>15</v>
      </c>
      <c r="B304" s="403" t="s">
        <v>1392</v>
      </c>
      <c r="C304" s="403" t="s">
        <v>261</v>
      </c>
      <c r="D304" s="403" t="s">
        <v>261</v>
      </c>
      <c r="E304" s="403" t="s">
        <v>1407</v>
      </c>
      <c r="F304" s="403">
        <v>0</v>
      </c>
      <c r="R304" s="403">
        <v>4</v>
      </c>
      <c r="S304" s="403">
        <v>0.96</v>
      </c>
      <c r="T304" s="403">
        <v>4.4000000000000004</v>
      </c>
      <c r="U304" s="403">
        <v>19.2</v>
      </c>
      <c r="V304" s="403">
        <v>25</v>
      </c>
      <c r="W304" s="403">
        <v>-5.7</v>
      </c>
      <c r="X304" s="404">
        <v>0.2336</v>
      </c>
      <c r="Y304" s="403">
        <f>X304+(S304*((U304-INDEX('[1]Center of Mass'!$B$8:$M$105,MATCH(A304,'[1]Center of Mass'!$B$8:$B$105,0),9))^2+(V304-INDEX('[1]Center of Mass'!$B$8:$M$105,MATCH(A304,'[1]Center of Mass'!$B$8:$B$105,0),10))^2))</f>
        <v>185.9547584</v>
      </c>
    </row>
    <row r="305" spans="1:25">
      <c r="A305" s="403" t="s">
        <v>15</v>
      </c>
      <c r="B305" s="403" t="s">
        <v>329</v>
      </c>
      <c r="C305" s="403" t="s">
        <v>261</v>
      </c>
      <c r="D305" s="403" t="s">
        <v>261</v>
      </c>
      <c r="E305" s="403" t="s">
        <v>1407</v>
      </c>
      <c r="F305" s="403">
        <v>0</v>
      </c>
      <c r="R305" s="403">
        <v>4</v>
      </c>
      <c r="S305" s="403">
        <v>3.7602000000000002</v>
      </c>
      <c r="T305" s="403">
        <v>8.5069999999999997</v>
      </c>
      <c r="U305" s="403">
        <v>-1.462</v>
      </c>
      <c r="V305" s="403">
        <v>26.074999999999999</v>
      </c>
      <c r="W305" s="403">
        <v>-4.5</v>
      </c>
      <c r="X305" s="404">
        <v>3.3123999999999998</v>
      </c>
      <c r="Y305" s="403">
        <f>X305+(S305*((U305-INDEX('[1]Center of Mass'!$B$8:$M$105,MATCH(A305,'[1]Center of Mass'!$B$8:$B$105,0),9))^2+(V305-INDEX('[1]Center of Mass'!$B$8:$M$105,MATCH(A305,'[1]Center of Mass'!$B$8:$B$105,0),10))^2))</f>
        <v>2870.5606234114002</v>
      </c>
    </row>
    <row r="306" spans="1:25">
      <c r="A306" s="403" t="s">
        <v>15</v>
      </c>
      <c r="B306" s="403" t="s">
        <v>330</v>
      </c>
      <c r="C306" s="403" t="s">
        <v>261</v>
      </c>
      <c r="D306" s="403" t="s">
        <v>261</v>
      </c>
      <c r="E306" s="403" t="s">
        <v>1407</v>
      </c>
      <c r="F306" s="403">
        <v>0</v>
      </c>
      <c r="R306" s="403">
        <v>4</v>
      </c>
      <c r="S306" s="403">
        <v>3.84</v>
      </c>
      <c r="T306" s="403">
        <v>8</v>
      </c>
      <c r="U306" s="403">
        <v>19.2</v>
      </c>
      <c r="V306" s="403">
        <v>26.6</v>
      </c>
      <c r="W306" s="403">
        <v>-4.2</v>
      </c>
      <c r="X306" s="404">
        <v>2.6623999999999999</v>
      </c>
      <c r="Y306" s="403">
        <f>X306+(S306*((U306-INDEX('[1]Center of Mass'!$B$8:$M$105,MATCH(A306,'[1]Center of Mass'!$B$8:$B$105,0),9))^2+(V306-INDEX('[1]Center of Mass'!$B$8:$M$105,MATCH(A306,'[1]Center of Mass'!$B$8:$B$105,0),10))^2))</f>
        <v>923.03490560000023</v>
      </c>
    </row>
    <row r="307" spans="1:25">
      <c r="A307" s="403" t="s">
        <v>15</v>
      </c>
      <c r="B307" s="403" t="s">
        <v>331</v>
      </c>
      <c r="C307" s="403" t="s">
        <v>261</v>
      </c>
      <c r="D307" s="403" t="s">
        <v>261</v>
      </c>
      <c r="E307" s="403" t="s">
        <v>1407</v>
      </c>
      <c r="F307" s="403">
        <v>0</v>
      </c>
      <c r="R307" s="403">
        <v>4</v>
      </c>
      <c r="S307" s="403">
        <v>0.96</v>
      </c>
      <c r="T307" s="403">
        <v>4.4000000000000004</v>
      </c>
      <c r="U307" s="403">
        <v>19.2</v>
      </c>
      <c r="V307" s="403">
        <v>26.6</v>
      </c>
      <c r="W307" s="403">
        <v>-5.7</v>
      </c>
      <c r="X307" s="404">
        <v>0.2336</v>
      </c>
      <c r="Y307" s="403">
        <f>X307+(S307*((U307-INDEX('[1]Center of Mass'!$B$8:$M$105,MATCH(A307,'[1]Center of Mass'!$B$8:$B$105,0),9))^2+(V307-INDEX('[1]Center of Mass'!$B$8:$M$105,MATCH(A307,'[1]Center of Mass'!$B$8:$B$105,0),10))^2))</f>
        <v>230.32672640000004</v>
      </c>
    </row>
    <row r="308" spans="1:25">
      <c r="A308" s="403" t="s">
        <v>15</v>
      </c>
      <c r="B308" s="403" t="s">
        <v>332</v>
      </c>
      <c r="C308" s="403" t="s">
        <v>261</v>
      </c>
      <c r="D308" s="403" t="s">
        <v>261</v>
      </c>
      <c r="E308" s="403" t="s">
        <v>1407</v>
      </c>
      <c r="F308" s="403">
        <v>0</v>
      </c>
      <c r="R308" s="403">
        <v>4</v>
      </c>
      <c r="S308" s="403">
        <v>1.6284000000000001</v>
      </c>
      <c r="T308" s="403">
        <v>7.0860000000000003</v>
      </c>
      <c r="U308" s="403">
        <v>-1.528</v>
      </c>
      <c r="V308" s="403">
        <v>26.971</v>
      </c>
      <c r="W308" s="403">
        <v>-4.5</v>
      </c>
      <c r="X308" s="404">
        <v>1.2613000000000001</v>
      </c>
      <c r="Y308" s="403">
        <f>X308+(S308*((U308-INDEX('[1]Center of Mass'!$B$8:$M$105,MATCH(A308,'[1]Center of Mass'!$B$8:$B$105,0),9))^2+(V308-INDEX('[1]Center of Mass'!$B$8:$M$105,MATCH(A308,'[1]Center of Mass'!$B$8:$B$105,0),10))^2))</f>
        <v>1292.2456247499997</v>
      </c>
    </row>
    <row r="309" spans="1:25">
      <c r="A309" s="403" t="s">
        <v>15</v>
      </c>
      <c r="B309" s="403" t="s">
        <v>1393</v>
      </c>
      <c r="C309" s="403" t="s">
        <v>261</v>
      </c>
      <c r="D309" s="403" t="s">
        <v>261</v>
      </c>
      <c r="E309" s="403" t="s">
        <v>1407</v>
      </c>
      <c r="F309" s="403">
        <v>0</v>
      </c>
      <c r="R309" s="403">
        <v>4</v>
      </c>
      <c r="S309" s="403">
        <v>3.3679000000000001</v>
      </c>
      <c r="T309" s="403">
        <v>8.2449999999999992</v>
      </c>
      <c r="U309" s="403">
        <v>-1.589</v>
      </c>
      <c r="V309" s="403">
        <v>27.800999999999998</v>
      </c>
      <c r="W309" s="403">
        <v>-4.5</v>
      </c>
      <c r="X309" s="404">
        <v>2.8795999999999999</v>
      </c>
      <c r="Y309" s="403">
        <f>X309+(S309*((U309-INDEX('[1]Center of Mass'!$B$8:$M$105,MATCH(A309,'[1]Center of Mass'!$B$8:$B$105,0),9))^2+(V309-INDEX('[1]Center of Mass'!$B$8:$M$105,MATCH(A309,'[1]Center of Mass'!$B$8:$B$105,0),10))^2))</f>
        <v>2772.1862504974006</v>
      </c>
    </row>
    <row r="310" spans="1:25">
      <c r="A310" s="403" t="s">
        <v>15</v>
      </c>
      <c r="B310" s="403" t="s">
        <v>333</v>
      </c>
      <c r="C310" s="403" t="s">
        <v>261</v>
      </c>
      <c r="D310" s="403" t="s">
        <v>261</v>
      </c>
      <c r="E310" s="403" t="s">
        <v>1407</v>
      </c>
      <c r="F310" s="403">
        <v>0</v>
      </c>
      <c r="R310" s="403">
        <v>4</v>
      </c>
      <c r="S310" s="403">
        <v>3.84</v>
      </c>
      <c r="T310" s="403">
        <v>8</v>
      </c>
      <c r="U310" s="403">
        <v>19.2</v>
      </c>
      <c r="V310" s="403">
        <v>28.2</v>
      </c>
      <c r="W310" s="403">
        <v>-4.2</v>
      </c>
      <c r="X310" s="404">
        <v>2.6623999999999999</v>
      </c>
      <c r="Y310" s="403">
        <f>X310+(S310*((U310-INDEX('[1]Center of Mass'!$B$8:$M$105,MATCH(A310,'[1]Center of Mass'!$B$8:$B$105,0),9))^2+(V310-INDEX('[1]Center of Mass'!$B$8:$M$105,MATCH(A310,'[1]Center of Mass'!$B$8:$B$105,0),10))^2))</f>
        <v>1120.1835776</v>
      </c>
    </row>
    <row r="311" spans="1:25">
      <c r="A311" s="403" t="s">
        <v>15</v>
      </c>
      <c r="B311" s="403" t="s">
        <v>1394</v>
      </c>
      <c r="C311" s="403" t="s">
        <v>261</v>
      </c>
      <c r="D311" s="403" t="s">
        <v>261</v>
      </c>
      <c r="E311" s="403" t="s">
        <v>1407</v>
      </c>
      <c r="F311" s="403">
        <v>0</v>
      </c>
      <c r="R311" s="403">
        <v>4</v>
      </c>
      <c r="S311" s="403">
        <v>0.96</v>
      </c>
      <c r="T311" s="403">
        <v>4.4000000000000004</v>
      </c>
      <c r="U311" s="403">
        <v>19.2</v>
      </c>
      <c r="V311" s="403">
        <v>28.2</v>
      </c>
      <c r="W311" s="403">
        <v>-5.7</v>
      </c>
      <c r="X311" s="404">
        <v>0.2336</v>
      </c>
      <c r="Y311" s="403">
        <f>X311+(S311*((U311-INDEX('[1]Center of Mass'!$B$8:$M$105,MATCH(A311,'[1]Center of Mass'!$B$8:$B$105,0),9))^2+(V311-INDEX('[1]Center of Mass'!$B$8:$M$105,MATCH(A311,'[1]Center of Mass'!$B$8:$B$105,0),10))^2))</f>
        <v>279.61389440000005</v>
      </c>
    </row>
    <row r="312" spans="1:25">
      <c r="A312" s="403" t="s">
        <v>15</v>
      </c>
      <c r="B312" s="403" t="s">
        <v>1408</v>
      </c>
      <c r="C312" s="403" t="s">
        <v>261</v>
      </c>
      <c r="D312" s="403" t="s">
        <v>261</v>
      </c>
      <c r="E312" s="403" t="s">
        <v>1407</v>
      </c>
      <c r="F312" s="403">
        <v>0</v>
      </c>
      <c r="R312" s="403">
        <v>4</v>
      </c>
      <c r="S312" s="403">
        <v>3.3679000000000001</v>
      </c>
      <c r="T312" s="403">
        <v>8.2449999999999992</v>
      </c>
      <c r="U312" s="403">
        <v>-1.6719999999999999</v>
      </c>
      <c r="V312" s="403">
        <v>28.920999999999999</v>
      </c>
      <c r="W312" s="403">
        <v>-4.5</v>
      </c>
      <c r="X312" s="404">
        <v>2.8795999999999999</v>
      </c>
      <c r="Y312" s="403">
        <f>X312+(S312*((U312-INDEX('[1]Center of Mass'!$B$8:$M$105,MATCH(A312,'[1]Center of Mass'!$B$8:$B$105,0),9))^2+(V312-INDEX('[1]Center of Mass'!$B$8:$M$105,MATCH(A312,'[1]Center of Mass'!$B$8:$B$105,0),10))^2))</f>
        <v>2913.6299506979008</v>
      </c>
    </row>
    <row r="313" spans="1:25">
      <c r="A313" s="403" t="s">
        <v>15</v>
      </c>
      <c r="B313" s="403" t="s">
        <v>1395</v>
      </c>
      <c r="C313" s="403" t="s">
        <v>261</v>
      </c>
      <c r="D313" s="403" t="s">
        <v>261</v>
      </c>
      <c r="E313" s="403" t="s">
        <v>1407</v>
      </c>
      <c r="F313" s="403">
        <v>0</v>
      </c>
      <c r="R313" s="403">
        <v>4</v>
      </c>
      <c r="S313" s="403">
        <v>3.84</v>
      </c>
      <c r="T313" s="403">
        <v>8</v>
      </c>
      <c r="U313" s="403">
        <v>19.2</v>
      </c>
      <c r="V313" s="403">
        <v>29.8</v>
      </c>
      <c r="W313" s="403">
        <v>-4.2</v>
      </c>
      <c r="X313" s="404">
        <v>2.6623999999999999</v>
      </c>
      <c r="Y313" s="403">
        <f>X313+(S313*((U313-INDEX('[1]Center of Mass'!$B$8:$M$105,MATCH(A313,'[1]Center of Mass'!$B$8:$B$105,0),9))^2+(V313-INDEX('[1]Center of Mass'!$B$8:$M$105,MATCH(A313,'[1]Center of Mass'!$B$8:$B$105,0),10))^2))</f>
        <v>1336.9930496000004</v>
      </c>
    </row>
    <row r="314" spans="1:25">
      <c r="A314" s="403" t="s">
        <v>15</v>
      </c>
      <c r="B314" s="403" t="s">
        <v>1396</v>
      </c>
      <c r="C314" s="403" t="s">
        <v>261</v>
      </c>
      <c r="D314" s="403" t="s">
        <v>261</v>
      </c>
      <c r="E314" s="403" t="s">
        <v>1407</v>
      </c>
      <c r="F314" s="403">
        <v>0</v>
      </c>
      <c r="R314" s="403">
        <v>4</v>
      </c>
      <c r="S314" s="403">
        <v>0.96</v>
      </c>
      <c r="T314" s="403">
        <v>4.4000000000000004</v>
      </c>
      <c r="U314" s="403">
        <v>19.2</v>
      </c>
      <c r="V314" s="403">
        <v>29.8</v>
      </c>
      <c r="W314" s="403">
        <v>-5.7</v>
      </c>
      <c r="X314" s="404">
        <v>0.2336</v>
      </c>
      <c r="Y314" s="403">
        <f>X314+(S314*((U314-INDEX('[1]Center of Mass'!$B$8:$M$105,MATCH(A314,'[1]Center of Mass'!$B$8:$B$105,0),9))^2+(V314-INDEX('[1]Center of Mass'!$B$8:$M$105,MATCH(A314,'[1]Center of Mass'!$B$8:$B$105,0),10))^2))</f>
        <v>333.81626240000014</v>
      </c>
    </row>
    <row r="315" spans="1:25">
      <c r="A315" s="403" t="s">
        <v>15</v>
      </c>
      <c r="B315" s="403" t="s">
        <v>1397</v>
      </c>
      <c r="C315" s="403" t="s">
        <v>261</v>
      </c>
      <c r="D315" s="403" t="s">
        <v>261</v>
      </c>
      <c r="E315" s="403" t="s">
        <v>1407</v>
      </c>
      <c r="F315" s="403">
        <v>0</v>
      </c>
      <c r="R315" s="403">
        <v>4</v>
      </c>
      <c r="S315" s="403">
        <v>3.3679000000000001</v>
      </c>
      <c r="T315" s="403">
        <v>8.2449999999999992</v>
      </c>
      <c r="U315" s="403">
        <v>-1.7549999999999999</v>
      </c>
      <c r="V315" s="403">
        <v>30.04</v>
      </c>
      <c r="W315" s="403">
        <v>-4.5</v>
      </c>
      <c r="X315" s="404">
        <v>2.8795999999999999</v>
      </c>
      <c r="Y315" s="403">
        <f>X315+(S315*((U315-INDEX('[1]Center of Mass'!$B$8:$M$105,MATCH(A315,'[1]Center of Mass'!$B$8:$B$105,0),9))^2+(V315-INDEX('[1]Center of Mass'!$B$8:$M$105,MATCH(A315,'[1]Center of Mass'!$B$8:$B$105,0),10))^2))</f>
        <v>3063.4435862894998</v>
      </c>
    </row>
    <row r="316" spans="1:25">
      <c r="A316" s="403" t="s">
        <v>15</v>
      </c>
      <c r="B316" s="403" t="s">
        <v>1398</v>
      </c>
      <c r="C316" s="403" t="s">
        <v>261</v>
      </c>
      <c r="D316" s="403" t="s">
        <v>261</v>
      </c>
      <c r="E316" s="403" t="s">
        <v>1407</v>
      </c>
      <c r="F316" s="403">
        <v>0</v>
      </c>
      <c r="R316" s="403">
        <v>4</v>
      </c>
      <c r="S316" s="403">
        <v>0.48</v>
      </c>
      <c r="T316" s="403">
        <v>2.8</v>
      </c>
      <c r="U316" s="403">
        <v>19.2</v>
      </c>
      <c r="V316" s="403">
        <v>31</v>
      </c>
      <c r="W316" s="403">
        <v>-5.7</v>
      </c>
      <c r="X316" s="404">
        <v>0.04</v>
      </c>
      <c r="Y316" s="403">
        <f>X316+(S316*((U316-INDEX('[1]Center of Mass'!$B$8:$M$105,MATCH(A316,'[1]Center of Mass'!$B$8:$B$105,0),9))^2+(V316-INDEX('[1]Center of Mass'!$B$8:$M$105,MATCH(A316,'[1]Center of Mass'!$B$8:$B$105,0),10))^2))</f>
        <v>188.77001919999995</v>
      </c>
    </row>
    <row r="317" spans="1:25">
      <c r="A317" s="403" t="s">
        <v>15</v>
      </c>
      <c r="B317" s="403" t="s">
        <v>1399</v>
      </c>
      <c r="C317" s="403" t="s">
        <v>261</v>
      </c>
      <c r="D317" s="403" t="s">
        <v>261</v>
      </c>
      <c r="E317" s="403" t="s">
        <v>1407</v>
      </c>
      <c r="F317" s="403">
        <v>0</v>
      </c>
      <c r="R317" s="403">
        <v>4</v>
      </c>
      <c r="S317" s="403">
        <v>1.92</v>
      </c>
      <c r="T317" s="403">
        <v>6.4</v>
      </c>
      <c r="U317" s="403">
        <v>19.2</v>
      </c>
      <c r="V317" s="403">
        <v>31</v>
      </c>
      <c r="W317" s="403">
        <v>-4.2</v>
      </c>
      <c r="X317" s="404">
        <v>1.024</v>
      </c>
      <c r="Y317" s="403">
        <f>X317+(S317*((U317-INDEX('[1]Center of Mass'!$B$8:$M$105,MATCH(A317,'[1]Center of Mass'!$B$8:$B$105,0),9))^2+(V317-INDEX('[1]Center of Mass'!$B$8:$M$105,MATCH(A317,'[1]Center of Mass'!$B$8:$B$105,0),10))^2))</f>
        <v>755.94407679999983</v>
      </c>
    </row>
    <row r="318" spans="1:25">
      <c r="A318" s="403" t="s">
        <v>15</v>
      </c>
      <c r="B318" s="403" t="s">
        <v>1400</v>
      </c>
      <c r="C318" s="403" t="s">
        <v>261</v>
      </c>
      <c r="D318" s="403" t="s">
        <v>261</v>
      </c>
      <c r="E318" s="403" t="s">
        <v>1407</v>
      </c>
      <c r="F318" s="403">
        <v>0</v>
      </c>
      <c r="R318" s="403">
        <v>4</v>
      </c>
      <c r="S318" s="403">
        <v>2.7574999999999998</v>
      </c>
      <c r="T318" s="403">
        <v>7.8380000000000001</v>
      </c>
      <c r="U318" s="403">
        <v>-1.83</v>
      </c>
      <c r="V318" s="403">
        <v>31.058</v>
      </c>
      <c r="W318" s="403">
        <v>-4.5</v>
      </c>
      <c r="X318" s="404">
        <v>2.2623000000000002</v>
      </c>
      <c r="Y318" s="403">
        <f>X318+(S318*((U318-INDEX('[1]Center of Mass'!$B$8:$M$105,MATCH(A318,'[1]Center of Mass'!$B$8:$B$105,0),9))^2+(V318-INDEX('[1]Center of Mass'!$B$8:$M$105,MATCH(A318,'[1]Center of Mass'!$B$8:$B$105,0),10))^2))</f>
        <v>2625.6833517099994</v>
      </c>
    </row>
    <row r="319" spans="1:25">
      <c r="A319" s="403" t="s">
        <v>15</v>
      </c>
      <c r="B319" s="403" t="s">
        <v>1401</v>
      </c>
      <c r="C319" s="403" t="s">
        <v>261</v>
      </c>
      <c r="D319" s="403" t="s">
        <v>261</v>
      </c>
      <c r="E319" s="403" t="s">
        <v>1407</v>
      </c>
      <c r="F319" s="403">
        <v>0</v>
      </c>
      <c r="R319" s="403">
        <v>4</v>
      </c>
      <c r="S319" s="403">
        <v>0.12</v>
      </c>
      <c r="T319" s="403">
        <v>1.6</v>
      </c>
      <c r="U319" s="403">
        <v>19.2</v>
      </c>
      <c r="V319" s="403">
        <v>31.5</v>
      </c>
      <c r="W319" s="403">
        <v>-5.7</v>
      </c>
      <c r="X319" s="404">
        <v>4.0000000000000001E-3</v>
      </c>
      <c r="Y319" s="403">
        <f>X319+(S319*((U319-INDEX('[1]Center of Mass'!$B$8:$M$105,MATCH(A319,'[1]Center of Mass'!$B$8:$B$105,0),9))^2+(V319-INDEX('[1]Center of Mass'!$B$8:$M$105,MATCH(A319,'[1]Center of Mass'!$B$8:$B$105,0),10))^2))</f>
        <v>49.573784799999991</v>
      </c>
    </row>
    <row r="320" spans="1:25">
      <c r="A320" s="403" t="s">
        <v>15</v>
      </c>
      <c r="B320" s="403" t="s">
        <v>1402</v>
      </c>
      <c r="C320" s="403" t="s">
        <v>261</v>
      </c>
      <c r="D320" s="403" t="s">
        <v>261</v>
      </c>
      <c r="E320" s="403" t="s">
        <v>1407</v>
      </c>
      <c r="F320" s="403">
        <v>0</v>
      </c>
      <c r="R320" s="403">
        <v>4</v>
      </c>
      <c r="S320" s="403">
        <v>0.48</v>
      </c>
      <c r="T320" s="403">
        <v>5.2</v>
      </c>
      <c r="U320" s="403">
        <v>19.2</v>
      </c>
      <c r="V320" s="403">
        <v>31.5</v>
      </c>
      <c r="W320" s="403">
        <v>-4.2</v>
      </c>
      <c r="X320" s="404">
        <v>0.23200000000000001</v>
      </c>
      <c r="Y320" s="403">
        <f>X320+(S320*((U320-INDEX('[1]Center of Mass'!$B$8:$M$105,MATCH(A320,'[1]Center of Mass'!$B$8:$B$105,0),9))^2+(V320-INDEX('[1]Center of Mass'!$B$8:$M$105,MATCH(A320,'[1]Center of Mass'!$B$8:$B$105,0),10))^2))</f>
        <v>198.51113919999997</v>
      </c>
    </row>
    <row r="321" spans="1:25">
      <c r="A321" s="403" t="s">
        <v>15</v>
      </c>
      <c r="B321" s="403" t="s">
        <v>1409</v>
      </c>
      <c r="C321" s="403" t="s">
        <v>261</v>
      </c>
      <c r="D321" s="403" t="s">
        <v>261</v>
      </c>
      <c r="E321" s="403" t="s">
        <v>1407</v>
      </c>
      <c r="F321" s="403">
        <v>0</v>
      </c>
      <c r="R321" s="403">
        <v>4</v>
      </c>
      <c r="S321" s="403">
        <v>2.8378999999999999</v>
      </c>
      <c r="T321" s="403">
        <v>7.165</v>
      </c>
      <c r="U321" s="403">
        <v>18.658000000000001</v>
      </c>
      <c r="V321" s="403">
        <v>31.837</v>
      </c>
      <c r="W321" s="403">
        <v>-4.2</v>
      </c>
      <c r="X321" s="404">
        <v>1.6929000000000001</v>
      </c>
      <c r="Y321" s="403">
        <f>X321+(S321*((U321-INDEX('[1]Center of Mass'!$B$8:$M$105,MATCH(A321,'[1]Center of Mass'!$B$8:$B$105,0),9))^2+(V321-INDEX('[1]Center of Mass'!$B$8:$M$105,MATCH(A321,'[1]Center of Mass'!$B$8:$B$105,0),10))^2))</f>
        <v>1221.9754181963001</v>
      </c>
    </row>
    <row r="322" spans="1:25">
      <c r="A322" s="403" t="s">
        <v>15</v>
      </c>
      <c r="B322" s="403" t="s">
        <v>1410</v>
      </c>
      <c r="C322" s="403" t="s">
        <v>261</v>
      </c>
      <c r="D322" s="403" t="s">
        <v>261</v>
      </c>
      <c r="E322" s="403" t="s">
        <v>1407</v>
      </c>
      <c r="F322" s="403">
        <v>0</v>
      </c>
      <c r="R322" s="403">
        <v>4</v>
      </c>
      <c r="S322" s="403">
        <v>0.70950000000000002</v>
      </c>
      <c r="T322" s="403">
        <v>3.5649999999999999</v>
      </c>
      <c r="U322" s="403">
        <v>18.658000000000001</v>
      </c>
      <c r="V322" s="403">
        <v>31.837</v>
      </c>
      <c r="W322" s="403">
        <v>-5.7</v>
      </c>
      <c r="X322" s="404">
        <v>0.10395</v>
      </c>
      <c r="Y322" s="403">
        <f>X322+(S322*((U322-INDEX('[1]Center of Mass'!$B$8:$M$105,MATCH(A322,'[1]Center of Mass'!$B$8:$B$105,0),9))^2+(V322-INDEX('[1]Center of Mass'!$B$8:$M$105,MATCH(A322,'[1]Center of Mass'!$B$8:$B$105,0),10))^2))</f>
        <v>305.18532942150006</v>
      </c>
    </row>
    <row r="323" spans="1:25">
      <c r="A323" s="403" t="s">
        <v>15</v>
      </c>
      <c r="B323" s="403" t="s">
        <v>1411</v>
      </c>
      <c r="C323" s="403" t="s">
        <v>261</v>
      </c>
      <c r="D323" s="403" t="s">
        <v>261</v>
      </c>
      <c r="E323" s="403" t="s">
        <v>1407</v>
      </c>
      <c r="F323" s="403">
        <v>0</v>
      </c>
      <c r="R323" s="403">
        <v>4</v>
      </c>
      <c r="S323" s="403">
        <v>2.7574999999999998</v>
      </c>
      <c r="T323" s="403">
        <v>7.8380000000000001</v>
      </c>
      <c r="U323" s="403">
        <v>-1.8979999999999999</v>
      </c>
      <c r="V323" s="403">
        <v>31.975000000000001</v>
      </c>
      <c r="W323" s="403">
        <v>-4.5</v>
      </c>
      <c r="X323" s="404">
        <v>2.2623000000000002</v>
      </c>
      <c r="Y323" s="403">
        <f>X323+(S323*((U323-INDEX('[1]Center of Mass'!$B$8:$M$105,MATCH(A323,'[1]Center of Mass'!$B$8:$B$105,0),9))^2+(V323-INDEX('[1]Center of Mass'!$B$8:$M$105,MATCH(A323,'[1]Center of Mass'!$B$8:$B$105,0),10))^2))</f>
        <v>2736.5528664574999</v>
      </c>
    </row>
    <row r="324" spans="1:25">
      <c r="A324" s="403" t="s">
        <v>15</v>
      </c>
      <c r="B324" s="403" t="s">
        <v>1412</v>
      </c>
      <c r="C324" s="403" t="s">
        <v>261</v>
      </c>
      <c r="D324" s="403" t="s">
        <v>261</v>
      </c>
      <c r="E324" s="403" t="s">
        <v>1407</v>
      </c>
      <c r="F324" s="403">
        <v>0</v>
      </c>
      <c r="R324" s="403">
        <v>4</v>
      </c>
      <c r="S324" s="403">
        <v>2.8378999999999999</v>
      </c>
      <c r="T324" s="403">
        <v>7.165</v>
      </c>
      <c r="U324" s="403">
        <v>17.574999999999999</v>
      </c>
      <c r="V324" s="403">
        <v>32.311</v>
      </c>
      <c r="W324" s="403">
        <v>-4.2</v>
      </c>
      <c r="X324" s="404">
        <v>1.6929000000000001</v>
      </c>
      <c r="Y324" s="403">
        <f>X324+(S324*((U324-INDEX('[1]Center of Mass'!$B$8:$M$105,MATCH(A324,'[1]Center of Mass'!$B$8:$B$105,0),9))^2+(V324-INDEX('[1]Center of Mass'!$B$8:$M$105,MATCH(A324,'[1]Center of Mass'!$B$8:$B$105,0),10))^2))</f>
        <v>1300.9827159565998</v>
      </c>
    </row>
    <row r="325" spans="1:25">
      <c r="A325" s="403" t="s">
        <v>15</v>
      </c>
      <c r="B325" s="403" t="s">
        <v>1413</v>
      </c>
      <c r="C325" s="403" t="s">
        <v>261</v>
      </c>
      <c r="D325" s="403" t="s">
        <v>261</v>
      </c>
      <c r="E325" s="403" t="s">
        <v>1407</v>
      </c>
      <c r="F325" s="403">
        <v>0</v>
      </c>
      <c r="R325" s="403">
        <v>4</v>
      </c>
      <c r="S325" s="403">
        <v>0.70950000000000002</v>
      </c>
      <c r="T325" s="403">
        <v>3.5649999999999999</v>
      </c>
      <c r="U325" s="403">
        <v>17.574999999999999</v>
      </c>
      <c r="V325" s="403">
        <v>32.311</v>
      </c>
      <c r="W325" s="403">
        <v>-5.7</v>
      </c>
      <c r="X325" s="404">
        <v>0.10395</v>
      </c>
      <c r="Y325" s="403">
        <f>X325+(S325*((U325-INDEX('[1]Center of Mass'!$B$8:$M$105,MATCH(A325,'[1]Center of Mass'!$B$8:$B$105,0),9))^2+(V325-INDEX('[1]Center of Mass'!$B$8:$M$105,MATCH(A325,'[1]Center of Mass'!$B$8:$B$105,0),10))^2))</f>
        <v>324.93784986299994</v>
      </c>
    </row>
    <row r="326" spans="1:25">
      <c r="A326" s="403" t="s">
        <v>15</v>
      </c>
      <c r="B326" s="403" t="s">
        <v>1414</v>
      </c>
      <c r="C326" s="403" t="s">
        <v>261</v>
      </c>
      <c r="D326" s="403" t="s">
        <v>261</v>
      </c>
      <c r="E326" s="403" t="s">
        <v>1407</v>
      </c>
      <c r="F326" s="403">
        <v>0</v>
      </c>
      <c r="R326" s="403">
        <v>4</v>
      </c>
      <c r="S326" s="403">
        <v>0.70950000000000002</v>
      </c>
      <c r="T326" s="403">
        <v>3.5649999999999999</v>
      </c>
      <c r="U326" s="403">
        <v>16.492000000000001</v>
      </c>
      <c r="V326" s="403">
        <v>32.784999999999997</v>
      </c>
      <c r="W326" s="403">
        <v>-5.7</v>
      </c>
      <c r="X326" s="404">
        <v>0.10395</v>
      </c>
      <c r="Y326" s="403">
        <f>X326+(S326*((U326-INDEX('[1]Center of Mass'!$B$8:$M$105,MATCH(A326,'[1]Center of Mass'!$B$8:$B$105,0),9))^2+(V326-INDEX('[1]Center of Mass'!$B$8:$M$105,MATCH(A326,'[1]Center of Mass'!$B$8:$B$105,0),10))^2))</f>
        <v>346.67351503949988</v>
      </c>
    </row>
    <row r="327" spans="1:25">
      <c r="A327" s="403" t="s">
        <v>15</v>
      </c>
      <c r="B327" s="403" t="s">
        <v>1415</v>
      </c>
      <c r="C327" s="403" t="s">
        <v>261</v>
      </c>
      <c r="D327" s="403" t="s">
        <v>261</v>
      </c>
      <c r="E327" s="403" t="s">
        <v>1407</v>
      </c>
      <c r="F327" s="403">
        <v>0</v>
      </c>
      <c r="R327" s="403">
        <v>4</v>
      </c>
      <c r="S327" s="403">
        <v>2.8378999999999999</v>
      </c>
      <c r="T327" s="403">
        <v>7.165</v>
      </c>
      <c r="U327" s="403">
        <v>16.492000000000001</v>
      </c>
      <c r="V327" s="403">
        <v>32.784999999999997</v>
      </c>
      <c r="W327" s="403">
        <v>-4.2</v>
      </c>
      <c r="X327" s="404">
        <v>1.6929000000000001</v>
      </c>
      <c r="Y327" s="403">
        <f>X327+(S327*((U327-INDEX('[1]Center of Mass'!$B$8:$M$105,MATCH(A327,'[1]Center of Mass'!$B$8:$B$105,0),9))^2+(V327-INDEX('[1]Center of Mass'!$B$8:$M$105,MATCH(A327,'[1]Center of Mass'!$B$8:$B$105,0),10))^2))</f>
        <v>1387.9223131438994</v>
      </c>
    </row>
    <row r="328" spans="1:25">
      <c r="A328" s="403" t="s">
        <v>15</v>
      </c>
      <c r="B328" s="403" t="s">
        <v>1416</v>
      </c>
      <c r="C328" s="403" t="s">
        <v>261</v>
      </c>
      <c r="D328" s="403" t="s">
        <v>261</v>
      </c>
      <c r="E328" s="403" t="s">
        <v>1407</v>
      </c>
      <c r="F328" s="403">
        <v>0</v>
      </c>
      <c r="R328" s="403">
        <v>4</v>
      </c>
      <c r="S328" s="403">
        <v>2.7574999999999998</v>
      </c>
      <c r="T328" s="403">
        <v>7.8380000000000001</v>
      </c>
      <c r="U328" s="403">
        <v>-1.966</v>
      </c>
      <c r="V328" s="403">
        <v>32.892000000000003</v>
      </c>
      <c r="W328" s="403">
        <v>-4.5</v>
      </c>
      <c r="X328" s="404">
        <v>2.2622</v>
      </c>
      <c r="Y328" s="403">
        <f>X328+(S328*((U328-INDEX('[1]Center of Mass'!$B$8:$M$105,MATCH(A328,'[1]Center of Mass'!$B$8:$B$105,0),9))^2+(V328-INDEX('[1]Center of Mass'!$B$8:$M$105,MATCH(A328,'[1]Center of Mass'!$B$8:$B$105,0),10))^2))</f>
        <v>2852.0852854000004</v>
      </c>
    </row>
    <row r="329" spans="1:25">
      <c r="A329" s="403" t="s">
        <v>15</v>
      </c>
      <c r="B329" s="403" t="s">
        <v>1417</v>
      </c>
      <c r="C329" s="403" t="s">
        <v>261</v>
      </c>
      <c r="D329" s="403" t="s">
        <v>261</v>
      </c>
      <c r="E329" s="403" t="s">
        <v>1407</v>
      </c>
      <c r="F329" s="403">
        <v>0</v>
      </c>
      <c r="R329" s="403">
        <v>4</v>
      </c>
      <c r="S329" s="403">
        <v>0.49120000000000003</v>
      </c>
      <c r="T329" s="403">
        <v>2.8370000000000002</v>
      </c>
      <c r="U329" s="403">
        <v>15.574999999999999</v>
      </c>
      <c r="V329" s="403">
        <v>33.186</v>
      </c>
      <c r="W329" s="403">
        <v>-5.7</v>
      </c>
      <c r="X329" s="404">
        <v>4.2166000000000002E-2</v>
      </c>
      <c r="Y329" s="403">
        <f>X329+(S329*((U329-INDEX('[1]Center of Mass'!$B$8:$M$105,MATCH(A329,'[1]Center of Mass'!$B$8:$B$105,0),9))^2+(V329-INDEX('[1]Center of Mass'!$B$8:$M$105,MATCH(A329,'[1]Center of Mass'!$B$8:$B$105,0),10))^2))</f>
        <v>253.78617800480004</v>
      </c>
    </row>
    <row r="330" spans="1:25">
      <c r="A330" s="403" t="s">
        <v>15</v>
      </c>
      <c r="B330" s="403" t="s">
        <v>1418</v>
      </c>
      <c r="C330" s="403" t="s">
        <v>261</v>
      </c>
      <c r="D330" s="403" t="s">
        <v>261</v>
      </c>
      <c r="E330" s="403" t="s">
        <v>1407</v>
      </c>
      <c r="F330" s="403">
        <v>0</v>
      </c>
      <c r="R330" s="403">
        <v>4</v>
      </c>
      <c r="S330" s="403">
        <v>1.9646999999999999</v>
      </c>
      <c r="T330" s="403">
        <v>6.4370000000000003</v>
      </c>
      <c r="U330" s="403">
        <v>15.574999999999999</v>
      </c>
      <c r="V330" s="403">
        <v>33.186</v>
      </c>
      <c r="W330" s="403">
        <v>-4.2</v>
      </c>
      <c r="X330" s="404">
        <v>1.0528</v>
      </c>
      <c r="Y330" s="403">
        <f>X330+(S330*((U330-INDEX('[1]Center of Mass'!$B$8:$M$105,MATCH(A330,'[1]Center of Mass'!$B$8:$B$105,0),9))^2+(V330-INDEX('[1]Center of Mass'!$B$8:$M$105,MATCH(A330,'[1]Center of Mass'!$B$8:$B$105,0),10))^2))</f>
        <v>1015.9771900363</v>
      </c>
    </row>
    <row r="331" spans="1:25">
      <c r="A331" s="403" t="s">
        <v>15</v>
      </c>
      <c r="B331" s="403" t="s">
        <v>1419</v>
      </c>
      <c r="C331" s="403" t="s">
        <v>261</v>
      </c>
      <c r="D331" s="403" t="s">
        <v>261</v>
      </c>
      <c r="E331" s="403" t="s">
        <v>1407</v>
      </c>
      <c r="F331" s="403">
        <v>0</v>
      </c>
      <c r="R331" s="403">
        <v>4</v>
      </c>
      <c r="S331" s="403">
        <v>2.4</v>
      </c>
      <c r="T331" s="403">
        <v>7.6</v>
      </c>
      <c r="U331" s="403">
        <v>-1.6</v>
      </c>
      <c r="V331" s="403">
        <v>33.35</v>
      </c>
      <c r="W331" s="403">
        <v>-4.5</v>
      </c>
      <c r="X331" s="404">
        <v>1.9279999999999999</v>
      </c>
      <c r="Y331" s="403">
        <f>X331+(S331*((U331-INDEX('[1]Center of Mass'!$B$8:$M$105,MATCH(A331,'[1]Center of Mass'!$B$8:$B$105,0),9))^2+(V331-INDEX('[1]Center of Mass'!$B$8:$M$105,MATCH(A331,'[1]Center of Mass'!$B$8:$B$105,0),10))^2))</f>
        <v>2488.5200960000006</v>
      </c>
    </row>
    <row r="332" spans="1:25">
      <c r="A332" s="403" t="s">
        <v>15</v>
      </c>
      <c r="B332" s="403" t="s">
        <v>1420</v>
      </c>
      <c r="C332" s="403" t="s">
        <v>261</v>
      </c>
      <c r="D332" s="403" t="s">
        <v>261</v>
      </c>
      <c r="E332" s="403" t="s">
        <v>1407</v>
      </c>
      <c r="F332" s="403">
        <v>0</v>
      </c>
      <c r="R332" s="403">
        <v>4</v>
      </c>
      <c r="S332" s="403">
        <v>3.6</v>
      </c>
      <c r="T332" s="403">
        <v>8.4</v>
      </c>
      <c r="U332" s="403">
        <v>-0.6</v>
      </c>
      <c r="V332" s="403">
        <v>33.35</v>
      </c>
      <c r="W332" s="403">
        <v>-4.5</v>
      </c>
      <c r="X332" s="404">
        <v>3.1320000000000001</v>
      </c>
      <c r="Y332" s="403">
        <f>X332+(S332*((U332-INDEX('[1]Center of Mass'!$B$8:$M$105,MATCH(A332,'[1]Center of Mass'!$B$8:$B$105,0),9))^2+(V332-INDEX('[1]Center of Mass'!$B$8:$M$105,MATCH(A332,'[1]Center of Mass'!$B$8:$B$105,0),10))^2))</f>
        <v>3567.4057440000006</v>
      </c>
    </row>
    <row r="333" spans="1:25">
      <c r="A333" s="403" t="s">
        <v>15</v>
      </c>
      <c r="B333" s="403" t="s">
        <v>1421</v>
      </c>
      <c r="C333" s="403" t="s">
        <v>261</v>
      </c>
      <c r="D333" s="403" t="s">
        <v>261</v>
      </c>
      <c r="E333" s="403" t="s">
        <v>1407</v>
      </c>
      <c r="F333" s="403">
        <v>0</v>
      </c>
      <c r="R333" s="403">
        <v>4</v>
      </c>
      <c r="S333" s="403">
        <v>3.3</v>
      </c>
      <c r="T333" s="403">
        <v>8.1999999999999993</v>
      </c>
      <c r="U333" s="403">
        <v>0.55000000000000004</v>
      </c>
      <c r="V333" s="403">
        <v>33.35</v>
      </c>
      <c r="W333" s="403">
        <v>-4.5</v>
      </c>
      <c r="X333" s="404">
        <v>2.8077999999999999</v>
      </c>
      <c r="Y333" s="403">
        <f>X333+(S333*((U333-INDEX('[1]Center of Mass'!$B$8:$M$105,MATCH(A333,'[1]Center of Mass'!$B$8:$B$105,0),9))^2+(V333-INDEX('[1]Center of Mass'!$B$8:$M$105,MATCH(A333,'[1]Center of Mass'!$B$8:$B$105,0),10))^2))</f>
        <v>3103.6328020000001</v>
      </c>
    </row>
    <row r="334" spans="1:25">
      <c r="A334" s="403" t="s">
        <v>15</v>
      </c>
      <c r="B334" s="403" t="s">
        <v>1422</v>
      </c>
      <c r="C334" s="403" t="s">
        <v>261</v>
      </c>
      <c r="D334" s="403" t="s">
        <v>261</v>
      </c>
      <c r="E334" s="403" t="s">
        <v>1407</v>
      </c>
      <c r="F334" s="403">
        <v>0</v>
      </c>
      <c r="R334" s="403">
        <v>4</v>
      </c>
      <c r="S334" s="403">
        <v>3.3</v>
      </c>
      <c r="T334" s="403">
        <v>8.1999999999999993</v>
      </c>
      <c r="U334" s="403">
        <v>1.65</v>
      </c>
      <c r="V334" s="403">
        <v>33.35</v>
      </c>
      <c r="W334" s="403">
        <v>-4.5</v>
      </c>
      <c r="X334" s="404">
        <v>2.8077999999999999</v>
      </c>
      <c r="Y334" s="403">
        <f>X334+(S334*((U334-INDEX('[1]Center of Mass'!$B$8:$M$105,MATCH(A334,'[1]Center of Mass'!$B$8:$B$105,0),9))^2+(V334-INDEX('[1]Center of Mass'!$B$8:$M$105,MATCH(A334,'[1]Center of Mass'!$B$8:$B$105,0),10))^2))</f>
        <v>2952.6102820000006</v>
      </c>
    </row>
    <row r="335" spans="1:25">
      <c r="A335" s="403" t="s">
        <v>15</v>
      </c>
      <c r="B335" s="403" t="s">
        <v>1423</v>
      </c>
      <c r="C335" s="403" t="s">
        <v>261</v>
      </c>
      <c r="D335" s="403" t="s">
        <v>261</v>
      </c>
      <c r="E335" s="403" t="s">
        <v>1407</v>
      </c>
      <c r="F335" s="403">
        <v>0</v>
      </c>
      <c r="R335" s="403">
        <v>4</v>
      </c>
      <c r="S335" s="403">
        <v>3.3</v>
      </c>
      <c r="T335" s="403">
        <v>8.1999999999999993</v>
      </c>
      <c r="U335" s="403">
        <v>2.75</v>
      </c>
      <c r="V335" s="403">
        <v>33.35</v>
      </c>
      <c r="W335" s="403">
        <v>-4.5</v>
      </c>
      <c r="X335" s="404">
        <v>2.8077999999999999</v>
      </c>
      <c r="Y335" s="403">
        <f>X335+(S335*((U335-INDEX('[1]Center of Mass'!$B$8:$M$105,MATCH(A335,'[1]Center of Mass'!$B$8:$B$105,0),9))^2+(V335-INDEX('[1]Center of Mass'!$B$8:$M$105,MATCH(A335,'[1]Center of Mass'!$B$8:$B$105,0),10))^2))</f>
        <v>2809.573762</v>
      </c>
    </row>
    <row r="336" spans="1:25">
      <c r="A336" s="403" t="s">
        <v>15</v>
      </c>
      <c r="B336" s="403" t="s">
        <v>1424</v>
      </c>
      <c r="C336" s="403" t="s">
        <v>261</v>
      </c>
      <c r="D336" s="403" t="s">
        <v>261</v>
      </c>
      <c r="E336" s="403" t="s">
        <v>1407</v>
      </c>
      <c r="F336" s="403">
        <v>0</v>
      </c>
      <c r="R336" s="403">
        <v>4</v>
      </c>
      <c r="S336" s="403">
        <v>2.9249999999999998</v>
      </c>
      <c r="T336" s="403">
        <v>7.95</v>
      </c>
      <c r="U336" s="403">
        <v>3.7879999999999998</v>
      </c>
      <c r="V336" s="403">
        <v>33.35</v>
      </c>
      <c r="W336" s="403">
        <v>-4.5</v>
      </c>
      <c r="X336" s="404">
        <v>2.4255</v>
      </c>
      <c r="Y336" s="403">
        <f>X336+(S336*((U336-INDEX('[1]Center of Mass'!$B$8:$M$105,MATCH(A336,'[1]Center of Mass'!$B$8:$B$105,0),9))^2+(V336-INDEX('[1]Center of Mass'!$B$8:$M$105,MATCH(A336,'[1]Center of Mass'!$B$8:$B$105,0),10))^2))</f>
        <v>2377.0956185999999</v>
      </c>
    </row>
    <row r="337" spans="1:25">
      <c r="A337" s="403" t="s">
        <v>15</v>
      </c>
      <c r="B337" s="403" t="s">
        <v>1425</v>
      </c>
      <c r="C337" s="403" t="s">
        <v>261</v>
      </c>
      <c r="D337" s="403" t="s">
        <v>261</v>
      </c>
      <c r="E337" s="403" t="s">
        <v>1407</v>
      </c>
      <c r="F337" s="403">
        <v>0</v>
      </c>
      <c r="R337" s="403">
        <v>4</v>
      </c>
      <c r="S337" s="403">
        <v>2.9249999999999998</v>
      </c>
      <c r="T337" s="403">
        <v>7.95</v>
      </c>
      <c r="U337" s="403">
        <v>4.7629999999999999</v>
      </c>
      <c r="V337" s="403">
        <v>33.35</v>
      </c>
      <c r="W337" s="403">
        <v>-4.5</v>
      </c>
      <c r="X337" s="404">
        <v>2.4255</v>
      </c>
      <c r="Y337" s="403">
        <f>X337+(S337*((U337-INDEX('[1]Center of Mass'!$B$8:$M$105,MATCH(A337,'[1]Center of Mass'!$B$8:$B$105,0),9))^2+(V337-INDEX('[1]Center of Mass'!$B$8:$M$105,MATCH(A337,'[1]Center of Mass'!$B$8:$B$105,0),10))^2))</f>
        <v>2276.558469225</v>
      </c>
    </row>
    <row r="338" spans="1:25">
      <c r="A338" s="403" t="s">
        <v>15</v>
      </c>
      <c r="B338" s="403" t="s">
        <v>1426</v>
      </c>
      <c r="C338" s="403" t="s">
        <v>261</v>
      </c>
      <c r="D338" s="403" t="s">
        <v>261</v>
      </c>
      <c r="E338" s="403" t="s">
        <v>1407</v>
      </c>
      <c r="F338" s="403">
        <v>0</v>
      </c>
      <c r="R338" s="403">
        <v>4</v>
      </c>
      <c r="S338" s="403">
        <v>2.9249999999999998</v>
      </c>
      <c r="T338" s="403">
        <v>7.95</v>
      </c>
      <c r="U338" s="403">
        <v>5.7380000000000004</v>
      </c>
      <c r="V338" s="403">
        <v>33.35</v>
      </c>
      <c r="W338" s="403">
        <v>-4.5</v>
      </c>
      <c r="X338" s="404">
        <v>2.4255</v>
      </c>
      <c r="Y338" s="403">
        <f>X338+(S338*((U338-INDEX('[1]Center of Mass'!$B$8:$M$105,MATCH(A338,'[1]Center of Mass'!$B$8:$B$105,0),9))^2+(V338-INDEX('[1]Center of Mass'!$B$8:$M$105,MATCH(A338,'[1]Center of Mass'!$B$8:$B$105,0),10))^2))</f>
        <v>2181.5824760999999</v>
      </c>
    </row>
    <row r="339" spans="1:25">
      <c r="A339" s="403" t="s">
        <v>15</v>
      </c>
      <c r="B339" s="403" t="s">
        <v>1427</v>
      </c>
      <c r="C339" s="403" t="s">
        <v>261</v>
      </c>
      <c r="D339" s="403" t="s">
        <v>261</v>
      </c>
      <c r="E339" s="403" t="s">
        <v>1407</v>
      </c>
      <c r="F339" s="403">
        <v>0</v>
      </c>
      <c r="R339" s="403">
        <v>4</v>
      </c>
      <c r="S339" s="403">
        <v>2.9249999999999998</v>
      </c>
      <c r="T339" s="403">
        <v>7.95</v>
      </c>
      <c r="U339" s="403">
        <v>6.7130000000000001</v>
      </c>
      <c r="V339" s="403">
        <v>33.35</v>
      </c>
      <c r="W339" s="403">
        <v>-4.5</v>
      </c>
      <c r="X339" s="404">
        <v>2.4255</v>
      </c>
      <c r="Y339" s="403">
        <f>X339+(S339*((U339-INDEX('[1]Center of Mass'!$B$8:$M$105,MATCH(A339,'[1]Center of Mass'!$B$8:$B$105,0),9))^2+(V339-INDEX('[1]Center of Mass'!$B$8:$M$105,MATCH(A339,'[1]Center of Mass'!$B$8:$B$105,0),10))^2))</f>
        <v>2092.1676392249997</v>
      </c>
    </row>
    <row r="340" spans="1:25">
      <c r="A340" s="403" t="s">
        <v>15</v>
      </c>
      <c r="B340" s="403" t="s">
        <v>1428</v>
      </c>
      <c r="C340" s="403" t="s">
        <v>261</v>
      </c>
      <c r="D340" s="403" t="s">
        <v>261</v>
      </c>
      <c r="E340" s="403" t="s">
        <v>1407</v>
      </c>
      <c r="F340" s="403">
        <v>0</v>
      </c>
      <c r="R340" s="403">
        <v>4</v>
      </c>
      <c r="S340" s="403">
        <v>4.8</v>
      </c>
      <c r="T340" s="403">
        <v>9.1999999999999993</v>
      </c>
      <c r="U340" s="403">
        <v>8</v>
      </c>
      <c r="V340" s="403">
        <v>33.35</v>
      </c>
      <c r="W340" s="403">
        <v>-4.5</v>
      </c>
      <c r="X340" s="404">
        <v>4.6239999999999997</v>
      </c>
      <c r="Y340" s="403">
        <f>X340+(S340*((U340-INDEX('[1]Center of Mass'!$B$8:$M$105,MATCH(A340,'[1]Center of Mass'!$B$8:$B$105,0),9))^2+(V340-INDEX('[1]Center of Mass'!$B$8:$M$105,MATCH(A340,'[1]Center of Mass'!$B$8:$B$105,0),10))^2))</f>
        <v>3254.2318719999998</v>
      </c>
    </row>
    <row r="341" spans="1:25">
      <c r="A341" s="403" t="s">
        <v>15</v>
      </c>
      <c r="B341" s="403" t="s">
        <v>1429</v>
      </c>
      <c r="C341" s="403" t="s">
        <v>261</v>
      </c>
      <c r="D341" s="403" t="s">
        <v>261</v>
      </c>
      <c r="E341" s="403" t="s">
        <v>1407</v>
      </c>
      <c r="F341" s="403">
        <v>0</v>
      </c>
      <c r="R341" s="403">
        <v>4</v>
      </c>
      <c r="S341" s="403">
        <v>2.1</v>
      </c>
      <c r="T341" s="403">
        <v>7.4</v>
      </c>
      <c r="U341" s="403">
        <v>9.15</v>
      </c>
      <c r="V341" s="403">
        <v>33.35</v>
      </c>
      <c r="W341" s="403">
        <v>-4.5</v>
      </c>
      <c r="X341" s="404">
        <v>1.6608000000000001</v>
      </c>
      <c r="Y341" s="403">
        <f>X341+(S341*((U341-INDEX('[1]Center of Mass'!$B$8:$M$105,MATCH(A341,'[1]Center of Mass'!$B$8:$B$105,0),9))^2+(V341-INDEX('[1]Center of Mass'!$B$8:$M$105,MATCH(A341,'[1]Center of Mass'!$B$8:$B$105,0),10))^2))</f>
        <v>1358.9948340000003</v>
      </c>
    </row>
    <row r="342" spans="1:25">
      <c r="A342" s="403" t="s">
        <v>15</v>
      </c>
      <c r="B342" s="403" t="s">
        <v>1430</v>
      </c>
      <c r="C342" s="403" t="s">
        <v>261</v>
      </c>
      <c r="D342" s="403" t="s">
        <v>261</v>
      </c>
      <c r="E342" s="403" t="s">
        <v>1407</v>
      </c>
      <c r="F342" s="403">
        <v>0</v>
      </c>
      <c r="R342" s="403">
        <v>4</v>
      </c>
      <c r="S342" s="403">
        <v>3.9</v>
      </c>
      <c r="T342" s="403">
        <v>8.6</v>
      </c>
      <c r="U342" s="403">
        <v>10.15</v>
      </c>
      <c r="V342" s="403">
        <v>33.35</v>
      </c>
      <c r="W342" s="403">
        <v>-4.5</v>
      </c>
      <c r="X342" s="404">
        <v>3.4742999999999999</v>
      </c>
      <c r="Y342" s="403">
        <f>X342+(S342*((U342-INDEX('[1]Center of Mass'!$B$8:$M$105,MATCH(A342,'[1]Center of Mass'!$B$8:$B$105,0),9))^2+(V342-INDEX('[1]Center of Mass'!$B$8:$M$105,MATCH(A342,'[1]Center of Mass'!$B$8:$B$105,0),10))^2))</f>
        <v>2428.671906</v>
      </c>
    </row>
    <row r="343" spans="1:25">
      <c r="A343" s="403" t="s">
        <v>15</v>
      </c>
      <c r="B343" s="403" t="s">
        <v>1431</v>
      </c>
      <c r="C343" s="403" t="s">
        <v>261</v>
      </c>
      <c r="D343" s="403" t="s">
        <v>261</v>
      </c>
      <c r="E343" s="403" t="s">
        <v>1407</v>
      </c>
      <c r="F343" s="403">
        <v>0</v>
      </c>
      <c r="R343" s="403">
        <v>4</v>
      </c>
      <c r="S343" s="403">
        <v>2.85</v>
      </c>
      <c r="T343" s="403">
        <v>7.9</v>
      </c>
      <c r="U343" s="403">
        <v>11.275</v>
      </c>
      <c r="V343" s="403">
        <v>33.35</v>
      </c>
      <c r="W343" s="403">
        <v>-4.5</v>
      </c>
      <c r="X343" s="404">
        <v>2.3517999999999999</v>
      </c>
      <c r="Y343" s="403">
        <f>X343+(S343*((U343-INDEX('[1]Center of Mass'!$B$8:$M$105,MATCH(A343,'[1]Center of Mass'!$B$8:$B$105,0),9))^2+(V343-INDEX('[1]Center of Mass'!$B$8:$M$105,MATCH(A343,'[1]Center of Mass'!$B$8:$B$105,0),10))^2))</f>
        <v>1702.85892025</v>
      </c>
    </row>
    <row r="344" spans="1:25">
      <c r="A344" s="403" t="s">
        <v>15</v>
      </c>
      <c r="B344" s="403" t="s">
        <v>1432</v>
      </c>
      <c r="C344" s="403" t="s">
        <v>261</v>
      </c>
      <c r="D344" s="403" t="s">
        <v>261</v>
      </c>
      <c r="E344" s="403" t="s">
        <v>1407</v>
      </c>
      <c r="F344" s="403">
        <v>0</v>
      </c>
      <c r="R344" s="403">
        <v>4</v>
      </c>
      <c r="S344" s="403">
        <v>2.85</v>
      </c>
      <c r="T344" s="403">
        <v>7.9</v>
      </c>
      <c r="U344" s="403">
        <v>12.225</v>
      </c>
      <c r="V344" s="403">
        <v>33.35</v>
      </c>
      <c r="W344" s="403">
        <v>-4.5</v>
      </c>
      <c r="X344" s="404">
        <v>2.3517999999999999</v>
      </c>
      <c r="Y344" s="403">
        <f>X344+(S344*((U344-INDEX('[1]Center of Mass'!$B$8:$M$105,MATCH(A344,'[1]Center of Mass'!$B$8:$B$105,0),9))^2+(V344-INDEX('[1]Center of Mass'!$B$8:$M$105,MATCH(A344,'[1]Center of Mass'!$B$8:$B$105,0),10))^2))</f>
        <v>1647.88584025</v>
      </c>
    </row>
    <row r="345" spans="1:25">
      <c r="A345" s="403" t="s">
        <v>15</v>
      </c>
      <c r="B345" s="403" t="s">
        <v>1433</v>
      </c>
      <c r="C345" s="403" t="s">
        <v>261</v>
      </c>
      <c r="D345" s="403" t="s">
        <v>261</v>
      </c>
      <c r="E345" s="403" t="s">
        <v>1407</v>
      </c>
      <c r="F345" s="403">
        <v>0</v>
      </c>
      <c r="R345" s="403">
        <v>4</v>
      </c>
      <c r="S345" s="403">
        <v>3.25</v>
      </c>
      <c r="T345" s="403">
        <v>8.1669999999999998</v>
      </c>
      <c r="U345" s="403">
        <v>13.242000000000001</v>
      </c>
      <c r="V345" s="403">
        <v>33.35</v>
      </c>
      <c r="W345" s="403">
        <v>-4.5</v>
      </c>
      <c r="X345" s="404">
        <v>2.7553999999999998</v>
      </c>
      <c r="Y345" s="403">
        <f>X345+(S345*((U345-INDEX('[1]Center of Mass'!$B$8:$M$105,MATCH(A345,'[1]Center of Mass'!$B$8:$B$105,0),9))^2+(V345-INDEX('[1]Center of Mass'!$B$8:$M$105,MATCH(A345,'[1]Center of Mass'!$B$8:$B$105,0),10))^2))</f>
        <v>1818.6332170000001</v>
      </c>
    </row>
    <row r="346" spans="1:25">
      <c r="A346" s="403" t="s">
        <v>15</v>
      </c>
      <c r="B346" s="403" t="s">
        <v>1434</v>
      </c>
      <c r="C346" s="403" t="s">
        <v>261</v>
      </c>
      <c r="D346" s="403" t="s">
        <v>261</v>
      </c>
      <c r="E346" s="403" t="s">
        <v>1407</v>
      </c>
      <c r="F346" s="403">
        <v>0</v>
      </c>
      <c r="R346" s="403">
        <v>4</v>
      </c>
      <c r="S346" s="403">
        <v>3.25</v>
      </c>
      <c r="T346" s="403">
        <v>8.1669999999999998</v>
      </c>
      <c r="U346" s="403">
        <v>14.324999999999999</v>
      </c>
      <c r="V346" s="403">
        <v>33.35</v>
      </c>
      <c r="W346" s="403">
        <v>-4.5</v>
      </c>
      <c r="X346" s="404">
        <v>2.7553999999999998</v>
      </c>
      <c r="Y346" s="403">
        <f>X346+(S346*((U346-INDEX('[1]Center of Mass'!$B$8:$M$105,MATCH(A346,'[1]Center of Mass'!$B$8:$B$105,0),9))^2+(V346-INDEX('[1]Center of Mass'!$B$8:$M$105,MATCH(A346,'[1]Center of Mass'!$B$8:$B$105,0),10))^2))</f>
        <v>1761.4830362500002</v>
      </c>
    </row>
    <row r="347" spans="1:25">
      <c r="A347" s="403" t="s">
        <v>15</v>
      </c>
      <c r="B347" s="403" t="s">
        <v>1453</v>
      </c>
      <c r="C347" s="403" t="s">
        <v>261</v>
      </c>
      <c r="D347" s="403" t="s">
        <v>261</v>
      </c>
      <c r="E347" s="403" t="s">
        <v>1407</v>
      </c>
      <c r="F347" s="403">
        <v>0</v>
      </c>
      <c r="R347" s="403">
        <v>4</v>
      </c>
      <c r="S347" s="403">
        <v>1</v>
      </c>
      <c r="T347" s="403">
        <v>6.6669999999999998</v>
      </c>
      <c r="U347" s="403">
        <v>15.032999999999999</v>
      </c>
      <c r="V347" s="403">
        <v>33.35</v>
      </c>
      <c r="W347" s="403">
        <v>-4.5</v>
      </c>
      <c r="X347" s="404">
        <v>0.75926000000000005</v>
      </c>
      <c r="Y347" s="403">
        <f>X347+(S347*((U347-INDEX('[1]Center of Mass'!$B$8:$M$105,MATCH(A347,'[1]Center of Mass'!$B$8:$B$105,0),9))^2+(V347-INDEX('[1]Center of Mass'!$B$8:$M$105,MATCH(A347,'[1]Center of Mass'!$B$8:$B$105,0),10))^2))</f>
        <v>531.67845700000009</v>
      </c>
    </row>
    <row r="348" spans="1:25">
      <c r="A348" s="403" t="s">
        <v>15</v>
      </c>
      <c r="B348" s="403" t="s">
        <v>1403</v>
      </c>
      <c r="C348" s="403" t="s">
        <v>261</v>
      </c>
      <c r="D348" s="403" t="s">
        <v>261</v>
      </c>
      <c r="E348" s="403" t="s">
        <v>262</v>
      </c>
      <c r="F348" s="403">
        <v>0</v>
      </c>
      <c r="I348" s="403" t="s">
        <v>75</v>
      </c>
      <c r="R348" s="403">
        <v>4</v>
      </c>
      <c r="S348" s="403">
        <v>2.85</v>
      </c>
      <c r="T348" s="403">
        <v>7.9</v>
      </c>
      <c r="U348" s="403">
        <v>11.275</v>
      </c>
      <c r="V348" s="403">
        <v>30.6</v>
      </c>
      <c r="W348" s="403">
        <v>-4.5</v>
      </c>
      <c r="X348" s="404">
        <v>2.3517999999999999</v>
      </c>
      <c r="Y348" s="403">
        <f>X348+(S348*((U348-INDEX('[1]Center of Mass'!$B$8:$M$105,MATCH(A348,'[1]Center of Mass'!$B$8:$B$105,0),9))^2+(V348-INDEX('[1]Center of Mass'!$B$8:$M$105,MATCH(A348,'[1]Center of Mass'!$B$8:$B$105,0),10))^2))</f>
        <v>1379.6560952499999</v>
      </c>
    </row>
    <row r="349" spans="1:25">
      <c r="A349" s="403" t="s">
        <v>15</v>
      </c>
      <c r="B349" s="403" t="s">
        <v>1404</v>
      </c>
      <c r="C349" s="403" t="s">
        <v>261</v>
      </c>
      <c r="D349" s="403" t="s">
        <v>261</v>
      </c>
      <c r="E349" s="403" t="s">
        <v>262</v>
      </c>
      <c r="F349" s="403">
        <v>0</v>
      </c>
      <c r="I349" s="403" t="s">
        <v>75</v>
      </c>
      <c r="R349" s="403">
        <v>4</v>
      </c>
      <c r="S349" s="403">
        <v>2.85</v>
      </c>
      <c r="T349" s="403">
        <v>7.9</v>
      </c>
      <c r="U349" s="403">
        <v>12.225</v>
      </c>
      <c r="V349" s="403">
        <v>30.6</v>
      </c>
      <c r="W349" s="403">
        <v>-4.5</v>
      </c>
      <c r="X349" s="404">
        <v>2.3517999999999999</v>
      </c>
      <c r="Y349" s="403">
        <f>X349+(S349*((U349-INDEX('[1]Center of Mass'!$B$8:$M$105,MATCH(A349,'[1]Center of Mass'!$B$8:$B$105,0),9))^2+(V349-INDEX('[1]Center of Mass'!$B$8:$M$105,MATCH(A349,'[1]Center of Mass'!$B$8:$B$105,0),10))^2))</f>
        <v>1324.6830152499999</v>
      </c>
    </row>
    <row r="350" spans="1:25">
      <c r="A350" s="403" t="s">
        <v>15</v>
      </c>
      <c r="B350" s="403" t="s">
        <v>1405</v>
      </c>
      <c r="C350" s="403" t="s">
        <v>261</v>
      </c>
      <c r="D350" s="403" t="s">
        <v>261</v>
      </c>
      <c r="E350" s="403" t="s">
        <v>264</v>
      </c>
      <c r="F350" s="403">
        <v>0</v>
      </c>
      <c r="I350" s="403" t="s">
        <v>75</v>
      </c>
      <c r="R350" s="403">
        <v>4</v>
      </c>
      <c r="S350" s="403">
        <v>3.75</v>
      </c>
      <c r="T350" s="403">
        <v>8.5</v>
      </c>
      <c r="U350" s="403">
        <v>0.625</v>
      </c>
      <c r="V350" s="403">
        <v>0</v>
      </c>
      <c r="W350" s="403">
        <v>-4.5</v>
      </c>
      <c r="X350" s="404">
        <v>3.3008000000000002</v>
      </c>
      <c r="Y350" s="403">
        <f>X350+(S350*((U350-INDEX('[1]Center of Mass'!$B$8:$M$105,MATCH(A350,'[1]Center of Mass'!$B$8:$B$105,0),9))^2+(V350-INDEX('[1]Center of Mass'!$B$8:$M$105,MATCH(A350,'[1]Center of Mass'!$B$8:$B$105,0),10))^2))</f>
        <v>2184.56129375</v>
      </c>
    </row>
    <row r="351" spans="1:25">
      <c r="A351" s="403" t="s">
        <v>15</v>
      </c>
      <c r="B351" s="403" t="s">
        <v>1406</v>
      </c>
      <c r="C351" s="403" t="s">
        <v>261</v>
      </c>
      <c r="D351" s="403" t="s">
        <v>261</v>
      </c>
      <c r="E351" s="403" t="s">
        <v>264</v>
      </c>
      <c r="F351" s="403">
        <v>0</v>
      </c>
      <c r="I351" s="403" t="s">
        <v>75</v>
      </c>
      <c r="R351" s="403">
        <v>4</v>
      </c>
      <c r="S351" s="403">
        <v>3.0750000000000002</v>
      </c>
      <c r="T351" s="403">
        <v>8.0500000000000007</v>
      </c>
      <c r="U351" s="403">
        <v>1.7629999999999999</v>
      </c>
      <c r="V351" s="403">
        <v>0</v>
      </c>
      <c r="W351" s="403">
        <v>-4.5</v>
      </c>
      <c r="X351" s="404">
        <v>2.5754999999999999</v>
      </c>
      <c r="Y351" s="403">
        <f>X351+(S351*((U351-INDEX('[1]Center of Mass'!$B$8:$M$105,MATCH(A351,'[1]Center of Mass'!$B$8:$B$105,0),9))^2+(V351-INDEX('[1]Center of Mass'!$B$8:$M$105,MATCH(A351,'[1]Center of Mass'!$B$8:$B$105,0),10))^2))</f>
        <v>1646.2800252750003</v>
      </c>
    </row>
    <row r="352" spans="1:25">
      <c r="A352" s="403" t="s">
        <v>15</v>
      </c>
      <c r="B352" s="403" t="s">
        <v>1435</v>
      </c>
      <c r="C352" s="403" t="s">
        <v>261</v>
      </c>
      <c r="D352" s="403" t="s">
        <v>261</v>
      </c>
      <c r="E352" s="403" t="s">
        <v>1407</v>
      </c>
      <c r="F352" s="403">
        <v>0</v>
      </c>
      <c r="R352" s="403">
        <v>4</v>
      </c>
      <c r="S352" s="403">
        <v>3.5956000000000001</v>
      </c>
      <c r="T352" s="403">
        <v>7.92</v>
      </c>
      <c r="U352" s="403">
        <v>17.8</v>
      </c>
      <c r="V352" s="403">
        <v>4.2050000000000001</v>
      </c>
      <c r="W352" s="403">
        <v>-4.7249999999999996</v>
      </c>
      <c r="X352" s="404">
        <v>2.5440999999999998</v>
      </c>
      <c r="Y352" s="403">
        <f>X352+(S352*((U352-INDEX('[1]Center of Mass'!$B$8:$M$105,MATCH(A352,'[1]Center of Mass'!$B$8:$B$105,0),9))^2+(V352-INDEX('[1]Center of Mass'!$B$8:$M$105,MATCH(A352,'[1]Center of Mass'!$B$8:$B$105,0),10))^2))</f>
        <v>246.912599898</v>
      </c>
    </row>
    <row r="353" spans="1:25">
      <c r="A353" s="403" t="s">
        <v>15</v>
      </c>
      <c r="B353" s="403" t="s">
        <v>1436</v>
      </c>
      <c r="C353" s="403" t="s">
        <v>261</v>
      </c>
      <c r="D353" s="403" t="s">
        <v>261</v>
      </c>
      <c r="E353" s="403" t="s">
        <v>1407</v>
      </c>
      <c r="F353" s="403">
        <v>0</v>
      </c>
      <c r="R353" s="403">
        <v>4</v>
      </c>
      <c r="S353" s="403">
        <v>0.63449999999999995</v>
      </c>
      <c r="T353" s="403">
        <v>3.72</v>
      </c>
      <c r="U353" s="403">
        <v>17.8</v>
      </c>
      <c r="V353" s="403">
        <v>4.2050000000000001</v>
      </c>
      <c r="W353" s="403">
        <v>-3.2250000000000001</v>
      </c>
      <c r="X353" s="404">
        <v>0.11584</v>
      </c>
      <c r="Y353" s="403">
        <f>X353+(S353*((U353-INDEX('[1]Center of Mass'!$B$8:$M$105,MATCH(A353,'[1]Center of Mass'!$B$8:$B$105,0),9))^2+(V353-INDEX('[1]Center of Mass'!$B$8:$M$105,MATCH(A353,'[1]Center of Mass'!$B$8:$B$105,0),10))^2))</f>
        <v>43.238493572499998</v>
      </c>
    </row>
    <row r="354" spans="1:25">
      <c r="A354" s="403" t="s">
        <v>15</v>
      </c>
      <c r="B354" s="403" t="s">
        <v>1437</v>
      </c>
      <c r="C354" s="403" t="s">
        <v>261</v>
      </c>
      <c r="D354" s="403" t="s">
        <v>261</v>
      </c>
      <c r="E354" s="403" t="s">
        <v>1407</v>
      </c>
      <c r="F354" s="403">
        <v>0</v>
      </c>
      <c r="R354" s="403">
        <v>4</v>
      </c>
      <c r="S354" s="403">
        <v>3.5956000000000001</v>
      </c>
      <c r="T354" s="403">
        <v>7.92</v>
      </c>
      <c r="U354" s="403">
        <v>17.8</v>
      </c>
      <c r="V354" s="403">
        <v>5.6150000000000002</v>
      </c>
      <c r="W354" s="403">
        <v>-4.7249999999999996</v>
      </c>
      <c r="X354" s="404">
        <v>2.5440999999999998</v>
      </c>
      <c r="Y354" s="403">
        <f>X354+(S354*((U354-INDEX('[1]Center of Mass'!$B$8:$M$105,MATCH(A354,'[1]Center of Mass'!$B$8:$B$105,0),9))^2+(V354-INDEX('[1]Center of Mass'!$B$8:$M$105,MATCH(A354,'[1]Center of Mass'!$B$8:$B$105,0),10))^2))</f>
        <v>181.55278986599998</v>
      </c>
    </row>
    <row r="355" spans="1:25">
      <c r="A355" s="403" t="s">
        <v>15</v>
      </c>
      <c r="B355" s="403" t="s">
        <v>1438</v>
      </c>
      <c r="C355" s="403" t="s">
        <v>261</v>
      </c>
      <c r="D355" s="403" t="s">
        <v>261</v>
      </c>
      <c r="E355" s="403" t="s">
        <v>1407</v>
      </c>
      <c r="F355" s="403">
        <v>0</v>
      </c>
      <c r="R355" s="403">
        <v>4</v>
      </c>
      <c r="S355" s="403">
        <v>0.63449999999999995</v>
      </c>
      <c r="T355" s="403">
        <v>3.72</v>
      </c>
      <c r="U355" s="403">
        <v>17.8</v>
      </c>
      <c r="V355" s="403">
        <v>5.6150000000000002</v>
      </c>
      <c r="W355" s="403">
        <v>-3.2250000000000001</v>
      </c>
      <c r="X355" s="404">
        <v>0.11584</v>
      </c>
      <c r="Y355" s="403">
        <f>X355+(S355*((U355-INDEX('[1]Center of Mass'!$B$8:$M$105,MATCH(A355,'[1]Center of Mass'!$B$8:$B$105,0),9))^2+(V355-INDEX('[1]Center of Mass'!$B$8:$M$105,MATCH(A355,'[1]Center of Mass'!$B$8:$B$105,0),10))^2))</f>
        <v>31.704730232499998</v>
      </c>
    </row>
    <row r="356" spans="1:25">
      <c r="A356" s="403" t="s">
        <v>15</v>
      </c>
      <c r="B356" s="403" t="s">
        <v>1439</v>
      </c>
      <c r="C356" s="403" t="s">
        <v>261</v>
      </c>
      <c r="D356" s="403" t="s">
        <v>261</v>
      </c>
      <c r="E356" s="403" t="s">
        <v>1407</v>
      </c>
      <c r="F356" s="403">
        <v>0</v>
      </c>
      <c r="R356" s="403">
        <v>4</v>
      </c>
      <c r="S356" s="403">
        <v>3.4424999999999999</v>
      </c>
      <c r="T356" s="403">
        <v>7.8</v>
      </c>
      <c r="U356" s="403">
        <v>17.8</v>
      </c>
      <c r="V356" s="403">
        <v>6.9950000000000001</v>
      </c>
      <c r="W356" s="403">
        <v>-4.7249999999999996</v>
      </c>
      <c r="X356" s="404">
        <v>2.3881999999999999</v>
      </c>
      <c r="Y356" s="403">
        <f>X356+(S356*((U356-INDEX('[1]Center of Mass'!$B$8:$M$105,MATCH(A356,'[1]Center of Mass'!$B$8:$B$105,0),9))^2+(V356-INDEX('[1]Center of Mass'!$B$8:$M$105,MATCH(A356,'[1]Center of Mass'!$B$8:$B$105,0),10))^2))</f>
        <v>125.78366581249999</v>
      </c>
    </row>
    <row r="357" spans="1:25">
      <c r="A357" s="403" t="s">
        <v>15</v>
      </c>
      <c r="B357" s="403" t="s">
        <v>1440</v>
      </c>
      <c r="C357" s="403" t="s">
        <v>261</v>
      </c>
      <c r="D357" s="403" t="s">
        <v>261</v>
      </c>
      <c r="E357" s="403" t="s">
        <v>1407</v>
      </c>
      <c r="F357" s="403">
        <v>0</v>
      </c>
      <c r="R357" s="403">
        <v>4</v>
      </c>
      <c r="S357" s="403">
        <v>0.60750000000000004</v>
      </c>
      <c r="T357" s="403">
        <v>3.6</v>
      </c>
      <c r="U357" s="403">
        <v>17.8</v>
      </c>
      <c r="V357" s="403">
        <v>6.9950000000000001</v>
      </c>
      <c r="W357" s="403">
        <v>-3.2250000000000001</v>
      </c>
      <c r="X357" s="404">
        <v>0.10252</v>
      </c>
      <c r="Y357" s="403">
        <f>X357+(S357*((U357-INDEX('[1]Center of Mass'!$B$8:$M$105,MATCH(A357,'[1]Center of Mass'!$B$8:$B$105,0),9))^2+(V357-INDEX('[1]Center of Mass'!$B$8:$M$105,MATCH(A357,'[1]Center of Mass'!$B$8:$B$105,0),10))^2))</f>
        <v>21.878190437499999</v>
      </c>
    </row>
    <row r="358" spans="1:25">
      <c r="A358" s="403" t="s">
        <v>15</v>
      </c>
      <c r="B358" s="403" t="s">
        <v>1441</v>
      </c>
      <c r="C358" s="403" t="s">
        <v>261</v>
      </c>
      <c r="D358" s="403" t="s">
        <v>261</v>
      </c>
      <c r="E358" s="403" t="s">
        <v>1407</v>
      </c>
      <c r="F358" s="403">
        <v>0</v>
      </c>
      <c r="R358" s="403">
        <v>4</v>
      </c>
      <c r="S358" s="403">
        <v>1.3512999999999999</v>
      </c>
      <c r="T358" s="403">
        <v>6.16</v>
      </c>
      <c r="U358" s="403">
        <v>17.8</v>
      </c>
      <c r="V358" s="403">
        <v>7.9349999999999996</v>
      </c>
      <c r="W358" s="403">
        <v>-4.7249999999999996</v>
      </c>
      <c r="X358" s="404">
        <v>0.76383000000000001</v>
      </c>
      <c r="Y358" s="403">
        <f>X358+(S358*((U358-INDEX('[1]Center of Mass'!$B$8:$M$105,MATCH(A358,'[1]Center of Mass'!$B$8:$B$105,0),9))^2+(V358-INDEX('[1]Center of Mass'!$B$8:$M$105,MATCH(A358,'[1]Center of Mass'!$B$8:$B$105,0),10))^2))</f>
        <v>39.315939288500005</v>
      </c>
    </row>
    <row r="359" spans="1:25">
      <c r="A359" s="403" t="s">
        <v>15</v>
      </c>
      <c r="B359" s="403" t="s">
        <v>1442</v>
      </c>
      <c r="C359" s="403" t="s">
        <v>261</v>
      </c>
      <c r="D359" s="403" t="s">
        <v>261</v>
      </c>
      <c r="E359" s="403" t="s">
        <v>1407</v>
      </c>
      <c r="F359" s="403">
        <v>0</v>
      </c>
      <c r="R359" s="403">
        <v>4</v>
      </c>
      <c r="S359" s="403">
        <v>0.23849999999999999</v>
      </c>
      <c r="T359" s="403">
        <v>1.96</v>
      </c>
      <c r="U359" s="403">
        <v>17.8</v>
      </c>
      <c r="V359" s="403">
        <v>7.9349999999999996</v>
      </c>
      <c r="W359" s="403">
        <v>-3.2250000000000001</v>
      </c>
      <c r="X359" s="404">
        <v>9.6037999999999991E-3</v>
      </c>
      <c r="Y359" s="403">
        <f>X359+(S359*((U359-INDEX('[1]Center of Mass'!$B$8:$M$105,MATCH(A359,'[1]Center of Mass'!$B$8:$B$105,0),9))^2+(V359-INDEX('[1]Center of Mass'!$B$8:$M$105,MATCH(A359,'[1]Center of Mass'!$B$8:$B$105,0),10))^2))</f>
        <v>6.8139241325000013</v>
      </c>
    </row>
    <row r="360" spans="1:25">
      <c r="A360" s="403" t="s">
        <v>15</v>
      </c>
      <c r="B360" s="403" t="s">
        <v>1443</v>
      </c>
      <c r="C360" s="403" t="s">
        <v>261</v>
      </c>
      <c r="D360" s="403" t="s">
        <v>261</v>
      </c>
      <c r="E360" s="403" t="s">
        <v>1407</v>
      </c>
      <c r="F360" s="403">
        <v>0</v>
      </c>
      <c r="R360" s="403">
        <v>4</v>
      </c>
      <c r="S360" s="403">
        <v>2.9750000000000001</v>
      </c>
      <c r="T360" s="403">
        <v>7.4329999999999998</v>
      </c>
      <c r="U360" s="403">
        <v>17.8</v>
      </c>
      <c r="V360" s="403">
        <v>2.9169999999999998</v>
      </c>
      <c r="W360" s="403">
        <v>-4.7249999999999996</v>
      </c>
      <c r="X360" s="404">
        <v>1.9495</v>
      </c>
      <c r="Y360" s="403">
        <f>X360+(S360*((U360-INDEX('[1]Center of Mass'!$B$8:$M$105,MATCH(A360,'[1]Center of Mass'!$B$8:$B$105,0),9))^2+(V360-INDEX('[1]Center of Mass'!$B$8:$M$105,MATCH(A360,'[1]Center of Mass'!$B$8:$B$105,0),10))^2))</f>
        <v>263.877796875</v>
      </c>
    </row>
    <row r="361" spans="1:25">
      <c r="A361" s="403" t="s">
        <v>15</v>
      </c>
      <c r="B361" s="403" t="s">
        <v>1444</v>
      </c>
      <c r="C361" s="403" t="s">
        <v>261</v>
      </c>
      <c r="D361" s="403" t="s">
        <v>261</v>
      </c>
      <c r="E361" s="403" t="s">
        <v>1407</v>
      </c>
      <c r="F361" s="403">
        <v>0</v>
      </c>
      <c r="R361" s="403">
        <v>4</v>
      </c>
      <c r="S361" s="403">
        <v>0.52500000000000002</v>
      </c>
      <c r="T361" s="403">
        <v>3.2330000000000001</v>
      </c>
      <c r="U361" s="403">
        <v>17.8</v>
      </c>
      <c r="V361" s="403">
        <v>2.9169999999999998</v>
      </c>
      <c r="W361" s="403">
        <v>-3.2250000000000001</v>
      </c>
      <c r="X361" s="404">
        <v>6.8407999999999997E-2</v>
      </c>
      <c r="Y361" s="403">
        <f>X361+(S361*((U361-INDEX('[1]Center of Mass'!$B$8:$M$105,MATCH(A361,'[1]Center of Mass'!$B$8:$B$105,0),9))^2+(V361-INDEX('[1]Center of Mass'!$B$8:$M$105,MATCH(A361,'[1]Center of Mass'!$B$8:$B$105,0),10))^2))</f>
        <v>46.291048625000002</v>
      </c>
    </row>
    <row r="362" spans="1:25">
      <c r="A362" s="403" t="s">
        <v>15</v>
      </c>
      <c r="B362" s="403" t="s">
        <v>1445</v>
      </c>
      <c r="C362" s="403" t="s">
        <v>261</v>
      </c>
      <c r="D362" s="403" t="s">
        <v>261</v>
      </c>
      <c r="E362" s="403" t="s">
        <v>1407</v>
      </c>
      <c r="F362" s="403">
        <v>0</v>
      </c>
      <c r="R362" s="403">
        <v>4</v>
      </c>
      <c r="S362" s="403">
        <v>2.9750000000000001</v>
      </c>
      <c r="T362" s="403">
        <v>7.4329999999999998</v>
      </c>
      <c r="U362" s="403">
        <v>17.8</v>
      </c>
      <c r="V362" s="403">
        <v>1.75</v>
      </c>
      <c r="W362" s="403">
        <v>-4.7249999999999996</v>
      </c>
      <c r="X362" s="404">
        <v>1.9495</v>
      </c>
      <c r="Y362" s="403">
        <f>X362+(S362*((U362-INDEX('[1]Center of Mass'!$B$8:$M$105,MATCH(A362,'[1]Center of Mass'!$B$8:$B$105,0),9))^2+(V362-INDEX('[1]Center of Mass'!$B$8:$M$105,MATCH(A362,'[1]Center of Mass'!$B$8:$B$105,0),10))^2))</f>
        <v>326.52687900000001</v>
      </c>
    </row>
    <row r="363" spans="1:25">
      <c r="A363" s="403" t="s">
        <v>15</v>
      </c>
      <c r="B363" s="403" t="s">
        <v>1446</v>
      </c>
      <c r="C363" s="403" t="s">
        <v>261</v>
      </c>
      <c r="D363" s="403" t="s">
        <v>261</v>
      </c>
      <c r="E363" s="403" t="s">
        <v>1407</v>
      </c>
      <c r="F363" s="403">
        <v>0</v>
      </c>
      <c r="R363" s="403">
        <v>4</v>
      </c>
      <c r="S363" s="403">
        <v>0.52500000000000002</v>
      </c>
      <c r="T363" s="403">
        <v>3.2330000000000001</v>
      </c>
      <c r="U363" s="403">
        <v>17.8</v>
      </c>
      <c r="V363" s="403">
        <v>1.75</v>
      </c>
      <c r="W363" s="403">
        <v>-3.2250000000000001</v>
      </c>
      <c r="X363" s="404">
        <v>6.8407999999999997E-2</v>
      </c>
      <c r="Y363" s="403">
        <f>X363+(S363*((U363-INDEX('[1]Center of Mass'!$B$8:$M$105,MATCH(A363,'[1]Center of Mass'!$B$8:$B$105,0),9))^2+(V363-INDEX('[1]Center of Mass'!$B$8:$M$105,MATCH(A363,'[1]Center of Mass'!$B$8:$B$105,0),10))^2))</f>
        <v>57.346769000000002</v>
      </c>
    </row>
    <row r="364" spans="1:25">
      <c r="A364" s="403" t="s">
        <v>15</v>
      </c>
      <c r="B364" s="403" t="s">
        <v>1447</v>
      </c>
      <c r="C364" s="403" t="s">
        <v>261</v>
      </c>
      <c r="D364" s="403" t="s">
        <v>261</v>
      </c>
      <c r="E364" s="403" t="s">
        <v>1407</v>
      </c>
      <c r="F364" s="403">
        <v>0</v>
      </c>
      <c r="R364" s="403">
        <v>4</v>
      </c>
      <c r="S364" s="403">
        <v>2.9750000000000001</v>
      </c>
      <c r="T364" s="403">
        <v>7.4329999999999998</v>
      </c>
      <c r="U364" s="403">
        <v>17.8</v>
      </c>
      <c r="V364" s="403">
        <v>0.58299999999999996</v>
      </c>
      <c r="W364" s="403">
        <v>-4.7249999999999996</v>
      </c>
      <c r="X364" s="404">
        <v>1.9495</v>
      </c>
      <c r="Y364" s="403">
        <f>X364+(S364*((U364-INDEX('[1]Center of Mass'!$B$8:$M$105,MATCH(A364,'[1]Center of Mass'!$B$8:$B$105,0),9))^2+(V364-INDEX('[1]Center of Mass'!$B$8:$M$105,MATCH(A364,'[1]Center of Mass'!$B$8:$B$105,0),10))^2))</f>
        <v>397.27920067499997</v>
      </c>
    </row>
    <row r="365" spans="1:25">
      <c r="A365" s="403" t="s">
        <v>15</v>
      </c>
      <c r="B365" s="403" t="s">
        <v>1448</v>
      </c>
      <c r="C365" s="403" t="s">
        <v>261</v>
      </c>
      <c r="D365" s="403" t="s">
        <v>261</v>
      </c>
      <c r="E365" s="403" t="s">
        <v>1407</v>
      </c>
      <c r="F365" s="403">
        <v>0</v>
      </c>
      <c r="R365" s="403">
        <v>4</v>
      </c>
      <c r="S365" s="403">
        <v>0.52500000000000002</v>
      </c>
      <c r="T365" s="403">
        <v>3.2330000000000001</v>
      </c>
      <c r="U365" s="403">
        <v>17.8</v>
      </c>
      <c r="V365" s="403">
        <v>0.58299999999999996</v>
      </c>
      <c r="W365" s="403">
        <v>-3.2250000000000001</v>
      </c>
      <c r="X365" s="404">
        <v>6.8407999999999997E-2</v>
      </c>
      <c r="Y365" s="403">
        <f>X365+(S365*((U365-INDEX('[1]Center of Mass'!$B$8:$M$105,MATCH(A365,'[1]Center of Mass'!$B$8:$B$105,0),9))^2+(V365-INDEX('[1]Center of Mass'!$B$8:$M$105,MATCH(A365,'[1]Center of Mass'!$B$8:$B$105,0),10))^2))</f>
        <v>69.832472824999996</v>
      </c>
    </row>
    <row r="366" spans="1:25">
      <c r="A366" s="403" t="s">
        <v>15</v>
      </c>
      <c r="B366" s="403" t="s">
        <v>1449</v>
      </c>
      <c r="C366" s="403" t="s">
        <v>261</v>
      </c>
      <c r="D366" s="403" t="s">
        <v>261</v>
      </c>
      <c r="E366" s="403" t="s">
        <v>1407</v>
      </c>
      <c r="F366" s="403">
        <v>0</v>
      </c>
      <c r="R366" s="403">
        <v>4</v>
      </c>
      <c r="S366" s="403">
        <v>2.8050000000000002</v>
      </c>
      <c r="T366" s="403">
        <v>7.3</v>
      </c>
      <c r="U366" s="403">
        <v>17.8</v>
      </c>
      <c r="V366" s="403">
        <v>-0.55000000000000004</v>
      </c>
      <c r="W366" s="403">
        <v>-4.7249999999999996</v>
      </c>
      <c r="X366" s="404">
        <v>1.8028</v>
      </c>
      <c r="Y366" s="403">
        <f>X366+(S366*((U366-INDEX('[1]Center of Mass'!$B$8:$M$105,MATCH(A366,'[1]Center of Mass'!$B$8:$B$105,0),9))^2+(V366-INDEX('[1]Center of Mass'!$B$8:$M$105,MATCH(A366,'[1]Center of Mass'!$B$8:$B$105,0),10))^2))</f>
        <v>446.61756819999999</v>
      </c>
    </row>
    <row r="367" spans="1:25">
      <c r="A367" s="403" t="s">
        <v>15</v>
      </c>
      <c r="B367" s="403" t="s">
        <v>1450</v>
      </c>
      <c r="C367" s="403" t="s">
        <v>261</v>
      </c>
      <c r="D367" s="403" t="s">
        <v>261</v>
      </c>
      <c r="E367" s="403" t="s">
        <v>1407</v>
      </c>
      <c r="F367" s="403">
        <v>0</v>
      </c>
      <c r="R367" s="403">
        <v>4</v>
      </c>
      <c r="S367" s="403">
        <v>0.495</v>
      </c>
      <c r="T367" s="403">
        <v>3.1</v>
      </c>
      <c r="U367" s="403">
        <v>17.8</v>
      </c>
      <c r="V367" s="403">
        <v>-0.55000000000000004</v>
      </c>
      <c r="W367" s="403">
        <v>-3.2250000000000001</v>
      </c>
      <c r="X367" s="404">
        <v>5.8265999999999998E-2</v>
      </c>
      <c r="Y367" s="403">
        <f>X367+(S367*((U367-INDEX('[1]Center of Mass'!$B$8:$M$105,MATCH(A367,'[1]Center of Mass'!$B$8:$B$105,0),9))^2+(V367-INDEX('[1]Center of Mass'!$B$8:$M$105,MATCH(A367,'[1]Center of Mass'!$B$8:$B$105,0),10))^2))</f>
        <v>78.554989800000001</v>
      </c>
    </row>
    <row r="368" spans="1:25">
      <c r="A368" s="403" t="s">
        <v>16</v>
      </c>
      <c r="B368" s="403" t="s">
        <v>307</v>
      </c>
      <c r="C368" s="403" t="s">
        <v>261</v>
      </c>
      <c r="D368" s="403" t="s">
        <v>261</v>
      </c>
      <c r="E368" s="403" t="s">
        <v>289</v>
      </c>
      <c r="F368" s="403">
        <v>0</v>
      </c>
      <c r="I368" s="403" t="s">
        <v>75</v>
      </c>
      <c r="R368" s="403">
        <v>4</v>
      </c>
      <c r="S368" s="403">
        <v>1.8</v>
      </c>
      <c r="T368" s="403">
        <v>7.2</v>
      </c>
      <c r="U368" s="403">
        <v>10.8</v>
      </c>
      <c r="V368" s="403">
        <v>16.7</v>
      </c>
      <c r="W368" s="403">
        <v>-7.5</v>
      </c>
      <c r="X368" s="404">
        <v>1.4039999999999999</v>
      </c>
      <c r="Y368" s="403">
        <f>X368+(S368*((U368-INDEX('[1]Center of Mass'!$B$8:$M$105,MATCH(A368,'[1]Center of Mass'!$B$8:$B$105,0),9))^2+(V368-INDEX('[1]Center of Mass'!$B$8:$M$105,MATCH(A368,'[1]Center of Mass'!$B$8:$B$105,0),10))^2))</f>
        <v>273.57130260000002</v>
      </c>
    </row>
    <row r="369" spans="1:25">
      <c r="A369" s="403" t="s">
        <v>16</v>
      </c>
      <c r="B369" s="403" t="s">
        <v>310</v>
      </c>
      <c r="C369" s="403" t="s">
        <v>261</v>
      </c>
      <c r="D369" s="403" t="s">
        <v>261</v>
      </c>
      <c r="E369" s="403" t="s">
        <v>289</v>
      </c>
      <c r="F369" s="403">
        <v>0</v>
      </c>
      <c r="I369" s="403" t="s">
        <v>75</v>
      </c>
      <c r="R369" s="403">
        <v>4</v>
      </c>
      <c r="S369" s="403">
        <v>4.8</v>
      </c>
      <c r="T369" s="403">
        <v>9.1999999999999993</v>
      </c>
      <c r="U369" s="403">
        <v>11.9</v>
      </c>
      <c r="V369" s="403">
        <v>16.7</v>
      </c>
      <c r="W369" s="403">
        <v>-7.5</v>
      </c>
      <c r="X369" s="404">
        <v>4.6239999999999997</v>
      </c>
      <c r="Y369" s="403">
        <f>X369+(S369*((U369-INDEX('[1]Center of Mass'!$B$8:$M$105,MATCH(A369,'[1]Center of Mass'!$B$8:$B$105,0),9))^2+(V369-INDEX('[1]Center of Mass'!$B$8:$M$105,MATCH(A369,'[1]Center of Mass'!$B$8:$B$105,0),10))^2))</f>
        <v>619.24891360000004</v>
      </c>
    </row>
    <row r="370" spans="1:25">
      <c r="A370" s="403" t="s">
        <v>16</v>
      </c>
      <c r="B370" s="403" t="s">
        <v>315</v>
      </c>
      <c r="C370" s="403" t="s">
        <v>261</v>
      </c>
      <c r="D370" s="403" t="s">
        <v>261</v>
      </c>
      <c r="E370" s="403" t="s">
        <v>1407</v>
      </c>
      <c r="F370" s="403">
        <v>0</v>
      </c>
      <c r="R370" s="403">
        <v>4</v>
      </c>
      <c r="S370" s="403">
        <v>7.5</v>
      </c>
      <c r="T370" s="403">
        <v>11</v>
      </c>
      <c r="U370" s="403">
        <v>10.5</v>
      </c>
      <c r="V370" s="403">
        <v>17.95</v>
      </c>
      <c r="W370" s="403">
        <v>-7.5</v>
      </c>
      <c r="X370" s="404">
        <v>9.5312000000000001</v>
      </c>
      <c r="Y370" s="403">
        <f>X370+(S370*((U370-INDEX('[1]Center of Mass'!$B$8:$M$105,MATCH(A370,'[1]Center of Mass'!$B$8:$B$105,0),9))^2+(V370-INDEX('[1]Center of Mass'!$B$8:$M$105,MATCH(A370,'[1]Center of Mass'!$B$8:$B$105,0),10))^2))</f>
        <v>1305.9411275000002</v>
      </c>
    </row>
    <row r="371" spans="1:25">
      <c r="A371" s="403" t="s">
        <v>16</v>
      </c>
      <c r="B371" s="403" t="s">
        <v>316</v>
      </c>
      <c r="C371" s="403" t="s">
        <v>261</v>
      </c>
      <c r="D371" s="403" t="s">
        <v>261</v>
      </c>
      <c r="E371" s="403" t="s">
        <v>1407</v>
      </c>
      <c r="F371" s="403">
        <v>0</v>
      </c>
      <c r="R371" s="403">
        <v>4</v>
      </c>
      <c r="S371" s="403">
        <v>7.5</v>
      </c>
      <c r="T371" s="403">
        <v>11</v>
      </c>
      <c r="U371" s="403">
        <v>12.7</v>
      </c>
      <c r="V371" s="403">
        <v>17.95</v>
      </c>
      <c r="W371" s="403">
        <v>-7.5</v>
      </c>
      <c r="X371" s="404">
        <v>9.5312000000000001</v>
      </c>
      <c r="Y371" s="403">
        <f>X371+(S371*((U371-INDEX('[1]Center of Mass'!$B$8:$M$105,MATCH(A371,'[1]Center of Mass'!$B$8:$B$105,0),9))^2+(V371-INDEX('[1]Center of Mass'!$B$8:$M$105,MATCH(A371,'[1]Center of Mass'!$B$8:$B$105,0),10))^2))</f>
        <v>966.83312750000016</v>
      </c>
    </row>
    <row r="372" spans="1:25">
      <c r="A372" s="403" t="s">
        <v>16</v>
      </c>
      <c r="B372" s="403" t="s">
        <v>1386</v>
      </c>
      <c r="C372" s="403" t="s">
        <v>261</v>
      </c>
      <c r="D372" s="403" t="s">
        <v>261</v>
      </c>
      <c r="E372" s="403" t="s">
        <v>1407</v>
      </c>
      <c r="F372" s="403">
        <v>0</v>
      </c>
      <c r="R372" s="403">
        <v>4</v>
      </c>
      <c r="S372" s="403">
        <v>8.4</v>
      </c>
      <c r="T372" s="403">
        <v>11.6</v>
      </c>
      <c r="U372" s="403">
        <v>10.5</v>
      </c>
      <c r="V372" s="403">
        <v>20.6</v>
      </c>
      <c r="W372" s="403">
        <v>-7.5</v>
      </c>
      <c r="X372" s="404">
        <v>11.788</v>
      </c>
      <c r="Y372" s="403">
        <f>X372+(S372*((U372-INDEX('[1]Center of Mass'!$B$8:$M$105,MATCH(A372,'[1]Center of Mass'!$B$8:$B$105,0),9))^2+(V372-INDEX('[1]Center of Mass'!$B$8:$M$105,MATCH(A372,'[1]Center of Mass'!$B$8:$B$105,0),10))^2))</f>
        <v>1816.1874388000006</v>
      </c>
    </row>
    <row r="373" spans="1:25">
      <c r="A373" s="403" t="s">
        <v>16</v>
      </c>
      <c r="B373" s="403" t="s">
        <v>320</v>
      </c>
      <c r="C373" s="403" t="s">
        <v>261</v>
      </c>
      <c r="D373" s="403" t="s">
        <v>261</v>
      </c>
      <c r="E373" s="403" t="s">
        <v>1407</v>
      </c>
      <c r="F373" s="403">
        <v>0</v>
      </c>
      <c r="R373" s="403">
        <v>4</v>
      </c>
      <c r="S373" s="403">
        <v>8.4</v>
      </c>
      <c r="T373" s="403">
        <v>11.6</v>
      </c>
      <c r="U373" s="403">
        <v>12.7</v>
      </c>
      <c r="V373" s="403">
        <v>20.6</v>
      </c>
      <c r="W373" s="403">
        <v>-7.5</v>
      </c>
      <c r="X373" s="404">
        <v>11.788</v>
      </c>
      <c r="Y373" s="403">
        <f>X373+(S373*((U373-INDEX('[1]Center of Mass'!$B$8:$M$105,MATCH(A373,'[1]Center of Mass'!$B$8:$B$105,0),9))^2+(V373-INDEX('[1]Center of Mass'!$B$8:$M$105,MATCH(A373,'[1]Center of Mass'!$B$8:$B$105,0),10))^2))</f>
        <v>1436.3864788000005</v>
      </c>
    </row>
    <row r="374" spans="1:25">
      <c r="A374" s="403" t="s">
        <v>16</v>
      </c>
      <c r="B374" s="403" t="s">
        <v>1388</v>
      </c>
      <c r="C374" s="403" t="s">
        <v>261</v>
      </c>
      <c r="D374" s="403" t="s">
        <v>261</v>
      </c>
      <c r="E374" s="403" t="s">
        <v>289</v>
      </c>
      <c r="F374" s="403">
        <v>0</v>
      </c>
      <c r="R374" s="403">
        <v>4</v>
      </c>
      <c r="S374" s="403">
        <v>3</v>
      </c>
      <c r="T374" s="403">
        <v>8</v>
      </c>
      <c r="U374" s="403">
        <v>10</v>
      </c>
      <c r="V374" s="403">
        <v>22</v>
      </c>
      <c r="W374" s="403">
        <v>-7.5</v>
      </c>
      <c r="X374" s="404">
        <v>2.5</v>
      </c>
      <c r="Y374" s="403">
        <f>X374+(S374*((U374-INDEX('[1]Center of Mass'!$B$8:$M$105,MATCH(A374,'[1]Center of Mass'!$B$8:$B$105,0),9))^2+(V374-INDEX('[1]Center of Mass'!$B$8:$M$105,MATCH(A374,'[1]Center of Mass'!$B$8:$B$105,0),10))^2))</f>
        <v>765.31077100000005</v>
      </c>
    </row>
    <row r="375" spans="1:25">
      <c r="A375" s="403" t="s">
        <v>16</v>
      </c>
      <c r="B375" s="403" t="s">
        <v>1389</v>
      </c>
      <c r="C375" s="403" t="s">
        <v>261</v>
      </c>
      <c r="D375" s="403" t="s">
        <v>261</v>
      </c>
      <c r="E375" s="403" t="s">
        <v>289</v>
      </c>
      <c r="F375" s="403">
        <v>0</v>
      </c>
      <c r="I375" s="403" t="s">
        <v>75</v>
      </c>
      <c r="R375" s="403">
        <v>4</v>
      </c>
      <c r="S375" s="403">
        <v>3.75</v>
      </c>
      <c r="T375" s="403">
        <v>8.5</v>
      </c>
      <c r="U375" s="403">
        <v>11.125</v>
      </c>
      <c r="V375" s="403">
        <v>22</v>
      </c>
      <c r="W375" s="403">
        <v>-7.5</v>
      </c>
      <c r="X375" s="404">
        <v>3.3008000000000002</v>
      </c>
      <c r="Y375" s="403">
        <f>X375+(S375*((U375-INDEX('[1]Center of Mass'!$B$8:$M$105,MATCH(A375,'[1]Center of Mass'!$B$8:$B$105,0),9))^2+(V375-INDEX('[1]Center of Mass'!$B$8:$M$105,MATCH(A375,'[1]Center of Mass'!$B$8:$B$105,0),10))^2))</f>
        <v>861.3566075</v>
      </c>
    </row>
    <row r="376" spans="1:25">
      <c r="A376" s="403" t="s">
        <v>16</v>
      </c>
      <c r="B376" s="403" t="s">
        <v>1390</v>
      </c>
      <c r="C376" s="403" t="s">
        <v>261</v>
      </c>
      <c r="D376" s="403" t="s">
        <v>261</v>
      </c>
      <c r="E376" s="403" t="s">
        <v>289</v>
      </c>
      <c r="F376" s="403">
        <v>0</v>
      </c>
      <c r="I376" s="403" t="s">
        <v>75</v>
      </c>
      <c r="R376" s="403">
        <v>4</v>
      </c>
      <c r="S376" s="403">
        <v>2.85</v>
      </c>
      <c r="T376" s="403">
        <v>7.9</v>
      </c>
      <c r="U376" s="403">
        <v>12.225</v>
      </c>
      <c r="V376" s="403">
        <v>22</v>
      </c>
      <c r="W376" s="403">
        <v>-7.5</v>
      </c>
      <c r="X376" s="404">
        <v>2.3517999999999999</v>
      </c>
      <c r="Y376" s="403">
        <f>X376+(S376*((U376-INDEX('[1]Center of Mass'!$B$8:$M$105,MATCH(A376,'[1]Center of Mass'!$B$8:$B$105,0),9))^2+(V376-INDEX('[1]Center of Mass'!$B$8:$M$105,MATCH(A376,'[1]Center of Mass'!$B$8:$B$105,0),10))^2))</f>
        <v>590.51394370000014</v>
      </c>
    </row>
    <row r="377" spans="1:25">
      <c r="A377" s="403" t="s">
        <v>16</v>
      </c>
      <c r="B377" s="403" t="s">
        <v>1403</v>
      </c>
      <c r="C377" s="403" t="s">
        <v>261</v>
      </c>
      <c r="D377" s="403" t="s">
        <v>261</v>
      </c>
      <c r="E377" s="403" t="s">
        <v>262</v>
      </c>
      <c r="F377" s="403">
        <v>0</v>
      </c>
      <c r="I377" s="403" t="s">
        <v>75</v>
      </c>
      <c r="R377" s="403">
        <v>4</v>
      </c>
      <c r="S377" s="403">
        <v>2.85</v>
      </c>
      <c r="T377" s="403">
        <v>7.9</v>
      </c>
      <c r="U377" s="403">
        <v>11.275</v>
      </c>
      <c r="V377" s="403">
        <v>30.6</v>
      </c>
      <c r="W377" s="403">
        <v>-7.5</v>
      </c>
      <c r="X377" s="404">
        <v>2.3517999999999999</v>
      </c>
      <c r="Y377" s="403">
        <f>X377+(S377*((U377-INDEX('[1]Center of Mass'!$B$8:$M$105,MATCH(A377,'[1]Center of Mass'!$B$8:$B$105,0),9))^2+(V377-INDEX('[1]Center of Mass'!$B$8:$M$105,MATCH(A377,'[1]Center of Mass'!$B$8:$B$105,0),10))^2))</f>
        <v>1377.7540537</v>
      </c>
    </row>
    <row r="378" spans="1:25">
      <c r="A378" s="403" t="s">
        <v>16</v>
      </c>
      <c r="B378" s="403" t="s">
        <v>1404</v>
      </c>
      <c r="C378" s="403" t="s">
        <v>261</v>
      </c>
      <c r="D378" s="403" t="s">
        <v>261</v>
      </c>
      <c r="E378" s="403" t="s">
        <v>262</v>
      </c>
      <c r="F378" s="403">
        <v>0</v>
      </c>
      <c r="I378" s="403" t="s">
        <v>75</v>
      </c>
      <c r="R378" s="403">
        <v>4</v>
      </c>
      <c r="S378" s="403">
        <v>2.85</v>
      </c>
      <c r="T378" s="403">
        <v>7.9</v>
      </c>
      <c r="U378" s="403">
        <v>12.225</v>
      </c>
      <c r="V378" s="403">
        <v>30.6</v>
      </c>
      <c r="W378" s="403">
        <v>-7.5</v>
      </c>
      <c r="X378" s="404">
        <v>2.3517999999999999</v>
      </c>
      <c r="Y378" s="403">
        <f>X378+(S378*((U378-INDEX('[1]Center of Mass'!$B$8:$M$105,MATCH(A378,'[1]Center of Mass'!$B$8:$B$105,0),9))^2+(V378-INDEX('[1]Center of Mass'!$B$8:$M$105,MATCH(A378,'[1]Center of Mass'!$B$8:$B$105,0),10))^2))</f>
        <v>1322.9217636999999</v>
      </c>
    </row>
    <row r="379" spans="1:25">
      <c r="A379" s="403" t="s">
        <v>16</v>
      </c>
      <c r="B379" s="403" t="s">
        <v>1405</v>
      </c>
      <c r="C379" s="403" t="s">
        <v>261</v>
      </c>
      <c r="D379" s="403" t="s">
        <v>261</v>
      </c>
      <c r="E379" s="403" t="s">
        <v>264</v>
      </c>
      <c r="F379" s="403">
        <v>0</v>
      </c>
      <c r="I379" s="403" t="s">
        <v>75</v>
      </c>
      <c r="R379" s="403">
        <v>4</v>
      </c>
      <c r="S379" s="403">
        <v>3.75</v>
      </c>
      <c r="T379" s="403">
        <v>8.5</v>
      </c>
      <c r="U379" s="403">
        <v>0.625</v>
      </c>
      <c r="V379" s="403">
        <v>0</v>
      </c>
      <c r="W379" s="403">
        <v>-7.5</v>
      </c>
      <c r="X379" s="404">
        <v>3.3008000000000002</v>
      </c>
      <c r="Y379" s="403">
        <f>X379+(S379*((U379-INDEX('[1]Center of Mass'!$B$8:$M$105,MATCH(A379,'[1]Center of Mass'!$B$8:$B$105,0),9))^2+(V379-INDEX('[1]Center of Mass'!$B$8:$M$105,MATCH(A379,'[1]Center of Mass'!$B$8:$B$105,0),10))^2))</f>
        <v>2180.6703575000006</v>
      </c>
    </row>
    <row r="380" spans="1:25">
      <c r="A380" s="403" t="s">
        <v>16</v>
      </c>
      <c r="B380" s="403" t="s">
        <v>1406</v>
      </c>
      <c r="C380" s="403" t="s">
        <v>261</v>
      </c>
      <c r="D380" s="403" t="s">
        <v>261</v>
      </c>
      <c r="E380" s="403" t="s">
        <v>264</v>
      </c>
      <c r="F380" s="403">
        <v>0</v>
      </c>
      <c r="I380" s="403" t="s">
        <v>75</v>
      </c>
      <c r="R380" s="403">
        <v>4</v>
      </c>
      <c r="S380" s="403">
        <v>3.0750000000000002</v>
      </c>
      <c r="T380" s="403">
        <v>8.0500000000000007</v>
      </c>
      <c r="U380" s="403">
        <v>1.7629999999999999</v>
      </c>
      <c r="V380" s="403">
        <v>0</v>
      </c>
      <c r="W380" s="403">
        <v>-7.5</v>
      </c>
      <c r="X380" s="404">
        <v>2.5754999999999999</v>
      </c>
      <c r="Y380" s="403">
        <f>X380+(S380*((U380-INDEX('[1]Center of Mass'!$B$8:$M$105,MATCH(A380,'[1]Center of Mass'!$B$8:$B$105,0),9))^2+(V380-INDEX('[1]Center of Mass'!$B$8:$M$105,MATCH(A380,'[1]Center of Mass'!$B$8:$B$105,0),10))^2))</f>
        <v>1643.2714237499997</v>
      </c>
    </row>
    <row r="381" spans="1:25">
      <c r="A381" s="403" t="s">
        <v>16</v>
      </c>
      <c r="B381" s="403" t="s">
        <v>1454</v>
      </c>
      <c r="C381" s="403" t="s">
        <v>261</v>
      </c>
      <c r="D381" s="403" t="s">
        <v>261</v>
      </c>
      <c r="E381" s="403" t="s">
        <v>1407</v>
      </c>
      <c r="F381" s="403">
        <v>0</v>
      </c>
      <c r="R381" s="403">
        <v>4</v>
      </c>
      <c r="S381" s="403">
        <v>6.6</v>
      </c>
      <c r="T381" s="403">
        <v>10.4</v>
      </c>
      <c r="U381" s="403">
        <v>11.6</v>
      </c>
      <c r="V381" s="403">
        <v>19.2</v>
      </c>
      <c r="W381" s="403">
        <v>-7.5</v>
      </c>
      <c r="X381" s="404">
        <v>7.6120000000000001</v>
      </c>
      <c r="Y381" s="403">
        <f>X381+(S381*((U381-INDEX('[1]Center of Mass'!$B$8:$M$105,MATCH(A381,'[1]Center of Mass'!$B$8:$B$105,0),9))^2+(V381-INDEX('[1]Center of Mass'!$B$8:$M$105,MATCH(A381,'[1]Center of Mass'!$B$8:$B$105,0),10))^2))</f>
        <v>1110.3232162000002</v>
      </c>
    </row>
    <row r="382" spans="1:25">
      <c r="A382" s="403" t="s">
        <v>1378</v>
      </c>
      <c r="B382" s="403" t="s">
        <v>348</v>
      </c>
      <c r="C382" s="403" t="s">
        <v>343</v>
      </c>
      <c r="D382" s="403" t="s">
        <v>344</v>
      </c>
      <c r="E382" s="403" t="s">
        <v>1455</v>
      </c>
      <c r="F382" s="403">
        <v>0</v>
      </c>
      <c r="O382" s="403" t="s">
        <v>345</v>
      </c>
      <c r="R382" s="403">
        <v>4</v>
      </c>
      <c r="S382" s="403">
        <v>1.3995</v>
      </c>
      <c r="T382" s="403">
        <v>4.734</v>
      </c>
      <c r="U382" s="403">
        <v>8.9250000000000007</v>
      </c>
      <c r="V382" s="403">
        <v>11.808</v>
      </c>
      <c r="W382" s="403">
        <v>40.799999999999997</v>
      </c>
      <c r="X382" s="404">
        <v>0.32694000000000001</v>
      </c>
      <c r="Y382" s="403" t="e">
        <f>X382+(S382*((U382-INDEX('[1]Center of Mass'!$B$8:$M$105,MATCH(A382,'[1]Center of Mass'!$B$8:$B$105,0),9))^2+(V382-INDEX('[1]Center of Mass'!$B$8:$M$105,MATCH(A382,'[1]Center of Mass'!$B$8:$B$105,0),10))^2))</f>
        <v>#N/A</v>
      </c>
    </row>
    <row r="383" spans="1:25">
      <c r="A383" s="403" t="s">
        <v>1378</v>
      </c>
      <c r="B383" s="403" t="s">
        <v>349</v>
      </c>
      <c r="C383" s="403" t="s">
        <v>343</v>
      </c>
      <c r="D383" s="403" t="s">
        <v>344</v>
      </c>
      <c r="E383" s="403" t="s">
        <v>1455</v>
      </c>
      <c r="F383" s="403">
        <v>0</v>
      </c>
      <c r="O383" s="403" t="s">
        <v>345</v>
      </c>
      <c r="R383" s="403">
        <v>4</v>
      </c>
      <c r="S383" s="403">
        <v>1.2169000000000001</v>
      </c>
      <c r="T383" s="403">
        <v>4.4340000000000002</v>
      </c>
      <c r="U383" s="403">
        <v>10</v>
      </c>
      <c r="V383" s="403">
        <v>11.808</v>
      </c>
      <c r="W383" s="403">
        <v>40.799999999999997</v>
      </c>
      <c r="X383" s="404">
        <v>0.25158999999999998</v>
      </c>
      <c r="Y383" s="403" t="e">
        <f>X383+(S383*((U383-INDEX('[1]Center of Mass'!$B$8:$M$105,MATCH(A383,'[1]Center of Mass'!$B$8:$B$105,0),9))^2+(V383-INDEX('[1]Center of Mass'!$B$8:$M$105,MATCH(A383,'[1]Center of Mass'!$B$8:$B$105,0),10))^2))</f>
        <v>#N/A</v>
      </c>
    </row>
    <row r="384" spans="1:25">
      <c r="A384" s="403" t="s">
        <v>1378</v>
      </c>
      <c r="B384" s="403" t="s">
        <v>350</v>
      </c>
      <c r="C384" s="403" t="s">
        <v>343</v>
      </c>
      <c r="D384" s="403" t="s">
        <v>344</v>
      </c>
      <c r="E384" s="403" t="s">
        <v>1455</v>
      </c>
      <c r="F384" s="403">
        <v>0</v>
      </c>
      <c r="O384" s="403" t="s">
        <v>345</v>
      </c>
      <c r="R384" s="403">
        <v>4</v>
      </c>
      <c r="S384" s="403">
        <v>0.73019999999999996</v>
      </c>
      <c r="T384" s="403">
        <v>3.6339999999999999</v>
      </c>
      <c r="U384" s="403">
        <v>10.8</v>
      </c>
      <c r="V384" s="403">
        <v>11.808</v>
      </c>
      <c r="W384" s="403">
        <v>40.799999999999997</v>
      </c>
      <c r="X384" s="404">
        <v>0.11201</v>
      </c>
      <c r="Y384" s="403" t="e">
        <f>X384+(S384*((U384-INDEX('[1]Center of Mass'!$B$8:$M$105,MATCH(A384,'[1]Center of Mass'!$B$8:$B$105,0),9))^2+(V384-INDEX('[1]Center of Mass'!$B$8:$M$105,MATCH(A384,'[1]Center of Mass'!$B$8:$B$105,0),10))^2))</f>
        <v>#N/A</v>
      </c>
    </row>
    <row r="385" spans="1:25">
      <c r="A385" s="403" t="s">
        <v>1378</v>
      </c>
      <c r="B385" s="403" t="s">
        <v>351</v>
      </c>
      <c r="C385" s="403" t="s">
        <v>343</v>
      </c>
      <c r="D385" s="403" t="s">
        <v>344</v>
      </c>
      <c r="E385" s="403" t="s">
        <v>1455</v>
      </c>
      <c r="F385" s="403">
        <v>0</v>
      </c>
      <c r="O385" s="403" t="s">
        <v>345</v>
      </c>
      <c r="R385" s="403">
        <v>4</v>
      </c>
      <c r="S385" s="403">
        <v>1.9471000000000001</v>
      </c>
      <c r="T385" s="403">
        <v>5.6340000000000003</v>
      </c>
      <c r="U385" s="403">
        <v>11.9</v>
      </c>
      <c r="V385" s="403">
        <v>11.808</v>
      </c>
      <c r="W385" s="403">
        <v>40.799999999999997</v>
      </c>
      <c r="X385" s="404">
        <v>0.65566999999999998</v>
      </c>
      <c r="Y385" s="403" t="e">
        <f>X385+(S385*((U385-INDEX('[1]Center of Mass'!$B$8:$M$105,MATCH(A385,'[1]Center of Mass'!$B$8:$B$105,0),9))^2+(V385-INDEX('[1]Center of Mass'!$B$8:$M$105,MATCH(A385,'[1]Center of Mass'!$B$8:$B$105,0),10))^2))</f>
        <v>#N/A</v>
      </c>
    </row>
    <row r="386" spans="1:25">
      <c r="A386" s="403" t="s">
        <v>1378</v>
      </c>
      <c r="B386" s="403" t="s">
        <v>498</v>
      </c>
      <c r="C386" s="403" t="s">
        <v>343</v>
      </c>
      <c r="D386" s="403" t="s">
        <v>344</v>
      </c>
      <c r="E386" s="403" t="s">
        <v>1455</v>
      </c>
      <c r="F386" s="403">
        <v>0</v>
      </c>
      <c r="O386" s="403" t="s">
        <v>345</v>
      </c>
      <c r="R386" s="403">
        <v>4</v>
      </c>
      <c r="S386" s="403">
        <v>1.3995</v>
      </c>
      <c r="T386" s="403">
        <v>4.734</v>
      </c>
      <c r="U386" s="403">
        <v>8.9250000000000007</v>
      </c>
      <c r="V386" s="403">
        <v>13.025</v>
      </c>
      <c r="W386" s="403">
        <v>40.799999999999997</v>
      </c>
      <c r="X386" s="404">
        <v>0.32694000000000001</v>
      </c>
      <c r="Y386" s="403" t="e">
        <f>X386+(S386*((U386-INDEX('[1]Center of Mass'!$B$8:$M$105,MATCH(A386,'[1]Center of Mass'!$B$8:$B$105,0),9))^2+(V386-INDEX('[1]Center of Mass'!$B$8:$M$105,MATCH(A386,'[1]Center of Mass'!$B$8:$B$105,0),10))^2))</f>
        <v>#N/A</v>
      </c>
    </row>
    <row r="387" spans="1:25">
      <c r="A387" s="403" t="s">
        <v>1378</v>
      </c>
      <c r="B387" s="403" t="s">
        <v>499</v>
      </c>
      <c r="C387" s="403" t="s">
        <v>343</v>
      </c>
      <c r="D387" s="403" t="s">
        <v>344</v>
      </c>
      <c r="E387" s="403" t="s">
        <v>1455</v>
      </c>
      <c r="F387" s="403">
        <v>0</v>
      </c>
      <c r="O387" s="403" t="s">
        <v>345</v>
      </c>
      <c r="R387" s="403">
        <v>4</v>
      </c>
      <c r="S387" s="403">
        <v>1.2169000000000001</v>
      </c>
      <c r="T387" s="403">
        <v>4.4340000000000002</v>
      </c>
      <c r="U387" s="403">
        <v>10</v>
      </c>
      <c r="V387" s="403">
        <v>13.025</v>
      </c>
      <c r="W387" s="403">
        <v>40.799999999999997</v>
      </c>
      <c r="X387" s="404">
        <v>0.25158999999999998</v>
      </c>
      <c r="Y387" s="403" t="e">
        <f>X387+(S387*((U387-INDEX('[1]Center of Mass'!$B$8:$M$105,MATCH(A387,'[1]Center of Mass'!$B$8:$B$105,0),9))^2+(V387-INDEX('[1]Center of Mass'!$B$8:$M$105,MATCH(A387,'[1]Center of Mass'!$B$8:$B$105,0),10))^2))</f>
        <v>#N/A</v>
      </c>
    </row>
    <row r="388" spans="1:25">
      <c r="A388" s="403" t="s">
        <v>1378</v>
      </c>
      <c r="B388" s="403" t="s">
        <v>500</v>
      </c>
      <c r="C388" s="403" t="s">
        <v>343</v>
      </c>
      <c r="D388" s="403" t="s">
        <v>344</v>
      </c>
      <c r="E388" s="403" t="s">
        <v>1455</v>
      </c>
      <c r="F388" s="403">
        <v>0</v>
      </c>
      <c r="O388" s="403" t="s">
        <v>345</v>
      </c>
      <c r="R388" s="403">
        <v>4</v>
      </c>
      <c r="S388" s="403">
        <v>0.73019999999999996</v>
      </c>
      <c r="T388" s="403">
        <v>3.6339999999999999</v>
      </c>
      <c r="U388" s="403">
        <v>10.8</v>
      </c>
      <c r="V388" s="403">
        <v>13.025</v>
      </c>
      <c r="W388" s="403">
        <v>40.799999999999997</v>
      </c>
      <c r="X388" s="404">
        <v>0.11201</v>
      </c>
      <c r="Y388" s="403" t="e">
        <f>X388+(S388*((U388-INDEX('[1]Center of Mass'!$B$8:$M$105,MATCH(A388,'[1]Center of Mass'!$B$8:$B$105,0),9))^2+(V388-INDEX('[1]Center of Mass'!$B$8:$M$105,MATCH(A388,'[1]Center of Mass'!$B$8:$B$105,0),10))^2))</f>
        <v>#N/A</v>
      </c>
    </row>
    <row r="389" spans="1:25">
      <c r="A389" s="403" t="s">
        <v>1378</v>
      </c>
      <c r="B389" s="403" t="s">
        <v>501</v>
      </c>
      <c r="C389" s="403" t="s">
        <v>343</v>
      </c>
      <c r="D389" s="403" t="s">
        <v>344</v>
      </c>
      <c r="E389" s="403" t="s">
        <v>1455</v>
      </c>
      <c r="F389" s="403">
        <v>0</v>
      </c>
      <c r="O389" s="403" t="s">
        <v>345</v>
      </c>
      <c r="R389" s="403">
        <v>4</v>
      </c>
      <c r="S389" s="403">
        <v>1.9471000000000001</v>
      </c>
      <c r="T389" s="403">
        <v>5.6340000000000003</v>
      </c>
      <c r="U389" s="403">
        <v>11.9</v>
      </c>
      <c r="V389" s="403">
        <v>13.025</v>
      </c>
      <c r="W389" s="403">
        <v>40.799999999999997</v>
      </c>
      <c r="X389" s="404">
        <v>0.65566999999999998</v>
      </c>
      <c r="Y389" s="403" t="e">
        <f>X389+(S389*((U389-INDEX('[1]Center of Mass'!$B$8:$M$105,MATCH(A389,'[1]Center of Mass'!$B$8:$B$105,0),9))^2+(V389-INDEX('[1]Center of Mass'!$B$8:$M$105,MATCH(A389,'[1]Center of Mass'!$B$8:$B$105,0),10))^2))</f>
        <v>#N/A</v>
      </c>
    </row>
    <row r="390" spans="1:25">
      <c r="A390" s="403" t="s">
        <v>1378</v>
      </c>
      <c r="B390" s="403" t="s">
        <v>745</v>
      </c>
      <c r="C390" s="403" t="s">
        <v>343</v>
      </c>
      <c r="D390" s="403" t="s">
        <v>344</v>
      </c>
      <c r="E390" s="403" t="s">
        <v>1455</v>
      </c>
      <c r="F390" s="403">
        <v>0</v>
      </c>
      <c r="O390" s="403" t="s">
        <v>345</v>
      </c>
      <c r="R390" s="403">
        <v>4</v>
      </c>
      <c r="S390" s="403">
        <v>0.7661</v>
      </c>
      <c r="T390" s="403">
        <v>3.6320000000000001</v>
      </c>
      <c r="U390" s="403">
        <v>8.9250000000000007</v>
      </c>
      <c r="V390" s="403">
        <v>13.967000000000001</v>
      </c>
      <c r="W390" s="403">
        <v>40.799999999999997</v>
      </c>
      <c r="X390" s="404">
        <v>0.11275</v>
      </c>
      <c r="Y390" s="403" t="e">
        <f>X390+(S390*((U390-INDEX('[1]Center of Mass'!$B$8:$M$105,MATCH(A390,'[1]Center of Mass'!$B$8:$B$105,0),9))^2+(V390-INDEX('[1]Center of Mass'!$B$8:$M$105,MATCH(A390,'[1]Center of Mass'!$B$8:$B$105,0),10))^2))</f>
        <v>#N/A</v>
      </c>
    </row>
    <row r="391" spans="1:25">
      <c r="A391" s="403" t="s">
        <v>1378</v>
      </c>
      <c r="B391" s="403" t="s">
        <v>448</v>
      </c>
      <c r="C391" s="403" t="s">
        <v>343</v>
      </c>
      <c r="D391" s="403" t="s">
        <v>344</v>
      </c>
      <c r="E391" s="403" t="s">
        <v>1455</v>
      </c>
      <c r="F391" s="403">
        <v>0</v>
      </c>
      <c r="O391" s="403" t="s">
        <v>345</v>
      </c>
      <c r="R391" s="403">
        <v>4</v>
      </c>
      <c r="S391" s="403">
        <v>0.66610000000000003</v>
      </c>
      <c r="T391" s="403">
        <v>3.3319999999999999</v>
      </c>
      <c r="U391" s="403">
        <v>10</v>
      </c>
      <c r="V391" s="403">
        <v>13.967000000000001</v>
      </c>
      <c r="W391" s="403">
        <v>40.799999999999997</v>
      </c>
      <c r="X391" s="404">
        <v>8.0144999999999994E-2</v>
      </c>
      <c r="Y391" s="403" t="e">
        <f>X391+(S391*((U391-INDEX('[1]Center of Mass'!$B$8:$M$105,MATCH(A391,'[1]Center of Mass'!$B$8:$B$105,0),9))^2+(V391-INDEX('[1]Center of Mass'!$B$8:$M$105,MATCH(A391,'[1]Center of Mass'!$B$8:$B$105,0),10))^2))</f>
        <v>#N/A</v>
      </c>
    </row>
    <row r="392" spans="1:25">
      <c r="A392" s="403" t="s">
        <v>1378</v>
      </c>
      <c r="B392" s="403" t="s">
        <v>746</v>
      </c>
      <c r="C392" s="403" t="s">
        <v>343</v>
      </c>
      <c r="D392" s="403" t="s">
        <v>344</v>
      </c>
      <c r="E392" s="403" t="s">
        <v>1455</v>
      </c>
      <c r="F392" s="403">
        <v>0</v>
      </c>
      <c r="O392" s="403" t="s">
        <v>345</v>
      </c>
      <c r="R392" s="403">
        <v>4</v>
      </c>
      <c r="S392" s="403">
        <v>0.3997</v>
      </c>
      <c r="T392" s="403">
        <v>2.532</v>
      </c>
      <c r="U392" s="403">
        <v>10.8</v>
      </c>
      <c r="V392" s="403">
        <v>13.967000000000001</v>
      </c>
      <c r="W392" s="403">
        <v>40.799999999999997</v>
      </c>
      <c r="X392" s="404">
        <v>2.6769999999999999E-2</v>
      </c>
      <c r="Y392" s="403" t="e">
        <f>X392+(S392*((U392-INDEX('[1]Center of Mass'!$B$8:$M$105,MATCH(A392,'[1]Center of Mass'!$B$8:$B$105,0),9))^2+(V392-INDEX('[1]Center of Mass'!$B$8:$M$105,MATCH(A392,'[1]Center of Mass'!$B$8:$B$105,0),10))^2))</f>
        <v>#N/A</v>
      </c>
    </row>
    <row r="393" spans="1:25">
      <c r="A393" s="403" t="s">
        <v>1378</v>
      </c>
      <c r="B393" s="403" t="s">
        <v>747</v>
      </c>
      <c r="C393" s="403" t="s">
        <v>343</v>
      </c>
      <c r="D393" s="403" t="s">
        <v>344</v>
      </c>
      <c r="E393" s="403" t="s">
        <v>1455</v>
      </c>
      <c r="F393" s="403">
        <v>0</v>
      </c>
      <c r="O393" s="403" t="s">
        <v>345</v>
      </c>
      <c r="R393" s="403">
        <v>4</v>
      </c>
      <c r="S393" s="403">
        <v>1.0658000000000001</v>
      </c>
      <c r="T393" s="403">
        <v>4.532</v>
      </c>
      <c r="U393" s="403">
        <v>11.9</v>
      </c>
      <c r="V393" s="403">
        <v>13.967000000000001</v>
      </c>
      <c r="W393" s="403">
        <v>40.799999999999997</v>
      </c>
      <c r="X393" s="404">
        <v>0.26679000000000003</v>
      </c>
      <c r="Y393" s="403" t="e">
        <f>X393+(S393*((U393-INDEX('[1]Center of Mass'!$B$8:$M$105,MATCH(A393,'[1]Center of Mass'!$B$8:$B$105,0),9))^2+(V393-INDEX('[1]Center of Mass'!$B$8:$M$105,MATCH(A393,'[1]Center of Mass'!$B$8:$B$105,0),10))^2))</f>
        <v>#N/A</v>
      </c>
    </row>
    <row r="394" spans="1:25">
      <c r="A394" s="403" t="s">
        <v>1378</v>
      </c>
      <c r="B394" s="403" t="s">
        <v>509</v>
      </c>
      <c r="C394" s="403" t="s">
        <v>343</v>
      </c>
      <c r="D394" s="403" t="s">
        <v>344</v>
      </c>
      <c r="E394" s="403" t="s">
        <v>1455</v>
      </c>
      <c r="F394" s="403">
        <v>0</v>
      </c>
      <c r="O394" s="403" t="s">
        <v>345</v>
      </c>
      <c r="R394" s="403">
        <v>4</v>
      </c>
      <c r="S394" s="403">
        <v>1.38</v>
      </c>
      <c r="T394" s="403">
        <v>4.7</v>
      </c>
      <c r="U394" s="403">
        <v>8.9250000000000007</v>
      </c>
      <c r="V394" s="403">
        <v>14.9</v>
      </c>
      <c r="W394" s="403">
        <v>40.799999999999997</v>
      </c>
      <c r="X394" s="404">
        <v>0.31768999999999997</v>
      </c>
      <c r="Y394" s="403" t="e">
        <f>X394+(S394*((U394-INDEX('[1]Center of Mass'!$B$8:$M$105,MATCH(A394,'[1]Center of Mass'!$B$8:$B$105,0),9))^2+(V394-INDEX('[1]Center of Mass'!$B$8:$M$105,MATCH(A394,'[1]Center of Mass'!$B$8:$B$105,0),10))^2))</f>
        <v>#N/A</v>
      </c>
    </row>
    <row r="395" spans="1:25">
      <c r="A395" s="403" t="s">
        <v>1378</v>
      </c>
      <c r="B395" s="403" t="s">
        <v>751</v>
      </c>
      <c r="C395" s="403" t="s">
        <v>343</v>
      </c>
      <c r="D395" s="403" t="s">
        <v>344</v>
      </c>
      <c r="E395" s="403" t="s">
        <v>1455</v>
      </c>
      <c r="F395" s="403">
        <v>0</v>
      </c>
      <c r="O395" s="403" t="s">
        <v>345</v>
      </c>
      <c r="R395" s="403">
        <v>4</v>
      </c>
      <c r="S395" s="403">
        <v>1.2</v>
      </c>
      <c r="T395" s="403">
        <v>4.4000000000000004</v>
      </c>
      <c r="U395" s="403">
        <v>10</v>
      </c>
      <c r="V395" s="403">
        <v>14.9</v>
      </c>
      <c r="W395" s="403">
        <v>40.799999999999997</v>
      </c>
      <c r="X395" s="404">
        <v>0.24399999999999999</v>
      </c>
      <c r="Y395" s="403" t="e">
        <f>X395+(S395*((U395-INDEX('[1]Center of Mass'!$B$8:$M$105,MATCH(A395,'[1]Center of Mass'!$B$8:$B$105,0),9))^2+(V395-INDEX('[1]Center of Mass'!$B$8:$M$105,MATCH(A395,'[1]Center of Mass'!$B$8:$B$105,0),10))^2))</f>
        <v>#N/A</v>
      </c>
    </row>
    <row r="396" spans="1:25">
      <c r="A396" s="403" t="s">
        <v>1378</v>
      </c>
      <c r="B396" s="403" t="s">
        <v>752</v>
      </c>
      <c r="C396" s="403" t="s">
        <v>343</v>
      </c>
      <c r="D396" s="403" t="s">
        <v>344</v>
      </c>
      <c r="E396" s="403" t="s">
        <v>1455</v>
      </c>
      <c r="F396" s="403">
        <v>0</v>
      </c>
      <c r="O396" s="403" t="s">
        <v>345</v>
      </c>
      <c r="R396" s="403">
        <v>4</v>
      </c>
      <c r="S396" s="403">
        <v>0.72</v>
      </c>
      <c r="T396" s="403">
        <v>3.6</v>
      </c>
      <c r="U396" s="403">
        <v>10.8</v>
      </c>
      <c r="V396" s="403">
        <v>14.9</v>
      </c>
      <c r="W396" s="403">
        <v>40.799999999999997</v>
      </c>
      <c r="X396" s="404">
        <v>0.108</v>
      </c>
      <c r="Y396" s="403" t="e">
        <f>X396+(S396*((U396-INDEX('[1]Center of Mass'!$B$8:$M$105,MATCH(A396,'[1]Center of Mass'!$B$8:$B$105,0),9))^2+(V396-INDEX('[1]Center of Mass'!$B$8:$M$105,MATCH(A396,'[1]Center of Mass'!$B$8:$B$105,0),10))^2))</f>
        <v>#N/A</v>
      </c>
    </row>
    <row r="397" spans="1:25">
      <c r="A397" s="403" t="s">
        <v>1378</v>
      </c>
      <c r="B397" s="403" t="s">
        <v>753</v>
      </c>
      <c r="C397" s="403" t="s">
        <v>343</v>
      </c>
      <c r="D397" s="403" t="s">
        <v>344</v>
      </c>
      <c r="E397" s="403" t="s">
        <v>1455</v>
      </c>
      <c r="F397" s="403">
        <v>0</v>
      </c>
      <c r="O397" s="403" t="s">
        <v>345</v>
      </c>
      <c r="R397" s="403">
        <v>4</v>
      </c>
      <c r="S397" s="403">
        <v>1.92</v>
      </c>
      <c r="T397" s="403">
        <v>5.6</v>
      </c>
      <c r="U397" s="403">
        <v>11.9</v>
      </c>
      <c r="V397" s="403">
        <v>14.9</v>
      </c>
      <c r="W397" s="403">
        <v>40.799999999999997</v>
      </c>
      <c r="X397" s="404">
        <v>0.64</v>
      </c>
      <c r="Y397" s="403" t="e">
        <f>X397+(S397*((U397-INDEX('[1]Center of Mass'!$B$8:$M$105,MATCH(A397,'[1]Center of Mass'!$B$8:$B$105,0),9))^2+(V397-INDEX('[1]Center of Mass'!$B$8:$M$105,MATCH(A397,'[1]Center of Mass'!$B$8:$B$105,0),10))^2))</f>
        <v>#N/A</v>
      </c>
    </row>
    <row r="398" spans="1:25">
      <c r="A398" s="403" t="s">
        <v>1378</v>
      </c>
      <c r="B398" s="403" t="s">
        <v>369</v>
      </c>
      <c r="C398" s="403" t="s">
        <v>343</v>
      </c>
      <c r="D398" s="403" t="s">
        <v>344</v>
      </c>
      <c r="E398" s="403" t="s">
        <v>1455</v>
      </c>
      <c r="F398" s="403">
        <v>0</v>
      </c>
      <c r="O398" s="403" t="s">
        <v>345</v>
      </c>
      <c r="R398" s="403">
        <v>4</v>
      </c>
      <c r="S398" s="403">
        <v>1.38</v>
      </c>
      <c r="T398" s="403">
        <v>4.7</v>
      </c>
      <c r="U398" s="403">
        <v>8.9250000000000007</v>
      </c>
      <c r="V398" s="403">
        <v>16.100000000000001</v>
      </c>
      <c r="W398" s="403">
        <v>40.799999999999997</v>
      </c>
      <c r="X398" s="404">
        <v>0.31768999999999997</v>
      </c>
      <c r="Y398" s="403" t="e">
        <f>X398+(S398*((U398-INDEX('[1]Center of Mass'!$B$8:$M$105,MATCH(A398,'[1]Center of Mass'!$B$8:$B$105,0),9))^2+(V398-INDEX('[1]Center of Mass'!$B$8:$M$105,MATCH(A398,'[1]Center of Mass'!$B$8:$B$105,0),10))^2))</f>
        <v>#N/A</v>
      </c>
    </row>
    <row r="399" spans="1:25">
      <c r="A399" s="403" t="s">
        <v>1378</v>
      </c>
      <c r="B399" s="403" t="s">
        <v>370</v>
      </c>
      <c r="C399" s="403" t="s">
        <v>343</v>
      </c>
      <c r="D399" s="403" t="s">
        <v>344</v>
      </c>
      <c r="E399" s="403" t="s">
        <v>1455</v>
      </c>
      <c r="F399" s="403">
        <v>0</v>
      </c>
      <c r="O399" s="403" t="s">
        <v>345</v>
      </c>
      <c r="R399" s="403">
        <v>4</v>
      </c>
      <c r="S399" s="403">
        <v>1.2</v>
      </c>
      <c r="T399" s="403">
        <v>4.4000000000000004</v>
      </c>
      <c r="U399" s="403">
        <v>10</v>
      </c>
      <c r="V399" s="403">
        <v>16.100000000000001</v>
      </c>
      <c r="W399" s="403">
        <v>40.799999999999997</v>
      </c>
      <c r="X399" s="404">
        <v>0.24399999999999999</v>
      </c>
      <c r="Y399" s="403" t="e">
        <f>X399+(S399*((U399-INDEX('[1]Center of Mass'!$B$8:$M$105,MATCH(A399,'[1]Center of Mass'!$B$8:$B$105,0),9))^2+(V399-INDEX('[1]Center of Mass'!$B$8:$M$105,MATCH(A399,'[1]Center of Mass'!$B$8:$B$105,0),10))^2))</f>
        <v>#N/A</v>
      </c>
    </row>
    <row r="400" spans="1:25">
      <c r="A400" s="403" t="s">
        <v>1378</v>
      </c>
      <c r="B400" s="403" t="s">
        <v>372</v>
      </c>
      <c r="C400" s="403" t="s">
        <v>343</v>
      </c>
      <c r="D400" s="403" t="s">
        <v>344</v>
      </c>
      <c r="E400" s="403" t="s">
        <v>1455</v>
      </c>
      <c r="F400" s="403">
        <v>0</v>
      </c>
      <c r="O400" s="403" t="s">
        <v>345</v>
      </c>
      <c r="R400" s="403">
        <v>4</v>
      </c>
      <c r="S400" s="403">
        <v>1.1100000000000001</v>
      </c>
      <c r="T400" s="403">
        <v>4.415</v>
      </c>
      <c r="U400" s="403">
        <v>10.981999999999999</v>
      </c>
      <c r="V400" s="403">
        <v>16.170000000000002</v>
      </c>
      <c r="W400" s="403">
        <v>40.799999999999997</v>
      </c>
      <c r="X400" s="404">
        <v>0.22600000000000001</v>
      </c>
      <c r="Y400" s="403" t="e">
        <f>X400+(S400*((U400-INDEX('[1]Center of Mass'!$B$8:$M$105,MATCH(A400,'[1]Center of Mass'!$B$8:$B$105,0),9))^2+(V400-INDEX('[1]Center of Mass'!$B$8:$M$105,MATCH(A400,'[1]Center of Mass'!$B$8:$B$105,0),10))^2))</f>
        <v>#N/A</v>
      </c>
    </row>
    <row r="401" spans="1:25">
      <c r="A401" s="403" t="s">
        <v>1378</v>
      </c>
      <c r="B401" s="403" t="s">
        <v>374</v>
      </c>
      <c r="C401" s="403" t="s">
        <v>343</v>
      </c>
      <c r="D401" s="403" t="s">
        <v>344</v>
      </c>
      <c r="E401" s="403" t="s">
        <v>1455</v>
      </c>
      <c r="F401" s="403">
        <v>0</v>
      </c>
      <c r="O401" s="403" t="s">
        <v>345</v>
      </c>
      <c r="R401" s="403">
        <v>4</v>
      </c>
      <c r="S401" s="403">
        <v>1.53</v>
      </c>
      <c r="T401" s="403">
        <v>5.1150000000000002</v>
      </c>
      <c r="U401" s="403">
        <v>12.048999999999999</v>
      </c>
      <c r="V401" s="403">
        <v>16.048999999999999</v>
      </c>
      <c r="W401" s="403">
        <v>40.799999999999997</v>
      </c>
      <c r="X401" s="404">
        <v>0.41353000000000001</v>
      </c>
      <c r="Y401" s="403" t="e">
        <f>X401+(S401*((U401-INDEX('[1]Center of Mass'!$B$8:$M$105,MATCH(A401,'[1]Center of Mass'!$B$8:$B$105,0),9))^2+(V401-INDEX('[1]Center of Mass'!$B$8:$M$105,MATCH(A401,'[1]Center of Mass'!$B$8:$B$105,0),10))^2))</f>
        <v>#N/A</v>
      </c>
    </row>
    <row r="402" spans="1:25">
      <c r="A402" s="403" t="s">
        <v>1378</v>
      </c>
      <c r="B402" s="403" t="s">
        <v>565</v>
      </c>
      <c r="C402" s="403" t="s">
        <v>343</v>
      </c>
      <c r="D402" s="403" t="s">
        <v>344</v>
      </c>
      <c r="E402" s="403" t="s">
        <v>1455</v>
      </c>
      <c r="F402" s="403">
        <v>0</v>
      </c>
      <c r="O402" s="403" t="s">
        <v>345</v>
      </c>
      <c r="R402" s="403">
        <v>4</v>
      </c>
      <c r="S402" s="403">
        <v>1.4375</v>
      </c>
      <c r="T402" s="403">
        <v>4.8</v>
      </c>
      <c r="U402" s="403">
        <v>8.9250000000000007</v>
      </c>
      <c r="V402" s="403">
        <v>17.324999999999999</v>
      </c>
      <c r="W402" s="403">
        <v>40.799999999999997</v>
      </c>
      <c r="X402" s="404">
        <v>0.34560000000000002</v>
      </c>
      <c r="Y402" s="403" t="e">
        <f>X402+(S402*((U402-INDEX('[1]Center of Mass'!$B$8:$M$105,MATCH(A402,'[1]Center of Mass'!$B$8:$B$105,0),9))^2+(V402-INDEX('[1]Center of Mass'!$B$8:$M$105,MATCH(A402,'[1]Center of Mass'!$B$8:$B$105,0),10))^2))</f>
        <v>#N/A</v>
      </c>
    </row>
    <row r="403" spans="1:25">
      <c r="A403" s="403" t="s">
        <v>1378</v>
      </c>
      <c r="B403" s="403" t="s">
        <v>855</v>
      </c>
      <c r="C403" s="403" t="s">
        <v>343</v>
      </c>
      <c r="D403" s="403" t="s">
        <v>344</v>
      </c>
      <c r="E403" s="403" t="s">
        <v>1455</v>
      </c>
      <c r="F403" s="403">
        <v>0</v>
      </c>
      <c r="O403" s="403" t="s">
        <v>345</v>
      </c>
      <c r="R403" s="403">
        <v>4</v>
      </c>
      <c r="S403" s="403">
        <v>1.25</v>
      </c>
      <c r="T403" s="403">
        <v>4.5</v>
      </c>
      <c r="U403" s="403">
        <v>10</v>
      </c>
      <c r="V403" s="403">
        <v>17.324999999999999</v>
      </c>
      <c r="W403" s="403">
        <v>40.799999999999997</v>
      </c>
      <c r="X403" s="404">
        <v>0.26693</v>
      </c>
      <c r="Y403" s="403" t="e">
        <f>X403+(S403*((U403-INDEX('[1]Center of Mass'!$B$8:$M$105,MATCH(A403,'[1]Center of Mass'!$B$8:$B$105,0),9))^2+(V403-INDEX('[1]Center of Mass'!$B$8:$M$105,MATCH(A403,'[1]Center of Mass'!$B$8:$B$105,0),10))^2))</f>
        <v>#N/A</v>
      </c>
    </row>
    <row r="404" spans="1:25">
      <c r="A404" s="403" t="s">
        <v>1378</v>
      </c>
      <c r="B404" s="403" t="s">
        <v>1375</v>
      </c>
      <c r="C404" s="403" t="s">
        <v>343</v>
      </c>
      <c r="D404" s="403" t="s">
        <v>344</v>
      </c>
      <c r="E404" s="403" t="s">
        <v>1455</v>
      </c>
      <c r="F404" s="403">
        <v>0</v>
      </c>
      <c r="O404" s="403" t="s">
        <v>345</v>
      </c>
      <c r="R404" s="403">
        <v>4</v>
      </c>
      <c r="S404" s="403">
        <v>1.5625</v>
      </c>
      <c r="T404" s="403">
        <v>5</v>
      </c>
      <c r="U404" s="403">
        <v>11.125</v>
      </c>
      <c r="V404" s="403">
        <v>17.324999999999999</v>
      </c>
      <c r="W404" s="403">
        <v>40.799999999999997</v>
      </c>
      <c r="X404" s="404">
        <v>0.40689999999999998</v>
      </c>
      <c r="Y404" s="403" t="e">
        <f>X404+(S404*((U404-INDEX('[1]Center of Mass'!$B$8:$M$105,MATCH(A404,'[1]Center of Mass'!$B$8:$B$105,0),9))^2+(V404-INDEX('[1]Center of Mass'!$B$8:$M$105,MATCH(A404,'[1]Center of Mass'!$B$8:$B$105,0),10))^2))</f>
        <v>#N/A</v>
      </c>
    </row>
    <row r="405" spans="1:25">
      <c r="A405" s="403" t="s">
        <v>1378</v>
      </c>
      <c r="B405" s="403" t="s">
        <v>1377</v>
      </c>
      <c r="C405" s="403" t="s">
        <v>343</v>
      </c>
      <c r="D405" s="403" t="s">
        <v>344</v>
      </c>
      <c r="E405" s="403" t="s">
        <v>1455</v>
      </c>
      <c r="F405" s="403">
        <v>0</v>
      </c>
      <c r="O405" s="403" t="s">
        <v>345</v>
      </c>
      <c r="R405" s="403">
        <v>4</v>
      </c>
      <c r="S405" s="403">
        <v>1.1875</v>
      </c>
      <c r="T405" s="403">
        <v>4.4000000000000004</v>
      </c>
      <c r="U405" s="403">
        <v>12.225</v>
      </c>
      <c r="V405" s="403">
        <v>17.324999999999999</v>
      </c>
      <c r="W405" s="403">
        <v>40.799999999999997</v>
      </c>
      <c r="X405" s="404">
        <v>0.24393000000000001</v>
      </c>
      <c r="Y405" s="403" t="e">
        <f>X405+(S405*((U405-INDEX('[1]Center of Mass'!$B$8:$M$105,MATCH(A405,'[1]Center of Mass'!$B$8:$B$105,0),9))^2+(V405-INDEX('[1]Center of Mass'!$B$8:$M$105,MATCH(A405,'[1]Center of Mass'!$B$8:$B$105,0),10))^2))</f>
        <v>#N/A</v>
      </c>
    </row>
    <row r="406" spans="1:25">
      <c r="A406" s="403" t="s">
        <v>1378</v>
      </c>
      <c r="B406" s="403" t="s">
        <v>779</v>
      </c>
      <c r="C406" s="403" t="s">
        <v>343</v>
      </c>
      <c r="D406" s="403" t="s">
        <v>344</v>
      </c>
      <c r="E406" s="403" t="s">
        <v>1455</v>
      </c>
      <c r="F406" s="403">
        <v>0</v>
      </c>
      <c r="O406" s="403" t="s">
        <v>345</v>
      </c>
      <c r="R406" s="403">
        <v>4</v>
      </c>
      <c r="S406" s="403">
        <v>1.4375</v>
      </c>
      <c r="T406" s="403">
        <v>4.8</v>
      </c>
      <c r="U406" s="403">
        <v>8.9250000000000007</v>
      </c>
      <c r="V406" s="403">
        <v>18.574999999999999</v>
      </c>
      <c r="W406" s="403">
        <v>40.799999999999997</v>
      </c>
      <c r="X406" s="404">
        <v>0.34560000000000002</v>
      </c>
      <c r="Y406" s="403" t="e">
        <f>X406+(S406*((U406-INDEX('[1]Center of Mass'!$B$8:$M$105,MATCH(A406,'[1]Center of Mass'!$B$8:$B$105,0),9))^2+(V406-INDEX('[1]Center of Mass'!$B$8:$M$105,MATCH(A406,'[1]Center of Mass'!$B$8:$B$105,0),10))^2))</f>
        <v>#N/A</v>
      </c>
    </row>
    <row r="407" spans="1:25">
      <c r="A407" s="403" t="s">
        <v>1378</v>
      </c>
      <c r="B407" s="403" t="s">
        <v>780</v>
      </c>
      <c r="C407" s="403" t="s">
        <v>343</v>
      </c>
      <c r="D407" s="403" t="s">
        <v>344</v>
      </c>
      <c r="E407" s="403" t="s">
        <v>1455</v>
      </c>
      <c r="F407" s="403">
        <v>0</v>
      </c>
      <c r="O407" s="403" t="s">
        <v>345</v>
      </c>
      <c r="R407" s="403">
        <v>4</v>
      </c>
      <c r="S407" s="403">
        <v>1.25</v>
      </c>
      <c r="T407" s="403">
        <v>4.5</v>
      </c>
      <c r="U407" s="403">
        <v>10</v>
      </c>
      <c r="V407" s="403">
        <v>18.574999999999999</v>
      </c>
      <c r="W407" s="403">
        <v>40.799999999999997</v>
      </c>
      <c r="X407" s="404">
        <v>0.26693</v>
      </c>
      <c r="Y407" s="403" t="e">
        <f>X407+(S407*((U407-INDEX('[1]Center of Mass'!$B$8:$M$105,MATCH(A407,'[1]Center of Mass'!$B$8:$B$105,0),9))^2+(V407-INDEX('[1]Center of Mass'!$B$8:$M$105,MATCH(A407,'[1]Center of Mass'!$B$8:$B$105,0),10))^2))</f>
        <v>#N/A</v>
      </c>
    </row>
    <row r="408" spans="1:25">
      <c r="A408" s="403" t="s">
        <v>1378</v>
      </c>
      <c r="B408" s="403" t="s">
        <v>781</v>
      </c>
      <c r="C408" s="403" t="s">
        <v>343</v>
      </c>
      <c r="D408" s="403" t="s">
        <v>344</v>
      </c>
      <c r="E408" s="403" t="s">
        <v>1455</v>
      </c>
      <c r="F408" s="403">
        <v>0</v>
      </c>
      <c r="O408" s="403" t="s">
        <v>345</v>
      </c>
      <c r="R408" s="403">
        <v>4</v>
      </c>
      <c r="S408" s="403">
        <v>1.5625</v>
      </c>
      <c r="T408" s="403">
        <v>5</v>
      </c>
      <c r="U408" s="403">
        <v>11.125</v>
      </c>
      <c r="V408" s="403">
        <v>18.574999999999999</v>
      </c>
      <c r="W408" s="403">
        <v>40.799999999999997</v>
      </c>
      <c r="X408" s="404">
        <v>0.40689999999999998</v>
      </c>
      <c r="Y408" s="403" t="e">
        <f>X408+(S408*((U408-INDEX('[1]Center of Mass'!$B$8:$M$105,MATCH(A408,'[1]Center of Mass'!$B$8:$B$105,0),9))^2+(V408-INDEX('[1]Center of Mass'!$B$8:$M$105,MATCH(A408,'[1]Center of Mass'!$B$8:$B$105,0),10))^2))</f>
        <v>#N/A</v>
      </c>
    </row>
    <row r="409" spans="1:25">
      <c r="A409" s="403" t="s">
        <v>1378</v>
      </c>
      <c r="B409" s="403" t="s">
        <v>782</v>
      </c>
      <c r="C409" s="403" t="s">
        <v>343</v>
      </c>
      <c r="D409" s="403" t="s">
        <v>344</v>
      </c>
      <c r="E409" s="403" t="s">
        <v>1455</v>
      </c>
      <c r="F409" s="403">
        <v>0</v>
      </c>
      <c r="O409" s="403" t="s">
        <v>345</v>
      </c>
      <c r="R409" s="403">
        <v>4</v>
      </c>
      <c r="S409" s="403">
        <v>1.1875</v>
      </c>
      <c r="T409" s="403">
        <v>4.4000000000000004</v>
      </c>
      <c r="U409" s="403">
        <v>12.225</v>
      </c>
      <c r="V409" s="403">
        <v>18.574999999999999</v>
      </c>
      <c r="W409" s="403">
        <v>40.799999999999997</v>
      </c>
      <c r="X409" s="404">
        <v>0.24393000000000001</v>
      </c>
      <c r="Y409" s="403" t="e">
        <f>X409+(S409*((U409-INDEX('[1]Center of Mass'!$B$8:$M$105,MATCH(A409,'[1]Center of Mass'!$B$8:$B$105,0),9))^2+(V409-INDEX('[1]Center of Mass'!$B$8:$M$105,MATCH(A409,'[1]Center of Mass'!$B$8:$B$105,0),10))^2))</f>
        <v>#N/A</v>
      </c>
    </row>
    <row r="410" spans="1:25">
      <c r="A410" s="403" t="s">
        <v>1378</v>
      </c>
      <c r="B410" s="403" t="s">
        <v>568</v>
      </c>
      <c r="C410" s="403" t="s">
        <v>343</v>
      </c>
      <c r="D410" s="403" t="s">
        <v>344</v>
      </c>
      <c r="E410" s="403" t="s">
        <v>1455</v>
      </c>
      <c r="F410" s="403">
        <v>0</v>
      </c>
      <c r="O410" s="403" t="s">
        <v>345</v>
      </c>
      <c r="R410" s="403">
        <v>4</v>
      </c>
      <c r="S410" s="403">
        <v>1.0732999999999999</v>
      </c>
      <c r="T410" s="403">
        <v>4.1669999999999998</v>
      </c>
      <c r="U410" s="403">
        <v>8.9250000000000007</v>
      </c>
      <c r="V410" s="403">
        <v>19.667000000000002</v>
      </c>
      <c r="W410" s="403">
        <v>40.799999999999997</v>
      </c>
      <c r="X410" s="404">
        <v>0.19620000000000001</v>
      </c>
      <c r="Y410" s="403" t="e">
        <f>X410+(S410*((U410-INDEX('[1]Center of Mass'!$B$8:$M$105,MATCH(A410,'[1]Center of Mass'!$B$8:$B$105,0),9))^2+(V410-INDEX('[1]Center of Mass'!$B$8:$M$105,MATCH(A410,'[1]Center of Mass'!$B$8:$B$105,0),10))^2))</f>
        <v>#N/A</v>
      </c>
    </row>
    <row r="411" spans="1:25">
      <c r="A411" s="403" t="s">
        <v>1378</v>
      </c>
      <c r="B411" s="403" t="s">
        <v>523</v>
      </c>
      <c r="C411" s="403" t="s">
        <v>343</v>
      </c>
      <c r="D411" s="403" t="s">
        <v>344</v>
      </c>
      <c r="E411" s="403" t="s">
        <v>1455</v>
      </c>
      <c r="F411" s="403">
        <v>0</v>
      </c>
      <c r="O411" s="403" t="s">
        <v>345</v>
      </c>
      <c r="R411" s="403">
        <v>4</v>
      </c>
      <c r="S411" s="403">
        <v>0.93330000000000002</v>
      </c>
      <c r="T411" s="403">
        <v>3.867</v>
      </c>
      <c r="U411" s="403">
        <v>10</v>
      </c>
      <c r="V411" s="403">
        <v>19.667000000000002</v>
      </c>
      <c r="W411" s="403">
        <v>40.799999999999997</v>
      </c>
      <c r="X411" s="404">
        <v>0.14552999999999999</v>
      </c>
      <c r="Y411" s="403" t="e">
        <f>X411+(S411*((U411-INDEX('[1]Center of Mass'!$B$8:$M$105,MATCH(A411,'[1]Center of Mass'!$B$8:$B$105,0),9))^2+(V411-INDEX('[1]Center of Mass'!$B$8:$M$105,MATCH(A411,'[1]Center of Mass'!$B$8:$B$105,0),10))^2))</f>
        <v>#N/A</v>
      </c>
    </row>
    <row r="412" spans="1:25">
      <c r="A412" s="403" t="s">
        <v>1378</v>
      </c>
      <c r="B412" s="403" t="s">
        <v>524</v>
      </c>
      <c r="C412" s="403" t="s">
        <v>343</v>
      </c>
      <c r="D412" s="403" t="s">
        <v>344</v>
      </c>
      <c r="E412" s="403" t="s">
        <v>1455</v>
      </c>
      <c r="F412" s="403">
        <v>0</v>
      </c>
      <c r="O412" s="403" t="s">
        <v>345</v>
      </c>
      <c r="R412" s="403">
        <v>4</v>
      </c>
      <c r="S412" s="403">
        <v>1.1667000000000001</v>
      </c>
      <c r="T412" s="403">
        <v>4.367</v>
      </c>
      <c r="U412" s="403">
        <v>11.125</v>
      </c>
      <c r="V412" s="403">
        <v>19.667000000000002</v>
      </c>
      <c r="W412" s="403">
        <v>40.799999999999997</v>
      </c>
      <c r="X412" s="404">
        <v>0.2366</v>
      </c>
      <c r="Y412" s="403" t="e">
        <f>X412+(S412*((U412-INDEX('[1]Center of Mass'!$B$8:$M$105,MATCH(A412,'[1]Center of Mass'!$B$8:$B$105,0),9))^2+(V412-INDEX('[1]Center of Mass'!$B$8:$M$105,MATCH(A412,'[1]Center of Mass'!$B$8:$B$105,0),10))^2))</f>
        <v>#N/A</v>
      </c>
    </row>
    <row r="413" spans="1:25">
      <c r="A413" s="403" t="s">
        <v>1378</v>
      </c>
      <c r="B413" s="403" t="s">
        <v>525</v>
      </c>
      <c r="C413" s="403" t="s">
        <v>343</v>
      </c>
      <c r="D413" s="403" t="s">
        <v>344</v>
      </c>
      <c r="E413" s="403" t="s">
        <v>1455</v>
      </c>
      <c r="F413" s="403">
        <v>0</v>
      </c>
      <c r="O413" s="403" t="s">
        <v>345</v>
      </c>
      <c r="R413" s="403">
        <v>4</v>
      </c>
      <c r="S413" s="403">
        <v>0.88670000000000004</v>
      </c>
      <c r="T413" s="403">
        <v>3.7669999999999999</v>
      </c>
      <c r="U413" s="403">
        <v>12.225</v>
      </c>
      <c r="V413" s="403">
        <v>19.667000000000002</v>
      </c>
      <c r="W413" s="403">
        <v>40.799999999999997</v>
      </c>
      <c r="X413" s="404">
        <v>0.13105</v>
      </c>
      <c r="Y413" s="403" t="e">
        <f>X413+(S413*((U413-INDEX('[1]Center of Mass'!$B$8:$M$105,MATCH(A413,'[1]Center of Mass'!$B$8:$B$105,0),9))^2+(V413-INDEX('[1]Center of Mass'!$B$8:$M$105,MATCH(A413,'[1]Center of Mass'!$B$8:$B$105,0),10))^2))</f>
        <v>#N/A</v>
      </c>
    </row>
    <row r="414" spans="1:25">
      <c r="A414" s="403" t="s">
        <v>1378</v>
      </c>
      <c r="B414" s="403" t="s">
        <v>394</v>
      </c>
      <c r="C414" s="403" t="s">
        <v>343</v>
      </c>
      <c r="D414" s="403" t="s">
        <v>344</v>
      </c>
      <c r="E414" s="403" t="s">
        <v>1455</v>
      </c>
      <c r="F414" s="403">
        <v>0</v>
      </c>
      <c r="O414" s="403" t="s">
        <v>345</v>
      </c>
      <c r="R414" s="403">
        <v>4</v>
      </c>
      <c r="S414" s="403">
        <v>1.0733999999999999</v>
      </c>
      <c r="T414" s="403">
        <v>4.1669999999999998</v>
      </c>
      <c r="U414" s="403">
        <v>8.9250000000000007</v>
      </c>
      <c r="V414" s="403">
        <v>20.6</v>
      </c>
      <c r="W414" s="403">
        <v>40.799999999999997</v>
      </c>
      <c r="X414" s="404">
        <v>0.19622000000000001</v>
      </c>
      <c r="Y414" s="403" t="e">
        <f>X414+(S414*((U414-INDEX('[1]Center of Mass'!$B$8:$M$105,MATCH(A414,'[1]Center of Mass'!$B$8:$B$105,0),9))^2+(V414-INDEX('[1]Center of Mass'!$B$8:$M$105,MATCH(A414,'[1]Center of Mass'!$B$8:$B$105,0),10))^2))</f>
        <v>#N/A</v>
      </c>
    </row>
    <row r="415" spans="1:25">
      <c r="A415" s="403" t="s">
        <v>1378</v>
      </c>
      <c r="B415" s="403" t="s">
        <v>396</v>
      </c>
      <c r="C415" s="403" t="s">
        <v>343</v>
      </c>
      <c r="D415" s="403" t="s">
        <v>344</v>
      </c>
      <c r="E415" s="403" t="s">
        <v>1455</v>
      </c>
      <c r="F415" s="403">
        <v>0</v>
      </c>
      <c r="O415" s="403" t="s">
        <v>345</v>
      </c>
      <c r="R415" s="403">
        <v>4</v>
      </c>
      <c r="S415" s="403">
        <v>0.93330000000000002</v>
      </c>
      <c r="T415" s="403">
        <v>3.867</v>
      </c>
      <c r="U415" s="403">
        <v>10</v>
      </c>
      <c r="V415" s="403">
        <v>20.6</v>
      </c>
      <c r="W415" s="403">
        <v>40.799999999999997</v>
      </c>
      <c r="X415" s="404">
        <v>0.14552999999999999</v>
      </c>
      <c r="Y415" s="403" t="e">
        <f>X415+(S415*((U415-INDEX('[1]Center of Mass'!$B$8:$M$105,MATCH(A415,'[1]Center of Mass'!$B$8:$B$105,0),9))^2+(V415-INDEX('[1]Center of Mass'!$B$8:$M$105,MATCH(A415,'[1]Center of Mass'!$B$8:$B$105,0),10))^2))</f>
        <v>#N/A</v>
      </c>
    </row>
    <row r="416" spans="1:25">
      <c r="A416" s="403" t="s">
        <v>1378</v>
      </c>
      <c r="B416" s="403" t="s">
        <v>397</v>
      </c>
      <c r="C416" s="403" t="s">
        <v>343</v>
      </c>
      <c r="D416" s="403" t="s">
        <v>344</v>
      </c>
      <c r="E416" s="403" t="s">
        <v>1455</v>
      </c>
      <c r="F416" s="403">
        <v>0</v>
      </c>
      <c r="O416" s="403" t="s">
        <v>345</v>
      </c>
      <c r="R416" s="403">
        <v>4</v>
      </c>
      <c r="S416" s="403">
        <v>1.1667000000000001</v>
      </c>
      <c r="T416" s="403">
        <v>4.367</v>
      </c>
      <c r="U416" s="403">
        <v>11.125</v>
      </c>
      <c r="V416" s="403">
        <v>20.6</v>
      </c>
      <c r="W416" s="403">
        <v>40.799999999999997</v>
      </c>
      <c r="X416" s="404">
        <v>0.2366</v>
      </c>
      <c r="Y416" s="403" t="e">
        <f>X416+(S416*((U416-INDEX('[1]Center of Mass'!$B$8:$M$105,MATCH(A416,'[1]Center of Mass'!$B$8:$B$105,0),9))^2+(V416-INDEX('[1]Center of Mass'!$B$8:$M$105,MATCH(A416,'[1]Center of Mass'!$B$8:$B$105,0),10))^2))</f>
        <v>#N/A</v>
      </c>
    </row>
    <row r="417" spans="1:25">
      <c r="A417" s="403" t="s">
        <v>1378</v>
      </c>
      <c r="B417" s="403" t="s">
        <v>398</v>
      </c>
      <c r="C417" s="403" t="s">
        <v>343</v>
      </c>
      <c r="D417" s="403" t="s">
        <v>344</v>
      </c>
      <c r="E417" s="403" t="s">
        <v>1455</v>
      </c>
      <c r="F417" s="403">
        <v>0</v>
      </c>
      <c r="O417" s="403" t="s">
        <v>345</v>
      </c>
      <c r="R417" s="403">
        <v>4</v>
      </c>
      <c r="S417" s="403">
        <v>0.88670000000000004</v>
      </c>
      <c r="T417" s="403">
        <v>3.7669999999999999</v>
      </c>
      <c r="U417" s="403">
        <v>12.225</v>
      </c>
      <c r="V417" s="403">
        <v>20.6</v>
      </c>
      <c r="W417" s="403">
        <v>40.799999999999997</v>
      </c>
      <c r="X417" s="404">
        <v>0.13105</v>
      </c>
      <c r="Y417" s="403" t="e">
        <f>X417+(S417*((U417-INDEX('[1]Center of Mass'!$B$8:$M$105,MATCH(A417,'[1]Center of Mass'!$B$8:$B$105,0),9))^2+(V417-INDEX('[1]Center of Mass'!$B$8:$M$105,MATCH(A417,'[1]Center of Mass'!$B$8:$B$105,0),10))^2))</f>
        <v>#N/A</v>
      </c>
    </row>
    <row r="418" spans="1:25">
      <c r="A418" s="403" t="s">
        <v>1378</v>
      </c>
      <c r="B418" s="403" t="s">
        <v>862</v>
      </c>
      <c r="C418" s="403" t="s">
        <v>343</v>
      </c>
      <c r="D418" s="403" t="s">
        <v>344</v>
      </c>
      <c r="E418" s="403" t="s">
        <v>1455</v>
      </c>
      <c r="F418" s="403">
        <v>0</v>
      </c>
      <c r="O418" s="403" t="s">
        <v>345</v>
      </c>
      <c r="R418" s="403">
        <v>4</v>
      </c>
      <c r="S418" s="403">
        <v>1.0732999999999999</v>
      </c>
      <c r="T418" s="403">
        <v>4.1669999999999998</v>
      </c>
      <c r="U418" s="403">
        <v>8.9250000000000007</v>
      </c>
      <c r="V418" s="403">
        <v>21.533000000000001</v>
      </c>
      <c r="W418" s="403">
        <v>40.799999999999997</v>
      </c>
      <c r="X418" s="404">
        <v>0.19620000000000001</v>
      </c>
      <c r="Y418" s="403" t="e">
        <f>X418+(S418*((U418-INDEX('[1]Center of Mass'!$B$8:$M$105,MATCH(A418,'[1]Center of Mass'!$B$8:$B$105,0),9))^2+(V418-INDEX('[1]Center of Mass'!$B$8:$M$105,MATCH(A418,'[1]Center of Mass'!$B$8:$B$105,0),10))^2))</f>
        <v>#N/A</v>
      </c>
    </row>
    <row r="419" spans="1:25">
      <c r="A419" s="403" t="s">
        <v>1378</v>
      </c>
      <c r="B419" s="403" t="s">
        <v>796</v>
      </c>
      <c r="C419" s="403" t="s">
        <v>343</v>
      </c>
      <c r="D419" s="403" t="s">
        <v>344</v>
      </c>
      <c r="E419" s="403" t="s">
        <v>1455</v>
      </c>
      <c r="F419" s="403">
        <v>0</v>
      </c>
      <c r="O419" s="403" t="s">
        <v>345</v>
      </c>
      <c r="R419" s="403">
        <v>4</v>
      </c>
      <c r="S419" s="403">
        <v>0.93330000000000002</v>
      </c>
      <c r="T419" s="403">
        <v>3.867</v>
      </c>
      <c r="U419" s="403">
        <v>10</v>
      </c>
      <c r="V419" s="403">
        <v>21.533000000000001</v>
      </c>
      <c r="W419" s="403">
        <v>40.799999999999997</v>
      </c>
      <c r="X419" s="404">
        <v>0.14552999999999999</v>
      </c>
      <c r="Y419" s="403" t="e">
        <f>X419+(S419*((U419-INDEX('[1]Center of Mass'!$B$8:$M$105,MATCH(A419,'[1]Center of Mass'!$B$8:$B$105,0),9))^2+(V419-INDEX('[1]Center of Mass'!$B$8:$M$105,MATCH(A419,'[1]Center of Mass'!$B$8:$B$105,0),10))^2))</f>
        <v>#N/A</v>
      </c>
    </row>
    <row r="420" spans="1:25">
      <c r="A420" s="403" t="s">
        <v>1378</v>
      </c>
      <c r="B420" s="403" t="s">
        <v>797</v>
      </c>
      <c r="C420" s="403" t="s">
        <v>343</v>
      </c>
      <c r="D420" s="403" t="s">
        <v>344</v>
      </c>
      <c r="E420" s="403" t="s">
        <v>1455</v>
      </c>
      <c r="F420" s="403">
        <v>0</v>
      </c>
      <c r="O420" s="403" t="s">
        <v>345</v>
      </c>
      <c r="R420" s="403">
        <v>4</v>
      </c>
      <c r="S420" s="403">
        <v>1.1667000000000001</v>
      </c>
      <c r="T420" s="403">
        <v>4.367</v>
      </c>
      <c r="U420" s="403">
        <v>11.125</v>
      </c>
      <c r="V420" s="403">
        <v>21.533000000000001</v>
      </c>
      <c r="W420" s="403">
        <v>40.799999999999997</v>
      </c>
      <c r="X420" s="404">
        <v>0.2366</v>
      </c>
      <c r="Y420" s="403" t="e">
        <f>X420+(S420*((U420-INDEX('[1]Center of Mass'!$B$8:$M$105,MATCH(A420,'[1]Center of Mass'!$B$8:$B$105,0),9))^2+(V420-INDEX('[1]Center of Mass'!$B$8:$M$105,MATCH(A420,'[1]Center of Mass'!$B$8:$B$105,0),10))^2))</f>
        <v>#N/A</v>
      </c>
    </row>
    <row r="421" spans="1:25">
      <c r="A421" s="403" t="s">
        <v>1378</v>
      </c>
      <c r="B421" s="403" t="s">
        <v>798</v>
      </c>
      <c r="C421" s="403" t="s">
        <v>343</v>
      </c>
      <c r="D421" s="403" t="s">
        <v>344</v>
      </c>
      <c r="E421" s="403" t="s">
        <v>1455</v>
      </c>
      <c r="F421" s="403">
        <v>0</v>
      </c>
      <c r="O421" s="403" t="s">
        <v>345</v>
      </c>
      <c r="R421" s="403">
        <v>4</v>
      </c>
      <c r="S421" s="403">
        <v>0.88670000000000004</v>
      </c>
      <c r="T421" s="403">
        <v>3.7669999999999999</v>
      </c>
      <c r="U421" s="403">
        <v>12.225</v>
      </c>
      <c r="V421" s="403">
        <v>21.533000000000001</v>
      </c>
      <c r="W421" s="403">
        <v>40.799999999999997</v>
      </c>
      <c r="X421" s="404">
        <v>0.13105</v>
      </c>
      <c r="Y421" s="403" t="e">
        <f>X421+(S421*((U421-INDEX('[1]Center of Mass'!$B$8:$M$105,MATCH(A421,'[1]Center of Mass'!$B$8:$B$105,0),9))^2+(V421-INDEX('[1]Center of Mass'!$B$8:$M$105,MATCH(A421,'[1]Center of Mass'!$B$8:$B$105,0),10))^2))</f>
        <v>#N/A</v>
      </c>
    </row>
    <row r="422" spans="1:25">
      <c r="A422" s="403" t="s">
        <v>1378</v>
      </c>
      <c r="B422" s="403" t="s">
        <v>815</v>
      </c>
      <c r="C422" s="403" t="s">
        <v>343</v>
      </c>
      <c r="D422" s="403" t="s">
        <v>344</v>
      </c>
      <c r="E422" s="403" t="s">
        <v>1455</v>
      </c>
      <c r="F422" s="403">
        <v>0</v>
      </c>
      <c r="O422" s="403" t="s">
        <v>345</v>
      </c>
      <c r="R422" s="403">
        <v>4</v>
      </c>
      <c r="S422" s="403">
        <v>1.2649999999999999</v>
      </c>
      <c r="T422" s="403">
        <v>4.5</v>
      </c>
      <c r="U422" s="403">
        <v>8.9250000000000007</v>
      </c>
      <c r="V422" s="403">
        <v>22.55</v>
      </c>
      <c r="W422" s="403">
        <v>40.799999999999997</v>
      </c>
      <c r="X422" s="404">
        <v>0.26696999999999999</v>
      </c>
      <c r="Y422" s="403" t="e">
        <f>X422+(S422*((U422-INDEX('[1]Center of Mass'!$B$8:$M$105,MATCH(A422,'[1]Center of Mass'!$B$8:$B$105,0),9))^2+(V422-INDEX('[1]Center of Mass'!$B$8:$M$105,MATCH(A422,'[1]Center of Mass'!$B$8:$B$105,0),10))^2))</f>
        <v>#N/A</v>
      </c>
    </row>
    <row r="423" spans="1:25">
      <c r="A423" s="403" t="s">
        <v>1378</v>
      </c>
      <c r="B423" s="403" t="s">
        <v>817</v>
      </c>
      <c r="C423" s="403" t="s">
        <v>343</v>
      </c>
      <c r="D423" s="403" t="s">
        <v>344</v>
      </c>
      <c r="E423" s="403" t="s">
        <v>1455</v>
      </c>
      <c r="F423" s="403">
        <v>0</v>
      </c>
      <c r="O423" s="403" t="s">
        <v>345</v>
      </c>
      <c r="R423" s="403">
        <v>4</v>
      </c>
      <c r="S423" s="403">
        <v>1.0449999999999999</v>
      </c>
      <c r="T423" s="403">
        <v>4.0999999999999996</v>
      </c>
      <c r="U423" s="403">
        <v>12.225</v>
      </c>
      <c r="V423" s="403">
        <v>22.55</v>
      </c>
      <c r="W423" s="403">
        <v>40.799999999999997</v>
      </c>
      <c r="X423" s="404">
        <v>0.18396000000000001</v>
      </c>
      <c r="Y423" s="403" t="e">
        <f>X423+(S423*((U423-INDEX('[1]Center of Mass'!$B$8:$M$105,MATCH(A423,'[1]Center of Mass'!$B$8:$B$105,0),9))^2+(V423-INDEX('[1]Center of Mass'!$B$8:$M$105,MATCH(A423,'[1]Center of Mass'!$B$8:$B$105,0),10))^2))</f>
        <v>#N/A</v>
      </c>
    </row>
    <row r="424" spans="1:25">
      <c r="A424" s="403" t="s">
        <v>1378</v>
      </c>
      <c r="B424" s="403" t="s">
        <v>572</v>
      </c>
      <c r="C424" s="403" t="s">
        <v>343</v>
      </c>
      <c r="D424" s="403" t="s">
        <v>344</v>
      </c>
      <c r="E424" s="403" t="s">
        <v>1455</v>
      </c>
      <c r="F424" s="403">
        <v>0</v>
      </c>
      <c r="O424" s="403" t="s">
        <v>345</v>
      </c>
      <c r="R424" s="403">
        <v>4</v>
      </c>
      <c r="S424" s="403">
        <v>1.2649999999999999</v>
      </c>
      <c r="T424" s="403">
        <v>4.5</v>
      </c>
      <c r="U424" s="403">
        <v>8.9250000000000007</v>
      </c>
      <c r="V424" s="403">
        <v>23.65</v>
      </c>
      <c r="W424" s="403">
        <v>40.799999999999997</v>
      </c>
      <c r="X424" s="404">
        <v>0.26696999999999999</v>
      </c>
      <c r="Y424" s="403" t="e">
        <f>X424+(S424*((U424-INDEX('[1]Center of Mass'!$B$8:$M$105,MATCH(A424,'[1]Center of Mass'!$B$8:$B$105,0),9))^2+(V424-INDEX('[1]Center of Mass'!$B$8:$M$105,MATCH(A424,'[1]Center of Mass'!$B$8:$B$105,0),10))^2))</f>
        <v>#N/A</v>
      </c>
    </row>
    <row r="425" spans="1:25">
      <c r="A425" s="403" t="s">
        <v>1378</v>
      </c>
      <c r="B425" s="403" t="s">
        <v>535</v>
      </c>
      <c r="C425" s="403" t="s">
        <v>343</v>
      </c>
      <c r="D425" s="403" t="s">
        <v>344</v>
      </c>
      <c r="E425" s="403" t="s">
        <v>1455</v>
      </c>
      <c r="F425" s="403">
        <v>0</v>
      </c>
      <c r="O425" s="403" t="s">
        <v>345</v>
      </c>
      <c r="R425" s="403">
        <v>4</v>
      </c>
      <c r="S425" s="403">
        <v>1.0449999999999999</v>
      </c>
      <c r="T425" s="403">
        <v>4.0999999999999996</v>
      </c>
      <c r="U425" s="403">
        <v>12.225</v>
      </c>
      <c r="V425" s="403">
        <v>23.65</v>
      </c>
      <c r="W425" s="403">
        <v>40.799999999999997</v>
      </c>
      <c r="X425" s="404">
        <v>0.18396000000000001</v>
      </c>
      <c r="Y425" s="403" t="e">
        <f>X425+(S425*((U425-INDEX('[1]Center of Mass'!$B$8:$M$105,MATCH(A425,'[1]Center of Mass'!$B$8:$B$105,0),9))^2+(V425-INDEX('[1]Center of Mass'!$B$8:$M$105,MATCH(A425,'[1]Center of Mass'!$B$8:$B$105,0),10))^2))</f>
        <v>#N/A</v>
      </c>
    </row>
    <row r="426" spans="1:25">
      <c r="A426" s="403" t="s">
        <v>1378</v>
      </c>
      <c r="B426" s="403" t="s">
        <v>411</v>
      </c>
      <c r="C426" s="403" t="s">
        <v>343</v>
      </c>
      <c r="D426" s="403" t="s">
        <v>344</v>
      </c>
      <c r="E426" s="403" t="s">
        <v>1455</v>
      </c>
      <c r="F426" s="403">
        <v>0</v>
      </c>
      <c r="O426" s="403" t="s">
        <v>345</v>
      </c>
      <c r="R426" s="403">
        <v>4</v>
      </c>
      <c r="S426" s="403">
        <v>1.4375</v>
      </c>
      <c r="T426" s="403">
        <v>4.8</v>
      </c>
      <c r="U426" s="403">
        <v>8.9250000000000007</v>
      </c>
      <c r="V426" s="403">
        <v>24.824999999999999</v>
      </c>
      <c r="W426" s="403">
        <v>40.799999999999997</v>
      </c>
      <c r="X426" s="404">
        <v>0.34560000000000002</v>
      </c>
      <c r="Y426" s="403" t="e">
        <f>X426+(S426*((U426-INDEX('[1]Center of Mass'!$B$8:$M$105,MATCH(A426,'[1]Center of Mass'!$B$8:$B$105,0),9))^2+(V426-INDEX('[1]Center of Mass'!$B$8:$M$105,MATCH(A426,'[1]Center of Mass'!$B$8:$B$105,0),10))^2))</f>
        <v>#N/A</v>
      </c>
    </row>
    <row r="427" spans="1:25">
      <c r="A427" s="403" t="s">
        <v>1378</v>
      </c>
      <c r="B427" s="403" t="s">
        <v>415</v>
      </c>
      <c r="C427" s="403" t="s">
        <v>343</v>
      </c>
      <c r="D427" s="403" t="s">
        <v>344</v>
      </c>
      <c r="E427" s="403" t="s">
        <v>1455</v>
      </c>
      <c r="F427" s="403">
        <v>0</v>
      </c>
      <c r="O427" s="403" t="s">
        <v>345</v>
      </c>
      <c r="R427" s="403">
        <v>4</v>
      </c>
      <c r="S427" s="403">
        <v>1.1875</v>
      </c>
      <c r="T427" s="403">
        <v>4.4000000000000004</v>
      </c>
      <c r="U427" s="403">
        <v>12.225</v>
      </c>
      <c r="V427" s="403">
        <v>24.824999999999999</v>
      </c>
      <c r="W427" s="403">
        <v>40.799999999999997</v>
      </c>
      <c r="X427" s="404">
        <v>0.24393000000000001</v>
      </c>
      <c r="Y427" s="403" t="e">
        <f>X427+(S427*((U427-INDEX('[1]Center of Mass'!$B$8:$M$105,MATCH(A427,'[1]Center of Mass'!$B$8:$B$105,0),9))^2+(V427-INDEX('[1]Center of Mass'!$B$8:$M$105,MATCH(A427,'[1]Center of Mass'!$B$8:$B$105,0),10))^2))</f>
        <v>#N/A</v>
      </c>
    </row>
    <row r="428" spans="1:25">
      <c r="A428" s="403" t="s">
        <v>1378</v>
      </c>
      <c r="B428" s="403" t="s">
        <v>834</v>
      </c>
      <c r="C428" s="403" t="s">
        <v>343</v>
      </c>
      <c r="D428" s="403" t="s">
        <v>344</v>
      </c>
      <c r="E428" s="403" t="s">
        <v>1455</v>
      </c>
      <c r="F428" s="403">
        <v>0</v>
      </c>
      <c r="O428" s="403" t="s">
        <v>345</v>
      </c>
      <c r="R428" s="403">
        <v>4</v>
      </c>
      <c r="S428" s="403">
        <v>1.4375</v>
      </c>
      <c r="T428" s="403">
        <v>4.8</v>
      </c>
      <c r="U428" s="403">
        <v>8.9250000000000007</v>
      </c>
      <c r="V428" s="403">
        <v>26.074999999999999</v>
      </c>
      <c r="W428" s="403">
        <v>40.799999999999997</v>
      </c>
      <c r="X428" s="404">
        <v>0.34560000000000002</v>
      </c>
      <c r="Y428" s="403" t="e">
        <f>X428+(S428*((U428-INDEX('[1]Center of Mass'!$B$8:$M$105,MATCH(A428,'[1]Center of Mass'!$B$8:$B$105,0),9))^2+(V428-INDEX('[1]Center of Mass'!$B$8:$M$105,MATCH(A428,'[1]Center of Mass'!$B$8:$B$105,0),10))^2))</f>
        <v>#N/A</v>
      </c>
    </row>
    <row r="429" spans="1:25">
      <c r="A429" s="403" t="s">
        <v>1378</v>
      </c>
      <c r="B429" s="403" t="s">
        <v>838</v>
      </c>
      <c r="C429" s="403" t="s">
        <v>343</v>
      </c>
      <c r="D429" s="403" t="s">
        <v>344</v>
      </c>
      <c r="E429" s="403" t="s">
        <v>1455</v>
      </c>
      <c r="F429" s="403">
        <v>0</v>
      </c>
      <c r="O429" s="403" t="s">
        <v>345</v>
      </c>
      <c r="R429" s="403">
        <v>4</v>
      </c>
      <c r="S429" s="403">
        <v>1.1875</v>
      </c>
      <c r="T429" s="403">
        <v>4.4000000000000004</v>
      </c>
      <c r="U429" s="403">
        <v>12.225</v>
      </c>
      <c r="V429" s="403">
        <v>26.074999999999999</v>
      </c>
      <c r="W429" s="403">
        <v>40.799999999999997</v>
      </c>
      <c r="X429" s="404">
        <v>0.24393000000000001</v>
      </c>
      <c r="Y429" s="403" t="e">
        <f>X429+(S429*((U429-INDEX('[1]Center of Mass'!$B$8:$M$105,MATCH(A429,'[1]Center of Mass'!$B$8:$B$105,0),9))^2+(V429-INDEX('[1]Center of Mass'!$B$8:$M$105,MATCH(A429,'[1]Center of Mass'!$B$8:$B$105,0),10))^2))</f>
        <v>#N/A</v>
      </c>
    </row>
    <row r="430" spans="1:25">
      <c r="A430" s="403" t="s">
        <v>1378</v>
      </c>
      <c r="B430" s="403" t="s">
        <v>1456</v>
      </c>
      <c r="C430" s="403" t="s">
        <v>343</v>
      </c>
      <c r="D430" s="403" t="s">
        <v>344</v>
      </c>
      <c r="E430" s="403" t="s">
        <v>1455</v>
      </c>
      <c r="F430" s="403">
        <v>0</v>
      </c>
      <c r="O430" s="403" t="s">
        <v>345</v>
      </c>
      <c r="R430" s="403">
        <v>4</v>
      </c>
      <c r="S430" s="403">
        <v>1.1000000000000001</v>
      </c>
      <c r="T430" s="403">
        <v>4.2</v>
      </c>
      <c r="U430" s="403">
        <v>10</v>
      </c>
      <c r="V430" s="403">
        <v>23.65</v>
      </c>
      <c r="W430" s="403">
        <v>40.799999999999997</v>
      </c>
      <c r="X430" s="404">
        <v>0.20258000000000001</v>
      </c>
      <c r="Y430" s="403" t="e">
        <f>X430+(S430*((U430-INDEX('[1]Center of Mass'!$B$8:$M$105,MATCH(A430,'[1]Center of Mass'!$B$8:$B$105,0),9))^2+(V430-INDEX('[1]Center of Mass'!$B$8:$M$105,MATCH(A430,'[1]Center of Mass'!$B$8:$B$105,0),10))^2))</f>
        <v>#N/A</v>
      </c>
    </row>
    <row r="431" spans="1:25">
      <c r="A431" s="403" t="s">
        <v>1378</v>
      </c>
      <c r="B431" s="403" t="s">
        <v>1457</v>
      </c>
      <c r="C431" s="403" t="s">
        <v>343</v>
      </c>
      <c r="D431" s="403" t="s">
        <v>344</v>
      </c>
      <c r="E431" s="403" t="s">
        <v>1455</v>
      </c>
      <c r="F431" s="403">
        <v>0</v>
      </c>
      <c r="O431" s="403" t="s">
        <v>345</v>
      </c>
      <c r="R431" s="403">
        <v>4</v>
      </c>
      <c r="S431" s="403">
        <v>1.25</v>
      </c>
      <c r="T431" s="403">
        <v>4.5</v>
      </c>
      <c r="U431" s="403">
        <v>10</v>
      </c>
      <c r="V431" s="403">
        <v>24.824999999999999</v>
      </c>
      <c r="W431" s="403">
        <v>40.799999999999997</v>
      </c>
      <c r="X431" s="404">
        <v>0.26693</v>
      </c>
      <c r="Y431" s="403" t="e">
        <f>X431+(S431*((U431-INDEX('[1]Center of Mass'!$B$8:$M$105,MATCH(A431,'[1]Center of Mass'!$B$8:$B$105,0),9))^2+(V431-INDEX('[1]Center of Mass'!$B$8:$M$105,MATCH(A431,'[1]Center of Mass'!$B$8:$B$105,0),10))^2))</f>
        <v>#N/A</v>
      </c>
    </row>
    <row r="432" spans="1:25">
      <c r="A432" s="403" t="s">
        <v>1378</v>
      </c>
      <c r="B432" s="403" t="s">
        <v>1458</v>
      </c>
      <c r="C432" s="403" t="s">
        <v>343</v>
      </c>
      <c r="D432" s="403" t="s">
        <v>344</v>
      </c>
      <c r="E432" s="403" t="s">
        <v>1455</v>
      </c>
      <c r="F432" s="403">
        <v>0</v>
      </c>
      <c r="O432" s="403" t="s">
        <v>345</v>
      </c>
      <c r="R432" s="403">
        <v>4</v>
      </c>
      <c r="S432" s="403">
        <v>1.25</v>
      </c>
      <c r="T432" s="403">
        <v>4.5</v>
      </c>
      <c r="U432" s="403">
        <v>10</v>
      </c>
      <c r="V432" s="403">
        <v>26.074999999999999</v>
      </c>
      <c r="W432" s="403">
        <v>40.799999999999997</v>
      </c>
      <c r="X432" s="404">
        <v>0.26693</v>
      </c>
      <c r="Y432" s="403" t="e">
        <f>X432+(S432*((U432-INDEX('[1]Center of Mass'!$B$8:$M$105,MATCH(A432,'[1]Center of Mass'!$B$8:$B$105,0),9))^2+(V432-INDEX('[1]Center of Mass'!$B$8:$M$105,MATCH(A432,'[1]Center of Mass'!$B$8:$B$105,0),10))^2))</f>
        <v>#N/A</v>
      </c>
    </row>
    <row r="433" spans="1:25">
      <c r="A433" s="403" t="s">
        <v>1378</v>
      </c>
      <c r="B433" s="403" t="s">
        <v>1459</v>
      </c>
      <c r="C433" s="403" t="s">
        <v>343</v>
      </c>
      <c r="D433" s="403" t="s">
        <v>344</v>
      </c>
      <c r="E433" s="403" t="s">
        <v>1455</v>
      </c>
      <c r="F433" s="403">
        <v>0</v>
      </c>
      <c r="O433" s="403" t="s">
        <v>345</v>
      </c>
      <c r="R433" s="403">
        <v>4</v>
      </c>
      <c r="S433" s="403">
        <v>1.375</v>
      </c>
      <c r="T433" s="403">
        <v>4.7</v>
      </c>
      <c r="U433" s="403">
        <v>11.125</v>
      </c>
      <c r="V433" s="403">
        <v>23.65</v>
      </c>
      <c r="W433" s="403">
        <v>40.799999999999997</v>
      </c>
      <c r="X433" s="404">
        <v>0.31768000000000002</v>
      </c>
      <c r="Y433" s="403" t="e">
        <f>X433+(S433*((U433-INDEX('[1]Center of Mass'!$B$8:$M$105,MATCH(A433,'[1]Center of Mass'!$B$8:$B$105,0),9))^2+(V433-INDEX('[1]Center of Mass'!$B$8:$M$105,MATCH(A433,'[1]Center of Mass'!$B$8:$B$105,0),10))^2))</f>
        <v>#N/A</v>
      </c>
    </row>
    <row r="434" spans="1:25">
      <c r="A434" s="403" t="s">
        <v>1378</v>
      </c>
      <c r="B434" s="403" t="s">
        <v>1460</v>
      </c>
      <c r="C434" s="403" t="s">
        <v>343</v>
      </c>
      <c r="D434" s="403" t="s">
        <v>344</v>
      </c>
      <c r="E434" s="403" t="s">
        <v>1455</v>
      </c>
      <c r="F434" s="403">
        <v>0</v>
      </c>
      <c r="O434" s="403" t="s">
        <v>345</v>
      </c>
      <c r="R434" s="403">
        <v>4</v>
      </c>
      <c r="S434" s="403">
        <v>1.5625</v>
      </c>
      <c r="T434" s="403">
        <v>5</v>
      </c>
      <c r="U434" s="403">
        <v>11.125</v>
      </c>
      <c r="V434" s="403">
        <v>24.824999999999999</v>
      </c>
      <c r="W434" s="403">
        <v>40.799999999999997</v>
      </c>
      <c r="X434" s="404">
        <v>0.40689999999999998</v>
      </c>
      <c r="Y434" s="403" t="e">
        <f>X434+(S434*((U434-INDEX('[1]Center of Mass'!$B$8:$M$105,MATCH(A434,'[1]Center of Mass'!$B$8:$B$105,0),9))^2+(V434-INDEX('[1]Center of Mass'!$B$8:$M$105,MATCH(A434,'[1]Center of Mass'!$B$8:$B$105,0),10))^2))</f>
        <v>#N/A</v>
      </c>
    </row>
    <row r="435" spans="1:25">
      <c r="A435" s="403" t="s">
        <v>1378</v>
      </c>
      <c r="B435" s="403" t="s">
        <v>1461</v>
      </c>
      <c r="C435" s="403" t="s">
        <v>343</v>
      </c>
      <c r="D435" s="403" t="s">
        <v>344</v>
      </c>
      <c r="E435" s="403" t="s">
        <v>1455</v>
      </c>
      <c r="F435" s="403">
        <v>0</v>
      </c>
      <c r="O435" s="403" t="s">
        <v>345</v>
      </c>
      <c r="R435" s="403">
        <v>4</v>
      </c>
      <c r="S435" s="403">
        <v>1.5625</v>
      </c>
      <c r="T435" s="403">
        <v>5</v>
      </c>
      <c r="U435" s="403">
        <v>11.125</v>
      </c>
      <c r="V435" s="403">
        <v>26.074999999999999</v>
      </c>
      <c r="W435" s="403">
        <v>40.799999999999997</v>
      </c>
      <c r="X435" s="404">
        <v>0.40689999999999998</v>
      </c>
      <c r="Y435" s="403" t="e">
        <f>X435+(S435*((U435-INDEX('[1]Center of Mass'!$B$8:$M$105,MATCH(A435,'[1]Center of Mass'!$B$8:$B$105,0),9))^2+(V435-INDEX('[1]Center of Mass'!$B$8:$M$105,MATCH(A435,'[1]Center of Mass'!$B$8:$B$105,0),10))^2))</f>
        <v>#N/A</v>
      </c>
    </row>
    <row r="436" spans="1:25">
      <c r="A436" s="403" t="s">
        <v>1378</v>
      </c>
      <c r="B436" s="403" t="s">
        <v>1462</v>
      </c>
      <c r="C436" s="403" t="s">
        <v>343</v>
      </c>
      <c r="D436" s="403" t="s">
        <v>344</v>
      </c>
      <c r="E436" s="403" t="s">
        <v>1455</v>
      </c>
      <c r="F436" s="403">
        <v>0</v>
      </c>
      <c r="O436" s="403" t="s">
        <v>345</v>
      </c>
      <c r="R436" s="403">
        <v>4</v>
      </c>
      <c r="S436" s="403">
        <v>1.1000000000000001</v>
      </c>
      <c r="T436" s="403">
        <v>4.2</v>
      </c>
      <c r="U436" s="403">
        <v>10</v>
      </c>
      <c r="V436" s="403">
        <v>22.55</v>
      </c>
      <c r="W436" s="403">
        <v>40.799999999999997</v>
      </c>
      <c r="X436" s="404">
        <v>0.20258000000000001</v>
      </c>
      <c r="Y436" s="403" t="e">
        <f>X436+(S436*((U436-INDEX('[1]Center of Mass'!$B$8:$M$105,MATCH(A436,'[1]Center of Mass'!$B$8:$B$105,0),9))^2+(V436-INDEX('[1]Center of Mass'!$B$8:$M$105,MATCH(A436,'[1]Center of Mass'!$B$8:$B$105,0),10))^2))</f>
        <v>#N/A</v>
      </c>
    </row>
    <row r="437" spans="1:25">
      <c r="A437" s="403" t="s">
        <v>1378</v>
      </c>
      <c r="B437" s="403" t="s">
        <v>1463</v>
      </c>
      <c r="C437" s="403" t="s">
        <v>343</v>
      </c>
      <c r="D437" s="403" t="s">
        <v>344</v>
      </c>
      <c r="E437" s="403" t="s">
        <v>1455</v>
      </c>
      <c r="F437" s="403">
        <v>0</v>
      </c>
      <c r="O437" s="403" t="s">
        <v>345</v>
      </c>
      <c r="R437" s="403">
        <v>4</v>
      </c>
      <c r="S437" s="403">
        <v>1.375</v>
      </c>
      <c r="T437" s="403">
        <v>4.7</v>
      </c>
      <c r="U437" s="403">
        <v>11.125</v>
      </c>
      <c r="V437" s="403">
        <v>22.55</v>
      </c>
      <c r="W437" s="403">
        <v>40.799999999999997</v>
      </c>
      <c r="X437" s="404">
        <v>0.31768000000000002</v>
      </c>
      <c r="Y437" s="403" t="e">
        <f>X437+(S437*((U437-INDEX('[1]Center of Mass'!$B$8:$M$105,MATCH(A437,'[1]Center of Mass'!$B$8:$B$105,0),9))^2+(V437-INDEX('[1]Center of Mass'!$B$8:$M$105,MATCH(A437,'[1]Center of Mass'!$B$8:$B$105,0),10))^2))</f>
        <v>#N/A</v>
      </c>
    </row>
    <row r="438" spans="1:25">
      <c r="A438" s="403" t="s">
        <v>35</v>
      </c>
      <c r="B438" s="403" t="s">
        <v>584</v>
      </c>
      <c r="C438" s="403" t="s">
        <v>343</v>
      </c>
      <c r="D438" s="403" t="s">
        <v>344</v>
      </c>
      <c r="E438" s="403" t="s">
        <v>1455</v>
      </c>
      <c r="F438" s="403">
        <v>0</v>
      </c>
      <c r="O438" s="403" t="s">
        <v>345</v>
      </c>
      <c r="R438" s="403">
        <v>4</v>
      </c>
      <c r="S438" s="403">
        <v>1.6041000000000001</v>
      </c>
      <c r="T438" s="403">
        <v>5.2080000000000002</v>
      </c>
      <c r="U438" s="403">
        <v>11.898</v>
      </c>
      <c r="V438" s="403">
        <v>-1.6</v>
      </c>
      <c r="W438" s="403">
        <v>37.4</v>
      </c>
      <c r="X438" s="404">
        <v>0.47763</v>
      </c>
      <c r="Y438" s="403">
        <f>X438+(S438*((U438-INDEX('[1]Center of Mass'!$B$8:$M$105,MATCH(A438,'[1]Center of Mass'!$B$8:$B$105,0),9))^2+(V438-INDEX('[1]Center of Mass'!$B$8:$M$105,MATCH(A438,'[1]Center of Mass'!$B$8:$B$105,0),10))^2))</f>
        <v>452.42683133159994</v>
      </c>
    </row>
    <row r="439" spans="1:25">
      <c r="A439" s="403" t="s">
        <v>35</v>
      </c>
      <c r="B439" s="403" t="s">
        <v>585</v>
      </c>
      <c r="C439" s="403" t="s">
        <v>343</v>
      </c>
      <c r="D439" s="403" t="s">
        <v>344</v>
      </c>
      <c r="E439" s="403" t="s">
        <v>1455</v>
      </c>
      <c r="F439" s="403">
        <v>0</v>
      </c>
      <c r="O439" s="403" t="s">
        <v>345</v>
      </c>
      <c r="R439" s="403">
        <v>4</v>
      </c>
      <c r="S439" s="403">
        <v>1.1032</v>
      </c>
      <c r="T439" s="403">
        <v>4.2060000000000004</v>
      </c>
      <c r="U439" s="403">
        <v>13.252000000000001</v>
      </c>
      <c r="V439" s="403">
        <v>-1.6</v>
      </c>
      <c r="W439" s="403">
        <v>37.4</v>
      </c>
      <c r="X439" s="404">
        <v>0.20380999999999999</v>
      </c>
      <c r="Y439" s="403">
        <f>X439+(S439*((U439-INDEX('[1]Center of Mass'!$B$8:$M$105,MATCH(A439,'[1]Center of Mass'!$B$8:$B$105,0),9))^2+(V439-INDEX('[1]Center of Mass'!$B$8:$M$105,MATCH(A439,'[1]Center of Mass'!$B$8:$B$105,0),10))^2))</f>
        <v>284.39902079039996</v>
      </c>
    </row>
    <row r="440" spans="1:25">
      <c r="A440" s="403" t="s">
        <v>35</v>
      </c>
      <c r="B440" s="403" t="s">
        <v>586</v>
      </c>
      <c r="C440" s="403" t="s">
        <v>343</v>
      </c>
      <c r="D440" s="403" t="s">
        <v>344</v>
      </c>
      <c r="E440" s="403" t="s">
        <v>1455</v>
      </c>
      <c r="F440" s="403">
        <v>0</v>
      </c>
      <c r="O440" s="403" t="s">
        <v>345</v>
      </c>
      <c r="R440" s="403">
        <v>4</v>
      </c>
      <c r="S440" s="403">
        <v>1.1032</v>
      </c>
      <c r="T440" s="403">
        <v>4.2060000000000004</v>
      </c>
      <c r="U440" s="403">
        <v>14.355</v>
      </c>
      <c r="V440" s="403">
        <v>-1.6</v>
      </c>
      <c r="W440" s="403">
        <v>37.4</v>
      </c>
      <c r="X440" s="404">
        <v>0.20380999999999999</v>
      </c>
      <c r="Y440" s="403">
        <f>X440+(S440*((U440-INDEX('[1]Center of Mass'!$B$8:$M$105,MATCH(A440,'[1]Center of Mass'!$B$8:$B$105,0),9))^2+(V440-INDEX('[1]Center of Mass'!$B$8:$M$105,MATCH(A440,'[1]Center of Mass'!$B$8:$B$105,0),10))^2))</f>
        <v>265.69756666799998</v>
      </c>
    </row>
    <row r="441" spans="1:25">
      <c r="A441" s="403" t="s">
        <v>35</v>
      </c>
      <c r="B441" s="403" t="s">
        <v>587</v>
      </c>
      <c r="C441" s="403" t="s">
        <v>343</v>
      </c>
      <c r="D441" s="403" t="s">
        <v>344</v>
      </c>
      <c r="E441" s="403" t="s">
        <v>1455</v>
      </c>
      <c r="F441" s="403">
        <v>0</v>
      </c>
      <c r="O441" s="403" t="s">
        <v>345</v>
      </c>
      <c r="R441" s="403">
        <v>4</v>
      </c>
      <c r="S441" s="403">
        <v>1.1032</v>
      </c>
      <c r="T441" s="403">
        <v>4.2060000000000004</v>
      </c>
      <c r="U441" s="403">
        <v>15.458</v>
      </c>
      <c r="V441" s="403">
        <v>-1.6</v>
      </c>
      <c r="W441" s="403">
        <v>37.4</v>
      </c>
      <c r="X441" s="404">
        <v>0.20380999999999999</v>
      </c>
      <c r="Y441" s="403">
        <f>X441+(S441*((U441-INDEX('[1]Center of Mass'!$B$8:$M$105,MATCH(A441,'[1]Center of Mass'!$B$8:$B$105,0),9))^2+(V441-INDEX('[1]Center of Mass'!$B$8:$M$105,MATCH(A441,'[1]Center of Mass'!$B$8:$B$105,0),10))^2))</f>
        <v>249.68043864319998</v>
      </c>
    </row>
    <row r="442" spans="1:25">
      <c r="A442" s="403" t="s">
        <v>35</v>
      </c>
      <c r="B442" s="403" t="s">
        <v>588</v>
      </c>
      <c r="C442" s="403" t="s">
        <v>343</v>
      </c>
      <c r="D442" s="403" t="s">
        <v>344</v>
      </c>
      <c r="E442" s="403" t="s">
        <v>1455</v>
      </c>
      <c r="F442" s="403">
        <v>0</v>
      </c>
      <c r="O442" s="403" t="s">
        <v>345</v>
      </c>
      <c r="R442" s="403">
        <v>4</v>
      </c>
      <c r="S442" s="403">
        <v>0.45800000000000002</v>
      </c>
      <c r="T442" s="403">
        <v>3.7789999999999999</v>
      </c>
      <c r="U442" s="403">
        <v>11.903</v>
      </c>
      <c r="V442" s="403">
        <v>-0.95699999999999996</v>
      </c>
      <c r="W442" s="403">
        <v>37.4</v>
      </c>
      <c r="X442" s="404">
        <v>0.1013</v>
      </c>
      <c r="Y442" s="403">
        <f>X442+(S442*((U442-INDEX('[1]Center of Mass'!$B$8:$M$105,MATCH(A442,'[1]Center of Mass'!$B$8:$B$105,0),9))^2+(V442-INDEX('[1]Center of Mass'!$B$8:$M$105,MATCH(A442,'[1]Center of Mass'!$B$8:$B$105,0),10))^2))</f>
        <v>121.172644612</v>
      </c>
    </row>
    <row r="443" spans="1:25">
      <c r="A443" s="403" t="s">
        <v>35</v>
      </c>
      <c r="B443" s="403" t="s">
        <v>589</v>
      </c>
      <c r="C443" s="403" t="s">
        <v>343</v>
      </c>
      <c r="D443" s="403" t="s">
        <v>344</v>
      </c>
      <c r="E443" s="403" t="s">
        <v>1455</v>
      </c>
      <c r="F443" s="403">
        <v>0</v>
      </c>
      <c r="O443" s="403" t="s">
        <v>345</v>
      </c>
      <c r="R443" s="403">
        <v>4</v>
      </c>
      <c r="S443" s="403">
        <v>0.32100000000000001</v>
      </c>
      <c r="T443" s="403">
        <v>2.7879999999999998</v>
      </c>
      <c r="U443" s="403">
        <v>13.252000000000001</v>
      </c>
      <c r="V443" s="403">
        <v>-0.95499999999999996</v>
      </c>
      <c r="W443" s="403">
        <v>37.4</v>
      </c>
      <c r="X443" s="404">
        <v>3.4821999999999999E-2</v>
      </c>
      <c r="Y443" s="403">
        <f>X443+(S443*((U443-INDEX('[1]Center of Mass'!$B$8:$M$105,MATCH(A443,'[1]Center of Mass'!$B$8:$B$105,0),9))^2+(V443-INDEX('[1]Center of Mass'!$B$8:$M$105,MATCH(A443,'[1]Center of Mass'!$B$8:$B$105,0),10))^2))</f>
        <v>77.156631096999988</v>
      </c>
    </row>
    <row r="444" spans="1:25">
      <c r="A444" s="403" t="s">
        <v>35</v>
      </c>
      <c r="B444" s="403" t="s">
        <v>590</v>
      </c>
      <c r="C444" s="403" t="s">
        <v>343</v>
      </c>
      <c r="D444" s="403" t="s">
        <v>344</v>
      </c>
      <c r="E444" s="403" t="s">
        <v>1455</v>
      </c>
      <c r="F444" s="403">
        <v>0</v>
      </c>
      <c r="O444" s="403" t="s">
        <v>345</v>
      </c>
      <c r="R444" s="403">
        <v>4</v>
      </c>
      <c r="S444" s="403">
        <v>0.32100000000000001</v>
      </c>
      <c r="T444" s="403">
        <v>2.7879999999999998</v>
      </c>
      <c r="U444" s="403">
        <v>14.355</v>
      </c>
      <c r="V444" s="403">
        <v>-0.95499999999999996</v>
      </c>
      <c r="W444" s="403">
        <v>37.4</v>
      </c>
      <c r="X444" s="404">
        <v>3.4821999999999999E-2</v>
      </c>
      <c r="Y444" s="403">
        <f>X444+(S444*((U444-INDEX('[1]Center of Mass'!$B$8:$M$105,MATCH(A444,'[1]Center of Mass'!$B$8:$B$105,0),9))^2+(V444-INDEX('[1]Center of Mass'!$B$8:$M$105,MATCH(A444,'[1]Center of Mass'!$B$8:$B$105,0),10))^2))</f>
        <v>71.715036850000004</v>
      </c>
    </row>
    <row r="445" spans="1:25">
      <c r="A445" s="403" t="s">
        <v>35</v>
      </c>
      <c r="B445" s="403" t="s">
        <v>591</v>
      </c>
      <c r="C445" s="403" t="s">
        <v>343</v>
      </c>
      <c r="D445" s="403" t="s">
        <v>344</v>
      </c>
      <c r="E445" s="403" t="s">
        <v>1455</v>
      </c>
      <c r="F445" s="403">
        <v>0</v>
      </c>
      <c r="O445" s="403" t="s">
        <v>345</v>
      </c>
      <c r="R445" s="403">
        <v>4</v>
      </c>
      <c r="S445" s="403">
        <v>0.32100000000000001</v>
      </c>
      <c r="T445" s="403">
        <v>2.7879999999999998</v>
      </c>
      <c r="U445" s="403">
        <v>15.458</v>
      </c>
      <c r="V445" s="403">
        <v>-0.95499999999999996</v>
      </c>
      <c r="W445" s="403">
        <v>37.4</v>
      </c>
      <c r="X445" s="404">
        <v>3.4821999999999999E-2</v>
      </c>
      <c r="Y445" s="403">
        <f>X445+(S445*((U445-INDEX('[1]Center of Mass'!$B$8:$M$105,MATCH(A445,'[1]Center of Mass'!$B$8:$B$105,0),9))^2+(V445-INDEX('[1]Center of Mass'!$B$8:$M$105,MATCH(A445,'[1]Center of Mass'!$B$8:$B$105,0),10))^2))</f>
        <v>67.054505581000001</v>
      </c>
    </row>
    <row r="446" spans="1:25">
      <c r="A446" s="403" t="s">
        <v>35</v>
      </c>
      <c r="B446" s="403" t="s">
        <v>592</v>
      </c>
      <c r="C446" s="403" t="s">
        <v>343</v>
      </c>
      <c r="D446" s="403" t="s">
        <v>344</v>
      </c>
      <c r="E446" s="403" t="s">
        <v>1455</v>
      </c>
      <c r="F446" s="403">
        <v>0</v>
      </c>
      <c r="O446" s="403" t="s">
        <v>345</v>
      </c>
      <c r="R446" s="403">
        <v>4</v>
      </c>
      <c r="S446" s="403">
        <v>0.34639999999999999</v>
      </c>
      <c r="T446" s="403">
        <v>2.9630000000000001</v>
      </c>
      <c r="U446" s="403">
        <v>16.605</v>
      </c>
      <c r="V446" s="403">
        <v>-0.95499999999999996</v>
      </c>
      <c r="W446" s="403">
        <v>37.4</v>
      </c>
      <c r="X446" s="404">
        <v>4.3360999999999997E-2</v>
      </c>
      <c r="Y446" s="403">
        <f>X446+(S446*((U446-INDEX('[1]Center of Mass'!$B$8:$M$105,MATCH(A446,'[1]Center of Mass'!$B$8:$B$105,0),9))^2+(V446-INDEX('[1]Center of Mass'!$B$8:$M$105,MATCH(A446,'[1]Center of Mass'!$B$8:$B$105,0),10))^2))</f>
        <v>68.03019784</v>
      </c>
    </row>
    <row r="447" spans="1:25">
      <c r="A447" s="403" t="s">
        <v>35</v>
      </c>
      <c r="B447" s="403" t="s">
        <v>593</v>
      </c>
      <c r="C447" s="403" t="s">
        <v>343</v>
      </c>
      <c r="D447" s="403" t="s">
        <v>344</v>
      </c>
      <c r="E447" s="403" t="s">
        <v>1455</v>
      </c>
      <c r="F447" s="403">
        <v>0</v>
      </c>
      <c r="O447" s="403" t="s">
        <v>345</v>
      </c>
      <c r="R447" s="403">
        <v>4</v>
      </c>
      <c r="S447" s="403">
        <v>0.17460000000000001</v>
      </c>
      <c r="T447" s="403">
        <v>1.782</v>
      </c>
      <c r="U447" s="403">
        <v>17.5</v>
      </c>
      <c r="V447" s="403">
        <v>-0.95499999999999996</v>
      </c>
      <c r="W447" s="403">
        <v>37.4</v>
      </c>
      <c r="X447" s="404">
        <v>6.4701000000000003E-3</v>
      </c>
      <c r="Y447" s="403">
        <f>X447+(S447*((U447-INDEX('[1]Center of Mass'!$B$8:$M$105,MATCH(A447,'[1]Center of Mass'!$B$8:$B$105,0),9))^2+(V447-INDEX('[1]Center of Mass'!$B$8:$M$105,MATCH(A447,'[1]Center of Mass'!$B$8:$B$105,0),10))^2))</f>
        <v>32.888417553000004</v>
      </c>
    </row>
    <row r="448" spans="1:25">
      <c r="A448" s="403" t="s">
        <v>35</v>
      </c>
      <c r="B448" s="403" t="s">
        <v>609</v>
      </c>
      <c r="C448" s="403" t="s">
        <v>343</v>
      </c>
      <c r="D448" s="403" t="s">
        <v>344</v>
      </c>
      <c r="E448" s="403" t="s">
        <v>1455</v>
      </c>
      <c r="F448" s="403">
        <v>0</v>
      </c>
      <c r="O448" s="403" t="s">
        <v>345</v>
      </c>
      <c r="R448" s="403">
        <v>4</v>
      </c>
      <c r="S448" s="403">
        <v>0.84050000000000002</v>
      </c>
      <c r="T448" s="403">
        <v>3.69</v>
      </c>
      <c r="U448" s="403">
        <v>1.7629999999999999</v>
      </c>
      <c r="V448" s="403">
        <v>-0.41</v>
      </c>
      <c r="W448" s="403">
        <v>37.4</v>
      </c>
      <c r="X448" s="404">
        <v>0.12068</v>
      </c>
      <c r="Y448" s="403">
        <f>X448+(S448*((U448-INDEX('[1]Center of Mass'!$B$8:$M$105,MATCH(A448,'[1]Center of Mass'!$B$8:$B$105,0),9))^2+(V448-INDEX('[1]Center of Mass'!$B$8:$M$105,MATCH(A448,'[1]Center of Mass'!$B$8:$B$105,0),10))^2))</f>
        <v>460.28015915050003</v>
      </c>
    </row>
    <row r="449" spans="1:25">
      <c r="A449" s="403" t="s">
        <v>35</v>
      </c>
      <c r="B449" s="403" t="s">
        <v>610</v>
      </c>
      <c r="C449" s="403" t="s">
        <v>343</v>
      </c>
      <c r="D449" s="403" t="s">
        <v>344</v>
      </c>
      <c r="E449" s="403" t="s">
        <v>1455</v>
      </c>
      <c r="F449" s="403">
        <v>0</v>
      </c>
      <c r="O449" s="403" t="s">
        <v>345</v>
      </c>
      <c r="R449" s="403">
        <v>4</v>
      </c>
      <c r="S449" s="403">
        <v>0.84050000000000002</v>
      </c>
      <c r="T449" s="403">
        <v>3.69</v>
      </c>
      <c r="U449" s="403">
        <v>2.7879999999999998</v>
      </c>
      <c r="V449" s="403">
        <v>-0.41</v>
      </c>
      <c r="W449" s="403">
        <v>37.4</v>
      </c>
      <c r="X449" s="404">
        <v>0.12068</v>
      </c>
      <c r="Y449" s="403">
        <f>X449+(S449*((U449-INDEX('[1]Center of Mass'!$B$8:$M$105,MATCH(A449,'[1]Center of Mass'!$B$8:$B$105,0),9))^2+(V449-INDEX('[1]Center of Mass'!$B$8:$M$105,MATCH(A449,'[1]Center of Mass'!$B$8:$B$105,0),10))^2))</f>
        <v>427.17654133799999</v>
      </c>
    </row>
    <row r="450" spans="1:25">
      <c r="A450" s="403" t="s">
        <v>35</v>
      </c>
      <c r="B450" s="403" t="s">
        <v>611</v>
      </c>
      <c r="C450" s="403" t="s">
        <v>343</v>
      </c>
      <c r="D450" s="403" t="s">
        <v>344</v>
      </c>
      <c r="E450" s="403" t="s">
        <v>1455</v>
      </c>
      <c r="F450" s="403">
        <v>0</v>
      </c>
      <c r="O450" s="403" t="s">
        <v>345</v>
      </c>
      <c r="R450" s="403">
        <v>4</v>
      </c>
      <c r="S450" s="403">
        <v>1.0660000000000001</v>
      </c>
      <c r="T450" s="403">
        <v>4.24</v>
      </c>
      <c r="U450" s="403">
        <v>3.95</v>
      </c>
      <c r="V450" s="403">
        <v>-0.41</v>
      </c>
      <c r="W450" s="403">
        <v>37.4</v>
      </c>
      <c r="X450" s="404">
        <v>0.20985999999999999</v>
      </c>
      <c r="Y450" s="403">
        <f>X450+(S450*((U450-INDEX('[1]Center of Mass'!$B$8:$M$105,MATCH(A450,'[1]Center of Mass'!$B$8:$B$105,0),9))^2+(V450-INDEX('[1]Center of Mass'!$B$8:$M$105,MATCH(A450,'[1]Center of Mass'!$B$8:$B$105,0),10))^2))</f>
        <v>496.95396344000005</v>
      </c>
    </row>
    <row r="451" spans="1:25">
      <c r="A451" s="403" t="s">
        <v>35</v>
      </c>
      <c r="B451" s="403" t="s">
        <v>612</v>
      </c>
      <c r="C451" s="403" t="s">
        <v>343</v>
      </c>
      <c r="D451" s="403" t="s">
        <v>344</v>
      </c>
      <c r="E451" s="403" t="s">
        <v>1455</v>
      </c>
      <c r="F451" s="403">
        <v>0</v>
      </c>
      <c r="O451" s="403" t="s">
        <v>345</v>
      </c>
      <c r="R451" s="403">
        <v>4</v>
      </c>
      <c r="S451" s="403">
        <v>1.0660000000000001</v>
      </c>
      <c r="T451" s="403">
        <v>4.24</v>
      </c>
      <c r="U451" s="403">
        <v>5.25</v>
      </c>
      <c r="V451" s="403">
        <v>-0.41</v>
      </c>
      <c r="W451" s="403">
        <v>37.4</v>
      </c>
      <c r="X451" s="404">
        <v>0.20985999999999999</v>
      </c>
      <c r="Y451" s="403">
        <f>X451+(S451*((U451-INDEX('[1]Center of Mass'!$B$8:$M$105,MATCH(A451,'[1]Center of Mass'!$B$8:$B$105,0),9))^2+(V451-INDEX('[1]Center of Mass'!$B$8:$M$105,MATCH(A451,'[1]Center of Mass'!$B$8:$B$105,0),10))^2))</f>
        <v>450.14718264000004</v>
      </c>
    </row>
    <row r="452" spans="1:25">
      <c r="A452" s="403" t="s">
        <v>35</v>
      </c>
      <c r="B452" s="403" t="s">
        <v>613</v>
      </c>
      <c r="C452" s="403" t="s">
        <v>343</v>
      </c>
      <c r="D452" s="403" t="s">
        <v>344</v>
      </c>
      <c r="E452" s="403" t="s">
        <v>1455</v>
      </c>
      <c r="F452" s="403">
        <v>0</v>
      </c>
      <c r="O452" s="403" t="s">
        <v>345</v>
      </c>
      <c r="R452" s="403">
        <v>4</v>
      </c>
      <c r="S452" s="403">
        <v>1.0660000000000001</v>
      </c>
      <c r="T452" s="403">
        <v>4.24</v>
      </c>
      <c r="U452" s="403">
        <v>6.55</v>
      </c>
      <c r="V452" s="403">
        <v>-0.41</v>
      </c>
      <c r="W452" s="403">
        <v>37.4</v>
      </c>
      <c r="X452" s="404">
        <v>0.20985999999999999</v>
      </c>
      <c r="Y452" s="403">
        <f>X452+(S452*((U452-INDEX('[1]Center of Mass'!$B$8:$M$105,MATCH(A452,'[1]Center of Mass'!$B$8:$B$105,0),9))^2+(V452-INDEX('[1]Center of Mass'!$B$8:$M$105,MATCH(A452,'[1]Center of Mass'!$B$8:$B$105,0),10))^2))</f>
        <v>406.94348184</v>
      </c>
    </row>
    <row r="453" spans="1:25">
      <c r="A453" s="403" t="s">
        <v>35</v>
      </c>
      <c r="B453" s="403" t="s">
        <v>877</v>
      </c>
      <c r="C453" s="403" t="s">
        <v>343</v>
      </c>
      <c r="D453" s="403" t="s">
        <v>344</v>
      </c>
      <c r="E453" s="403" t="s">
        <v>1455</v>
      </c>
      <c r="F453" s="403">
        <v>0</v>
      </c>
      <c r="O453" s="403" t="s">
        <v>345</v>
      </c>
      <c r="R453" s="403">
        <v>4</v>
      </c>
      <c r="S453" s="403">
        <v>0.94289999999999996</v>
      </c>
      <c r="T453" s="403">
        <v>3.94</v>
      </c>
      <c r="U453" s="403">
        <v>7.7750000000000004</v>
      </c>
      <c r="V453" s="403">
        <v>-0.41</v>
      </c>
      <c r="W453" s="403">
        <v>37.4</v>
      </c>
      <c r="X453" s="404">
        <v>0.15673000000000001</v>
      </c>
      <c r="Y453" s="403">
        <f>X453+(S453*((U453-INDEX('[1]Center of Mass'!$B$8:$M$105,MATCH(A453,'[1]Center of Mass'!$B$8:$B$105,0),9))^2+(V453-INDEX('[1]Center of Mass'!$B$8:$M$105,MATCH(A453,'[1]Center of Mass'!$B$8:$B$105,0),10))^2))</f>
        <v>326.82798501849993</v>
      </c>
    </row>
    <row r="454" spans="1:25">
      <c r="A454" s="403" t="s">
        <v>35</v>
      </c>
      <c r="B454" s="403" t="s">
        <v>878</v>
      </c>
      <c r="C454" s="403" t="s">
        <v>343</v>
      </c>
      <c r="D454" s="403" t="s">
        <v>344</v>
      </c>
      <c r="E454" s="403" t="s">
        <v>1455</v>
      </c>
      <c r="F454" s="403">
        <v>0</v>
      </c>
      <c r="O454" s="403" t="s">
        <v>345</v>
      </c>
      <c r="R454" s="403">
        <v>4</v>
      </c>
      <c r="S454" s="403">
        <v>0.94289999999999996</v>
      </c>
      <c r="T454" s="403">
        <v>3.94</v>
      </c>
      <c r="U454" s="403">
        <v>8.9250000000000007</v>
      </c>
      <c r="V454" s="403">
        <v>-0.41</v>
      </c>
      <c r="W454" s="403">
        <v>37.4</v>
      </c>
      <c r="X454" s="404">
        <v>0.15673000000000001</v>
      </c>
      <c r="Y454" s="403">
        <f>X454+(S454*((U454-INDEX('[1]Center of Mass'!$B$8:$M$105,MATCH(A454,'[1]Center of Mass'!$B$8:$B$105,0),9))^2+(V454-INDEX('[1]Center of Mass'!$B$8:$M$105,MATCH(A454,'[1]Center of Mass'!$B$8:$B$105,0),10))^2))</f>
        <v>298.33599855849997</v>
      </c>
    </row>
    <row r="455" spans="1:25">
      <c r="A455" s="403" t="s">
        <v>35</v>
      </c>
      <c r="B455" s="403" t="s">
        <v>879</v>
      </c>
      <c r="C455" s="403" t="s">
        <v>343</v>
      </c>
      <c r="D455" s="403" t="s">
        <v>344</v>
      </c>
      <c r="E455" s="403" t="s">
        <v>1455</v>
      </c>
      <c r="F455" s="403">
        <v>0</v>
      </c>
      <c r="O455" s="403" t="s">
        <v>345</v>
      </c>
      <c r="R455" s="403">
        <v>4</v>
      </c>
      <c r="S455" s="403">
        <v>1.3088</v>
      </c>
      <c r="T455" s="403">
        <v>4.8319999999999999</v>
      </c>
      <c r="U455" s="403">
        <v>10.298</v>
      </c>
      <c r="V455" s="403">
        <v>-0.41</v>
      </c>
      <c r="W455" s="403">
        <v>37.4</v>
      </c>
      <c r="X455" s="404">
        <v>0.35119</v>
      </c>
      <c r="Y455" s="403">
        <f>X455+(S455*((U455-INDEX('[1]Center of Mass'!$B$8:$M$105,MATCH(A455,'[1]Center of Mass'!$B$8:$B$105,0),9))^2+(V455-INDEX('[1]Center of Mass'!$B$8:$M$105,MATCH(A455,'[1]Center of Mass'!$B$8:$B$105,0),10))^2))</f>
        <v>371.55762156479994</v>
      </c>
    </row>
    <row r="456" spans="1:25">
      <c r="A456" s="403" t="s">
        <v>35</v>
      </c>
      <c r="B456" s="403" t="s">
        <v>880</v>
      </c>
      <c r="C456" s="403" t="s">
        <v>343</v>
      </c>
      <c r="D456" s="403" t="s">
        <v>344</v>
      </c>
      <c r="E456" s="403" t="s">
        <v>1455</v>
      </c>
      <c r="F456" s="403">
        <v>0</v>
      </c>
      <c r="O456" s="403" t="s">
        <v>345</v>
      </c>
      <c r="R456" s="403">
        <v>4</v>
      </c>
      <c r="S456" s="403">
        <v>1.3065</v>
      </c>
      <c r="T456" s="403">
        <v>4.8369999999999997</v>
      </c>
      <c r="U456" s="403">
        <v>11.896000000000001</v>
      </c>
      <c r="V456" s="403">
        <v>-0.40699999999999997</v>
      </c>
      <c r="W456" s="403">
        <v>37.4</v>
      </c>
      <c r="X456" s="404">
        <v>0.35238999999999998</v>
      </c>
      <c r="Y456" s="403">
        <f>X456+(S456*((U456-INDEX('[1]Center of Mass'!$B$8:$M$105,MATCH(A456,'[1]Center of Mass'!$B$8:$B$105,0),9))^2+(V456-INDEX('[1]Center of Mass'!$B$8:$M$105,MATCH(A456,'[1]Center of Mass'!$B$8:$B$105,0),10))^2))</f>
        <v>327.41944819449998</v>
      </c>
    </row>
    <row r="457" spans="1:25">
      <c r="A457" s="403" t="s">
        <v>35</v>
      </c>
      <c r="B457" s="403" t="s">
        <v>881</v>
      </c>
      <c r="C457" s="403" t="s">
        <v>343</v>
      </c>
      <c r="D457" s="403" t="s">
        <v>344</v>
      </c>
      <c r="E457" s="403" t="s">
        <v>1455</v>
      </c>
      <c r="F457" s="403">
        <v>0</v>
      </c>
      <c r="O457" s="403" t="s">
        <v>345</v>
      </c>
      <c r="R457" s="403">
        <v>4</v>
      </c>
      <c r="S457" s="403">
        <v>0.89249999999999996</v>
      </c>
      <c r="T457" s="403">
        <v>3.8239999999999998</v>
      </c>
      <c r="U457" s="403">
        <v>13.252000000000001</v>
      </c>
      <c r="V457" s="403">
        <v>-0.40500000000000003</v>
      </c>
      <c r="W457" s="403">
        <v>37.4</v>
      </c>
      <c r="X457" s="404">
        <v>0.13918</v>
      </c>
      <c r="Y457" s="403">
        <f>X457+(S457*((U457-INDEX('[1]Center of Mass'!$B$8:$M$105,MATCH(A457,'[1]Center of Mass'!$B$8:$B$105,0),9))^2+(V457-INDEX('[1]Center of Mass'!$B$8:$M$105,MATCH(A457,'[1]Center of Mass'!$B$8:$B$105,0),10))^2))</f>
        <v>201.94526187249997</v>
      </c>
    </row>
    <row r="458" spans="1:25">
      <c r="A458" s="403" t="s">
        <v>35</v>
      </c>
      <c r="B458" s="403" t="s">
        <v>882</v>
      </c>
      <c r="C458" s="403" t="s">
        <v>343</v>
      </c>
      <c r="D458" s="403" t="s">
        <v>344</v>
      </c>
      <c r="E458" s="403" t="s">
        <v>1455</v>
      </c>
      <c r="F458" s="403">
        <v>0</v>
      </c>
      <c r="O458" s="403" t="s">
        <v>345</v>
      </c>
      <c r="R458" s="403">
        <v>4</v>
      </c>
      <c r="S458" s="403">
        <v>0.89249999999999996</v>
      </c>
      <c r="T458" s="403">
        <v>3.8239999999999998</v>
      </c>
      <c r="U458" s="403">
        <v>14.355</v>
      </c>
      <c r="V458" s="403">
        <v>-0.40500000000000003</v>
      </c>
      <c r="W458" s="403">
        <v>37.4</v>
      </c>
      <c r="X458" s="404">
        <v>0.13918</v>
      </c>
      <c r="Y458" s="403">
        <f>X458+(S458*((U458-INDEX('[1]Center of Mass'!$B$8:$M$105,MATCH(A458,'[1]Center of Mass'!$B$8:$B$105,0),9))^2+(V458-INDEX('[1]Center of Mass'!$B$8:$M$105,MATCH(A458,'[1]Center of Mass'!$B$8:$B$105,0),10))^2))</f>
        <v>186.81559562499999</v>
      </c>
    </row>
    <row r="459" spans="1:25">
      <c r="A459" s="403" t="s">
        <v>35</v>
      </c>
      <c r="B459" s="403" t="s">
        <v>614</v>
      </c>
      <c r="C459" s="403" t="s">
        <v>343</v>
      </c>
      <c r="D459" s="403" t="s">
        <v>344</v>
      </c>
      <c r="E459" s="403" t="s">
        <v>1455</v>
      </c>
      <c r="F459" s="403">
        <v>0</v>
      </c>
      <c r="O459" s="403" t="s">
        <v>345</v>
      </c>
      <c r="R459" s="403">
        <v>4</v>
      </c>
      <c r="S459" s="403">
        <v>0.89249999999999996</v>
      </c>
      <c r="T459" s="403">
        <v>3.8239999999999998</v>
      </c>
      <c r="U459" s="403">
        <v>15.458</v>
      </c>
      <c r="V459" s="403">
        <v>-0.40500000000000003</v>
      </c>
      <c r="W459" s="403">
        <v>37.4</v>
      </c>
      <c r="X459" s="404">
        <v>0.13918</v>
      </c>
      <c r="Y459" s="403">
        <f>X459+(S459*((U459-INDEX('[1]Center of Mass'!$B$8:$M$105,MATCH(A459,'[1]Center of Mass'!$B$8:$B$105,0),9))^2+(V459-INDEX('[1]Center of Mass'!$B$8:$M$105,MATCH(A459,'[1]Center of Mass'!$B$8:$B$105,0),10))^2))</f>
        <v>173.85757644249998</v>
      </c>
    </row>
    <row r="460" spans="1:25">
      <c r="A460" s="403" t="s">
        <v>35</v>
      </c>
      <c r="B460" s="403" t="s">
        <v>615</v>
      </c>
      <c r="C460" s="403" t="s">
        <v>343</v>
      </c>
      <c r="D460" s="403" t="s">
        <v>344</v>
      </c>
      <c r="E460" s="403" t="s">
        <v>1455</v>
      </c>
      <c r="F460" s="403">
        <v>0</v>
      </c>
      <c r="O460" s="403" t="s">
        <v>345</v>
      </c>
      <c r="R460" s="403">
        <v>4</v>
      </c>
      <c r="S460" s="403">
        <v>0.96309999999999996</v>
      </c>
      <c r="T460" s="403">
        <v>3.9990000000000001</v>
      </c>
      <c r="U460" s="403">
        <v>16.605</v>
      </c>
      <c r="V460" s="403">
        <v>-0.40500000000000003</v>
      </c>
      <c r="W460" s="403">
        <v>37.4</v>
      </c>
      <c r="X460" s="404">
        <v>0.16628000000000001</v>
      </c>
      <c r="Y460" s="403">
        <f>X460+(S460*((U460-INDEX('[1]Center of Mass'!$B$8:$M$105,MATCH(A460,'[1]Center of Mass'!$B$8:$B$105,0),9))^2+(V460-INDEX('[1]Center of Mass'!$B$8:$M$105,MATCH(A460,'[1]Center of Mass'!$B$8:$B$105,0),10))^2))</f>
        <v>175.57110827499997</v>
      </c>
    </row>
    <row r="461" spans="1:25">
      <c r="A461" s="403" t="s">
        <v>35</v>
      </c>
      <c r="B461" s="403" t="s">
        <v>616</v>
      </c>
      <c r="C461" s="403" t="s">
        <v>343</v>
      </c>
      <c r="D461" s="403" t="s">
        <v>344</v>
      </c>
      <c r="E461" s="403" t="s">
        <v>1455</v>
      </c>
      <c r="F461" s="403">
        <v>0</v>
      </c>
      <c r="O461" s="403" t="s">
        <v>345</v>
      </c>
      <c r="R461" s="403">
        <v>4</v>
      </c>
      <c r="S461" s="403">
        <v>0.4854</v>
      </c>
      <c r="T461" s="403">
        <v>2.8180000000000001</v>
      </c>
      <c r="U461" s="403">
        <v>17.5</v>
      </c>
      <c r="V461" s="403">
        <v>-0.40500000000000003</v>
      </c>
      <c r="W461" s="403">
        <v>37.4</v>
      </c>
      <c r="X461" s="404">
        <v>4.1036000000000003E-2</v>
      </c>
      <c r="Y461" s="403">
        <f>X461+(S461*((U461-INDEX('[1]Center of Mass'!$B$8:$M$105,MATCH(A461,'[1]Center of Mass'!$B$8:$B$105,0),9))^2+(V461-INDEX('[1]Center of Mass'!$B$8:$M$105,MATCH(A461,'[1]Center of Mass'!$B$8:$B$105,0),10))^2))</f>
        <v>84.590777207000002</v>
      </c>
    </row>
    <row r="462" spans="1:25">
      <c r="A462" s="403" t="s">
        <v>35</v>
      </c>
      <c r="B462" s="403" t="s">
        <v>617</v>
      </c>
      <c r="C462" s="403" t="s">
        <v>343</v>
      </c>
      <c r="D462" s="403" t="s">
        <v>344</v>
      </c>
      <c r="E462" s="403" t="s">
        <v>1455</v>
      </c>
      <c r="F462" s="403">
        <v>0</v>
      </c>
      <c r="O462" s="403" t="s">
        <v>345</v>
      </c>
      <c r="R462" s="403">
        <v>4</v>
      </c>
      <c r="S462" s="403">
        <v>1.4582999999999999</v>
      </c>
      <c r="T462" s="403">
        <v>4.8330000000000002</v>
      </c>
      <c r="U462" s="403">
        <v>0.625</v>
      </c>
      <c r="V462" s="403">
        <v>0.58299999999999996</v>
      </c>
      <c r="W462" s="403">
        <v>37.4</v>
      </c>
      <c r="X462" s="404">
        <v>0.3553</v>
      </c>
      <c r="Y462" s="403">
        <f>X462+(S462*((U462-INDEX('[1]Center of Mass'!$B$8:$M$105,MATCH(A462,'[1]Center of Mass'!$B$8:$B$105,0),9))^2+(V462-INDEX('[1]Center of Mass'!$B$8:$M$105,MATCH(A462,'[1]Center of Mass'!$B$8:$B$105,0),10))^2))</f>
        <v>831.09400416940002</v>
      </c>
    </row>
    <row r="463" spans="1:25">
      <c r="A463" s="403" t="s">
        <v>35</v>
      </c>
      <c r="B463" s="403" t="s">
        <v>883</v>
      </c>
      <c r="C463" s="403" t="s">
        <v>343</v>
      </c>
      <c r="D463" s="403" t="s">
        <v>344</v>
      </c>
      <c r="E463" s="403" t="s">
        <v>1455</v>
      </c>
      <c r="F463" s="403">
        <v>0</v>
      </c>
      <c r="O463" s="403" t="s">
        <v>345</v>
      </c>
      <c r="R463" s="403">
        <v>4</v>
      </c>
      <c r="S463" s="403">
        <v>1.1958</v>
      </c>
      <c r="T463" s="403">
        <v>4.383</v>
      </c>
      <c r="U463" s="403">
        <v>1.7629999999999999</v>
      </c>
      <c r="V463" s="403">
        <v>0.58299999999999996</v>
      </c>
      <c r="W463" s="403">
        <v>37.4</v>
      </c>
      <c r="X463" s="404">
        <v>0.24034</v>
      </c>
      <c r="Y463" s="403">
        <f>X463+(S463*((U463-INDEX('[1]Center of Mass'!$B$8:$M$105,MATCH(A463,'[1]Center of Mass'!$B$8:$B$105,0),9))^2+(V463-INDEX('[1]Center of Mass'!$B$8:$M$105,MATCH(A463,'[1]Center of Mass'!$B$8:$B$105,0),10))^2))</f>
        <v>626.20968104919996</v>
      </c>
    </row>
    <row r="464" spans="1:25">
      <c r="A464" s="403" t="s">
        <v>35</v>
      </c>
      <c r="B464" s="403" t="s">
        <v>618</v>
      </c>
      <c r="C464" s="403" t="s">
        <v>343</v>
      </c>
      <c r="D464" s="403" t="s">
        <v>344</v>
      </c>
      <c r="E464" s="403" t="s">
        <v>1455</v>
      </c>
      <c r="F464" s="403">
        <v>0</v>
      </c>
      <c r="O464" s="403" t="s">
        <v>345</v>
      </c>
      <c r="R464" s="403">
        <v>4</v>
      </c>
      <c r="S464" s="403">
        <v>1.1958</v>
      </c>
      <c r="T464" s="403">
        <v>4.383</v>
      </c>
      <c r="U464" s="403">
        <v>2.7879999999999998</v>
      </c>
      <c r="V464" s="403">
        <v>0.58299999999999996</v>
      </c>
      <c r="W464" s="403">
        <v>37.4</v>
      </c>
      <c r="X464" s="404">
        <v>0.24034</v>
      </c>
      <c r="Y464" s="403">
        <f>X464+(S464*((U464-INDEX('[1]Center of Mass'!$B$8:$M$105,MATCH(A464,'[1]Center of Mass'!$B$8:$B$105,0),9))^2+(V464-INDEX('[1]Center of Mass'!$B$8:$M$105,MATCH(A464,'[1]Center of Mass'!$B$8:$B$105,0),10))^2))</f>
        <v>579.11235067419989</v>
      </c>
    </row>
    <row r="465" spans="1:25">
      <c r="A465" s="403" t="s">
        <v>35</v>
      </c>
      <c r="B465" s="403" t="s">
        <v>619</v>
      </c>
      <c r="C465" s="403" t="s">
        <v>343</v>
      </c>
      <c r="D465" s="403" t="s">
        <v>344</v>
      </c>
      <c r="E465" s="403" t="s">
        <v>1455</v>
      </c>
      <c r="F465" s="403">
        <v>0</v>
      </c>
      <c r="O465" s="403" t="s">
        <v>345</v>
      </c>
      <c r="R465" s="403">
        <v>4</v>
      </c>
      <c r="S465" s="403">
        <v>1.5166999999999999</v>
      </c>
      <c r="T465" s="403">
        <v>4.9329999999999998</v>
      </c>
      <c r="U465" s="403">
        <v>3.95</v>
      </c>
      <c r="V465" s="403">
        <v>0.58299999999999996</v>
      </c>
      <c r="W465" s="403">
        <v>37.4</v>
      </c>
      <c r="X465" s="404">
        <v>0.38562999999999997</v>
      </c>
      <c r="Y465" s="403">
        <f>X465+(S465*((U465-INDEX('[1]Center of Mass'!$B$8:$M$105,MATCH(A465,'[1]Center of Mass'!$B$8:$B$105,0),9))^2+(V465-INDEX('[1]Center of Mass'!$B$8:$M$105,MATCH(A465,'[1]Center of Mass'!$B$8:$B$105,0),10))^2))</f>
        <v>670.73532035310006</v>
      </c>
    </row>
    <row r="466" spans="1:25">
      <c r="A466" s="403" t="s">
        <v>35</v>
      </c>
      <c r="B466" s="403" t="s">
        <v>620</v>
      </c>
      <c r="C466" s="403" t="s">
        <v>343</v>
      </c>
      <c r="D466" s="403" t="s">
        <v>344</v>
      </c>
      <c r="E466" s="403" t="s">
        <v>1455</v>
      </c>
      <c r="F466" s="403">
        <v>0</v>
      </c>
      <c r="O466" s="403" t="s">
        <v>345</v>
      </c>
      <c r="R466" s="403">
        <v>4</v>
      </c>
      <c r="S466" s="403">
        <v>1.5166999999999999</v>
      </c>
      <c r="T466" s="403">
        <v>4.9329999999999998</v>
      </c>
      <c r="U466" s="403">
        <v>5.25</v>
      </c>
      <c r="V466" s="403">
        <v>0.58299999999999996</v>
      </c>
      <c r="W466" s="403">
        <v>37.4</v>
      </c>
      <c r="X466" s="404">
        <v>0.38562999999999997</v>
      </c>
      <c r="Y466" s="403">
        <f>X466+(S466*((U466-INDEX('[1]Center of Mass'!$B$8:$M$105,MATCH(A466,'[1]Center of Mass'!$B$8:$B$105,0),9))^2+(V466-INDEX('[1]Center of Mass'!$B$8:$M$105,MATCH(A466,'[1]Center of Mass'!$B$8:$B$105,0),10))^2))</f>
        <v>604.13884339309993</v>
      </c>
    </row>
    <row r="467" spans="1:25">
      <c r="A467" s="403" t="s">
        <v>35</v>
      </c>
      <c r="B467" s="403" t="s">
        <v>621</v>
      </c>
      <c r="C467" s="403" t="s">
        <v>343</v>
      </c>
      <c r="D467" s="403" t="s">
        <v>344</v>
      </c>
      <c r="E467" s="403" t="s">
        <v>1455</v>
      </c>
      <c r="F467" s="403">
        <v>0</v>
      </c>
      <c r="O467" s="403" t="s">
        <v>345</v>
      </c>
      <c r="R467" s="403">
        <v>4</v>
      </c>
      <c r="S467" s="403">
        <v>1.5166999999999999</v>
      </c>
      <c r="T467" s="403">
        <v>4.9329999999999998</v>
      </c>
      <c r="U467" s="403">
        <v>6.55</v>
      </c>
      <c r="V467" s="403">
        <v>0.58299999999999996</v>
      </c>
      <c r="W467" s="403">
        <v>37.4</v>
      </c>
      <c r="X467" s="404">
        <v>0.38562999999999997</v>
      </c>
      <c r="Y467" s="403">
        <f>X467+(S467*((U467-INDEX('[1]Center of Mass'!$B$8:$M$105,MATCH(A467,'[1]Center of Mass'!$B$8:$B$105,0),9))^2+(V467-INDEX('[1]Center of Mass'!$B$8:$M$105,MATCH(A467,'[1]Center of Mass'!$B$8:$B$105,0),10))^2))</f>
        <v>542.6688124330999</v>
      </c>
    </row>
    <row r="468" spans="1:25">
      <c r="A468" s="403" t="s">
        <v>35</v>
      </c>
      <c r="B468" s="403" t="s">
        <v>622</v>
      </c>
      <c r="C468" s="403" t="s">
        <v>343</v>
      </c>
      <c r="D468" s="403" t="s">
        <v>344</v>
      </c>
      <c r="E468" s="403" t="s">
        <v>1455</v>
      </c>
      <c r="F468" s="403">
        <v>0</v>
      </c>
      <c r="O468" s="403" t="s">
        <v>345</v>
      </c>
      <c r="R468" s="403">
        <v>4</v>
      </c>
      <c r="S468" s="403">
        <v>1.3416999999999999</v>
      </c>
      <c r="T468" s="403">
        <v>4.633</v>
      </c>
      <c r="U468" s="403">
        <v>7.7750000000000004</v>
      </c>
      <c r="V468" s="403">
        <v>0.58299999999999996</v>
      </c>
      <c r="W468" s="403">
        <v>37.4</v>
      </c>
      <c r="X468" s="404">
        <v>0.30003999999999997</v>
      </c>
      <c r="Y468" s="403">
        <f>X468+(S468*((U468-INDEX('[1]Center of Mass'!$B$8:$M$105,MATCH(A468,'[1]Center of Mass'!$B$8:$B$105,0),9))^2+(V468-INDEX('[1]Center of Mass'!$B$8:$M$105,MATCH(A468,'[1]Center of Mass'!$B$8:$B$105,0),10))^2))</f>
        <v>432.92317895059995</v>
      </c>
    </row>
    <row r="469" spans="1:25">
      <c r="A469" s="403" t="s">
        <v>35</v>
      </c>
      <c r="B469" s="403" t="s">
        <v>623</v>
      </c>
      <c r="C469" s="403" t="s">
        <v>343</v>
      </c>
      <c r="D469" s="403" t="s">
        <v>344</v>
      </c>
      <c r="E469" s="403" t="s">
        <v>1455</v>
      </c>
      <c r="F469" s="403">
        <v>0</v>
      </c>
      <c r="O469" s="403" t="s">
        <v>345</v>
      </c>
      <c r="R469" s="403">
        <v>4</v>
      </c>
      <c r="S469" s="403">
        <v>1.3416999999999999</v>
      </c>
      <c r="T469" s="403">
        <v>4.633</v>
      </c>
      <c r="U469" s="403">
        <v>8.9250000000000007</v>
      </c>
      <c r="V469" s="403">
        <v>0.58299999999999996</v>
      </c>
      <c r="W469" s="403">
        <v>37.4</v>
      </c>
      <c r="X469" s="404">
        <v>0.30003999999999997</v>
      </c>
      <c r="Y469" s="403">
        <f>X469+(S469*((U469-INDEX('[1]Center of Mass'!$B$8:$M$105,MATCH(A469,'[1]Center of Mass'!$B$8:$B$105,0),9))^2+(V469-INDEX('[1]Center of Mass'!$B$8:$M$105,MATCH(A469,'[1]Center of Mass'!$B$8:$B$105,0),10))^2))</f>
        <v>392.38049337059994</v>
      </c>
    </row>
    <row r="470" spans="1:25">
      <c r="A470" s="403" t="s">
        <v>35</v>
      </c>
      <c r="B470" s="403" t="s">
        <v>624</v>
      </c>
      <c r="C470" s="403" t="s">
        <v>343</v>
      </c>
      <c r="D470" s="403" t="s">
        <v>344</v>
      </c>
      <c r="E470" s="403" t="s">
        <v>1455</v>
      </c>
      <c r="F470" s="403">
        <v>0</v>
      </c>
      <c r="O470" s="403" t="s">
        <v>345</v>
      </c>
      <c r="R470" s="403">
        <v>4</v>
      </c>
      <c r="S470" s="403">
        <v>1.8619000000000001</v>
      </c>
      <c r="T470" s="403">
        <v>5.5250000000000004</v>
      </c>
      <c r="U470" s="403">
        <v>10.298</v>
      </c>
      <c r="V470" s="403">
        <v>0.58299999999999996</v>
      </c>
      <c r="W470" s="403">
        <v>37.4</v>
      </c>
      <c r="X470" s="404">
        <v>0.60636999999999996</v>
      </c>
      <c r="Y470" s="403">
        <f>X470+(S470*((U470-INDEX('[1]Center of Mass'!$B$8:$M$105,MATCH(A470,'[1]Center of Mass'!$B$8:$B$105,0),9))^2+(V470-INDEX('[1]Center of Mass'!$B$8:$M$105,MATCH(A470,'[1]Center of Mass'!$B$8:$B$105,0),10))^2))</f>
        <v>483.98120926310003</v>
      </c>
    </row>
    <row r="471" spans="1:25">
      <c r="A471" s="403" t="s">
        <v>35</v>
      </c>
      <c r="B471" s="403" t="s">
        <v>625</v>
      </c>
      <c r="C471" s="403" t="s">
        <v>343</v>
      </c>
      <c r="D471" s="403" t="s">
        <v>344</v>
      </c>
      <c r="E471" s="403" t="s">
        <v>1455</v>
      </c>
      <c r="F471" s="403">
        <v>0</v>
      </c>
      <c r="O471" s="403" t="s">
        <v>345</v>
      </c>
      <c r="R471" s="403">
        <v>4</v>
      </c>
      <c r="S471" s="403">
        <v>1.8714</v>
      </c>
      <c r="T471" s="403">
        <v>5.5410000000000004</v>
      </c>
      <c r="U471" s="403">
        <v>11.898</v>
      </c>
      <c r="V471" s="403">
        <v>0.58299999999999996</v>
      </c>
      <c r="W471" s="403">
        <v>37.4</v>
      </c>
      <c r="X471" s="404">
        <v>0.61355000000000004</v>
      </c>
      <c r="Y471" s="403">
        <f>X471+(S471*((U471-INDEX('[1]Center of Mass'!$B$8:$M$105,MATCH(A471,'[1]Center of Mass'!$B$8:$B$105,0),9))^2+(V471-INDEX('[1]Center of Mass'!$B$8:$M$105,MATCH(A471,'[1]Center of Mass'!$B$8:$B$105,0),10))^2))</f>
        <v>424.23441267859994</v>
      </c>
    </row>
    <row r="472" spans="1:25">
      <c r="A472" s="403" t="s">
        <v>35</v>
      </c>
      <c r="B472" s="403" t="s">
        <v>626</v>
      </c>
      <c r="C472" s="403" t="s">
        <v>343</v>
      </c>
      <c r="D472" s="403" t="s">
        <v>344</v>
      </c>
      <c r="E472" s="403" t="s">
        <v>1455</v>
      </c>
      <c r="F472" s="403">
        <v>0</v>
      </c>
      <c r="O472" s="403" t="s">
        <v>345</v>
      </c>
      <c r="R472" s="403">
        <v>4</v>
      </c>
      <c r="S472" s="403">
        <v>1.2869999999999999</v>
      </c>
      <c r="T472" s="403">
        <v>4.54</v>
      </c>
      <c r="U472" s="403">
        <v>13.252000000000001</v>
      </c>
      <c r="V472" s="403">
        <v>0.58299999999999996</v>
      </c>
      <c r="W472" s="403">
        <v>37.4</v>
      </c>
      <c r="X472" s="404">
        <v>0.27650999999999998</v>
      </c>
      <c r="Y472" s="403">
        <f>X472+(S472*((U472-INDEX('[1]Center of Mass'!$B$8:$M$105,MATCH(A472,'[1]Center of Mass'!$B$8:$B$105,0),9))^2+(V472-INDEX('[1]Center of Mass'!$B$8:$M$105,MATCH(A472,'[1]Center of Mass'!$B$8:$B$105,0),10))^2))</f>
        <v>260.54567701499991</v>
      </c>
    </row>
    <row r="473" spans="1:25">
      <c r="A473" s="403" t="s">
        <v>35</v>
      </c>
      <c r="B473" s="403" t="s">
        <v>627</v>
      </c>
      <c r="C473" s="403" t="s">
        <v>343</v>
      </c>
      <c r="D473" s="403" t="s">
        <v>344</v>
      </c>
      <c r="E473" s="403" t="s">
        <v>1455</v>
      </c>
      <c r="F473" s="403">
        <v>0</v>
      </c>
      <c r="O473" s="403" t="s">
        <v>345</v>
      </c>
      <c r="R473" s="403">
        <v>4</v>
      </c>
      <c r="S473" s="403">
        <v>1.2869999999999999</v>
      </c>
      <c r="T473" s="403">
        <v>4.54</v>
      </c>
      <c r="U473" s="403">
        <v>14.355</v>
      </c>
      <c r="V473" s="403">
        <v>0.58299999999999996</v>
      </c>
      <c r="W473" s="403">
        <v>37.4</v>
      </c>
      <c r="X473" s="404">
        <v>0.27650999999999998</v>
      </c>
      <c r="Y473" s="403">
        <f>X473+(S473*((U473-INDEX('[1]Center of Mass'!$B$8:$M$105,MATCH(A473,'[1]Center of Mass'!$B$8:$B$105,0),9))^2+(V473-INDEX('[1]Center of Mass'!$B$8:$M$105,MATCH(A473,'[1]Center of Mass'!$B$8:$B$105,0),10))^2))</f>
        <v>238.72844400599996</v>
      </c>
    </row>
    <row r="474" spans="1:25">
      <c r="A474" s="403" t="s">
        <v>35</v>
      </c>
      <c r="B474" s="403" t="s">
        <v>628</v>
      </c>
      <c r="C474" s="403" t="s">
        <v>343</v>
      </c>
      <c r="D474" s="403" t="s">
        <v>344</v>
      </c>
      <c r="E474" s="403" t="s">
        <v>1455</v>
      </c>
      <c r="F474" s="403">
        <v>0</v>
      </c>
      <c r="O474" s="403" t="s">
        <v>345</v>
      </c>
      <c r="R474" s="403">
        <v>4</v>
      </c>
      <c r="S474" s="403">
        <v>1.2869999999999999</v>
      </c>
      <c r="T474" s="403">
        <v>4.54</v>
      </c>
      <c r="U474" s="403">
        <v>15.458</v>
      </c>
      <c r="V474" s="403">
        <v>0.58299999999999996</v>
      </c>
      <c r="W474" s="403">
        <v>37.4</v>
      </c>
      <c r="X474" s="404">
        <v>0.27650999999999998</v>
      </c>
      <c r="Y474" s="403">
        <f>X474+(S474*((U474-INDEX('[1]Center of Mass'!$B$8:$M$105,MATCH(A474,'[1]Center of Mass'!$B$8:$B$105,0),9))^2+(V474-INDEX('[1]Center of Mass'!$B$8:$M$105,MATCH(A474,'[1]Center of Mass'!$B$8:$B$105,0),10))^2))</f>
        <v>220.04276256299997</v>
      </c>
    </row>
    <row r="475" spans="1:25">
      <c r="A475" s="403" t="s">
        <v>35</v>
      </c>
      <c r="B475" s="403" t="s">
        <v>629</v>
      </c>
      <c r="C475" s="403" t="s">
        <v>343</v>
      </c>
      <c r="D475" s="403" t="s">
        <v>344</v>
      </c>
      <c r="E475" s="403" t="s">
        <v>1455</v>
      </c>
      <c r="F475" s="403">
        <v>0</v>
      </c>
      <c r="O475" s="403" t="s">
        <v>345</v>
      </c>
      <c r="R475" s="403">
        <v>4</v>
      </c>
      <c r="S475" s="403">
        <v>1.3889</v>
      </c>
      <c r="T475" s="403">
        <v>4.7140000000000004</v>
      </c>
      <c r="U475" s="403">
        <v>16.605</v>
      </c>
      <c r="V475" s="403">
        <v>0.58299999999999996</v>
      </c>
      <c r="W475" s="403">
        <v>37.4</v>
      </c>
      <c r="X475" s="404">
        <v>0.32157999999999998</v>
      </c>
      <c r="Y475" s="403">
        <f>X475+(S475*((U475-INDEX('[1]Center of Mass'!$B$8:$M$105,MATCH(A475,'[1]Center of Mass'!$B$8:$B$105,0),9))^2+(V475-INDEX('[1]Center of Mass'!$B$8:$M$105,MATCH(A475,'[1]Center of Mass'!$B$8:$B$105,0),10))^2))</f>
        <v>220.10297434820001</v>
      </c>
    </row>
    <row r="476" spans="1:25">
      <c r="A476" s="403" t="s">
        <v>35</v>
      </c>
      <c r="B476" s="403" t="s">
        <v>630</v>
      </c>
      <c r="C476" s="403" t="s">
        <v>343</v>
      </c>
      <c r="D476" s="403" t="s">
        <v>344</v>
      </c>
      <c r="E476" s="403" t="s">
        <v>1455</v>
      </c>
      <c r="F476" s="403">
        <v>0</v>
      </c>
      <c r="O476" s="403" t="s">
        <v>345</v>
      </c>
      <c r="R476" s="403">
        <v>4</v>
      </c>
      <c r="S476" s="403">
        <v>0.7</v>
      </c>
      <c r="T476" s="403">
        <v>3.5329999999999999</v>
      </c>
      <c r="U476" s="403">
        <v>17.5</v>
      </c>
      <c r="V476" s="403">
        <v>0.58299999999999996</v>
      </c>
      <c r="W476" s="403">
        <v>37.4</v>
      </c>
      <c r="X476" s="404">
        <v>0.1004</v>
      </c>
      <c r="Y476" s="403">
        <f>X476+(S476*((U476-INDEX('[1]Center of Mass'!$B$8:$M$105,MATCH(A476,'[1]Center of Mass'!$B$8:$B$105,0),9))^2+(V476-INDEX('[1]Center of Mass'!$B$8:$M$105,MATCH(A476,'[1]Center of Mass'!$B$8:$B$105,0),10))^2))</f>
        <v>105.3116551</v>
      </c>
    </row>
    <row r="477" spans="1:25">
      <c r="A477" s="403" t="s">
        <v>35</v>
      </c>
      <c r="B477" s="403" t="s">
        <v>884</v>
      </c>
      <c r="C477" s="403" t="s">
        <v>343</v>
      </c>
      <c r="D477" s="403" t="s">
        <v>344</v>
      </c>
      <c r="E477" s="403" t="s">
        <v>1455</v>
      </c>
      <c r="F477" s="403">
        <v>0</v>
      </c>
      <c r="O477" s="403" t="s">
        <v>345</v>
      </c>
      <c r="R477" s="403">
        <v>4</v>
      </c>
      <c r="S477" s="403">
        <v>1.4582999999999999</v>
      </c>
      <c r="T477" s="403">
        <v>4.8330000000000002</v>
      </c>
      <c r="U477" s="403">
        <v>0.625</v>
      </c>
      <c r="V477" s="403">
        <v>1.75</v>
      </c>
      <c r="W477" s="403">
        <v>37.4</v>
      </c>
      <c r="X477" s="404">
        <v>0.3553</v>
      </c>
      <c r="Y477" s="403">
        <f>X477+(S477*((U477-INDEX('[1]Center of Mass'!$B$8:$M$105,MATCH(A477,'[1]Center of Mass'!$B$8:$B$105,0),9))^2+(V477-INDEX('[1]Center of Mass'!$B$8:$M$105,MATCH(A477,'[1]Center of Mass'!$B$8:$B$105,0),10))^2))</f>
        <v>793.6212750835</v>
      </c>
    </row>
    <row r="478" spans="1:25">
      <c r="A478" s="403" t="s">
        <v>35</v>
      </c>
      <c r="B478" s="403" t="s">
        <v>885</v>
      </c>
      <c r="C478" s="403" t="s">
        <v>343</v>
      </c>
      <c r="D478" s="403" t="s">
        <v>344</v>
      </c>
      <c r="E478" s="403" t="s">
        <v>1455</v>
      </c>
      <c r="F478" s="403">
        <v>0</v>
      </c>
      <c r="O478" s="403" t="s">
        <v>345</v>
      </c>
      <c r="R478" s="403">
        <v>4</v>
      </c>
      <c r="S478" s="403">
        <v>1.1958</v>
      </c>
      <c r="T478" s="403">
        <v>4.383</v>
      </c>
      <c r="U478" s="403">
        <v>1.7629999999999999</v>
      </c>
      <c r="V478" s="403">
        <v>1.75</v>
      </c>
      <c r="W478" s="403">
        <v>37.4</v>
      </c>
      <c r="X478" s="404">
        <v>0.24034</v>
      </c>
      <c r="Y478" s="403">
        <f>X478+(S478*((U478-INDEX('[1]Center of Mass'!$B$8:$M$105,MATCH(A478,'[1]Center of Mass'!$B$8:$B$105,0),9))^2+(V478-INDEX('[1]Center of Mass'!$B$8:$M$105,MATCH(A478,'[1]Center of Mass'!$B$8:$B$105,0),10))^2))</f>
        <v>595.48219737580007</v>
      </c>
    </row>
    <row r="479" spans="1:25">
      <c r="A479" s="403" t="s">
        <v>35</v>
      </c>
      <c r="B479" s="403" t="s">
        <v>631</v>
      </c>
      <c r="C479" s="403" t="s">
        <v>343</v>
      </c>
      <c r="D479" s="403" t="s">
        <v>344</v>
      </c>
      <c r="E479" s="403" t="s">
        <v>1455</v>
      </c>
      <c r="F479" s="403">
        <v>0</v>
      </c>
      <c r="O479" s="403" t="s">
        <v>345</v>
      </c>
      <c r="R479" s="403">
        <v>4</v>
      </c>
      <c r="S479" s="403">
        <v>1.1958</v>
      </c>
      <c r="T479" s="403">
        <v>4.383</v>
      </c>
      <c r="U479" s="403">
        <v>2.7879999999999998</v>
      </c>
      <c r="V479" s="403">
        <v>1.75</v>
      </c>
      <c r="W479" s="403">
        <v>37.4</v>
      </c>
      <c r="X479" s="404">
        <v>0.24034</v>
      </c>
      <c r="Y479" s="403">
        <f>X479+(S479*((U479-INDEX('[1]Center of Mass'!$B$8:$M$105,MATCH(A479,'[1]Center of Mass'!$B$8:$B$105,0),9))^2+(V479-INDEX('[1]Center of Mass'!$B$8:$M$105,MATCH(A479,'[1]Center of Mass'!$B$8:$B$105,0),10))^2))</f>
        <v>548.3848670008</v>
      </c>
    </row>
    <row r="480" spans="1:25">
      <c r="A480" s="403" t="s">
        <v>35</v>
      </c>
      <c r="B480" s="403" t="s">
        <v>632</v>
      </c>
      <c r="C480" s="403" t="s">
        <v>343</v>
      </c>
      <c r="D480" s="403" t="s">
        <v>344</v>
      </c>
      <c r="E480" s="403" t="s">
        <v>1455</v>
      </c>
      <c r="F480" s="403">
        <v>0</v>
      </c>
      <c r="O480" s="403" t="s">
        <v>345</v>
      </c>
      <c r="R480" s="403">
        <v>4</v>
      </c>
      <c r="S480" s="403">
        <v>1.5166999999999999</v>
      </c>
      <c r="T480" s="403">
        <v>4.9329999999999998</v>
      </c>
      <c r="U480" s="403">
        <v>3.95</v>
      </c>
      <c r="V480" s="403">
        <v>1.75</v>
      </c>
      <c r="W480" s="403">
        <v>37.4</v>
      </c>
      <c r="X480" s="404">
        <v>0.38562999999999997</v>
      </c>
      <c r="Y480" s="403">
        <f>X480+(S480*((U480-INDEX('[1]Center of Mass'!$B$8:$M$105,MATCH(A480,'[1]Center of Mass'!$B$8:$B$105,0),9))^2+(V480-INDEX('[1]Center of Mass'!$B$8:$M$105,MATCH(A480,'[1]Center of Mass'!$B$8:$B$105,0),10))^2))</f>
        <v>631.76193476399999</v>
      </c>
    </row>
    <row r="481" spans="1:25">
      <c r="A481" s="403" t="s">
        <v>35</v>
      </c>
      <c r="B481" s="403" t="s">
        <v>633</v>
      </c>
      <c r="C481" s="403" t="s">
        <v>343</v>
      </c>
      <c r="D481" s="403" t="s">
        <v>344</v>
      </c>
      <c r="E481" s="403" t="s">
        <v>1455</v>
      </c>
      <c r="F481" s="403">
        <v>0</v>
      </c>
      <c r="O481" s="403" t="s">
        <v>345</v>
      </c>
      <c r="R481" s="403">
        <v>4</v>
      </c>
      <c r="S481" s="403">
        <v>1.5166999999999999</v>
      </c>
      <c r="T481" s="403">
        <v>4.9329999999999998</v>
      </c>
      <c r="U481" s="403">
        <v>5.25</v>
      </c>
      <c r="V481" s="403">
        <v>1.75</v>
      </c>
      <c r="W481" s="403">
        <v>37.4</v>
      </c>
      <c r="X481" s="404">
        <v>0.38562999999999997</v>
      </c>
      <c r="Y481" s="403">
        <f>X481+(S481*((U481-INDEX('[1]Center of Mass'!$B$8:$M$105,MATCH(A481,'[1]Center of Mass'!$B$8:$B$105,0),9))^2+(V481-INDEX('[1]Center of Mass'!$B$8:$M$105,MATCH(A481,'[1]Center of Mass'!$B$8:$B$105,0),10))^2))</f>
        <v>565.16545780399997</v>
      </c>
    </row>
    <row r="482" spans="1:25">
      <c r="A482" s="403" t="s">
        <v>35</v>
      </c>
      <c r="B482" s="403" t="s">
        <v>634</v>
      </c>
      <c r="C482" s="403" t="s">
        <v>343</v>
      </c>
      <c r="D482" s="403" t="s">
        <v>344</v>
      </c>
      <c r="E482" s="403" t="s">
        <v>1455</v>
      </c>
      <c r="F482" s="403">
        <v>0</v>
      </c>
      <c r="O482" s="403" t="s">
        <v>345</v>
      </c>
      <c r="R482" s="403">
        <v>4</v>
      </c>
      <c r="S482" s="403">
        <v>1.5166999999999999</v>
      </c>
      <c r="T482" s="403">
        <v>4.9329999999999998</v>
      </c>
      <c r="U482" s="403">
        <v>6.55</v>
      </c>
      <c r="V482" s="403">
        <v>1.75</v>
      </c>
      <c r="W482" s="403">
        <v>37.4</v>
      </c>
      <c r="X482" s="404">
        <v>0.38562999999999997</v>
      </c>
      <c r="Y482" s="403">
        <f>X482+(S482*((U482-INDEX('[1]Center of Mass'!$B$8:$M$105,MATCH(A482,'[1]Center of Mass'!$B$8:$B$105,0),9))^2+(V482-INDEX('[1]Center of Mass'!$B$8:$M$105,MATCH(A482,'[1]Center of Mass'!$B$8:$B$105,0),10))^2))</f>
        <v>503.69542684399988</v>
      </c>
    </row>
    <row r="483" spans="1:25">
      <c r="A483" s="403" t="s">
        <v>35</v>
      </c>
      <c r="B483" s="403" t="s">
        <v>635</v>
      </c>
      <c r="C483" s="403" t="s">
        <v>343</v>
      </c>
      <c r="D483" s="403" t="s">
        <v>344</v>
      </c>
      <c r="E483" s="403" t="s">
        <v>1455</v>
      </c>
      <c r="F483" s="403">
        <v>0</v>
      </c>
      <c r="O483" s="403" t="s">
        <v>345</v>
      </c>
      <c r="R483" s="403">
        <v>4</v>
      </c>
      <c r="S483" s="403">
        <v>1.3416999999999999</v>
      </c>
      <c r="T483" s="403">
        <v>4.633</v>
      </c>
      <c r="U483" s="403">
        <v>7.7750000000000004</v>
      </c>
      <c r="V483" s="403">
        <v>1.75</v>
      </c>
      <c r="W483" s="403">
        <v>37.4</v>
      </c>
      <c r="X483" s="404">
        <v>0.30003999999999997</v>
      </c>
      <c r="Y483" s="403">
        <f>X483+(S483*((U483-INDEX('[1]Center of Mass'!$B$8:$M$105,MATCH(A483,'[1]Center of Mass'!$B$8:$B$105,0),9))^2+(V483-INDEX('[1]Center of Mass'!$B$8:$M$105,MATCH(A483,'[1]Center of Mass'!$B$8:$B$105,0),10))^2))</f>
        <v>398.44662363649996</v>
      </c>
    </row>
    <row r="484" spans="1:25">
      <c r="A484" s="403" t="s">
        <v>35</v>
      </c>
      <c r="B484" s="403" t="s">
        <v>636</v>
      </c>
      <c r="C484" s="403" t="s">
        <v>343</v>
      </c>
      <c r="D484" s="403" t="s">
        <v>344</v>
      </c>
      <c r="E484" s="403" t="s">
        <v>1455</v>
      </c>
      <c r="F484" s="403">
        <v>0</v>
      </c>
      <c r="O484" s="403" t="s">
        <v>345</v>
      </c>
      <c r="R484" s="403">
        <v>4</v>
      </c>
      <c r="S484" s="403">
        <v>1.3416999999999999</v>
      </c>
      <c r="T484" s="403">
        <v>4.633</v>
      </c>
      <c r="U484" s="403">
        <v>8.9250000000000007</v>
      </c>
      <c r="V484" s="403">
        <v>1.75</v>
      </c>
      <c r="W484" s="403">
        <v>37.4</v>
      </c>
      <c r="X484" s="404">
        <v>0.30003999999999997</v>
      </c>
      <c r="Y484" s="403">
        <f>X484+(S484*((U484-INDEX('[1]Center of Mass'!$B$8:$M$105,MATCH(A484,'[1]Center of Mass'!$B$8:$B$105,0),9))^2+(V484-INDEX('[1]Center of Mass'!$B$8:$M$105,MATCH(A484,'[1]Center of Mass'!$B$8:$B$105,0),10))^2))</f>
        <v>357.90393805649995</v>
      </c>
    </row>
    <row r="485" spans="1:25">
      <c r="A485" s="403" t="s">
        <v>35</v>
      </c>
      <c r="B485" s="403" t="s">
        <v>637</v>
      </c>
      <c r="C485" s="403" t="s">
        <v>343</v>
      </c>
      <c r="D485" s="403" t="s">
        <v>344</v>
      </c>
      <c r="E485" s="403" t="s">
        <v>1455</v>
      </c>
      <c r="F485" s="403">
        <v>0</v>
      </c>
      <c r="O485" s="403" t="s">
        <v>345</v>
      </c>
      <c r="R485" s="403">
        <v>4</v>
      </c>
      <c r="S485" s="403">
        <v>1.8619000000000001</v>
      </c>
      <c r="T485" s="403">
        <v>5.5250000000000004</v>
      </c>
      <c r="U485" s="403">
        <v>10.298</v>
      </c>
      <c r="V485" s="403">
        <v>1.75</v>
      </c>
      <c r="W485" s="403">
        <v>37.4</v>
      </c>
      <c r="X485" s="404">
        <v>0.60636999999999996</v>
      </c>
      <c r="Y485" s="403">
        <f>X485+(S485*((U485-INDEX('[1]Center of Mass'!$B$8:$M$105,MATCH(A485,'[1]Center of Mass'!$B$8:$B$105,0),9))^2+(V485-INDEX('[1]Center of Mass'!$B$8:$M$105,MATCH(A485,'[1]Center of Mass'!$B$8:$B$105,0),10))^2))</f>
        <v>436.13750475440003</v>
      </c>
    </row>
    <row r="486" spans="1:25">
      <c r="A486" s="403" t="s">
        <v>35</v>
      </c>
      <c r="B486" s="403" t="s">
        <v>638</v>
      </c>
      <c r="C486" s="403" t="s">
        <v>343</v>
      </c>
      <c r="D486" s="403" t="s">
        <v>344</v>
      </c>
      <c r="E486" s="403" t="s">
        <v>1455</v>
      </c>
      <c r="F486" s="403">
        <v>0</v>
      </c>
      <c r="O486" s="403" t="s">
        <v>345</v>
      </c>
      <c r="R486" s="403">
        <v>4</v>
      </c>
      <c r="S486" s="403">
        <v>1.8714</v>
      </c>
      <c r="T486" s="403">
        <v>5.5410000000000004</v>
      </c>
      <c r="U486" s="403">
        <v>11.898</v>
      </c>
      <c r="V486" s="403">
        <v>1.75</v>
      </c>
      <c r="W486" s="403">
        <v>37.4</v>
      </c>
      <c r="X486" s="404">
        <v>0.61355000000000004</v>
      </c>
      <c r="Y486" s="403">
        <f>X486+(S486*((U486-INDEX('[1]Center of Mass'!$B$8:$M$105,MATCH(A486,'[1]Center of Mass'!$B$8:$B$105,0),9))^2+(V486-INDEX('[1]Center of Mass'!$B$8:$M$105,MATCH(A486,'[1]Center of Mass'!$B$8:$B$105,0),10))^2))</f>
        <v>376.14659452639995</v>
      </c>
    </row>
    <row r="487" spans="1:25">
      <c r="A487" s="403" t="s">
        <v>35</v>
      </c>
      <c r="B487" s="403" t="s">
        <v>639</v>
      </c>
      <c r="C487" s="403" t="s">
        <v>343</v>
      </c>
      <c r="D487" s="403" t="s">
        <v>344</v>
      </c>
      <c r="E487" s="403" t="s">
        <v>1455</v>
      </c>
      <c r="F487" s="403">
        <v>0</v>
      </c>
      <c r="O487" s="403" t="s">
        <v>345</v>
      </c>
      <c r="R487" s="403">
        <v>4</v>
      </c>
      <c r="S487" s="403">
        <v>1.2869999999999999</v>
      </c>
      <c r="T487" s="403">
        <v>4.54</v>
      </c>
      <c r="U487" s="403">
        <v>13.252000000000001</v>
      </c>
      <c r="V487" s="403">
        <v>1.75</v>
      </c>
      <c r="W487" s="403">
        <v>37.4</v>
      </c>
      <c r="X487" s="404">
        <v>0.27650999999999998</v>
      </c>
      <c r="Y487" s="403">
        <f>X487+(S487*((U487-INDEX('[1]Center of Mass'!$B$8:$M$105,MATCH(A487,'[1]Center of Mass'!$B$8:$B$105,0),9))^2+(V487-INDEX('[1]Center of Mass'!$B$8:$M$105,MATCH(A487,'[1]Center of Mass'!$B$8:$B$105,0),10))^2))</f>
        <v>227.47470236399997</v>
      </c>
    </row>
    <row r="488" spans="1:25">
      <c r="A488" s="403" t="s">
        <v>35</v>
      </c>
      <c r="B488" s="403" t="s">
        <v>640</v>
      </c>
      <c r="C488" s="403" t="s">
        <v>343</v>
      </c>
      <c r="D488" s="403" t="s">
        <v>344</v>
      </c>
      <c r="E488" s="403" t="s">
        <v>1455</v>
      </c>
      <c r="F488" s="403">
        <v>0</v>
      </c>
      <c r="O488" s="403" t="s">
        <v>345</v>
      </c>
      <c r="R488" s="403">
        <v>4</v>
      </c>
      <c r="S488" s="403">
        <v>1.2869999999999999</v>
      </c>
      <c r="T488" s="403">
        <v>4.54</v>
      </c>
      <c r="U488" s="403">
        <v>14.355</v>
      </c>
      <c r="V488" s="403">
        <v>1.75</v>
      </c>
      <c r="W488" s="403">
        <v>37.4</v>
      </c>
      <c r="X488" s="404">
        <v>0.27650999999999998</v>
      </c>
      <c r="Y488" s="403">
        <f>X488+(S488*((U488-INDEX('[1]Center of Mass'!$B$8:$M$105,MATCH(A488,'[1]Center of Mass'!$B$8:$B$105,0),9))^2+(V488-INDEX('[1]Center of Mass'!$B$8:$M$105,MATCH(A488,'[1]Center of Mass'!$B$8:$B$105,0),10))^2))</f>
        <v>205.65746935499999</v>
      </c>
    </row>
    <row r="489" spans="1:25">
      <c r="A489" s="403" t="s">
        <v>35</v>
      </c>
      <c r="B489" s="403" t="s">
        <v>641</v>
      </c>
      <c r="C489" s="403" t="s">
        <v>343</v>
      </c>
      <c r="D489" s="403" t="s">
        <v>344</v>
      </c>
      <c r="E489" s="403" t="s">
        <v>1455</v>
      </c>
      <c r="F489" s="403">
        <v>0</v>
      </c>
      <c r="O489" s="403" t="s">
        <v>345</v>
      </c>
      <c r="R489" s="403">
        <v>4</v>
      </c>
      <c r="S489" s="403">
        <v>1.2869999999999999</v>
      </c>
      <c r="T489" s="403">
        <v>4.54</v>
      </c>
      <c r="U489" s="403">
        <v>15.458</v>
      </c>
      <c r="V489" s="403">
        <v>1.75</v>
      </c>
      <c r="W489" s="403">
        <v>37.4</v>
      </c>
      <c r="X489" s="404">
        <v>0.27650999999999998</v>
      </c>
      <c r="Y489" s="403">
        <f>X489+(S489*((U489-INDEX('[1]Center of Mass'!$B$8:$M$105,MATCH(A489,'[1]Center of Mass'!$B$8:$B$105,0),9))^2+(V489-INDEX('[1]Center of Mass'!$B$8:$M$105,MATCH(A489,'[1]Center of Mass'!$B$8:$B$105,0),10))^2))</f>
        <v>186.971787912</v>
      </c>
    </row>
    <row r="490" spans="1:25">
      <c r="A490" s="403" t="s">
        <v>35</v>
      </c>
      <c r="B490" s="403" t="s">
        <v>642</v>
      </c>
      <c r="C490" s="403" t="s">
        <v>343</v>
      </c>
      <c r="D490" s="403" t="s">
        <v>344</v>
      </c>
      <c r="E490" s="403" t="s">
        <v>1455</v>
      </c>
      <c r="F490" s="403">
        <v>0</v>
      </c>
      <c r="O490" s="403" t="s">
        <v>345</v>
      </c>
      <c r="R490" s="403">
        <v>4</v>
      </c>
      <c r="S490" s="403">
        <v>1.3889</v>
      </c>
      <c r="T490" s="403">
        <v>4.7140000000000004</v>
      </c>
      <c r="U490" s="403">
        <v>16.605</v>
      </c>
      <c r="V490" s="403">
        <v>1.75</v>
      </c>
      <c r="W490" s="403">
        <v>37.4</v>
      </c>
      <c r="X490" s="404">
        <v>0.32157999999999998</v>
      </c>
      <c r="Y490" s="403">
        <f>X490+(S490*((U490-INDEX('[1]Center of Mass'!$B$8:$M$105,MATCH(A490,'[1]Center of Mass'!$B$8:$B$105,0),9))^2+(V490-INDEX('[1]Center of Mass'!$B$8:$M$105,MATCH(A490,'[1]Center of Mass'!$B$8:$B$105,0),10))^2))</f>
        <v>184.4135596685</v>
      </c>
    </row>
    <row r="491" spans="1:25">
      <c r="A491" s="403" t="s">
        <v>35</v>
      </c>
      <c r="B491" s="403" t="s">
        <v>643</v>
      </c>
      <c r="C491" s="403" t="s">
        <v>343</v>
      </c>
      <c r="D491" s="403" t="s">
        <v>344</v>
      </c>
      <c r="E491" s="403" t="s">
        <v>1455</v>
      </c>
      <c r="F491" s="403">
        <v>0</v>
      </c>
      <c r="O491" s="403" t="s">
        <v>345</v>
      </c>
      <c r="R491" s="403">
        <v>4</v>
      </c>
      <c r="S491" s="403">
        <v>0.7</v>
      </c>
      <c r="T491" s="403">
        <v>3.5329999999999999</v>
      </c>
      <c r="U491" s="403">
        <v>17.5</v>
      </c>
      <c r="V491" s="403">
        <v>1.75</v>
      </c>
      <c r="W491" s="403">
        <v>37.4</v>
      </c>
      <c r="X491" s="404">
        <v>0.1004</v>
      </c>
      <c r="Y491" s="403">
        <f>X491+(S491*((U491-INDEX('[1]Center of Mass'!$B$8:$M$105,MATCH(A491,'[1]Center of Mass'!$B$8:$B$105,0),9))^2+(V491-INDEX('[1]Center of Mass'!$B$8:$M$105,MATCH(A491,'[1]Center of Mass'!$B$8:$B$105,0),10))^2))</f>
        <v>87.324333999999993</v>
      </c>
    </row>
    <row r="492" spans="1:25">
      <c r="A492" s="403" t="s">
        <v>35</v>
      </c>
      <c r="B492" s="403" t="s">
        <v>644</v>
      </c>
      <c r="C492" s="403" t="s">
        <v>343</v>
      </c>
      <c r="D492" s="403" t="s">
        <v>344</v>
      </c>
      <c r="E492" s="403" t="s">
        <v>1455</v>
      </c>
      <c r="F492" s="403">
        <v>0</v>
      </c>
      <c r="O492" s="403" t="s">
        <v>345</v>
      </c>
      <c r="R492" s="403">
        <v>4</v>
      </c>
      <c r="S492" s="403">
        <v>1.4582999999999999</v>
      </c>
      <c r="T492" s="403">
        <v>4.8330000000000002</v>
      </c>
      <c r="U492" s="403">
        <v>0.625</v>
      </c>
      <c r="V492" s="403">
        <v>2.9169999999999998</v>
      </c>
      <c r="W492" s="403">
        <v>37.4</v>
      </c>
      <c r="X492" s="404">
        <v>0.3553</v>
      </c>
      <c r="Y492" s="403">
        <f>X492+(S492*((U492-INDEX('[1]Center of Mass'!$B$8:$M$105,MATCH(A492,'[1]Center of Mass'!$B$8:$B$105,0),9))^2+(V492-INDEX('[1]Center of Mass'!$B$8:$M$105,MATCH(A492,'[1]Center of Mass'!$B$8:$B$105,0),10))^2))</f>
        <v>760.12063145500008</v>
      </c>
    </row>
    <row r="493" spans="1:25">
      <c r="A493" s="403" t="s">
        <v>35</v>
      </c>
      <c r="B493" s="403" t="s">
        <v>886</v>
      </c>
      <c r="C493" s="403" t="s">
        <v>343</v>
      </c>
      <c r="D493" s="403" t="s">
        <v>344</v>
      </c>
      <c r="E493" s="403" t="s">
        <v>1455</v>
      </c>
      <c r="F493" s="403">
        <v>0</v>
      </c>
      <c r="O493" s="403" t="s">
        <v>345</v>
      </c>
      <c r="R493" s="403">
        <v>4</v>
      </c>
      <c r="S493" s="403">
        <v>1.1958</v>
      </c>
      <c r="T493" s="403">
        <v>4.383</v>
      </c>
      <c r="U493" s="403">
        <v>1.7629999999999999</v>
      </c>
      <c r="V493" s="403">
        <v>2.9169999999999998</v>
      </c>
      <c r="W493" s="403">
        <v>37.4</v>
      </c>
      <c r="X493" s="404">
        <v>0.24034</v>
      </c>
      <c r="Y493" s="403">
        <f>X493+(S493*((U493-INDEX('[1]Center of Mass'!$B$8:$M$105,MATCH(A493,'[1]Center of Mass'!$B$8:$B$105,0),9))^2+(V493-INDEX('[1]Center of Mass'!$B$8:$M$105,MATCH(A493,'[1]Center of Mass'!$B$8:$B$105,0),10))^2))</f>
        <v>568.01180743480006</v>
      </c>
    </row>
    <row r="494" spans="1:25">
      <c r="A494" s="403" t="s">
        <v>35</v>
      </c>
      <c r="B494" s="403" t="s">
        <v>887</v>
      </c>
      <c r="C494" s="403" t="s">
        <v>343</v>
      </c>
      <c r="D494" s="403" t="s">
        <v>344</v>
      </c>
      <c r="E494" s="403" t="s">
        <v>1455</v>
      </c>
      <c r="F494" s="403">
        <v>0</v>
      </c>
      <c r="O494" s="403" t="s">
        <v>345</v>
      </c>
      <c r="R494" s="403">
        <v>4</v>
      </c>
      <c r="S494" s="403">
        <v>1.1958</v>
      </c>
      <c r="T494" s="403">
        <v>4.383</v>
      </c>
      <c r="U494" s="403">
        <v>2.7879999999999998</v>
      </c>
      <c r="V494" s="403">
        <v>2.9169999999999998</v>
      </c>
      <c r="W494" s="403">
        <v>37.4</v>
      </c>
      <c r="X494" s="404">
        <v>0.24034</v>
      </c>
      <c r="Y494" s="403">
        <f>X494+(S494*((U494-INDEX('[1]Center of Mass'!$B$8:$M$105,MATCH(A494,'[1]Center of Mass'!$B$8:$B$105,0),9))^2+(V494-INDEX('[1]Center of Mass'!$B$8:$M$105,MATCH(A494,'[1]Center of Mass'!$B$8:$B$105,0),10))^2))</f>
        <v>520.91447705979999</v>
      </c>
    </row>
    <row r="495" spans="1:25">
      <c r="A495" s="403" t="s">
        <v>35</v>
      </c>
      <c r="B495" s="403" t="s">
        <v>888</v>
      </c>
      <c r="C495" s="403" t="s">
        <v>343</v>
      </c>
      <c r="D495" s="403" t="s">
        <v>344</v>
      </c>
      <c r="E495" s="403" t="s">
        <v>1455</v>
      </c>
      <c r="F495" s="403">
        <v>0</v>
      </c>
      <c r="O495" s="403" t="s">
        <v>345</v>
      </c>
      <c r="R495" s="403">
        <v>4</v>
      </c>
      <c r="S495" s="403">
        <v>1.5166999999999999</v>
      </c>
      <c r="T495" s="403">
        <v>4.9329999999999998</v>
      </c>
      <c r="U495" s="403">
        <v>3.95</v>
      </c>
      <c r="V495" s="403">
        <v>2.9169999999999998</v>
      </c>
      <c r="W495" s="403">
        <v>37.4</v>
      </c>
      <c r="X495" s="404">
        <v>0.38562999999999997</v>
      </c>
      <c r="Y495" s="403">
        <f>X495+(S495*((U495-INDEX('[1]Center of Mass'!$B$8:$M$105,MATCH(A495,'[1]Center of Mass'!$B$8:$B$105,0),9))^2+(V495-INDEX('[1]Center of Mass'!$B$8:$M$105,MATCH(A495,'[1]Center of Mass'!$B$8:$B$105,0),10))^2))</f>
        <v>596.91970326750004</v>
      </c>
    </row>
    <row r="496" spans="1:25">
      <c r="A496" s="403" t="s">
        <v>35</v>
      </c>
      <c r="B496" s="403" t="s">
        <v>889</v>
      </c>
      <c r="C496" s="403" t="s">
        <v>343</v>
      </c>
      <c r="D496" s="403" t="s">
        <v>344</v>
      </c>
      <c r="E496" s="403" t="s">
        <v>1455</v>
      </c>
      <c r="F496" s="403">
        <v>0</v>
      </c>
      <c r="O496" s="403" t="s">
        <v>345</v>
      </c>
      <c r="R496" s="403">
        <v>4</v>
      </c>
      <c r="S496" s="403">
        <v>1.5166999999999999</v>
      </c>
      <c r="T496" s="403">
        <v>4.9329999999999998</v>
      </c>
      <c r="U496" s="403">
        <v>5.25</v>
      </c>
      <c r="V496" s="403">
        <v>2.9169999999999998</v>
      </c>
      <c r="W496" s="403">
        <v>37.4</v>
      </c>
      <c r="X496" s="404">
        <v>0.38562999999999997</v>
      </c>
      <c r="Y496" s="403">
        <f>X496+(S496*((U496-INDEX('[1]Center of Mass'!$B$8:$M$105,MATCH(A496,'[1]Center of Mass'!$B$8:$B$105,0),9))^2+(V496-INDEX('[1]Center of Mass'!$B$8:$M$105,MATCH(A496,'[1]Center of Mass'!$B$8:$B$105,0),10))^2))</f>
        <v>530.32322630750002</v>
      </c>
    </row>
    <row r="497" spans="1:25">
      <c r="A497" s="403" t="s">
        <v>35</v>
      </c>
      <c r="B497" s="403" t="s">
        <v>890</v>
      </c>
      <c r="C497" s="403" t="s">
        <v>343</v>
      </c>
      <c r="D497" s="403" t="s">
        <v>344</v>
      </c>
      <c r="E497" s="403" t="s">
        <v>1455</v>
      </c>
      <c r="F497" s="403">
        <v>0</v>
      </c>
      <c r="O497" s="403" t="s">
        <v>345</v>
      </c>
      <c r="R497" s="403">
        <v>4</v>
      </c>
      <c r="S497" s="403">
        <v>1.5166999999999999</v>
      </c>
      <c r="T497" s="403">
        <v>4.9329999999999998</v>
      </c>
      <c r="U497" s="403">
        <v>6.55</v>
      </c>
      <c r="V497" s="403">
        <v>2.9169999999999998</v>
      </c>
      <c r="W497" s="403">
        <v>37.4</v>
      </c>
      <c r="X497" s="404">
        <v>0.38562999999999997</v>
      </c>
      <c r="Y497" s="403">
        <f>X497+(S497*((U497-INDEX('[1]Center of Mass'!$B$8:$M$105,MATCH(A497,'[1]Center of Mass'!$B$8:$B$105,0),9))^2+(V497-INDEX('[1]Center of Mass'!$B$8:$M$105,MATCH(A497,'[1]Center of Mass'!$B$8:$B$105,0),10))^2))</f>
        <v>468.85319534749999</v>
      </c>
    </row>
    <row r="498" spans="1:25">
      <c r="A498" s="403" t="s">
        <v>35</v>
      </c>
      <c r="B498" s="403" t="s">
        <v>459</v>
      </c>
      <c r="C498" s="403" t="s">
        <v>343</v>
      </c>
      <c r="D498" s="403" t="s">
        <v>344</v>
      </c>
      <c r="E498" s="403" t="s">
        <v>1455</v>
      </c>
      <c r="F498" s="403">
        <v>0</v>
      </c>
      <c r="O498" s="403" t="s">
        <v>345</v>
      </c>
      <c r="R498" s="403">
        <v>4</v>
      </c>
      <c r="S498" s="403">
        <v>1.3416999999999999</v>
      </c>
      <c r="T498" s="403">
        <v>4.633</v>
      </c>
      <c r="U498" s="403">
        <v>7.7750000000000004</v>
      </c>
      <c r="V498" s="403">
        <v>2.9169999999999998</v>
      </c>
      <c r="W498" s="403">
        <v>37.4</v>
      </c>
      <c r="X498" s="404">
        <v>0.30003999999999997</v>
      </c>
      <c r="Y498" s="403">
        <f>X498+(S498*((U498-INDEX('[1]Center of Mass'!$B$8:$M$105,MATCH(A498,'[1]Center of Mass'!$B$8:$B$105,0),9))^2+(V498-INDEX('[1]Center of Mass'!$B$8:$M$105,MATCH(A498,'[1]Center of Mass'!$B$8:$B$105,0),10))^2))</f>
        <v>367.62456126499995</v>
      </c>
    </row>
    <row r="499" spans="1:25">
      <c r="A499" s="403" t="s">
        <v>35</v>
      </c>
      <c r="B499" s="403" t="s">
        <v>460</v>
      </c>
      <c r="C499" s="403" t="s">
        <v>343</v>
      </c>
      <c r="D499" s="403" t="s">
        <v>344</v>
      </c>
      <c r="E499" s="403" t="s">
        <v>1455</v>
      </c>
      <c r="F499" s="403">
        <v>0</v>
      </c>
      <c r="O499" s="403" t="s">
        <v>345</v>
      </c>
      <c r="R499" s="403">
        <v>4</v>
      </c>
      <c r="S499" s="403">
        <v>1.3416999999999999</v>
      </c>
      <c r="T499" s="403">
        <v>4.633</v>
      </c>
      <c r="U499" s="403">
        <v>8.9250000000000007</v>
      </c>
      <c r="V499" s="403">
        <v>2.9169999999999998</v>
      </c>
      <c r="W499" s="403">
        <v>37.4</v>
      </c>
      <c r="X499" s="404">
        <v>0.30003999999999997</v>
      </c>
      <c r="Y499" s="403">
        <f>X499+(S499*((U499-INDEX('[1]Center of Mass'!$B$8:$M$105,MATCH(A499,'[1]Center of Mass'!$B$8:$B$105,0),9))^2+(V499-INDEX('[1]Center of Mass'!$B$8:$M$105,MATCH(A499,'[1]Center of Mass'!$B$8:$B$105,0),10))^2))</f>
        <v>327.08187568499994</v>
      </c>
    </row>
    <row r="500" spans="1:25">
      <c r="A500" s="403" t="s">
        <v>35</v>
      </c>
      <c r="B500" s="403" t="s">
        <v>461</v>
      </c>
      <c r="C500" s="403" t="s">
        <v>343</v>
      </c>
      <c r="D500" s="403" t="s">
        <v>344</v>
      </c>
      <c r="E500" s="403" t="s">
        <v>1455</v>
      </c>
      <c r="F500" s="403">
        <v>0</v>
      </c>
      <c r="O500" s="403" t="s">
        <v>345</v>
      </c>
      <c r="R500" s="403">
        <v>4</v>
      </c>
      <c r="S500" s="403">
        <v>1.8619000000000001</v>
      </c>
      <c r="T500" s="403">
        <v>5.5250000000000004</v>
      </c>
      <c r="U500" s="403">
        <v>10.298</v>
      </c>
      <c r="V500" s="403">
        <v>2.9169999999999998</v>
      </c>
      <c r="W500" s="403">
        <v>37.4</v>
      </c>
      <c r="X500" s="404">
        <v>0.60636999999999996</v>
      </c>
      <c r="Y500" s="403">
        <f>X500+(S500*((U500-INDEX('[1]Center of Mass'!$B$8:$M$105,MATCH(A500,'[1]Center of Mass'!$B$8:$B$105,0),9))^2+(V500-INDEX('[1]Center of Mass'!$B$8:$M$105,MATCH(A500,'[1]Center of Mass'!$B$8:$B$105,0),10))^2))</f>
        <v>393.36520250390004</v>
      </c>
    </row>
    <row r="501" spans="1:25">
      <c r="A501" s="403" t="s">
        <v>35</v>
      </c>
      <c r="B501" s="403" t="s">
        <v>462</v>
      </c>
      <c r="C501" s="403" t="s">
        <v>343</v>
      </c>
      <c r="D501" s="403" t="s">
        <v>344</v>
      </c>
      <c r="E501" s="403" t="s">
        <v>1455</v>
      </c>
      <c r="F501" s="403">
        <v>0</v>
      </c>
      <c r="O501" s="403" t="s">
        <v>345</v>
      </c>
      <c r="R501" s="403">
        <v>4</v>
      </c>
      <c r="S501" s="403">
        <v>1.8714</v>
      </c>
      <c r="T501" s="403">
        <v>5.5410000000000004</v>
      </c>
      <c r="U501" s="403">
        <v>11.898</v>
      </c>
      <c r="V501" s="403">
        <v>2.9169999999999998</v>
      </c>
      <c r="W501" s="403">
        <v>37.4</v>
      </c>
      <c r="X501" s="404">
        <v>0.61355000000000004</v>
      </c>
      <c r="Y501" s="403">
        <f>X501+(S501*((U501-INDEX('[1]Center of Mass'!$B$8:$M$105,MATCH(A501,'[1]Center of Mass'!$B$8:$B$105,0),9))^2+(V501-INDEX('[1]Center of Mass'!$B$8:$M$105,MATCH(A501,'[1]Center of Mass'!$B$8:$B$105,0),10))^2))</f>
        <v>333.15605452339997</v>
      </c>
    </row>
    <row r="502" spans="1:25">
      <c r="A502" s="403" t="s">
        <v>35</v>
      </c>
      <c r="B502" s="403" t="s">
        <v>645</v>
      </c>
      <c r="C502" s="403" t="s">
        <v>343</v>
      </c>
      <c r="D502" s="403" t="s">
        <v>344</v>
      </c>
      <c r="E502" s="403" t="s">
        <v>1455</v>
      </c>
      <c r="F502" s="403">
        <v>0</v>
      </c>
      <c r="O502" s="403" t="s">
        <v>345</v>
      </c>
      <c r="R502" s="403">
        <v>4</v>
      </c>
      <c r="S502" s="403">
        <v>1.2869999999999999</v>
      </c>
      <c r="T502" s="403">
        <v>4.54</v>
      </c>
      <c r="U502" s="403">
        <v>13.252000000000001</v>
      </c>
      <c r="V502" s="403">
        <v>2.9169999999999998</v>
      </c>
      <c r="W502" s="403">
        <v>37.4</v>
      </c>
      <c r="X502" s="404">
        <v>0.27650999999999998</v>
      </c>
      <c r="Y502" s="403">
        <f>X502+(S502*((U502-INDEX('[1]Center of Mass'!$B$8:$M$105,MATCH(A502,'[1]Center of Mass'!$B$8:$B$105,0),9))^2+(V502-INDEX('[1]Center of Mass'!$B$8:$M$105,MATCH(A502,'[1]Center of Mass'!$B$8:$B$105,0),10))^2))</f>
        <v>197.90922999899996</v>
      </c>
    </row>
    <row r="503" spans="1:25">
      <c r="A503" s="403" t="s">
        <v>35</v>
      </c>
      <c r="B503" s="403" t="s">
        <v>646</v>
      </c>
      <c r="C503" s="403" t="s">
        <v>343</v>
      </c>
      <c r="D503" s="403" t="s">
        <v>344</v>
      </c>
      <c r="E503" s="403" t="s">
        <v>1455</v>
      </c>
      <c r="F503" s="403">
        <v>0</v>
      </c>
      <c r="O503" s="403" t="s">
        <v>345</v>
      </c>
      <c r="R503" s="403">
        <v>4</v>
      </c>
      <c r="S503" s="403">
        <v>1.2869999999999999</v>
      </c>
      <c r="T503" s="403">
        <v>4.54</v>
      </c>
      <c r="U503" s="403">
        <v>14.355</v>
      </c>
      <c r="V503" s="403">
        <v>2.9169999999999998</v>
      </c>
      <c r="W503" s="403">
        <v>37.4</v>
      </c>
      <c r="X503" s="404">
        <v>0.27650999999999998</v>
      </c>
      <c r="Y503" s="403">
        <f>X503+(S503*((U503-INDEX('[1]Center of Mass'!$B$8:$M$105,MATCH(A503,'[1]Center of Mass'!$B$8:$B$105,0),9))^2+(V503-INDEX('[1]Center of Mass'!$B$8:$M$105,MATCH(A503,'[1]Center of Mass'!$B$8:$B$105,0),10))^2))</f>
        <v>176.09199698999998</v>
      </c>
    </row>
    <row r="504" spans="1:25">
      <c r="A504" s="403" t="s">
        <v>35</v>
      </c>
      <c r="B504" s="403" t="s">
        <v>647</v>
      </c>
      <c r="C504" s="403" t="s">
        <v>343</v>
      </c>
      <c r="D504" s="403" t="s">
        <v>344</v>
      </c>
      <c r="E504" s="403" t="s">
        <v>1455</v>
      </c>
      <c r="F504" s="403">
        <v>0</v>
      </c>
      <c r="O504" s="403" t="s">
        <v>345</v>
      </c>
      <c r="R504" s="403">
        <v>4</v>
      </c>
      <c r="S504" s="403">
        <v>1.2869999999999999</v>
      </c>
      <c r="T504" s="403">
        <v>4.54</v>
      </c>
      <c r="U504" s="403">
        <v>15.458</v>
      </c>
      <c r="V504" s="403">
        <v>2.9169999999999998</v>
      </c>
      <c r="W504" s="403">
        <v>37.4</v>
      </c>
      <c r="X504" s="404">
        <v>0.27650999999999998</v>
      </c>
      <c r="Y504" s="403">
        <f>X504+(S504*((U504-INDEX('[1]Center of Mass'!$B$8:$M$105,MATCH(A504,'[1]Center of Mass'!$B$8:$B$105,0),9))^2+(V504-INDEX('[1]Center of Mass'!$B$8:$M$105,MATCH(A504,'[1]Center of Mass'!$B$8:$B$105,0),10))^2))</f>
        <v>157.40631554699999</v>
      </c>
    </row>
    <row r="505" spans="1:25">
      <c r="A505" s="403" t="s">
        <v>35</v>
      </c>
      <c r="B505" s="403" t="s">
        <v>648</v>
      </c>
      <c r="C505" s="403" t="s">
        <v>343</v>
      </c>
      <c r="D505" s="403" t="s">
        <v>344</v>
      </c>
      <c r="E505" s="403" t="s">
        <v>1455</v>
      </c>
      <c r="F505" s="403">
        <v>0</v>
      </c>
      <c r="O505" s="403" t="s">
        <v>345</v>
      </c>
      <c r="R505" s="403">
        <v>4</v>
      </c>
      <c r="S505" s="403">
        <v>1.3889</v>
      </c>
      <c r="T505" s="403">
        <v>4.7140000000000004</v>
      </c>
      <c r="U505" s="403">
        <v>16.605</v>
      </c>
      <c r="V505" s="403">
        <v>2.9169999999999998</v>
      </c>
      <c r="W505" s="403">
        <v>37.4</v>
      </c>
      <c r="X505" s="404">
        <v>0.32157999999999998</v>
      </c>
      <c r="Y505" s="403">
        <f>X505+(S505*((U505-INDEX('[1]Center of Mass'!$B$8:$M$105,MATCH(A505,'[1]Center of Mass'!$B$8:$B$105,0),9))^2+(V505-INDEX('[1]Center of Mass'!$B$8:$M$105,MATCH(A505,'[1]Center of Mass'!$B$8:$B$105,0),10))^2))</f>
        <v>152.50720025300001</v>
      </c>
    </row>
    <row r="506" spans="1:25">
      <c r="A506" s="403" t="s">
        <v>35</v>
      </c>
      <c r="B506" s="403" t="s">
        <v>649</v>
      </c>
      <c r="C506" s="403" t="s">
        <v>343</v>
      </c>
      <c r="D506" s="403" t="s">
        <v>344</v>
      </c>
      <c r="E506" s="403" t="s">
        <v>1455</v>
      </c>
      <c r="F506" s="403">
        <v>0</v>
      </c>
      <c r="O506" s="403" t="s">
        <v>345</v>
      </c>
      <c r="R506" s="403">
        <v>4</v>
      </c>
      <c r="S506" s="403">
        <v>0.7</v>
      </c>
      <c r="T506" s="403">
        <v>3.5329999999999999</v>
      </c>
      <c r="U506" s="403">
        <v>17.5</v>
      </c>
      <c r="V506" s="403">
        <v>2.9169999999999998</v>
      </c>
      <c r="W506" s="403">
        <v>37.4</v>
      </c>
      <c r="X506" s="404">
        <v>0.1004</v>
      </c>
      <c r="Y506" s="403">
        <f>X506+(S506*((U506-INDEX('[1]Center of Mass'!$B$8:$M$105,MATCH(A506,'[1]Center of Mass'!$B$8:$B$105,0),9))^2+(V506-INDEX('[1]Center of Mass'!$B$8:$M$105,MATCH(A506,'[1]Center of Mass'!$B$8:$B$105,0),10))^2))</f>
        <v>71.243657499999998</v>
      </c>
    </row>
    <row r="507" spans="1:25">
      <c r="A507" s="403" t="s">
        <v>35</v>
      </c>
      <c r="B507" s="403" t="s">
        <v>650</v>
      </c>
      <c r="C507" s="403" t="s">
        <v>343</v>
      </c>
      <c r="D507" s="403" t="s">
        <v>344</v>
      </c>
      <c r="E507" s="403" t="s">
        <v>1455</v>
      </c>
      <c r="F507" s="403">
        <v>0</v>
      </c>
      <c r="O507" s="403" t="s">
        <v>345</v>
      </c>
      <c r="R507" s="403">
        <v>4</v>
      </c>
      <c r="S507" s="403">
        <v>1.7625999999999999</v>
      </c>
      <c r="T507" s="403">
        <v>5.32</v>
      </c>
      <c r="U507" s="403">
        <v>0.625</v>
      </c>
      <c r="V507" s="403">
        <v>4.2050000000000001</v>
      </c>
      <c r="W507" s="403">
        <v>37.4</v>
      </c>
      <c r="X507" s="404">
        <v>0.52153000000000005</v>
      </c>
      <c r="Y507" s="403">
        <f>X507+(S507*((U507-INDEX('[1]Center of Mass'!$B$8:$M$105,MATCH(A507,'[1]Center of Mass'!$B$8:$B$105,0),9))^2+(V507-INDEX('[1]Center of Mass'!$B$8:$M$105,MATCH(A507,'[1]Center of Mass'!$B$8:$B$105,0),10))^2))</f>
        <v>879.70924778599988</v>
      </c>
    </row>
    <row r="508" spans="1:25">
      <c r="A508" s="403" t="s">
        <v>35</v>
      </c>
      <c r="B508" s="403" t="s">
        <v>651</v>
      </c>
      <c r="C508" s="403" t="s">
        <v>343</v>
      </c>
      <c r="D508" s="403" t="s">
        <v>344</v>
      </c>
      <c r="E508" s="403" t="s">
        <v>1455</v>
      </c>
      <c r="F508" s="403">
        <v>0</v>
      </c>
      <c r="O508" s="403" t="s">
        <v>345</v>
      </c>
      <c r="R508" s="403">
        <v>4</v>
      </c>
      <c r="S508" s="403">
        <v>1.4453</v>
      </c>
      <c r="T508" s="403">
        <v>4.87</v>
      </c>
      <c r="U508" s="403">
        <v>1.7629999999999999</v>
      </c>
      <c r="V508" s="403">
        <v>4.2050000000000001</v>
      </c>
      <c r="W508" s="403">
        <v>37.4</v>
      </c>
      <c r="X508" s="404">
        <v>0.36601</v>
      </c>
      <c r="Y508" s="403">
        <f>X508+(S508*((U508-INDEX('[1]Center of Mass'!$B$8:$M$105,MATCH(A508,'[1]Center of Mass'!$B$8:$B$105,0),9))^2+(V508-INDEX('[1]Center of Mass'!$B$8:$M$105,MATCH(A508,'[1]Center of Mass'!$B$8:$B$105,0),10))^2))</f>
        <v>654.52680710980007</v>
      </c>
    </row>
    <row r="509" spans="1:25">
      <c r="A509" s="403" t="s">
        <v>35</v>
      </c>
      <c r="B509" s="403" t="s">
        <v>652</v>
      </c>
      <c r="C509" s="403" t="s">
        <v>343</v>
      </c>
      <c r="D509" s="403" t="s">
        <v>344</v>
      </c>
      <c r="E509" s="403" t="s">
        <v>1455</v>
      </c>
      <c r="F509" s="403">
        <v>0</v>
      </c>
      <c r="O509" s="403" t="s">
        <v>345</v>
      </c>
      <c r="R509" s="403">
        <v>4</v>
      </c>
      <c r="S509" s="403">
        <v>1.4453</v>
      </c>
      <c r="T509" s="403">
        <v>4.87</v>
      </c>
      <c r="U509" s="403">
        <v>2.7879999999999998</v>
      </c>
      <c r="V509" s="403">
        <v>4.2050000000000001</v>
      </c>
      <c r="W509" s="403">
        <v>37.4</v>
      </c>
      <c r="X509" s="404">
        <v>0.36601</v>
      </c>
      <c r="Y509" s="403">
        <f>X509+(S509*((U509-INDEX('[1]Center of Mass'!$B$8:$M$105,MATCH(A509,'[1]Center of Mass'!$B$8:$B$105,0),9))^2+(V509-INDEX('[1]Center of Mass'!$B$8:$M$105,MATCH(A509,'[1]Center of Mass'!$B$8:$B$105,0),10))^2))</f>
        <v>597.60276329729993</v>
      </c>
    </row>
    <row r="510" spans="1:25">
      <c r="A510" s="403" t="s">
        <v>35</v>
      </c>
      <c r="B510" s="403" t="s">
        <v>653</v>
      </c>
      <c r="C510" s="403" t="s">
        <v>343</v>
      </c>
      <c r="D510" s="403" t="s">
        <v>344</v>
      </c>
      <c r="E510" s="403" t="s">
        <v>1455</v>
      </c>
      <c r="F510" s="403">
        <v>0</v>
      </c>
      <c r="O510" s="403" t="s">
        <v>345</v>
      </c>
      <c r="R510" s="403">
        <v>4</v>
      </c>
      <c r="S510" s="403">
        <v>1.8331</v>
      </c>
      <c r="T510" s="403">
        <v>5.42</v>
      </c>
      <c r="U510" s="403">
        <v>3.95</v>
      </c>
      <c r="V510" s="403">
        <v>4.2050000000000001</v>
      </c>
      <c r="W510" s="403">
        <v>37.4</v>
      </c>
      <c r="X510" s="404">
        <v>0.56186999999999998</v>
      </c>
      <c r="Y510" s="403">
        <f>X510+(S510*((U510-INDEX('[1]Center of Mass'!$B$8:$M$105,MATCH(A510,'[1]Center of Mass'!$B$8:$B$105,0),9))^2+(V510-INDEX('[1]Center of Mass'!$B$8:$M$105,MATCH(A510,'[1]Center of Mass'!$B$8:$B$105,0),10))^2))</f>
        <v>680.85879823350001</v>
      </c>
    </row>
    <row r="511" spans="1:25">
      <c r="A511" s="403" t="s">
        <v>35</v>
      </c>
      <c r="B511" s="403" t="s">
        <v>654</v>
      </c>
      <c r="C511" s="403" t="s">
        <v>343</v>
      </c>
      <c r="D511" s="403" t="s">
        <v>344</v>
      </c>
      <c r="E511" s="403" t="s">
        <v>1455</v>
      </c>
      <c r="F511" s="403">
        <v>0</v>
      </c>
      <c r="O511" s="403" t="s">
        <v>345</v>
      </c>
      <c r="R511" s="403">
        <v>4</v>
      </c>
      <c r="S511" s="403">
        <v>1.8331</v>
      </c>
      <c r="T511" s="403">
        <v>5.42</v>
      </c>
      <c r="U511" s="403">
        <v>5.25</v>
      </c>
      <c r="V511" s="403">
        <v>4.2050000000000001</v>
      </c>
      <c r="W511" s="403">
        <v>37.4</v>
      </c>
      <c r="X511" s="404">
        <v>0.56186999999999998</v>
      </c>
      <c r="Y511" s="403">
        <f>X511+(S511*((U511-INDEX('[1]Center of Mass'!$B$8:$M$105,MATCH(A511,'[1]Center of Mass'!$B$8:$B$105,0),9))^2+(V511-INDEX('[1]Center of Mass'!$B$8:$M$105,MATCH(A511,'[1]Center of Mass'!$B$8:$B$105,0),10))^2))</f>
        <v>600.36957695349997</v>
      </c>
    </row>
    <row r="512" spans="1:25">
      <c r="A512" s="403" t="s">
        <v>35</v>
      </c>
      <c r="B512" s="403" t="s">
        <v>655</v>
      </c>
      <c r="C512" s="403" t="s">
        <v>343</v>
      </c>
      <c r="D512" s="403" t="s">
        <v>344</v>
      </c>
      <c r="E512" s="403" t="s">
        <v>1455</v>
      </c>
      <c r="F512" s="403">
        <v>0</v>
      </c>
      <c r="O512" s="403" t="s">
        <v>345</v>
      </c>
      <c r="R512" s="403">
        <v>4</v>
      </c>
      <c r="S512" s="403">
        <v>1.8331</v>
      </c>
      <c r="T512" s="403">
        <v>5.42</v>
      </c>
      <c r="U512" s="403">
        <v>6.55</v>
      </c>
      <c r="V512" s="403">
        <v>4.2050000000000001</v>
      </c>
      <c r="W512" s="403">
        <v>37.4</v>
      </c>
      <c r="X512" s="404">
        <v>0.56186999999999998</v>
      </c>
      <c r="Y512" s="403">
        <f>X512+(S512*((U512-INDEX('[1]Center of Mass'!$B$8:$M$105,MATCH(A512,'[1]Center of Mass'!$B$8:$B$105,0),9))^2+(V512-INDEX('[1]Center of Mass'!$B$8:$M$105,MATCH(A512,'[1]Center of Mass'!$B$8:$B$105,0),10))^2))</f>
        <v>526.07623367349993</v>
      </c>
    </row>
    <row r="513" spans="1:25">
      <c r="A513" s="403" t="s">
        <v>35</v>
      </c>
      <c r="B513" s="403" t="s">
        <v>656</v>
      </c>
      <c r="C513" s="403" t="s">
        <v>343</v>
      </c>
      <c r="D513" s="403" t="s">
        <v>344</v>
      </c>
      <c r="E513" s="403" t="s">
        <v>1455</v>
      </c>
      <c r="F513" s="403">
        <v>0</v>
      </c>
      <c r="O513" s="403" t="s">
        <v>345</v>
      </c>
      <c r="R513" s="403">
        <v>4</v>
      </c>
      <c r="S513" s="403">
        <v>1.6215999999999999</v>
      </c>
      <c r="T513" s="403">
        <v>5.12</v>
      </c>
      <c r="U513" s="403">
        <v>7.7750000000000004</v>
      </c>
      <c r="V513" s="403">
        <v>4.2050000000000001</v>
      </c>
      <c r="W513" s="403">
        <v>37.4</v>
      </c>
      <c r="X513" s="404">
        <v>0.44738</v>
      </c>
      <c r="Y513" s="403">
        <f>X513+(S513*((U513-INDEX('[1]Center of Mass'!$B$8:$M$105,MATCH(A513,'[1]Center of Mass'!$B$8:$B$105,0),9))^2+(V513-INDEX('[1]Center of Mass'!$B$8:$M$105,MATCH(A513,'[1]Center of Mass'!$B$8:$B$105,0),10))^2))</f>
        <v>408.41471333599998</v>
      </c>
    </row>
    <row r="514" spans="1:25">
      <c r="A514" s="403" t="s">
        <v>35</v>
      </c>
      <c r="B514" s="403" t="s">
        <v>657</v>
      </c>
      <c r="C514" s="403" t="s">
        <v>343</v>
      </c>
      <c r="D514" s="403" t="s">
        <v>344</v>
      </c>
      <c r="E514" s="403" t="s">
        <v>1455</v>
      </c>
      <c r="F514" s="403">
        <v>0</v>
      </c>
      <c r="O514" s="403" t="s">
        <v>345</v>
      </c>
      <c r="R514" s="403">
        <v>4</v>
      </c>
      <c r="S514" s="403">
        <v>1.6215999999999999</v>
      </c>
      <c r="T514" s="403">
        <v>5.12</v>
      </c>
      <c r="U514" s="403">
        <v>8.9250000000000007</v>
      </c>
      <c r="V514" s="403">
        <v>4.2050000000000001</v>
      </c>
      <c r="W514" s="403">
        <v>37.4</v>
      </c>
      <c r="X514" s="404">
        <v>0.44738</v>
      </c>
      <c r="Y514" s="403">
        <f>X514+(S514*((U514-INDEX('[1]Center of Mass'!$B$8:$M$105,MATCH(A514,'[1]Center of Mass'!$B$8:$B$105,0),9))^2+(V514-INDEX('[1]Center of Mass'!$B$8:$M$105,MATCH(A514,'[1]Center of Mass'!$B$8:$B$105,0),10))^2))</f>
        <v>359.41417749599998</v>
      </c>
    </row>
    <row r="515" spans="1:25">
      <c r="A515" s="403" t="s">
        <v>35</v>
      </c>
      <c r="B515" s="403" t="s">
        <v>463</v>
      </c>
      <c r="C515" s="403" t="s">
        <v>343</v>
      </c>
      <c r="D515" s="403" t="s">
        <v>344</v>
      </c>
      <c r="E515" s="403" t="s">
        <v>1455</v>
      </c>
      <c r="F515" s="403">
        <v>0</v>
      </c>
      <c r="O515" s="403" t="s">
        <v>345</v>
      </c>
      <c r="R515" s="403">
        <v>4</v>
      </c>
      <c r="S515" s="403">
        <v>2.2503000000000002</v>
      </c>
      <c r="T515" s="403">
        <v>6.0119999999999996</v>
      </c>
      <c r="U515" s="403">
        <v>10.298</v>
      </c>
      <c r="V515" s="403">
        <v>4.2050000000000001</v>
      </c>
      <c r="W515" s="403">
        <v>37.4</v>
      </c>
      <c r="X515" s="404">
        <v>0.85046999999999995</v>
      </c>
      <c r="Y515" s="403">
        <f>X515+(S515*((U515-INDEX('[1]Center of Mass'!$B$8:$M$105,MATCH(A515,'[1]Center of Mass'!$B$8:$B$105,0),9))^2+(V515-INDEX('[1]Center of Mass'!$B$8:$M$105,MATCH(A515,'[1]Center of Mass'!$B$8:$B$105,0),10))^2))</f>
        <v>425.60121313230002</v>
      </c>
    </row>
    <row r="516" spans="1:25">
      <c r="A516" s="403" t="s">
        <v>35</v>
      </c>
      <c r="B516" s="403" t="s">
        <v>464</v>
      </c>
      <c r="C516" s="403" t="s">
        <v>343</v>
      </c>
      <c r="D516" s="403" t="s">
        <v>344</v>
      </c>
      <c r="E516" s="403" t="s">
        <v>1455</v>
      </c>
      <c r="F516" s="403">
        <v>0</v>
      </c>
      <c r="O516" s="403" t="s">
        <v>345</v>
      </c>
      <c r="R516" s="403">
        <v>4</v>
      </c>
      <c r="S516" s="403">
        <v>2.2618</v>
      </c>
      <c r="T516" s="403">
        <v>6.0279999999999996</v>
      </c>
      <c r="U516" s="403">
        <v>11.898</v>
      </c>
      <c r="V516" s="403">
        <v>4.2050000000000001</v>
      </c>
      <c r="W516" s="403">
        <v>37.4</v>
      </c>
      <c r="X516" s="404">
        <v>0.85975000000000001</v>
      </c>
      <c r="Y516" s="403">
        <f>X516+(S516*((U516-INDEX('[1]Center of Mass'!$B$8:$M$105,MATCH(A516,'[1]Center of Mass'!$B$8:$B$105,0),9))^2+(V516-INDEX('[1]Center of Mass'!$B$8:$M$105,MATCH(A516,'[1]Center of Mass'!$B$8:$B$105,0),10))^2))</f>
        <v>352.58082555380003</v>
      </c>
    </row>
    <row r="517" spans="1:25">
      <c r="A517" s="403" t="s">
        <v>35</v>
      </c>
      <c r="B517" s="403" t="s">
        <v>465</v>
      </c>
      <c r="C517" s="403" t="s">
        <v>343</v>
      </c>
      <c r="D517" s="403" t="s">
        <v>344</v>
      </c>
      <c r="E517" s="403" t="s">
        <v>1455</v>
      </c>
      <c r="F517" s="403">
        <v>0</v>
      </c>
      <c r="O517" s="403" t="s">
        <v>345</v>
      </c>
      <c r="R517" s="403">
        <v>4</v>
      </c>
      <c r="S517" s="403">
        <v>1.5555000000000001</v>
      </c>
      <c r="T517" s="403">
        <v>5.0259999999999998</v>
      </c>
      <c r="U517" s="403">
        <v>13.252000000000001</v>
      </c>
      <c r="V517" s="403">
        <v>4.2050000000000001</v>
      </c>
      <c r="W517" s="403">
        <v>37.4</v>
      </c>
      <c r="X517" s="404">
        <v>0.41548000000000002</v>
      </c>
      <c r="Y517" s="403">
        <f>X517+(S517*((U517-INDEX('[1]Center of Mass'!$B$8:$M$105,MATCH(A517,'[1]Center of Mass'!$B$8:$B$105,0),9))^2+(V517-INDEX('[1]Center of Mass'!$B$8:$M$105,MATCH(A517,'[1]Center of Mass'!$B$8:$B$105,0),10))^2))</f>
        <v>204.75923930349998</v>
      </c>
    </row>
    <row r="518" spans="1:25">
      <c r="A518" s="403" t="s">
        <v>35</v>
      </c>
      <c r="B518" s="403" t="s">
        <v>466</v>
      </c>
      <c r="C518" s="403" t="s">
        <v>343</v>
      </c>
      <c r="D518" s="403" t="s">
        <v>344</v>
      </c>
      <c r="E518" s="403" t="s">
        <v>1455</v>
      </c>
      <c r="F518" s="403">
        <v>0</v>
      </c>
      <c r="O518" s="403" t="s">
        <v>345</v>
      </c>
      <c r="R518" s="403">
        <v>4</v>
      </c>
      <c r="S518" s="403">
        <v>1.5555000000000001</v>
      </c>
      <c r="T518" s="403">
        <v>5.0259999999999998</v>
      </c>
      <c r="U518" s="403">
        <v>14.355</v>
      </c>
      <c r="V518" s="403">
        <v>4.2050000000000001</v>
      </c>
      <c r="W518" s="403">
        <v>37.4</v>
      </c>
      <c r="X518" s="404">
        <v>0.41548000000000002</v>
      </c>
      <c r="Y518" s="403">
        <f>X518+(S518*((U518-INDEX('[1]Center of Mass'!$B$8:$M$105,MATCH(A518,'[1]Center of Mass'!$B$8:$B$105,0),9))^2+(V518-INDEX('[1]Center of Mass'!$B$8:$M$105,MATCH(A518,'[1]Center of Mass'!$B$8:$B$105,0),10))^2))</f>
        <v>178.39039241500001</v>
      </c>
    </row>
    <row r="519" spans="1:25">
      <c r="A519" s="403" t="s">
        <v>35</v>
      </c>
      <c r="B519" s="403" t="s">
        <v>467</v>
      </c>
      <c r="C519" s="403" t="s">
        <v>343</v>
      </c>
      <c r="D519" s="403" t="s">
        <v>344</v>
      </c>
      <c r="E519" s="403" t="s">
        <v>1455</v>
      </c>
      <c r="F519" s="403">
        <v>0</v>
      </c>
      <c r="O519" s="403" t="s">
        <v>345</v>
      </c>
      <c r="R519" s="403">
        <v>4</v>
      </c>
      <c r="S519" s="403">
        <v>1.5555000000000001</v>
      </c>
      <c r="T519" s="403">
        <v>5.0259999999999998</v>
      </c>
      <c r="U519" s="403">
        <v>15.458</v>
      </c>
      <c r="V519" s="403">
        <v>4.2050000000000001</v>
      </c>
      <c r="W519" s="403">
        <v>37.4</v>
      </c>
      <c r="X519" s="404">
        <v>0.41548000000000002</v>
      </c>
      <c r="Y519" s="403">
        <f>X519+(S519*((U519-INDEX('[1]Center of Mass'!$B$8:$M$105,MATCH(A519,'[1]Center of Mass'!$B$8:$B$105,0),9))^2+(V519-INDEX('[1]Center of Mass'!$B$8:$M$105,MATCH(A519,'[1]Center of Mass'!$B$8:$B$105,0),10))^2))</f>
        <v>155.80641612549999</v>
      </c>
    </row>
    <row r="520" spans="1:25">
      <c r="A520" s="403" t="s">
        <v>35</v>
      </c>
      <c r="B520" s="403" t="s">
        <v>468</v>
      </c>
      <c r="C520" s="403" t="s">
        <v>343</v>
      </c>
      <c r="D520" s="403" t="s">
        <v>344</v>
      </c>
      <c r="E520" s="403" t="s">
        <v>1455</v>
      </c>
      <c r="F520" s="403">
        <v>0</v>
      </c>
      <c r="O520" s="403" t="s">
        <v>345</v>
      </c>
      <c r="R520" s="403">
        <v>4</v>
      </c>
      <c r="S520" s="403">
        <v>1.6787000000000001</v>
      </c>
      <c r="T520" s="403">
        <v>5.2009999999999996</v>
      </c>
      <c r="U520" s="403">
        <v>16.605</v>
      </c>
      <c r="V520" s="403">
        <v>4.2050000000000001</v>
      </c>
      <c r="W520" s="403">
        <v>37.4</v>
      </c>
      <c r="X520" s="404">
        <v>0.47638999999999998</v>
      </c>
      <c r="Y520" s="403">
        <f>X520+(S520*((U520-INDEX('[1]Center of Mass'!$B$8:$M$105,MATCH(A520,'[1]Center of Mass'!$B$8:$B$105,0),9))^2+(V520-INDEX('[1]Center of Mass'!$B$8:$M$105,MATCH(A520,'[1]Center of Mass'!$B$8:$B$105,0),10))^2))</f>
        <v>147.162085711</v>
      </c>
    </row>
    <row r="521" spans="1:25">
      <c r="A521" s="403" t="s">
        <v>35</v>
      </c>
      <c r="B521" s="403" t="s">
        <v>469</v>
      </c>
      <c r="C521" s="403" t="s">
        <v>343</v>
      </c>
      <c r="D521" s="403" t="s">
        <v>344</v>
      </c>
      <c r="E521" s="403" t="s">
        <v>1455</v>
      </c>
      <c r="F521" s="403">
        <v>0</v>
      </c>
      <c r="O521" s="403" t="s">
        <v>345</v>
      </c>
      <c r="R521" s="403">
        <v>4</v>
      </c>
      <c r="S521" s="403">
        <v>0.84599999999999997</v>
      </c>
      <c r="T521" s="403">
        <v>4.0199999999999996</v>
      </c>
      <c r="U521" s="403">
        <v>17.5</v>
      </c>
      <c r="V521" s="403">
        <v>4.2050000000000001</v>
      </c>
      <c r="W521" s="403">
        <v>37.4</v>
      </c>
      <c r="X521" s="404">
        <v>0.16556000000000001</v>
      </c>
      <c r="Y521" s="403">
        <f>X521+(S521*((U521-INDEX('[1]Center of Mass'!$B$8:$M$105,MATCH(A521,'[1]Center of Mass'!$B$8:$B$105,0),9))^2+(V521-INDEX('[1]Center of Mass'!$B$8:$M$105,MATCH(A521,'[1]Center of Mass'!$B$8:$B$105,0),10))^2))</f>
        <v>67.372633309999998</v>
      </c>
    </row>
    <row r="522" spans="1:25">
      <c r="A522" s="403" t="s">
        <v>35</v>
      </c>
      <c r="B522" s="403" t="s">
        <v>658</v>
      </c>
      <c r="C522" s="403" t="s">
        <v>343</v>
      </c>
      <c r="D522" s="403" t="s">
        <v>344</v>
      </c>
      <c r="E522" s="403" t="s">
        <v>1455</v>
      </c>
      <c r="F522" s="403">
        <v>0</v>
      </c>
      <c r="O522" s="403" t="s">
        <v>345</v>
      </c>
      <c r="R522" s="403">
        <v>4</v>
      </c>
      <c r="S522" s="403">
        <v>1.7625999999999999</v>
      </c>
      <c r="T522" s="403">
        <v>5.32</v>
      </c>
      <c r="U522" s="403">
        <v>0.625</v>
      </c>
      <c r="V522" s="403">
        <v>5.6150000000000002</v>
      </c>
      <c r="W522" s="403">
        <v>37.4</v>
      </c>
      <c r="X522" s="404">
        <v>0.52153000000000005</v>
      </c>
      <c r="Y522" s="403">
        <f>X522+(S522*((U522-INDEX('[1]Center of Mass'!$B$8:$M$105,MATCH(A522,'[1]Center of Mass'!$B$8:$B$105,0),9))^2+(V522-INDEX('[1]Center of Mass'!$B$8:$M$105,MATCH(A522,'[1]Center of Mass'!$B$8:$B$105,0),10))^2))</f>
        <v>843.5933622739999</v>
      </c>
    </row>
    <row r="523" spans="1:25">
      <c r="A523" s="403" t="s">
        <v>35</v>
      </c>
      <c r="B523" s="403" t="s">
        <v>659</v>
      </c>
      <c r="C523" s="403" t="s">
        <v>343</v>
      </c>
      <c r="D523" s="403" t="s">
        <v>344</v>
      </c>
      <c r="E523" s="403" t="s">
        <v>1455</v>
      </c>
      <c r="F523" s="403">
        <v>0</v>
      </c>
      <c r="O523" s="403" t="s">
        <v>345</v>
      </c>
      <c r="R523" s="403">
        <v>4</v>
      </c>
      <c r="S523" s="403">
        <v>1.4453</v>
      </c>
      <c r="T523" s="403">
        <v>4.87</v>
      </c>
      <c r="U523" s="403">
        <v>1.7629999999999999</v>
      </c>
      <c r="V523" s="403">
        <v>5.6150000000000002</v>
      </c>
      <c r="W523" s="403">
        <v>37.4</v>
      </c>
      <c r="X523" s="404">
        <v>0.36601</v>
      </c>
      <c r="Y523" s="403">
        <f>X523+(S523*((U523-INDEX('[1]Center of Mass'!$B$8:$M$105,MATCH(A523,'[1]Center of Mass'!$B$8:$B$105,0),9))^2+(V523-INDEX('[1]Center of Mass'!$B$8:$M$105,MATCH(A523,'[1]Center of Mass'!$B$8:$B$105,0),10))^2))</f>
        <v>624.91243667380002</v>
      </c>
    </row>
    <row r="524" spans="1:25">
      <c r="A524" s="403" t="s">
        <v>35</v>
      </c>
      <c r="B524" s="403" t="s">
        <v>660</v>
      </c>
      <c r="C524" s="403" t="s">
        <v>343</v>
      </c>
      <c r="D524" s="403" t="s">
        <v>344</v>
      </c>
      <c r="E524" s="403" t="s">
        <v>1455</v>
      </c>
      <c r="F524" s="403">
        <v>0</v>
      </c>
      <c r="O524" s="403" t="s">
        <v>345</v>
      </c>
      <c r="R524" s="403">
        <v>4</v>
      </c>
      <c r="S524" s="403">
        <v>1.4453</v>
      </c>
      <c r="T524" s="403">
        <v>4.87</v>
      </c>
      <c r="U524" s="403">
        <v>2.7879999999999998</v>
      </c>
      <c r="V524" s="403">
        <v>5.6150000000000002</v>
      </c>
      <c r="W524" s="403">
        <v>37.4</v>
      </c>
      <c r="X524" s="404">
        <v>0.36601</v>
      </c>
      <c r="Y524" s="403">
        <f>X524+(S524*((U524-INDEX('[1]Center of Mass'!$B$8:$M$105,MATCH(A524,'[1]Center of Mass'!$B$8:$B$105,0),9))^2+(V524-INDEX('[1]Center of Mass'!$B$8:$M$105,MATCH(A524,'[1]Center of Mass'!$B$8:$B$105,0),10))^2))</f>
        <v>567.98839286129999</v>
      </c>
    </row>
    <row r="525" spans="1:25">
      <c r="A525" s="403" t="s">
        <v>35</v>
      </c>
      <c r="B525" s="403" t="s">
        <v>661</v>
      </c>
      <c r="C525" s="403" t="s">
        <v>343</v>
      </c>
      <c r="D525" s="403" t="s">
        <v>344</v>
      </c>
      <c r="E525" s="403" t="s">
        <v>1455</v>
      </c>
      <c r="F525" s="403">
        <v>0</v>
      </c>
      <c r="O525" s="403" t="s">
        <v>345</v>
      </c>
      <c r="R525" s="403">
        <v>4</v>
      </c>
      <c r="S525" s="403">
        <v>1.8331</v>
      </c>
      <c r="T525" s="403">
        <v>5.42</v>
      </c>
      <c r="U525" s="403">
        <v>3.95</v>
      </c>
      <c r="V525" s="403">
        <v>5.6150000000000002</v>
      </c>
      <c r="W525" s="403">
        <v>37.4</v>
      </c>
      <c r="X525" s="404">
        <v>0.56186999999999998</v>
      </c>
      <c r="Y525" s="403">
        <f>X525+(S525*((U525-INDEX('[1]Center of Mass'!$B$8:$M$105,MATCH(A525,'[1]Center of Mass'!$B$8:$B$105,0),9))^2+(V525-INDEX('[1]Center of Mass'!$B$8:$M$105,MATCH(A525,'[1]Center of Mass'!$B$8:$B$105,0),10))^2))</f>
        <v>643.29835926150008</v>
      </c>
    </row>
    <row r="526" spans="1:25">
      <c r="A526" s="403" t="s">
        <v>35</v>
      </c>
      <c r="B526" s="403" t="s">
        <v>662</v>
      </c>
      <c r="C526" s="403" t="s">
        <v>343</v>
      </c>
      <c r="D526" s="403" t="s">
        <v>344</v>
      </c>
      <c r="E526" s="403" t="s">
        <v>1455</v>
      </c>
      <c r="F526" s="403">
        <v>0</v>
      </c>
      <c r="O526" s="403" t="s">
        <v>345</v>
      </c>
      <c r="R526" s="403">
        <v>4</v>
      </c>
      <c r="S526" s="403">
        <v>1.8331</v>
      </c>
      <c r="T526" s="403">
        <v>5.42</v>
      </c>
      <c r="U526" s="403">
        <v>5.25</v>
      </c>
      <c r="V526" s="403">
        <v>5.6150000000000002</v>
      </c>
      <c r="W526" s="403">
        <v>37.4</v>
      </c>
      <c r="X526" s="404">
        <v>0.56186999999999998</v>
      </c>
      <c r="Y526" s="403">
        <f>X526+(S526*((U526-INDEX('[1]Center of Mass'!$B$8:$M$105,MATCH(A526,'[1]Center of Mass'!$B$8:$B$105,0),9))^2+(V526-INDEX('[1]Center of Mass'!$B$8:$M$105,MATCH(A526,'[1]Center of Mass'!$B$8:$B$105,0),10))^2))</f>
        <v>562.80913798149993</v>
      </c>
    </row>
    <row r="527" spans="1:25">
      <c r="A527" s="403" t="s">
        <v>35</v>
      </c>
      <c r="B527" s="403" t="s">
        <v>663</v>
      </c>
      <c r="C527" s="403" t="s">
        <v>343</v>
      </c>
      <c r="D527" s="403" t="s">
        <v>344</v>
      </c>
      <c r="E527" s="403" t="s">
        <v>1455</v>
      </c>
      <c r="F527" s="403">
        <v>0</v>
      </c>
      <c r="O527" s="403" t="s">
        <v>345</v>
      </c>
      <c r="R527" s="403">
        <v>4</v>
      </c>
      <c r="S527" s="403">
        <v>1.8331</v>
      </c>
      <c r="T527" s="403">
        <v>5.42</v>
      </c>
      <c r="U527" s="403">
        <v>6.55</v>
      </c>
      <c r="V527" s="403">
        <v>5.6150000000000002</v>
      </c>
      <c r="W527" s="403">
        <v>37.4</v>
      </c>
      <c r="X527" s="404">
        <v>0.56186999999999998</v>
      </c>
      <c r="Y527" s="403">
        <f>X527+(S527*((U527-INDEX('[1]Center of Mass'!$B$8:$M$105,MATCH(A527,'[1]Center of Mass'!$B$8:$B$105,0),9))^2+(V527-INDEX('[1]Center of Mass'!$B$8:$M$105,MATCH(A527,'[1]Center of Mass'!$B$8:$B$105,0),10))^2))</f>
        <v>488.5157947015</v>
      </c>
    </row>
    <row r="528" spans="1:25">
      <c r="A528" s="403" t="s">
        <v>35</v>
      </c>
      <c r="B528" s="403" t="s">
        <v>664</v>
      </c>
      <c r="C528" s="403" t="s">
        <v>343</v>
      </c>
      <c r="D528" s="403" t="s">
        <v>344</v>
      </c>
      <c r="E528" s="403" t="s">
        <v>1455</v>
      </c>
      <c r="F528" s="403">
        <v>0</v>
      </c>
      <c r="O528" s="403" t="s">
        <v>345</v>
      </c>
      <c r="R528" s="403">
        <v>4</v>
      </c>
      <c r="S528" s="403">
        <v>1.6215999999999999</v>
      </c>
      <c r="T528" s="403">
        <v>5.12</v>
      </c>
      <c r="U528" s="403">
        <v>7.7750000000000004</v>
      </c>
      <c r="V528" s="403">
        <v>5.6150000000000002</v>
      </c>
      <c r="W528" s="403">
        <v>37.4</v>
      </c>
      <c r="X528" s="404">
        <v>0.44738</v>
      </c>
      <c r="Y528" s="403">
        <f>X528+(S528*((U528-INDEX('[1]Center of Mass'!$B$8:$M$105,MATCH(A528,'[1]Center of Mass'!$B$8:$B$105,0),9))^2+(V528-INDEX('[1]Center of Mass'!$B$8:$M$105,MATCH(A528,'[1]Center of Mass'!$B$8:$B$105,0),10))^2))</f>
        <v>375.1879347439999</v>
      </c>
    </row>
    <row r="529" spans="1:25">
      <c r="A529" s="403" t="s">
        <v>35</v>
      </c>
      <c r="B529" s="403" t="s">
        <v>665</v>
      </c>
      <c r="C529" s="403" t="s">
        <v>343</v>
      </c>
      <c r="D529" s="403" t="s">
        <v>344</v>
      </c>
      <c r="E529" s="403" t="s">
        <v>1455</v>
      </c>
      <c r="F529" s="403">
        <v>0</v>
      </c>
      <c r="O529" s="403" t="s">
        <v>345</v>
      </c>
      <c r="R529" s="403">
        <v>4</v>
      </c>
      <c r="S529" s="403">
        <v>1.6215999999999999</v>
      </c>
      <c r="T529" s="403">
        <v>5.12</v>
      </c>
      <c r="U529" s="403">
        <v>8.9250000000000007</v>
      </c>
      <c r="V529" s="403">
        <v>5.6150000000000002</v>
      </c>
      <c r="W529" s="403">
        <v>37.4</v>
      </c>
      <c r="X529" s="404">
        <v>0.44738</v>
      </c>
      <c r="Y529" s="403">
        <f>X529+(S529*((U529-INDEX('[1]Center of Mass'!$B$8:$M$105,MATCH(A529,'[1]Center of Mass'!$B$8:$B$105,0),9))^2+(V529-INDEX('[1]Center of Mass'!$B$8:$M$105,MATCH(A529,'[1]Center of Mass'!$B$8:$B$105,0),10))^2))</f>
        <v>326.18739890399996</v>
      </c>
    </row>
    <row r="530" spans="1:25">
      <c r="A530" s="403" t="s">
        <v>35</v>
      </c>
      <c r="B530" s="403" t="s">
        <v>666</v>
      </c>
      <c r="C530" s="403" t="s">
        <v>343</v>
      </c>
      <c r="D530" s="403" t="s">
        <v>344</v>
      </c>
      <c r="E530" s="403" t="s">
        <v>1455</v>
      </c>
      <c r="F530" s="403">
        <v>0</v>
      </c>
      <c r="O530" s="403" t="s">
        <v>345</v>
      </c>
      <c r="R530" s="403">
        <v>4</v>
      </c>
      <c r="S530" s="403">
        <v>2.2503000000000002</v>
      </c>
      <c r="T530" s="403">
        <v>6.0119999999999996</v>
      </c>
      <c r="U530" s="403">
        <v>10.298</v>
      </c>
      <c r="V530" s="403">
        <v>5.6150000000000002</v>
      </c>
      <c r="W530" s="403">
        <v>37.4</v>
      </c>
      <c r="X530" s="404">
        <v>0.85046999999999995</v>
      </c>
      <c r="Y530" s="403">
        <f>X530+(S530*((U530-INDEX('[1]Center of Mass'!$B$8:$M$105,MATCH(A530,'[1]Center of Mass'!$B$8:$B$105,0),9))^2+(V530-INDEX('[1]Center of Mass'!$B$8:$M$105,MATCH(A530,'[1]Center of Mass'!$B$8:$B$105,0),10))^2))</f>
        <v>379.49229609629992</v>
      </c>
    </row>
    <row r="531" spans="1:25">
      <c r="A531" s="403" t="s">
        <v>35</v>
      </c>
      <c r="B531" s="403" t="s">
        <v>667</v>
      </c>
      <c r="C531" s="403" t="s">
        <v>343</v>
      </c>
      <c r="D531" s="403" t="s">
        <v>344</v>
      </c>
      <c r="E531" s="403" t="s">
        <v>1455</v>
      </c>
      <c r="F531" s="403">
        <v>0</v>
      </c>
      <c r="O531" s="403" t="s">
        <v>345</v>
      </c>
      <c r="R531" s="403">
        <v>4</v>
      </c>
      <c r="S531" s="403">
        <v>2.2618</v>
      </c>
      <c r="T531" s="403">
        <v>6.0279999999999996</v>
      </c>
      <c r="U531" s="403">
        <v>11.898</v>
      </c>
      <c r="V531" s="403">
        <v>5.6150000000000002</v>
      </c>
      <c r="W531" s="403">
        <v>37.4</v>
      </c>
      <c r="X531" s="404">
        <v>0.85975000000000001</v>
      </c>
      <c r="Y531" s="403">
        <f>X531+(S531*((U531-INDEX('[1]Center of Mass'!$B$8:$M$105,MATCH(A531,'[1]Center of Mass'!$B$8:$B$105,0),9))^2+(V531-INDEX('[1]Center of Mass'!$B$8:$M$105,MATCH(A531,'[1]Center of Mass'!$B$8:$B$105,0),10))^2))</f>
        <v>306.23627213779997</v>
      </c>
    </row>
    <row r="532" spans="1:25">
      <c r="A532" s="403" t="s">
        <v>35</v>
      </c>
      <c r="B532" s="403" t="s">
        <v>668</v>
      </c>
      <c r="C532" s="403" t="s">
        <v>343</v>
      </c>
      <c r="D532" s="403" t="s">
        <v>344</v>
      </c>
      <c r="E532" s="403" t="s">
        <v>1455</v>
      </c>
      <c r="F532" s="403">
        <v>0</v>
      </c>
      <c r="O532" s="403" t="s">
        <v>345</v>
      </c>
      <c r="R532" s="403">
        <v>4</v>
      </c>
      <c r="S532" s="403">
        <v>1.5555000000000001</v>
      </c>
      <c r="T532" s="403">
        <v>5.0259999999999998</v>
      </c>
      <c r="U532" s="403">
        <v>13.252000000000001</v>
      </c>
      <c r="V532" s="403">
        <v>5.6150000000000002</v>
      </c>
      <c r="W532" s="403">
        <v>37.4</v>
      </c>
      <c r="X532" s="404">
        <v>0.41548000000000002</v>
      </c>
      <c r="Y532" s="403">
        <f>X532+(S532*((U532-INDEX('[1]Center of Mass'!$B$8:$M$105,MATCH(A532,'[1]Center of Mass'!$B$8:$B$105,0),9))^2+(V532-INDEX('[1]Center of Mass'!$B$8:$M$105,MATCH(A532,'[1]Center of Mass'!$B$8:$B$105,0),10))^2))</f>
        <v>172.88685764349998</v>
      </c>
    </row>
    <row r="533" spans="1:25">
      <c r="A533" s="403" t="s">
        <v>35</v>
      </c>
      <c r="B533" s="403" t="s">
        <v>669</v>
      </c>
      <c r="C533" s="403" t="s">
        <v>343</v>
      </c>
      <c r="D533" s="403" t="s">
        <v>344</v>
      </c>
      <c r="E533" s="403" t="s">
        <v>1455</v>
      </c>
      <c r="F533" s="403">
        <v>0</v>
      </c>
      <c r="O533" s="403" t="s">
        <v>345</v>
      </c>
      <c r="R533" s="403">
        <v>4</v>
      </c>
      <c r="S533" s="403">
        <v>1.5555000000000001</v>
      </c>
      <c r="T533" s="403">
        <v>5.0259999999999998</v>
      </c>
      <c r="U533" s="403">
        <v>14.355</v>
      </c>
      <c r="V533" s="403">
        <v>5.6150000000000002</v>
      </c>
      <c r="W533" s="403">
        <v>37.4</v>
      </c>
      <c r="X533" s="404">
        <v>0.41548000000000002</v>
      </c>
      <c r="Y533" s="403">
        <f>X533+(S533*((U533-INDEX('[1]Center of Mass'!$B$8:$M$105,MATCH(A533,'[1]Center of Mass'!$B$8:$B$105,0),9))^2+(V533-INDEX('[1]Center of Mass'!$B$8:$M$105,MATCH(A533,'[1]Center of Mass'!$B$8:$B$105,0),10))^2))</f>
        <v>146.51801075499998</v>
      </c>
    </row>
    <row r="534" spans="1:25">
      <c r="A534" s="403" t="s">
        <v>35</v>
      </c>
      <c r="B534" s="403" t="s">
        <v>670</v>
      </c>
      <c r="C534" s="403" t="s">
        <v>343</v>
      </c>
      <c r="D534" s="403" t="s">
        <v>344</v>
      </c>
      <c r="E534" s="403" t="s">
        <v>1455</v>
      </c>
      <c r="F534" s="403">
        <v>0</v>
      </c>
      <c r="O534" s="403" t="s">
        <v>345</v>
      </c>
      <c r="R534" s="403">
        <v>4</v>
      </c>
      <c r="S534" s="403">
        <v>1.5555000000000001</v>
      </c>
      <c r="T534" s="403">
        <v>5.0259999999999998</v>
      </c>
      <c r="U534" s="403">
        <v>15.458</v>
      </c>
      <c r="V534" s="403">
        <v>5.6150000000000002</v>
      </c>
      <c r="W534" s="403">
        <v>37.4</v>
      </c>
      <c r="X534" s="404">
        <v>0.41548000000000002</v>
      </c>
      <c r="Y534" s="403">
        <f>X534+(S534*((U534-INDEX('[1]Center of Mass'!$B$8:$M$105,MATCH(A534,'[1]Center of Mass'!$B$8:$B$105,0),9))^2+(V534-INDEX('[1]Center of Mass'!$B$8:$M$105,MATCH(A534,'[1]Center of Mass'!$B$8:$B$105,0),10))^2))</f>
        <v>123.93403446549999</v>
      </c>
    </row>
    <row r="535" spans="1:25">
      <c r="A535" s="403" t="s">
        <v>35</v>
      </c>
      <c r="B535" s="403" t="s">
        <v>671</v>
      </c>
      <c r="C535" s="403" t="s">
        <v>343</v>
      </c>
      <c r="D535" s="403" t="s">
        <v>344</v>
      </c>
      <c r="E535" s="403" t="s">
        <v>1455</v>
      </c>
      <c r="F535" s="403">
        <v>0</v>
      </c>
      <c r="O535" s="403" t="s">
        <v>345</v>
      </c>
      <c r="R535" s="403">
        <v>4</v>
      </c>
      <c r="S535" s="403">
        <v>1.6787000000000001</v>
      </c>
      <c r="T535" s="403">
        <v>5.2009999999999996</v>
      </c>
      <c r="U535" s="403">
        <v>16.605</v>
      </c>
      <c r="V535" s="403">
        <v>5.6150000000000002</v>
      </c>
      <c r="W535" s="403">
        <v>37.4</v>
      </c>
      <c r="X535" s="404">
        <v>0.47638999999999998</v>
      </c>
      <c r="Y535" s="403">
        <f>X535+(S535*((U535-INDEX('[1]Center of Mass'!$B$8:$M$105,MATCH(A535,'[1]Center of Mass'!$B$8:$B$105,0),9))^2+(V535-INDEX('[1]Center of Mass'!$B$8:$M$105,MATCH(A535,'[1]Center of Mass'!$B$8:$B$105,0),10))^2))</f>
        <v>112.76532126699998</v>
      </c>
    </row>
    <row r="536" spans="1:25">
      <c r="A536" s="403" t="s">
        <v>35</v>
      </c>
      <c r="B536" s="403" t="s">
        <v>470</v>
      </c>
      <c r="C536" s="403" t="s">
        <v>343</v>
      </c>
      <c r="D536" s="403" t="s">
        <v>344</v>
      </c>
      <c r="E536" s="403" t="s">
        <v>1455</v>
      </c>
      <c r="F536" s="403">
        <v>0</v>
      </c>
      <c r="O536" s="403" t="s">
        <v>345</v>
      </c>
      <c r="R536" s="403">
        <v>4</v>
      </c>
      <c r="S536" s="403">
        <v>0.84599999999999997</v>
      </c>
      <c r="T536" s="403">
        <v>4.0199999999999996</v>
      </c>
      <c r="U536" s="403">
        <v>17.5</v>
      </c>
      <c r="V536" s="403">
        <v>5.6150000000000002</v>
      </c>
      <c r="W536" s="403">
        <v>37.4</v>
      </c>
      <c r="X536" s="404">
        <v>0.16556000000000001</v>
      </c>
      <c r="Y536" s="403">
        <f>X536+(S536*((U536-INDEX('[1]Center of Mass'!$B$8:$M$105,MATCH(A536,'[1]Center of Mass'!$B$8:$B$105,0),9))^2+(V536-INDEX('[1]Center of Mass'!$B$8:$M$105,MATCH(A536,'[1]Center of Mass'!$B$8:$B$105,0),10))^2))</f>
        <v>50.037991789999992</v>
      </c>
    </row>
    <row r="537" spans="1:25">
      <c r="A537" s="403" t="s">
        <v>35</v>
      </c>
      <c r="B537" s="403" t="s">
        <v>472</v>
      </c>
      <c r="C537" s="403" t="s">
        <v>343</v>
      </c>
      <c r="D537" s="403" t="s">
        <v>344</v>
      </c>
      <c r="E537" s="403" t="s">
        <v>1455</v>
      </c>
      <c r="F537" s="403">
        <v>0</v>
      </c>
      <c r="O537" s="403" t="s">
        <v>345</v>
      </c>
      <c r="R537" s="403">
        <v>4</v>
      </c>
      <c r="S537" s="403">
        <v>1.6875</v>
      </c>
      <c r="T537" s="403">
        <v>5.2</v>
      </c>
      <c r="U537" s="403">
        <v>0.625</v>
      </c>
      <c r="V537" s="403">
        <v>6.9950000000000001</v>
      </c>
      <c r="W537" s="403">
        <v>37.4</v>
      </c>
      <c r="X537" s="404">
        <v>0.47602</v>
      </c>
      <c r="Y537" s="403">
        <f>X537+(S537*((U537-INDEX('[1]Center of Mass'!$B$8:$M$105,MATCH(A537,'[1]Center of Mass'!$B$8:$B$105,0),9))^2+(V537-INDEX('[1]Center of Mass'!$B$8:$M$105,MATCH(A537,'[1]Center of Mass'!$B$8:$B$105,0),10))^2))</f>
        <v>780.28247687499993</v>
      </c>
    </row>
    <row r="538" spans="1:25">
      <c r="A538" s="403" t="s">
        <v>35</v>
      </c>
      <c r="B538" s="403" t="s">
        <v>473</v>
      </c>
      <c r="C538" s="403" t="s">
        <v>343</v>
      </c>
      <c r="D538" s="403" t="s">
        <v>344</v>
      </c>
      <c r="E538" s="403" t="s">
        <v>1455</v>
      </c>
      <c r="F538" s="403">
        <v>0</v>
      </c>
      <c r="O538" s="403" t="s">
        <v>345</v>
      </c>
      <c r="R538" s="403">
        <v>4</v>
      </c>
      <c r="S538" s="403">
        <v>1.3837999999999999</v>
      </c>
      <c r="T538" s="403">
        <v>4.75</v>
      </c>
      <c r="U538" s="403">
        <v>1.7629999999999999</v>
      </c>
      <c r="V538" s="403">
        <v>6.9950000000000001</v>
      </c>
      <c r="W538" s="403">
        <v>37.4</v>
      </c>
      <c r="X538" s="404">
        <v>0.33130999999999999</v>
      </c>
      <c r="Y538" s="403">
        <f>X538+(S538*((U538-INDEX('[1]Center of Mass'!$B$8:$M$105,MATCH(A538,'[1]Center of Mass'!$B$8:$B$105,0),9))^2+(V538-INDEX('[1]Center of Mass'!$B$8:$M$105,MATCH(A538,'[1]Center of Mass'!$B$8:$B$105,0),10))^2))</f>
        <v>575.87917254680008</v>
      </c>
    </row>
    <row r="539" spans="1:25">
      <c r="A539" s="403" t="s">
        <v>35</v>
      </c>
      <c r="B539" s="403" t="s">
        <v>474</v>
      </c>
      <c r="C539" s="403" t="s">
        <v>343</v>
      </c>
      <c r="D539" s="403" t="s">
        <v>344</v>
      </c>
      <c r="E539" s="403" t="s">
        <v>1455</v>
      </c>
      <c r="F539" s="403">
        <v>0</v>
      </c>
      <c r="O539" s="403" t="s">
        <v>345</v>
      </c>
      <c r="R539" s="403">
        <v>4</v>
      </c>
      <c r="S539" s="403">
        <v>1.3837999999999999</v>
      </c>
      <c r="T539" s="403">
        <v>4.75</v>
      </c>
      <c r="U539" s="403">
        <v>2.7879999999999998</v>
      </c>
      <c r="V539" s="403">
        <v>6.9950000000000001</v>
      </c>
      <c r="W539" s="403">
        <v>37.4</v>
      </c>
      <c r="X539" s="404">
        <v>0.33130999999999999</v>
      </c>
      <c r="Y539" s="403">
        <f>X539+(S539*((U539-INDEX('[1]Center of Mass'!$B$8:$M$105,MATCH(A539,'[1]Center of Mass'!$B$8:$B$105,0),9))^2+(V539-INDEX('[1]Center of Mass'!$B$8:$M$105,MATCH(A539,'[1]Center of Mass'!$B$8:$B$105,0),10))^2))</f>
        <v>521.37734467179996</v>
      </c>
    </row>
    <row r="540" spans="1:25">
      <c r="A540" s="403" t="s">
        <v>35</v>
      </c>
      <c r="B540" s="403" t="s">
        <v>475</v>
      </c>
      <c r="C540" s="403" t="s">
        <v>343</v>
      </c>
      <c r="D540" s="403" t="s">
        <v>344</v>
      </c>
      <c r="E540" s="403" t="s">
        <v>1455</v>
      </c>
      <c r="F540" s="403">
        <v>0</v>
      </c>
      <c r="O540" s="403" t="s">
        <v>345</v>
      </c>
      <c r="R540" s="403">
        <v>4</v>
      </c>
      <c r="S540" s="403">
        <v>1.7549999999999999</v>
      </c>
      <c r="T540" s="403">
        <v>5.3</v>
      </c>
      <c r="U540" s="403">
        <v>3.95</v>
      </c>
      <c r="V540" s="403">
        <v>6.9950000000000001</v>
      </c>
      <c r="W540" s="403">
        <v>37.4</v>
      </c>
      <c r="X540" s="404">
        <v>0.51370000000000005</v>
      </c>
      <c r="Y540" s="403">
        <f>X540+(S540*((U540-INDEX('[1]Center of Mass'!$B$8:$M$105,MATCH(A540,'[1]Center of Mass'!$B$8:$B$105,0),9))^2+(V540-INDEX('[1]Center of Mass'!$B$8:$M$105,MATCH(A540,'[1]Center of Mass'!$B$8:$B$105,0),10))^2))</f>
        <v>587.42817977499999</v>
      </c>
    </row>
    <row r="541" spans="1:25">
      <c r="A541" s="403" t="s">
        <v>35</v>
      </c>
      <c r="B541" s="403" t="s">
        <v>476</v>
      </c>
      <c r="C541" s="403" t="s">
        <v>343</v>
      </c>
      <c r="D541" s="403" t="s">
        <v>344</v>
      </c>
      <c r="E541" s="403" t="s">
        <v>1455</v>
      </c>
      <c r="F541" s="403">
        <v>0</v>
      </c>
      <c r="O541" s="403" t="s">
        <v>345</v>
      </c>
      <c r="R541" s="403">
        <v>4</v>
      </c>
      <c r="S541" s="403">
        <v>1.7549999999999999</v>
      </c>
      <c r="T541" s="403">
        <v>5.3</v>
      </c>
      <c r="U541" s="403">
        <v>5.25</v>
      </c>
      <c r="V541" s="403">
        <v>6.9950000000000001</v>
      </c>
      <c r="W541" s="403">
        <v>37.4</v>
      </c>
      <c r="X541" s="404">
        <v>0.51370000000000005</v>
      </c>
      <c r="Y541" s="403">
        <f>X541+(S541*((U541-INDEX('[1]Center of Mass'!$B$8:$M$105,MATCH(A541,'[1]Center of Mass'!$B$8:$B$105,0),9))^2+(V541-INDEX('[1]Center of Mass'!$B$8:$M$105,MATCH(A541,'[1]Center of Mass'!$B$8:$B$105,0),10))^2))</f>
        <v>510.3682357749999</v>
      </c>
    </row>
    <row r="542" spans="1:25">
      <c r="A542" s="403" t="s">
        <v>35</v>
      </c>
      <c r="B542" s="403" t="s">
        <v>477</v>
      </c>
      <c r="C542" s="403" t="s">
        <v>343</v>
      </c>
      <c r="D542" s="403" t="s">
        <v>344</v>
      </c>
      <c r="E542" s="403" t="s">
        <v>1455</v>
      </c>
      <c r="F542" s="403">
        <v>0</v>
      </c>
      <c r="O542" s="403" t="s">
        <v>345</v>
      </c>
      <c r="R542" s="403">
        <v>4</v>
      </c>
      <c r="S542" s="403">
        <v>1.7549999999999999</v>
      </c>
      <c r="T542" s="403">
        <v>5.3</v>
      </c>
      <c r="U542" s="403">
        <v>6.55</v>
      </c>
      <c r="V542" s="403">
        <v>6.9950000000000001</v>
      </c>
      <c r="W542" s="403">
        <v>37.4</v>
      </c>
      <c r="X542" s="404">
        <v>0.51370000000000005</v>
      </c>
      <c r="Y542" s="403">
        <f>X542+(S542*((U542-INDEX('[1]Center of Mass'!$B$8:$M$105,MATCH(A542,'[1]Center of Mass'!$B$8:$B$105,0),9))^2+(V542-INDEX('[1]Center of Mass'!$B$8:$M$105,MATCH(A542,'[1]Center of Mass'!$B$8:$B$105,0),10))^2))</f>
        <v>439.24019177499997</v>
      </c>
    </row>
    <row r="543" spans="1:25">
      <c r="A543" s="403" t="s">
        <v>35</v>
      </c>
      <c r="B543" s="403" t="s">
        <v>478</v>
      </c>
      <c r="C543" s="403" t="s">
        <v>343</v>
      </c>
      <c r="D543" s="403" t="s">
        <v>344</v>
      </c>
      <c r="E543" s="403" t="s">
        <v>1455</v>
      </c>
      <c r="F543" s="403">
        <v>0</v>
      </c>
      <c r="O543" s="403" t="s">
        <v>345</v>
      </c>
      <c r="R543" s="403">
        <v>4</v>
      </c>
      <c r="S543" s="403">
        <v>1.5525</v>
      </c>
      <c r="T543" s="403">
        <v>5</v>
      </c>
      <c r="U543" s="403">
        <v>7.7750000000000004</v>
      </c>
      <c r="V543" s="403">
        <v>6.9950000000000001</v>
      </c>
      <c r="W543" s="403">
        <v>37.4</v>
      </c>
      <c r="X543" s="404">
        <v>0.40688000000000002</v>
      </c>
      <c r="Y543" s="403">
        <f>X543+(S543*((U543-INDEX('[1]Center of Mass'!$B$8:$M$105,MATCH(A543,'[1]Center of Mass'!$B$8:$B$105,0),9))^2+(V543-INDEX('[1]Center of Mass'!$B$8:$M$105,MATCH(A543,'[1]Center of Mass'!$B$8:$B$105,0),10))^2))</f>
        <v>334.02225432499995</v>
      </c>
    </row>
    <row r="544" spans="1:25">
      <c r="A544" s="403" t="s">
        <v>35</v>
      </c>
      <c r="B544" s="403" t="s">
        <v>479</v>
      </c>
      <c r="C544" s="403" t="s">
        <v>343</v>
      </c>
      <c r="D544" s="403" t="s">
        <v>344</v>
      </c>
      <c r="E544" s="403" t="s">
        <v>1455</v>
      </c>
      <c r="F544" s="403">
        <v>0</v>
      </c>
      <c r="O544" s="403" t="s">
        <v>345</v>
      </c>
      <c r="R544" s="403">
        <v>4</v>
      </c>
      <c r="S544" s="403">
        <v>1.5525</v>
      </c>
      <c r="T544" s="403">
        <v>5</v>
      </c>
      <c r="U544" s="403">
        <v>8.9250000000000007</v>
      </c>
      <c r="V544" s="403">
        <v>6.9950000000000001</v>
      </c>
      <c r="W544" s="403">
        <v>37.4</v>
      </c>
      <c r="X544" s="404">
        <v>0.40688000000000002</v>
      </c>
      <c r="Y544" s="403">
        <f>X544+(S544*((U544-INDEX('[1]Center of Mass'!$B$8:$M$105,MATCH(A544,'[1]Center of Mass'!$B$8:$B$105,0),9))^2+(V544-INDEX('[1]Center of Mass'!$B$8:$M$105,MATCH(A544,'[1]Center of Mass'!$B$8:$B$105,0),10))^2))</f>
        <v>287.10974082499996</v>
      </c>
    </row>
    <row r="545" spans="1:25">
      <c r="A545" s="403" t="s">
        <v>35</v>
      </c>
      <c r="B545" s="403" t="s">
        <v>480</v>
      </c>
      <c r="C545" s="403" t="s">
        <v>343</v>
      </c>
      <c r="D545" s="403" t="s">
        <v>344</v>
      </c>
      <c r="E545" s="403" t="s">
        <v>1455</v>
      </c>
      <c r="F545" s="403">
        <v>0</v>
      </c>
      <c r="O545" s="403" t="s">
        <v>345</v>
      </c>
      <c r="R545" s="403">
        <v>4</v>
      </c>
      <c r="S545" s="403">
        <v>2.1545000000000001</v>
      </c>
      <c r="T545" s="403">
        <v>5.8920000000000003</v>
      </c>
      <c r="U545" s="403">
        <v>10.298</v>
      </c>
      <c r="V545" s="403">
        <v>6.9950000000000001</v>
      </c>
      <c r="W545" s="403">
        <v>37.4</v>
      </c>
      <c r="X545" s="404">
        <v>0.78449000000000002</v>
      </c>
      <c r="Y545" s="403">
        <f>X545+(S545*((U545-INDEX('[1]Center of Mass'!$B$8:$M$105,MATCH(A545,'[1]Center of Mass'!$B$8:$B$105,0),9))^2+(V545-INDEX('[1]Center of Mass'!$B$8:$M$105,MATCH(A545,'[1]Center of Mass'!$B$8:$B$105,0),10))^2))</f>
        <v>328.39530602449997</v>
      </c>
    </row>
    <row r="546" spans="1:25">
      <c r="A546" s="403" t="s">
        <v>35</v>
      </c>
      <c r="B546" s="403" t="s">
        <v>481</v>
      </c>
      <c r="C546" s="403" t="s">
        <v>343</v>
      </c>
      <c r="D546" s="403" t="s">
        <v>344</v>
      </c>
      <c r="E546" s="403" t="s">
        <v>1455</v>
      </c>
      <c r="F546" s="403">
        <v>0</v>
      </c>
      <c r="O546" s="403" t="s">
        <v>345</v>
      </c>
      <c r="R546" s="403">
        <v>4</v>
      </c>
      <c r="S546" s="403">
        <v>2.1655000000000002</v>
      </c>
      <c r="T546" s="403">
        <v>5.9080000000000004</v>
      </c>
      <c r="U546" s="403">
        <v>11.898</v>
      </c>
      <c r="V546" s="403">
        <v>6.9950000000000001</v>
      </c>
      <c r="W546" s="403">
        <v>37.4</v>
      </c>
      <c r="X546" s="404">
        <v>0.79322000000000004</v>
      </c>
      <c r="Y546" s="403">
        <f>X546+(S546*((U546-INDEX('[1]Center of Mass'!$B$8:$M$105,MATCH(A546,'[1]Center of Mass'!$B$8:$B$105,0),9))^2+(V546-INDEX('[1]Center of Mass'!$B$8:$M$105,MATCH(A546,'[1]Center of Mass'!$B$8:$B$105,0),10))^2))</f>
        <v>258.07813949550001</v>
      </c>
    </row>
    <row r="547" spans="1:25">
      <c r="A547" s="403" t="s">
        <v>35</v>
      </c>
      <c r="B547" s="403" t="s">
        <v>672</v>
      </c>
      <c r="C547" s="403" t="s">
        <v>343</v>
      </c>
      <c r="D547" s="403" t="s">
        <v>344</v>
      </c>
      <c r="E547" s="403" t="s">
        <v>1455</v>
      </c>
      <c r="F547" s="403">
        <v>0</v>
      </c>
      <c r="O547" s="403" t="s">
        <v>345</v>
      </c>
      <c r="R547" s="403">
        <v>4</v>
      </c>
      <c r="S547" s="403">
        <v>1.4893000000000001</v>
      </c>
      <c r="T547" s="403">
        <v>4.9059999999999997</v>
      </c>
      <c r="U547" s="403">
        <v>13.252000000000001</v>
      </c>
      <c r="V547" s="403">
        <v>6.9950000000000001</v>
      </c>
      <c r="W547" s="403">
        <v>37.4</v>
      </c>
      <c r="X547" s="404">
        <v>0.37722</v>
      </c>
      <c r="Y547" s="403">
        <f>X547+(S547*((U547-INDEX('[1]Center of Mass'!$B$8:$M$105,MATCH(A547,'[1]Center of Mass'!$B$8:$B$105,0),9))^2+(V547-INDEX('[1]Center of Mass'!$B$8:$M$105,MATCH(A547,'[1]Center of Mass'!$B$8:$B$105,0),10))^2))</f>
        <v>141.37588881009995</v>
      </c>
    </row>
    <row r="548" spans="1:25">
      <c r="A548" s="403" t="s">
        <v>35</v>
      </c>
      <c r="B548" s="403" t="s">
        <v>673</v>
      </c>
      <c r="C548" s="403" t="s">
        <v>343</v>
      </c>
      <c r="D548" s="403" t="s">
        <v>344</v>
      </c>
      <c r="E548" s="403" t="s">
        <v>1455</v>
      </c>
      <c r="F548" s="403">
        <v>0</v>
      </c>
      <c r="O548" s="403" t="s">
        <v>345</v>
      </c>
      <c r="R548" s="403">
        <v>4</v>
      </c>
      <c r="S548" s="403">
        <v>1.4893000000000001</v>
      </c>
      <c r="T548" s="403">
        <v>4.9059999999999997</v>
      </c>
      <c r="U548" s="403">
        <v>14.355</v>
      </c>
      <c r="V548" s="403">
        <v>6.9950000000000001</v>
      </c>
      <c r="W548" s="403">
        <v>37.4</v>
      </c>
      <c r="X548" s="404">
        <v>0.37722</v>
      </c>
      <c r="Y548" s="403">
        <f>X548+(S548*((U548-INDEX('[1]Center of Mass'!$B$8:$M$105,MATCH(A548,'[1]Center of Mass'!$B$8:$B$105,0),9))^2+(V548-INDEX('[1]Center of Mass'!$B$8:$M$105,MATCH(A548,'[1]Center of Mass'!$B$8:$B$105,0),10))^2))</f>
        <v>116.12926478499998</v>
      </c>
    </row>
    <row r="549" spans="1:25">
      <c r="A549" s="403" t="s">
        <v>35</v>
      </c>
      <c r="B549" s="403" t="s">
        <v>674</v>
      </c>
      <c r="C549" s="403" t="s">
        <v>343</v>
      </c>
      <c r="D549" s="403" t="s">
        <v>344</v>
      </c>
      <c r="E549" s="403" t="s">
        <v>1455</v>
      </c>
      <c r="F549" s="403">
        <v>0</v>
      </c>
      <c r="O549" s="403" t="s">
        <v>345</v>
      </c>
      <c r="R549" s="403">
        <v>4</v>
      </c>
      <c r="S549" s="403">
        <v>1.4893000000000001</v>
      </c>
      <c r="T549" s="403">
        <v>4.9059999999999997</v>
      </c>
      <c r="U549" s="403">
        <v>15.458</v>
      </c>
      <c r="V549" s="403">
        <v>6.9950000000000001</v>
      </c>
      <c r="W549" s="403">
        <v>37.4</v>
      </c>
      <c r="X549" s="404">
        <v>0.37722</v>
      </c>
      <c r="Y549" s="403">
        <f>X549+(S549*((U549-INDEX('[1]Center of Mass'!$B$8:$M$105,MATCH(A549,'[1]Center of Mass'!$B$8:$B$105,0),9))^2+(V549-INDEX('[1]Center of Mass'!$B$8:$M$105,MATCH(A549,'[1]Center of Mass'!$B$8:$B$105,0),10))^2))</f>
        <v>94.50643232729999</v>
      </c>
    </row>
    <row r="550" spans="1:25">
      <c r="A550" s="403" t="s">
        <v>35</v>
      </c>
      <c r="B550" s="403" t="s">
        <v>675</v>
      </c>
      <c r="C550" s="403" t="s">
        <v>343</v>
      </c>
      <c r="D550" s="403" t="s">
        <v>344</v>
      </c>
      <c r="E550" s="403" t="s">
        <v>1455</v>
      </c>
      <c r="F550" s="403">
        <v>0</v>
      </c>
      <c r="O550" s="403" t="s">
        <v>345</v>
      </c>
      <c r="R550" s="403">
        <v>4</v>
      </c>
      <c r="S550" s="403">
        <v>1.6072</v>
      </c>
      <c r="T550" s="403">
        <v>5.0810000000000004</v>
      </c>
      <c r="U550" s="403">
        <v>16.605</v>
      </c>
      <c r="V550" s="403">
        <v>6.9950000000000001</v>
      </c>
      <c r="W550" s="403">
        <v>37.4</v>
      </c>
      <c r="X550" s="404">
        <v>0.43391000000000002</v>
      </c>
      <c r="Y550" s="403">
        <f>X550+(S550*((U550-INDEX('[1]Center of Mass'!$B$8:$M$105,MATCH(A550,'[1]Center of Mass'!$B$8:$B$105,0),9))^2+(V550-INDEX('[1]Center of Mass'!$B$8:$M$105,MATCH(A550,'[1]Center of Mass'!$B$8:$B$105,0),10))^2))</f>
        <v>81.897172439999991</v>
      </c>
    </row>
    <row r="551" spans="1:25">
      <c r="A551" s="403" t="s">
        <v>35</v>
      </c>
      <c r="B551" s="403" t="s">
        <v>676</v>
      </c>
      <c r="C551" s="403" t="s">
        <v>343</v>
      </c>
      <c r="D551" s="403" t="s">
        <v>344</v>
      </c>
      <c r="E551" s="403" t="s">
        <v>1455</v>
      </c>
      <c r="F551" s="403">
        <v>0</v>
      </c>
      <c r="O551" s="403" t="s">
        <v>345</v>
      </c>
      <c r="R551" s="403">
        <v>4</v>
      </c>
      <c r="S551" s="403">
        <v>0.81</v>
      </c>
      <c r="T551" s="403">
        <v>3.9</v>
      </c>
      <c r="U551" s="403">
        <v>17.5</v>
      </c>
      <c r="V551" s="403">
        <v>6.9950000000000001</v>
      </c>
      <c r="W551" s="403">
        <v>37.4</v>
      </c>
      <c r="X551" s="404">
        <v>0.14732000000000001</v>
      </c>
      <c r="Y551" s="403">
        <f>X551+(S551*((U551-INDEX('[1]Center of Mass'!$B$8:$M$105,MATCH(A551,'[1]Center of Mass'!$B$8:$B$105,0),9))^2+(V551-INDEX('[1]Center of Mass'!$B$8:$M$105,MATCH(A551,'[1]Center of Mass'!$B$8:$B$105,0),10))^2))</f>
        <v>34.772313050000001</v>
      </c>
    </row>
    <row r="552" spans="1:25">
      <c r="A552" s="403" t="s">
        <v>35</v>
      </c>
      <c r="B552" s="403" t="s">
        <v>678</v>
      </c>
      <c r="C552" s="403" t="s">
        <v>343</v>
      </c>
      <c r="D552" s="403" t="s">
        <v>344</v>
      </c>
      <c r="E552" s="403" t="s">
        <v>1455</v>
      </c>
      <c r="F552" s="403">
        <v>0</v>
      </c>
      <c r="O552" s="403" t="s">
        <v>345</v>
      </c>
      <c r="R552" s="403">
        <v>4</v>
      </c>
      <c r="S552" s="403">
        <v>0.54320000000000002</v>
      </c>
      <c r="T552" s="403">
        <v>3.11</v>
      </c>
      <c r="U552" s="403">
        <v>1.7629999999999999</v>
      </c>
      <c r="V552" s="403">
        <v>7.9349999999999996</v>
      </c>
      <c r="W552" s="403">
        <v>37.4</v>
      </c>
      <c r="X552" s="404">
        <v>6.0263999999999998E-2</v>
      </c>
      <c r="Y552" s="403">
        <f>X552+(S552*((U552-INDEX('[1]Center of Mass'!$B$8:$M$105,MATCH(A552,'[1]Center of Mass'!$B$8:$B$105,0),9))^2+(V552-INDEX('[1]Center of Mass'!$B$8:$M$105,MATCH(A552,'[1]Center of Mass'!$B$8:$B$105,0),10))^2))</f>
        <v>221.17618269920004</v>
      </c>
    </row>
    <row r="553" spans="1:25">
      <c r="A553" s="403" t="s">
        <v>35</v>
      </c>
      <c r="B553" s="403" t="s">
        <v>679</v>
      </c>
      <c r="C553" s="403" t="s">
        <v>343</v>
      </c>
      <c r="D553" s="403" t="s">
        <v>344</v>
      </c>
      <c r="E553" s="403" t="s">
        <v>1455</v>
      </c>
      <c r="F553" s="403">
        <v>0</v>
      </c>
      <c r="O553" s="403" t="s">
        <v>345</v>
      </c>
      <c r="R553" s="403">
        <v>4</v>
      </c>
      <c r="S553" s="403">
        <v>0.54320000000000002</v>
      </c>
      <c r="T553" s="403">
        <v>3.11</v>
      </c>
      <c r="U553" s="403">
        <v>2.7879999999999998</v>
      </c>
      <c r="V553" s="403">
        <v>7.9349999999999996</v>
      </c>
      <c r="W553" s="403">
        <v>37.4</v>
      </c>
      <c r="X553" s="404">
        <v>6.0263999999999998E-2</v>
      </c>
      <c r="Y553" s="403">
        <f>X553+(S553*((U553-INDEX('[1]Center of Mass'!$B$8:$M$105,MATCH(A553,'[1]Center of Mass'!$B$8:$B$105,0),9))^2+(V553-INDEX('[1]Center of Mass'!$B$8:$M$105,MATCH(A553,'[1]Center of Mass'!$B$8:$B$105,0),10))^2))</f>
        <v>199.78191119920001</v>
      </c>
    </row>
    <row r="554" spans="1:25">
      <c r="A554" s="403" t="s">
        <v>35</v>
      </c>
      <c r="B554" s="403" t="s">
        <v>680</v>
      </c>
      <c r="C554" s="403" t="s">
        <v>343</v>
      </c>
      <c r="D554" s="403" t="s">
        <v>344</v>
      </c>
      <c r="E554" s="403" t="s">
        <v>1455</v>
      </c>
      <c r="F554" s="403">
        <v>0</v>
      </c>
      <c r="O554" s="403" t="s">
        <v>345</v>
      </c>
      <c r="R554" s="403">
        <v>4</v>
      </c>
      <c r="S554" s="403">
        <v>0.68889999999999996</v>
      </c>
      <c r="T554" s="403">
        <v>3.66</v>
      </c>
      <c r="U554" s="403">
        <v>3.95</v>
      </c>
      <c r="V554" s="403">
        <v>7.9349999999999996</v>
      </c>
      <c r="W554" s="403">
        <v>37.4</v>
      </c>
      <c r="X554" s="404">
        <v>0.11314</v>
      </c>
      <c r="Y554" s="403">
        <f>X554+(S554*((U554-INDEX('[1]Center of Mass'!$B$8:$M$105,MATCH(A554,'[1]Center of Mass'!$B$8:$B$105,0),9))^2+(V554-INDEX('[1]Center of Mass'!$B$8:$M$105,MATCH(A554,'[1]Center of Mass'!$B$8:$B$105,0),10))^2))</f>
        <v>224.39660797249999</v>
      </c>
    </row>
    <row r="555" spans="1:25">
      <c r="A555" s="403" t="s">
        <v>35</v>
      </c>
      <c r="B555" s="403" t="s">
        <v>681</v>
      </c>
      <c r="C555" s="403" t="s">
        <v>343</v>
      </c>
      <c r="D555" s="403" t="s">
        <v>344</v>
      </c>
      <c r="E555" s="403" t="s">
        <v>1455</v>
      </c>
      <c r="F555" s="403">
        <v>0</v>
      </c>
      <c r="O555" s="403" t="s">
        <v>345</v>
      </c>
      <c r="R555" s="403">
        <v>4</v>
      </c>
      <c r="S555" s="403">
        <v>0.68889999999999996</v>
      </c>
      <c r="T555" s="403">
        <v>3.66</v>
      </c>
      <c r="U555" s="403">
        <v>5.25</v>
      </c>
      <c r="V555" s="403">
        <v>7.9349999999999996</v>
      </c>
      <c r="W555" s="403">
        <v>37.4</v>
      </c>
      <c r="X555" s="404">
        <v>0.11314</v>
      </c>
      <c r="Y555" s="403">
        <f>X555+(S555*((U555-INDEX('[1]Center of Mass'!$B$8:$M$105,MATCH(A555,'[1]Center of Mass'!$B$8:$B$105,0),9))^2+(V555-INDEX('[1]Center of Mass'!$B$8:$M$105,MATCH(A555,'[1]Center of Mass'!$B$8:$B$105,0),10))^2))</f>
        <v>194.14783565249996</v>
      </c>
    </row>
    <row r="556" spans="1:25">
      <c r="A556" s="403" t="s">
        <v>35</v>
      </c>
      <c r="B556" s="403" t="s">
        <v>682</v>
      </c>
      <c r="C556" s="403" t="s">
        <v>343</v>
      </c>
      <c r="D556" s="403" t="s">
        <v>344</v>
      </c>
      <c r="E556" s="403" t="s">
        <v>1455</v>
      </c>
      <c r="F556" s="403">
        <v>0</v>
      </c>
      <c r="O556" s="403" t="s">
        <v>345</v>
      </c>
      <c r="R556" s="403">
        <v>4</v>
      </c>
      <c r="S556" s="403">
        <v>0.68889999999999996</v>
      </c>
      <c r="T556" s="403">
        <v>3.66</v>
      </c>
      <c r="U556" s="403">
        <v>6.55</v>
      </c>
      <c r="V556" s="403">
        <v>7.9349999999999996</v>
      </c>
      <c r="W556" s="403">
        <v>37.4</v>
      </c>
      <c r="X556" s="404">
        <v>0.11314</v>
      </c>
      <c r="Y556" s="403">
        <f>X556+(S556*((U556-INDEX('[1]Center of Mass'!$B$8:$M$105,MATCH(A556,'[1]Center of Mass'!$B$8:$B$105,0),9))^2+(V556-INDEX('[1]Center of Mass'!$B$8:$M$105,MATCH(A556,'[1]Center of Mass'!$B$8:$B$105,0),10))^2))</f>
        <v>166.22754533249997</v>
      </c>
    </row>
    <row r="557" spans="1:25">
      <c r="A557" s="403" t="s">
        <v>35</v>
      </c>
      <c r="B557" s="403" t="s">
        <v>683</v>
      </c>
      <c r="C557" s="403" t="s">
        <v>343</v>
      </c>
      <c r="D557" s="403" t="s">
        <v>344</v>
      </c>
      <c r="E557" s="403" t="s">
        <v>1455</v>
      </c>
      <c r="F557" s="403">
        <v>0</v>
      </c>
      <c r="O557" s="403" t="s">
        <v>345</v>
      </c>
      <c r="R557" s="403">
        <v>4</v>
      </c>
      <c r="S557" s="403">
        <v>0.60940000000000005</v>
      </c>
      <c r="T557" s="403">
        <v>3.36</v>
      </c>
      <c r="U557" s="403">
        <v>7.7750000000000004</v>
      </c>
      <c r="V557" s="403">
        <v>7.9349999999999996</v>
      </c>
      <c r="W557" s="403">
        <v>37.4</v>
      </c>
      <c r="X557" s="404">
        <v>8.1419000000000005E-2</v>
      </c>
      <c r="Y557" s="403">
        <f>X557+(S557*((U557-INDEX('[1]Center of Mass'!$B$8:$M$105,MATCH(A557,'[1]Center of Mass'!$B$8:$B$105,0),9))^2+(V557-INDEX('[1]Center of Mass'!$B$8:$M$105,MATCH(A557,'[1]Center of Mass'!$B$8:$B$105,0),10))^2))</f>
        <v>125.63759403</v>
      </c>
    </row>
    <row r="558" spans="1:25">
      <c r="A558" s="403" t="s">
        <v>35</v>
      </c>
      <c r="B558" s="403" t="s">
        <v>684</v>
      </c>
      <c r="C558" s="403" t="s">
        <v>343</v>
      </c>
      <c r="D558" s="403" t="s">
        <v>344</v>
      </c>
      <c r="E558" s="403" t="s">
        <v>1455</v>
      </c>
      <c r="F558" s="403">
        <v>0</v>
      </c>
      <c r="O558" s="403" t="s">
        <v>345</v>
      </c>
      <c r="R558" s="403">
        <v>4</v>
      </c>
      <c r="S558" s="403">
        <v>0.60940000000000005</v>
      </c>
      <c r="T558" s="403">
        <v>3.36</v>
      </c>
      <c r="U558" s="403">
        <v>8.9250000000000007</v>
      </c>
      <c r="V558" s="403">
        <v>7.9349999999999996</v>
      </c>
      <c r="W558" s="403">
        <v>37.4</v>
      </c>
      <c r="X558" s="404">
        <v>8.1419000000000005E-2</v>
      </c>
      <c r="Y558" s="403">
        <f>X558+(S558*((U558-INDEX('[1]Center of Mass'!$B$8:$M$105,MATCH(A558,'[1]Center of Mass'!$B$8:$B$105,0),9))^2+(V558-INDEX('[1]Center of Mass'!$B$8:$M$105,MATCH(A558,'[1]Center of Mass'!$B$8:$B$105,0),10))^2))</f>
        <v>107.22311046999999</v>
      </c>
    </row>
    <row r="559" spans="1:25">
      <c r="A559" s="403" t="s">
        <v>35</v>
      </c>
      <c r="B559" s="403" t="s">
        <v>685</v>
      </c>
      <c r="C559" s="403" t="s">
        <v>343</v>
      </c>
      <c r="D559" s="403" t="s">
        <v>344</v>
      </c>
      <c r="E559" s="403" t="s">
        <v>1455</v>
      </c>
      <c r="F559" s="403">
        <v>0</v>
      </c>
      <c r="O559" s="403" t="s">
        <v>345</v>
      </c>
      <c r="R559" s="403">
        <v>4</v>
      </c>
      <c r="S559" s="403">
        <v>0.84570000000000001</v>
      </c>
      <c r="T559" s="403">
        <v>4.2519999999999998</v>
      </c>
      <c r="U559" s="403">
        <v>10.298</v>
      </c>
      <c r="V559" s="403">
        <v>7.9349999999999996</v>
      </c>
      <c r="W559" s="403">
        <v>37.4</v>
      </c>
      <c r="X559" s="404">
        <v>0.19928000000000001</v>
      </c>
      <c r="Y559" s="403">
        <f>X559+(S559*((U559-INDEX('[1]Center of Mass'!$B$8:$M$105,MATCH(A559,'[1]Center of Mass'!$B$8:$B$105,0),9))^2+(V559-INDEX('[1]Center of Mass'!$B$8:$M$105,MATCH(A559,'[1]Center of Mass'!$B$8:$B$105,0),10))^2))</f>
        <v>121.3053644717</v>
      </c>
    </row>
    <row r="560" spans="1:25">
      <c r="A560" s="403" t="s">
        <v>35</v>
      </c>
      <c r="B560" s="403" t="s">
        <v>686</v>
      </c>
      <c r="C560" s="403" t="s">
        <v>343</v>
      </c>
      <c r="D560" s="403" t="s">
        <v>344</v>
      </c>
      <c r="E560" s="403" t="s">
        <v>1455</v>
      </c>
      <c r="F560" s="403">
        <v>0</v>
      </c>
      <c r="O560" s="403" t="s">
        <v>345</v>
      </c>
      <c r="R560" s="403">
        <v>4</v>
      </c>
      <c r="S560" s="403">
        <v>0.85</v>
      </c>
      <c r="T560" s="403">
        <v>4.2679999999999998</v>
      </c>
      <c r="U560" s="403">
        <v>11.898</v>
      </c>
      <c r="V560" s="403">
        <v>7.9349999999999996</v>
      </c>
      <c r="W560" s="403">
        <v>37.4</v>
      </c>
      <c r="X560" s="404">
        <v>0.20215</v>
      </c>
      <c r="Y560" s="403">
        <f>X560+(S560*((U560-INDEX('[1]Center of Mass'!$B$8:$M$105,MATCH(A560,'[1]Center of Mass'!$B$8:$B$105,0),9))^2+(V560-INDEX('[1]Center of Mass'!$B$8:$M$105,MATCH(A560,'[1]Center of Mass'!$B$8:$B$105,0),10))^2))</f>
        <v>93.663203850000002</v>
      </c>
    </row>
    <row r="561" spans="1:25">
      <c r="A561" s="403" t="s">
        <v>35</v>
      </c>
      <c r="B561" s="403" t="s">
        <v>687</v>
      </c>
      <c r="C561" s="403" t="s">
        <v>343</v>
      </c>
      <c r="D561" s="403" t="s">
        <v>344</v>
      </c>
      <c r="E561" s="403" t="s">
        <v>1455</v>
      </c>
      <c r="F561" s="403">
        <v>0</v>
      </c>
      <c r="O561" s="403" t="s">
        <v>345</v>
      </c>
      <c r="R561" s="403">
        <v>4</v>
      </c>
      <c r="S561" s="403">
        <v>0.58460000000000001</v>
      </c>
      <c r="T561" s="403">
        <v>3.266</v>
      </c>
      <c r="U561" s="403">
        <v>13.252000000000001</v>
      </c>
      <c r="V561" s="403">
        <v>7.9349999999999996</v>
      </c>
      <c r="W561" s="403">
        <v>37.4</v>
      </c>
      <c r="X561" s="404">
        <v>7.2963E-2</v>
      </c>
      <c r="Y561" s="403">
        <f>X561+(S561*((U561-INDEX('[1]Center of Mass'!$B$8:$M$105,MATCH(A561,'[1]Center of Mass'!$B$8:$B$105,0),9))^2+(V561-INDEX('[1]Center of Mass'!$B$8:$M$105,MATCH(A561,'[1]Center of Mass'!$B$8:$B$105,0),10))^2))</f>
        <v>50.242035434199991</v>
      </c>
    </row>
    <row r="562" spans="1:25">
      <c r="A562" s="403" t="s">
        <v>35</v>
      </c>
      <c r="B562" s="403" t="s">
        <v>688</v>
      </c>
      <c r="C562" s="403" t="s">
        <v>343</v>
      </c>
      <c r="D562" s="403" t="s">
        <v>344</v>
      </c>
      <c r="E562" s="403" t="s">
        <v>1455</v>
      </c>
      <c r="F562" s="403">
        <v>0</v>
      </c>
      <c r="O562" s="403" t="s">
        <v>345</v>
      </c>
      <c r="R562" s="403">
        <v>4</v>
      </c>
      <c r="S562" s="403">
        <v>0.58460000000000001</v>
      </c>
      <c r="T562" s="403">
        <v>3.266</v>
      </c>
      <c r="U562" s="403">
        <v>14.355</v>
      </c>
      <c r="V562" s="403">
        <v>7.9349999999999996</v>
      </c>
      <c r="W562" s="403">
        <v>37.4</v>
      </c>
      <c r="X562" s="404">
        <v>7.2963E-2</v>
      </c>
      <c r="Y562" s="403">
        <f>X562+(S562*((U562-INDEX('[1]Center of Mass'!$B$8:$M$105,MATCH(A562,'[1]Center of Mass'!$B$8:$B$105,0),9))^2+(V562-INDEX('[1]Center of Mass'!$B$8:$M$105,MATCH(A562,'[1]Center of Mass'!$B$8:$B$105,0),10))^2))</f>
        <v>40.331892142000001</v>
      </c>
    </row>
    <row r="563" spans="1:25">
      <c r="A563" s="403" t="s">
        <v>35</v>
      </c>
      <c r="B563" s="403" t="s">
        <v>689</v>
      </c>
      <c r="C563" s="403" t="s">
        <v>343</v>
      </c>
      <c r="D563" s="403" t="s">
        <v>344</v>
      </c>
      <c r="E563" s="403" t="s">
        <v>1455</v>
      </c>
      <c r="F563" s="403">
        <v>0</v>
      </c>
      <c r="O563" s="403" t="s">
        <v>345</v>
      </c>
      <c r="R563" s="403">
        <v>4</v>
      </c>
      <c r="S563" s="403">
        <v>0.58460000000000001</v>
      </c>
      <c r="T563" s="403">
        <v>3.266</v>
      </c>
      <c r="U563" s="403">
        <v>15.458</v>
      </c>
      <c r="V563" s="403">
        <v>7.9349999999999996</v>
      </c>
      <c r="W563" s="403">
        <v>37.4</v>
      </c>
      <c r="X563" s="404">
        <v>7.2963E-2</v>
      </c>
      <c r="Y563" s="403">
        <f>X563+(S563*((U563-INDEX('[1]Center of Mass'!$B$8:$M$105,MATCH(A563,'[1]Center of Mass'!$B$8:$B$105,0),9))^2+(V563-INDEX('[1]Center of Mass'!$B$8:$M$105,MATCH(A563,'[1]Center of Mass'!$B$8:$B$105,0),10))^2))</f>
        <v>31.844208092600002</v>
      </c>
    </row>
    <row r="564" spans="1:25">
      <c r="A564" s="403" t="s">
        <v>35</v>
      </c>
      <c r="B564" s="403" t="s">
        <v>690</v>
      </c>
      <c r="C564" s="403" t="s">
        <v>343</v>
      </c>
      <c r="D564" s="403" t="s">
        <v>344</v>
      </c>
      <c r="E564" s="403" t="s">
        <v>1455</v>
      </c>
      <c r="F564" s="403">
        <v>0</v>
      </c>
      <c r="O564" s="403" t="s">
        <v>345</v>
      </c>
      <c r="R564" s="403">
        <v>4</v>
      </c>
      <c r="S564" s="403">
        <v>0.63090000000000002</v>
      </c>
      <c r="T564" s="403">
        <v>3.4409999999999998</v>
      </c>
      <c r="U564" s="403">
        <v>16.605</v>
      </c>
      <c r="V564" s="403">
        <v>7.9349999999999996</v>
      </c>
      <c r="W564" s="403">
        <v>37.4</v>
      </c>
      <c r="X564" s="404">
        <v>8.9270000000000002E-2</v>
      </c>
      <c r="Y564" s="403">
        <f>X564+(S564*((U564-INDEX('[1]Center of Mass'!$B$8:$M$105,MATCH(A564,'[1]Center of Mass'!$B$8:$B$105,0),9))^2+(V564-INDEX('[1]Center of Mass'!$B$8:$M$105,MATCH(A564,'[1]Center of Mass'!$B$8:$B$105,0),10))^2))</f>
        <v>26.479671892999999</v>
      </c>
    </row>
    <row r="565" spans="1:25">
      <c r="A565" s="403" t="s">
        <v>35</v>
      </c>
      <c r="B565" s="403" t="s">
        <v>691</v>
      </c>
      <c r="C565" s="403" t="s">
        <v>343</v>
      </c>
      <c r="D565" s="403" t="s">
        <v>344</v>
      </c>
      <c r="E565" s="403" t="s">
        <v>1455</v>
      </c>
      <c r="F565" s="403">
        <v>0</v>
      </c>
      <c r="O565" s="403" t="s">
        <v>345</v>
      </c>
      <c r="R565" s="403">
        <v>4</v>
      </c>
      <c r="S565" s="403">
        <v>0.31790000000000002</v>
      </c>
      <c r="T565" s="403">
        <v>2.2599999999999998</v>
      </c>
      <c r="U565" s="403">
        <v>17.5</v>
      </c>
      <c r="V565" s="403">
        <v>7.9349999999999996</v>
      </c>
      <c r="W565" s="403">
        <v>37.4</v>
      </c>
      <c r="X565" s="404">
        <v>1.6978E-2</v>
      </c>
      <c r="Y565" s="403">
        <f>X565+(S565*((U565-INDEX('[1]Center of Mass'!$B$8:$M$105,MATCH(A565,'[1]Center of Mass'!$B$8:$B$105,0),9))^2+(V565-INDEX('[1]Center of Mass'!$B$8:$M$105,MATCH(A565,'[1]Center of Mass'!$B$8:$B$105,0),10))^2))</f>
        <v>10.790680527500001</v>
      </c>
    </row>
    <row r="566" spans="1:25">
      <c r="A566" s="403" t="s">
        <v>35</v>
      </c>
      <c r="B566" s="403" t="s">
        <v>693</v>
      </c>
      <c r="C566" s="403" t="s">
        <v>343</v>
      </c>
      <c r="D566" s="403" t="s">
        <v>344</v>
      </c>
      <c r="E566" s="403" t="s">
        <v>1455</v>
      </c>
      <c r="F566" s="403">
        <v>0</v>
      </c>
      <c r="O566" s="403" t="s">
        <v>345</v>
      </c>
      <c r="R566" s="403">
        <v>4</v>
      </c>
      <c r="S566" s="403">
        <v>0.41909999999999997</v>
      </c>
      <c r="T566" s="403">
        <v>2.8679999999999999</v>
      </c>
      <c r="U566" s="403">
        <v>1.7629999999999999</v>
      </c>
      <c r="V566" s="403">
        <v>8.4039999999999999</v>
      </c>
      <c r="W566" s="403">
        <v>37.4</v>
      </c>
      <c r="X566" s="404">
        <v>4.2528999999999997E-2</v>
      </c>
      <c r="Y566" s="403">
        <f>X566+(S566*((U566-INDEX('[1]Center of Mass'!$B$8:$M$105,MATCH(A566,'[1]Center of Mass'!$B$8:$B$105,0),9))^2+(V566-INDEX('[1]Center of Mass'!$B$8:$M$105,MATCH(A566,'[1]Center of Mass'!$B$8:$B$105,0),10))^2))</f>
        <v>169.06707153190001</v>
      </c>
    </row>
    <row r="567" spans="1:25">
      <c r="A567" s="403" t="s">
        <v>35</v>
      </c>
      <c r="B567" s="403" t="s">
        <v>694</v>
      </c>
      <c r="C567" s="403" t="s">
        <v>343</v>
      </c>
      <c r="D567" s="403" t="s">
        <v>344</v>
      </c>
      <c r="E567" s="403" t="s">
        <v>1455</v>
      </c>
      <c r="F567" s="403">
        <v>0</v>
      </c>
      <c r="O567" s="403" t="s">
        <v>345</v>
      </c>
      <c r="R567" s="403">
        <v>4</v>
      </c>
      <c r="S567" s="403">
        <v>0.41909999999999997</v>
      </c>
      <c r="T567" s="403">
        <v>2.8679999999999999</v>
      </c>
      <c r="U567" s="403">
        <v>2.7879999999999998</v>
      </c>
      <c r="V567" s="403">
        <v>8.4039999999999999</v>
      </c>
      <c r="W567" s="403">
        <v>37.4</v>
      </c>
      <c r="X567" s="404">
        <v>4.2528999999999997E-2</v>
      </c>
      <c r="Y567" s="403">
        <f>X567+(S567*((U567-INDEX('[1]Center of Mass'!$B$8:$M$105,MATCH(A567,'[1]Center of Mass'!$B$8:$B$105,0),9))^2+(V567-INDEX('[1]Center of Mass'!$B$8:$M$105,MATCH(A567,'[1]Center of Mass'!$B$8:$B$105,0),10))^2))</f>
        <v>152.5605560944</v>
      </c>
    </row>
    <row r="568" spans="1:25">
      <c r="A568" s="403" t="s">
        <v>35</v>
      </c>
      <c r="B568" s="403" t="s">
        <v>695</v>
      </c>
      <c r="C568" s="403" t="s">
        <v>343</v>
      </c>
      <c r="D568" s="403" t="s">
        <v>344</v>
      </c>
      <c r="E568" s="403" t="s">
        <v>1455</v>
      </c>
      <c r="F568" s="403">
        <v>0</v>
      </c>
      <c r="O568" s="403" t="s">
        <v>345</v>
      </c>
      <c r="R568" s="403">
        <v>4</v>
      </c>
      <c r="S568" s="403">
        <v>0.53149999999999997</v>
      </c>
      <c r="T568" s="403">
        <v>3.4180000000000001</v>
      </c>
      <c r="U568" s="403">
        <v>3.95</v>
      </c>
      <c r="V568" s="403">
        <v>8.4039999999999999</v>
      </c>
      <c r="W568" s="403">
        <v>37.4</v>
      </c>
      <c r="X568" s="404">
        <v>8.226E-2</v>
      </c>
      <c r="Y568" s="403">
        <f>X568+(S568*((U568-INDEX('[1]Center of Mass'!$B$8:$M$105,MATCH(A568,'[1]Center of Mass'!$B$8:$B$105,0),9))^2+(V568-INDEX('[1]Center of Mass'!$B$8:$M$105,MATCH(A568,'[1]Center of Mass'!$B$8:$B$105,0),10))^2))</f>
        <v>171.123970982</v>
      </c>
    </row>
    <row r="569" spans="1:25">
      <c r="A569" s="403" t="s">
        <v>35</v>
      </c>
      <c r="B569" s="403" t="s">
        <v>696</v>
      </c>
      <c r="C569" s="403" t="s">
        <v>343</v>
      </c>
      <c r="D569" s="403" t="s">
        <v>344</v>
      </c>
      <c r="E569" s="403" t="s">
        <v>1455</v>
      </c>
      <c r="F569" s="403">
        <v>0</v>
      </c>
      <c r="O569" s="403" t="s">
        <v>345</v>
      </c>
      <c r="R569" s="403">
        <v>4</v>
      </c>
      <c r="S569" s="403">
        <v>0.53149999999999997</v>
      </c>
      <c r="T569" s="403">
        <v>3.4180000000000001</v>
      </c>
      <c r="U569" s="403">
        <v>5.25</v>
      </c>
      <c r="V569" s="403">
        <v>8.4039999999999999</v>
      </c>
      <c r="W569" s="403">
        <v>37.4</v>
      </c>
      <c r="X569" s="404">
        <v>8.226E-2</v>
      </c>
      <c r="Y569" s="403">
        <f>X569+(S569*((U569-INDEX('[1]Center of Mass'!$B$8:$M$105,MATCH(A569,'[1]Center of Mass'!$B$8:$B$105,0),9))^2+(V569-INDEX('[1]Center of Mass'!$B$8:$M$105,MATCH(A569,'[1]Center of Mass'!$B$8:$B$105,0),10))^2))</f>
        <v>147.78644378199996</v>
      </c>
    </row>
    <row r="570" spans="1:25">
      <c r="A570" s="403" t="s">
        <v>35</v>
      </c>
      <c r="B570" s="403" t="s">
        <v>697</v>
      </c>
      <c r="C570" s="403" t="s">
        <v>343</v>
      </c>
      <c r="D570" s="403" t="s">
        <v>344</v>
      </c>
      <c r="E570" s="403" t="s">
        <v>1455</v>
      </c>
      <c r="F570" s="403">
        <v>0</v>
      </c>
      <c r="O570" s="403" t="s">
        <v>345</v>
      </c>
      <c r="R570" s="403">
        <v>4</v>
      </c>
      <c r="S570" s="403">
        <v>0.53149999999999997</v>
      </c>
      <c r="T570" s="403">
        <v>3.4180000000000001</v>
      </c>
      <c r="U570" s="403">
        <v>6.55</v>
      </c>
      <c r="V570" s="403">
        <v>8.4039999999999999</v>
      </c>
      <c r="W570" s="403">
        <v>37.4</v>
      </c>
      <c r="X570" s="404">
        <v>8.226E-2</v>
      </c>
      <c r="Y570" s="403">
        <f>X570+(S570*((U570-INDEX('[1]Center of Mass'!$B$8:$M$105,MATCH(A570,'[1]Center of Mass'!$B$8:$B$105,0),9))^2+(V570-INDEX('[1]Center of Mass'!$B$8:$M$105,MATCH(A570,'[1]Center of Mass'!$B$8:$B$105,0),10))^2))</f>
        <v>126.24538658199998</v>
      </c>
    </row>
    <row r="571" spans="1:25">
      <c r="A571" s="403" t="s">
        <v>35</v>
      </c>
      <c r="B571" s="403" t="s">
        <v>698</v>
      </c>
      <c r="C571" s="403" t="s">
        <v>343</v>
      </c>
      <c r="D571" s="403" t="s">
        <v>344</v>
      </c>
      <c r="E571" s="403" t="s">
        <v>1455</v>
      </c>
      <c r="F571" s="403">
        <v>0</v>
      </c>
      <c r="O571" s="403" t="s">
        <v>345</v>
      </c>
      <c r="R571" s="403">
        <v>4</v>
      </c>
      <c r="S571" s="403">
        <v>0.47020000000000001</v>
      </c>
      <c r="T571" s="403">
        <v>3.1179999999999999</v>
      </c>
      <c r="U571" s="403">
        <v>7.7750000000000004</v>
      </c>
      <c r="V571" s="403">
        <v>8.4039999999999999</v>
      </c>
      <c r="W571" s="403">
        <v>37.4</v>
      </c>
      <c r="X571" s="404">
        <v>5.8368999999999997E-2</v>
      </c>
      <c r="Y571" s="403">
        <f>X571+(S571*((U571-INDEX('[1]Center of Mass'!$B$8:$M$105,MATCH(A571,'[1]Center of Mass'!$B$8:$B$105,0),9))^2+(V571-INDEX('[1]Center of Mass'!$B$8:$M$105,MATCH(A571,'[1]Center of Mass'!$B$8:$B$105,0),10))^2))</f>
        <v>95.167769780599983</v>
      </c>
    </row>
    <row r="572" spans="1:25">
      <c r="A572" s="403" t="s">
        <v>35</v>
      </c>
      <c r="B572" s="403" t="s">
        <v>699</v>
      </c>
      <c r="C572" s="403" t="s">
        <v>343</v>
      </c>
      <c r="D572" s="403" t="s">
        <v>344</v>
      </c>
      <c r="E572" s="403" t="s">
        <v>1455</v>
      </c>
      <c r="F572" s="403">
        <v>0</v>
      </c>
      <c r="O572" s="403" t="s">
        <v>345</v>
      </c>
      <c r="R572" s="403">
        <v>4</v>
      </c>
      <c r="S572" s="403">
        <v>0.47020000000000001</v>
      </c>
      <c r="T572" s="403">
        <v>3.1179999999999999</v>
      </c>
      <c r="U572" s="403">
        <v>8.9250000000000007</v>
      </c>
      <c r="V572" s="403">
        <v>8.4039999999999999</v>
      </c>
      <c r="W572" s="403">
        <v>37.4</v>
      </c>
      <c r="X572" s="404">
        <v>5.8368999999999997E-2</v>
      </c>
      <c r="Y572" s="403">
        <f>X572+(S572*((U572-INDEX('[1]Center of Mass'!$B$8:$M$105,MATCH(A572,'[1]Center of Mass'!$B$8:$B$105,0),9))^2+(V572-INDEX('[1]Center of Mass'!$B$8:$M$105,MATCH(A572,'[1]Center of Mass'!$B$8:$B$105,0),10))^2))</f>
        <v>80.959548300599977</v>
      </c>
    </row>
    <row r="573" spans="1:25">
      <c r="A573" s="403" t="s">
        <v>35</v>
      </c>
      <c r="B573" s="403" t="s">
        <v>700</v>
      </c>
      <c r="C573" s="403" t="s">
        <v>343</v>
      </c>
      <c r="D573" s="403" t="s">
        <v>344</v>
      </c>
      <c r="E573" s="403" t="s">
        <v>1455</v>
      </c>
      <c r="F573" s="403">
        <v>0</v>
      </c>
      <c r="O573" s="403" t="s">
        <v>345</v>
      </c>
      <c r="R573" s="403">
        <v>4</v>
      </c>
      <c r="S573" s="403">
        <v>0.65249999999999997</v>
      </c>
      <c r="T573" s="403">
        <v>4.01</v>
      </c>
      <c r="U573" s="403">
        <v>10.298</v>
      </c>
      <c r="V573" s="403">
        <v>8.4039999999999999</v>
      </c>
      <c r="W573" s="403">
        <v>37.4</v>
      </c>
      <c r="X573" s="404">
        <v>0.14757999999999999</v>
      </c>
      <c r="Y573" s="403">
        <f>X573+(S573*((U573-INDEX('[1]Center of Mass'!$B$8:$M$105,MATCH(A573,'[1]Center of Mass'!$B$8:$B$105,0),9))^2+(V573-INDEX('[1]Center of Mass'!$B$8:$M$105,MATCH(A573,'[1]Center of Mass'!$B$8:$B$105,0),10))^2))</f>
        <v>91.13484480999999</v>
      </c>
    </row>
    <row r="574" spans="1:25">
      <c r="A574" s="403" t="s">
        <v>35</v>
      </c>
      <c r="B574" s="403" t="s">
        <v>701</v>
      </c>
      <c r="C574" s="403" t="s">
        <v>343</v>
      </c>
      <c r="D574" s="403" t="s">
        <v>344</v>
      </c>
      <c r="E574" s="403" t="s">
        <v>1455</v>
      </c>
      <c r="F574" s="403">
        <v>0</v>
      </c>
      <c r="O574" s="403" t="s">
        <v>345</v>
      </c>
      <c r="R574" s="403">
        <v>4</v>
      </c>
      <c r="S574" s="403">
        <v>0.65580000000000005</v>
      </c>
      <c r="T574" s="403">
        <v>4.0259999999999998</v>
      </c>
      <c r="U574" s="403">
        <v>11.898</v>
      </c>
      <c r="V574" s="403">
        <v>8.4039999999999999</v>
      </c>
      <c r="W574" s="403">
        <v>37.4</v>
      </c>
      <c r="X574" s="404">
        <v>0.14976</v>
      </c>
      <c r="Y574" s="403">
        <f>X574+(S574*((U574-INDEX('[1]Center of Mass'!$B$8:$M$105,MATCH(A574,'[1]Center of Mass'!$B$8:$B$105,0),9))^2+(V574-INDEX('[1]Center of Mass'!$B$8:$M$105,MATCH(A574,'[1]Center of Mass'!$B$8:$B$105,0),10))^2))</f>
        <v>69.793151887200011</v>
      </c>
    </row>
    <row r="575" spans="1:25">
      <c r="A575" s="403" t="s">
        <v>35</v>
      </c>
      <c r="B575" s="403" t="s">
        <v>702</v>
      </c>
      <c r="C575" s="403" t="s">
        <v>343</v>
      </c>
      <c r="D575" s="403" t="s">
        <v>344</v>
      </c>
      <c r="E575" s="403" t="s">
        <v>1455</v>
      </c>
      <c r="F575" s="403">
        <v>0</v>
      </c>
      <c r="O575" s="403" t="s">
        <v>345</v>
      </c>
      <c r="R575" s="403">
        <v>4</v>
      </c>
      <c r="S575" s="403">
        <v>0.45100000000000001</v>
      </c>
      <c r="T575" s="403">
        <v>3.024</v>
      </c>
      <c r="U575" s="403">
        <v>13.252000000000001</v>
      </c>
      <c r="V575" s="403">
        <v>8.4039999999999999</v>
      </c>
      <c r="W575" s="403">
        <v>37.4</v>
      </c>
      <c r="X575" s="404">
        <v>5.2025000000000002E-2</v>
      </c>
      <c r="Y575" s="403">
        <f>X575+(S575*((U575-INDEX('[1]Center of Mass'!$B$8:$M$105,MATCH(A575,'[1]Center of Mass'!$B$8:$B$105,0),9))^2+(V575-INDEX('[1]Center of Mass'!$B$8:$M$105,MATCH(A575,'[1]Center of Mass'!$B$8:$B$105,0),10))^2))</f>
        <v>37.060940679999995</v>
      </c>
    </row>
    <row r="576" spans="1:25">
      <c r="A576" s="403" t="s">
        <v>35</v>
      </c>
      <c r="B576" s="403" t="s">
        <v>703</v>
      </c>
      <c r="C576" s="403" t="s">
        <v>343</v>
      </c>
      <c r="D576" s="403" t="s">
        <v>344</v>
      </c>
      <c r="E576" s="403" t="s">
        <v>1455</v>
      </c>
      <c r="F576" s="403">
        <v>0</v>
      </c>
      <c r="O576" s="403" t="s">
        <v>345</v>
      </c>
      <c r="R576" s="403">
        <v>4</v>
      </c>
      <c r="S576" s="403">
        <v>0.45100000000000001</v>
      </c>
      <c r="T576" s="403">
        <v>3.024</v>
      </c>
      <c r="U576" s="403">
        <v>14.355</v>
      </c>
      <c r="V576" s="403">
        <v>8.4039999999999999</v>
      </c>
      <c r="W576" s="403">
        <v>37.4</v>
      </c>
      <c r="X576" s="404">
        <v>5.2025000000000002E-2</v>
      </c>
      <c r="Y576" s="403">
        <f>X576+(S576*((U576-INDEX('[1]Center of Mass'!$B$8:$M$105,MATCH(A576,'[1]Center of Mass'!$B$8:$B$105,0),9))^2+(V576-INDEX('[1]Center of Mass'!$B$8:$M$105,MATCH(A576,'[1]Center of Mass'!$B$8:$B$105,0),10))^2))</f>
        <v>29.415585522999997</v>
      </c>
    </row>
    <row r="577" spans="1:25">
      <c r="A577" s="403" t="s">
        <v>35</v>
      </c>
      <c r="B577" s="403" t="s">
        <v>482</v>
      </c>
      <c r="C577" s="403" t="s">
        <v>343</v>
      </c>
      <c r="D577" s="403" t="s">
        <v>344</v>
      </c>
      <c r="E577" s="403" t="s">
        <v>1455</v>
      </c>
      <c r="F577" s="403">
        <v>0</v>
      </c>
      <c r="O577" s="403" t="s">
        <v>345</v>
      </c>
      <c r="R577" s="403">
        <v>4</v>
      </c>
      <c r="S577" s="403">
        <v>0.45100000000000001</v>
      </c>
      <c r="T577" s="403">
        <v>3.024</v>
      </c>
      <c r="U577" s="403">
        <v>15.458</v>
      </c>
      <c r="V577" s="403">
        <v>8.4039999999999999</v>
      </c>
      <c r="W577" s="403">
        <v>37.4</v>
      </c>
      <c r="X577" s="404">
        <v>5.2025000000000002E-2</v>
      </c>
      <c r="Y577" s="403">
        <f>X577+(S577*((U577-INDEX('[1]Center of Mass'!$B$8:$M$105,MATCH(A577,'[1]Center of Mass'!$B$8:$B$105,0),9))^2+(V577-INDEX('[1]Center of Mass'!$B$8:$M$105,MATCH(A577,'[1]Center of Mass'!$B$8:$B$105,0),10))^2))</f>
        <v>22.867611683999996</v>
      </c>
    </row>
    <row r="578" spans="1:25">
      <c r="A578" s="403" t="s">
        <v>35</v>
      </c>
      <c r="B578" s="403" t="s">
        <v>483</v>
      </c>
      <c r="C578" s="403" t="s">
        <v>343</v>
      </c>
      <c r="D578" s="403" t="s">
        <v>344</v>
      </c>
      <c r="E578" s="403" t="s">
        <v>1455</v>
      </c>
      <c r="F578" s="403">
        <v>0</v>
      </c>
      <c r="O578" s="403" t="s">
        <v>345</v>
      </c>
      <c r="R578" s="403">
        <v>4</v>
      </c>
      <c r="S578" s="403">
        <v>0.48670000000000002</v>
      </c>
      <c r="T578" s="403">
        <v>3.1989999999999998</v>
      </c>
      <c r="U578" s="403">
        <v>16.605</v>
      </c>
      <c r="V578" s="403">
        <v>8.4039999999999999</v>
      </c>
      <c r="W578" s="403">
        <v>37.4</v>
      </c>
      <c r="X578" s="404">
        <v>6.4269000000000007E-2</v>
      </c>
      <c r="Y578" s="403">
        <f>X578+(S578*((U578-INDEX('[1]Center of Mass'!$B$8:$M$105,MATCH(A578,'[1]Center of Mass'!$B$8:$B$105,0),9))^2+(V578-INDEX('[1]Center of Mass'!$B$8:$M$105,MATCH(A578,'[1]Center of Mass'!$B$8:$B$105,0),10))^2))</f>
        <v>18.593752249099996</v>
      </c>
    </row>
    <row r="579" spans="1:25">
      <c r="A579" s="403" t="s">
        <v>35</v>
      </c>
      <c r="B579" s="403" t="s">
        <v>485</v>
      </c>
      <c r="C579" s="403" t="s">
        <v>343</v>
      </c>
      <c r="D579" s="403" t="s">
        <v>344</v>
      </c>
      <c r="E579" s="403" t="s">
        <v>1455</v>
      </c>
      <c r="F579" s="403">
        <v>0</v>
      </c>
      <c r="O579" s="403" t="s">
        <v>345</v>
      </c>
      <c r="R579" s="403">
        <v>4</v>
      </c>
      <c r="S579" s="403">
        <v>0.97040000000000004</v>
      </c>
      <c r="T579" s="403">
        <v>3.9609999999999999</v>
      </c>
      <c r="U579" s="403">
        <v>0.80500000000000005</v>
      </c>
      <c r="V579" s="403">
        <v>9.1539999999999999</v>
      </c>
      <c r="W579" s="403">
        <v>37.4</v>
      </c>
      <c r="X579" s="404">
        <v>0.16023999999999999</v>
      </c>
      <c r="Y579" s="403">
        <f>X579+(S579*((U579-INDEX('[1]Center of Mass'!$B$8:$M$105,MATCH(A579,'[1]Center of Mass'!$B$8:$B$105,0),9))^2+(V579-INDEX('[1]Center of Mass'!$B$8:$M$105,MATCH(A579,'[1]Center of Mass'!$B$8:$B$105,0),10))^2))</f>
        <v>424.14641139920002</v>
      </c>
    </row>
    <row r="580" spans="1:25">
      <c r="A580" s="403" t="s">
        <v>35</v>
      </c>
      <c r="B580" s="403" t="s">
        <v>486</v>
      </c>
      <c r="C580" s="403" t="s">
        <v>343</v>
      </c>
      <c r="D580" s="403" t="s">
        <v>344</v>
      </c>
      <c r="E580" s="403" t="s">
        <v>1455</v>
      </c>
      <c r="F580" s="403">
        <v>0</v>
      </c>
      <c r="O580" s="403" t="s">
        <v>345</v>
      </c>
      <c r="R580" s="403">
        <v>4</v>
      </c>
      <c r="S580" s="403">
        <v>1.1184000000000001</v>
      </c>
      <c r="T580" s="403">
        <v>4.2320000000000002</v>
      </c>
      <c r="U580" s="403">
        <v>1.7629999999999999</v>
      </c>
      <c r="V580" s="403">
        <v>9.1539999999999999</v>
      </c>
      <c r="W580" s="403">
        <v>37.4</v>
      </c>
      <c r="X580" s="404">
        <v>0.20888000000000001</v>
      </c>
      <c r="Y580" s="403">
        <f>X580+(S580*((U580-INDEX('[1]Center of Mass'!$B$8:$M$105,MATCH(A580,'[1]Center of Mass'!$B$8:$B$105,0),9))^2+(V580-INDEX('[1]Center of Mass'!$B$8:$M$105,MATCH(A580,'[1]Center of Mass'!$B$8:$B$105,0),10))^2))</f>
        <v>445.5648291056001</v>
      </c>
    </row>
    <row r="581" spans="1:25">
      <c r="A581" s="403" t="s">
        <v>35</v>
      </c>
      <c r="B581" s="403" t="s">
        <v>487</v>
      </c>
      <c r="C581" s="403" t="s">
        <v>343</v>
      </c>
      <c r="D581" s="403" t="s">
        <v>344</v>
      </c>
      <c r="E581" s="403" t="s">
        <v>1455</v>
      </c>
      <c r="F581" s="403">
        <v>0</v>
      </c>
      <c r="O581" s="403" t="s">
        <v>345</v>
      </c>
      <c r="R581" s="403">
        <v>4</v>
      </c>
      <c r="S581" s="403">
        <v>1.1184000000000001</v>
      </c>
      <c r="T581" s="403">
        <v>4.2320000000000002</v>
      </c>
      <c r="U581" s="403">
        <v>2.7879999999999998</v>
      </c>
      <c r="V581" s="403">
        <v>9.1539999999999999</v>
      </c>
      <c r="W581" s="403">
        <v>37.4</v>
      </c>
      <c r="X581" s="404">
        <v>0.20888000000000001</v>
      </c>
      <c r="Y581" s="403">
        <f>X581+(S581*((U581-INDEX('[1]Center of Mass'!$B$8:$M$105,MATCH(A581,'[1]Center of Mass'!$B$8:$B$105,0),9))^2+(V581-INDEX('[1]Center of Mass'!$B$8:$M$105,MATCH(A581,'[1]Center of Mass'!$B$8:$B$105,0),10))^2))</f>
        <v>401.51594610559999</v>
      </c>
    </row>
    <row r="582" spans="1:25">
      <c r="A582" s="403" t="s">
        <v>35</v>
      </c>
      <c r="B582" s="403" t="s">
        <v>488</v>
      </c>
      <c r="C582" s="403" t="s">
        <v>343</v>
      </c>
      <c r="D582" s="403" t="s">
        <v>344</v>
      </c>
      <c r="E582" s="403" t="s">
        <v>1455</v>
      </c>
      <c r="F582" s="403">
        <v>0</v>
      </c>
      <c r="O582" s="403" t="s">
        <v>345</v>
      </c>
      <c r="R582" s="403">
        <v>4</v>
      </c>
      <c r="S582" s="403">
        <v>1.4185000000000001</v>
      </c>
      <c r="T582" s="403">
        <v>4.782</v>
      </c>
      <c r="U582" s="403">
        <v>3.95</v>
      </c>
      <c r="V582" s="403">
        <v>9.1539999999999999</v>
      </c>
      <c r="W582" s="403">
        <v>37.4</v>
      </c>
      <c r="X582" s="404">
        <v>0.34050999999999998</v>
      </c>
      <c r="Y582" s="403">
        <f>X582+(S582*((U582-INDEX('[1]Center of Mass'!$B$8:$M$105,MATCH(A582,'[1]Center of Mass'!$B$8:$B$105,0),9))^2+(V582-INDEX('[1]Center of Mass'!$B$8:$M$105,MATCH(A582,'[1]Center of Mass'!$B$8:$B$105,0),10))^2))</f>
        <v>449.59921686800004</v>
      </c>
    </row>
    <row r="583" spans="1:25">
      <c r="A583" s="403" t="s">
        <v>35</v>
      </c>
      <c r="B583" s="403" t="s">
        <v>489</v>
      </c>
      <c r="C583" s="403" t="s">
        <v>343</v>
      </c>
      <c r="D583" s="403" t="s">
        <v>344</v>
      </c>
      <c r="E583" s="403" t="s">
        <v>1455</v>
      </c>
      <c r="F583" s="403">
        <v>0</v>
      </c>
      <c r="O583" s="403" t="s">
        <v>345</v>
      </c>
      <c r="R583" s="403">
        <v>4</v>
      </c>
      <c r="S583" s="403">
        <v>1.4185000000000001</v>
      </c>
      <c r="T583" s="403">
        <v>4.782</v>
      </c>
      <c r="U583" s="403">
        <v>5.25</v>
      </c>
      <c r="V583" s="403">
        <v>9.1539999999999999</v>
      </c>
      <c r="W583" s="403">
        <v>37.4</v>
      </c>
      <c r="X583" s="404">
        <v>0.34050999999999998</v>
      </c>
      <c r="Y583" s="403">
        <f>X583+(S583*((U583-INDEX('[1]Center of Mass'!$B$8:$M$105,MATCH(A583,'[1]Center of Mass'!$B$8:$B$105,0),9))^2+(V583-INDEX('[1]Center of Mass'!$B$8:$M$105,MATCH(A583,'[1]Center of Mass'!$B$8:$B$105,0),10))^2))</f>
        <v>387.31458406799999</v>
      </c>
    </row>
    <row r="584" spans="1:25">
      <c r="A584" s="403" t="s">
        <v>35</v>
      </c>
      <c r="B584" s="403" t="s">
        <v>490</v>
      </c>
      <c r="C584" s="403" t="s">
        <v>343</v>
      </c>
      <c r="D584" s="403" t="s">
        <v>344</v>
      </c>
      <c r="E584" s="403" t="s">
        <v>1455</v>
      </c>
      <c r="F584" s="403">
        <v>0</v>
      </c>
      <c r="O584" s="403" t="s">
        <v>345</v>
      </c>
      <c r="R584" s="403">
        <v>4</v>
      </c>
      <c r="S584" s="403">
        <v>1.4185000000000001</v>
      </c>
      <c r="T584" s="403">
        <v>4.782</v>
      </c>
      <c r="U584" s="403">
        <v>6.55</v>
      </c>
      <c r="V584" s="403">
        <v>9.1539999999999999</v>
      </c>
      <c r="W584" s="403">
        <v>37.4</v>
      </c>
      <c r="X584" s="404">
        <v>0.34050999999999998</v>
      </c>
      <c r="Y584" s="403">
        <f>X584+(S584*((U584-INDEX('[1]Center of Mass'!$B$8:$M$105,MATCH(A584,'[1]Center of Mass'!$B$8:$B$105,0),9))^2+(V584-INDEX('[1]Center of Mass'!$B$8:$M$105,MATCH(A584,'[1]Center of Mass'!$B$8:$B$105,0),10))^2))</f>
        <v>329.824481268</v>
      </c>
    </row>
    <row r="585" spans="1:25">
      <c r="A585" s="403" t="s">
        <v>35</v>
      </c>
      <c r="B585" s="403" t="s">
        <v>491</v>
      </c>
      <c r="C585" s="403" t="s">
        <v>343</v>
      </c>
      <c r="D585" s="403" t="s">
        <v>344</v>
      </c>
      <c r="E585" s="403" t="s">
        <v>1455</v>
      </c>
      <c r="F585" s="403">
        <v>0</v>
      </c>
      <c r="O585" s="403" t="s">
        <v>345</v>
      </c>
      <c r="R585" s="403">
        <v>4</v>
      </c>
      <c r="S585" s="403">
        <v>1.2547999999999999</v>
      </c>
      <c r="T585" s="403">
        <v>4.4820000000000002</v>
      </c>
      <c r="U585" s="403">
        <v>7.7750000000000004</v>
      </c>
      <c r="V585" s="403">
        <v>9.1539999999999999</v>
      </c>
      <c r="W585" s="403">
        <v>37.4</v>
      </c>
      <c r="X585" s="404">
        <v>0.26279000000000002</v>
      </c>
      <c r="Y585" s="403">
        <f>X585+(S585*((U585-INDEX('[1]Center of Mass'!$B$8:$M$105,MATCH(A585,'[1]Center of Mass'!$B$8:$B$105,0),9))^2+(V585-INDEX('[1]Center of Mass'!$B$8:$M$105,MATCH(A585,'[1]Center of Mass'!$B$8:$B$105,0),10))^2))</f>
        <v>247.68281474439993</v>
      </c>
    </row>
    <row r="586" spans="1:25">
      <c r="A586" s="403" t="s">
        <v>35</v>
      </c>
      <c r="B586" s="403" t="s">
        <v>492</v>
      </c>
      <c r="C586" s="403" t="s">
        <v>343</v>
      </c>
      <c r="D586" s="403" t="s">
        <v>344</v>
      </c>
      <c r="E586" s="403" t="s">
        <v>1455</v>
      </c>
      <c r="F586" s="403">
        <v>0</v>
      </c>
      <c r="O586" s="403" t="s">
        <v>345</v>
      </c>
      <c r="R586" s="403">
        <v>4</v>
      </c>
      <c r="S586" s="403">
        <v>1.2547999999999999</v>
      </c>
      <c r="T586" s="403">
        <v>4.4820000000000002</v>
      </c>
      <c r="U586" s="403">
        <v>8.9250000000000007</v>
      </c>
      <c r="V586" s="403">
        <v>9.1539999999999999</v>
      </c>
      <c r="W586" s="403">
        <v>37.4</v>
      </c>
      <c r="X586" s="404">
        <v>0.26279000000000002</v>
      </c>
      <c r="Y586" s="403">
        <f>X586+(S586*((U586-INDEX('[1]Center of Mass'!$B$8:$M$105,MATCH(A586,'[1]Center of Mass'!$B$8:$B$105,0),9))^2+(V586-INDEX('[1]Center of Mass'!$B$8:$M$105,MATCH(A586,'[1]Center of Mass'!$B$8:$B$105,0),10))^2))</f>
        <v>209.76602122439996</v>
      </c>
    </row>
    <row r="587" spans="1:25">
      <c r="A587" s="403" t="s">
        <v>35</v>
      </c>
      <c r="B587" s="403" t="s">
        <v>493</v>
      </c>
      <c r="C587" s="403" t="s">
        <v>343</v>
      </c>
      <c r="D587" s="403" t="s">
        <v>344</v>
      </c>
      <c r="E587" s="403" t="s">
        <v>1455</v>
      </c>
      <c r="F587" s="403">
        <v>0</v>
      </c>
      <c r="O587" s="403" t="s">
        <v>345</v>
      </c>
      <c r="R587" s="403">
        <v>4</v>
      </c>
      <c r="S587" s="403">
        <v>1.7414000000000001</v>
      </c>
      <c r="T587" s="403">
        <v>5.3739999999999997</v>
      </c>
      <c r="U587" s="403">
        <v>10.298</v>
      </c>
      <c r="V587" s="403">
        <v>9.1539999999999999</v>
      </c>
      <c r="W587" s="403">
        <v>37.4</v>
      </c>
      <c r="X587" s="404">
        <v>0.54237000000000002</v>
      </c>
      <c r="Y587" s="403">
        <f>X587+(S587*((U587-INDEX('[1]Center of Mass'!$B$8:$M$105,MATCH(A587,'[1]Center of Mass'!$B$8:$B$105,0),9))^2+(V587-INDEX('[1]Center of Mass'!$B$8:$M$105,MATCH(A587,'[1]Center of Mass'!$B$8:$B$105,0),10))^2))</f>
        <v>234.49699417759999</v>
      </c>
    </row>
    <row r="588" spans="1:25">
      <c r="A588" s="403" t="s">
        <v>35</v>
      </c>
      <c r="B588" s="403" t="s">
        <v>494</v>
      </c>
      <c r="C588" s="403" t="s">
        <v>343</v>
      </c>
      <c r="D588" s="403" t="s">
        <v>344</v>
      </c>
      <c r="E588" s="403" t="s">
        <v>1455</v>
      </c>
      <c r="F588" s="403">
        <v>0</v>
      </c>
      <c r="O588" s="403" t="s">
        <v>345</v>
      </c>
      <c r="R588" s="403">
        <v>4</v>
      </c>
      <c r="S588" s="403">
        <v>1.7503</v>
      </c>
      <c r="T588" s="403">
        <v>5.39</v>
      </c>
      <c r="U588" s="403">
        <v>11.898</v>
      </c>
      <c r="V588" s="403">
        <v>9.1539999999999999</v>
      </c>
      <c r="W588" s="403">
        <v>37.4</v>
      </c>
      <c r="X588" s="404">
        <v>0.54896</v>
      </c>
      <c r="Y588" s="403">
        <f>X588+(S588*((U588-INDEX('[1]Center of Mass'!$B$8:$M$105,MATCH(A588,'[1]Center of Mass'!$B$8:$B$105,0),9))^2+(V588-INDEX('[1]Center of Mass'!$B$8:$M$105,MATCH(A588,'[1]Center of Mass'!$B$8:$B$105,0),10))^2))</f>
        <v>177.50531217519998</v>
      </c>
    </row>
    <row r="589" spans="1:25">
      <c r="A589" s="403" t="s">
        <v>35</v>
      </c>
      <c r="B589" s="403" t="s">
        <v>495</v>
      </c>
      <c r="C589" s="403" t="s">
        <v>343</v>
      </c>
      <c r="D589" s="403" t="s">
        <v>344</v>
      </c>
      <c r="E589" s="403" t="s">
        <v>1455</v>
      </c>
      <c r="F589" s="403">
        <v>0</v>
      </c>
      <c r="O589" s="403" t="s">
        <v>345</v>
      </c>
      <c r="R589" s="403">
        <v>4</v>
      </c>
      <c r="S589" s="403">
        <v>1.2037</v>
      </c>
      <c r="T589" s="403">
        <v>4.3890000000000002</v>
      </c>
      <c r="U589" s="403">
        <v>13.252000000000001</v>
      </c>
      <c r="V589" s="403">
        <v>9.1539999999999999</v>
      </c>
      <c r="W589" s="403">
        <v>37.4</v>
      </c>
      <c r="X589" s="404">
        <v>0.24149999999999999</v>
      </c>
      <c r="Y589" s="403">
        <f>X589+(S589*((U589-INDEX('[1]Center of Mass'!$B$8:$M$105,MATCH(A589,'[1]Center of Mass'!$B$8:$B$105,0),9))^2+(V589-INDEX('[1]Center of Mass'!$B$8:$M$105,MATCH(A589,'[1]Center of Mass'!$B$8:$B$105,0),10))^2))</f>
        <v>92.88328346599998</v>
      </c>
    </row>
    <row r="590" spans="1:25">
      <c r="A590" s="403" t="s">
        <v>35</v>
      </c>
      <c r="B590" s="403" t="s">
        <v>496</v>
      </c>
      <c r="C590" s="403" t="s">
        <v>343</v>
      </c>
      <c r="D590" s="403" t="s">
        <v>344</v>
      </c>
      <c r="E590" s="403" t="s">
        <v>1455</v>
      </c>
      <c r="F590" s="403">
        <v>0</v>
      </c>
      <c r="O590" s="403" t="s">
        <v>345</v>
      </c>
      <c r="R590" s="403">
        <v>4</v>
      </c>
      <c r="S590" s="403">
        <v>1.2037</v>
      </c>
      <c r="T590" s="403">
        <v>4.3890000000000002</v>
      </c>
      <c r="U590" s="403">
        <v>14.355</v>
      </c>
      <c r="V590" s="403">
        <v>9.1539999999999999</v>
      </c>
      <c r="W590" s="403">
        <v>37.4</v>
      </c>
      <c r="X590" s="404">
        <v>0.24149999999999999</v>
      </c>
      <c r="Y590" s="403">
        <f>X590+(S590*((U590-INDEX('[1]Center of Mass'!$B$8:$M$105,MATCH(A590,'[1]Center of Mass'!$B$8:$B$105,0),9))^2+(V590-INDEX('[1]Center of Mass'!$B$8:$M$105,MATCH(A590,'[1]Center of Mass'!$B$8:$B$105,0),10))^2))</f>
        <v>72.478152640099992</v>
      </c>
    </row>
    <row r="591" spans="1:25">
      <c r="A591" s="403" t="s">
        <v>35</v>
      </c>
      <c r="B591" s="403" t="s">
        <v>497</v>
      </c>
      <c r="C591" s="403" t="s">
        <v>343</v>
      </c>
      <c r="D591" s="403" t="s">
        <v>344</v>
      </c>
      <c r="E591" s="403" t="s">
        <v>1455</v>
      </c>
      <c r="F591" s="403">
        <v>0</v>
      </c>
      <c r="O591" s="403" t="s">
        <v>345</v>
      </c>
      <c r="R591" s="403">
        <v>4</v>
      </c>
      <c r="S591" s="403">
        <v>1.2037</v>
      </c>
      <c r="T591" s="403">
        <v>4.3890000000000002</v>
      </c>
      <c r="U591" s="403">
        <v>15.458</v>
      </c>
      <c r="V591" s="403">
        <v>9.1539999999999999</v>
      </c>
      <c r="W591" s="403">
        <v>37.4</v>
      </c>
      <c r="X591" s="404">
        <v>0.24149999999999999</v>
      </c>
      <c r="Y591" s="403">
        <f>X591+(S591*((U591-INDEX('[1]Center of Mass'!$B$8:$M$105,MATCH(A591,'[1]Center of Mass'!$B$8:$B$105,0),9))^2+(V591-INDEX('[1]Center of Mass'!$B$8:$M$105,MATCH(A591,'[1]Center of Mass'!$B$8:$B$105,0),10))^2))</f>
        <v>55.00188632079999</v>
      </c>
    </row>
    <row r="592" spans="1:25">
      <c r="A592" s="403" t="s">
        <v>35</v>
      </c>
      <c r="B592" s="403" t="s">
        <v>704</v>
      </c>
      <c r="C592" s="403" t="s">
        <v>343</v>
      </c>
      <c r="D592" s="403" t="s">
        <v>344</v>
      </c>
      <c r="E592" s="403" t="s">
        <v>1455</v>
      </c>
      <c r="F592" s="403">
        <v>0</v>
      </c>
      <c r="O592" s="403" t="s">
        <v>345</v>
      </c>
      <c r="R592" s="403">
        <v>4</v>
      </c>
      <c r="S592" s="403">
        <v>1.2989999999999999</v>
      </c>
      <c r="T592" s="403">
        <v>4.5629999999999997</v>
      </c>
      <c r="U592" s="403">
        <v>16.605</v>
      </c>
      <c r="V592" s="403">
        <v>9.1539999999999999</v>
      </c>
      <c r="W592" s="403">
        <v>37.4</v>
      </c>
      <c r="X592" s="404">
        <v>0.2823</v>
      </c>
      <c r="Y592" s="403">
        <f>X592+(S592*((U592-INDEX('[1]Center of Mass'!$B$8:$M$105,MATCH(A592,'[1]Center of Mass'!$B$8:$B$105,0),9))^2+(V592-INDEX('[1]Center of Mass'!$B$8:$M$105,MATCH(A592,'[1]Center of Mass'!$B$8:$B$105,0),10))^2))</f>
        <v>43.118348726999983</v>
      </c>
    </row>
    <row r="593" spans="1:25">
      <c r="A593" s="403" t="s">
        <v>35</v>
      </c>
      <c r="B593" s="403" t="s">
        <v>706</v>
      </c>
      <c r="C593" s="403" t="s">
        <v>343</v>
      </c>
      <c r="D593" s="403" t="s">
        <v>344</v>
      </c>
      <c r="E593" s="403" t="s">
        <v>1455</v>
      </c>
      <c r="F593" s="403">
        <v>0</v>
      </c>
      <c r="O593" s="403" t="s">
        <v>345</v>
      </c>
      <c r="R593" s="403">
        <v>4</v>
      </c>
      <c r="S593" s="403">
        <v>0.80830000000000002</v>
      </c>
      <c r="T593" s="403">
        <v>3.5960000000000001</v>
      </c>
      <c r="U593" s="403">
        <v>0.80500000000000005</v>
      </c>
      <c r="V593" s="403">
        <v>10.154</v>
      </c>
      <c r="W593" s="403">
        <v>37.4</v>
      </c>
      <c r="X593" s="404">
        <v>0.10891000000000001</v>
      </c>
      <c r="Y593" s="403">
        <f>X593+(S593*((U593-INDEX('[1]Center of Mass'!$B$8:$M$105,MATCH(A593,'[1]Center of Mass'!$B$8:$B$105,0),9))^2+(V593-INDEX('[1]Center of Mass'!$B$8:$M$105,MATCH(A593,'[1]Center of Mass'!$B$8:$B$105,0),10))^2))</f>
        <v>349.19345067590001</v>
      </c>
    </row>
    <row r="594" spans="1:25">
      <c r="A594" s="403" t="s">
        <v>35</v>
      </c>
      <c r="B594" s="403" t="s">
        <v>707</v>
      </c>
      <c r="C594" s="403" t="s">
        <v>343</v>
      </c>
      <c r="D594" s="403" t="s">
        <v>344</v>
      </c>
      <c r="E594" s="403" t="s">
        <v>1455</v>
      </c>
      <c r="F594" s="403">
        <v>0</v>
      </c>
      <c r="O594" s="403" t="s">
        <v>345</v>
      </c>
      <c r="R594" s="403">
        <v>4</v>
      </c>
      <c r="S594" s="403">
        <v>0.93159999999999998</v>
      </c>
      <c r="T594" s="403">
        <v>3.8679999999999999</v>
      </c>
      <c r="U594" s="403">
        <v>1.7629999999999999</v>
      </c>
      <c r="V594" s="403">
        <v>10.154</v>
      </c>
      <c r="W594" s="403">
        <v>37.4</v>
      </c>
      <c r="X594" s="404">
        <v>0.14568999999999999</v>
      </c>
      <c r="Y594" s="403">
        <f>X594+(S594*((U594-INDEX('[1]Center of Mass'!$B$8:$M$105,MATCH(A594,'[1]Center of Mass'!$B$8:$B$105,0),9))^2+(V594-INDEX('[1]Center of Mass'!$B$8:$M$105,MATCH(A594,'[1]Center of Mass'!$B$8:$B$105,0),10))^2))</f>
        <v>366.41737394440003</v>
      </c>
    </row>
    <row r="595" spans="1:25">
      <c r="A595" s="403" t="s">
        <v>35</v>
      </c>
      <c r="B595" s="403" t="s">
        <v>708</v>
      </c>
      <c r="C595" s="403" t="s">
        <v>343</v>
      </c>
      <c r="D595" s="403" t="s">
        <v>344</v>
      </c>
      <c r="E595" s="403" t="s">
        <v>1455</v>
      </c>
      <c r="F595" s="403">
        <v>0</v>
      </c>
      <c r="O595" s="403" t="s">
        <v>345</v>
      </c>
      <c r="R595" s="403">
        <v>4</v>
      </c>
      <c r="S595" s="403">
        <v>0.93159999999999998</v>
      </c>
      <c r="T595" s="403">
        <v>3.8679999999999999</v>
      </c>
      <c r="U595" s="403">
        <v>2.7879999999999998</v>
      </c>
      <c r="V595" s="403">
        <v>10.154</v>
      </c>
      <c r="W595" s="403">
        <v>37.4</v>
      </c>
      <c r="X595" s="404">
        <v>0.14568999999999999</v>
      </c>
      <c r="Y595" s="403">
        <f>X595+(S595*((U595-INDEX('[1]Center of Mass'!$B$8:$M$105,MATCH(A595,'[1]Center of Mass'!$B$8:$B$105,0),9))^2+(V595-INDEX('[1]Center of Mass'!$B$8:$M$105,MATCH(A595,'[1]Center of Mass'!$B$8:$B$105,0),10))^2))</f>
        <v>329.72572569440001</v>
      </c>
    </row>
    <row r="596" spans="1:25">
      <c r="A596" s="403" t="s">
        <v>35</v>
      </c>
      <c r="B596" s="403" t="s">
        <v>709</v>
      </c>
      <c r="C596" s="403" t="s">
        <v>343</v>
      </c>
      <c r="D596" s="403" t="s">
        <v>344</v>
      </c>
      <c r="E596" s="403" t="s">
        <v>1455</v>
      </c>
      <c r="F596" s="403">
        <v>0</v>
      </c>
      <c r="O596" s="403" t="s">
        <v>345</v>
      </c>
      <c r="R596" s="403">
        <v>4</v>
      </c>
      <c r="S596" s="403">
        <v>1.1815</v>
      </c>
      <c r="T596" s="403">
        <v>4.4180000000000001</v>
      </c>
      <c r="U596" s="403">
        <v>3.95</v>
      </c>
      <c r="V596" s="403">
        <v>10.154</v>
      </c>
      <c r="W596" s="403">
        <v>37.4</v>
      </c>
      <c r="X596" s="404">
        <v>0.24773000000000001</v>
      </c>
      <c r="Y596" s="403">
        <f>X596+(S596*((U596-INDEX('[1]Center of Mass'!$B$8:$M$105,MATCH(A596,'[1]Center of Mass'!$B$8:$B$105,0),9))^2+(V596-INDEX('[1]Center of Mass'!$B$8:$M$105,MATCH(A596,'[1]Center of Mass'!$B$8:$B$105,0),10))^2))</f>
        <v>368.48574993200003</v>
      </c>
    </row>
    <row r="597" spans="1:25">
      <c r="A597" s="403" t="s">
        <v>35</v>
      </c>
      <c r="B597" s="403" t="s">
        <v>710</v>
      </c>
      <c r="C597" s="403" t="s">
        <v>343</v>
      </c>
      <c r="D597" s="403" t="s">
        <v>344</v>
      </c>
      <c r="E597" s="403" t="s">
        <v>1455</v>
      </c>
      <c r="F597" s="403">
        <v>0</v>
      </c>
      <c r="O597" s="403" t="s">
        <v>345</v>
      </c>
      <c r="R597" s="403">
        <v>4</v>
      </c>
      <c r="S597" s="403">
        <v>1.1815</v>
      </c>
      <c r="T597" s="403">
        <v>4.4180000000000001</v>
      </c>
      <c r="U597" s="403">
        <v>5.25</v>
      </c>
      <c r="V597" s="403">
        <v>10.154</v>
      </c>
      <c r="W597" s="403">
        <v>37.4</v>
      </c>
      <c r="X597" s="404">
        <v>0.24773000000000001</v>
      </c>
      <c r="Y597" s="403">
        <f>X597+(S597*((U597-INDEX('[1]Center of Mass'!$B$8:$M$105,MATCH(A597,'[1]Center of Mass'!$B$8:$B$105,0),9))^2+(V597-INDEX('[1]Center of Mass'!$B$8:$M$105,MATCH(A597,'[1]Center of Mass'!$B$8:$B$105,0),10))^2))</f>
        <v>316.60750273199994</v>
      </c>
    </row>
    <row r="598" spans="1:25">
      <c r="A598" s="403" t="s">
        <v>35</v>
      </c>
      <c r="B598" s="403" t="s">
        <v>711</v>
      </c>
      <c r="C598" s="403" t="s">
        <v>343</v>
      </c>
      <c r="D598" s="403" t="s">
        <v>344</v>
      </c>
      <c r="E598" s="403" t="s">
        <v>1455</v>
      </c>
      <c r="F598" s="403">
        <v>0</v>
      </c>
      <c r="O598" s="403" t="s">
        <v>345</v>
      </c>
      <c r="R598" s="403">
        <v>4</v>
      </c>
      <c r="S598" s="403">
        <v>1.1815</v>
      </c>
      <c r="T598" s="403">
        <v>4.4180000000000001</v>
      </c>
      <c r="U598" s="403">
        <v>6.55</v>
      </c>
      <c r="V598" s="403">
        <v>10.154</v>
      </c>
      <c r="W598" s="403">
        <v>37.4</v>
      </c>
      <c r="X598" s="404">
        <v>0.24773000000000001</v>
      </c>
      <c r="Y598" s="403">
        <f>X598+(S598*((U598-INDEX('[1]Center of Mass'!$B$8:$M$105,MATCH(A598,'[1]Center of Mass'!$B$8:$B$105,0),9))^2+(V598-INDEX('[1]Center of Mass'!$B$8:$M$105,MATCH(A598,'[1]Center of Mass'!$B$8:$B$105,0),10))^2))</f>
        <v>268.72272553199997</v>
      </c>
    </row>
    <row r="599" spans="1:25">
      <c r="A599" s="403" t="s">
        <v>35</v>
      </c>
      <c r="B599" s="403" t="s">
        <v>712</v>
      </c>
      <c r="C599" s="403" t="s">
        <v>343</v>
      </c>
      <c r="D599" s="403" t="s">
        <v>344</v>
      </c>
      <c r="E599" s="403" t="s">
        <v>1455</v>
      </c>
      <c r="F599" s="403">
        <v>0</v>
      </c>
      <c r="O599" s="403" t="s">
        <v>345</v>
      </c>
      <c r="R599" s="403">
        <v>4</v>
      </c>
      <c r="S599" s="403">
        <v>1.0451999999999999</v>
      </c>
      <c r="T599" s="403">
        <v>4.1180000000000003</v>
      </c>
      <c r="U599" s="403">
        <v>7.7750000000000004</v>
      </c>
      <c r="V599" s="403">
        <v>10.154</v>
      </c>
      <c r="W599" s="403">
        <v>37.4</v>
      </c>
      <c r="X599" s="404">
        <v>0.18712999999999999</v>
      </c>
      <c r="Y599" s="403">
        <f>X599+(S599*((U599-INDEX('[1]Center of Mass'!$B$8:$M$105,MATCH(A599,'[1]Center of Mass'!$B$8:$B$105,0),9))^2+(V599-INDEX('[1]Center of Mass'!$B$8:$M$105,MATCH(A599,'[1]Center of Mass'!$B$8:$B$105,0),10))^2))</f>
        <v>201.00647835559994</v>
      </c>
    </row>
    <row r="600" spans="1:25">
      <c r="A600" s="403" t="s">
        <v>35</v>
      </c>
      <c r="B600" s="403" t="s">
        <v>713</v>
      </c>
      <c r="C600" s="403" t="s">
        <v>343</v>
      </c>
      <c r="D600" s="403" t="s">
        <v>344</v>
      </c>
      <c r="E600" s="403" t="s">
        <v>1455</v>
      </c>
      <c r="F600" s="403">
        <v>0</v>
      </c>
      <c r="O600" s="403" t="s">
        <v>345</v>
      </c>
      <c r="R600" s="403">
        <v>4</v>
      </c>
      <c r="S600" s="403">
        <v>1.0451999999999999</v>
      </c>
      <c r="T600" s="403">
        <v>4.1180000000000003</v>
      </c>
      <c r="U600" s="403">
        <v>8.9250000000000007</v>
      </c>
      <c r="V600" s="403">
        <v>10.154</v>
      </c>
      <c r="W600" s="403">
        <v>37.4</v>
      </c>
      <c r="X600" s="404">
        <v>0.18712999999999999</v>
      </c>
      <c r="Y600" s="403">
        <f>X600+(S600*((U600-INDEX('[1]Center of Mass'!$B$8:$M$105,MATCH(A600,'[1]Center of Mass'!$B$8:$B$105,0),9))^2+(V600-INDEX('[1]Center of Mass'!$B$8:$M$105,MATCH(A600,'[1]Center of Mass'!$B$8:$B$105,0),10))^2))</f>
        <v>169.42325187559996</v>
      </c>
    </row>
    <row r="601" spans="1:25">
      <c r="A601" s="403" t="s">
        <v>35</v>
      </c>
      <c r="B601" s="403" t="s">
        <v>714</v>
      </c>
      <c r="C601" s="403" t="s">
        <v>343</v>
      </c>
      <c r="D601" s="403" t="s">
        <v>344</v>
      </c>
      <c r="E601" s="403" t="s">
        <v>1455</v>
      </c>
      <c r="F601" s="403">
        <v>0</v>
      </c>
      <c r="O601" s="403" t="s">
        <v>345</v>
      </c>
      <c r="R601" s="403">
        <v>4</v>
      </c>
      <c r="S601" s="403">
        <v>1.4504999999999999</v>
      </c>
      <c r="T601" s="403">
        <v>5.01</v>
      </c>
      <c r="U601" s="403">
        <v>10.298</v>
      </c>
      <c r="V601" s="403">
        <v>10.154</v>
      </c>
      <c r="W601" s="403">
        <v>37.4</v>
      </c>
      <c r="X601" s="404">
        <v>0.40770000000000001</v>
      </c>
      <c r="Y601" s="403">
        <f>X601+(S601*((U601-INDEX('[1]Center of Mass'!$B$8:$M$105,MATCH(A601,'[1]Center of Mass'!$B$8:$B$105,0),9))^2+(V601-INDEX('[1]Center of Mass'!$B$8:$M$105,MATCH(A601,'[1]Center of Mass'!$B$8:$B$105,0),10))^2))</f>
        <v>187.96399909199997</v>
      </c>
    </row>
    <row r="602" spans="1:25">
      <c r="A602" s="403" t="s">
        <v>35</v>
      </c>
      <c r="B602" s="403" t="s">
        <v>715</v>
      </c>
      <c r="C602" s="403" t="s">
        <v>343</v>
      </c>
      <c r="D602" s="403" t="s">
        <v>344</v>
      </c>
      <c r="E602" s="403" t="s">
        <v>1455</v>
      </c>
      <c r="F602" s="403">
        <v>0</v>
      </c>
      <c r="O602" s="403" t="s">
        <v>345</v>
      </c>
      <c r="R602" s="403">
        <v>4</v>
      </c>
      <c r="S602" s="403">
        <v>1.4579</v>
      </c>
      <c r="T602" s="403">
        <v>5.0259999999999998</v>
      </c>
      <c r="U602" s="403">
        <v>11.898</v>
      </c>
      <c r="V602" s="403">
        <v>10.154</v>
      </c>
      <c r="W602" s="403">
        <v>37.4</v>
      </c>
      <c r="X602" s="404">
        <v>0.41295999999999999</v>
      </c>
      <c r="Y602" s="403">
        <f>X602+(S602*((U602-INDEX('[1]Center of Mass'!$B$8:$M$105,MATCH(A602,'[1]Center of Mass'!$B$8:$B$105,0),9))^2+(V602-INDEX('[1]Center of Mass'!$B$8:$M$105,MATCH(A602,'[1]Center of Mass'!$B$8:$B$105,0),10))^2))</f>
        <v>140.45385381359998</v>
      </c>
    </row>
    <row r="603" spans="1:25">
      <c r="A603" s="403" t="s">
        <v>35</v>
      </c>
      <c r="B603" s="403" t="s">
        <v>716</v>
      </c>
      <c r="C603" s="403" t="s">
        <v>343</v>
      </c>
      <c r="D603" s="403" t="s">
        <v>344</v>
      </c>
      <c r="E603" s="403" t="s">
        <v>1455</v>
      </c>
      <c r="F603" s="403">
        <v>0</v>
      </c>
      <c r="O603" s="403" t="s">
        <v>345</v>
      </c>
      <c r="R603" s="403">
        <v>4</v>
      </c>
      <c r="S603" s="403">
        <v>1.0025999999999999</v>
      </c>
      <c r="T603" s="403">
        <v>4.024</v>
      </c>
      <c r="U603" s="403">
        <v>13.252000000000001</v>
      </c>
      <c r="V603" s="403">
        <v>10.154</v>
      </c>
      <c r="W603" s="403">
        <v>37.4</v>
      </c>
      <c r="X603" s="404">
        <v>0.17069999999999999</v>
      </c>
      <c r="Y603" s="403">
        <f>X603+(S603*((U603-INDEX('[1]Center of Mass'!$B$8:$M$105,MATCH(A603,'[1]Center of Mass'!$B$8:$B$105,0),9))^2+(V603-INDEX('[1]Center of Mass'!$B$8:$M$105,MATCH(A603,'[1]Center of Mass'!$B$8:$B$105,0),10))^2))</f>
        <v>72.277872467999984</v>
      </c>
    </row>
    <row r="604" spans="1:25">
      <c r="A604" s="403" t="s">
        <v>35</v>
      </c>
      <c r="B604" s="403" t="s">
        <v>717</v>
      </c>
      <c r="C604" s="403" t="s">
        <v>343</v>
      </c>
      <c r="D604" s="403" t="s">
        <v>344</v>
      </c>
      <c r="E604" s="403" t="s">
        <v>1455</v>
      </c>
      <c r="F604" s="403">
        <v>0</v>
      </c>
      <c r="O604" s="403" t="s">
        <v>345</v>
      </c>
      <c r="R604" s="403">
        <v>4</v>
      </c>
      <c r="S604" s="403">
        <v>1.0025999999999999</v>
      </c>
      <c r="T604" s="403">
        <v>4.024</v>
      </c>
      <c r="U604" s="403">
        <v>14.355</v>
      </c>
      <c r="V604" s="403">
        <v>10.154</v>
      </c>
      <c r="W604" s="403">
        <v>37.4</v>
      </c>
      <c r="X604" s="404">
        <v>0.17069999999999999</v>
      </c>
      <c r="Y604" s="403">
        <f>X604+(S604*((U604-INDEX('[1]Center of Mass'!$B$8:$M$105,MATCH(A604,'[1]Center of Mass'!$B$8:$B$105,0),9))^2+(V604-INDEX('[1]Center of Mass'!$B$8:$M$105,MATCH(A604,'[1]Center of Mass'!$B$8:$B$105,0),10))^2))</f>
        <v>55.281790249799982</v>
      </c>
    </row>
    <row r="605" spans="1:25">
      <c r="A605" s="403" t="s">
        <v>35</v>
      </c>
      <c r="B605" s="403" t="s">
        <v>718</v>
      </c>
      <c r="C605" s="403" t="s">
        <v>343</v>
      </c>
      <c r="D605" s="403" t="s">
        <v>344</v>
      </c>
      <c r="E605" s="403" t="s">
        <v>1455</v>
      </c>
      <c r="F605" s="403">
        <v>0</v>
      </c>
      <c r="O605" s="403" t="s">
        <v>345</v>
      </c>
      <c r="R605" s="403">
        <v>4</v>
      </c>
      <c r="S605" s="403">
        <v>1.0025999999999999</v>
      </c>
      <c r="T605" s="403">
        <v>4.024</v>
      </c>
      <c r="U605" s="403">
        <v>15.458</v>
      </c>
      <c r="V605" s="403">
        <v>10.154</v>
      </c>
      <c r="W605" s="403">
        <v>37.4</v>
      </c>
      <c r="X605" s="404">
        <v>0.17069999999999999</v>
      </c>
      <c r="Y605" s="403">
        <f>X605+(S605*((U605-INDEX('[1]Center of Mass'!$B$8:$M$105,MATCH(A605,'[1]Center of Mass'!$B$8:$B$105,0),9))^2+(V605-INDEX('[1]Center of Mass'!$B$8:$M$105,MATCH(A605,'[1]Center of Mass'!$B$8:$B$105,0),10))^2))</f>
        <v>40.725252398399988</v>
      </c>
    </row>
    <row r="606" spans="1:25">
      <c r="A606" s="403" t="s">
        <v>35</v>
      </c>
      <c r="B606" s="403" t="s">
        <v>719</v>
      </c>
      <c r="C606" s="403" t="s">
        <v>343</v>
      </c>
      <c r="D606" s="403" t="s">
        <v>344</v>
      </c>
      <c r="E606" s="403" t="s">
        <v>1455</v>
      </c>
      <c r="F606" s="403">
        <v>0</v>
      </c>
      <c r="O606" s="403" t="s">
        <v>345</v>
      </c>
      <c r="R606" s="403">
        <v>4</v>
      </c>
      <c r="S606" s="403">
        <v>1.0820000000000001</v>
      </c>
      <c r="T606" s="403">
        <v>4.1989999999999998</v>
      </c>
      <c r="U606" s="403">
        <v>16.605</v>
      </c>
      <c r="V606" s="403">
        <v>10.154</v>
      </c>
      <c r="W606" s="403">
        <v>37.4</v>
      </c>
      <c r="X606" s="404">
        <v>0.20227000000000001</v>
      </c>
      <c r="Y606" s="403">
        <f>X606+(S606*((U606-INDEX('[1]Center of Mass'!$B$8:$M$105,MATCH(A606,'[1]Center of Mass'!$B$8:$B$105,0),9))^2+(V606-INDEX('[1]Center of Mass'!$B$8:$M$105,MATCH(A606,'[1]Center of Mass'!$B$8:$B$105,0),10))^2))</f>
        <v>30.424881185999993</v>
      </c>
    </row>
    <row r="607" spans="1:25">
      <c r="A607" s="403" t="s">
        <v>35</v>
      </c>
      <c r="B607" s="403" t="s">
        <v>720</v>
      </c>
      <c r="C607" s="403" t="s">
        <v>343</v>
      </c>
      <c r="D607" s="403" t="s">
        <v>344</v>
      </c>
      <c r="E607" s="403" t="s">
        <v>1455</v>
      </c>
      <c r="F607" s="403">
        <v>0</v>
      </c>
      <c r="O607" s="403" t="s">
        <v>345</v>
      </c>
      <c r="R607" s="403">
        <v>4</v>
      </c>
      <c r="S607" s="403">
        <v>1.0906</v>
      </c>
      <c r="T607" s="403">
        <v>4.218</v>
      </c>
      <c r="U607" s="403">
        <v>17.8</v>
      </c>
      <c r="V607" s="403">
        <v>10.154</v>
      </c>
      <c r="W607" s="403">
        <v>37.4</v>
      </c>
      <c r="X607" s="404">
        <v>0.20594999999999999</v>
      </c>
      <c r="Y607" s="403">
        <f>X607+(S607*((U607-INDEX('[1]Center of Mass'!$B$8:$M$105,MATCH(A607,'[1]Center of Mass'!$B$8:$B$105,0),9))^2+(V607-INDEX('[1]Center of Mass'!$B$8:$M$105,MATCH(A607,'[1]Center of Mass'!$B$8:$B$105,0),10))^2))</f>
        <v>19.498476416799992</v>
      </c>
    </row>
    <row r="608" spans="1:25">
      <c r="A608" s="403" t="s">
        <v>35</v>
      </c>
      <c r="B608" s="403" t="s">
        <v>722</v>
      </c>
      <c r="C608" s="403" t="s">
        <v>343</v>
      </c>
      <c r="D608" s="403" t="s">
        <v>344</v>
      </c>
      <c r="E608" s="403" t="s">
        <v>1455</v>
      </c>
      <c r="F608" s="403">
        <v>0</v>
      </c>
      <c r="O608" s="403" t="s">
        <v>345</v>
      </c>
      <c r="R608" s="403">
        <v>4</v>
      </c>
      <c r="S608" s="403">
        <v>0.60589999999999999</v>
      </c>
      <c r="T608" s="403">
        <v>3.2320000000000002</v>
      </c>
      <c r="U608" s="403">
        <v>1.7629999999999999</v>
      </c>
      <c r="V608" s="403">
        <v>10.904</v>
      </c>
      <c r="W608" s="403">
        <v>37.4</v>
      </c>
      <c r="X608" s="404">
        <v>7.0694000000000007E-2</v>
      </c>
      <c r="Y608" s="403">
        <f>X608+(S608*((U608-INDEX('[1]Center of Mass'!$B$8:$M$105,MATCH(A608,'[1]Center of Mass'!$B$8:$B$105,0),9))^2+(V608-INDEX('[1]Center of Mass'!$B$8:$M$105,MATCH(A608,'[1]Center of Mass'!$B$8:$B$105,0),10))^2))</f>
        <v>236.79195169310003</v>
      </c>
    </row>
    <row r="609" spans="1:25">
      <c r="A609" s="403" t="s">
        <v>35</v>
      </c>
      <c r="B609" s="403" t="s">
        <v>723</v>
      </c>
      <c r="C609" s="403" t="s">
        <v>343</v>
      </c>
      <c r="D609" s="403" t="s">
        <v>344</v>
      </c>
      <c r="E609" s="403" t="s">
        <v>1455</v>
      </c>
      <c r="F609" s="403">
        <v>0</v>
      </c>
      <c r="O609" s="403" t="s">
        <v>345</v>
      </c>
      <c r="R609" s="403">
        <v>4</v>
      </c>
      <c r="S609" s="403">
        <v>0.60589999999999999</v>
      </c>
      <c r="T609" s="403">
        <v>3.2320000000000002</v>
      </c>
      <c r="U609" s="403">
        <v>2.7879999999999998</v>
      </c>
      <c r="V609" s="403">
        <v>10.904</v>
      </c>
      <c r="W609" s="403">
        <v>37.4</v>
      </c>
      <c r="X609" s="404">
        <v>7.0694000000000007E-2</v>
      </c>
      <c r="Y609" s="403">
        <f>X609+(S609*((U609-INDEX('[1]Center of Mass'!$B$8:$M$105,MATCH(A609,'[1]Center of Mass'!$B$8:$B$105,0),9))^2+(V609-INDEX('[1]Center of Mass'!$B$8:$M$105,MATCH(A609,'[1]Center of Mass'!$B$8:$B$105,0),10))^2))</f>
        <v>212.92820150559999</v>
      </c>
    </row>
    <row r="610" spans="1:25">
      <c r="A610" s="403" t="s">
        <v>35</v>
      </c>
      <c r="B610" s="403" t="s">
        <v>724</v>
      </c>
      <c r="C610" s="403" t="s">
        <v>343</v>
      </c>
      <c r="D610" s="403" t="s">
        <v>344</v>
      </c>
      <c r="E610" s="403" t="s">
        <v>1455</v>
      </c>
      <c r="F610" s="403">
        <v>0</v>
      </c>
      <c r="O610" s="403" t="s">
        <v>345</v>
      </c>
      <c r="R610" s="403">
        <v>4</v>
      </c>
      <c r="S610" s="403">
        <v>0.76849999999999996</v>
      </c>
      <c r="T610" s="403">
        <v>3.782</v>
      </c>
      <c r="U610" s="403">
        <v>3.95</v>
      </c>
      <c r="V610" s="403">
        <v>10.904</v>
      </c>
      <c r="W610" s="403">
        <v>37.4</v>
      </c>
      <c r="X610" s="404">
        <v>0.13061</v>
      </c>
      <c r="Y610" s="403">
        <f>X610+(S610*((U610-INDEX('[1]Center of Mass'!$B$8:$M$105,MATCH(A610,'[1]Center of Mass'!$B$8:$B$105,0),9))^2+(V610-INDEX('[1]Center of Mass'!$B$8:$M$105,MATCH(A610,'[1]Center of Mass'!$B$8:$B$105,0),10))^2))</f>
        <v>237.75037041799999</v>
      </c>
    </row>
    <row r="611" spans="1:25">
      <c r="A611" s="403" t="s">
        <v>35</v>
      </c>
      <c r="B611" s="403" t="s">
        <v>725</v>
      </c>
      <c r="C611" s="403" t="s">
        <v>343</v>
      </c>
      <c r="D611" s="403" t="s">
        <v>344</v>
      </c>
      <c r="E611" s="403" t="s">
        <v>1455</v>
      </c>
      <c r="F611" s="403">
        <v>0</v>
      </c>
      <c r="O611" s="403" t="s">
        <v>345</v>
      </c>
      <c r="R611" s="403">
        <v>4</v>
      </c>
      <c r="S611" s="403">
        <v>0.76849999999999996</v>
      </c>
      <c r="T611" s="403">
        <v>3.782</v>
      </c>
      <c r="U611" s="403">
        <v>5.25</v>
      </c>
      <c r="V611" s="403">
        <v>10.904</v>
      </c>
      <c r="W611" s="403">
        <v>37.4</v>
      </c>
      <c r="X611" s="404">
        <v>0.13061</v>
      </c>
      <c r="Y611" s="403">
        <f>X611+(S611*((U611-INDEX('[1]Center of Mass'!$B$8:$M$105,MATCH(A611,'[1]Center of Mass'!$B$8:$B$105,0),9))^2+(V611-INDEX('[1]Center of Mass'!$B$8:$M$105,MATCH(A611,'[1]Center of Mass'!$B$8:$B$105,0),10))^2))</f>
        <v>204.00645761799996</v>
      </c>
    </row>
    <row r="612" spans="1:25">
      <c r="A612" s="403" t="s">
        <v>35</v>
      </c>
      <c r="B612" s="403" t="s">
        <v>726</v>
      </c>
      <c r="C612" s="403" t="s">
        <v>343</v>
      </c>
      <c r="D612" s="403" t="s">
        <v>344</v>
      </c>
      <c r="E612" s="403" t="s">
        <v>1455</v>
      </c>
      <c r="F612" s="403">
        <v>0</v>
      </c>
      <c r="O612" s="403" t="s">
        <v>345</v>
      </c>
      <c r="R612" s="403">
        <v>4</v>
      </c>
      <c r="S612" s="403">
        <v>0.76849999999999996</v>
      </c>
      <c r="T612" s="403">
        <v>3.782</v>
      </c>
      <c r="U612" s="403">
        <v>6.55</v>
      </c>
      <c r="V612" s="403">
        <v>10.904</v>
      </c>
      <c r="W612" s="403">
        <v>37.4</v>
      </c>
      <c r="X612" s="404">
        <v>0.13061</v>
      </c>
      <c r="Y612" s="403">
        <f>X612+(S612*((U612-INDEX('[1]Center of Mass'!$B$8:$M$105,MATCH(A612,'[1]Center of Mass'!$B$8:$B$105,0),9))^2+(V612-INDEX('[1]Center of Mass'!$B$8:$M$105,MATCH(A612,'[1]Center of Mass'!$B$8:$B$105,0),10))^2))</f>
        <v>172.86007481799996</v>
      </c>
    </row>
    <row r="613" spans="1:25">
      <c r="A613" s="403" t="s">
        <v>35</v>
      </c>
      <c r="B613" s="403" t="s">
        <v>727</v>
      </c>
      <c r="C613" s="403" t="s">
        <v>343</v>
      </c>
      <c r="D613" s="403" t="s">
        <v>344</v>
      </c>
      <c r="E613" s="403" t="s">
        <v>1455</v>
      </c>
      <c r="F613" s="403">
        <v>0</v>
      </c>
      <c r="O613" s="403" t="s">
        <v>345</v>
      </c>
      <c r="R613" s="403">
        <v>4</v>
      </c>
      <c r="S613" s="403">
        <v>0.67979999999999996</v>
      </c>
      <c r="T613" s="403">
        <v>3.4820000000000002</v>
      </c>
      <c r="U613" s="403">
        <v>7.7750000000000004</v>
      </c>
      <c r="V613" s="403">
        <v>10.904</v>
      </c>
      <c r="W613" s="403">
        <v>37.4</v>
      </c>
      <c r="X613" s="404">
        <v>9.4716999999999996E-2</v>
      </c>
      <c r="Y613" s="403">
        <f>X613+(S613*((U613-INDEX('[1]Center of Mass'!$B$8:$M$105,MATCH(A613,'[1]Center of Mass'!$B$8:$B$105,0),9))^2+(V613-INDEX('[1]Center of Mass'!$B$8:$M$105,MATCH(A613,'[1]Center of Mass'!$B$8:$B$105,0),10))^2))</f>
        <v>129.02854416939999</v>
      </c>
    </row>
    <row r="614" spans="1:25">
      <c r="A614" s="403" t="s">
        <v>35</v>
      </c>
      <c r="B614" s="403" t="s">
        <v>728</v>
      </c>
      <c r="C614" s="403" t="s">
        <v>343</v>
      </c>
      <c r="D614" s="403" t="s">
        <v>344</v>
      </c>
      <c r="E614" s="403" t="s">
        <v>1455</v>
      </c>
      <c r="F614" s="403">
        <v>0</v>
      </c>
      <c r="O614" s="403" t="s">
        <v>345</v>
      </c>
      <c r="R614" s="403">
        <v>4</v>
      </c>
      <c r="S614" s="403">
        <v>0.67979999999999996</v>
      </c>
      <c r="T614" s="403">
        <v>3.4820000000000002</v>
      </c>
      <c r="U614" s="403">
        <v>8.9250000000000007</v>
      </c>
      <c r="V614" s="403">
        <v>10.904</v>
      </c>
      <c r="W614" s="403">
        <v>37.4</v>
      </c>
      <c r="X614" s="404">
        <v>9.4716999999999996E-2</v>
      </c>
      <c r="Y614" s="403">
        <f>X614+(S614*((U614-INDEX('[1]Center of Mass'!$B$8:$M$105,MATCH(A614,'[1]Center of Mass'!$B$8:$B$105,0),9))^2+(V614-INDEX('[1]Center of Mass'!$B$8:$M$105,MATCH(A614,'[1]Center of Mass'!$B$8:$B$105,0),10))^2))</f>
        <v>108.48675564939998</v>
      </c>
    </row>
    <row r="615" spans="1:25">
      <c r="A615" s="403" t="s">
        <v>35</v>
      </c>
      <c r="B615" s="403" t="s">
        <v>729</v>
      </c>
      <c r="C615" s="403" t="s">
        <v>343</v>
      </c>
      <c r="D615" s="403" t="s">
        <v>344</v>
      </c>
      <c r="E615" s="403" t="s">
        <v>1455</v>
      </c>
      <c r="F615" s="403">
        <v>0</v>
      </c>
      <c r="O615" s="403" t="s">
        <v>345</v>
      </c>
      <c r="R615" s="403">
        <v>4</v>
      </c>
      <c r="S615" s="403">
        <v>0.94340000000000002</v>
      </c>
      <c r="T615" s="403">
        <v>4.3739999999999997</v>
      </c>
      <c r="U615" s="403">
        <v>10.298</v>
      </c>
      <c r="V615" s="403">
        <v>10.904</v>
      </c>
      <c r="W615" s="403">
        <v>37.4</v>
      </c>
      <c r="X615" s="404">
        <v>0.22771</v>
      </c>
      <c r="Y615" s="403">
        <f>X615+(S615*((U615-INDEX('[1]Center of Mass'!$B$8:$M$105,MATCH(A615,'[1]Center of Mass'!$B$8:$B$105,0),9))^2+(V615-INDEX('[1]Center of Mass'!$B$8:$M$105,MATCH(A615,'[1]Center of Mass'!$B$8:$B$105,0),10))^2))</f>
        <v>119.88298484559999</v>
      </c>
    </row>
    <row r="616" spans="1:25">
      <c r="A616" s="403" t="s">
        <v>35</v>
      </c>
      <c r="B616" s="403" t="s">
        <v>730</v>
      </c>
      <c r="C616" s="403" t="s">
        <v>343</v>
      </c>
      <c r="D616" s="403" t="s">
        <v>344</v>
      </c>
      <c r="E616" s="403" t="s">
        <v>1455</v>
      </c>
      <c r="F616" s="403">
        <v>0</v>
      </c>
      <c r="O616" s="403" t="s">
        <v>345</v>
      </c>
      <c r="R616" s="403">
        <v>4</v>
      </c>
      <c r="S616" s="403">
        <v>0.94820000000000004</v>
      </c>
      <c r="T616" s="403">
        <v>4.3899999999999997</v>
      </c>
      <c r="U616" s="403">
        <v>11.898</v>
      </c>
      <c r="V616" s="403">
        <v>10.904</v>
      </c>
      <c r="W616" s="403">
        <v>37.4</v>
      </c>
      <c r="X616" s="404">
        <v>0.23094000000000001</v>
      </c>
      <c r="Y616" s="403">
        <f>X616+(S616*((U616-INDEX('[1]Center of Mass'!$B$8:$M$105,MATCH(A616,'[1]Center of Mass'!$B$8:$B$105,0),9))^2+(V616-INDEX('[1]Center of Mass'!$B$8:$M$105,MATCH(A616,'[1]Center of Mass'!$B$8:$B$105,0),10))^2))</f>
        <v>88.969264848800009</v>
      </c>
    </row>
    <row r="617" spans="1:25">
      <c r="A617" s="403" t="s">
        <v>35</v>
      </c>
      <c r="B617" s="403" t="s">
        <v>731</v>
      </c>
      <c r="C617" s="403" t="s">
        <v>343</v>
      </c>
      <c r="D617" s="403" t="s">
        <v>344</v>
      </c>
      <c r="E617" s="403" t="s">
        <v>1455</v>
      </c>
      <c r="F617" s="403">
        <v>0</v>
      </c>
      <c r="O617" s="403" t="s">
        <v>345</v>
      </c>
      <c r="R617" s="403">
        <v>4</v>
      </c>
      <c r="S617" s="403">
        <v>0.65210000000000001</v>
      </c>
      <c r="T617" s="403">
        <v>3.3889999999999998</v>
      </c>
      <c r="U617" s="403">
        <v>13.252000000000001</v>
      </c>
      <c r="V617" s="403">
        <v>10.904</v>
      </c>
      <c r="W617" s="403">
        <v>37.4</v>
      </c>
      <c r="X617" s="404">
        <v>8.5125000000000006E-2</v>
      </c>
      <c r="Y617" s="403">
        <f>X617+(S617*((U617-INDEX('[1]Center of Mass'!$B$8:$M$105,MATCH(A617,'[1]Center of Mass'!$B$8:$B$105,0),9))^2+(V617-INDEX('[1]Center of Mass'!$B$8:$M$105,MATCH(A617,'[1]Center of Mass'!$B$8:$B$105,0),10))^2))</f>
        <v>45.373261327999991</v>
      </c>
    </row>
    <row r="618" spans="1:25">
      <c r="A618" s="403" t="s">
        <v>35</v>
      </c>
      <c r="B618" s="403" t="s">
        <v>732</v>
      </c>
      <c r="C618" s="403" t="s">
        <v>343</v>
      </c>
      <c r="D618" s="403" t="s">
        <v>344</v>
      </c>
      <c r="E618" s="403" t="s">
        <v>1455</v>
      </c>
      <c r="F618" s="403">
        <v>0</v>
      </c>
      <c r="O618" s="403" t="s">
        <v>345</v>
      </c>
      <c r="R618" s="403">
        <v>4</v>
      </c>
      <c r="S618" s="403">
        <v>0.65210000000000001</v>
      </c>
      <c r="T618" s="403">
        <v>3.3889999999999998</v>
      </c>
      <c r="U618" s="403">
        <v>14.355</v>
      </c>
      <c r="V618" s="403">
        <v>10.904</v>
      </c>
      <c r="W618" s="403">
        <v>37.4</v>
      </c>
      <c r="X618" s="404">
        <v>8.5125000000000006E-2</v>
      </c>
      <c r="Y618" s="403">
        <f>X618+(S618*((U618-INDEX('[1]Center of Mass'!$B$8:$M$105,MATCH(A618,'[1]Center of Mass'!$B$8:$B$105,0),9))^2+(V618-INDEX('[1]Center of Mass'!$B$8:$M$105,MATCH(A618,'[1]Center of Mass'!$B$8:$B$105,0),10))^2))</f>
        <v>34.318857563299986</v>
      </c>
    </row>
    <row r="619" spans="1:25">
      <c r="A619" s="403" t="s">
        <v>35</v>
      </c>
      <c r="B619" s="403" t="s">
        <v>733</v>
      </c>
      <c r="C619" s="403" t="s">
        <v>343</v>
      </c>
      <c r="D619" s="403" t="s">
        <v>344</v>
      </c>
      <c r="E619" s="403" t="s">
        <v>1455</v>
      </c>
      <c r="F619" s="403">
        <v>0</v>
      </c>
      <c r="O619" s="403" t="s">
        <v>345</v>
      </c>
      <c r="R619" s="403">
        <v>4</v>
      </c>
      <c r="S619" s="403">
        <v>0.65210000000000001</v>
      </c>
      <c r="T619" s="403">
        <v>3.3889999999999998</v>
      </c>
      <c r="U619" s="403">
        <v>15.458</v>
      </c>
      <c r="V619" s="403">
        <v>10.904</v>
      </c>
      <c r="W619" s="403">
        <v>37.4</v>
      </c>
      <c r="X619" s="404">
        <v>8.5125000000000006E-2</v>
      </c>
      <c r="Y619" s="403">
        <f>X619+(S619*((U619-INDEX('[1]Center of Mass'!$B$8:$M$105,MATCH(A619,'[1]Center of Mass'!$B$8:$B$105,0),9))^2+(V619-INDEX('[1]Center of Mass'!$B$8:$M$105,MATCH(A619,'[1]Center of Mass'!$B$8:$B$105,0),10))^2))</f>
        <v>24.851155256399998</v>
      </c>
    </row>
    <row r="620" spans="1:25">
      <c r="A620" s="403" t="s">
        <v>35</v>
      </c>
      <c r="B620" s="403" t="s">
        <v>734</v>
      </c>
      <c r="C620" s="403" t="s">
        <v>343</v>
      </c>
      <c r="D620" s="403" t="s">
        <v>344</v>
      </c>
      <c r="E620" s="403" t="s">
        <v>1455</v>
      </c>
      <c r="F620" s="403">
        <v>0</v>
      </c>
      <c r="O620" s="403" t="s">
        <v>345</v>
      </c>
      <c r="R620" s="403">
        <v>4</v>
      </c>
      <c r="S620" s="403">
        <v>0.70379999999999998</v>
      </c>
      <c r="T620" s="403">
        <v>3.5630000000000002</v>
      </c>
      <c r="U620" s="403">
        <v>16.605</v>
      </c>
      <c r="V620" s="403">
        <v>10.904</v>
      </c>
      <c r="W620" s="403">
        <v>37.4</v>
      </c>
      <c r="X620" s="404">
        <v>0.10360999999999999</v>
      </c>
      <c r="Y620" s="403">
        <f>X620+(S620*((U620-INDEX('[1]Center of Mass'!$B$8:$M$105,MATCH(A620,'[1]Center of Mass'!$B$8:$B$105,0),9))^2+(V620-INDEX('[1]Center of Mass'!$B$8:$M$105,MATCH(A620,'[1]Center of Mass'!$B$8:$B$105,0),10))^2))</f>
        <v>18.023535457399994</v>
      </c>
    </row>
    <row r="621" spans="1:25">
      <c r="A621" s="403" t="s">
        <v>35</v>
      </c>
      <c r="B621" s="403" t="s">
        <v>735</v>
      </c>
      <c r="C621" s="403" t="s">
        <v>343</v>
      </c>
      <c r="D621" s="403" t="s">
        <v>344</v>
      </c>
      <c r="E621" s="403" t="s">
        <v>1455</v>
      </c>
      <c r="F621" s="403">
        <v>0</v>
      </c>
      <c r="O621" s="403" t="s">
        <v>345</v>
      </c>
      <c r="R621" s="403">
        <v>4</v>
      </c>
      <c r="S621" s="403">
        <v>0.70940000000000003</v>
      </c>
      <c r="T621" s="403">
        <v>3.5819999999999999</v>
      </c>
      <c r="U621" s="403">
        <v>17.8</v>
      </c>
      <c r="V621" s="403">
        <v>10.904</v>
      </c>
      <c r="W621" s="403">
        <v>37.4</v>
      </c>
      <c r="X621" s="404">
        <v>0.10578</v>
      </c>
      <c r="Y621" s="403">
        <f>X621+(S621*((U621-INDEX('[1]Center of Mass'!$B$8:$M$105,MATCH(A621,'[1]Center of Mass'!$B$8:$B$105,0),9))^2+(V621-INDEX('[1]Center of Mass'!$B$8:$M$105,MATCH(A621,'[1]Center of Mass'!$B$8:$B$105,0),10))^2))</f>
        <v>10.902371283199994</v>
      </c>
    </row>
    <row r="622" spans="1:25">
      <c r="A622" s="403" t="s">
        <v>35</v>
      </c>
      <c r="B622" s="403" t="s">
        <v>737</v>
      </c>
      <c r="C622" s="403" t="s">
        <v>343</v>
      </c>
      <c r="D622" s="403" t="s">
        <v>344</v>
      </c>
      <c r="E622" s="403" t="s">
        <v>1455</v>
      </c>
      <c r="F622" s="403">
        <v>0</v>
      </c>
      <c r="O622" s="403" t="s">
        <v>345</v>
      </c>
      <c r="R622" s="403">
        <v>4</v>
      </c>
      <c r="S622" s="403">
        <v>1.2474000000000001</v>
      </c>
      <c r="T622" s="403">
        <v>4.484</v>
      </c>
      <c r="U622" s="403">
        <v>1.7629999999999999</v>
      </c>
      <c r="V622" s="403">
        <v>11.808</v>
      </c>
      <c r="W622" s="403">
        <v>37.4</v>
      </c>
      <c r="X622" s="404">
        <v>0.26313999999999999</v>
      </c>
      <c r="Y622" s="403">
        <f>X622+(S622*((U622-INDEX('[1]Center of Mass'!$B$8:$M$105,MATCH(A622,'[1]Center of Mass'!$B$8:$B$105,0),9))^2+(V622-INDEX('[1]Center of Mass'!$B$8:$M$105,MATCH(A622,'[1]Center of Mass'!$B$8:$B$105,0),10))^2))</f>
        <v>485.76500252260013</v>
      </c>
    </row>
    <row r="623" spans="1:25">
      <c r="A623" s="403" t="s">
        <v>35</v>
      </c>
      <c r="B623" s="403" t="s">
        <v>738</v>
      </c>
      <c r="C623" s="403" t="s">
        <v>343</v>
      </c>
      <c r="D623" s="403" t="s">
        <v>344</v>
      </c>
      <c r="E623" s="403" t="s">
        <v>1455</v>
      </c>
      <c r="F623" s="403">
        <v>0</v>
      </c>
      <c r="O623" s="403" t="s">
        <v>345</v>
      </c>
      <c r="R623" s="403">
        <v>4</v>
      </c>
      <c r="S623" s="403">
        <v>1.2474000000000001</v>
      </c>
      <c r="T623" s="403">
        <v>4.484</v>
      </c>
      <c r="U623" s="403">
        <v>2.7879999999999998</v>
      </c>
      <c r="V623" s="403">
        <v>11.808</v>
      </c>
      <c r="W623" s="403">
        <v>37.4</v>
      </c>
      <c r="X623" s="404">
        <v>0.26313999999999999</v>
      </c>
      <c r="Y623" s="403">
        <f>X623+(S623*((U623-INDEX('[1]Center of Mass'!$B$8:$M$105,MATCH(A623,'[1]Center of Mass'!$B$8:$B$105,0),9))^2+(V623-INDEX('[1]Center of Mass'!$B$8:$M$105,MATCH(A623,'[1]Center of Mass'!$B$8:$B$105,0),10))^2))</f>
        <v>436.63537389760006</v>
      </c>
    </row>
    <row r="624" spans="1:25">
      <c r="A624" s="403" t="s">
        <v>35</v>
      </c>
      <c r="B624" s="403" t="s">
        <v>739</v>
      </c>
      <c r="C624" s="403" t="s">
        <v>343</v>
      </c>
      <c r="D624" s="403" t="s">
        <v>344</v>
      </c>
      <c r="E624" s="403" t="s">
        <v>1455</v>
      </c>
      <c r="F624" s="403">
        <v>0</v>
      </c>
      <c r="O624" s="403" t="s">
        <v>345</v>
      </c>
      <c r="R624" s="403">
        <v>4</v>
      </c>
      <c r="S624" s="403">
        <v>1.5820000000000001</v>
      </c>
      <c r="T624" s="403">
        <v>5.0339999999999998</v>
      </c>
      <c r="U624" s="403">
        <v>3.95</v>
      </c>
      <c r="V624" s="403">
        <v>11.808</v>
      </c>
      <c r="W624" s="403">
        <v>37.4</v>
      </c>
      <c r="X624" s="404">
        <v>0.41803000000000001</v>
      </c>
      <c r="Y624" s="403">
        <f>X624+(S624*((U624-INDEX('[1]Center of Mass'!$B$8:$M$105,MATCH(A624,'[1]Center of Mass'!$B$8:$B$105,0),9))^2+(V624-INDEX('[1]Center of Mass'!$B$8:$M$105,MATCH(A624,'[1]Center of Mass'!$B$8:$B$105,0),10))^2))</f>
        <v>487.22611517600006</v>
      </c>
    </row>
    <row r="625" spans="1:25">
      <c r="A625" s="403" t="s">
        <v>35</v>
      </c>
      <c r="B625" s="403" t="s">
        <v>342</v>
      </c>
      <c r="C625" s="403" t="s">
        <v>343</v>
      </c>
      <c r="D625" s="403" t="s">
        <v>344</v>
      </c>
      <c r="E625" s="403" t="s">
        <v>1455</v>
      </c>
      <c r="F625" s="403">
        <v>0</v>
      </c>
      <c r="O625" s="403" t="s">
        <v>345</v>
      </c>
      <c r="R625" s="403">
        <v>4</v>
      </c>
      <c r="S625" s="403">
        <v>1.5820000000000001</v>
      </c>
      <c r="T625" s="403">
        <v>5.0339999999999998</v>
      </c>
      <c r="U625" s="403">
        <v>5.25</v>
      </c>
      <c r="V625" s="403">
        <v>11.808</v>
      </c>
      <c r="W625" s="403">
        <v>37.4</v>
      </c>
      <c r="X625" s="404">
        <v>0.41803000000000001</v>
      </c>
      <c r="Y625" s="403">
        <f>X625+(S625*((U625-INDEX('[1]Center of Mass'!$B$8:$M$105,MATCH(A625,'[1]Center of Mass'!$B$8:$B$105,0),9))^2+(V625-INDEX('[1]Center of Mass'!$B$8:$M$105,MATCH(A625,'[1]Center of Mass'!$B$8:$B$105,0),10))^2))</f>
        <v>417.76239357599997</v>
      </c>
    </row>
    <row r="626" spans="1:25">
      <c r="A626" s="403" t="s">
        <v>35</v>
      </c>
      <c r="B626" s="403" t="s">
        <v>346</v>
      </c>
      <c r="C626" s="403" t="s">
        <v>343</v>
      </c>
      <c r="D626" s="403" t="s">
        <v>344</v>
      </c>
      <c r="E626" s="403" t="s">
        <v>1455</v>
      </c>
      <c r="F626" s="403">
        <v>0</v>
      </c>
      <c r="O626" s="403" t="s">
        <v>345</v>
      </c>
      <c r="R626" s="403">
        <v>4</v>
      </c>
      <c r="S626" s="403">
        <v>1.5820000000000001</v>
      </c>
      <c r="T626" s="403">
        <v>5.0339999999999998</v>
      </c>
      <c r="U626" s="403">
        <v>6.55</v>
      </c>
      <c r="V626" s="403">
        <v>11.808</v>
      </c>
      <c r="W626" s="403">
        <v>37.4</v>
      </c>
      <c r="X626" s="404">
        <v>0.41803000000000001</v>
      </c>
      <c r="Y626" s="403">
        <f>X626+(S626*((U626-INDEX('[1]Center of Mass'!$B$8:$M$105,MATCH(A626,'[1]Center of Mass'!$B$8:$B$105,0),9))^2+(V626-INDEX('[1]Center of Mass'!$B$8:$M$105,MATCH(A626,'[1]Center of Mass'!$B$8:$B$105,0),10))^2))</f>
        <v>353.64583197599995</v>
      </c>
    </row>
    <row r="627" spans="1:25">
      <c r="A627" s="403" t="s">
        <v>35</v>
      </c>
      <c r="B627" s="403" t="s">
        <v>347</v>
      </c>
      <c r="C627" s="403" t="s">
        <v>343</v>
      </c>
      <c r="D627" s="403" t="s">
        <v>344</v>
      </c>
      <c r="E627" s="403" t="s">
        <v>1455</v>
      </c>
      <c r="F627" s="403">
        <v>0</v>
      </c>
      <c r="O627" s="403" t="s">
        <v>345</v>
      </c>
      <c r="R627" s="403">
        <v>4</v>
      </c>
      <c r="S627" s="403">
        <v>1.3995</v>
      </c>
      <c r="T627" s="403">
        <v>4.734</v>
      </c>
      <c r="U627" s="403">
        <v>7.7750000000000004</v>
      </c>
      <c r="V627" s="403">
        <v>11.808</v>
      </c>
      <c r="W627" s="403">
        <v>37.4</v>
      </c>
      <c r="X627" s="404">
        <v>0.32694000000000001</v>
      </c>
      <c r="Y627" s="403">
        <f>X627+(S627*((U627-INDEX('[1]Center of Mass'!$B$8:$M$105,MATCH(A627,'[1]Center of Mass'!$B$8:$B$105,0),9))^2+(V627-INDEX('[1]Center of Mass'!$B$8:$M$105,MATCH(A627,'[1]Center of Mass'!$B$8:$B$105,0),10))^2))</f>
        <v>263.68735930349993</v>
      </c>
    </row>
    <row r="628" spans="1:25">
      <c r="A628" s="403" t="s">
        <v>35</v>
      </c>
      <c r="B628" s="403" t="s">
        <v>348</v>
      </c>
      <c r="C628" s="403" t="s">
        <v>343</v>
      </c>
      <c r="D628" s="403" t="s">
        <v>344</v>
      </c>
      <c r="E628" s="403" t="s">
        <v>1455</v>
      </c>
      <c r="F628" s="403">
        <v>0</v>
      </c>
      <c r="O628" s="403" t="s">
        <v>345</v>
      </c>
      <c r="R628" s="403">
        <v>4</v>
      </c>
      <c r="S628" s="403">
        <v>1.3995</v>
      </c>
      <c r="T628" s="403">
        <v>4.734</v>
      </c>
      <c r="U628" s="403">
        <v>8.9250000000000007</v>
      </c>
      <c r="V628" s="403">
        <v>11.808</v>
      </c>
      <c r="W628" s="403">
        <v>37.4</v>
      </c>
      <c r="X628" s="404">
        <v>0.32694000000000001</v>
      </c>
      <c r="Y628" s="403">
        <f>X628+(S628*((U628-INDEX('[1]Center of Mass'!$B$8:$M$105,MATCH(A628,'[1]Center of Mass'!$B$8:$B$105,0),9))^2+(V628-INDEX('[1]Center of Mass'!$B$8:$M$105,MATCH(A628,'[1]Center of Mass'!$B$8:$B$105,0),10))^2))</f>
        <v>221.39810800349997</v>
      </c>
    </row>
    <row r="629" spans="1:25">
      <c r="A629" s="403" t="s">
        <v>35</v>
      </c>
      <c r="B629" s="403" t="s">
        <v>352</v>
      </c>
      <c r="C629" s="403" t="s">
        <v>343</v>
      </c>
      <c r="D629" s="403" t="s">
        <v>344</v>
      </c>
      <c r="E629" s="403" t="s">
        <v>1455</v>
      </c>
      <c r="F629" s="403">
        <v>0</v>
      </c>
      <c r="O629" s="403" t="s">
        <v>345</v>
      </c>
      <c r="R629" s="403">
        <v>4</v>
      </c>
      <c r="S629" s="403">
        <v>1.3425</v>
      </c>
      <c r="T629" s="403">
        <v>4.6399999999999997</v>
      </c>
      <c r="U629" s="403">
        <v>13.252000000000001</v>
      </c>
      <c r="V629" s="403">
        <v>11.808</v>
      </c>
      <c r="W629" s="403">
        <v>37.4</v>
      </c>
      <c r="X629" s="404">
        <v>0.30181999999999998</v>
      </c>
      <c r="Y629" s="403">
        <f>X629+(S629*((U629-INDEX('[1]Center of Mass'!$B$8:$M$105,MATCH(A629,'[1]Center of Mass'!$B$8:$B$105,0),9))^2+(V629-INDEX('[1]Center of Mass'!$B$8:$M$105,MATCH(A629,'[1]Center of Mass'!$B$8:$B$105,0),10))^2))</f>
        <v>91.547678599999983</v>
      </c>
    </row>
    <row r="630" spans="1:25">
      <c r="A630" s="403" t="s">
        <v>35</v>
      </c>
      <c r="B630" s="403" t="s">
        <v>353</v>
      </c>
      <c r="C630" s="403" t="s">
        <v>343</v>
      </c>
      <c r="D630" s="403" t="s">
        <v>344</v>
      </c>
      <c r="E630" s="403" t="s">
        <v>1455</v>
      </c>
      <c r="F630" s="403">
        <v>0</v>
      </c>
      <c r="O630" s="403" t="s">
        <v>345</v>
      </c>
      <c r="R630" s="403">
        <v>4</v>
      </c>
      <c r="S630" s="403">
        <v>1.3425</v>
      </c>
      <c r="T630" s="403">
        <v>4.6399999999999997</v>
      </c>
      <c r="U630" s="403">
        <v>14.355</v>
      </c>
      <c r="V630" s="403">
        <v>11.808</v>
      </c>
      <c r="W630" s="403">
        <v>37.4</v>
      </c>
      <c r="X630" s="404">
        <v>0.30181999999999998</v>
      </c>
      <c r="Y630" s="403">
        <f>X630+(S630*((U630-INDEX('[1]Center of Mass'!$B$8:$M$105,MATCH(A630,'[1]Center of Mass'!$B$8:$B$105,0),9))^2+(V630-INDEX('[1]Center of Mass'!$B$8:$M$105,MATCH(A630,'[1]Center of Mass'!$B$8:$B$105,0),10))^2))</f>
        <v>68.789609202499989</v>
      </c>
    </row>
    <row r="631" spans="1:25">
      <c r="A631" s="403" t="s">
        <v>35</v>
      </c>
      <c r="B631" s="403" t="s">
        <v>354</v>
      </c>
      <c r="C631" s="403" t="s">
        <v>343</v>
      </c>
      <c r="D631" s="403" t="s">
        <v>344</v>
      </c>
      <c r="E631" s="403" t="s">
        <v>1455</v>
      </c>
      <c r="F631" s="403">
        <v>0</v>
      </c>
      <c r="O631" s="403" t="s">
        <v>345</v>
      </c>
      <c r="R631" s="403">
        <v>4</v>
      </c>
      <c r="S631" s="403">
        <v>1.3425</v>
      </c>
      <c r="T631" s="403">
        <v>4.6399999999999997</v>
      </c>
      <c r="U631" s="403">
        <v>15.458</v>
      </c>
      <c r="V631" s="403">
        <v>11.808</v>
      </c>
      <c r="W631" s="403">
        <v>37.4</v>
      </c>
      <c r="X631" s="404">
        <v>0.30181999999999998</v>
      </c>
      <c r="Y631" s="403">
        <f>X631+(S631*((U631-INDEX('[1]Center of Mass'!$B$8:$M$105,MATCH(A631,'[1]Center of Mass'!$B$8:$B$105,0),9))^2+(V631-INDEX('[1]Center of Mass'!$B$8:$M$105,MATCH(A631,'[1]Center of Mass'!$B$8:$B$105,0),10))^2))</f>
        <v>49.298134969999992</v>
      </c>
    </row>
    <row r="632" spans="1:25">
      <c r="A632" s="403" t="s">
        <v>35</v>
      </c>
      <c r="B632" s="403" t="s">
        <v>355</v>
      </c>
      <c r="C632" s="403" t="s">
        <v>343</v>
      </c>
      <c r="D632" s="403" t="s">
        <v>344</v>
      </c>
      <c r="E632" s="403" t="s">
        <v>1455</v>
      </c>
      <c r="F632" s="403">
        <v>0</v>
      </c>
      <c r="O632" s="403" t="s">
        <v>345</v>
      </c>
      <c r="R632" s="403">
        <v>4</v>
      </c>
      <c r="S632" s="403">
        <v>1.4488000000000001</v>
      </c>
      <c r="T632" s="403">
        <v>4.8150000000000004</v>
      </c>
      <c r="U632" s="403">
        <v>16.605</v>
      </c>
      <c r="V632" s="403">
        <v>11.808</v>
      </c>
      <c r="W632" s="403">
        <v>37.4</v>
      </c>
      <c r="X632" s="404">
        <v>0.34989999999999999</v>
      </c>
      <c r="Y632" s="403">
        <f>X632+(S632*((U632-INDEX('[1]Center of Mass'!$B$8:$M$105,MATCH(A632,'[1]Center of Mass'!$B$8:$B$105,0),9))^2+(V632-INDEX('[1]Center of Mass'!$B$8:$M$105,MATCH(A632,'[1]Center of Mass'!$B$8:$B$105,0),10))^2))</f>
        <v>35.090838914399988</v>
      </c>
    </row>
    <row r="633" spans="1:25">
      <c r="A633" s="403" t="s">
        <v>35</v>
      </c>
      <c r="B633" s="403" t="s">
        <v>356</v>
      </c>
      <c r="C633" s="403" t="s">
        <v>343</v>
      </c>
      <c r="D633" s="403" t="s">
        <v>344</v>
      </c>
      <c r="E633" s="403" t="s">
        <v>1455</v>
      </c>
      <c r="F633" s="403">
        <v>0</v>
      </c>
      <c r="O633" s="403" t="s">
        <v>345</v>
      </c>
      <c r="R633" s="403">
        <v>4</v>
      </c>
      <c r="S633" s="403">
        <v>1.4602999999999999</v>
      </c>
      <c r="T633" s="403">
        <v>4.8339999999999996</v>
      </c>
      <c r="U633" s="403">
        <v>17.8</v>
      </c>
      <c r="V633" s="403">
        <v>11.808</v>
      </c>
      <c r="W633" s="403">
        <v>37.4</v>
      </c>
      <c r="X633" s="404">
        <v>0.35546</v>
      </c>
      <c r="Y633" s="403">
        <f>X633+(S633*((U633-INDEX('[1]Center of Mass'!$B$8:$M$105,MATCH(A633,'[1]Center of Mass'!$B$8:$B$105,0),9))^2+(V633-INDEX('[1]Center of Mass'!$B$8:$M$105,MATCH(A633,'[1]Center of Mass'!$B$8:$B$105,0),10))^2))</f>
        <v>20.415262310399989</v>
      </c>
    </row>
    <row r="634" spans="1:25">
      <c r="A634" s="403" t="s">
        <v>35</v>
      </c>
      <c r="B634" s="403" t="s">
        <v>357</v>
      </c>
      <c r="C634" s="403" t="s">
        <v>343</v>
      </c>
      <c r="D634" s="403" t="s">
        <v>344</v>
      </c>
      <c r="E634" s="403" t="s">
        <v>458</v>
      </c>
      <c r="F634" s="403">
        <v>0</v>
      </c>
      <c r="O634" s="403" t="s">
        <v>345</v>
      </c>
      <c r="R634" s="403">
        <v>4</v>
      </c>
      <c r="S634" s="403">
        <v>2.08</v>
      </c>
      <c r="T634" s="403">
        <v>5.8</v>
      </c>
      <c r="U634" s="403">
        <v>10.3</v>
      </c>
      <c r="V634" s="403">
        <v>11.85</v>
      </c>
      <c r="W634" s="403">
        <v>35.700000000000003</v>
      </c>
      <c r="X634" s="404">
        <v>0.73667000000000005</v>
      </c>
      <c r="Y634" s="403">
        <f>X634+(S634*((U634-INDEX('[1]Center of Mass'!$B$8:$M$105,MATCH(A634,'[1]Center of Mass'!$B$8:$B$105,0),9))^2+(V634-INDEX('[1]Center of Mass'!$B$8:$M$105,MATCH(A634,'[1]Center of Mass'!$B$8:$B$105,0),10))^2))</f>
        <v>261.31411959999997</v>
      </c>
    </row>
    <row r="635" spans="1:25">
      <c r="A635" s="403" t="s">
        <v>35</v>
      </c>
      <c r="B635" s="403" t="s">
        <v>358</v>
      </c>
      <c r="C635" s="403" t="s">
        <v>343</v>
      </c>
      <c r="D635" s="403" t="s">
        <v>344</v>
      </c>
      <c r="E635" s="403" t="s">
        <v>458</v>
      </c>
      <c r="F635" s="403">
        <v>0</v>
      </c>
      <c r="O635" s="403" t="s">
        <v>345</v>
      </c>
      <c r="R635" s="403">
        <v>4</v>
      </c>
      <c r="S635" s="403">
        <v>2.08</v>
      </c>
      <c r="T635" s="403">
        <v>5.8</v>
      </c>
      <c r="U635" s="403">
        <v>11.9</v>
      </c>
      <c r="V635" s="403">
        <v>11.85</v>
      </c>
      <c r="W635" s="403">
        <v>35.700000000000003</v>
      </c>
      <c r="X635" s="404">
        <v>0.73667000000000005</v>
      </c>
      <c r="Y635" s="403">
        <f>X635+(S635*((U635-INDEX('[1]Center of Mass'!$B$8:$M$105,MATCH(A635,'[1]Center of Mass'!$B$8:$B$105,0),9))^2+(V635-INDEX('[1]Center of Mass'!$B$8:$M$105,MATCH(A635,'[1]Center of Mass'!$B$8:$B$105,0),10))^2))</f>
        <v>192.17159159999997</v>
      </c>
    </row>
    <row r="636" spans="1:25">
      <c r="A636" s="403" t="s">
        <v>35</v>
      </c>
      <c r="B636" s="403" t="s">
        <v>362</v>
      </c>
      <c r="C636" s="403" t="s">
        <v>343</v>
      </c>
      <c r="D636" s="403" t="s">
        <v>344</v>
      </c>
      <c r="E636" s="403" t="s">
        <v>1455</v>
      </c>
      <c r="F636" s="403">
        <v>0</v>
      </c>
      <c r="O636" s="403" t="s">
        <v>345</v>
      </c>
      <c r="R636" s="403">
        <v>4</v>
      </c>
      <c r="S636" s="403">
        <v>1.2474000000000001</v>
      </c>
      <c r="T636" s="403">
        <v>4.484</v>
      </c>
      <c r="U636" s="403">
        <v>1.7629999999999999</v>
      </c>
      <c r="V636" s="403">
        <v>13.025</v>
      </c>
      <c r="W636" s="403">
        <v>37.4</v>
      </c>
      <c r="X636" s="404">
        <v>0.26313999999999999</v>
      </c>
      <c r="Y636" s="403">
        <f>X636+(S636*((U636-INDEX('[1]Center of Mass'!$B$8:$M$105,MATCH(A636,'[1]Center of Mass'!$B$8:$B$105,0),9))^2+(V636-INDEX('[1]Center of Mass'!$B$8:$M$105,MATCH(A636,'[1]Center of Mass'!$B$8:$B$105,0),10))^2))</f>
        <v>486.49520179240011</v>
      </c>
    </row>
    <row r="637" spans="1:25">
      <c r="A637" s="403" t="s">
        <v>35</v>
      </c>
      <c r="B637" s="403" t="s">
        <v>363</v>
      </c>
      <c r="C637" s="403" t="s">
        <v>343</v>
      </c>
      <c r="D637" s="403" t="s">
        <v>344</v>
      </c>
      <c r="E637" s="403" t="s">
        <v>1455</v>
      </c>
      <c r="F637" s="403">
        <v>0</v>
      </c>
      <c r="O637" s="403" t="s">
        <v>345</v>
      </c>
      <c r="R637" s="403">
        <v>4</v>
      </c>
      <c r="S637" s="403">
        <v>1.2474000000000001</v>
      </c>
      <c r="T637" s="403">
        <v>4.484</v>
      </c>
      <c r="U637" s="403">
        <v>2.7879999999999998</v>
      </c>
      <c r="V637" s="403">
        <v>13.025</v>
      </c>
      <c r="W637" s="403">
        <v>37.4</v>
      </c>
      <c r="X637" s="404">
        <v>0.26313999999999999</v>
      </c>
      <c r="Y637" s="403">
        <f>X637+(S637*((U637-INDEX('[1]Center of Mass'!$B$8:$M$105,MATCH(A637,'[1]Center of Mass'!$B$8:$B$105,0),9))^2+(V637-INDEX('[1]Center of Mass'!$B$8:$M$105,MATCH(A637,'[1]Center of Mass'!$B$8:$B$105,0),10))^2))</f>
        <v>437.36557316740004</v>
      </c>
    </row>
    <row r="638" spans="1:25">
      <c r="A638" s="403" t="s">
        <v>35</v>
      </c>
      <c r="B638" s="403" t="s">
        <v>740</v>
      </c>
      <c r="C638" s="403" t="s">
        <v>343</v>
      </c>
      <c r="D638" s="403" t="s">
        <v>344</v>
      </c>
      <c r="E638" s="403" t="s">
        <v>1455</v>
      </c>
      <c r="F638" s="403">
        <v>0</v>
      </c>
      <c r="O638" s="403" t="s">
        <v>345</v>
      </c>
      <c r="R638" s="403">
        <v>4</v>
      </c>
      <c r="S638" s="403">
        <v>1.5820000000000001</v>
      </c>
      <c r="T638" s="403">
        <v>5.0339999999999998</v>
      </c>
      <c r="U638" s="403">
        <v>3.95</v>
      </c>
      <c r="V638" s="403">
        <v>13.025</v>
      </c>
      <c r="W638" s="403">
        <v>37.4</v>
      </c>
      <c r="X638" s="404">
        <v>0.41803000000000001</v>
      </c>
      <c r="Y638" s="403">
        <f>X638+(S638*((U638-INDEX('[1]Center of Mass'!$B$8:$M$105,MATCH(A638,'[1]Center of Mass'!$B$8:$B$105,0),9))^2+(V638-INDEX('[1]Center of Mass'!$B$8:$M$105,MATCH(A638,'[1]Center of Mass'!$B$8:$B$105,0),10))^2))</f>
        <v>488.15218159000005</v>
      </c>
    </row>
    <row r="639" spans="1:25">
      <c r="A639" s="403" t="s">
        <v>35</v>
      </c>
      <c r="B639" s="403" t="s">
        <v>741</v>
      </c>
      <c r="C639" s="403" t="s">
        <v>343</v>
      </c>
      <c r="D639" s="403" t="s">
        <v>344</v>
      </c>
      <c r="E639" s="403" t="s">
        <v>1455</v>
      </c>
      <c r="F639" s="403">
        <v>0</v>
      </c>
      <c r="O639" s="403" t="s">
        <v>345</v>
      </c>
      <c r="R639" s="403">
        <v>4</v>
      </c>
      <c r="S639" s="403">
        <v>1.5820000000000001</v>
      </c>
      <c r="T639" s="403">
        <v>5.0339999999999998</v>
      </c>
      <c r="U639" s="403">
        <v>5.25</v>
      </c>
      <c r="V639" s="403">
        <v>13.025</v>
      </c>
      <c r="W639" s="403">
        <v>37.4</v>
      </c>
      <c r="X639" s="404">
        <v>0.41803000000000001</v>
      </c>
      <c r="Y639" s="403">
        <f>X639+(S639*((U639-INDEX('[1]Center of Mass'!$B$8:$M$105,MATCH(A639,'[1]Center of Mass'!$B$8:$B$105,0),9))^2+(V639-INDEX('[1]Center of Mass'!$B$8:$M$105,MATCH(A639,'[1]Center of Mass'!$B$8:$B$105,0),10))^2))</f>
        <v>418.68845998999996</v>
      </c>
    </row>
    <row r="640" spans="1:25">
      <c r="A640" s="403" t="s">
        <v>35</v>
      </c>
      <c r="B640" s="403" t="s">
        <v>742</v>
      </c>
      <c r="C640" s="403" t="s">
        <v>343</v>
      </c>
      <c r="D640" s="403" t="s">
        <v>344</v>
      </c>
      <c r="E640" s="403" t="s">
        <v>1455</v>
      </c>
      <c r="F640" s="403">
        <v>0</v>
      </c>
      <c r="O640" s="403" t="s">
        <v>345</v>
      </c>
      <c r="R640" s="403">
        <v>4</v>
      </c>
      <c r="S640" s="403">
        <v>1.5820000000000001</v>
      </c>
      <c r="T640" s="403">
        <v>5.0339999999999998</v>
      </c>
      <c r="U640" s="403">
        <v>6.55</v>
      </c>
      <c r="V640" s="403">
        <v>13.025</v>
      </c>
      <c r="W640" s="403">
        <v>37.4</v>
      </c>
      <c r="X640" s="404">
        <v>0.41803000000000001</v>
      </c>
      <c r="Y640" s="403">
        <f>X640+(S640*((U640-INDEX('[1]Center of Mass'!$B$8:$M$105,MATCH(A640,'[1]Center of Mass'!$B$8:$B$105,0),9))^2+(V640-INDEX('[1]Center of Mass'!$B$8:$M$105,MATCH(A640,'[1]Center of Mass'!$B$8:$B$105,0),10))^2))</f>
        <v>354.57189838999994</v>
      </c>
    </row>
    <row r="641" spans="1:25">
      <c r="A641" s="403" t="s">
        <v>35</v>
      </c>
      <c r="B641" s="403" t="s">
        <v>743</v>
      </c>
      <c r="C641" s="403" t="s">
        <v>343</v>
      </c>
      <c r="D641" s="403" t="s">
        <v>344</v>
      </c>
      <c r="E641" s="403" t="s">
        <v>1455</v>
      </c>
      <c r="F641" s="403">
        <v>0</v>
      </c>
      <c r="O641" s="403" t="s">
        <v>345</v>
      </c>
      <c r="R641" s="403">
        <v>4</v>
      </c>
      <c r="S641" s="403">
        <v>1.3995</v>
      </c>
      <c r="T641" s="403">
        <v>4.734</v>
      </c>
      <c r="U641" s="403">
        <v>7.7750000000000004</v>
      </c>
      <c r="V641" s="403">
        <v>13.025</v>
      </c>
      <c r="W641" s="403">
        <v>37.4</v>
      </c>
      <c r="X641" s="404">
        <v>0.32694000000000001</v>
      </c>
      <c r="Y641" s="403">
        <f>X641+(S641*((U641-INDEX('[1]Center of Mass'!$B$8:$M$105,MATCH(A641,'[1]Center of Mass'!$B$8:$B$105,0),9))^2+(V641-INDEX('[1]Center of Mass'!$B$8:$M$105,MATCH(A641,'[1]Center of Mass'!$B$8:$B$105,0),10))^2))</f>
        <v>264.50659441499994</v>
      </c>
    </row>
    <row r="642" spans="1:25">
      <c r="A642" s="403" t="s">
        <v>35</v>
      </c>
      <c r="B642" s="403" t="s">
        <v>498</v>
      </c>
      <c r="C642" s="403" t="s">
        <v>343</v>
      </c>
      <c r="D642" s="403" t="s">
        <v>344</v>
      </c>
      <c r="E642" s="403" t="s">
        <v>1455</v>
      </c>
      <c r="F642" s="403">
        <v>0</v>
      </c>
      <c r="O642" s="403" t="s">
        <v>345</v>
      </c>
      <c r="R642" s="403">
        <v>4</v>
      </c>
      <c r="S642" s="403">
        <v>1.3995</v>
      </c>
      <c r="T642" s="403">
        <v>4.734</v>
      </c>
      <c r="U642" s="403">
        <v>8.9250000000000007</v>
      </c>
      <c r="V642" s="403">
        <v>13.025</v>
      </c>
      <c r="W642" s="403">
        <v>37.4</v>
      </c>
      <c r="X642" s="404">
        <v>0.32694000000000001</v>
      </c>
      <c r="Y642" s="403">
        <f>X642+(S642*((U642-INDEX('[1]Center of Mass'!$B$8:$M$105,MATCH(A642,'[1]Center of Mass'!$B$8:$B$105,0),9))^2+(V642-INDEX('[1]Center of Mass'!$B$8:$M$105,MATCH(A642,'[1]Center of Mass'!$B$8:$B$105,0),10))^2))</f>
        <v>222.21734311499995</v>
      </c>
    </row>
    <row r="643" spans="1:25">
      <c r="A643" s="403" t="s">
        <v>35</v>
      </c>
      <c r="B643" s="403" t="s">
        <v>502</v>
      </c>
      <c r="C643" s="403" t="s">
        <v>343</v>
      </c>
      <c r="D643" s="403" t="s">
        <v>344</v>
      </c>
      <c r="E643" s="403" t="s">
        <v>1455</v>
      </c>
      <c r="F643" s="403">
        <v>0</v>
      </c>
      <c r="O643" s="403" t="s">
        <v>345</v>
      </c>
      <c r="R643" s="403">
        <v>4</v>
      </c>
      <c r="S643" s="403">
        <v>1.3425</v>
      </c>
      <c r="T643" s="403">
        <v>4.6399999999999997</v>
      </c>
      <c r="U643" s="403">
        <v>13.252000000000001</v>
      </c>
      <c r="V643" s="403">
        <v>13.025</v>
      </c>
      <c r="W643" s="403">
        <v>37.4</v>
      </c>
      <c r="X643" s="404">
        <v>0.30181999999999998</v>
      </c>
      <c r="Y643" s="403">
        <f>X643+(S643*((U643-INDEX('[1]Center of Mass'!$B$8:$M$105,MATCH(A643,'[1]Center of Mass'!$B$8:$B$105,0),9))^2+(V643-INDEX('[1]Center of Mass'!$B$8:$M$105,MATCH(A643,'[1]Center of Mass'!$B$8:$B$105,0),10))^2))</f>
        <v>92.333547222499973</v>
      </c>
    </row>
    <row r="644" spans="1:25">
      <c r="A644" s="403" t="s">
        <v>35</v>
      </c>
      <c r="B644" s="403" t="s">
        <v>503</v>
      </c>
      <c r="C644" s="403" t="s">
        <v>343</v>
      </c>
      <c r="D644" s="403" t="s">
        <v>344</v>
      </c>
      <c r="E644" s="403" t="s">
        <v>1455</v>
      </c>
      <c r="F644" s="403">
        <v>0</v>
      </c>
      <c r="O644" s="403" t="s">
        <v>345</v>
      </c>
      <c r="R644" s="403">
        <v>4</v>
      </c>
      <c r="S644" s="403">
        <v>1.3425</v>
      </c>
      <c r="T644" s="403">
        <v>4.6399999999999997</v>
      </c>
      <c r="U644" s="403">
        <v>14.355</v>
      </c>
      <c r="V644" s="403">
        <v>13.025</v>
      </c>
      <c r="W644" s="403">
        <v>37.4</v>
      </c>
      <c r="X644" s="404">
        <v>0.30181999999999998</v>
      </c>
      <c r="Y644" s="403">
        <f>X644+(S644*((U644-INDEX('[1]Center of Mass'!$B$8:$M$105,MATCH(A644,'[1]Center of Mass'!$B$8:$B$105,0),9))^2+(V644-INDEX('[1]Center of Mass'!$B$8:$M$105,MATCH(A644,'[1]Center of Mass'!$B$8:$B$105,0),10))^2))</f>
        <v>69.575477824999993</v>
      </c>
    </row>
    <row r="645" spans="1:25">
      <c r="A645" s="403" t="s">
        <v>35</v>
      </c>
      <c r="B645" s="403" t="s">
        <v>438</v>
      </c>
      <c r="C645" s="403" t="s">
        <v>343</v>
      </c>
      <c r="D645" s="403" t="s">
        <v>344</v>
      </c>
      <c r="E645" s="403" t="s">
        <v>1455</v>
      </c>
      <c r="F645" s="403">
        <v>0</v>
      </c>
      <c r="O645" s="403" t="s">
        <v>345</v>
      </c>
      <c r="R645" s="403">
        <v>4</v>
      </c>
      <c r="S645" s="403">
        <v>1.3425</v>
      </c>
      <c r="T645" s="403">
        <v>4.6399999999999997</v>
      </c>
      <c r="U645" s="403">
        <v>15.458</v>
      </c>
      <c r="V645" s="403">
        <v>13.025</v>
      </c>
      <c r="W645" s="403">
        <v>37.4</v>
      </c>
      <c r="X645" s="404">
        <v>0.30181999999999998</v>
      </c>
      <c r="Y645" s="403">
        <f>X645+(S645*((U645-INDEX('[1]Center of Mass'!$B$8:$M$105,MATCH(A645,'[1]Center of Mass'!$B$8:$B$105,0),9))^2+(V645-INDEX('[1]Center of Mass'!$B$8:$M$105,MATCH(A645,'[1]Center of Mass'!$B$8:$B$105,0),10))^2))</f>
        <v>50.084003592499997</v>
      </c>
    </row>
    <row r="646" spans="1:25">
      <c r="A646" s="403" t="s">
        <v>35</v>
      </c>
      <c r="B646" s="403" t="s">
        <v>439</v>
      </c>
      <c r="C646" s="403" t="s">
        <v>343</v>
      </c>
      <c r="D646" s="403" t="s">
        <v>344</v>
      </c>
      <c r="E646" s="403" t="s">
        <v>1455</v>
      </c>
      <c r="F646" s="403">
        <v>0</v>
      </c>
      <c r="O646" s="403" t="s">
        <v>345</v>
      </c>
      <c r="R646" s="403">
        <v>4</v>
      </c>
      <c r="S646" s="403">
        <v>1.4488000000000001</v>
      </c>
      <c r="T646" s="403">
        <v>4.8150000000000004</v>
      </c>
      <c r="U646" s="403">
        <v>16.605</v>
      </c>
      <c r="V646" s="403">
        <v>13.025</v>
      </c>
      <c r="W646" s="403">
        <v>37.4</v>
      </c>
      <c r="X646" s="404">
        <v>0.34989999999999999</v>
      </c>
      <c r="Y646" s="403">
        <f>X646+(S646*((U646-INDEX('[1]Center of Mass'!$B$8:$M$105,MATCH(A646,'[1]Center of Mass'!$B$8:$B$105,0),9))^2+(V646-INDEX('[1]Center of Mass'!$B$8:$M$105,MATCH(A646,'[1]Center of Mass'!$B$8:$B$105,0),10))^2))</f>
        <v>35.938933111999987</v>
      </c>
    </row>
    <row r="647" spans="1:25">
      <c r="A647" s="403" t="s">
        <v>35</v>
      </c>
      <c r="B647" s="403" t="s">
        <v>440</v>
      </c>
      <c r="C647" s="403" t="s">
        <v>343</v>
      </c>
      <c r="D647" s="403" t="s">
        <v>344</v>
      </c>
      <c r="E647" s="403" t="s">
        <v>1455</v>
      </c>
      <c r="F647" s="403">
        <v>0</v>
      </c>
      <c r="O647" s="403" t="s">
        <v>345</v>
      </c>
      <c r="R647" s="403">
        <v>4</v>
      </c>
      <c r="S647" s="403">
        <v>1.4602999999999999</v>
      </c>
      <c r="T647" s="403">
        <v>4.8339999999999996</v>
      </c>
      <c r="U647" s="403">
        <v>17.8</v>
      </c>
      <c r="V647" s="403">
        <v>13.025</v>
      </c>
      <c r="W647" s="403">
        <v>37.4</v>
      </c>
      <c r="X647" s="404">
        <v>0.35546</v>
      </c>
      <c r="Y647" s="403">
        <f>X647+(S647*((U647-INDEX('[1]Center of Mass'!$B$8:$M$105,MATCH(A647,'[1]Center of Mass'!$B$8:$B$105,0),9))^2+(V647-INDEX('[1]Center of Mass'!$B$8:$M$105,MATCH(A647,'[1]Center of Mass'!$B$8:$B$105,0),10))^2))</f>
        <v>21.270088343499989</v>
      </c>
    </row>
    <row r="648" spans="1:25">
      <c r="A648" s="403" t="s">
        <v>35</v>
      </c>
      <c r="B648" s="403" t="s">
        <v>442</v>
      </c>
      <c r="C648" s="403" t="s">
        <v>343</v>
      </c>
      <c r="D648" s="403" t="s">
        <v>344</v>
      </c>
      <c r="E648" s="403" t="s">
        <v>1455</v>
      </c>
      <c r="F648" s="403">
        <v>0</v>
      </c>
      <c r="O648" s="403" t="s">
        <v>345</v>
      </c>
      <c r="R648" s="403">
        <v>4</v>
      </c>
      <c r="S648" s="403">
        <v>0.8327</v>
      </c>
      <c r="T648" s="403">
        <v>3.8319999999999999</v>
      </c>
      <c r="U648" s="403">
        <v>0.625</v>
      </c>
      <c r="V648" s="403">
        <v>13.967000000000001</v>
      </c>
      <c r="W648" s="403">
        <v>37.4</v>
      </c>
      <c r="X648" s="404">
        <v>0.13921</v>
      </c>
      <c r="Y648" s="403">
        <f>X648+(S648*((U648-INDEX('[1]Center of Mass'!$B$8:$M$105,MATCH(A648,'[1]Center of Mass'!$B$8:$B$105,0),9))^2+(V648-INDEX('[1]Center of Mass'!$B$8:$M$105,MATCH(A648,'[1]Center of Mass'!$B$8:$B$105,0),10))^2))</f>
        <v>365.25521911499999</v>
      </c>
    </row>
    <row r="649" spans="1:25">
      <c r="A649" s="403" t="s">
        <v>35</v>
      </c>
      <c r="B649" s="403" t="s">
        <v>443</v>
      </c>
      <c r="C649" s="403" t="s">
        <v>343</v>
      </c>
      <c r="D649" s="403" t="s">
        <v>344</v>
      </c>
      <c r="E649" s="403" t="s">
        <v>1455</v>
      </c>
      <c r="F649" s="403">
        <v>0</v>
      </c>
      <c r="O649" s="403" t="s">
        <v>345</v>
      </c>
      <c r="R649" s="403">
        <v>4</v>
      </c>
      <c r="S649" s="403">
        <v>0.68279999999999996</v>
      </c>
      <c r="T649" s="403">
        <v>3.3820000000000001</v>
      </c>
      <c r="U649" s="403">
        <v>1.7629999999999999</v>
      </c>
      <c r="V649" s="403">
        <v>13.967000000000001</v>
      </c>
      <c r="W649" s="403">
        <v>37.4</v>
      </c>
      <c r="X649" s="404">
        <v>8.5028999999999993E-2</v>
      </c>
      <c r="Y649" s="403">
        <f>X649+(S649*((U649-INDEX('[1]Center of Mass'!$B$8:$M$105,MATCH(A649,'[1]Center of Mass'!$B$8:$B$105,0),9))^2+(V649-INDEX('[1]Center of Mass'!$B$8:$M$105,MATCH(A649,'[1]Center of Mass'!$B$8:$B$105,0),10))^2))</f>
        <v>267.93607033680001</v>
      </c>
    </row>
    <row r="650" spans="1:25">
      <c r="A650" s="403" t="s">
        <v>35</v>
      </c>
      <c r="B650" s="403" t="s">
        <v>444</v>
      </c>
      <c r="C650" s="403" t="s">
        <v>343</v>
      </c>
      <c r="D650" s="403" t="s">
        <v>344</v>
      </c>
      <c r="E650" s="403" t="s">
        <v>1455</v>
      </c>
      <c r="F650" s="403">
        <v>0</v>
      </c>
      <c r="O650" s="403" t="s">
        <v>345</v>
      </c>
      <c r="R650" s="403">
        <v>4</v>
      </c>
      <c r="S650" s="403">
        <v>0.68279999999999996</v>
      </c>
      <c r="T650" s="403">
        <v>3.3820000000000001</v>
      </c>
      <c r="U650" s="403">
        <v>2.7879999999999998</v>
      </c>
      <c r="V650" s="403">
        <v>13.967000000000001</v>
      </c>
      <c r="W650" s="403">
        <v>37.4</v>
      </c>
      <c r="X650" s="404">
        <v>8.5028999999999993E-2</v>
      </c>
      <c r="Y650" s="403">
        <f>X650+(S650*((U650-INDEX('[1]Center of Mass'!$B$8:$M$105,MATCH(A650,'[1]Center of Mass'!$B$8:$B$105,0),9))^2+(V650-INDEX('[1]Center of Mass'!$B$8:$M$105,MATCH(A650,'[1]Center of Mass'!$B$8:$B$105,0),10))^2))</f>
        <v>241.04356558679996</v>
      </c>
    </row>
    <row r="651" spans="1:25">
      <c r="A651" s="403" t="s">
        <v>35</v>
      </c>
      <c r="B651" s="403" t="s">
        <v>445</v>
      </c>
      <c r="C651" s="403" t="s">
        <v>343</v>
      </c>
      <c r="D651" s="403" t="s">
        <v>344</v>
      </c>
      <c r="E651" s="403" t="s">
        <v>1455</v>
      </c>
      <c r="F651" s="403">
        <v>0</v>
      </c>
      <c r="O651" s="403" t="s">
        <v>345</v>
      </c>
      <c r="R651" s="403">
        <v>4</v>
      </c>
      <c r="S651" s="403">
        <v>0.86599999999999999</v>
      </c>
      <c r="T651" s="403">
        <v>3.9319999999999999</v>
      </c>
      <c r="U651" s="403">
        <v>3.95</v>
      </c>
      <c r="V651" s="403">
        <v>13.967000000000001</v>
      </c>
      <c r="W651" s="403">
        <v>37.4</v>
      </c>
      <c r="X651" s="404">
        <v>0.15398000000000001</v>
      </c>
      <c r="Y651" s="403">
        <f>X651+(S651*((U651-INDEX('[1]Center of Mass'!$B$8:$M$105,MATCH(A651,'[1]Center of Mass'!$B$8:$B$105,0),9))^2+(V651-INDEX('[1]Center of Mass'!$B$8:$M$105,MATCH(A651,'[1]Center of Mass'!$B$8:$B$105,0),10))^2))</f>
        <v>269.29736224999999</v>
      </c>
    </row>
    <row r="652" spans="1:25">
      <c r="A652" s="403" t="s">
        <v>35</v>
      </c>
      <c r="B652" s="403" t="s">
        <v>446</v>
      </c>
      <c r="C652" s="403" t="s">
        <v>343</v>
      </c>
      <c r="D652" s="403" t="s">
        <v>344</v>
      </c>
      <c r="E652" s="403" t="s">
        <v>1455</v>
      </c>
      <c r="F652" s="403">
        <v>0</v>
      </c>
      <c r="O652" s="403" t="s">
        <v>345</v>
      </c>
      <c r="R652" s="403">
        <v>4</v>
      </c>
      <c r="S652" s="403">
        <v>0.86599999999999999</v>
      </c>
      <c r="T652" s="403">
        <v>3.9319999999999999</v>
      </c>
      <c r="U652" s="403">
        <v>5.25</v>
      </c>
      <c r="V652" s="403">
        <v>13.967000000000001</v>
      </c>
      <c r="W652" s="403">
        <v>37.4</v>
      </c>
      <c r="X652" s="404">
        <v>0.15398000000000001</v>
      </c>
      <c r="Y652" s="403">
        <f>X652+(S652*((U652-INDEX('[1]Center of Mass'!$B$8:$M$105,MATCH(A652,'[1]Center of Mass'!$B$8:$B$105,0),9))^2+(V652-INDEX('[1]Center of Mass'!$B$8:$M$105,MATCH(A652,'[1]Center of Mass'!$B$8:$B$105,0),10))^2))</f>
        <v>231.27234144999997</v>
      </c>
    </row>
    <row r="653" spans="1:25">
      <c r="A653" s="403" t="s">
        <v>35</v>
      </c>
      <c r="B653" s="403" t="s">
        <v>744</v>
      </c>
      <c r="C653" s="403" t="s">
        <v>343</v>
      </c>
      <c r="D653" s="403" t="s">
        <v>344</v>
      </c>
      <c r="E653" s="403" t="s">
        <v>1455</v>
      </c>
      <c r="F653" s="403">
        <v>0</v>
      </c>
      <c r="O653" s="403" t="s">
        <v>345</v>
      </c>
      <c r="R653" s="403">
        <v>4</v>
      </c>
      <c r="S653" s="403">
        <v>0.86599999999999999</v>
      </c>
      <c r="T653" s="403">
        <v>3.9319999999999999</v>
      </c>
      <c r="U653" s="403">
        <v>6.55</v>
      </c>
      <c r="V653" s="403">
        <v>13.967000000000001</v>
      </c>
      <c r="W653" s="403">
        <v>37.4</v>
      </c>
      <c r="X653" s="404">
        <v>0.15398000000000001</v>
      </c>
      <c r="Y653" s="403">
        <f>X653+(S653*((U653-INDEX('[1]Center of Mass'!$B$8:$M$105,MATCH(A653,'[1]Center of Mass'!$B$8:$B$105,0),9))^2+(V653-INDEX('[1]Center of Mass'!$B$8:$M$105,MATCH(A653,'[1]Center of Mass'!$B$8:$B$105,0),10))^2))</f>
        <v>196.17440064999997</v>
      </c>
    </row>
    <row r="654" spans="1:25">
      <c r="A654" s="403" t="s">
        <v>35</v>
      </c>
      <c r="B654" s="403" t="s">
        <v>447</v>
      </c>
      <c r="C654" s="403" t="s">
        <v>343</v>
      </c>
      <c r="D654" s="403" t="s">
        <v>344</v>
      </c>
      <c r="E654" s="403" t="s">
        <v>1455</v>
      </c>
      <c r="F654" s="403">
        <v>0</v>
      </c>
      <c r="O654" s="403" t="s">
        <v>345</v>
      </c>
      <c r="R654" s="403">
        <v>4</v>
      </c>
      <c r="S654" s="403">
        <v>0.7661</v>
      </c>
      <c r="T654" s="403">
        <v>3.6320000000000001</v>
      </c>
      <c r="U654" s="403">
        <v>7.7750000000000004</v>
      </c>
      <c r="V654" s="403">
        <v>13.967000000000001</v>
      </c>
      <c r="W654" s="403">
        <v>37.4</v>
      </c>
      <c r="X654" s="404">
        <v>0.11275</v>
      </c>
      <c r="Y654" s="403">
        <f>X654+(S654*((U654-INDEX('[1]Center of Mass'!$B$8:$M$105,MATCH(A654,'[1]Center of Mass'!$B$8:$B$105,0),9))^2+(V654-INDEX('[1]Center of Mass'!$B$8:$M$105,MATCH(A654,'[1]Center of Mass'!$B$8:$B$105,0),10))^2))</f>
        <v>146.63247770499999</v>
      </c>
    </row>
    <row r="655" spans="1:25">
      <c r="A655" s="403" t="s">
        <v>35</v>
      </c>
      <c r="B655" s="403" t="s">
        <v>745</v>
      </c>
      <c r="C655" s="403" t="s">
        <v>343</v>
      </c>
      <c r="D655" s="403" t="s">
        <v>344</v>
      </c>
      <c r="E655" s="403" t="s">
        <v>1455</v>
      </c>
      <c r="F655" s="403">
        <v>0</v>
      </c>
      <c r="O655" s="403" t="s">
        <v>345</v>
      </c>
      <c r="R655" s="403">
        <v>4</v>
      </c>
      <c r="S655" s="403">
        <v>0.7661</v>
      </c>
      <c r="T655" s="403">
        <v>3.6320000000000001</v>
      </c>
      <c r="U655" s="403">
        <v>8.9250000000000007</v>
      </c>
      <c r="V655" s="403">
        <v>13.967000000000001</v>
      </c>
      <c r="W655" s="403">
        <v>37.4</v>
      </c>
      <c r="X655" s="404">
        <v>0.11275</v>
      </c>
      <c r="Y655" s="403">
        <f>X655+(S655*((U655-INDEX('[1]Center of Mass'!$B$8:$M$105,MATCH(A655,'[1]Center of Mass'!$B$8:$B$105,0),9))^2+(V655-INDEX('[1]Center of Mass'!$B$8:$M$105,MATCH(A655,'[1]Center of Mass'!$B$8:$B$105,0),10))^2))</f>
        <v>123.482927565</v>
      </c>
    </row>
    <row r="656" spans="1:25">
      <c r="A656" s="403" t="s">
        <v>35</v>
      </c>
      <c r="B656" s="403" t="s">
        <v>449</v>
      </c>
      <c r="C656" s="403" t="s">
        <v>343</v>
      </c>
      <c r="D656" s="403" t="s">
        <v>344</v>
      </c>
      <c r="E656" s="403" t="s">
        <v>1455</v>
      </c>
      <c r="F656" s="403">
        <v>0</v>
      </c>
      <c r="O656" s="403" t="s">
        <v>345</v>
      </c>
      <c r="R656" s="403">
        <v>4</v>
      </c>
      <c r="S656" s="403">
        <v>0.7349</v>
      </c>
      <c r="T656" s="403">
        <v>3.5390000000000001</v>
      </c>
      <c r="U656" s="403">
        <v>13.252000000000001</v>
      </c>
      <c r="V656" s="403">
        <v>13.967000000000001</v>
      </c>
      <c r="W656" s="403">
        <v>37.4</v>
      </c>
      <c r="X656" s="404">
        <v>0.1017</v>
      </c>
      <c r="Y656" s="403">
        <f>X656+(S656*((U656-INDEX('[1]Center of Mass'!$B$8:$M$105,MATCH(A656,'[1]Center of Mass'!$B$8:$B$105,0),9))^2+(V656-INDEX('[1]Center of Mass'!$B$8:$M$105,MATCH(A656,'[1]Center of Mass'!$B$8:$B$105,0),10))^2))</f>
        <v>52.308538157299992</v>
      </c>
    </row>
    <row r="657" spans="1:25">
      <c r="A657" s="403" t="s">
        <v>35</v>
      </c>
      <c r="B657" s="403" t="s">
        <v>748</v>
      </c>
      <c r="C657" s="403" t="s">
        <v>343</v>
      </c>
      <c r="D657" s="403" t="s">
        <v>344</v>
      </c>
      <c r="E657" s="403" t="s">
        <v>1455</v>
      </c>
      <c r="F657" s="403">
        <v>0</v>
      </c>
      <c r="O657" s="403" t="s">
        <v>345</v>
      </c>
      <c r="R657" s="403">
        <v>4</v>
      </c>
      <c r="S657" s="403">
        <v>0.7349</v>
      </c>
      <c r="T657" s="403">
        <v>3.5390000000000001</v>
      </c>
      <c r="U657" s="403">
        <v>14.355</v>
      </c>
      <c r="V657" s="403">
        <v>13.967000000000001</v>
      </c>
      <c r="W657" s="403">
        <v>37.4</v>
      </c>
      <c r="X657" s="404">
        <v>0.1017</v>
      </c>
      <c r="Y657" s="403">
        <f>X657+(S657*((U657-INDEX('[1]Center of Mass'!$B$8:$M$105,MATCH(A657,'[1]Center of Mass'!$B$8:$B$105,0),9))^2+(V657-INDEX('[1]Center of Mass'!$B$8:$M$105,MATCH(A657,'[1]Center of Mass'!$B$8:$B$105,0),10))^2))</f>
        <v>39.850508212999991</v>
      </c>
    </row>
    <row r="658" spans="1:25">
      <c r="A658" s="403" t="s">
        <v>35</v>
      </c>
      <c r="B658" s="403" t="s">
        <v>450</v>
      </c>
      <c r="C658" s="403" t="s">
        <v>343</v>
      </c>
      <c r="D658" s="403" t="s">
        <v>344</v>
      </c>
      <c r="E658" s="403" t="s">
        <v>1455</v>
      </c>
      <c r="F658" s="403">
        <v>0</v>
      </c>
      <c r="O658" s="403" t="s">
        <v>345</v>
      </c>
      <c r="R658" s="403">
        <v>4</v>
      </c>
      <c r="S658" s="403">
        <v>0.7349</v>
      </c>
      <c r="T658" s="403">
        <v>3.5390000000000001</v>
      </c>
      <c r="U658" s="403">
        <v>15.458</v>
      </c>
      <c r="V658" s="403">
        <v>13.967000000000001</v>
      </c>
      <c r="W658" s="403">
        <v>37.4</v>
      </c>
      <c r="X658" s="404">
        <v>0.1017</v>
      </c>
      <c r="Y658" s="403">
        <f>X658+(S658*((U658-INDEX('[1]Center of Mass'!$B$8:$M$105,MATCH(A658,'[1]Center of Mass'!$B$8:$B$105,0),9))^2+(V658-INDEX('[1]Center of Mass'!$B$8:$M$105,MATCH(A658,'[1]Center of Mass'!$B$8:$B$105,0),10))^2))</f>
        <v>29.180650176899999</v>
      </c>
    </row>
    <row r="659" spans="1:25">
      <c r="A659" s="403" t="s">
        <v>35</v>
      </c>
      <c r="B659" s="403" t="s">
        <v>749</v>
      </c>
      <c r="C659" s="403" t="s">
        <v>343</v>
      </c>
      <c r="D659" s="403" t="s">
        <v>344</v>
      </c>
      <c r="E659" s="403" t="s">
        <v>1455</v>
      </c>
      <c r="F659" s="403">
        <v>0</v>
      </c>
      <c r="O659" s="403" t="s">
        <v>345</v>
      </c>
      <c r="R659" s="403">
        <v>4</v>
      </c>
      <c r="S659" s="403">
        <v>0.79300000000000004</v>
      </c>
      <c r="T659" s="403">
        <v>3.7130000000000001</v>
      </c>
      <c r="U659" s="403">
        <v>16.605</v>
      </c>
      <c r="V659" s="403">
        <v>13.967000000000001</v>
      </c>
      <c r="W659" s="403">
        <v>37.4</v>
      </c>
      <c r="X659" s="404">
        <v>0.12299</v>
      </c>
      <c r="Y659" s="403">
        <f>X659+(S659*((U659-INDEX('[1]Center of Mass'!$B$8:$M$105,MATCH(A659,'[1]Center of Mass'!$B$8:$B$105,0),9))^2+(V659-INDEX('[1]Center of Mass'!$B$8:$M$105,MATCH(A659,'[1]Center of Mass'!$B$8:$B$105,0),10))^2))</f>
        <v>21.574726409999997</v>
      </c>
    </row>
    <row r="660" spans="1:25">
      <c r="A660" s="403" t="s">
        <v>35</v>
      </c>
      <c r="B660" s="403" t="s">
        <v>451</v>
      </c>
      <c r="C660" s="403" t="s">
        <v>343</v>
      </c>
      <c r="D660" s="403" t="s">
        <v>344</v>
      </c>
      <c r="E660" s="403" t="s">
        <v>1455</v>
      </c>
      <c r="F660" s="403">
        <v>0</v>
      </c>
      <c r="O660" s="403" t="s">
        <v>345</v>
      </c>
      <c r="R660" s="403">
        <v>4</v>
      </c>
      <c r="S660" s="403">
        <v>0.7994</v>
      </c>
      <c r="T660" s="403">
        <v>3.7320000000000002</v>
      </c>
      <c r="U660" s="403">
        <v>17.8</v>
      </c>
      <c r="V660" s="403">
        <v>13.967000000000001</v>
      </c>
      <c r="W660" s="403">
        <v>37.4</v>
      </c>
      <c r="X660" s="404">
        <v>0.12548000000000001</v>
      </c>
      <c r="Y660" s="403">
        <f>X660+(S660*((U660-INDEX('[1]Center of Mass'!$B$8:$M$105,MATCH(A660,'[1]Center of Mass'!$B$8:$B$105,0),9))^2+(V660-INDEX('[1]Center of Mass'!$B$8:$M$105,MATCH(A660,'[1]Center of Mass'!$B$8:$B$105,0),10))^2))</f>
        <v>13.562614584999995</v>
      </c>
    </row>
    <row r="661" spans="1:25">
      <c r="A661" s="403" t="s">
        <v>35</v>
      </c>
      <c r="B661" s="403" t="s">
        <v>452</v>
      </c>
      <c r="C661" s="403" t="s">
        <v>343</v>
      </c>
      <c r="D661" s="403" t="s">
        <v>344</v>
      </c>
      <c r="E661" s="403" t="s">
        <v>1455</v>
      </c>
      <c r="F661" s="403">
        <v>0</v>
      </c>
      <c r="O661" s="403" t="s">
        <v>345</v>
      </c>
      <c r="R661" s="403">
        <v>4</v>
      </c>
      <c r="S661" s="403">
        <v>1.5</v>
      </c>
      <c r="T661" s="403">
        <v>4.9000000000000004</v>
      </c>
      <c r="U661" s="403">
        <v>0.625</v>
      </c>
      <c r="V661" s="403">
        <v>14.9</v>
      </c>
      <c r="W661" s="403">
        <v>37.4</v>
      </c>
      <c r="X661" s="404">
        <v>0.37530999999999998</v>
      </c>
      <c r="Y661" s="403">
        <f>X661+(S661*((U661-INDEX('[1]Center of Mass'!$B$8:$M$105,MATCH(A661,'[1]Center of Mass'!$B$8:$B$105,0),9))^2+(V661-INDEX('[1]Center of Mass'!$B$8:$M$105,MATCH(A661,'[1]Center of Mass'!$B$8:$B$105,0),10))^2))</f>
        <v>664.40272750000008</v>
      </c>
    </row>
    <row r="662" spans="1:25">
      <c r="A662" s="403" t="s">
        <v>35</v>
      </c>
      <c r="B662" s="403" t="s">
        <v>453</v>
      </c>
      <c r="C662" s="403" t="s">
        <v>343</v>
      </c>
      <c r="D662" s="403" t="s">
        <v>344</v>
      </c>
      <c r="E662" s="403" t="s">
        <v>1455</v>
      </c>
      <c r="F662" s="403">
        <v>0</v>
      </c>
      <c r="O662" s="403" t="s">
        <v>345</v>
      </c>
      <c r="R662" s="403">
        <v>4</v>
      </c>
      <c r="S662" s="403">
        <v>1.23</v>
      </c>
      <c r="T662" s="403">
        <v>4.45</v>
      </c>
      <c r="U662" s="403">
        <v>1.7629999999999999</v>
      </c>
      <c r="V662" s="403">
        <v>14.9</v>
      </c>
      <c r="W662" s="403">
        <v>37.4</v>
      </c>
      <c r="X662" s="404">
        <v>0.25529000000000002</v>
      </c>
      <c r="Y662" s="403">
        <f>X662+(S662*((U662-INDEX('[1]Center of Mass'!$B$8:$M$105,MATCH(A662,'[1]Center of Mass'!$B$8:$B$105,0),9))^2+(V662-INDEX('[1]Center of Mass'!$B$8:$M$105,MATCH(A662,'[1]Center of Mass'!$B$8:$B$105,0),10))^2))</f>
        <v>487.94512523000009</v>
      </c>
    </row>
    <row r="663" spans="1:25">
      <c r="A663" s="403" t="s">
        <v>35</v>
      </c>
      <c r="B663" s="403" t="s">
        <v>504</v>
      </c>
      <c r="C663" s="403" t="s">
        <v>343</v>
      </c>
      <c r="D663" s="403" t="s">
        <v>344</v>
      </c>
      <c r="E663" s="403" t="s">
        <v>1455</v>
      </c>
      <c r="F663" s="403">
        <v>0</v>
      </c>
      <c r="O663" s="403" t="s">
        <v>345</v>
      </c>
      <c r="R663" s="403">
        <v>4</v>
      </c>
      <c r="S663" s="403">
        <v>1.23</v>
      </c>
      <c r="T663" s="403">
        <v>4.45</v>
      </c>
      <c r="U663" s="403">
        <v>2.7879999999999998</v>
      </c>
      <c r="V663" s="403">
        <v>14.9</v>
      </c>
      <c r="W663" s="403">
        <v>37.4</v>
      </c>
      <c r="X663" s="404">
        <v>0.25529000000000002</v>
      </c>
      <c r="Y663" s="403">
        <f>X663+(S663*((U663-INDEX('[1]Center of Mass'!$B$8:$M$105,MATCH(A663,'[1]Center of Mass'!$B$8:$B$105,0),9))^2+(V663-INDEX('[1]Center of Mass'!$B$8:$M$105,MATCH(A663,'[1]Center of Mass'!$B$8:$B$105,0),10))^2))</f>
        <v>439.50080648000005</v>
      </c>
    </row>
    <row r="664" spans="1:25">
      <c r="A664" s="403" t="s">
        <v>35</v>
      </c>
      <c r="B664" s="403" t="s">
        <v>505</v>
      </c>
      <c r="C664" s="403" t="s">
        <v>343</v>
      </c>
      <c r="D664" s="403" t="s">
        <v>344</v>
      </c>
      <c r="E664" s="403" t="s">
        <v>1455</v>
      </c>
      <c r="F664" s="403">
        <v>0</v>
      </c>
      <c r="O664" s="403" t="s">
        <v>345</v>
      </c>
      <c r="R664" s="403">
        <v>4</v>
      </c>
      <c r="S664" s="403">
        <v>1.56</v>
      </c>
      <c r="T664" s="403">
        <v>5</v>
      </c>
      <c r="U664" s="403">
        <v>3.95</v>
      </c>
      <c r="V664" s="403">
        <v>14.9</v>
      </c>
      <c r="W664" s="403">
        <v>37.4</v>
      </c>
      <c r="X664" s="404">
        <v>0.40689999999999998</v>
      </c>
      <c r="Y664" s="403">
        <f>X664+(S664*((U664-INDEX('[1]Center of Mass'!$B$8:$M$105,MATCH(A664,'[1]Center of Mass'!$B$8:$B$105,0),9))^2+(V664-INDEX('[1]Center of Mass'!$B$8:$M$105,MATCH(A664,'[1]Center of Mass'!$B$8:$B$105,0),10))^2))</f>
        <v>491.80942720000013</v>
      </c>
    </row>
    <row r="665" spans="1:25">
      <c r="A665" s="403" t="s">
        <v>35</v>
      </c>
      <c r="B665" s="403" t="s">
        <v>506</v>
      </c>
      <c r="C665" s="403" t="s">
        <v>343</v>
      </c>
      <c r="D665" s="403" t="s">
        <v>344</v>
      </c>
      <c r="E665" s="403" t="s">
        <v>1455</v>
      </c>
      <c r="F665" s="403">
        <v>0</v>
      </c>
      <c r="O665" s="403" t="s">
        <v>345</v>
      </c>
      <c r="R665" s="403">
        <v>4</v>
      </c>
      <c r="S665" s="403">
        <v>1.56</v>
      </c>
      <c r="T665" s="403">
        <v>5</v>
      </c>
      <c r="U665" s="403">
        <v>5.25</v>
      </c>
      <c r="V665" s="403">
        <v>14.9</v>
      </c>
      <c r="W665" s="403">
        <v>37.4</v>
      </c>
      <c r="X665" s="404">
        <v>0.40689999999999998</v>
      </c>
      <c r="Y665" s="403">
        <f>X665+(S665*((U665-INDEX('[1]Center of Mass'!$B$8:$M$105,MATCH(A665,'[1]Center of Mass'!$B$8:$B$105,0),9))^2+(V665-INDEX('[1]Center of Mass'!$B$8:$M$105,MATCH(A665,'[1]Center of Mass'!$B$8:$B$105,0),10))^2))</f>
        <v>423.31169920000002</v>
      </c>
    </row>
    <row r="666" spans="1:25">
      <c r="A666" s="403" t="s">
        <v>35</v>
      </c>
      <c r="B666" s="403" t="s">
        <v>507</v>
      </c>
      <c r="C666" s="403" t="s">
        <v>343</v>
      </c>
      <c r="D666" s="403" t="s">
        <v>344</v>
      </c>
      <c r="E666" s="403" t="s">
        <v>1455</v>
      </c>
      <c r="F666" s="403">
        <v>0</v>
      </c>
      <c r="O666" s="403" t="s">
        <v>345</v>
      </c>
      <c r="R666" s="403">
        <v>4</v>
      </c>
      <c r="S666" s="403">
        <v>1.56</v>
      </c>
      <c r="T666" s="403">
        <v>5</v>
      </c>
      <c r="U666" s="403">
        <v>6.55</v>
      </c>
      <c r="V666" s="403">
        <v>14.9</v>
      </c>
      <c r="W666" s="403">
        <v>37.4</v>
      </c>
      <c r="X666" s="404">
        <v>0.40689999999999998</v>
      </c>
      <c r="Y666" s="403">
        <f>X666+(S666*((U666-INDEX('[1]Center of Mass'!$B$8:$M$105,MATCH(A666,'[1]Center of Mass'!$B$8:$B$105,0),9))^2+(V666-INDEX('[1]Center of Mass'!$B$8:$M$105,MATCH(A666,'[1]Center of Mass'!$B$8:$B$105,0),10))^2))</f>
        <v>360.08677119999999</v>
      </c>
    </row>
    <row r="667" spans="1:25">
      <c r="A667" s="403" t="s">
        <v>35</v>
      </c>
      <c r="B667" s="403" t="s">
        <v>508</v>
      </c>
      <c r="C667" s="403" t="s">
        <v>343</v>
      </c>
      <c r="D667" s="403" t="s">
        <v>344</v>
      </c>
      <c r="E667" s="403" t="s">
        <v>1455</v>
      </c>
      <c r="F667" s="403">
        <v>0</v>
      </c>
      <c r="O667" s="403" t="s">
        <v>345</v>
      </c>
      <c r="R667" s="403">
        <v>4</v>
      </c>
      <c r="S667" s="403">
        <v>1.38</v>
      </c>
      <c r="T667" s="403">
        <v>4.7</v>
      </c>
      <c r="U667" s="403">
        <v>7.7750000000000004</v>
      </c>
      <c r="V667" s="403">
        <v>14.9</v>
      </c>
      <c r="W667" s="403">
        <v>37.4</v>
      </c>
      <c r="X667" s="404">
        <v>0.31768999999999997</v>
      </c>
      <c r="Y667" s="403">
        <f>X667+(S667*((U667-INDEX('[1]Center of Mass'!$B$8:$M$105,MATCH(A667,'[1]Center of Mass'!$B$8:$B$105,0),9))^2+(V667-INDEX('[1]Center of Mass'!$B$8:$M$105,MATCH(A667,'[1]Center of Mass'!$B$8:$B$105,0),10))^2))</f>
        <v>270.06152209999999</v>
      </c>
    </row>
    <row r="668" spans="1:25">
      <c r="A668" s="403" t="s">
        <v>35</v>
      </c>
      <c r="B668" s="403" t="s">
        <v>509</v>
      </c>
      <c r="C668" s="403" t="s">
        <v>343</v>
      </c>
      <c r="D668" s="403" t="s">
        <v>344</v>
      </c>
      <c r="E668" s="403" t="s">
        <v>1455</v>
      </c>
      <c r="F668" s="403">
        <v>0</v>
      </c>
      <c r="O668" s="403" t="s">
        <v>345</v>
      </c>
      <c r="R668" s="403">
        <v>4</v>
      </c>
      <c r="S668" s="403">
        <v>1.38</v>
      </c>
      <c r="T668" s="403">
        <v>4.7</v>
      </c>
      <c r="U668" s="403">
        <v>8.9250000000000007</v>
      </c>
      <c r="V668" s="403">
        <v>14.9</v>
      </c>
      <c r="W668" s="403">
        <v>37.4</v>
      </c>
      <c r="X668" s="404">
        <v>0.31768999999999997</v>
      </c>
      <c r="Y668" s="403">
        <f>X668+(S668*((U668-INDEX('[1]Center of Mass'!$B$8:$M$105,MATCH(A668,'[1]Center of Mass'!$B$8:$B$105,0),9))^2+(V668-INDEX('[1]Center of Mass'!$B$8:$M$105,MATCH(A668,'[1]Center of Mass'!$B$8:$B$105,0),10))^2))</f>
        <v>228.36151009999995</v>
      </c>
    </row>
    <row r="669" spans="1:25">
      <c r="A669" s="403" t="s">
        <v>35</v>
      </c>
      <c r="B669" s="403" t="s">
        <v>754</v>
      </c>
      <c r="C669" s="403" t="s">
        <v>343</v>
      </c>
      <c r="D669" s="403" t="s">
        <v>344</v>
      </c>
      <c r="E669" s="403" t="s">
        <v>1455</v>
      </c>
      <c r="F669" s="403">
        <v>0</v>
      </c>
      <c r="O669" s="403" t="s">
        <v>345</v>
      </c>
      <c r="R669" s="403">
        <v>4</v>
      </c>
      <c r="S669" s="403">
        <v>1.3238000000000001</v>
      </c>
      <c r="T669" s="403">
        <v>4.6059999999999999</v>
      </c>
      <c r="U669" s="403">
        <v>13.252000000000001</v>
      </c>
      <c r="V669" s="403">
        <v>14.9</v>
      </c>
      <c r="W669" s="403">
        <v>37.4</v>
      </c>
      <c r="X669" s="404">
        <v>0.29310999999999998</v>
      </c>
      <c r="Y669" s="403">
        <f>X669+(S669*((U669-INDEX('[1]Center of Mass'!$B$8:$M$105,MATCH(A669,'[1]Center of Mass'!$B$8:$B$105,0),9))^2+(V669-INDEX('[1]Center of Mass'!$B$8:$M$105,MATCH(A669,'[1]Center of Mass'!$B$8:$B$105,0),10))^2))</f>
        <v>99.911538153599977</v>
      </c>
    </row>
    <row r="670" spans="1:25">
      <c r="A670" s="403" t="s">
        <v>35</v>
      </c>
      <c r="B670" s="403" t="s">
        <v>755</v>
      </c>
      <c r="C670" s="403" t="s">
        <v>343</v>
      </c>
      <c r="D670" s="403" t="s">
        <v>344</v>
      </c>
      <c r="E670" s="403" t="s">
        <v>1455</v>
      </c>
      <c r="F670" s="403">
        <v>0</v>
      </c>
      <c r="O670" s="403" t="s">
        <v>345</v>
      </c>
      <c r="R670" s="403">
        <v>4</v>
      </c>
      <c r="S670" s="403">
        <v>1.3238000000000001</v>
      </c>
      <c r="T670" s="403">
        <v>4.6059999999999999</v>
      </c>
      <c r="U670" s="403">
        <v>14.355</v>
      </c>
      <c r="V670" s="403">
        <v>14.9</v>
      </c>
      <c r="W670" s="403">
        <v>37.4</v>
      </c>
      <c r="X670" s="404">
        <v>0.29310999999999998</v>
      </c>
      <c r="Y670" s="403">
        <f>X670+(S670*((U670-INDEX('[1]Center of Mass'!$B$8:$M$105,MATCH(A670,'[1]Center of Mass'!$B$8:$B$105,0),9))^2+(V670-INDEX('[1]Center of Mass'!$B$8:$M$105,MATCH(A670,'[1]Center of Mass'!$B$8:$B$105,0),10))^2))</f>
        <v>77.470471286999981</v>
      </c>
    </row>
    <row r="671" spans="1:25">
      <c r="A671" s="403" t="s">
        <v>35</v>
      </c>
      <c r="B671" s="403" t="s">
        <v>560</v>
      </c>
      <c r="C671" s="403" t="s">
        <v>343</v>
      </c>
      <c r="D671" s="403" t="s">
        <v>344</v>
      </c>
      <c r="E671" s="403" t="s">
        <v>1455</v>
      </c>
      <c r="F671" s="403">
        <v>0</v>
      </c>
      <c r="O671" s="403" t="s">
        <v>345</v>
      </c>
      <c r="R671" s="403">
        <v>4</v>
      </c>
      <c r="S671" s="403">
        <v>1.3238000000000001</v>
      </c>
      <c r="T671" s="403">
        <v>4.6059999999999999</v>
      </c>
      <c r="U671" s="403">
        <v>15.458</v>
      </c>
      <c r="V671" s="403">
        <v>14.9</v>
      </c>
      <c r="W671" s="403">
        <v>37.4</v>
      </c>
      <c r="X671" s="404">
        <v>0.29310999999999998</v>
      </c>
      <c r="Y671" s="403">
        <f>X671+(S671*((U671-INDEX('[1]Center of Mass'!$B$8:$M$105,MATCH(A671,'[1]Center of Mass'!$B$8:$B$105,0),9))^2+(V671-INDEX('[1]Center of Mass'!$B$8:$M$105,MATCH(A671,'[1]Center of Mass'!$B$8:$B$105,0),10))^2))</f>
        <v>58.250498408799999</v>
      </c>
    </row>
    <row r="672" spans="1:25">
      <c r="A672" s="403" t="s">
        <v>35</v>
      </c>
      <c r="B672" s="403" t="s">
        <v>561</v>
      </c>
      <c r="C672" s="403" t="s">
        <v>343</v>
      </c>
      <c r="D672" s="403" t="s">
        <v>344</v>
      </c>
      <c r="E672" s="403" t="s">
        <v>1455</v>
      </c>
      <c r="F672" s="403">
        <v>0</v>
      </c>
      <c r="O672" s="403" t="s">
        <v>345</v>
      </c>
      <c r="R672" s="403">
        <v>4</v>
      </c>
      <c r="S672" s="403">
        <v>1.4286000000000001</v>
      </c>
      <c r="T672" s="403">
        <v>4.7809999999999997</v>
      </c>
      <c r="U672" s="403">
        <v>16.605</v>
      </c>
      <c r="V672" s="403">
        <v>14.9</v>
      </c>
      <c r="W672" s="403">
        <v>37.4</v>
      </c>
      <c r="X672" s="404">
        <v>0.34016000000000002</v>
      </c>
      <c r="Y672" s="403">
        <f>X672+(S672*((U672-INDEX('[1]Center of Mass'!$B$8:$M$105,MATCH(A672,'[1]Center of Mass'!$B$8:$B$105,0),9))^2+(V672-INDEX('[1]Center of Mass'!$B$8:$M$105,MATCH(A672,'[1]Center of Mass'!$B$8:$B$105,0),10))^2))</f>
        <v>45.003717538999986</v>
      </c>
    </row>
    <row r="673" spans="1:25">
      <c r="A673" s="403" t="s">
        <v>35</v>
      </c>
      <c r="B673" s="403" t="s">
        <v>562</v>
      </c>
      <c r="C673" s="403" t="s">
        <v>343</v>
      </c>
      <c r="D673" s="403" t="s">
        <v>344</v>
      </c>
      <c r="E673" s="403" t="s">
        <v>1455</v>
      </c>
      <c r="F673" s="403">
        <v>0</v>
      </c>
      <c r="O673" s="403" t="s">
        <v>345</v>
      </c>
      <c r="R673" s="403">
        <v>4</v>
      </c>
      <c r="S673" s="403">
        <v>1.44</v>
      </c>
      <c r="T673" s="403">
        <v>4.8</v>
      </c>
      <c r="U673" s="403">
        <v>17.8</v>
      </c>
      <c r="V673" s="403">
        <v>14.9</v>
      </c>
      <c r="W673" s="403">
        <v>37.4</v>
      </c>
      <c r="X673" s="404">
        <v>0.34560000000000002</v>
      </c>
      <c r="Y673" s="403">
        <f>X673+(S673*((U673-INDEX('[1]Center of Mass'!$B$8:$M$105,MATCH(A673,'[1]Center of Mass'!$B$8:$B$105,0),9))^2+(V673-INDEX('[1]Center of Mass'!$B$8:$M$105,MATCH(A673,'[1]Center of Mass'!$B$8:$B$105,0),10))^2))</f>
        <v>30.616588799999992</v>
      </c>
    </row>
    <row r="674" spans="1:25">
      <c r="A674" s="403" t="s">
        <v>35</v>
      </c>
      <c r="B674" s="403" t="s">
        <v>512</v>
      </c>
      <c r="C674" s="403" t="s">
        <v>343</v>
      </c>
      <c r="D674" s="403" t="s">
        <v>344</v>
      </c>
      <c r="E674" s="403" t="s">
        <v>1455</v>
      </c>
      <c r="F674" s="403">
        <v>0</v>
      </c>
      <c r="O674" s="403" t="s">
        <v>345</v>
      </c>
      <c r="R674" s="403">
        <v>4</v>
      </c>
      <c r="S674" s="403">
        <v>1.5</v>
      </c>
      <c r="T674" s="403">
        <v>4.9000000000000004</v>
      </c>
      <c r="U674" s="403">
        <v>0.625</v>
      </c>
      <c r="V674" s="403">
        <v>16.100000000000001</v>
      </c>
      <c r="W674" s="403">
        <v>37.4</v>
      </c>
      <c r="X674" s="404">
        <v>0.37530999999999998</v>
      </c>
      <c r="Y674" s="403">
        <f>X674+(S674*((U674-INDEX('[1]Center of Mass'!$B$8:$M$105,MATCH(A674,'[1]Center of Mass'!$B$8:$B$105,0),9))^2+(V674-INDEX('[1]Center of Mass'!$B$8:$M$105,MATCH(A674,'[1]Center of Mass'!$B$8:$B$105,0),10))^2))</f>
        <v>676.36912749999999</v>
      </c>
    </row>
    <row r="675" spans="1:25">
      <c r="A675" s="403" t="s">
        <v>35</v>
      </c>
      <c r="B675" s="403" t="s">
        <v>514</v>
      </c>
      <c r="C675" s="403" t="s">
        <v>343</v>
      </c>
      <c r="D675" s="403" t="s">
        <v>344</v>
      </c>
      <c r="E675" s="403" t="s">
        <v>1455</v>
      </c>
      <c r="F675" s="403">
        <v>0</v>
      </c>
      <c r="O675" s="403" t="s">
        <v>345</v>
      </c>
      <c r="R675" s="403">
        <v>4</v>
      </c>
      <c r="S675" s="403">
        <v>1.23</v>
      </c>
      <c r="T675" s="403">
        <v>4.45</v>
      </c>
      <c r="U675" s="403">
        <v>1.7629999999999999</v>
      </c>
      <c r="V675" s="403">
        <v>16.100000000000001</v>
      </c>
      <c r="W675" s="403">
        <v>37.4</v>
      </c>
      <c r="X675" s="404">
        <v>0.25529000000000002</v>
      </c>
      <c r="Y675" s="403">
        <f>X675+(S675*((U675-INDEX('[1]Center of Mass'!$B$8:$M$105,MATCH(A675,'[1]Center of Mass'!$B$8:$B$105,0),9))^2+(V675-INDEX('[1]Center of Mass'!$B$8:$M$105,MATCH(A675,'[1]Center of Mass'!$B$8:$B$105,0),10))^2))</f>
        <v>497.75757323000011</v>
      </c>
    </row>
    <row r="676" spans="1:25">
      <c r="A676" s="403" t="s">
        <v>35</v>
      </c>
      <c r="B676" s="403" t="s">
        <v>515</v>
      </c>
      <c r="C676" s="403" t="s">
        <v>343</v>
      </c>
      <c r="D676" s="403" t="s">
        <v>344</v>
      </c>
      <c r="E676" s="403" t="s">
        <v>1455</v>
      </c>
      <c r="F676" s="403">
        <v>0</v>
      </c>
      <c r="O676" s="403" t="s">
        <v>345</v>
      </c>
      <c r="R676" s="403">
        <v>4</v>
      </c>
      <c r="S676" s="403">
        <v>1.23</v>
      </c>
      <c r="T676" s="403">
        <v>4.45</v>
      </c>
      <c r="U676" s="403">
        <v>2.7879999999999998</v>
      </c>
      <c r="V676" s="403">
        <v>16.100000000000001</v>
      </c>
      <c r="W676" s="403">
        <v>37.4</v>
      </c>
      <c r="X676" s="404">
        <v>0.25529000000000002</v>
      </c>
      <c r="Y676" s="403">
        <f>X676+(S676*((U676-INDEX('[1]Center of Mass'!$B$8:$M$105,MATCH(A676,'[1]Center of Mass'!$B$8:$B$105,0),9))^2+(V676-INDEX('[1]Center of Mass'!$B$8:$M$105,MATCH(A676,'[1]Center of Mass'!$B$8:$B$105,0),10))^2))</f>
        <v>449.31325448000001</v>
      </c>
    </row>
    <row r="677" spans="1:25">
      <c r="A677" s="403" t="s">
        <v>35</v>
      </c>
      <c r="B677" s="403" t="s">
        <v>365</v>
      </c>
      <c r="C677" s="403" t="s">
        <v>343</v>
      </c>
      <c r="D677" s="403" t="s">
        <v>344</v>
      </c>
      <c r="E677" s="403" t="s">
        <v>1455</v>
      </c>
      <c r="F677" s="403">
        <v>0</v>
      </c>
      <c r="O677" s="403" t="s">
        <v>345</v>
      </c>
      <c r="R677" s="403">
        <v>4</v>
      </c>
      <c r="S677" s="403">
        <v>1.56</v>
      </c>
      <c r="T677" s="403">
        <v>5</v>
      </c>
      <c r="U677" s="403">
        <v>3.95</v>
      </c>
      <c r="V677" s="403">
        <v>16.100000000000001</v>
      </c>
      <c r="W677" s="403">
        <v>37.4</v>
      </c>
      <c r="X677" s="404">
        <v>0.40689999999999998</v>
      </c>
      <c r="Y677" s="403">
        <f>X677+(S677*((U677-INDEX('[1]Center of Mass'!$B$8:$M$105,MATCH(A677,'[1]Center of Mass'!$B$8:$B$105,0),9))^2+(V677-INDEX('[1]Center of Mass'!$B$8:$M$105,MATCH(A677,'[1]Center of Mass'!$B$8:$B$105,0),10))^2))</f>
        <v>504.2544832000001</v>
      </c>
    </row>
    <row r="678" spans="1:25">
      <c r="A678" s="403" t="s">
        <v>35</v>
      </c>
      <c r="B678" s="403" t="s">
        <v>366</v>
      </c>
      <c r="C678" s="403" t="s">
        <v>343</v>
      </c>
      <c r="D678" s="403" t="s">
        <v>344</v>
      </c>
      <c r="E678" s="403" t="s">
        <v>1455</v>
      </c>
      <c r="F678" s="403">
        <v>0</v>
      </c>
      <c r="O678" s="403" t="s">
        <v>345</v>
      </c>
      <c r="R678" s="403">
        <v>4</v>
      </c>
      <c r="S678" s="403">
        <v>1.56</v>
      </c>
      <c r="T678" s="403">
        <v>5</v>
      </c>
      <c r="U678" s="403">
        <v>5.25</v>
      </c>
      <c r="V678" s="403">
        <v>16.100000000000001</v>
      </c>
      <c r="W678" s="403">
        <v>37.4</v>
      </c>
      <c r="X678" s="404">
        <v>0.40689999999999998</v>
      </c>
      <c r="Y678" s="403">
        <f>X678+(S678*((U678-INDEX('[1]Center of Mass'!$B$8:$M$105,MATCH(A678,'[1]Center of Mass'!$B$8:$B$105,0),9))^2+(V678-INDEX('[1]Center of Mass'!$B$8:$M$105,MATCH(A678,'[1]Center of Mass'!$B$8:$B$105,0),10))^2))</f>
        <v>435.75675520000004</v>
      </c>
    </row>
    <row r="679" spans="1:25">
      <c r="A679" s="403" t="s">
        <v>35</v>
      </c>
      <c r="B679" s="403" t="s">
        <v>367</v>
      </c>
      <c r="C679" s="403" t="s">
        <v>343</v>
      </c>
      <c r="D679" s="403" t="s">
        <v>344</v>
      </c>
      <c r="E679" s="403" t="s">
        <v>1455</v>
      </c>
      <c r="F679" s="403">
        <v>0</v>
      </c>
      <c r="O679" s="403" t="s">
        <v>345</v>
      </c>
      <c r="R679" s="403">
        <v>4</v>
      </c>
      <c r="S679" s="403">
        <v>1.56</v>
      </c>
      <c r="T679" s="403">
        <v>5</v>
      </c>
      <c r="U679" s="403">
        <v>6.55</v>
      </c>
      <c r="V679" s="403">
        <v>16.100000000000001</v>
      </c>
      <c r="W679" s="403">
        <v>37.4</v>
      </c>
      <c r="X679" s="404">
        <v>0.40689999999999998</v>
      </c>
      <c r="Y679" s="403">
        <f>X679+(S679*((U679-INDEX('[1]Center of Mass'!$B$8:$M$105,MATCH(A679,'[1]Center of Mass'!$B$8:$B$105,0),9))^2+(V679-INDEX('[1]Center of Mass'!$B$8:$M$105,MATCH(A679,'[1]Center of Mass'!$B$8:$B$105,0),10))^2))</f>
        <v>372.53182720000001</v>
      </c>
    </row>
    <row r="680" spans="1:25">
      <c r="A680" s="403" t="s">
        <v>35</v>
      </c>
      <c r="B680" s="403" t="s">
        <v>368</v>
      </c>
      <c r="C680" s="403" t="s">
        <v>343</v>
      </c>
      <c r="D680" s="403" t="s">
        <v>344</v>
      </c>
      <c r="E680" s="403" t="s">
        <v>1455</v>
      </c>
      <c r="F680" s="403">
        <v>0</v>
      </c>
      <c r="O680" s="403" t="s">
        <v>345</v>
      </c>
      <c r="R680" s="403">
        <v>4</v>
      </c>
      <c r="S680" s="403">
        <v>1.38</v>
      </c>
      <c r="T680" s="403">
        <v>4.7</v>
      </c>
      <c r="U680" s="403">
        <v>7.7750000000000004</v>
      </c>
      <c r="V680" s="403">
        <v>16.100000000000001</v>
      </c>
      <c r="W680" s="403">
        <v>37.4</v>
      </c>
      <c r="X680" s="404">
        <v>0.31768999999999997</v>
      </c>
      <c r="Y680" s="403">
        <f>X680+(S680*((U680-INDEX('[1]Center of Mass'!$B$8:$M$105,MATCH(A680,'[1]Center of Mass'!$B$8:$B$105,0),9))^2+(V680-INDEX('[1]Center of Mass'!$B$8:$M$105,MATCH(A680,'[1]Center of Mass'!$B$8:$B$105,0),10))^2))</f>
        <v>281.07061010000001</v>
      </c>
    </row>
    <row r="681" spans="1:25">
      <c r="A681" s="403" t="s">
        <v>35</v>
      </c>
      <c r="B681" s="403" t="s">
        <v>369</v>
      </c>
      <c r="C681" s="403" t="s">
        <v>343</v>
      </c>
      <c r="D681" s="403" t="s">
        <v>344</v>
      </c>
      <c r="E681" s="403" t="s">
        <v>1455</v>
      </c>
      <c r="F681" s="403">
        <v>0</v>
      </c>
      <c r="O681" s="403" t="s">
        <v>345</v>
      </c>
      <c r="R681" s="403">
        <v>4</v>
      </c>
      <c r="S681" s="403">
        <v>1.38</v>
      </c>
      <c r="T681" s="403">
        <v>4.7</v>
      </c>
      <c r="U681" s="403">
        <v>8.9250000000000007</v>
      </c>
      <c r="V681" s="403">
        <v>16.100000000000001</v>
      </c>
      <c r="W681" s="403">
        <v>37.4</v>
      </c>
      <c r="X681" s="404">
        <v>0.31768999999999997</v>
      </c>
      <c r="Y681" s="403">
        <f>X681+(S681*((U681-INDEX('[1]Center of Mass'!$B$8:$M$105,MATCH(A681,'[1]Center of Mass'!$B$8:$B$105,0),9))^2+(V681-INDEX('[1]Center of Mass'!$B$8:$M$105,MATCH(A681,'[1]Center of Mass'!$B$8:$B$105,0),10))^2))</f>
        <v>239.37059809999997</v>
      </c>
    </row>
    <row r="682" spans="1:25">
      <c r="A682" s="403" t="s">
        <v>35</v>
      </c>
      <c r="B682" s="403" t="s">
        <v>370</v>
      </c>
      <c r="C682" s="403" t="s">
        <v>343</v>
      </c>
      <c r="D682" s="403" t="s">
        <v>344</v>
      </c>
      <c r="E682" s="403" t="s">
        <v>1455</v>
      </c>
      <c r="F682" s="403">
        <v>0</v>
      </c>
      <c r="O682" s="403" t="s">
        <v>345</v>
      </c>
      <c r="R682" s="403">
        <v>4</v>
      </c>
      <c r="S682" s="403">
        <v>1.2</v>
      </c>
      <c r="T682" s="403">
        <v>4.4000000000000004</v>
      </c>
      <c r="U682" s="403">
        <v>10</v>
      </c>
      <c r="V682" s="403">
        <v>16.100000000000001</v>
      </c>
      <c r="W682" s="403">
        <v>37.4</v>
      </c>
      <c r="X682" s="404">
        <v>0.24399999999999999</v>
      </c>
      <c r="Y682" s="403">
        <f>X682+(S682*((U682-INDEX('[1]Center of Mass'!$B$8:$M$105,MATCH(A682,'[1]Center of Mass'!$B$8:$B$105,0),9))^2+(V682-INDEX('[1]Center of Mass'!$B$8:$M$105,MATCH(A682,'[1]Center of Mass'!$B$8:$B$105,0),10))^2))</f>
        <v>177.090304</v>
      </c>
    </row>
    <row r="683" spans="1:25">
      <c r="A683" s="403" t="s">
        <v>35</v>
      </c>
      <c r="B683" s="403" t="s">
        <v>373</v>
      </c>
      <c r="C683" s="403" t="s">
        <v>343</v>
      </c>
      <c r="D683" s="403" t="s">
        <v>344</v>
      </c>
      <c r="E683" s="403" t="s">
        <v>1455</v>
      </c>
      <c r="F683" s="403">
        <v>0</v>
      </c>
      <c r="O683" s="403" t="s">
        <v>345</v>
      </c>
      <c r="R683" s="403">
        <v>4</v>
      </c>
      <c r="S683" s="403">
        <v>2.64</v>
      </c>
      <c r="T683" s="403">
        <v>6.8</v>
      </c>
      <c r="U683" s="403">
        <v>11.6</v>
      </c>
      <c r="V683" s="403">
        <v>16.100000000000001</v>
      </c>
      <c r="W683" s="403">
        <v>37.4</v>
      </c>
      <c r="X683" s="404">
        <v>1.3815999999999999</v>
      </c>
      <c r="Y683" s="403">
        <f>X683+(S683*((U683-INDEX('[1]Center of Mass'!$B$8:$M$105,MATCH(A683,'[1]Center of Mass'!$B$8:$B$105,0),9))^2+(V683-INDEX('[1]Center of Mass'!$B$8:$M$105,MATCH(A683,'[1]Center of Mass'!$B$8:$B$105,0),10))^2))</f>
        <v>300.15124480000003</v>
      </c>
    </row>
    <row r="684" spans="1:25">
      <c r="A684" s="403" t="s">
        <v>35</v>
      </c>
      <c r="B684" s="403" t="s">
        <v>375</v>
      </c>
      <c r="C684" s="403" t="s">
        <v>343</v>
      </c>
      <c r="D684" s="403" t="s">
        <v>344</v>
      </c>
      <c r="E684" s="403" t="s">
        <v>1455</v>
      </c>
      <c r="F684" s="403">
        <v>0</v>
      </c>
      <c r="O684" s="403" t="s">
        <v>345</v>
      </c>
      <c r="R684" s="403">
        <v>4</v>
      </c>
      <c r="S684" s="403">
        <v>1.3238000000000001</v>
      </c>
      <c r="T684" s="403">
        <v>4.6059999999999999</v>
      </c>
      <c r="U684" s="403">
        <v>13.252000000000001</v>
      </c>
      <c r="V684" s="403">
        <v>16.100000000000001</v>
      </c>
      <c r="W684" s="403">
        <v>37.4</v>
      </c>
      <c r="X684" s="404">
        <v>0.29310999999999998</v>
      </c>
      <c r="Y684" s="403">
        <f>X684+(S684*((U684-INDEX('[1]Center of Mass'!$B$8:$M$105,MATCH(A684,'[1]Center of Mass'!$B$8:$B$105,0),9))^2+(V684-INDEX('[1]Center of Mass'!$B$8:$M$105,MATCH(A684,'[1]Center of Mass'!$B$8:$B$105,0),10))^2))</f>
        <v>110.47228503359999</v>
      </c>
    </row>
    <row r="685" spans="1:25">
      <c r="A685" s="403" t="s">
        <v>35</v>
      </c>
      <c r="B685" s="403" t="s">
        <v>376</v>
      </c>
      <c r="C685" s="403" t="s">
        <v>343</v>
      </c>
      <c r="D685" s="403" t="s">
        <v>344</v>
      </c>
      <c r="E685" s="403" t="s">
        <v>1455</v>
      </c>
      <c r="F685" s="403">
        <v>0</v>
      </c>
      <c r="O685" s="403" t="s">
        <v>345</v>
      </c>
      <c r="R685" s="403">
        <v>4</v>
      </c>
      <c r="S685" s="403">
        <v>1.3238000000000001</v>
      </c>
      <c r="T685" s="403">
        <v>4.6059999999999999</v>
      </c>
      <c r="U685" s="403">
        <v>14.355</v>
      </c>
      <c r="V685" s="403">
        <v>16.100000000000001</v>
      </c>
      <c r="W685" s="403">
        <v>37.4</v>
      </c>
      <c r="X685" s="404">
        <v>0.29310999999999998</v>
      </c>
      <c r="Y685" s="403">
        <f>X685+(S685*((U685-INDEX('[1]Center of Mass'!$B$8:$M$105,MATCH(A685,'[1]Center of Mass'!$B$8:$B$105,0),9))^2+(V685-INDEX('[1]Center of Mass'!$B$8:$M$105,MATCH(A685,'[1]Center of Mass'!$B$8:$B$105,0),10))^2))</f>
        <v>88.031218166999992</v>
      </c>
    </row>
    <row r="686" spans="1:25">
      <c r="A686" s="403" t="s">
        <v>35</v>
      </c>
      <c r="B686" s="403" t="s">
        <v>759</v>
      </c>
      <c r="C686" s="403" t="s">
        <v>343</v>
      </c>
      <c r="D686" s="403" t="s">
        <v>344</v>
      </c>
      <c r="E686" s="403" t="s">
        <v>1455</v>
      </c>
      <c r="F686" s="403">
        <v>0</v>
      </c>
      <c r="O686" s="403" t="s">
        <v>345</v>
      </c>
      <c r="R686" s="403">
        <v>4</v>
      </c>
      <c r="S686" s="403">
        <v>1.3238000000000001</v>
      </c>
      <c r="T686" s="403">
        <v>4.6059999999999999</v>
      </c>
      <c r="U686" s="403">
        <v>15.458</v>
      </c>
      <c r="V686" s="403">
        <v>16.100000000000001</v>
      </c>
      <c r="W686" s="403">
        <v>37.4</v>
      </c>
      <c r="X686" s="404">
        <v>0.29310999999999998</v>
      </c>
      <c r="Y686" s="403">
        <f>X686+(S686*((U686-INDEX('[1]Center of Mass'!$B$8:$M$105,MATCH(A686,'[1]Center of Mass'!$B$8:$B$105,0),9))^2+(V686-INDEX('[1]Center of Mass'!$B$8:$M$105,MATCH(A686,'[1]Center of Mass'!$B$8:$B$105,0),10))^2))</f>
        <v>68.811245288800009</v>
      </c>
    </row>
    <row r="687" spans="1:25">
      <c r="A687" s="403" t="s">
        <v>35</v>
      </c>
      <c r="B687" s="403" t="s">
        <v>760</v>
      </c>
      <c r="C687" s="403" t="s">
        <v>343</v>
      </c>
      <c r="D687" s="403" t="s">
        <v>344</v>
      </c>
      <c r="E687" s="403" t="s">
        <v>1455</v>
      </c>
      <c r="F687" s="403">
        <v>0</v>
      </c>
      <c r="O687" s="403" t="s">
        <v>345</v>
      </c>
      <c r="R687" s="403">
        <v>4</v>
      </c>
      <c r="S687" s="403">
        <v>1.4286000000000001</v>
      </c>
      <c r="T687" s="403">
        <v>4.7809999999999997</v>
      </c>
      <c r="U687" s="403">
        <v>16.605</v>
      </c>
      <c r="V687" s="403">
        <v>16.100000000000001</v>
      </c>
      <c r="W687" s="403">
        <v>37.4</v>
      </c>
      <c r="X687" s="404">
        <v>0.34016000000000002</v>
      </c>
      <c r="Y687" s="403">
        <f>X687+(S687*((U687-INDEX('[1]Center of Mass'!$B$8:$M$105,MATCH(A687,'[1]Center of Mass'!$B$8:$B$105,0),9))^2+(V687-INDEX('[1]Center of Mass'!$B$8:$M$105,MATCH(A687,'[1]Center of Mass'!$B$8:$B$105,0),10))^2))</f>
        <v>56.400516898999996</v>
      </c>
    </row>
    <row r="688" spans="1:25">
      <c r="A688" s="403" t="s">
        <v>35</v>
      </c>
      <c r="B688" s="403" t="s">
        <v>378</v>
      </c>
      <c r="C688" s="403" t="s">
        <v>343</v>
      </c>
      <c r="D688" s="403" t="s">
        <v>344</v>
      </c>
      <c r="E688" s="403" t="s">
        <v>1455</v>
      </c>
      <c r="F688" s="403">
        <v>0</v>
      </c>
      <c r="O688" s="403" t="s">
        <v>345</v>
      </c>
      <c r="R688" s="403">
        <v>4</v>
      </c>
      <c r="S688" s="403">
        <v>1.44</v>
      </c>
      <c r="T688" s="403">
        <v>4.8</v>
      </c>
      <c r="U688" s="403">
        <v>17.8</v>
      </c>
      <c r="V688" s="403">
        <v>16.100000000000001</v>
      </c>
      <c r="W688" s="403">
        <v>37.4</v>
      </c>
      <c r="X688" s="404">
        <v>0.34560000000000002</v>
      </c>
      <c r="Y688" s="403">
        <f>X688+(S688*((U688-INDEX('[1]Center of Mass'!$B$8:$M$105,MATCH(A688,'[1]Center of Mass'!$B$8:$B$105,0),9))^2+(V688-INDEX('[1]Center of Mass'!$B$8:$M$105,MATCH(A688,'[1]Center of Mass'!$B$8:$B$105,0),10))^2))</f>
        <v>42.104332799999995</v>
      </c>
    </row>
    <row r="689" spans="1:25">
      <c r="A689" s="403" t="s">
        <v>35</v>
      </c>
      <c r="B689" s="403" t="s">
        <v>854</v>
      </c>
      <c r="C689" s="403" t="s">
        <v>343</v>
      </c>
      <c r="D689" s="403" t="s">
        <v>344</v>
      </c>
      <c r="E689" s="403" t="s">
        <v>1455</v>
      </c>
      <c r="F689" s="403">
        <v>0</v>
      </c>
      <c r="O689" s="403" t="s">
        <v>345</v>
      </c>
      <c r="R689" s="403">
        <v>4</v>
      </c>
      <c r="S689" s="403">
        <v>1.4375</v>
      </c>
      <c r="T689" s="403">
        <v>4.8</v>
      </c>
      <c r="U689" s="403">
        <v>7.7750000000000004</v>
      </c>
      <c r="V689" s="403">
        <v>17.324999999999999</v>
      </c>
      <c r="W689" s="403">
        <v>37.4</v>
      </c>
      <c r="X689" s="404">
        <v>0.34560000000000002</v>
      </c>
      <c r="Y689" s="403">
        <f>X689+(S689*((U689-INDEX('[1]Center of Mass'!$B$8:$M$105,MATCH(A689,'[1]Center of Mass'!$B$8:$B$105,0),9))^2+(V689-INDEX('[1]Center of Mass'!$B$8:$M$105,MATCH(A689,'[1]Center of Mass'!$B$8:$B$105,0),10))^2))</f>
        <v>308.77354437499997</v>
      </c>
    </row>
    <row r="690" spans="1:25">
      <c r="A690" s="403" t="s">
        <v>35</v>
      </c>
      <c r="B690" s="403" t="s">
        <v>565</v>
      </c>
      <c r="C690" s="403" t="s">
        <v>343</v>
      </c>
      <c r="D690" s="403" t="s">
        <v>344</v>
      </c>
      <c r="E690" s="403" t="s">
        <v>1455</v>
      </c>
      <c r="F690" s="403">
        <v>0</v>
      </c>
      <c r="O690" s="403" t="s">
        <v>345</v>
      </c>
      <c r="R690" s="403">
        <v>4</v>
      </c>
      <c r="S690" s="403">
        <v>1.4375</v>
      </c>
      <c r="T690" s="403">
        <v>4.8</v>
      </c>
      <c r="U690" s="403">
        <v>8.9250000000000007</v>
      </c>
      <c r="V690" s="403">
        <v>17.324999999999999</v>
      </c>
      <c r="W690" s="403">
        <v>37.4</v>
      </c>
      <c r="X690" s="404">
        <v>0.34560000000000002</v>
      </c>
      <c r="Y690" s="403">
        <f>X690+(S690*((U690-INDEX('[1]Center of Mass'!$B$8:$M$105,MATCH(A690,'[1]Center of Mass'!$B$8:$B$105,0),9))^2+(V690-INDEX('[1]Center of Mass'!$B$8:$M$105,MATCH(A690,'[1]Center of Mass'!$B$8:$B$105,0),10))^2))</f>
        <v>265.33603187499995</v>
      </c>
    </row>
    <row r="691" spans="1:25">
      <c r="A691" s="403" t="s">
        <v>35</v>
      </c>
      <c r="B691" s="403" t="s">
        <v>855</v>
      </c>
      <c r="C691" s="403" t="s">
        <v>343</v>
      </c>
      <c r="D691" s="403" t="s">
        <v>344</v>
      </c>
      <c r="E691" s="403" t="s">
        <v>1455</v>
      </c>
      <c r="F691" s="403">
        <v>0</v>
      </c>
      <c r="O691" s="403" t="s">
        <v>345</v>
      </c>
      <c r="R691" s="403">
        <v>4</v>
      </c>
      <c r="S691" s="403">
        <v>1.25</v>
      </c>
      <c r="T691" s="403">
        <v>4.5</v>
      </c>
      <c r="U691" s="403">
        <v>10</v>
      </c>
      <c r="V691" s="403">
        <v>17.324999999999999</v>
      </c>
      <c r="W691" s="403">
        <v>37.4</v>
      </c>
      <c r="X691" s="404">
        <v>0.26693</v>
      </c>
      <c r="Y691" s="403">
        <f>X691+(S691*((U691-INDEX('[1]Center of Mass'!$B$8:$M$105,MATCH(A691,'[1]Center of Mass'!$B$8:$B$105,0),9))^2+(V691-INDEX('[1]Center of Mass'!$B$8:$M$105,MATCH(A691,'[1]Center of Mass'!$B$8:$B$105,0),10))^2))</f>
        <v>198.37486124999998</v>
      </c>
    </row>
    <row r="692" spans="1:25">
      <c r="A692" s="403" t="s">
        <v>35</v>
      </c>
      <c r="B692" s="403" t="s">
        <v>778</v>
      </c>
      <c r="C692" s="403" t="s">
        <v>343</v>
      </c>
      <c r="D692" s="403" t="s">
        <v>344</v>
      </c>
      <c r="E692" s="403" t="s">
        <v>1455</v>
      </c>
      <c r="F692" s="403">
        <v>0</v>
      </c>
      <c r="O692" s="403" t="s">
        <v>345</v>
      </c>
      <c r="R692" s="403">
        <v>4</v>
      </c>
      <c r="S692" s="403">
        <v>1.4375</v>
      </c>
      <c r="T692" s="403">
        <v>4.8</v>
      </c>
      <c r="U692" s="403">
        <v>7.7750000000000004</v>
      </c>
      <c r="V692" s="403">
        <v>18.574999999999999</v>
      </c>
      <c r="W692" s="403">
        <v>37.4</v>
      </c>
      <c r="X692" s="404">
        <v>0.34560000000000002</v>
      </c>
      <c r="Y692" s="403">
        <f>X692+(S692*((U692-INDEX('[1]Center of Mass'!$B$8:$M$105,MATCH(A692,'[1]Center of Mass'!$B$8:$B$105,0),9))^2+(V692-INDEX('[1]Center of Mass'!$B$8:$M$105,MATCH(A692,'[1]Center of Mass'!$B$8:$B$105,0),10))^2))</f>
        <v>329.52385687499992</v>
      </c>
    </row>
    <row r="693" spans="1:25">
      <c r="A693" s="403" t="s">
        <v>35</v>
      </c>
      <c r="B693" s="403" t="s">
        <v>779</v>
      </c>
      <c r="C693" s="403" t="s">
        <v>343</v>
      </c>
      <c r="D693" s="403" t="s">
        <v>344</v>
      </c>
      <c r="E693" s="403" t="s">
        <v>1455</v>
      </c>
      <c r="F693" s="403">
        <v>0</v>
      </c>
      <c r="O693" s="403" t="s">
        <v>345</v>
      </c>
      <c r="R693" s="403">
        <v>4</v>
      </c>
      <c r="S693" s="403">
        <v>1.4375</v>
      </c>
      <c r="T693" s="403">
        <v>4.8</v>
      </c>
      <c r="U693" s="403">
        <v>8.9250000000000007</v>
      </c>
      <c r="V693" s="403">
        <v>18.574999999999999</v>
      </c>
      <c r="W693" s="403">
        <v>37.4</v>
      </c>
      <c r="X693" s="404">
        <v>0.34560000000000002</v>
      </c>
      <c r="Y693" s="403">
        <f>X693+(S693*((U693-INDEX('[1]Center of Mass'!$B$8:$M$105,MATCH(A693,'[1]Center of Mass'!$B$8:$B$105,0),9))^2+(V693-INDEX('[1]Center of Mass'!$B$8:$M$105,MATCH(A693,'[1]Center of Mass'!$B$8:$B$105,0),10))^2))</f>
        <v>286.0863443749999</v>
      </c>
    </row>
    <row r="694" spans="1:25">
      <c r="A694" s="403" t="s">
        <v>35</v>
      </c>
      <c r="B694" s="403" t="s">
        <v>780</v>
      </c>
      <c r="C694" s="403" t="s">
        <v>343</v>
      </c>
      <c r="D694" s="403" t="s">
        <v>344</v>
      </c>
      <c r="E694" s="403" t="s">
        <v>1455</v>
      </c>
      <c r="F694" s="403">
        <v>0</v>
      </c>
      <c r="O694" s="403" t="s">
        <v>345</v>
      </c>
      <c r="R694" s="403">
        <v>4</v>
      </c>
      <c r="S694" s="403">
        <v>1.25</v>
      </c>
      <c r="T694" s="403">
        <v>4.5</v>
      </c>
      <c r="U694" s="403">
        <v>10</v>
      </c>
      <c r="V694" s="403">
        <v>18.574999999999999</v>
      </c>
      <c r="W694" s="403">
        <v>37.4</v>
      </c>
      <c r="X694" s="404">
        <v>0.26693</v>
      </c>
      <c r="Y694" s="403">
        <f>X694+(S694*((U694-INDEX('[1]Center of Mass'!$B$8:$M$105,MATCH(A694,'[1]Center of Mass'!$B$8:$B$105,0),9))^2+(V694-INDEX('[1]Center of Mass'!$B$8:$M$105,MATCH(A694,'[1]Center of Mass'!$B$8:$B$105,0),10))^2))</f>
        <v>216.41861124999997</v>
      </c>
    </row>
    <row r="695" spans="1:25">
      <c r="A695" s="403" t="s">
        <v>35</v>
      </c>
      <c r="B695" s="403" t="s">
        <v>786</v>
      </c>
      <c r="C695" s="403" t="s">
        <v>343</v>
      </c>
      <c r="D695" s="403" t="s">
        <v>344</v>
      </c>
      <c r="E695" s="403" t="s">
        <v>1455</v>
      </c>
      <c r="F695" s="403">
        <v>0</v>
      </c>
      <c r="O695" s="403" t="s">
        <v>345</v>
      </c>
      <c r="R695" s="403">
        <v>4</v>
      </c>
      <c r="S695" s="403">
        <v>1.1200000000000001</v>
      </c>
      <c r="T695" s="403">
        <v>4.2670000000000003</v>
      </c>
      <c r="U695" s="403">
        <v>-0.6</v>
      </c>
      <c r="V695" s="403">
        <v>19.667000000000002</v>
      </c>
      <c r="W695" s="403">
        <v>37.4</v>
      </c>
      <c r="X695" s="404">
        <v>0.2157</v>
      </c>
      <c r="Y695" s="403">
        <f>X695+(S695*((U695-INDEX('[1]Center of Mass'!$B$8:$M$105,MATCH(A695,'[1]Center of Mass'!$B$8:$B$105,0),9))^2+(V695-INDEX('[1]Center of Mass'!$B$8:$M$105,MATCH(A695,'[1]Center of Mass'!$B$8:$B$105,0),10))^2))</f>
        <v>609.48990400000002</v>
      </c>
    </row>
    <row r="696" spans="1:25">
      <c r="A696" s="403" t="s">
        <v>35</v>
      </c>
      <c r="B696" s="403" t="s">
        <v>788</v>
      </c>
      <c r="C696" s="403" t="s">
        <v>343</v>
      </c>
      <c r="D696" s="403" t="s">
        <v>344</v>
      </c>
      <c r="E696" s="403" t="s">
        <v>1455</v>
      </c>
      <c r="F696" s="403">
        <v>0</v>
      </c>
      <c r="O696" s="403" t="s">
        <v>345</v>
      </c>
      <c r="R696" s="403">
        <v>4</v>
      </c>
      <c r="S696" s="403">
        <v>1.0266999999999999</v>
      </c>
      <c r="T696" s="403">
        <v>4.0670000000000002</v>
      </c>
      <c r="U696" s="403">
        <v>0.55000000000000004</v>
      </c>
      <c r="V696" s="403">
        <v>19.667000000000002</v>
      </c>
      <c r="W696" s="403">
        <v>37.4</v>
      </c>
      <c r="X696" s="404">
        <v>0.17805000000000001</v>
      </c>
      <c r="Y696" s="403">
        <f>X696+(S696*((U696-INDEX('[1]Center of Mass'!$B$8:$M$105,MATCH(A696,'[1]Center of Mass'!$B$8:$B$105,0),9))^2+(V696-INDEX('[1]Center of Mass'!$B$8:$M$105,MATCH(A696,'[1]Center of Mass'!$B$8:$B$105,0),10))^2))</f>
        <v>507.89652349749997</v>
      </c>
    </row>
    <row r="697" spans="1:25">
      <c r="A697" s="403" t="s">
        <v>35</v>
      </c>
      <c r="B697" s="403" t="s">
        <v>789</v>
      </c>
      <c r="C697" s="403" t="s">
        <v>343</v>
      </c>
      <c r="D697" s="403" t="s">
        <v>344</v>
      </c>
      <c r="E697" s="403" t="s">
        <v>1455</v>
      </c>
      <c r="F697" s="403">
        <v>0</v>
      </c>
      <c r="O697" s="403" t="s">
        <v>345</v>
      </c>
      <c r="R697" s="403">
        <v>4</v>
      </c>
      <c r="S697" s="403">
        <v>1.0266999999999999</v>
      </c>
      <c r="T697" s="403">
        <v>4.0670000000000002</v>
      </c>
      <c r="U697" s="403">
        <v>1.65</v>
      </c>
      <c r="V697" s="403">
        <v>19.667000000000002</v>
      </c>
      <c r="W697" s="403">
        <v>37.4</v>
      </c>
      <c r="X697" s="404">
        <v>0.17805000000000001</v>
      </c>
      <c r="Y697" s="403">
        <f>X697+(S697*((U697-INDEX('[1]Center of Mass'!$B$8:$M$105,MATCH(A697,'[1]Center of Mass'!$B$8:$B$105,0),9))^2+(V697-INDEX('[1]Center of Mass'!$B$8:$M$105,MATCH(A697,'[1]Center of Mass'!$B$8:$B$105,0),10))^2))</f>
        <v>461.84533237750003</v>
      </c>
    </row>
    <row r="698" spans="1:25">
      <c r="A698" s="403" t="s">
        <v>35</v>
      </c>
      <c r="B698" s="403" t="s">
        <v>790</v>
      </c>
      <c r="C698" s="403" t="s">
        <v>343</v>
      </c>
      <c r="D698" s="403" t="s">
        <v>344</v>
      </c>
      <c r="E698" s="403" t="s">
        <v>1455</v>
      </c>
      <c r="F698" s="403">
        <v>0</v>
      </c>
      <c r="O698" s="403" t="s">
        <v>345</v>
      </c>
      <c r="R698" s="403">
        <v>4</v>
      </c>
      <c r="S698" s="403">
        <v>1.0266999999999999</v>
      </c>
      <c r="T698" s="403">
        <v>4.0670000000000002</v>
      </c>
      <c r="U698" s="403">
        <v>2.75</v>
      </c>
      <c r="V698" s="403">
        <v>19.667000000000002</v>
      </c>
      <c r="W698" s="403">
        <v>37.4</v>
      </c>
      <c r="X698" s="404">
        <v>0.17805000000000001</v>
      </c>
      <c r="Y698" s="403">
        <f>X698+(S698*((U698-INDEX('[1]Center of Mass'!$B$8:$M$105,MATCH(A698,'[1]Center of Mass'!$B$8:$B$105,0),9))^2+(V698-INDEX('[1]Center of Mass'!$B$8:$M$105,MATCH(A698,'[1]Center of Mass'!$B$8:$B$105,0),10))^2))</f>
        <v>418.27875525749999</v>
      </c>
    </row>
    <row r="699" spans="1:25">
      <c r="A699" s="403" t="s">
        <v>35</v>
      </c>
      <c r="B699" s="403" t="s">
        <v>791</v>
      </c>
      <c r="C699" s="403" t="s">
        <v>343</v>
      </c>
      <c r="D699" s="403" t="s">
        <v>344</v>
      </c>
      <c r="E699" s="403" t="s">
        <v>1455</v>
      </c>
      <c r="F699" s="403">
        <v>0</v>
      </c>
      <c r="O699" s="403" t="s">
        <v>345</v>
      </c>
      <c r="R699" s="403">
        <v>4</v>
      </c>
      <c r="S699" s="403">
        <v>0.91</v>
      </c>
      <c r="T699" s="403">
        <v>3.8170000000000002</v>
      </c>
      <c r="U699" s="403">
        <v>3.7879999999999998</v>
      </c>
      <c r="V699" s="403">
        <v>19.667000000000002</v>
      </c>
      <c r="W699" s="403">
        <v>37.4</v>
      </c>
      <c r="X699" s="404">
        <v>0.13815</v>
      </c>
      <c r="Y699" s="403">
        <f>X699+(S699*((U699-INDEX('[1]Center of Mass'!$B$8:$M$105,MATCH(A699,'[1]Center of Mass'!$B$8:$B$105,0),9))^2+(V699-INDEX('[1]Center of Mass'!$B$8:$M$105,MATCH(A699,'[1]Center of Mass'!$B$8:$B$105,0),10))^2))</f>
        <v>336.29677371000002</v>
      </c>
    </row>
    <row r="700" spans="1:25">
      <c r="A700" s="403" t="s">
        <v>35</v>
      </c>
      <c r="B700" s="403" t="s">
        <v>794</v>
      </c>
      <c r="C700" s="403" t="s">
        <v>343</v>
      </c>
      <c r="D700" s="403" t="s">
        <v>344</v>
      </c>
      <c r="E700" s="403" t="s">
        <v>1455</v>
      </c>
      <c r="F700" s="403">
        <v>0</v>
      </c>
      <c r="O700" s="403" t="s">
        <v>345</v>
      </c>
      <c r="R700" s="403">
        <v>4</v>
      </c>
      <c r="S700" s="403">
        <v>0.91</v>
      </c>
      <c r="T700" s="403">
        <v>3.8170000000000002</v>
      </c>
      <c r="U700" s="403">
        <v>4.7629999999999999</v>
      </c>
      <c r="V700" s="403">
        <v>19.667000000000002</v>
      </c>
      <c r="W700" s="403">
        <v>37.4</v>
      </c>
      <c r="X700" s="404">
        <v>0.13815</v>
      </c>
      <c r="Y700" s="403">
        <f>X700+(S700*((U700-INDEX('[1]Center of Mass'!$B$8:$M$105,MATCH(A700,'[1]Center of Mass'!$B$8:$B$105,0),9))^2+(V700-INDEX('[1]Center of Mass'!$B$8:$M$105,MATCH(A700,'[1]Center of Mass'!$B$8:$B$105,0),10))^2))</f>
        <v>305.75319246000009</v>
      </c>
    </row>
    <row r="701" spans="1:25">
      <c r="A701" s="403" t="s">
        <v>35</v>
      </c>
      <c r="B701" s="403" t="s">
        <v>857</v>
      </c>
      <c r="C701" s="403" t="s">
        <v>343</v>
      </c>
      <c r="D701" s="403" t="s">
        <v>344</v>
      </c>
      <c r="E701" s="403" t="s">
        <v>1455</v>
      </c>
      <c r="F701" s="403">
        <v>0</v>
      </c>
      <c r="O701" s="403" t="s">
        <v>345</v>
      </c>
      <c r="R701" s="403">
        <v>4</v>
      </c>
      <c r="S701" s="403">
        <v>0.91</v>
      </c>
      <c r="T701" s="403">
        <v>3.8170000000000002</v>
      </c>
      <c r="U701" s="403">
        <v>5.7380000000000004</v>
      </c>
      <c r="V701" s="403">
        <v>19.667000000000002</v>
      </c>
      <c r="W701" s="403">
        <v>37.4</v>
      </c>
      <c r="X701" s="404">
        <v>0.13815</v>
      </c>
      <c r="Y701" s="403">
        <f>X701+(S701*((U701-INDEX('[1]Center of Mass'!$B$8:$M$105,MATCH(A701,'[1]Center of Mass'!$B$8:$B$105,0),9))^2+(V701-INDEX('[1]Center of Mass'!$B$8:$M$105,MATCH(A701,'[1]Center of Mass'!$B$8:$B$105,0),10))^2))</f>
        <v>276.93974871000006</v>
      </c>
    </row>
    <row r="702" spans="1:25">
      <c r="A702" s="403" t="s">
        <v>35</v>
      </c>
      <c r="B702" s="403" t="s">
        <v>566</v>
      </c>
      <c r="C702" s="403" t="s">
        <v>343</v>
      </c>
      <c r="D702" s="403" t="s">
        <v>344</v>
      </c>
      <c r="E702" s="403" t="s">
        <v>1455</v>
      </c>
      <c r="F702" s="403">
        <v>0</v>
      </c>
      <c r="O702" s="403" t="s">
        <v>345</v>
      </c>
      <c r="R702" s="403">
        <v>4</v>
      </c>
      <c r="S702" s="403">
        <v>0.91</v>
      </c>
      <c r="T702" s="403">
        <v>3.8170000000000002</v>
      </c>
      <c r="U702" s="403">
        <v>6.7130000000000001</v>
      </c>
      <c r="V702" s="403">
        <v>19.667000000000002</v>
      </c>
      <c r="W702" s="403">
        <v>37.4</v>
      </c>
      <c r="X702" s="404">
        <v>0.13815</v>
      </c>
      <c r="Y702" s="403">
        <f>X702+(S702*((U702-INDEX('[1]Center of Mass'!$B$8:$M$105,MATCH(A702,'[1]Center of Mass'!$B$8:$B$105,0),9))^2+(V702-INDEX('[1]Center of Mass'!$B$8:$M$105,MATCH(A702,'[1]Center of Mass'!$B$8:$B$105,0),10))^2))</f>
        <v>249.85644246000001</v>
      </c>
    </row>
    <row r="703" spans="1:25">
      <c r="A703" s="403" t="s">
        <v>35</v>
      </c>
      <c r="B703" s="403" t="s">
        <v>567</v>
      </c>
      <c r="C703" s="403" t="s">
        <v>343</v>
      </c>
      <c r="D703" s="403" t="s">
        <v>344</v>
      </c>
      <c r="E703" s="403" t="s">
        <v>1455</v>
      </c>
      <c r="F703" s="403">
        <v>0</v>
      </c>
      <c r="O703" s="403" t="s">
        <v>345</v>
      </c>
      <c r="R703" s="403">
        <v>4</v>
      </c>
      <c r="S703" s="403">
        <v>1.1433</v>
      </c>
      <c r="T703" s="403">
        <v>4.3289999999999997</v>
      </c>
      <c r="U703" s="403">
        <v>7.8129999999999997</v>
      </c>
      <c r="V703" s="403">
        <v>19.675999999999998</v>
      </c>
      <c r="W703" s="403">
        <v>37.4</v>
      </c>
      <c r="X703" s="404">
        <v>0.22694</v>
      </c>
      <c r="Y703" s="403">
        <f>X703+(S703*((U703-INDEX('[1]Center of Mass'!$B$8:$M$105,MATCH(A703,'[1]Center of Mass'!$B$8:$B$105,0),9))^2+(V703-INDEX('[1]Center of Mass'!$B$8:$M$105,MATCH(A703,'[1]Center of Mass'!$B$8:$B$105,0),10))^2))</f>
        <v>278.34109606250001</v>
      </c>
    </row>
    <row r="704" spans="1:25">
      <c r="A704" s="403" t="s">
        <v>35</v>
      </c>
      <c r="B704" s="403" t="s">
        <v>522</v>
      </c>
      <c r="C704" s="403" t="s">
        <v>343</v>
      </c>
      <c r="D704" s="403" t="s">
        <v>344</v>
      </c>
      <c r="E704" s="403" t="s">
        <v>1455</v>
      </c>
      <c r="F704" s="403">
        <v>0</v>
      </c>
      <c r="O704" s="403" t="s">
        <v>345</v>
      </c>
      <c r="R704" s="403">
        <v>4</v>
      </c>
      <c r="S704" s="403">
        <v>1.0033000000000001</v>
      </c>
      <c r="T704" s="403">
        <v>4.0289999999999999</v>
      </c>
      <c r="U704" s="403">
        <v>8.9619999999999997</v>
      </c>
      <c r="V704" s="403">
        <v>19.655999999999999</v>
      </c>
      <c r="W704" s="403">
        <v>37.4</v>
      </c>
      <c r="X704" s="404">
        <v>0.17027999999999999</v>
      </c>
      <c r="Y704" s="403">
        <f>X704+(S704*((U704-INDEX('[1]Center of Mass'!$B$8:$M$105,MATCH(A704,'[1]Center of Mass'!$B$8:$B$105,0),9))^2+(V704-INDEX('[1]Center of Mass'!$B$8:$M$105,MATCH(A704,'[1]Center of Mass'!$B$8:$B$105,0),10))^2))</f>
        <v>213.72376455079998</v>
      </c>
    </row>
    <row r="705" spans="1:25">
      <c r="A705" s="403" t="s">
        <v>35</v>
      </c>
      <c r="B705" s="403" t="s">
        <v>523</v>
      </c>
      <c r="C705" s="403" t="s">
        <v>343</v>
      </c>
      <c r="D705" s="403" t="s">
        <v>344</v>
      </c>
      <c r="E705" s="403" t="s">
        <v>1455</v>
      </c>
      <c r="F705" s="403">
        <v>0</v>
      </c>
      <c r="O705" s="403" t="s">
        <v>345</v>
      </c>
      <c r="R705" s="403">
        <v>4</v>
      </c>
      <c r="S705" s="403">
        <v>0.93330000000000002</v>
      </c>
      <c r="T705" s="403">
        <v>3.867</v>
      </c>
      <c r="U705" s="403">
        <v>10</v>
      </c>
      <c r="V705" s="403">
        <v>19.667000000000002</v>
      </c>
      <c r="W705" s="403">
        <v>37.4</v>
      </c>
      <c r="X705" s="404">
        <v>0.14552999999999999</v>
      </c>
      <c r="Y705" s="403">
        <f>X705+(S705*((U705-INDEX('[1]Center of Mass'!$B$8:$M$105,MATCH(A705,'[1]Center of Mass'!$B$8:$B$105,0),9))^2+(V705-INDEX('[1]Center of Mass'!$B$8:$M$105,MATCH(A705,'[1]Center of Mass'!$B$8:$B$105,0),10))^2))</f>
        <v>175.68920369250003</v>
      </c>
    </row>
    <row r="706" spans="1:25">
      <c r="A706" s="403" t="s">
        <v>35</v>
      </c>
      <c r="B706" s="403" t="s">
        <v>526</v>
      </c>
      <c r="C706" s="403" t="s">
        <v>343</v>
      </c>
      <c r="D706" s="403" t="s">
        <v>344</v>
      </c>
      <c r="E706" s="403" t="s">
        <v>1455</v>
      </c>
      <c r="F706" s="403">
        <v>0</v>
      </c>
      <c r="O706" s="403" t="s">
        <v>345</v>
      </c>
      <c r="R706" s="403">
        <v>4</v>
      </c>
      <c r="S706" s="403">
        <v>1.0111000000000001</v>
      </c>
      <c r="T706" s="403">
        <v>4.0330000000000004</v>
      </c>
      <c r="U706" s="403">
        <v>13.242000000000001</v>
      </c>
      <c r="V706" s="403">
        <v>19.667000000000002</v>
      </c>
      <c r="W706" s="403">
        <v>37.4</v>
      </c>
      <c r="X706" s="404">
        <v>0.17229</v>
      </c>
      <c r="Y706" s="403">
        <f>X706+(S706*((U706-INDEX('[1]Center of Mass'!$B$8:$M$105,MATCH(A706,'[1]Center of Mass'!$B$8:$B$105,0),9))^2+(V706-INDEX('[1]Center of Mass'!$B$8:$M$105,MATCH(A706,'[1]Center of Mass'!$B$8:$B$105,0),10))^2))</f>
        <v>125.66152572670001</v>
      </c>
    </row>
    <row r="707" spans="1:25">
      <c r="A707" s="403" t="s">
        <v>35</v>
      </c>
      <c r="B707" s="403" t="s">
        <v>383</v>
      </c>
      <c r="C707" s="403" t="s">
        <v>343</v>
      </c>
      <c r="D707" s="403" t="s">
        <v>344</v>
      </c>
      <c r="E707" s="403" t="s">
        <v>1455</v>
      </c>
      <c r="F707" s="403">
        <v>0</v>
      </c>
      <c r="O707" s="403" t="s">
        <v>345</v>
      </c>
      <c r="R707" s="403">
        <v>4</v>
      </c>
      <c r="S707" s="403">
        <v>1.0111000000000001</v>
      </c>
      <c r="T707" s="403">
        <v>4.0330000000000004</v>
      </c>
      <c r="U707" s="403">
        <v>14.324999999999999</v>
      </c>
      <c r="V707" s="403">
        <v>19.667000000000002</v>
      </c>
      <c r="W707" s="403">
        <v>37.4</v>
      </c>
      <c r="X707" s="404">
        <v>0.17229</v>
      </c>
      <c r="Y707" s="403">
        <f>X707+(S707*((U707-INDEX('[1]Center of Mass'!$B$8:$M$105,MATCH(A707,'[1]Center of Mass'!$B$8:$B$105,0),9))^2+(V707-INDEX('[1]Center of Mass'!$B$8:$M$105,MATCH(A707,'[1]Center of Mass'!$B$8:$B$105,0),10))^2))</f>
        <v>108.78834251500005</v>
      </c>
    </row>
    <row r="708" spans="1:25">
      <c r="A708" s="403" t="s">
        <v>35</v>
      </c>
      <c r="B708" s="403" t="s">
        <v>527</v>
      </c>
      <c r="C708" s="403" t="s">
        <v>343</v>
      </c>
      <c r="D708" s="403" t="s">
        <v>344</v>
      </c>
      <c r="E708" s="403" t="s">
        <v>1455</v>
      </c>
      <c r="F708" s="403">
        <v>0</v>
      </c>
      <c r="O708" s="403" t="s">
        <v>345</v>
      </c>
      <c r="R708" s="403">
        <v>4</v>
      </c>
      <c r="S708" s="403">
        <v>1.0111000000000001</v>
      </c>
      <c r="T708" s="403">
        <v>4.0330000000000004</v>
      </c>
      <c r="U708" s="403">
        <v>15.407999999999999</v>
      </c>
      <c r="V708" s="403">
        <v>19.667000000000002</v>
      </c>
      <c r="W708" s="403">
        <v>37.4</v>
      </c>
      <c r="X708" s="404">
        <v>0.17229</v>
      </c>
      <c r="Y708" s="403">
        <f>X708+(S708*((U708-INDEX('[1]Center of Mass'!$B$8:$M$105,MATCH(A708,'[1]Center of Mass'!$B$8:$B$105,0),9))^2+(V708-INDEX('[1]Center of Mass'!$B$8:$M$105,MATCH(A708,'[1]Center of Mass'!$B$8:$B$105,0),10))^2))</f>
        <v>94.286975439100033</v>
      </c>
    </row>
    <row r="709" spans="1:25">
      <c r="A709" s="403" t="s">
        <v>35</v>
      </c>
      <c r="B709" s="403" t="s">
        <v>384</v>
      </c>
      <c r="C709" s="403" t="s">
        <v>343</v>
      </c>
      <c r="D709" s="403" t="s">
        <v>344</v>
      </c>
      <c r="E709" s="403" t="s">
        <v>1455</v>
      </c>
      <c r="F709" s="403">
        <v>0</v>
      </c>
      <c r="O709" s="403" t="s">
        <v>345</v>
      </c>
      <c r="R709" s="403">
        <v>4</v>
      </c>
      <c r="S709" s="403">
        <v>1.0111000000000001</v>
      </c>
      <c r="T709" s="403">
        <v>4.0330000000000004</v>
      </c>
      <c r="U709" s="403">
        <v>16.492000000000001</v>
      </c>
      <c r="V709" s="403">
        <v>19.667000000000002</v>
      </c>
      <c r="W709" s="403">
        <v>37.4</v>
      </c>
      <c r="X709" s="404">
        <v>0.17229</v>
      </c>
      <c r="Y709" s="403">
        <f>X709+(S709*((U709-INDEX('[1]Center of Mass'!$B$8:$M$105,MATCH(A709,'[1]Center of Mass'!$B$8:$B$105,0),9))^2+(V709-INDEX('[1]Center of Mass'!$B$8:$M$105,MATCH(A709,'[1]Center of Mass'!$B$8:$B$105,0),10))^2))</f>
        <v>82.147320576700025</v>
      </c>
    </row>
    <row r="710" spans="1:25">
      <c r="A710" s="403" t="s">
        <v>35</v>
      </c>
      <c r="B710" s="403" t="s">
        <v>385</v>
      </c>
      <c r="C710" s="403" t="s">
        <v>343</v>
      </c>
      <c r="D710" s="403" t="s">
        <v>344</v>
      </c>
      <c r="E710" s="403" t="s">
        <v>1455</v>
      </c>
      <c r="F710" s="403">
        <v>0</v>
      </c>
      <c r="O710" s="403" t="s">
        <v>345</v>
      </c>
      <c r="R710" s="403">
        <v>4</v>
      </c>
      <c r="S710" s="403">
        <v>1.0111000000000001</v>
      </c>
      <c r="T710" s="403">
        <v>4.0330000000000004</v>
      </c>
      <c r="U710" s="403">
        <v>17.574999999999999</v>
      </c>
      <c r="V710" s="403">
        <v>19.667000000000002</v>
      </c>
      <c r="W710" s="403">
        <v>37.4</v>
      </c>
      <c r="X710" s="404">
        <v>0.17229</v>
      </c>
      <c r="Y710" s="403">
        <f>X710+(S710*((U710-INDEX('[1]Center of Mass'!$B$8:$M$105,MATCH(A710,'[1]Center of Mass'!$B$8:$B$105,0),9))^2+(V710-INDEX('[1]Center of Mass'!$B$8:$M$105,MATCH(A710,'[1]Center of Mass'!$B$8:$B$105,0),10))^2))</f>
        <v>72.391775815000031</v>
      </c>
    </row>
    <row r="711" spans="1:25">
      <c r="A711" s="403" t="s">
        <v>35</v>
      </c>
      <c r="B711" s="403" t="s">
        <v>386</v>
      </c>
      <c r="C711" s="403" t="s">
        <v>343</v>
      </c>
      <c r="D711" s="403" t="s">
        <v>344</v>
      </c>
      <c r="E711" s="403" t="s">
        <v>1455</v>
      </c>
      <c r="F711" s="403">
        <v>0</v>
      </c>
      <c r="O711" s="403" t="s">
        <v>345</v>
      </c>
      <c r="R711" s="403">
        <v>4</v>
      </c>
      <c r="S711" s="403">
        <v>1.0111000000000001</v>
      </c>
      <c r="T711" s="403">
        <v>4.0330000000000004</v>
      </c>
      <c r="U711" s="403">
        <v>18.658000000000001</v>
      </c>
      <c r="V711" s="403">
        <v>19.667000000000002</v>
      </c>
      <c r="W711" s="403">
        <v>37.4</v>
      </c>
      <c r="X711" s="404">
        <v>0.17229</v>
      </c>
      <c r="Y711" s="403">
        <f>X711+(S711*((U711-INDEX('[1]Center of Mass'!$B$8:$M$105,MATCH(A711,'[1]Center of Mass'!$B$8:$B$105,0),9))^2+(V711-INDEX('[1]Center of Mass'!$B$8:$M$105,MATCH(A711,'[1]Center of Mass'!$B$8:$B$105,0),10))^2))</f>
        <v>65.008047189100026</v>
      </c>
    </row>
    <row r="712" spans="1:25">
      <c r="A712" s="403" t="s">
        <v>35</v>
      </c>
      <c r="B712" s="403" t="s">
        <v>1464</v>
      </c>
      <c r="C712" s="403" t="s">
        <v>343</v>
      </c>
      <c r="D712" s="403" t="s">
        <v>344</v>
      </c>
      <c r="E712" s="403" t="s">
        <v>1455</v>
      </c>
      <c r="F712" s="403">
        <v>0</v>
      </c>
      <c r="O712" s="403" t="s">
        <v>345</v>
      </c>
      <c r="R712" s="403">
        <v>4</v>
      </c>
      <c r="S712" s="403">
        <v>1.1200000000000001</v>
      </c>
      <c r="T712" s="403">
        <v>4.2670000000000003</v>
      </c>
      <c r="U712" s="403">
        <v>-0.6</v>
      </c>
      <c r="V712" s="403">
        <v>20.6</v>
      </c>
      <c r="W712" s="403">
        <v>37.4</v>
      </c>
      <c r="X712" s="404">
        <v>0.2157</v>
      </c>
      <c r="Y712" s="403">
        <f>X712+(S712*((U712-INDEX('[1]Center of Mass'!$B$8:$M$105,MATCH(A712,'[1]Center of Mass'!$B$8:$B$105,0),9))^2+(V712-INDEX('[1]Center of Mass'!$B$8:$M$105,MATCH(A712,'[1]Center of Mass'!$B$8:$B$105,0),10))^2))</f>
        <v>626.1204424</v>
      </c>
    </row>
    <row r="713" spans="1:25">
      <c r="A713" s="403" t="s">
        <v>35</v>
      </c>
      <c r="B713" s="403" t="s">
        <v>387</v>
      </c>
      <c r="C713" s="403" t="s">
        <v>343</v>
      </c>
      <c r="D713" s="403" t="s">
        <v>344</v>
      </c>
      <c r="E713" s="403" t="s">
        <v>1455</v>
      </c>
      <c r="F713" s="403">
        <v>0</v>
      </c>
      <c r="O713" s="403" t="s">
        <v>345</v>
      </c>
      <c r="R713" s="403">
        <v>4</v>
      </c>
      <c r="S713" s="403">
        <v>1.0266999999999999</v>
      </c>
      <c r="T713" s="403">
        <v>4.0670000000000002</v>
      </c>
      <c r="U713" s="403">
        <v>0.55000000000000004</v>
      </c>
      <c r="V713" s="403">
        <v>20.6</v>
      </c>
      <c r="W713" s="403">
        <v>37.4</v>
      </c>
      <c r="X713" s="404">
        <v>0.17805000000000001</v>
      </c>
      <c r="Y713" s="403">
        <f>X713+(S713*((U713-INDEX('[1]Center of Mass'!$B$8:$M$105,MATCH(A713,'[1]Center of Mass'!$B$8:$B$105,0),9))^2+(V713-INDEX('[1]Center of Mass'!$B$8:$M$105,MATCH(A713,'[1]Center of Mass'!$B$8:$B$105,0),10))^2))</f>
        <v>523.14167865399997</v>
      </c>
    </row>
    <row r="714" spans="1:25">
      <c r="A714" s="403" t="s">
        <v>35</v>
      </c>
      <c r="B714" s="403" t="s">
        <v>388</v>
      </c>
      <c r="C714" s="403" t="s">
        <v>343</v>
      </c>
      <c r="D714" s="403" t="s">
        <v>344</v>
      </c>
      <c r="E714" s="403" t="s">
        <v>1455</v>
      </c>
      <c r="F714" s="403">
        <v>0</v>
      </c>
      <c r="O714" s="403" t="s">
        <v>345</v>
      </c>
      <c r="R714" s="403">
        <v>4</v>
      </c>
      <c r="S714" s="403">
        <v>1.0266999999999999</v>
      </c>
      <c r="T714" s="403">
        <v>4.0670000000000002</v>
      </c>
      <c r="U714" s="403">
        <v>1.65</v>
      </c>
      <c r="V714" s="403">
        <v>20.6</v>
      </c>
      <c r="W714" s="403">
        <v>37.4</v>
      </c>
      <c r="X714" s="404">
        <v>0.17805000000000001</v>
      </c>
      <c r="Y714" s="403">
        <f>X714+(S714*((U714-INDEX('[1]Center of Mass'!$B$8:$M$105,MATCH(A714,'[1]Center of Mass'!$B$8:$B$105,0),9))^2+(V714-INDEX('[1]Center of Mass'!$B$8:$M$105,MATCH(A714,'[1]Center of Mass'!$B$8:$B$105,0),10))^2))</f>
        <v>477.09048753400003</v>
      </c>
    </row>
    <row r="715" spans="1:25">
      <c r="A715" s="403" t="s">
        <v>35</v>
      </c>
      <c r="B715" s="403" t="s">
        <v>389</v>
      </c>
      <c r="C715" s="403" t="s">
        <v>343</v>
      </c>
      <c r="D715" s="403" t="s">
        <v>344</v>
      </c>
      <c r="E715" s="403" t="s">
        <v>1455</v>
      </c>
      <c r="F715" s="403">
        <v>0</v>
      </c>
      <c r="O715" s="403" t="s">
        <v>345</v>
      </c>
      <c r="R715" s="403">
        <v>4</v>
      </c>
      <c r="S715" s="403">
        <v>1.0266999999999999</v>
      </c>
      <c r="T715" s="403">
        <v>4.0670000000000002</v>
      </c>
      <c r="U715" s="403">
        <v>2.75</v>
      </c>
      <c r="V715" s="403">
        <v>20.6</v>
      </c>
      <c r="W715" s="403">
        <v>37.4</v>
      </c>
      <c r="X715" s="404">
        <v>0.17805000000000001</v>
      </c>
      <c r="Y715" s="403">
        <f>X715+(S715*((U715-INDEX('[1]Center of Mass'!$B$8:$M$105,MATCH(A715,'[1]Center of Mass'!$B$8:$B$105,0),9))^2+(V715-INDEX('[1]Center of Mass'!$B$8:$M$105,MATCH(A715,'[1]Center of Mass'!$B$8:$B$105,0),10))^2))</f>
        <v>433.52391041399994</v>
      </c>
    </row>
    <row r="716" spans="1:25">
      <c r="A716" s="403" t="s">
        <v>35</v>
      </c>
      <c r="B716" s="403" t="s">
        <v>390</v>
      </c>
      <c r="C716" s="403" t="s">
        <v>343</v>
      </c>
      <c r="D716" s="403" t="s">
        <v>344</v>
      </c>
      <c r="E716" s="403" t="s">
        <v>1455</v>
      </c>
      <c r="F716" s="403">
        <v>0</v>
      </c>
      <c r="O716" s="403" t="s">
        <v>345</v>
      </c>
      <c r="R716" s="403">
        <v>4</v>
      </c>
      <c r="S716" s="403">
        <v>0.91</v>
      </c>
      <c r="T716" s="403">
        <v>3.8170000000000002</v>
      </c>
      <c r="U716" s="403">
        <v>3.7879999999999998</v>
      </c>
      <c r="V716" s="403">
        <v>20.6</v>
      </c>
      <c r="W716" s="403">
        <v>37.4</v>
      </c>
      <c r="X716" s="404">
        <v>0.13815</v>
      </c>
      <c r="Y716" s="403">
        <f>X716+(S716*((U716-INDEX('[1]Center of Mass'!$B$8:$M$105,MATCH(A716,'[1]Center of Mass'!$B$8:$B$105,0),9))^2+(V716-INDEX('[1]Center of Mass'!$B$8:$M$105,MATCH(A716,'[1]Center of Mass'!$B$8:$B$105,0),10))^2))</f>
        <v>349.80908616000005</v>
      </c>
    </row>
    <row r="717" spans="1:25">
      <c r="A717" s="403" t="s">
        <v>35</v>
      </c>
      <c r="B717" s="403" t="s">
        <v>455</v>
      </c>
      <c r="C717" s="403" t="s">
        <v>343</v>
      </c>
      <c r="D717" s="403" t="s">
        <v>344</v>
      </c>
      <c r="E717" s="403" t="s">
        <v>1455</v>
      </c>
      <c r="F717" s="403">
        <v>0</v>
      </c>
      <c r="O717" s="403" t="s">
        <v>345</v>
      </c>
      <c r="R717" s="403">
        <v>4</v>
      </c>
      <c r="S717" s="403">
        <v>0.91</v>
      </c>
      <c r="T717" s="403">
        <v>3.8170000000000002</v>
      </c>
      <c r="U717" s="403">
        <v>4.7629999999999999</v>
      </c>
      <c r="V717" s="403">
        <v>20.6</v>
      </c>
      <c r="W717" s="403">
        <v>37.4</v>
      </c>
      <c r="X717" s="404">
        <v>0.13815</v>
      </c>
      <c r="Y717" s="403">
        <f>X717+(S717*((U717-INDEX('[1]Center of Mass'!$B$8:$M$105,MATCH(A717,'[1]Center of Mass'!$B$8:$B$105,0),9))^2+(V717-INDEX('[1]Center of Mass'!$B$8:$M$105,MATCH(A717,'[1]Center of Mass'!$B$8:$B$105,0),10))^2))</f>
        <v>319.26550491000006</v>
      </c>
    </row>
    <row r="718" spans="1:25">
      <c r="A718" s="403" t="s">
        <v>35</v>
      </c>
      <c r="B718" s="403" t="s">
        <v>391</v>
      </c>
      <c r="C718" s="403" t="s">
        <v>343</v>
      </c>
      <c r="D718" s="403" t="s">
        <v>344</v>
      </c>
      <c r="E718" s="403" t="s">
        <v>1455</v>
      </c>
      <c r="F718" s="403">
        <v>0</v>
      </c>
      <c r="O718" s="403" t="s">
        <v>345</v>
      </c>
      <c r="R718" s="403">
        <v>4</v>
      </c>
      <c r="S718" s="403">
        <v>0.91</v>
      </c>
      <c r="T718" s="403">
        <v>3.8170000000000002</v>
      </c>
      <c r="U718" s="403">
        <v>5.7380000000000004</v>
      </c>
      <c r="V718" s="403">
        <v>20.6</v>
      </c>
      <c r="W718" s="403">
        <v>37.4</v>
      </c>
      <c r="X718" s="404">
        <v>0.13815</v>
      </c>
      <c r="Y718" s="403">
        <f>X718+(S718*((U718-INDEX('[1]Center of Mass'!$B$8:$M$105,MATCH(A718,'[1]Center of Mass'!$B$8:$B$105,0),9))^2+(V718-INDEX('[1]Center of Mass'!$B$8:$M$105,MATCH(A718,'[1]Center of Mass'!$B$8:$B$105,0),10))^2))</f>
        <v>290.45206116000003</v>
      </c>
    </row>
    <row r="719" spans="1:25">
      <c r="A719" s="403" t="s">
        <v>35</v>
      </c>
      <c r="B719" s="403" t="s">
        <v>392</v>
      </c>
      <c r="C719" s="403" t="s">
        <v>343</v>
      </c>
      <c r="D719" s="403" t="s">
        <v>344</v>
      </c>
      <c r="E719" s="403" t="s">
        <v>1455</v>
      </c>
      <c r="F719" s="403">
        <v>0</v>
      </c>
      <c r="O719" s="403" t="s">
        <v>345</v>
      </c>
      <c r="R719" s="403">
        <v>4</v>
      </c>
      <c r="S719" s="403">
        <v>0.91</v>
      </c>
      <c r="T719" s="403">
        <v>3.8170000000000002</v>
      </c>
      <c r="U719" s="403">
        <v>6.7130000000000001</v>
      </c>
      <c r="V719" s="403">
        <v>20.6</v>
      </c>
      <c r="W719" s="403">
        <v>37.4</v>
      </c>
      <c r="X719" s="404">
        <v>0.13815</v>
      </c>
      <c r="Y719" s="403">
        <f>X719+(S719*((U719-INDEX('[1]Center of Mass'!$B$8:$M$105,MATCH(A719,'[1]Center of Mass'!$B$8:$B$105,0),9))^2+(V719-INDEX('[1]Center of Mass'!$B$8:$M$105,MATCH(A719,'[1]Center of Mass'!$B$8:$B$105,0),10))^2))</f>
        <v>263.36875491000001</v>
      </c>
    </row>
    <row r="720" spans="1:25">
      <c r="A720" s="403" t="s">
        <v>35</v>
      </c>
      <c r="B720" s="403" t="s">
        <v>393</v>
      </c>
      <c r="C720" s="403" t="s">
        <v>343</v>
      </c>
      <c r="D720" s="403" t="s">
        <v>344</v>
      </c>
      <c r="E720" s="403" t="s">
        <v>1455</v>
      </c>
      <c r="F720" s="403">
        <v>0</v>
      </c>
      <c r="O720" s="403" t="s">
        <v>345</v>
      </c>
      <c r="R720" s="403">
        <v>4</v>
      </c>
      <c r="S720" s="403">
        <v>1.2833000000000001</v>
      </c>
      <c r="T720" s="403">
        <v>4.6289999999999996</v>
      </c>
      <c r="U720" s="403">
        <v>7.8879999999999999</v>
      </c>
      <c r="V720" s="403">
        <v>20.608000000000001</v>
      </c>
      <c r="W720" s="403">
        <v>37.4</v>
      </c>
      <c r="X720" s="404">
        <v>0.29646</v>
      </c>
      <c r="Y720" s="403">
        <f>X720+(S720*((U720-INDEX('[1]Center of Mass'!$B$8:$M$105,MATCH(A720,'[1]Center of Mass'!$B$8:$B$105,0),9))^2+(V720-INDEX('[1]Center of Mass'!$B$8:$M$105,MATCH(A720,'[1]Center of Mass'!$B$8:$B$105,0),10))^2))</f>
        <v>328.89649217920004</v>
      </c>
    </row>
    <row r="721" spans="1:25">
      <c r="A721" s="403" t="s">
        <v>35</v>
      </c>
      <c r="B721" s="403" t="s">
        <v>395</v>
      </c>
      <c r="C721" s="403" t="s">
        <v>343</v>
      </c>
      <c r="D721" s="403" t="s">
        <v>344</v>
      </c>
      <c r="E721" s="403" t="s">
        <v>1455</v>
      </c>
      <c r="F721" s="403">
        <v>0</v>
      </c>
      <c r="O721" s="403" t="s">
        <v>345</v>
      </c>
      <c r="R721" s="403">
        <v>4</v>
      </c>
      <c r="S721" s="403">
        <v>0.86329999999999996</v>
      </c>
      <c r="T721" s="403">
        <v>3.7290000000000001</v>
      </c>
      <c r="U721" s="403">
        <v>9.0359999999999996</v>
      </c>
      <c r="V721" s="403">
        <v>20.587</v>
      </c>
      <c r="W721" s="403">
        <v>37.4</v>
      </c>
      <c r="X721" s="404">
        <v>0.1249</v>
      </c>
      <c r="Y721" s="403">
        <f>X721+(S721*((U721-INDEX('[1]Center of Mass'!$B$8:$M$105,MATCH(A721,'[1]Center of Mass'!$B$8:$B$105,0),9))^2+(V721-INDEX('[1]Center of Mass'!$B$8:$M$105,MATCH(A721,'[1]Center of Mass'!$B$8:$B$105,0),10))^2))</f>
        <v>195.05564434249996</v>
      </c>
    </row>
    <row r="722" spans="1:25">
      <c r="A722" s="403" t="s">
        <v>35</v>
      </c>
      <c r="B722" s="403" t="s">
        <v>396</v>
      </c>
      <c r="C722" s="403" t="s">
        <v>343</v>
      </c>
      <c r="D722" s="403" t="s">
        <v>344</v>
      </c>
      <c r="E722" s="403" t="s">
        <v>1455</v>
      </c>
      <c r="F722" s="403">
        <v>0</v>
      </c>
      <c r="O722" s="403" t="s">
        <v>345</v>
      </c>
      <c r="R722" s="403">
        <v>4</v>
      </c>
      <c r="S722" s="403">
        <v>0.93330000000000002</v>
      </c>
      <c r="T722" s="403">
        <v>3.867</v>
      </c>
      <c r="U722" s="403">
        <v>10</v>
      </c>
      <c r="V722" s="403">
        <v>20.6</v>
      </c>
      <c r="W722" s="403">
        <v>37.4</v>
      </c>
      <c r="X722" s="404">
        <v>0.14552999999999999</v>
      </c>
      <c r="Y722" s="403">
        <f>X722+(S722*((U722-INDEX('[1]Center of Mass'!$B$8:$M$105,MATCH(A722,'[1]Center of Mass'!$B$8:$B$105,0),9))^2+(V722-INDEX('[1]Center of Mass'!$B$8:$M$105,MATCH(A722,'[1]Center of Mass'!$B$8:$B$105,0),10))^2))</f>
        <v>189.54749073600004</v>
      </c>
    </row>
    <row r="723" spans="1:25">
      <c r="A723" s="403" t="s">
        <v>35</v>
      </c>
      <c r="B723" s="403" t="s">
        <v>528</v>
      </c>
      <c r="C723" s="403" t="s">
        <v>343</v>
      </c>
      <c r="D723" s="403" t="s">
        <v>344</v>
      </c>
      <c r="E723" s="403" t="s">
        <v>1455</v>
      </c>
      <c r="F723" s="403">
        <v>0</v>
      </c>
      <c r="O723" s="403" t="s">
        <v>345</v>
      </c>
      <c r="R723" s="403">
        <v>4</v>
      </c>
      <c r="S723" s="403">
        <v>1.0111000000000001</v>
      </c>
      <c r="T723" s="403">
        <v>4.0330000000000004</v>
      </c>
      <c r="U723" s="403">
        <v>13.242000000000001</v>
      </c>
      <c r="V723" s="403">
        <v>20.6</v>
      </c>
      <c r="W723" s="403">
        <v>37.4</v>
      </c>
      <c r="X723" s="404">
        <v>0.17229</v>
      </c>
      <c r="Y723" s="403">
        <f>X723+(S723*((U723-INDEX('[1]Center of Mass'!$B$8:$M$105,MATCH(A723,'[1]Center of Mass'!$B$8:$B$105,0),9))^2+(V723-INDEX('[1]Center of Mass'!$B$8:$M$105,MATCH(A723,'[1]Center of Mass'!$B$8:$B$105,0),10))^2))</f>
        <v>140.67504124120001</v>
      </c>
    </row>
    <row r="724" spans="1:25">
      <c r="A724" s="403" t="s">
        <v>35</v>
      </c>
      <c r="B724" s="403" t="s">
        <v>399</v>
      </c>
      <c r="C724" s="403" t="s">
        <v>343</v>
      </c>
      <c r="D724" s="403" t="s">
        <v>344</v>
      </c>
      <c r="E724" s="403" t="s">
        <v>1455</v>
      </c>
      <c r="F724" s="403">
        <v>0</v>
      </c>
      <c r="O724" s="403" t="s">
        <v>345</v>
      </c>
      <c r="R724" s="403">
        <v>4</v>
      </c>
      <c r="S724" s="403">
        <v>1.0111000000000001</v>
      </c>
      <c r="T724" s="403">
        <v>4.0330000000000004</v>
      </c>
      <c r="U724" s="403">
        <v>14.324999999999999</v>
      </c>
      <c r="V724" s="403">
        <v>20.6</v>
      </c>
      <c r="W724" s="403">
        <v>37.4</v>
      </c>
      <c r="X724" s="404">
        <v>0.17229</v>
      </c>
      <c r="Y724" s="403">
        <f>X724+(S724*((U724-INDEX('[1]Center of Mass'!$B$8:$M$105,MATCH(A724,'[1]Center of Mass'!$B$8:$B$105,0),9))^2+(V724-INDEX('[1]Center of Mass'!$B$8:$M$105,MATCH(A724,'[1]Center of Mass'!$B$8:$B$105,0),10))^2))</f>
        <v>123.80185802950005</v>
      </c>
    </row>
    <row r="725" spans="1:25">
      <c r="A725" s="403" t="s">
        <v>35</v>
      </c>
      <c r="B725" s="403" t="s">
        <v>529</v>
      </c>
      <c r="C725" s="403" t="s">
        <v>343</v>
      </c>
      <c r="D725" s="403" t="s">
        <v>344</v>
      </c>
      <c r="E725" s="403" t="s">
        <v>1455</v>
      </c>
      <c r="F725" s="403">
        <v>0</v>
      </c>
      <c r="O725" s="403" t="s">
        <v>345</v>
      </c>
      <c r="R725" s="403">
        <v>4</v>
      </c>
      <c r="S725" s="403">
        <v>1.0111000000000001</v>
      </c>
      <c r="T725" s="403">
        <v>4.0330000000000004</v>
      </c>
      <c r="U725" s="403">
        <v>15.407999999999999</v>
      </c>
      <c r="V725" s="403">
        <v>20.6</v>
      </c>
      <c r="W725" s="403">
        <v>37.4</v>
      </c>
      <c r="X725" s="404">
        <v>0.17229</v>
      </c>
      <c r="Y725" s="403">
        <f>X725+(S725*((U725-INDEX('[1]Center of Mass'!$B$8:$M$105,MATCH(A725,'[1]Center of Mass'!$B$8:$B$105,0),9))^2+(V725-INDEX('[1]Center of Mass'!$B$8:$M$105,MATCH(A725,'[1]Center of Mass'!$B$8:$B$105,0),10))^2))</f>
        <v>109.30049095360003</v>
      </c>
    </row>
    <row r="726" spans="1:25">
      <c r="A726" s="403" t="s">
        <v>35</v>
      </c>
      <c r="B726" s="403" t="s">
        <v>530</v>
      </c>
      <c r="C726" s="403" t="s">
        <v>343</v>
      </c>
      <c r="D726" s="403" t="s">
        <v>344</v>
      </c>
      <c r="E726" s="403" t="s">
        <v>1455</v>
      </c>
      <c r="F726" s="403">
        <v>0</v>
      </c>
      <c r="O726" s="403" t="s">
        <v>345</v>
      </c>
      <c r="R726" s="403">
        <v>4</v>
      </c>
      <c r="S726" s="403">
        <v>1.0111000000000001</v>
      </c>
      <c r="T726" s="403">
        <v>4.0330000000000004</v>
      </c>
      <c r="U726" s="403">
        <v>16.492000000000001</v>
      </c>
      <c r="V726" s="403">
        <v>20.6</v>
      </c>
      <c r="W726" s="403">
        <v>37.4</v>
      </c>
      <c r="X726" s="404">
        <v>0.17229</v>
      </c>
      <c r="Y726" s="403">
        <f>X726+(S726*((U726-INDEX('[1]Center of Mass'!$B$8:$M$105,MATCH(A726,'[1]Center of Mass'!$B$8:$B$105,0),9))^2+(V726-INDEX('[1]Center of Mass'!$B$8:$M$105,MATCH(A726,'[1]Center of Mass'!$B$8:$B$105,0),10))^2))</f>
        <v>97.160836091200025</v>
      </c>
    </row>
    <row r="727" spans="1:25">
      <c r="A727" s="403" t="s">
        <v>35</v>
      </c>
      <c r="B727" s="403" t="s">
        <v>531</v>
      </c>
      <c r="C727" s="403" t="s">
        <v>343</v>
      </c>
      <c r="D727" s="403" t="s">
        <v>344</v>
      </c>
      <c r="E727" s="403" t="s">
        <v>1455</v>
      </c>
      <c r="F727" s="403">
        <v>0</v>
      </c>
      <c r="O727" s="403" t="s">
        <v>345</v>
      </c>
      <c r="R727" s="403">
        <v>4</v>
      </c>
      <c r="S727" s="403">
        <v>1.0111000000000001</v>
      </c>
      <c r="T727" s="403">
        <v>4.0330000000000004</v>
      </c>
      <c r="U727" s="403">
        <v>17.574999999999999</v>
      </c>
      <c r="V727" s="403">
        <v>20.6</v>
      </c>
      <c r="W727" s="403">
        <v>37.4</v>
      </c>
      <c r="X727" s="404">
        <v>0.17229</v>
      </c>
      <c r="Y727" s="403">
        <f>X727+(S727*((U727-INDEX('[1]Center of Mass'!$B$8:$M$105,MATCH(A727,'[1]Center of Mass'!$B$8:$B$105,0),9))^2+(V727-INDEX('[1]Center of Mass'!$B$8:$M$105,MATCH(A727,'[1]Center of Mass'!$B$8:$B$105,0),10))^2))</f>
        <v>87.405291329500045</v>
      </c>
    </row>
    <row r="728" spans="1:25">
      <c r="A728" s="403" t="s">
        <v>35</v>
      </c>
      <c r="B728" s="403" t="s">
        <v>532</v>
      </c>
      <c r="C728" s="403" t="s">
        <v>343</v>
      </c>
      <c r="D728" s="403" t="s">
        <v>344</v>
      </c>
      <c r="E728" s="403" t="s">
        <v>1455</v>
      </c>
      <c r="F728" s="403">
        <v>0</v>
      </c>
      <c r="O728" s="403" t="s">
        <v>345</v>
      </c>
      <c r="R728" s="403">
        <v>4</v>
      </c>
      <c r="S728" s="403">
        <v>1.0111000000000001</v>
      </c>
      <c r="T728" s="403">
        <v>4.0330000000000004</v>
      </c>
      <c r="U728" s="403">
        <v>18.658000000000001</v>
      </c>
      <c r="V728" s="403">
        <v>20.6</v>
      </c>
      <c r="W728" s="403">
        <v>37.4</v>
      </c>
      <c r="X728" s="404">
        <v>0.17229</v>
      </c>
      <c r="Y728" s="403">
        <f>X728+(S728*((U728-INDEX('[1]Center of Mass'!$B$8:$M$105,MATCH(A728,'[1]Center of Mass'!$B$8:$B$105,0),9))^2+(V728-INDEX('[1]Center of Mass'!$B$8:$M$105,MATCH(A728,'[1]Center of Mass'!$B$8:$B$105,0),10))^2))</f>
        <v>80.021562703600026</v>
      </c>
    </row>
    <row r="729" spans="1:25">
      <c r="A729" s="403" t="s">
        <v>35</v>
      </c>
      <c r="B729" s="403" t="s">
        <v>533</v>
      </c>
      <c r="C729" s="403" t="s">
        <v>343</v>
      </c>
      <c r="D729" s="403" t="s">
        <v>344</v>
      </c>
      <c r="E729" s="403" t="s">
        <v>1455</v>
      </c>
      <c r="F729" s="403">
        <v>0</v>
      </c>
      <c r="O729" s="403" t="s">
        <v>345</v>
      </c>
      <c r="R729" s="403">
        <v>4</v>
      </c>
      <c r="S729" s="403">
        <v>1.1200000000000001</v>
      </c>
      <c r="T729" s="403">
        <v>4.2670000000000003</v>
      </c>
      <c r="U729" s="403">
        <v>-0.6</v>
      </c>
      <c r="V729" s="403">
        <v>21.533000000000001</v>
      </c>
      <c r="W729" s="403">
        <v>37.4</v>
      </c>
      <c r="X729" s="404">
        <v>0.2157</v>
      </c>
      <c r="Y729" s="403">
        <f>X729+(S729*((U729-INDEX('[1]Center of Mass'!$B$8:$M$105,MATCH(A729,'[1]Center of Mass'!$B$8:$B$105,0),9))^2+(V729-INDEX('[1]Center of Mass'!$B$8:$M$105,MATCH(A729,'[1]Center of Mass'!$B$8:$B$105,0),10))^2))</f>
        <v>644.70087616000012</v>
      </c>
    </row>
    <row r="730" spans="1:25">
      <c r="A730" s="403" t="s">
        <v>35</v>
      </c>
      <c r="B730" s="403" t="s">
        <v>570</v>
      </c>
      <c r="C730" s="403" t="s">
        <v>343</v>
      </c>
      <c r="D730" s="403" t="s">
        <v>344</v>
      </c>
      <c r="E730" s="403" t="s">
        <v>1455</v>
      </c>
      <c r="F730" s="403">
        <v>0</v>
      </c>
      <c r="O730" s="403" t="s">
        <v>345</v>
      </c>
      <c r="R730" s="403">
        <v>4</v>
      </c>
      <c r="S730" s="403">
        <v>1.0266999999999999</v>
      </c>
      <c r="T730" s="403">
        <v>4.0670000000000002</v>
      </c>
      <c r="U730" s="403">
        <v>0.55000000000000004</v>
      </c>
      <c r="V730" s="403">
        <v>21.533000000000001</v>
      </c>
      <c r="W730" s="403">
        <v>37.4</v>
      </c>
      <c r="X730" s="404">
        <v>0.17805000000000001</v>
      </c>
      <c r="Y730" s="403">
        <f>X730+(S730*((U730-INDEX('[1]Center of Mass'!$B$8:$M$105,MATCH(A730,'[1]Center of Mass'!$B$8:$B$105,0),9))^2+(V730-INDEX('[1]Center of Mass'!$B$8:$M$105,MATCH(A730,'[1]Center of Mass'!$B$8:$B$105,0),10))^2))</f>
        <v>540.17429592309998</v>
      </c>
    </row>
    <row r="731" spans="1:25">
      <c r="A731" s="403" t="s">
        <v>35</v>
      </c>
      <c r="B731" s="403" t="s">
        <v>571</v>
      </c>
      <c r="C731" s="403" t="s">
        <v>343</v>
      </c>
      <c r="D731" s="403" t="s">
        <v>344</v>
      </c>
      <c r="E731" s="403" t="s">
        <v>1455</v>
      </c>
      <c r="F731" s="403">
        <v>0</v>
      </c>
      <c r="O731" s="403" t="s">
        <v>345</v>
      </c>
      <c r="R731" s="403">
        <v>4</v>
      </c>
      <c r="S731" s="403">
        <v>1.0266999999999999</v>
      </c>
      <c r="T731" s="403">
        <v>4.0670000000000002</v>
      </c>
      <c r="U731" s="403">
        <v>1.65</v>
      </c>
      <c r="V731" s="403">
        <v>21.533000000000001</v>
      </c>
      <c r="W731" s="403">
        <v>37.4</v>
      </c>
      <c r="X731" s="404">
        <v>0.17805000000000001</v>
      </c>
      <c r="Y731" s="403">
        <f>X731+(S731*((U731-INDEX('[1]Center of Mass'!$B$8:$M$105,MATCH(A731,'[1]Center of Mass'!$B$8:$B$105,0),9))^2+(V731-INDEX('[1]Center of Mass'!$B$8:$M$105,MATCH(A731,'[1]Center of Mass'!$B$8:$B$105,0),10))^2))</f>
        <v>494.12310480310003</v>
      </c>
    </row>
    <row r="732" spans="1:25">
      <c r="A732" s="403" t="s">
        <v>35</v>
      </c>
      <c r="B732" s="403" t="s">
        <v>892</v>
      </c>
      <c r="C732" s="403" t="s">
        <v>343</v>
      </c>
      <c r="D732" s="403" t="s">
        <v>344</v>
      </c>
      <c r="E732" s="403" t="s">
        <v>1455</v>
      </c>
      <c r="F732" s="403">
        <v>0</v>
      </c>
      <c r="O732" s="403" t="s">
        <v>345</v>
      </c>
      <c r="R732" s="403">
        <v>4</v>
      </c>
      <c r="S732" s="403">
        <v>1.0266999999999999</v>
      </c>
      <c r="T732" s="403">
        <v>4.0670000000000002</v>
      </c>
      <c r="U732" s="403">
        <v>2.75</v>
      </c>
      <c r="V732" s="403">
        <v>21.533000000000001</v>
      </c>
      <c r="W732" s="403">
        <v>37.4</v>
      </c>
      <c r="X732" s="404">
        <v>0.17805000000000001</v>
      </c>
      <c r="Y732" s="403">
        <f>X732+(S732*((U732-INDEX('[1]Center of Mass'!$B$8:$M$105,MATCH(A732,'[1]Center of Mass'!$B$8:$B$105,0),9))^2+(V732-INDEX('[1]Center of Mass'!$B$8:$M$105,MATCH(A732,'[1]Center of Mass'!$B$8:$B$105,0),10))^2))</f>
        <v>450.55652768309994</v>
      </c>
    </row>
    <row r="733" spans="1:25">
      <c r="A733" s="403" t="s">
        <v>35</v>
      </c>
      <c r="B733" s="403" t="s">
        <v>859</v>
      </c>
      <c r="C733" s="403" t="s">
        <v>343</v>
      </c>
      <c r="D733" s="403" t="s">
        <v>344</v>
      </c>
      <c r="E733" s="403" t="s">
        <v>1455</v>
      </c>
      <c r="F733" s="403">
        <v>0</v>
      </c>
      <c r="O733" s="403" t="s">
        <v>345</v>
      </c>
      <c r="R733" s="403">
        <v>4</v>
      </c>
      <c r="S733" s="403">
        <v>0.91</v>
      </c>
      <c r="T733" s="403">
        <v>3.8170000000000002</v>
      </c>
      <c r="U733" s="403">
        <v>3.7879999999999998</v>
      </c>
      <c r="V733" s="403">
        <v>21.533000000000001</v>
      </c>
      <c r="W733" s="403">
        <v>37.4</v>
      </c>
      <c r="X733" s="404">
        <v>0.13815</v>
      </c>
      <c r="Y733" s="403">
        <f>X733+(S733*((U733-INDEX('[1]Center of Mass'!$B$8:$M$105,MATCH(A733,'[1]Center of Mass'!$B$8:$B$105,0),9))^2+(V733-INDEX('[1]Center of Mass'!$B$8:$M$105,MATCH(A733,'[1]Center of Mass'!$B$8:$B$105,0),10))^2))</f>
        <v>364.90568858999995</v>
      </c>
    </row>
    <row r="734" spans="1:25">
      <c r="A734" s="403" t="s">
        <v>35</v>
      </c>
      <c r="B734" s="403" t="s">
        <v>893</v>
      </c>
      <c r="C734" s="403" t="s">
        <v>343</v>
      </c>
      <c r="D734" s="403" t="s">
        <v>344</v>
      </c>
      <c r="E734" s="403" t="s">
        <v>1455</v>
      </c>
      <c r="F734" s="403">
        <v>0</v>
      </c>
      <c r="O734" s="403" t="s">
        <v>345</v>
      </c>
      <c r="R734" s="403">
        <v>4</v>
      </c>
      <c r="S734" s="403">
        <v>0.91</v>
      </c>
      <c r="T734" s="403">
        <v>3.8170000000000002</v>
      </c>
      <c r="U734" s="403">
        <v>4.7629999999999999</v>
      </c>
      <c r="V734" s="403">
        <v>21.533000000000001</v>
      </c>
      <c r="W734" s="403">
        <v>37.4</v>
      </c>
      <c r="X734" s="404">
        <v>0.13815</v>
      </c>
      <c r="Y734" s="403">
        <f>X734+(S734*((U734-INDEX('[1]Center of Mass'!$B$8:$M$105,MATCH(A734,'[1]Center of Mass'!$B$8:$B$105,0),9))^2+(V734-INDEX('[1]Center of Mass'!$B$8:$M$105,MATCH(A734,'[1]Center of Mass'!$B$8:$B$105,0),10))^2))</f>
        <v>334.36210734000002</v>
      </c>
    </row>
    <row r="735" spans="1:25">
      <c r="A735" s="403" t="s">
        <v>35</v>
      </c>
      <c r="B735" s="403" t="s">
        <v>860</v>
      </c>
      <c r="C735" s="403" t="s">
        <v>343</v>
      </c>
      <c r="D735" s="403" t="s">
        <v>344</v>
      </c>
      <c r="E735" s="403" t="s">
        <v>1455</v>
      </c>
      <c r="F735" s="403">
        <v>0</v>
      </c>
      <c r="O735" s="403" t="s">
        <v>345</v>
      </c>
      <c r="R735" s="403">
        <v>4</v>
      </c>
      <c r="S735" s="403">
        <v>0.91</v>
      </c>
      <c r="T735" s="403">
        <v>3.8170000000000002</v>
      </c>
      <c r="U735" s="403">
        <v>5.7380000000000004</v>
      </c>
      <c r="V735" s="403">
        <v>21.533000000000001</v>
      </c>
      <c r="W735" s="403">
        <v>37.4</v>
      </c>
      <c r="X735" s="404">
        <v>0.13815</v>
      </c>
      <c r="Y735" s="403">
        <f>X735+(S735*((U735-INDEX('[1]Center of Mass'!$B$8:$M$105,MATCH(A735,'[1]Center of Mass'!$B$8:$B$105,0),9))^2+(V735-INDEX('[1]Center of Mass'!$B$8:$M$105,MATCH(A735,'[1]Center of Mass'!$B$8:$B$105,0),10))^2))</f>
        <v>305.54866358999999</v>
      </c>
    </row>
    <row r="736" spans="1:25">
      <c r="A736" s="403" t="s">
        <v>35</v>
      </c>
      <c r="B736" s="403" t="s">
        <v>861</v>
      </c>
      <c r="C736" s="403" t="s">
        <v>343</v>
      </c>
      <c r="D736" s="403" t="s">
        <v>344</v>
      </c>
      <c r="E736" s="403" t="s">
        <v>1455</v>
      </c>
      <c r="F736" s="403">
        <v>0</v>
      </c>
      <c r="O736" s="403" t="s">
        <v>345</v>
      </c>
      <c r="R736" s="403">
        <v>4</v>
      </c>
      <c r="S736" s="403">
        <v>0.91</v>
      </c>
      <c r="T736" s="403">
        <v>3.8170000000000002</v>
      </c>
      <c r="U736" s="403">
        <v>6.7130000000000001</v>
      </c>
      <c r="V736" s="403">
        <v>21.533000000000001</v>
      </c>
      <c r="W736" s="403">
        <v>37.4</v>
      </c>
      <c r="X736" s="404">
        <v>0.13815</v>
      </c>
      <c r="Y736" s="403">
        <f>X736+(S736*((U736-INDEX('[1]Center of Mass'!$B$8:$M$105,MATCH(A736,'[1]Center of Mass'!$B$8:$B$105,0),9))^2+(V736-INDEX('[1]Center of Mass'!$B$8:$M$105,MATCH(A736,'[1]Center of Mass'!$B$8:$B$105,0),10))^2))</f>
        <v>278.46535733999997</v>
      </c>
    </row>
    <row r="737" spans="1:25">
      <c r="A737" s="403" t="s">
        <v>35</v>
      </c>
      <c r="B737" s="403" t="s">
        <v>894</v>
      </c>
      <c r="C737" s="403" t="s">
        <v>343</v>
      </c>
      <c r="D737" s="403" t="s">
        <v>344</v>
      </c>
      <c r="E737" s="403" t="s">
        <v>1455</v>
      </c>
      <c r="F737" s="403">
        <v>0</v>
      </c>
      <c r="O737" s="403" t="s">
        <v>345</v>
      </c>
      <c r="R737" s="403">
        <v>4</v>
      </c>
      <c r="S737" s="403">
        <v>1.4233</v>
      </c>
      <c r="T737" s="403">
        <v>4.9290000000000003</v>
      </c>
      <c r="U737" s="403">
        <v>7.9630000000000001</v>
      </c>
      <c r="V737" s="403">
        <v>21.541</v>
      </c>
      <c r="W737" s="403">
        <v>37.4</v>
      </c>
      <c r="X737" s="404">
        <v>0.38041999999999998</v>
      </c>
      <c r="Y737" s="403">
        <f>X737+(S737*((U737-INDEX('[1]Center of Mass'!$B$8:$M$105,MATCH(A737,'[1]Center of Mass'!$B$8:$B$105,0),9))^2+(V737-INDEX('[1]Center of Mass'!$B$8:$M$105,MATCH(A737,'[1]Center of Mass'!$B$8:$B$105,0),10))^2))</f>
        <v>385.56646220499994</v>
      </c>
    </row>
    <row r="738" spans="1:25">
      <c r="A738" s="403" t="s">
        <v>35</v>
      </c>
      <c r="B738" s="403" t="s">
        <v>795</v>
      </c>
      <c r="C738" s="403" t="s">
        <v>343</v>
      </c>
      <c r="D738" s="403" t="s">
        <v>344</v>
      </c>
      <c r="E738" s="403" t="s">
        <v>1455</v>
      </c>
      <c r="F738" s="403">
        <v>0</v>
      </c>
      <c r="O738" s="403" t="s">
        <v>345</v>
      </c>
      <c r="R738" s="403">
        <v>4</v>
      </c>
      <c r="S738" s="403">
        <v>0.72330000000000005</v>
      </c>
      <c r="T738" s="403">
        <v>3.4289999999999998</v>
      </c>
      <c r="U738" s="403">
        <v>9.1110000000000007</v>
      </c>
      <c r="V738" s="403">
        <v>21.518000000000001</v>
      </c>
      <c r="W738" s="403">
        <v>37.4</v>
      </c>
      <c r="X738" s="404">
        <v>8.9226E-2</v>
      </c>
      <c r="Y738" s="403">
        <f>X738+(S738*((U738-INDEX('[1]Center of Mass'!$B$8:$M$105,MATCH(A738,'[1]Center of Mass'!$B$8:$B$105,0),9))^2+(V738-INDEX('[1]Center of Mass'!$B$8:$M$105,MATCH(A738,'[1]Center of Mass'!$B$8:$B$105,0),10))^2))</f>
        <v>174.01618116690003</v>
      </c>
    </row>
    <row r="739" spans="1:25">
      <c r="A739" s="403" t="s">
        <v>35</v>
      </c>
      <c r="B739" s="403" t="s">
        <v>796</v>
      </c>
      <c r="C739" s="403" t="s">
        <v>343</v>
      </c>
      <c r="D739" s="403" t="s">
        <v>344</v>
      </c>
      <c r="E739" s="403" t="s">
        <v>1455</v>
      </c>
      <c r="F739" s="403">
        <v>0</v>
      </c>
      <c r="O739" s="403" t="s">
        <v>345</v>
      </c>
      <c r="R739" s="403">
        <v>4</v>
      </c>
      <c r="S739" s="403">
        <v>0.93330000000000002</v>
      </c>
      <c r="T739" s="403">
        <v>3.867</v>
      </c>
      <c r="U739" s="403">
        <v>10</v>
      </c>
      <c r="V739" s="403">
        <v>21.533000000000001</v>
      </c>
      <c r="W739" s="403">
        <v>37.4</v>
      </c>
      <c r="X739" s="404">
        <v>0.14552999999999999</v>
      </c>
      <c r="Y739" s="403">
        <f>X739+(S739*((U739-INDEX('[1]Center of Mass'!$B$8:$M$105,MATCH(A739,'[1]Center of Mass'!$B$8:$B$105,0),9))^2+(V739-INDEX('[1]Center of Mass'!$B$8:$M$105,MATCH(A739,'[1]Center of Mass'!$B$8:$B$105,0),10))^2))</f>
        <v>205.03063254690002</v>
      </c>
    </row>
    <row r="740" spans="1:25">
      <c r="A740" s="403" t="s">
        <v>35</v>
      </c>
      <c r="B740" s="403" t="s">
        <v>799</v>
      </c>
      <c r="C740" s="403" t="s">
        <v>343</v>
      </c>
      <c r="D740" s="403" t="s">
        <v>344</v>
      </c>
      <c r="E740" s="403" t="s">
        <v>1455</v>
      </c>
      <c r="F740" s="403">
        <v>0</v>
      </c>
      <c r="O740" s="403" t="s">
        <v>345</v>
      </c>
      <c r="R740" s="403">
        <v>4</v>
      </c>
      <c r="S740" s="403">
        <v>1.0111000000000001</v>
      </c>
      <c r="T740" s="403">
        <v>4.0330000000000004</v>
      </c>
      <c r="U740" s="403">
        <v>13.242000000000001</v>
      </c>
      <c r="V740" s="403">
        <v>21.533000000000001</v>
      </c>
      <c r="W740" s="403">
        <v>37.4</v>
      </c>
      <c r="X740" s="404">
        <v>0.17229</v>
      </c>
      <c r="Y740" s="403">
        <f>X740+(S740*((U740-INDEX('[1]Center of Mass'!$B$8:$M$105,MATCH(A740,'[1]Center of Mass'!$B$8:$B$105,0),9))^2+(V740-INDEX('[1]Center of Mass'!$B$8:$M$105,MATCH(A740,'[1]Center of Mass'!$B$8:$B$105,0),10))^2))</f>
        <v>157.44885961150001</v>
      </c>
    </row>
    <row r="741" spans="1:25">
      <c r="A741" s="403" t="s">
        <v>35</v>
      </c>
      <c r="B741" s="403" t="s">
        <v>800</v>
      </c>
      <c r="C741" s="403" t="s">
        <v>343</v>
      </c>
      <c r="D741" s="403" t="s">
        <v>344</v>
      </c>
      <c r="E741" s="403" t="s">
        <v>1455</v>
      </c>
      <c r="F741" s="403">
        <v>0</v>
      </c>
      <c r="O741" s="403" t="s">
        <v>345</v>
      </c>
      <c r="R741" s="403">
        <v>4</v>
      </c>
      <c r="S741" s="403">
        <v>1.0111000000000001</v>
      </c>
      <c r="T741" s="403">
        <v>4.0330000000000004</v>
      </c>
      <c r="U741" s="403">
        <v>14.324999999999999</v>
      </c>
      <c r="V741" s="403">
        <v>21.533000000000001</v>
      </c>
      <c r="W741" s="403">
        <v>37.4</v>
      </c>
      <c r="X741" s="404">
        <v>0.17229</v>
      </c>
      <c r="Y741" s="403">
        <f>X741+(S741*((U741-INDEX('[1]Center of Mass'!$B$8:$M$105,MATCH(A741,'[1]Center of Mass'!$B$8:$B$105,0),9))^2+(V741-INDEX('[1]Center of Mass'!$B$8:$M$105,MATCH(A741,'[1]Center of Mass'!$B$8:$B$105,0),10))^2))</f>
        <v>140.57567639980005</v>
      </c>
    </row>
    <row r="742" spans="1:25">
      <c r="A742" s="403" t="s">
        <v>35</v>
      </c>
      <c r="B742" s="403" t="s">
        <v>801</v>
      </c>
      <c r="C742" s="403" t="s">
        <v>343</v>
      </c>
      <c r="D742" s="403" t="s">
        <v>344</v>
      </c>
      <c r="E742" s="403" t="s">
        <v>1455</v>
      </c>
      <c r="F742" s="403">
        <v>0</v>
      </c>
      <c r="O742" s="403" t="s">
        <v>345</v>
      </c>
      <c r="R742" s="403">
        <v>4</v>
      </c>
      <c r="S742" s="403">
        <v>1.0111000000000001</v>
      </c>
      <c r="T742" s="403">
        <v>4.0330000000000004</v>
      </c>
      <c r="U742" s="403">
        <v>15.407999999999999</v>
      </c>
      <c r="V742" s="403">
        <v>21.533000000000001</v>
      </c>
      <c r="W742" s="403">
        <v>37.4</v>
      </c>
      <c r="X742" s="404">
        <v>0.17229</v>
      </c>
      <c r="Y742" s="403">
        <f>X742+(S742*((U742-INDEX('[1]Center of Mass'!$B$8:$M$105,MATCH(A742,'[1]Center of Mass'!$B$8:$B$105,0),9))^2+(V742-INDEX('[1]Center of Mass'!$B$8:$M$105,MATCH(A742,'[1]Center of Mass'!$B$8:$B$105,0),10))^2))</f>
        <v>126.07430932390004</v>
      </c>
    </row>
    <row r="743" spans="1:25">
      <c r="A743" s="403" t="s">
        <v>35</v>
      </c>
      <c r="B743" s="403" t="s">
        <v>802</v>
      </c>
      <c r="C743" s="403" t="s">
        <v>343</v>
      </c>
      <c r="D743" s="403" t="s">
        <v>344</v>
      </c>
      <c r="E743" s="403" t="s">
        <v>1455</v>
      </c>
      <c r="F743" s="403">
        <v>0</v>
      </c>
      <c r="O743" s="403" t="s">
        <v>345</v>
      </c>
      <c r="R743" s="403">
        <v>4</v>
      </c>
      <c r="S743" s="403">
        <v>1.0111000000000001</v>
      </c>
      <c r="T743" s="403">
        <v>4.0330000000000004</v>
      </c>
      <c r="U743" s="403">
        <v>16.492000000000001</v>
      </c>
      <c r="V743" s="403">
        <v>21.533000000000001</v>
      </c>
      <c r="W743" s="403">
        <v>37.4</v>
      </c>
      <c r="X743" s="404">
        <v>0.17229</v>
      </c>
      <c r="Y743" s="403">
        <f>X743+(S743*((U743-INDEX('[1]Center of Mass'!$B$8:$M$105,MATCH(A743,'[1]Center of Mass'!$B$8:$B$105,0),9))^2+(V743-INDEX('[1]Center of Mass'!$B$8:$M$105,MATCH(A743,'[1]Center of Mass'!$B$8:$B$105,0),10))^2))</f>
        <v>113.93465446150002</v>
      </c>
    </row>
    <row r="744" spans="1:25">
      <c r="A744" s="403" t="s">
        <v>35</v>
      </c>
      <c r="B744" s="403" t="s">
        <v>803</v>
      </c>
      <c r="C744" s="403" t="s">
        <v>343</v>
      </c>
      <c r="D744" s="403" t="s">
        <v>344</v>
      </c>
      <c r="E744" s="403" t="s">
        <v>1455</v>
      </c>
      <c r="F744" s="403">
        <v>0</v>
      </c>
      <c r="O744" s="403" t="s">
        <v>345</v>
      </c>
      <c r="R744" s="403">
        <v>4</v>
      </c>
      <c r="S744" s="403">
        <v>1.0111000000000001</v>
      </c>
      <c r="T744" s="403">
        <v>4.0330000000000004</v>
      </c>
      <c r="U744" s="403">
        <v>17.574999999999999</v>
      </c>
      <c r="V744" s="403">
        <v>21.533000000000001</v>
      </c>
      <c r="W744" s="403">
        <v>37.4</v>
      </c>
      <c r="X744" s="404">
        <v>0.17229</v>
      </c>
      <c r="Y744" s="403">
        <f>X744+(S744*((U744-INDEX('[1]Center of Mass'!$B$8:$M$105,MATCH(A744,'[1]Center of Mass'!$B$8:$B$105,0),9))^2+(V744-INDEX('[1]Center of Mass'!$B$8:$M$105,MATCH(A744,'[1]Center of Mass'!$B$8:$B$105,0),10))^2))</f>
        <v>104.17910969980004</v>
      </c>
    </row>
    <row r="745" spans="1:25">
      <c r="A745" s="403" t="s">
        <v>35</v>
      </c>
      <c r="B745" s="403" t="s">
        <v>804</v>
      </c>
      <c r="C745" s="403" t="s">
        <v>343</v>
      </c>
      <c r="D745" s="403" t="s">
        <v>344</v>
      </c>
      <c r="E745" s="403" t="s">
        <v>1455</v>
      </c>
      <c r="F745" s="403">
        <v>0</v>
      </c>
      <c r="O745" s="403" t="s">
        <v>345</v>
      </c>
      <c r="R745" s="403">
        <v>4</v>
      </c>
      <c r="S745" s="403">
        <v>1.0111000000000001</v>
      </c>
      <c r="T745" s="403">
        <v>4.0330000000000004</v>
      </c>
      <c r="U745" s="403">
        <v>18.658000000000001</v>
      </c>
      <c r="V745" s="403">
        <v>21.533000000000001</v>
      </c>
      <c r="W745" s="403">
        <v>37.4</v>
      </c>
      <c r="X745" s="404">
        <v>0.17229</v>
      </c>
      <c r="Y745" s="403">
        <f>X745+(S745*((U745-INDEX('[1]Center of Mass'!$B$8:$M$105,MATCH(A745,'[1]Center of Mass'!$B$8:$B$105,0),9))^2+(V745-INDEX('[1]Center of Mass'!$B$8:$M$105,MATCH(A745,'[1]Center of Mass'!$B$8:$B$105,0),10))^2))</f>
        <v>96.795381073900032</v>
      </c>
    </row>
    <row r="746" spans="1:25">
      <c r="A746" s="403" t="s">
        <v>35</v>
      </c>
      <c r="B746" s="403" t="s">
        <v>806</v>
      </c>
      <c r="C746" s="403" t="s">
        <v>343</v>
      </c>
      <c r="D746" s="403" t="s">
        <v>344</v>
      </c>
      <c r="E746" s="403" t="s">
        <v>1455</v>
      </c>
      <c r="F746" s="403">
        <v>0</v>
      </c>
      <c r="O746" s="403" t="s">
        <v>345</v>
      </c>
      <c r="R746" s="403">
        <v>4</v>
      </c>
      <c r="S746" s="403">
        <v>1.32</v>
      </c>
      <c r="T746" s="403">
        <v>4.5999999999999996</v>
      </c>
      <c r="U746" s="403">
        <v>-0.6</v>
      </c>
      <c r="V746" s="403">
        <v>22.55</v>
      </c>
      <c r="W746" s="403">
        <v>37.4</v>
      </c>
      <c r="X746" s="404">
        <v>0.29149999999999998</v>
      </c>
      <c r="Y746" s="403">
        <f>X746+(S746*((U746-INDEX('[1]Center of Mass'!$B$8:$M$105,MATCH(A746,'[1]Center of Mass'!$B$8:$B$105,0),9))^2+(V746-INDEX('[1]Center of Mass'!$B$8:$M$105,MATCH(A746,'[1]Center of Mass'!$B$8:$B$105,0),10))^2))</f>
        <v>786.35099840000009</v>
      </c>
    </row>
    <row r="747" spans="1:25">
      <c r="A747" s="403" t="s">
        <v>35</v>
      </c>
      <c r="B747" s="403" t="s">
        <v>807</v>
      </c>
      <c r="C747" s="403" t="s">
        <v>343</v>
      </c>
      <c r="D747" s="403" t="s">
        <v>344</v>
      </c>
      <c r="E747" s="403" t="s">
        <v>1455</v>
      </c>
      <c r="F747" s="403">
        <v>0</v>
      </c>
      <c r="O747" s="403" t="s">
        <v>345</v>
      </c>
      <c r="R747" s="403">
        <v>4</v>
      </c>
      <c r="S747" s="403">
        <v>1.21</v>
      </c>
      <c r="T747" s="403">
        <v>4.4000000000000004</v>
      </c>
      <c r="U747" s="403">
        <v>0.55000000000000004</v>
      </c>
      <c r="V747" s="403">
        <v>22.55</v>
      </c>
      <c r="W747" s="403">
        <v>37.4</v>
      </c>
      <c r="X747" s="404">
        <v>0.24401999999999999</v>
      </c>
      <c r="Y747" s="403">
        <f>X747+(S747*((U747-INDEX('[1]Center of Mass'!$B$8:$M$105,MATCH(A747,'[1]Center of Mass'!$B$8:$B$105,0),9))^2+(V747-INDEX('[1]Center of Mass'!$B$8:$M$105,MATCH(A747,'[1]Center of Mass'!$B$8:$B$105,0),10))^2))</f>
        <v>660.9278812</v>
      </c>
    </row>
    <row r="748" spans="1:25">
      <c r="A748" s="403" t="s">
        <v>35</v>
      </c>
      <c r="B748" s="403" t="s">
        <v>808</v>
      </c>
      <c r="C748" s="403" t="s">
        <v>343</v>
      </c>
      <c r="D748" s="403" t="s">
        <v>344</v>
      </c>
      <c r="E748" s="403" t="s">
        <v>1455</v>
      </c>
      <c r="F748" s="403">
        <v>0</v>
      </c>
      <c r="O748" s="403" t="s">
        <v>345</v>
      </c>
      <c r="R748" s="403">
        <v>4</v>
      </c>
      <c r="S748" s="403">
        <v>1.21</v>
      </c>
      <c r="T748" s="403">
        <v>4.4000000000000004</v>
      </c>
      <c r="U748" s="403">
        <v>1.65</v>
      </c>
      <c r="V748" s="403">
        <v>22.55</v>
      </c>
      <c r="W748" s="403">
        <v>37.4</v>
      </c>
      <c r="X748" s="404">
        <v>0.24401999999999999</v>
      </c>
      <c r="Y748" s="403">
        <f>X748+(S748*((U748-INDEX('[1]Center of Mass'!$B$8:$M$105,MATCH(A748,'[1]Center of Mass'!$B$8:$B$105,0),9))^2+(V748-INDEX('[1]Center of Mass'!$B$8:$M$105,MATCH(A748,'[1]Center of Mass'!$B$8:$B$105,0),10))^2))</f>
        <v>606.65502520000007</v>
      </c>
    </row>
    <row r="749" spans="1:25">
      <c r="A749" s="403" t="s">
        <v>35</v>
      </c>
      <c r="B749" s="403" t="s">
        <v>809</v>
      </c>
      <c r="C749" s="403" t="s">
        <v>343</v>
      </c>
      <c r="D749" s="403" t="s">
        <v>344</v>
      </c>
      <c r="E749" s="403" t="s">
        <v>1455</v>
      </c>
      <c r="F749" s="403">
        <v>0</v>
      </c>
      <c r="O749" s="403" t="s">
        <v>345</v>
      </c>
      <c r="R749" s="403">
        <v>4</v>
      </c>
      <c r="S749" s="403">
        <v>1.21</v>
      </c>
      <c r="T749" s="403">
        <v>4.4000000000000004</v>
      </c>
      <c r="U749" s="403">
        <v>2.75</v>
      </c>
      <c r="V749" s="403">
        <v>22.55</v>
      </c>
      <c r="W749" s="403">
        <v>37.4</v>
      </c>
      <c r="X749" s="404">
        <v>0.24401999999999999</v>
      </c>
      <c r="Y749" s="403">
        <f>X749+(S749*((U749-INDEX('[1]Center of Mass'!$B$8:$M$105,MATCH(A749,'[1]Center of Mass'!$B$8:$B$105,0),9))^2+(V749-INDEX('[1]Center of Mass'!$B$8:$M$105,MATCH(A749,'[1]Center of Mass'!$B$8:$B$105,0),10))^2))</f>
        <v>555.31036919999997</v>
      </c>
    </row>
    <row r="750" spans="1:25">
      <c r="A750" s="403" t="s">
        <v>35</v>
      </c>
      <c r="B750" s="403" t="s">
        <v>810</v>
      </c>
      <c r="C750" s="403" t="s">
        <v>343</v>
      </c>
      <c r="D750" s="403" t="s">
        <v>344</v>
      </c>
      <c r="E750" s="403" t="s">
        <v>1455</v>
      </c>
      <c r="F750" s="403">
        <v>0</v>
      </c>
      <c r="O750" s="403" t="s">
        <v>345</v>
      </c>
      <c r="R750" s="403">
        <v>4</v>
      </c>
      <c r="S750" s="403">
        <v>1.0725</v>
      </c>
      <c r="T750" s="403">
        <v>4.1500000000000004</v>
      </c>
      <c r="U750" s="403">
        <v>3.7879999999999998</v>
      </c>
      <c r="V750" s="403">
        <v>22.55</v>
      </c>
      <c r="W750" s="403">
        <v>37.4</v>
      </c>
      <c r="X750" s="404">
        <v>0.19311</v>
      </c>
      <c r="Y750" s="403">
        <f>X750+(S750*((U750-INDEX('[1]Center of Mass'!$B$8:$M$105,MATCH(A750,'[1]Center of Mass'!$B$8:$B$105,0),9))^2+(V750-INDEX('[1]Center of Mass'!$B$8:$M$105,MATCH(A750,'[1]Center of Mass'!$B$8:$B$105,0),10))^2))</f>
        <v>451.61895200999993</v>
      </c>
    </row>
    <row r="751" spans="1:25">
      <c r="A751" s="403" t="s">
        <v>35</v>
      </c>
      <c r="B751" s="403" t="s">
        <v>811</v>
      </c>
      <c r="C751" s="403" t="s">
        <v>343</v>
      </c>
      <c r="D751" s="403" t="s">
        <v>344</v>
      </c>
      <c r="E751" s="403" t="s">
        <v>1455</v>
      </c>
      <c r="F751" s="403">
        <v>0</v>
      </c>
      <c r="O751" s="403" t="s">
        <v>345</v>
      </c>
      <c r="R751" s="403">
        <v>4</v>
      </c>
      <c r="S751" s="403">
        <v>1.0725</v>
      </c>
      <c r="T751" s="403">
        <v>4.1500000000000004</v>
      </c>
      <c r="U751" s="403">
        <v>4.7629999999999999</v>
      </c>
      <c r="V751" s="403">
        <v>22.55</v>
      </c>
      <c r="W751" s="403">
        <v>37.4</v>
      </c>
      <c r="X751" s="404">
        <v>0.19311</v>
      </c>
      <c r="Y751" s="403">
        <f>X751+(S751*((U751-INDEX('[1]Center of Mass'!$B$8:$M$105,MATCH(A751,'[1]Center of Mass'!$B$8:$B$105,0),9))^2+(V751-INDEX('[1]Center of Mass'!$B$8:$M$105,MATCH(A751,'[1]Center of Mass'!$B$8:$B$105,0),10))^2))</f>
        <v>415.62115982250003</v>
      </c>
    </row>
    <row r="752" spans="1:25">
      <c r="A752" s="403" t="s">
        <v>35</v>
      </c>
      <c r="B752" s="403" t="s">
        <v>812</v>
      </c>
      <c r="C752" s="403" t="s">
        <v>343</v>
      </c>
      <c r="D752" s="403" t="s">
        <v>344</v>
      </c>
      <c r="E752" s="403" t="s">
        <v>1455</v>
      </c>
      <c r="F752" s="403">
        <v>0</v>
      </c>
      <c r="O752" s="403" t="s">
        <v>345</v>
      </c>
      <c r="R752" s="403">
        <v>4</v>
      </c>
      <c r="S752" s="403">
        <v>1.0725</v>
      </c>
      <c r="T752" s="403">
        <v>4.1500000000000004</v>
      </c>
      <c r="U752" s="403">
        <v>5.7380000000000004</v>
      </c>
      <c r="V752" s="403">
        <v>22.55</v>
      </c>
      <c r="W752" s="403">
        <v>37.4</v>
      </c>
      <c r="X752" s="404">
        <v>0.19311</v>
      </c>
      <c r="Y752" s="403">
        <f>X752+(S752*((U752-INDEX('[1]Center of Mass'!$B$8:$M$105,MATCH(A752,'[1]Center of Mass'!$B$8:$B$105,0),9))^2+(V752-INDEX('[1]Center of Mass'!$B$8:$M$105,MATCH(A752,'[1]Center of Mass'!$B$8:$B$105,0),10))^2))</f>
        <v>381.66245825999999</v>
      </c>
    </row>
    <row r="753" spans="1:25">
      <c r="A753" s="403" t="s">
        <v>35</v>
      </c>
      <c r="B753" s="403" t="s">
        <v>813</v>
      </c>
      <c r="C753" s="403" t="s">
        <v>343</v>
      </c>
      <c r="D753" s="403" t="s">
        <v>344</v>
      </c>
      <c r="E753" s="403" t="s">
        <v>1455</v>
      </c>
      <c r="F753" s="403">
        <v>0</v>
      </c>
      <c r="O753" s="403" t="s">
        <v>345</v>
      </c>
      <c r="R753" s="403">
        <v>4</v>
      </c>
      <c r="S753" s="403">
        <v>1.0725</v>
      </c>
      <c r="T753" s="403">
        <v>4.1500000000000004</v>
      </c>
      <c r="U753" s="403">
        <v>6.7130000000000001</v>
      </c>
      <c r="V753" s="403">
        <v>22.55</v>
      </c>
      <c r="W753" s="403">
        <v>37.4</v>
      </c>
      <c r="X753" s="404">
        <v>0.19311</v>
      </c>
      <c r="Y753" s="403">
        <f>X753+(S753*((U753-INDEX('[1]Center of Mass'!$B$8:$M$105,MATCH(A753,'[1]Center of Mass'!$B$8:$B$105,0),9))^2+(V753-INDEX('[1]Center of Mass'!$B$8:$M$105,MATCH(A753,'[1]Center of Mass'!$B$8:$B$105,0),10))^2))</f>
        <v>349.74284732249993</v>
      </c>
    </row>
    <row r="754" spans="1:25">
      <c r="A754" s="403" t="s">
        <v>35</v>
      </c>
      <c r="B754" s="403" t="s">
        <v>814</v>
      </c>
      <c r="C754" s="403" t="s">
        <v>343</v>
      </c>
      <c r="D754" s="403" t="s">
        <v>344</v>
      </c>
      <c r="E754" s="403" t="s">
        <v>1455</v>
      </c>
      <c r="F754" s="403">
        <v>0</v>
      </c>
      <c r="O754" s="403" t="s">
        <v>345</v>
      </c>
      <c r="R754" s="403">
        <v>4</v>
      </c>
      <c r="S754" s="403">
        <v>1.76</v>
      </c>
      <c r="T754" s="403">
        <v>5.4</v>
      </c>
      <c r="U754" s="403">
        <v>8</v>
      </c>
      <c r="V754" s="403">
        <v>22.55</v>
      </c>
      <c r="W754" s="403">
        <v>37.4</v>
      </c>
      <c r="X754" s="404">
        <v>0.55293000000000003</v>
      </c>
      <c r="Y754" s="403">
        <f>X754+(S754*((U754-INDEX('[1]Center of Mass'!$B$8:$M$105,MATCH(A754,'[1]Center of Mass'!$B$8:$B$105,0),9))^2+(V754-INDEX('[1]Center of Mass'!$B$8:$M$105,MATCH(A754,'[1]Center of Mass'!$B$8:$B$105,0),10))^2))</f>
        <v>510.1539252</v>
      </c>
    </row>
    <row r="755" spans="1:25">
      <c r="A755" s="403" t="s">
        <v>35</v>
      </c>
      <c r="B755" s="403" t="s">
        <v>816</v>
      </c>
      <c r="C755" s="403" t="s">
        <v>343</v>
      </c>
      <c r="D755" s="403" t="s">
        <v>344</v>
      </c>
      <c r="E755" s="403" t="s">
        <v>1455</v>
      </c>
      <c r="F755" s="403">
        <v>0</v>
      </c>
      <c r="O755" s="403" t="s">
        <v>345</v>
      </c>
      <c r="R755" s="403">
        <v>4</v>
      </c>
      <c r="S755" s="403">
        <v>0.77</v>
      </c>
      <c r="T755" s="403">
        <v>3.6</v>
      </c>
      <c r="U755" s="403">
        <v>9.15</v>
      </c>
      <c r="V755" s="403">
        <v>22.55</v>
      </c>
      <c r="W755" s="403">
        <v>37.4</v>
      </c>
      <c r="X755" s="404">
        <v>0.10908</v>
      </c>
      <c r="Y755" s="403">
        <f>X755+(S755*((U755-INDEX('[1]Center of Mass'!$B$8:$M$105,MATCH(A755,'[1]Center of Mass'!$B$8:$B$105,0),9))^2+(V755-INDEX('[1]Center of Mass'!$B$8:$M$105,MATCH(A755,'[1]Center of Mass'!$B$8:$B$105,0),10))^2))</f>
        <v>200.19059239999999</v>
      </c>
    </row>
    <row r="756" spans="1:25">
      <c r="A756" s="403" t="s">
        <v>35</v>
      </c>
      <c r="B756" s="403" t="s">
        <v>818</v>
      </c>
      <c r="C756" s="403" t="s">
        <v>343</v>
      </c>
      <c r="D756" s="403" t="s">
        <v>344</v>
      </c>
      <c r="E756" s="403" t="s">
        <v>1455</v>
      </c>
      <c r="F756" s="403">
        <v>0</v>
      </c>
      <c r="O756" s="403" t="s">
        <v>345</v>
      </c>
      <c r="R756" s="403">
        <v>4</v>
      </c>
      <c r="S756" s="403">
        <v>1.1917</v>
      </c>
      <c r="T756" s="403">
        <v>4.367</v>
      </c>
      <c r="U756" s="403">
        <v>13.242000000000001</v>
      </c>
      <c r="V756" s="403">
        <v>22.55</v>
      </c>
      <c r="W756" s="403">
        <v>37.4</v>
      </c>
      <c r="X756" s="404">
        <v>0.23671</v>
      </c>
      <c r="Y756" s="403">
        <f>X756+(S756*((U756-INDEX('[1]Center of Mass'!$B$8:$M$105,MATCH(A756,'[1]Center of Mass'!$B$8:$B$105,0),9))^2+(V756-INDEX('[1]Center of Mass'!$B$8:$M$105,MATCH(A756,'[1]Center of Mass'!$B$8:$B$105,0),10))^2))</f>
        <v>209.51876434639993</v>
      </c>
    </row>
    <row r="757" spans="1:25">
      <c r="A757" s="403" t="s">
        <v>35</v>
      </c>
      <c r="B757" s="403" t="s">
        <v>819</v>
      </c>
      <c r="C757" s="403" t="s">
        <v>343</v>
      </c>
      <c r="D757" s="403" t="s">
        <v>344</v>
      </c>
      <c r="E757" s="403" t="s">
        <v>1455</v>
      </c>
      <c r="F757" s="403">
        <v>0</v>
      </c>
      <c r="O757" s="403" t="s">
        <v>345</v>
      </c>
      <c r="R757" s="403">
        <v>4</v>
      </c>
      <c r="S757" s="403">
        <v>1.1917</v>
      </c>
      <c r="T757" s="403">
        <v>4.367</v>
      </c>
      <c r="U757" s="403">
        <v>14.324999999999999</v>
      </c>
      <c r="V757" s="403">
        <v>22.55</v>
      </c>
      <c r="W757" s="403">
        <v>37.4</v>
      </c>
      <c r="X757" s="404">
        <v>0.23671</v>
      </c>
      <c r="Y757" s="403">
        <f>X757+(S757*((U757-INDEX('[1]Center of Mass'!$B$8:$M$105,MATCH(A757,'[1]Center of Mass'!$B$8:$B$105,0),9))^2+(V757-INDEX('[1]Center of Mass'!$B$8:$M$105,MATCH(A757,'[1]Center of Mass'!$B$8:$B$105,0),10))^2))</f>
        <v>189.63173790650001</v>
      </c>
    </row>
    <row r="758" spans="1:25">
      <c r="A758" s="403" t="s">
        <v>35</v>
      </c>
      <c r="B758" s="403" t="s">
        <v>820</v>
      </c>
      <c r="C758" s="403" t="s">
        <v>343</v>
      </c>
      <c r="D758" s="403" t="s">
        <v>344</v>
      </c>
      <c r="E758" s="403" t="s">
        <v>1455</v>
      </c>
      <c r="F758" s="403">
        <v>0</v>
      </c>
      <c r="O758" s="403" t="s">
        <v>345</v>
      </c>
      <c r="R758" s="403">
        <v>4</v>
      </c>
      <c r="S758" s="403">
        <v>1.1917</v>
      </c>
      <c r="T758" s="403">
        <v>4.367</v>
      </c>
      <c r="U758" s="403">
        <v>15.407999999999999</v>
      </c>
      <c r="V758" s="403">
        <v>22.55</v>
      </c>
      <c r="W758" s="403">
        <v>37.4</v>
      </c>
      <c r="X758" s="404">
        <v>0.23671</v>
      </c>
      <c r="Y758" s="403">
        <f>X758+(S758*((U758-INDEX('[1]Center of Mass'!$B$8:$M$105,MATCH(A758,'[1]Center of Mass'!$B$8:$B$105,0),9))^2+(V758-INDEX('[1]Center of Mass'!$B$8:$M$105,MATCH(A758,'[1]Center of Mass'!$B$8:$B$105,0),10))^2))</f>
        <v>172.54017510919999</v>
      </c>
    </row>
    <row r="759" spans="1:25">
      <c r="A759" s="403" t="s">
        <v>35</v>
      </c>
      <c r="B759" s="403" t="s">
        <v>821</v>
      </c>
      <c r="C759" s="403" t="s">
        <v>343</v>
      </c>
      <c r="D759" s="403" t="s">
        <v>344</v>
      </c>
      <c r="E759" s="403" t="s">
        <v>1455</v>
      </c>
      <c r="F759" s="403">
        <v>0</v>
      </c>
      <c r="O759" s="403" t="s">
        <v>345</v>
      </c>
      <c r="R759" s="403">
        <v>4</v>
      </c>
      <c r="S759" s="403">
        <v>1.1917</v>
      </c>
      <c r="T759" s="403">
        <v>4.367</v>
      </c>
      <c r="U759" s="403">
        <v>16.492000000000001</v>
      </c>
      <c r="V759" s="403">
        <v>22.55</v>
      </c>
      <c r="W759" s="403">
        <v>37.4</v>
      </c>
      <c r="X759" s="404">
        <v>0.23671</v>
      </c>
      <c r="Y759" s="403">
        <f>X759+(S759*((U759-INDEX('[1]Center of Mass'!$B$8:$M$105,MATCH(A759,'[1]Center of Mass'!$B$8:$B$105,0),9))^2+(V759-INDEX('[1]Center of Mass'!$B$8:$M$105,MATCH(A759,'[1]Center of Mass'!$B$8:$B$105,0),10))^2))</f>
        <v>158.23216729639998</v>
      </c>
    </row>
    <row r="760" spans="1:25">
      <c r="A760" s="403" t="s">
        <v>35</v>
      </c>
      <c r="B760" s="403" t="s">
        <v>822</v>
      </c>
      <c r="C760" s="403" t="s">
        <v>343</v>
      </c>
      <c r="D760" s="403" t="s">
        <v>344</v>
      </c>
      <c r="E760" s="403" t="s">
        <v>1455</v>
      </c>
      <c r="F760" s="403">
        <v>0</v>
      </c>
      <c r="O760" s="403" t="s">
        <v>345</v>
      </c>
      <c r="R760" s="403">
        <v>4</v>
      </c>
      <c r="S760" s="403">
        <v>1.1917</v>
      </c>
      <c r="T760" s="403">
        <v>4.367</v>
      </c>
      <c r="U760" s="403">
        <v>17.574999999999999</v>
      </c>
      <c r="V760" s="403">
        <v>22.55</v>
      </c>
      <c r="W760" s="403">
        <v>37.4</v>
      </c>
      <c r="X760" s="404">
        <v>0.23671</v>
      </c>
      <c r="Y760" s="403">
        <f>X760+(S760*((U760-INDEX('[1]Center of Mass'!$B$8:$M$105,MATCH(A760,'[1]Center of Mass'!$B$8:$B$105,0),9))^2+(V760-INDEX('[1]Center of Mass'!$B$8:$M$105,MATCH(A760,'[1]Center of Mass'!$B$8:$B$105,0),10))^2))</f>
        <v>146.7341130065</v>
      </c>
    </row>
    <row r="761" spans="1:25">
      <c r="A761" s="403" t="s">
        <v>35</v>
      </c>
      <c r="B761" s="403" t="s">
        <v>823</v>
      </c>
      <c r="C761" s="403" t="s">
        <v>343</v>
      </c>
      <c r="D761" s="403" t="s">
        <v>344</v>
      </c>
      <c r="E761" s="403" t="s">
        <v>1455</v>
      </c>
      <c r="F761" s="403">
        <v>0</v>
      </c>
      <c r="O761" s="403" t="s">
        <v>345</v>
      </c>
      <c r="R761" s="403">
        <v>4</v>
      </c>
      <c r="S761" s="403">
        <v>1.1917</v>
      </c>
      <c r="T761" s="403">
        <v>4.367</v>
      </c>
      <c r="U761" s="403">
        <v>18.658000000000001</v>
      </c>
      <c r="V761" s="403">
        <v>22.55</v>
      </c>
      <c r="W761" s="403">
        <v>37.4</v>
      </c>
      <c r="X761" s="404">
        <v>0.23671</v>
      </c>
      <c r="Y761" s="403">
        <f>X761+(S761*((U761-INDEX('[1]Center of Mass'!$B$8:$M$105,MATCH(A761,'[1]Center of Mass'!$B$8:$B$105,0),9))^2+(V761-INDEX('[1]Center of Mass'!$B$8:$M$105,MATCH(A761,'[1]Center of Mass'!$B$8:$B$105,0),10))^2))</f>
        <v>138.03152235919998</v>
      </c>
    </row>
    <row r="762" spans="1:25">
      <c r="A762" s="403" t="s">
        <v>35</v>
      </c>
      <c r="B762" s="403" t="s">
        <v>825</v>
      </c>
      <c r="C762" s="403" t="s">
        <v>343</v>
      </c>
      <c r="D762" s="403" t="s">
        <v>344</v>
      </c>
      <c r="E762" s="403" t="s">
        <v>1455</v>
      </c>
      <c r="F762" s="403">
        <v>0</v>
      </c>
      <c r="O762" s="403" t="s">
        <v>345</v>
      </c>
      <c r="R762" s="403">
        <v>4</v>
      </c>
      <c r="S762" s="403">
        <v>1.32</v>
      </c>
      <c r="T762" s="403">
        <v>4.5999999999999996</v>
      </c>
      <c r="U762" s="403">
        <v>-0.6</v>
      </c>
      <c r="V762" s="403">
        <v>23.65</v>
      </c>
      <c r="W762" s="403">
        <v>37.4</v>
      </c>
      <c r="X762" s="404">
        <v>0.29149999999999998</v>
      </c>
      <c r="Y762" s="403">
        <f>X762+(S762*((U762-INDEX('[1]Center of Mass'!$B$8:$M$105,MATCH(A762,'[1]Center of Mass'!$B$8:$B$105,0),9))^2+(V762-INDEX('[1]Center of Mass'!$B$8:$M$105,MATCH(A762,'[1]Center of Mass'!$B$8:$B$105,0),10))^2))</f>
        <v>818.0742944000001</v>
      </c>
    </row>
    <row r="763" spans="1:25">
      <c r="A763" s="403" t="s">
        <v>35</v>
      </c>
      <c r="B763" s="403" t="s">
        <v>826</v>
      </c>
      <c r="C763" s="403" t="s">
        <v>343</v>
      </c>
      <c r="D763" s="403" t="s">
        <v>344</v>
      </c>
      <c r="E763" s="403" t="s">
        <v>1455</v>
      </c>
      <c r="F763" s="403">
        <v>0</v>
      </c>
      <c r="O763" s="403" t="s">
        <v>345</v>
      </c>
      <c r="R763" s="403">
        <v>4</v>
      </c>
      <c r="S763" s="403">
        <v>1.21</v>
      </c>
      <c r="T763" s="403">
        <v>4.4000000000000004</v>
      </c>
      <c r="U763" s="403">
        <v>0.55000000000000004</v>
      </c>
      <c r="V763" s="403">
        <v>23.65</v>
      </c>
      <c r="W763" s="403">
        <v>37.4</v>
      </c>
      <c r="X763" s="404">
        <v>0.24401999999999999</v>
      </c>
      <c r="Y763" s="403">
        <f>X763+(S763*((U763-INDEX('[1]Center of Mass'!$B$8:$M$105,MATCH(A763,'[1]Center of Mass'!$B$8:$B$105,0),9))^2+(V763-INDEX('[1]Center of Mass'!$B$8:$M$105,MATCH(A763,'[1]Center of Mass'!$B$8:$B$105,0),10))^2))</f>
        <v>690.00756919999992</v>
      </c>
    </row>
    <row r="764" spans="1:25">
      <c r="A764" s="403" t="s">
        <v>35</v>
      </c>
      <c r="B764" s="403" t="s">
        <v>827</v>
      </c>
      <c r="C764" s="403" t="s">
        <v>343</v>
      </c>
      <c r="D764" s="403" t="s">
        <v>344</v>
      </c>
      <c r="E764" s="403" t="s">
        <v>1455</v>
      </c>
      <c r="F764" s="403">
        <v>0</v>
      </c>
      <c r="O764" s="403" t="s">
        <v>345</v>
      </c>
      <c r="R764" s="403">
        <v>4</v>
      </c>
      <c r="S764" s="403">
        <v>1.21</v>
      </c>
      <c r="T764" s="403">
        <v>4.4000000000000004</v>
      </c>
      <c r="U764" s="403">
        <v>1.65</v>
      </c>
      <c r="V764" s="403">
        <v>23.65</v>
      </c>
      <c r="W764" s="403">
        <v>37.4</v>
      </c>
      <c r="X764" s="404">
        <v>0.24401999999999999</v>
      </c>
      <c r="Y764" s="403">
        <f>X764+(S764*((U764-INDEX('[1]Center of Mass'!$B$8:$M$105,MATCH(A764,'[1]Center of Mass'!$B$8:$B$105,0),9))^2+(V764-INDEX('[1]Center of Mass'!$B$8:$M$105,MATCH(A764,'[1]Center of Mass'!$B$8:$B$105,0),10))^2))</f>
        <v>635.73471319999999</v>
      </c>
    </row>
    <row r="765" spans="1:25">
      <c r="A765" s="403" t="s">
        <v>35</v>
      </c>
      <c r="B765" s="403" t="s">
        <v>828</v>
      </c>
      <c r="C765" s="403" t="s">
        <v>343</v>
      </c>
      <c r="D765" s="403" t="s">
        <v>344</v>
      </c>
      <c r="E765" s="403" t="s">
        <v>1455</v>
      </c>
      <c r="F765" s="403">
        <v>0</v>
      </c>
      <c r="O765" s="403" t="s">
        <v>345</v>
      </c>
      <c r="R765" s="403">
        <v>4</v>
      </c>
      <c r="S765" s="403">
        <v>1.21</v>
      </c>
      <c r="T765" s="403">
        <v>4.4000000000000004</v>
      </c>
      <c r="U765" s="403">
        <v>2.75</v>
      </c>
      <c r="V765" s="403">
        <v>23.65</v>
      </c>
      <c r="W765" s="403">
        <v>37.4</v>
      </c>
      <c r="X765" s="404">
        <v>0.24401999999999999</v>
      </c>
      <c r="Y765" s="403">
        <f>X765+(S765*((U765-INDEX('[1]Center of Mass'!$B$8:$M$105,MATCH(A765,'[1]Center of Mass'!$B$8:$B$105,0),9))^2+(V765-INDEX('[1]Center of Mass'!$B$8:$M$105,MATCH(A765,'[1]Center of Mass'!$B$8:$B$105,0),10))^2))</f>
        <v>584.39005719999989</v>
      </c>
    </row>
    <row r="766" spans="1:25">
      <c r="A766" s="403" t="s">
        <v>35</v>
      </c>
      <c r="B766" s="403" t="s">
        <v>895</v>
      </c>
      <c r="C766" s="403" t="s">
        <v>343</v>
      </c>
      <c r="D766" s="403" t="s">
        <v>344</v>
      </c>
      <c r="E766" s="403" t="s">
        <v>1455</v>
      </c>
      <c r="F766" s="403">
        <v>0</v>
      </c>
      <c r="O766" s="403" t="s">
        <v>345</v>
      </c>
      <c r="R766" s="403">
        <v>4</v>
      </c>
      <c r="S766" s="403">
        <v>1.0725</v>
      </c>
      <c r="T766" s="403">
        <v>4.1500000000000004</v>
      </c>
      <c r="U766" s="403">
        <v>3.7879999999999998</v>
      </c>
      <c r="V766" s="403">
        <v>23.65</v>
      </c>
      <c r="W766" s="403">
        <v>37.4</v>
      </c>
      <c r="X766" s="404">
        <v>0.19311</v>
      </c>
      <c r="Y766" s="403">
        <f>X766+(S766*((U766-INDEX('[1]Center of Mass'!$B$8:$M$105,MATCH(A766,'[1]Center of Mass'!$B$8:$B$105,0),9))^2+(V766-INDEX('[1]Center of Mass'!$B$8:$M$105,MATCH(A766,'[1]Center of Mass'!$B$8:$B$105,0),10))^2))</f>
        <v>477.39413000999986</v>
      </c>
    </row>
    <row r="767" spans="1:25">
      <c r="A767" s="403" t="s">
        <v>35</v>
      </c>
      <c r="B767" s="403" t="s">
        <v>896</v>
      </c>
      <c r="C767" s="403" t="s">
        <v>343</v>
      </c>
      <c r="D767" s="403" t="s">
        <v>344</v>
      </c>
      <c r="E767" s="403" t="s">
        <v>1455</v>
      </c>
      <c r="F767" s="403">
        <v>0</v>
      </c>
      <c r="O767" s="403" t="s">
        <v>345</v>
      </c>
      <c r="R767" s="403">
        <v>4</v>
      </c>
      <c r="S767" s="403">
        <v>1.0725</v>
      </c>
      <c r="T767" s="403">
        <v>4.1500000000000004</v>
      </c>
      <c r="U767" s="403">
        <v>4.7629999999999999</v>
      </c>
      <c r="V767" s="403">
        <v>23.65</v>
      </c>
      <c r="W767" s="403">
        <v>37.4</v>
      </c>
      <c r="X767" s="404">
        <v>0.19311</v>
      </c>
      <c r="Y767" s="403">
        <f>X767+(S767*((U767-INDEX('[1]Center of Mass'!$B$8:$M$105,MATCH(A767,'[1]Center of Mass'!$B$8:$B$105,0),9))^2+(V767-INDEX('[1]Center of Mass'!$B$8:$M$105,MATCH(A767,'[1]Center of Mass'!$B$8:$B$105,0),10))^2))</f>
        <v>441.39633782249996</v>
      </c>
    </row>
    <row r="768" spans="1:25">
      <c r="A768" s="403" t="s">
        <v>35</v>
      </c>
      <c r="B768" s="403" t="s">
        <v>863</v>
      </c>
      <c r="C768" s="403" t="s">
        <v>343</v>
      </c>
      <c r="D768" s="403" t="s">
        <v>344</v>
      </c>
      <c r="E768" s="403" t="s">
        <v>1455</v>
      </c>
      <c r="F768" s="403">
        <v>0</v>
      </c>
      <c r="O768" s="403" t="s">
        <v>345</v>
      </c>
      <c r="R768" s="403">
        <v>4</v>
      </c>
      <c r="S768" s="403">
        <v>1.0725</v>
      </c>
      <c r="T768" s="403">
        <v>4.1500000000000004</v>
      </c>
      <c r="U768" s="403">
        <v>5.7380000000000004</v>
      </c>
      <c r="V768" s="403">
        <v>23.65</v>
      </c>
      <c r="W768" s="403">
        <v>37.4</v>
      </c>
      <c r="X768" s="404">
        <v>0.19311</v>
      </c>
      <c r="Y768" s="403">
        <f>X768+(S768*((U768-INDEX('[1]Center of Mass'!$B$8:$M$105,MATCH(A768,'[1]Center of Mass'!$B$8:$B$105,0),9))^2+(V768-INDEX('[1]Center of Mass'!$B$8:$M$105,MATCH(A768,'[1]Center of Mass'!$B$8:$B$105,0),10))^2))</f>
        <v>407.43763625999992</v>
      </c>
    </row>
    <row r="769" spans="1:25">
      <c r="A769" s="403" t="s">
        <v>35</v>
      </c>
      <c r="B769" s="403" t="s">
        <v>897</v>
      </c>
      <c r="C769" s="403" t="s">
        <v>343</v>
      </c>
      <c r="D769" s="403" t="s">
        <v>344</v>
      </c>
      <c r="E769" s="403" t="s">
        <v>1455</v>
      </c>
      <c r="F769" s="403">
        <v>0</v>
      </c>
      <c r="O769" s="403" t="s">
        <v>345</v>
      </c>
      <c r="R769" s="403">
        <v>4</v>
      </c>
      <c r="S769" s="403">
        <v>1.0725</v>
      </c>
      <c r="T769" s="403">
        <v>4.1500000000000004</v>
      </c>
      <c r="U769" s="403">
        <v>6.7130000000000001</v>
      </c>
      <c r="V769" s="403">
        <v>23.65</v>
      </c>
      <c r="W769" s="403">
        <v>37.4</v>
      </c>
      <c r="X769" s="404">
        <v>0.19311</v>
      </c>
      <c r="Y769" s="403">
        <f>X769+(S769*((U769-INDEX('[1]Center of Mass'!$B$8:$M$105,MATCH(A769,'[1]Center of Mass'!$B$8:$B$105,0),9))^2+(V769-INDEX('[1]Center of Mass'!$B$8:$M$105,MATCH(A769,'[1]Center of Mass'!$B$8:$B$105,0),10))^2))</f>
        <v>375.51802532249991</v>
      </c>
    </row>
    <row r="770" spans="1:25">
      <c r="A770" s="403" t="s">
        <v>35</v>
      </c>
      <c r="B770" s="403" t="s">
        <v>864</v>
      </c>
      <c r="C770" s="403" t="s">
        <v>343</v>
      </c>
      <c r="D770" s="403" t="s">
        <v>344</v>
      </c>
      <c r="E770" s="403" t="s">
        <v>1455</v>
      </c>
      <c r="F770" s="403">
        <v>0</v>
      </c>
      <c r="O770" s="403" t="s">
        <v>345</v>
      </c>
      <c r="R770" s="403">
        <v>4</v>
      </c>
      <c r="S770" s="403">
        <v>1.76</v>
      </c>
      <c r="T770" s="403">
        <v>5.4</v>
      </c>
      <c r="U770" s="403">
        <v>8</v>
      </c>
      <c r="V770" s="403">
        <v>23.65</v>
      </c>
      <c r="W770" s="403">
        <v>37.4</v>
      </c>
      <c r="X770" s="404">
        <v>0.55293000000000003</v>
      </c>
      <c r="Y770" s="403">
        <f>X770+(S770*((U770-INDEX('[1]Center of Mass'!$B$8:$M$105,MATCH(A770,'[1]Center of Mass'!$B$8:$B$105,0),9))^2+(V770-INDEX('[1]Center of Mass'!$B$8:$M$105,MATCH(A770,'[1]Center of Mass'!$B$8:$B$105,0),10))^2))</f>
        <v>552.4516531999999</v>
      </c>
    </row>
    <row r="771" spans="1:25">
      <c r="A771" s="403" t="s">
        <v>35</v>
      </c>
      <c r="B771" s="403" t="s">
        <v>573</v>
      </c>
      <c r="C771" s="403" t="s">
        <v>343</v>
      </c>
      <c r="D771" s="403" t="s">
        <v>344</v>
      </c>
      <c r="E771" s="403" t="s">
        <v>1455</v>
      </c>
      <c r="F771" s="403">
        <v>0</v>
      </c>
      <c r="O771" s="403" t="s">
        <v>345</v>
      </c>
      <c r="R771" s="403">
        <v>4</v>
      </c>
      <c r="S771" s="403">
        <v>0.77</v>
      </c>
      <c r="T771" s="403">
        <v>3.6</v>
      </c>
      <c r="U771" s="403">
        <v>9.15</v>
      </c>
      <c r="V771" s="403">
        <v>23.65</v>
      </c>
      <c r="W771" s="403">
        <v>37.4</v>
      </c>
      <c r="X771" s="404">
        <v>0.10908</v>
      </c>
      <c r="Y771" s="403">
        <f>X771+(S771*((U771-INDEX('[1]Center of Mass'!$B$8:$M$105,MATCH(A771,'[1]Center of Mass'!$B$8:$B$105,0),9))^2+(V771-INDEX('[1]Center of Mass'!$B$8:$M$105,MATCH(A771,'[1]Center of Mass'!$B$8:$B$105,0),10))^2))</f>
        <v>218.69584839999996</v>
      </c>
    </row>
    <row r="772" spans="1:25">
      <c r="A772" s="403" t="s">
        <v>35</v>
      </c>
      <c r="B772" s="403" t="s">
        <v>574</v>
      </c>
      <c r="C772" s="403" t="s">
        <v>343</v>
      </c>
      <c r="D772" s="403" t="s">
        <v>344</v>
      </c>
      <c r="E772" s="403" t="s">
        <v>1455</v>
      </c>
      <c r="F772" s="403">
        <v>0</v>
      </c>
      <c r="O772" s="403" t="s">
        <v>345</v>
      </c>
      <c r="R772" s="403">
        <v>4</v>
      </c>
      <c r="S772" s="403">
        <v>1.43</v>
      </c>
      <c r="T772" s="403">
        <v>4.8</v>
      </c>
      <c r="U772" s="403">
        <v>10.15</v>
      </c>
      <c r="V772" s="403">
        <v>23.65</v>
      </c>
      <c r="W772" s="403">
        <v>37.4</v>
      </c>
      <c r="X772" s="404">
        <v>0.34558</v>
      </c>
      <c r="Y772" s="403">
        <f>X772+(S772*((U772-INDEX('[1]Center of Mass'!$B$8:$M$105,MATCH(A772,'[1]Center of Mass'!$B$8:$B$105,0),9))^2+(V772-INDEX('[1]Center of Mass'!$B$8:$M$105,MATCH(A772,'[1]Center of Mass'!$B$8:$B$105,0),10))^2))</f>
        <v>372.43575559999988</v>
      </c>
    </row>
    <row r="773" spans="1:25">
      <c r="A773" s="403" t="s">
        <v>35</v>
      </c>
      <c r="B773" s="403" t="s">
        <v>534</v>
      </c>
      <c r="C773" s="403" t="s">
        <v>343</v>
      </c>
      <c r="D773" s="403" t="s">
        <v>344</v>
      </c>
      <c r="E773" s="403" t="s">
        <v>1455</v>
      </c>
      <c r="F773" s="403">
        <v>0</v>
      </c>
      <c r="O773" s="403" t="s">
        <v>345</v>
      </c>
      <c r="R773" s="403">
        <v>4</v>
      </c>
      <c r="S773" s="403">
        <v>1.0449999999999999</v>
      </c>
      <c r="T773" s="403">
        <v>4.0999999999999996</v>
      </c>
      <c r="U773" s="403">
        <v>11.275</v>
      </c>
      <c r="V773" s="403">
        <v>23.65</v>
      </c>
      <c r="W773" s="403">
        <v>37.4</v>
      </c>
      <c r="X773" s="404">
        <v>0.18396000000000001</v>
      </c>
      <c r="Y773" s="403">
        <f>X773+(S773*((U773-INDEX('[1]Center of Mass'!$B$8:$M$105,MATCH(A773,'[1]Center of Mass'!$B$8:$B$105,0),9))^2+(V773-INDEX('[1]Center of Mass'!$B$8:$M$105,MATCH(A773,'[1]Center of Mass'!$B$8:$B$105,0),10))^2))</f>
        <v>246.76011702499994</v>
      </c>
    </row>
    <row r="774" spans="1:25">
      <c r="A774" s="403" t="s">
        <v>35</v>
      </c>
      <c r="B774" s="403" t="s">
        <v>535</v>
      </c>
      <c r="C774" s="403" t="s">
        <v>343</v>
      </c>
      <c r="D774" s="403" t="s">
        <v>344</v>
      </c>
      <c r="E774" s="403" t="s">
        <v>1455</v>
      </c>
      <c r="F774" s="403">
        <v>0</v>
      </c>
      <c r="O774" s="403" t="s">
        <v>345</v>
      </c>
      <c r="R774" s="403">
        <v>4</v>
      </c>
      <c r="S774" s="403">
        <v>1.0449999999999999</v>
      </c>
      <c r="T774" s="403">
        <v>4.0999999999999996</v>
      </c>
      <c r="U774" s="403">
        <v>12.225</v>
      </c>
      <c r="V774" s="403">
        <v>23.65</v>
      </c>
      <c r="W774" s="403">
        <v>37.4</v>
      </c>
      <c r="X774" s="404">
        <v>0.18396000000000001</v>
      </c>
      <c r="Y774" s="403">
        <f>X774+(S774*((U774-INDEX('[1]Center of Mass'!$B$8:$M$105,MATCH(A774,'[1]Center of Mass'!$B$8:$B$105,0),9))^2+(V774-INDEX('[1]Center of Mass'!$B$8:$M$105,MATCH(A774,'[1]Center of Mass'!$B$8:$B$105,0),10))^2))</f>
        <v>227.42531802499994</v>
      </c>
    </row>
    <row r="775" spans="1:25">
      <c r="A775" s="403" t="s">
        <v>35</v>
      </c>
      <c r="B775" s="403" t="s">
        <v>536</v>
      </c>
      <c r="C775" s="403" t="s">
        <v>343</v>
      </c>
      <c r="D775" s="403" t="s">
        <v>344</v>
      </c>
      <c r="E775" s="403" t="s">
        <v>1455</v>
      </c>
      <c r="F775" s="403">
        <v>0</v>
      </c>
      <c r="O775" s="403" t="s">
        <v>345</v>
      </c>
      <c r="R775" s="403">
        <v>4</v>
      </c>
      <c r="S775" s="403">
        <v>1.1917</v>
      </c>
      <c r="T775" s="403">
        <v>4.367</v>
      </c>
      <c r="U775" s="403">
        <v>13.242000000000001</v>
      </c>
      <c r="V775" s="403">
        <v>23.65</v>
      </c>
      <c r="W775" s="403">
        <v>37.4</v>
      </c>
      <c r="X775" s="404">
        <v>0.23671</v>
      </c>
      <c r="Y775" s="403">
        <f>X775+(S775*((U775-INDEX('[1]Center of Mass'!$B$8:$M$105,MATCH(A775,'[1]Center of Mass'!$B$8:$B$105,0),9))^2+(V775-INDEX('[1]Center of Mass'!$B$8:$M$105,MATCH(A775,'[1]Center of Mass'!$B$8:$B$105,0),10))^2))</f>
        <v>238.15865210639987</v>
      </c>
    </row>
    <row r="776" spans="1:25">
      <c r="A776" s="403" t="s">
        <v>35</v>
      </c>
      <c r="B776" s="403" t="s">
        <v>537</v>
      </c>
      <c r="C776" s="403" t="s">
        <v>343</v>
      </c>
      <c r="D776" s="403" t="s">
        <v>344</v>
      </c>
      <c r="E776" s="403" t="s">
        <v>1455</v>
      </c>
      <c r="F776" s="403">
        <v>0</v>
      </c>
      <c r="O776" s="403" t="s">
        <v>345</v>
      </c>
      <c r="R776" s="403">
        <v>4</v>
      </c>
      <c r="S776" s="403">
        <v>1.1917</v>
      </c>
      <c r="T776" s="403">
        <v>4.367</v>
      </c>
      <c r="U776" s="403">
        <v>14.324999999999999</v>
      </c>
      <c r="V776" s="403">
        <v>23.65</v>
      </c>
      <c r="W776" s="403">
        <v>37.4</v>
      </c>
      <c r="X776" s="404">
        <v>0.23671</v>
      </c>
      <c r="Y776" s="403">
        <f>X776+(S776*((U776-INDEX('[1]Center of Mass'!$B$8:$M$105,MATCH(A776,'[1]Center of Mass'!$B$8:$B$105,0),9))^2+(V776-INDEX('[1]Center of Mass'!$B$8:$M$105,MATCH(A776,'[1]Center of Mass'!$B$8:$B$105,0),10))^2))</f>
        <v>218.27162566649994</v>
      </c>
    </row>
    <row r="777" spans="1:25">
      <c r="A777" s="403" t="s">
        <v>35</v>
      </c>
      <c r="B777" s="403" t="s">
        <v>538</v>
      </c>
      <c r="C777" s="403" t="s">
        <v>343</v>
      </c>
      <c r="D777" s="403" t="s">
        <v>344</v>
      </c>
      <c r="E777" s="403" t="s">
        <v>1455</v>
      </c>
      <c r="F777" s="403">
        <v>0</v>
      </c>
      <c r="O777" s="403" t="s">
        <v>345</v>
      </c>
      <c r="R777" s="403">
        <v>4</v>
      </c>
      <c r="S777" s="403">
        <v>1.1917</v>
      </c>
      <c r="T777" s="403">
        <v>4.367</v>
      </c>
      <c r="U777" s="403">
        <v>15.407999999999999</v>
      </c>
      <c r="V777" s="403">
        <v>23.65</v>
      </c>
      <c r="W777" s="403">
        <v>37.4</v>
      </c>
      <c r="X777" s="404">
        <v>0.23671</v>
      </c>
      <c r="Y777" s="403">
        <f>X777+(S777*((U777-INDEX('[1]Center of Mass'!$B$8:$M$105,MATCH(A777,'[1]Center of Mass'!$B$8:$B$105,0),9))^2+(V777-INDEX('[1]Center of Mass'!$B$8:$M$105,MATCH(A777,'[1]Center of Mass'!$B$8:$B$105,0),10))^2))</f>
        <v>201.18006286919993</v>
      </c>
    </row>
    <row r="778" spans="1:25">
      <c r="A778" s="403" t="s">
        <v>35</v>
      </c>
      <c r="B778" s="403" t="s">
        <v>400</v>
      </c>
      <c r="C778" s="403" t="s">
        <v>343</v>
      </c>
      <c r="D778" s="403" t="s">
        <v>344</v>
      </c>
      <c r="E778" s="403" t="s">
        <v>1455</v>
      </c>
      <c r="F778" s="403">
        <v>0</v>
      </c>
      <c r="O778" s="403" t="s">
        <v>345</v>
      </c>
      <c r="R778" s="403">
        <v>4</v>
      </c>
      <c r="S778" s="403">
        <v>1.1917</v>
      </c>
      <c r="T778" s="403">
        <v>4.367</v>
      </c>
      <c r="U778" s="403">
        <v>16.492000000000001</v>
      </c>
      <c r="V778" s="403">
        <v>23.65</v>
      </c>
      <c r="W778" s="403">
        <v>37.4</v>
      </c>
      <c r="X778" s="404">
        <v>0.23671</v>
      </c>
      <c r="Y778" s="403">
        <f>X778+(S778*((U778-INDEX('[1]Center of Mass'!$B$8:$M$105,MATCH(A778,'[1]Center of Mass'!$B$8:$B$105,0),9))^2+(V778-INDEX('[1]Center of Mass'!$B$8:$M$105,MATCH(A778,'[1]Center of Mass'!$B$8:$B$105,0),10))^2))</f>
        <v>186.87205505639992</v>
      </c>
    </row>
    <row r="779" spans="1:25">
      <c r="A779" s="403" t="s">
        <v>35</v>
      </c>
      <c r="B779" s="403" t="s">
        <v>539</v>
      </c>
      <c r="C779" s="403" t="s">
        <v>343</v>
      </c>
      <c r="D779" s="403" t="s">
        <v>344</v>
      </c>
      <c r="E779" s="403" t="s">
        <v>1455</v>
      </c>
      <c r="F779" s="403">
        <v>0</v>
      </c>
      <c r="O779" s="403" t="s">
        <v>345</v>
      </c>
      <c r="R779" s="403">
        <v>4</v>
      </c>
      <c r="S779" s="403">
        <v>1.1917</v>
      </c>
      <c r="T779" s="403">
        <v>4.367</v>
      </c>
      <c r="U779" s="403">
        <v>17.574999999999999</v>
      </c>
      <c r="V779" s="403">
        <v>23.65</v>
      </c>
      <c r="W779" s="403">
        <v>37.4</v>
      </c>
      <c r="X779" s="404">
        <v>0.23671</v>
      </c>
      <c r="Y779" s="403">
        <f>X779+(S779*((U779-INDEX('[1]Center of Mass'!$B$8:$M$105,MATCH(A779,'[1]Center of Mass'!$B$8:$B$105,0),9))^2+(V779-INDEX('[1]Center of Mass'!$B$8:$M$105,MATCH(A779,'[1]Center of Mass'!$B$8:$B$105,0),10))^2))</f>
        <v>175.37400076649993</v>
      </c>
    </row>
    <row r="780" spans="1:25">
      <c r="A780" s="403" t="s">
        <v>35</v>
      </c>
      <c r="B780" s="403" t="s">
        <v>401</v>
      </c>
      <c r="C780" s="403" t="s">
        <v>343</v>
      </c>
      <c r="D780" s="403" t="s">
        <v>344</v>
      </c>
      <c r="E780" s="403" t="s">
        <v>1455</v>
      </c>
      <c r="F780" s="403">
        <v>0</v>
      </c>
      <c r="O780" s="403" t="s">
        <v>345</v>
      </c>
      <c r="R780" s="403">
        <v>4</v>
      </c>
      <c r="S780" s="403">
        <v>1.1917</v>
      </c>
      <c r="T780" s="403">
        <v>4.367</v>
      </c>
      <c r="U780" s="403">
        <v>18.658000000000001</v>
      </c>
      <c r="V780" s="403">
        <v>23.65</v>
      </c>
      <c r="W780" s="403">
        <v>37.4</v>
      </c>
      <c r="X780" s="404">
        <v>0.23671</v>
      </c>
      <c r="Y780" s="403">
        <f>X780+(S780*((U780-INDEX('[1]Center of Mass'!$B$8:$M$105,MATCH(A780,'[1]Center of Mass'!$B$8:$B$105,0),9))^2+(V780-INDEX('[1]Center of Mass'!$B$8:$M$105,MATCH(A780,'[1]Center of Mass'!$B$8:$B$105,0),10))^2))</f>
        <v>166.67141011919992</v>
      </c>
    </row>
    <row r="781" spans="1:25">
      <c r="A781" s="403" t="s">
        <v>35</v>
      </c>
      <c r="B781" s="403" t="s">
        <v>403</v>
      </c>
      <c r="C781" s="403" t="s">
        <v>343</v>
      </c>
      <c r="D781" s="403" t="s">
        <v>344</v>
      </c>
      <c r="E781" s="403" t="s">
        <v>1455</v>
      </c>
      <c r="F781" s="403">
        <v>0</v>
      </c>
      <c r="O781" s="403" t="s">
        <v>345</v>
      </c>
      <c r="R781" s="403">
        <v>4</v>
      </c>
      <c r="S781" s="403">
        <v>1.5</v>
      </c>
      <c r="T781" s="403">
        <v>4.9000000000000004</v>
      </c>
      <c r="U781" s="403">
        <v>-0.6</v>
      </c>
      <c r="V781" s="403">
        <v>24.824999999999999</v>
      </c>
      <c r="W781" s="403">
        <v>37.4</v>
      </c>
      <c r="X781" s="404">
        <v>0.37530999999999998</v>
      </c>
      <c r="Y781" s="403">
        <f>X781+(S781*((U781-INDEX('[1]Center of Mass'!$B$8:$M$105,MATCH(A781,'[1]Center of Mass'!$B$8:$B$105,0),9))^2+(V781-INDEX('[1]Center of Mass'!$B$8:$M$105,MATCH(A781,'[1]Center of Mass'!$B$8:$B$105,0),10))^2))</f>
        <v>972.19072749999998</v>
      </c>
    </row>
    <row r="782" spans="1:25">
      <c r="A782" s="403" t="s">
        <v>35</v>
      </c>
      <c r="B782" s="403" t="s">
        <v>404</v>
      </c>
      <c r="C782" s="403" t="s">
        <v>343</v>
      </c>
      <c r="D782" s="403" t="s">
        <v>344</v>
      </c>
      <c r="E782" s="403" t="s">
        <v>1455</v>
      </c>
      <c r="F782" s="403">
        <v>0</v>
      </c>
      <c r="O782" s="403" t="s">
        <v>345</v>
      </c>
      <c r="R782" s="403">
        <v>4</v>
      </c>
      <c r="S782" s="403">
        <v>1.375</v>
      </c>
      <c r="T782" s="403">
        <v>4.7</v>
      </c>
      <c r="U782" s="403">
        <v>0.55000000000000004</v>
      </c>
      <c r="V782" s="403">
        <v>24.824999999999999</v>
      </c>
      <c r="W782" s="403">
        <v>37.4</v>
      </c>
      <c r="X782" s="404">
        <v>0.31768000000000002</v>
      </c>
      <c r="Y782" s="403">
        <f>X782+(S782*((U782-INDEX('[1]Center of Mass'!$B$8:$M$105,MATCH(A782,'[1]Center of Mass'!$B$8:$B$105,0),9))^2+(V782-INDEX('[1]Center of Mass'!$B$8:$M$105,MATCH(A782,'[1]Center of Mass'!$B$8:$B$105,0),10))^2))</f>
        <v>823.11361687499993</v>
      </c>
    </row>
    <row r="783" spans="1:25">
      <c r="A783" s="403" t="s">
        <v>35</v>
      </c>
      <c r="B783" s="403" t="s">
        <v>405</v>
      </c>
      <c r="C783" s="403" t="s">
        <v>343</v>
      </c>
      <c r="D783" s="403" t="s">
        <v>344</v>
      </c>
      <c r="E783" s="403" t="s">
        <v>1455</v>
      </c>
      <c r="F783" s="403">
        <v>0</v>
      </c>
      <c r="O783" s="403" t="s">
        <v>345</v>
      </c>
      <c r="R783" s="403">
        <v>4</v>
      </c>
      <c r="S783" s="403">
        <v>1.375</v>
      </c>
      <c r="T783" s="403">
        <v>4.7</v>
      </c>
      <c r="U783" s="403">
        <v>1.65</v>
      </c>
      <c r="V783" s="403">
        <v>24.824999999999999</v>
      </c>
      <c r="W783" s="403">
        <v>37.4</v>
      </c>
      <c r="X783" s="404">
        <v>0.31768000000000002</v>
      </c>
      <c r="Y783" s="403">
        <f>X783+(S783*((U783-INDEX('[1]Center of Mass'!$B$8:$M$105,MATCH(A783,'[1]Center of Mass'!$B$8:$B$105,0),9))^2+(V783-INDEX('[1]Center of Mass'!$B$8:$M$105,MATCH(A783,'[1]Center of Mass'!$B$8:$B$105,0),10))^2))</f>
        <v>761.43991687499999</v>
      </c>
    </row>
    <row r="784" spans="1:25">
      <c r="A784" s="403" t="s">
        <v>35</v>
      </c>
      <c r="B784" s="403" t="s">
        <v>406</v>
      </c>
      <c r="C784" s="403" t="s">
        <v>343</v>
      </c>
      <c r="D784" s="403" t="s">
        <v>344</v>
      </c>
      <c r="E784" s="403" t="s">
        <v>1455</v>
      </c>
      <c r="F784" s="403">
        <v>0</v>
      </c>
      <c r="O784" s="403" t="s">
        <v>345</v>
      </c>
      <c r="R784" s="403">
        <v>4</v>
      </c>
      <c r="S784" s="403">
        <v>1.375</v>
      </c>
      <c r="T784" s="403">
        <v>4.7</v>
      </c>
      <c r="U784" s="403">
        <v>2.75</v>
      </c>
      <c r="V784" s="403">
        <v>24.824999999999999</v>
      </c>
      <c r="W784" s="403">
        <v>37.4</v>
      </c>
      <c r="X784" s="404">
        <v>0.31768000000000002</v>
      </c>
      <c r="Y784" s="403">
        <f>X784+(S784*((U784-INDEX('[1]Center of Mass'!$B$8:$M$105,MATCH(A784,'[1]Center of Mass'!$B$8:$B$105,0),9))^2+(V784-INDEX('[1]Center of Mass'!$B$8:$M$105,MATCH(A784,'[1]Center of Mass'!$B$8:$B$105,0),10))^2))</f>
        <v>703.09371687499993</v>
      </c>
    </row>
    <row r="785" spans="1:25">
      <c r="A785" s="403" t="s">
        <v>35</v>
      </c>
      <c r="B785" s="403" t="s">
        <v>407</v>
      </c>
      <c r="C785" s="403" t="s">
        <v>343</v>
      </c>
      <c r="D785" s="403" t="s">
        <v>344</v>
      </c>
      <c r="E785" s="403" t="s">
        <v>1455</v>
      </c>
      <c r="F785" s="403">
        <v>0</v>
      </c>
      <c r="O785" s="403" t="s">
        <v>345</v>
      </c>
      <c r="R785" s="403">
        <v>4</v>
      </c>
      <c r="S785" s="403">
        <v>1.2188000000000001</v>
      </c>
      <c r="T785" s="403">
        <v>4.45</v>
      </c>
      <c r="U785" s="403">
        <v>3.7869999999999999</v>
      </c>
      <c r="V785" s="403">
        <v>24.824999999999999</v>
      </c>
      <c r="W785" s="403">
        <v>37.4</v>
      </c>
      <c r="X785" s="404">
        <v>0.25524000000000002</v>
      </c>
      <c r="Y785" s="403">
        <f>X785+(S785*((U785-INDEX('[1]Center of Mass'!$B$8:$M$105,MATCH(A785,'[1]Center of Mass'!$B$8:$B$105,0),9))^2+(V785-INDEX('[1]Center of Mass'!$B$8:$M$105,MATCH(A785,'[1]Center of Mass'!$B$8:$B$105,0),10))^2))</f>
        <v>577.14082731759993</v>
      </c>
    </row>
    <row r="786" spans="1:25">
      <c r="A786" s="403" t="s">
        <v>35</v>
      </c>
      <c r="B786" s="403" t="s">
        <v>408</v>
      </c>
      <c r="C786" s="403" t="s">
        <v>343</v>
      </c>
      <c r="D786" s="403" t="s">
        <v>344</v>
      </c>
      <c r="E786" s="403" t="s">
        <v>1455</v>
      </c>
      <c r="F786" s="403">
        <v>0</v>
      </c>
      <c r="O786" s="403" t="s">
        <v>345</v>
      </c>
      <c r="R786" s="403">
        <v>4</v>
      </c>
      <c r="S786" s="403">
        <v>1.2188000000000001</v>
      </c>
      <c r="T786" s="403">
        <v>4.45</v>
      </c>
      <c r="U786" s="403">
        <v>4.7619999999999996</v>
      </c>
      <c r="V786" s="403">
        <v>24.824999999999999</v>
      </c>
      <c r="W786" s="403">
        <v>37.4</v>
      </c>
      <c r="X786" s="404">
        <v>0.25524000000000002</v>
      </c>
      <c r="Y786" s="403">
        <f>X786+(S786*((U786-INDEX('[1]Center of Mass'!$B$8:$M$105,MATCH(A786,'[1]Center of Mass'!$B$8:$B$105,0),9))^2+(V786-INDEX('[1]Center of Mass'!$B$8:$M$105,MATCH(A786,'[1]Center of Mass'!$B$8:$B$105,0),10))^2))</f>
        <v>536.23019040759993</v>
      </c>
    </row>
    <row r="787" spans="1:25">
      <c r="A787" s="403" t="s">
        <v>35</v>
      </c>
      <c r="B787" s="403" t="s">
        <v>409</v>
      </c>
      <c r="C787" s="403" t="s">
        <v>343</v>
      </c>
      <c r="D787" s="403" t="s">
        <v>344</v>
      </c>
      <c r="E787" s="403" t="s">
        <v>1455</v>
      </c>
      <c r="F787" s="403">
        <v>0</v>
      </c>
      <c r="O787" s="403" t="s">
        <v>345</v>
      </c>
      <c r="R787" s="403">
        <v>4</v>
      </c>
      <c r="S787" s="403">
        <v>1.2188000000000001</v>
      </c>
      <c r="T787" s="403">
        <v>4.45</v>
      </c>
      <c r="U787" s="403">
        <v>5.7370000000000001</v>
      </c>
      <c r="V787" s="403">
        <v>24.824999999999999</v>
      </c>
      <c r="W787" s="403">
        <v>37.4</v>
      </c>
      <c r="X787" s="404">
        <v>0.25524000000000002</v>
      </c>
      <c r="Y787" s="403">
        <f>X787+(S787*((U787-INDEX('[1]Center of Mass'!$B$8:$M$105,MATCH(A787,'[1]Center of Mass'!$B$8:$B$105,0),9))^2+(V787-INDEX('[1]Center of Mass'!$B$8:$M$105,MATCH(A787,'[1]Center of Mass'!$B$8:$B$105,0),10))^2))</f>
        <v>497.63679699760002</v>
      </c>
    </row>
    <row r="788" spans="1:25">
      <c r="A788" s="403" t="s">
        <v>35</v>
      </c>
      <c r="B788" s="403" t="s">
        <v>456</v>
      </c>
      <c r="C788" s="403" t="s">
        <v>343</v>
      </c>
      <c r="D788" s="403" t="s">
        <v>344</v>
      </c>
      <c r="E788" s="403" t="s">
        <v>1455</v>
      </c>
      <c r="F788" s="403">
        <v>0</v>
      </c>
      <c r="O788" s="403" t="s">
        <v>345</v>
      </c>
      <c r="R788" s="403">
        <v>4</v>
      </c>
      <c r="S788" s="403">
        <v>1.2188000000000001</v>
      </c>
      <c r="T788" s="403">
        <v>4.45</v>
      </c>
      <c r="U788" s="403">
        <v>6.7130000000000001</v>
      </c>
      <c r="V788" s="403">
        <v>24.824999999999999</v>
      </c>
      <c r="W788" s="403">
        <v>37.4</v>
      </c>
      <c r="X788" s="404">
        <v>0.25524000000000002</v>
      </c>
      <c r="Y788" s="403">
        <f>X788+(S788*((U788-INDEX('[1]Center of Mass'!$B$8:$M$105,MATCH(A788,'[1]Center of Mass'!$B$8:$B$105,0),9))^2+(V788-INDEX('[1]Center of Mass'!$B$8:$M$105,MATCH(A788,'[1]Center of Mass'!$B$8:$B$105,0),10))^2))</f>
        <v>461.32463032880003</v>
      </c>
    </row>
    <row r="789" spans="1:25">
      <c r="A789" s="403" t="s">
        <v>35</v>
      </c>
      <c r="B789" s="403" t="s">
        <v>410</v>
      </c>
      <c r="C789" s="403" t="s">
        <v>343</v>
      </c>
      <c r="D789" s="403" t="s">
        <v>344</v>
      </c>
      <c r="E789" s="403" t="s">
        <v>1455</v>
      </c>
      <c r="F789" s="403">
        <v>0</v>
      </c>
      <c r="O789" s="403" t="s">
        <v>345</v>
      </c>
      <c r="R789" s="403">
        <v>4</v>
      </c>
      <c r="S789" s="403">
        <v>2</v>
      </c>
      <c r="T789" s="403">
        <v>5.7</v>
      </c>
      <c r="U789" s="403">
        <v>8</v>
      </c>
      <c r="V789" s="403">
        <v>24.824999999999999</v>
      </c>
      <c r="W789" s="403">
        <v>37.4</v>
      </c>
      <c r="X789" s="404">
        <v>0.68708000000000002</v>
      </c>
      <c r="Y789" s="403">
        <f>X789+(S789*((U789-INDEX('[1]Center of Mass'!$B$8:$M$105,MATCH(A789,'[1]Center of Mass'!$B$8:$B$105,0),9))^2+(V789-INDEX('[1]Center of Mass'!$B$8:$M$105,MATCH(A789,'[1]Center of Mass'!$B$8:$B$105,0),10))^2))</f>
        <v>684.53377</v>
      </c>
    </row>
    <row r="790" spans="1:25">
      <c r="A790" s="403" t="s">
        <v>35</v>
      </c>
      <c r="B790" s="403" t="s">
        <v>412</v>
      </c>
      <c r="C790" s="403" t="s">
        <v>343</v>
      </c>
      <c r="D790" s="403" t="s">
        <v>344</v>
      </c>
      <c r="E790" s="403" t="s">
        <v>1455</v>
      </c>
      <c r="F790" s="403">
        <v>0</v>
      </c>
      <c r="O790" s="403" t="s">
        <v>345</v>
      </c>
      <c r="R790" s="403">
        <v>4</v>
      </c>
      <c r="S790" s="403">
        <v>0.875</v>
      </c>
      <c r="T790" s="403">
        <v>3.9</v>
      </c>
      <c r="U790" s="403">
        <v>9.15</v>
      </c>
      <c r="V790" s="403">
        <v>24.824999999999999</v>
      </c>
      <c r="W790" s="403">
        <v>37.4</v>
      </c>
      <c r="X790" s="404">
        <v>0.14965999999999999</v>
      </c>
      <c r="Y790" s="403">
        <f>X790+(S790*((U790-INDEX('[1]Center of Mass'!$B$8:$M$105,MATCH(A790,'[1]Center of Mass'!$B$8:$B$105,0),9))^2+(V790-INDEX('[1]Center of Mass'!$B$8:$M$105,MATCH(A790,'[1]Center of Mass'!$B$8:$B$105,0),10))^2))</f>
        <v>273.34517437499994</v>
      </c>
    </row>
    <row r="791" spans="1:25">
      <c r="A791" s="403" t="s">
        <v>35</v>
      </c>
      <c r="B791" s="403" t="s">
        <v>413</v>
      </c>
      <c r="C791" s="403" t="s">
        <v>343</v>
      </c>
      <c r="D791" s="403" t="s">
        <v>344</v>
      </c>
      <c r="E791" s="403" t="s">
        <v>1455</v>
      </c>
      <c r="F791" s="403">
        <v>0</v>
      </c>
      <c r="O791" s="403" t="s">
        <v>345</v>
      </c>
      <c r="R791" s="403">
        <v>4</v>
      </c>
      <c r="S791" s="403">
        <v>1.625</v>
      </c>
      <c r="T791" s="403">
        <v>5.0999999999999996</v>
      </c>
      <c r="U791" s="403">
        <v>10.15</v>
      </c>
      <c r="V791" s="403">
        <v>24.824999999999999</v>
      </c>
      <c r="W791" s="403">
        <v>37.4</v>
      </c>
      <c r="X791" s="404">
        <v>0.44044</v>
      </c>
      <c r="Y791" s="403">
        <f>X791+(S791*((U791-INDEX('[1]Center of Mass'!$B$8:$M$105,MATCH(A791,'[1]Center of Mass'!$B$8:$B$105,0),9))^2+(V791-INDEX('[1]Center of Mass'!$B$8:$M$105,MATCH(A791,'[1]Center of Mass'!$B$8:$B$105,0),10))^2))</f>
        <v>469.33003812499999</v>
      </c>
    </row>
    <row r="792" spans="1:25">
      <c r="A792" s="403" t="s">
        <v>35</v>
      </c>
      <c r="B792" s="403" t="s">
        <v>414</v>
      </c>
      <c r="C792" s="403" t="s">
        <v>343</v>
      </c>
      <c r="D792" s="403" t="s">
        <v>344</v>
      </c>
      <c r="E792" s="403" t="s">
        <v>1455</v>
      </c>
      <c r="F792" s="403">
        <v>0</v>
      </c>
      <c r="O792" s="403" t="s">
        <v>345</v>
      </c>
      <c r="R792" s="403">
        <v>4</v>
      </c>
      <c r="S792" s="403">
        <v>1.1875</v>
      </c>
      <c r="T792" s="403">
        <v>4.4000000000000004</v>
      </c>
      <c r="U792" s="403">
        <v>11.275</v>
      </c>
      <c r="V792" s="403">
        <v>24.824999999999999</v>
      </c>
      <c r="W792" s="403">
        <v>37.4</v>
      </c>
      <c r="X792" s="404">
        <v>0.24393000000000001</v>
      </c>
      <c r="Y792" s="403">
        <f>X792+(S792*((U792-INDEX('[1]Center of Mass'!$B$8:$M$105,MATCH(A792,'[1]Center of Mass'!$B$8:$B$105,0),9))^2+(V792-INDEX('[1]Center of Mass'!$B$8:$M$105,MATCH(A792,'[1]Center of Mass'!$B$8:$B$105,0),10))^2))</f>
        <v>314.10323187499989</v>
      </c>
    </row>
    <row r="793" spans="1:25">
      <c r="A793" s="403" t="s">
        <v>35</v>
      </c>
      <c r="B793" s="403" t="s">
        <v>415</v>
      </c>
      <c r="C793" s="403" t="s">
        <v>343</v>
      </c>
      <c r="D793" s="403" t="s">
        <v>344</v>
      </c>
      <c r="E793" s="403" t="s">
        <v>1455</v>
      </c>
      <c r="F793" s="403">
        <v>0</v>
      </c>
      <c r="O793" s="403" t="s">
        <v>345</v>
      </c>
      <c r="R793" s="403">
        <v>4</v>
      </c>
      <c r="S793" s="403">
        <v>1.1875</v>
      </c>
      <c r="T793" s="403">
        <v>4.4000000000000004</v>
      </c>
      <c r="U793" s="403">
        <v>12.225</v>
      </c>
      <c r="V793" s="403">
        <v>24.824999999999999</v>
      </c>
      <c r="W793" s="403">
        <v>37.4</v>
      </c>
      <c r="X793" s="404">
        <v>0.24393000000000001</v>
      </c>
      <c r="Y793" s="403">
        <f>X793+(S793*((U793-INDEX('[1]Center of Mass'!$B$8:$M$105,MATCH(A793,'[1]Center of Mass'!$B$8:$B$105,0),9))^2+(V793-INDEX('[1]Center of Mass'!$B$8:$M$105,MATCH(A793,'[1]Center of Mass'!$B$8:$B$105,0),10))^2))</f>
        <v>292.13186937499995</v>
      </c>
    </row>
    <row r="794" spans="1:25">
      <c r="A794" s="403" t="s">
        <v>35</v>
      </c>
      <c r="B794" s="403" t="s">
        <v>416</v>
      </c>
      <c r="C794" s="403" t="s">
        <v>343</v>
      </c>
      <c r="D794" s="403" t="s">
        <v>344</v>
      </c>
      <c r="E794" s="403" t="s">
        <v>1455</v>
      </c>
      <c r="F794" s="403">
        <v>0</v>
      </c>
      <c r="O794" s="403" t="s">
        <v>345</v>
      </c>
      <c r="R794" s="403">
        <v>4</v>
      </c>
      <c r="S794" s="403">
        <v>1.3542000000000001</v>
      </c>
      <c r="T794" s="403">
        <v>4.6669999999999998</v>
      </c>
      <c r="U794" s="403">
        <v>13.242000000000001</v>
      </c>
      <c r="V794" s="403">
        <v>24.824999999999999</v>
      </c>
      <c r="W794" s="403">
        <v>37.4</v>
      </c>
      <c r="X794" s="404">
        <v>0.30875999999999998</v>
      </c>
      <c r="Y794" s="403">
        <f>X794+(S794*((U794-INDEX('[1]Center of Mass'!$B$8:$M$105,MATCH(A794,'[1]Center of Mass'!$B$8:$B$105,0),9))^2+(V794-INDEX('[1]Center of Mass'!$B$8:$M$105,MATCH(A794,'[1]Center of Mass'!$B$8:$B$105,0),10))^2))</f>
        <v>309.05785156139996</v>
      </c>
    </row>
    <row r="795" spans="1:25">
      <c r="A795" s="403" t="s">
        <v>35</v>
      </c>
      <c r="B795" s="403" t="s">
        <v>417</v>
      </c>
      <c r="C795" s="403" t="s">
        <v>343</v>
      </c>
      <c r="D795" s="403" t="s">
        <v>344</v>
      </c>
      <c r="E795" s="403" t="s">
        <v>1455</v>
      </c>
      <c r="F795" s="403">
        <v>0</v>
      </c>
      <c r="O795" s="403" t="s">
        <v>345</v>
      </c>
      <c r="R795" s="403">
        <v>4</v>
      </c>
      <c r="S795" s="403">
        <v>1.3542000000000001</v>
      </c>
      <c r="T795" s="403">
        <v>4.6669999999999998</v>
      </c>
      <c r="U795" s="403">
        <v>14.324999999999999</v>
      </c>
      <c r="V795" s="403">
        <v>24.824999999999999</v>
      </c>
      <c r="W795" s="403">
        <v>37.4</v>
      </c>
      <c r="X795" s="404">
        <v>0.30875999999999998</v>
      </c>
      <c r="Y795" s="403">
        <f>X795+(S795*((U795-INDEX('[1]Center of Mass'!$B$8:$M$105,MATCH(A795,'[1]Center of Mass'!$B$8:$B$105,0),9))^2+(V795-INDEX('[1]Center of Mass'!$B$8:$M$105,MATCH(A795,'[1]Center of Mass'!$B$8:$B$105,0),10))^2))</f>
        <v>286.459033734</v>
      </c>
    </row>
    <row r="796" spans="1:25">
      <c r="A796" s="403" t="s">
        <v>35</v>
      </c>
      <c r="B796" s="403" t="s">
        <v>540</v>
      </c>
      <c r="C796" s="403" t="s">
        <v>343</v>
      </c>
      <c r="D796" s="403" t="s">
        <v>344</v>
      </c>
      <c r="E796" s="403" t="s">
        <v>1455</v>
      </c>
      <c r="F796" s="403">
        <v>0</v>
      </c>
      <c r="O796" s="403" t="s">
        <v>345</v>
      </c>
      <c r="R796" s="403">
        <v>4</v>
      </c>
      <c r="S796" s="403">
        <v>1.3542000000000001</v>
      </c>
      <c r="T796" s="403">
        <v>4.6669999999999998</v>
      </c>
      <c r="U796" s="403">
        <v>15.407999999999999</v>
      </c>
      <c r="V796" s="403">
        <v>24.824999999999999</v>
      </c>
      <c r="W796" s="403">
        <v>37.4</v>
      </c>
      <c r="X796" s="404">
        <v>0.30875999999999998</v>
      </c>
      <c r="Y796" s="403">
        <f>X796+(S796*((U796-INDEX('[1]Center of Mass'!$B$8:$M$105,MATCH(A796,'[1]Center of Mass'!$B$8:$B$105,0),9))^2+(V796-INDEX('[1]Center of Mass'!$B$8:$M$105,MATCH(A796,'[1]Center of Mass'!$B$8:$B$105,0),10))^2))</f>
        <v>267.03686847419999</v>
      </c>
    </row>
    <row r="797" spans="1:25">
      <c r="A797" s="403" t="s">
        <v>35</v>
      </c>
      <c r="B797" s="403" t="s">
        <v>418</v>
      </c>
      <c r="C797" s="403" t="s">
        <v>343</v>
      </c>
      <c r="D797" s="403" t="s">
        <v>344</v>
      </c>
      <c r="E797" s="403" t="s">
        <v>1455</v>
      </c>
      <c r="F797" s="403">
        <v>0</v>
      </c>
      <c r="O797" s="403" t="s">
        <v>345</v>
      </c>
      <c r="R797" s="403">
        <v>4</v>
      </c>
      <c r="S797" s="403">
        <v>1.3542000000000001</v>
      </c>
      <c r="T797" s="403">
        <v>4.6669999999999998</v>
      </c>
      <c r="U797" s="403">
        <v>16.492000000000001</v>
      </c>
      <c r="V797" s="403">
        <v>24.824999999999999</v>
      </c>
      <c r="W797" s="403">
        <v>37.4</v>
      </c>
      <c r="X797" s="404">
        <v>0.30875999999999998</v>
      </c>
      <c r="Y797" s="403">
        <f>X797+(S797*((U797-INDEX('[1]Center of Mass'!$B$8:$M$105,MATCH(A797,'[1]Center of Mass'!$B$8:$B$105,0),9))^2+(V797-INDEX('[1]Center of Mass'!$B$8:$M$105,MATCH(A797,'[1]Center of Mass'!$B$8:$B$105,0),10))^2))</f>
        <v>250.77782326139999</v>
      </c>
    </row>
    <row r="798" spans="1:25">
      <c r="A798" s="403" t="s">
        <v>35</v>
      </c>
      <c r="B798" s="403" t="s">
        <v>541</v>
      </c>
      <c r="C798" s="403" t="s">
        <v>343</v>
      </c>
      <c r="D798" s="403" t="s">
        <v>344</v>
      </c>
      <c r="E798" s="403" t="s">
        <v>1455</v>
      </c>
      <c r="F798" s="403">
        <v>0</v>
      </c>
      <c r="O798" s="403" t="s">
        <v>345</v>
      </c>
      <c r="R798" s="403">
        <v>4</v>
      </c>
      <c r="S798" s="403">
        <v>1.3542000000000001</v>
      </c>
      <c r="T798" s="403">
        <v>4.6669999999999998</v>
      </c>
      <c r="U798" s="403">
        <v>17.574999999999999</v>
      </c>
      <c r="V798" s="403">
        <v>24.824999999999999</v>
      </c>
      <c r="W798" s="403">
        <v>37.4</v>
      </c>
      <c r="X798" s="404">
        <v>0.30875999999999998</v>
      </c>
      <c r="Y798" s="403">
        <f>X798+(S798*((U798-INDEX('[1]Center of Mass'!$B$8:$M$105,MATCH(A798,'[1]Center of Mass'!$B$8:$B$105,0),9))^2+(V798-INDEX('[1]Center of Mass'!$B$8:$M$105,MATCH(A798,'[1]Center of Mass'!$B$8:$B$105,0),10))^2))</f>
        <v>237.71189633399999</v>
      </c>
    </row>
    <row r="799" spans="1:25">
      <c r="A799" s="403" t="s">
        <v>35</v>
      </c>
      <c r="B799" s="403" t="s">
        <v>542</v>
      </c>
      <c r="C799" s="403" t="s">
        <v>343</v>
      </c>
      <c r="D799" s="403" t="s">
        <v>344</v>
      </c>
      <c r="E799" s="403" t="s">
        <v>1455</v>
      </c>
      <c r="F799" s="403">
        <v>0</v>
      </c>
      <c r="O799" s="403" t="s">
        <v>345</v>
      </c>
      <c r="R799" s="403">
        <v>4</v>
      </c>
      <c r="S799" s="403">
        <v>1.3542000000000001</v>
      </c>
      <c r="T799" s="403">
        <v>4.6669999999999998</v>
      </c>
      <c r="U799" s="403">
        <v>18.658000000000001</v>
      </c>
      <c r="V799" s="403">
        <v>24.824999999999999</v>
      </c>
      <c r="W799" s="403">
        <v>37.4</v>
      </c>
      <c r="X799" s="404">
        <v>0.30875999999999998</v>
      </c>
      <c r="Y799" s="403">
        <f>X799+(S799*((U799-INDEX('[1]Center of Mass'!$B$8:$M$105,MATCH(A799,'[1]Center of Mass'!$B$8:$B$105,0),9))^2+(V799-INDEX('[1]Center of Mass'!$B$8:$M$105,MATCH(A799,'[1]Center of Mass'!$B$8:$B$105,0),10))^2))</f>
        <v>227.82262197419999</v>
      </c>
    </row>
    <row r="800" spans="1:25">
      <c r="A800" s="403" t="s">
        <v>35</v>
      </c>
      <c r="B800" s="403" t="s">
        <v>545</v>
      </c>
      <c r="C800" s="403" t="s">
        <v>343</v>
      </c>
      <c r="D800" s="403" t="s">
        <v>344</v>
      </c>
      <c r="E800" s="403" t="s">
        <v>1455</v>
      </c>
      <c r="F800" s="403">
        <v>0</v>
      </c>
      <c r="O800" s="403" t="s">
        <v>345</v>
      </c>
      <c r="R800" s="403">
        <v>4</v>
      </c>
      <c r="S800" s="403">
        <v>1.5</v>
      </c>
      <c r="T800" s="403">
        <v>4.9000000000000004</v>
      </c>
      <c r="U800" s="403">
        <v>-0.6</v>
      </c>
      <c r="V800" s="403">
        <v>26.074999999999999</v>
      </c>
      <c r="W800" s="403">
        <v>37.4</v>
      </c>
      <c r="X800" s="404">
        <v>0.37530999999999998</v>
      </c>
      <c r="Y800" s="403">
        <f>X800+(S800*((U800-INDEX('[1]Center of Mass'!$B$8:$M$105,MATCH(A800,'[1]Center of Mass'!$B$8:$B$105,0),9))^2+(V800-INDEX('[1]Center of Mass'!$B$8:$M$105,MATCH(A800,'[1]Center of Mass'!$B$8:$B$105,0),10))^2))</f>
        <v>1021.9682274999999</v>
      </c>
    </row>
    <row r="801" spans="1:25">
      <c r="A801" s="403" t="s">
        <v>35</v>
      </c>
      <c r="B801" s="403" t="s">
        <v>575</v>
      </c>
      <c r="C801" s="403" t="s">
        <v>343</v>
      </c>
      <c r="D801" s="403" t="s">
        <v>344</v>
      </c>
      <c r="E801" s="403" t="s">
        <v>1455</v>
      </c>
      <c r="F801" s="403">
        <v>0</v>
      </c>
      <c r="O801" s="403" t="s">
        <v>345</v>
      </c>
      <c r="R801" s="403">
        <v>4</v>
      </c>
      <c r="S801" s="403">
        <v>1.375</v>
      </c>
      <c r="T801" s="403">
        <v>4.7</v>
      </c>
      <c r="U801" s="403">
        <v>0.55000000000000004</v>
      </c>
      <c r="V801" s="403">
        <v>26.074999999999999</v>
      </c>
      <c r="W801" s="403">
        <v>37.4</v>
      </c>
      <c r="X801" s="404">
        <v>0.31768000000000002</v>
      </c>
      <c r="Y801" s="403">
        <f>X801+(S801*((U801-INDEX('[1]Center of Mass'!$B$8:$M$105,MATCH(A801,'[1]Center of Mass'!$B$8:$B$105,0),9))^2+(V801-INDEX('[1]Center of Mass'!$B$8:$M$105,MATCH(A801,'[1]Center of Mass'!$B$8:$B$105,0),10))^2))</f>
        <v>868.7429918749998</v>
      </c>
    </row>
    <row r="802" spans="1:25">
      <c r="A802" s="403" t="s">
        <v>35</v>
      </c>
      <c r="B802" s="403" t="s">
        <v>576</v>
      </c>
      <c r="C802" s="403" t="s">
        <v>343</v>
      </c>
      <c r="D802" s="403" t="s">
        <v>344</v>
      </c>
      <c r="E802" s="403" t="s">
        <v>1455</v>
      </c>
      <c r="F802" s="403">
        <v>0</v>
      </c>
      <c r="O802" s="403" t="s">
        <v>345</v>
      </c>
      <c r="R802" s="403">
        <v>4</v>
      </c>
      <c r="S802" s="403">
        <v>1.375</v>
      </c>
      <c r="T802" s="403">
        <v>4.7</v>
      </c>
      <c r="U802" s="403">
        <v>1.65</v>
      </c>
      <c r="V802" s="403">
        <v>26.074999999999999</v>
      </c>
      <c r="W802" s="403">
        <v>37.4</v>
      </c>
      <c r="X802" s="404">
        <v>0.31768000000000002</v>
      </c>
      <c r="Y802" s="403">
        <f>X802+(S802*((U802-INDEX('[1]Center of Mass'!$B$8:$M$105,MATCH(A802,'[1]Center of Mass'!$B$8:$B$105,0),9))^2+(V802-INDEX('[1]Center of Mass'!$B$8:$M$105,MATCH(A802,'[1]Center of Mass'!$B$8:$B$105,0),10))^2))</f>
        <v>807.06929187499998</v>
      </c>
    </row>
    <row r="803" spans="1:25">
      <c r="A803" s="403" t="s">
        <v>35</v>
      </c>
      <c r="B803" s="403" t="s">
        <v>577</v>
      </c>
      <c r="C803" s="403" t="s">
        <v>343</v>
      </c>
      <c r="D803" s="403" t="s">
        <v>344</v>
      </c>
      <c r="E803" s="403" t="s">
        <v>1455</v>
      </c>
      <c r="F803" s="403">
        <v>0</v>
      </c>
      <c r="O803" s="403" t="s">
        <v>345</v>
      </c>
      <c r="R803" s="403">
        <v>4</v>
      </c>
      <c r="S803" s="403">
        <v>1.375</v>
      </c>
      <c r="T803" s="403">
        <v>4.7</v>
      </c>
      <c r="U803" s="403">
        <v>2.75</v>
      </c>
      <c r="V803" s="403">
        <v>26.074999999999999</v>
      </c>
      <c r="W803" s="403">
        <v>37.4</v>
      </c>
      <c r="X803" s="404">
        <v>0.31768000000000002</v>
      </c>
      <c r="Y803" s="403">
        <f>X803+(S803*((U803-INDEX('[1]Center of Mass'!$B$8:$M$105,MATCH(A803,'[1]Center of Mass'!$B$8:$B$105,0),9))^2+(V803-INDEX('[1]Center of Mass'!$B$8:$M$105,MATCH(A803,'[1]Center of Mass'!$B$8:$B$105,0),10))^2))</f>
        <v>748.7230918749998</v>
      </c>
    </row>
    <row r="804" spans="1:25">
      <c r="A804" s="403" t="s">
        <v>35</v>
      </c>
      <c r="B804" s="403" t="s">
        <v>829</v>
      </c>
      <c r="C804" s="403" t="s">
        <v>343</v>
      </c>
      <c r="D804" s="403" t="s">
        <v>344</v>
      </c>
      <c r="E804" s="403" t="s">
        <v>1455</v>
      </c>
      <c r="F804" s="403">
        <v>0</v>
      </c>
      <c r="O804" s="403" t="s">
        <v>345</v>
      </c>
      <c r="R804" s="403">
        <v>4</v>
      </c>
      <c r="S804" s="403">
        <v>1.2188000000000001</v>
      </c>
      <c r="T804" s="403">
        <v>4.45</v>
      </c>
      <c r="U804" s="403">
        <v>3.7869999999999999</v>
      </c>
      <c r="V804" s="403">
        <v>26.074999999999999</v>
      </c>
      <c r="W804" s="403">
        <v>37.4</v>
      </c>
      <c r="X804" s="404">
        <v>0.25524000000000002</v>
      </c>
      <c r="Y804" s="403">
        <f>X804+(S804*((U804-INDEX('[1]Center of Mass'!$B$8:$M$105,MATCH(A804,'[1]Center of Mass'!$B$8:$B$105,0),9))^2+(V804-INDEX('[1]Center of Mass'!$B$8:$M$105,MATCH(A804,'[1]Center of Mass'!$B$8:$B$105,0),10))^2))</f>
        <v>617.58670531759992</v>
      </c>
    </row>
    <row r="805" spans="1:25">
      <c r="A805" s="403" t="s">
        <v>35</v>
      </c>
      <c r="B805" s="403" t="s">
        <v>830</v>
      </c>
      <c r="C805" s="403" t="s">
        <v>343</v>
      </c>
      <c r="D805" s="403" t="s">
        <v>344</v>
      </c>
      <c r="E805" s="403" t="s">
        <v>1455</v>
      </c>
      <c r="F805" s="403">
        <v>0</v>
      </c>
      <c r="O805" s="403" t="s">
        <v>345</v>
      </c>
      <c r="R805" s="403">
        <v>4</v>
      </c>
      <c r="S805" s="403">
        <v>1.2188000000000001</v>
      </c>
      <c r="T805" s="403">
        <v>4.45</v>
      </c>
      <c r="U805" s="403">
        <v>4.7619999999999996</v>
      </c>
      <c r="V805" s="403">
        <v>26.074999999999999</v>
      </c>
      <c r="W805" s="403">
        <v>37.4</v>
      </c>
      <c r="X805" s="404">
        <v>0.25524000000000002</v>
      </c>
      <c r="Y805" s="403">
        <f>X805+(S805*((U805-INDEX('[1]Center of Mass'!$B$8:$M$105,MATCH(A805,'[1]Center of Mass'!$B$8:$B$105,0),9))^2+(V805-INDEX('[1]Center of Mass'!$B$8:$M$105,MATCH(A805,'[1]Center of Mass'!$B$8:$B$105,0),10))^2))</f>
        <v>576.67606840759993</v>
      </c>
    </row>
    <row r="806" spans="1:25">
      <c r="A806" s="403" t="s">
        <v>35</v>
      </c>
      <c r="B806" s="403" t="s">
        <v>831</v>
      </c>
      <c r="C806" s="403" t="s">
        <v>343</v>
      </c>
      <c r="D806" s="403" t="s">
        <v>344</v>
      </c>
      <c r="E806" s="403" t="s">
        <v>1455</v>
      </c>
      <c r="F806" s="403">
        <v>0</v>
      </c>
      <c r="O806" s="403" t="s">
        <v>345</v>
      </c>
      <c r="R806" s="403">
        <v>4</v>
      </c>
      <c r="S806" s="403">
        <v>1.2188000000000001</v>
      </c>
      <c r="T806" s="403">
        <v>4.45</v>
      </c>
      <c r="U806" s="403">
        <v>5.7370000000000001</v>
      </c>
      <c r="V806" s="403">
        <v>26.074999999999999</v>
      </c>
      <c r="W806" s="403">
        <v>37.4</v>
      </c>
      <c r="X806" s="404">
        <v>0.25524000000000002</v>
      </c>
      <c r="Y806" s="403">
        <f>X806+(S806*((U806-INDEX('[1]Center of Mass'!$B$8:$M$105,MATCH(A806,'[1]Center of Mass'!$B$8:$B$105,0),9))^2+(V806-INDEX('[1]Center of Mass'!$B$8:$M$105,MATCH(A806,'[1]Center of Mass'!$B$8:$B$105,0),10))^2))</f>
        <v>538.08267499759995</v>
      </c>
    </row>
    <row r="807" spans="1:25">
      <c r="A807" s="403" t="s">
        <v>35</v>
      </c>
      <c r="B807" s="403" t="s">
        <v>832</v>
      </c>
      <c r="C807" s="403" t="s">
        <v>343</v>
      </c>
      <c r="D807" s="403" t="s">
        <v>344</v>
      </c>
      <c r="E807" s="403" t="s">
        <v>1455</v>
      </c>
      <c r="F807" s="403">
        <v>0</v>
      </c>
      <c r="O807" s="403" t="s">
        <v>345</v>
      </c>
      <c r="R807" s="403">
        <v>4</v>
      </c>
      <c r="S807" s="403">
        <v>1.2188000000000001</v>
      </c>
      <c r="T807" s="403">
        <v>4.45</v>
      </c>
      <c r="U807" s="403">
        <v>6.7119999999999997</v>
      </c>
      <c r="V807" s="403">
        <v>26.074999999999999</v>
      </c>
      <c r="W807" s="403">
        <v>37.4</v>
      </c>
      <c r="X807" s="404">
        <v>0.25524000000000002</v>
      </c>
      <c r="Y807" s="403">
        <f>X807+(S807*((U807-INDEX('[1]Center of Mass'!$B$8:$M$105,MATCH(A807,'[1]Center of Mass'!$B$8:$B$105,0),9))^2+(V807-INDEX('[1]Center of Mass'!$B$8:$M$105,MATCH(A807,'[1]Center of Mass'!$B$8:$B$105,0),10))^2))</f>
        <v>501.80652508759999</v>
      </c>
    </row>
    <row r="808" spans="1:25">
      <c r="A808" s="403" t="s">
        <v>35</v>
      </c>
      <c r="B808" s="403" t="s">
        <v>833</v>
      </c>
      <c r="C808" s="403" t="s">
        <v>343</v>
      </c>
      <c r="D808" s="403" t="s">
        <v>344</v>
      </c>
      <c r="E808" s="403" t="s">
        <v>1455</v>
      </c>
      <c r="F808" s="403">
        <v>0</v>
      </c>
      <c r="O808" s="403" t="s">
        <v>345</v>
      </c>
      <c r="R808" s="403">
        <v>4</v>
      </c>
      <c r="S808" s="403">
        <v>2</v>
      </c>
      <c r="T808" s="403">
        <v>5.7</v>
      </c>
      <c r="U808" s="403">
        <v>8</v>
      </c>
      <c r="V808" s="403">
        <v>26.074999999999999</v>
      </c>
      <c r="W808" s="403">
        <v>37.4</v>
      </c>
      <c r="X808" s="404">
        <v>0.68708000000000002</v>
      </c>
      <c r="Y808" s="403">
        <f>X808+(S808*((U808-INDEX('[1]Center of Mass'!$B$8:$M$105,MATCH(A808,'[1]Center of Mass'!$B$8:$B$105,0),9))^2+(V808-INDEX('[1]Center of Mass'!$B$8:$M$105,MATCH(A808,'[1]Center of Mass'!$B$8:$B$105,0),10))^2))</f>
        <v>750.90377000000001</v>
      </c>
    </row>
    <row r="809" spans="1:25">
      <c r="A809" s="403" t="s">
        <v>35</v>
      </c>
      <c r="B809" s="403" t="s">
        <v>835</v>
      </c>
      <c r="C809" s="403" t="s">
        <v>343</v>
      </c>
      <c r="D809" s="403" t="s">
        <v>344</v>
      </c>
      <c r="E809" s="403" t="s">
        <v>1455</v>
      </c>
      <c r="F809" s="403">
        <v>0</v>
      </c>
      <c r="O809" s="403" t="s">
        <v>345</v>
      </c>
      <c r="R809" s="403">
        <v>4</v>
      </c>
      <c r="S809" s="403">
        <v>0.875</v>
      </c>
      <c r="T809" s="403">
        <v>3.9</v>
      </c>
      <c r="U809" s="403">
        <v>9.15</v>
      </c>
      <c r="V809" s="403">
        <v>26.074999999999999</v>
      </c>
      <c r="W809" s="403">
        <v>37.4</v>
      </c>
      <c r="X809" s="404">
        <v>0.14965999999999999</v>
      </c>
      <c r="Y809" s="403">
        <f>X809+(S809*((U809-INDEX('[1]Center of Mass'!$B$8:$M$105,MATCH(A809,'[1]Center of Mass'!$B$8:$B$105,0),9))^2+(V809-INDEX('[1]Center of Mass'!$B$8:$M$105,MATCH(A809,'[1]Center of Mass'!$B$8:$B$105,0),10))^2))</f>
        <v>302.38204937499989</v>
      </c>
    </row>
    <row r="810" spans="1:25">
      <c r="A810" s="403" t="s">
        <v>35</v>
      </c>
      <c r="B810" s="403" t="s">
        <v>836</v>
      </c>
      <c r="C810" s="403" t="s">
        <v>343</v>
      </c>
      <c r="D810" s="403" t="s">
        <v>344</v>
      </c>
      <c r="E810" s="403" t="s">
        <v>1455</v>
      </c>
      <c r="F810" s="403">
        <v>0</v>
      </c>
      <c r="O810" s="403" t="s">
        <v>345</v>
      </c>
      <c r="R810" s="403">
        <v>4</v>
      </c>
      <c r="S810" s="403">
        <v>1.625</v>
      </c>
      <c r="T810" s="403">
        <v>5.0999999999999996</v>
      </c>
      <c r="U810" s="403">
        <v>10.15</v>
      </c>
      <c r="V810" s="403">
        <v>26.074999999999999</v>
      </c>
      <c r="W810" s="403">
        <v>37.4</v>
      </c>
      <c r="X810" s="404">
        <v>0.44044</v>
      </c>
      <c r="Y810" s="403">
        <f>X810+(S810*((U810-INDEX('[1]Center of Mass'!$B$8:$M$105,MATCH(A810,'[1]Center of Mass'!$B$8:$B$105,0),9))^2+(V810-INDEX('[1]Center of Mass'!$B$8:$M$105,MATCH(A810,'[1]Center of Mass'!$B$8:$B$105,0),10))^2))</f>
        <v>523.25566312499996</v>
      </c>
    </row>
    <row r="811" spans="1:25">
      <c r="A811" s="403" t="s">
        <v>35</v>
      </c>
      <c r="B811" s="403" t="s">
        <v>837</v>
      </c>
      <c r="C811" s="403" t="s">
        <v>343</v>
      </c>
      <c r="D811" s="403" t="s">
        <v>344</v>
      </c>
      <c r="E811" s="403" t="s">
        <v>1455</v>
      </c>
      <c r="F811" s="403">
        <v>0</v>
      </c>
      <c r="O811" s="403" t="s">
        <v>345</v>
      </c>
      <c r="R811" s="403">
        <v>4</v>
      </c>
      <c r="S811" s="403">
        <v>1.1875</v>
      </c>
      <c r="T811" s="403">
        <v>4.4000000000000004</v>
      </c>
      <c r="U811" s="403">
        <v>11.275</v>
      </c>
      <c r="V811" s="403">
        <v>26.074999999999999</v>
      </c>
      <c r="W811" s="403">
        <v>37.4</v>
      </c>
      <c r="X811" s="404">
        <v>0.24393000000000001</v>
      </c>
      <c r="Y811" s="403">
        <f>X811+(S811*((U811-INDEX('[1]Center of Mass'!$B$8:$M$105,MATCH(A811,'[1]Center of Mass'!$B$8:$B$105,0),9))^2+(V811-INDEX('[1]Center of Mass'!$B$8:$M$105,MATCH(A811,'[1]Center of Mass'!$B$8:$B$105,0),10))^2))</f>
        <v>353.51041937499991</v>
      </c>
    </row>
    <row r="812" spans="1:25">
      <c r="A812" s="403" t="s">
        <v>35</v>
      </c>
      <c r="B812" s="403" t="s">
        <v>838</v>
      </c>
      <c r="C812" s="403" t="s">
        <v>343</v>
      </c>
      <c r="D812" s="403" t="s">
        <v>344</v>
      </c>
      <c r="E812" s="403" t="s">
        <v>1455</v>
      </c>
      <c r="F812" s="403">
        <v>0</v>
      </c>
      <c r="O812" s="403" t="s">
        <v>345</v>
      </c>
      <c r="R812" s="403">
        <v>4</v>
      </c>
      <c r="S812" s="403">
        <v>1.1875</v>
      </c>
      <c r="T812" s="403">
        <v>4.4000000000000004</v>
      </c>
      <c r="U812" s="403">
        <v>12.225</v>
      </c>
      <c r="V812" s="403">
        <v>26.074999999999999</v>
      </c>
      <c r="W812" s="403">
        <v>37.4</v>
      </c>
      <c r="X812" s="404">
        <v>0.24393000000000001</v>
      </c>
      <c r="Y812" s="403">
        <f>X812+(S812*((U812-INDEX('[1]Center of Mass'!$B$8:$M$105,MATCH(A812,'[1]Center of Mass'!$B$8:$B$105,0),9))^2+(V812-INDEX('[1]Center of Mass'!$B$8:$M$105,MATCH(A812,'[1]Center of Mass'!$B$8:$B$105,0),10))^2))</f>
        <v>331.53905687499997</v>
      </c>
    </row>
    <row r="813" spans="1:25">
      <c r="A813" s="403" t="s">
        <v>35</v>
      </c>
      <c r="B813" s="403" t="s">
        <v>839</v>
      </c>
      <c r="C813" s="403" t="s">
        <v>343</v>
      </c>
      <c r="D813" s="403" t="s">
        <v>344</v>
      </c>
      <c r="E813" s="403" t="s">
        <v>1455</v>
      </c>
      <c r="F813" s="403">
        <v>0</v>
      </c>
      <c r="O813" s="403" t="s">
        <v>345</v>
      </c>
      <c r="R813" s="403">
        <v>4</v>
      </c>
      <c r="S813" s="403">
        <v>1.3542000000000001</v>
      </c>
      <c r="T813" s="403">
        <v>4.6669999999999998</v>
      </c>
      <c r="U813" s="403">
        <v>13.242000000000001</v>
      </c>
      <c r="V813" s="403">
        <v>26.074999999999999</v>
      </c>
      <c r="W813" s="403">
        <v>37.4</v>
      </c>
      <c r="X813" s="404">
        <v>0.30875999999999998</v>
      </c>
      <c r="Y813" s="403">
        <f>X813+(S813*((U813-INDEX('[1]Center of Mass'!$B$8:$M$105,MATCH(A813,'[1]Center of Mass'!$B$8:$B$105,0),9))^2+(V813-INDEX('[1]Center of Mass'!$B$8:$M$105,MATCH(A813,'[1]Center of Mass'!$B$8:$B$105,0),10))^2))</f>
        <v>353.99697856139994</v>
      </c>
    </row>
    <row r="814" spans="1:25">
      <c r="A814" s="403" t="s">
        <v>35</v>
      </c>
      <c r="B814" s="403" t="s">
        <v>865</v>
      </c>
      <c r="C814" s="403" t="s">
        <v>343</v>
      </c>
      <c r="D814" s="403" t="s">
        <v>344</v>
      </c>
      <c r="E814" s="403" t="s">
        <v>1455</v>
      </c>
      <c r="F814" s="403">
        <v>0</v>
      </c>
      <c r="O814" s="403" t="s">
        <v>345</v>
      </c>
      <c r="R814" s="403">
        <v>4</v>
      </c>
      <c r="S814" s="403">
        <v>1.3542000000000001</v>
      </c>
      <c r="T814" s="403">
        <v>4.6669999999999998</v>
      </c>
      <c r="U814" s="403">
        <v>14.324999999999999</v>
      </c>
      <c r="V814" s="403">
        <v>26.074999999999999</v>
      </c>
      <c r="W814" s="403">
        <v>37.4</v>
      </c>
      <c r="X814" s="404">
        <v>0.30875999999999998</v>
      </c>
      <c r="Y814" s="403">
        <f>X814+(S814*((U814-INDEX('[1]Center of Mass'!$B$8:$M$105,MATCH(A814,'[1]Center of Mass'!$B$8:$B$105,0),9))^2+(V814-INDEX('[1]Center of Mass'!$B$8:$M$105,MATCH(A814,'[1]Center of Mass'!$B$8:$B$105,0),10))^2))</f>
        <v>331.39816073399999</v>
      </c>
    </row>
    <row r="815" spans="1:25">
      <c r="A815" s="403" t="s">
        <v>35</v>
      </c>
      <c r="B815" s="403" t="s">
        <v>866</v>
      </c>
      <c r="C815" s="403" t="s">
        <v>343</v>
      </c>
      <c r="D815" s="403" t="s">
        <v>344</v>
      </c>
      <c r="E815" s="403" t="s">
        <v>1455</v>
      </c>
      <c r="F815" s="403">
        <v>0</v>
      </c>
      <c r="O815" s="403" t="s">
        <v>345</v>
      </c>
      <c r="R815" s="403">
        <v>4</v>
      </c>
      <c r="S815" s="403">
        <v>1.3542000000000001</v>
      </c>
      <c r="T815" s="403">
        <v>4.6669999999999998</v>
      </c>
      <c r="U815" s="403">
        <v>15.407999999999999</v>
      </c>
      <c r="V815" s="403">
        <v>26.074999999999999</v>
      </c>
      <c r="W815" s="403">
        <v>37.4</v>
      </c>
      <c r="X815" s="404">
        <v>0.30875999999999998</v>
      </c>
      <c r="Y815" s="403">
        <f>X815+(S815*((U815-INDEX('[1]Center of Mass'!$B$8:$M$105,MATCH(A815,'[1]Center of Mass'!$B$8:$B$105,0),9))^2+(V815-INDEX('[1]Center of Mass'!$B$8:$M$105,MATCH(A815,'[1]Center of Mass'!$B$8:$B$105,0),10))^2))</f>
        <v>311.97599547419998</v>
      </c>
    </row>
    <row r="816" spans="1:25">
      <c r="A816" s="403" t="s">
        <v>35</v>
      </c>
      <c r="B816" s="403" t="s">
        <v>867</v>
      </c>
      <c r="C816" s="403" t="s">
        <v>343</v>
      </c>
      <c r="D816" s="403" t="s">
        <v>344</v>
      </c>
      <c r="E816" s="403" t="s">
        <v>1455</v>
      </c>
      <c r="F816" s="403">
        <v>0</v>
      </c>
      <c r="O816" s="403" t="s">
        <v>345</v>
      </c>
      <c r="R816" s="403">
        <v>4</v>
      </c>
      <c r="S816" s="403">
        <v>1.3542000000000001</v>
      </c>
      <c r="T816" s="403">
        <v>4.6669999999999998</v>
      </c>
      <c r="U816" s="403">
        <v>16.492000000000001</v>
      </c>
      <c r="V816" s="403">
        <v>26.074999999999999</v>
      </c>
      <c r="W816" s="403">
        <v>37.4</v>
      </c>
      <c r="X816" s="404">
        <v>0.30875999999999998</v>
      </c>
      <c r="Y816" s="403">
        <f>X816+(S816*((U816-INDEX('[1]Center of Mass'!$B$8:$M$105,MATCH(A816,'[1]Center of Mass'!$B$8:$B$105,0),9))^2+(V816-INDEX('[1]Center of Mass'!$B$8:$M$105,MATCH(A816,'[1]Center of Mass'!$B$8:$B$105,0),10))^2))</f>
        <v>295.71695026139997</v>
      </c>
    </row>
    <row r="817" spans="1:25">
      <c r="A817" s="403" t="s">
        <v>35</v>
      </c>
      <c r="B817" s="403" t="s">
        <v>898</v>
      </c>
      <c r="C817" s="403" t="s">
        <v>343</v>
      </c>
      <c r="D817" s="403" t="s">
        <v>344</v>
      </c>
      <c r="E817" s="403" t="s">
        <v>1455</v>
      </c>
      <c r="F817" s="403">
        <v>0</v>
      </c>
      <c r="O817" s="403" t="s">
        <v>345</v>
      </c>
      <c r="R817" s="403">
        <v>4</v>
      </c>
      <c r="S817" s="403">
        <v>1.3542000000000001</v>
      </c>
      <c r="T817" s="403">
        <v>4.6669999999999998</v>
      </c>
      <c r="U817" s="403">
        <v>17.574999999999999</v>
      </c>
      <c r="V817" s="403">
        <v>26.074999999999999</v>
      </c>
      <c r="W817" s="403">
        <v>37.4</v>
      </c>
      <c r="X817" s="404">
        <v>0.30875999999999998</v>
      </c>
      <c r="Y817" s="403">
        <f>X817+(S817*((U817-INDEX('[1]Center of Mass'!$B$8:$M$105,MATCH(A817,'[1]Center of Mass'!$B$8:$B$105,0),9))^2+(V817-INDEX('[1]Center of Mass'!$B$8:$M$105,MATCH(A817,'[1]Center of Mass'!$B$8:$B$105,0),10))^2))</f>
        <v>282.65102333399994</v>
      </c>
    </row>
    <row r="818" spans="1:25">
      <c r="A818" s="403" t="s">
        <v>35</v>
      </c>
      <c r="B818" s="403" t="s">
        <v>899</v>
      </c>
      <c r="C818" s="403" t="s">
        <v>343</v>
      </c>
      <c r="D818" s="403" t="s">
        <v>344</v>
      </c>
      <c r="E818" s="403" t="s">
        <v>1455</v>
      </c>
      <c r="F818" s="403">
        <v>0</v>
      </c>
      <c r="O818" s="403" t="s">
        <v>345</v>
      </c>
      <c r="R818" s="403">
        <v>4</v>
      </c>
      <c r="S818" s="403">
        <v>1.3542000000000001</v>
      </c>
      <c r="T818" s="403">
        <v>4.6669999999999998</v>
      </c>
      <c r="U818" s="403">
        <v>18.658000000000001</v>
      </c>
      <c r="V818" s="403">
        <v>26.074999999999999</v>
      </c>
      <c r="W818" s="403">
        <v>37.4</v>
      </c>
      <c r="X818" s="404">
        <v>0.30875999999999998</v>
      </c>
      <c r="Y818" s="403">
        <f>X818+(S818*((U818-INDEX('[1]Center of Mass'!$B$8:$M$105,MATCH(A818,'[1]Center of Mass'!$B$8:$B$105,0),9))^2+(V818-INDEX('[1]Center of Mass'!$B$8:$M$105,MATCH(A818,'[1]Center of Mass'!$B$8:$B$105,0),10))^2))</f>
        <v>272.76174897419997</v>
      </c>
    </row>
    <row r="819" spans="1:25">
      <c r="A819" s="403" t="s">
        <v>35</v>
      </c>
      <c r="B819" s="403" t="s">
        <v>901</v>
      </c>
      <c r="C819" s="403" t="s">
        <v>343</v>
      </c>
      <c r="D819" s="403" t="s">
        <v>344</v>
      </c>
      <c r="E819" s="403" t="s">
        <v>1455</v>
      </c>
      <c r="F819" s="403">
        <v>0</v>
      </c>
      <c r="O819" s="403" t="s">
        <v>345</v>
      </c>
      <c r="R819" s="403">
        <v>4</v>
      </c>
      <c r="S819" s="403">
        <v>0.64959999999999996</v>
      </c>
      <c r="T819" s="403">
        <v>3.4830000000000001</v>
      </c>
      <c r="U819" s="403">
        <v>-0.6</v>
      </c>
      <c r="V819" s="403">
        <v>26.971</v>
      </c>
      <c r="W819" s="403">
        <v>37.4</v>
      </c>
      <c r="X819" s="404">
        <v>9.3812999999999994E-2</v>
      </c>
      <c r="Y819" s="403">
        <f>X819+(S819*((U819-INDEX('[1]Center of Mass'!$B$8:$M$105,MATCH(A819,'[1]Center of Mass'!$B$8:$B$105,0),9))^2+(V819-INDEX('[1]Center of Mass'!$B$8:$M$105,MATCH(A819,'[1]Center of Mass'!$B$8:$B$105,0),10))^2))</f>
        <v>459.21275414239994</v>
      </c>
    </row>
    <row r="820" spans="1:25">
      <c r="A820" s="403" t="s">
        <v>35</v>
      </c>
      <c r="B820" s="403" t="s">
        <v>902</v>
      </c>
      <c r="C820" s="403" t="s">
        <v>343</v>
      </c>
      <c r="D820" s="403" t="s">
        <v>344</v>
      </c>
      <c r="E820" s="403" t="s">
        <v>1455</v>
      </c>
      <c r="F820" s="403">
        <v>0</v>
      </c>
      <c r="O820" s="403" t="s">
        <v>345</v>
      </c>
      <c r="R820" s="403">
        <v>4</v>
      </c>
      <c r="S820" s="403">
        <v>0.59550000000000003</v>
      </c>
      <c r="T820" s="403">
        <v>3.2829999999999999</v>
      </c>
      <c r="U820" s="403">
        <v>0.55000000000000004</v>
      </c>
      <c r="V820" s="403">
        <v>26.971</v>
      </c>
      <c r="W820" s="403">
        <v>37.4</v>
      </c>
      <c r="X820" s="404">
        <v>7.4582999999999997E-2</v>
      </c>
      <c r="Y820" s="403">
        <f>X820+(S820*((U820-INDEX('[1]Center of Mass'!$B$8:$M$105,MATCH(A820,'[1]Center of Mass'!$B$8:$B$105,0),9))^2+(V820-INDEX('[1]Center of Mass'!$B$8:$M$105,MATCH(A820,'[1]Center of Mass'!$B$8:$B$105,0),10))^2))</f>
        <v>391.49189098950001</v>
      </c>
    </row>
    <row r="821" spans="1:25">
      <c r="A821" s="403" t="s">
        <v>35</v>
      </c>
      <c r="B821" s="403" t="s">
        <v>903</v>
      </c>
      <c r="C821" s="403" t="s">
        <v>343</v>
      </c>
      <c r="D821" s="403" t="s">
        <v>344</v>
      </c>
      <c r="E821" s="403" t="s">
        <v>1455</v>
      </c>
      <c r="F821" s="403">
        <v>0</v>
      </c>
      <c r="O821" s="403" t="s">
        <v>345</v>
      </c>
      <c r="R821" s="403">
        <v>4</v>
      </c>
      <c r="S821" s="403">
        <v>0.59550000000000003</v>
      </c>
      <c r="T821" s="403">
        <v>3.2829999999999999</v>
      </c>
      <c r="U821" s="403">
        <v>1.65</v>
      </c>
      <c r="V821" s="403">
        <v>26.971</v>
      </c>
      <c r="W821" s="403">
        <v>37.4</v>
      </c>
      <c r="X821" s="404">
        <v>7.4582999999999997E-2</v>
      </c>
      <c r="Y821" s="403">
        <f>X821+(S821*((U821-INDEX('[1]Center of Mass'!$B$8:$M$105,MATCH(A821,'[1]Center of Mass'!$B$8:$B$105,0),9))^2+(V821-INDEX('[1]Center of Mass'!$B$8:$M$105,MATCH(A821,'[1]Center of Mass'!$B$8:$B$105,0),10))^2))</f>
        <v>364.78157218950003</v>
      </c>
    </row>
    <row r="822" spans="1:25">
      <c r="A822" s="403" t="s">
        <v>35</v>
      </c>
      <c r="B822" s="403" t="s">
        <v>904</v>
      </c>
      <c r="C822" s="403" t="s">
        <v>343</v>
      </c>
      <c r="D822" s="403" t="s">
        <v>344</v>
      </c>
      <c r="E822" s="403" t="s">
        <v>1455</v>
      </c>
      <c r="F822" s="403">
        <v>0</v>
      </c>
      <c r="O822" s="403" t="s">
        <v>345</v>
      </c>
      <c r="R822" s="403">
        <v>4</v>
      </c>
      <c r="S822" s="403">
        <v>0.59550000000000003</v>
      </c>
      <c r="T822" s="403">
        <v>3.2829999999999999</v>
      </c>
      <c r="U822" s="403">
        <v>2.75</v>
      </c>
      <c r="V822" s="403">
        <v>26.971</v>
      </c>
      <c r="W822" s="403">
        <v>37.4</v>
      </c>
      <c r="X822" s="404">
        <v>7.4582999999999997E-2</v>
      </c>
      <c r="Y822" s="403">
        <f>X822+(S822*((U822-INDEX('[1]Center of Mass'!$B$8:$M$105,MATCH(A822,'[1]Center of Mass'!$B$8:$B$105,0),9))^2+(V822-INDEX('[1]Center of Mass'!$B$8:$M$105,MATCH(A822,'[1]Center of Mass'!$B$8:$B$105,0),10))^2))</f>
        <v>339.51236338949997</v>
      </c>
    </row>
    <row r="823" spans="1:25">
      <c r="A823" s="403" t="s">
        <v>35</v>
      </c>
      <c r="B823" s="403" t="s">
        <v>905</v>
      </c>
      <c r="C823" s="403" t="s">
        <v>343</v>
      </c>
      <c r="D823" s="403" t="s">
        <v>344</v>
      </c>
      <c r="E823" s="403" t="s">
        <v>1455</v>
      </c>
      <c r="F823" s="403">
        <v>0</v>
      </c>
      <c r="O823" s="403" t="s">
        <v>345</v>
      </c>
      <c r="R823" s="403">
        <v>4</v>
      </c>
      <c r="S823" s="403">
        <v>0.52780000000000005</v>
      </c>
      <c r="T823" s="403">
        <v>3.0329999999999999</v>
      </c>
      <c r="U823" s="403">
        <v>3.7869999999999999</v>
      </c>
      <c r="V823" s="403">
        <v>26.971</v>
      </c>
      <c r="W823" s="403">
        <v>37.4</v>
      </c>
      <c r="X823" s="404">
        <v>5.4698999999999998E-2</v>
      </c>
      <c r="Y823" s="403">
        <f>X823+(S823*((U823-INDEX('[1]Center of Mass'!$B$8:$M$105,MATCH(A823,'[1]Center of Mass'!$B$8:$B$105,0),9))^2+(V823-INDEX('[1]Center of Mass'!$B$8:$M$105,MATCH(A823,'[1]Center of Mass'!$B$8:$B$105,0),10))^2))</f>
        <v>280.95905644280003</v>
      </c>
    </row>
    <row r="824" spans="1:25">
      <c r="A824" s="403" t="s">
        <v>35</v>
      </c>
      <c r="B824" s="403" t="s">
        <v>906</v>
      </c>
      <c r="C824" s="403" t="s">
        <v>343</v>
      </c>
      <c r="D824" s="403" t="s">
        <v>344</v>
      </c>
      <c r="E824" s="403" t="s">
        <v>1455</v>
      </c>
      <c r="F824" s="403">
        <v>0</v>
      </c>
      <c r="O824" s="403" t="s">
        <v>345</v>
      </c>
      <c r="R824" s="403">
        <v>4</v>
      </c>
      <c r="S824" s="403">
        <v>0.52780000000000005</v>
      </c>
      <c r="T824" s="403">
        <v>3.0329999999999999</v>
      </c>
      <c r="U824" s="403">
        <v>4.7619999999999996</v>
      </c>
      <c r="V824" s="403">
        <v>26.971</v>
      </c>
      <c r="W824" s="403">
        <v>37.4</v>
      </c>
      <c r="X824" s="404">
        <v>5.4698999999999998E-2</v>
      </c>
      <c r="Y824" s="403">
        <f>X824+(S824*((U824-INDEX('[1]Center of Mass'!$B$8:$M$105,MATCH(A824,'[1]Center of Mass'!$B$8:$B$105,0),9))^2+(V824-INDEX('[1]Center of Mass'!$B$8:$M$105,MATCH(A824,'[1]Center of Mass'!$B$8:$B$105,0),10))^2))</f>
        <v>263.24275010780002</v>
      </c>
    </row>
    <row r="825" spans="1:25">
      <c r="A825" s="403" t="s">
        <v>35</v>
      </c>
      <c r="B825" s="403" t="s">
        <v>868</v>
      </c>
      <c r="C825" s="403" t="s">
        <v>343</v>
      </c>
      <c r="D825" s="403" t="s">
        <v>344</v>
      </c>
      <c r="E825" s="403" t="s">
        <v>1455</v>
      </c>
      <c r="F825" s="403">
        <v>0</v>
      </c>
      <c r="O825" s="403" t="s">
        <v>345</v>
      </c>
      <c r="R825" s="403">
        <v>4</v>
      </c>
      <c r="S825" s="403">
        <v>0.52780000000000005</v>
      </c>
      <c r="T825" s="403">
        <v>3.0329999999999999</v>
      </c>
      <c r="U825" s="403">
        <v>5.7370000000000001</v>
      </c>
      <c r="V825" s="403">
        <v>26.971</v>
      </c>
      <c r="W825" s="403">
        <v>37.4</v>
      </c>
      <c r="X825" s="404">
        <v>5.4698999999999998E-2</v>
      </c>
      <c r="Y825" s="403">
        <f>X825+(S825*((U825-INDEX('[1]Center of Mass'!$B$8:$M$105,MATCH(A825,'[1]Center of Mass'!$B$8:$B$105,0),9))^2+(V825-INDEX('[1]Center of Mass'!$B$8:$M$105,MATCH(A825,'[1]Center of Mass'!$B$8:$B$105,0),10))^2))</f>
        <v>246.5299235228</v>
      </c>
    </row>
    <row r="826" spans="1:25">
      <c r="A826" s="403" t="s">
        <v>35</v>
      </c>
      <c r="B826" s="403" t="s">
        <v>869</v>
      </c>
      <c r="C826" s="403" t="s">
        <v>343</v>
      </c>
      <c r="D826" s="403" t="s">
        <v>344</v>
      </c>
      <c r="E826" s="403" t="s">
        <v>1455</v>
      </c>
      <c r="F826" s="403">
        <v>0</v>
      </c>
      <c r="O826" s="403" t="s">
        <v>345</v>
      </c>
      <c r="R826" s="403">
        <v>4</v>
      </c>
      <c r="S826" s="403">
        <v>0.52780000000000005</v>
      </c>
      <c r="T826" s="403">
        <v>3.0329999999999999</v>
      </c>
      <c r="U826" s="403">
        <v>6.7119999999999997</v>
      </c>
      <c r="V826" s="403">
        <v>26.971</v>
      </c>
      <c r="W826" s="403">
        <v>37.4</v>
      </c>
      <c r="X826" s="404">
        <v>5.4698999999999998E-2</v>
      </c>
      <c r="Y826" s="403">
        <f>X826+(S826*((U826-INDEX('[1]Center of Mass'!$B$8:$M$105,MATCH(A826,'[1]Center of Mass'!$B$8:$B$105,0),9))^2+(V826-INDEX('[1]Center of Mass'!$B$8:$M$105,MATCH(A826,'[1]Center of Mass'!$B$8:$B$105,0),10))^2))</f>
        <v>230.82057668780001</v>
      </c>
    </row>
    <row r="827" spans="1:25">
      <c r="A827" s="403" t="s">
        <v>35</v>
      </c>
      <c r="B827" s="403" t="s">
        <v>840</v>
      </c>
      <c r="C827" s="403" t="s">
        <v>343</v>
      </c>
      <c r="D827" s="403" t="s">
        <v>344</v>
      </c>
      <c r="E827" s="403" t="s">
        <v>1455</v>
      </c>
      <c r="F827" s="403">
        <v>0</v>
      </c>
      <c r="O827" s="403" t="s">
        <v>345</v>
      </c>
      <c r="R827" s="403">
        <v>4</v>
      </c>
      <c r="S827" s="403">
        <v>0.86609999999999998</v>
      </c>
      <c r="T827" s="403">
        <v>4.2830000000000004</v>
      </c>
      <c r="U827" s="403">
        <v>8</v>
      </c>
      <c r="V827" s="403">
        <v>26.971</v>
      </c>
      <c r="W827" s="403">
        <v>37.4</v>
      </c>
      <c r="X827" s="404">
        <v>0.20591999999999999</v>
      </c>
      <c r="Y827" s="403">
        <f>X827+(S827*((U827-INDEX('[1]Center of Mass'!$B$8:$M$105,MATCH(A827,'[1]Center of Mass'!$B$8:$B$105,0),9))^2+(V827-INDEX('[1]Center of Mass'!$B$8:$M$105,MATCH(A827,'[1]Center of Mass'!$B$8:$B$105,0),10))^2))</f>
        <v>347.35453617090002</v>
      </c>
    </row>
    <row r="828" spans="1:25">
      <c r="A828" s="403" t="s">
        <v>35</v>
      </c>
      <c r="B828" s="403" t="s">
        <v>843</v>
      </c>
      <c r="C828" s="403" t="s">
        <v>343</v>
      </c>
      <c r="D828" s="403" t="s">
        <v>344</v>
      </c>
      <c r="E828" s="403" t="s">
        <v>1455</v>
      </c>
      <c r="F828" s="403">
        <v>0</v>
      </c>
      <c r="O828" s="403" t="s">
        <v>345</v>
      </c>
      <c r="R828" s="403">
        <v>4</v>
      </c>
      <c r="S828" s="403">
        <v>0.51429999999999998</v>
      </c>
      <c r="T828" s="403">
        <v>2.9830000000000001</v>
      </c>
      <c r="U828" s="403">
        <v>11.275</v>
      </c>
      <c r="V828" s="403">
        <v>26.971</v>
      </c>
      <c r="W828" s="403">
        <v>37.4</v>
      </c>
      <c r="X828" s="404">
        <v>5.1234000000000002E-2</v>
      </c>
      <c r="Y828" s="403">
        <f>X828+(S828*((U828-INDEX('[1]Center of Mass'!$B$8:$M$105,MATCH(A828,'[1]Center of Mass'!$B$8:$B$105,0),9))^2+(V828-INDEX('[1]Center of Mass'!$B$8:$M$105,MATCH(A828,'[1]Center of Mass'!$B$8:$B$105,0),10))^2))</f>
        <v>166.27165373419999</v>
      </c>
    </row>
    <row r="829" spans="1:25">
      <c r="A829" s="403" t="s">
        <v>35</v>
      </c>
      <c r="B829" s="403" t="s">
        <v>844</v>
      </c>
      <c r="C829" s="403" t="s">
        <v>343</v>
      </c>
      <c r="D829" s="403" t="s">
        <v>344</v>
      </c>
      <c r="E829" s="403" t="s">
        <v>1455</v>
      </c>
      <c r="F829" s="403">
        <v>0</v>
      </c>
      <c r="O829" s="403" t="s">
        <v>345</v>
      </c>
      <c r="R829" s="403">
        <v>4</v>
      </c>
      <c r="S829" s="403">
        <v>0.51429999999999998</v>
      </c>
      <c r="T829" s="403">
        <v>2.9830000000000001</v>
      </c>
      <c r="U829" s="403">
        <v>12.225</v>
      </c>
      <c r="V829" s="403">
        <v>26.971</v>
      </c>
      <c r="W829" s="403">
        <v>37.4</v>
      </c>
      <c r="X829" s="404">
        <v>5.1234000000000002E-2</v>
      </c>
      <c r="Y829" s="403">
        <f>X829+(S829*((U829-INDEX('[1]Center of Mass'!$B$8:$M$105,MATCH(A829,'[1]Center of Mass'!$B$8:$B$105,0),9))^2+(V829-INDEX('[1]Center of Mass'!$B$8:$M$105,MATCH(A829,'[1]Center of Mass'!$B$8:$B$105,0),10))^2))</f>
        <v>156.75597227419999</v>
      </c>
    </row>
    <row r="830" spans="1:25">
      <c r="A830" s="403" t="s">
        <v>35</v>
      </c>
      <c r="B830" s="403" t="s">
        <v>845</v>
      </c>
      <c r="C830" s="403" t="s">
        <v>343</v>
      </c>
      <c r="D830" s="403" t="s">
        <v>344</v>
      </c>
      <c r="E830" s="403" t="s">
        <v>1455</v>
      </c>
      <c r="F830" s="403">
        <v>0</v>
      </c>
      <c r="O830" s="403" t="s">
        <v>345</v>
      </c>
      <c r="R830" s="403">
        <v>4</v>
      </c>
      <c r="S830" s="403">
        <v>0.58640000000000003</v>
      </c>
      <c r="T830" s="403">
        <v>3.2490000000000001</v>
      </c>
      <c r="U830" s="403">
        <v>13.242000000000001</v>
      </c>
      <c r="V830" s="403">
        <v>26.971</v>
      </c>
      <c r="W830" s="403">
        <v>37.4</v>
      </c>
      <c r="X830" s="404">
        <v>7.1674000000000002E-2</v>
      </c>
      <c r="Y830" s="403">
        <f>X830+(S830*((U830-INDEX('[1]Center of Mass'!$B$8:$M$105,MATCH(A830,'[1]Center of Mass'!$B$8:$B$105,0),9))^2+(V830-INDEX('[1]Center of Mass'!$B$8:$M$105,MATCH(A830,'[1]Center of Mass'!$B$8:$B$105,0),10))^2))</f>
        <v>168.30311444239999</v>
      </c>
    </row>
    <row r="831" spans="1:25">
      <c r="A831" s="403" t="s">
        <v>35</v>
      </c>
      <c r="B831" s="403" t="s">
        <v>846</v>
      </c>
      <c r="C831" s="403" t="s">
        <v>343</v>
      </c>
      <c r="D831" s="403" t="s">
        <v>344</v>
      </c>
      <c r="E831" s="403" t="s">
        <v>1455</v>
      </c>
      <c r="F831" s="403">
        <v>0</v>
      </c>
      <c r="O831" s="403" t="s">
        <v>345</v>
      </c>
      <c r="R831" s="403">
        <v>4</v>
      </c>
      <c r="S831" s="403">
        <v>0.58640000000000003</v>
      </c>
      <c r="T831" s="403">
        <v>3.2490000000000001</v>
      </c>
      <c r="U831" s="403">
        <v>14.324999999999999</v>
      </c>
      <c r="V831" s="403">
        <v>26.971</v>
      </c>
      <c r="W831" s="403">
        <v>37.4</v>
      </c>
      <c r="X831" s="404">
        <v>7.1674000000000002E-2</v>
      </c>
      <c r="Y831" s="403">
        <f>X831+(S831*((U831-INDEX('[1]Center of Mass'!$B$8:$M$105,MATCH(A831,'[1]Center of Mass'!$B$8:$B$105,0),9))^2+(V831-INDEX('[1]Center of Mass'!$B$8:$M$105,MATCH(A831,'[1]Center of Mass'!$B$8:$B$105,0),10))^2))</f>
        <v>158.51730232160003</v>
      </c>
    </row>
    <row r="832" spans="1:25">
      <c r="A832" s="403" t="s">
        <v>35</v>
      </c>
      <c r="B832" s="403" t="s">
        <v>847</v>
      </c>
      <c r="C832" s="403" t="s">
        <v>343</v>
      </c>
      <c r="D832" s="403" t="s">
        <v>344</v>
      </c>
      <c r="E832" s="403" t="s">
        <v>1455</v>
      </c>
      <c r="F832" s="403">
        <v>0</v>
      </c>
      <c r="O832" s="403" t="s">
        <v>345</v>
      </c>
      <c r="R832" s="403">
        <v>4</v>
      </c>
      <c r="S832" s="403">
        <v>0.58640000000000003</v>
      </c>
      <c r="T832" s="403">
        <v>3.2490000000000001</v>
      </c>
      <c r="U832" s="403">
        <v>15.407999999999999</v>
      </c>
      <c r="V832" s="403">
        <v>26.971</v>
      </c>
      <c r="W832" s="403">
        <v>37.4</v>
      </c>
      <c r="X832" s="404">
        <v>7.1674000000000002E-2</v>
      </c>
      <c r="Y832" s="403">
        <f>X832+(S832*((U832-INDEX('[1]Center of Mass'!$B$8:$M$105,MATCH(A832,'[1]Center of Mass'!$B$8:$B$105,0),9))^2+(V832-INDEX('[1]Center of Mass'!$B$8:$M$105,MATCH(A832,'[1]Center of Mass'!$B$8:$B$105,0),10))^2))</f>
        <v>150.10705442</v>
      </c>
    </row>
    <row r="833" spans="1:25">
      <c r="A833" s="403" t="s">
        <v>35</v>
      </c>
      <c r="B833" s="403" t="s">
        <v>848</v>
      </c>
      <c r="C833" s="403" t="s">
        <v>343</v>
      </c>
      <c r="D833" s="403" t="s">
        <v>344</v>
      </c>
      <c r="E833" s="403" t="s">
        <v>1455</v>
      </c>
      <c r="F833" s="403">
        <v>0</v>
      </c>
      <c r="O833" s="403" t="s">
        <v>345</v>
      </c>
      <c r="R833" s="403">
        <v>4</v>
      </c>
      <c r="S833" s="403">
        <v>0.58640000000000003</v>
      </c>
      <c r="T833" s="403">
        <v>3.2490000000000001</v>
      </c>
      <c r="U833" s="403">
        <v>16.492000000000001</v>
      </c>
      <c r="V833" s="403">
        <v>26.971</v>
      </c>
      <c r="W833" s="403">
        <v>37.4</v>
      </c>
      <c r="X833" s="404">
        <v>7.1674000000000002E-2</v>
      </c>
      <c r="Y833" s="403">
        <f>X833+(S833*((U833-INDEX('[1]Center of Mass'!$B$8:$M$105,MATCH(A833,'[1]Center of Mass'!$B$8:$B$105,0),9))^2+(V833-INDEX('[1]Center of Mass'!$B$8:$M$105,MATCH(A833,'[1]Center of Mass'!$B$8:$B$105,0),10))^2))</f>
        <v>143.06651084239999</v>
      </c>
    </row>
    <row r="834" spans="1:25">
      <c r="A834" s="403" t="s">
        <v>35</v>
      </c>
      <c r="B834" s="403" t="s">
        <v>849</v>
      </c>
      <c r="C834" s="403" t="s">
        <v>343</v>
      </c>
      <c r="D834" s="403" t="s">
        <v>344</v>
      </c>
      <c r="E834" s="403" t="s">
        <v>1455</v>
      </c>
      <c r="F834" s="403">
        <v>0</v>
      </c>
      <c r="O834" s="403" t="s">
        <v>345</v>
      </c>
      <c r="R834" s="403">
        <v>4</v>
      </c>
      <c r="S834" s="403">
        <v>0.58640000000000003</v>
      </c>
      <c r="T834" s="403">
        <v>3.2490000000000001</v>
      </c>
      <c r="U834" s="403">
        <v>17.574999999999999</v>
      </c>
      <c r="V834" s="403">
        <v>26.971</v>
      </c>
      <c r="W834" s="403">
        <v>37.4</v>
      </c>
      <c r="X834" s="404">
        <v>7.1674000000000002E-2</v>
      </c>
      <c r="Y834" s="403">
        <f>X834+(S834*((U834-INDEX('[1]Center of Mass'!$B$8:$M$105,MATCH(A834,'[1]Center of Mass'!$B$8:$B$105,0),9))^2+(V834-INDEX('[1]Center of Mass'!$B$8:$M$105,MATCH(A834,'[1]Center of Mass'!$B$8:$B$105,0),10))^2))</f>
        <v>137.40866152160001</v>
      </c>
    </row>
    <row r="835" spans="1:25">
      <c r="A835" s="403" t="s">
        <v>35</v>
      </c>
      <c r="B835" s="403" t="s">
        <v>850</v>
      </c>
      <c r="C835" s="403" t="s">
        <v>343</v>
      </c>
      <c r="D835" s="403" t="s">
        <v>344</v>
      </c>
      <c r="E835" s="403" t="s">
        <v>1455</v>
      </c>
      <c r="F835" s="403">
        <v>0</v>
      </c>
      <c r="O835" s="403" t="s">
        <v>345</v>
      </c>
      <c r="R835" s="403">
        <v>4</v>
      </c>
      <c r="S835" s="403">
        <v>0.58640000000000003</v>
      </c>
      <c r="T835" s="403">
        <v>3.2490000000000001</v>
      </c>
      <c r="U835" s="403">
        <v>18.658000000000001</v>
      </c>
      <c r="V835" s="403">
        <v>26.971</v>
      </c>
      <c r="W835" s="403">
        <v>37.4</v>
      </c>
      <c r="X835" s="404">
        <v>7.1674000000000002E-2</v>
      </c>
      <c r="Y835" s="403">
        <f>X835+(S835*((U835-INDEX('[1]Center of Mass'!$B$8:$M$105,MATCH(A835,'[1]Center of Mass'!$B$8:$B$105,0),9))^2+(V835-INDEX('[1]Center of Mass'!$B$8:$M$105,MATCH(A835,'[1]Center of Mass'!$B$8:$B$105,0),10))^2))</f>
        <v>133.12637641999999</v>
      </c>
    </row>
    <row r="836" spans="1:25">
      <c r="A836" s="403" t="s">
        <v>35</v>
      </c>
      <c r="B836" s="403" t="s">
        <v>916</v>
      </c>
      <c r="C836" s="403" t="s">
        <v>343</v>
      </c>
      <c r="D836" s="403" t="s">
        <v>344</v>
      </c>
      <c r="E836" s="403" t="s">
        <v>1455</v>
      </c>
      <c r="F836" s="403">
        <v>0</v>
      </c>
      <c r="O836" s="403" t="s">
        <v>345</v>
      </c>
      <c r="R836" s="403">
        <v>4</v>
      </c>
      <c r="S836" s="403">
        <v>1.2315</v>
      </c>
      <c r="T836" s="403">
        <v>4.4390000000000001</v>
      </c>
      <c r="U836" s="403">
        <v>0.55000000000000004</v>
      </c>
      <c r="V836" s="403">
        <v>27.800999999999998</v>
      </c>
      <c r="W836" s="403">
        <v>37.4</v>
      </c>
      <c r="X836" s="404">
        <v>0.25280999999999998</v>
      </c>
      <c r="Y836" s="403">
        <f>X836+(S836*((U836-INDEX('[1]Center of Mass'!$B$8:$M$105,MATCH(A836,'[1]Center of Mass'!$B$8:$B$105,0),9))^2+(V836-INDEX('[1]Center of Mass'!$B$8:$M$105,MATCH(A836,'[1]Center of Mass'!$B$8:$B$105,0),10))^2))</f>
        <v>840.80139757349991</v>
      </c>
    </row>
    <row r="837" spans="1:25">
      <c r="A837" s="403" t="s">
        <v>35</v>
      </c>
      <c r="B837" s="403" t="s">
        <v>917</v>
      </c>
      <c r="C837" s="403" t="s">
        <v>343</v>
      </c>
      <c r="D837" s="403" t="s">
        <v>344</v>
      </c>
      <c r="E837" s="403" t="s">
        <v>1455</v>
      </c>
      <c r="F837" s="403">
        <v>0</v>
      </c>
      <c r="O837" s="403" t="s">
        <v>345</v>
      </c>
      <c r="R837" s="403">
        <v>4</v>
      </c>
      <c r="S837" s="403">
        <v>1.2315</v>
      </c>
      <c r="T837" s="403">
        <v>4.4390000000000001</v>
      </c>
      <c r="U837" s="403">
        <v>1.65</v>
      </c>
      <c r="V837" s="403">
        <v>27.800999999999998</v>
      </c>
      <c r="W837" s="403">
        <v>37.4</v>
      </c>
      <c r="X837" s="404">
        <v>0.25280999999999998</v>
      </c>
      <c r="Y837" s="403">
        <f>X837+(S837*((U837-INDEX('[1]Center of Mass'!$B$8:$M$105,MATCH(A837,'[1]Center of Mass'!$B$8:$B$105,0),9))^2+(V837-INDEX('[1]Center of Mass'!$B$8:$M$105,MATCH(A837,'[1]Center of Mass'!$B$8:$B$105,0),10))^2))</f>
        <v>785.56418917349993</v>
      </c>
    </row>
    <row r="838" spans="1:25">
      <c r="A838" s="403" t="s">
        <v>35</v>
      </c>
      <c r="B838" s="403" t="s">
        <v>918</v>
      </c>
      <c r="C838" s="403" t="s">
        <v>343</v>
      </c>
      <c r="D838" s="403" t="s">
        <v>344</v>
      </c>
      <c r="E838" s="403" t="s">
        <v>1455</v>
      </c>
      <c r="F838" s="403">
        <v>0</v>
      </c>
      <c r="O838" s="403" t="s">
        <v>345</v>
      </c>
      <c r="R838" s="403">
        <v>4</v>
      </c>
      <c r="S838" s="403">
        <v>1.2315</v>
      </c>
      <c r="T838" s="403">
        <v>4.4390000000000001</v>
      </c>
      <c r="U838" s="403">
        <v>2.75</v>
      </c>
      <c r="V838" s="403">
        <v>27.800999999999998</v>
      </c>
      <c r="W838" s="403">
        <v>37.4</v>
      </c>
      <c r="X838" s="404">
        <v>0.25280999999999998</v>
      </c>
      <c r="Y838" s="403">
        <f>X838+(S838*((U838-INDEX('[1]Center of Mass'!$B$8:$M$105,MATCH(A838,'[1]Center of Mass'!$B$8:$B$105,0),9))^2+(V838-INDEX('[1]Center of Mass'!$B$8:$M$105,MATCH(A838,'[1]Center of Mass'!$B$8:$B$105,0),10))^2))</f>
        <v>733.30721077349995</v>
      </c>
    </row>
    <row r="839" spans="1:25">
      <c r="A839" s="403" t="s">
        <v>35</v>
      </c>
      <c r="B839" s="403" t="s">
        <v>908</v>
      </c>
      <c r="C839" s="403" t="s">
        <v>343</v>
      </c>
      <c r="D839" s="403" t="s">
        <v>344</v>
      </c>
      <c r="E839" s="403" t="s">
        <v>1455</v>
      </c>
      <c r="F839" s="403">
        <v>0</v>
      </c>
      <c r="O839" s="403" t="s">
        <v>345</v>
      </c>
      <c r="R839" s="403">
        <v>4</v>
      </c>
      <c r="S839" s="403">
        <v>1.0915999999999999</v>
      </c>
      <c r="T839" s="403">
        <v>4.1890000000000001</v>
      </c>
      <c r="U839" s="403">
        <v>3.7879999999999998</v>
      </c>
      <c r="V839" s="403">
        <v>27.800999999999998</v>
      </c>
      <c r="W839" s="403">
        <v>37.4</v>
      </c>
      <c r="X839" s="404">
        <v>0.20049</v>
      </c>
      <c r="Y839" s="403">
        <f>X839+(S839*((U839-INDEX('[1]Center of Mass'!$B$8:$M$105,MATCH(A839,'[1]Center of Mass'!$B$8:$B$105,0),9))^2+(V839-INDEX('[1]Center of Mass'!$B$8:$M$105,MATCH(A839,'[1]Center of Mass'!$B$8:$B$105,0),10))^2))</f>
        <v>608.6917602499999</v>
      </c>
    </row>
    <row r="840" spans="1:25">
      <c r="A840" s="403" t="s">
        <v>35</v>
      </c>
      <c r="B840" s="403" t="s">
        <v>871</v>
      </c>
      <c r="C840" s="403" t="s">
        <v>343</v>
      </c>
      <c r="D840" s="403" t="s">
        <v>344</v>
      </c>
      <c r="E840" s="403" t="s">
        <v>1455</v>
      </c>
      <c r="F840" s="403">
        <v>0</v>
      </c>
      <c r="O840" s="403" t="s">
        <v>345</v>
      </c>
      <c r="R840" s="403">
        <v>4</v>
      </c>
      <c r="S840" s="403">
        <v>1.0915999999999999</v>
      </c>
      <c r="T840" s="403">
        <v>4.1890000000000001</v>
      </c>
      <c r="U840" s="403">
        <v>4.7629999999999999</v>
      </c>
      <c r="V840" s="403">
        <v>27.800999999999998</v>
      </c>
      <c r="W840" s="403">
        <v>37.4</v>
      </c>
      <c r="X840" s="404">
        <v>0.20049</v>
      </c>
      <c r="Y840" s="403">
        <f>X840+(S840*((U840-INDEX('[1]Center of Mass'!$B$8:$M$105,MATCH(A840,'[1]Center of Mass'!$B$8:$B$105,0),9))^2+(V840-INDEX('[1]Center of Mass'!$B$8:$M$105,MATCH(A840,'[1]Center of Mass'!$B$8:$B$105,0),10))^2))</f>
        <v>572.05288849999988</v>
      </c>
    </row>
    <row r="841" spans="1:25">
      <c r="A841" s="403" t="s">
        <v>35</v>
      </c>
      <c r="B841" s="403" t="s">
        <v>851</v>
      </c>
      <c r="C841" s="403" t="s">
        <v>343</v>
      </c>
      <c r="D841" s="403" t="s">
        <v>344</v>
      </c>
      <c r="E841" s="403" t="s">
        <v>1455</v>
      </c>
      <c r="F841" s="403">
        <v>0</v>
      </c>
      <c r="O841" s="403" t="s">
        <v>345</v>
      </c>
      <c r="R841" s="403">
        <v>4</v>
      </c>
      <c r="S841" s="403">
        <v>1.0915999999999999</v>
      </c>
      <c r="T841" s="403">
        <v>4.1890000000000001</v>
      </c>
      <c r="U841" s="403">
        <v>5.7380000000000004</v>
      </c>
      <c r="V841" s="403">
        <v>27.800999999999998</v>
      </c>
      <c r="W841" s="403">
        <v>37.4</v>
      </c>
      <c r="X841" s="404">
        <v>0.20049</v>
      </c>
      <c r="Y841" s="403">
        <f>X841+(S841*((U841-INDEX('[1]Center of Mass'!$B$8:$M$105,MATCH(A841,'[1]Center of Mass'!$B$8:$B$105,0),9))^2+(V841-INDEX('[1]Center of Mass'!$B$8:$M$105,MATCH(A841,'[1]Center of Mass'!$B$8:$B$105,0),10))^2))</f>
        <v>537.48942124999985</v>
      </c>
    </row>
    <row r="842" spans="1:25">
      <c r="A842" s="403" t="s">
        <v>35</v>
      </c>
      <c r="B842" s="403" t="s">
        <v>578</v>
      </c>
      <c r="C842" s="403" t="s">
        <v>343</v>
      </c>
      <c r="D842" s="403" t="s">
        <v>344</v>
      </c>
      <c r="E842" s="403" t="s">
        <v>1455</v>
      </c>
      <c r="F842" s="403">
        <v>0</v>
      </c>
      <c r="O842" s="403" t="s">
        <v>345</v>
      </c>
      <c r="R842" s="403">
        <v>4</v>
      </c>
      <c r="S842" s="403">
        <v>1.0915999999999999</v>
      </c>
      <c r="T842" s="403">
        <v>4.1890000000000001</v>
      </c>
      <c r="U842" s="403">
        <v>6.7130000000000001</v>
      </c>
      <c r="V842" s="403">
        <v>27.800999999999998</v>
      </c>
      <c r="W842" s="403">
        <v>37.4</v>
      </c>
      <c r="X842" s="404">
        <v>0.20049</v>
      </c>
      <c r="Y842" s="403">
        <f>X842+(S842*((U842-INDEX('[1]Center of Mass'!$B$8:$M$105,MATCH(A842,'[1]Center of Mass'!$B$8:$B$105,0),9))^2+(V842-INDEX('[1]Center of Mass'!$B$8:$M$105,MATCH(A842,'[1]Center of Mass'!$B$8:$B$105,0),10))^2))</f>
        <v>505.00135849999987</v>
      </c>
    </row>
    <row r="843" spans="1:25">
      <c r="A843" s="403" t="s">
        <v>35</v>
      </c>
      <c r="B843" s="403" t="s">
        <v>579</v>
      </c>
      <c r="C843" s="403" t="s">
        <v>343</v>
      </c>
      <c r="D843" s="403" t="s">
        <v>344</v>
      </c>
      <c r="E843" s="403" t="s">
        <v>1455</v>
      </c>
      <c r="F843" s="403">
        <v>0</v>
      </c>
      <c r="O843" s="403" t="s">
        <v>345</v>
      </c>
      <c r="R843" s="403">
        <v>4</v>
      </c>
      <c r="S843" s="403">
        <v>1.7912999999999999</v>
      </c>
      <c r="T843" s="403">
        <v>5.4390000000000001</v>
      </c>
      <c r="U843" s="403">
        <v>8</v>
      </c>
      <c r="V843" s="403">
        <v>27.800999999999998</v>
      </c>
      <c r="W843" s="403">
        <v>37.4</v>
      </c>
      <c r="X843" s="404">
        <v>0.56923999999999997</v>
      </c>
      <c r="Y843" s="403">
        <f>X843+(S843*((U843-INDEX('[1]Center of Mass'!$B$8:$M$105,MATCH(A843,'[1]Center of Mass'!$B$8:$B$105,0),9))^2+(V843-INDEX('[1]Center of Mass'!$B$8:$M$105,MATCH(A843,'[1]Center of Mass'!$B$8:$B$105,0),10))^2))</f>
        <v>763.78264330969978</v>
      </c>
    </row>
    <row r="844" spans="1:25">
      <c r="A844" s="403" t="s">
        <v>35</v>
      </c>
      <c r="B844" s="403" t="s">
        <v>547</v>
      </c>
      <c r="C844" s="403" t="s">
        <v>343</v>
      </c>
      <c r="D844" s="403" t="s">
        <v>344</v>
      </c>
      <c r="E844" s="403" t="s">
        <v>1455</v>
      </c>
      <c r="F844" s="403">
        <v>0</v>
      </c>
      <c r="O844" s="403" t="s">
        <v>345</v>
      </c>
      <c r="R844" s="403">
        <v>4</v>
      </c>
      <c r="S844" s="403">
        <v>1.0636000000000001</v>
      </c>
      <c r="T844" s="403">
        <v>4.1390000000000002</v>
      </c>
      <c r="U844" s="403">
        <v>11.275</v>
      </c>
      <c r="V844" s="403">
        <v>27.800999999999998</v>
      </c>
      <c r="W844" s="403">
        <v>37.4</v>
      </c>
      <c r="X844" s="404">
        <v>0.19108</v>
      </c>
      <c r="Y844" s="403">
        <f>X844+(S844*((U844-INDEX('[1]Center of Mass'!$B$8:$M$105,MATCH(A844,'[1]Center of Mass'!$B$8:$B$105,0),9))^2+(V844-INDEX('[1]Center of Mass'!$B$8:$M$105,MATCH(A844,'[1]Center of Mass'!$B$8:$B$105,0),10))^2))</f>
        <v>370.79823921839994</v>
      </c>
    </row>
    <row r="845" spans="1:25">
      <c r="A845" s="403" t="s">
        <v>35</v>
      </c>
      <c r="B845" s="403" t="s">
        <v>548</v>
      </c>
      <c r="C845" s="403" t="s">
        <v>343</v>
      </c>
      <c r="D845" s="403" t="s">
        <v>344</v>
      </c>
      <c r="E845" s="403" t="s">
        <v>1455</v>
      </c>
      <c r="F845" s="403">
        <v>0</v>
      </c>
      <c r="O845" s="403" t="s">
        <v>345</v>
      </c>
      <c r="R845" s="403">
        <v>4</v>
      </c>
      <c r="S845" s="403">
        <v>1.0636000000000001</v>
      </c>
      <c r="T845" s="403">
        <v>4.1390000000000002</v>
      </c>
      <c r="U845" s="403">
        <v>12.225</v>
      </c>
      <c r="V845" s="403">
        <v>27.800999999999998</v>
      </c>
      <c r="W845" s="403">
        <v>37.4</v>
      </c>
      <c r="X845" s="404">
        <v>0.19108</v>
      </c>
      <c r="Y845" s="403">
        <f>X845+(S845*((U845-INDEX('[1]Center of Mass'!$B$8:$M$105,MATCH(A845,'[1]Center of Mass'!$B$8:$B$105,0),9))^2+(V845-INDEX('[1]Center of Mass'!$B$8:$M$105,MATCH(A845,'[1]Center of Mass'!$B$8:$B$105,0),10))^2))</f>
        <v>351.11929929839994</v>
      </c>
    </row>
    <row r="846" spans="1:25">
      <c r="A846" s="403" t="s">
        <v>35</v>
      </c>
      <c r="B846" s="403" t="s">
        <v>549</v>
      </c>
      <c r="C846" s="403" t="s">
        <v>343</v>
      </c>
      <c r="D846" s="403" t="s">
        <v>344</v>
      </c>
      <c r="E846" s="403" t="s">
        <v>1455</v>
      </c>
      <c r="F846" s="403">
        <v>0</v>
      </c>
      <c r="O846" s="403" t="s">
        <v>345</v>
      </c>
      <c r="R846" s="403">
        <v>4</v>
      </c>
      <c r="S846" s="403">
        <v>1.2129000000000001</v>
      </c>
      <c r="T846" s="403">
        <v>4.4059999999999997</v>
      </c>
      <c r="U846" s="403">
        <v>13.242000000000001</v>
      </c>
      <c r="V846" s="403">
        <v>27.800999999999998</v>
      </c>
      <c r="W846" s="403">
        <v>37.4</v>
      </c>
      <c r="X846" s="404">
        <v>0.24529999999999999</v>
      </c>
      <c r="Y846" s="403">
        <f>X846+(S846*((U846-INDEX('[1]Center of Mass'!$B$8:$M$105,MATCH(A846,'[1]Center of Mass'!$B$8:$B$105,0),9))^2+(V846-INDEX('[1]Center of Mass'!$B$8:$M$105,MATCH(A846,'[1]Center of Mass'!$B$8:$B$105,0),10))^2))</f>
        <v>378.83643831889992</v>
      </c>
    </row>
    <row r="847" spans="1:25">
      <c r="A847" s="403" t="s">
        <v>35</v>
      </c>
      <c r="B847" s="403" t="s">
        <v>550</v>
      </c>
      <c r="C847" s="403" t="s">
        <v>343</v>
      </c>
      <c r="D847" s="403" t="s">
        <v>344</v>
      </c>
      <c r="E847" s="403" t="s">
        <v>1455</v>
      </c>
      <c r="F847" s="403">
        <v>0</v>
      </c>
      <c r="O847" s="403" t="s">
        <v>345</v>
      </c>
      <c r="R847" s="403">
        <v>4</v>
      </c>
      <c r="S847" s="403">
        <v>1.2129000000000001</v>
      </c>
      <c r="T847" s="403">
        <v>4.4059999999999997</v>
      </c>
      <c r="U847" s="403">
        <v>14.324999999999999</v>
      </c>
      <c r="V847" s="403">
        <v>27.800999999999998</v>
      </c>
      <c r="W847" s="403">
        <v>37.4</v>
      </c>
      <c r="X847" s="404">
        <v>0.24529999999999999</v>
      </c>
      <c r="Y847" s="403">
        <f>X847+(S847*((U847-INDEX('[1]Center of Mass'!$B$8:$M$105,MATCH(A847,'[1]Center of Mass'!$B$8:$B$105,0),9))^2+(V847-INDEX('[1]Center of Mass'!$B$8:$M$105,MATCH(A847,'[1]Center of Mass'!$B$8:$B$105,0),10))^2))</f>
        <v>358.59562740259992</v>
      </c>
    </row>
    <row r="848" spans="1:25">
      <c r="A848" s="403" t="s">
        <v>35</v>
      </c>
      <c r="B848" s="403" t="s">
        <v>419</v>
      </c>
      <c r="C848" s="403" t="s">
        <v>343</v>
      </c>
      <c r="D848" s="403" t="s">
        <v>344</v>
      </c>
      <c r="E848" s="403" t="s">
        <v>1455</v>
      </c>
      <c r="F848" s="403">
        <v>0</v>
      </c>
      <c r="O848" s="403" t="s">
        <v>345</v>
      </c>
      <c r="R848" s="403">
        <v>4</v>
      </c>
      <c r="S848" s="403">
        <v>1.2129000000000001</v>
      </c>
      <c r="T848" s="403">
        <v>4.4059999999999997</v>
      </c>
      <c r="U848" s="403">
        <v>15.407999999999999</v>
      </c>
      <c r="V848" s="403">
        <v>27.800999999999998</v>
      </c>
      <c r="W848" s="403">
        <v>37.4</v>
      </c>
      <c r="X848" s="404">
        <v>0.24529999999999999</v>
      </c>
      <c r="Y848" s="403">
        <f>X848+(S848*((U848-INDEX('[1]Center of Mass'!$B$8:$M$105,MATCH(A848,'[1]Center of Mass'!$B$8:$B$105,0),9))^2+(V848-INDEX('[1]Center of Mass'!$B$8:$M$105,MATCH(A848,'[1]Center of Mass'!$B$8:$B$105,0),10))^2))</f>
        <v>341.20001062249997</v>
      </c>
    </row>
    <row r="849" spans="1:25">
      <c r="A849" s="403" t="s">
        <v>35</v>
      </c>
      <c r="B849" s="403" t="s">
        <v>551</v>
      </c>
      <c r="C849" s="403" t="s">
        <v>343</v>
      </c>
      <c r="D849" s="403" t="s">
        <v>344</v>
      </c>
      <c r="E849" s="403" t="s">
        <v>1455</v>
      </c>
      <c r="F849" s="403">
        <v>0</v>
      </c>
      <c r="O849" s="403" t="s">
        <v>345</v>
      </c>
      <c r="R849" s="403">
        <v>4</v>
      </c>
      <c r="S849" s="403">
        <v>1.2129000000000001</v>
      </c>
      <c r="T849" s="403">
        <v>4.4059999999999997</v>
      </c>
      <c r="U849" s="403">
        <v>16.492000000000001</v>
      </c>
      <c r="V849" s="403">
        <v>27.800999999999998</v>
      </c>
      <c r="W849" s="403">
        <v>37.4</v>
      </c>
      <c r="X849" s="404">
        <v>0.24529999999999999</v>
      </c>
      <c r="Y849" s="403">
        <f>X849+(S849*((U849-INDEX('[1]Center of Mass'!$B$8:$M$105,MATCH(A849,'[1]Center of Mass'!$B$8:$B$105,0),9))^2+(V849-INDEX('[1]Center of Mass'!$B$8:$M$105,MATCH(A849,'[1]Center of Mass'!$B$8:$B$105,0),10))^2))</f>
        <v>326.63746746889996</v>
      </c>
    </row>
    <row r="850" spans="1:25">
      <c r="A850" s="403" t="s">
        <v>35</v>
      </c>
      <c r="B850" s="403" t="s">
        <v>420</v>
      </c>
      <c r="C850" s="403" t="s">
        <v>343</v>
      </c>
      <c r="D850" s="403" t="s">
        <v>344</v>
      </c>
      <c r="E850" s="403" t="s">
        <v>1455</v>
      </c>
      <c r="F850" s="403">
        <v>0</v>
      </c>
      <c r="O850" s="403" t="s">
        <v>345</v>
      </c>
      <c r="R850" s="403">
        <v>4</v>
      </c>
      <c r="S850" s="403">
        <v>1.2129000000000001</v>
      </c>
      <c r="T850" s="403">
        <v>4.4059999999999997</v>
      </c>
      <c r="U850" s="403">
        <v>17.574999999999999</v>
      </c>
      <c r="V850" s="403">
        <v>27.800999999999998</v>
      </c>
      <c r="W850" s="403">
        <v>37.4</v>
      </c>
      <c r="X850" s="404">
        <v>0.24529999999999999</v>
      </c>
      <c r="Y850" s="403">
        <f>X850+(S850*((U850-INDEX('[1]Center of Mass'!$B$8:$M$105,MATCH(A850,'[1]Center of Mass'!$B$8:$B$105,0),9))^2+(V850-INDEX('[1]Center of Mass'!$B$8:$M$105,MATCH(A850,'[1]Center of Mass'!$B$8:$B$105,0),10))^2))</f>
        <v>314.93486610259998</v>
      </c>
    </row>
    <row r="851" spans="1:25">
      <c r="A851" s="403" t="s">
        <v>35</v>
      </c>
      <c r="B851" s="403" t="s">
        <v>421</v>
      </c>
      <c r="C851" s="403" t="s">
        <v>343</v>
      </c>
      <c r="D851" s="403" t="s">
        <v>344</v>
      </c>
      <c r="E851" s="403" t="s">
        <v>1455</v>
      </c>
      <c r="F851" s="403">
        <v>0</v>
      </c>
      <c r="O851" s="403" t="s">
        <v>345</v>
      </c>
      <c r="R851" s="403">
        <v>4</v>
      </c>
      <c r="S851" s="403">
        <v>1.2129000000000001</v>
      </c>
      <c r="T851" s="403">
        <v>4.4059999999999997</v>
      </c>
      <c r="U851" s="403">
        <v>18.658000000000001</v>
      </c>
      <c r="V851" s="403">
        <v>27.800999999999998</v>
      </c>
      <c r="W851" s="403">
        <v>37.4</v>
      </c>
      <c r="X851" s="404">
        <v>0.24529999999999999</v>
      </c>
      <c r="Y851" s="403">
        <f>X851+(S851*((U851-INDEX('[1]Center of Mass'!$B$8:$M$105,MATCH(A851,'[1]Center of Mass'!$B$8:$B$105,0),9))^2+(V851-INDEX('[1]Center of Mass'!$B$8:$M$105,MATCH(A851,'[1]Center of Mass'!$B$8:$B$105,0),10))^2))</f>
        <v>306.0774588724999</v>
      </c>
    </row>
    <row r="852" spans="1:25">
      <c r="A852" s="403" t="s">
        <v>35</v>
      </c>
      <c r="B852" s="403" t="s">
        <v>424</v>
      </c>
      <c r="C852" s="403" t="s">
        <v>343</v>
      </c>
      <c r="D852" s="403" t="s">
        <v>344</v>
      </c>
      <c r="E852" s="403" t="s">
        <v>1455</v>
      </c>
      <c r="F852" s="403">
        <v>0</v>
      </c>
      <c r="O852" s="403" t="s">
        <v>345</v>
      </c>
      <c r="R852" s="403">
        <v>4</v>
      </c>
      <c r="S852" s="403">
        <v>1.2315</v>
      </c>
      <c r="T852" s="403">
        <v>4.4390000000000001</v>
      </c>
      <c r="U852" s="403">
        <v>0.55000000000000004</v>
      </c>
      <c r="V852" s="403">
        <v>28.920999999999999</v>
      </c>
      <c r="W852" s="403">
        <v>37.4</v>
      </c>
      <c r="X852" s="404">
        <v>0.25280999999999998</v>
      </c>
      <c r="Y852" s="403">
        <f>X852+(S852*((U852-INDEX('[1]Center of Mass'!$B$8:$M$105,MATCH(A852,'[1]Center of Mass'!$B$8:$B$105,0),9))^2+(V852-INDEX('[1]Center of Mass'!$B$8:$M$105,MATCH(A852,'[1]Center of Mass'!$B$8:$B$105,0),10))^2))</f>
        <v>885.44869117349981</v>
      </c>
    </row>
    <row r="853" spans="1:25">
      <c r="A853" s="403" t="s">
        <v>35</v>
      </c>
      <c r="B853" s="403" t="s">
        <v>425</v>
      </c>
      <c r="C853" s="403" t="s">
        <v>343</v>
      </c>
      <c r="D853" s="403" t="s">
        <v>344</v>
      </c>
      <c r="E853" s="403" t="s">
        <v>1455</v>
      </c>
      <c r="F853" s="403">
        <v>0</v>
      </c>
      <c r="O853" s="403" t="s">
        <v>345</v>
      </c>
      <c r="R853" s="403">
        <v>4</v>
      </c>
      <c r="S853" s="403">
        <v>1.2315</v>
      </c>
      <c r="T853" s="403">
        <v>4.4390000000000001</v>
      </c>
      <c r="U853" s="403">
        <v>1.65</v>
      </c>
      <c r="V853" s="403">
        <v>28.920999999999999</v>
      </c>
      <c r="W853" s="403">
        <v>37.4</v>
      </c>
      <c r="X853" s="404">
        <v>0.25280999999999998</v>
      </c>
      <c r="Y853" s="403">
        <f>X853+(S853*((U853-INDEX('[1]Center of Mass'!$B$8:$M$105,MATCH(A853,'[1]Center of Mass'!$B$8:$B$105,0),9))^2+(V853-INDEX('[1]Center of Mass'!$B$8:$M$105,MATCH(A853,'[1]Center of Mass'!$B$8:$B$105,0),10))^2))</f>
        <v>830.21148277349994</v>
      </c>
    </row>
    <row r="854" spans="1:25">
      <c r="A854" s="403" t="s">
        <v>35</v>
      </c>
      <c r="B854" s="403" t="s">
        <v>426</v>
      </c>
      <c r="C854" s="403" t="s">
        <v>343</v>
      </c>
      <c r="D854" s="403" t="s">
        <v>344</v>
      </c>
      <c r="E854" s="403" t="s">
        <v>1455</v>
      </c>
      <c r="F854" s="403">
        <v>0</v>
      </c>
      <c r="O854" s="403" t="s">
        <v>345</v>
      </c>
      <c r="R854" s="403">
        <v>4</v>
      </c>
      <c r="S854" s="403">
        <v>1.2315</v>
      </c>
      <c r="T854" s="403">
        <v>4.4390000000000001</v>
      </c>
      <c r="U854" s="403">
        <v>2.75</v>
      </c>
      <c r="V854" s="403">
        <v>28.920999999999999</v>
      </c>
      <c r="W854" s="403">
        <v>37.4</v>
      </c>
      <c r="X854" s="404">
        <v>0.25280999999999998</v>
      </c>
      <c r="Y854" s="403">
        <f>X854+(S854*((U854-INDEX('[1]Center of Mass'!$B$8:$M$105,MATCH(A854,'[1]Center of Mass'!$B$8:$B$105,0),9))^2+(V854-INDEX('[1]Center of Mass'!$B$8:$M$105,MATCH(A854,'[1]Center of Mass'!$B$8:$B$105,0),10))^2))</f>
        <v>777.95450437349984</v>
      </c>
    </row>
    <row r="855" spans="1:25">
      <c r="A855" s="403" t="s">
        <v>35</v>
      </c>
      <c r="B855" s="403" t="s">
        <v>427</v>
      </c>
      <c r="C855" s="403" t="s">
        <v>343</v>
      </c>
      <c r="D855" s="403" t="s">
        <v>344</v>
      </c>
      <c r="E855" s="403" t="s">
        <v>1455</v>
      </c>
      <c r="F855" s="403">
        <v>0</v>
      </c>
      <c r="O855" s="403" t="s">
        <v>345</v>
      </c>
      <c r="R855" s="403">
        <v>4</v>
      </c>
      <c r="S855" s="403">
        <v>1.0915999999999999</v>
      </c>
      <c r="T855" s="403">
        <v>4.1890000000000001</v>
      </c>
      <c r="U855" s="403">
        <v>3.7879999999999998</v>
      </c>
      <c r="V855" s="403">
        <v>28.920999999999999</v>
      </c>
      <c r="W855" s="403">
        <v>37.4</v>
      </c>
      <c r="X855" s="404">
        <v>0.20049</v>
      </c>
      <c r="Y855" s="403">
        <f>X855+(S855*((U855-INDEX('[1]Center of Mass'!$B$8:$M$105,MATCH(A855,'[1]Center of Mass'!$B$8:$B$105,0),9))^2+(V855-INDEX('[1]Center of Mass'!$B$8:$M$105,MATCH(A855,'[1]Center of Mass'!$B$8:$B$105,0),10))^2))</f>
        <v>648.26706328999978</v>
      </c>
    </row>
    <row r="856" spans="1:25">
      <c r="A856" s="403" t="s">
        <v>35</v>
      </c>
      <c r="B856" s="403" t="s">
        <v>428</v>
      </c>
      <c r="C856" s="403" t="s">
        <v>343</v>
      </c>
      <c r="D856" s="403" t="s">
        <v>344</v>
      </c>
      <c r="E856" s="403" t="s">
        <v>1455</v>
      </c>
      <c r="F856" s="403">
        <v>0</v>
      </c>
      <c r="O856" s="403" t="s">
        <v>345</v>
      </c>
      <c r="R856" s="403">
        <v>4</v>
      </c>
      <c r="S856" s="403">
        <v>1.0915999999999999</v>
      </c>
      <c r="T856" s="403">
        <v>4.1890000000000001</v>
      </c>
      <c r="U856" s="403">
        <v>4.7629999999999999</v>
      </c>
      <c r="V856" s="403">
        <v>28.920999999999999</v>
      </c>
      <c r="W856" s="403">
        <v>37.4</v>
      </c>
      <c r="X856" s="404">
        <v>0.20049</v>
      </c>
      <c r="Y856" s="403">
        <f>X856+(S856*((U856-INDEX('[1]Center of Mass'!$B$8:$M$105,MATCH(A856,'[1]Center of Mass'!$B$8:$B$105,0),9))^2+(V856-INDEX('[1]Center of Mass'!$B$8:$M$105,MATCH(A856,'[1]Center of Mass'!$B$8:$B$105,0),10))^2))</f>
        <v>611.62819153999988</v>
      </c>
    </row>
    <row r="857" spans="1:25">
      <c r="A857" s="403" t="s">
        <v>35</v>
      </c>
      <c r="B857" s="403" t="s">
        <v>457</v>
      </c>
      <c r="C857" s="403" t="s">
        <v>343</v>
      </c>
      <c r="D857" s="403" t="s">
        <v>344</v>
      </c>
      <c r="E857" s="403" t="s">
        <v>1455</v>
      </c>
      <c r="F857" s="403">
        <v>0</v>
      </c>
      <c r="O857" s="403" t="s">
        <v>345</v>
      </c>
      <c r="R857" s="403">
        <v>4</v>
      </c>
      <c r="S857" s="403">
        <v>1.0915999999999999</v>
      </c>
      <c r="T857" s="403">
        <v>4.1890000000000001</v>
      </c>
      <c r="U857" s="403">
        <v>5.7380000000000004</v>
      </c>
      <c r="V857" s="403">
        <v>28.920999999999999</v>
      </c>
      <c r="W857" s="403">
        <v>37.4</v>
      </c>
      <c r="X857" s="404">
        <v>0.20049</v>
      </c>
      <c r="Y857" s="403">
        <f>X857+(S857*((U857-INDEX('[1]Center of Mass'!$B$8:$M$105,MATCH(A857,'[1]Center of Mass'!$B$8:$B$105,0),9))^2+(V857-INDEX('[1]Center of Mass'!$B$8:$M$105,MATCH(A857,'[1]Center of Mass'!$B$8:$B$105,0),10))^2))</f>
        <v>577.06472428999984</v>
      </c>
    </row>
    <row r="858" spans="1:25">
      <c r="A858" s="403" t="s">
        <v>35</v>
      </c>
      <c r="B858" s="403" t="s">
        <v>429</v>
      </c>
      <c r="C858" s="403" t="s">
        <v>343</v>
      </c>
      <c r="D858" s="403" t="s">
        <v>344</v>
      </c>
      <c r="E858" s="403" t="s">
        <v>1455</v>
      </c>
      <c r="F858" s="403">
        <v>0</v>
      </c>
      <c r="O858" s="403" t="s">
        <v>345</v>
      </c>
      <c r="R858" s="403">
        <v>4</v>
      </c>
      <c r="S858" s="403">
        <v>1.0915999999999999</v>
      </c>
      <c r="T858" s="403">
        <v>4.1890000000000001</v>
      </c>
      <c r="U858" s="403">
        <v>6.7130000000000001</v>
      </c>
      <c r="V858" s="403">
        <v>28.920999999999999</v>
      </c>
      <c r="W858" s="403">
        <v>37.4</v>
      </c>
      <c r="X858" s="404">
        <v>0.20049</v>
      </c>
      <c r="Y858" s="403">
        <f>X858+(S858*((U858-INDEX('[1]Center of Mass'!$B$8:$M$105,MATCH(A858,'[1]Center of Mass'!$B$8:$B$105,0),9))^2+(V858-INDEX('[1]Center of Mass'!$B$8:$M$105,MATCH(A858,'[1]Center of Mass'!$B$8:$B$105,0),10))^2))</f>
        <v>544.5766615399998</v>
      </c>
    </row>
    <row r="859" spans="1:25">
      <c r="A859" s="403" t="s">
        <v>35</v>
      </c>
      <c r="B859" s="403" t="s">
        <v>909</v>
      </c>
      <c r="C859" s="403" t="s">
        <v>343</v>
      </c>
      <c r="D859" s="403" t="s">
        <v>344</v>
      </c>
      <c r="E859" s="403" t="s">
        <v>1455</v>
      </c>
      <c r="F859" s="403">
        <v>0</v>
      </c>
      <c r="O859" s="403" t="s">
        <v>345</v>
      </c>
      <c r="R859" s="403">
        <v>4</v>
      </c>
      <c r="S859" s="403">
        <v>1.7912999999999999</v>
      </c>
      <c r="T859" s="403">
        <v>5.4390000000000001</v>
      </c>
      <c r="U859" s="403">
        <v>8</v>
      </c>
      <c r="V859" s="403">
        <v>28.920999999999999</v>
      </c>
      <c r="W859" s="403">
        <v>37.4</v>
      </c>
      <c r="X859" s="404">
        <v>0.56923999999999997</v>
      </c>
      <c r="Y859" s="403">
        <f>X859+(S859*((U859-INDEX('[1]Center of Mass'!$B$8:$M$105,MATCH(A859,'[1]Center of Mass'!$B$8:$B$105,0),9))^2+(V859-INDEX('[1]Center of Mass'!$B$8:$M$105,MATCH(A859,'[1]Center of Mass'!$B$8:$B$105,0),10))^2))</f>
        <v>828.72515002969988</v>
      </c>
    </row>
    <row r="860" spans="1:25">
      <c r="A860" s="403" t="s">
        <v>35</v>
      </c>
      <c r="B860" s="403" t="s">
        <v>431</v>
      </c>
      <c r="C860" s="403" t="s">
        <v>343</v>
      </c>
      <c r="D860" s="403" t="s">
        <v>344</v>
      </c>
      <c r="E860" s="403" t="s">
        <v>1455</v>
      </c>
      <c r="F860" s="403">
        <v>0</v>
      </c>
      <c r="O860" s="403" t="s">
        <v>345</v>
      </c>
      <c r="R860" s="403">
        <v>4</v>
      </c>
      <c r="S860" s="403">
        <v>1.0636000000000001</v>
      </c>
      <c r="T860" s="403">
        <v>4.1390000000000002</v>
      </c>
      <c r="U860" s="403">
        <v>11.275</v>
      </c>
      <c r="V860" s="403">
        <v>28.920999999999999</v>
      </c>
      <c r="W860" s="403">
        <v>37.4</v>
      </c>
      <c r="X860" s="404">
        <v>0.19108</v>
      </c>
      <c r="Y860" s="403">
        <f>X860+(S860*((U860-INDEX('[1]Center of Mass'!$B$8:$M$105,MATCH(A860,'[1]Center of Mass'!$B$8:$B$105,0),9))^2+(V860-INDEX('[1]Center of Mass'!$B$8:$M$105,MATCH(A860,'[1]Center of Mass'!$B$8:$B$105,0),10))^2))</f>
        <v>409.35841905839993</v>
      </c>
    </row>
    <row r="861" spans="1:25">
      <c r="A861" s="403" t="s">
        <v>35</v>
      </c>
      <c r="B861" s="403" t="s">
        <v>911</v>
      </c>
      <c r="C861" s="403" t="s">
        <v>343</v>
      </c>
      <c r="D861" s="403" t="s">
        <v>344</v>
      </c>
      <c r="E861" s="403" t="s">
        <v>1455</v>
      </c>
      <c r="F861" s="403">
        <v>0</v>
      </c>
      <c r="O861" s="403" t="s">
        <v>345</v>
      </c>
      <c r="R861" s="403">
        <v>4</v>
      </c>
      <c r="S861" s="403">
        <v>1.0636000000000001</v>
      </c>
      <c r="T861" s="403">
        <v>4.1390000000000002</v>
      </c>
      <c r="U861" s="403">
        <v>12.225</v>
      </c>
      <c r="V861" s="403">
        <v>28.920999999999999</v>
      </c>
      <c r="W861" s="403">
        <v>37.4</v>
      </c>
      <c r="X861" s="404">
        <v>0.19108</v>
      </c>
      <c r="Y861" s="403">
        <f>X861+(S861*((U861-INDEX('[1]Center of Mass'!$B$8:$M$105,MATCH(A861,'[1]Center of Mass'!$B$8:$B$105,0),9))^2+(V861-INDEX('[1]Center of Mass'!$B$8:$M$105,MATCH(A861,'[1]Center of Mass'!$B$8:$B$105,0),10))^2))</f>
        <v>389.67947913839998</v>
      </c>
    </row>
    <row r="862" spans="1:25">
      <c r="A862" s="403" t="s">
        <v>35</v>
      </c>
      <c r="B862" s="403" t="s">
        <v>912</v>
      </c>
      <c r="C862" s="403" t="s">
        <v>343</v>
      </c>
      <c r="D862" s="403" t="s">
        <v>344</v>
      </c>
      <c r="E862" s="403" t="s">
        <v>1455</v>
      </c>
      <c r="F862" s="403">
        <v>0</v>
      </c>
      <c r="O862" s="403" t="s">
        <v>345</v>
      </c>
      <c r="R862" s="403">
        <v>4</v>
      </c>
      <c r="S862" s="403">
        <v>1.2129000000000001</v>
      </c>
      <c r="T862" s="403">
        <v>4.4059999999999997</v>
      </c>
      <c r="U862" s="403">
        <v>13.242000000000001</v>
      </c>
      <c r="V862" s="403">
        <v>28.920999999999999</v>
      </c>
      <c r="W862" s="403">
        <v>37.4</v>
      </c>
      <c r="X862" s="404">
        <v>0.24529999999999999</v>
      </c>
      <c r="Y862" s="403">
        <f>X862+(S862*((U862-INDEX('[1]Center of Mass'!$B$8:$M$105,MATCH(A862,'[1]Center of Mass'!$B$8:$B$105,0),9))^2+(V862-INDEX('[1]Center of Mass'!$B$8:$M$105,MATCH(A862,'[1]Center of Mass'!$B$8:$B$105,0),10))^2))</f>
        <v>422.8094000788999</v>
      </c>
    </row>
    <row r="863" spans="1:25">
      <c r="A863" s="403" t="s">
        <v>35</v>
      </c>
      <c r="B863" s="403" t="s">
        <v>432</v>
      </c>
      <c r="C863" s="403" t="s">
        <v>343</v>
      </c>
      <c r="D863" s="403" t="s">
        <v>344</v>
      </c>
      <c r="E863" s="403" t="s">
        <v>1455</v>
      </c>
      <c r="F863" s="403">
        <v>0</v>
      </c>
      <c r="O863" s="403" t="s">
        <v>345</v>
      </c>
      <c r="R863" s="403">
        <v>4</v>
      </c>
      <c r="S863" s="403">
        <v>1.2129000000000001</v>
      </c>
      <c r="T863" s="403">
        <v>4.4059999999999997</v>
      </c>
      <c r="U863" s="403">
        <v>14.324999999999999</v>
      </c>
      <c r="V863" s="403">
        <v>28.920999999999999</v>
      </c>
      <c r="W863" s="403">
        <v>37.4</v>
      </c>
      <c r="X863" s="404">
        <v>0.24529999999999999</v>
      </c>
      <c r="Y863" s="403">
        <f>X863+(S863*((U863-INDEX('[1]Center of Mass'!$B$8:$M$105,MATCH(A863,'[1]Center of Mass'!$B$8:$B$105,0),9))^2+(V863-INDEX('[1]Center of Mass'!$B$8:$M$105,MATCH(A863,'[1]Center of Mass'!$B$8:$B$105,0),10))^2))</f>
        <v>402.56858916259995</v>
      </c>
    </row>
    <row r="864" spans="1:25">
      <c r="A864" s="403" t="s">
        <v>35</v>
      </c>
      <c r="B864" s="403" t="s">
        <v>913</v>
      </c>
      <c r="C864" s="403" t="s">
        <v>343</v>
      </c>
      <c r="D864" s="403" t="s">
        <v>344</v>
      </c>
      <c r="E864" s="403" t="s">
        <v>1455</v>
      </c>
      <c r="F864" s="403">
        <v>0</v>
      </c>
      <c r="O864" s="403" t="s">
        <v>345</v>
      </c>
      <c r="R864" s="403">
        <v>4</v>
      </c>
      <c r="S864" s="403">
        <v>1.2129000000000001</v>
      </c>
      <c r="T864" s="403">
        <v>4.4059999999999997</v>
      </c>
      <c r="U864" s="403">
        <v>15.407999999999999</v>
      </c>
      <c r="V864" s="403">
        <v>28.920999999999999</v>
      </c>
      <c r="W864" s="403">
        <v>37.4</v>
      </c>
      <c r="X864" s="404">
        <v>0.24529999999999999</v>
      </c>
      <c r="Y864" s="403">
        <f>X864+(S864*((U864-INDEX('[1]Center of Mass'!$B$8:$M$105,MATCH(A864,'[1]Center of Mass'!$B$8:$B$105,0),9))^2+(V864-INDEX('[1]Center of Mass'!$B$8:$M$105,MATCH(A864,'[1]Center of Mass'!$B$8:$B$105,0),10))^2))</f>
        <v>385.17297238249995</v>
      </c>
    </row>
    <row r="865" spans="1:25">
      <c r="A865" s="403" t="s">
        <v>35</v>
      </c>
      <c r="B865" s="403" t="s">
        <v>433</v>
      </c>
      <c r="C865" s="403" t="s">
        <v>343</v>
      </c>
      <c r="D865" s="403" t="s">
        <v>344</v>
      </c>
      <c r="E865" s="403" t="s">
        <v>1455</v>
      </c>
      <c r="F865" s="403">
        <v>0</v>
      </c>
      <c r="O865" s="403" t="s">
        <v>345</v>
      </c>
      <c r="R865" s="403">
        <v>4</v>
      </c>
      <c r="S865" s="403">
        <v>1.2129000000000001</v>
      </c>
      <c r="T865" s="403">
        <v>4.4059999999999997</v>
      </c>
      <c r="U865" s="403">
        <v>16.492000000000001</v>
      </c>
      <c r="V865" s="403">
        <v>28.920999999999999</v>
      </c>
      <c r="W865" s="403">
        <v>37.4</v>
      </c>
      <c r="X865" s="404">
        <v>0.24529999999999999</v>
      </c>
      <c r="Y865" s="403">
        <f>X865+(S865*((U865-INDEX('[1]Center of Mass'!$B$8:$M$105,MATCH(A865,'[1]Center of Mass'!$B$8:$B$105,0),9))^2+(V865-INDEX('[1]Center of Mass'!$B$8:$M$105,MATCH(A865,'[1]Center of Mass'!$B$8:$B$105,0),10))^2))</f>
        <v>370.61042922889993</v>
      </c>
    </row>
    <row r="866" spans="1:25">
      <c r="A866" s="403" t="s">
        <v>35</v>
      </c>
      <c r="B866" s="403" t="s">
        <v>872</v>
      </c>
      <c r="C866" s="403" t="s">
        <v>343</v>
      </c>
      <c r="D866" s="403" t="s">
        <v>344</v>
      </c>
      <c r="E866" s="403" t="s">
        <v>1455</v>
      </c>
      <c r="F866" s="403">
        <v>0</v>
      </c>
      <c r="O866" s="403" t="s">
        <v>345</v>
      </c>
      <c r="R866" s="403">
        <v>4</v>
      </c>
      <c r="S866" s="403">
        <v>1.2129000000000001</v>
      </c>
      <c r="T866" s="403">
        <v>4.4059999999999997</v>
      </c>
      <c r="U866" s="403">
        <v>17.574999999999999</v>
      </c>
      <c r="V866" s="403">
        <v>28.920999999999999</v>
      </c>
      <c r="W866" s="403">
        <v>37.4</v>
      </c>
      <c r="X866" s="404">
        <v>0.24529999999999999</v>
      </c>
      <c r="Y866" s="403">
        <f>X866+(S866*((U866-INDEX('[1]Center of Mass'!$B$8:$M$105,MATCH(A866,'[1]Center of Mass'!$B$8:$B$105,0),9))^2+(V866-INDEX('[1]Center of Mass'!$B$8:$M$105,MATCH(A866,'[1]Center of Mass'!$B$8:$B$105,0),10))^2))</f>
        <v>358.90782786259996</v>
      </c>
    </row>
    <row r="867" spans="1:25">
      <c r="A867" s="403" t="s">
        <v>35</v>
      </c>
      <c r="B867" s="403" t="s">
        <v>434</v>
      </c>
      <c r="C867" s="403" t="s">
        <v>343</v>
      </c>
      <c r="D867" s="403" t="s">
        <v>344</v>
      </c>
      <c r="E867" s="403" t="s">
        <v>1455</v>
      </c>
      <c r="F867" s="403">
        <v>0</v>
      </c>
      <c r="O867" s="403" t="s">
        <v>345</v>
      </c>
      <c r="R867" s="403">
        <v>4</v>
      </c>
      <c r="S867" s="403">
        <v>1.2129000000000001</v>
      </c>
      <c r="T867" s="403">
        <v>4.4059999999999997</v>
      </c>
      <c r="U867" s="403">
        <v>18.658000000000001</v>
      </c>
      <c r="V867" s="403">
        <v>28.920999999999999</v>
      </c>
      <c r="W867" s="403">
        <v>37.4</v>
      </c>
      <c r="X867" s="404">
        <v>0.24529999999999999</v>
      </c>
      <c r="Y867" s="403">
        <f>X867+(S867*((U867-INDEX('[1]Center of Mass'!$B$8:$M$105,MATCH(A867,'[1]Center of Mass'!$B$8:$B$105,0),9))^2+(V867-INDEX('[1]Center of Mass'!$B$8:$M$105,MATCH(A867,'[1]Center of Mass'!$B$8:$B$105,0),10))^2))</f>
        <v>350.05042063249988</v>
      </c>
    </row>
    <row r="868" spans="1:25">
      <c r="A868" s="403" t="s">
        <v>35</v>
      </c>
      <c r="B868" s="403" t="s">
        <v>436</v>
      </c>
      <c r="C868" s="403" t="s">
        <v>343</v>
      </c>
      <c r="D868" s="403" t="s">
        <v>344</v>
      </c>
      <c r="E868" s="403" t="s">
        <v>1455</v>
      </c>
      <c r="F868" s="403">
        <v>0</v>
      </c>
      <c r="O868" s="403" t="s">
        <v>345</v>
      </c>
      <c r="R868" s="403">
        <v>4</v>
      </c>
      <c r="S868" s="403">
        <v>1.2315</v>
      </c>
      <c r="T868" s="403">
        <v>4.4390000000000001</v>
      </c>
      <c r="U868" s="403">
        <v>0.55000000000000004</v>
      </c>
      <c r="V868" s="403">
        <v>30.04</v>
      </c>
      <c r="W868" s="403">
        <v>37.4</v>
      </c>
      <c r="X868" s="404">
        <v>0.25280999999999998</v>
      </c>
      <c r="Y868" s="403">
        <f>X868+(S868*((U868-INDEX('[1]Center of Mass'!$B$8:$M$105,MATCH(A868,'[1]Center of Mass'!$B$8:$B$105,0),9))^2+(V868-INDEX('[1]Center of Mass'!$B$8:$M$105,MATCH(A868,'[1]Center of Mass'!$B$8:$B$105,0),10))^2))</f>
        <v>933.14157170999988</v>
      </c>
    </row>
    <row r="869" spans="1:25">
      <c r="A869" s="403" t="s">
        <v>35</v>
      </c>
      <c r="B869" s="403" t="s">
        <v>552</v>
      </c>
      <c r="C869" s="403" t="s">
        <v>343</v>
      </c>
      <c r="D869" s="403" t="s">
        <v>344</v>
      </c>
      <c r="E869" s="403" t="s">
        <v>1455</v>
      </c>
      <c r="F869" s="403">
        <v>0</v>
      </c>
      <c r="O869" s="403" t="s">
        <v>345</v>
      </c>
      <c r="R869" s="403">
        <v>4</v>
      </c>
      <c r="S869" s="403">
        <v>1.2315</v>
      </c>
      <c r="T869" s="403">
        <v>4.4390000000000001</v>
      </c>
      <c r="U869" s="403">
        <v>1.65</v>
      </c>
      <c r="V869" s="403">
        <v>30.04</v>
      </c>
      <c r="W869" s="403">
        <v>37.4</v>
      </c>
      <c r="X869" s="404">
        <v>0.25280999999999998</v>
      </c>
      <c r="Y869" s="403">
        <f>X869+(S869*((U869-INDEX('[1]Center of Mass'!$B$8:$M$105,MATCH(A869,'[1]Center of Mass'!$B$8:$B$105,0),9))^2+(V869-INDEX('[1]Center of Mass'!$B$8:$M$105,MATCH(A869,'[1]Center of Mass'!$B$8:$B$105,0),10))^2))</f>
        <v>877.90436330999989</v>
      </c>
    </row>
    <row r="870" spans="1:25">
      <c r="A870" s="403" t="s">
        <v>35</v>
      </c>
      <c r="B870" s="403" t="s">
        <v>437</v>
      </c>
      <c r="C870" s="403" t="s">
        <v>343</v>
      </c>
      <c r="D870" s="403" t="s">
        <v>344</v>
      </c>
      <c r="E870" s="403" t="s">
        <v>1455</v>
      </c>
      <c r="F870" s="403">
        <v>0</v>
      </c>
      <c r="O870" s="403" t="s">
        <v>345</v>
      </c>
      <c r="R870" s="403">
        <v>4</v>
      </c>
      <c r="S870" s="403">
        <v>1.2315</v>
      </c>
      <c r="T870" s="403">
        <v>4.4390000000000001</v>
      </c>
      <c r="U870" s="403">
        <v>2.75</v>
      </c>
      <c r="V870" s="403">
        <v>30.04</v>
      </c>
      <c r="W870" s="403">
        <v>37.4</v>
      </c>
      <c r="X870" s="404">
        <v>0.25280999999999998</v>
      </c>
      <c r="Y870" s="403">
        <f>X870+(S870*((U870-INDEX('[1]Center of Mass'!$B$8:$M$105,MATCH(A870,'[1]Center of Mass'!$B$8:$B$105,0),9))^2+(V870-INDEX('[1]Center of Mass'!$B$8:$M$105,MATCH(A870,'[1]Center of Mass'!$B$8:$B$105,0),10))^2))</f>
        <v>825.6473849099998</v>
      </c>
    </row>
    <row r="871" spans="1:25">
      <c r="A871" s="403" t="s">
        <v>35</v>
      </c>
      <c r="B871" s="403" t="s">
        <v>553</v>
      </c>
      <c r="C871" s="403" t="s">
        <v>343</v>
      </c>
      <c r="D871" s="403" t="s">
        <v>344</v>
      </c>
      <c r="E871" s="403" t="s">
        <v>1455</v>
      </c>
      <c r="F871" s="403">
        <v>0</v>
      </c>
      <c r="O871" s="403" t="s">
        <v>345</v>
      </c>
      <c r="R871" s="403">
        <v>4</v>
      </c>
      <c r="S871" s="403">
        <v>1.0915999999999999</v>
      </c>
      <c r="T871" s="403">
        <v>4.1890000000000001</v>
      </c>
      <c r="U871" s="403">
        <v>3.7879999999999998</v>
      </c>
      <c r="V871" s="403">
        <v>30.04</v>
      </c>
      <c r="W871" s="403">
        <v>37.4</v>
      </c>
      <c r="X871" s="404">
        <v>0.20049</v>
      </c>
      <c r="Y871" s="403">
        <f>X871+(S871*((U871-INDEX('[1]Center of Mass'!$B$8:$M$105,MATCH(A871,'[1]Center of Mass'!$B$8:$B$105,0),9))^2+(V871-INDEX('[1]Center of Mass'!$B$8:$M$105,MATCH(A871,'[1]Center of Mass'!$B$8:$B$105,0),10))^2))</f>
        <v>690.54197063359982</v>
      </c>
    </row>
    <row r="872" spans="1:25">
      <c r="A872" s="403" t="s">
        <v>35</v>
      </c>
      <c r="B872" s="403" t="s">
        <v>554</v>
      </c>
      <c r="C872" s="403" t="s">
        <v>343</v>
      </c>
      <c r="D872" s="403" t="s">
        <v>344</v>
      </c>
      <c r="E872" s="403" t="s">
        <v>1455</v>
      </c>
      <c r="F872" s="403">
        <v>0</v>
      </c>
      <c r="O872" s="403" t="s">
        <v>345</v>
      </c>
      <c r="R872" s="403">
        <v>4</v>
      </c>
      <c r="S872" s="403">
        <v>1.0915999999999999</v>
      </c>
      <c r="T872" s="403">
        <v>4.1890000000000001</v>
      </c>
      <c r="U872" s="403">
        <v>4.7629999999999999</v>
      </c>
      <c r="V872" s="403">
        <v>30.04</v>
      </c>
      <c r="W872" s="403">
        <v>37.4</v>
      </c>
      <c r="X872" s="404">
        <v>0.20049</v>
      </c>
      <c r="Y872" s="403">
        <f>X872+(S872*((U872-INDEX('[1]Center of Mass'!$B$8:$M$105,MATCH(A872,'[1]Center of Mass'!$B$8:$B$105,0),9))^2+(V872-INDEX('[1]Center of Mass'!$B$8:$M$105,MATCH(A872,'[1]Center of Mass'!$B$8:$B$105,0),10))^2))</f>
        <v>653.90309888359991</v>
      </c>
    </row>
    <row r="873" spans="1:25">
      <c r="A873" s="403" t="s">
        <v>35</v>
      </c>
      <c r="B873" s="403" t="s">
        <v>555</v>
      </c>
      <c r="C873" s="403" t="s">
        <v>343</v>
      </c>
      <c r="D873" s="403" t="s">
        <v>344</v>
      </c>
      <c r="E873" s="403" t="s">
        <v>1455</v>
      </c>
      <c r="F873" s="403">
        <v>0</v>
      </c>
      <c r="O873" s="403" t="s">
        <v>345</v>
      </c>
      <c r="R873" s="403">
        <v>4</v>
      </c>
      <c r="S873" s="403">
        <v>1.0915999999999999</v>
      </c>
      <c r="T873" s="403">
        <v>4.1890000000000001</v>
      </c>
      <c r="U873" s="403">
        <v>5.7380000000000004</v>
      </c>
      <c r="V873" s="403">
        <v>30.04</v>
      </c>
      <c r="W873" s="403">
        <v>37.4</v>
      </c>
      <c r="X873" s="404">
        <v>0.20049</v>
      </c>
      <c r="Y873" s="403">
        <f>X873+(S873*((U873-INDEX('[1]Center of Mass'!$B$8:$M$105,MATCH(A873,'[1]Center of Mass'!$B$8:$B$105,0),9))^2+(V873-INDEX('[1]Center of Mass'!$B$8:$M$105,MATCH(A873,'[1]Center of Mass'!$B$8:$B$105,0),10))^2))</f>
        <v>619.33963163359988</v>
      </c>
    </row>
    <row r="874" spans="1:25">
      <c r="A874" s="403" t="s">
        <v>35</v>
      </c>
      <c r="B874" s="403" t="s">
        <v>556</v>
      </c>
      <c r="C874" s="403" t="s">
        <v>343</v>
      </c>
      <c r="D874" s="403" t="s">
        <v>344</v>
      </c>
      <c r="E874" s="403" t="s">
        <v>1455</v>
      </c>
      <c r="F874" s="403">
        <v>0</v>
      </c>
      <c r="O874" s="403" t="s">
        <v>345</v>
      </c>
      <c r="R874" s="403">
        <v>4</v>
      </c>
      <c r="S874" s="403">
        <v>1.0915999999999999</v>
      </c>
      <c r="T874" s="403">
        <v>4.1890000000000001</v>
      </c>
      <c r="U874" s="403">
        <v>6.7130000000000001</v>
      </c>
      <c r="V874" s="403">
        <v>30.04</v>
      </c>
      <c r="W874" s="403">
        <v>37.4</v>
      </c>
      <c r="X874" s="404">
        <v>0.20049</v>
      </c>
      <c r="Y874" s="403">
        <f>X874+(S874*((U874-INDEX('[1]Center of Mass'!$B$8:$M$105,MATCH(A874,'[1]Center of Mass'!$B$8:$B$105,0),9))^2+(V874-INDEX('[1]Center of Mass'!$B$8:$M$105,MATCH(A874,'[1]Center of Mass'!$B$8:$B$105,0),10))^2))</f>
        <v>586.85156888359973</v>
      </c>
    </row>
    <row r="875" spans="1:25">
      <c r="A875" s="403" t="s">
        <v>35</v>
      </c>
      <c r="B875" s="403" t="s">
        <v>557</v>
      </c>
      <c r="C875" s="403" t="s">
        <v>343</v>
      </c>
      <c r="D875" s="403" t="s">
        <v>344</v>
      </c>
      <c r="E875" s="403" t="s">
        <v>1455</v>
      </c>
      <c r="F875" s="403">
        <v>0</v>
      </c>
      <c r="O875" s="403" t="s">
        <v>345</v>
      </c>
      <c r="R875" s="403">
        <v>4</v>
      </c>
      <c r="S875" s="403">
        <v>1.7912999999999999</v>
      </c>
      <c r="T875" s="403">
        <v>5.4390000000000001</v>
      </c>
      <c r="U875" s="403">
        <v>8</v>
      </c>
      <c r="V875" s="403">
        <v>30.04</v>
      </c>
      <c r="W875" s="403">
        <v>37.4</v>
      </c>
      <c r="X875" s="404">
        <v>0.56923999999999997</v>
      </c>
      <c r="Y875" s="403">
        <f>X875+(S875*((U875-INDEX('[1]Center of Mass'!$B$8:$M$105,MATCH(A875,'[1]Center of Mass'!$B$8:$B$105,0),9))^2+(V875-INDEX('[1]Center of Mass'!$B$8:$M$105,MATCH(A875,'[1]Center of Mass'!$B$8:$B$105,0),10))^2))</f>
        <v>898.09766883199973</v>
      </c>
    </row>
    <row r="876" spans="1:25">
      <c r="A876" s="403" t="s">
        <v>35</v>
      </c>
      <c r="B876" s="403" t="s">
        <v>583</v>
      </c>
      <c r="C876" s="403" t="s">
        <v>343</v>
      </c>
      <c r="D876" s="403" t="s">
        <v>344</v>
      </c>
      <c r="E876" s="403" t="s">
        <v>1455</v>
      </c>
      <c r="F876" s="403">
        <v>0</v>
      </c>
      <c r="O876" s="403" t="s">
        <v>345</v>
      </c>
      <c r="R876" s="403">
        <v>4</v>
      </c>
      <c r="S876" s="403">
        <v>1.0636000000000001</v>
      </c>
      <c r="T876" s="403">
        <v>4.1390000000000002</v>
      </c>
      <c r="U876" s="403">
        <v>11.275</v>
      </c>
      <c r="V876" s="403">
        <v>30.04</v>
      </c>
      <c r="W876" s="403">
        <v>37.4</v>
      </c>
      <c r="X876" s="404">
        <v>0.19108</v>
      </c>
      <c r="Y876" s="403">
        <f>X876+(S876*((U876-INDEX('[1]Center of Mass'!$B$8:$M$105,MATCH(A876,'[1]Center of Mass'!$B$8:$B$105,0),9))^2+(V876-INDEX('[1]Center of Mass'!$B$8:$M$105,MATCH(A876,'[1]Center of Mass'!$B$8:$B$105,0),10))^2))</f>
        <v>450.54895721399993</v>
      </c>
    </row>
    <row r="877" spans="1:25">
      <c r="A877" s="403" t="s">
        <v>35</v>
      </c>
      <c r="B877" s="403" t="s">
        <v>853</v>
      </c>
      <c r="C877" s="403" t="s">
        <v>343</v>
      </c>
      <c r="D877" s="403" t="s">
        <v>344</v>
      </c>
      <c r="E877" s="403" t="s">
        <v>1455</v>
      </c>
      <c r="F877" s="403">
        <v>0</v>
      </c>
      <c r="O877" s="403" t="s">
        <v>345</v>
      </c>
      <c r="R877" s="403">
        <v>4</v>
      </c>
      <c r="S877" s="403">
        <v>1.0636000000000001</v>
      </c>
      <c r="T877" s="403">
        <v>4.1390000000000002</v>
      </c>
      <c r="U877" s="403">
        <v>12.225</v>
      </c>
      <c r="V877" s="403">
        <v>30.04</v>
      </c>
      <c r="W877" s="403">
        <v>37.4</v>
      </c>
      <c r="X877" s="404">
        <v>0.19108</v>
      </c>
      <c r="Y877" s="403">
        <f>X877+(S877*((U877-INDEX('[1]Center of Mass'!$B$8:$M$105,MATCH(A877,'[1]Center of Mass'!$B$8:$B$105,0),9))^2+(V877-INDEX('[1]Center of Mass'!$B$8:$M$105,MATCH(A877,'[1]Center of Mass'!$B$8:$B$105,0),10))^2))</f>
        <v>430.87001729399992</v>
      </c>
    </row>
    <row r="878" spans="1:25">
      <c r="A878" s="403" t="s">
        <v>35</v>
      </c>
      <c r="B878" s="403" t="s">
        <v>914</v>
      </c>
      <c r="C878" s="403" t="s">
        <v>343</v>
      </c>
      <c r="D878" s="403" t="s">
        <v>344</v>
      </c>
      <c r="E878" s="403" t="s">
        <v>1455</v>
      </c>
      <c r="F878" s="403">
        <v>0</v>
      </c>
      <c r="O878" s="403" t="s">
        <v>345</v>
      </c>
      <c r="R878" s="403">
        <v>4</v>
      </c>
      <c r="S878" s="403">
        <v>1.2129000000000001</v>
      </c>
      <c r="T878" s="403">
        <v>4.4059999999999997</v>
      </c>
      <c r="U878" s="403">
        <v>13.242000000000001</v>
      </c>
      <c r="V878" s="403">
        <v>30.04</v>
      </c>
      <c r="W878" s="403">
        <v>37.4</v>
      </c>
      <c r="X878" s="404">
        <v>0.24529999999999999</v>
      </c>
      <c r="Y878" s="403">
        <f>X878+(S878*((U878-INDEX('[1]Center of Mass'!$B$8:$M$105,MATCH(A878,'[1]Center of Mass'!$B$8:$B$105,0),9))^2+(V878-INDEX('[1]Center of Mass'!$B$8:$M$105,MATCH(A878,'[1]Center of Mass'!$B$8:$B$105,0),10))^2))</f>
        <v>469.78194965479986</v>
      </c>
    </row>
    <row r="879" spans="1:25">
      <c r="A879" s="403" t="s">
        <v>35</v>
      </c>
      <c r="B879" s="403" t="s">
        <v>873</v>
      </c>
      <c r="C879" s="403" t="s">
        <v>343</v>
      </c>
      <c r="D879" s="403" t="s">
        <v>344</v>
      </c>
      <c r="E879" s="403" t="s">
        <v>1455</v>
      </c>
      <c r="F879" s="403">
        <v>0</v>
      </c>
      <c r="O879" s="403" t="s">
        <v>345</v>
      </c>
      <c r="R879" s="403">
        <v>4</v>
      </c>
      <c r="S879" s="403">
        <v>1.2129000000000001</v>
      </c>
      <c r="T879" s="403">
        <v>4.4059999999999997</v>
      </c>
      <c r="U879" s="403">
        <v>14.324999999999999</v>
      </c>
      <c r="V879" s="403">
        <v>30.04</v>
      </c>
      <c r="W879" s="403">
        <v>37.4</v>
      </c>
      <c r="X879" s="404">
        <v>0.24529999999999999</v>
      </c>
      <c r="Y879" s="403">
        <f>X879+(S879*((U879-INDEX('[1]Center of Mass'!$B$8:$M$105,MATCH(A879,'[1]Center of Mass'!$B$8:$B$105,0),9))^2+(V879-INDEX('[1]Center of Mass'!$B$8:$M$105,MATCH(A879,'[1]Center of Mass'!$B$8:$B$105,0),10))^2))</f>
        <v>449.54113873849985</v>
      </c>
    </row>
    <row r="880" spans="1:25">
      <c r="A880" s="403" t="s">
        <v>35</v>
      </c>
      <c r="B880" s="403" t="s">
        <v>919</v>
      </c>
      <c r="C880" s="403" t="s">
        <v>343</v>
      </c>
      <c r="D880" s="403" t="s">
        <v>344</v>
      </c>
      <c r="E880" s="403" t="s">
        <v>1455</v>
      </c>
      <c r="F880" s="403">
        <v>0</v>
      </c>
      <c r="O880" s="403" t="s">
        <v>345</v>
      </c>
      <c r="R880" s="403">
        <v>4</v>
      </c>
      <c r="S880" s="403">
        <v>1.2129000000000001</v>
      </c>
      <c r="T880" s="403">
        <v>4.4059999999999997</v>
      </c>
      <c r="U880" s="403">
        <v>15.407999999999999</v>
      </c>
      <c r="V880" s="403">
        <v>30.04</v>
      </c>
      <c r="W880" s="403">
        <v>37.4</v>
      </c>
      <c r="X880" s="404">
        <v>0.24529999999999999</v>
      </c>
      <c r="Y880" s="403">
        <f>X880+(S880*((U880-INDEX('[1]Center of Mass'!$B$8:$M$105,MATCH(A880,'[1]Center of Mass'!$B$8:$B$105,0),9))^2+(V880-INDEX('[1]Center of Mass'!$B$8:$M$105,MATCH(A880,'[1]Center of Mass'!$B$8:$B$105,0),10))^2))</f>
        <v>432.14552195839991</v>
      </c>
    </row>
    <row r="881" spans="1:25">
      <c r="A881" s="403" t="s">
        <v>35</v>
      </c>
      <c r="B881" s="403" t="s">
        <v>920</v>
      </c>
      <c r="C881" s="403" t="s">
        <v>343</v>
      </c>
      <c r="D881" s="403" t="s">
        <v>344</v>
      </c>
      <c r="E881" s="403" t="s">
        <v>1455</v>
      </c>
      <c r="F881" s="403">
        <v>0</v>
      </c>
      <c r="O881" s="403" t="s">
        <v>345</v>
      </c>
      <c r="R881" s="403">
        <v>4</v>
      </c>
      <c r="S881" s="403">
        <v>1.2129000000000001</v>
      </c>
      <c r="T881" s="403">
        <v>4.4059999999999997</v>
      </c>
      <c r="U881" s="403">
        <v>16.492000000000001</v>
      </c>
      <c r="V881" s="403">
        <v>30.04</v>
      </c>
      <c r="W881" s="403">
        <v>37.4</v>
      </c>
      <c r="X881" s="404">
        <v>0.24529999999999999</v>
      </c>
      <c r="Y881" s="403">
        <f>X881+(S881*((U881-INDEX('[1]Center of Mass'!$B$8:$M$105,MATCH(A881,'[1]Center of Mass'!$B$8:$B$105,0),9))^2+(V881-INDEX('[1]Center of Mass'!$B$8:$M$105,MATCH(A881,'[1]Center of Mass'!$B$8:$B$105,0),10))^2))</f>
        <v>417.58297880479989</v>
      </c>
    </row>
    <row r="882" spans="1:25">
      <c r="A882" s="403" t="s">
        <v>35</v>
      </c>
      <c r="B882" s="403" t="s">
        <v>921</v>
      </c>
      <c r="C882" s="403" t="s">
        <v>343</v>
      </c>
      <c r="D882" s="403" t="s">
        <v>344</v>
      </c>
      <c r="E882" s="403" t="s">
        <v>1455</v>
      </c>
      <c r="F882" s="403">
        <v>0</v>
      </c>
      <c r="O882" s="403" t="s">
        <v>345</v>
      </c>
      <c r="R882" s="403">
        <v>4</v>
      </c>
      <c r="S882" s="403">
        <v>1.2129000000000001</v>
      </c>
      <c r="T882" s="403">
        <v>4.4059999999999997</v>
      </c>
      <c r="U882" s="403">
        <v>17.574999999999999</v>
      </c>
      <c r="V882" s="403">
        <v>30.04</v>
      </c>
      <c r="W882" s="403">
        <v>37.4</v>
      </c>
      <c r="X882" s="404">
        <v>0.24529999999999999</v>
      </c>
      <c r="Y882" s="403">
        <f>X882+(S882*((U882-INDEX('[1]Center of Mass'!$B$8:$M$105,MATCH(A882,'[1]Center of Mass'!$B$8:$B$105,0),9))^2+(V882-INDEX('[1]Center of Mass'!$B$8:$M$105,MATCH(A882,'[1]Center of Mass'!$B$8:$B$105,0),10))^2))</f>
        <v>405.88037743849992</v>
      </c>
    </row>
    <row r="883" spans="1:25">
      <c r="A883" s="403" t="s">
        <v>35</v>
      </c>
      <c r="B883" s="403" t="s">
        <v>874</v>
      </c>
      <c r="C883" s="403" t="s">
        <v>343</v>
      </c>
      <c r="D883" s="403" t="s">
        <v>344</v>
      </c>
      <c r="E883" s="403" t="s">
        <v>1455</v>
      </c>
      <c r="F883" s="403">
        <v>0</v>
      </c>
      <c r="O883" s="403" t="s">
        <v>345</v>
      </c>
      <c r="R883" s="403">
        <v>4</v>
      </c>
      <c r="S883" s="403">
        <v>1.2129000000000001</v>
      </c>
      <c r="T883" s="403">
        <v>4.4059999999999997</v>
      </c>
      <c r="U883" s="403">
        <v>18.658000000000001</v>
      </c>
      <c r="V883" s="403">
        <v>30.04</v>
      </c>
      <c r="W883" s="403">
        <v>37.4</v>
      </c>
      <c r="X883" s="404">
        <v>0.24529999999999999</v>
      </c>
      <c r="Y883" s="403">
        <f>X883+(S883*((U883-INDEX('[1]Center of Mass'!$B$8:$M$105,MATCH(A883,'[1]Center of Mass'!$B$8:$B$105,0),9))^2+(V883-INDEX('[1]Center of Mass'!$B$8:$M$105,MATCH(A883,'[1]Center of Mass'!$B$8:$B$105,0),10))^2))</f>
        <v>397.0229702083999</v>
      </c>
    </row>
    <row r="884" spans="1:25">
      <c r="A884" s="403" t="s">
        <v>35</v>
      </c>
      <c r="B884" s="403" t="s">
        <v>875</v>
      </c>
      <c r="C884" s="403" t="s">
        <v>343</v>
      </c>
      <c r="D884" s="403" t="s">
        <v>344</v>
      </c>
      <c r="E884" s="403" t="s">
        <v>1455</v>
      </c>
      <c r="F884" s="403">
        <v>0</v>
      </c>
      <c r="O884" s="403" t="s">
        <v>345</v>
      </c>
      <c r="R884" s="403">
        <v>4</v>
      </c>
      <c r="S884" s="403">
        <v>0.76</v>
      </c>
      <c r="T884" s="403">
        <v>3.5</v>
      </c>
      <c r="U884" s="403">
        <v>11.275</v>
      </c>
      <c r="V884" s="403">
        <v>31</v>
      </c>
      <c r="W884" s="403">
        <v>37.4</v>
      </c>
      <c r="X884" s="404">
        <v>9.7692000000000001E-2</v>
      </c>
      <c r="Y884" s="403">
        <f>X884+(S884*((U884-INDEX('[1]Center of Mass'!$B$8:$M$105,MATCH(A884,'[1]Center of Mass'!$B$8:$B$105,0),9))^2+(V884-INDEX('[1]Center of Mass'!$B$8:$M$105,MATCH(A884,'[1]Center of Mass'!$B$8:$B$105,0),10))^2))</f>
        <v>348.67043419999993</v>
      </c>
    </row>
    <row r="885" spans="1:25">
      <c r="A885" s="403" t="s">
        <v>35</v>
      </c>
      <c r="B885" s="403" t="s">
        <v>915</v>
      </c>
      <c r="C885" s="403" t="s">
        <v>343</v>
      </c>
      <c r="D885" s="403" t="s">
        <v>344</v>
      </c>
      <c r="E885" s="403" t="s">
        <v>1455</v>
      </c>
      <c r="F885" s="403">
        <v>0</v>
      </c>
      <c r="O885" s="403" t="s">
        <v>345</v>
      </c>
      <c r="R885" s="403">
        <v>4</v>
      </c>
      <c r="S885" s="403">
        <v>0.76</v>
      </c>
      <c r="T885" s="403">
        <v>3.5</v>
      </c>
      <c r="U885" s="403">
        <v>12.225</v>
      </c>
      <c r="V885" s="403">
        <v>31</v>
      </c>
      <c r="W885" s="403">
        <v>37.4</v>
      </c>
      <c r="X885" s="404">
        <v>9.7692000000000001E-2</v>
      </c>
      <c r="Y885" s="403">
        <f>X885+(S885*((U885-INDEX('[1]Center of Mass'!$B$8:$M$105,MATCH(A885,'[1]Center of Mass'!$B$8:$B$105,0),9))^2+(V885-INDEX('[1]Center of Mass'!$B$8:$M$105,MATCH(A885,'[1]Center of Mass'!$B$8:$B$105,0),10))^2))</f>
        <v>334.60876219999994</v>
      </c>
    </row>
    <row r="886" spans="1:25">
      <c r="A886" s="403" t="s">
        <v>35</v>
      </c>
      <c r="B886" s="403" t="s">
        <v>876</v>
      </c>
      <c r="C886" s="403" t="s">
        <v>343</v>
      </c>
      <c r="D886" s="403" t="s">
        <v>344</v>
      </c>
      <c r="E886" s="403" t="s">
        <v>1455</v>
      </c>
      <c r="F886" s="403">
        <v>0</v>
      </c>
      <c r="O886" s="403" t="s">
        <v>345</v>
      </c>
      <c r="R886" s="403">
        <v>4</v>
      </c>
      <c r="S886" s="403">
        <v>0.86670000000000003</v>
      </c>
      <c r="T886" s="403">
        <v>3.7669999999999999</v>
      </c>
      <c r="U886" s="403">
        <v>13.242000000000001</v>
      </c>
      <c r="V886" s="403">
        <v>31</v>
      </c>
      <c r="W886" s="403">
        <v>37.4</v>
      </c>
      <c r="X886" s="404">
        <v>0.13098000000000001</v>
      </c>
      <c r="Y886" s="403">
        <f>X886+(S886*((U886-INDEX('[1]Center of Mass'!$B$8:$M$105,MATCH(A886,'[1]Center of Mass'!$B$8:$B$105,0),9))^2+(V886-INDEX('[1]Center of Mass'!$B$8:$M$105,MATCH(A886,'[1]Center of Mass'!$B$8:$B$105,0),10))^2))</f>
        <v>366.17261771639994</v>
      </c>
    </row>
    <row r="887" spans="1:25">
      <c r="A887" s="403" t="s">
        <v>35</v>
      </c>
      <c r="B887" s="403" t="s">
        <v>922</v>
      </c>
      <c r="C887" s="403" t="s">
        <v>343</v>
      </c>
      <c r="D887" s="403" t="s">
        <v>344</v>
      </c>
      <c r="E887" s="403" t="s">
        <v>1455</v>
      </c>
      <c r="F887" s="403">
        <v>0</v>
      </c>
      <c r="O887" s="403" t="s">
        <v>345</v>
      </c>
      <c r="R887" s="403">
        <v>4</v>
      </c>
      <c r="S887" s="403">
        <v>0.86670000000000003</v>
      </c>
      <c r="T887" s="403">
        <v>3.7669999999999999</v>
      </c>
      <c r="U887" s="403">
        <v>14.324999999999999</v>
      </c>
      <c r="V887" s="403">
        <v>31</v>
      </c>
      <c r="W887" s="403">
        <v>37.4</v>
      </c>
      <c r="X887" s="404">
        <v>0.13098000000000001</v>
      </c>
      <c r="Y887" s="403">
        <f>X887+(S887*((U887-INDEX('[1]Center of Mass'!$B$8:$M$105,MATCH(A887,'[1]Center of Mass'!$B$8:$B$105,0),9))^2+(V887-INDEX('[1]Center of Mass'!$B$8:$M$105,MATCH(A887,'[1]Center of Mass'!$B$8:$B$105,0),10))^2))</f>
        <v>351.70917405149999</v>
      </c>
    </row>
    <row r="888" spans="1:25">
      <c r="A888" s="403" t="s">
        <v>35</v>
      </c>
      <c r="B888" s="403" t="s">
        <v>923</v>
      </c>
      <c r="C888" s="403" t="s">
        <v>343</v>
      </c>
      <c r="D888" s="403" t="s">
        <v>344</v>
      </c>
      <c r="E888" s="403" t="s">
        <v>1455</v>
      </c>
      <c r="F888" s="403">
        <v>0</v>
      </c>
      <c r="O888" s="403" t="s">
        <v>345</v>
      </c>
      <c r="R888" s="403">
        <v>4</v>
      </c>
      <c r="S888" s="403">
        <v>0.86670000000000003</v>
      </c>
      <c r="T888" s="403">
        <v>3.7669999999999999</v>
      </c>
      <c r="U888" s="403">
        <v>15.407999999999999</v>
      </c>
      <c r="V888" s="403">
        <v>31</v>
      </c>
      <c r="W888" s="403">
        <v>37.4</v>
      </c>
      <c r="X888" s="404">
        <v>0.13098000000000001</v>
      </c>
      <c r="Y888" s="403">
        <f>X888+(S888*((U888-INDEX('[1]Center of Mass'!$B$8:$M$105,MATCH(A888,'[1]Center of Mass'!$B$8:$B$105,0),9))^2+(V888-INDEX('[1]Center of Mass'!$B$8:$M$105,MATCH(A888,'[1]Center of Mass'!$B$8:$B$105,0),10))^2))</f>
        <v>339.27881617919996</v>
      </c>
    </row>
    <row r="889" spans="1:25">
      <c r="A889" s="403" t="s">
        <v>35</v>
      </c>
      <c r="B889" s="403" t="s">
        <v>924</v>
      </c>
      <c r="C889" s="403" t="s">
        <v>343</v>
      </c>
      <c r="D889" s="403" t="s">
        <v>344</v>
      </c>
      <c r="E889" s="403" t="s">
        <v>1455</v>
      </c>
      <c r="F889" s="403">
        <v>0</v>
      </c>
      <c r="O889" s="403" t="s">
        <v>345</v>
      </c>
      <c r="R889" s="403">
        <v>4</v>
      </c>
      <c r="S889" s="403">
        <v>0.86670000000000003</v>
      </c>
      <c r="T889" s="403">
        <v>3.7669999999999999</v>
      </c>
      <c r="U889" s="403">
        <v>16.492000000000001</v>
      </c>
      <c r="V889" s="403">
        <v>31</v>
      </c>
      <c r="W889" s="403">
        <v>37.4</v>
      </c>
      <c r="X889" s="404">
        <v>0.13098000000000001</v>
      </c>
      <c r="Y889" s="403">
        <f>X889+(S889*((U889-INDEX('[1]Center of Mass'!$B$8:$M$105,MATCH(A889,'[1]Center of Mass'!$B$8:$B$105,0),9))^2+(V889-INDEX('[1]Center of Mass'!$B$8:$M$105,MATCH(A889,'[1]Center of Mass'!$B$8:$B$105,0),10))^2))</f>
        <v>328.87288316639996</v>
      </c>
    </row>
    <row r="890" spans="1:25">
      <c r="A890" s="403" t="s">
        <v>35</v>
      </c>
      <c r="B890" s="403" t="s">
        <v>925</v>
      </c>
      <c r="C890" s="403" t="s">
        <v>343</v>
      </c>
      <c r="D890" s="403" t="s">
        <v>344</v>
      </c>
      <c r="E890" s="403" t="s">
        <v>1455</v>
      </c>
      <c r="F890" s="403">
        <v>0</v>
      </c>
      <c r="O890" s="403" t="s">
        <v>345</v>
      </c>
      <c r="R890" s="403">
        <v>4</v>
      </c>
      <c r="S890" s="403">
        <v>0.86670000000000003</v>
      </c>
      <c r="T890" s="403">
        <v>3.7669999999999999</v>
      </c>
      <c r="U890" s="403">
        <v>17.574999999999999</v>
      </c>
      <c r="V890" s="403">
        <v>31</v>
      </c>
      <c r="W890" s="403">
        <v>37.4</v>
      </c>
      <c r="X890" s="404">
        <v>0.13098000000000001</v>
      </c>
      <c r="Y890" s="403">
        <f>X890+(S890*((U890-INDEX('[1]Center of Mass'!$B$8:$M$105,MATCH(A890,'[1]Center of Mass'!$B$8:$B$105,0),9))^2+(V890-INDEX('[1]Center of Mass'!$B$8:$M$105,MATCH(A890,'[1]Center of Mass'!$B$8:$B$105,0),10))^2))</f>
        <v>320.51057415149995</v>
      </c>
    </row>
    <row r="891" spans="1:25">
      <c r="A891" s="403" t="s">
        <v>35</v>
      </c>
      <c r="B891" s="403" t="s">
        <v>926</v>
      </c>
      <c r="C891" s="403" t="s">
        <v>343</v>
      </c>
      <c r="D891" s="403" t="s">
        <v>344</v>
      </c>
      <c r="E891" s="403" t="s">
        <v>1455</v>
      </c>
      <c r="F891" s="403">
        <v>0</v>
      </c>
      <c r="O891" s="403" t="s">
        <v>345</v>
      </c>
      <c r="R891" s="403">
        <v>4</v>
      </c>
      <c r="S891" s="403">
        <v>0.86670000000000003</v>
      </c>
      <c r="T891" s="403">
        <v>3.7669999999999999</v>
      </c>
      <c r="U891" s="403">
        <v>18.658000000000001</v>
      </c>
      <c r="V891" s="403">
        <v>31</v>
      </c>
      <c r="W891" s="403">
        <v>37.4</v>
      </c>
      <c r="X891" s="404">
        <v>0.13098000000000001</v>
      </c>
      <c r="Y891" s="403">
        <f>X891+(S891*((U891-INDEX('[1]Center of Mass'!$B$8:$M$105,MATCH(A891,'[1]Center of Mass'!$B$8:$B$105,0),9))^2+(V891-INDEX('[1]Center of Mass'!$B$8:$M$105,MATCH(A891,'[1]Center of Mass'!$B$8:$B$105,0),10))^2))</f>
        <v>314.18135092919994</v>
      </c>
    </row>
    <row r="892" spans="1:25">
      <c r="A892" s="403" t="s">
        <v>35</v>
      </c>
      <c r="B892" s="403" t="s">
        <v>1465</v>
      </c>
      <c r="C892" s="403" t="s">
        <v>343</v>
      </c>
      <c r="D892" s="403" t="s">
        <v>344</v>
      </c>
      <c r="E892" s="403" t="s">
        <v>1455</v>
      </c>
      <c r="F892" s="403">
        <v>0</v>
      </c>
      <c r="O892" s="403" t="s">
        <v>345</v>
      </c>
      <c r="R892" s="403">
        <v>4</v>
      </c>
      <c r="S892" s="403">
        <v>1.0083</v>
      </c>
      <c r="T892" s="403">
        <v>4.0330000000000004</v>
      </c>
      <c r="U892" s="403">
        <v>0.55000000000000004</v>
      </c>
      <c r="V892" s="403">
        <v>31.058</v>
      </c>
      <c r="W892" s="403">
        <v>37.4</v>
      </c>
      <c r="X892" s="404">
        <v>0.17227999999999999</v>
      </c>
      <c r="Y892" s="403">
        <f>X892+(S892*((U892-INDEX('[1]Center of Mass'!$B$8:$M$105,MATCH(A892,'[1]Center of Mass'!$B$8:$B$105,0),9))^2+(V892-INDEX('[1]Center of Mass'!$B$8:$M$105,MATCH(A892,'[1]Center of Mass'!$B$8:$B$105,0),10))^2))</f>
        <v>801.69996507439998</v>
      </c>
    </row>
    <row r="893" spans="1:25">
      <c r="A893" s="403" t="s">
        <v>35</v>
      </c>
      <c r="B893" s="403" t="s">
        <v>1466</v>
      </c>
      <c r="C893" s="403" t="s">
        <v>343</v>
      </c>
      <c r="D893" s="403" t="s">
        <v>344</v>
      </c>
      <c r="E893" s="403" t="s">
        <v>1455</v>
      </c>
      <c r="F893" s="403">
        <v>0</v>
      </c>
      <c r="O893" s="403" t="s">
        <v>345</v>
      </c>
      <c r="R893" s="403">
        <v>4</v>
      </c>
      <c r="S893" s="403">
        <v>1.0083</v>
      </c>
      <c r="T893" s="403">
        <v>4.0330000000000004</v>
      </c>
      <c r="U893" s="403">
        <v>1.65</v>
      </c>
      <c r="V893" s="403">
        <v>31.058</v>
      </c>
      <c r="W893" s="403">
        <v>37.4</v>
      </c>
      <c r="X893" s="404">
        <v>0.17227999999999999</v>
      </c>
      <c r="Y893" s="403">
        <f>X893+(S893*((U893-INDEX('[1]Center of Mass'!$B$8:$M$105,MATCH(A893,'[1]Center of Mass'!$B$8:$B$105,0),9))^2+(V893-INDEX('[1]Center of Mass'!$B$8:$M$105,MATCH(A893,'[1]Center of Mass'!$B$8:$B$105,0),10))^2))</f>
        <v>756.47408019440002</v>
      </c>
    </row>
    <row r="894" spans="1:25">
      <c r="A894" s="403" t="s">
        <v>35</v>
      </c>
      <c r="B894" s="403" t="s">
        <v>1467</v>
      </c>
      <c r="C894" s="403" t="s">
        <v>343</v>
      </c>
      <c r="D894" s="403" t="s">
        <v>344</v>
      </c>
      <c r="E894" s="403" t="s">
        <v>1455</v>
      </c>
      <c r="F894" s="403">
        <v>0</v>
      </c>
      <c r="O894" s="403" t="s">
        <v>345</v>
      </c>
      <c r="R894" s="403">
        <v>4</v>
      </c>
      <c r="S894" s="403">
        <v>1.0083</v>
      </c>
      <c r="T894" s="403">
        <v>4.0330000000000004</v>
      </c>
      <c r="U894" s="403">
        <v>2.75</v>
      </c>
      <c r="V894" s="403">
        <v>31.058</v>
      </c>
      <c r="W894" s="403">
        <v>37.4</v>
      </c>
      <c r="X894" s="404">
        <v>0.17227999999999999</v>
      </c>
      <c r="Y894" s="403">
        <f>X894+(S894*((U894-INDEX('[1]Center of Mass'!$B$8:$M$105,MATCH(A894,'[1]Center of Mass'!$B$8:$B$105,0),9))^2+(V894-INDEX('[1]Center of Mass'!$B$8:$M$105,MATCH(A894,'[1]Center of Mass'!$B$8:$B$105,0),10))^2))</f>
        <v>713.6882813144</v>
      </c>
    </row>
    <row r="895" spans="1:25">
      <c r="A895" s="403" t="s">
        <v>35</v>
      </c>
      <c r="B895" s="403" t="s">
        <v>1468</v>
      </c>
      <c r="C895" s="403" t="s">
        <v>343</v>
      </c>
      <c r="D895" s="403" t="s">
        <v>344</v>
      </c>
      <c r="E895" s="403" t="s">
        <v>1455</v>
      </c>
      <c r="F895" s="403">
        <v>0</v>
      </c>
      <c r="O895" s="403" t="s">
        <v>345</v>
      </c>
      <c r="R895" s="403">
        <v>4</v>
      </c>
      <c r="S895" s="403">
        <v>0.89380000000000004</v>
      </c>
      <c r="T895" s="403">
        <v>3.7829999999999999</v>
      </c>
      <c r="U895" s="403">
        <v>3.7879999999999998</v>
      </c>
      <c r="V895" s="403">
        <v>31.058</v>
      </c>
      <c r="W895" s="403">
        <v>37.4</v>
      </c>
      <c r="X895" s="404">
        <v>0.13338</v>
      </c>
      <c r="Y895" s="403">
        <f>X895+(S895*((U895-INDEX('[1]Center of Mass'!$B$8:$M$105,MATCH(A895,'[1]Center of Mass'!$B$8:$B$105,0),9))^2+(V895-INDEX('[1]Center of Mass'!$B$8:$M$105,MATCH(A895,'[1]Center of Mass'!$B$8:$B$105,0),10))^2))</f>
        <v>598.81842807119995</v>
      </c>
    </row>
    <row r="896" spans="1:25">
      <c r="A896" s="403" t="s">
        <v>35</v>
      </c>
      <c r="B896" s="403" t="s">
        <v>1469</v>
      </c>
      <c r="C896" s="403" t="s">
        <v>343</v>
      </c>
      <c r="D896" s="403" t="s">
        <v>344</v>
      </c>
      <c r="E896" s="403" t="s">
        <v>1455</v>
      </c>
      <c r="F896" s="403">
        <v>0</v>
      </c>
      <c r="O896" s="403" t="s">
        <v>345</v>
      </c>
      <c r="R896" s="403">
        <v>4</v>
      </c>
      <c r="S896" s="403">
        <v>0.89380000000000004</v>
      </c>
      <c r="T896" s="403">
        <v>3.7829999999999999</v>
      </c>
      <c r="U896" s="403">
        <v>4.7629999999999999</v>
      </c>
      <c r="V896" s="403">
        <v>31.058</v>
      </c>
      <c r="W896" s="403">
        <v>37.4</v>
      </c>
      <c r="X896" s="404">
        <v>0.13338</v>
      </c>
      <c r="Y896" s="403">
        <f>X896+(S896*((U896-INDEX('[1]Center of Mass'!$B$8:$M$105,MATCH(A896,'[1]Center of Mass'!$B$8:$B$105,0),9))^2+(V896-INDEX('[1]Center of Mass'!$B$8:$M$105,MATCH(A896,'[1]Center of Mass'!$B$8:$B$105,0),10))^2))</f>
        <v>568.81858969619998</v>
      </c>
    </row>
    <row r="897" spans="1:25">
      <c r="A897" s="403" t="s">
        <v>35</v>
      </c>
      <c r="B897" s="403" t="s">
        <v>1470</v>
      </c>
      <c r="C897" s="403" t="s">
        <v>343</v>
      </c>
      <c r="D897" s="403" t="s">
        <v>344</v>
      </c>
      <c r="E897" s="403" t="s">
        <v>1455</v>
      </c>
      <c r="F897" s="403">
        <v>0</v>
      </c>
      <c r="O897" s="403" t="s">
        <v>345</v>
      </c>
      <c r="R897" s="403">
        <v>4</v>
      </c>
      <c r="S897" s="403">
        <v>0.89380000000000004</v>
      </c>
      <c r="T897" s="403">
        <v>3.7829999999999999</v>
      </c>
      <c r="U897" s="403">
        <v>5.7380000000000004</v>
      </c>
      <c r="V897" s="403">
        <v>31.058</v>
      </c>
      <c r="W897" s="403">
        <v>37.4</v>
      </c>
      <c r="X897" s="404">
        <v>0.13338</v>
      </c>
      <c r="Y897" s="403">
        <f>X897+(S897*((U897-INDEX('[1]Center of Mass'!$B$8:$M$105,MATCH(A897,'[1]Center of Mass'!$B$8:$B$105,0),9))^2+(V897-INDEX('[1]Center of Mass'!$B$8:$M$105,MATCH(A897,'[1]Center of Mass'!$B$8:$B$105,0),10))^2))</f>
        <v>540.5180885712</v>
      </c>
    </row>
    <row r="898" spans="1:25">
      <c r="A898" s="403" t="s">
        <v>35</v>
      </c>
      <c r="B898" s="403" t="s">
        <v>1471</v>
      </c>
      <c r="C898" s="403" t="s">
        <v>343</v>
      </c>
      <c r="D898" s="403" t="s">
        <v>344</v>
      </c>
      <c r="E898" s="403" t="s">
        <v>1455</v>
      </c>
      <c r="F898" s="403">
        <v>0</v>
      </c>
      <c r="O898" s="403" t="s">
        <v>345</v>
      </c>
      <c r="R898" s="403">
        <v>4</v>
      </c>
      <c r="S898" s="403">
        <v>0.89380000000000004</v>
      </c>
      <c r="T898" s="403">
        <v>3.7829999999999999</v>
      </c>
      <c r="U898" s="403">
        <v>6.7130000000000001</v>
      </c>
      <c r="V898" s="403">
        <v>31.058</v>
      </c>
      <c r="W898" s="403">
        <v>37.4</v>
      </c>
      <c r="X898" s="404">
        <v>0.13338</v>
      </c>
      <c r="Y898" s="403">
        <f>X898+(S898*((U898-INDEX('[1]Center of Mass'!$B$8:$M$105,MATCH(A898,'[1]Center of Mass'!$B$8:$B$105,0),9))^2+(V898-INDEX('[1]Center of Mass'!$B$8:$M$105,MATCH(A898,'[1]Center of Mass'!$B$8:$B$105,0),10))^2))</f>
        <v>513.91692469619989</v>
      </c>
    </row>
    <row r="899" spans="1:25">
      <c r="A899" s="403" t="s">
        <v>35</v>
      </c>
      <c r="B899" s="403" t="s">
        <v>1472</v>
      </c>
      <c r="C899" s="403" t="s">
        <v>343</v>
      </c>
      <c r="D899" s="403" t="s">
        <v>344</v>
      </c>
      <c r="E899" s="403" t="s">
        <v>1455</v>
      </c>
      <c r="F899" s="403">
        <v>0</v>
      </c>
      <c r="O899" s="403" t="s">
        <v>345</v>
      </c>
      <c r="R899" s="403">
        <v>4</v>
      </c>
      <c r="S899" s="403">
        <v>1.4666999999999999</v>
      </c>
      <c r="T899" s="403">
        <v>5.0330000000000004</v>
      </c>
      <c r="U899" s="403">
        <v>8</v>
      </c>
      <c r="V899" s="403">
        <v>31.058</v>
      </c>
      <c r="W899" s="403">
        <v>37.4</v>
      </c>
      <c r="X899" s="404">
        <v>0.41559000000000001</v>
      </c>
      <c r="Y899" s="403">
        <f>X899+(S899*((U899-INDEX('[1]Center of Mass'!$B$8:$M$105,MATCH(A899,'[1]Center of Mass'!$B$8:$B$105,0),9))^2+(V899-INDEX('[1]Center of Mass'!$B$8:$M$105,MATCH(A899,'[1]Center of Mass'!$B$8:$B$105,0),10))^2))</f>
        <v>790.16910493559988</v>
      </c>
    </row>
    <row r="900" spans="1:25">
      <c r="A900" s="403" t="s">
        <v>35</v>
      </c>
      <c r="B900" s="403" t="s">
        <v>1473</v>
      </c>
      <c r="C900" s="403" t="s">
        <v>343</v>
      </c>
      <c r="D900" s="403" t="s">
        <v>344</v>
      </c>
      <c r="E900" s="403" t="s">
        <v>1455</v>
      </c>
      <c r="F900" s="403">
        <v>0</v>
      </c>
      <c r="O900" s="403" t="s">
        <v>345</v>
      </c>
      <c r="R900" s="403">
        <v>4</v>
      </c>
      <c r="S900" s="403">
        <v>0.76</v>
      </c>
      <c r="T900" s="403">
        <v>3.5</v>
      </c>
      <c r="U900" s="403">
        <v>11.275</v>
      </c>
      <c r="V900" s="403">
        <v>31.8</v>
      </c>
      <c r="W900" s="403">
        <v>37.4</v>
      </c>
      <c r="X900" s="404">
        <v>9.7692000000000001E-2</v>
      </c>
      <c r="Y900" s="403">
        <f>X900+(S900*((U900-INDEX('[1]Center of Mass'!$B$8:$M$105,MATCH(A900,'[1]Center of Mass'!$B$8:$B$105,0),9))^2+(V900-INDEX('[1]Center of Mass'!$B$8:$M$105,MATCH(A900,'[1]Center of Mass'!$B$8:$B$105,0),10))^2))</f>
        <v>372.04681820000002</v>
      </c>
    </row>
    <row r="901" spans="1:25">
      <c r="A901" s="403" t="s">
        <v>35</v>
      </c>
      <c r="B901" s="403" t="s">
        <v>1474</v>
      </c>
      <c r="C901" s="403" t="s">
        <v>343</v>
      </c>
      <c r="D901" s="403" t="s">
        <v>344</v>
      </c>
      <c r="E901" s="403" t="s">
        <v>1455</v>
      </c>
      <c r="F901" s="403">
        <v>0</v>
      </c>
      <c r="O901" s="403" t="s">
        <v>345</v>
      </c>
      <c r="R901" s="403">
        <v>4</v>
      </c>
      <c r="S901" s="403">
        <v>0.76</v>
      </c>
      <c r="T901" s="403">
        <v>3.5</v>
      </c>
      <c r="U901" s="403">
        <v>12.225</v>
      </c>
      <c r="V901" s="403">
        <v>31.8</v>
      </c>
      <c r="W901" s="403">
        <v>37.4</v>
      </c>
      <c r="X901" s="404">
        <v>9.7692000000000001E-2</v>
      </c>
      <c r="Y901" s="403">
        <f>X901+(S901*((U901-INDEX('[1]Center of Mass'!$B$8:$M$105,MATCH(A901,'[1]Center of Mass'!$B$8:$B$105,0),9))^2+(V901-INDEX('[1]Center of Mass'!$B$8:$M$105,MATCH(A901,'[1]Center of Mass'!$B$8:$B$105,0),10))^2))</f>
        <v>357.98514620000009</v>
      </c>
    </row>
    <row r="902" spans="1:25">
      <c r="A902" s="403" t="s">
        <v>35</v>
      </c>
      <c r="B902" s="403" t="s">
        <v>1475</v>
      </c>
      <c r="C902" s="403" t="s">
        <v>343</v>
      </c>
      <c r="D902" s="403" t="s">
        <v>344</v>
      </c>
      <c r="E902" s="403" t="s">
        <v>1455</v>
      </c>
      <c r="F902" s="403">
        <v>0</v>
      </c>
      <c r="O902" s="403" t="s">
        <v>345</v>
      </c>
      <c r="R902" s="403">
        <v>4</v>
      </c>
      <c r="S902" s="403">
        <v>0.86670000000000003</v>
      </c>
      <c r="T902" s="403">
        <v>3.7669999999999999</v>
      </c>
      <c r="U902" s="403">
        <v>13.242000000000001</v>
      </c>
      <c r="V902" s="403">
        <v>31.8</v>
      </c>
      <c r="W902" s="403">
        <v>37.4</v>
      </c>
      <c r="X902" s="404">
        <v>0.13098000000000001</v>
      </c>
      <c r="Y902" s="403">
        <f>X902+(S902*((U902-INDEX('[1]Center of Mass'!$B$8:$M$105,MATCH(A902,'[1]Center of Mass'!$B$8:$B$105,0),9))^2+(V902-INDEX('[1]Center of Mass'!$B$8:$M$105,MATCH(A902,'[1]Center of Mass'!$B$8:$B$105,0),10))^2))</f>
        <v>392.83092299640009</v>
      </c>
    </row>
    <row r="903" spans="1:25">
      <c r="A903" s="403" t="s">
        <v>35</v>
      </c>
      <c r="B903" s="403" t="s">
        <v>1476</v>
      </c>
      <c r="C903" s="403" t="s">
        <v>343</v>
      </c>
      <c r="D903" s="403" t="s">
        <v>344</v>
      </c>
      <c r="E903" s="403" t="s">
        <v>1455</v>
      </c>
      <c r="F903" s="403">
        <v>0</v>
      </c>
      <c r="O903" s="403" t="s">
        <v>345</v>
      </c>
      <c r="R903" s="403">
        <v>4</v>
      </c>
      <c r="S903" s="403">
        <v>0.86670000000000003</v>
      </c>
      <c r="T903" s="403">
        <v>3.7669999999999999</v>
      </c>
      <c r="U903" s="403">
        <v>14.324999999999999</v>
      </c>
      <c r="V903" s="403">
        <v>31.8</v>
      </c>
      <c r="W903" s="403">
        <v>37.4</v>
      </c>
      <c r="X903" s="404">
        <v>0.13098000000000001</v>
      </c>
      <c r="Y903" s="403">
        <f>X903+(S903*((U903-INDEX('[1]Center of Mass'!$B$8:$M$105,MATCH(A903,'[1]Center of Mass'!$B$8:$B$105,0),9))^2+(V903-INDEX('[1]Center of Mass'!$B$8:$M$105,MATCH(A903,'[1]Center of Mass'!$B$8:$B$105,0),10))^2))</f>
        <v>378.36747933150014</v>
      </c>
    </row>
    <row r="904" spans="1:25">
      <c r="A904" s="403" t="s">
        <v>35</v>
      </c>
      <c r="B904" s="403" t="s">
        <v>1477</v>
      </c>
      <c r="C904" s="403" t="s">
        <v>343</v>
      </c>
      <c r="D904" s="403" t="s">
        <v>344</v>
      </c>
      <c r="E904" s="403" t="s">
        <v>1455</v>
      </c>
      <c r="F904" s="403">
        <v>0</v>
      </c>
      <c r="O904" s="403" t="s">
        <v>345</v>
      </c>
      <c r="R904" s="403">
        <v>4</v>
      </c>
      <c r="S904" s="403">
        <v>0.86670000000000003</v>
      </c>
      <c r="T904" s="403">
        <v>3.7669999999999999</v>
      </c>
      <c r="U904" s="403">
        <v>15.407999999999999</v>
      </c>
      <c r="V904" s="403">
        <v>31.8</v>
      </c>
      <c r="W904" s="403">
        <v>37.4</v>
      </c>
      <c r="X904" s="404">
        <v>0.13098000000000001</v>
      </c>
      <c r="Y904" s="403">
        <f>X904+(S904*((U904-INDEX('[1]Center of Mass'!$B$8:$M$105,MATCH(A904,'[1]Center of Mass'!$B$8:$B$105,0),9))^2+(V904-INDEX('[1]Center of Mass'!$B$8:$M$105,MATCH(A904,'[1]Center of Mass'!$B$8:$B$105,0),10))^2))</f>
        <v>365.93712145920011</v>
      </c>
    </row>
    <row r="905" spans="1:25">
      <c r="A905" s="403" t="s">
        <v>35</v>
      </c>
      <c r="B905" s="403" t="s">
        <v>1478</v>
      </c>
      <c r="C905" s="403" t="s">
        <v>343</v>
      </c>
      <c r="D905" s="403" t="s">
        <v>344</v>
      </c>
      <c r="E905" s="403" t="s">
        <v>1455</v>
      </c>
      <c r="F905" s="403">
        <v>0</v>
      </c>
      <c r="O905" s="403" t="s">
        <v>345</v>
      </c>
      <c r="R905" s="403">
        <v>4</v>
      </c>
      <c r="S905" s="403">
        <v>0.86670000000000003</v>
      </c>
      <c r="T905" s="403">
        <v>3.7669999999999999</v>
      </c>
      <c r="U905" s="403">
        <v>16.492000000000001</v>
      </c>
      <c r="V905" s="403">
        <v>31.8</v>
      </c>
      <c r="W905" s="403">
        <v>37.4</v>
      </c>
      <c r="X905" s="404">
        <v>0.13098000000000001</v>
      </c>
      <c r="Y905" s="403">
        <f>X905+(S905*((U905-INDEX('[1]Center of Mass'!$B$8:$M$105,MATCH(A905,'[1]Center of Mass'!$B$8:$B$105,0),9))^2+(V905-INDEX('[1]Center of Mass'!$B$8:$M$105,MATCH(A905,'[1]Center of Mass'!$B$8:$B$105,0),10))^2))</f>
        <v>355.53118844640011</v>
      </c>
    </row>
    <row r="906" spans="1:25">
      <c r="A906" s="403" t="s">
        <v>35</v>
      </c>
      <c r="B906" s="403" t="s">
        <v>1479</v>
      </c>
      <c r="C906" s="403" t="s">
        <v>343</v>
      </c>
      <c r="D906" s="403" t="s">
        <v>344</v>
      </c>
      <c r="E906" s="403" t="s">
        <v>1455</v>
      </c>
      <c r="F906" s="403">
        <v>0</v>
      </c>
      <c r="O906" s="403" t="s">
        <v>345</v>
      </c>
      <c r="R906" s="403">
        <v>4</v>
      </c>
      <c r="S906" s="403">
        <v>0.86670000000000003</v>
      </c>
      <c r="T906" s="403">
        <v>3.7669999999999999</v>
      </c>
      <c r="U906" s="403">
        <v>17.574999999999999</v>
      </c>
      <c r="V906" s="403">
        <v>31.8</v>
      </c>
      <c r="W906" s="403">
        <v>37.4</v>
      </c>
      <c r="X906" s="404">
        <v>0.13098000000000001</v>
      </c>
      <c r="Y906" s="403">
        <f>X906+(S906*((U906-INDEX('[1]Center of Mass'!$B$8:$M$105,MATCH(A906,'[1]Center of Mass'!$B$8:$B$105,0),9))^2+(V906-INDEX('[1]Center of Mass'!$B$8:$M$105,MATCH(A906,'[1]Center of Mass'!$B$8:$B$105,0),10))^2))</f>
        <v>347.1688794315001</v>
      </c>
    </row>
    <row r="907" spans="1:25">
      <c r="A907" s="403" t="s">
        <v>35</v>
      </c>
      <c r="B907" s="403" t="s">
        <v>1480</v>
      </c>
      <c r="C907" s="403" t="s">
        <v>343</v>
      </c>
      <c r="D907" s="403" t="s">
        <v>344</v>
      </c>
      <c r="E907" s="403" t="s">
        <v>1455</v>
      </c>
      <c r="F907" s="403">
        <v>0</v>
      </c>
      <c r="O907" s="403" t="s">
        <v>345</v>
      </c>
      <c r="R907" s="403">
        <v>4</v>
      </c>
      <c r="S907" s="403">
        <v>0.86670000000000003</v>
      </c>
      <c r="T907" s="403">
        <v>3.7669999999999999</v>
      </c>
      <c r="U907" s="403">
        <v>18.658000000000001</v>
      </c>
      <c r="V907" s="403">
        <v>31.8</v>
      </c>
      <c r="W907" s="403">
        <v>37.4</v>
      </c>
      <c r="X907" s="404">
        <v>0.13098000000000001</v>
      </c>
      <c r="Y907" s="403">
        <f>X907+(S907*((U907-INDEX('[1]Center of Mass'!$B$8:$M$105,MATCH(A907,'[1]Center of Mass'!$B$8:$B$105,0),9))^2+(V907-INDEX('[1]Center of Mass'!$B$8:$M$105,MATCH(A907,'[1]Center of Mass'!$B$8:$B$105,0),10))^2))</f>
        <v>340.83965620920009</v>
      </c>
    </row>
    <row r="908" spans="1:25">
      <c r="A908" s="403" t="s">
        <v>35</v>
      </c>
      <c r="B908" s="403" t="s">
        <v>1481</v>
      </c>
      <c r="C908" s="403" t="s">
        <v>343</v>
      </c>
      <c r="D908" s="403" t="s">
        <v>344</v>
      </c>
      <c r="E908" s="403" t="s">
        <v>1455</v>
      </c>
      <c r="F908" s="403">
        <v>0</v>
      </c>
      <c r="O908" s="403" t="s">
        <v>345</v>
      </c>
      <c r="R908" s="403">
        <v>4</v>
      </c>
      <c r="S908" s="403">
        <v>1.0083</v>
      </c>
      <c r="T908" s="403">
        <v>4.0330000000000004</v>
      </c>
      <c r="U908" s="403">
        <v>0.55000000000000004</v>
      </c>
      <c r="V908" s="403">
        <v>31.975000000000001</v>
      </c>
      <c r="W908" s="403">
        <v>37.4</v>
      </c>
      <c r="X908" s="404">
        <v>0.17227999999999999</v>
      </c>
      <c r="Y908" s="403">
        <f>X908+(S908*((U908-INDEX('[1]Center of Mass'!$B$8:$M$105,MATCH(A908,'[1]Center of Mass'!$B$8:$B$105,0),9))^2+(V908-INDEX('[1]Center of Mass'!$B$8:$M$105,MATCH(A908,'[1]Center of Mass'!$B$8:$B$105,0),10))^2))</f>
        <v>837.46484703349995</v>
      </c>
    </row>
    <row r="909" spans="1:25">
      <c r="A909" s="403" t="s">
        <v>35</v>
      </c>
      <c r="B909" s="403" t="s">
        <v>1482</v>
      </c>
      <c r="C909" s="403" t="s">
        <v>343</v>
      </c>
      <c r="D909" s="403" t="s">
        <v>344</v>
      </c>
      <c r="E909" s="403" t="s">
        <v>1455</v>
      </c>
      <c r="F909" s="403">
        <v>0</v>
      </c>
      <c r="O909" s="403" t="s">
        <v>345</v>
      </c>
      <c r="R909" s="403">
        <v>4</v>
      </c>
      <c r="S909" s="403">
        <v>1.0083</v>
      </c>
      <c r="T909" s="403">
        <v>4.0330000000000004</v>
      </c>
      <c r="U909" s="403">
        <v>1.65</v>
      </c>
      <c r="V909" s="403">
        <v>31.975000000000001</v>
      </c>
      <c r="W909" s="403">
        <v>37.4</v>
      </c>
      <c r="X909" s="404">
        <v>0.17227999999999999</v>
      </c>
      <c r="Y909" s="403">
        <f>X909+(S909*((U909-INDEX('[1]Center of Mass'!$B$8:$M$105,MATCH(A909,'[1]Center of Mass'!$B$8:$B$105,0),9))^2+(V909-INDEX('[1]Center of Mass'!$B$8:$M$105,MATCH(A909,'[1]Center of Mass'!$B$8:$B$105,0),10))^2))</f>
        <v>792.23896215349998</v>
      </c>
    </row>
    <row r="910" spans="1:25">
      <c r="A910" s="403" t="s">
        <v>35</v>
      </c>
      <c r="B910" s="403" t="s">
        <v>1483</v>
      </c>
      <c r="C910" s="403" t="s">
        <v>343</v>
      </c>
      <c r="D910" s="403" t="s">
        <v>344</v>
      </c>
      <c r="E910" s="403" t="s">
        <v>1455</v>
      </c>
      <c r="F910" s="403">
        <v>0</v>
      </c>
      <c r="O910" s="403" t="s">
        <v>345</v>
      </c>
      <c r="R910" s="403">
        <v>4</v>
      </c>
      <c r="S910" s="403">
        <v>1.0083</v>
      </c>
      <c r="T910" s="403">
        <v>4.0330000000000004</v>
      </c>
      <c r="U910" s="403">
        <v>2.75</v>
      </c>
      <c r="V910" s="403">
        <v>31.975000000000001</v>
      </c>
      <c r="W910" s="403">
        <v>37.4</v>
      </c>
      <c r="X910" s="404">
        <v>0.17227999999999999</v>
      </c>
      <c r="Y910" s="403">
        <f>X910+(S910*((U910-INDEX('[1]Center of Mass'!$B$8:$M$105,MATCH(A910,'[1]Center of Mass'!$B$8:$B$105,0),9))^2+(V910-INDEX('[1]Center of Mass'!$B$8:$M$105,MATCH(A910,'[1]Center of Mass'!$B$8:$B$105,0),10))^2))</f>
        <v>749.45316327349997</v>
      </c>
    </row>
    <row r="911" spans="1:25">
      <c r="A911" s="403" t="s">
        <v>35</v>
      </c>
      <c r="B911" s="403" t="s">
        <v>1484</v>
      </c>
      <c r="C911" s="403" t="s">
        <v>343</v>
      </c>
      <c r="D911" s="403" t="s">
        <v>344</v>
      </c>
      <c r="E911" s="403" t="s">
        <v>1455</v>
      </c>
      <c r="F911" s="403">
        <v>0</v>
      </c>
      <c r="O911" s="403" t="s">
        <v>345</v>
      </c>
      <c r="R911" s="403">
        <v>4</v>
      </c>
      <c r="S911" s="403">
        <v>0.89380000000000004</v>
      </c>
      <c r="T911" s="403">
        <v>3.7829999999999999</v>
      </c>
      <c r="U911" s="403">
        <v>3.7879999999999998</v>
      </c>
      <c r="V911" s="403">
        <v>31.975000000000001</v>
      </c>
      <c r="W911" s="403">
        <v>37.4</v>
      </c>
      <c r="X911" s="404">
        <v>0.13338</v>
      </c>
      <c r="Y911" s="403">
        <f>X911+(S911*((U911-INDEX('[1]Center of Mass'!$B$8:$M$105,MATCH(A911,'[1]Center of Mass'!$B$8:$B$105,0),9))^2+(V911-INDEX('[1]Center of Mass'!$B$8:$M$105,MATCH(A911,'[1]Center of Mass'!$B$8:$B$105,0),10))^2))</f>
        <v>630.52194041379994</v>
      </c>
    </row>
    <row r="912" spans="1:25">
      <c r="A912" s="403" t="s">
        <v>35</v>
      </c>
      <c r="B912" s="403" t="s">
        <v>1485</v>
      </c>
      <c r="C912" s="403" t="s">
        <v>343</v>
      </c>
      <c r="D912" s="403" t="s">
        <v>344</v>
      </c>
      <c r="E912" s="403" t="s">
        <v>1455</v>
      </c>
      <c r="F912" s="403">
        <v>0</v>
      </c>
      <c r="O912" s="403" t="s">
        <v>345</v>
      </c>
      <c r="R912" s="403">
        <v>4</v>
      </c>
      <c r="S912" s="403">
        <v>0.89380000000000004</v>
      </c>
      <c r="T912" s="403">
        <v>3.7829999999999999</v>
      </c>
      <c r="U912" s="403">
        <v>4.7629999999999999</v>
      </c>
      <c r="V912" s="403">
        <v>31.975000000000001</v>
      </c>
      <c r="W912" s="403">
        <v>37.4</v>
      </c>
      <c r="X912" s="404">
        <v>0.13338</v>
      </c>
      <c r="Y912" s="403">
        <f>X912+(S912*((U912-INDEX('[1]Center of Mass'!$B$8:$M$105,MATCH(A912,'[1]Center of Mass'!$B$8:$B$105,0),9))^2+(V912-INDEX('[1]Center of Mass'!$B$8:$M$105,MATCH(A912,'[1]Center of Mass'!$B$8:$B$105,0),10))^2))</f>
        <v>600.52210203880009</v>
      </c>
    </row>
    <row r="913" spans="1:25">
      <c r="A913" s="403" t="s">
        <v>35</v>
      </c>
      <c r="B913" s="403" t="s">
        <v>1486</v>
      </c>
      <c r="C913" s="403" t="s">
        <v>343</v>
      </c>
      <c r="D913" s="403" t="s">
        <v>344</v>
      </c>
      <c r="E913" s="403" t="s">
        <v>1455</v>
      </c>
      <c r="F913" s="403">
        <v>0</v>
      </c>
      <c r="O913" s="403" t="s">
        <v>345</v>
      </c>
      <c r="R913" s="403">
        <v>4</v>
      </c>
      <c r="S913" s="403">
        <v>0.89380000000000004</v>
      </c>
      <c r="T913" s="403">
        <v>3.7829999999999999</v>
      </c>
      <c r="U913" s="403">
        <v>5.7380000000000004</v>
      </c>
      <c r="V913" s="403">
        <v>31.975000000000001</v>
      </c>
      <c r="W913" s="403">
        <v>37.4</v>
      </c>
      <c r="X913" s="404">
        <v>0.13338</v>
      </c>
      <c r="Y913" s="403">
        <f>X913+(S913*((U913-INDEX('[1]Center of Mass'!$B$8:$M$105,MATCH(A913,'[1]Center of Mass'!$B$8:$B$105,0),9))^2+(V913-INDEX('[1]Center of Mass'!$B$8:$M$105,MATCH(A913,'[1]Center of Mass'!$B$8:$B$105,0),10))^2))</f>
        <v>572.22160091379999</v>
      </c>
    </row>
    <row r="914" spans="1:25">
      <c r="A914" s="403" t="s">
        <v>35</v>
      </c>
      <c r="B914" s="403" t="s">
        <v>1487</v>
      </c>
      <c r="C914" s="403" t="s">
        <v>343</v>
      </c>
      <c r="D914" s="403" t="s">
        <v>344</v>
      </c>
      <c r="E914" s="403" t="s">
        <v>1455</v>
      </c>
      <c r="F914" s="403">
        <v>0</v>
      </c>
      <c r="O914" s="403" t="s">
        <v>345</v>
      </c>
      <c r="R914" s="403">
        <v>4</v>
      </c>
      <c r="S914" s="403">
        <v>0.89380000000000004</v>
      </c>
      <c r="T914" s="403">
        <v>3.7829999999999999</v>
      </c>
      <c r="U914" s="403">
        <v>6.7130000000000001</v>
      </c>
      <c r="V914" s="403">
        <v>31.975000000000001</v>
      </c>
      <c r="W914" s="403">
        <v>37.4</v>
      </c>
      <c r="X914" s="404">
        <v>0.13338</v>
      </c>
      <c r="Y914" s="403">
        <f>X914+(S914*((U914-INDEX('[1]Center of Mass'!$B$8:$M$105,MATCH(A914,'[1]Center of Mass'!$B$8:$B$105,0),9))^2+(V914-INDEX('[1]Center of Mass'!$B$8:$M$105,MATCH(A914,'[1]Center of Mass'!$B$8:$B$105,0),10))^2))</f>
        <v>545.62043703879988</v>
      </c>
    </row>
    <row r="915" spans="1:25">
      <c r="A915" s="403" t="s">
        <v>35</v>
      </c>
      <c r="B915" s="403" t="s">
        <v>1488</v>
      </c>
      <c r="C915" s="403" t="s">
        <v>343</v>
      </c>
      <c r="D915" s="403" t="s">
        <v>344</v>
      </c>
      <c r="E915" s="403" t="s">
        <v>1455</v>
      </c>
      <c r="F915" s="403">
        <v>0</v>
      </c>
      <c r="O915" s="403" t="s">
        <v>345</v>
      </c>
      <c r="R915" s="403">
        <v>4</v>
      </c>
      <c r="S915" s="403">
        <v>1.4666999999999999</v>
      </c>
      <c r="T915" s="403">
        <v>5.0330000000000004</v>
      </c>
      <c r="U915" s="403">
        <v>8</v>
      </c>
      <c r="V915" s="403">
        <v>31.975000000000001</v>
      </c>
      <c r="W915" s="403">
        <v>37.4</v>
      </c>
      <c r="X915" s="404">
        <v>0.41559000000000001</v>
      </c>
      <c r="Y915" s="403">
        <f>X915+(S915*((U915-INDEX('[1]Center of Mass'!$B$8:$M$105,MATCH(A915,'[1]Center of Mass'!$B$8:$B$105,0),9))^2+(V915-INDEX('[1]Center of Mass'!$B$8:$M$105,MATCH(A915,'[1]Center of Mass'!$B$8:$B$105,0),10))^2))</f>
        <v>842.19365355149978</v>
      </c>
    </row>
    <row r="916" spans="1:25">
      <c r="A916" s="403" t="s">
        <v>35</v>
      </c>
      <c r="B916" s="403" t="s">
        <v>1489</v>
      </c>
      <c r="C916" s="403" t="s">
        <v>343</v>
      </c>
      <c r="D916" s="403" t="s">
        <v>344</v>
      </c>
      <c r="E916" s="403" t="s">
        <v>1455</v>
      </c>
      <c r="F916" s="403">
        <v>0</v>
      </c>
      <c r="O916" s="403" t="s">
        <v>345</v>
      </c>
      <c r="R916" s="403">
        <v>4</v>
      </c>
      <c r="S916" s="403">
        <v>0.76</v>
      </c>
      <c r="T916" s="403">
        <v>3.5</v>
      </c>
      <c r="U916" s="403">
        <v>11.275</v>
      </c>
      <c r="V916" s="403">
        <v>32.6</v>
      </c>
      <c r="W916" s="403">
        <v>37.4</v>
      </c>
      <c r="X916" s="404">
        <v>9.7692000000000001E-2</v>
      </c>
      <c r="Y916" s="403">
        <f>X916+(S916*((U916-INDEX('[1]Center of Mass'!$B$8:$M$105,MATCH(A916,'[1]Center of Mass'!$B$8:$B$105,0),9))^2+(V916-INDEX('[1]Center of Mass'!$B$8:$M$105,MATCH(A916,'[1]Center of Mass'!$B$8:$B$105,0),10))^2))</f>
        <v>396.39600219999994</v>
      </c>
    </row>
    <row r="917" spans="1:25">
      <c r="A917" s="403" t="s">
        <v>35</v>
      </c>
      <c r="B917" s="403" t="s">
        <v>1490</v>
      </c>
      <c r="C917" s="403" t="s">
        <v>343</v>
      </c>
      <c r="D917" s="403" t="s">
        <v>344</v>
      </c>
      <c r="E917" s="403" t="s">
        <v>1455</v>
      </c>
      <c r="F917" s="403">
        <v>0</v>
      </c>
      <c r="O917" s="403" t="s">
        <v>345</v>
      </c>
      <c r="R917" s="403">
        <v>4</v>
      </c>
      <c r="S917" s="403">
        <v>0.76</v>
      </c>
      <c r="T917" s="403">
        <v>3.5</v>
      </c>
      <c r="U917" s="403">
        <v>12.225</v>
      </c>
      <c r="V917" s="403">
        <v>32.6</v>
      </c>
      <c r="W917" s="403">
        <v>37.4</v>
      </c>
      <c r="X917" s="404">
        <v>9.7692000000000001E-2</v>
      </c>
      <c r="Y917" s="403">
        <f>X917+(S917*((U917-INDEX('[1]Center of Mass'!$B$8:$M$105,MATCH(A917,'[1]Center of Mass'!$B$8:$B$105,0),9))^2+(V917-INDEX('[1]Center of Mass'!$B$8:$M$105,MATCH(A917,'[1]Center of Mass'!$B$8:$B$105,0),10))^2))</f>
        <v>382.33433020000001</v>
      </c>
    </row>
    <row r="918" spans="1:25">
      <c r="A918" s="403" t="s">
        <v>35</v>
      </c>
      <c r="B918" s="403" t="s">
        <v>1491</v>
      </c>
      <c r="C918" s="403" t="s">
        <v>343</v>
      </c>
      <c r="D918" s="403" t="s">
        <v>344</v>
      </c>
      <c r="E918" s="403" t="s">
        <v>1455</v>
      </c>
      <c r="F918" s="403">
        <v>0</v>
      </c>
      <c r="O918" s="403" t="s">
        <v>345</v>
      </c>
      <c r="R918" s="403">
        <v>4</v>
      </c>
      <c r="S918" s="403">
        <v>0.86670000000000003</v>
      </c>
      <c r="T918" s="403">
        <v>3.7669999999999999</v>
      </c>
      <c r="U918" s="403">
        <v>13.242000000000001</v>
      </c>
      <c r="V918" s="403">
        <v>32.6</v>
      </c>
      <c r="W918" s="403">
        <v>37.4</v>
      </c>
      <c r="X918" s="404">
        <v>0.13098000000000001</v>
      </c>
      <c r="Y918" s="403">
        <f>X918+(S918*((U918-INDEX('[1]Center of Mass'!$B$8:$M$105,MATCH(A918,'[1]Center of Mass'!$B$8:$B$105,0),9))^2+(V918-INDEX('[1]Center of Mass'!$B$8:$M$105,MATCH(A918,'[1]Center of Mass'!$B$8:$B$105,0),10))^2))</f>
        <v>420.59860427640001</v>
      </c>
    </row>
    <row r="919" spans="1:25">
      <c r="A919" s="403" t="s">
        <v>35</v>
      </c>
      <c r="B919" s="403" t="s">
        <v>1492</v>
      </c>
      <c r="C919" s="403" t="s">
        <v>343</v>
      </c>
      <c r="D919" s="403" t="s">
        <v>344</v>
      </c>
      <c r="E919" s="403" t="s">
        <v>1455</v>
      </c>
      <c r="F919" s="403">
        <v>0</v>
      </c>
      <c r="O919" s="403" t="s">
        <v>345</v>
      </c>
      <c r="R919" s="403">
        <v>4</v>
      </c>
      <c r="S919" s="403">
        <v>0.86670000000000003</v>
      </c>
      <c r="T919" s="403">
        <v>3.7669999999999999</v>
      </c>
      <c r="U919" s="403">
        <v>14.324999999999999</v>
      </c>
      <c r="V919" s="403">
        <v>32.6</v>
      </c>
      <c r="W919" s="403">
        <v>37.4</v>
      </c>
      <c r="X919" s="404">
        <v>0.13098000000000001</v>
      </c>
      <c r="Y919" s="403">
        <f>X919+(S919*((U919-INDEX('[1]Center of Mass'!$B$8:$M$105,MATCH(A919,'[1]Center of Mass'!$B$8:$B$105,0),9))^2+(V919-INDEX('[1]Center of Mass'!$B$8:$M$105,MATCH(A919,'[1]Center of Mass'!$B$8:$B$105,0),10))^2))</f>
        <v>406.13516061150005</v>
      </c>
    </row>
    <row r="920" spans="1:25">
      <c r="A920" s="403" t="s">
        <v>35</v>
      </c>
      <c r="B920" s="403" t="s">
        <v>1493</v>
      </c>
      <c r="C920" s="403" t="s">
        <v>343</v>
      </c>
      <c r="D920" s="403" t="s">
        <v>344</v>
      </c>
      <c r="E920" s="403" t="s">
        <v>1455</v>
      </c>
      <c r="F920" s="403">
        <v>0</v>
      </c>
      <c r="O920" s="403" t="s">
        <v>345</v>
      </c>
      <c r="R920" s="403">
        <v>4</v>
      </c>
      <c r="S920" s="403">
        <v>0.86670000000000003</v>
      </c>
      <c r="T920" s="403">
        <v>3.7669999999999999</v>
      </c>
      <c r="U920" s="403">
        <v>15.407999999999999</v>
      </c>
      <c r="V920" s="403">
        <v>32.6</v>
      </c>
      <c r="W920" s="403">
        <v>37.4</v>
      </c>
      <c r="X920" s="404">
        <v>0.13098000000000001</v>
      </c>
      <c r="Y920" s="403">
        <f>X920+(S920*((U920-INDEX('[1]Center of Mass'!$B$8:$M$105,MATCH(A920,'[1]Center of Mass'!$B$8:$B$105,0),9))^2+(V920-INDEX('[1]Center of Mass'!$B$8:$M$105,MATCH(A920,'[1]Center of Mass'!$B$8:$B$105,0),10))^2))</f>
        <v>393.70480273920003</v>
      </c>
    </row>
    <row r="921" spans="1:25">
      <c r="A921" s="403" t="s">
        <v>35</v>
      </c>
      <c r="B921" s="403" t="s">
        <v>1494</v>
      </c>
      <c r="C921" s="403" t="s">
        <v>343</v>
      </c>
      <c r="D921" s="403" t="s">
        <v>344</v>
      </c>
      <c r="E921" s="403" t="s">
        <v>1455</v>
      </c>
      <c r="F921" s="403">
        <v>0</v>
      </c>
      <c r="O921" s="403" t="s">
        <v>345</v>
      </c>
      <c r="R921" s="403">
        <v>4</v>
      </c>
      <c r="S921" s="403">
        <v>0.86670000000000003</v>
      </c>
      <c r="T921" s="403">
        <v>3.7669999999999999</v>
      </c>
      <c r="U921" s="403">
        <v>16.492000000000001</v>
      </c>
      <c r="V921" s="403">
        <v>32.6</v>
      </c>
      <c r="W921" s="403">
        <v>37.4</v>
      </c>
      <c r="X921" s="404">
        <v>0.13098000000000001</v>
      </c>
      <c r="Y921" s="403">
        <f>X921+(S921*((U921-INDEX('[1]Center of Mass'!$B$8:$M$105,MATCH(A921,'[1]Center of Mass'!$B$8:$B$105,0),9))^2+(V921-INDEX('[1]Center of Mass'!$B$8:$M$105,MATCH(A921,'[1]Center of Mass'!$B$8:$B$105,0),10))^2))</f>
        <v>383.29886972640003</v>
      </c>
    </row>
    <row r="922" spans="1:25">
      <c r="A922" s="403" t="s">
        <v>35</v>
      </c>
      <c r="B922" s="403" t="s">
        <v>1495</v>
      </c>
      <c r="C922" s="403" t="s">
        <v>343</v>
      </c>
      <c r="D922" s="403" t="s">
        <v>344</v>
      </c>
      <c r="E922" s="403" t="s">
        <v>1455</v>
      </c>
      <c r="F922" s="403">
        <v>0</v>
      </c>
      <c r="O922" s="403" t="s">
        <v>345</v>
      </c>
      <c r="R922" s="403">
        <v>4</v>
      </c>
      <c r="S922" s="403">
        <v>0.86670000000000003</v>
      </c>
      <c r="T922" s="403">
        <v>3.7669999999999999</v>
      </c>
      <c r="U922" s="403">
        <v>17.574999999999999</v>
      </c>
      <c r="V922" s="403">
        <v>32.6</v>
      </c>
      <c r="W922" s="403">
        <v>37.4</v>
      </c>
      <c r="X922" s="404">
        <v>0.13098000000000001</v>
      </c>
      <c r="Y922" s="403">
        <f>X922+(S922*((U922-INDEX('[1]Center of Mass'!$B$8:$M$105,MATCH(A922,'[1]Center of Mass'!$B$8:$B$105,0),9))^2+(V922-INDEX('[1]Center of Mass'!$B$8:$M$105,MATCH(A922,'[1]Center of Mass'!$B$8:$B$105,0),10))^2))</f>
        <v>374.93656071150002</v>
      </c>
    </row>
    <row r="923" spans="1:25">
      <c r="A923" s="403" t="s">
        <v>35</v>
      </c>
      <c r="B923" s="403" t="s">
        <v>1496</v>
      </c>
      <c r="C923" s="403" t="s">
        <v>343</v>
      </c>
      <c r="D923" s="403" t="s">
        <v>344</v>
      </c>
      <c r="E923" s="403" t="s">
        <v>1455</v>
      </c>
      <c r="F923" s="403">
        <v>0</v>
      </c>
      <c r="O923" s="403" t="s">
        <v>345</v>
      </c>
      <c r="R923" s="403">
        <v>4</v>
      </c>
      <c r="S923" s="403">
        <v>0.86670000000000003</v>
      </c>
      <c r="T923" s="403">
        <v>3.7669999999999999</v>
      </c>
      <c r="U923" s="403">
        <v>18.658000000000001</v>
      </c>
      <c r="V923" s="403">
        <v>32.6</v>
      </c>
      <c r="W923" s="403">
        <v>37.4</v>
      </c>
      <c r="X923" s="404">
        <v>0.13098000000000001</v>
      </c>
      <c r="Y923" s="403">
        <f>X923+(S923*((U923-INDEX('[1]Center of Mass'!$B$8:$M$105,MATCH(A923,'[1]Center of Mass'!$B$8:$B$105,0),9))^2+(V923-INDEX('[1]Center of Mass'!$B$8:$M$105,MATCH(A923,'[1]Center of Mass'!$B$8:$B$105,0),10))^2))</f>
        <v>368.60733748920001</v>
      </c>
    </row>
    <row r="924" spans="1:25">
      <c r="A924" s="403" t="s">
        <v>35</v>
      </c>
      <c r="B924" s="403" t="s">
        <v>1497</v>
      </c>
      <c r="C924" s="403" t="s">
        <v>343</v>
      </c>
      <c r="D924" s="403" t="s">
        <v>344</v>
      </c>
      <c r="E924" s="403" t="s">
        <v>1455</v>
      </c>
      <c r="F924" s="403">
        <v>0</v>
      </c>
      <c r="O924" s="403" t="s">
        <v>345</v>
      </c>
      <c r="R924" s="403">
        <v>4</v>
      </c>
      <c r="S924" s="403">
        <v>1.0083</v>
      </c>
      <c r="T924" s="403">
        <v>4.0330000000000004</v>
      </c>
      <c r="U924" s="403">
        <v>0.55000000000000004</v>
      </c>
      <c r="V924" s="403">
        <v>32.892000000000003</v>
      </c>
      <c r="W924" s="403">
        <v>37.4</v>
      </c>
      <c r="X924" s="404">
        <v>0.17227999999999999</v>
      </c>
      <c r="Y924" s="403">
        <f>X924+(S924*((U924-INDEX('[1]Center of Mass'!$B$8:$M$105,MATCH(A924,'[1]Center of Mass'!$B$8:$B$105,0),9))^2+(V924-INDEX('[1]Center of Mass'!$B$8:$M$105,MATCH(A924,'[1]Center of Mass'!$B$8:$B$105,0),10))^2))</f>
        <v>874.92546574999994</v>
      </c>
    </row>
    <row r="925" spans="1:25">
      <c r="A925" s="403" t="s">
        <v>35</v>
      </c>
      <c r="B925" s="403" t="s">
        <v>1498</v>
      </c>
      <c r="C925" s="403" t="s">
        <v>343</v>
      </c>
      <c r="D925" s="403" t="s">
        <v>344</v>
      </c>
      <c r="E925" s="403" t="s">
        <v>1455</v>
      </c>
      <c r="F925" s="403">
        <v>0</v>
      </c>
      <c r="O925" s="403" t="s">
        <v>345</v>
      </c>
      <c r="R925" s="403">
        <v>4</v>
      </c>
      <c r="S925" s="403">
        <v>1.0083</v>
      </c>
      <c r="T925" s="403">
        <v>4.0330000000000004</v>
      </c>
      <c r="U925" s="403">
        <v>1.65</v>
      </c>
      <c r="V925" s="403">
        <v>32.892000000000003</v>
      </c>
      <c r="W925" s="403">
        <v>37.4</v>
      </c>
      <c r="X925" s="404">
        <v>0.17227999999999999</v>
      </c>
      <c r="Y925" s="403">
        <f>X925+(S925*((U925-INDEX('[1]Center of Mass'!$B$8:$M$105,MATCH(A925,'[1]Center of Mass'!$B$8:$B$105,0),9))^2+(V925-INDEX('[1]Center of Mass'!$B$8:$M$105,MATCH(A925,'[1]Center of Mass'!$B$8:$B$105,0),10))^2))</f>
        <v>829.69958087000009</v>
      </c>
    </row>
    <row r="926" spans="1:25">
      <c r="A926" s="403" t="s">
        <v>35</v>
      </c>
      <c r="B926" s="403" t="s">
        <v>1499</v>
      </c>
      <c r="C926" s="403" t="s">
        <v>343</v>
      </c>
      <c r="D926" s="403" t="s">
        <v>344</v>
      </c>
      <c r="E926" s="403" t="s">
        <v>1455</v>
      </c>
      <c r="F926" s="403">
        <v>0</v>
      </c>
      <c r="O926" s="403" t="s">
        <v>345</v>
      </c>
      <c r="R926" s="403">
        <v>4</v>
      </c>
      <c r="S926" s="403">
        <v>1.0083</v>
      </c>
      <c r="T926" s="403">
        <v>4.0330000000000004</v>
      </c>
      <c r="U926" s="403">
        <v>2.75</v>
      </c>
      <c r="V926" s="403">
        <v>32.892000000000003</v>
      </c>
      <c r="W926" s="403">
        <v>37.4</v>
      </c>
      <c r="X926" s="404">
        <v>0.17227999999999999</v>
      </c>
      <c r="Y926" s="403">
        <f>X926+(S926*((U926-INDEX('[1]Center of Mass'!$B$8:$M$105,MATCH(A926,'[1]Center of Mass'!$B$8:$B$105,0),9))^2+(V926-INDEX('[1]Center of Mass'!$B$8:$M$105,MATCH(A926,'[1]Center of Mass'!$B$8:$B$105,0),10))^2))</f>
        <v>786.91378198999996</v>
      </c>
    </row>
    <row r="927" spans="1:25">
      <c r="A927" s="403" t="s">
        <v>35</v>
      </c>
      <c r="B927" s="403" t="s">
        <v>1500</v>
      </c>
      <c r="C927" s="403" t="s">
        <v>343</v>
      </c>
      <c r="D927" s="403" t="s">
        <v>344</v>
      </c>
      <c r="E927" s="403" t="s">
        <v>1455</v>
      </c>
      <c r="F927" s="403">
        <v>0</v>
      </c>
      <c r="O927" s="403" t="s">
        <v>345</v>
      </c>
      <c r="R927" s="403">
        <v>4</v>
      </c>
      <c r="S927" s="403">
        <v>0.89370000000000005</v>
      </c>
      <c r="T927" s="403">
        <v>3.7829999999999999</v>
      </c>
      <c r="U927" s="403">
        <v>3.7879999999999998</v>
      </c>
      <c r="V927" s="403">
        <v>32.892000000000003</v>
      </c>
      <c r="W927" s="403">
        <v>37.4</v>
      </c>
      <c r="X927" s="404">
        <v>0.13338</v>
      </c>
      <c r="Y927" s="403">
        <f>X927+(S927*((U927-INDEX('[1]Center of Mass'!$B$8:$M$105,MATCH(A927,'[1]Center of Mass'!$B$8:$B$105,0),9))^2+(V927-INDEX('[1]Center of Mass'!$B$8:$M$105,MATCH(A927,'[1]Center of Mass'!$B$8:$B$105,0),10))^2))</f>
        <v>663.65438166720003</v>
      </c>
    </row>
    <row r="928" spans="1:25">
      <c r="A928" s="403" t="s">
        <v>35</v>
      </c>
      <c r="B928" s="403" t="s">
        <v>1501</v>
      </c>
      <c r="C928" s="403" t="s">
        <v>343</v>
      </c>
      <c r="D928" s="403" t="s">
        <v>344</v>
      </c>
      <c r="E928" s="403" t="s">
        <v>1455</v>
      </c>
      <c r="F928" s="403">
        <v>0</v>
      </c>
      <c r="O928" s="403" t="s">
        <v>345</v>
      </c>
      <c r="R928" s="403">
        <v>4</v>
      </c>
      <c r="S928" s="403">
        <v>0.89370000000000005</v>
      </c>
      <c r="T928" s="403">
        <v>3.7829999999999999</v>
      </c>
      <c r="U928" s="403">
        <v>4.7629999999999999</v>
      </c>
      <c r="V928" s="403">
        <v>32.892000000000003</v>
      </c>
      <c r="W928" s="403">
        <v>37.4</v>
      </c>
      <c r="X928" s="404">
        <v>0.13338</v>
      </c>
      <c r="Y928" s="403">
        <f>X928+(S928*((U928-INDEX('[1]Center of Mass'!$B$8:$M$105,MATCH(A928,'[1]Center of Mass'!$B$8:$B$105,0),9))^2+(V928-INDEX('[1]Center of Mass'!$B$8:$M$105,MATCH(A928,'[1]Center of Mass'!$B$8:$B$105,0),10))^2))</f>
        <v>633.65789972970003</v>
      </c>
    </row>
    <row r="929" spans="1:25">
      <c r="A929" s="403" t="s">
        <v>35</v>
      </c>
      <c r="B929" s="403" t="s">
        <v>1502</v>
      </c>
      <c r="C929" s="403" t="s">
        <v>343</v>
      </c>
      <c r="D929" s="403" t="s">
        <v>344</v>
      </c>
      <c r="E929" s="403" t="s">
        <v>1455</v>
      </c>
      <c r="F929" s="403">
        <v>0</v>
      </c>
      <c r="O929" s="403" t="s">
        <v>345</v>
      </c>
      <c r="R929" s="403">
        <v>4</v>
      </c>
      <c r="S929" s="403">
        <v>0.89370000000000005</v>
      </c>
      <c r="T929" s="403">
        <v>3.7829999999999999</v>
      </c>
      <c r="U929" s="403">
        <v>5.7380000000000004</v>
      </c>
      <c r="V929" s="403">
        <v>32.892000000000003</v>
      </c>
      <c r="W929" s="403">
        <v>37.4</v>
      </c>
      <c r="X929" s="404">
        <v>0.13338</v>
      </c>
      <c r="Y929" s="403">
        <f>X929+(S929*((U929-INDEX('[1]Center of Mass'!$B$8:$M$105,MATCH(A929,'[1]Center of Mass'!$B$8:$B$105,0),9))^2+(V929-INDEX('[1]Center of Mass'!$B$8:$M$105,MATCH(A929,'[1]Center of Mass'!$B$8:$B$105,0),10))^2))</f>
        <v>605.36056491720001</v>
      </c>
    </row>
    <row r="930" spans="1:25">
      <c r="A930" s="403" t="s">
        <v>35</v>
      </c>
      <c r="B930" s="403" t="s">
        <v>1503</v>
      </c>
      <c r="C930" s="403" t="s">
        <v>343</v>
      </c>
      <c r="D930" s="403" t="s">
        <v>344</v>
      </c>
      <c r="E930" s="403" t="s">
        <v>1455</v>
      </c>
      <c r="F930" s="403">
        <v>0</v>
      </c>
      <c r="O930" s="403" t="s">
        <v>345</v>
      </c>
      <c r="R930" s="403">
        <v>4</v>
      </c>
      <c r="S930" s="403">
        <v>0.89370000000000005</v>
      </c>
      <c r="T930" s="403">
        <v>3.7829999999999999</v>
      </c>
      <c r="U930" s="403">
        <v>6.7130000000000001</v>
      </c>
      <c r="V930" s="403">
        <v>32.892000000000003</v>
      </c>
      <c r="W930" s="403">
        <v>37.4</v>
      </c>
      <c r="X930" s="404">
        <v>0.13338</v>
      </c>
      <c r="Y930" s="403">
        <f>X930+(S930*((U930-INDEX('[1]Center of Mass'!$B$8:$M$105,MATCH(A930,'[1]Center of Mass'!$B$8:$B$105,0),9))^2+(V930-INDEX('[1]Center of Mass'!$B$8:$M$105,MATCH(A930,'[1]Center of Mass'!$B$8:$B$105,0),10))^2))</f>
        <v>578.76237722970006</v>
      </c>
    </row>
    <row r="931" spans="1:25">
      <c r="A931" s="403" t="s">
        <v>35</v>
      </c>
      <c r="B931" s="403" t="s">
        <v>1504</v>
      </c>
      <c r="C931" s="403" t="s">
        <v>343</v>
      </c>
      <c r="D931" s="403" t="s">
        <v>344</v>
      </c>
      <c r="E931" s="403" t="s">
        <v>1455</v>
      </c>
      <c r="F931" s="403">
        <v>0</v>
      </c>
      <c r="O931" s="403" t="s">
        <v>345</v>
      </c>
      <c r="R931" s="403">
        <v>4</v>
      </c>
      <c r="S931" s="403">
        <v>1.4666999999999999</v>
      </c>
      <c r="T931" s="403">
        <v>5.0330000000000004</v>
      </c>
      <c r="U931" s="403">
        <v>8</v>
      </c>
      <c r="V931" s="403">
        <v>32.892000000000003</v>
      </c>
      <c r="W931" s="403">
        <v>37.4</v>
      </c>
      <c r="X931" s="404">
        <v>0.41559000000000001</v>
      </c>
      <c r="Y931" s="403">
        <f>X931+(S931*((U931-INDEX('[1]Center of Mass'!$B$8:$M$105,MATCH(A931,'[1]Center of Mass'!$B$8:$B$105,0),9))^2+(V931-INDEX('[1]Center of Mass'!$B$8:$M$105,MATCH(A931,'[1]Center of Mass'!$B$8:$B$105,0),10))^2))</f>
        <v>896.68486595999991</v>
      </c>
    </row>
    <row r="932" spans="1:25">
      <c r="A932" s="403" t="s">
        <v>35</v>
      </c>
      <c r="B932" s="403" t="s">
        <v>1505</v>
      </c>
      <c r="C932" s="403" t="s">
        <v>343</v>
      </c>
      <c r="D932" s="403" t="s">
        <v>344</v>
      </c>
      <c r="E932" s="403" t="s">
        <v>1455</v>
      </c>
      <c r="F932" s="403">
        <v>0</v>
      </c>
      <c r="O932" s="403" t="s">
        <v>345</v>
      </c>
      <c r="R932" s="403">
        <v>4</v>
      </c>
      <c r="S932" s="403">
        <v>0.81879999999999997</v>
      </c>
      <c r="T932" s="403">
        <v>3.6890000000000001</v>
      </c>
      <c r="U932" s="403">
        <v>0.55000000000000004</v>
      </c>
      <c r="V932" s="403">
        <v>33.722000000000001</v>
      </c>
      <c r="W932" s="403">
        <v>37.4</v>
      </c>
      <c r="X932" s="404">
        <v>0.12037</v>
      </c>
      <c r="Y932" s="403">
        <f>X932+(S932*((U932-INDEX('[1]Center of Mass'!$B$8:$M$105,MATCH(A932,'[1]Center of Mass'!$B$8:$B$105,0),9))^2+(V932-INDEX('[1]Center of Mass'!$B$8:$M$105,MATCH(A932,'[1]Center of Mass'!$B$8:$B$105,0),10))^2))</f>
        <v>739.19378124799994</v>
      </c>
    </row>
    <row r="933" spans="1:25">
      <c r="A933" s="403" t="s">
        <v>35</v>
      </c>
      <c r="B933" s="403" t="s">
        <v>1506</v>
      </c>
      <c r="C933" s="403" t="s">
        <v>343</v>
      </c>
      <c r="D933" s="403" t="s">
        <v>344</v>
      </c>
      <c r="E933" s="403" t="s">
        <v>1455</v>
      </c>
      <c r="F933" s="403">
        <v>0</v>
      </c>
      <c r="O933" s="403" t="s">
        <v>345</v>
      </c>
      <c r="R933" s="403">
        <v>4</v>
      </c>
      <c r="S933" s="403">
        <v>0.81879999999999997</v>
      </c>
      <c r="T933" s="403">
        <v>3.6890000000000001</v>
      </c>
      <c r="U933" s="403">
        <v>1.65</v>
      </c>
      <c r="V933" s="403">
        <v>33.722000000000001</v>
      </c>
      <c r="W933" s="403">
        <v>37.4</v>
      </c>
      <c r="X933" s="404">
        <v>0.12035999999999999</v>
      </c>
      <c r="Y933" s="403">
        <f>X933+(S933*((U933-INDEX('[1]Center of Mass'!$B$8:$M$105,MATCH(A933,'[1]Center of Mass'!$B$8:$B$105,0),9))^2+(V933-INDEX('[1]Center of Mass'!$B$8:$M$105,MATCH(A933,'[1]Center of Mass'!$B$8:$B$105,0),10))^2))</f>
        <v>702.46764356800008</v>
      </c>
    </row>
    <row r="934" spans="1:25">
      <c r="A934" s="403" t="s">
        <v>35</v>
      </c>
      <c r="B934" s="403" t="s">
        <v>1507</v>
      </c>
      <c r="C934" s="403" t="s">
        <v>343</v>
      </c>
      <c r="D934" s="403" t="s">
        <v>344</v>
      </c>
      <c r="E934" s="403" t="s">
        <v>1455</v>
      </c>
      <c r="F934" s="403">
        <v>0</v>
      </c>
      <c r="O934" s="403" t="s">
        <v>345</v>
      </c>
      <c r="R934" s="403">
        <v>4</v>
      </c>
      <c r="S934" s="403">
        <v>0.81869999999999998</v>
      </c>
      <c r="T934" s="403">
        <v>3.6890000000000001</v>
      </c>
      <c r="U934" s="403">
        <v>2.75</v>
      </c>
      <c r="V934" s="403">
        <v>33.722000000000001</v>
      </c>
      <c r="W934" s="403">
        <v>37.4</v>
      </c>
      <c r="X934" s="404">
        <v>0.12035999999999999</v>
      </c>
      <c r="Y934" s="403">
        <f>X934+(S934*((U934-INDEX('[1]Center of Mass'!$B$8:$M$105,MATCH(A934,'[1]Center of Mass'!$B$8:$B$105,0),9))^2+(V934-INDEX('[1]Center of Mass'!$B$8:$M$105,MATCH(A934,'[1]Center of Mass'!$B$8:$B$105,0),10))^2))</f>
        <v>667.64147761200002</v>
      </c>
    </row>
    <row r="935" spans="1:25">
      <c r="A935" s="403" t="s">
        <v>35</v>
      </c>
      <c r="B935" s="403" t="s">
        <v>1508</v>
      </c>
      <c r="C935" s="403" t="s">
        <v>343</v>
      </c>
      <c r="D935" s="403" t="s">
        <v>344</v>
      </c>
      <c r="E935" s="403" t="s">
        <v>1455</v>
      </c>
      <c r="F935" s="403">
        <v>0</v>
      </c>
      <c r="O935" s="403" t="s">
        <v>345</v>
      </c>
      <c r="R935" s="403">
        <v>4</v>
      </c>
      <c r="S935" s="403">
        <v>0.72570000000000001</v>
      </c>
      <c r="T935" s="403">
        <v>3.4390000000000001</v>
      </c>
      <c r="U935" s="403">
        <v>3.7879999999999998</v>
      </c>
      <c r="V935" s="403">
        <v>33.722000000000001</v>
      </c>
      <c r="W935" s="403">
        <v>37.4</v>
      </c>
      <c r="X935" s="404">
        <v>9.0990000000000001E-2</v>
      </c>
      <c r="Y935" s="403">
        <f>X935+(S935*((U935-INDEX('[1]Center of Mass'!$B$8:$M$105,MATCH(A935,'[1]Center of Mass'!$B$8:$B$105,0),9))^2+(V935-INDEX('[1]Center of Mass'!$B$8:$M$105,MATCH(A935,'[1]Center of Mass'!$B$8:$B$105,0),10))^2))</f>
        <v>564.33733818119993</v>
      </c>
    </row>
    <row r="936" spans="1:25">
      <c r="A936" s="403" t="s">
        <v>35</v>
      </c>
      <c r="B936" s="403" t="s">
        <v>1509</v>
      </c>
      <c r="C936" s="403" t="s">
        <v>343</v>
      </c>
      <c r="D936" s="403" t="s">
        <v>344</v>
      </c>
      <c r="E936" s="403" t="s">
        <v>1455</v>
      </c>
      <c r="F936" s="403">
        <v>0</v>
      </c>
      <c r="O936" s="403" t="s">
        <v>345</v>
      </c>
      <c r="R936" s="403">
        <v>4</v>
      </c>
      <c r="S936" s="403">
        <v>0.72570000000000001</v>
      </c>
      <c r="T936" s="403">
        <v>3.4390000000000001</v>
      </c>
      <c r="U936" s="403">
        <v>4.7629999999999999</v>
      </c>
      <c r="V936" s="403">
        <v>33.722000000000001</v>
      </c>
      <c r="W936" s="403">
        <v>37.4</v>
      </c>
      <c r="X936" s="404">
        <v>9.0990000000000001E-2</v>
      </c>
      <c r="Y936" s="403">
        <f>X936+(S936*((U936-INDEX('[1]Center of Mass'!$B$8:$M$105,MATCH(A936,'[1]Center of Mass'!$B$8:$B$105,0),9))^2+(V936-INDEX('[1]Center of Mass'!$B$8:$M$105,MATCH(A936,'[1]Center of Mass'!$B$8:$B$105,0),10))^2))</f>
        <v>539.97967124370007</v>
      </c>
    </row>
    <row r="937" spans="1:25">
      <c r="A937" s="403" t="s">
        <v>35</v>
      </c>
      <c r="B937" s="403" t="s">
        <v>1510</v>
      </c>
      <c r="C937" s="403" t="s">
        <v>343</v>
      </c>
      <c r="D937" s="403" t="s">
        <v>344</v>
      </c>
      <c r="E937" s="403" t="s">
        <v>1455</v>
      </c>
      <c r="F937" s="403">
        <v>0</v>
      </c>
      <c r="O937" s="403" t="s">
        <v>345</v>
      </c>
      <c r="R937" s="403">
        <v>4</v>
      </c>
      <c r="S937" s="403">
        <v>0.72570000000000001</v>
      </c>
      <c r="T937" s="403">
        <v>3.4390000000000001</v>
      </c>
      <c r="U937" s="403">
        <v>5.7380000000000004</v>
      </c>
      <c r="V937" s="403">
        <v>33.722000000000001</v>
      </c>
      <c r="W937" s="403">
        <v>37.4</v>
      </c>
      <c r="X937" s="404">
        <v>9.0990000000000001E-2</v>
      </c>
      <c r="Y937" s="403">
        <f>X937+(S937*((U937-INDEX('[1]Center of Mass'!$B$8:$M$105,MATCH(A937,'[1]Center of Mass'!$B$8:$B$105,0),9))^2+(V937-INDEX('[1]Center of Mass'!$B$8:$M$105,MATCH(A937,'[1]Center of Mass'!$B$8:$B$105,0),10))^2))</f>
        <v>517.0017414312</v>
      </c>
    </row>
    <row r="938" spans="1:25">
      <c r="A938" s="403" t="s">
        <v>35</v>
      </c>
      <c r="B938" s="403" t="s">
        <v>1511</v>
      </c>
      <c r="C938" s="403" t="s">
        <v>343</v>
      </c>
      <c r="D938" s="403" t="s">
        <v>344</v>
      </c>
      <c r="E938" s="403" t="s">
        <v>1455</v>
      </c>
      <c r="F938" s="403">
        <v>0</v>
      </c>
      <c r="O938" s="403" t="s">
        <v>345</v>
      </c>
      <c r="R938" s="403">
        <v>4</v>
      </c>
      <c r="S938" s="403">
        <v>0.72570000000000001</v>
      </c>
      <c r="T938" s="403">
        <v>3.4390000000000001</v>
      </c>
      <c r="U938" s="403">
        <v>6.7130000000000001</v>
      </c>
      <c r="V938" s="403">
        <v>33.722000000000001</v>
      </c>
      <c r="W938" s="403">
        <v>37.4</v>
      </c>
      <c r="X938" s="404">
        <v>9.0990000000000001E-2</v>
      </c>
      <c r="Y938" s="403">
        <f>X938+(S938*((U938-INDEX('[1]Center of Mass'!$B$8:$M$105,MATCH(A938,'[1]Center of Mass'!$B$8:$B$105,0),9))^2+(V938-INDEX('[1]Center of Mass'!$B$8:$M$105,MATCH(A938,'[1]Center of Mass'!$B$8:$B$105,0),10))^2))</f>
        <v>495.4035487436999</v>
      </c>
    </row>
    <row r="939" spans="1:25">
      <c r="A939" s="403" t="s">
        <v>35</v>
      </c>
      <c r="B939" s="403" t="s">
        <v>1512</v>
      </c>
      <c r="C939" s="403" t="s">
        <v>343</v>
      </c>
      <c r="D939" s="403" t="s">
        <v>344</v>
      </c>
      <c r="E939" s="403" t="s">
        <v>1455</v>
      </c>
      <c r="F939" s="403">
        <v>0</v>
      </c>
      <c r="O939" s="403" t="s">
        <v>345</v>
      </c>
      <c r="R939" s="403">
        <v>4</v>
      </c>
      <c r="S939" s="403">
        <v>1.1909000000000001</v>
      </c>
      <c r="T939" s="403">
        <v>4.6890000000000001</v>
      </c>
      <c r="U939" s="403">
        <v>8</v>
      </c>
      <c r="V939" s="403">
        <v>33.722000000000001</v>
      </c>
      <c r="W939" s="403">
        <v>37.4</v>
      </c>
      <c r="X939" s="404">
        <v>0.30903000000000003</v>
      </c>
      <c r="Y939" s="403">
        <f>X939+(S939*((U939-INDEX('[1]Center of Mass'!$B$8:$M$105,MATCH(A939,'[1]Center of Mass'!$B$8:$B$105,0),9))^2+(V939-INDEX('[1]Center of Mass'!$B$8:$M$105,MATCH(A939,'[1]Center of Mass'!$B$8:$B$105,0),10))^2))</f>
        <v>769.81652003400006</v>
      </c>
    </row>
    <row r="940" spans="1:25">
      <c r="A940" s="403" t="s">
        <v>51</v>
      </c>
      <c r="B940" s="403" t="s">
        <v>584</v>
      </c>
      <c r="C940" s="403" t="s">
        <v>343</v>
      </c>
      <c r="D940" s="403" t="s">
        <v>344</v>
      </c>
      <c r="E940" s="403" t="s">
        <v>1455</v>
      </c>
      <c r="F940" s="403">
        <v>0</v>
      </c>
      <c r="O940" s="403" t="s">
        <v>345</v>
      </c>
      <c r="R940" s="403">
        <v>4</v>
      </c>
      <c r="S940" s="403">
        <v>1.6041000000000001</v>
      </c>
      <c r="T940" s="403">
        <v>5.2080000000000002</v>
      </c>
      <c r="U940" s="403">
        <v>11.898</v>
      </c>
      <c r="V940" s="403">
        <v>-1.6</v>
      </c>
      <c r="W940" s="403">
        <v>34</v>
      </c>
      <c r="X940" s="404">
        <v>0.47763</v>
      </c>
      <c r="Y940" s="403">
        <f>X940+(S940*((U940-INDEX('[1]Center of Mass'!$B$8:$M$105,MATCH(A940,'[1]Center of Mass'!$B$8:$B$105,0),9))^2+(V940-INDEX('[1]Center of Mass'!$B$8:$M$105,MATCH(A940,'[1]Center of Mass'!$B$8:$B$105,0),10))^2))</f>
        <v>506.14016635049995</v>
      </c>
    </row>
    <row r="941" spans="1:25">
      <c r="A941" s="403" t="s">
        <v>51</v>
      </c>
      <c r="B941" s="403" t="s">
        <v>585</v>
      </c>
      <c r="C941" s="403" t="s">
        <v>343</v>
      </c>
      <c r="D941" s="403" t="s">
        <v>344</v>
      </c>
      <c r="E941" s="403" t="s">
        <v>1455</v>
      </c>
      <c r="F941" s="403">
        <v>0</v>
      </c>
      <c r="O941" s="403" t="s">
        <v>345</v>
      </c>
      <c r="R941" s="403">
        <v>4</v>
      </c>
      <c r="S941" s="403">
        <v>1.1032</v>
      </c>
      <c r="T941" s="403">
        <v>4.2060000000000004</v>
      </c>
      <c r="U941" s="403">
        <v>13.252000000000001</v>
      </c>
      <c r="V941" s="403">
        <v>-1.6</v>
      </c>
      <c r="W941" s="403">
        <v>34</v>
      </c>
      <c r="X941" s="404">
        <v>0.20380999999999999</v>
      </c>
      <c r="Y941" s="403">
        <f>X941+(S941*((U941-INDEX('[1]Center of Mass'!$B$8:$M$105,MATCH(A941,'[1]Center of Mass'!$B$8:$B$105,0),9))^2+(V941-INDEX('[1]Center of Mass'!$B$8:$M$105,MATCH(A941,'[1]Center of Mass'!$B$8:$B$105,0),10))^2))</f>
        <v>321.29788026479991</v>
      </c>
    </row>
    <row r="942" spans="1:25">
      <c r="A942" s="403" t="s">
        <v>51</v>
      </c>
      <c r="B942" s="403" t="s">
        <v>586</v>
      </c>
      <c r="C942" s="403" t="s">
        <v>343</v>
      </c>
      <c r="D942" s="403" t="s">
        <v>344</v>
      </c>
      <c r="E942" s="403" t="s">
        <v>1455</v>
      </c>
      <c r="F942" s="403">
        <v>0</v>
      </c>
      <c r="O942" s="403" t="s">
        <v>345</v>
      </c>
      <c r="R942" s="403">
        <v>4</v>
      </c>
      <c r="S942" s="403">
        <v>1.1032</v>
      </c>
      <c r="T942" s="403">
        <v>4.2060000000000004</v>
      </c>
      <c r="U942" s="403">
        <v>14.355</v>
      </c>
      <c r="V942" s="403">
        <v>-1.6</v>
      </c>
      <c r="W942" s="403">
        <v>34</v>
      </c>
      <c r="X942" s="404">
        <v>0.20380999999999999</v>
      </c>
      <c r="Y942" s="403">
        <f>X942+(S942*((U942-INDEX('[1]Center of Mass'!$B$8:$M$105,MATCH(A942,'[1]Center of Mass'!$B$8:$B$105,0),9))^2+(V942-INDEX('[1]Center of Mass'!$B$8:$M$105,MATCH(A942,'[1]Center of Mass'!$B$8:$B$105,0),10))^2))</f>
        <v>302.5623549135999</v>
      </c>
    </row>
    <row r="943" spans="1:25">
      <c r="A943" s="403" t="s">
        <v>51</v>
      </c>
      <c r="B943" s="403" t="s">
        <v>587</v>
      </c>
      <c r="C943" s="403" t="s">
        <v>343</v>
      </c>
      <c r="D943" s="403" t="s">
        <v>344</v>
      </c>
      <c r="E943" s="403" t="s">
        <v>1455</v>
      </c>
      <c r="F943" s="403">
        <v>0</v>
      </c>
      <c r="O943" s="403" t="s">
        <v>345</v>
      </c>
      <c r="R943" s="403">
        <v>4</v>
      </c>
      <c r="S943" s="403">
        <v>1.1032</v>
      </c>
      <c r="T943" s="403">
        <v>4.2060000000000004</v>
      </c>
      <c r="U943" s="403">
        <v>15.458</v>
      </c>
      <c r="V943" s="403">
        <v>-1.6</v>
      </c>
      <c r="W943" s="403">
        <v>34</v>
      </c>
      <c r="X943" s="404">
        <v>0.20380999999999999</v>
      </c>
      <c r="Y943" s="403">
        <f>X943+(S943*((U943-INDEX('[1]Center of Mass'!$B$8:$M$105,MATCH(A943,'[1]Center of Mass'!$B$8:$B$105,0),9))^2+(V943-INDEX('[1]Center of Mass'!$B$8:$M$105,MATCH(A943,'[1]Center of Mass'!$B$8:$B$105,0),10))^2))</f>
        <v>286.51115565999993</v>
      </c>
    </row>
    <row r="944" spans="1:25">
      <c r="A944" s="403" t="s">
        <v>51</v>
      </c>
      <c r="B944" s="403" t="s">
        <v>588</v>
      </c>
      <c r="C944" s="403" t="s">
        <v>343</v>
      </c>
      <c r="D944" s="403" t="s">
        <v>344</v>
      </c>
      <c r="E944" s="403" t="s">
        <v>1455</v>
      </c>
      <c r="F944" s="403">
        <v>0</v>
      </c>
      <c r="O944" s="403" t="s">
        <v>345</v>
      </c>
      <c r="R944" s="403">
        <v>4</v>
      </c>
      <c r="S944" s="403">
        <v>0.45800000000000002</v>
      </c>
      <c r="T944" s="403">
        <v>3.7789999999999999</v>
      </c>
      <c r="U944" s="403">
        <v>11.903</v>
      </c>
      <c r="V944" s="403">
        <v>-0.95699999999999996</v>
      </c>
      <c r="W944" s="403">
        <v>34</v>
      </c>
      <c r="X944" s="404">
        <v>0.1013</v>
      </c>
      <c r="Y944" s="403">
        <f>X944+(S944*((U944-INDEX('[1]Center of Mass'!$B$8:$M$105,MATCH(A944,'[1]Center of Mass'!$B$8:$B$105,0),9))^2+(V944-INDEX('[1]Center of Mass'!$B$8:$M$105,MATCH(A944,'[1]Center of Mass'!$B$8:$B$105,0),10))^2))</f>
        <v>135.82726465800002</v>
      </c>
    </row>
    <row r="945" spans="1:25">
      <c r="A945" s="403" t="s">
        <v>51</v>
      </c>
      <c r="B945" s="403" t="s">
        <v>589</v>
      </c>
      <c r="C945" s="403" t="s">
        <v>343</v>
      </c>
      <c r="D945" s="403" t="s">
        <v>344</v>
      </c>
      <c r="E945" s="403" t="s">
        <v>1455</v>
      </c>
      <c r="F945" s="403">
        <v>0</v>
      </c>
      <c r="O945" s="403" t="s">
        <v>345</v>
      </c>
      <c r="R945" s="403">
        <v>4</v>
      </c>
      <c r="S945" s="403">
        <v>0.32100000000000001</v>
      </c>
      <c r="T945" s="403">
        <v>2.7879999999999998</v>
      </c>
      <c r="U945" s="403">
        <v>13.252000000000001</v>
      </c>
      <c r="V945" s="403">
        <v>-0.95499999999999996</v>
      </c>
      <c r="W945" s="403">
        <v>34</v>
      </c>
      <c r="X945" s="404">
        <v>3.4821999999999999E-2</v>
      </c>
      <c r="Y945" s="403">
        <f>X945+(S945*((U945-INDEX('[1]Center of Mass'!$B$8:$M$105,MATCH(A945,'[1]Center of Mass'!$B$8:$B$105,0),9))^2+(V945-INDEX('[1]Center of Mass'!$B$8:$M$105,MATCH(A945,'[1]Center of Mass'!$B$8:$B$105,0),10))^2))</f>
        <v>87.414053523999996</v>
      </c>
    </row>
    <row r="946" spans="1:25">
      <c r="A946" s="403" t="s">
        <v>51</v>
      </c>
      <c r="B946" s="403" t="s">
        <v>590</v>
      </c>
      <c r="C946" s="403" t="s">
        <v>343</v>
      </c>
      <c r="D946" s="403" t="s">
        <v>344</v>
      </c>
      <c r="E946" s="403" t="s">
        <v>1455</v>
      </c>
      <c r="F946" s="403">
        <v>0</v>
      </c>
      <c r="O946" s="403" t="s">
        <v>345</v>
      </c>
      <c r="R946" s="403">
        <v>4</v>
      </c>
      <c r="S946" s="403">
        <v>0.32100000000000001</v>
      </c>
      <c r="T946" s="403">
        <v>2.7879999999999998</v>
      </c>
      <c r="U946" s="403">
        <v>14.355</v>
      </c>
      <c r="V946" s="403">
        <v>-0.95499999999999996</v>
      </c>
      <c r="W946" s="403">
        <v>34</v>
      </c>
      <c r="X946" s="404">
        <v>3.4821999999999999E-2</v>
      </c>
      <c r="Y946" s="403">
        <f>X946+(S946*((U946-INDEX('[1]Center of Mass'!$B$8:$M$105,MATCH(A946,'[1]Center of Mass'!$B$8:$B$105,0),9))^2+(V946-INDEX('[1]Center of Mass'!$B$8:$M$105,MATCH(A946,'[1]Center of Mass'!$B$8:$B$105,0),10))^2))</f>
        <v>81.962545513000009</v>
      </c>
    </row>
    <row r="947" spans="1:25">
      <c r="A947" s="403" t="s">
        <v>51</v>
      </c>
      <c r="B947" s="403" t="s">
        <v>591</v>
      </c>
      <c r="C947" s="403" t="s">
        <v>343</v>
      </c>
      <c r="D947" s="403" t="s">
        <v>344</v>
      </c>
      <c r="E947" s="403" t="s">
        <v>1455</v>
      </c>
      <c r="F947" s="403">
        <v>0</v>
      </c>
      <c r="O947" s="403" t="s">
        <v>345</v>
      </c>
      <c r="R947" s="403">
        <v>4</v>
      </c>
      <c r="S947" s="403">
        <v>0.32100000000000001</v>
      </c>
      <c r="T947" s="403">
        <v>2.7879999999999998</v>
      </c>
      <c r="U947" s="403">
        <v>15.458</v>
      </c>
      <c r="V947" s="403">
        <v>-0.95499999999999996</v>
      </c>
      <c r="W947" s="403">
        <v>34</v>
      </c>
      <c r="X947" s="404">
        <v>3.4821999999999999E-2</v>
      </c>
      <c r="Y947" s="403">
        <f>X947+(S947*((U947-INDEX('[1]Center of Mass'!$B$8:$M$105,MATCH(A947,'[1]Center of Mass'!$B$8:$B$105,0),9))^2+(V947-INDEX('[1]Center of Mass'!$B$8:$M$105,MATCH(A947,'[1]Center of Mass'!$B$8:$B$105,0),10))^2))</f>
        <v>77.292100480000016</v>
      </c>
    </row>
    <row r="948" spans="1:25">
      <c r="A948" s="403" t="s">
        <v>51</v>
      </c>
      <c r="B948" s="403" t="s">
        <v>592</v>
      </c>
      <c r="C948" s="403" t="s">
        <v>343</v>
      </c>
      <c r="D948" s="403" t="s">
        <v>344</v>
      </c>
      <c r="E948" s="403" t="s">
        <v>1455</v>
      </c>
      <c r="F948" s="403">
        <v>0</v>
      </c>
      <c r="O948" s="403" t="s">
        <v>345</v>
      </c>
      <c r="R948" s="403">
        <v>4</v>
      </c>
      <c r="S948" s="403">
        <v>0.34639999999999999</v>
      </c>
      <c r="T948" s="403">
        <v>2.9630000000000001</v>
      </c>
      <c r="U948" s="403">
        <v>16.605</v>
      </c>
      <c r="V948" s="403">
        <v>-0.95499999999999996</v>
      </c>
      <c r="W948" s="403">
        <v>34</v>
      </c>
      <c r="X948" s="404">
        <v>4.3360999999999997E-2</v>
      </c>
      <c r="Y948" s="403">
        <f>X948+(S948*((U948-INDEX('[1]Center of Mass'!$B$8:$M$105,MATCH(A948,'[1]Center of Mass'!$B$8:$B$105,0),9))^2+(V948-INDEX('[1]Center of Mass'!$B$8:$M$105,MATCH(A948,'[1]Center of Mass'!$B$8:$B$105,0),10))^2))</f>
        <v>79.066745359199999</v>
      </c>
    </row>
    <row r="949" spans="1:25">
      <c r="A949" s="403" t="s">
        <v>51</v>
      </c>
      <c r="B949" s="403" t="s">
        <v>593</v>
      </c>
      <c r="C949" s="403" t="s">
        <v>343</v>
      </c>
      <c r="D949" s="403" t="s">
        <v>344</v>
      </c>
      <c r="E949" s="403" t="s">
        <v>1455</v>
      </c>
      <c r="F949" s="403">
        <v>0</v>
      </c>
      <c r="O949" s="403" t="s">
        <v>345</v>
      </c>
      <c r="R949" s="403">
        <v>4</v>
      </c>
      <c r="S949" s="403">
        <v>0.17460000000000001</v>
      </c>
      <c r="T949" s="403">
        <v>1.782</v>
      </c>
      <c r="U949" s="403">
        <v>17.5</v>
      </c>
      <c r="V949" s="403">
        <v>-0.95499999999999996</v>
      </c>
      <c r="W949" s="403">
        <v>34</v>
      </c>
      <c r="X949" s="404">
        <v>6.4701000000000003E-3</v>
      </c>
      <c r="Y949" s="403">
        <f>X949+(S949*((U949-INDEX('[1]Center of Mass'!$B$8:$M$105,MATCH(A949,'[1]Center of Mass'!$B$8:$B$105,0),9))^2+(V949-INDEX('[1]Center of Mass'!$B$8:$M$105,MATCH(A949,'[1]Center of Mass'!$B$8:$B$105,0),10))^2))</f>
        <v>38.446920820800003</v>
      </c>
    </row>
    <row r="950" spans="1:25">
      <c r="A950" s="403" t="s">
        <v>51</v>
      </c>
      <c r="B950" s="403" t="s">
        <v>609</v>
      </c>
      <c r="C950" s="403" t="s">
        <v>343</v>
      </c>
      <c r="D950" s="403" t="s">
        <v>344</v>
      </c>
      <c r="E950" s="403" t="s">
        <v>1455</v>
      </c>
      <c r="F950" s="403">
        <v>0</v>
      </c>
      <c r="O950" s="403" t="s">
        <v>345</v>
      </c>
      <c r="R950" s="403">
        <v>4</v>
      </c>
      <c r="S950" s="403">
        <v>0.84050000000000002</v>
      </c>
      <c r="T950" s="403">
        <v>3.69</v>
      </c>
      <c r="U950" s="403">
        <v>1.7629999999999999</v>
      </c>
      <c r="V950" s="403">
        <v>-0.41</v>
      </c>
      <c r="W950" s="403">
        <v>34</v>
      </c>
      <c r="X950" s="404">
        <v>0.12068</v>
      </c>
      <c r="Y950" s="403">
        <f>X950+(S950*((U950-INDEX('[1]Center of Mass'!$B$8:$M$105,MATCH(A950,'[1]Center of Mass'!$B$8:$B$105,0),9))^2+(V950-INDEX('[1]Center of Mass'!$B$8:$M$105,MATCH(A950,'[1]Center of Mass'!$B$8:$B$105,0),10))^2))</f>
        <v>486.34839188499996</v>
      </c>
    </row>
    <row r="951" spans="1:25">
      <c r="A951" s="403" t="s">
        <v>51</v>
      </c>
      <c r="B951" s="403" t="s">
        <v>610</v>
      </c>
      <c r="C951" s="403" t="s">
        <v>343</v>
      </c>
      <c r="D951" s="403" t="s">
        <v>344</v>
      </c>
      <c r="E951" s="403" t="s">
        <v>1455</v>
      </c>
      <c r="F951" s="403">
        <v>0</v>
      </c>
      <c r="O951" s="403" t="s">
        <v>345</v>
      </c>
      <c r="R951" s="403">
        <v>4</v>
      </c>
      <c r="S951" s="403">
        <v>0.84050000000000002</v>
      </c>
      <c r="T951" s="403">
        <v>3.69</v>
      </c>
      <c r="U951" s="403">
        <v>2.7879999999999998</v>
      </c>
      <c r="V951" s="403">
        <v>-0.41</v>
      </c>
      <c r="W951" s="403">
        <v>34</v>
      </c>
      <c r="X951" s="404">
        <v>0.12068</v>
      </c>
      <c r="Y951" s="403">
        <f>X951+(S951*((U951-INDEX('[1]Center of Mass'!$B$8:$M$105,MATCH(A951,'[1]Center of Mass'!$B$8:$B$105,0),9))^2+(V951-INDEX('[1]Center of Mass'!$B$8:$M$105,MATCH(A951,'[1]Center of Mass'!$B$8:$B$105,0),10))^2))</f>
        <v>453.22065172250001</v>
      </c>
    </row>
    <row r="952" spans="1:25">
      <c r="A952" s="403" t="s">
        <v>51</v>
      </c>
      <c r="B952" s="403" t="s">
        <v>611</v>
      </c>
      <c r="C952" s="403" t="s">
        <v>343</v>
      </c>
      <c r="D952" s="403" t="s">
        <v>344</v>
      </c>
      <c r="E952" s="403" t="s">
        <v>1455</v>
      </c>
      <c r="F952" s="403">
        <v>0</v>
      </c>
      <c r="O952" s="403" t="s">
        <v>345</v>
      </c>
      <c r="R952" s="403">
        <v>4</v>
      </c>
      <c r="S952" s="403">
        <v>1.0660000000000001</v>
      </c>
      <c r="T952" s="403">
        <v>4.24</v>
      </c>
      <c r="U952" s="403">
        <v>3.95</v>
      </c>
      <c r="V952" s="403">
        <v>-0.41</v>
      </c>
      <c r="W952" s="403">
        <v>34</v>
      </c>
      <c r="X952" s="404">
        <v>0.20985999999999999</v>
      </c>
      <c r="Y952" s="403">
        <f>X952+(S952*((U952-INDEX('[1]Center of Mass'!$B$8:$M$105,MATCH(A952,'[1]Center of Mass'!$B$8:$B$105,0),9))^2+(V952-INDEX('[1]Center of Mass'!$B$8:$M$105,MATCH(A952,'[1]Center of Mass'!$B$8:$B$105,0),10))^2))</f>
        <v>529.95083469800011</v>
      </c>
    </row>
    <row r="953" spans="1:25">
      <c r="A953" s="403" t="s">
        <v>51</v>
      </c>
      <c r="B953" s="403" t="s">
        <v>612</v>
      </c>
      <c r="C953" s="403" t="s">
        <v>343</v>
      </c>
      <c r="D953" s="403" t="s">
        <v>344</v>
      </c>
      <c r="E953" s="403" t="s">
        <v>1455</v>
      </c>
      <c r="F953" s="403">
        <v>0</v>
      </c>
      <c r="O953" s="403" t="s">
        <v>345</v>
      </c>
      <c r="R953" s="403">
        <v>4</v>
      </c>
      <c r="S953" s="403">
        <v>1.0660000000000001</v>
      </c>
      <c r="T953" s="403">
        <v>4.24</v>
      </c>
      <c r="U953" s="403">
        <v>5.25</v>
      </c>
      <c r="V953" s="403">
        <v>-0.41</v>
      </c>
      <c r="W953" s="403">
        <v>34</v>
      </c>
      <c r="X953" s="404">
        <v>0.20985999999999999</v>
      </c>
      <c r="Y953" s="403">
        <f>X953+(S953*((U953-INDEX('[1]Center of Mass'!$B$8:$M$105,MATCH(A953,'[1]Center of Mass'!$B$8:$B$105,0),9))^2+(V953-INDEX('[1]Center of Mass'!$B$8:$M$105,MATCH(A953,'[1]Center of Mass'!$B$8:$B$105,0),10))^2))</f>
        <v>483.10525149800009</v>
      </c>
    </row>
    <row r="954" spans="1:25">
      <c r="A954" s="403" t="s">
        <v>51</v>
      </c>
      <c r="B954" s="403" t="s">
        <v>613</v>
      </c>
      <c r="C954" s="403" t="s">
        <v>343</v>
      </c>
      <c r="D954" s="403" t="s">
        <v>344</v>
      </c>
      <c r="E954" s="403" t="s">
        <v>1455</v>
      </c>
      <c r="F954" s="403">
        <v>0</v>
      </c>
      <c r="O954" s="403" t="s">
        <v>345</v>
      </c>
      <c r="R954" s="403">
        <v>4</v>
      </c>
      <c r="S954" s="403">
        <v>1.0660000000000001</v>
      </c>
      <c r="T954" s="403">
        <v>4.24</v>
      </c>
      <c r="U954" s="403">
        <v>6.55</v>
      </c>
      <c r="V954" s="403">
        <v>-0.41</v>
      </c>
      <c r="W954" s="403">
        <v>34</v>
      </c>
      <c r="X954" s="404">
        <v>0.20985999999999999</v>
      </c>
      <c r="Y954" s="403">
        <f>X954+(S954*((U954-INDEX('[1]Center of Mass'!$B$8:$M$105,MATCH(A954,'[1]Center of Mass'!$B$8:$B$105,0),9))^2+(V954-INDEX('[1]Center of Mass'!$B$8:$M$105,MATCH(A954,'[1]Center of Mass'!$B$8:$B$105,0),10))^2))</f>
        <v>439.86274829799999</v>
      </c>
    </row>
    <row r="955" spans="1:25">
      <c r="A955" s="403" t="s">
        <v>51</v>
      </c>
      <c r="B955" s="403" t="s">
        <v>877</v>
      </c>
      <c r="C955" s="403" t="s">
        <v>343</v>
      </c>
      <c r="D955" s="403" t="s">
        <v>344</v>
      </c>
      <c r="E955" s="403" t="s">
        <v>1455</v>
      </c>
      <c r="F955" s="403">
        <v>0</v>
      </c>
      <c r="O955" s="403" t="s">
        <v>345</v>
      </c>
      <c r="R955" s="403">
        <v>4</v>
      </c>
      <c r="S955" s="403">
        <v>0.94289999999999996</v>
      </c>
      <c r="T955" s="403">
        <v>3.94</v>
      </c>
      <c r="U955" s="403">
        <v>7.7750000000000004</v>
      </c>
      <c r="V955" s="403">
        <v>-0.41</v>
      </c>
      <c r="W955" s="403">
        <v>34</v>
      </c>
      <c r="X955" s="404">
        <v>0.15673000000000001</v>
      </c>
      <c r="Y955" s="403">
        <f>X955+(S955*((U955-INDEX('[1]Center of Mass'!$B$8:$M$105,MATCH(A955,'[1]Center of Mass'!$B$8:$B$105,0),9))^2+(V955-INDEX('[1]Center of Mass'!$B$8:$M$105,MATCH(A955,'[1]Center of Mass'!$B$8:$B$105,0),10))^2))</f>
        <v>355.91344499619993</v>
      </c>
    </row>
    <row r="956" spans="1:25">
      <c r="A956" s="403" t="s">
        <v>51</v>
      </c>
      <c r="B956" s="403" t="s">
        <v>878</v>
      </c>
      <c r="C956" s="403" t="s">
        <v>343</v>
      </c>
      <c r="D956" s="403" t="s">
        <v>344</v>
      </c>
      <c r="E956" s="403" t="s">
        <v>1455</v>
      </c>
      <c r="F956" s="403">
        <v>0</v>
      </c>
      <c r="O956" s="403" t="s">
        <v>345</v>
      </c>
      <c r="R956" s="403">
        <v>4</v>
      </c>
      <c r="S956" s="403">
        <v>0.94289999999999996</v>
      </c>
      <c r="T956" s="403">
        <v>3.94</v>
      </c>
      <c r="U956" s="403">
        <v>8.9250000000000007</v>
      </c>
      <c r="V956" s="403">
        <v>-0.41</v>
      </c>
      <c r="W956" s="403">
        <v>34</v>
      </c>
      <c r="X956" s="404">
        <v>0.15673000000000001</v>
      </c>
      <c r="Y956" s="403">
        <f>X956+(S956*((U956-INDEX('[1]Center of Mass'!$B$8:$M$105,MATCH(A956,'[1]Center of Mass'!$B$8:$B$105,0),9))^2+(V956-INDEX('[1]Center of Mass'!$B$8:$M$105,MATCH(A956,'[1]Center of Mass'!$B$8:$B$105,0),10))^2))</f>
        <v>327.39109715619998</v>
      </c>
    </row>
    <row r="957" spans="1:25">
      <c r="A957" s="403" t="s">
        <v>51</v>
      </c>
      <c r="B957" s="403" t="s">
        <v>879</v>
      </c>
      <c r="C957" s="403" t="s">
        <v>343</v>
      </c>
      <c r="D957" s="403" t="s">
        <v>344</v>
      </c>
      <c r="E957" s="403" t="s">
        <v>1455</v>
      </c>
      <c r="F957" s="403">
        <v>0</v>
      </c>
      <c r="O957" s="403" t="s">
        <v>345</v>
      </c>
      <c r="R957" s="403">
        <v>4</v>
      </c>
      <c r="S957" s="403">
        <v>1.3088</v>
      </c>
      <c r="T957" s="403">
        <v>4.8319999999999999</v>
      </c>
      <c r="U957" s="403">
        <v>10.298</v>
      </c>
      <c r="V957" s="403">
        <v>-0.41</v>
      </c>
      <c r="W957" s="403">
        <v>34</v>
      </c>
      <c r="X957" s="404">
        <v>0.35119</v>
      </c>
      <c r="Y957" s="403">
        <f>X957+(S957*((U957-INDEX('[1]Center of Mass'!$B$8:$M$105,MATCH(A957,'[1]Center of Mass'!$B$8:$B$105,0),9))^2+(V957-INDEX('[1]Center of Mass'!$B$8:$M$105,MATCH(A957,'[1]Center of Mass'!$B$8:$B$105,0),10))^2))</f>
        <v>411.83747155200001</v>
      </c>
    </row>
    <row r="958" spans="1:25">
      <c r="A958" s="403" t="s">
        <v>51</v>
      </c>
      <c r="B958" s="403" t="s">
        <v>880</v>
      </c>
      <c r="C958" s="403" t="s">
        <v>343</v>
      </c>
      <c r="D958" s="403" t="s">
        <v>344</v>
      </c>
      <c r="E958" s="403" t="s">
        <v>1455</v>
      </c>
      <c r="F958" s="403">
        <v>0</v>
      </c>
      <c r="O958" s="403" t="s">
        <v>345</v>
      </c>
      <c r="R958" s="403">
        <v>4</v>
      </c>
      <c r="S958" s="403">
        <v>1.3065</v>
      </c>
      <c r="T958" s="403">
        <v>4.8369999999999997</v>
      </c>
      <c r="U958" s="403">
        <v>11.896000000000001</v>
      </c>
      <c r="V958" s="403">
        <v>-0.40699999999999997</v>
      </c>
      <c r="W958" s="403">
        <v>34</v>
      </c>
      <c r="X958" s="404">
        <v>0.35238999999999998</v>
      </c>
      <c r="Y958" s="403">
        <f>X958+(S958*((U958-INDEX('[1]Center of Mass'!$B$8:$M$105,MATCH(A958,'[1]Center of Mass'!$B$8:$B$105,0),9))^2+(V958-INDEX('[1]Center of Mass'!$B$8:$M$105,MATCH(A958,'[1]Center of Mass'!$B$8:$B$105,0),10))^2))</f>
        <v>367.56098523399993</v>
      </c>
    </row>
    <row r="959" spans="1:25">
      <c r="A959" s="403" t="s">
        <v>51</v>
      </c>
      <c r="B959" s="403" t="s">
        <v>881</v>
      </c>
      <c r="C959" s="403" t="s">
        <v>343</v>
      </c>
      <c r="D959" s="403" t="s">
        <v>344</v>
      </c>
      <c r="E959" s="403" t="s">
        <v>1455</v>
      </c>
      <c r="F959" s="403">
        <v>0</v>
      </c>
      <c r="O959" s="403" t="s">
        <v>345</v>
      </c>
      <c r="R959" s="403">
        <v>4</v>
      </c>
      <c r="S959" s="403">
        <v>0.89249999999999996</v>
      </c>
      <c r="T959" s="403">
        <v>3.8239999999999998</v>
      </c>
      <c r="U959" s="403">
        <v>13.252000000000001</v>
      </c>
      <c r="V959" s="403">
        <v>-0.40500000000000003</v>
      </c>
      <c r="W959" s="403">
        <v>34</v>
      </c>
      <c r="X959" s="404">
        <v>0.13918</v>
      </c>
      <c r="Y959" s="403">
        <f>X959+(S959*((U959-INDEX('[1]Center of Mass'!$B$8:$M$105,MATCH(A959,'[1]Center of Mass'!$B$8:$B$105,0),9))^2+(V959-INDEX('[1]Center of Mass'!$B$8:$M$105,MATCH(A959,'[1]Center of Mass'!$B$8:$B$105,0),10))^2))</f>
        <v>229.32884601999993</v>
      </c>
    </row>
    <row r="960" spans="1:25">
      <c r="A960" s="403" t="s">
        <v>51</v>
      </c>
      <c r="B960" s="403" t="s">
        <v>882</v>
      </c>
      <c r="C960" s="403" t="s">
        <v>343</v>
      </c>
      <c r="D960" s="403" t="s">
        <v>344</v>
      </c>
      <c r="E960" s="403" t="s">
        <v>1455</v>
      </c>
      <c r="F960" s="403">
        <v>0</v>
      </c>
      <c r="O960" s="403" t="s">
        <v>345</v>
      </c>
      <c r="R960" s="403">
        <v>4</v>
      </c>
      <c r="S960" s="403">
        <v>0.89249999999999996</v>
      </c>
      <c r="T960" s="403">
        <v>3.8239999999999998</v>
      </c>
      <c r="U960" s="403">
        <v>14.355</v>
      </c>
      <c r="V960" s="403">
        <v>-0.40500000000000003</v>
      </c>
      <c r="W960" s="403">
        <v>34</v>
      </c>
      <c r="X960" s="404">
        <v>0.13918</v>
      </c>
      <c r="Y960" s="403">
        <f>X960+(S960*((U960-INDEX('[1]Center of Mass'!$B$8:$M$105,MATCH(A960,'[1]Center of Mass'!$B$8:$B$105,0),9))^2+(V960-INDEX('[1]Center of Mass'!$B$8:$M$105,MATCH(A960,'[1]Center of Mass'!$B$8:$B$105,0),10))^2))</f>
        <v>214.17161580249999</v>
      </c>
    </row>
    <row r="961" spans="1:25">
      <c r="A961" s="403" t="s">
        <v>51</v>
      </c>
      <c r="B961" s="403" t="s">
        <v>614</v>
      </c>
      <c r="C961" s="403" t="s">
        <v>343</v>
      </c>
      <c r="D961" s="403" t="s">
        <v>344</v>
      </c>
      <c r="E961" s="403" t="s">
        <v>1455</v>
      </c>
      <c r="F961" s="403">
        <v>0</v>
      </c>
      <c r="O961" s="403" t="s">
        <v>345</v>
      </c>
      <c r="R961" s="403">
        <v>4</v>
      </c>
      <c r="S961" s="403">
        <v>0.89249999999999996</v>
      </c>
      <c r="T961" s="403">
        <v>3.8239999999999998</v>
      </c>
      <c r="U961" s="403">
        <v>15.458</v>
      </c>
      <c r="V961" s="403">
        <v>-0.40500000000000003</v>
      </c>
      <c r="W961" s="403">
        <v>34</v>
      </c>
      <c r="X961" s="404">
        <v>0.13918</v>
      </c>
      <c r="Y961" s="403">
        <f>X961+(S961*((U961-INDEX('[1]Center of Mass'!$B$8:$M$105,MATCH(A961,'[1]Center of Mass'!$B$8:$B$105,0),9))^2+(V961-INDEX('[1]Center of Mass'!$B$8:$M$105,MATCH(A961,'[1]Center of Mass'!$B$8:$B$105,0),10))^2))</f>
        <v>201.18603264999999</v>
      </c>
    </row>
    <row r="962" spans="1:25">
      <c r="A962" s="403" t="s">
        <v>51</v>
      </c>
      <c r="B962" s="403" t="s">
        <v>615</v>
      </c>
      <c r="C962" s="403" t="s">
        <v>343</v>
      </c>
      <c r="D962" s="403" t="s">
        <v>344</v>
      </c>
      <c r="E962" s="403" t="s">
        <v>1455</v>
      </c>
      <c r="F962" s="403">
        <v>0</v>
      </c>
      <c r="O962" s="403" t="s">
        <v>345</v>
      </c>
      <c r="R962" s="403">
        <v>4</v>
      </c>
      <c r="S962" s="403">
        <v>0.96309999999999996</v>
      </c>
      <c r="T962" s="403">
        <v>3.9990000000000001</v>
      </c>
      <c r="U962" s="403">
        <v>16.605</v>
      </c>
      <c r="V962" s="403">
        <v>-0.40500000000000003</v>
      </c>
      <c r="W962" s="403">
        <v>34</v>
      </c>
      <c r="X962" s="404">
        <v>0.16628000000000001</v>
      </c>
      <c r="Y962" s="403">
        <f>X962+(S962*((U962-INDEX('[1]Center of Mass'!$B$8:$M$105,MATCH(A962,'[1]Center of Mass'!$B$8:$B$105,0),9))^2+(V962-INDEX('[1]Center of Mass'!$B$8:$M$105,MATCH(A962,'[1]Center of Mass'!$B$8:$B$105,0),10))^2))</f>
        <v>205.03041396429998</v>
      </c>
    </row>
    <row r="963" spans="1:25">
      <c r="A963" s="403" t="s">
        <v>51</v>
      </c>
      <c r="B963" s="403" t="s">
        <v>616</v>
      </c>
      <c r="C963" s="403" t="s">
        <v>343</v>
      </c>
      <c r="D963" s="403" t="s">
        <v>344</v>
      </c>
      <c r="E963" s="403" t="s">
        <v>1455</v>
      </c>
      <c r="F963" s="403">
        <v>0</v>
      </c>
      <c r="O963" s="403" t="s">
        <v>345</v>
      </c>
      <c r="R963" s="403">
        <v>4</v>
      </c>
      <c r="S963" s="403">
        <v>0.4854</v>
      </c>
      <c r="T963" s="403">
        <v>2.8180000000000001</v>
      </c>
      <c r="U963" s="403">
        <v>17.5</v>
      </c>
      <c r="V963" s="403">
        <v>-0.40500000000000003</v>
      </c>
      <c r="W963" s="403">
        <v>34</v>
      </c>
      <c r="X963" s="404">
        <v>4.1036000000000003E-2</v>
      </c>
      <c r="Y963" s="403">
        <f>X963+(S963*((U963-INDEX('[1]Center of Mass'!$B$8:$M$105,MATCH(A963,'[1]Center of Mass'!$B$8:$B$105,0),9))^2+(V963-INDEX('[1]Center of Mass'!$B$8:$M$105,MATCH(A963,'[1]Center of Mass'!$B$8:$B$105,0),10))^2))</f>
        <v>99.42602973919999</v>
      </c>
    </row>
    <row r="964" spans="1:25">
      <c r="A964" s="403" t="s">
        <v>51</v>
      </c>
      <c r="B964" s="403" t="s">
        <v>617</v>
      </c>
      <c r="C964" s="403" t="s">
        <v>343</v>
      </c>
      <c r="D964" s="403" t="s">
        <v>344</v>
      </c>
      <c r="E964" s="403" t="s">
        <v>1455</v>
      </c>
      <c r="F964" s="403">
        <v>0</v>
      </c>
      <c r="O964" s="403" t="s">
        <v>345</v>
      </c>
      <c r="R964" s="403">
        <v>4</v>
      </c>
      <c r="S964" s="403">
        <v>1.4582999999999999</v>
      </c>
      <c r="T964" s="403">
        <v>4.8330000000000002</v>
      </c>
      <c r="U964" s="403">
        <v>0.625</v>
      </c>
      <c r="V964" s="403">
        <v>0.58299999999999996</v>
      </c>
      <c r="W964" s="403">
        <v>34</v>
      </c>
      <c r="X964" s="404">
        <v>0.3553</v>
      </c>
      <c r="Y964" s="403">
        <f>X964+(S964*((U964-INDEX('[1]Center of Mass'!$B$8:$M$105,MATCH(A964,'[1]Center of Mass'!$B$8:$B$105,0),9))^2+(V964-INDEX('[1]Center of Mass'!$B$8:$M$105,MATCH(A964,'[1]Center of Mass'!$B$8:$B$105,0),10))^2))</f>
        <v>873.01897857069991</v>
      </c>
    </row>
    <row r="965" spans="1:25">
      <c r="A965" s="403" t="s">
        <v>51</v>
      </c>
      <c r="B965" s="403" t="s">
        <v>883</v>
      </c>
      <c r="C965" s="403" t="s">
        <v>343</v>
      </c>
      <c r="D965" s="403" t="s">
        <v>344</v>
      </c>
      <c r="E965" s="403" t="s">
        <v>1455</v>
      </c>
      <c r="F965" s="403">
        <v>0</v>
      </c>
      <c r="O965" s="403" t="s">
        <v>345</v>
      </c>
      <c r="R965" s="403">
        <v>4</v>
      </c>
      <c r="S965" s="403">
        <v>1.1958</v>
      </c>
      <c r="T965" s="403">
        <v>4.383</v>
      </c>
      <c r="U965" s="403">
        <v>1.7629999999999999</v>
      </c>
      <c r="V965" s="403">
        <v>0.58299999999999996</v>
      </c>
      <c r="W965" s="403">
        <v>34</v>
      </c>
      <c r="X965" s="404">
        <v>0.24034</v>
      </c>
      <c r="Y965" s="403">
        <f>X965+(S965*((U965-INDEX('[1]Center of Mass'!$B$8:$M$105,MATCH(A965,'[1]Center of Mass'!$B$8:$B$105,0),9))^2+(V965-INDEX('[1]Center of Mass'!$B$8:$M$105,MATCH(A965,'[1]Center of Mass'!$B$8:$B$105,0),10))^2))</f>
        <v>660.54988459179992</v>
      </c>
    </row>
    <row r="966" spans="1:25">
      <c r="A966" s="403" t="s">
        <v>51</v>
      </c>
      <c r="B966" s="403" t="s">
        <v>618</v>
      </c>
      <c r="C966" s="403" t="s">
        <v>343</v>
      </c>
      <c r="D966" s="403" t="s">
        <v>344</v>
      </c>
      <c r="E966" s="403" t="s">
        <v>1455</v>
      </c>
      <c r="F966" s="403">
        <v>0</v>
      </c>
      <c r="O966" s="403" t="s">
        <v>345</v>
      </c>
      <c r="R966" s="403">
        <v>4</v>
      </c>
      <c r="S966" s="403">
        <v>1.1958</v>
      </c>
      <c r="T966" s="403">
        <v>4.383</v>
      </c>
      <c r="U966" s="403">
        <v>2.7879999999999998</v>
      </c>
      <c r="V966" s="403">
        <v>0.58299999999999996</v>
      </c>
      <c r="W966" s="403">
        <v>34</v>
      </c>
      <c r="X966" s="404">
        <v>0.24034</v>
      </c>
      <c r="Y966" s="403">
        <f>X966+(S966*((U966-INDEX('[1]Center of Mass'!$B$8:$M$105,MATCH(A966,'[1]Center of Mass'!$B$8:$B$105,0),9))^2+(V966-INDEX('[1]Center of Mass'!$B$8:$M$105,MATCH(A966,'[1]Center of Mass'!$B$8:$B$105,0),10))^2))</f>
        <v>613.41823475679996</v>
      </c>
    </row>
    <row r="967" spans="1:25">
      <c r="A967" s="403" t="s">
        <v>51</v>
      </c>
      <c r="B967" s="403" t="s">
        <v>619</v>
      </c>
      <c r="C967" s="403" t="s">
        <v>343</v>
      </c>
      <c r="D967" s="403" t="s">
        <v>344</v>
      </c>
      <c r="E967" s="403" t="s">
        <v>1455</v>
      </c>
      <c r="F967" s="403">
        <v>0</v>
      </c>
      <c r="O967" s="403" t="s">
        <v>345</v>
      </c>
      <c r="R967" s="403">
        <v>4</v>
      </c>
      <c r="S967" s="403">
        <v>1.5166999999999999</v>
      </c>
      <c r="T967" s="403">
        <v>4.9329999999999998</v>
      </c>
      <c r="U967" s="403">
        <v>3.95</v>
      </c>
      <c r="V967" s="403">
        <v>0.58299999999999996</v>
      </c>
      <c r="W967" s="403">
        <v>34</v>
      </c>
      <c r="X967" s="404">
        <v>0.38562999999999997</v>
      </c>
      <c r="Y967" s="403">
        <f>X967+(S967*((U967-INDEX('[1]Center of Mass'!$B$8:$M$105,MATCH(A967,'[1]Center of Mass'!$B$8:$B$105,0),9))^2+(V967-INDEX('[1]Center of Mass'!$B$8:$M$105,MATCH(A967,'[1]Center of Mass'!$B$8:$B$105,0),10))^2))</f>
        <v>714.19804390679997</v>
      </c>
    </row>
    <row r="968" spans="1:25">
      <c r="A968" s="403" t="s">
        <v>51</v>
      </c>
      <c r="B968" s="403" t="s">
        <v>620</v>
      </c>
      <c r="C968" s="403" t="s">
        <v>343</v>
      </c>
      <c r="D968" s="403" t="s">
        <v>344</v>
      </c>
      <c r="E968" s="403" t="s">
        <v>1455</v>
      </c>
      <c r="F968" s="403">
        <v>0</v>
      </c>
      <c r="O968" s="403" t="s">
        <v>345</v>
      </c>
      <c r="R968" s="403">
        <v>4</v>
      </c>
      <c r="S968" s="403">
        <v>1.5166999999999999</v>
      </c>
      <c r="T968" s="403">
        <v>4.9329999999999998</v>
      </c>
      <c r="U968" s="403">
        <v>5.25</v>
      </c>
      <c r="V968" s="403">
        <v>0.58299999999999996</v>
      </c>
      <c r="W968" s="403">
        <v>34</v>
      </c>
      <c r="X968" s="404">
        <v>0.38562999999999997</v>
      </c>
      <c r="Y968" s="403">
        <f>X968+(S968*((U968-INDEX('[1]Center of Mass'!$B$8:$M$105,MATCH(A968,'[1]Center of Mass'!$B$8:$B$105,0),9))^2+(V968-INDEX('[1]Center of Mass'!$B$8:$M$105,MATCH(A968,'[1]Center of Mass'!$B$8:$B$105,0),10))^2))</f>
        <v>647.54635906679994</v>
      </c>
    </row>
    <row r="969" spans="1:25">
      <c r="A969" s="403" t="s">
        <v>51</v>
      </c>
      <c r="B969" s="403" t="s">
        <v>621</v>
      </c>
      <c r="C969" s="403" t="s">
        <v>343</v>
      </c>
      <c r="D969" s="403" t="s">
        <v>344</v>
      </c>
      <c r="E969" s="403" t="s">
        <v>1455</v>
      </c>
      <c r="F969" s="403">
        <v>0</v>
      </c>
      <c r="O969" s="403" t="s">
        <v>345</v>
      </c>
      <c r="R969" s="403">
        <v>4</v>
      </c>
      <c r="S969" s="403">
        <v>1.5166999999999999</v>
      </c>
      <c r="T969" s="403">
        <v>4.9329999999999998</v>
      </c>
      <c r="U969" s="403">
        <v>6.55</v>
      </c>
      <c r="V969" s="403">
        <v>0.58299999999999996</v>
      </c>
      <c r="W969" s="403">
        <v>34</v>
      </c>
      <c r="X969" s="404">
        <v>0.38562999999999997</v>
      </c>
      <c r="Y969" s="403">
        <f>X969+(S969*((U969-INDEX('[1]Center of Mass'!$B$8:$M$105,MATCH(A969,'[1]Center of Mass'!$B$8:$B$105,0),9))^2+(V969-INDEX('[1]Center of Mass'!$B$8:$M$105,MATCH(A969,'[1]Center of Mass'!$B$8:$B$105,0),10))^2))</f>
        <v>586.02112022679989</v>
      </c>
    </row>
    <row r="970" spans="1:25">
      <c r="A970" s="403" t="s">
        <v>51</v>
      </c>
      <c r="B970" s="403" t="s">
        <v>622</v>
      </c>
      <c r="C970" s="403" t="s">
        <v>343</v>
      </c>
      <c r="D970" s="403" t="s">
        <v>344</v>
      </c>
      <c r="E970" s="403" t="s">
        <v>1455</v>
      </c>
      <c r="F970" s="403">
        <v>0</v>
      </c>
      <c r="O970" s="403" t="s">
        <v>345</v>
      </c>
      <c r="R970" s="403">
        <v>4</v>
      </c>
      <c r="S970" s="403">
        <v>1.3416999999999999</v>
      </c>
      <c r="T970" s="403">
        <v>4.633</v>
      </c>
      <c r="U970" s="403">
        <v>7.7750000000000004</v>
      </c>
      <c r="V970" s="403">
        <v>0.58299999999999996</v>
      </c>
      <c r="W970" s="403">
        <v>34</v>
      </c>
      <c r="X970" s="404">
        <v>0.30003999999999997</v>
      </c>
      <c r="Y970" s="403">
        <f>X970+(S970*((U970-INDEX('[1]Center of Mass'!$B$8:$M$105,MATCH(A970,'[1]Center of Mass'!$B$8:$B$105,0),9))^2+(V970-INDEX('[1]Center of Mass'!$B$8:$M$105,MATCH(A970,'[1]Center of Mass'!$B$8:$B$105,0),10))^2))</f>
        <v>471.22738700929995</v>
      </c>
    </row>
    <row r="971" spans="1:25">
      <c r="A971" s="403" t="s">
        <v>51</v>
      </c>
      <c r="B971" s="403" t="s">
        <v>623</v>
      </c>
      <c r="C971" s="403" t="s">
        <v>343</v>
      </c>
      <c r="D971" s="403" t="s">
        <v>344</v>
      </c>
      <c r="E971" s="403" t="s">
        <v>1455</v>
      </c>
      <c r="F971" s="403">
        <v>0</v>
      </c>
      <c r="O971" s="403" t="s">
        <v>345</v>
      </c>
      <c r="R971" s="403">
        <v>4</v>
      </c>
      <c r="S971" s="403">
        <v>1.3416999999999999</v>
      </c>
      <c r="T971" s="403">
        <v>4.633</v>
      </c>
      <c r="U971" s="403">
        <v>8.9250000000000007</v>
      </c>
      <c r="V971" s="403">
        <v>0.58299999999999996</v>
      </c>
      <c r="W971" s="403">
        <v>34</v>
      </c>
      <c r="X971" s="404">
        <v>0.30003999999999997</v>
      </c>
      <c r="Y971" s="403">
        <f>X971+(S971*((U971-INDEX('[1]Center of Mass'!$B$8:$M$105,MATCH(A971,'[1]Center of Mass'!$B$8:$B$105,0),9))^2+(V971-INDEX('[1]Center of Mass'!$B$8:$M$105,MATCH(A971,'[1]Center of Mass'!$B$8:$B$105,0),10))^2))</f>
        <v>430.64149868929997</v>
      </c>
    </row>
    <row r="972" spans="1:25">
      <c r="A972" s="403" t="s">
        <v>51</v>
      </c>
      <c r="B972" s="403" t="s">
        <v>624</v>
      </c>
      <c r="C972" s="403" t="s">
        <v>343</v>
      </c>
      <c r="D972" s="403" t="s">
        <v>344</v>
      </c>
      <c r="E972" s="403" t="s">
        <v>1455</v>
      </c>
      <c r="F972" s="403">
        <v>0</v>
      </c>
      <c r="O972" s="403" t="s">
        <v>345</v>
      </c>
      <c r="R972" s="403">
        <v>4</v>
      </c>
      <c r="S972" s="403">
        <v>1.8619000000000001</v>
      </c>
      <c r="T972" s="403">
        <v>5.5250000000000004</v>
      </c>
      <c r="U972" s="403">
        <v>10.298</v>
      </c>
      <c r="V972" s="403">
        <v>0.58299999999999996</v>
      </c>
      <c r="W972" s="403">
        <v>34</v>
      </c>
      <c r="X972" s="404">
        <v>0.60636999999999996</v>
      </c>
      <c r="Y972" s="403">
        <f>X972+(S972*((U972-INDEX('[1]Center of Mass'!$B$8:$M$105,MATCH(A972,'[1]Center of Mass'!$B$8:$B$105,0),9))^2+(V972-INDEX('[1]Center of Mass'!$B$8:$M$105,MATCH(A972,'[1]Center of Mass'!$B$8:$B$105,0),10))^2))</f>
        <v>537.00508078039991</v>
      </c>
    </row>
    <row r="973" spans="1:25">
      <c r="A973" s="403" t="s">
        <v>51</v>
      </c>
      <c r="B973" s="403" t="s">
        <v>625</v>
      </c>
      <c r="C973" s="403" t="s">
        <v>343</v>
      </c>
      <c r="D973" s="403" t="s">
        <v>344</v>
      </c>
      <c r="E973" s="403" t="s">
        <v>1455</v>
      </c>
      <c r="F973" s="403">
        <v>0</v>
      </c>
      <c r="O973" s="403" t="s">
        <v>345</v>
      </c>
      <c r="R973" s="403">
        <v>4</v>
      </c>
      <c r="S973" s="403">
        <v>1.8714</v>
      </c>
      <c r="T973" s="403">
        <v>5.5410000000000004</v>
      </c>
      <c r="U973" s="403">
        <v>11.898</v>
      </c>
      <c r="V973" s="403">
        <v>0.58299999999999996</v>
      </c>
      <c r="W973" s="403">
        <v>34</v>
      </c>
      <c r="X973" s="404">
        <v>0.61355000000000004</v>
      </c>
      <c r="Y973" s="403">
        <f>X973+(S973*((U973-INDEX('[1]Center of Mass'!$B$8:$M$105,MATCH(A973,'[1]Center of Mass'!$B$8:$B$105,0),9))^2+(V973-INDEX('[1]Center of Mass'!$B$8:$M$105,MATCH(A973,'[1]Center of Mass'!$B$8:$B$105,0),10))^2))</f>
        <v>477.44498996239992</v>
      </c>
    </row>
    <row r="974" spans="1:25">
      <c r="A974" s="403" t="s">
        <v>51</v>
      </c>
      <c r="B974" s="403" t="s">
        <v>626</v>
      </c>
      <c r="C974" s="403" t="s">
        <v>343</v>
      </c>
      <c r="D974" s="403" t="s">
        <v>344</v>
      </c>
      <c r="E974" s="403" t="s">
        <v>1455</v>
      </c>
      <c r="F974" s="403">
        <v>0</v>
      </c>
      <c r="O974" s="403" t="s">
        <v>345</v>
      </c>
      <c r="R974" s="403">
        <v>4</v>
      </c>
      <c r="S974" s="403">
        <v>1.2869999999999999</v>
      </c>
      <c r="T974" s="403">
        <v>4.54</v>
      </c>
      <c r="U974" s="403">
        <v>13.252000000000001</v>
      </c>
      <c r="V974" s="403">
        <v>0.58299999999999996</v>
      </c>
      <c r="W974" s="403">
        <v>34</v>
      </c>
      <c r="X974" s="404">
        <v>0.27650999999999998</v>
      </c>
      <c r="Y974" s="403">
        <f>X974+(S974*((U974-INDEX('[1]Center of Mass'!$B$8:$M$105,MATCH(A974,'[1]Center of Mass'!$B$8:$B$105,0),9))^2+(V974-INDEX('[1]Center of Mass'!$B$8:$M$105,MATCH(A974,'[1]Center of Mass'!$B$8:$B$105,0),10))^2))</f>
        <v>297.0908849999999</v>
      </c>
    </row>
    <row r="975" spans="1:25">
      <c r="A975" s="403" t="s">
        <v>51</v>
      </c>
      <c r="B975" s="403" t="s">
        <v>627</v>
      </c>
      <c r="C975" s="403" t="s">
        <v>343</v>
      </c>
      <c r="D975" s="403" t="s">
        <v>344</v>
      </c>
      <c r="E975" s="403" t="s">
        <v>1455</v>
      </c>
      <c r="F975" s="403">
        <v>0</v>
      </c>
      <c r="O975" s="403" t="s">
        <v>345</v>
      </c>
      <c r="R975" s="403">
        <v>4</v>
      </c>
      <c r="S975" s="403">
        <v>1.2869999999999999</v>
      </c>
      <c r="T975" s="403">
        <v>4.54</v>
      </c>
      <c r="U975" s="403">
        <v>14.355</v>
      </c>
      <c r="V975" s="403">
        <v>0.58299999999999996</v>
      </c>
      <c r="W975" s="403">
        <v>34</v>
      </c>
      <c r="X975" s="404">
        <v>0.27650999999999998</v>
      </c>
      <c r="Y975" s="403">
        <f>X975+(S975*((U975-INDEX('[1]Center of Mass'!$B$8:$M$105,MATCH(A975,'[1]Center of Mass'!$B$8:$B$105,0),9))^2+(V975-INDEX('[1]Center of Mass'!$B$8:$M$105,MATCH(A975,'[1]Center of Mass'!$B$8:$B$105,0),10))^2))</f>
        <v>275.2339042829999</v>
      </c>
    </row>
    <row r="976" spans="1:25">
      <c r="A976" s="403" t="s">
        <v>51</v>
      </c>
      <c r="B976" s="403" t="s">
        <v>628</v>
      </c>
      <c r="C976" s="403" t="s">
        <v>343</v>
      </c>
      <c r="D976" s="403" t="s">
        <v>344</v>
      </c>
      <c r="E976" s="403" t="s">
        <v>1455</v>
      </c>
      <c r="F976" s="403">
        <v>0</v>
      </c>
      <c r="O976" s="403" t="s">
        <v>345</v>
      </c>
      <c r="R976" s="403">
        <v>4</v>
      </c>
      <c r="S976" s="403">
        <v>1.2869999999999999</v>
      </c>
      <c r="T976" s="403">
        <v>4.54</v>
      </c>
      <c r="U976" s="403">
        <v>15.458</v>
      </c>
      <c r="V976" s="403">
        <v>0.58299999999999996</v>
      </c>
      <c r="W976" s="403">
        <v>34</v>
      </c>
      <c r="X976" s="404">
        <v>0.27650999999999998</v>
      </c>
      <c r="Y976" s="403">
        <f>X976+(S976*((U976-INDEX('[1]Center of Mass'!$B$8:$M$105,MATCH(A976,'[1]Center of Mass'!$B$8:$B$105,0),9))^2+(V976-INDEX('[1]Center of Mass'!$B$8:$M$105,MATCH(A976,'[1]Center of Mass'!$B$8:$B$105,0),10))^2))</f>
        <v>256.50847513199994</v>
      </c>
    </row>
    <row r="977" spans="1:25">
      <c r="A977" s="403" t="s">
        <v>51</v>
      </c>
      <c r="B977" s="403" t="s">
        <v>629</v>
      </c>
      <c r="C977" s="403" t="s">
        <v>343</v>
      </c>
      <c r="D977" s="403" t="s">
        <v>344</v>
      </c>
      <c r="E977" s="403" t="s">
        <v>1455</v>
      </c>
      <c r="F977" s="403">
        <v>0</v>
      </c>
      <c r="O977" s="403" t="s">
        <v>345</v>
      </c>
      <c r="R977" s="403">
        <v>4</v>
      </c>
      <c r="S977" s="403">
        <v>1.3889</v>
      </c>
      <c r="T977" s="403">
        <v>4.7140000000000004</v>
      </c>
      <c r="U977" s="403">
        <v>16.605</v>
      </c>
      <c r="V977" s="403">
        <v>0.58299999999999996</v>
      </c>
      <c r="W977" s="403">
        <v>34</v>
      </c>
      <c r="X977" s="404">
        <v>0.32157999999999998</v>
      </c>
      <c r="Y977" s="403">
        <f>X977+(S977*((U977-INDEX('[1]Center of Mass'!$B$8:$M$105,MATCH(A977,'[1]Center of Mass'!$B$8:$B$105,0),9))^2+(V977-INDEX('[1]Center of Mass'!$B$8:$M$105,MATCH(A977,'[1]Center of Mass'!$B$8:$B$105,0),10))^2))</f>
        <v>259.41130409009997</v>
      </c>
    </row>
    <row r="978" spans="1:25">
      <c r="A978" s="403" t="s">
        <v>51</v>
      </c>
      <c r="B978" s="403" t="s">
        <v>630</v>
      </c>
      <c r="C978" s="403" t="s">
        <v>343</v>
      </c>
      <c r="D978" s="403" t="s">
        <v>344</v>
      </c>
      <c r="E978" s="403" t="s">
        <v>1455</v>
      </c>
      <c r="F978" s="403">
        <v>0</v>
      </c>
      <c r="O978" s="403" t="s">
        <v>345</v>
      </c>
      <c r="R978" s="403">
        <v>4</v>
      </c>
      <c r="S978" s="403">
        <v>0.7</v>
      </c>
      <c r="T978" s="403">
        <v>3.5329999999999999</v>
      </c>
      <c r="U978" s="403">
        <v>17.5</v>
      </c>
      <c r="V978" s="403">
        <v>0.58299999999999996</v>
      </c>
      <c r="W978" s="403">
        <v>34</v>
      </c>
      <c r="X978" s="404">
        <v>0.1004</v>
      </c>
      <c r="Y978" s="403">
        <f>X978+(S978*((U978-INDEX('[1]Center of Mass'!$B$8:$M$105,MATCH(A978,'[1]Center of Mass'!$B$8:$B$105,0),9))^2+(V978-INDEX('[1]Center of Mass'!$B$8:$M$105,MATCH(A978,'[1]Center of Mass'!$B$8:$B$105,0),10))^2))</f>
        <v>125.10535279999998</v>
      </c>
    </row>
    <row r="979" spans="1:25">
      <c r="A979" s="403" t="s">
        <v>51</v>
      </c>
      <c r="B979" s="403" t="s">
        <v>884</v>
      </c>
      <c r="C979" s="403" t="s">
        <v>343</v>
      </c>
      <c r="D979" s="403" t="s">
        <v>344</v>
      </c>
      <c r="E979" s="403" t="s">
        <v>1455</v>
      </c>
      <c r="F979" s="403">
        <v>0</v>
      </c>
      <c r="O979" s="403" t="s">
        <v>345</v>
      </c>
      <c r="R979" s="403">
        <v>4</v>
      </c>
      <c r="S979" s="403">
        <v>1.4582999999999999</v>
      </c>
      <c r="T979" s="403">
        <v>4.8330000000000002</v>
      </c>
      <c r="U979" s="403">
        <v>0.625</v>
      </c>
      <c r="V979" s="403">
        <v>1.75</v>
      </c>
      <c r="W979" s="403">
        <v>34</v>
      </c>
      <c r="X979" s="404">
        <v>0.3553</v>
      </c>
      <c r="Y979" s="403">
        <f>X979+(S979*((U979-INDEX('[1]Center of Mass'!$B$8:$M$105,MATCH(A979,'[1]Center of Mass'!$B$8:$B$105,0),9))^2+(V979-INDEX('[1]Center of Mass'!$B$8:$M$105,MATCH(A979,'[1]Center of Mass'!$B$8:$B$105,0),10))^2))</f>
        <v>831.60820074939988</v>
      </c>
    </row>
    <row r="980" spans="1:25">
      <c r="A980" s="403" t="s">
        <v>51</v>
      </c>
      <c r="B980" s="403" t="s">
        <v>885</v>
      </c>
      <c r="C980" s="403" t="s">
        <v>343</v>
      </c>
      <c r="D980" s="403" t="s">
        <v>344</v>
      </c>
      <c r="E980" s="403" t="s">
        <v>1455</v>
      </c>
      <c r="F980" s="403">
        <v>0</v>
      </c>
      <c r="O980" s="403" t="s">
        <v>345</v>
      </c>
      <c r="R980" s="403">
        <v>4</v>
      </c>
      <c r="S980" s="403">
        <v>1.1958</v>
      </c>
      <c r="T980" s="403">
        <v>4.383</v>
      </c>
      <c r="U980" s="403">
        <v>1.7629999999999999</v>
      </c>
      <c r="V980" s="403">
        <v>1.75</v>
      </c>
      <c r="W980" s="403">
        <v>34</v>
      </c>
      <c r="X980" s="404">
        <v>0.24034</v>
      </c>
      <c r="Y980" s="403">
        <f>X980+(S980*((U980-INDEX('[1]Center of Mass'!$B$8:$M$105,MATCH(A980,'[1]Center of Mass'!$B$8:$B$105,0),9))^2+(V980-INDEX('[1]Center of Mass'!$B$8:$M$105,MATCH(A980,'[1]Center of Mass'!$B$8:$B$105,0),10))^2))</f>
        <v>626.59321715799979</v>
      </c>
    </row>
    <row r="981" spans="1:25">
      <c r="A981" s="403" t="s">
        <v>51</v>
      </c>
      <c r="B981" s="403" t="s">
        <v>631</v>
      </c>
      <c r="C981" s="403" t="s">
        <v>343</v>
      </c>
      <c r="D981" s="403" t="s">
        <v>344</v>
      </c>
      <c r="E981" s="403" t="s">
        <v>1455</v>
      </c>
      <c r="F981" s="403">
        <v>0</v>
      </c>
      <c r="O981" s="403" t="s">
        <v>345</v>
      </c>
      <c r="R981" s="403">
        <v>4</v>
      </c>
      <c r="S981" s="403">
        <v>1.1958</v>
      </c>
      <c r="T981" s="403">
        <v>4.383</v>
      </c>
      <c r="U981" s="403">
        <v>2.7879999999999998</v>
      </c>
      <c r="V981" s="403">
        <v>1.75</v>
      </c>
      <c r="W981" s="403">
        <v>34</v>
      </c>
      <c r="X981" s="404">
        <v>0.24034</v>
      </c>
      <c r="Y981" s="403">
        <f>X981+(S981*((U981-INDEX('[1]Center of Mass'!$B$8:$M$105,MATCH(A981,'[1]Center of Mass'!$B$8:$B$105,0),9))^2+(V981-INDEX('[1]Center of Mass'!$B$8:$M$105,MATCH(A981,'[1]Center of Mass'!$B$8:$B$105,0),10))^2))</f>
        <v>579.46156732299983</v>
      </c>
    </row>
    <row r="982" spans="1:25">
      <c r="A982" s="403" t="s">
        <v>51</v>
      </c>
      <c r="B982" s="403" t="s">
        <v>632</v>
      </c>
      <c r="C982" s="403" t="s">
        <v>343</v>
      </c>
      <c r="D982" s="403" t="s">
        <v>344</v>
      </c>
      <c r="E982" s="403" t="s">
        <v>1455</v>
      </c>
      <c r="F982" s="403">
        <v>0</v>
      </c>
      <c r="O982" s="403" t="s">
        <v>345</v>
      </c>
      <c r="R982" s="403">
        <v>4</v>
      </c>
      <c r="S982" s="403">
        <v>1.5166999999999999</v>
      </c>
      <c r="T982" s="403">
        <v>4.9329999999999998</v>
      </c>
      <c r="U982" s="403">
        <v>3.95</v>
      </c>
      <c r="V982" s="403">
        <v>1.75</v>
      </c>
      <c r="W982" s="403">
        <v>34</v>
      </c>
      <c r="X982" s="404">
        <v>0.38562999999999997</v>
      </c>
      <c r="Y982" s="403">
        <f>X982+(S982*((U982-INDEX('[1]Center of Mass'!$B$8:$M$105,MATCH(A982,'[1]Center of Mass'!$B$8:$B$105,0),9))^2+(V982-INDEX('[1]Center of Mass'!$B$8:$M$105,MATCH(A982,'[1]Center of Mass'!$B$8:$B$105,0),10))^2))</f>
        <v>671.12890400309993</v>
      </c>
    </row>
    <row r="983" spans="1:25">
      <c r="A983" s="403" t="s">
        <v>51</v>
      </c>
      <c r="B983" s="403" t="s">
        <v>633</v>
      </c>
      <c r="C983" s="403" t="s">
        <v>343</v>
      </c>
      <c r="D983" s="403" t="s">
        <v>344</v>
      </c>
      <c r="E983" s="403" t="s">
        <v>1455</v>
      </c>
      <c r="F983" s="403">
        <v>0</v>
      </c>
      <c r="O983" s="403" t="s">
        <v>345</v>
      </c>
      <c r="R983" s="403">
        <v>4</v>
      </c>
      <c r="S983" s="403">
        <v>1.5166999999999999</v>
      </c>
      <c r="T983" s="403">
        <v>4.9329999999999998</v>
      </c>
      <c r="U983" s="403">
        <v>5.25</v>
      </c>
      <c r="V983" s="403">
        <v>1.75</v>
      </c>
      <c r="W983" s="403">
        <v>34</v>
      </c>
      <c r="X983" s="404">
        <v>0.38562999999999997</v>
      </c>
      <c r="Y983" s="403">
        <f>X983+(S983*((U983-INDEX('[1]Center of Mass'!$B$8:$M$105,MATCH(A983,'[1]Center of Mass'!$B$8:$B$105,0),9))^2+(V983-INDEX('[1]Center of Mass'!$B$8:$M$105,MATCH(A983,'[1]Center of Mass'!$B$8:$B$105,0),10))^2))</f>
        <v>604.4772191630999</v>
      </c>
    </row>
    <row r="984" spans="1:25">
      <c r="A984" s="403" t="s">
        <v>51</v>
      </c>
      <c r="B984" s="403" t="s">
        <v>634</v>
      </c>
      <c r="C984" s="403" t="s">
        <v>343</v>
      </c>
      <c r="D984" s="403" t="s">
        <v>344</v>
      </c>
      <c r="E984" s="403" t="s">
        <v>1455</v>
      </c>
      <c r="F984" s="403">
        <v>0</v>
      </c>
      <c r="O984" s="403" t="s">
        <v>345</v>
      </c>
      <c r="R984" s="403">
        <v>4</v>
      </c>
      <c r="S984" s="403">
        <v>1.5166999999999999</v>
      </c>
      <c r="T984" s="403">
        <v>4.9329999999999998</v>
      </c>
      <c r="U984" s="403">
        <v>6.55</v>
      </c>
      <c r="V984" s="403">
        <v>1.75</v>
      </c>
      <c r="W984" s="403">
        <v>34</v>
      </c>
      <c r="X984" s="404">
        <v>0.38562999999999997</v>
      </c>
      <c r="Y984" s="403">
        <f>X984+(S984*((U984-INDEX('[1]Center of Mass'!$B$8:$M$105,MATCH(A984,'[1]Center of Mass'!$B$8:$B$105,0),9))^2+(V984-INDEX('[1]Center of Mass'!$B$8:$M$105,MATCH(A984,'[1]Center of Mass'!$B$8:$B$105,0),10))^2))</f>
        <v>542.95198032309986</v>
      </c>
    </row>
    <row r="985" spans="1:25">
      <c r="A985" s="403" t="s">
        <v>51</v>
      </c>
      <c r="B985" s="403" t="s">
        <v>635</v>
      </c>
      <c r="C985" s="403" t="s">
        <v>343</v>
      </c>
      <c r="D985" s="403" t="s">
        <v>344</v>
      </c>
      <c r="E985" s="403" t="s">
        <v>1455</v>
      </c>
      <c r="F985" s="403">
        <v>0</v>
      </c>
      <c r="O985" s="403" t="s">
        <v>345</v>
      </c>
      <c r="R985" s="403">
        <v>4</v>
      </c>
      <c r="S985" s="403">
        <v>1.3416999999999999</v>
      </c>
      <c r="T985" s="403">
        <v>4.633</v>
      </c>
      <c r="U985" s="403">
        <v>7.7750000000000004</v>
      </c>
      <c r="V985" s="403">
        <v>1.75</v>
      </c>
      <c r="W985" s="403">
        <v>34</v>
      </c>
      <c r="X985" s="404">
        <v>0.30003999999999997</v>
      </c>
      <c r="Y985" s="403">
        <f>X985+(S985*((U985-INDEX('[1]Center of Mass'!$B$8:$M$105,MATCH(A985,'[1]Center of Mass'!$B$8:$B$105,0),9))^2+(V985-INDEX('[1]Center of Mass'!$B$8:$M$105,MATCH(A985,'[1]Center of Mass'!$B$8:$B$105,0),10))^2))</f>
        <v>433.12765403059996</v>
      </c>
    </row>
    <row r="986" spans="1:25">
      <c r="A986" s="403" t="s">
        <v>51</v>
      </c>
      <c r="B986" s="403" t="s">
        <v>636</v>
      </c>
      <c r="C986" s="403" t="s">
        <v>343</v>
      </c>
      <c r="D986" s="403" t="s">
        <v>344</v>
      </c>
      <c r="E986" s="403" t="s">
        <v>1455</v>
      </c>
      <c r="F986" s="403">
        <v>0</v>
      </c>
      <c r="O986" s="403" t="s">
        <v>345</v>
      </c>
      <c r="R986" s="403">
        <v>4</v>
      </c>
      <c r="S986" s="403">
        <v>1.3416999999999999</v>
      </c>
      <c r="T986" s="403">
        <v>4.633</v>
      </c>
      <c r="U986" s="403">
        <v>8.9250000000000007</v>
      </c>
      <c r="V986" s="403">
        <v>1.75</v>
      </c>
      <c r="W986" s="403">
        <v>34</v>
      </c>
      <c r="X986" s="404">
        <v>0.30003999999999997</v>
      </c>
      <c r="Y986" s="403">
        <f>X986+(S986*((U986-INDEX('[1]Center of Mass'!$B$8:$M$105,MATCH(A986,'[1]Center of Mass'!$B$8:$B$105,0),9))^2+(V986-INDEX('[1]Center of Mass'!$B$8:$M$105,MATCH(A986,'[1]Center of Mass'!$B$8:$B$105,0),10))^2))</f>
        <v>392.54176571059998</v>
      </c>
    </row>
    <row r="987" spans="1:25">
      <c r="A987" s="403" t="s">
        <v>51</v>
      </c>
      <c r="B987" s="403" t="s">
        <v>637</v>
      </c>
      <c r="C987" s="403" t="s">
        <v>343</v>
      </c>
      <c r="D987" s="403" t="s">
        <v>344</v>
      </c>
      <c r="E987" s="403" t="s">
        <v>1455</v>
      </c>
      <c r="F987" s="403">
        <v>0</v>
      </c>
      <c r="O987" s="403" t="s">
        <v>345</v>
      </c>
      <c r="R987" s="403">
        <v>4</v>
      </c>
      <c r="S987" s="403">
        <v>1.8619000000000001</v>
      </c>
      <c r="T987" s="403">
        <v>5.5250000000000004</v>
      </c>
      <c r="U987" s="403">
        <v>10.298</v>
      </c>
      <c r="V987" s="403">
        <v>1.75</v>
      </c>
      <c r="W987" s="403">
        <v>34</v>
      </c>
      <c r="X987" s="404">
        <v>0.60636999999999996</v>
      </c>
      <c r="Y987" s="403">
        <f>X987+(S987*((U987-INDEX('[1]Center of Mass'!$B$8:$M$105,MATCH(A987,'[1]Center of Mass'!$B$8:$B$105,0),9))^2+(V987-INDEX('[1]Center of Mass'!$B$8:$M$105,MATCH(A987,'[1]Center of Mass'!$B$8:$B$105,0),10))^2))</f>
        <v>484.13343075950002</v>
      </c>
    </row>
    <row r="988" spans="1:25">
      <c r="A988" s="403" t="s">
        <v>51</v>
      </c>
      <c r="B988" s="403" t="s">
        <v>638</v>
      </c>
      <c r="C988" s="403" t="s">
        <v>343</v>
      </c>
      <c r="D988" s="403" t="s">
        <v>344</v>
      </c>
      <c r="E988" s="403" t="s">
        <v>1455</v>
      </c>
      <c r="F988" s="403">
        <v>0</v>
      </c>
      <c r="O988" s="403" t="s">
        <v>345</v>
      </c>
      <c r="R988" s="403">
        <v>4</v>
      </c>
      <c r="S988" s="403">
        <v>1.8714</v>
      </c>
      <c r="T988" s="403">
        <v>5.5410000000000004</v>
      </c>
      <c r="U988" s="403">
        <v>11.898</v>
      </c>
      <c r="V988" s="403">
        <v>1.75</v>
      </c>
      <c r="W988" s="403">
        <v>34</v>
      </c>
      <c r="X988" s="404">
        <v>0.61355000000000004</v>
      </c>
      <c r="Y988" s="403">
        <f>X988+(S988*((U988-INDEX('[1]Center of Mass'!$B$8:$M$105,MATCH(A988,'[1]Center of Mass'!$B$8:$B$105,0),9))^2+(V988-INDEX('[1]Center of Mass'!$B$8:$M$105,MATCH(A988,'[1]Center of Mass'!$B$8:$B$105,0),10))^2))</f>
        <v>424.30357213699989</v>
      </c>
    </row>
    <row r="989" spans="1:25">
      <c r="A989" s="403" t="s">
        <v>51</v>
      </c>
      <c r="B989" s="403" t="s">
        <v>639</v>
      </c>
      <c r="C989" s="403" t="s">
        <v>343</v>
      </c>
      <c r="D989" s="403" t="s">
        <v>344</v>
      </c>
      <c r="E989" s="403" t="s">
        <v>1455</v>
      </c>
      <c r="F989" s="403">
        <v>0</v>
      </c>
      <c r="O989" s="403" t="s">
        <v>345</v>
      </c>
      <c r="R989" s="403">
        <v>4</v>
      </c>
      <c r="S989" s="403">
        <v>1.2869999999999999</v>
      </c>
      <c r="T989" s="403">
        <v>4.54</v>
      </c>
      <c r="U989" s="403">
        <v>13.252000000000001</v>
      </c>
      <c r="V989" s="403">
        <v>1.75</v>
      </c>
      <c r="W989" s="403">
        <v>34</v>
      </c>
      <c r="X989" s="404">
        <v>0.27650999999999998</v>
      </c>
      <c r="Y989" s="403">
        <f>X989+(S989*((U989-INDEX('[1]Center of Mass'!$B$8:$M$105,MATCH(A989,'[1]Center of Mass'!$B$8:$B$105,0),9))^2+(V989-INDEX('[1]Center of Mass'!$B$8:$M$105,MATCH(A989,'[1]Center of Mass'!$B$8:$B$105,0),10))^2))</f>
        <v>260.5444466429999</v>
      </c>
    </row>
    <row r="990" spans="1:25">
      <c r="A990" s="403" t="s">
        <v>51</v>
      </c>
      <c r="B990" s="403" t="s">
        <v>640</v>
      </c>
      <c r="C990" s="403" t="s">
        <v>343</v>
      </c>
      <c r="D990" s="403" t="s">
        <v>344</v>
      </c>
      <c r="E990" s="403" t="s">
        <v>1455</v>
      </c>
      <c r="F990" s="403">
        <v>0</v>
      </c>
      <c r="O990" s="403" t="s">
        <v>345</v>
      </c>
      <c r="R990" s="403">
        <v>4</v>
      </c>
      <c r="S990" s="403">
        <v>1.2869999999999999</v>
      </c>
      <c r="T990" s="403">
        <v>4.54</v>
      </c>
      <c r="U990" s="403">
        <v>14.355</v>
      </c>
      <c r="V990" s="403">
        <v>1.75</v>
      </c>
      <c r="W990" s="403">
        <v>34</v>
      </c>
      <c r="X990" s="404">
        <v>0.27650999999999998</v>
      </c>
      <c r="Y990" s="403">
        <f>X990+(S990*((U990-INDEX('[1]Center of Mass'!$B$8:$M$105,MATCH(A990,'[1]Center of Mass'!$B$8:$B$105,0),9))^2+(V990-INDEX('[1]Center of Mass'!$B$8:$M$105,MATCH(A990,'[1]Center of Mass'!$B$8:$B$105,0),10))^2))</f>
        <v>238.68746592599996</v>
      </c>
    </row>
    <row r="991" spans="1:25">
      <c r="A991" s="403" t="s">
        <v>51</v>
      </c>
      <c r="B991" s="403" t="s">
        <v>641</v>
      </c>
      <c r="C991" s="403" t="s">
        <v>343</v>
      </c>
      <c r="D991" s="403" t="s">
        <v>344</v>
      </c>
      <c r="E991" s="403" t="s">
        <v>1455</v>
      </c>
      <c r="F991" s="403">
        <v>0</v>
      </c>
      <c r="O991" s="403" t="s">
        <v>345</v>
      </c>
      <c r="R991" s="403">
        <v>4</v>
      </c>
      <c r="S991" s="403">
        <v>1.2869999999999999</v>
      </c>
      <c r="T991" s="403">
        <v>4.54</v>
      </c>
      <c r="U991" s="403">
        <v>15.458</v>
      </c>
      <c r="V991" s="403">
        <v>1.75</v>
      </c>
      <c r="W991" s="403">
        <v>34</v>
      </c>
      <c r="X991" s="404">
        <v>0.27650999999999998</v>
      </c>
      <c r="Y991" s="403">
        <f>X991+(S991*((U991-INDEX('[1]Center of Mass'!$B$8:$M$105,MATCH(A991,'[1]Center of Mass'!$B$8:$B$105,0),9))^2+(V991-INDEX('[1]Center of Mass'!$B$8:$M$105,MATCH(A991,'[1]Center of Mass'!$B$8:$B$105,0),10))^2))</f>
        <v>219.96203677499997</v>
      </c>
    </row>
    <row r="992" spans="1:25">
      <c r="A992" s="403" t="s">
        <v>51</v>
      </c>
      <c r="B992" s="403" t="s">
        <v>642</v>
      </c>
      <c r="C992" s="403" t="s">
        <v>343</v>
      </c>
      <c r="D992" s="403" t="s">
        <v>344</v>
      </c>
      <c r="E992" s="403" t="s">
        <v>1455</v>
      </c>
      <c r="F992" s="403">
        <v>0</v>
      </c>
      <c r="O992" s="403" t="s">
        <v>345</v>
      </c>
      <c r="R992" s="403">
        <v>4</v>
      </c>
      <c r="S992" s="403">
        <v>1.3889</v>
      </c>
      <c r="T992" s="403">
        <v>4.7140000000000004</v>
      </c>
      <c r="U992" s="403">
        <v>16.605</v>
      </c>
      <c r="V992" s="403">
        <v>1.75</v>
      </c>
      <c r="W992" s="403">
        <v>34</v>
      </c>
      <c r="X992" s="404">
        <v>0.32157999999999998</v>
      </c>
      <c r="Y992" s="403">
        <f>X992+(S992*((U992-INDEX('[1]Center of Mass'!$B$8:$M$105,MATCH(A992,'[1]Center of Mass'!$B$8:$B$105,0),9))^2+(V992-INDEX('[1]Center of Mass'!$B$8:$M$105,MATCH(A992,'[1]Center of Mass'!$B$8:$B$105,0),10))^2))</f>
        <v>219.97125107219998</v>
      </c>
    </row>
    <row r="993" spans="1:25">
      <c r="A993" s="403" t="s">
        <v>51</v>
      </c>
      <c r="B993" s="403" t="s">
        <v>643</v>
      </c>
      <c r="C993" s="403" t="s">
        <v>343</v>
      </c>
      <c r="D993" s="403" t="s">
        <v>344</v>
      </c>
      <c r="E993" s="403" t="s">
        <v>1455</v>
      </c>
      <c r="F993" s="403">
        <v>0</v>
      </c>
      <c r="O993" s="403" t="s">
        <v>345</v>
      </c>
      <c r="R993" s="403">
        <v>4</v>
      </c>
      <c r="S993" s="403">
        <v>0.7</v>
      </c>
      <c r="T993" s="403">
        <v>3.5329999999999999</v>
      </c>
      <c r="U993" s="403">
        <v>17.5</v>
      </c>
      <c r="V993" s="403">
        <v>1.75</v>
      </c>
      <c r="W993" s="403">
        <v>34</v>
      </c>
      <c r="X993" s="404">
        <v>0.1004</v>
      </c>
      <c r="Y993" s="403">
        <f>X993+(S993*((U993-INDEX('[1]Center of Mass'!$B$8:$M$105,MATCH(A993,'[1]Center of Mass'!$B$8:$B$105,0),9))^2+(V993-INDEX('[1]Center of Mass'!$B$8:$M$105,MATCH(A993,'[1]Center of Mass'!$B$8:$B$105,0),10))^2))</f>
        <v>105.22772509999997</v>
      </c>
    </row>
    <row r="994" spans="1:25">
      <c r="A994" s="403" t="s">
        <v>51</v>
      </c>
      <c r="B994" s="403" t="s">
        <v>644</v>
      </c>
      <c r="C994" s="403" t="s">
        <v>343</v>
      </c>
      <c r="D994" s="403" t="s">
        <v>344</v>
      </c>
      <c r="E994" s="403" t="s">
        <v>1455</v>
      </c>
      <c r="F994" s="403">
        <v>0</v>
      </c>
      <c r="O994" s="403" t="s">
        <v>345</v>
      </c>
      <c r="R994" s="403">
        <v>4</v>
      </c>
      <c r="S994" s="403">
        <v>1.4582999999999999</v>
      </c>
      <c r="T994" s="403">
        <v>4.8330000000000002</v>
      </c>
      <c r="U994" s="403">
        <v>0.625</v>
      </c>
      <c r="V994" s="403">
        <v>2.9169999999999998</v>
      </c>
      <c r="W994" s="403">
        <v>34</v>
      </c>
      <c r="X994" s="404">
        <v>0.3553</v>
      </c>
      <c r="Y994" s="403">
        <f>X994+(S994*((U994-INDEX('[1]Center of Mass'!$B$8:$M$105,MATCH(A994,'[1]Center of Mass'!$B$8:$B$105,0),9))^2+(V994-INDEX('[1]Center of Mass'!$B$8:$M$105,MATCH(A994,'[1]Center of Mass'!$B$8:$B$105,0),10))^2))</f>
        <v>794.16950838549997</v>
      </c>
    </row>
    <row r="995" spans="1:25">
      <c r="A995" s="403" t="s">
        <v>51</v>
      </c>
      <c r="B995" s="403" t="s">
        <v>886</v>
      </c>
      <c r="C995" s="403" t="s">
        <v>343</v>
      </c>
      <c r="D995" s="403" t="s">
        <v>344</v>
      </c>
      <c r="E995" s="403" t="s">
        <v>1455</v>
      </c>
      <c r="F995" s="403">
        <v>0</v>
      </c>
      <c r="O995" s="403" t="s">
        <v>345</v>
      </c>
      <c r="R995" s="403">
        <v>4</v>
      </c>
      <c r="S995" s="403">
        <v>1.1958</v>
      </c>
      <c r="T995" s="403">
        <v>4.383</v>
      </c>
      <c r="U995" s="403">
        <v>1.7629999999999999</v>
      </c>
      <c r="V995" s="403">
        <v>2.9169999999999998</v>
      </c>
      <c r="W995" s="403">
        <v>34</v>
      </c>
      <c r="X995" s="404">
        <v>0.24034</v>
      </c>
      <c r="Y995" s="403">
        <f>X995+(S995*((U995-INDEX('[1]Center of Mass'!$B$8:$M$105,MATCH(A995,'[1]Center of Mass'!$B$8:$B$105,0),9))^2+(V995-INDEX('[1]Center of Mass'!$B$8:$M$105,MATCH(A995,'[1]Center of Mass'!$B$8:$B$105,0),10))^2))</f>
        <v>595.89364345659988</v>
      </c>
    </row>
    <row r="996" spans="1:25">
      <c r="A996" s="403" t="s">
        <v>51</v>
      </c>
      <c r="B996" s="403" t="s">
        <v>887</v>
      </c>
      <c r="C996" s="403" t="s">
        <v>343</v>
      </c>
      <c r="D996" s="403" t="s">
        <v>344</v>
      </c>
      <c r="E996" s="403" t="s">
        <v>1455</v>
      </c>
      <c r="F996" s="403">
        <v>0</v>
      </c>
      <c r="O996" s="403" t="s">
        <v>345</v>
      </c>
      <c r="R996" s="403">
        <v>4</v>
      </c>
      <c r="S996" s="403">
        <v>1.1958</v>
      </c>
      <c r="T996" s="403">
        <v>4.383</v>
      </c>
      <c r="U996" s="403">
        <v>2.7879999999999998</v>
      </c>
      <c r="V996" s="403">
        <v>2.9169999999999998</v>
      </c>
      <c r="W996" s="403">
        <v>34</v>
      </c>
      <c r="X996" s="404">
        <v>0.24034</v>
      </c>
      <c r="Y996" s="403">
        <f>X996+(S996*((U996-INDEX('[1]Center of Mass'!$B$8:$M$105,MATCH(A996,'[1]Center of Mass'!$B$8:$B$105,0),9))^2+(V996-INDEX('[1]Center of Mass'!$B$8:$M$105,MATCH(A996,'[1]Center of Mass'!$B$8:$B$105,0),10))^2))</f>
        <v>548.76199362159991</v>
      </c>
    </row>
    <row r="997" spans="1:25">
      <c r="A997" s="403" t="s">
        <v>51</v>
      </c>
      <c r="B997" s="403" t="s">
        <v>888</v>
      </c>
      <c r="C997" s="403" t="s">
        <v>343</v>
      </c>
      <c r="D997" s="403" t="s">
        <v>344</v>
      </c>
      <c r="E997" s="403" t="s">
        <v>1455</v>
      </c>
      <c r="F997" s="403">
        <v>0</v>
      </c>
      <c r="O997" s="403" t="s">
        <v>345</v>
      </c>
      <c r="R997" s="403">
        <v>4</v>
      </c>
      <c r="S997" s="403">
        <v>1.5166999999999999</v>
      </c>
      <c r="T997" s="403">
        <v>4.9329999999999998</v>
      </c>
      <c r="U997" s="403">
        <v>3.95</v>
      </c>
      <c r="V997" s="403">
        <v>2.9169999999999998</v>
      </c>
      <c r="W997" s="403">
        <v>34</v>
      </c>
      <c r="X997" s="404">
        <v>0.38562999999999997</v>
      </c>
      <c r="Y997" s="403">
        <f>X997+(S997*((U997-INDEX('[1]Center of Mass'!$B$8:$M$105,MATCH(A997,'[1]Center of Mass'!$B$8:$B$105,0),9))^2+(V997-INDEX('[1]Center of Mass'!$B$8:$M$105,MATCH(A997,'[1]Center of Mass'!$B$8:$B$105,0),10))^2))</f>
        <v>632.19091819200003</v>
      </c>
    </row>
    <row r="998" spans="1:25">
      <c r="A998" s="403" t="s">
        <v>51</v>
      </c>
      <c r="B998" s="403" t="s">
        <v>889</v>
      </c>
      <c r="C998" s="403" t="s">
        <v>343</v>
      </c>
      <c r="D998" s="403" t="s">
        <v>344</v>
      </c>
      <c r="E998" s="403" t="s">
        <v>1455</v>
      </c>
      <c r="F998" s="403">
        <v>0</v>
      </c>
      <c r="O998" s="403" t="s">
        <v>345</v>
      </c>
      <c r="R998" s="403">
        <v>4</v>
      </c>
      <c r="S998" s="403">
        <v>1.5166999999999999</v>
      </c>
      <c r="T998" s="403">
        <v>4.9329999999999998</v>
      </c>
      <c r="U998" s="403">
        <v>5.25</v>
      </c>
      <c r="V998" s="403">
        <v>2.9169999999999998</v>
      </c>
      <c r="W998" s="403">
        <v>34</v>
      </c>
      <c r="X998" s="404">
        <v>0.38562999999999997</v>
      </c>
      <c r="Y998" s="403">
        <f>X998+(S998*((U998-INDEX('[1]Center of Mass'!$B$8:$M$105,MATCH(A998,'[1]Center of Mass'!$B$8:$B$105,0),9))^2+(V998-INDEX('[1]Center of Mass'!$B$8:$M$105,MATCH(A998,'[1]Center of Mass'!$B$8:$B$105,0),10))^2))</f>
        <v>565.539233352</v>
      </c>
    </row>
    <row r="999" spans="1:25">
      <c r="A999" s="403" t="s">
        <v>51</v>
      </c>
      <c r="B999" s="403" t="s">
        <v>890</v>
      </c>
      <c r="C999" s="403" t="s">
        <v>343</v>
      </c>
      <c r="D999" s="403" t="s">
        <v>344</v>
      </c>
      <c r="E999" s="403" t="s">
        <v>1455</v>
      </c>
      <c r="F999" s="403">
        <v>0</v>
      </c>
      <c r="O999" s="403" t="s">
        <v>345</v>
      </c>
      <c r="R999" s="403">
        <v>4</v>
      </c>
      <c r="S999" s="403">
        <v>1.5166999999999999</v>
      </c>
      <c r="T999" s="403">
        <v>4.9329999999999998</v>
      </c>
      <c r="U999" s="403">
        <v>6.55</v>
      </c>
      <c r="V999" s="403">
        <v>2.9169999999999998</v>
      </c>
      <c r="W999" s="403">
        <v>34</v>
      </c>
      <c r="X999" s="404">
        <v>0.38562999999999997</v>
      </c>
      <c r="Y999" s="403">
        <f>X999+(S999*((U999-INDEX('[1]Center of Mass'!$B$8:$M$105,MATCH(A999,'[1]Center of Mass'!$B$8:$B$105,0),9))^2+(V999-INDEX('[1]Center of Mass'!$B$8:$M$105,MATCH(A999,'[1]Center of Mass'!$B$8:$B$105,0),10))^2))</f>
        <v>504.0139945119999</v>
      </c>
    </row>
    <row r="1000" spans="1:25">
      <c r="A1000" s="403" t="s">
        <v>51</v>
      </c>
      <c r="B1000" s="403" t="s">
        <v>459</v>
      </c>
      <c r="C1000" s="403" t="s">
        <v>343</v>
      </c>
      <c r="D1000" s="403" t="s">
        <v>344</v>
      </c>
      <c r="E1000" s="403" t="s">
        <v>1455</v>
      </c>
      <c r="F1000" s="403">
        <v>0</v>
      </c>
      <c r="O1000" s="403" t="s">
        <v>345</v>
      </c>
      <c r="R1000" s="403">
        <v>4</v>
      </c>
      <c r="S1000" s="403">
        <v>1.3416999999999999</v>
      </c>
      <c r="T1000" s="403">
        <v>4.633</v>
      </c>
      <c r="U1000" s="403">
        <v>7.7750000000000004</v>
      </c>
      <c r="V1000" s="403">
        <v>2.9169999999999998</v>
      </c>
      <c r="W1000" s="403">
        <v>34</v>
      </c>
      <c r="X1000" s="404">
        <v>0.30003999999999997</v>
      </c>
      <c r="Y1000" s="403">
        <f>X1000+(S1000*((U1000-INDEX('[1]Center of Mass'!$B$8:$M$105,MATCH(A1000,'[1]Center of Mass'!$B$8:$B$105,0),9))^2+(V1000-INDEX('[1]Center of Mass'!$B$8:$M$105,MATCH(A1000,'[1]Center of Mass'!$B$8:$B$105,0),10))^2))</f>
        <v>398.68241399449994</v>
      </c>
    </row>
    <row r="1001" spans="1:25">
      <c r="A1001" s="403" t="s">
        <v>51</v>
      </c>
      <c r="B1001" s="403" t="s">
        <v>460</v>
      </c>
      <c r="C1001" s="403" t="s">
        <v>343</v>
      </c>
      <c r="D1001" s="403" t="s">
        <v>344</v>
      </c>
      <c r="E1001" s="403" t="s">
        <v>1455</v>
      </c>
      <c r="F1001" s="403">
        <v>0</v>
      </c>
      <c r="O1001" s="403" t="s">
        <v>345</v>
      </c>
      <c r="R1001" s="403">
        <v>4</v>
      </c>
      <c r="S1001" s="403">
        <v>1.3416999999999999</v>
      </c>
      <c r="T1001" s="403">
        <v>4.633</v>
      </c>
      <c r="U1001" s="403">
        <v>8.9250000000000007</v>
      </c>
      <c r="V1001" s="403">
        <v>2.9169999999999998</v>
      </c>
      <c r="W1001" s="403">
        <v>34</v>
      </c>
      <c r="X1001" s="404">
        <v>0.30003999999999997</v>
      </c>
      <c r="Y1001" s="403">
        <f>X1001+(S1001*((U1001-INDEX('[1]Center of Mass'!$B$8:$M$105,MATCH(A1001,'[1]Center of Mass'!$B$8:$B$105,0),9))^2+(V1001-INDEX('[1]Center of Mass'!$B$8:$M$105,MATCH(A1001,'[1]Center of Mass'!$B$8:$B$105,0),10))^2))</f>
        <v>358.09652567449996</v>
      </c>
    </row>
    <row r="1002" spans="1:25">
      <c r="A1002" s="403" t="s">
        <v>51</v>
      </c>
      <c r="B1002" s="403" t="s">
        <v>461</v>
      </c>
      <c r="C1002" s="403" t="s">
        <v>343</v>
      </c>
      <c r="D1002" s="403" t="s">
        <v>344</v>
      </c>
      <c r="E1002" s="403" t="s">
        <v>1455</v>
      </c>
      <c r="F1002" s="403">
        <v>0</v>
      </c>
      <c r="O1002" s="403" t="s">
        <v>345</v>
      </c>
      <c r="R1002" s="403">
        <v>4</v>
      </c>
      <c r="S1002" s="403">
        <v>1.8619000000000001</v>
      </c>
      <c r="T1002" s="403">
        <v>5.5250000000000004</v>
      </c>
      <c r="U1002" s="403">
        <v>10.298</v>
      </c>
      <c r="V1002" s="403">
        <v>2.9169999999999998</v>
      </c>
      <c r="W1002" s="403">
        <v>34</v>
      </c>
      <c r="X1002" s="404">
        <v>0.60636999999999996</v>
      </c>
      <c r="Y1002" s="403">
        <f>X1002+(S1002*((U1002-INDEX('[1]Center of Mass'!$B$8:$M$105,MATCH(A1002,'[1]Center of Mass'!$B$8:$B$105,0),9))^2+(V1002-INDEX('[1]Center of Mass'!$B$8:$M$105,MATCH(A1002,'[1]Center of Mass'!$B$8:$B$105,0),10))^2))</f>
        <v>436.33318299680008</v>
      </c>
    </row>
    <row r="1003" spans="1:25">
      <c r="A1003" s="403" t="s">
        <v>51</v>
      </c>
      <c r="B1003" s="403" t="s">
        <v>462</v>
      </c>
      <c r="C1003" s="403" t="s">
        <v>343</v>
      </c>
      <c r="D1003" s="403" t="s">
        <v>344</v>
      </c>
      <c r="E1003" s="403" t="s">
        <v>1455</v>
      </c>
      <c r="F1003" s="403">
        <v>0</v>
      </c>
      <c r="O1003" s="403" t="s">
        <v>345</v>
      </c>
      <c r="R1003" s="403">
        <v>4</v>
      </c>
      <c r="S1003" s="403">
        <v>1.8714</v>
      </c>
      <c r="T1003" s="403">
        <v>5.5410000000000004</v>
      </c>
      <c r="U1003" s="403">
        <v>11.898</v>
      </c>
      <c r="V1003" s="403">
        <v>2.9169999999999998</v>
      </c>
      <c r="W1003" s="403">
        <v>34</v>
      </c>
      <c r="X1003" s="404">
        <v>0.61355000000000004</v>
      </c>
      <c r="Y1003" s="403">
        <f>X1003+(S1003*((U1003-INDEX('[1]Center of Mass'!$B$8:$M$105,MATCH(A1003,'[1]Center of Mass'!$B$8:$B$105,0),9))^2+(V1003-INDEX('[1]Center of Mass'!$B$8:$M$105,MATCH(A1003,'[1]Center of Mass'!$B$8:$B$105,0),10))^2))</f>
        <v>376.25943246079999</v>
      </c>
    </row>
    <row r="1004" spans="1:25">
      <c r="A1004" s="403" t="s">
        <v>51</v>
      </c>
      <c r="B1004" s="403" t="s">
        <v>645</v>
      </c>
      <c r="C1004" s="403" t="s">
        <v>343</v>
      </c>
      <c r="D1004" s="403" t="s">
        <v>344</v>
      </c>
      <c r="E1004" s="403" t="s">
        <v>1455</v>
      </c>
      <c r="F1004" s="403">
        <v>0</v>
      </c>
      <c r="O1004" s="403" t="s">
        <v>345</v>
      </c>
      <c r="R1004" s="403">
        <v>4</v>
      </c>
      <c r="S1004" s="403">
        <v>1.2869999999999999</v>
      </c>
      <c r="T1004" s="403">
        <v>4.54</v>
      </c>
      <c r="U1004" s="403">
        <v>13.252000000000001</v>
      </c>
      <c r="V1004" s="403">
        <v>2.9169999999999998</v>
      </c>
      <c r="W1004" s="403">
        <v>34</v>
      </c>
      <c r="X1004" s="404">
        <v>0.27650999999999998</v>
      </c>
      <c r="Y1004" s="403">
        <f>X1004+(S1004*((U1004-INDEX('[1]Center of Mass'!$B$8:$M$105,MATCH(A1004,'[1]Center of Mass'!$B$8:$B$105,0),9))^2+(V1004-INDEX('[1]Center of Mass'!$B$8:$M$105,MATCH(A1004,'[1]Center of Mass'!$B$8:$B$105,0),10))^2))</f>
        <v>227.50351057199995</v>
      </c>
    </row>
    <row r="1005" spans="1:25">
      <c r="A1005" s="403" t="s">
        <v>51</v>
      </c>
      <c r="B1005" s="403" t="s">
        <v>646</v>
      </c>
      <c r="C1005" s="403" t="s">
        <v>343</v>
      </c>
      <c r="D1005" s="403" t="s">
        <v>344</v>
      </c>
      <c r="E1005" s="403" t="s">
        <v>1455</v>
      </c>
      <c r="F1005" s="403">
        <v>0</v>
      </c>
      <c r="O1005" s="403" t="s">
        <v>345</v>
      </c>
      <c r="R1005" s="403">
        <v>4</v>
      </c>
      <c r="S1005" s="403">
        <v>1.2869999999999999</v>
      </c>
      <c r="T1005" s="403">
        <v>4.54</v>
      </c>
      <c r="U1005" s="403">
        <v>14.355</v>
      </c>
      <c r="V1005" s="403">
        <v>2.9169999999999998</v>
      </c>
      <c r="W1005" s="403">
        <v>34</v>
      </c>
      <c r="X1005" s="404">
        <v>0.27650999999999998</v>
      </c>
      <c r="Y1005" s="403">
        <f>X1005+(S1005*((U1005-INDEX('[1]Center of Mass'!$B$8:$M$105,MATCH(A1005,'[1]Center of Mass'!$B$8:$B$105,0),9))^2+(V1005-INDEX('[1]Center of Mass'!$B$8:$M$105,MATCH(A1005,'[1]Center of Mass'!$B$8:$B$105,0),10))^2))</f>
        <v>205.64652985499995</v>
      </c>
    </row>
    <row r="1006" spans="1:25">
      <c r="A1006" s="403" t="s">
        <v>51</v>
      </c>
      <c r="B1006" s="403" t="s">
        <v>647</v>
      </c>
      <c r="C1006" s="403" t="s">
        <v>343</v>
      </c>
      <c r="D1006" s="403" t="s">
        <v>344</v>
      </c>
      <c r="E1006" s="403" t="s">
        <v>1455</v>
      </c>
      <c r="F1006" s="403">
        <v>0</v>
      </c>
      <c r="O1006" s="403" t="s">
        <v>345</v>
      </c>
      <c r="R1006" s="403">
        <v>4</v>
      </c>
      <c r="S1006" s="403">
        <v>1.2869999999999999</v>
      </c>
      <c r="T1006" s="403">
        <v>4.54</v>
      </c>
      <c r="U1006" s="403">
        <v>15.458</v>
      </c>
      <c r="V1006" s="403">
        <v>2.9169999999999998</v>
      </c>
      <c r="W1006" s="403">
        <v>34</v>
      </c>
      <c r="X1006" s="404">
        <v>0.27650999999999998</v>
      </c>
      <c r="Y1006" s="403">
        <f>X1006+(S1006*((U1006-INDEX('[1]Center of Mass'!$B$8:$M$105,MATCH(A1006,'[1]Center of Mass'!$B$8:$B$105,0),9))^2+(V1006-INDEX('[1]Center of Mass'!$B$8:$M$105,MATCH(A1006,'[1]Center of Mass'!$B$8:$B$105,0),10))^2))</f>
        <v>186.92110070399997</v>
      </c>
    </row>
    <row r="1007" spans="1:25">
      <c r="A1007" s="403" t="s">
        <v>51</v>
      </c>
      <c r="B1007" s="403" t="s">
        <v>648</v>
      </c>
      <c r="C1007" s="403" t="s">
        <v>343</v>
      </c>
      <c r="D1007" s="403" t="s">
        <v>344</v>
      </c>
      <c r="E1007" s="403" t="s">
        <v>1455</v>
      </c>
      <c r="F1007" s="403">
        <v>0</v>
      </c>
      <c r="O1007" s="403" t="s">
        <v>345</v>
      </c>
      <c r="R1007" s="403">
        <v>4</v>
      </c>
      <c r="S1007" s="403">
        <v>1.3889</v>
      </c>
      <c r="T1007" s="403">
        <v>4.7140000000000004</v>
      </c>
      <c r="U1007" s="403">
        <v>16.605</v>
      </c>
      <c r="V1007" s="403">
        <v>2.9169999999999998</v>
      </c>
      <c r="W1007" s="403">
        <v>34</v>
      </c>
      <c r="X1007" s="404">
        <v>0.32157999999999998</v>
      </c>
      <c r="Y1007" s="403">
        <f>X1007+(S1007*((U1007-INDEX('[1]Center of Mass'!$B$8:$M$105,MATCH(A1007,'[1]Center of Mass'!$B$8:$B$105,0),9))^2+(V1007-INDEX('[1]Center of Mass'!$B$8:$M$105,MATCH(A1007,'[1]Center of Mass'!$B$8:$B$105,0),10))^2))</f>
        <v>184.31425331849999</v>
      </c>
    </row>
    <row r="1008" spans="1:25">
      <c r="A1008" s="403" t="s">
        <v>51</v>
      </c>
      <c r="B1008" s="403" t="s">
        <v>649</v>
      </c>
      <c r="C1008" s="403" t="s">
        <v>343</v>
      </c>
      <c r="D1008" s="403" t="s">
        <v>344</v>
      </c>
      <c r="E1008" s="403" t="s">
        <v>1455</v>
      </c>
      <c r="F1008" s="403">
        <v>0</v>
      </c>
      <c r="O1008" s="403" t="s">
        <v>345</v>
      </c>
      <c r="R1008" s="403">
        <v>4</v>
      </c>
      <c r="S1008" s="403">
        <v>0.7</v>
      </c>
      <c r="T1008" s="403">
        <v>3.5329999999999999</v>
      </c>
      <c r="U1008" s="403">
        <v>17.5</v>
      </c>
      <c r="V1008" s="403">
        <v>2.9169999999999998</v>
      </c>
      <c r="W1008" s="403">
        <v>34</v>
      </c>
      <c r="X1008" s="404">
        <v>0.1004</v>
      </c>
      <c r="Y1008" s="403">
        <f>X1008+(S1008*((U1008-INDEX('[1]Center of Mass'!$B$8:$M$105,MATCH(A1008,'[1]Center of Mass'!$B$8:$B$105,0),9))^2+(V1008-INDEX('[1]Center of Mass'!$B$8:$M$105,MATCH(A1008,'[1]Center of Mass'!$B$8:$B$105,0),10))^2))</f>
        <v>87.256741999999988</v>
      </c>
    </row>
    <row r="1009" spans="1:25">
      <c r="A1009" s="403" t="s">
        <v>51</v>
      </c>
      <c r="B1009" s="403" t="s">
        <v>650</v>
      </c>
      <c r="C1009" s="403" t="s">
        <v>343</v>
      </c>
      <c r="D1009" s="403" t="s">
        <v>344</v>
      </c>
      <c r="E1009" s="403" t="s">
        <v>1455</v>
      </c>
      <c r="F1009" s="403">
        <v>0</v>
      </c>
      <c r="O1009" s="403" t="s">
        <v>345</v>
      </c>
      <c r="R1009" s="403">
        <v>4</v>
      </c>
      <c r="S1009" s="403">
        <v>1.7625999999999999</v>
      </c>
      <c r="T1009" s="403">
        <v>5.32</v>
      </c>
      <c r="U1009" s="403">
        <v>0.625</v>
      </c>
      <c r="V1009" s="403">
        <v>4.2050000000000001</v>
      </c>
      <c r="W1009" s="403">
        <v>34</v>
      </c>
      <c r="X1009" s="404">
        <v>0.52153000000000005</v>
      </c>
      <c r="Y1009" s="403">
        <f>X1009+(S1009*((U1009-INDEX('[1]Center of Mass'!$B$8:$M$105,MATCH(A1009,'[1]Center of Mass'!$B$8:$B$105,0),9))^2+(V1009-INDEX('[1]Center of Mass'!$B$8:$M$105,MATCH(A1009,'[1]Center of Mass'!$B$8:$B$105,0),10))^2))</f>
        <v>915.60971361379984</v>
      </c>
    </row>
    <row r="1010" spans="1:25">
      <c r="A1010" s="403" t="s">
        <v>51</v>
      </c>
      <c r="B1010" s="403" t="s">
        <v>651</v>
      </c>
      <c r="C1010" s="403" t="s">
        <v>343</v>
      </c>
      <c r="D1010" s="403" t="s">
        <v>344</v>
      </c>
      <c r="E1010" s="403" t="s">
        <v>1455</v>
      </c>
      <c r="F1010" s="403">
        <v>0</v>
      </c>
      <c r="O1010" s="403" t="s">
        <v>345</v>
      </c>
      <c r="R1010" s="403">
        <v>4</v>
      </c>
      <c r="S1010" s="403">
        <v>1.4453</v>
      </c>
      <c r="T1010" s="403">
        <v>4.87</v>
      </c>
      <c r="U1010" s="403">
        <v>1.7629999999999999</v>
      </c>
      <c r="V1010" s="403">
        <v>4.2050000000000001</v>
      </c>
      <c r="W1010" s="403">
        <v>34</v>
      </c>
      <c r="X1010" s="404">
        <v>0.36601</v>
      </c>
      <c r="Y1010" s="403">
        <f>X1010+(S1010*((U1010-INDEX('[1]Center of Mass'!$B$8:$M$105,MATCH(A1010,'[1]Center of Mass'!$B$8:$B$105,0),9))^2+(V1010-INDEX('[1]Center of Mass'!$B$8:$M$105,MATCH(A1010,'[1]Center of Mass'!$B$8:$B$105,0),10))^2))</f>
        <v>683.91848427649984</v>
      </c>
    </row>
    <row r="1011" spans="1:25">
      <c r="A1011" s="403" t="s">
        <v>51</v>
      </c>
      <c r="B1011" s="403" t="s">
        <v>652</v>
      </c>
      <c r="C1011" s="403" t="s">
        <v>343</v>
      </c>
      <c r="D1011" s="403" t="s">
        <v>344</v>
      </c>
      <c r="E1011" s="403" t="s">
        <v>1455</v>
      </c>
      <c r="F1011" s="403">
        <v>0</v>
      </c>
      <c r="O1011" s="403" t="s">
        <v>345</v>
      </c>
      <c r="R1011" s="403">
        <v>4</v>
      </c>
      <c r="S1011" s="403">
        <v>1.4453</v>
      </c>
      <c r="T1011" s="403">
        <v>4.87</v>
      </c>
      <c r="U1011" s="403">
        <v>2.7879999999999998</v>
      </c>
      <c r="V1011" s="403">
        <v>4.2050000000000001</v>
      </c>
      <c r="W1011" s="403">
        <v>34</v>
      </c>
      <c r="X1011" s="404">
        <v>0.36601</v>
      </c>
      <c r="Y1011" s="403">
        <f>X1011+(S1011*((U1011-INDEX('[1]Center of Mass'!$B$8:$M$105,MATCH(A1011,'[1]Center of Mass'!$B$8:$B$105,0),9))^2+(V1011-INDEX('[1]Center of Mass'!$B$8:$M$105,MATCH(A1011,'[1]Center of Mass'!$B$8:$B$105,0),10))^2))</f>
        <v>626.95296035399986</v>
      </c>
    </row>
    <row r="1012" spans="1:25">
      <c r="A1012" s="403" t="s">
        <v>51</v>
      </c>
      <c r="B1012" s="403" t="s">
        <v>653</v>
      </c>
      <c r="C1012" s="403" t="s">
        <v>343</v>
      </c>
      <c r="D1012" s="403" t="s">
        <v>344</v>
      </c>
      <c r="E1012" s="403" t="s">
        <v>1455</v>
      </c>
      <c r="F1012" s="403">
        <v>0</v>
      </c>
      <c r="O1012" s="403" t="s">
        <v>345</v>
      </c>
      <c r="R1012" s="403">
        <v>4</v>
      </c>
      <c r="S1012" s="403">
        <v>1.8331</v>
      </c>
      <c r="T1012" s="403">
        <v>5.42</v>
      </c>
      <c r="U1012" s="403">
        <v>3.95</v>
      </c>
      <c r="V1012" s="403">
        <v>4.2050000000000001</v>
      </c>
      <c r="W1012" s="403">
        <v>34</v>
      </c>
      <c r="X1012" s="404">
        <v>0.56186999999999998</v>
      </c>
      <c r="Y1012" s="403">
        <f>X1012+(S1012*((U1012-INDEX('[1]Center of Mass'!$B$8:$M$105,MATCH(A1012,'[1]Center of Mass'!$B$8:$B$105,0),9))^2+(V1012-INDEX('[1]Center of Mass'!$B$8:$M$105,MATCH(A1012,'[1]Center of Mass'!$B$8:$B$105,0),10))^2))</f>
        <v>718.02453961279991</v>
      </c>
    </row>
    <row r="1013" spans="1:25">
      <c r="A1013" s="403" t="s">
        <v>51</v>
      </c>
      <c r="B1013" s="403" t="s">
        <v>654</v>
      </c>
      <c r="C1013" s="403" t="s">
        <v>343</v>
      </c>
      <c r="D1013" s="403" t="s">
        <v>344</v>
      </c>
      <c r="E1013" s="403" t="s">
        <v>1455</v>
      </c>
      <c r="F1013" s="403">
        <v>0</v>
      </c>
      <c r="O1013" s="403" t="s">
        <v>345</v>
      </c>
      <c r="R1013" s="403">
        <v>4</v>
      </c>
      <c r="S1013" s="403">
        <v>1.8331</v>
      </c>
      <c r="T1013" s="403">
        <v>5.42</v>
      </c>
      <c r="U1013" s="403">
        <v>5.25</v>
      </c>
      <c r="V1013" s="403">
        <v>4.2050000000000001</v>
      </c>
      <c r="W1013" s="403">
        <v>34</v>
      </c>
      <c r="X1013" s="404">
        <v>0.56186999999999998</v>
      </c>
      <c r="Y1013" s="403">
        <f>X1013+(S1013*((U1013-INDEX('[1]Center of Mass'!$B$8:$M$105,MATCH(A1013,'[1]Center of Mass'!$B$8:$B$105,0),9))^2+(V1013-INDEX('[1]Center of Mass'!$B$8:$M$105,MATCH(A1013,'[1]Center of Mass'!$B$8:$B$105,0),10))^2))</f>
        <v>637.46859349279998</v>
      </c>
    </row>
    <row r="1014" spans="1:25">
      <c r="A1014" s="403" t="s">
        <v>51</v>
      </c>
      <c r="B1014" s="403" t="s">
        <v>655</v>
      </c>
      <c r="C1014" s="403" t="s">
        <v>343</v>
      </c>
      <c r="D1014" s="403" t="s">
        <v>344</v>
      </c>
      <c r="E1014" s="403" t="s">
        <v>1455</v>
      </c>
      <c r="F1014" s="403">
        <v>0</v>
      </c>
      <c r="O1014" s="403" t="s">
        <v>345</v>
      </c>
      <c r="R1014" s="403">
        <v>4</v>
      </c>
      <c r="S1014" s="403">
        <v>1.8331</v>
      </c>
      <c r="T1014" s="403">
        <v>5.42</v>
      </c>
      <c r="U1014" s="403">
        <v>6.55</v>
      </c>
      <c r="V1014" s="403">
        <v>4.2050000000000001</v>
      </c>
      <c r="W1014" s="403">
        <v>34</v>
      </c>
      <c r="X1014" s="404">
        <v>0.56186999999999998</v>
      </c>
      <c r="Y1014" s="403">
        <f>X1014+(S1014*((U1014-INDEX('[1]Center of Mass'!$B$8:$M$105,MATCH(A1014,'[1]Center of Mass'!$B$8:$B$105,0),9))^2+(V1014-INDEX('[1]Center of Mass'!$B$8:$M$105,MATCH(A1014,'[1]Center of Mass'!$B$8:$B$105,0),10))^2))</f>
        <v>563.10852537279993</v>
      </c>
    </row>
    <row r="1015" spans="1:25">
      <c r="A1015" s="403" t="s">
        <v>51</v>
      </c>
      <c r="B1015" s="403" t="s">
        <v>656</v>
      </c>
      <c r="C1015" s="403" t="s">
        <v>343</v>
      </c>
      <c r="D1015" s="403" t="s">
        <v>344</v>
      </c>
      <c r="E1015" s="403" t="s">
        <v>1455</v>
      </c>
      <c r="F1015" s="403">
        <v>0</v>
      </c>
      <c r="O1015" s="403" t="s">
        <v>345</v>
      </c>
      <c r="R1015" s="403">
        <v>4</v>
      </c>
      <c r="S1015" s="403">
        <v>1.6215999999999999</v>
      </c>
      <c r="T1015" s="403">
        <v>5.12</v>
      </c>
      <c r="U1015" s="403">
        <v>7.7750000000000004</v>
      </c>
      <c r="V1015" s="403">
        <v>4.2050000000000001</v>
      </c>
      <c r="W1015" s="403">
        <v>34</v>
      </c>
      <c r="X1015" s="404">
        <v>0.44738</v>
      </c>
      <c r="Y1015" s="403">
        <f>X1015+(S1015*((U1015-INDEX('[1]Center of Mass'!$B$8:$M$105,MATCH(A1015,'[1]Center of Mass'!$B$8:$B$105,0),9))^2+(V1015-INDEX('[1]Center of Mass'!$B$8:$M$105,MATCH(A1015,'[1]Center of Mass'!$B$8:$B$105,0),10))^2))</f>
        <v>441.11866052079995</v>
      </c>
    </row>
    <row r="1016" spans="1:25">
      <c r="A1016" s="403" t="s">
        <v>51</v>
      </c>
      <c r="B1016" s="403" t="s">
        <v>657</v>
      </c>
      <c r="C1016" s="403" t="s">
        <v>343</v>
      </c>
      <c r="D1016" s="403" t="s">
        <v>344</v>
      </c>
      <c r="E1016" s="403" t="s">
        <v>1455</v>
      </c>
      <c r="F1016" s="403">
        <v>0</v>
      </c>
      <c r="O1016" s="403" t="s">
        <v>345</v>
      </c>
      <c r="R1016" s="403">
        <v>4</v>
      </c>
      <c r="S1016" s="403">
        <v>1.6215999999999999</v>
      </c>
      <c r="T1016" s="403">
        <v>5.12</v>
      </c>
      <c r="U1016" s="403">
        <v>8.9250000000000007</v>
      </c>
      <c r="V1016" s="403">
        <v>4.2050000000000001</v>
      </c>
      <c r="W1016" s="403">
        <v>34</v>
      </c>
      <c r="X1016" s="404">
        <v>0.44738</v>
      </c>
      <c r="Y1016" s="403">
        <f>X1016+(S1016*((U1016-INDEX('[1]Center of Mass'!$B$8:$M$105,MATCH(A1016,'[1]Center of Mass'!$B$8:$B$105,0),9))^2+(V1016-INDEX('[1]Center of Mass'!$B$8:$M$105,MATCH(A1016,'[1]Center of Mass'!$B$8:$B$105,0),10))^2))</f>
        <v>392.06590916079995</v>
      </c>
    </row>
    <row r="1017" spans="1:25">
      <c r="A1017" s="403" t="s">
        <v>51</v>
      </c>
      <c r="B1017" s="403" t="s">
        <v>463</v>
      </c>
      <c r="C1017" s="403" t="s">
        <v>343</v>
      </c>
      <c r="D1017" s="403" t="s">
        <v>344</v>
      </c>
      <c r="E1017" s="403" t="s">
        <v>1455</v>
      </c>
      <c r="F1017" s="403">
        <v>0</v>
      </c>
      <c r="O1017" s="403" t="s">
        <v>345</v>
      </c>
      <c r="R1017" s="403">
        <v>4</v>
      </c>
      <c r="S1017" s="403">
        <v>2.2503000000000002</v>
      </c>
      <c r="T1017" s="403">
        <v>6.0119999999999996</v>
      </c>
      <c r="U1017" s="403">
        <v>10.298</v>
      </c>
      <c r="V1017" s="403">
        <v>4.2050000000000001</v>
      </c>
      <c r="W1017" s="403">
        <v>34</v>
      </c>
      <c r="X1017" s="404">
        <v>0.85046999999999995</v>
      </c>
      <c r="Y1017" s="403">
        <f>X1017+(S1017*((U1017-INDEX('[1]Center of Mass'!$B$8:$M$105,MATCH(A1017,'[1]Center of Mass'!$B$8:$B$105,0),9))^2+(V1017-INDEX('[1]Center of Mass'!$B$8:$M$105,MATCH(A1017,'[1]Center of Mass'!$B$8:$B$105,0),10))^2))</f>
        <v>470.82562499999995</v>
      </c>
    </row>
    <row r="1018" spans="1:25">
      <c r="A1018" s="403" t="s">
        <v>51</v>
      </c>
      <c r="B1018" s="403" t="s">
        <v>464</v>
      </c>
      <c r="C1018" s="403" t="s">
        <v>343</v>
      </c>
      <c r="D1018" s="403" t="s">
        <v>344</v>
      </c>
      <c r="E1018" s="403" t="s">
        <v>1455</v>
      </c>
      <c r="F1018" s="403">
        <v>0</v>
      </c>
      <c r="O1018" s="403" t="s">
        <v>345</v>
      </c>
      <c r="R1018" s="403">
        <v>4</v>
      </c>
      <c r="S1018" s="403">
        <v>2.2618</v>
      </c>
      <c r="T1018" s="403">
        <v>6.0279999999999996</v>
      </c>
      <c r="U1018" s="403">
        <v>11.898</v>
      </c>
      <c r="V1018" s="403">
        <v>4.2050000000000001</v>
      </c>
      <c r="W1018" s="403">
        <v>34</v>
      </c>
      <c r="X1018" s="404">
        <v>0.85975000000000001</v>
      </c>
      <c r="Y1018" s="403">
        <f>X1018+(S1018*((U1018-INDEX('[1]Center of Mass'!$B$8:$M$105,MATCH(A1018,'[1]Center of Mass'!$B$8:$B$105,0),9))^2+(V1018-INDEX('[1]Center of Mass'!$B$8:$M$105,MATCH(A1018,'[1]Center of Mass'!$B$8:$B$105,0),10))^2))</f>
        <v>397.93502496000002</v>
      </c>
    </row>
    <row r="1019" spans="1:25">
      <c r="A1019" s="403" t="s">
        <v>51</v>
      </c>
      <c r="B1019" s="403" t="s">
        <v>465</v>
      </c>
      <c r="C1019" s="403" t="s">
        <v>343</v>
      </c>
      <c r="D1019" s="403" t="s">
        <v>344</v>
      </c>
      <c r="E1019" s="403" t="s">
        <v>1455</v>
      </c>
      <c r="F1019" s="403">
        <v>0</v>
      </c>
      <c r="O1019" s="403" t="s">
        <v>345</v>
      </c>
      <c r="R1019" s="403">
        <v>4</v>
      </c>
      <c r="S1019" s="403">
        <v>1.5555000000000001</v>
      </c>
      <c r="T1019" s="403">
        <v>5.0259999999999998</v>
      </c>
      <c r="U1019" s="403">
        <v>13.252000000000001</v>
      </c>
      <c r="V1019" s="403">
        <v>4.2050000000000001</v>
      </c>
      <c r="W1019" s="403">
        <v>34</v>
      </c>
      <c r="X1019" s="404">
        <v>0.41548000000000002</v>
      </c>
      <c r="Y1019" s="403">
        <f>X1019+(S1019*((U1019-INDEX('[1]Center of Mass'!$B$8:$M$105,MATCH(A1019,'[1]Center of Mass'!$B$8:$B$105,0),9))^2+(V1019-INDEX('[1]Center of Mass'!$B$8:$M$105,MATCH(A1019,'[1]Center of Mass'!$B$8:$B$105,0),10))^2))</f>
        <v>235.89155606200001</v>
      </c>
    </row>
    <row r="1020" spans="1:25">
      <c r="A1020" s="403" t="s">
        <v>51</v>
      </c>
      <c r="B1020" s="403" t="s">
        <v>466</v>
      </c>
      <c r="C1020" s="403" t="s">
        <v>343</v>
      </c>
      <c r="D1020" s="403" t="s">
        <v>344</v>
      </c>
      <c r="E1020" s="403" t="s">
        <v>1455</v>
      </c>
      <c r="F1020" s="403">
        <v>0</v>
      </c>
      <c r="O1020" s="403" t="s">
        <v>345</v>
      </c>
      <c r="R1020" s="403">
        <v>4</v>
      </c>
      <c r="S1020" s="403">
        <v>1.5555000000000001</v>
      </c>
      <c r="T1020" s="403">
        <v>5.0259999999999998</v>
      </c>
      <c r="U1020" s="403">
        <v>14.355</v>
      </c>
      <c r="V1020" s="403">
        <v>4.2050000000000001</v>
      </c>
      <c r="W1020" s="403">
        <v>34</v>
      </c>
      <c r="X1020" s="404">
        <v>0.41548000000000002</v>
      </c>
      <c r="Y1020" s="403">
        <f>X1020+(S1020*((U1020-INDEX('[1]Center of Mass'!$B$8:$M$105,MATCH(A1020,'[1]Center of Mass'!$B$8:$B$105,0),9))^2+(V1020-INDEX('[1]Center of Mass'!$B$8:$M$105,MATCH(A1020,'[1]Center of Mass'!$B$8:$B$105,0),10))^2))</f>
        <v>209.47466911150002</v>
      </c>
    </row>
    <row r="1021" spans="1:25">
      <c r="A1021" s="403" t="s">
        <v>51</v>
      </c>
      <c r="B1021" s="403" t="s">
        <v>467</v>
      </c>
      <c r="C1021" s="403" t="s">
        <v>343</v>
      </c>
      <c r="D1021" s="403" t="s">
        <v>344</v>
      </c>
      <c r="E1021" s="403" t="s">
        <v>1455</v>
      </c>
      <c r="F1021" s="403">
        <v>0</v>
      </c>
      <c r="O1021" s="403" t="s">
        <v>345</v>
      </c>
      <c r="R1021" s="403">
        <v>4</v>
      </c>
      <c r="S1021" s="403">
        <v>1.5555000000000001</v>
      </c>
      <c r="T1021" s="403">
        <v>5.0259999999999998</v>
      </c>
      <c r="U1021" s="403">
        <v>15.458</v>
      </c>
      <c r="V1021" s="403">
        <v>4.2050000000000001</v>
      </c>
      <c r="W1021" s="403">
        <v>34</v>
      </c>
      <c r="X1021" s="404">
        <v>0.41548000000000002</v>
      </c>
      <c r="Y1021" s="403">
        <f>X1021+(S1021*((U1021-INDEX('[1]Center of Mass'!$B$8:$M$105,MATCH(A1021,'[1]Center of Mass'!$B$8:$B$105,0),9))^2+(V1021-INDEX('[1]Center of Mass'!$B$8:$M$105,MATCH(A1021,'[1]Center of Mass'!$B$8:$B$105,0),10))^2))</f>
        <v>186.84265275999999</v>
      </c>
    </row>
    <row r="1022" spans="1:25">
      <c r="A1022" s="403" t="s">
        <v>51</v>
      </c>
      <c r="B1022" s="403" t="s">
        <v>468</v>
      </c>
      <c r="C1022" s="403" t="s">
        <v>343</v>
      </c>
      <c r="D1022" s="403" t="s">
        <v>344</v>
      </c>
      <c r="E1022" s="403" t="s">
        <v>1455</v>
      </c>
      <c r="F1022" s="403">
        <v>0</v>
      </c>
      <c r="O1022" s="403" t="s">
        <v>345</v>
      </c>
      <c r="R1022" s="403">
        <v>4</v>
      </c>
      <c r="S1022" s="403">
        <v>1.6787000000000001</v>
      </c>
      <c r="T1022" s="403">
        <v>5.2009999999999996</v>
      </c>
      <c r="U1022" s="403">
        <v>16.605</v>
      </c>
      <c r="V1022" s="403">
        <v>4.2050000000000001</v>
      </c>
      <c r="W1022" s="403">
        <v>34</v>
      </c>
      <c r="X1022" s="404">
        <v>0.47638999999999998</v>
      </c>
      <c r="Y1022" s="403">
        <f>X1022+(S1022*((U1022-INDEX('[1]Center of Mass'!$B$8:$M$105,MATCH(A1022,'[1]Center of Mass'!$B$8:$B$105,0),9))^2+(V1022-INDEX('[1]Center of Mass'!$B$8:$M$105,MATCH(A1022,'[1]Center of Mass'!$B$8:$B$105,0),10))^2))</f>
        <v>180.60256694910001</v>
      </c>
    </row>
    <row r="1023" spans="1:25">
      <c r="A1023" s="403" t="s">
        <v>51</v>
      </c>
      <c r="B1023" s="403" t="s">
        <v>469</v>
      </c>
      <c r="C1023" s="403" t="s">
        <v>343</v>
      </c>
      <c r="D1023" s="403" t="s">
        <v>344</v>
      </c>
      <c r="E1023" s="403" t="s">
        <v>1455</v>
      </c>
      <c r="F1023" s="403">
        <v>0</v>
      </c>
      <c r="O1023" s="403" t="s">
        <v>345</v>
      </c>
      <c r="R1023" s="403">
        <v>4</v>
      </c>
      <c r="S1023" s="403">
        <v>0.84599999999999997</v>
      </c>
      <c r="T1023" s="403">
        <v>4.0199999999999996</v>
      </c>
      <c r="U1023" s="403">
        <v>17.5</v>
      </c>
      <c r="V1023" s="403">
        <v>4.2050000000000001</v>
      </c>
      <c r="W1023" s="403">
        <v>34</v>
      </c>
      <c r="X1023" s="404">
        <v>0.16556000000000001</v>
      </c>
      <c r="Y1023" s="403">
        <f>X1023+(S1023*((U1023-INDEX('[1]Center of Mass'!$B$8:$M$105,MATCH(A1023,'[1]Center of Mass'!$B$8:$B$105,0),9))^2+(V1023-INDEX('[1]Center of Mass'!$B$8:$M$105,MATCH(A1023,'[1]Center of Mass'!$B$8:$B$105,0),10))^2))</f>
        <v>84.204144247999992</v>
      </c>
    </row>
    <row r="1024" spans="1:25">
      <c r="A1024" s="403" t="s">
        <v>51</v>
      </c>
      <c r="B1024" s="403" t="s">
        <v>658</v>
      </c>
      <c r="C1024" s="403" t="s">
        <v>343</v>
      </c>
      <c r="D1024" s="403" t="s">
        <v>344</v>
      </c>
      <c r="E1024" s="403" t="s">
        <v>1455</v>
      </c>
      <c r="F1024" s="403">
        <v>0</v>
      </c>
      <c r="O1024" s="403" t="s">
        <v>345</v>
      </c>
      <c r="R1024" s="403">
        <v>4</v>
      </c>
      <c r="S1024" s="403">
        <v>1.7625999999999999</v>
      </c>
      <c r="T1024" s="403">
        <v>5.32</v>
      </c>
      <c r="U1024" s="403">
        <v>0.625</v>
      </c>
      <c r="V1024" s="403">
        <v>5.6150000000000002</v>
      </c>
      <c r="W1024" s="403">
        <v>34</v>
      </c>
      <c r="X1024" s="404">
        <v>0.52153000000000005</v>
      </c>
      <c r="Y1024" s="403">
        <f>X1024+(S1024*((U1024-INDEX('[1]Center of Mass'!$B$8:$M$105,MATCH(A1024,'[1]Center of Mass'!$B$8:$B$105,0),9))^2+(V1024-INDEX('[1]Center of Mass'!$B$8:$M$105,MATCH(A1024,'[1]Center of Mass'!$B$8:$B$105,0),10))^2))</f>
        <v>873.74292257779985</v>
      </c>
    </row>
    <row r="1025" spans="1:25">
      <c r="A1025" s="403" t="s">
        <v>51</v>
      </c>
      <c r="B1025" s="403" t="s">
        <v>659</v>
      </c>
      <c r="C1025" s="403" t="s">
        <v>343</v>
      </c>
      <c r="D1025" s="403" t="s">
        <v>344</v>
      </c>
      <c r="E1025" s="403" t="s">
        <v>1455</v>
      </c>
      <c r="F1025" s="403">
        <v>0</v>
      </c>
      <c r="O1025" s="403" t="s">
        <v>345</v>
      </c>
      <c r="R1025" s="403">
        <v>4</v>
      </c>
      <c r="S1025" s="403">
        <v>1.4453</v>
      </c>
      <c r="T1025" s="403">
        <v>4.87</v>
      </c>
      <c r="U1025" s="403">
        <v>1.7629999999999999</v>
      </c>
      <c r="V1025" s="403">
        <v>5.6150000000000002</v>
      </c>
      <c r="W1025" s="403">
        <v>34</v>
      </c>
      <c r="X1025" s="404">
        <v>0.36601</v>
      </c>
      <c r="Y1025" s="403">
        <f>X1025+(S1025*((U1025-INDEX('[1]Center of Mass'!$B$8:$M$105,MATCH(A1025,'[1]Center of Mass'!$B$8:$B$105,0),9))^2+(V1025-INDEX('[1]Center of Mass'!$B$8:$M$105,MATCH(A1025,'[1]Center of Mass'!$B$8:$B$105,0),10))^2))</f>
        <v>649.58847571849981</v>
      </c>
    </row>
    <row r="1026" spans="1:25">
      <c r="A1026" s="403" t="s">
        <v>51</v>
      </c>
      <c r="B1026" s="403" t="s">
        <v>660</v>
      </c>
      <c r="C1026" s="403" t="s">
        <v>343</v>
      </c>
      <c r="D1026" s="403" t="s">
        <v>344</v>
      </c>
      <c r="E1026" s="403" t="s">
        <v>1455</v>
      </c>
      <c r="F1026" s="403">
        <v>0</v>
      </c>
      <c r="O1026" s="403" t="s">
        <v>345</v>
      </c>
      <c r="R1026" s="403">
        <v>4</v>
      </c>
      <c r="S1026" s="403">
        <v>1.4453</v>
      </c>
      <c r="T1026" s="403">
        <v>4.87</v>
      </c>
      <c r="U1026" s="403">
        <v>2.7879999999999998</v>
      </c>
      <c r="V1026" s="403">
        <v>5.6150000000000002</v>
      </c>
      <c r="W1026" s="403">
        <v>34</v>
      </c>
      <c r="X1026" s="404">
        <v>0.36601</v>
      </c>
      <c r="Y1026" s="403">
        <f>X1026+(S1026*((U1026-INDEX('[1]Center of Mass'!$B$8:$M$105,MATCH(A1026,'[1]Center of Mass'!$B$8:$B$105,0),9))^2+(V1026-INDEX('[1]Center of Mass'!$B$8:$M$105,MATCH(A1026,'[1]Center of Mass'!$B$8:$B$105,0),10))^2))</f>
        <v>592.62295179599982</v>
      </c>
    </row>
    <row r="1027" spans="1:25">
      <c r="A1027" s="403" t="s">
        <v>51</v>
      </c>
      <c r="B1027" s="403" t="s">
        <v>661</v>
      </c>
      <c r="C1027" s="403" t="s">
        <v>343</v>
      </c>
      <c r="D1027" s="403" t="s">
        <v>344</v>
      </c>
      <c r="E1027" s="403" t="s">
        <v>1455</v>
      </c>
      <c r="F1027" s="403">
        <v>0</v>
      </c>
      <c r="O1027" s="403" t="s">
        <v>345</v>
      </c>
      <c r="R1027" s="403">
        <v>4</v>
      </c>
      <c r="S1027" s="403">
        <v>1.8331</v>
      </c>
      <c r="T1027" s="403">
        <v>5.42</v>
      </c>
      <c r="U1027" s="403">
        <v>3.95</v>
      </c>
      <c r="V1027" s="403">
        <v>5.6150000000000002</v>
      </c>
      <c r="W1027" s="403">
        <v>34</v>
      </c>
      <c r="X1027" s="404">
        <v>0.56186999999999998</v>
      </c>
      <c r="Y1027" s="403">
        <f>X1027+(S1027*((U1027-INDEX('[1]Center of Mass'!$B$8:$M$105,MATCH(A1027,'[1]Center of Mass'!$B$8:$B$105,0),9))^2+(V1027-INDEX('[1]Center of Mass'!$B$8:$M$105,MATCH(A1027,'[1]Center of Mass'!$B$8:$B$105,0),10))^2))</f>
        <v>674.48317194679998</v>
      </c>
    </row>
    <row r="1028" spans="1:25">
      <c r="A1028" s="403" t="s">
        <v>51</v>
      </c>
      <c r="B1028" s="403" t="s">
        <v>662</v>
      </c>
      <c r="C1028" s="403" t="s">
        <v>343</v>
      </c>
      <c r="D1028" s="403" t="s">
        <v>344</v>
      </c>
      <c r="E1028" s="403" t="s">
        <v>1455</v>
      </c>
      <c r="F1028" s="403">
        <v>0</v>
      </c>
      <c r="O1028" s="403" t="s">
        <v>345</v>
      </c>
      <c r="R1028" s="403">
        <v>4</v>
      </c>
      <c r="S1028" s="403">
        <v>1.8331</v>
      </c>
      <c r="T1028" s="403">
        <v>5.42</v>
      </c>
      <c r="U1028" s="403">
        <v>5.25</v>
      </c>
      <c r="V1028" s="403">
        <v>5.6150000000000002</v>
      </c>
      <c r="W1028" s="403">
        <v>34</v>
      </c>
      <c r="X1028" s="404">
        <v>0.56186999999999998</v>
      </c>
      <c r="Y1028" s="403">
        <f>X1028+(S1028*((U1028-INDEX('[1]Center of Mass'!$B$8:$M$105,MATCH(A1028,'[1]Center of Mass'!$B$8:$B$105,0),9))^2+(V1028-INDEX('[1]Center of Mass'!$B$8:$M$105,MATCH(A1028,'[1]Center of Mass'!$B$8:$B$105,0),10))^2))</f>
        <v>593.92722582679994</v>
      </c>
    </row>
    <row r="1029" spans="1:25">
      <c r="A1029" s="403" t="s">
        <v>51</v>
      </c>
      <c r="B1029" s="403" t="s">
        <v>663</v>
      </c>
      <c r="C1029" s="403" t="s">
        <v>343</v>
      </c>
      <c r="D1029" s="403" t="s">
        <v>344</v>
      </c>
      <c r="E1029" s="403" t="s">
        <v>1455</v>
      </c>
      <c r="F1029" s="403">
        <v>0</v>
      </c>
      <c r="O1029" s="403" t="s">
        <v>345</v>
      </c>
      <c r="R1029" s="403">
        <v>4</v>
      </c>
      <c r="S1029" s="403">
        <v>1.8331</v>
      </c>
      <c r="T1029" s="403">
        <v>5.42</v>
      </c>
      <c r="U1029" s="403">
        <v>6.55</v>
      </c>
      <c r="V1029" s="403">
        <v>5.6150000000000002</v>
      </c>
      <c r="W1029" s="403">
        <v>34</v>
      </c>
      <c r="X1029" s="404">
        <v>0.56186999999999998</v>
      </c>
      <c r="Y1029" s="403">
        <f>X1029+(S1029*((U1029-INDEX('[1]Center of Mass'!$B$8:$M$105,MATCH(A1029,'[1]Center of Mass'!$B$8:$B$105,0),9))^2+(V1029-INDEX('[1]Center of Mass'!$B$8:$M$105,MATCH(A1029,'[1]Center of Mass'!$B$8:$B$105,0),10))^2))</f>
        <v>519.56715770679989</v>
      </c>
    </row>
    <row r="1030" spans="1:25">
      <c r="A1030" s="403" t="s">
        <v>51</v>
      </c>
      <c r="B1030" s="403" t="s">
        <v>664</v>
      </c>
      <c r="C1030" s="403" t="s">
        <v>343</v>
      </c>
      <c r="D1030" s="403" t="s">
        <v>344</v>
      </c>
      <c r="E1030" s="403" t="s">
        <v>1455</v>
      </c>
      <c r="F1030" s="403">
        <v>0</v>
      </c>
      <c r="O1030" s="403" t="s">
        <v>345</v>
      </c>
      <c r="R1030" s="403">
        <v>4</v>
      </c>
      <c r="S1030" s="403">
        <v>1.6215999999999999</v>
      </c>
      <c r="T1030" s="403">
        <v>5.12</v>
      </c>
      <c r="U1030" s="403">
        <v>7.7750000000000004</v>
      </c>
      <c r="V1030" s="403">
        <v>5.6150000000000002</v>
      </c>
      <c r="W1030" s="403">
        <v>34</v>
      </c>
      <c r="X1030" s="404">
        <v>0.44738</v>
      </c>
      <c r="Y1030" s="403">
        <f>X1030+(S1030*((U1030-INDEX('[1]Center of Mass'!$B$8:$M$105,MATCH(A1030,'[1]Center of Mass'!$B$8:$B$105,0),9))^2+(V1030-INDEX('[1]Center of Mass'!$B$8:$M$105,MATCH(A1030,'[1]Center of Mass'!$B$8:$B$105,0),10))^2))</f>
        <v>402.60102274479988</v>
      </c>
    </row>
    <row r="1031" spans="1:25">
      <c r="A1031" s="403" t="s">
        <v>51</v>
      </c>
      <c r="B1031" s="403" t="s">
        <v>665</v>
      </c>
      <c r="C1031" s="403" t="s">
        <v>343</v>
      </c>
      <c r="D1031" s="403" t="s">
        <v>344</v>
      </c>
      <c r="E1031" s="403" t="s">
        <v>1455</v>
      </c>
      <c r="F1031" s="403">
        <v>0</v>
      </c>
      <c r="O1031" s="403" t="s">
        <v>345</v>
      </c>
      <c r="R1031" s="403">
        <v>4</v>
      </c>
      <c r="S1031" s="403">
        <v>1.6215999999999999</v>
      </c>
      <c r="T1031" s="403">
        <v>5.12</v>
      </c>
      <c r="U1031" s="403">
        <v>8.9250000000000007</v>
      </c>
      <c r="V1031" s="403">
        <v>5.6150000000000002</v>
      </c>
      <c r="W1031" s="403">
        <v>34</v>
      </c>
      <c r="X1031" s="404">
        <v>0.44738</v>
      </c>
      <c r="Y1031" s="403">
        <f>X1031+(S1031*((U1031-INDEX('[1]Center of Mass'!$B$8:$M$105,MATCH(A1031,'[1]Center of Mass'!$B$8:$B$105,0),9))^2+(V1031-INDEX('[1]Center of Mass'!$B$8:$M$105,MATCH(A1031,'[1]Center of Mass'!$B$8:$B$105,0),10))^2))</f>
        <v>353.54827138479993</v>
      </c>
    </row>
    <row r="1032" spans="1:25">
      <c r="A1032" s="403" t="s">
        <v>51</v>
      </c>
      <c r="B1032" s="403" t="s">
        <v>666</v>
      </c>
      <c r="C1032" s="403" t="s">
        <v>343</v>
      </c>
      <c r="D1032" s="403" t="s">
        <v>344</v>
      </c>
      <c r="E1032" s="403" t="s">
        <v>1455</v>
      </c>
      <c r="F1032" s="403">
        <v>0</v>
      </c>
      <c r="O1032" s="403" t="s">
        <v>345</v>
      </c>
      <c r="R1032" s="403">
        <v>4</v>
      </c>
      <c r="S1032" s="403">
        <v>2.2503000000000002</v>
      </c>
      <c r="T1032" s="403">
        <v>6.0119999999999996</v>
      </c>
      <c r="U1032" s="403">
        <v>10.298</v>
      </c>
      <c r="V1032" s="403">
        <v>5.6150000000000002</v>
      </c>
      <c r="W1032" s="403">
        <v>34</v>
      </c>
      <c r="X1032" s="404">
        <v>0.85046999999999995</v>
      </c>
      <c r="Y1032" s="403">
        <f>X1032+(S1032*((U1032-INDEX('[1]Center of Mass'!$B$8:$M$105,MATCH(A1032,'[1]Center of Mass'!$B$8:$B$105,0),9))^2+(V1032-INDEX('[1]Center of Mass'!$B$8:$M$105,MATCH(A1032,'[1]Center of Mass'!$B$8:$B$105,0),10))^2))</f>
        <v>417.37456414199994</v>
      </c>
    </row>
    <row r="1033" spans="1:25">
      <c r="A1033" s="403" t="s">
        <v>51</v>
      </c>
      <c r="B1033" s="403" t="s">
        <v>667</v>
      </c>
      <c r="C1033" s="403" t="s">
        <v>343</v>
      </c>
      <c r="D1033" s="403" t="s">
        <v>344</v>
      </c>
      <c r="E1033" s="403" t="s">
        <v>1455</v>
      </c>
      <c r="F1033" s="403">
        <v>0</v>
      </c>
      <c r="O1033" s="403" t="s">
        <v>345</v>
      </c>
      <c r="R1033" s="403">
        <v>4</v>
      </c>
      <c r="S1033" s="403">
        <v>2.2618</v>
      </c>
      <c r="T1033" s="403">
        <v>6.0279999999999996</v>
      </c>
      <c r="U1033" s="403">
        <v>11.898</v>
      </c>
      <c r="V1033" s="403">
        <v>5.6150000000000002</v>
      </c>
      <c r="W1033" s="403">
        <v>34</v>
      </c>
      <c r="X1033" s="404">
        <v>0.85975000000000001</v>
      </c>
      <c r="Y1033" s="403">
        <f>X1033+(S1033*((U1033-INDEX('[1]Center of Mass'!$B$8:$M$105,MATCH(A1033,'[1]Center of Mass'!$B$8:$B$105,0),9))^2+(V1033-INDEX('[1]Center of Mass'!$B$8:$M$105,MATCH(A1033,'[1]Center of Mass'!$B$8:$B$105,0),10))^2))</f>
        <v>344.21080621200002</v>
      </c>
    </row>
    <row r="1034" spans="1:25">
      <c r="A1034" s="403" t="s">
        <v>51</v>
      </c>
      <c r="B1034" s="403" t="s">
        <v>668</v>
      </c>
      <c r="C1034" s="403" t="s">
        <v>343</v>
      </c>
      <c r="D1034" s="403" t="s">
        <v>344</v>
      </c>
      <c r="E1034" s="403" t="s">
        <v>1455</v>
      </c>
      <c r="F1034" s="403">
        <v>0</v>
      </c>
      <c r="O1034" s="403" t="s">
        <v>345</v>
      </c>
      <c r="R1034" s="403">
        <v>4</v>
      </c>
      <c r="S1034" s="403">
        <v>1.5555000000000001</v>
      </c>
      <c r="T1034" s="403">
        <v>5.0259999999999998</v>
      </c>
      <c r="U1034" s="403">
        <v>13.252000000000001</v>
      </c>
      <c r="V1034" s="403">
        <v>5.6150000000000002</v>
      </c>
      <c r="W1034" s="403">
        <v>34</v>
      </c>
      <c r="X1034" s="404">
        <v>0.41548000000000002</v>
      </c>
      <c r="Y1034" s="403">
        <f>X1034+(S1034*((U1034-INDEX('[1]Center of Mass'!$B$8:$M$105,MATCH(A1034,'[1]Center of Mass'!$B$8:$B$105,0),9))^2+(V1034-INDEX('[1]Center of Mass'!$B$8:$M$105,MATCH(A1034,'[1]Center of Mass'!$B$8:$B$105,0),10))^2))</f>
        <v>198.94398233199996</v>
      </c>
    </row>
    <row r="1035" spans="1:25">
      <c r="A1035" s="403" t="s">
        <v>51</v>
      </c>
      <c r="B1035" s="403" t="s">
        <v>669</v>
      </c>
      <c r="C1035" s="403" t="s">
        <v>343</v>
      </c>
      <c r="D1035" s="403" t="s">
        <v>344</v>
      </c>
      <c r="E1035" s="403" t="s">
        <v>1455</v>
      </c>
      <c r="F1035" s="403">
        <v>0</v>
      </c>
      <c r="O1035" s="403" t="s">
        <v>345</v>
      </c>
      <c r="R1035" s="403">
        <v>4</v>
      </c>
      <c r="S1035" s="403">
        <v>1.5555000000000001</v>
      </c>
      <c r="T1035" s="403">
        <v>5.0259999999999998</v>
      </c>
      <c r="U1035" s="403">
        <v>14.355</v>
      </c>
      <c r="V1035" s="403">
        <v>5.6150000000000002</v>
      </c>
      <c r="W1035" s="403">
        <v>34</v>
      </c>
      <c r="X1035" s="404">
        <v>0.41548000000000002</v>
      </c>
      <c r="Y1035" s="403">
        <f>X1035+(S1035*((U1035-INDEX('[1]Center of Mass'!$B$8:$M$105,MATCH(A1035,'[1]Center of Mass'!$B$8:$B$105,0),9))^2+(V1035-INDEX('[1]Center of Mass'!$B$8:$M$105,MATCH(A1035,'[1]Center of Mass'!$B$8:$B$105,0),10))^2))</f>
        <v>172.52709538149998</v>
      </c>
    </row>
    <row r="1036" spans="1:25">
      <c r="A1036" s="403" t="s">
        <v>51</v>
      </c>
      <c r="B1036" s="403" t="s">
        <v>670</v>
      </c>
      <c r="C1036" s="403" t="s">
        <v>343</v>
      </c>
      <c r="D1036" s="403" t="s">
        <v>344</v>
      </c>
      <c r="E1036" s="403" t="s">
        <v>1455</v>
      </c>
      <c r="F1036" s="403">
        <v>0</v>
      </c>
      <c r="O1036" s="403" t="s">
        <v>345</v>
      </c>
      <c r="R1036" s="403">
        <v>4</v>
      </c>
      <c r="S1036" s="403">
        <v>1.5555000000000001</v>
      </c>
      <c r="T1036" s="403">
        <v>5.0259999999999998</v>
      </c>
      <c r="U1036" s="403">
        <v>15.458</v>
      </c>
      <c r="V1036" s="403">
        <v>5.6150000000000002</v>
      </c>
      <c r="W1036" s="403">
        <v>34</v>
      </c>
      <c r="X1036" s="404">
        <v>0.41548000000000002</v>
      </c>
      <c r="Y1036" s="403">
        <f>X1036+(S1036*((U1036-INDEX('[1]Center of Mass'!$B$8:$M$105,MATCH(A1036,'[1]Center of Mass'!$B$8:$B$105,0),9))^2+(V1036-INDEX('[1]Center of Mass'!$B$8:$M$105,MATCH(A1036,'[1]Center of Mass'!$B$8:$B$105,0),10))^2))</f>
        <v>149.89507902999998</v>
      </c>
    </row>
    <row r="1037" spans="1:25">
      <c r="A1037" s="403" t="s">
        <v>51</v>
      </c>
      <c r="B1037" s="403" t="s">
        <v>671</v>
      </c>
      <c r="C1037" s="403" t="s">
        <v>343</v>
      </c>
      <c r="D1037" s="403" t="s">
        <v>344</v>
      </c>
      <c r="E1037" s="403" t="s">
        <v>1455</v>
      </c>
      <c r="F1037" s="403">
        <v>0</v>
      </c>
      <c r="O1037" s="403" t="s">
        <v>345</v>
      </c>
      <c r="R1037" s="403">
        <v>4</v>
      </c>
      <c r="S1037" s="403">
        <v>1.6787000000000001</v>
      </c>
      <c r="T1037" s="403">
        <v>5.2009999999999996</v>
      </c>
      <c r="U1037" s="403">
        <v>16.605</v>
      </c>
      <c r="V1037" s="403">
        <v>5.6150000000000002</v>
      </c>
      <c r="W1037" s="403">
        <v>34</v>
      </c>
      <c r="X1037" s="404">
        <v>0.47638999999999998</v>
      </c>
      <c r="Y1037" s="403">
        <f>X1037+(S1037*((U1037-INDEX('[1]Center of Mass'!$B$8:$M$105,MATCH(A1037,'[1]Center of Mass'!$B$8:$B$105,0),9))^2+(V1037-INDEX('[1]Center of Mass'!$B$8:$M$105,MATCH(A1037,'[1]Center of Mass'!$B$8:$B$105,0),10))^2))</f>
        <v>140.72864086709998</v>
      </c>
    </row>
    <row r="1038" spans="1:25">
      <c r="A1038" s="403" t="s">
        <v>51</v>
      </c>
      <c r="B1038" s="403" t="s">
        <v>470</v>
      </c>
      <c r="C1038" s="403" t="s">
        <v>343</v>
      </c>
      <c r="D1038" s="403" t="s">
        <v>344</v>
      </c>
      <c r="E1038" s="403" t="s">
        <v>1455</v>
      </c>
      <c r="F1038" s="403">
        <v>0</v>
      </c>
      <c r="O1038" s="403" t="s">
        <v>345</v>
      </c>
      <c r="R1038" s="403">
        <v>4</v>
      </c>
      <c r="S1038" s="403">
        <v>0.84599999999999997</v>
      </c>
      <c r="T1038" s="403">
        <v>4.0199999999999996</v>
      </c>
      <c r="U1038" s="403">
        <v>17.5</v>
      </c>
      <c r="V1038" s="403">
        <v>5.6150000000000002</v>
      </c>
      <c r="W1038" s="403">
        <v>34</v>
      </c>
      <c r="X1038" s="404">
        <v>0.16556000000000001</v>
      </c>
      <c r="Y1038" s="403">
        <f>X1038+(S1038*((U1038-INDEX('[1]Center of Mass'!$B$8:$M$105,MATCH(A1038,'[1]Center of Mass'!$B$8:$B$105,0),9))^2+(V1038-INDEX('[1]Center of Mass'!$B$8:$M$105,MATCH(A1038,'[1]Center of Mass'!$B$8:$B$105,0),10))^2))</f>
        <v>64.109224687999983</v>
      </c>
    </row>
    <row r="1039" spans="1:25">
      <c r="A1039" s="403" t="s">
        <v>51</v>
      </c>
      <c r="B1039" s="403" t="s">
        <v>472</v>
      </c>
      <c r="C1039" s="403" t="s">
        <v>343</v>
      </c>
      <c r="D1039" s="403" t="s">
        <v>344</v>
      </c>
      <c r="E1039" s="403" t="s">
        <v>1455</v>
      </c>
      <c r="F1039" s="403">
        <v>0</v>
      </c>
      <c r="O1039" s="403" t="s">
        <v>345</v>
      </c>
      <c r="R1039" s="403">
        <v>4</v>
      </c>
      <c r="S1039" s="403">
        <v>1.6875</v>
      </c>
      <c r="T1039" s="403">
        <v>5.2</v>
      </c>
      <c r="U1039" s="403">
        <v>0.625</v>
      </c>
      <c r="V1039" s="403">
        <v>6.9950000000000001</v>
      </c>
      <c r="W1039" s="403">
        <v>34</v>
      </c>
      <c r="X1039" s="404">
        <v>0.47602</v>
      </c>
      <c r="Y1039" s="403">
        <f>X1039+(S1039*((U1039-INDEX('[1]Center of Mass'!$B$8:$M$105,MATCH(A1039,'[1]Center of Mass'!$B$8:$B$105,0),9))^2+(V1039-INDEX('[1]Center of Mass'!$B$8:$M$105,MATCH(A1039,'[1]Center of Mass'!$B$8:$B$105,0),10))^2))</f>
        <v>803.75871193749992</v>
      </c>
    </row>
    <row r="1040" spans="1:25">
      <c r="A1040" s="403" t="s">
        <v>51</v>
      </c>
      <c r="B1040" s="403" t="s">
        <v>473</v>
      </c>
      <c r="C1040" s="403" t="s">
        <v>343</v>
      </c>
      <c r="D1040" s="403" t="s">
        <v>344</v>
      </c>
      <c r="E1040" s="403" t="s">
        <v>1455</v>
      </c>
      <c r="F1040" s="403">
        <v>0</v>
      </c>
      <c r="O1040" s="403" t="s">
        <v>345</v>
      </c>
      <c r="R1040" s="403">
        <v>4</v>
      </c>
      <c r="S1040" s="403">
        <v>1.3837999999999999</v>
      </c>
      <c r="T1040" s="403">
        <v>4.75</v>
      </c>
      <c r="U1040" s="403">
        <v>1.7629999999999999</v>
      </c>
      <c r="V1040" s="403">
        <v>6.9950000000000001</v>
      </c>
      <c r="W1040" s="403">
        <v>34</v>
      </c>
      <c r="X1040" s="404">
        <v>0.33130999999999999</v>
      </c>
      <c r="Y1040" s="403">
        <f>X1040+(S1040*((U1040-INDEX('[1]Center of Mass'!$B$8:$M$105,MATCH(A1040,'[1]Center of Mass'!$B$8:$B$105,0),9))^2+(V1040-INDEX('[1]Center of Mass'!$B$8:$M$105,MATCH(A1040,'[1]Center of Mass'!$B$8:$B$105,0),10))^2))</f>
        <v>595.08628748699994</v>
      </c>
    </row>
    <row r="1041" spans="1:25">
      <c r="A1041" s="403" t="s">
        <v>51</v>
      </c>
      <c r="B1041" s="403" t="s">
        <v>474</v>
      </c>
      <c r="C1041" s="403" t="s">
        <v>343</v>
      </c>
      <c r="D1041" s="403" t="s">
        <v>344</v>
      </c>
      <c r="E1041" s="403" t="s">
        <v>1455</v>
      </c>
      <c r="F1041" s="403">
        <v>0</v>
      </c>
      <c r="O1041" s="403" t="s">
        <v>345</v>
      </c>
      <c r="R1041" s="403">
        <v>4</v>
      </c>
      <c r="S1041" s="403">
        <v>1.3837999999999999</v>
      </c>
      <c r="T1041" s="403">
        <v>4.75</v>
      </c>
      <c r="U1041" s="403">
        <v>2.7879999999999998</v>
      </c>
      <c r="V1041" s="403">
        <v>6.9950000000000001</v>
      </c>
      <c r="W1041" s="403">
        <v>34</v>
      </c>
      <c r="X1041" s="404">
        <v>0.33130999999999999</v>
      </c>
      <c r="Y1041" s="403">
        <f>X1041+(S1041*((U1041-INDEX('[1]Center of Mass'!$B$8:$M$105,MATCH(A1041,'[1]Center of Mass'!$B$8:$B$105,0),9))^2+(V1041-INDEX('[1]Center of Mass'!$B$8:$M$105,MATCH(A1041,'[1]Center of Mass'!$B$8:$B$105,0),10))^2))</f>
        <v>540.544744552</v>
      </c>
    </row>
    <row r="1042" spans="1:25">
      <c r="A1042" s="403" t="s">
        <v>51</v>
      </c>
      <c r="B1042" s="403" t="s">
        <v>475</v>
      </c>
      <c r="C1042" s="403" t="s">
        <v>343</v>
      </c>
      <c r="D1042" s="403" t="s">
        <v>344</v>
      </c>
      <c r="E1042" s="403" t="s">
        <v>1455</v>
      </c>
      <c r="F1042" s="403">
        <v>0</v>
      </c>
      <c r="O1042" s="403" t="s">
        <v>345</v>
      </c>
      <c r="R1042" s="403">
        <v>4</v>
      </c>
      <c r="S1042" s="403">
        <v>1.7549999999999999</v>
      </c>
      <c r="T1042" s="403">
        <v>5.3</v>
      </c>
      <c r="U1042" s="403">
        <v>3.95</v>
      </c>
      <c r="V1042" s="403">
        <v>6.9950000000000001</v>
      </c>
      <c r="W1042" s="403">
        <v>34</v>
      </c>
      <c r="X1042" s="404">
        <v>0.51370000000000005</v>
      </c>
      <c r="Y1042" s="403">
        <f>X1042+(S1042*((U1042-INDEX('[1]Center of Mass'!$B$8:$M$105,MATCH(A1042,'[1]Center of Mass'!$B$8:$B$105,0),9))^2+(V1042-INDEX('[1]Center of Mass'!$B$8:$M$105,MATCH(A1042,'[1]Center of Mass'!$B$8:$B$105,0),10))^2))</f>
        <v>611.68007374000001</v>
      </c>
    </row>
    <row r="1043" spans="1:25">
      <c r="A1043" s="403" t="s">
        <v>51</v>
      </c>
      <c r="B1043" s="403" t="s">
        <v>476</v>
      </c>
      <c r="C1043" s="403" t="s">
        <v>343</v>
      </c>
      <c r="D1043" s="403" t="s">
        <v>344</v>
      </c>
      <c r="E1043" s="403" t="s">
        <v>1455</v>
      </c>
      <c r="F1043" s="403">
        <v>0</v>
      </c>
      <c r="O1043" s="403" t="s">
        <v>345</v>
      </c>
      <c r="R1043" s="403">
        <v>4</v>
      </c>
      <c r="S1043" s="403">
        <v>1.7549999999999999</v>
      </c>
      <c r="T1043" s="403">
        <v>5.3</v>
      </c>
      <c r="U1043" s="403">
        <v>5.25</v>
      </c>
      <c r="V1043" s="403">
        <v>6.9950000000000001</v>
      </c>
      <c r="W1043" s="403">
        <v>34</v>
      </c>
      <c r="X1043" s="404">
        <v>0.51370000000000005</v>
      </c>
      <c r="Y1043" s="403">
        <f>X1043+(S1043*((U1043-INDEX('[1]Center of Mass'!$B$8:$M$105,MATCH(A1043,'[1]Center of Mass'!$B$8:$B$105,0),9))^2+(V1043-INDEX('[1]Center of Mass'!$B$8:$M$105,MATCH(A1043,'[1]Center of Mass'!$B$8:$B$105,0),10))^2))</f>
        <v>534.55624774</v>
      </c>
    </row>
    <row r="1044" spans="1:25">
      <c r="A1044" s="403" t="s">
        <v>51</v>
      </c>
      <c r="B1044" s="403" t="s">
        <v>477</v>
      </c>
      <c r="C1044" s="403" t="s">
        <v>343</v>
      </c>
      <c r="D1044" s="403" t="s">
        <v>344</v>
      </c>
      <c r="E1044" s="403" t="s">
        <v>1455</v>
      </c>
      <c r="F1044" s="403">
        <v>0</v>
      </c>
      <c r="O1044" s="403" t="s">
        <v>345</v>
      </c>
      <c r="R1044" s="403">
        <v>4</v>
      </c>
      <c r="S1044" s="403">
        <v>1.7549999999999999</v>
      </c>
      <c r="T1044" s="403">
        <v>5.3</v>
      </c>
      <c r="U1044" s="403">
        <v>6.55</v>
      </c>
      <c r="V1044" s="403">
        <v>6.9950000000000001</v>
      </c>
      <c r="W1044" s="403">
        <v>34</v>
      </c>
      <c r="X1044" s="404">
        <v>0.51370000000000005</v>
      </c>
      <c r="Y1044" s="403">
        <f>X1044+(S1044*((U1044-INDEX('[1]Center of Mass'!$B$8:$M$105,MATCH(A1044,'[1]Center of Mass'!$B$8:$B$105,0),9))^2+(V1044-INDEX('[1]Center of Mass'!$B$8:$M$105,MATCH(A1044,'[1]Center of Mass'!$B$8:$B$105,0),10))^2))</f>
        <v>463.36432173999992</v>
      </c>
    </row>
    <row r="1045" spans="1:25">
      <c r="A1045" s="403" t="s">
        <v>51</v>
      </c>
      <c r="B1045" s="403" t="s">
        <v>478</v>
      </c>
      <c r="C1045" s="403" t="s">
        <v>343</v>
      </c>
      <c r="D1045" s="403" t="s">
        <v>344</v>
      </c>
      <c r="E1045" s="403" t="s">
        <v>1455</v>
      </c>
      <c r="F1045" s="403">
        <v>0</v>
      </c>
      <c r="O1045" s="403" t="s">
        <v>345</v>
      </c>
      <c r="R1045" s="403">
        <v>4</v>
      </c>
      <c r="S1045" s="403">
        <v>1.5525</v>
      </c>
      <c r="T1045" s="403">
        <v>5</v>
      </c>
      <c r="U1045" s="403">
        <v>7.7750000000000004</v>
      </c>
      <c r="V1045" s="403">
        <v>6.9950000000000001</v>
      </c>
      <c r="W1045" s="403">
        <v>34</v>
      </c>
      <c r="X1045" s="404">
        <v>0.40688000000000002</v>
      </c>
      <c r="Y1045" s="403">
        <f>X1045+(S1045*((U1045-INDEX('[1]Center of Mass'!$B$8:$M$105,MATCH(A1045,'[1]Center of Mass'!$B$8:$B$105,0),9))^2+(V1045-INDEX('[1]Center of Mass'!$B$8:$M$105,MATCH(A1045,'[1]Center of Mass'!$B$8:$B$105,0),10))^2))</f>
        <v>355.30958008249991</v>
      </c>
    </row>
    <row r="1046" spans="1:25">
      <c r="A1046" s="403" t="s">
        <v>51</v>
      </c>
      <c r="B1046" s="403" t="s">
        <v>479</v>
      </c>
      <c r="C1046" s="403" t="s">
        <v>343</v>
      </c>
      <c r="D1046" s="403" t="s">
        <v>344</v>
      </c>
      <c r="E1046" s="403" t="s">
        <v>1455</v>
      </c>
      <c r="F1046" s="403">
        <v>0</v>
      </c>
      <c r="O1046" s="403" t="s">
        <v>345</v>
      </c>
      <c r="R1046" s="403">
        <v>4</v>
      </c>
      <c r="S1046" s="403">
        <v>1.5525</v>
      </c>
      <c r="T1046" s="403">
        <v>5</v>
      </c>
      <c r="U1046" s="403">
        <v>8.9250000000000007</v>
      </c>
      <c r="V1046" s="403">
        <v>6.9950000000000001</v>
      </c>
      <c r="W1046" s="403">
        <v>34</v>
      </c>
      <c r="X1046" s="404">
        <v>0.40688000000000002</v>
      </c>
      <c r="Y1046" s="403">
        <f>X1046+(S1046*((U1046-INDEX('[1]Center of Mass'!$B$8:$M$105,MATCH(A1046,'[1]Center of Mass'!$B$8:$B$105,0),9))^2+(V1046-INDEX('[1]Center of Mass'!$B$8:$M$105,MATCH(A1046,'[1]Center of Mass'!$B$8:$B$105,0),10))^2))</f>
        <v>308.34707608249994</v>
      </c>
    </row>
    <row r="1047" spans="1:25">
      <c r="A1047" s="403" t="s">
        <v>51</v>
      </c>
      <c r="B1047" s="403" t="s">
        <v>480</v>
      </c>
      <c r="C1047" s="403" t="s">
        <v>343</v>
      </c>
      <c r="D1047" s="403" t="s">
        <v>344</v>
      </c>
      <c r="E1047" s="403" t="s">
        <v>1455</v>
      </c>
      <c r="F1047" s="403">
        <v>0</v>
      </c>
      <c r="O1047" s="403" t="s">
        <v>345</v>
      </c>
      <c r="R1047" s="403">
        <v>4</v>
      </c>
      <c r="S1047" s="403">
        <v>2.1545000000000001</v>
      </c>
      <c r="T1047" s="403">
        <v>5.8920000000000003</v>
      </c>
      <c r="U1047" s="403">
        <v>10.298</v>
      </c>
      <c r="V1047" s="403">
        <v>6.9950000000000001</v>
      </c>
      <c r="W1047" s="403">
        <v>34</v>
      </c>
      <c r="X1047" s="404">
        <v>0.78449000000000002</v>
      </c>
      <c r="Y1047" s="403">
        <f>X1047+(S1047*((U1047-INDEX('[1]Center of Mass'!$B$8:$M$105,MATCH(A1047,'[1]Center of Mass'!$B$8:$B$105,0),9))^2+(V1047-INDEX('[1]Center of Mass'!$B$8:$M$105,MATCH(A1047,'[1]Center of Mass'!$B$8:$B$105,0),10))^2))</f>
        <v>357.78483836999993</v>
      </c>
    </row>
    <row r="1048" spans="1:25">
      <c r="A1048" s="403" t="s">
        <v>51</v>
      </c>
      <c r="B1048" s="403" t="s">
        <v>481</v>
      </c>
      <c r="C1048" s="403" t="s">
        <v>343</v>
      </c>
      <c r="D1048" s="403" t="s">
        <v>344</v>
      </c>
      <c r="E1048" s="403" t="s">
        <v>1455</v>
      </c>
      <c r="F1048" s="403">
        <v>0</v>
      </c>
      <c r="O1048" s="403" t="s">
        <v>345</v>
      </c>
      <c r="R1048" s="403">
        <v>4</v>
      </c>
      <c r="S1048" s="403">
        <v>2.1655000000000002</v>
      </c>
      <c r="T1048" s="403">
        <v>5.9080000000000004</v>
      </c>
      <c r="U1048" s="403">
        <v>11.898</v>
      </c>
      <c r="V1048" s="403">
        <v>6.9950000000000001</v>
      </c>
      <c r="W1048" s="403">
        <v>34</v>
      </c>
      <c r="X1048" s="404">
        <v>0.79322000000000004</v>
      </c>
      <c r="Y1048" s="403">
        <f>X1048+(S1048*((U1048-INDEX('[1]Center of Mass'!$B$8:$M$105,MATCH(A1048,'[1]Center of Mass'!$B$8:$B$105,0),9))^2+(V1048-INDEX('[1]Center of Mass'!$B$8:$M$105,MATCH(A1048,'[1]Center of Mass'!$B$8:$B$105,0),10))^2))</f>
        <v>287.52070843000007</v>
      </c>
    </row>
    <row r="1049" spans="1:25">
      <c r="A1049" s="403" t="s">
        <v>51</v>
      </c>
      <c r="B1049" s="403" t="s">
        <v>672</v>
      </c>
      <c r="C1049" s="403" t="s">
        <v>343</v>
      </c>
      <c r="D1049" s="403" t="s">
        <v>344</v>
      </c>
      <c r="E1049" s="403" t="s">
        <v>1455</v>
      </c>
      <c r="F1049" s="403">
        <v>0</v>
      </c>
      <c r="O1049" s="403" t="s">
        <v>345</v>
      </c>
      <c r="R1049" s="403">
        <v>4</v>
      </c>
      <c r="S1049" s="403">
        <v>1.4893000000000001</v>
      </c>
      <c r="T1049" s="403">
        <v>4.9059999999999997</v>
      </c>
      <c r="U1049" s="403">
        <v>13.252000000000001</v>
      </c>
      <c r="V1049" s="403">
        <v>6.9950000000000001</v>
      </c>
      <c r="W1049" s="403">
        <v>34</v>
      </c>
      <c r="X1049" s="404">
        <v>0.37722</v>
      </c>
      <c r="Y1049" s="403">
        <f>X1049+(S1049*((U1049-INDEX('[1]Center of Mass'!$B$8:$M$105,MATCH(A1049,'[1]Center of Mass'!$B$8:$B$105,0),9))^2+(V1049-INDEX('[1]Center of Mass'!$B$8:$M$105,MATCH(A1049,'[1]Center of Mass'!$B$8:$B$105,0),10))^2))</f>
        <v>161.56824563919994</v>
      </c>
    </row>
    <row r="1050" spans="1:25">
      <c r="A1050" s="403" t="s">
        <v>51</v>
      </c>
      <c r="B1050" s="403" t="s">
        <v>673</v>
      </c>
      <c r="C1050" s="403" t="s">
        <v>343</v>
      </c>
      <c r="D1050" s="403" t="s">
        <v>344</v>
      </c>
      <c r="E1050" s="403" t="s">
        <v>1455</v>
      </c>
      <c r="F1050" s="403">
        <v>0</v>
      </c>
      <c r="O1050" s="403" t="s">
        <v>345</v>
      </c>
      <c r="R1050" s="403">
        <v>4</v>
      </c>
      <c r="S1050" s="403">
        <v>1.4893000000000001</v>
      </c>
      <c r="T1050" s="403">
        <v>4.9059999999999997</v>
      </c>
      <c r="U1050" s="403">
        <v>14.355</v>
      </c>
      <c r="V1050" s="403">
        <v>6.9950000000000001</v>
      </c>
      <c r="W1050" s="403">
        <v>34</v>
      </c>
      <c r="X1050" s="404">
        <v>0.37722</v>
      </c>
      <c r="Y1050" s="403">
        <f>X1050+(S1050*((U1050-INDEX('[1]Center of Mass'!$B$8:$M$105,MATCH(A1050,'[1]Center of Mass'!$B$8:$B$105,0),9))^2+(V1050-INDEX('[1]Center of Mass'!$B$8:$M$105,MATCH(A1050,'[1]Center of Mass'!$B$8:$B$105,0),10))^2))</f>
        <v>136.27562607289997</v>
      </c>
    </row>
    <row r="1051" spans="1:25">
      <c r="A1051" s="403" t="s">
        <v>51</v>
      </c>
      <c r="B1051" s="403" t="s">
        <v>674</v>
      </c>
      <c r="C1051" s="403" t="s">
        <v>343</v>
      </c>
      <c r="D1051" s="403" t="s">
        <v>344</v>
      </c>
      <c r="E1051" s="403" t="s">
        <v>1455</v>
      </c>
      <c r="F1051" s="403">
        <v>0</v>
      </c>
      <c r="O1051" s="403" t="s">
        <v>345</v>
      </c>
      <c r="R1051" s="403">
        <v>4</v>
      </c>
      <c r="S1051" s="403">
        <v>1.4893000000000001</v>
      </c>
      <c r="T1051" s="403">
        <v>4.9059999999999997</v>
      </c>
      <c r="U1051" s="403">
        <v>15.458</v>
      </c>
      <c r="V1051" s="403">
        <v>6.9950000000000001</v>
      </c>
      <c r="W1051" s="403">
        <v>34</v>
      </c>
      <c r="X1051" s="404">
        <v>0.37722</v>
      </c>
      <c r="Y1051" s="403">
        <f>X1051+(S1051*((U1051-INDEX('[1]Center of Mass'!$B$8:$M$105,MATCH(A1051,'[1]Center of Mass'!$B$8:$B$105,0),9))^2+(V1051-INDEX('[1]Center of Mass'!$B$8:$M$105,MATCH(A1051,'[1]Center of Mass'!$B$8:$B$105,0),10))^2))</f>
        <v>114.60679807399998</v>
      </c>
    </row>
    <row r="1052" spans="1:25">
      <c r="A1052" s="403" t="s">
        <v>51</v>
      </c>
      <c r="B1052" s="403" t="s">
        <v>675</v>
      </c>
      <c r="C1052" s="403" t="s">
        <v>343</v>
      </c>
      <c r="D1052" s="403" t="s">
        <v>344</v>
      </c>
      <c r="E1052" s="403" t="s">
        <v>1455</v>
      </c>
      <c r="F1052" s="403">
        <v>0</v>
      </c>
      <c r="O1052" s="403" t="s">
        <v>345</v>
      </c>
      <c r="R1052" s="403">
        <v>4</v>
      </c>
      <c r="S1052" s="403">
        <v>1.6072</v>
      </c>
      <c r="T1052" s="403">
        <v>5.0810000000000004</v>
      </c>
      <c r="U1052" s="403">
        <v>16.605</v>
      </c>
      <c r="V1052" s="403">
        <v>6.9950000000000001</v>
      </c>
      <c r="W1052" s="403">
        <v>34</v>
      </c>
      <c r="X1052" s="404">
        <v>0.43391000000000002</v>
      </c>
      <c r="Y1052" s="403">
        <f>X1052+(S1052*((U1052-INDEX('[1]Center of Mass'!$B$8:$M$105,MATCH(A1052,'[1]Center of Mass'!$B$8:$B$105,0),9))^2+(V1052-INDEX('[1]Center of Mass'!$B$8:$M$105,MATCH(A1052,'[1]Center of Mass'!$B$8:$B$105,0),10))^2))</f>
        <v>103.53716094159996</v>
      </c>
    </row>
    <row r="1053" spans="1:25">
      <c r="A1053" s="403" t="s">
        <v>51</v>
      </c>
      <c r="B1053" s="403" t="s">
        <v>676</v>
      </c>
      <c r="C1053" s="403" t="s">
        <v>343</v>
      </c>
      <c r="D1053" s="403" t="s">
        <v>344</v>
      </c>
      <c r="E1053" s="403" t="s">
        <v>1455</v>
      </c>
      <c r="F1053" s="403">
        <v>0</v>
      </c>
      <c r="O1053" s="403" t="s">
        <v>345</v>
      </c>
      <c r="R1053" s="403">
        <v>4</v>
      </c>
      <c r="S1053" s="403">
        <v>0.81</v>
      </c>
      <c r="T1053" s="403">
        <v>3.9</v>
      </c>
      <c r="U1053" s="403">
        <v>17.5</v>
      </c>
      <c r="V1053" s="403">
        <v>6.9950000000000001</v>
      </c>
      <c r="W1053" s="403">
        <v>34</v>
      </c>
      <c r="X1053" s="404">
        <v>0.14732000000000001</v>
      </c>
      <c r="Y1053" s="403">
        <f>X1053+(S1053*((U1053-INDEX('[1]Center of Mass'!$B$8:$M$105,MATCH(A1053,'[1]Center of Mass'!$B$8:$B$105,0),9))^2+(V1053-INDEX('[1]Center of Mass'!$B$8:$M$105,MATCH(A1053,'[1]Center of Mass'!$B$8:$B$105,0),10))^2))</f>
        <v>45.658180879999996</v>
      </c>
    </row>
    <row r="1054" spans="1:25">
      <c r="A1054" s="403" t="s">
        <v>51</v>
      </c>
      <c r="B1054" s="403" t="s">
        <v>678</v>
      </c>
      <c r="C1054" s="403" t="s">
        <v>343</v>
      </c>
      <c r="D1054" s="403" t="s">
        <v>344</v>
      </c>
      <c r="E1054" s="403" t="s">
        <v>1455</v>
      </c>
      <c r="F1054" s="403">
        <v>0</v>
      </c>
      <c r="O1054" s="403" t="s">
        <v>345</v>
      </c>
      <c r="R1054" s="403">
        <v>4</v>
      </c>
      <c r="S1054" s="403">
        <v>0.54320000000000002</v>
      </c>
      <c r="T1054" s="403">
        <v>3.11</v>
      </c>
      <c r="U1054" s="403">
        <v>1.7629999999999999</v>
      </c>
      <c r="V1054" s="403">
        <v>7.9349999999999996</v>
      </c>
      <c r="W1054" s="403">
        <v>34</v>
      </c>
      <c r="X1054" s="404">
        <v>6.0263999999999998E-2</v>
      </c>
      <c r="Y1054" s="403">
        <f>X1054+(S1054*((U1054-INDEX('[1]Center of Mass'!$B$8:$M$105,MATCH(A1054,'[1]Center of Mass'!$B$8:$B$105,0),9))^2+(V1054-INDEX('[1]Center of Mass'!$B$8:$M$105,MATCH(A1054,'[1]Center of Mass'!$B$8:$B$105,0),10))^2))</f>
        <v>227.53424037999994</v>
      </c>
    </row>
    <row r="1055" spans="1:25">
      <c r="A1055" s="403" t="s">
        <v>51</v>
      </c>
      <c r="B1055" s="403" t="s">
        <v>679</v>
      </c>
      <c r="C1055" s="403" t="s">
        <v>343</v>
      </c>
      <c r="D1055" s="403" t="s">
        <v>344</v>
      </c>
      <c r="E1055" s="403" t="s">
        <v>1455</v>
      </c>
      <c r="F1055" s="403">
        <v>0</v>
      </c>
      <c r="O1055" s="403" t="s">
        <v>345</v>
      </c>
      <c r="R1055" s="403">
        <v>4</v>
      </c>
      <c r="S1055" s="403">
        <v>0.54320000000000002</v>
      </c>
      <c r="T1055" s="403">
        <v>3.11</v>
      </c>
      <c r="U1055" s="403">
        <v>2.7879999999999998</v>
      </c>
      <c r="V1055" s="403">
        <v>7.9349999999999996</v>
      </c>
      <c r="W1055" s="403">
        <v>34</v>
      </c>
      <c r="X1055" s="404">
        <v>6.0263999999999998E-2</v>
      </c>
      <c r="Y1055" s="403">
        <f>X1055+(S1055*((U1055-INDEX('[1]Center of Mass'!$B$8:$M$105,MATCH(A1055,'[1]Center of Mass'!$B$8:$B$105,0),9))^2+(V1055-INDEX('[1]Center of Mass'!$B$8:$M$105,MATCH(A1055,'[1]Center of Mass'!$B$8:$B$105,0),10))^2))</f>
        <v>206.12437903999995</v>
      </c>
    </row>
    <row r="1056" spans="1:25">
      <c r="A1056" s="403" t="s">
        <v>51</v>
      </c>
      <c r="B1056" s="403" t="s">
        <v>680</v>
      </c>
      <c r="C1056" s="403" t="s">
        <v>343</v>
      </c>
      <c r="D1056" s="403" t="s">
        <v>344</v>
      </c>
      <c r="E1056" s="403" t="s">
        <v>1455</v>
      </c>
      <c r="F1056" s="403">
        <v>0</v>
      </c>
      <c r="O1056" s="403" t="s">
        <v>345</v>
      </c>
      <c r="R1056" s="403">
        <v>4</v>
      </c>
      <c r="S1056" s="403">
        <v>0.68889999999999996</v>
      </c>
      <c r="T1056" s="403">
        <v>3.66</v>
      </c>
      <c r="U1056" s="403">
        <v>3.95</v>
      </c>
      <c r="V1056" s="403">
        <v>7.9349999999999996</v>
      </c>
      <c r="W1056" s="403">
        <v>34</v>
      </c>
      <c r="X1056" s="404">
        <v>0.11314</v>
      </c>
      <c r="Y1056" s="403">
        <f>X1056+(S1056*((U1056-INDEX('[1]Center of Mass'!$B$8:$M$105,MATCH(A1056,'[1]Center of Mass'!$B$8:$B$105,0),9))^2+(V1056-INDEX('[1]Center of Mass'!$B$8:$M$105,MATCH(A1056,'[1]Center of Mass'!$B$8:$B$105,0),10))^2))</f>
        <v>232.41787230119996</v>
      </c>
    </row>
    <row r="1057" spans="1:25">
      <c r="A1057" s="403" t="s">
        <v>51</v>
      </c>
      <c r="B1057" s="403" t="s">
        <v>681</v>
      </c>
      <c r="C1057" s="403" t="s">
        <v>343</v>
      </c>
      <c r="D1057" s="403" t="s">
        <v>344</v>
      </c>
      <c r="E1057" s="403" t="s">
        <v>1455</v>
      </c>
      <c r="F1057" s="403">
        <v>0</v>
      </c>
      <c r="O1057" s="403" t="s">
        <v>345</v>
      </c>
      <c r="R1057" s="403">
        <v>4</v>
      </c>
      <c r="S1057" s="403">
        <v>0.68889999999999996</v>
      </c>
      <c r="T1057" s="403">
        <v>3.66</v>
      </c>
      <c r="U1057" s="403">
        <v>5.25</v>
      </c>
      <c r="V1057" s="403">
        <v>7.9349999999999996</v>
      </c>
      <c r="W1057" s="403">
        <v>34</v>
      </c>
      <c r="X1057" s="404">
        <v>0.11314</v>
      </c>
      <c r="Y1057" s="403">
        <f>X1057+(S1057*((U1057-INDEX('[1]Center of Mass'!$B$8:$M$105,MATCH(A1057,'[1]Center of Mass'!$B$8:$B$105,0),9))^2+(V1057-INDEX('[1]Center of Mass'!$B$8:$M$105,MATCH(A1057,'[1]Center of Mass'!$B$8:$B$105,0),10))^2))</f>
        <v>202.14402402119995</v>
      </c>
    </row>
    <row r="1058" spans="1:25">
      <c r="A1058" s="403" t="s">
        <v>51</v>
      </c>
      <c r="B1058" s="403" t="s">
        <v>682</v>
      </c>
      <c r="C1058" s="403" t="s">
        <v>343</v>
      </c>
      <c r="D1058" s="403" t="s">
        <v>344</v>
      </c>
      <c r="E1058" s="403" t="s">
        <v>1455</v>
      </c>
      <c r="F1058" s="403">
        <v>0</v>
      </c>
      <c r="O1058" s="403" t="s">
        <v>345</v>
      </c>
      <c r="R1058" s="403">
        <v>4</v>
      </c>
      <c r="S1058" s="403">
        <v>0.68889999999999996</v>
      </c>
      <c r="T1058" s="403">
        <v>3.66</v>
      </c>
      <c r="U1058" s="403">
        <v>6.55</v>
      </c>
      <c r="V1058" s="403">
        <v>7.9349999999999996</v>
      </c>
      <c r="W1058" s="403">
        <v>34</v>
      </c>
      <c r="X1058" s="404">
        <v>0.11314</v>
      </c>
      <c r="Y1058" s="403">
        <f>X1058+(S1058*((U1058-INDEX('[1]Center of Mass'!$B$8:$M$105,MATCH(A1058,'[1]Center of Mass'!$B$8:$B$105,0),9))^2+(V1058-INDEX('[1]Center of Mass'!$B$8:$M$105,MATCH(A1058,'[1]Center of Mass'!$B$8:$B$105,0),10))^2))</f>
        <v>174.19865774119995</v>
      </c>
    </row>
    <row r="1059" spans="1:25">
      <c r="A1059" s="403" t="s">
        <v>51</v>
      </c>
      <c r="B1059" s="403" t="s">
        <v>683</v>
      </c>
      <c r="C1059" s="403" t="s">
        <v>343</v>
      </c>
      <c r="D1059" s="403" t="s">
        <v>344</v>
      </c>
      <c r="E1059" s="403" t="s">
        <v>1455</v>
      </c>
      <c r="F1059" s="403">
        <v>0</v>
      </c>
      <c r="O1059" s="403" t="s">
        <v>345</v>
      </c>
      <c r="R1059" s="403">
        <v>4</v>
      </c>
      <c r="S1059" s="403">
        <v>0.60940000000000005</v>
      </c>
      <c r="T1059" s="403">
        <v>3.36</v>
      </c>
      <c r="U1059" s="403">
        <v>7.7750000000000004</v>
      </c>
      <c r="V1059" s="403">
        <v>7.9349999999999996</v>
      </c>
      <c r="W1059" s="403">
        <v>34</v>
      </c>
      <c r="X1059" s="404">
        <v>8.1419000000000005E-2</v>
      </c>
      <c r="Y1059" s="403">
        <f>X1059+(S1059*((U1059-INDEX('[1]Center of Mass'!$B$8:$M$105,MATCH(A1059,'[1]Center of Mass'!$B$8:$B$105,0),9))^2+(V1059-INDEX('[1]Center of Mass'!$B$8:$M$105,MATCH(A1059,'[1]Center of Mass'!$B$8:$B$105,0),10))^2))</f>
        <v>132.66792677019998</v>
      </c>
    </row>
    <row r="1060" spans="1:25">
      <c r="A1060" s="403" t="s">
        <v>51</v>
      </c>
      <c r="B1060" s="403" t="s">
        <v>684</v>
      </c>
      <c r="C1060" s="403" t="s">
        <v>343</v>
      </c>
      <c r="D1060" s="403" t="s">
        <v>344</v>
      </c>
      <c r="E1060" s="403" t="s">
        <v>1455</v>
      </c>
      <c r="F1060" s="403">
        <v>0</v>
      </c>
      <c r="O1060" s="403" t="s">
        <v>345</v>
      </c>
      <c r="R1060" s="403">
        <v>4</v>
      </c>
      <c r="S1060" s="403">
        <v>0.60940000000000005</v>
      </c>
      <c r="T1060" s="403">
        <v>3.36</v>
      </c>
      <c r="U1060" s="403">
        <v>8.9250000000000007</v>
      </c>
      <c r="V1060" s="403">
        <v>7.9349999999999996</v>
      </c>
      <c r="W1060" s="403">
        <v>34</v>
      </c>
      <c r="X1060" s="404">
        <v>8.1419000000000005E-2</v>
      </c>
      <c r="Y1060" s="403">
        <f>X1060+(S1060*((U1060-INDEX('[1]Center of Mass'!$B$8:$M$105,MATCH(A1060,'[1]Center of Mass'!$B$8:$B$105,0),9))^2+(V1060-INDEX('[1]Center of Mass'!$B$8:$M$105,MATCH(A1060,'[1]Center of Mass'!$B$8:$B$105,0),10))^2))</f>
        <v>114.23382053019999</v>
      </c>
    </row>
    <row r="1061" spans="1:25">
      <c r="A1061" s="403" t="s">
        <v>51</v>
      </c>
      <c r="B1061" s="403" t="s">
        <v>685</v>
      </c>
      <c r="C1061" s="403" t="s">
        <v>343</v>
      </c>
      <c r="D1061" s="403" t="s">
        <v>344</v>
      </c>
      <c r="E1061" s="403" t="s">
        <v>1455</v>
      </c>
      <c r="F1061" s="403">
        <v>0</v>
      </c>
      <c r="O1061" s="403" t="s">
        <v>345</v>
      </c>
      <c r="R1061" s="403">
        <v>4</v>
      </c>
      <c r="S1061" s="403">
        <v>0.84570000000000001</v>
      </c>
      <c r="T1061" s="403">
        <v>4.2519999999999998</v>
      </c>
      <c r="U1061" s="403">
        <v>10.298</v>
      </c>
      <c r="V1061" s="403">
        <v>7.9349999999999996</v>
      </c>
      <c r="W1061" s="403">
        <v>34</v>
      </c>
      <c r="X1061" s="404">
        <v>0.19928000000000001</v>
      </c>
      <c r="Y1061" s="403">
        <f>X1061+(S1061*((U1061-INDEX('[1]Center of Mass'!$B$8:$M$105,MATCH(A1061,'[1]Center of Mass'!$B$8:$B$105,0),9))^2+(V1061-INDEX('[1]Center of Mass'!$B$8:$M$105,MATCH(A1061,'[1]Center of Mass'!$B$8:$B$105,0),10))^2))</f>
        <v>131.00202451399997</v>
      </c>
    </row>
    <row r="1062" spans="1:25">
      <c r="A1062" s="403" t="s">
        <v>51</v>
      </c>
      <c r="B1062" s="403" t="s">
        <v>686</v>
      </c>
      <c r="C1062" s="403" t="s">
        <v>343</v>
      </c>
      <c r="D1062" s="403" t="s">
        <v>344</v>
      </c>
      <c r="E1062" s="403" t="s">
        <v>1455</v>
      </c>
      <c r="F1062" s="403">
        <v>0</v>
      </c>
      <c r="O1062" s="403" t="s">
        <v>345</v>
      </c>
      <c r="R1062" s="403">
        <v>4</v>
      </c>
      <c r="S1062" s="403">
        <v>0.85</v>
      </c>
      <c r="T1062" s="403">
        <v>4.2679999999999998</v>
      </c>
      <c r="U1062" s="403">
        <v>11.898</v>
      </c>
      <c r="V1062" s="403">
        <v>7.9349999999999996</v>
      </c>
      <c r="W1062" s="403">
        <v>34</v>
      </c>
      <c r="X1062" s="404">
        <v>0.20215</v>
      </c>
      <c r="Y1062" s="403">
        <f>X1062+(S1062*((U1062-INDEX('[1]Center of Mass'!$B$8:$M$105,MATCH(A1062,'[1]Center of Mass'!$B$8:$B$105,0),9))^2+(V1062-INDEX('[1]Center of Mass'!$B$8:$M$105,MATCH(A1062,'[1]Center of Mass'!$B$8:$B$105,0),10))^2))</f>
        <v>103.371087</v>
      </c>
    </row>
    <row r="1063" spans="1:25">
      <c r="A1063" s="403" t="s">
        <v>51</v>
      </c>
      <c r="B1063" s="403" t="s">
        <v>687</v>
      </c>
      <c r="C1063" s="403" t="s">
        <v>343</v>
      </c>
      <c r="D1063" s="403" t="s">
        <v>344</v>
      </c>
      <c r="E1063" s="403" t="s">
        <v>1455</v>
      </c>
      <c r="F1063" s="403">
        <v>0</v>
      </c>
      <c r="O1063" s="403" t="s">
        <v>345</v>
      </c>
      <c r="R1063" s="403">
        <v>4</v>
      </c>
      <c r="S1063" s="403">
        <v>0.58460000000000001</v>
      </c>
      <c r="T1063" s="403">
        <v>3.266</v>
      </c>
      <c r="U1063" s="403">
        <v>13.252000000000001</v>
      </c>
      <c r="V1063" s="403">
        <v>7.9349999999999996</v>
      </c>
      <c r="W1063" s="403">
        <v>34</v>
      </c>
      <c r="X1063" s="404">
        <v>7.2963E-2</v>
      </c>
      <c r="Y1063" s="403">
        <f>X1063+(S1063*((U1063-INDEX('[1]Center of Mass'!$B$8:$M$105,MATCH(A1063,'[1]Center of Mass'!$B$8:$B$105,0),9))^2+(V1063-INDEX('[1]Center of Mass'!$B$8:$M$105,MATCH(A1063,'[1]Center of Mass'!$B$8:$B$105,0),10))^2))</f>
        <v>56.89661147839999</v>
      </c>
    </row>
    <row r="1064" spans="1:25">
      <c r="A1064" s="403" t="s">
        <v>51</v>
      </c>
      <c r="B1064" s="403" t="s">
        <v>688</v>
      </c>
      <c r="C1064" s="403" t="s">
        <v>343</v>
      </c>
      <c r="D1064" s="403" t="s">
        <v>344</v>
      </c>
      <c r="E1064" s="403" t="s">
        <v>1455</v>
      </c>
      <c r="F1064" s="403">
        <v>0</v>
      </c>
      <c r="O1064" s="403" t="s">
        <v>345</v>
      </c>
      <c r="R1064" s="403">
        <v>4</v>
      </c>
      <c r="S1064" s="403">
        <v>0.58460000000000001</v>
      </c>
      <c r="T1064" s="403">
        <v>3.266</v>
      </c>
      <c r="U1064" s="403">
        <v>14.355</v>
      </c>
      <c r="V1064" s="403">
        <v>7.9349999999999996</v>
      </c>
      <c r="W1064" s="403">
        <v>34</v>
      </c>
      <c r="X1064" s="404">
        <v>7.2963E-2</v>
      </c>
      <c r="Y1064" s="403">
        <f>X1064+(S1064*((U1064-INDEX('[1]Center of Mass'!$B$8:$M$105,MATCH(A1064,'[1]Center of Mass'!$B$8:$B$105,0),9))^2+(V1064-INDEX('[1]Center of Mass'!$B$8:$M$105,MATCH(A1064,'[1]Center of Mass'!$B$8:$B$105,0),10))^2))</f>
        <v>46.968413399799992</v>
      </c>
    </row>
    <row r="1065" spans="1:25">
      <c r="A1065" s="403" t="s">
        <v>51</v>
      </c>
      <c r="B1065" s="403" t="s">
        <v>689</v>
      </c>
      <c r="C1065" s="403" t="s">
        <v>343</v>
      </c>
      <c r="D1065" s="403" t="s">
        <v>344</v>
      </c>
      <c r="E1065" s="403" t="s">
        <v>1455</v>
      </c>
      <c r="F1065" s="403">
        <v>0</v>
      </c>
      <c r="O1065" s="403" t="s">
        <v>345</v>
      </c>
      <c r="R1065" s="403">
        <v>4</v>
      </c>
      <c r="S1065" s="403">
        <v>0.58460000000000001</v>
      </c>
      <c r="T1065" s="403">
        <v>3.266</v>
      </c>
      <c r="U1065" s="403">
        <v>15.458</v>
      </c>
      <c r="V1065" s="403">
        <v>7.9349999999999996</v>
      </c>
      <c r="W1065" s="403">
        <v>34</v>
      </c>
      <c r="X1065" s="404">
        <v>7.2963E-2</v>
      </c>
      <c r="Y1065" s="403">
        <f>X1065+(S1065*((U1065-INDEX('[1]Center of Mass'!$B$8:$M$105,MATCH(A1065,'[1]Center of Mass'!$B$8:$B$105,0),9))^2+(V1065-INDEX('[1]Center of Mass'!$B$8:$M$105,MATCH(A1065,'[1]Center of Mass'!$B$8:$B$105,0),10))^2))</f>
        <v>38.462674563999997</v>
      </c>
    </row>
    <row r="1066" spans="1:25">
      <c r="A1066" s="403" t="s">
        <v>51</v>
      </c>
      <c r="B1066" s="403" t="s">
        <v>690</v>
      </c>
      <c r="C1066" s="403" t="s">
        <v>343</v>
      </c>
      <c r="D1066" s="403" t="s">
        <v>344</v>
      </c>
      <c r="E1066" s="403" t="s">
        <v>1455</v>
      </c>
      <c r="F1066" s="403">
        <v>0</v>
      </c>
      <c r="O1066" s="403" t="s">
        <v>345</v>
      </c>
      <c r="R1066" s="403">
        <v>4</v>
      </c>
      <c r="S1066" s="403">
        <v>0.63090000000000002</v>
      </c>
      <c r="T1066" s="403">
        <v>3.4409999999999998</v>
      </c>
      <c r="U1066" s="403">
        <v>16.605</v>
      </c>
      <c r="V1066" s="403">
        <v>7.9349999999999996</v>
      </c>
      <c r="W1066" s="403">
        <v>34</v>
      </c>
      <c r="X1066" s="404">
        <v>8.9270000000000002E-2</v>
      </c>
      <c r="Y1066" s="403">
        <f>X1066+(S1066*((U1066-INDEX('[1]Center of Mass'!$B$8:$M$105,MATCH(A1066,'[1]Center of Mass'!$B$8:$B$105,0),9))^2+(V1066-INDEX('[1]Center of Mass'!$B$8:$M$105,MATCH(A1066,'[1]Center of Mass'!$B$8:$B$105,0),10))^2))</f>
        <v>33.602055301699991</v>
      </c>
    </row>
    <row r="1067" spans="1:25">
      <c r="A1067" s="403" t="s">
        <v>51</v>
      </c>
      <c r="B1067" s="403" t="s">
        <v>691</v>
      </c>
      <c r="C1067" s="403" t="s">
        <v>343</v>
      </c>
      <c r="D1067" s="403" t="s">
        <v>344</v>
      </c>
      <c r="E1067" s="403" t="s">
        <v>1455</v>
      </c>
      <c r="F1067" s="403">
        <v>0</v>
      </c>
      <c r="O1067" s="403" t="s">
        <v>345</v>
      </c>
      <c r="R1067" s="403">
        <v>4</v>
      </c>
      <c r="S1067" s="403">
        <v>0.31790000000000002</v>
      </c>
      <c r="T1067" s="403">
        <v>2.2599999999999998</v>
      </c>
      <c r="U1067" s="403">
        <v>17.5</v>
      </c>
      <c r="V1067" s="403">
        <v>7.9349999999999996</v>
      </c>
      <c r="W1067" s="403">
        <v>34</v>
      </c>
      <c r="X1067" s="404">
        <v>1.6978E-2</v>
      </c>
      <c r="Y1067" s="403">
        <f>X1067+(S1067*((U1067-INDEX('[1]Center of Mass'!$B$8:$M$105,MATCH(A1067,'[1]Center of Mass'!$B$8:$B$105,0),9))^2+(V1067-INDEX('[1]Center of Mass'!$B$8:$M$105,MATCH(A1067,'[1]Center of Mass'!$B$8:$B$105,0),10))^2))</f>
        <v>14.3715643032</v>
      </c>
    </row>
    <row r="1068" spans="1:25">
      <c r="A1068" s="403" t="s">
        <v>51</v>
      </c>
      <c r="B1068" s="403" t="s">
        <v>693</v>
      </c>
      <c r="C1068" s="403" t="s">
        <v>343</v>
      </c>
      <c r="D1068" s="403" t="s">
        <v>344</v>
      </c>
      <c r="E1068" s="403" t="s">
        <v>1455</v>
      </c>
      <c r="F1068" s="403">
        <v>0</v>
      </c>
      <c r="O1068" s="403" t="s">
        <v>345</v>
      </c>
      <c r="R1068" s="403">
        <v>4</v>
      </c>
      <c r="S1068" s="403">
        <v>0.41909999999999997</v>
      </c>
      <c r="T1068" s="403">
        <v>2.8679999999999999</v>
      </c>
      <c r="U1068" s="403">
        <v>1.7629999999999999</v>
      </c>
      <c r="V1068" s="403">
        <v>8.4039999999999999</v>
      </c>
      <c r="W1068" s="403">
        <v>34</v>
      </c>
      <c r="X1068" s="404">
        <v>4.2528999999999997E-2</v>
      </c>
      <c r="Y1068" s="403">
        <f>X1068+(S1068*((U1068-INDEX('[1]Center of Mass'!$B$8:$M$105,MATCH(A1068,'[1]Center of Mass'!$B$8:$B$105,0),9))^2+(V1068-INDEX('[1]Center of Mass'!$B$8:$M$105,MATCH(A1068,'[1]Center of Mass'!$B$8:$B$105,0),10))^2))</f>
        <v>173.51772619419995</v>
      </c>
    </row>
    <row r="1069" spans="1:25">
      <c r="A1069" s="403" t="s">
        <v>51</v>
      </c>
      <c r="B1069" s="403" t="s">
        <v>694</v>
      </c>
      <c r="C1069" s="403" t="s">
        <v>343</v>
      </c>
      <c r="D1069" s="403" t="s">
        <v>344</v>
      </c>
      <c r="E1069" s="403" t="s">
        <v>1455</v>
      </c>
      <c r="F1069" s="403">
        <v>0</v>
      </c>
      <c r="O1069" s="403" t="s">
        <v>345</v>
      </c>
      <c r="R1069" s="403">
        <v>4</v>
      </c>
      <c r="S1069" s="403">
        <v>0.41909999999999997</v>
      </c>
      <c r="T1069" s="403">
        <v>2.8679999999999999</v>
      </c>
      <c r="U1069" s="403">
        <v>2.7879999999999998</v>
      </c>
      <c r="V1069" s="403">
        <v>8.4039999999999999</v>
      </c>
      <c r="W1069" s="403">
        <v>34</v>
      </c>
      <c r="X1069" s="404">
        <v>4.2528999999999997E-2</v>
      </c>
      <c r="Y1069" s="403">
        <f>X1069+(S1069*((U1069-INDEX('[1]Center of Mass'!$B$8:$M$105,MATCH(A1069,'[1]Center of Mass'!$B$8:$B$105,0),9))^2+(V1069-INDEX('[1]Center of Mass'!$B$8:$M$105,MATCH(A1069,'[1]Center of Mass'!$B$8:$B$105,0),10))^2))</f>
        <v>156.99918258669999</v>
      </c>
    </row>
    <row r="1070" spans="1:25">
      <c r="A1070" s="403" t="s">
        <v>51</v>
      </c>
      <c r="B1070" s="403" t="s">
        <v>695</v>
      </c>
      <c r="C1070" s="403" t="s">
        <v>343</v>
      </c>
      <c r="D1070" s="403" t="s">
        <v>344</v>
      </c>
      <c r="E1070" s="403" t="s">
        <v>1455</v>
      </c>
      <c r="F1070" s="403">
        <v>0</v>
      </c>
      <c r="O1070" s="403" t="s">
        <v>345</v>
      </c>
      <c r="R1070" s="403">
        <v>4</v>
      </c>
      <c r="S1070" s="403">
        <v>0.53149999999999997</v>
      </c>
      <c r="T1070" s="403">
        <v>3.4180000000000001</v>
      </c>
      <c r="U1070" s="403">
        <v>3.95</v>
      </c>
      <c r="V1070" s="403">
        <v>8.4039999999999999</v>
      </c>
      <c r="W1070" s="403">
        <v>34</v>
      </c>
      <c r="X1070" s="404">
        <v>8.226E-2</v>
      </c>
      <c r="Y1070" s="403">
        <f>X1070+(S1070*((U1070-INDEX('[1]Center of Mass'!$B$8:$M$105,MATCH(A1070,'[1]Center of Mass'!$B$8:$B$105,0),9))^2+(V1070-INDEX('[1]Center of Mass'!$B$8:$M$105,MATCH(A1070,'[1]Center of Mass'!$B$8:$B$105,0),10))^2))</f>
        <v>176.7357164675</v>
      </c>
    </row>
    <row r="1071" spans="1:25">
      <c r="A1071" s="403" t="s">
        <v>51</v>
      </c>
      <c r="B1071" s="403" t="s">
        <v>696</v>
      </c>
      <c r="C1071" s="403" t="s">
        <v>343</v>
      </c>
      <c r="D1071" s="403" t="s">
        <v>344</v>
      </c>
      <c r="E1071" s="403" t="s">
        <v>1455</v>
      </c>
      <c r="F1071" s="403">
        <v>0</v>
      </c>
      <c r="O1071" s="403" t="s">
        <v>345</v>
      </c>
      <c r="R1071" s="403">
        <v>4</v>
      </c>
      <c r="S1071" s="403">
        <v>0.53149999999999997</v>
      </c>
      <c r="T1071" s="403">
        <v>3.4180000000000001</v>
      </c>
      <c r="U1071" s="403">
        <v>5.25</v>
      </c>
      <c r="V1071" s="403">
        <v>8.4039999999999999</v>
      </c>
      <c r="W1071" s="403">
        <v>34</v>
      </c>
      <c r="X1071" s="404">
        <v>8.226E-2</v>
      </c>
      <c r="Y1071" s="403">
        <f>X1071+(S1071*((U1071-INDEX('[1]Center of Mass'!$B$8:$M$105,MATCH(A1071,'[1]Center of Mass'!$B$8:$B$105,0),9))^2+(V1071-INDEX('[1]Center of Mass'!$B$8:$M$105,MATCH(A1071,'[1]Center of Mass'!$B$8:$B$105,0),10))^2))</f>
        <v>153.37884266749998</v>
      </c>
    </row>
    <row r="1072" spans="1:25">
      <c r="A1072" s="403" t="s">
        <v>51</v>
      </c>
      <c r="B1072" s="403" t="s">
        <v>697</v>
      </c>
      <c r="C1072" s="403" t="s">
        <v>343</v>
      </c>
      <c r="D1072" s="403" t="s">
        <v>344</v>
      </c>
      <c r="E1072" s="403" t="s">
        <v>1455</v>
      </c>
      <c r="F1072" s="403">
        <v>0</v>
      </c>
      <c r="O1072" s="403" t="s">
        <v>345</v>
      </c>
      <c r="R1072" s="403">
        <v>4</v>
      </c>
      <c r="S1072" s="403">
        <v>0.53149999999999997</v>
      </c>
      <c r="T1072" s="403">
        <v>3.4180000000000001</v>
      </c>
      <c r="U1072" s="403">
        <v>6.55</v>
      </c>
      <c r="V1072" s="403">
        <v>8.4039999999999999</v>
      </c>
      <c r="W1072" s="403">
        <v>34</v>
      </c>
      <c r="X1072" s="404">
        <v>8.226E-2</v>
      </c>
      <c r="Y1072" s="403">
        <f>X1072+(S1072*((U1072-INDEX('[1]Center of Mass'!$B$8:$M$105,MATCH(A1072,'[1]Center of Mass'!$B$8:$B$105,0),9))^2+(V1072-INDEX('[1]Center of Mass'!$B$8:$M$105,MATCH(A1072,'[1]Center of Mass'!$B$8:$B$105,0),10))^2))</f>
        <v>131.81843886749996</v>
      </c>
    </row>
    <row r="1073" spans="1:25">
      <c r="A1073" s="403" t="s">
        <v>51</v>
      </c>
      <c r="B1073" s="403" t="s">
        <v>698</v>
      </c>
      <c r="C1073" s="403" t="s">
        <v>343</v>
      </c>
      <c r="D1073" s="403" t="s">
        <v>344</v>
      </c>
      <c r="E1073" s="403" t="s">
        <v>1455</v>
      </c>
      <c r="F1073" s="403">
        <v>0</v>
      </c>
      <c r="O1073" s="403" t="s">
        <v>345</v>
      </c>
      <c r="R1073" s="403">
        <v>4</v>
      </c>
      <c r="S1073" s="403">
        <v>0.47020000000000001</v>
      </c>
      <c r="T1073" s="403">
        <v>3.1179999999999999</v>
      </c>
      <c r="U1073" s="403">
        <v>7.7750000000000004</v>
      </c>
      <c r="V1073" s="403">
        <v>8.4039999999999999</v>
      </c>
      <c r="W1073" s="403">
        <v>34</v>
      </c>
      <c r="X1073" s="404">
        <v>5.8368999999999997E-2</v>
      </c>
      <c r="Y1073" s="403">
        <f>X1073+(S1073*((U1073-INDEX('[1]Center of Mass'!$B$8:$M$105,MATCH(A1073,'[1]Center of Mass'!$B$8:$B$105,0),9))^2+(V1073-INDEX('[1]Center of Mass'!$B$8:$M$105,MATCH(A1073,'[1]Center of Mass'!$B$8:$B$105,0),10))^2))</f>
        <v>100.08193201399997</v>
      </c>
    </row>
    <row r="1074" spans="1:25">
      <c r="A1074" s="403" t="s">
        <v>51</v>
      </c>
      <c r="B1074" s="403" t="s">
        <v>699</v>
      </c>
      <c r="C1074" s="403" t="s">
        <v>343</v>
      </c>
      <c r="D1074" s="403" t="s">
        <v>344</v>
      </c>
      <c r="E1074" s="403" t="s">
        <v>1455</v>
      </c>
      <c r="F1074" s="403">
        <v>0</v>
      </c>
      <c r="O1074" s="403" t="s">
        <v>345</v>
      </c>
      <c r="R1074" s="403">
        <v>4</v>
      </c>
      <c r="S1074" s="403">
        <v>0.47020000000000001</v>
      </c>
      <c r="T1074" s="403">
        <v>3.1179999999999999</v>
      </c>
      <c r="U1074" s="403">
        <v>8.9250000000000007</v>
      </c>
      <c r="V1074" s="403">
        <v>8.4039999999999999</v>
      </c>
      <c r="W1074" s="403">
        <v>34</v>
      </c>
      <c r="X1074" s="404">
        <v>5.8368999999999997E-2</v>
      </c>
      <c r="Y1074" s="403">
        <f>X1074+(S1074*((U1074-INDEX('[1]Center of Mass'!$B$8:$M$105,MATCH(A1074,'[1]Center of Mass'!$B$8:$B$105,0),9))^2+(V1074-INDEX('[1]Center of Mass'!$B$8:$M$105,MATCH(A1074,'[1]Center of Mass'!$B$8:$B$105,0),10))^2))</f>
        <v>85.858570093999987</v>
      </c>
    </row>
    <row r="1075" spans="1:25">
      <c r="A1075" s="403" t="s">
        <v>51</v>
      </c>
      <c r="B1075" s="403" t="s">
        <v>700</v>
      </c>
      <c r="C1075" s="403" t="s">
        <v>343</v>
      </c>
      <c r="D1075" s="403" t="s">
        <v>344</v>
      </c>
      <c r="E1075" s="403" t="s">
        <v>1455</v>
      </c>
      <c r="F1075" s="403">
        <v>0</v>
      </c>
      <c r="O1075" s="403" t="s">
        <v>345</v>
      </c>
      <c r="R1075" s="403">
        <v>4</v>
      </c>
      <c r="S1075" s="403">
        <v>0.65249999999999997</v>
      </c>
      <c r="T1075" s="403">
        <v>4.01</v>
      </c>
      <c r="U1075" s="403">
        <v>10.298</v>
      </c>
      <c r="V1075" s="403">
        <v>8.4039999999999999</v>
      </c>
      <c r="W1075" s="403">
        <v>34</v>
      </c>
      <c r="X1075" s="404">
        <v>0.14757999999999999</v>
      </c>
      <c r="Y1075" s="403">
        <f>X1075+(S1075*((U1075-INDEX('[1]Center of Mass'!$B$8:$M$105,MATCH(A1075,'[1]Center of Mass'!$B$8:$B$105,0),9))^2+(V1075-INDEX('[1]Center of Mass'!$B$8:$M$105,MATCH(A1075,'[1]Center of Mass'!$B$8:$B$105,0),10))^2))</f>
        <v>97.908168692499984</v>
      </c>
    </row>
    <row r="1076" spans="1:25">
      <c r="A1076" s="403" t="s">
        <v>51</v>
      </c>
      <c r="B1076" s="403" t="s">
        <v>701</v>
      </c>
      <c r="C1076" s="403" t="s">
        <v>343</v>
      </c>
      <c r="D1076" s="403" t="s">
        <v>344</v>
      </c>
      <c r="E1076" s="403" t="s">
        <v>1455</v>
      </c>
      <c r="F1076" s="403">
        <v>0</v>
      </c>
      <c r="O1076" s="403" t="s">
        <v>345</v>
      </c>
      <c r="R1076" s="403">
        <v>4</v>
      </c>
      <c r="S1076" s="403">
        <v>0.65580000000000005</v>
      </c>
      <c r="T1076" s="403">
        <v>4.0259999999999998</v>
      </c>
      <c r="U1076" s="403">
        <v>11.898</v>
      </c>
      <c r="V1076" s="403">
        <v>8.4039999999999999</v>
      </c>
      <c r="W1076" s="403">
        <v>34</v>
      </c>
      <c r="X1076" s="404">
        <v>0.14976</v>
      </c>
      <c r="Y1076" s="403">
        <f>X1076+(S1076*((U1076-INDEX('[1]Center of Mass'!$B$8:$M$105,MATCH(A1076,'[1]Center of Mass'!$B$8:$B$105,0),9))^2+(V1076-INDEX('[1]Center of Mass'!$B$8:$M$105,MATCH(A1076,'[1]Center of Mass'!$B$8:$B$105,0),10))^2))</f>
        <v>76.5713518206</v>
      </c>
    </row>
    <row r="1077" spans="1:25">
      <c r="A1077" s="403" t="s">
        <v>51</v>
      </c>
      <c r="B1077" s="403" t="s">
        <v>702</v>
      </c>
      <c r="C1077" s="403" t="s">
        <v>343</v>
      </c>
      <c r="D1077" s="403" t="s">
        <v>344</v>
      </c>
      <c r="E1077" s="403" t="s">
        <v>1455</v>
      </c>
      <c r="F1077" s="403">
        <v>0</v>
      </c>
      <c r="O1077" s="403" t="s">
        <v>345</v>
      </c>
      <c r="R1077" s="403">
        <v>4</v>
      </c>
      <c r="S1077" s="403">
        <v>0.45100000000000001</v>
      </c>
      <c r="T1077" s="403">
        <v>3.024</v>
      </c>
      <c r="U1077" s="403">
        <v>13.252000000000001</v>
      </c>
      <c r="V1077" s="403">
        <v>8.4039999999999999</v>
      </c>
      <c r="W1077" s="403">
        <v>34</v>
      </c>
      <c r="X1077" s="404">
        <v>5.2025000000000002E-2</v>
      </c>
      <c r="Y1077" s="403">
        <f>X1077+(S1077*((U1077-INDEX('[1]Center of Mass'!$B$8:$M$105,MATCH(A1077,'[1]Center of Mass'!$B$8:$B$105,0),9))^2+(V1077-INDEX('[1]Center of Mass'!$B$8:$M$105,MATCH(A1077,'[1]Center of Mass'!$B$8:$B$105,0),10))^2))</f>
        <v>41.705275990999986</v>
      </c>
    </row>
    <row r="1078" spans="1:25">
      <c r="A1078" s="403" t="s">
        <v>51</v>
      </c>
      <c r="B1078" s="403" t="s">
        <v>703</v>
      </c>
      <c r="C1078" s="403" t="s">
        <v>343</v>
      </c>
      <c r="D1078" s="403" t="s">
        <v>344</v>
      </c>
      <c r="E1078" s="403" t="s">
        <v>1455</v>
      </c>
      <c r="F1078" s="403">
        <v>0</v>
      </c>
      <c r="O1078" s="403" t="s">
        <v>345</v>
      </c>
      <c r="R1078" s="403">
        <v>4</v>
      </c>
      <c r="S1078" s="403">
        <v>0.45100000000000001</v>
      </c>
      <c r="T1078" s="403">
        <v>3.024</v>
      </c>
      <c r="U1078" s="403">
        <v>14.355</v>
      </c>
      <c r="V1078" s="403">
        <v>8.4039999999999999</v>
      </c>
      <c r="W1078" s="403">
        <v>34</v>
      </c>
      <c r="X1078" s="404">
        <v>5.2025000000000002E-2</v>
      </c>
      <c r="Y1078" s="403">
        <f>X1078+(S1078*((U1078-INDEX('[1]Center of Mass'!$B$8:$M$105,MATCH(A1078,'[1]Center of Mass'!$B$8:$B$105,0),9))^2+(V1078-INDEX('[1]Center of Mass'!$B$8:$M$105,MATCH(A1078,'[1]Center of Mass'!$B$8:$B$105,0),10))^2))</f>
        <v>34.045992149999989</v>
      </c>
    </row>
    <row r="1079" spans="1:25">
      <c r="A1079" s="403" t="s">
        <v>51</v>
      </c>
      <c r="B1079" s="403" t="s">
        <v>482</v>
      </c>
      <c r="C1079" s="403" t="s">
        <v>343</v>
      </c>
      <c r="D1079" s="403" t="s">
        <v>344</v>
      </c>
      <c r="E1079" s="403" t="s">
        <v>1455</v>
      </c>
      <c r="F1079" s="403">
        <v>0</v>
      </c>
      <c r="O1079" s="403" t="s">
        <v>345</v>
      </c>
      <c r="R1079" s="403">
        <v>4</v>
      </c>
      <c r="S1079" s="403">
        <v>0.45100000000000001</v>
      </c>
      <c r="T1079" s="403">
        <v>3.024</v>
      </c>
      <c r="U1079" s="403">
        <v>15.458</v>
      </c>
      <c r="V1079" s="403">
        <v>8.4039999999999999</v>
      </c>
      <c r="W1079" s="403">
        <v>34</v>
      </c>
      <c r="X1079" s="404">
        <v>5.2025000000000002E-2</v>
      </c>
      <c r="Y1079" s="403">
        <f>X1079+(S1079*((U1079-INDEX('[1]Center of Mass'!$B$8:$M$105,MATCH(A1079,'[1]Center of Mass'!$B$8:$B$105,0),9))^2+(V1079-INDEX('[1]Center of Mass'!$B$8:$M$105,MATCH(A1079,'[1]Center of Mass'!$B$8:$B$105,0),10))^2))</f>
        <v>27.484089626999996</v>
      </c>
    </row>
    <row r="1080" spans="1:25">
      <c r="A1080" s="403" t="s">
        <v>51</v>
      </c>
      <c r="B1080" s="403" t="s">
        <v>483</v>
      </c>
      <c r="C1080" s="403" t="s">
        <v>343</v>
      </c>
      <c r="D1080" s="403" t="s">
        <v>344</v>
      </c>
      <c r="E1080" s="403" t="s">
        <v>1455</v>
      </c>
      <c r="F1080" s="403">
        <v>0</v>
      </c>
      <c r="O1080" s="403" t="s">
        <v>345</v>
      </c>
      <c r="R1080" s="403">
        <v>4</v>
      </c>
      <c r="S1080" s="403">
        <v>0.48670000000000002</v>
      </c>
      <c r="T1080" s="403">
        <v>3.1989999999999998</v>
      </c>
      <c r="U1080" s="403">
        <v>16.605</v>
      </c>
      <c r="V1080" s="403">
        <v>8.4039999999999999</v>
      </c>
      <c r="W1080" s="403">
        <v>34</v>
      </c>
      <c r="X1080" s="404">
        <v>6.4269000000000007E-2</v>
      </c>
      <c r="Y1080" s="403">
        <f>X1080+(S1080*((U1080-INDEX('[1]Center of Mass'!$B$8:$M$105,MATCH(A1080,'[1]Center of Mass'!$B$8:$B$105,0),9))^2+(V1080-INDEX('[1]Center of Mass'!$B$8:$M$105,MATCH(A1080,'[1]Center of Mass'!$B$8:$B$105,0),10))^2))</f>
        <v>23.560027854999994</v>
      </c>
    </row>
    <row r="1081" spans="1:25">
      <c r="A1081" s="403" t="s">
        <v>51</v>
      </c>
      <c r="B1081" s="403" t="s">
        <v>485</v>
      </c>
      <c r="C1081" s="403" t="s">
        <v>343</v>
      </c>
      <c r="D1081" s="403" t="s">
        <v>344</v>
      </c>
      <c r="E1081" s="403" t="s">
        <v>1455</v>
      </c>
      <c r="F1081" s="403">
        <v>0</v>
      </c>
      <c r="O1081" s="403" t="s">
        <v>345</v>
      </c>
      <c r="R1081" s="403">
        <v>4</v>
      </c>
      <c r="S1081" s="403">
        <v>0.97040000000000004</v>
      </c>
      <c r="T1081" s="403">
        <v>3.9609999999999999</v>
      </c>
      <c r="U1081" s="403">
        <v>0.80500000000000005</v>
      </c>
      <c r="V1081" s="403">
        <v>9.1539999999999999</v>
      </c>
      <c r="W1081" s="403">
        <v>34</v>
      </c>
      <c r="X1081" s="404">
        <v>0.16023999999999999</v>
      </c>
      <c r="Y1081" s="403">
        <f>X1081+(S1081*((U1081-INDEX('[1]Center of Mass'!$B$8:$M$105,MATCH(A1081,'[1]Center of Mass'!$B$8:$B$105,0),9))^2+(V1081-INDEX('[1]Center of Mass'!$B$8:$M$105,MATCH(A1081,'[1]Center of Mass'!$B$8:$B$105,0),10))^2))</f>
        <v>432.79352643999999</v>
      </c>
    </row>
    <row r="1082" spans="1:25">
      <c r="A1082" s="403" t="s">
        <v>51</v>
      </c>
      <c r="B1082" s="403" t="s">
        <v>486</v>
      </c>
      <c r="C1082" s="403" t="s">
        <v>343</v>
      </c>
      <c r="D1082" s="403" t="s">
        <v>344</v>
      </c>
      <c r="E1082" s="403" t="s">
        <v>1455</v>
      </c>
      <c r="F1082" s="403">
        <v>0</v>
      </c>
      <c r="O1082" s="403" t="s">
        <v>345</v>
      </c>
      <c r="R1082" s="403">
        <v>4</v>
      </c>
      <c r="S1082" s="403">
        <v>1.1184000000000001</v>
      </c>
      <c r="T1082" s="403">
        <v>4.2320000000000002</v>
      </c>
      <c r="U1082" s="403">
        <v>1.7629999999999999</v>
      </c>
      <c r="V1082" s="403">
        <v>9.1539999999999999</v>
      </c>
      <c r="W1082" s="403">
        <v>34</v>
      </c>
      <c r="X1082" s="404">
        <v>0.20888000000000001</v>
      </c>
      <c r="Y1082" s="403">
        <f>X1082+(S1082*((U1082-INDEX('[1]Center of Mass'!$B$8:$M$105,MATCH(A1082,'[1]Center of Mass'!$B$8:$B$105,0),9))^2+(V1082-INDEX('[1]Center of Mass'!$B$8:$M$105,MATCH(A1082,'[1]Center of Mass'!$B$8:$B$105,0),10))^2))</f>
        <v>455.50075398079997</v>
      </c>
    </row>
    <row r="1083" spans="1:25">
      <c r="A1083" s="403" t="s">
        <v>51</v>
      </c>
      <c r="B1083" s="403" t="s">
        <v>487</v>
      </c>
      <c r="C1083" s="403" t="s">
        <v>343</v>
      </c>
      <c r="D1083" s="403" t="s">
        <v>344</v>
      </c>
      <c r="E1083" s="403" t="s">
        <v>1455</v>
      </c>
      <c r="F1083" s="403">
        <v>0</v>
      </c>
      <c r="O1083" s="403" t="s">
        <v>345</v>
      </c>
      <c r="R1083" s="403">
        <v>4</v>
      </c>
      <c r="S1083" s="403">
        <v>1.1184000000000001</v>
      </c>
      <c r="T1083" s="403">
        <v>4.2320000000000002</v>
      </c>
      <c r="U1083" s="403">
        <v>2.7879999999999998</v>
      </c>
      <c r="V1083" s="403">
        <v>9.1539999999999999</v>
      </c>
      <c r="W1083" s="403">
        <v>34</v>
      </c>
      <c r="X1083" s="404">
        <v>0.20888000000000001</v>
      </c>
      <c r="Y1083" s="403">
        <f>X1083+(S1083*((U1083-INDEX('[1]Center of Mass'!$B$8:$M$105,MATCH(A1083,'[1]Center of Mass'!$B$8:$B$105,0),9))^2+(V1083-INDEX('[1]Center of Mass'!$B$8:$M$105,MATCH(A1083,'[1]Center of Mass'!$B$8:$B$105,0),10))^2))</f>
        <v>411.41977290080001</v>
      </c>
    </row>
    <row r="1084" spans="1:25">
      <c r="A1084" s="403" t="s">
        <v>51</v>
      </c>
      <c r="B1084" s="403" t="s">
        <v>488</v>
      </c>
      <c r="C1084" s="403" t="s">
        <v>343</v>
      </c>
      <c r="D1084" s="403" t="s">
        <v>344</v>
      </c>
      <c r="E1084" s="403" t="s">
        <v>1455</v>
      </c>
      <c r="F1084" s="403">
        <v>0</v>
      </c>
      <c r="O1084" s="403" t="s">
        <v>345</v>
      </c>
      <c r="R1084" s="403">
        <v>4</v>
      </c>
      <c r="S1084" s="403">
        <v>1.4185000000000001</v>
      </c>
      <c r="T1084" s="403">
        <v>4.782</v>
      </c>
      <c r="U1084" s="403">
        <v>3.95</v>
      </c>
      <c r="V1084" s="403">
        <v>9.1539999999999999</v>
      </c>
      <c r="W1084" s="403">
        <v>34</v>
      </c>
      <c r="X1084" s="404">
        <v>0.34050999999999998</v>
      </c>
      <c r="Y1084" s="403">
        <f>X1084+(S1084*((U1084-INDEX('[1]Center of Mass'!$B$8:$M$105,MATCH(A1084,'[1]Center of Mass'!$B$8:$B$105,0),9))^2+(V1084-INDEX('[1]Center of Mass'!$B$8:$M$105,MATCH(A1084,'[1]Center of Mass'!$B$8:$B$105,0),10))^2))</f>
        <v>462.1143827825</v>
      </c>
    </row>
    <row r="1085" spans="1:25">
      <c r="A1085" s="403" t="s">
        <v>51</v>
      </c>
      <c r="B1085" s="403" t="s">
        <v>489</v>
      </c>
      <c r="C1085" s="403" t="s">
        <v>343</v>
      </c>
      <c r="D1085" s="403" t="s">
        <v>344</v>
      </c>
      <c r="E1085" s="403" t="s">
        <v>1455</v>
      </c>
      <c r="F1085" s="403">
        <v>0</v>
      </c>
      <c r="O1085" s="403" t="s">
        <v>345</v>
      </c>
      <c r="R1085" s="403">
        <v>4</v>
      </c>
      <c r="S1085" s="403">
        <v>1.4185000000000001</v>
      </c>
      <c r="T1085" s="403">
        <v>4.782</v>
      </c>
      <c r="U1085" s="403">
        <v>5.25</v>
      </c>
      <c r="V1085" s="403">
        <v>9.1539999999999999</v>
      </c>
      <c r="W1085" s="403">
        <v>34</v>
      </c>
      <c r="X1085" s="404">
        <v>0.34050999999999998</v>
      </c>
      <c r="Y1085" s="403">
        <f>X1085+(S1085*((U1085-INDEX('[1]Center of Mass'!$B$8:$M$105,MATCH(A1085,'[1]Center of Mass'!$B$8:$B$105,0),9))^2+(V1085-INDEX('[1]Center of Mass'!$B$8:$M$105,MATCH(A1085,'[1]Center of Mass'!$B$8:$B$105,0),10))^2))</f>
        <v>399.77811658249999</v>
      </c>
    </row>
    <row r="1086" spans="1:25">
      <c r="A1086" s="403" t="s">
        <v>51</v>
      </c>
      <c r="B1086" s="403" t="s">
        <v>490</v>
      </c>
      <c r="C1086" s="403" t="s">
        <v>343</v>
      </c>
      <c r="D1086" s="403" t="s">
        <v>344</v>
      </c>
      <c r="E1086" s="403" t="s">
        <v>1455</v>
      </c>
      <c r="F1086" s="403">
        <v>0</v>
      </c>
      <c r="O1086" s="403" t="s">
        <v>345</v>
      </c>
      <c r="R1086" s="403">
        <v>4</v>
      </c>
      <c r="S1086" s="403">
        <v>1.4185000000000001</v>
      </c>
      <c r="T1086" s="403">
        <v>4.782</v>
      </c>
      <c r="U1086" s="403">
        <v>6.55</v>
      </c>
      <c r="V1086" s="403">
        <v>9.1539999999999999</v>
      </c>
      <c r="W1086" s="403">
        <v>34</v>
      </c>
      <c r="X1086" s="404">
        <v>0.34050999999999998</v>
      </c>
      <c r="Y1086" s="403">
        <f>X1086+(S1086*((U1086-INDEX('[1]Center of Mass'!$B$8:$M$105,MATCH(A1086,'[1]Center of Mass'!$B$8:$B$105,0),9))^2+(V1086-INDEX('[1]Center of Mass'!$B$8:$M$105,MATCH(A1086,'[1]Center of Mass'!$B$8:$B$105,0),10))^2))</f>
        <v>342.23638038249999</v>
      </c>
    </row>
    <row r="1087" spans="1:25">
      <c r="A1087" s="403" t="s">
        <v>51</v>
      </c>
      <c r="B1087" s="403" t="s">
        <v>491</v>
      </c>
      <c r="C1087" s="403" t="s">
        <v>343</v>
      </c>
      <c r="D1087" s="403" t="s">
        <v>344</v>
      </c>
      <c r="E1087" s="403" t="s">
        <v>1455</v>
      </c>
      <c r="F1087" s="403">
        <v>0</v>
      </c>
      <c r="O1087" s="403" t="s">
        <v>345</v>
      </c>
      <c r="R1087" s="403">
        <v>4</v>
      </c>
      <c r="S1087" s="403">
        <v>1.2547999999999999</v>
      </c>
      <c r="T1087" s="403">
        <v>4.4820000000000002</v>
      </c>
      <c r="U1087" s="403">
        <v>7.7750000000000004</v>
      </c>
      <c r="V1087" s="403">
        <v>9.1539999999999999</v>
      </c>
      <c r="W1087" s="403">
        <v>34</v>
      </c>
      <c r="X1087" s="404">
        <v>0.26279000000000002</v>
      </c>
      <c r="Y1087" s="403">
        <f>X1087+(S1087*((U1087-INDEX('[1]Center of Mass'!$B$8:$M$105,MATCH(A1087,'[1]Center of Mass'!$B$8:$B$105,0),9))^2+(V1087-INDEX('[1]Center of Mass'!$B$8:$M$105,MATCH(A1087,'[1]Center of Mass'!$B$8:$B$105,0),10))^2))</f>
        <v>258.6192964359999</v>
      </c>
    </row>
    <row r="1088" spans="1:25">
      <c r="A1088" s="403" t="s">
        <v>51</v>
      </c>
      <c r="B1088" s="403" t="s">
        <v>492</v>
      </c>
      <c r="C1088" s="403" t="s">
        <v>343</v>
      </c>
      <c r="D1088" s="403" t="s">
        <v>344</v>
      </c>
      <c r="E1088" s="403" t="s">
        <v>1455</v>
      </c>
      <c r="F1088" s="403">
        <v>0</v>
      </c>
      <c r="O1088" s="403" t="s">
        <v>345</v>
      </c>
      <c r="R1088" s="403">
        <v>4</v>
      </c>
      <c r="S1088" s="403">
        <v>1.2547999999999999</v>
      </c>
      <c r="T1088" s="403">
        <v>4.4820000000000002</v>
      </c>
      <c r="U1088" s="403">
        <v>8.9250000000000007</v>
      </c>
      <c r="V1088" s="403">
        <v>9.1539999999999999</v>
      </c>
      <c r="W1088" s="403">
        <v>34</v>
      </c>
      <c r="X1088" s="404">
        <v>0.26279000000000002</v>
      </c>
      <c r="Y1088" s="403">
        <f>X1088+(S1088*((U1088-INDEX('[1]Center of Mass'!$B$8:$M$105,MATCH(A1088,'[1]Center of Mass'!$B$8:$B$105,0),9))^2+(V1088-INDEX('[1]Center of Mass'!$B$8:$M$105,MATCH(A1088,'[1]Center of Mass'!$B$8:$B$105,0),10))^2))</f>
        <v>220.66209835599994</v>
      </c>
    </row>
    <row r="1089" spans="1:25">
      <c r="A1089" s="403" t="s">
        <v>51</v>
      </c>
      <c r="B1089" s="403" t="s">
        <v>493</v>
      </c>
      <c r="C1089" s="403" t="s">
        <v>343</v>
      </c>
      <c r="D1089" s="403" t="s">
        <v>344</v>
      </c>
      <c r="E1089" s="403" t="s">
        <v>1455</v>
      </c>
      <c r="F1089" s="403">
        <v>0</v>
      </c>
      <c r="O1089" s="403" t="s">
        <v>345</v>
      </c>
      <c r="R1089" s="403">
        <v>4</v>
      </c>
      <c r="S1089" s="403">
        <v>1.7414000000000001</v>
      </c>
      <c r="T1089" s="403">
        <v>5.3739999999999997</v>
      </c>
      <c r="U1089" s="403">
        <v>10.298</v>
      </c>
      <c r="V1089" s="403">
        <v>9.1539999999999999</v>
      </c>
      <c r="W1089" s="403">
        <v>34</v>
      </c>
      <c r="X1089" s="404">
        <v>0.54237000000000002</v>
      </c>
      <c r="Y1089" s="403">
        <f>X1089+(S1089*((U1089-INDEX('[1]Center of Mass'!$B$8:$M$105,MATCH(A1089,'[1]Center of Mass'!$B$8:$B$105,0),9))^2+(V1089-INDEX('[1]Center of Mass'!$B$8:$M$105,MATCH(A1089,'[1]Center of Mass'!$B$8:$B$105,0),10))^2))</f>
        <v>249.55152429979998</v>
      </c>
    </row>
    <row r="1090" spans="1:25">
      <c r="A1090" s="403" t="s">
        <v>51</v>
      </c>
      <c r="B1090" s="403" t="s">
        <v>494</v>
      </c>
      <c r="C1090" s="403" t="s">
        <v>343</v>
      </c>
      <c r="D1090" s="403" t="s">
        <v>344</v>
      </c>
      <c r="E1090" s="403" t="s">
        <v>1455</v>
      </c>
      <c r="F1090" s="403">
        <v>0</v>
      </c>
      <c r="O1090" s="403" t="s">
        <v>345</v>
      </c>
      <c r="R1090" s="403">
        <v>4</v>
      </c>
      <c r="S1090" s="403">
        <v>1.7503</v>
      </c>
      <c r="T1090" s="403">
        <v>5.39</v>
      </c>
      <c r="U1090" s="403">
        <v>11.898</v>
      </c>
      <c r="V1090" s="403">
        <v>9.1539999999999999</v>
      </c>
      <c r="W1090" s="403">
        <v>34</v>
      </c>
      <c r="X1090" s="404">
        <v>0.54896</v>
      </c>
      <c r="Y1090" s="403">
        <f>X1090+(S1090*((U1090-INDEX('[1]Center of Mass'!$B$8:$M$105,MATCH(A1090,'[1]Center of Mass'!$B$8:$B$105,0),9))^2+(V1090-INDEX('[1]Center of Mass'!$B$8:$M$105,MATCH(A1090,'[1]Center of Mass'!$B$8:$B$105,0),10))^2))</f>
        <v>192.55837000709997</v>
      </c>
    </row>
    <row r="1091" spans="1:25">
      <c r="A1091" s="403" t="s">
        <v>51</v>
      </c>
      <c r="B1091" s="403" t="s">
        <v>495</v>
      </c>
      <c r="C1091" s="403" t="s">
        <v>343</v>
      </c>
      <c r="D1091" s="403" t="s">
        <v>344</v>
      </c>
      <c r="E1091" s="403" t="s">
        <v>1455</v>
      </c>
      <c r="F1091" s="403">
        <v>0</v>
      </c>
      <c r="O1091" s="403" t="s">
        <v>345</v>
      </c>
      <c r="R1091" s="403">
        <v>4</v>
      </c>
      <c r="S1091" s="403">
        <v>1.2037</v>
      </c>
      <c r="T1091" s="403">
        <v>4.3890000000000002</v>
      </c>
      <c r="U1091" s="403">
        <v>13.252000000000001</v>
      </c>
      <c r="V1091" s="403">
        <v>9.1539999999999999</v>
      </c>
      <c r="W1091" s="403">
        <v>34</v>
      </c>
      <c r="X1091" s="404">
        <v>0.24149999999999999</v>
      </c>
      <c r="Y1091" s="403">
        <f>X1091+(S1091*((U1091-INDEX('[1]Center of Mass'!$B$8:$M$105,MATCH(A1091,'[1]Center of Mass'!$B$8:$B$105,0),9))^2+(V1091-INDEX('[1]Center of Mass'!$B$8:$M$105,MATCH(A1091,'[1]Center of Mass'!$B$8:$B$105,0),10))^2))</f>
        <v>103.18979740169998</v>
      </c>
    </row>
    <row r="1092" spans="1:25">
      <c r="A1092" s="403" t="s">
        <v>51</v>
      </c>
      <c r="B1092" s="403" t="s">
        <v>496</v>
      </c>
      <c r="C1092" s="403" t="s">
        <v>343</v>
      </c>
      <c r="D1092" s="403" t="s">
        <v>344</v>
      </c>
      <c r="E1092" s="403" t="s">
        <v>1455</v>
      </c>
      <c r="F1092" s="403">
        <v>0</v>
      </c>
      <c r="O1092" s="403" t="s">
        <v>345</v>
      </c>
      <c r="R1092" s="403">
        <v>4</v>
      </c>
      <c r="S1092" s="403">
        <v>1.2037</v>
      </c>
      <c r="T1092" s="403">
        <v>4.3890000000000002</v>
      </c>
      <c r="U1092" s="403">
        <v>14.355</v>
      </c>
      <c r="V1092" s="403">
        <v>9.1539999999999999</v>
      </c>
      <c r="W1092" s="403">
        <v>34</v>
      </c>
      <c r="X1092" s="404">
        <v>0.24149999999999999</v>
      </c>
      <c r="Y1092" s="403">
        <f>X1092+(S1092*((U1092-INDEX('[1]Center of Mass'!$B$8:$M$105,MATCH(A1092,'[1]Center of Mass'!$B$8:$B$105,0),9))^2+(V1092-INDEX('[1]Center of Mass'!$B$8:$M$105,MATCH(A1092,'[1]Center of Mass'!$B$8:$B$105,0),10))^2))</f>
        <v>82.747491504999985</v>
      </c>
    </row>
    <row r="1093" spans="1:25">
      <c r="A1093" s="403" t="s">
        <v>51</v>
      </c>
      <c r="B1093" s="403" t="s">
        <v>497</v>
      </c>
      <c r="C1093" s="403" t="s">
        <v>343</v>
      </c>
      <c r="D1093" s="403" t="s">
        <v>344</v>
      </c>
      <c r="E1093" s="403" t="s">
        <v>1455</v>
      </c>
      <c r="F1093" s="403">
        <v>0</v>
      </c>
      <c r="O1093" s="403" t="s">
        <v>345</v>
      </c>
      <c r="R1093" s="403">
        <v>4</v>
      </c>
      <c r="S1093" s="403">
        <v>1.2037</v>
      </c>
      <c r="T1093" s="403">
        <v>4.3890000000000002</v>
      </c>
      <c r="U1093" s="403">
        <v>15.458</v>
      </c>
      <c r="V1093" s="403">
        <v>9.1539999999999999</v>
      </c>
      <c r="W1093" s="403">
        <v>34</v>
      </c>
      <c r="X1093" s="404">
        <v>0.24149999999999999</v>
      </c>
      <c r="Y1093" s="403">
        <f>X1093+(S1093*((U1093-INDEX('[1]Center of Mass'!$B$8:$M$105,MATCH(A1093,'[1]Center of Mass'!$B$8:$B$105,0),9))^2+(V1093-INDEX('[1]Center of Mass'!$B$8:$M$105,MATCH(A1093,'[1]Center of Mass'!$B$8:$B$105,0),10))^2))</f>
        <v>65.234050114899986</v>
      </c>
    </row>
    <row r="1094" spans="1:25">
      <c r="A1094" s="403" t="s">
        <v>51</v>
      </c>
      <c r="B1094" s="403" t="s">
        <v>704</v>
      </c>
      <c r="C1094" s="403" t="s">
        <v>343</v>
      </c>
      <c r="D1094" s="403" t="s">
        <v>344</v>
      </c>
      <c r="E1094" s="403" t="s">
        <v>1455</v>
      </c>
      <c r="F1094" s="403">
        <v>0</v>
      </c>
      <c r="O1094" s="403" t="s">
        <v>345</v>
      </c>
      <c r="R1094" s="403">
        <v>4</v>
      </c>
      <c r="S1094" s="403">
        <v>1.2989999999999999</v>
      </c>
      <c r="T1094" s="403">
        <v>4.5629999999999997</v>
      </c>
      <c r="U1094" s="403">
        <v>16.605</v>
      </c>
      <c r="V1094" s="403">
        <v>9.1539999999999999</v>
      </c>
      <c r="W1094" s="403">
        <v>34</v>
      </c>
      <c r="X1094" s="404">
        <v>0.2823</v>
      </c>
      <c r="Y1094" s="403">
        <f>X1094+(S1094*((U1094-INDEX('[1]Center of Mass'!$B$8:$M$105,MATCH(A1094,'[1]Center of Mass'!$B$8:$B$105,0),9))^2+(V1094-INDEX('[1]Center of Mass'!$B$8:$M$105,MATCH(A1094,'[1]Center of Mass'!$B$8:$B$105,0),10))^2))</f>
        <v>54.118900349999976</v>
      </c>
    </row>
    <row r="1095" spans="1:25">
      <c r="A1095" s="403" t="s">
        <v>51</v>
      </c>
      <c r="B1095" s="403" t="s">
        <v>706</v>
      </c>
      <c r="C1095" s="403" t="s">
        <v>343</v>
      </c>
      <c r="D1095" s="403" t="s">
        <v>344</v>
      </c>
      <c r="E1095" s="403" t="s">
        <v>1455</v>
      </c>
      <c r="F1095" s="403">
        <v>0</v>
      </c>
      <c r="O1095" s="403" t="s">
        <v>345</v>
      </c>
      <c r="R1095" s="403">
        <v>4</v>
      </c>
      <c r="S1095" s="403">
        <v>0.80830000000000002</v>
      </c>
      <c r="T1095" s="403">
        <v>3.5960000000000001</v>
      </c>
      <c r="U1095" s="403">
        <v>0.80500000000000005</v>
      </c>
      <c r="V1095" s="403">
        <v>10.154</v>
      </c>
      <c r="W1095" s="403">
        <v>34</v>
      </c>
      <c r="X1095" s="404">
        <v>0.10891000000000001</v>
      </c>
      <c r="Y1095" s="403">
        <f>X1095+(S1095*((U1095-INDEX('[1]Center of Mass'!$B$8:$M$105,MATCH(A1095,'[1]Center of Mass'!$B$8:$B$105,0),9))^2+(V1095-INDEX('[1]Center of Mass'!$B$8:$M$105,MATCH(A1095,'[1]Center of Mass'!$B$8:$B$105,0),10))^2))</f>
        <v>354.52570635499995</v>
      </c>
    </row>
    <row r="1096" spans="1:25">
      <c r="A1096" s="403" t="s">
        <v>51</v>
      </c>
      <c r="B1096" s="403" t="s">
        <v>707</v>
      </c>
      <c r="C1096" s="403" t="s">
        <v>343</v>
      </c>
      <c r="D1096" s="403" t="s">
        <v>344</v>
      </c>
      <c r="E1096" s="403" t="s">
        <v>1455</v>
      </c>
      <c r="F1096" s="403">
        <v>0</v>
      </c>
      <c r="O1096" s="403" t="s">
        <v>345</v>
      </c>
      <c r="R1096" s="403">
        <v>4</v>
      </c>
      <c r="S1096" s="403">
        <v>0.93159999999999998</v>
      </c>
      <c r="T1096" s="403">
        <v>3.8679999999999999</v>
      </c>
      <c r="U1096" s="403">
        <v>1.7629999999999999</v>
      </c>
      <c r="V1096" s="403">
        <v>10.154</v>
      </c>
      <c r="W1096" s="403">
        <v>34</v>
      </c>
      <c r="X1096" s="404">
        <v>0.14568999999999999</v>
      </c>
      <c r="Y1096" s="403">
        <f>X1096+(S1096*((U1096-INDEX('[1]Center of Mass'!$B$8:$M$105,MATCH(A1096,'[1]Center of Mass'!$B$8:$B$105,0),9))^2+(V1096-INDEX('[1]Center of Mass'!$B$8:$M$105,MATCH(A1096,'[1]Center of Mass'!$B$8:$B$105,0),10))^2))</f>
        <v>372.53803531919993</v>
      </c>
    </row>
    <row r="1097" spans="1:25">
      <c r="A1097" s="403" t="s">
        <v>51</v>
      </c>
      <c r="B1097" s="403" t="s">
        <v>708</v>
      </c>
      <c r="C1097" s="403" t="s">
        <v>343</v>
      </c>
      <c r="D1097" s="403" t="s">
        <v>344</v>
      </c>
      <c r="E1097" s="403" t="s">
        <v>1455</v>
      </c>
      <c r="F1097" s="403">
        <v>0</v>
      </c>
      <c r="O1097" s="403" t="s">
        <v>345</v>
      </c>
      <c r="R1097" s="403">
        <v>4</v>
      </c>
      <c r="S1097" s="403">
        <v>0.93159999999999998</v>
      </c>
      <c r="T1097" s="403">
        <v>3.8679999999999999</v>
      </c>
      <c r="U1097" s="403">
        <v>2.7879999999999998</v>
      </c>
      <c r="V1097" s="403">
        <v>10.154</v>
      </c>
      <c r="W1097" s="403">
        <v>34</v>
      </c>
      <c r="X1097" s="404">
        <v>0.14568999999999999</v>
      </c>
      <c r="Y1097" s="403">
        <f>X1097+(S1097*((U1097-INDEX('[1]Center of Mass'!$B$8:$M$105,MATCH(A1097,'[1]Center of Mass'!$B$8:$B$105,0),9))^2+(V1097-INDEX('[1]Center of Mass'!$B$8:$M$105,MATCH(A1097,'[1]Center of Mass'!$B$8:$B$105,0),10))^2))</f>
        <v>335.81965014919996</v>
      </c>
    </row>
    <row r="1098" spans="1:25">
      <c r="A1098" s="403" t="s">
        <v>51</v>
      </c>
      <c r="B1098" s="403" t="s">
        <v>709</v>
      </c>
      <c r="C1098" s="403" t="s">
        <v>343</v>
      </c>
      <c r="D1098" s="403" t="s">
        <v>344</v>
      </c>
      <c r="E1098" s="403" t="s">
        <v>1455</v>
      </c>
      <c r="F1098" s="403">
        <v>0</v>
      </c>
      <c r="O1098" s="403" t="s">
        <v>345</v>
      </c>
      <c r="R1098" s="403">
        <v>4</v>
      </c>
      <c r="S1098" s="403">
        <v>1.1815</v>
      </c>
      <c r="T1098" s="403">
        <v>4.4180000000000001</v>
      </c>
      <c r="U1098" s="403">
        <v>3.95</v>
      </c>
      <c r="V1098" s="403">
        <v>10.154</v>
      </c>
      <c r="W1098" s="403">
        <v>34</v>
      </c>
      <c r="X1098" s="404">
        <v>0.24773000000000001</v>
      </c>
      <c r="Y1098" s="403">
        <f>X1098+(S1098*((U1098-INDEX('[1]Center of Mass'!$B$8:$M$105,MATCH(A1098,'[1]Center of Mass'!$B$8:$B$105,0),9))^2+(V1098-INDEX('[1]Center of Mass'!$B$8:$M$105,MATCH(A1098,'[1]Center of Mass'!$B$8:$B$105,0),10))^2))</f>
        <v>376.1759172175</v>
      </c>
    </row>
    <row r="1099" spans="1:25">
      <c r="A1099" s="403" t="s">
        <v>51</v>
      </c>
      <c r="B1099" s="403" t="s">
        <v>710</v>
      </c>
      <c r="C1099" s="403" t="s">
        <v>343</v>
      </c>
      <c r="D1099" s="403" t="s">
        <v>344</v>
      </c>
      <c r="E1099" s="403" t="s">
        <v>1455</v>
      </c>
      <c r="F1099" s="403">
        <v>0</v>
      </c>
      <c r="O1099" s="403" t="s">
        <v>345</v>
      </c>
      <c r="R1099" s="403">
        <v>4</v>
      </c>
      <c r="S1099" s="403">
        <v>1.1815</v>
      </c>
      <c r="T1099" s="403">
        <v>4.4180000000000001</v>
      </c>
      <c r="U1099" s="403">
        <v>5.25</v>
      </c>
      <c r="V1099" s="403">
        <v>10.154</v>
      </c>
      <c r="W1099" s="403">
        <v>34</v>
      </c>
      <c r="X1099" s="404">
        <v>0.24773000000000001</v>
      </c>
      <c r="Y1099" s="403">
        <f>X1099+(S1099*((U1099-INDEX('[1]Center of Mass'!$B$8:$M$105,MATCH(A1099,'[1]Center of Mass'!$B$8:$B$105,0),9))^2+(V1099-INDEX('[1]Center of Mass'!$B$8:$M$105,MATCH(A1099,'[1]Center of Mass'!$B$8:$B$105,0),10))^2))</f>
        <v>324.25466341749996</v>
      </c>
    </row>
    <row r="1100" spans="1:25">
      <c r="A1100" s="403" t="s">
        <v>51</v>
      </c>
      <c r="B1100" s="403" t="s">
        <v>711</v>
      </c>
      <c r="C1100" s="403" t="s">
        <v>343</v>
      </c>
      <c r="D1100" s="403" t="s">
        <v>344</v>
      </c>
      <c r="E1100" s="403" t="s">
        <v>1455</v>
      </c>
      <c r="F1100" s="403">
        <v>0</v>
      </c>
      <c r="O1100" s="403" t="s">
        <v>345</v>
      </c>
      <c r="R1100" s="403">
        <v>4</v>
      </c>
      <c r="S1100" s="403">
        <v>1.1815</v>
      </c>
      <c r="T1100" s="403">
        <v>4.4180000000000001</v>
      </c>
      <c r="U1100" s="403">
        <v>6.55</v>
      </c>
      <c r="V1100" s="403">
        <v>10.154</v>
      </c>
      <c r="W1100" s="403">
        <v>34</v>
      </c>
      <c r="X1100" s="404">
        <v>0.24773000000000001</v>
      </c>
      <c r="Y1100" s="403">
        <f>X1100+(S1100*((U1100-INDEX('[1]Center of Mass'!$B$8:$M$105,MATCH(A1100,'[1]Center of Mass'!$B$8:$B$105,0),9))^2+(V1100-INDEX('[1]Center of Mass'!$B$8:$M$105,MATCH(A1100,'[1]Center of Mass'!$B$8:$B$105,0),10))^2))</f>
        <v>276.32687961749997</v>
      </c>
    </row>
    <row r="1101" spans="1:25">
      <c r="A1101" s="403" t="s">
        <v>51</v>
      </c>
      <c r="B1101" s="403" t="s">
        <v>712</v>
      </c>
      <c r="C1101" s="403" t="s">
        <v>343</v>
      </c>
      <c r="D1101" s="403" t="s">
        <v>344</v>
      </c>
      <c r="E1101" s="403" t="s">
        <v>1455</v>
      </c>
      <c r="F1101" s="403">
        <v>0</v>
      </c>
      <c r="O1101" s="403" t="s">
        <v>345</v>
      </c>
      <c r="R1101" s="403">
        <v>4</v>
      </c>
      <c r="S1101" s="403">
        <v>1.0451999999999999</v>
      </c>
      <c r="T1101" s="403">
        <v>4.1180000000000003</v>
      </c>
      <c r="U1101" s="403">
        <v>7.7750000000000004</v>
      </c>
      <c r="V1101" s="403">
        <v>10.154</v>
      </c>
      <c r="W1101" s="403">
        <v>34</v>
      </c>
      <c r="X1101" s="404">
        <v>0.18712999999999999</v>
      </c>
      <c r="Y1101" s="403">
        <f>X1101+(S1101*((U1101-INDEX('[1]Center of Mass'!$B$8:$M$105,MATCH(A1101,'[1]Center of Mass'!$B$8:$B$105,0),9))^2+(V1101-INDEX('[1]Center of Mass'!$B$8:$M$105,MATCH(A1101,'[1]Center of Mass'!$B$8:$B$105,0),10))^2))</f>
        <v>207.69755296399993</v>
      </c>
    </row>
    <row r="1102" spans="1:25">
      <c r="A1102" s="403" t="s">
        <v>51</v>
      </c>
      <c r="B1102" s="403" t="s">
        <v>713</v>
      </c>
      <c r="C1102" s="403" t="s">
        <v>343</v>
      </c>
      <c r="D1102" s="403" t="s">
        <v>344</v>
      </c>
      <c r="E1102" s="403" t="s">
        <v>1455</v>
      </c>
      <c r="F1102" s="403">
        <v>0</v>
      </c>
      <c r="O1102" s="403" t="s">
        <v>345</v>
      </c>
      <c r="R1102" s="403">
        <v>4</v>
      </c>
      <c r="S1102" s="403">
        <v>1.0451999999999999</v>
      </c>
      <c r="T1102" s="403">
        <v>4.1180000000000003</v>
      </c>
      <c r="U1102" s="403">
        <v>8.9250000000000007</v>
      </c>
      <c r="V1102" s="403">
        <v>10.154</v>
      </c>
      <c r="W1102" s="403">
        <v>34</v>
      </c>
      <c r="X1102" s="404">
        <v>0.18712999999999999</v>
      </c>
      <c r="Y1102" s="403">
        <f>X1102+(S1102*((U1102-INDEX('[1]Center of Mass'!$B$8:$M$105,MATCH(A1102,'[1]Center of Mass'!$B$8:$B$105,0),9))^2+(V1102-INDEX('[1]Center of Mass'!$B$8:$M$105,MATCH(A1102,'[1]Center of Mass'!$B$8:$B$105,0),10))^2))</f>
        <v>176.08067104399996</v>
      </c>
    </row>
    <row r="1103" spans="1:25">
      <c r="A1103" s="403" t="s">
        <v>51</v>
      </c>
      <c r="B1103" s="403" t="s">
        <v>714</v>
      </c>
      <c r="C1103" s="403" t="s">
        <v>343</v>
      </c>
      <c r="D1103" s="403" t="s">
        <v>344</v>
      </c>
      <c r="E1103" s="403" t="s">
        <v>1455</v>
      </c>
      <c r="F1103" s="403">
        <v>0</v>
      </c>
      <c r="O1103" s="403" t="s">
        <v>345</v>
      </c>
      <c r="R1103" s="403">
        <v>4</v>
      </c>
      <c r="S1103" s="403">
        <v>1.4504999999999999</v>
      </c>
      <c r="T1103" s="403">
        <v>5.01</v>
      </c>
      <c r="U1103" s="403">
        <v>10.298</v>
      </c>
      <c r="V1103" s="403">
        <v>10.154</v>
      </c>
      <c r="W1103" s="403">
        <v>34</v>
      </c>
      <c r="X1103" s="404">
        <v>0.40770000000000001</v>
      </c>
      <c r="Y1103" s="403">
        <f>X1103+(S1103*((U1103-INDEX('[1]Center of Mass'!$B$8:$M$105,MATCH(A1103,'[1]Center of Mass'!$B$8:$B$105,0),9))^2+(V1103-INDEX('[1]Center of Mass'!$B$8:$M$105,MATCH(A1103,'[1]Center of Mass'!$B$8:$B$105,0),10))^2))</f>
        <v>197.14722047849997</v>
      </c>
    </row>
    <row r="1104" spans="1:25">
      <c r="A1104" s="403" t="s">
        <v>51</v>
      </c>
      <c r="B1104" s="403" t="s">
        <v>715</v>
      </c>
      <c r="C1104" s="403" t="s">
        <v>343</v>
      </c>
      <c r="D1104" s="403" t="s">
        <v>344</v>
      </c>
      <c r="E1104" s="403" t="s">
        <v>1455</v>
      </c>
      <c r="F1104" s="403">
        <v>0</v>
      </c>
      <c r="O1104" s="403" t="s">
        <v>345</v>
      </c>
      <c r="R1104" s="403">
        <v>4</v>
      </c>
      <c r="S1104" s="403">
        <v>1.4579</v>
      </c>
      <c r="T1104" s="403">
        <v>5.0259999999999998</v>
      </c>
      <c r="U1104" s="403">
        <v>11.898</v>
      </c>
      <c r="V1104" s="403">
        <v>10.154</v>
      </c>
      <c r="W1104" s="403">
        <v>34</v>
      </c>
      <c r="X1104" s="404">
        <v>0.41295999999999999</v>
      </c>
      <c r="Y1104" s="403">
        <f>X1104+(S1104*((U1104-INDEX('[1]Center of Mass'!$B$8:$M$105,MATCH(A1104,'[1]Center of Mass'!$B$8:$B$105,0),9))^2+(V1104-INDEX('[1]Center of Mass'!$B$8:$M$105,MATCH(A1104,'[1]Center of Mass'!$B$8:$B$105,0),10))^2))</f>
        <v>149.61861122029998</v>
      </c>
    </row>
    <row r="1105" spans="1:25">
      <c r="A1105" s="403" t="s">
        <v>51</v>
      </c>
      <c r="B1105" s="403" t="s">
        <v>716</v>
      </c>
      <c r="C1105" s="403" t="s">
        <v>343</v>
      </c>
      <c r="D1105" s="403" t="s">
        <v>344</v>
      </c>
      <c r="E1105" s="403" t="s">
        <v>1455</v>
      </c>
      <c r="F1105" s="403">
        <v>0</v>
      </c>
      <c r="O1105" s="403" t="s">
        <v>345</v>
      </c>
      <c r="R1105" s="403">
        <v>4</v>
      </c>
      <c r="S1105" s="403">
        <v>1.0025999999999999</v>
      </c>
      <c r="T1105" s="403">
        <v>4.024</v>
      </c>
      <c r="U1105" s="403">
        <v>13.252000000000001</v>
      </c>
      <c r="V1105" s="403">
        <v>10.154</v>
      </c>
      <c r="W1105" s="403">
        <v>34</v>
      </c>
      <c r="X1105" s="404">
        <v>0.17069999999999999</v>
      </c>
      <c r="Y1105" s="403">
        <f>X1105+(S1105*((U1105-INDEX('[1]Center of Mass'!$B$8:$M$105,MATCH(A1105,'[1]Center of Mass'!$B$8:$B$105,0),9))^2+(V1105-INDEX('[1]Center of Mass'!$B$8:$M$105,MATCH(A1105,'[1]Center of Mass'!$B$8:$B$105,0),10))^2))</f>
        <v>78.542479206599964</v>
      </c>
    </row>
    <row r="1106" spans="1:25">
      <c r="A1106" s="403" t="s">
        <v>51</v>
      </c>
      <c r="B1106" s="403" t="s">
        <v>717</v>
      </c>
      <c r="C1106" s="403" t="s">
        <v>343</v>
      </c>
      <c r="D1106" s="403" t="s">
        <v>344</v>
      </c>
      <c r="E1106" s="403" t="s">
        <v>1455</v>
      </c>
      <c r="F1106" s="403">
        <v>0</v>
      </c>
      <c r="O1106" s="403" t="s">
        <v>345</v>
      </c>
      <c r="R1106" s="403">
        <v>4</v>
      </c>
      <c r="S1106" s="403">
        <v>1.0025999999999999</v>
      </c>
      <c r="T1106" s="403">
        <v>4.024</v>
      </c>
      <c r="U1106" s="403">
        <v>14.355</v>
      </c>
      <c r="V1106" s="403">
        <v>10.154</v>
      </c>
      <c r="W1106" s="403">
        <v>34</v>
      </c>
      <c r="X1106" s="404">
        <v>0.17069999999999999</v>
      </c>
      <c r="Y1106" s="403">
        <f>X1106+(S1106*((U1106-INDEX('[1]Center of Mass'!$B$8:$M$105,MATCH(A1106,'[1]Center of Mass'!$B$8:$B$105,0),9))^2+(V1106-INDEX('[1]Center of Mass'!$B$8:$M$105,MATCH(A1106,'[1]Center of Mass'!$B$8:$B$105,0),10))^2))</f>
        <v>61.515432689999976</v>
      </c>
    </row>
    <row r="1107" spans="1:25">
      <c r="A1107" s="403" t="s">
        <v>51</v>
      </c>
      <c r="B1107" s="403" t="s">
        <v>718</v>
      </c>
      <c r="C1107" s="403" t="s">
        <v>343</v>
      </c>
      <c r="D1107" s="403" t="s">
        <v>344</v>
      </c>
      <c r="E1107" s="403" t="s">
        <v>1455</v>
      </c>
      <c r="F1107" s="403">
        <v>0</v>
      </c>
      <c r="O1107" s="403" t="s">
        <v>345</v>
      </c>
      <c r="R1107" s="403">
        <v>4</v>
      </c>
      <c r="S1107" s="403">
        <v>1.0025999999999999</v>
      </c>
      <c r="T1107" s="403">
        <v>4.024</v>
      </c>
      <c r="U1107" s="403">
        <v>15.458</v>
      </c>
      <c r="V1107" s="403">
        <v>10.154</v>
      </c>
      <c r="W1107" s="403">
        <v>34</v>
      </c>
      <c r="X1107" s="404">
        <v>0.17069999999999999</v>
      </c>
      <c r="Y1107" s="403">
        <f>X1107+(S1107*((U1107-INDEX('[1]Center of Mass'!$B$8:$M$105,MATCH(A1107,'[1]Center of Mass'!$B$8:$B$105,0),9))^2+(V1107-INDEX('[1]Center of Mass'!$B$8:$M$105,MATCH(A1107,'[1]Center of Mass'!$B$8:$B$105,0),10))^2))</f>
        <v>46.927930540199974</v>
      </c>
    </row>
    <row r="1108" spans="1:25">
      <c r="A1108" s="403" t="s">
        <v>51</v>
      </c>
      <c r="B1108" s="403" t="s">
        <v>719</v>
      </c>
      <c r="C1108" s="403" t="s">
        <v>343</v>
      </c>
      <c r="D1108" s="403" t="s">
        <v>344</v>
      </c>
      <c r="E1108" s="403" t="s">
        <v>1455</v>
      </c>
      <c r="F1108" s="403">
        <v>0</v>
      </c>
      <c r="O1108" s="403" t="s">
        <v>345</v>
      </c>
      <c r="R1108" s="403">
        <v>4</v>
      </c>
      <c r="S1108" s="403">
        <v>1.0820000000000001</v>
      </c>
      <c r="T1108" s="403">
        <v>4.1989999999999998</v>
      </c>
      <c r="U1108" s="403">
        <v>16.605</v>
      </c>
      <c r="V1108" s="403">
        <v>10.154</v>
      </c>
      <c r="W1108" s="403">
        <v>34</v>
      </c>
      <c r="X1108" s="404">
        <v>0.20227000000000001</v>
      </c>
      <c r="Y1108" s="403">
        <f>X1108+(S1108*((U1108-INDEX('[1]Center of Mass'!$B$8:$M$105,MATCH(A1108,'[1]Center of Mass'!$B$8:$B$105,0),9))^2+(V1108-INDEX('[1]Center of Mass'!$B$8:$M$105,MATCH(A1108,'[1]Center of Mass'!$B$8:$B$105,0),10))^2))</f>
        <v>37.084025299999986</v>
      </c>
    </row>
    <row r="1109" spans="1:25">
      <c r="A1109" s="403" t="s">
        <v>51</v>
      </c>
      <c r="B1109" s="403" t="s">
        <v>720</v>
      </c>
      <c r="C1109" s="403" t="s">
        <v>343</v>
      </c>
      <c r="D1109" s="403" t="s">
        <v>344</v>
      </c>
      <c r="E1109" s="403" t="s">
        <v>1455</v>
      </c>
      <c r="F1109" s="403">
        <v>0</v>
      </c>
      <c r="O1109" s="403" t="s">
        <v>345</v>
      </c>
      <c r="R1109" s="403">
        <v>4</v>
      </c>
      <c r="S1109" s="403">
        <v>1.0906</v>
      </c>
      <c r="T1109" s="403">
        <v>4.218</v>
      </c>
      <c r="U1109" s="403">
        <v>17.8</v>
      </c>
      <c r="V1109" s="403">
        <v>10.154</v>
      </c>
      <c r="W1109" s="403">
        <v>34</v>
      </c>
      <c r="X1109" s="404">
        <v>0.20594999999999999</v>
      </c>
      <c r="Y1109" s="403">
        <f>X1109+(S1109*((U1109-INDEX('[1]Center of Mass'!$B$8:$M$105,MATCH(A1109,'[1]Center of Mass'!$B$8:$B$105,0),9))^2+(V1109-INDEX('[1]Center of Mass'!$B$8:$M$105,MATCH(A1109,'[1]Center of Mass'!$B$8:$B$105,0),10))^2))</f>
        <v>26.174057556999987</v>
      </c>
    </row>
    <row r="1110" spans="1:25">
      <c r="A1110" s="403" t="s">
        <v>51</v>
      </c>
      <c r="B1110" s="403" t="s">
        <v>722</v>
      </c>
      <c r="C1110" s="403" t="s">
        <v>343</v>
      </c>
      <c r="D1110" s="403" t="s">
        <v>344</v>
      </c>
      <c r="E1110" s="403" t="s">
        <v>1455</v>
      </c>
      <c r="F1110" s="403">
        <v>0</v>
      </c>
      <c r="O1110" s="403" t="s">
        <v>345</v>
      </c>
      <c r="R1110" s="403">
        <v>4</v>
      </c>
      <c r="S1110" s="403">
        <v>0.60589999999999999</v>
      </c>
      <c r="T1110" s="403">
        <v>3.2320000000000002</v>
      </c>
      <c r="U1110" s="403">
        <v>1.7629999999999999</v>
      </c>
      <c r="V1110" s="403">
        <v>10.904</v>
      </c>
      <c r="W1110" s="403">
        <v>34</v>
      </c>
      <c r="X1110" s="404">
        <v>7.0694000000000007E-2</v>
      </c>
      <c r="Y1110" s="403">
        <f>X1110+(S1110*((U1110-INDEX('[1]Center of Mass'!$B$8:$M$105,MATCH(A1110,'[1]Center of Mass'!$B$8:$B$105,0),9))^2+(V1110-INDEX('[1]Center of Mass'!$B$8:$M$105,MATCH(A1110,'[1]Center of Mass'!$B$8:$B$105,0),10))^2))</f>
        <v>239.72120735579995</v>
      </c>
    </row>
    <row r="1111" spans="1:25">
      <c r="A1111" s="403" t="s">
        <v>51</v>
      </c>
      <c r="B1111" s="403" t="s">
        <v>723</v>
      </c>
      <c r="C1111" s="403" t="s">
        <v>343</v>
      </c>
      <c r="D1111" s="403" t="s">
        <v>344</v>
      </c>
      <c r="E1111" s="403" t="s">
        <v>1455</v>
      </c>
      <c r="F1111" s="403">
        <v>0</v>
      </c>
      <c r="O1111" s="403" t="s">
        <v>345</v>
      </c>
      <c r="R1111" s="403">
        <v>4</v>
      </c>
      <c r="S1111" s="403">
        <v>0.60589999999999999</v>
      </c>
      <c r="T1111" s="403">
        <v>3.2320000000000002</v>
      </c>
      <c r="U1111" s="403">
        <v>2.7879999999999998</v>
      </c>
      <c r="V1111" s="403">
        <v>10.904</v>
      </c>
      <c r="W1111" s="403">
        <v>34</v>
      </c>
      <c r="X1111" s="404">
        <v>7.0694000000000007E-2</v>
      </c>
      <c r="Y1111" s="403">
        <f>X1111+(S1111*((U1111-INDEX('[1]Center of Mass'!$B$8:$M$105,MATCH(A1111,'[1]Center of Mass'!$B$8:$B$105,0),9))^2+(V1111-INDEX('[1]Center of Mass'!$B$8:$M$105,MATCH(A1111,'[1]Center of Mass'!$B$8:$B$105,0),10))^2))</f>
        <v>215.84006783829997</v>
      </c>
    </row>
    <row r="1112" spans="1:25">
      <c r="A1112" s="403" t="s">
        <v>51</v>
      </c>
      <c r="B1112" s="403" t="s">
        <v>724</v>
      </c>
      <c r="C1112" s="403" t="s">
        <v>343</v>
      </c>
      <c r="D1112" s="403" t="s">
        <v>344</v>
      </c>
      <c r="E1112" s="403" t="s">
        <v>1455</v>
      </c>
      <c r="F1112" s="403">
        <v>0</v>
      </c>
      <c r="O1112" s="403" t="s">
        <v>345</v>
      </c>
      <c r="R1112" s="403">
        <v>4</v>
      </c>
      <c r="S1112" s="403">
        <v>0.76849999999999996</v>
      </c>
      <c r="T1112" s="403">
        <v>3.782</v>
      </c>
      <c r="U1112" s="403">
        <v>3.95</v>
      </c>
      <c r="V1112" s="403">
        <v>10.904</v>
      </c>
      <c r="W1112" s="403">
        <v>34</v>
      </c>
      <c r="X1112" s="404">
        <v>0.13061</v>
      </c>
      <c r="Y1112" s="403">
        <f>X1112+(S1112*((U1112-INDEX('[1]Center of Mass'!$B$8:$M$105,MATCH(A1112,'[1]Center of Mass'!$B$8:$B$105,0),9))^2+(V1112-INDEX('[1]Center of Mass'!$B$8:$M$105,MATCH(A1112,'[1]Center of Mass'!$B$8:$B$105,0),10))^2))</f>
        <v>241.41866453249995</v>
      </c>
    </row>
    <row r="1113" spans="1:25">
      <c r="A1113" s="403" t="s">
        <v>51</v>
      </c>
      <c r="B1113" s="403" t="s">
        <v>725</v>
      </c>
      <c r="C1113" s="403" t="s">
        <v>343</v>
      </c>
      <c r="D1113" s="403" t="s">
        <v>344</v>
      </c>
      <c r="E1113" s="403" t="s">
        <v>1455</v>
      </c>
      <c r="F1113" s="403">
        <v>0</v>
      </c>
      <c r="O1113" s="403" t="s">
        <v>345</v>
      </c>
      <c r="R1113" s="403">
        <v>4</v>
      </c>
      <c r="S1113" s="403">
        <v>0.76849999999999996</v>
      </c>
      <c r="T1113" s="403">
        <v>3.782</v>
      </c>
      <c r="U1113" s="403">
        <v>5.25</v>
      </c>
      <c r="V1113" s="403">
        <v>10.904</v>
      </c>
      <c r="W1113" s="403">
        <v>34</v>
      </c>
      <c r="X1113" s="404">
        <v>0.13061</v>
      </c>
      <c r="Y1113" s="403">
        <f>X1113+(S1113*((U1113-INDEX('[1]Center of Mass'!$B$8:$M$105,MATCH(A1113,'[1]Center of Mass'!$B$8:$B$105,0),9))^2+(V1113-INDEX('[1]Center of Mass'!$B$8:$M$105,MATCH(A1113,'[1]Center of Mass'!$B$8:$B$105,0),10))^2))</f>
        <v>207.64677833249996</v>
      </c>
    </row>
    <row r="1114" spans="1:25">
      <c r="A1114" s="403" t="s">
        <v>51</v>
      </c>
      <c r="B1114" s="403" t="s">
        <v>726</v>
      </c>
      <c r="C1114" s="403" t="s">
        <v>343</v>
      </c>
      <c r="D1114" s="403" t="s">
        <v>344</v>
      </c>
      <c r="E1114" s="403" t="s">
        <v>1455</v>
      </c>
      <c r="F1114" s="403">
        <v>0</v>
      </c>
      <c r="O1114" s="403" t="s">
        <v>345</v>
      </c>
      <c r="R1114" s="403">
        <v>4</v>
      </c>
      <c r="S1114" s="403">
        <v>0.76849999999999996</v>
      </c>
      <c r="T1114" s="403">
        <v>3.782</v>
      </c>
      <c r="U1114" s="403">
        <v>6.55</v>
      </c>
      <c r="V1114" s="403">
        <v>10.904</v>
      </c>
      <c r="W1114" s="403">
        <v>34</v>
      </c>
      <c r="X1114" s="404">
        <v>0.13061</v>
      </c>
      <c r="Y1114" s="403">
        <f>X1114+(S1114*((U1114-INDEX('[1]Center of Mass'!$B$8:$M$105,MATCH(A1114,'[1]Center of Mass'!$B$8:$B$105,0),9))^2+(V1114-INDEX('[1]Center of Mass'!$B$8:$M$105,MATCH(A1114,'[1]Center of Mass'!$B$8:$B$105,0),10))^2))</f>
        <v>176.47242213249996</v>
      </c>
    </row>
    <row r="1115" spans="1:25">
      <c r="A1115" s="403" t="s">
        <v>51</v>
      </c>
      <c r="B1115" s="403" t="s">
        <v>727</v>
      </c>
      <c r="C1115" s="403" t="s">
        <v>343</v>
      </c>
      <c r="D1115" s="403" t="s">
        <v>344</v>
      </c>
      <c r="E1115" s="403" t="s">
        <v>1455</v>
      </c>
      <c r="F1115" s="403">
        <v>0</v>
      </c>
      <c r="O1115" s="403" t="s">
        <v>345</v>
      </c>
      <c r="R1115" s="403">
        <v>4</v>
      </c>
      <c r="S1115" s="403">
        <v>0.67979999999999996</v>
      </c>
      <c r="T1115" s="403">
        <v>3.4820000000000002</v>
      </c>
      <c r="U1115" s="403">
        <v>7.7750000000000004</v>
      </c>
      <c r="V1115" s="403">
        <v>10.904</v>
      </c>
      <c r="W1115" s="403">
        <v>34</v>
      </c>
      <c r="X1115" s="404">
        <v>9.4716999999999996E-2</v>
      </c>
      <c r="Y1115" s="403">
        <f>X1115+(S1115*((U1115-INDEX('[1]Center of Mass'!$B$8:$M$105,MATCH(A1115,'[1]Center of Mass'!$B$8:$B$105,0),9))^2+(V1115-INDEX('[1]Center of Mass'!$B$8:$M$105,MATCH(A1115,'[1]Center of Mass'!$B$8:$B$105,0),10))^2))</f>
        <v>132.20063848599997</v>
      </c>
    </row>
    <row r="1116" spans="1:25">
      <c r="A1116" s="403" t="s">
        <v>51</v>
      </c>
      <c r="B1116" s="403" t="s">
        <v>728</v>
      </c>
      <c r="C1116" s="403" t="s">
        <v>343</v>
      </c>
      <c r="D1116" s="403" t="s">
        <v>344</v>
      </c>
      <c r="E1116" s="403" t="s">
        <v>1455</v>
      </c>
      <c r="F1116" s="403">
        <v>0</v>
      </c>
      <c r="O1116" s="403" t="s">
        <v>345</v>
      </c>
      <c r="R1116" s="403">
        <v>4</v>
      </c>
      <c r="S1116" s="403">
        <v>0.67979999999999996</v>
      </c>
      <c r="T1116" s="403">
        <v>3.4820000000000002</v>
      </c>
      <c r="U1116" s="403">
        <v>8.9250000000000007</v>
      </c>
      <c r="V1116" s="403">
        <v>10.904</v>
      </c>
      <c r="W1116" s="403">
        <v>34</v>
      </c>
      <c r="X1116" s="404">
        <v>9.4716999999999996E-2</v>
      </c>
      <c r="Y1116" s="403">
        <f>X1116+(S1116*((U1116-INDEX('[1]Center of Mass'!$B$8:$M$105,MATCH(A1116,'[1]Center of Mass'!$B$8:$B$105,0),9))^2+(V1116-INDEX('[1]Center of Mass'!$B$8:$M$105,MATCH(A1116,'[1]Center of Mass'!$B$8:$B$105,0),10))^2))</f>
        <v>111.63696040599999</v>
      </c>
    </row>
    <row r="1117" spans="1:25">
      <c r="A1117" s="403" t="s">
        <v>51</v>
      </c>
      <c r="B1117" s="403" t="s">
        <v>729</v>
      </c>
      <c r="C1117" s="403" t="s">
        <v>343</v>
      </c>
      <c r="D1117" s="403" t="s">
        <v>344</v>
      </c>
      <c r="E1117" s="403" t="s">
        <v>1455</v>
      </c>
      <c r="F1117" s="403">
        <v>0</v>
      </c>
      <c r="O1117" s="403" t="s">
        <v>345</v>
      </c>
      <c r="R1117" s="403">
        <v>4</v>
      </c>
      <c r="S1117" s="403">
        <v>0.94340000000000002</v>
      </c>
      <c r="T1117" s="403">
        <v>4.3739999999999997</v>
      </c>
      <c r="U1117" s="403">
        <v>10.298</v>
      </c>
      <c r="V1117" s="403">
        <v>10.904</v>
      </c>
      <c r="W1117" s="403">
        <v>34</v>
      </c>
      <c r="X1117" s="404">
        <v>0.22771</v>
      </c>
      <c r="Y1117" s="403">
        <f>X1117+(S1117*((U1117-INDEX('[1]Center of Mass'!$B$8:$M$105,MATCH(A1117,'[1]Center of Mass'!$B$8:$B$105,0),9))^2+(V1117-INDEX('[1]Center of Mass'!$B$8:$M$105,MATCH(A1117,'[1]Center of Mass'!$B$8:$B$105,0),10))^2))</f>
        <v>124.21844841379998</v>
      </c>
    </row>
    <row r="1118" spans="1:25">
      <c r="A1118" s="403" t="s">
        <v>51</v>
      </c>
      <c r="B1118" s="403" t="s">
        <v>730</v>
      </c>
      <c r="C1118" s="403" t="s">
        <v>343</v>
      </c>
      <c r="D1118" s="403" t="s">
        <v>344</v>
      </c>
      <c r="E1118" s="403" t="s">
        <v>1455</v>
      </c>
      <c r="F1118" s="403">
        <v>0</v>
      </c>
      <c r="O1118" s="403" t="s">
        <v>345</v>
      </c>
      <c r="R1118" s="403">
        <v>4</v>
      </c>
      <c r="S1118" s="403">
        <v>0.94820000000000004</v>
      </c>
      <c r="T1118" s="403">
        <v>4.3899999999999997</v>
      </c>
      <c r="U1118" s="403">
        <v>11.898</v>
      </c>
      <c r="V1118" s="403">
        <v>10.904</v>
      </c>
      <c r="W1118" s="403">
        <v>34</v>
      </c>
      <c r="X1118" s="404">
        <v>0.23094000000000001</v>
      </c>
      <c r="Y1118" s="403">
        <f>X1118+(S1118*((U1118-INDEX('[1]Center of Mass'!$B$8:$M$105,MATCH(A1118,'[1]Center of Mass'!$B$8:$B$105,0),9))^2+(V1118-INDEX('[1]Center of Mass'!$B$8:$M$105,MATCH(A1118,'[1]Center of Mass'!$B$8:$B$105,0),10))^2))</f>
        <v>93.284307807399998</v>
      </c>
    </row>
    <row r="1119" spans="1:25">
      <c r="A1119" s="403" t="s">
        <v>51</v>
      </c>
      <c r="B1119" s="403" t="s">
        <v>731</v>
      </c>
      <c r="C1119" s="403" t="s">
        <v>343</v>
      </c>
      <c r="D1119" s="403" t="s">
        <v>344</v>
      </c>
      <c r="E1119" s="403" t="s">
        <v>1455</v>
      </c>
      <c r="F1119" s="403">
        <v>0</v>
      </c>
      <c r="O1119" s="403" t="s">
        <v>345</v>
      </c>
      <c r="R1119" s="403">
        <v>4</v>
      </c>
      <c r="S1119" s="403">
        <v>0.65210000000000001</v>
      </c>
      <c r="T1119" s="403">
        <v>3.3889999999999998</v>
      </c>
      <c r="U1119" s="403">
        <v>13.252000000000001</v>
      </c>
      <c r="V1119" s="403">
        <v>10.904</v>
      </c>
      <c r="W1119" s="403">
        <v>34</v>
      </c>
      <c r="X1119" s="404">
        <v>8.5125000000000006E-2</v>
      </c>
      <c r="Y1119" s="403">
        <f>X1119+(S1119*((U1119-INDEX('[1]Center of Mass'!$B$8:$M$105,MATCH(A1119,'[1]Center of Mass'!$B$8:$B$105,0),9))^2+(V1119-INDEX('[1]Center of Mass'!$B$8:$M$105,MATCH(A1119,'[1]Center of Mass'!$B$8:$B$105,0),10))^2))</f>
        <v>48.316097986099983</v>
      </c>
    </row>
    <row r="1120" spans="1:25">
      <c r="A1120" s="403" t="s">
        <v>51</v>
      </c>
      <c r="B1120" s="403" t="s">
        <v>732</v>
      </c>
      <c r="C1120" s="403" t="s">
        <v>343</v>
      </c>
      <c r="D1120" s="403" t="s">
        <v>344</v>
      </c>
      <c r="E1120" s="403" t="s">
        <v>1455</v>
      </c>
      <c r="F1120" s="403">
        <v>0</v>
      </c>
      <c r="O1120" s="403" t="s">
        <v>345</v>
      </c>
      <c r="R1120" s="403">
        <v>4</v>
      </c>
      <c r="S1120" s="403">
        <v>0.65210000000000001</v>
      </c>
      <c r="T1120" s="403">
        <v>3.3889999999999998</v>
      </c>
      <c r="U1120" s="403">
        <v>14.355</v>
      </c>
      <c r="V1120" s="403">
        <v>10.904</v>
      </c>
      <c r="W1120" s="403">
        <v>34</v>
      </c>
      <c r="X1120" s="404">
        <v>8.5125000000000006E-2</v>
      </c>
      <c r="Y1120" s="403">
        <f>X1120+(S1120*((U1120-INDEX('[1]Center of Mass'!$B$8:$M$105,MATCH(A1120,'[1]Center of Mass'!$B$8:$B$105,0),9))^2+(V1120-INDEX('[1]Center of Mass'!$B$8:$M$105,MATCH(A1120,'[1]Center of Mass'!$B$8:$B$105,0),10))^2))</f>
        <v>37.241554764999982</v>
      </c>
    </row>
    <row r="1121" spans="1:25">
      <c r="A1121" s="403" t="s">
        <v>51</v>
      </c>
      <c r="B1121" s="403" t="s">
        <v>733</v>
      </c>
      <c r="C1121" s="403" t="s">
        <v>343</v>
      </c>
      <c r="D1121" s="403" t="s">
        <v>344</v>
      </c>
      <c r="E1121" s="403" t="s">
        <v>1455</v>
      </c>
      <c r="F1121" s="403">
        <v>0</v>
      </c>
      <c r="O1121" s="403" t="s">
        <v>345</v>
      </c>
      <c r="R1121" s="403">
        <v>4</v>
      </c>
      <c r="S1121" s="403">
        <v>0.65210000000000001</v>
      </c>
      <c r="T1121" s="403">
        <v>3.3889999999999998</v>
      </c>
      <c r="U1121" s="403">
        <v>15.458</v>
      </c>
      <c r="V1121" s="403">
        <v>10.904</v>
      </c>
      <c r="W1121" s="403">
        <v>34</v>
      </c>
      <c r="X1121" s="404">
        <v>8.5125000000000006E-2</v>
      </c>
      <c r="Y1121" s="403">
        <f>X1121+(S1121*((U1121-INDEX('[1]Center of Mass'!$B$8:$M$105,MATCH(A1121,'[1]Center of Mass'!$B$8:$B$105,0),9))^2+(V1121-INDEX('[1]Center of Mass'!$B$8:$M$105,MATCH(A1121,'[1]Center of Mass'!$B$8:$B$105,0),10))^2))</f>
        <v>27.753713001699992</v>
      </c>
    </row>
    <row r="1122" spans="1:25">
      <c r="A1122" s="403" t="s">
        <v>51</v>
      </c>
      <c r="B1122" s="403" t="s">
        <v>734</v>
      </c>
      <c r="C1122" s="403" t="s">
        <v>343</v>
      </c>
      <c r="D1122" s="403" t="s">
        <v>344</v>
      </c>
      <c r="E1122" s="403" t="s">
        <v>1455</v>
      </c>
      <c r="F1122" s="403">
        <v>0</v>
      </c>
      <c r="O1122" s="403" t="s">
        <v>345</v>
      </c>
      <c r="R1122" s="403">
        <v>4</v>
      </c>
      <c r="S1122" s="403">
        <v>0.70379999999999998</v>
      </c>
      <c r="T1122" s="403">
        <v>3.5630000000000002</v>
      </c>
      <c r="U1122" s="403">
        <v>16.605</v>
      </c>
      <c r="V1122" s="403">
        <v>10.904</v>
      </c>
      <c r="W1122" s="403">
        <v>34</v>
      </c>
      <c r="X1122" s="404">
        <v>0.10360999999999999</v>
      </c>
      <c r="Y1122" s="403">
        <f>X1122+(S1122*((U1122-INDEX('[1]Center of Mass'!$B$8:$M$105,MATCH(A1122,'[1]Center of Mass'!$B$8:$B$105,0),9))^2+(V1122-INDEX('[1]Center of Mass'!$B$8:$M$105,MATCH(A1122,'[1]Center of Mass'!$B$8:$B$105,0),10))^2))</f>
        <v>21.133611469999988</v>
      </c>
    </row>
    <row r="1123" spans="1:25">
      <c r="A1123" s="403" t="s">
        <v>51</v>
      </c>
      <c r="B1123" s="403" t="s">
        <v>735</v>
      </c>
      <c r="C1123" s="403" t="s">
        <v>343</v>
      </c>
      <c r="D1123" s="403" t="s">
        <v>344</v>
      </c>
      <c r="E1123" s="403" t="s">
        <v>1455</v>
      </c>
      <c r="F1123" s="403">
        <v>0</v>
      </c>
      <c r="O1123" s="403" t="s">
        <v>345</v>
      </c>
      <c r="R1123" s="403">
        <v>4</v>
      </c>
      <c r="S1123" s="403">
        <v>0.70940000000000003</v>
      </c>
      <c r="T1123" s="403">
        <v>3.5819999999999999</v>
      </c>
      <c r="U1123" s="403">
        <v>17.8</v>
      </c>
      <c r="V1123" s="403">
        <v>10.904</v>
      </c>
      <c r="W1123" s="403">
        <v>34</v>
      </c>
      <c r="X1123" s="404">
        <v>0.10578</v>
      </c>
      <c r="Y1123" s="403">
        <f>X1123+(S1123*((U1123-INDEX('[1]Center of Mass'!$B$8:$M$105,MATCH(A1123,'[1]Center of Mass'!$B$8:$B$105,0),9))^2+(V1123-INDEX('[1]Center of Mass'!$B$8:$M$105,MATCH(A1123,'[1]Center of Mass'!$B$8:$B$105,0),10))^2))</f>
        <v>14.013457042999994</v>
      </c>
    </row>
    <row r="1124" spans="1:25">
      <c r="A1124" s="403" t="s">
        <v>51</v>
      </c>
      <c r="B1124" s="403" t="s">
        <v>737</v>
      </c>
      <c r="C1124" s="403" t="s">
        <v>343</v>
      </c>
      <c r="D1124" s="403" t="s">
        <v>344</v>
      </c>
      <c r="E1124" s="403" t="s">
        <v>1455</v>
      </c>
      <c r="F1124" s="403">
        <v>0</v>
      </c>
      <c r="O1124" s="403" t="s">
        <v>345</v>
      </c>
      <c r="R1124" s="403">
        <v>4</v>
      </c>
      <c r="S1124" s="403">
        <v>1.2474000000000001</v>
      </c>
      <c r="T1124" s="403">
        <v>4.484</v>
      </c>
      <c r="U1124" s="403">
        <v>1.7629999999999999</v>
      </c>
      <c r="V1124" s="403">
        <v>11.808</v>
      </c>
      <c r="W1124" s="403">
        <v>34</v>
      </c>
      <c r="X1124" s="404">
        <v>0.26313999999999999</v>
      </c>
      <c r="Y1124" s="403">
        <f>X1124+(S1124*((U1124-INDEX('[1]Center of Mass'!$B$8:$M$105,MATCH(A1124,'[1]Center of Mass'!$B$8:$B$105,0),9))^2+(V1124-INDEX('[1]Center of Mass'!$B$8:$M$105,MATCH(A1124,'[1]Center of Mass'!$B$8:$B$105,0),10))^2))</f>
        <v>489.18624276039992</v>
      </c>
    </row>
    <row r="1125" spans="1:25">
      <c r="A1125" s="403" t="s">
        <v>51</v>
      </c>
      <c r="B1125" s="403" t="s">
        <v>738</v>
      </c>
      <c r="C1125" s="403" t="s">
        <v>343</v>
      </c>
      <c r="D1125" s="403" t="s">
        <v>344</v>
      </c>
      <c r="E1125" s="403" t="s">
        <v>1455</v>
      </c>
      <c r="F1125" s="403">
        <v>0</v>
      </c>
      <c r="O1125" s="403" t="s">
        <v>345</v>
      </c>
      <c r="R1125" s="403">
        <v>4</v>
      </c>
      <c r="S1125" s="403">
        <v>1.2474000000000001</v>
      </c>
      <c r="T1125" s="403">
        <v>4.484</v>
      </c>
      <c r="U1125" s="403">
        <v>2.7879999999999998</v>
      </c>
      <c r="V1125" s="403">
        <v>11.808</v>
      </c>
      <c r="W1125" s="403">
        <v>34</v>
      </c>
      <c r="X1125" s="404">
        <v>0.26313999999999999</v>
      </c>
      <c r="Y1125" s="403">
        <f>X1125+(S1125*((U1125-INDEX('[1]Center of Mass'!$B$8:$M$105,MATCH(A1125,'[1]Center of Mass'!$B$8:$B$105,0),9))^2+(V1125-INDEX('[1]Center of Mass'!$B$8:$M$105,MATCH(A1125,'[1]Center of Mass'!$B$8:$B$105,0),10))^2))</f>
        <v>440.02081375539996</v>
      </c>
    </row>
    <row r="1126" spans="1:25">
      <c r="A1126" s="403" t="s">
        <v>51</v>
      </c>
      <c r="B1126" s="403" t="s">
        <v>739</v>
      </c>
      <c r="C1126" s="403" t="s">
        <v>343</v>
      </c>
      <c r="D1126" s="403" t="s">
        <v>344</v>
      </c>
      <c r="E1126" s="403" t="s">
        <v>1455</v>
      </c>
      <c r="F1126" s="403">
        <v>0</v>
      </c>
      <c r="O1126" s="403" t="s">
        <v>345</v>
      </c>
      <c r="R1126" s="403">
        <v>4</v>
      </c>
      <c r="S1126" s="403">
        <v>1.5820000000000001</v>
      </c>
      <c r="T1126" s="403">
        <v>5.0339999999999998</v>
      </c>
      <c r="U1126" s="403">
        <v>3.95</v>
      </c>
      <c r="V1126" s="403">
        <v>11.808</v>
      </c>
      <c r="W1126" s="403">
        <v>34</v>
      </c>
      <c r="X1126" s="404">
        <v>0.41803000000000001</v>
      </c>
      <c r="Y1126" s="403">
        <f>X1126+(S1126*((U1126-INDEX('[1]Center of Mass'!$B$8:$M$105,MATCH(A1126,'[1]Center of Mass'!$B$8:$B$105,0),9))^2+(V1126-INDEX('[1]Center of Mass'!$B$8:$M$105,MATCH(A1126,'[1]Center of Mass'!$B$8:$B$105,0),10))^2))</f>
        <v>491.46818647800001</v>
      </c>
    </row>
    <row r="1127" spans="1:25">
      <c r="A1127" s="403" t="s">
        <v>51</v>
      </c>
      <c r="B1127" s="403" t="s">
        <v>342</v>
      </c>
      <c r="C1127" s="403" t="s">
        <v>343</v>
      </c>
      <c r="D1127" s="403" t="s">
        <v>344</v>
      </c>
      <c r="E1127" s="403" t="s">
        <v>1455</v>
      </c>
      <c r="F1127" s="403">
        <v>0</v>
      </c>
      <c r="O1127" s="403" t="s">
        <v>345</v>
      </c>
      <c r="R1127" s="403">
        <v>4</v>
      </c>
      <c r="S1127" s="403">
        <v>1.5820000000000001</v>
      </c>
      <c r="T1127" s="403">
        <v>5.0339999999999998</v>
      </c>
      <c r="U1127" s="403">
        <v>5.25</v>
      </c>
      <c r="V1127" s="403">
        <v>11.808</v>
      </c>
      <c r="W1127" s="403">
        <v>34</v>
      </c>
      <c r="X1127" s="404">
        <v>0.41803000000000001</v>
      </c>
      <c r="Y1127" s="403">
        <f>X1127+(S1127*((U1127-INDEX('[1]Center of Mass'!$B$8:$M$105,MATCH(A1127,'[1]Center of Mass'!$B$8:$B$105,0),9))^2+(V1127-INDEX('[1]Center of Mass'!$B$8:$M$105,MATCH(A1127,'[1]Center of Mass'!$B$8:$B$105,0),10))^2))</f>
        <v>421.94688007799999</v>
      </c>
    </row>
    <row r="1128" spans="1:25">
      <c r="A1128" s="403" t="s">
        <v>51</v>
      </c>
      <c r="B1128" s="403" t="s">
        <v>346</v>
      </c>
      <c r="C1128" s="403" t="s">
        <v>343</v>
      </c>
      <c r="D1128" s="403" t="s">
        <v>344</v>
      </c>
      <c r="E1128" s="403" t="s">
        <v>1455</v>
      </c>
      <c r="F1128" s="403">
        <v>0</v>
      </c>
      <c r="O1128" s="403" t="s">
        <v>345</v>
      </c>
      <c r="R1128" s="403">
        <v>4</v>
      </c>
      <c r="S1128" s="403">
        <v>1.5820000000000001</v>
      </c>
      <c r="T1128" s="403">
        <v>5.0339999999999998</v>
      </c>
      <c r="U1128" s="403">
        <v>6.55</v>
      </c>
      <c r="V1128" s="403">
        <v>11.808</v>
      </c>
      <c r="W1128" s="403">
        <v>34</v>
      </c>
      <c r="X1128" s="404">
        <v>0.41803000000000001</v>
      </c>
      <c r="Y1128" s="403">
        <f>X1128+(S1128*((U1128-INDEX('[1]Center of Mass'!$B$8:$M$105,MATCH(A1128,'[1]Center of Mass'!$B$8:$B$105,0),9))^2+(V1128-INDEX('[1]Center of Mass'!$B$8:$M$105,MATCH(A1128,'[1]Center of Mass'!$B$8:$B$105,0),10))^2))</f>
        <v>357.77273367799995</v>
      </c>
    </row>
    <row r="1129" spans="1:25">
      <c r="A1129" s="403" t="s">
        <v>51</v>
      </c>
      <c r="B1129" s="403" t="s">
        <v>347</v>
      </c>
      <c r="C1129" s="403" t="s">
        <v>343</v>
      </c>
      <c r="D1129" s="403" t="s">
        <v>344</v>
      </c>
      <c r="E1129" s="403" t="s">
        <v>1455</v>
      </c>
      <c r="F1129" s="403">
        <v>0</v>
      </c>
      <c r="O1129" s="403" t="s">
        <v>345</v>
      </c>
      <c r="R1129" s="403">
        <v>4</v>
      </c>
      <c r="S1129" s="403">
        <v>1.3995</v>
      </c>
      <c r="T1129" s="403">
        <v>4.734</v>
      </c>
      <c r="U1129" s="403">
        <v>7.7750000000000004</v>
      </c>
      <c r="V1129" s="403">
        <v>11.808</v>
      </c>
      <c r="W1129" s="403">
        <v>34</v>
      </c>
      <c r="X1129" s="404">
        <v>0.32694000000000001</v>
      </c>
      <c r="Y1129" s="403">
        <f>X1129+(S1129*((U1129-INDEX('[1]Center of Mass'!$B$8:$M$105,MATCH(A1129,'[1]Center of Mass'!$B$8:$B$105,0),9))^2+(V1129-INDEX('[1]Center of Mass'!$B$8:$M$105,MATCH(A1129,'[1]Center of Mass'!$B$8:$B$105,0),10))^2))</f>
        <v>267.2901775229999</v>
      </c>
    </row>
    <row r="1130" spans="1:25">
      <c r="A1130" s="403" t="s">
        <v>51</v>
      </c>
      <c r="B1130" s="403" t="s">
        <v>348</v>
      </c>
      <c r="C1130" s="403" t="s">
        <v>343</v>
      </c>
      <c r="D1130" s="403" t="s">
        <v>344</v>
      </c>
      <c r="E1130" s="403" t="s">
        <v>1455</v>
      </c>
      <c r="F1130" s="403">
        <v>0</v>
      </c>
      <c r="O1130" s="403" t="s">
        <v>345</v>
      </c>
      <c r="R1130" s="403">
        <v>4</v>
      </c>
      <c r="S1130" s="403">
        <v>1.3995</v>
      </c>
      <c r="T1130" s="403">
        <v>4.734</v>
      </c>
      <c r="U1130" s="403">
        <v>8.9250000000000007</v>
      </c>
      <c r="V1130" s="403">
        <v>11.808</v>
      </c>
      <c r="W1130" s="403">
        <v>34</v>
      </c>
      <c r="X1130" s="404">
        <v>0.32694000000000001</v>
      </c>
      <c r="Y1130" s="403">
        <f>X1130+(S1130*((U1130-INDEX('[1]Center of Mass'!$B$8:$M$105,MATCH(A1130,'[1]Center of Mass'!$B$8:$B$105,0),9))^2+(V1130-INDEX('[1]Center of Mass'!$B$8:$M$105,MATCH(A1130,'[1]Center of Mass'!$B$8:$B$105,0),10))^2))</f>
        <v>224.95586232299996</v>
      </c>
    </row>
    <row r="1131" spans="1:25">
      <c r="A1131" s="403" t="s">
        <v>51</v>
      </c>
      <c r="B1131" s="403" t="s">
        <v>352</v>
      </c>
      <c r="C1131" s="403" t="s">
        <v>343</v>
      </c>
      <c r="D1131" s="403" t="s">
        <v>344</v>
      </c>
      <c r="E1131" s="403" t="s">
        <v>1455</v>
      </c>
      <c r="F1131" s="403">
        <v>0</v>
      </c>
      <c r="O1131" s="403" t="s">
        <v>345</v>
      </c>
      <c r="R1131" s="403">
        <v>4</v>
      </c>
      <c r="S1131" s="403">
        <v>1.3425</v>
      </c>
      <c r="T1131" s="403">
        <v>4.6399999999999997</v>
      </c>
      <c r="U1131" s="403">
        <v>13.252000000000001</v>
      </c>
      <c r="V1131" s="403">
        <v>11.808</v>
      </c>
      <c r="W1131" s="403">
        <v>34</v>
      </c>
      <c r="X1131" s="404">
        <v>0.30181999999999998</v>
      </c>
      <c r="Y1131" s="403">
        <f>X1131+(S1131*((U1131-INDEX('[1]Center of Mass'!$B$8:$M$105,MATCH(A1131,'[1]Center of Mass'!$B$8:$B$105,0),9))^2+(V1131-INDEX('[1]Center of Mass'!$B$8:$M$105,MATCH(A1131,'[1]Center of Mass'!$B$8:$B$105,0),10))^2))</f>
        <v>94.797877812499976</v>
      </c>
    </row>
    <row r="1132" spans="1:25">
      <c r="A1132" s="403" t="s">
        <v>51</v>
      </c>
      <c r="B1132" s="403" t="s">
        <v>353</v>
      </c>
      <c r="C1132" s="403" t="s">
        <v>343</v>
      </c>
      <c r="D1132" s="403" t="s">
        <v>344</v>
      </c>
      <c r="E1132" s="403" t="s">
        <v>1455</v>
      </c>
      <c r="F1132" s="403">
        <v>0</v>
      </c>
      <c r="O1132" s="403" t="s">
        <v>345</v>
      </c>
      <c r="R1132" s="403">
        <v>4</v>
      </c>
      <c r="S1132" s="403">
        <v>1.3425</v>
      </c>
      <c r="T1132" s="403">
        <v>4.6399999999999997</v>
      </c>
      <c r="U1132" s="403">
        <v>14.355</v>
      </c>
      <c r="V1132" s="403">
        <v>11.808</v>
      </c>
      <c r="W1132" s="403">
        <v>34</v>
      </c>
      <c r="X1132" s="404">
        <v>0.30181999999999998</v>
      </c>
      <c r="Y1132" s="403">
        <f>X1132+(S1132*((U1132-INDEX('[1]Center of Mass'!$B$8:$M$105,MATCH(A1132,'[1]Center of Mass'!$B$8:$B$105,0),9))^2+(V1132-INDEX('[1]Center of Mass'!$B$8:$M$105,MATCH(A1132,'[1]Center of Mass'!$B$8:$B$105,0),10))^2))</f>
        <v>71.998346644999984</v>
      </c>
    </row>
    <row r="1133" spans="1:25">
      <c r="A1133" s="403" t="s">
        <v>51</v>
      </c>
      <c r="B1133" s="403" t="s">
        <v>354</v>
      </c>
      <c r="C1133" s="403" t="s">
        <v>343</v>
      </c>
      <c r="D1133" s="403" t="s">
        <v>344</v>
      </c>
      <c r="E1133" s="403" t="s">
        <v>1455</v>
      </c>
      <c r="F1133" s="403">
        <v>0</v>
      </c>
      <c r="O1133" s="403" t="s">
        <v>345</v>
      </c>
      <c r="R1133" s="403">
        <v>4</v>
      </c>
      <c r="S1133" s="403">
        <v>1.3425</v>
      </c>
      <c r="T1133" s="403">
        <v>4.6399999999999997</v>
      </c>
      <c r="U1133" s="403">
        <v>15.458</v>
      </c>
      <c r="V1133" s="403">
        <v>11.808</v>
      </c>
      <c r="W1133" s="403">
        <v>34</v>
      </c>
      <c r="X1133" s="404">
        <v>0.30181999999999998</v>
      </c>
      <c r="Y1133" s="403">
        <f>X1133+(S1133*((U1133-INDEX('[1]Center of Mass'!$B$8:$M$105,MATCH(A1133,'[1]Center of Mass'!$B$8:$B$105,0),9))^2+(V1133-INDEX('[1]Center of Mass'!$B$8:$M$105,MATCH(A1133,'[1]Center of Mass'!$B$8:$B$105,0),10))^2))</f>
        <v>52.465410642499982</v>
      </c>
    </row>
    <row r="1134" spans="1:25">
      <c r="A1134" s="403" t="s">
        <v>51</v>
      </c>
      <c r="B1134" s="403" t="s">
        <v>355</v>
      </c>
      <c r="C1134" s="403" t="s">
        <v>343</v>
      </c>
      <c r="D1134" s="403" t="s">
        <v>344</v>
      </c>
      <c r="E1134" s="403" t="s">
        <v>1455</v>
      </c>
      <c r="F1134" s="403">
        <v>0</v>
      </c>
      <c r="O1134" s="403" t="s">
        <v>345</v>
      </c>
      <c r="R1134" s="403">
        <v>4</v>
      </c>
      <c r="S1134" s="403">
        <v>1.4488000000000001</v>
      </c>
      <c r="T1134" s="403">
        <v>4.8150000000000004</v>
      </c>
      <c r="U1134" s="403">
        <v>16.605</v>
      </c>
      <c r="V1134" s="403">
        <v>11.808</v>
      </c>
      <c r="W1134" s="403">
        <v>34</v>
      </c>
      <c r="X1134" s="404">
        <v>0.34989999999999999</v>
      </c>
      <c r="Y1134" s="403">
        <f>X1134+(S1134*((U1134-INDEX('[1]Center of Mass'!$B$8:$M$105,MATCH(A1134,'[1]Center of Mass'!$B$8:$B$105,0),9))^2+(V1134-INDEX('[1]Center of Mass'!$B$8:$M$105,MATCH(A1134,'[1]Center of Mass'!$B$8:$B$105,0),10))^2))</f>
        <v>38.46237181919998</v>
      </c>
    </row>
    <row r="1135" spans="1:25">
      <c r="A1135" s="403" t="s">
        <v>51</v>
      </c>
      <c r="B1135" s="403" t="s">
        <v>356</v>
      </c>
      <c r="C1135" s="403" t="s">
        <v>343</v>
      </c>
      <c r="D1135" s="403" t="s">
        <v>344</v>
      </c>
      <c r="E1135" s="403" t="s">
        <v>1455</v>
      </c>
      <c r="F1135" s="403">
        <v>0</v>
      </c>
      <c r="O1135" s="403" t="s">
        <v>345</v>
      </c>
      <c r="R1135" s="403">
        <v>4</v>
      </c>
      <c r="S1135" s="403">
        <v>1.4602999999999999</v>
      </c>
      <c r="T1135" s="403">
        <v>4.8339999999999996</v>
      </c>
      <c r="U1135" s="403">
        <v>17.8</v>
      </c>
      <c r="V1135" s="403">
        <v>11.808</v>
      </c>
      <c r="W1135" s="403">
        <v>34</v>
      </c>
      <c r="X1135" s="404">
        <v>0.35546</v>
      </c>
      <c r="Y1135" s="403">
        <f>X1135+(S1135*((U1135-INDEX('[1]Center of Mass'!$B$8:$M$105,MATCH(A1135,'[1]Center of Mass'!$B$8:$B$105,0),9))^2+(V1135-INDEX('[1]Center of Mass'!$B$8:$M$105,MATCH(A1135,'[1]Center of Mass'!$B$8:$B$105,0),10))^2))</f>
        <v>23.76469546869998</v>
      </c>
    </row>
    <row r="1136" spans="1:25">
      <c r="A1136" s="403" t="s">
        <v>51</v>
      </c>
      <c r="B1136" s="403" t="s">
        <v>357</v>
      </c>
      <c r="C1136" s="403" t="s">
        <v>343</v>
      </c>
      <c r="D1136" s="403" t="s">
        <v>344</v>
      </c>
      <c r="E1136" s="403" t="s">
        <v>458</v>
      </c>
      <c r="F1136" s="403">
        <v>0</v>
      </c>
      <c r="O1136" s="403" t="s">
        <v>345</v>
      </c>
      <c r="R1136" s="403">
        <v>4</v>
      </c>
      <c r="S1136" s="403">
        <v>2.08</v>
      </c>
      <c r="T1136" s="403">
        <v>5.8</v>
      </c>
      <c r="U1136" s="403">
        <v>10.3</v>
      </c>
      <c r="V1136" s="403">
        <v>11.85</v>
      </c>
      <c r="W1136" s="403">
        <v>32.299999999999997</v>
      </c>
      <c r="X1136" s="404">
        <v>0.73667000000000005</v>
      </c>
      <c r="Y1136" s="403">
        <f>X1136+(S1136*((U1136-INDEX('[1]Center of Mass'!$B$8:$M$105,MATCH(A1136,'[1]Center of Mass'!$B$8:$B$105,0),9))^2+(V1136-INDEX('[1]Center of Mass'!$B$8:$M$105,MATCH(A1136,'[1]Center of Mass'!$B$8:$B$105,0),10))^2))</f>
        <v>266.31958343999992</v>
      </c>
    </row>
    <row r="1137" spans="1:25">
      <c r="A1137" s="403" t="s">
        <v>51</v>
      </c>
      <c r="B1137" s="403" t="s">
        <v>358</v>
      </c>
      <c r="C1137" s="403" t="s">
        <v>343</v>
      </c>
      <c r="D1137" s="403" t="s">
        <v>344</v>
      </c>
      <c r="E1137" s="403" t="s">
        <v>458</v>
      </c>
      <c r="F1137" s="403">
        <v>0</v>
      </c>
      <c r="O1137" s="403" t="s">
        <v>345</v>
      </c>
      <c r="R1137" s="403">
        <v>4</v>
      </c>
      <c r="S1137" s="403">
        <v>2.08</v>
      </c>
      <c r="T1137" s="403">
        <v>5.8</v>
      </c>
      <c r="U1137" s="403">
        <v>11.9</v>
      </c>
      <c r="V1137" s="403">
        <v>11.85</v>
      </c>
      <c r="W1137" s="403">
        <v>32.299999999999997</v>
      </c>
      <c r="X1137" s="404">
        <v>0.73667000000000005</v>
      </c>
      <c r="Y1137" s="403">
        <f>X1137+(S1137*((U1137-INDEX('[1]Center of Mass'!$B$8:$M$105,MATCH(A1137,'[1]Center of Mass'!$B$8:$B$105,0),9))^2+(V1137-INDEX('[1]Center of Mass'!$B$8:$M$105,MATCH(A1137,'[1]Center of Mass'!$B$8:$B$105,0),10))^2))</f>
        <v>197.08387143999997</v>
      </c>
    </row>
    <row r="1138" spans="1:25">
      <c r="A1138" s="403" t="s">
        <v>51</v>
      </c>
      <c r="B1138" s="403" t="s">
        <v>362</v>
      </c>
      <c r="C1138" s="403" t="s">
        <v>343</v>
      </c>
      <c r="D1138" s="403" t="s">
        <v>344</v>
      </c>
      <c r="E1138" s="403" t="s">
        <v>1455</v>
      </c>
      <c r="F1138" s="403">
        <v>0</v>
      </c>
      <c r="O1138" s="403" t="s">
        <v>345</v>
      </c>
      <c r="R1138" s="403">
        <v>4</v>
      </c>
      <c r="S1138" s="403">
        <v>1.2474000000000001</v>
      </c>
      <c r="T1138" s="403">
        <v>4.484</v>
      </c>
      <c r="U1138" s="403">
        <v>1.7629999999999999</v>
      </c>
      <c r="V1138" s="403">
        <v>13.025</v>
      </c>
      <c r="W1138" s="403">
        <v>34</v>
      </c>
      <c r="X1138" s="404">
        <v>0.26313999999999999</v>
      </c>
      <c r="Y1138" s="403">
        <f>X1138+(S1138*((U1138-INDEX('[1]Center of Mass'!$B$8:$M$105,MATCH(A1138,'[1]Center of Mass'!$B$8:$B$105,0),9))^2+(V1138-INDEX('[1]Center of Mass'!$B$8:$M$105,MATCH(A1138,'[1]Center of Mass'!$B$8:$B$105,0),10))^2))</f>
        <v>486.40359148899989</v>
      </c>
    </row>
    <row r="1139" spans="1:25">
      <c r="A1139" s="403" t="s">
        <v>51</v>
      </c>
      <c r="B1139" s="403" t="s">
        <v>363</v>
      </c>
      <c r="C1139" s="403" t="s">
        <v>343</v>
      </c>
      <c r="D1139" s="403" t="s">
        <v>344</v>
      </c>
      <c r="E1139" s="403" t="s">
        <v>1455</v>
      </c>
      <c r="F1139" s="403">
        <v>0</v>
      </c>
      <c r="O1139" s="403" t="s">
        <v>345</v>
      </c>
      <c r="R1139" s="403">
        <v>4</v>
      </c>
      <c r="S1139" s="403">
        <v>1.2474000000000001</v>
      </c>
      <c r="T1139" s="403">
        <v>4.484</v>
      </c>
      <c r="U1139" s="403">
        <v>2.7879999999999998</v>
      </c>
      <c r="V1139" s="403">
        <v>13.025</v>
      </c>
      <c r="W1139" s="403">
        <v>34</v>
      </c>
      <c r="X1139" s="404">
        <v>0.26313999999999999</v>
      </c>
      <c r="Y1139" s="403">
        <f>X1139+(S1139*((U1139-INDEX('[1]Center of Mass'!$B$8:$M$105,MATCH(A1139,'[1]Center of Mass'!$B$8:$B$105,0),9))^2+(V1139-INDEX('[1]Center of Mass'!$B$8:$M$105,MATCH(A1139,'[1]Center of Mass'!$B$8:$B$105,0),10))^2))</f>
        <v>437.23816248399993</v>
      </c>
    </row>
    <row r="1140" spans="1:25">
      <c r="A1140" s="403" t="s">
        <v>51</v>
      </c>
      <c r="B1140" s="403" t="s">
        <v>740</v>
      </c>
      <c r="C1140" s="403" t="s">
        <v>343</v>
      </c>
      <c r="D1140" s="403" t="s">
        <v>344</v>
      </c>
      <c r="E1140" s="403" t="s">
        <v>1455</v>
      </c>
      <c r="F1140" s="403">
        <v>0</v>
      </c>
      <c r="O1140" s="403" t="s">
        <v>345</v>
      </c>
      <c r="R1140" s="403">
        <v>4</v>
      </c>
      <c r="S1140" s="403">
        <v>1.5820000000000001</v>
      </c>
      <c r="T1140" s="403">
        <v>5.0339999999999998</v>
      </c>
      <c r="U1140" s="403">
        <v>3.95</v>
      </c>
      <c r="V1140" s="403">
        <v>13.025</v>
      </c>
      <c r="W1140" s="403">
        <v>34</v>
      </c>
      <c r="X1140" s="404">
        <v>0.41803000000000001</v>
      </c>
      <c r="Y1140" s="403">
        <f>X1140+(S1140*((U1140-INDEX('[1]Center of Mass'!$B$8:$M$105,MATCH(A1140,'[1]Center of Mass'!$B$8:$B$105,0),9))^2+(V1140-INDEX('[1]Center of Mass'!$B$8:$M$105,MATCH(A1140,'[1]Center of Mass'!$B$8:$B$105,0),10))^2))</f>
        <v>487.93912257599993</v>
      </c>
    </row>
    <row r="1141" spans="1:25">
      <c r="A1141" s="403" t="s">
        <v>51</v>
      </c>
      <c r="B1141" s="403" t="s">
        <v>741</v>
      </c>
      <c r="C1141" s="403" t="s">
        <v>343</v>
      </c>
      <c r="D1141" s="403" t="s">
        <v>344</v>
      </c>
      <c r="E1141" s="403" t="s">
        <v>1455</v>
      </c>
      <c r="F1141" s="403">
        <v>0</v>
      </c>
      <c r="O1141" s="403" t="s">
        <v>345</v>
      </c>
      <c r="R1141" s="403">
        <v>4</v>
      </c>
      <c r="S1141" s="403">
        <v>1.5820000000000001</v>
      </c>
      <c r="T1141" s="403">
        <v>5.0339999999999998</v>
      </c>
      <c r="U1141" s="403">
        <v>5.25</v>
      </c>
      <c r="V1141" s="403">
        <v>13.025</v>
      </c>
      <c r="W1141" s="403">
        <v>34</v>
      </c>
      <c r="X1141" s="404">
        <v>0.41803000000000001</v>
      </c>
      <c r="Y1141" s="403">
        <f>X1141+(S1141*((U1141-INDEX('[1]Center of Mass'!$B$8:$M$105,MATCH(A1141,'[1]Center of Mass'!$B$8:$B$105,0),9))^2+(V1141-INDEX('[1]Center of Mass'!$B$8:$M$105,MATCH(A1141,'[1]Center of Mass'!$B$8:$B$105,0),10))^2))</f>
        <v>418.41781617599992</v>
      </c>
    </row>
    <row r="1142" spans="1:25">
      <c r="A1142" s="403" t="s">
        <v>51</v>
      </c>
      <c r="B1142" s="403" t="s">
        <v>742</v>
      </c>
      <c r="C1142" s="403" t="s">
        <v>343</v>
      </c>
      <c r="D1142" s="403" t="s">
        <v>344</v>
      </c>
      <c r="E1142" s="403" t="s">
        <v>1455</v>
      </c>
      <c r="F1142" s="403">
        <v>0</v>
      </c>
      <c r="O1142" s="403" t="s">
        <v>345</v>
      </c>
      <c r="R1142" s="403">
        <v>4</v>
      </c>
      <c r="S1142" s="403">
        <v>1.5820000000000001</v>
      </c>
      <c r="T1142" s="403">
        <v>5.0339999999999998</v>
      </c>
      <c r="U1142" s="403">
        <v>6.55</v>
      </c>
      <c r="V1142" s="403">
        <v>13.025</v>
      </c>
      <c r="W1142" s="403">
        <v>34</v>
      </c>
      <c r="X1142" s="404">
        <v>0.41803000000000001</v>
      </c>
      <c r="Y1142" s="403">
        <f>X1142+(S1142*((U1142-INDEX('[1]Center of Mass'!$B$8:$M$105,MATCH(A1142,'[1]Center of Mass'!$B$8:$B$105,0),9))^2+(V1142-INDEX('[1]Center of Mass'!$B$8:$M$105,MATCH(A1142,'[1]Center of Mass'!$B$8:$B$105,0),10))^2))</f>
        <v>354.24366977599993</v>
      </c>
    </row>
    <row r="1143" spans="1:25">
      <c r="A1143" s="403" t="s">
        <v>51</v>
      </c>
      <c r="B1143" s="403" t="s">
        <v>743</v>
      </c>
      <c r="C1143" s="403" t="s">
        <v>343</v>
      </c>
      <c r="D1143" s="403" t="s">
        <v>344</v>
      </c>
      <c r="E1143" s="403" t="s">
        <v>1455</v>
      </c>
      <c r="F1143" s="403">
        <v>0</v>
      </c>
      <c r="O1143" s="403" t="s">
        <v>345</v>
      </c>
      <c r="R1143" s="403">
        <v>4</v>
      </c>
      <c r="S1143" s="403">
        <v>1.3995</v>
      </c>
      <c r="T1143" s="403">
        <v>4.734</v>
      </c>
      <c r="U1143" s="403">
        <v>7.7750000000000004</v>
      </c>
      <c r="V1143" s="403">
        <v>13.025</v>
      </c>
      <c r="W1143" s="403">
        <v>34</v>
      </c>
      <c r="X1143" s="404">
        <v>0.32694000000000001</v>
      </c>
      <c r="Y1143" s="403">
        <f>X1143+(S1143*((U1143-INDEX('[1]Center of Mass'!$B$8:$M$105,MATCH(A1143,'[1]Center of Mass'!$B$8:$B$105,0),9))^2+(V1143-INDEX('[1]Center of Mass'!$B$8:$M$105,MATCH(A1143,'[1]Center of Mass'!$B$8:$B$105,0),10))^2))</f>
        <v>264.16822750349991</v>
      </c>
    </row>
    <row r="1144" spans="1:25">
      <c r="A1144" s="403" t="s">
        <v>51</v>
      </c>
      <c r="B1144" s="403" t="s">
        <v>498</v>
      </c>
      <c r="C1144" s="403" t="s">
        <v>343</v>
      </c>
      <c r="D1144" s="403" t="s">
        <v>344</v>
      </c>
      <c r="E1144" s="403" t="s">
        <v>1455</v>
      </c>
      <c r="F1144" s="403">
        <v>0</v>
      </c>
      <c r="O1144" s="403" t="s">
        <v>345</v>
      </c>
      <c r="R1144" s="403">
        <v>4</v>
      </c>
      <c r="S1144" s="403">
        <v>1.3995</v>
      </c>
      <c r="T1144" s="403">
        <v>4.734</v>
      </c>
      <c r="U1144" s="403">
        <v>8.9250000000000007</v>
      </c>
      <c r="V1144" s="403">
        <v>13.025</v>
      </c>
      <c r="W1144" s="403">
        <v>34</v>
      </c>
      <c r="X1144" s="404">
        <v>0.32694000000000001</v>
      </c>
      <c r="Y1144" s="403">
        <f>X1144+(S1144*((U1144-INDEX('[1]Center of Mass'!$B$8:$M$105,MATCH(A1144,'[1]Center of Mass'!$B$8:$B$105,0),9))^2+(V1144-INDEX('[1]Center of Mass'!$B$8:$M$105,MATCH(A1144,'[1]Center of Mass'!$B$8:$B$105,0),10))^2))</f>
        <v>221.83391230349994</v>
      </c>
    </row>
    <row r="1145" spans="1:25">
      <c r="A1145" s="403" t="s">
        <v>51</v>
      </c>
      <c r="B1145" s="403" t="s">
        <v>502</v>
      </c>
      <c r="C1145" s="403" t="s">
        <v>343</v>
      </c>
      <c r="D1145" s="403" t="s">
        <v>344</v>
      </c>
      <c r="E1145" s="403" t="s">
        <v>1455</v>
      </c>
      <c r="F1145" s="403">
        <v>0</v>
      </c>
      <c r="O1145" s="403" t="s">
        <v>345</v>
      </c>
      <c r="R1145" s="403">
        <v>4</v>
      </c>
      <c r="S1145" s="403">
        <v>1.3425</v>
      </c>
      <c r="T1145" s="403">
        <v>4.6399999999999997</v>
      </c>
      <c r="U1145" s="403">
        <v>13.252000000000001</v>
      </c>
      <c r="V1145" s="403">
        <v>13.025</v>
      </c>
      <c r="W1145" s="403">
        <v>34</v>
      </c>
      <c r="X1145" s="404">
        <v>0.30181999999999998</v>
      </c>
      <c r="Y1145" s="403">
        <f>X1145+(S1145*((U1145-INDEX('[1]Center of Mass'!$B$8:$M$105,MATCH(A1145,'[1]Center of Mass'!$B$8:$B$105,0),9))^2+(V1145-INDEX('[1]Center of Mass'!$B$8:$M$105,MATCH(A1145,'[1]Center of Mass'!$B$8:$B$105,0),10))^2))</f>
        <v>91.80308116999997</v>
      </c>
    </row>
    <row r="1146" spans="1:25">
      <c r="A1146" s="403" t="s">
        <v>51</v>
      </c>
      <c r="B1146" s="403" t="s">
        <v>503</v>
      </c>
      <c r="C1146" s="403" t="s">
        <v>343</v>
      </c>
      <c r="D1146" s="403" t="s">
        <v>344</v>
      </c>
      <c r="E1146" s="403" t="s">
        <v>1455</v>
      </c>
      <c r="F1146" s="403">
        <v>0</v>
      </c>
      <c r="O1146" s="403" t="s">
        <v>345</v>
      </c>
      <c r="R1146" s="403">
        <v>4</v>
      </c>
      <c r="S1146" s="403">
        <v>1.3425</v>
      </c>
      <c r="T1146" s="403">
        <v>4.6399999999999997</v>
      </c>
      <c r="U1146" s="403">
        <v>14.355</v>
      </c>
      <c r="V1146" s="403">
        <v>13.025</v>
      </c>
      <c r="W1146" s="403">
        <v>34</v>
      </c>
      <c r="X1146" s="404">
        <v>0.30181999999999998</v>
      </c>
      <c r="Y1146" s="403">
        <f>X1146+(S1146*((U1146-INDEX('[1]Center of Mass'!$B$8:$M$105,MATCH(A1146,'[1]Center of Mass'!$B$8:$B$105,0),9))^2+(V1146-INDEX('[1]Center of Mass'!$B$8:$M$105,MATCH(A1146,'[1]Center of Mass'!$B$8:$B$105,0),10))^2))</f>
        <v>69.003550002499978</v>
      </c>
    </row>
    <row r="1147" spans="1:25">
      <c r="A1147" s="403" t="s">
        <v>51</v>
      </c>
      <c r="B1147" s="403" t="s">
        <v>438</v>
      </c>
      <c r="C1147" s="403" t="s">
        <v>343</v>
      </c>
      <c r="D1147" s="403" t="s">
        <v>344</v>
      </c>
      <c r="E1147" s="403" t="s">
        <v>1455</v>
      </c>
      <c r="F1147" s="403">
        <v>0</v>
      </c>
      <c r="O1147" s="403" t="s">
        <v>345</v>
      </c>
      <c r="R1147" s="403">
        <v>4</v>
      </c>
      <c r="S1147" s="403">
        <v>1.3425</v>
      </c>
      <c r="T1147" s="403">
        <v>4.6399999999999997</v>
      </c>
      <c r="U1147" s="403">
        <v>15.458</v>
      </c>
      <c r="V1147" s="403">
        <v>13.025</v>
      </c>
      <c r="W1147" s="403">
        <v>34</v>
      </c>
      <c r="X1147" s="404">
        <v>0.30181999999999998</v>
      </c>
      <c r="Y1147" s="403">
        <f>X1147+(S1147*((U1147-INDEX('[1]Center of Mass'!$B$8:$M$105,MATCH(A1147,'[1]Center of Mass'!$B$8:$B$105,0),9))^2+(V1147-INDEX('[1]Center of Mass'!$B$8:$M$105,MATCH(A1147,'[1]Center of Mass'!$B$8:$B$105,0),10))^2))</f>
        <v>49.470613999999983</v>
      </c>
    </row>
    <row r="1148" spans="1:25">
      <c r="A1148" s="403" t="s">
        <v>51</v>
      </c>
      <c r="B1148" s="403" t="s">
        <v>439</v>
      </c>
      <c r="C1148" s="403" t="s">
        <v>343</v>
      </c>
      <c r="D1148" s="403" t="s">
        <v>344</v>
      </c>
      <c r="E1148" s="403" t="s">
        <v>1455</v>
      </c>
      <c r="F1148" s="403">
        <v>0</v>
      </c>
      <c r="O1148" s="403" t="s">
        <v>345</v>
      </c>
      <c r="R1148" s="403">
        <v>4</v>
      </c>
      <c r="S1148" s="403">
        <v>1.4488000000000001</v>
      </c>
      <c r="T1148" s="403">
        <v>4.8150000000000004</v>
      </c>
      <c r="U1148" s="403">
        <v>16.605</v>
      </c>
      <c r="V1148" s="403">
        <v>13.025</v>
      </c>
      <c r="W1148" s="403">
        <v>34</v>
      </c>
      <c r="X1148" s="404">
        <v>0.34989999999999999</v>
      </c>
      <c r="Y1148" s="403">
        <f>X1148+(S1148*((U1148-INDEX('[1]Center of Mass'!$B$8:$M$105,MATCH(A1148,'[1]Center of Mass'!$B$8:$B$105,0),9))^2+(V1148-INDEX('[1]Center of Mass'!$B$8:$M$105,MATCH(A1148,'[1]Center of Mass'!$B$8:$B$105,0),10))^2))</f>
        <v>35.230445282399977</v>
      </c>
    </row>
    <row r="1149" spans="1:25">
      <c r="A1149" s="403" t="s">
        <v>51</v>
      </c>
      <c r="B1149" s="403" t="s">
        <v>440</v>
      </c>
      <c r="C1149" s="403" t="s">
        <v>343</v>
      </c>
      <c r="D1149" s="403" t="s">
        <v>344</v>
      </c>
      <c r="E1149" s="403" t="s">
        <v>1455</v>
      </c>
      <c r="F1149" s="403">
        <v>0</v>
      </c>
      <c r="O1149" s="403" t="s">
        <v>345</v>
      </c>
      <c r="R1149" s="403">
        <v>4</v>
      </c>
      <c r="S1149" s="403">
        <v>1.4602999999999999</v>
      </c>
      <c r="T1149" s="403">
        <v>4.8339999999999996</v>
      </c>
      <c r="U1149" s="403">
        <v>17.8</v>
      </c>
      <c r="V1149" s="403">
        <v>13.025</v>
      </c>
      <c r="W1149" s="403">
        <v>34</v>
      </c>
      <c r="X1149" s="404">
        <v>0.35546</v>
      </c>
      <c r="Y1149" s="403">
        <f>X1149+(S1149*((U1149-INDEX('[1]Center of Mass'!$B$8:$M$105,MATCH(A1149,'[1]Center of Mass'!$B$8:$B$105,0),9))^2+(V1149-INDEX('[1]Center of Mass'!$B$8:$M$105,MATCH(A1149,'[1]Center of Mass'!$B$8:$B$105,0),10))^2))</f>
        <v>20.507115180399978</v>
      </c>
    </row>
    <row r="1150" spans="1:25">
      <c r="A1150" s="403" t="s">
        <v>51</v>
      </c>
      <c r="B1150" s="403" t="s">
        <v>442</v>
      </c>
      <c r="C1150" s="403" t="s">
        <v>343</v>
      </c>
      <c r="D1150" s="403" t="s">
        <v>344</v>
      </c>
      <c r="E1150" s="403" t="s">
        <v>1455</v>
      </c>
      <c r="F1150" s="403">
        <v>0</v>
      </c>
      <c r="O1150" s="403" t="s">
        <v>345</v>
      </c>
      <c r="R1150" s="403">
        <v>4</v>
      </c>
      <c r="S1150" s="403">
        <v>0.8327</v>
      </c>
      <c r="T1150" s="403">
        <v>3.8319999999999999</v>
      </c>
      <c r="U1150" s="403">
        <v>0.625</v>
      </c>
      <c r="V1150" s="403">
        <v>13.967000000000001</v>
      </c>
      <c r="W1150" s="403">
        <v>34</v>
      </c>
      <c r="X1150" s="404">
        <v>0.13921</v>
      </c>
      <c r="Y1150" s="403">
        <f>X1150+(S1150*((U1150-INDEX('[1]Center of Mass'!$B$8:$M$105,MATCH(A1150,'[1]Center of Mass'!$B$8:$B$105,0),9))^2+(V1150-INDEX('[1]Center of Mass'!$B$8:$M$105,MATCH(A1150,'[1]Center of Mass'!$B$8:$B$105,0),10))^2))</f>
        <v>363.40548847949992</v>
      </c>
    </row>
    <row r="1151" spans="1:25">
      <c r="A1151" s="403" t="s">
        <v>51</v>
      </c>
      <c r="B1151" s="403" t="s">
        <v>443</v>
      </c>
      <c r="C1151" s="403" t="s">
        <v>343</v>
      </c>
      <c r="D1151" s="403" t="s">
        <v>344</v>
      </c>
      <c r="E1151" s="403" t="s">
        <v>1455</v>
      </c>
      <c r="F1151" s="403">
        <v>0</v>
      </c>
      <c r="O1151" s="403" t="s">
        <v>345</v>
      </c>
      <c r="R1151" s="403">
        <v>4</v>
      </c>
      <c r="S1151" s="403">
        <v>0.68279999999999996</v>
      </c>
      <c r="T1151" s="403">
        <v>3.3820000000000001</v>
      </c>
      <c r="U1151" s="403">
        <v>1.7629999999999999</v>
      </c>
      <c r="V1151" s="403">
        <v>13.967000000000001</v>
      </c>
      <c r="W1151" s="403">
        <v>34</v>
      </c>
      <c r="X1151" s="404">
        <v>8.5028999999999993E-2</v>
      </c>
      <c r="Y1151" s="403">
        <f>X1151+(S1151*((U1151-INDEX('[1]Center of Mass'!$B$8:$M$105,MATCH(A1151,'[1]Center of Mass'!$B$8:$B$105,0),9))^2+(V1151-INDEX('[1]Center of Mass'!$B$8:$M$105,MATCH(A1151,'[1]Center of Mass'!$B$8:$B$105,0),10))^2))</f>
        <v>266.39756557559991</v>
      </c>
    </row>
    <row r="1152" spans="1:25">
      <c r="A1152" s="403" t="s">
        <v>51</v>
      </c>
      <c r="B1152" s="403" t="s">
        <v>444</v>
      </c>
      <c r="C1152" s="403" t="s">
        <v>343</v>
      </c>
      <c r="D1152" s="403" t="s">
        <v>344</v>
      </c>
      <c r="E1152" s="403" t="s">
        <v>1455</v>
      </c>
      <c r="F1152" s="403">
        <v>0</v>
      </c>
      <c r="O1152" s="403" t="s">
        <v>345</v>
      </c>
      <c r="R1152" s="403">
        <v>4</v>
      </c>
      <c r="S1152" s="403">
        <v>0.68279999999999996</v>
      </c>
      <c r="T1152" s="403">
        <v>3.3820000000000001</v>
      </c>
      <c r="U1152" s="403">
        <v>2.7879999999999998</v>
      </c>
      <c r="V1152" s="403">
        <v>13.967000000000001</v>
      </c>
      <c r="W1152" s="403">
        <v>34</v>
      </c>
      <c r="X1152" s="404">
        <v>8.5028999999999993E-2</v>
      </c>
      <c r="Y1152" s="403">
        <f>X1152+(S1152*((U1152-INDEX('[1]Center of Mass'!$B$8:$M$105,MATCH(A1152,'[1]Center of Mass'!$B$8:$B$105,0),9))^2+(V1152-INDEX('[1]Center of Mass'!$B$8:$M$105,MATCH(A1152,'[1]Center of Mass'!$B$8:$B$105,0),10))^2))</f>
        <v>239.48546446559993</v>
      </c>
    </row>
    <row r="1153" spans="1:25">
      <c r="A1153" s="403" t="s">
        <v>51</v>
      </c>
      <c r="B1153" s="403" t="s">
        <v>445</v>
      </c>
      <c r="C1153" s="403" t="s">
        <v>343</v>
      </c>
      <c r="D1153" s="403" t="s">
        <v>344</v>
      </c>
      <c r="E1153" s="403" t="s">
        <v>1455</v>
      </c>
      <c r="F1153" s="403">
        <v>0</v>
      </c>
      <c r="O1153" s="403" t="s">
        <v>345</v>
      </c>
      <c r="R1153" s="403">
        <v>4</v>
      </c>
      <c r="S1153" s="403">
        <v>0.86599999999999999</v>
      </c>
      <c r="T1153" s="403">
        <v>3.9319999999999999</v>
      </c>
      <c r="U1153" s="403">
        <v>3.95</v>
      </c>
      <c r="V1153" s="403">
        <v>13.967000000000001</v>
      </c>
      <c r="W1153" s="403">
        <v>34</v>
      </c>
      <c r="X1153" s="404">
        <v>0.15398000000000001</v>
      </c>
      <c r="Y1153" s="403">
        <f>X1153+(S1153*((U1153-INDEX('[1]Center of Mass'!$B$8:$M$105,MATCH(A1153,'[1]Center of Mass'!$B$8:$B$105,0),9))^2+(V1153-INDEX('[1]Center of Mass'!$B$8:$M$105,MATCH(A1153,'[1]Center of Mass'!$B$8:$B$105,0),10))^2))</f>
        <v>267.29303555999996</v>
      </c>
    </row>
    <row r="1154" spans="1:25">
      <c r="A1154" s="403" t="s">
        <v>51</v>
      </c>
      <c r="B1154" s="403" t="s">
        <v>446</v>
      </c>
      <c r="C1154" s="403" t="s">
        <v>343</v>
      </c>
      <c r="D1154" s="403" t="s">
        <v>344</v>
      </c>
      <c r="E1154" s="403" t="s">
        <v>1455</v>
      </c>
      <c r="F1154" s="403">
        <v>0</v>
      </c>
      <c r="O1154" s="403" t="s">
        <v>345</v>
      </c>
      <c r="R1154" s="403">
        <v>4</v>
      </c>
      <c r="S1154" s="403">
        <v>0.86599999999999999</v>
      </c>
      <c r="T1154" s="403">
        <v>3.9319999999999999</v>
      </c>
      <c r="U1154" s="403">
        <v>5.25</v>
      </c>
      <c r="V1154" s="403">
        <v>13.967000000000001</v>
      </c>
      <c r="W1154" s="403">
        <v>34</v>
      </c>
      <c r="X1154" s="404">
        <v>0.15398000000000001</v>
      </c>
      <c r="Y1154" s="403">
        <f>X1154+(S1154*((U1154-INDEX('[1]Center of Mass'!$B$8:$M$105,MATCH(A1154,'[1]Center of Mass'!$B$8:$B$105,0),9))^2+(V1154-INDEX('[1]Center of Mass'!$B$8:$M$105,MATCH(A1154,'[1]Center of Mass'!$B$8:$B$105,0),10))^2))</f>
        <v>229.23649235999997</v>
      </c>
    </row>
    <row r="1155" spans="1:25">
      <c r="A1155" s="403" t="s">
        <v>51</v>
      </c>
      <c r="B1155" s="403" t="s">
        <v>744</v>
      </c>
      <c r="C1155" s="403" t="s">
        <v>343</v>
      </c>
      <c r="D1155" s="403" t="s">
        <v>344</v>
      </c>
      <c r="E1155" s="403" t="s">
        <v>1455</v>
      </c>
      <c r="F1155" s="403">
        <v>0</v>
      </c>
      <c r="O1155" s="403" t="s">
        <v>345</v>
      </c>
      <c r="R1155" s="403">
        <v>4</v>
      </c>
      <c r="S1155" s="403">
        <v>0.86599999999999999</v>
      </c>
      <c r="T1155" s="403">
        <v>3.9319999999999999</v>
      </c>
      <c r="U1155" s="403">
        <v>6.55</v>
      </c>
      <c r="V1155" s="403">
        <v>13.967000000000001</v>
      </c>
      <c r="W1155" s="403">
        <v>34</v>
      </c>
      <c r="X1155" s="404">
        <v>0.15398000000000001</v>
      </c>
      <c r="Y1155" s="403">
        <f>X1155+(S1155*((U1155-INDEX('[1]Center of Mass'!$B$8:$M$105,MATCH(A1155,'[1]Center of Mass'!$B$8:$B$105,0),9))^2+(V1155-INDEX('[1]Center of Mass'!$B$8:$M$105,MATCH(A1155,'[1]Center of Mass'!$B$8:$B$105,0),10))^2))</f>
        <v>194.10702915999997</v>
      </c>
    </row>
    <row r="1156" spans="1:25">
      <c r="A1156" s="403" t="s">
        <v>51</v>
      </c>
      <c r="B1156" s="403" t="s">
        <v>447</v>
      </c>
      <c r="C1156" s="403" t="s">
        <v>343</v>
      </c>
      <c r="D1156" s="403" t="s">
        <v>344</v>
      </c>
      <c r="E1156" s="403" t="s">
        <v>1455</v>
      </c>
      <c r="F1156" s="403">
        <v>0</v>
      </c>
      <c r="O1156" s="403" t="s">
        <v>345</v>
      </c>
      <c r="R1156" s="403">
        <v>4</v>
      </c>
      <c r="S1156" s="403">
        <v>0.7661</v>
      </c>
      <c r="T1156" s="403">
        <v>3.6320000000000001</v>
      </c>
      <c r="U1156" s="403">
        <v>7.7750000000000004</v>
      </c>
      <c r="V1156" s="403">
        <v>13.967000000000001</v>
      </c>
      <c r="W1156" s="403">
        <v>34</v>
      </c>
      <c r="X1156" s="404">
        <v>0.11275</v>
      </c>
      <c r="Y1156" s="403">
        <f>X1156+(S1156*((U1156-INDEX('[1]Center of Mass'!$B$8:$M$105,MATCH(A1156,'[1]Center of Mass'!$B$8:$B$105,0),9))^2+(V1156-INDEX('[1]Center of Mass'!$B$8:$M$105,MATCH(A1156,'[1]Center of Mass'!$B$8:$B$105,0),10))^2))</f>
        <v>144.77731675849998</v>
      </c>
    </row>
    <row r="1157" spans="1:25">
      <c r="A1157" s="403" t="s">
        <v>51</v>
      </c>
      <c r="B1157" s="403" t="s">
        <v>745</v>
      </c>
      <c r="C1157" s="403" t="s">
        <v>343</v>
      </c>
      <c r="D1157" s="403" t="s">
        <v>344</v>
      </c>
      <c r="E1157" s="403" t="s">
        <v>1455</v>
      </c>
      <c r="F1157" s="403">
        <v>0</v>
      </c>
      <c r="O1157" s="403" t="s">
        <v>345</v>
      </c>
      <c r="R1157" s="403">
        <v>4</v>
      </c>
      <c r="S1157" s="403">
        <v>0.7661</v>
      </c>
      <c r="T1157" s="403">
        <v>3.6320000000000001</v>
      </c>
      <c r="U1157" s="403">
        <v>8.9250000000000007</v>
      </c>
      <c r="V1157" s="403">
        <v>13.967000000000001</v>
      </c>
      <c r="W1157" s="403">
        <v>34</v>
      </c>
      <c r="X1157" s="404">
        <v>0.11275</v>
      </c>
      <c r="Y1157" s="403">
        <f>X1157+(S1157*((U1157-INDEX('[1]Center of Mass'!$B$8:$M$105,MATCH(A1157,'[1]Center of Mass'!$B$8:$B$105,0),9))^2+(V1157-INDEX('[1]Center of Mass'!$B$8:$M$105,MATCH(A1157,'[1]Center of Mass'!$B$8:$B$105,0),10))^2))</f>
        <v>121.60309819849999</v>
      </c>
    </row>
    <row r="1158" spans="1:25">
      <c r="A1158" s="403" t="s">
        <v>51</v>
      </c>
      <c r="B1158" s="403" t="s">
        <v>449</v>
      </c>
      <c r="C1158" s="403" t="s">
        <v>343</v>
      </c>
      <c r="D1158" s="403" t="s">
        <v>344</v>
      </c>
      <c r="E1158" s="403" t="s">
        <v>1455</v>
      </c>
      <c r="F1158" s="403">
        <v>0</v>
      </c>
      <c r="O1158" s="403" t="s">
        <v>345</v>
      </c>
      <c r="R1158" s="403">
        <v>4</v>
      </c>
      <c r="S1158" s="403">
        <v>0.7349</v>
      </c>
      <c r="T1158" s="403">
        <v>3.5390000000000001</v>
      </c>
      <c r="U1158" s="403">
        <v>13.252000000000001</v>
      </c>
      <c r="V1158" s="403">
        <v>13.967000000000001</v>
      </c>
      <c r="W1158" s="403">
        <v>34</v>
      </c>
      <c r="X1158" s="404">
        <v>0.1017</v>
      </c>
      <c r="Y1158" s="403">
        <f>X1158+(S1158*((U1158-INDEX('[1]Center of Mass'!$B$8:$M$105,MATCH(A1158,'[1]Center of Mass'!$B$8:$B$105,0),9))^2+(V1158-INDEX('[1]Center of Mass'!$B$8:$M$105,MATCH(A1158,'[1]Center of Mass'!$B$8:$B$105,0),10))^2))</f>
        <v>50.416228714399978</v>
      </c>
    </row>
    <row r="1159" spans="1:25">
      <c r="A1159" s="403" t="s">
        <v>51</v>
      </c>
      <c r="B1159" s="403" t="s">
        <v>748</v>
      </c>
      <c r="C1159" s="403" t="s">
        <v>343</v>
      </c>
      <c r="D1159" s="403" t="s">
        <v>344</v>
      </c>
      <c r="E1159" s="403" t="s">
        <v>1455</v>
      </c>
      <c r="F1159" s="403">
        <v>0</v>
      </c>
      <c r="O1159" s="403" t="s">
        <v>345</v>
      </c>
      <c r="R1159" s="403">
        <v>4</v>
      </c>
      <c r="S1159" s="403">
        <v>0.7349</v>
      </c>
      <c r="T1159" s="403">
        <v>3.5390000000000001</v>
      </c>
      <c r="U1159" s="403">
        <v>14.355</v>
      </c>
      <c r="V1159" s="403">
        <v>13.967000000000001</v>
      </c>
      <c r="W1159" s="403">
        <v>34</v>
      </c>
      <c r="X1159" s="404">
        <v>0.1017</v>
      </c>
      <c r="Y1159" s="403">
        <f>X1159+(S1159*((U1159-INDEX('[1]Center of Mass'!$B$8:$M$105,MATCH(A1159,'[1]Center of Mass'!$B$8:$B$105,0),9))^2+(V1159-INDEX('[1]Center of Mass'!$B$8:$M$105,MATCH(A1159,'[1]Center of Mass'!$B$8:$B$105,0),10))^2))</f>
        <v>37.935502118499983</v>
      </c>
    </row>
    <row r="1160" spans="1:25">
      <c r="A1160" s="403" t="s">
        <v>51</v>
      </c>
      <c r="B1160" s="403" t="s">
        <v>450</v>
      </c>
      <c r="C1160" s="403" t="s">
        <v>343</v>
      </c>
      <c r="D1160" s="403" t="s">
        <v>344</v>
      </c>
      <c r="E1160" s="403" t="s">
        <v>1455</v>
      </c>
      <c r="F1160" s="403">
        <v>0</v>
      </c>
      <c r="O1160" s="403" t="s">
        <v>345</v>
      </c>
      <c r="R1160" s="403">
        <v>4</v>
      </c>
      <c r="S1160" s="403">
        <v>0.7349</v>
      </c>
      <c r="T1160" s="403">
        <v>3.5390000000000001</v>
      </c>
      <c r="U1160" s="403">
        <v>15.458</v>
      </c>
      <c r="V1160" s="403">
        <v>13.967000000000001</v>
      </c>
      <c r="W1160" s="403">
        <v>34</v>
      </c>
      <c r="X1160" s="404">
        <v>0.1017</v>
      </c>
      <c r="Y1160" s="403">
        <f>X1160+(S1160*((U1160-INDEX('[1]Center of Mass'!$B$8:$M$105,MATCH(A1160,'[1]Center of Mass'!$B$8:$B$105,0),9))^2+(V1160-INDEX('[1]Center of Mass'!$B$8:$M$105,MATCH(A1160,'[1]Center of Mass'!$B$8:$B$105,0),10))^2))</f>
        <v>27.24294743079999</v>
      </c>
    </row>
    <row r="1161" spans="1:25">
      <c r="A1161" s="403" t="s">
        <v>51</v>
      </c>
      <c r="B1161" s="403" t="s">
        <v>749</v>
      </c>
      <c r="C1161" s="403" t="s">
        <v>343</v>
      </c>
      <c r="D1161" s="403" t="s">
        <v>344</v>
      </c>
      <c r="E1161" s="403" t="s">
        <v>1455</v>
      </c>
      <c r="F1161" s="403">
        <v>0</v>
      </c>
      <c r="O1161" s="403" t="s">
        <v>345</v>
      </c>
      <c r="R1161" s="403">
        <v>4</v>
      </c>
      <c r="S1161" s="403">
        <v>0.79300000000000004</v>
      </c>
      <c r="T1161" s="403">
        <v>3.7130000000000001</v>
      </c>
      <c r="U1161" s="403">
        <v>16.605</v>
      </c>
      <c r="V1161" s="403">
        <v>13.967000000000001</v>
      </c>
      <c r="W1161" s="403">
        <v>34</v>
      </c>
      <c r="X1161" s="404">
        <v>0.12299</v>
      </c>
      <c r="Y1161" s="403">
        <f>X1161+(S1161*((U1161-INDEX('[1]Center of Mass'!$B$8:$M$105,MATCH(A1161,'[1]Center of Mass'!$B$8:$B$105,0),9))^2+(V1161-INDEX('[1]Center of Mass'!$B$8:$M$105,MATCH(A1161,'[1]Center of Mass'!$B$8:$B$105,0),10))^2))</f>
        <v>19.458364044999989</v>
      </c>
    </row>
    <row r="1162" spans="1:25">
      <c r="A1162" s="403" t="s">
        <v>51</v>
      </c>
      <c r="B1162" s="403" t="s">
        <v>451</v>
      </c>
      <c r="C1162" s="403" t="s">
        <v>343</v>
      </c>
      <c r="D1162" s="403" t="s">
        <v>344</v>
      </c>
      <c r="E1162" s="403" t="s">
        <v>1455</v>
      </c>
      <c r="F1162" s="403">
        <v>0</v>
      </c>
      <c r="O1162" s="403" t="s">
        <v>345</v>
      </c>
      <c r="R1162" s="403">
        <v>4</v>
      </c>
      <c r="S1162" s="403">
        <v>0.7994</v>
      </c>
      <c r="T1162" s="403">
        <v>3.7320000000000002</v>
      </c>
      <c r="U1162" s="403">
        <v>17.8</v>
      </c>
      <c r="V1162" s="403">
        <v>13.967000000000001</v>
      </c>
      <c r="W1162" s="403">
        <v>34</v>
      </c>
      <c r="X1162" s="404">
        <v>0.12548000000000001</v>
      </c>
      <c r="Y1162" s="403">
        <f>X1162+(S1162*((U1162-INDEX('[1]Center of Mass'!$B$8:$M$105,MATCH(A1162,'[1]Center of Mass'!$B$8:$B$105,0),9))^2+(V1162-INDEX('[1]Center of Mass'!$B$8:$M$105,MATCH(A1162,'[1]Center of Mass'!$B$8:$B$105,0),10))^2))</f>
        <v>11.40242394399999</v>
      </c>
    </row>
    <row r="1163" spans="1:25">
      <c r="A1163" s="403" t="s">
        <v>51</v>
      </c>
      <c r="B1163" s="403" t="s">
        <v>452</v>
      </c>
      <c r="C1163" s="403" t="s">
        <v>343</v>
      </c>
      <c r="D1163" s="403" t="s">
        <v>344</v>
      </c>
      <c r="E1163" s="403" t="s">
        <v>1455</v>
      </c>
      <c r="F1163" s="403">
        <v>0</v>
      </c>
      <c r="O1163" s="403" t="s">
        <v>345</v>
      </c>
      <c r="R1163" s="403">
        <v>4</v>
      </c>
      <c r="S1163" s="403">
        <v>1.5</v>
      </c>
      <c r="T1163" s="403">
        <v>4.9000000000000004</v>
      </c>
      <c r="U1163" s="403">
        <v>0.625</v>
      </c>
      <c r="V1163" s="403">
        <v>14.9</v>
      </c>
      <c r="W1163" s="403">
        <v>34</v>
      </c>
      <c r="X1163" s="404">
        <v>0.37530999999999998</v>
      </c>
      <c r="Y1163" s="403">
        <f>X1163+(S1163*((U1163-INDEX('[1]Center of Mass'!$B$8:$M$105,MATCH(A1163,'[1]Center of Mass'!$B$8:$B$105,0),9))^2+(V1163-INDEX('[1]Center of Mass'!$B$8:$M$105,MATCH(A1163,'[1]Center of Mass'!$B$8:$B$105,0),10))^2))</f>
        <v>657.83223699999996</v>
      </c>
    </row>
    <row r="1164" spans="1:25">
      <c r="A1164" s="403" t="s">
        <v>51</v>
      </c>
      <c r="B1164" s="403" t="s">
        <v>453</v>
      </c>
      <c r="C1164" s="403" t="s">
        <v>343</v>
      </c>
      <c r="D1164" s="403" t="s">
        <v>344</v>
      </c>
      <c r="E1164" s="403" t="s">
        <v>1455</v>
      </c>
      <c r="F1164" s="403">
        <v>0</v>
      </c>
      <c r="O1164" s="403" t="s">
        <v>345</v>
      </c>
      <c r="R1164" s="403">
        <v>4</v>
      </c>
      <c r="S1164" s="403">
        <v>1.23</v>
      </c>
      <c r="T1164" s="403">
        <v>4.45</v>
      </c>
      <c r="U1164" s="403">
        <v>1.7629999999999999</v>
      </c>
      <c r="V1164" s="403">
        <v>14.9</v>
      </c>
      <c r="W1164" s="403">
        <v>34</v>
      </c>
      <c r="X1164" s="404">
        <v>0.25529000000000002</v>
      </c>
      <c r="Y1164" s="403">
        <f>X1164+(S1164*((U1164-INDEX('[1]Center of Mass'!$B$8:$M$105,MATCH(A1164,'[1]Center of Mass'!$B$8:$B$105,0),9))^2+(V1164-INDEX('[1]Center of Mass'!$B$8:$M$105,MATCH(A1164,'[1]Center of Mass'!$B$8:$B$105,0),10))^2))</f>
        <v>482.51813029999988</v>
      </c>
    </row>
    <row r="1165" spans="1:25">
      <c r="A1165" s="403" t="s">
        <v>51</v>
      </c>
      <c r="B1165" s="403" t="s">
        <v>504</v>
      </c>
      <c r="C1165" s="403" t="s">
        <v>343</v>
      </c>
      <c r="D1165" s="403" t="s">
        <v>344</v>
      </c>
      <c r="E1165" s="403" t="s">
        <v>1455</v>
      </c>
      <c r="F1165" s="403">
        <v>0</v>
      </c>
      <c r="O1165" s="403" t="s">
        <v>345</v>
      </c>
      <c r="R1165" s="403">
        <v>4</v>
      </c>
      <c r="S1165" s="403">
        <v>1.23</v>
      </c>
      <c r="T1165" s="403">
        <v>4.45</v>
      </c>
      <c r="U1165" s="403">
        <v>2.7879999999999998</v>
      </c>
      <c r="V1165" s="403">
        <v>14.9</v>
      </c>
      <c r="W1165" s="403">
        <v>34</v>
      </c>
      <c r="X1165" s="404">
        <v>0.25529000000000002</v>
      </c>
      <c r="Y1165" s="403">
        <f>X1165+(S1165*((U1165-INDEX('[1]Center of Mass'!$B$8:$M$105,MATCH(A1165,'[1]Center of Mass'!$B$8:$B$105,0),9))^2+(V1165-INDEX('[1]Center of Mass'!$B$8:$M$105,MATCH(A1165,'[1]Center of Mass'!$B$8:$B$105,0),10))^2))</f>
        <v>434.03851054999996</v>
      </c>
    </row>
    <row r="1166" spans="1:25">
      <c r="A1166" s="403" t="s">
        <v>51</v>
      </c>
      <c r="B1166" s="403" t="s">
        <v>505</v>
      </c>
      <c r="C1166" s="403" t="s">
        <v>343</v>
      </c>
      <c r="D1166" s="403" t="s">
        <v>344</v>
      </c>
      <c r="E1166" s="403" t="s">
        <v>1455</v>
      </c>
      <c r="F1166" s="403">
        <v>0</v>
      </c>
      <c r="O1166" s="403" t="s">
        <v>345</v>
      </c>
      <c r="R1166" s="403">
        <v>4</v>
      </c>
      <c r="S1166" s="403">
        <v>1.56</v>
      </c>
      <c r="T1166" s="403">
        <v>5</v>
      </c>
      <c r="U1166" s="403">
        <v>3.95</v>
      </c>
      <c r="V1166" s="403">
        <v>14.9</v>
      </c>
      <c r="W1166" s="403">
        <v>34</v>
      </c>
      <c r="X1166" s="404">
        <v>0.40689999999999998</v>
      </c>
      <c r="Y1166" s="403">
        <f>X1166+(S1166*((U1166-INDEX('[1]Center of Mass'!$B$8:$M$105,MATCH(A1166,'[1]Center of Mass'!$B$8:$B$105,0),9))^2+(V1166-INDEX('[1]Center of Mass'!$B$8:$M$105,MATCH(A1166,'[1]Center of Mass'!$B$8:$B$105,0),10))^2))</f>
        <v>484.83088107999998</v>
      </c>
    </row>
    <row r="1167" spans="1:25">
      <c r="A1167" s="403" t="s">
        <v>51</v>
      </c>
      <c r="B1167" s="403" t="s">
        <v>506</v>
      </c>
      <c r="C1167" s="403" t="s">
        <v>343</v>
      </c>
      <c r="D1167" s="403" t="s">
        <v>344</v>
      </c>
      <c r="E1167" s="403" t="s">
        <v>1455</v>
      </c>
      <c r="F1167" s="403">
        <v>0</v>
      </c>
      <c r="O1167" s="403" t="s">
        <v>345</v>
      </c>
      <c r="R1167" s="403">
        <v>4</v>
      </c>
      <c r="S1167" s="403">
        <v>1.56</v>
      </c>
      <c r="T1167" s="403">
        <v>5</v>
      </c>
      <c r="U1167" s="403">
        <v>5.25</v>
      </c>
      <c r="V1167" s="403">
        <v>14.9</v>
      </c>
      <c r="W1167" s="403">
        <v>34</v>
      </c>
      <c r="X1167" s="404">
        <v>0.40689999999999998</v>
      </c>
      <c r="Y1167" s="403">
        <f>X1167+(S1167*((U1167-INDEX('[1]Center of Mass'!$B$8:$M$105,MATCH(A1167,'[1]Center of Mass'!$B$8:$B$105,0),9))^2+(V1167-INDEX('[1]Center of Mass'!$B$8:$M$105,MATCH(A1167,'[1]Center of Mass'!$B$8:$B$105,0),10))^2))</f>
        <v>416.27636907999999</v>
      </c>
    </row>
    <row r="1168" spans="1:25">
      <c r="A1168" s="403" t="s">
        <v>51</v>
      </c>
      <c r="B1168" s="403" t="s">
        <v>507</v>
      </c>
      <c r="C1168" s="403" t="s">
        <v>343</v>
      </c>
      <c r="D1168" s="403" t="s">
        <v>344</v>
      </c>
      <c r="E1168" s="403" t="s">
        <v>1455</v>
      </c>
      <c r="F1168" s="403">
        <v>0</v>
      </c>
      <c r="O1168" s="403" t="s">
        <v>345</v>
      </c>
      <c r="R1168" s="403">
        <v>4</v>
      </c>
      <c r="S1168" s="403">
        <v>1.56</v>
      </c>
      <c r="T1168" s="403">
        <v>5</v>
      </c>
      <c r="U1168" s="403">
        <v>6.55</v>
      </c>
      <c r="V1168" s="403">
        <v>14.9</v>
      </c>
      <c r="W1168" s="403">
        <v>34</v>
      </c>
      <c r="X1168" s="404">
        <v>0.40689999999999998</v>
      </c>
      <c r="Y1168" s="403">
        <f>X1168+(S1168*((U1168-INDEX('[1]Center of Mass'!$B$8:$M$105,MATCH(A1168,'[1]Center of Mass'!$B$8:$B$105,0),9))^2+(V1168-INDEX('[1]Center of Mass'!$B$8:$M$105,MATCH(A1168,'[1]Center of Mass'!$B$8:$B$105,0),10))^2))</f>
        <v>352.99465707999997</v>
      </c>
    </row>
    <row r="1169" spans="1:25">
      <c r="A1169" s="403" t="s">
        <v>51</v>
      </c>
      <c r="B1169" s="403" t="s">
        <v>508</v>
      </c>
      <c r="C1169" s="403" t="s">
        <v>343</v>
      </c>
      <c r="D1169" s="403" t="s">
        <v>344</v>
      </c>
      <c r="E1169" s="403" t="s">
        <v>1455</v>
      </c>
      <c r="F1169" s="403">
        <v>0</v>
      </c>
      <c r="O1169" s="403" t="s">
        <v>345</v>
      </c>
      <c r="R1169" s="403">
        <v>4</v>
      </c>
      <c r="S1169" s="403">
        <v>1.38</v>
      </c>
      <c r="T1169" s="403">
        <v>4.7</v>
      </c>
      <c r="U1169" s="403">
        <v>7.7750000000000004</v>
      </c>
      <c r="V1169" s="403">
        <v>14.9</v>
      </c>
      <c r="W1169" s="403">
        <v>34</v>
      </c>
      <c r="X1169" s="404">
        <v>0.31768999999999997</v>
      </c>
      <c r="Y1169" s="403">
        <f>X1169+(S1169*((U1169-INDEX('[1]Center of Mass'!$B$8:$M$105,MATCH(A1169,'[1]Center of Mass'!$B$8:$B$105,0),9))^2+(V1169-INDEX('[1]Center of Mass'!$B$8:$M$105,MATCH(A1169,'[1]Center of Mass'!$B$8:$B$105,0),10))^2))</f>
        <v>263.74039483999996</v>
      </c>
    </row>
    <row r="1170" spans="1:25">
      <c r="A1170" s="403" t="s">
        <v>51</v>
      </c>
      <c r="B1170" s="403" t="s">
        <v>509</v>
      </c>
      <c r="C1170" s="403" t="s">
        <v>343</v>
      </c>
      <c r="D1170" s="403" t="s">
        <v>344</v>
      </c>
      <c r="E1170" s="403" t="s">
        <v>1455</v>
      </c>
      <c r="F1170" s="403">
        <v>0</v>
      </c>
      <c r="O1170" s="403" t="s">
        <v>345</v>
      </c>
      <c r="R1170" s="403">
        <v>4</v>
      </c>
      <c r="S1170" s="403">
        <v>1.38</v>
      </c>
      <c r="T1170" s="403">
        <v>4.7</v>
      </c>
      <c r="U1170" s="403">
        <v>8.9250000000000007</v>
      </c>
      <c r="V1170" s="403">
        <v>14.9</v>
      </c>
      <c r="W1170" s="403">
        <v>34</v>
      </c>
      <c r="X1170" s="404">
        <v>0.31768999999999997</v>
      </c>
      <c r="Y1170" s="403">
        <f>X1170+(S1170*((U1170-INDEX('[1]Center of Mass'!$B$8:$M$105,MATCH(A1170,'[1]Center of Mass'!$B$8:$B$105,0),9))^2+(V1170-INDEX('[1]Center of Mass'!$B$8:$M$105,MATCH(A1170,'[1]Center of Mass'!$B$8:$B$105,0),10))^2))</f>
        <v>221.99594683999993</v>
      </c>
    </row>
    <row r="1171" spans="1:25">
      <c r="A1171" s="403" t="s">
        <v>51</v>
      </c>
      <c r="B1171" s="403" t="s">
        <v>754</v>
      </c>
      <c r="C1171" s="403" t="s">
        <v>343</v>
      </c>
      <c r="D1171" s="403" t="s">
        <v>344</v>
      </c>
      <c r="E1171" s="403" t="s">
        <v>1455</v>
      </c>
      <c r="F1171" s="403">
        <v>0</v>
      </c>
      <c r="O1171" s="403" t="s">
        <v>345</v>
      </c>
      <c r="R1171" s="403">
        <v>4</v>
      </c>
      <c r="S1171" s="403">
        <v>1.3238000000000001</v>
      </c>
      <c r="T1171" s="403">
        <v>4.6059999999999999</v>
      </c>
      <c r="U1171" s="403">
        <v>13.252000000000001</v>
      </c>
      <c r="V1171" s="403">
        <v>14.9</v>
      </c>
      <c r="W1171" s="403">
        <v>34</v>
      </c>
      <c r="X1171" s="404">
        <v>0.29310999999999998</v>
      </c>
      <c r="Y1171" s="403">
        <f>X1171+(S1171*((U1171-INDEX('[1]Center of Mass'!$B$8:$M$105,MATCH(A1171,'[1]Center of Mass'!$B$8:$B$105,0),9))^2+(V1171-INDEX('[1]Center of Mass'!$B$8:$M$105,MATCH(A1171,'[1]Center of Mass'!$B$8:$B$105,0),10))^2))</f>
        <v>93.644823838199969</v>
      </c>
    </row>
    <row r="1172" spans="1:25">
      <c r="A1172" s="403" t="s">
        <v>51</v>
      </c>
      <c r="B1172" s="403" t="s">
        <v>755</v>
      </c>
      <c r="C1172" s="403" t="s">
        <v>343</v>
      </c>
      <c r="D1172" s="403" t="s">
        <v>344</v>
      </c>
      <c r="E1172" s="403" t="s">
        <v>1455</v>
      </c>
      <c r="F1172" s="403">
        <v>0</v>
      </c>
      <c r="O1172" s="403" t="s">
        <v>345</v>
      </c>
      <c r="R1172" s="403">
        <v>4</v>
      </c>
      <c r="S1172" s="403">
        <v>1.3238000000000001</v>
      </c>
      <c r="T1172" s="403">
        <v>4.6059999999999999</v>
      </c>
      <c r="U1172" s="403">
        <v>14.355</v>
      </c>
      <c r="V1172" s="403">
        <v>14.9</v>
      </c>
      <c r="W1172" s="403">
        <v>34</v>
      </c>
      <c r="X1172" s="404">
        <v>0.29310999999999998</v>
      </c>
      <c r="Y1172" s="403">
        <f>X1172+(S1172*((U1172-INDEX('[1]Center of Mass'!$B$8:$M$105,MATCH(A1172,'[1]Center of Mass'!$B$8:$B$105,0),9))^2+(V1172-INDEX('[1]Center of Mass'!$B$8:$M$105,MATCH(A1172,'[1]Center of Mass'!$B$8:$B$105,0),10))^2))</f>
        <v>71.162872732399975</v>
      </c>
    </row>
    <row r="1173" spans="1:25">
      <c r="A1173" s="403" t="s">
        <v>51</v>
      </c>
      <c r="B1173" s="403" t="s">
        <v>560</v>
      </c>
      <c r="C1173" s="403" t="s">
        <v>343</v>
      </c>
      <c r="D1173" s="403" t="s">
        <v>344</v>
      </c>
      <c r="E1173" s="403" t="s">
        <v>1455</v>
      </c>
      <c r="F1173" s="403">
        <v>0</v>
      </c>
      <c r="O1173" s="403" t="s">
        <v>345</v>
      </c>
      <c r="R1173" s="403">
        <v>4</v>
      </c>
      <c r="S1173" s="403">
        <v>1.3238000000000001</v>
      </c>
      <c r="T1173" s="403">
        <v>4.6059999999999999</v>
      </c>
      <c r="U1173" s="403">
        <v>15.458</v>
      </c>
      <c r="V1173" s="403">
        <v>14.9</v>
      </c>
      <c r="W1173" s="403">
        <v>34</v>
      </c>
      <c r="X1173" s="404">
        <v>0.29310999999999998</v>
      </c>
      <c r="Y1173" s="403">
        <f>X1173+(S1173*((U1173-INDEX('[1]Center of Mass'!$B$8:$M$105,MATCH(A1173,'[1]Center of Mass'!$B$8:$B$105,0),9))^2+(V1173-INDEX('[1]Center of Mass'!$B$8:$M$105,MATCH(A1173,'[1]Center of Mass'!$B$8:$B$105,0),10))^2))</f>
        <v>51.902015614999982</v>
      </c>
    </row>
    <row r="1174" spans="1:25">
      <c r="A1174" s="403" t="s">
        <v>51</v>
      </c>
      <c r="B1174" s="403" t="s">
        <v>561</v>
      </c>
      <c r="C1174" s="403" t="s">
        <v>343</v>
      </c>
      <c r="D1174" s="403" t="s">
        <v>344</v>
      </c>
      <c r="E1174" s="403" t="s">
        <v>1455</v>
      </c>
      <c r="F1174" s="403">
        <v>0</v>
      </c>
      <c r="O1174" s="403" t="s">
        <v>345</v>
      </c>
      <c r="R1174" s="403">
        <v>4</v>
      </c>
      <c r="S1174" s="403">
        <v>1.4286000000000001</v>
      </c>
      <c r="T1174" s="403">
        <v>4.7809999999999997</v>
      </c>
      <c r="U1174" s="403">
        <v>16.605</v>
      </c>
      <c r="V1174" s="403">
        <v>14.9</v>
      </c>
      <c r="W1174" s="403">
        <v>34</v>
      </c>
      <c r="X1174" s="404">
        <v>0.34016000000000002</v>
      </c>
      <c r="Y1174" s="403">
        <f>X1174+(S1174*((U1174-INDEX('[1]Center of Mass'!$B$8:$M$105,MATCH(A1174,'[1]Center of Mass'!$B$8:$B$105,0),9))^2+(V1174-INDEX('[1]Center of Mass'!$B$8:$M$105,MATCH(A1174,'[1]Center of Mass'!$B$8:$B$105,0),10))^2))</f>
        <v>38.106769602799979</v>
      </c>
    </row>
    <row r="1175" spans="1:25">
      <c r="A1175" s="403" t="s">
        <v>51</v>
      </c>
      <c r="B1175" s="403" t="s">
        <v>562</v>
      </c>
      <c r="C1175" s="403" t="s">
        <v>343</v>
      </c>
      <c r="D1175" s="403" t="s">
        <v>344</v>
      </c>
      <c r="E1175" s="403" t="s">
        <v>1455</v>
      </c>
      <c r="F1175" s="403">
        <v>0</v>
      </c>
      <c r="O1175" s="403" t="s">
        <v>345</v>
      </c>
      <c r="R1175" s="403">
        <v>4</v>
      </c>
      <c r="S1175" s="403">
        <v>1.44</v>
      </c>
      <c r="T1175" s="403">
        <v>4.8</v>
      </c>
      <c r="U1175" s="403">
        <v>17.8</v>
      </c>
      <c r="V1175" s="403">
        <v>14.9</v>
      </c>
      <c r="W1175" s="403">
        <v>34</v>
      </c>
      <c r="X1175" s="404">
        <v>0.34560000000000002</v>
      </c>
      <c r="Y1175" s="403">
        <f>X1175+(S1175*((U1175-INDEX('[1]Center of Mass'!$B$8:$M$105,MATCH(A1175,'[1]Center of Mass'!$B$8:$B$105,0),9))^2+(V1175-INDEX('[1]Center of Mass'!$B$8:$M$105,MATCH(A1175,'[1]Center of Mass'!$B$8:$B$105,0),10))^2))</f>
        <v>23.616421919999983</v>
      </c>
    </row>
    <row r="1176" spans="1:25">
      <c r="A1176" s="403" t="s">
        <v>51</v>
      </c>
      <c r="B1176" s="403" t="s">
        <v>512</v>
      </c>
      <c r="C1176" s="403" t="s">
        <v>343</v>
      </c>
      <c r="D1176" s="403" t="s">
        <v>344</v>
      </c>
      <c r="E1176" s="403" t="s">
        <v>1455</v>
      </c>
      <c r="F1176" s="403">
        <v>0</v>
      </c>
      <c r="O1176" s="403" t="s">
        <v>345</v>
      </c>
      <c r="R1176" s="403">
        <v>4</v>
      </c>
      <c r="S1176" s="403">
        <v>1.5</v>
      </c>
      <c r="T1176" s="403">
        <v>4.9000000000000004</v>
      </c>
      <c r="U1176" s="403">
        <v>0.625</v>
      </c>
      <c r="V1176" s="403">
        <v>16.100000000000001</v>
      </c>
      <c r="W1176" s="403">
        <v>34</v>
      </c>
      <c r="X1176" s="404">
        <v>0.37530999999999998</v>
      </c>
      <c r="Y1176" s="403">
        <f>X1176+(S1176*((U1176-INDEX('[1]Center of Mass'!$B$8:$M$105,MATCH(A1176,'[1]Center of Mass'!$B$8:$B$105,0),9))^2+(V1176-INDEX('[1]Center of Mass'!$B$8:$M$105,MATCH(A1176,'[1]Center of Mass'!$B$8:$B$105,0),10))^2))</f>
        <v>665.63343699999996</v>
      </c>
    </row>
    <row r="1177" spans="1:25">
      <c r="A1177" s="403" t="s">
        <v>51</v>
      </c>
      <c r="B1177" s="403" t="s">
        <v>514</v>
      </c>
      <c r="C1177" s="403" t="s">
        <v>343</v>
      </c>
      <c r="D1177" s="403" t="s">
        <v>344</v>
      </c>
      <c r="E1177" s="403" t="s">
        <v>1455</v>
      </c>
      <c r="F1177" s="403">
        <v>0</v>
      </c>
      <c r="O1177" s="403" t="s">
        <v>345</v>
      </c>
      <c r="R1177" s="403">
        <v>4</v>
      </c>
      <c r="S1177" s="403">
        <v>1.23</v>
      </c>
      <c r="T1177" s="403">
        <v>4.45</v>
      </c>
      <c r="U1177" s="403">
        <v>1.7629999999999999</v>
      </c>
      <c r="V1177" s="403">
        <v>16.100000000000001</v>
      </c>
      <c r="W1177" s="403">
        <v>34</v>
      </c>
      <c r="X1177" s="404">
        <v>0.25529000000000002</v>
      </c>
      <c r="Y1177" s="403">
        <f>X1177+(S1177*((U1177-INDEX('[1]Center of Mass'!$B$8:$M$105,MATCH(A1177,'[1]Center of Mass'!$B$8:$B$105,0),9))^2+(V1177-INDEX('[1]Center of Mass'!$B$8:$M$105,MATCH(A1177,'[1]Center of Mass'!$B$8:$B$105,0),10))^2))</f>
        <v>488.91511429999991</v>
      </c>
    </row>
    <row r="1178" spans="1:25">
      <c r="A1178" s="403" t="s">
        <v>51</v>
      </c>
      <c r="B1178" s="403" t="s">
        <v>515</v>
      </c>
      <c r="C1178" s="403" t="s">
        <v>343</v>
      </c>
      <c r="D1178" s="403" t="s">
        <v>344</v>
      </c>
      <c r="E1178" s="403" t="s">
        <v>1455</v>
      </c>
      <c r="F1178" s="403">
        <v>0</v>
      </c>
      <c r="O1178" s="403" t="s">
        <v>345</v>
      </c>
      <c r="R1178" s="403">
        <v>4</v>
      </c>
      <c r="S1178" s="403">
        <v>1.23</v>
      </c>
      <c r="T1178" s="403">
        <v>4.45</v>
      </c>
      <c r="U1178" s="403">
        <v>2.7879999999999998</v>
      </c>
      <c r="V1178" s="403">
        <v>16.100000000000001</v>
      </c>
      <c r="W1178" s="403">
        <v>34</v>
      </c>
      <c r="X1178" s="404">
        <v>0.25529000000000002</v>
      </c>
      <c r="Y1178" s="403">
        <f>X1178+(S1178*((U1178-INDEX('[1]Center of Mass'!$B$8:$M$105,MATCH(A1178,'[1]Center of Mass'!$B$8:$B$105,0),9))^2+(V1178-INDEX('[1]Center of Mass'!$B$8:$M$105,MATCH(A1178,'[1]Center of Mass'!$B$8:$B$105,0),10))^2))</f>
        <v>440.43549454999993</v>
      </c>
    </row>
    <row r="1179" spans="1:25">
      <c r="A1179" s="403" t="s">
        <v>51</v>
      </c>
      <c r="B1179" s="403" t="s">
        <v>365</v>
      </c>
      <c r="C1179" s="403" t="s">
        <v>343</v>
      </c>
      <c r="D1179" s="403" t="s">
        <v>344</v>
      </c>
      <c r="E1179" s="403" t="s">
        <v>1455</v>
      </c>
      <c r="F1179" s="403">
        <v>0</v>
      </c>
      <c r="O1179" s="403" t="s">
        <v>345</v>
      </c>
      <c r="R1179" s="403">
        <v>4</v>
      </c>
      <c r="S1179" s="403">
        <v>1.56</v>
      </c>
      <c r="T1179" s="403">
        <v>5</v>
      </c>
      <c r="U1179" s="403">
        <v>3.95</v>
      </c>
      <c r="V1179" s="403">
        <v>16.100000000000001</v>
      </c>
      <c r="W1179" s="403">
        <v>34</v>
      </c>
      <c r="X1179" s="404">
        <v>0.40689999999999998</v>
      </c>
      <c r="Y1179" s="403">
        <f>X1179+(S1179*((U1179-INDEX('[1]Center of Mass'!$B$8:$M$105,MATCH(A1179,'[1]Center of Mass'!$B$8:$B$105,0),9))^2+(V1179-INDEX('[1]Center of Mass'!$B$8:$M$105,MATCH(A1179,'[1]Center of Mass'!$B$8:$B$105,0),10))^2))</f>
        <v>492.94412908000004</v>
      </c>
    </row>
    <row r="1180" spans="1:25">
      <c r="A1180" s="403" t="s">
        <v>51</v>
      </c>
      <c r="B1180" s="403" t="s">
        <v>366</v>
      </c>
      <c r="C1180" s="403" t="s">
        <v>343</v>
      </c>
      <c r="D1180" s="403" t="s">
        <v>344</v>
      </c>
      <c r="E1180" s="403" t="s">
        <v>1455</v>
      </c>
      <c r="F1180" s="403">
        <v>0</v>
      </c>
      <c r="O1180" s="403" t="s">
        <v>345</v>
      </c>
      <c r="R1180" s="403">
        <v>4</v>
      </c>
      <c r="S1180" s="403">
        <v>1.56</v>
      </c>
      <c r="T1180" s="403">
        <v>5</v>
      </c>
      <c r="U1180" s="403">
        <v>5.25</v>
      </c>
      <c r="V1180" s="403">
        <v>16.100000000000001</v>
      </c>
      <c r="W1180" s="403">
        <v>34</v>
      </c>
      <c r="X1180" s="404">
        <v>0.40689999999999998</v>
      </c>
      <c r="Y1180" s="403">
        <f>X1180+(S1180*((U1180-INDEX('[1]Center of Mass'!$B$8:$M$105,MATCH(A1180,'[1]Center of Mass'!$B$8:$B$105,0),9))^2+(V1180-INDEX('[1]Center of Mass'!$B$8:$M$105,MATCH(A1180,'[1]Center of Mass'!$B$8:$B$105,0),10))^2))</f>
        <v>424.38961708000005</v>
      </c>
    </row>
    <row r="1181" spans="1:25">
      <c r="A1181" s="403" t="s">
        <v>51</v>
      </c>
      <c r="B1181" s="403" t="s">
        <v>367</v>
      </c>
      <c r="C1181" s="403" t="s">
        <v>343</v>
      </c>
      <c r="D1181" s="403" t="s">
        <v>344</v>
      </c>
      <c r="E1181" s="403" t="s">
        <v>1455</v>
      </c>
      <c r="F1181" s="403">
        <v>0</v>
      </c>
      <c r="O1181" s="403" t="s">
        <v>345</v>
      </c>
      <c r="R1181" s="403">
        <v>4</v>
      </c>
      <c r="S1181" s="403">
        <v>1.56</v>
      </c>
      <c r="T1181" s="403">
        <v>5</v>
      </c>
      <c r="U1181" s="403">
        <v>6.55</v>
      </c>
      <c r="V1181" s="403">
        <v>16.100000000000001</v>
      </c>
      <c r="W1181" s="403">
        <v>34</v>
      </c>
      <c r="X1181" s="404">
        <v>0.40689999999999998</v>
      </c>
      <c r="Y1181" s="403">
        <f>X1181+(S1181*((U1181-INDEX('[1]Center of Mass'!$B$8:$M$105,MATCH(A1181,'[1]Center of Mass'!$B$8:$B$105,0),9))^2+(V1181-INDEX('[1]Center of Mass'!$B$8:$M$105,MATCH(A1181,'[1]Center of Mass'!$B$8:$B$105,0),10))^2))</f>
        <v>361.10790507999997</v>
      </c>
    </row>
    <row r="1182" spans="1:25">
      <c r="A1182" s="403" t="s">
        <v>51</v>
      </c>
      <c r="B1182" s="403" t="s">
        <v>368</v>
      </c>
      <c r="C1182" s="403" t="s">
        <v>343</v>
      </c>
      <c r="D1182" s="403" t="s">
        <v>344</v>
      </c>
      <c r="E1182" s="403" t="s">
        <v>1455</v>
      </c>
      <c r="F1182" s="403">
        <v>0</v>
      </c>
      <c r="O1182" s="403" t="s">
        <v>345</v>
      </c>
      <c r="R1182" s="403">
        <v>4</v>
      </c>
      <c r="S1182" s="403">
        <v>1.38</v>
      </c>
      <c r="T1182" s="403">
        <v>4.7</v>
      </c>
      <c r="U1182" s="403">
        <v>7.7750000000000004</v>
      </c>
      <c r="V1182" s="403">
        <v>16.100000000000001</v>
      </c>
      <c r="W1182" s="403">
        <v>34</v>
      </c>
      <c r="X1182" s="404">
        <v>0.31768999999999997</v>
      </c>
      <c r="Y1182" s="403">
        <f>X1182+(S1182*((U1182-INDEX('[1]Center of Mass'!$B$8:$M$105,MATCH(A1182,'[1]Center of Mass'!$B$8:$B$105,0),9))^2+(V1182-INDEX('[1]Center of Mass'!$B$8:$M$105,MATCH(A1182,'[1]Center of Mass'!$B$8:$B$105,0),10))^2))</f>
        <v>270.91749883999995</v>
      </c>
    </row>
    <row r="1183" spans="1:25">
      <c r="A1183" s="403" t="s">
        <v>51</v>
      </c>
      <c r="B1183" s="403" t="s">
        <v>369</v>
      </c>
      <c r="C1183" s="403" t="s">
        <v>343</v>
      </c>
      <c r="D1183" s="403" t="s">
        <v>344</v>
      </c>
      <c r="E1183" s="403" t="s">
        <v>1455</v>
      </c>
      <c r="F1183" s="403">
        <v>0</v>
      </c>
      <c r="O1183" s="403" t="s">
        <v>345</v>
      </c>
      <c r="R1183" s="403">
        <v>4</v>
      </c>
      <c r="S1183" s="403">
        <v>1.38</v>
      </c>
      <c r="T1183" s="403">
        <v>4.7</v>
      </c>
      <c r="U1183" s="403">
        <v>8.9250000000000007</v>
      </c>
      <c r="V1183" s="403">
        <v>16.100000000000001</v>
      </c>
      <c r="W1183" s="403">
        <v>34</v>
      </c>
      <c r="X1183" s="404">
        <v>0.31768999999999997</v>
      </c>
      <c r="Y1183" s="403">
        <f>X1183+(S1183*((U1183-INDEX('[1]Center of Mass'!$B$8:$M$105,MATCH(A1183,'[1]Center of Mass'!$B$8:$B$105,0),9))^2+(V1183-INDEX('[1]Center of Mass'!$B$8:$M$105,MATCH(A1183,'[1]Center of Mass'!$B$8:$B$105,0),10))^2))</f>
        <v>229.17305083999995</v>
      </c>
    </row>
    <row r="1184" spans="1:25">
      <c r="A1184" s="403" t="s">
        <v>51</v>
      </c>
      <c r="B1184" s="403" t="s">
        <v>370</v>
      </c>
      <c r="C1184" s="403" t="s">
        <v>343</v>
      </c>
      <c r="D1184" s="403" t="s">
        <v>344</v>
      </c>
      <c r="E1184" s="403" t="s">
        <v>1455</v>
      </c>
      <c r="F1184" s="403">
        <v>0</v>
      </c>
      <c r="O1184" s="403" t="s">
        <v>345</v>
      </c>
      <c r="R1184" s="403">
        <v>4</v>
      </c>
      <c r="S1184" s="403">
        <v>1.2</v>
      </c>
      <c r="T1184" s="403">
        <v>4.4000000000000004</v>
      </c>
      <c r="U1184" s="403">
        <v>10</v>
      </c>
      <c r="V1184" s="403">
        <v>16.100000000000001</v>
      </c>
      <c r="W1184" s="403">
        <v>34</v>
      </c>
      <c r="X1184" s="404">
        <v>0.24399999999999999</v>
      </c>
      <c r="Y1184" s="403">
        <f>X1184+(S1184*((U1184-INDEX('[1]Center of Mass'!$B$8:$M$105,MATCH(A1184,'[1]Center of Mass'!$B$8:$B$105,0),9))^2+(V1184-INDEX('[1]Center of Mass'!$B$8:$M$105,MATCH(A1184,'[1]Center of Mass'!$B$8:$B$105,0),10))^2))</f>
        <v>168.18675159999998</v>
      </c>
    </row>
    <row r="1185" spans="1:25">
      <c r="A1185" s="403" t="s">
        <v>51</v>
      </c>
      <c r="B1185" s="403" t="s">
        <v>373</v>
      </c>
      <c r="C1185" s="403" t="s">
        <v>343</v>
      </c>
      <c r="D1185" s="403" t="s">
        <v>344</v>
      </c>
      <c r="E1185" s="403" t="s">
        <v>1455</v>
      </c>
      <c r="F1185" s="403">
        <v>0</v>
      </c>
      <c r="O1185" s="403" t="s">
        <v>345</v>
      </c>
      <c r="R1185" s="403">
        <v>4</v>
      </c>
      <c r="S1185" s="403">
        <v>2.64</v>
      </c>
      <c r="T1185" s="403">
        <v>6.8</v>
      </c>
      <c r="U1185" s="403">
        <v>11.6</v>
      </c>
      <c r="V1185" s="403">
        <v>16.100000000000001</v>
      </c>
      <c r="W1185" s="403">
        <v>34</v>
      </c>
      <c r="X1185" s="404">
        <v>1.3815999999999999</v>
      </c>
      <c r="Y1185" s="403">
        <f>X1185+(S1185*((U1185-INDEX('[1]Center of Mass'!$B$8:$M$105,MATCH(A1185,'[1]Center of Mass'!$B$8:$B$105,0),9))^2+(V1185-INDEX('[1]Center of Mass'!$B$8:$M$105,MATCH(A1185,'[1]Center of Mass'!$B$8:$B$105,0),10))^2))</f>
        <v>280.44515751999995</v>
      </c>
    </row>
    <row r="1186" spans="1:25">
      <c r="A1186" s="403" t="s">
        <v>51</v>
      </c>
      <c r="B1186" s="403" t="s">
        <v>375</v>
      </c>
      <c r="C1186" s="403" t="s">
        <v>343</v>
      </c>
      <c r="D1186" s="403" t="s">
        <v>344</v>
      </c>
      <c r="E1186" s="403" t="s">
        <v>1455</v>
      </c>
      <c r="F1186" s="403">
        <v>0</v>
      </c>
      <c r="O1186" s="403" t="s">
        <v>345</v>
      </c>
      <c r="R1186" s="403">
        <v>4</v>
      </c>
      <c r="S1186" s="403">
        <v>1.3238000000000001</v>
      </c>
      <c r="T1186" s="403">
        <v>4.6059999999999999</v>
      </c>
      <c r="U1186" s="403">
        <v>13.252000000000001</v>
      </c>
      <c r="V1186" s="403">
        <v>16.100000000000001</v>
      </c>
      <c r="W1186" s="403">
        <v>34</v>
      </c>
      <c r="X1186" s="404">
        <v>0.29310999999999998</v>
      </c>
      <c r="Y1186" s="403">
        <f>X1186+(S1186*((U1186-INDEX('[1]Center of Mass'!$B$8:$M$105,MATCH(A1186,'[1]Center of Mass'!$B$8:$B$105,0),9))^2+(V1186-INDEX('[1]Center of Mass'!$B$8:$M$105,MATCH(A1186,'[1]Center of Mass'!$B$8:$B$105,0),10))^2))</f>
        <v>100.52964287819997</v>
      </c>
    </row>
    <row r="1187" spans="1:25">
      <c r="A1187" s="403" t="s">
        <v>51</v>
      </c>
      <c r="B1187" s="403" t="s">
        <v>376</v>
      </c>
      <c r="C1187" s="403" t="s">
        <v>343</v>
      </c>
      <c r="D1187" s="403" t="s">
        <v>344</v>
      </c>
      <c r="E1187" s="403" t="s">
        <v>1455</v>
      </c>
      <c r="F1187" s="403">
        <v>0</v>
      </c>
      <c r="O1187" s="403" t="s">
        <v>345</v>
      </c>
      <c r="R1187" s="403">
        <v>4</v>
      </c>
      <c r="S1187" s="403">
        <v>1.3238000000000001</v>
      </c>
      <c r="T1187" s="403">
        <v>4.6059999999999999</v>
      </c>
      <c r="U1187" s="403">
        <v>14.355</v>
      </c>
      <c r="V1187" s="403">
        <v>16.100000000000001</v>
      </c>
      <c r="W1187" s="403">
        <v>34</v>
      </c>
      <c r="X1187" s="404">
        <v>0.29310999999999998</v>
      </c>
      <c r="Y1187" s="403">
        <f>X1187+(S1187*((U1187-INDEX('[1]Center of Mass'!$B$8:$M$105,MATCH(A1187,'[1]Center of Mass'!$B$8:$B$105,0),9))^2+(V1187-INDEX('[1]Center of Mass'!$B$8:$M$105,MATCH(A1187,'[1]Center of Mass'!$B$8:$B$105,0),10))^2))</f>
        <v>78.047691772399986</v>
      </c>
    </row>
    <row r="1188" spans="1:25">
      <c r="A1188" s="403" t="s">
        <v>51</v>
      </c>
      <c r="B1188" s="403" t="s">
        <v>759</v>
      </c>
      <c r="C1188" s="403" t="s">
        <v>343</v>
      </c>
      <c r="D1188" s="403" t="s">
        <v>344</v>
      </c>
      <c r="E1188" s="403" t="s">
        <v>1455</v>
      </c>
      <c r="F1188" s="403">
        <v>0</v>
      </c>
      <c r="O1188" s="403" t="s">
        <v>345</v>
      </c>
      <c r="R1188" s="403">
        <v>4</v>
      </c>
      <c r="S1188" s="403">
        <v>1.3238000000000001</v>
      </c>
      <c r="T1188" s="403">
        <v>4.6059999999999999</v>
      </c>
      <c r="U1188" s="403">
        <v>15.458</v>
      </c>
      <c r="V1188" s="403">
        <v>16.100000000000001</v>
      </c>
      <c r="W1188" s="403">
        <v>34</v>
      </c>
      <c r="X1188" s="404">
        <v>0.29310999999999998</v>
      </c>
      <c r="Y1188" s="403">
        <f>X1188+(S1188*((U1188-INDEX('[1]Center of Mass'!$B$8:$M$105,MATCH(A1188,'[1]Center of Mass'!$B$8:$B$105,0),9))^2+(V1188-INDEX('[1]Center of Mass'!$B$8:$M$105,MATCH(A1188,'[1]Center of Mass'!$B$8:$B$105,0),10))^2))</f>
        <v>58.786834654999993</v>
      </c>
    </row>
    <row r="1189" spans="1:25">
      <c r="A1189" s="403" t="s">
        <v>51</v>
      </c>
      <c r="B1189" s="403" t="s">
        <v>760</v>
      </c>
      <c r="C1189" s="403" t="s">
        <v>343</v>
      </c>
      <c r="D1189" s="403" t="s">
        <v>344</v>
      </c>
      <c r="E1189" s="403" t="s">
        <v>1455</v>
      </c>
      <c r="F1189" s="403">
        <v>0</v>
      </c>
      <c r="O1189" s="403" t="s">
        <v>345</v>
      </c>
      <c r="R1189" s="403">
        <v>4</v>
      </c>
      <c r="S1189" s="403">
        <v>1.4286000000000001</v>
      </c>
      <c r="T1189" s="403">
        <v>4.7809999999999997</v>
      </c>
      <c r="U1189" s="403">
        <v>16.605</v>
      </c>
      <c r="V1189" s="403">
        <v>16.100000000000001</v>
      </c>
      <c r="W1189" s="403">
        <v>34</v>
      </c>
      <c r="X1189" s="404">
        <v>0.34016000000000002</v>
      </c>
      <c r="Y1189" s="403">
        <f>X1189+(S1189*((U1189-INDEX('[1]Center of Mass'!$B$8:$M$105,MATCH(A1189,'[1]Center of Mass'!$B$8:$B$105,0),9))^2+(V1189-INDEX('[1]Center of Mass'!$B$8:$M$105,MATCH(A1189,'[1]Center of Mass'!$B$8:$B$105,0),10))^2))</f>
        <v>45.536632482799988</v>
      </c>
    </row>
    <row r="1190" spans="1:25">
      <c r="A1190" s="403" t="s">
        <v>51</v>
      </c>
      <c r="B1190" s="403" t="s">
        <v>378</v>
      </c>
      <c r="C1190" s="403" t="s">
        <v>343</v>
      </c>
      <c r="D1190" s="403" t="s">
        <v>344</v>
      </c>
      <c r="E1190" s="403" t="s">
        <v>1455</v>
      </c>
      <c r="F1190" s="403">
        <v>0</v>
      </c>
      <c r="O1190" s="403" t="s">
        <v>345</v>
      </c>
      <c r="R1190" s="403">
        <v>4</v>
      </c>
      <c r="S1190" s="403">
        <v>1.44</v>
      </c>
      <c r="T1190" s="403">
        <v>4.8</v>
      </c>
      <c r="U1190" s="403">
        <v>17.8</v>
      </c>
      <c r="V1190" s="403">
        <v>16.100000000000001</v>
      </c>
      <c r="W1190" s="403">
        <v>34</v>
      </c>
      <c r="X1190" s="404">
        <v>0.34560000000000002</v>
      </c>
      <c r="Y1190" s="403">
        <f>X1190+(S1190*((U1190-INDEX('[1]Center of Mass'!$B$8:$M$105,MATCH(A1190,'[1]Center of Mass'!$B$8:$B$105,0),9))^2+(V1190-INDEX('[1]Center of Mass'!$B$8:$M$105,MATCH(A1190,'[1]Center of Mass'!$B$8:$B$105,0),10))^2))</f>
        <v>31.105573919999991</v>
      </c>
    </row>
    <row r="1191" spans="1:25">
      <c r="A1191" s="403" t="s">
        <v>51</v>
      </c>
      <c r="B1191" s="403" t="s">
        <v>854</v>
      </c>
      <c r="C1191" s="403" t="s">
        <v>343</v>
      </c>
      <c r="D1191" s="403" t="s">
        <v>344</v>
      </c>
      <c r="E1191" s="403" t="s">
        <v>1455</v>
      </c>
      <c r="F1191" s="403">
        <v>0</v>
      </c>
      <c r="O1191" s="403" t="s">
        <v>345</v>
      </c>
      <c r="R1191" s="403">
        <v>4</v>
      </c>
      <c r="S1191" s="403">
        <v>1.4375</v>
      </c>
      <c r="T1191" s="403">
        <v>4.8</v>
      </c>
      <c r="U1191" s="403">
        <v>7.7750000000000004</v>
      </c>
      <c r="V1191" s="403">
        <v>17.324999999999999</v>
      </c>
      <c r="W1191" s="403">
        <v>34</v>
      </c>
      <c r="X1191" s="404">
        <v>0.34560000000000002</v>
      </c>
      <c r="Y1191" s="403">
        <f>X1191+(S1191*((U1191-INDEX('[1]Center of Mass'!$B$8:$M$105,MATCH(A1191,'[1]Center of Mass'!$B$8:$B$105,0),9))^2+(V1191-INDEX('[1]Center of Mass'!$B$8:$M$105,MATCH(A1191,'[1]Center of Mass'!$B$8:$B$105,0),10))^2))</f>
        <v>294.1225774374999</v>
      </c>
    </row>
    <row r="1192" spans="1:25">
      <c r="A1192" s="403" t="s">
        <v>51</v>
      </c>
      <c r="B1192" s="403" t="s">
        <v>565</v>
      </c>
      <c r="C1192" s="403" t="s">
        <v>343</v>
      </c>
      <c r="D1192" s="403" t="s">
        <v>344</v>
      </c>
      <c r="E1192" s="403" t="s">
        <v>1455</v>
      </c>
      <c r="F1192" s="403">
        <v>0</v>
      </c>
      <c r="O1192" s="403" t="s">
        <v>345</v>
      </c>
      <c r="R1192" s="403">
        <v>4</v>
      </c>
      <c r="S1192" s="403">
        <v>1.4375</v>
      </c>
      <c r="T1192" s="403">
        <v>4.8</v>
      </c>
      <c r="U1192" s="403">
        <v>8.9250000000000007</v>
      </c>
      <c r="V1192" s="403">
        <v>17.324999999999999</v>
      </c>
      <c r="W1192" s="403">
        <v>34</v>
      </c>
      <c r="X1192" s="404">
        <v>0.34560000000000002</v>
      </c>
      <c r="Y1192" s="403">
        <f>X1192+(S1192*((U1192-INDEX('[1]Center of Mass'!$B$8:$M$105,MATCH(A1192,'[1]Center of Mass'!$B$8:$B$105,0),9))^2+(V1192-INDEX('[1]Center of Mass'!$B$8:$M$105,MATCH(A1192,'[1]Center of Mass'!$B$8:$B$105,0),10))^2))</f>
        <v>250.63877743749993</v>
      </c>
    </row>
    <row r="1193" spans="1:25">
      <c r="A1193" s="403" t="s">
        <v>51</v>
      </c>
      <c r="B1193" s="403" t="s">
        <v>855</v>
      </c>
      <c r="C1193" s="403" t="s">
        <v>343</v>
      </c>
      <c r="D1193" s="403" t="s">
        <v>344</v>
      </c>
      <c r="E1193" s="403" t="s">
        <v>1455</v>
      </c>
      <c r="F1193" s="403">
        <v>0</v>
      </c>
      <c r="O1193" s="403" t="s">
        <v>345</v>
      </c>
      <c r="R1193" s="403">
        <v>4</v>
      </c>
      <c r="S1193" s="403">
        <v>1.25</v>
      </c>
      <c r="T1193" s="403">
        <v>4.5</v>
      </c>
      <c r="U1193" s="403">
        <v>10</v>
      </c>
      <c r="V1193" s="403">
        <v>17.324999999999999</v>
      </c>
      <c r="W1193" s="403">
        <v>34</v>
      </c>
      <c r="X1193" s="404">
        <v>0.26693</v>
      </c>
      <c r="Y1193" s="403">
        <f>X1193+(S1193*((U1193-INDEX('[1]Center of Mass'!$B$8:$M$105,MATCH(A1193,'[1]Center of Mass'!$B$8:$B$105,0),9))^2+(V1193-INDEX('[1]Center of Mass'!$B$8:$M$105,MATCH(A1193,'[1]Center of Mass'!$B$8:$B$105,0),10))^2))</f>
        <v>185.55701499999998</v>
      </c>
    </row>
    <row r="1194" spans="1:25">
      <c r="A1194" s="403" t="s">
        <v>51</v>
      </c>
      <c r="B1194" s="403" t="s">
        <v>778</v>
      </c>
      <c r="C1194" s="403" t="s">
        <v>343</v>
      </c>
      <c r="D1194" s="403" t="s">
        <v>344</v>
      </c>
      <c r="E1194" s="403" t="s">
        <v>1455</v>
      </c>
      <c r="F1194" s="403">
        <v>0</v>
      </c>
      <c r="O1194" s="403" t="s">
        <v>345</v>
      </c>
      <c r="R1194" s="403">
        <v>4</v>
      </c>
      <c r="S1194" s="403">
        <v>1.4375</v>
      </c>
      <c r="T1194" s="403">
        <v>4.8</v>
      </c>
      <c r="U1194" s="403">
        <v>7.7750000000000004</v>
      </c>
      <c r="V1194" s="403">
        <v>18.574999999999999</v>
      </c>
      <c r="W1194" s="403">
        <v>34</v>
      </c>
      <c r="X1194" s="404">
        <v>0.34560000000000002</v>
      </c>
      <c r="Y1194" s="403">
        <f>X1194+(S1194*((U1194-INDEX('[1]Center of Mass'!$B$8:$M$105,MATCH(A1194,'[1]Center of Mass'!$B$8:$B$105,0),9))^2+(V1194-INDEX('[1]Center of Mass'!$B$8:$M$105,MATCH(A1194,'[1]Center of Mass'!$B$8:$B$105,0),10))^2))</f>
        <v>310.7149211874999</v>
      </c>
    </row>
    <row r="1195" spans="1:25">
      <c r="A1195" s="403" t="s">
        <v>51</v>
      </c>
      <c r="B1195" s="403" t="s">
        <v>779</v>
      </c>
      <c r="C1195" s="403" t="s">
        <v>343</v>
      </c>
      <c r="D1195" s="403" t="s">
        <v>344</v>
      </c>
      <c r="E1195" s="403" t="s">
        <v>1455</v>
      </c>
      <c r="F1195" s="403">
        <v>0</v>
      </c>
      <c r="O1195" s="403" t="s">
        <v>345</v>
      </c>
      <c r="R1195" s="403">
        <v>4</v>
      </c>
      <c r="S1195" s="403">
        <v>1.4375</v>
      </c>
      <c r="T1195" s="403">
        <v>4.8</v>
      </c>
      <c r="U1195" s="403">
        <v>8.9250000000000007</v>
      </c>
      <c r="V1195" s="403">
        <v>18.574999999999999</v>
      </c>
      <c r="W1195" s="403">
        <v>34</v>
      </c>
      <c r="X1195" s="404">
        <v>0.34560000000000002</v>
      </c>
      <c r="Y1195" s="403">
        <f>X1195+(S1195*((U1195-INDEX('[1]Center of Mass'!$B$8:$M$105,MATCH(A1195,'[1]Center of Mass'!$B$8:$B$105,0),9))^2+(V1195-INDEX('[1]Center of Mass'!$B$8:$M$105,MATCH(A1195,'[1]Center of Mass'!$B$8:$B$105,0),10))^2))</f>
        <v>267.23112118749992</v>
      </c>
    </row>
    <row r="1196" spans="1:25">
      <c r="A1196" s="403" t="s">
        <v>51</v>
      </c>
      <c r="B1196" s="403" t="s">
        <v>780</v>
      </c>
      <c r="C1196" s="403" t="s">
        <v>343</v>
      </c>
      <c r="D1196" s="403" t="s">
        <v>344</v>
      </c>
      <c r="E1196" s="403" t="s">
        <v>1455</v>
      </c>
      <c r="F1196" s="403">
        <v>0</v>
      </c>
      <c r="O1196" s="403" t="s">
        <v>345</v>
      </c>
      <c r="R1196" s="403">
        <v>4</v>
      </c>
      <c r="S1196" s="403">
        <v>1.25</v>
      </c>
      <c r="T1196" s="403">
        <v>4.5</v>
      </c>
      <c r="U1196" s="403">
        <v>10</v>
      </c>
      <c r="V1196" s="403">
        <v>18.574999999999999</v>
      </c>
      <c r="W1196" s="403">
        <v>34</v>
      </c>
      <c r="X1196" s="404">
        <v>0.26693</v>
      </c>
      <c r="Y1196" s="403">
        <f>X1196+(S1196*((U1196-INDEX('[1]Center of Mass'!$B$8:$M$105,MATCH(A1196,'[1]Center of Mass'!$B$8:$B$105,0),9))^2+(V1196-INDEX('[1]Center of Mass'!$B$8:$M$105,MATCH(A1196,'[1]Center of Mass'!$B$8:$B$105,0),10))^2))</f>
        <v>199.98514</v>
      </c>
    </row>
    <row r="1197" spans="1:25">
      <c r="A1197" s="403" t="s">
        <v>51</v>
      </c>
      <c r="B1197" s="403" t="s">
        <v>786</v>
      </c>
      <c r="C1197" s="403" t="s">
        <v>343</v>
      </c>
      <c r="D1197" s="403" t="s">
        <v>344</v>
      </c>
      <c r="E1197" s="403" t="s">
        <v>1455</v>
      </c>
      <c r="F1197" s="403">
        <v>0</v>
      </c>
      <c r="O1197" s="403" t="s">
        <v>345</v>
      </c>
      <c r="R1197" s="403">
        <v>4</v>
      </c>
      <c r="S1197" s="403">
        <v>1.1200000000000001</v>
      </c>
      <c r="T1197" s="403">
        <v>4.2670000000000003</v>
      </c>
      <c r="U1197" s="403">
        <v>-0.6</v>
      </c>
      <c r="V1197" s="403">
        <v>19.667000000000002</v>
      </c>
      <c r="W1197" s="403">
        <v>34</v>
      </c>
      <c r="X1197" s="404">
        <v>0.2157</v>
      </c>
      <c r="Y1197" s="403">
        <f>X1197+(S1197*((U1197-INDEX('[1]Center of Mass'!$B$8:$M$105,MATCH(A1197,'[1]Center of Mass'!$B$8:$B$105,0),9))^2+(V1197-INDEX('[1]Center of Mass'!$B$8:$M$105,MATCH(A1197,'[1]Center of Mass'!$B$8:$B$105,0),10))^2))</f>
        <v>592.26781520000009</v>
      </c>
    </row>
    <row r="1198" spans="1:25">
      <c r="A1198" s="403" t="s">
        <v>51</v>
      </c>
      <c r="B1198" s="403" t="s">
        <v>788</v>
      </c>
      <c r="C1198" s="403" t="s">
        <v>343</v>
      </c>
      <c r="D1198" s="403" t="s">
        <v>344</v>
      </c>
      <c r="E1198" s="403" t="s">
        <v>1455</v>
      </c>
      <c r="F1198" s="403">
        <v>0</v>
      </c>
      <c r="O1198" s="403" t="s">
        <v>345</v>
      </c>
      <c r="R1198" s="403">
        <v>4</v>
      </c>
      <c r="S1198" s="403">
        <v>1.0266999999999999</v>
      </c>
      <c r="T1198" s="403">
        <v>4.0670000000000002</v>
      </c>
      <c r="U1198" s="403">
        <v>0.55000000000000004</v>
      </c>
      <c r="V1198" s="403">
        <v>19.667000000000002</v>
      </c>
      <c r="W1198" s="403">
        <v>34</v>
      </c>
      <c r="X1198" s="404">
        <v>0.17805000000000001</v>
      </c>
      <c r="Y1198" s="403">
        <f>X1198+(S1198*((U1198-INDEX('[1]Center of Mass'!$B$8:$M$105,MATCH(A1198,'[1]Center of Mass'!$B$8:$B$105,0),9))^2+(V1198-INDEX('[1]Center of Mass'!$B$8:$M$105,MATCH(A1198,'[1]Center of Mass'!$B$8:$B$105,0),10))^2))</f>
        <v>492.07603646199988</v>
      </c>
    </row>
    <row r="1199" spans="1:25">
      <c r="A1199" s="403" t="s">
        <v>51</v>
      </c>
      <c r="B1199" s="403" t="s">
        <v>789</v>
      </c>
      <c r="C1199" s="403" t="s">
        <v>343</v>
      </c>
      <c r="D1199" s="403" t="s">
        <v>344</v>
      </c>
      <c r="E1199" s="403" t="s">
        <v>1455</v>
      </c>
      <c r="F1199" s="403">
        <v>0</v>
      </c>
      <c r="O1199" s="403" t="s">
        <v>345</v>
      </c>
      <c r="R1199" s="403">
        <v>4</v>
      </c>
      <c r="S1199" s="403">
        <v>1.0266999999999999</v>
      </c>
      <c r="T1199" s="403">
        <v>4.0670000000000002</v>
      </c>
      <c r="U1199" s="403">
        <v>1.65</v>
      </c>
      <c r="V1199" s="403">
        <v>19.667000000000002</v>
      </c>
      <c r="W1199" s="403">
        <v>34</v>
      </c>
      <c r="X1199" s="404">
        <v>0.17805000000000001</v>
      </c>
      <c r="Y1199" s="403">
        <f>X1199+(S1199*((U1199-INDEX('[1]Center of Mass'!$B$8:$M$105,MATCH(A1199,'[1]Center of Mass'!$B$8:$B$105,0),9))^2+(V1199-INDEX('[1]Center of Mass'!$B$8:$M$105,MATCH(A1199,'[1]Center of Mass'!$B$8:$B$105,0),10))^2))</f>
        <v>445.99322298199996</v>
      </c>
    </row>
    <row r="1200" spans="1:25">
      <c r="A1200" s="403" t="s">
        <v>51</v>
      </c>
      <c r="B1200" s="403" t="s">
        <v>790</v>
      </c>
      <c r="C1200" s="403" t="s">
        <v>343</v>
      </c>
      <c r="D1200" s="403" t="s">
        <v>344</v>
      </c>
      <c r="E1200" s="403" t="s">
        <v>1455</v>
      </c>
      <c r="F1200" s="403">
        <v>0</v>
      </c>
      <c r="O1200" s="403" t="s">
        <v>345</v>
      </c>
      <c r="R1200" s="403">
        <v>4</v>
      </c>
      <c r="S1200" s="403">
        <v>1.0266999999999999</v>
      </c>
      <c r="T1200" s="403">
        <v>4.0670000000000002</v>
      </c>
      <c r="U1200" s="403">
        <v>2.75</v>
      </c>
      <c r="V1200" s="403">
        <v>19.667000000000002</v>
      </c>
      <c r="W1200" s="403">
        <v>34</v>
      </c>
      <c r="X1200" s="404">
        <v>0.17805000000000001</v>
      </c>
      <c r="Y1200" s="403">
        <f>X1200+(S1200*((U1200-INDEX('[1]Center of Mass'!$B$8:$M$105,MATCH(A1200,'[1]Center of Mass'!$B$8:$B$105,0),9))^2+(V1200-INDEX('[1]Center of Mass'!$B$8:$M$105,MATCH(A1200,'[1]Center of Mass'!$B$8:$B$105,0),10))^2))</f>
        <v>402.39502350200002</v>
      </c>
    </row>
    <row r="1201" spans="1:25">
      <c r="A1201" s="403" t="s">
        <v>51</v>
      </c>
      <c r="B1201" s="403" t="s">
        <v>791</v>
      </c>
      <c r="C1201" s="403" t="s">
        <v>343</v>
      </c>
      <c r="D1201" s="403" t="s">
        <v>344</v>
      </c>
      <c r="E1201" s="403" t="s">
        <v>1455</v>
      </c>
      <c r="F1201" s="403">
        <v>0</v>
      </c>
      <c r="O1201" s="403" t="s">
        <v>345</v>
      </c>
      <c r="R1201" s="403">
        <v>4</v>
      </c>
      <c r="S1201" s="403">
        <v>0.91</v>
      </c>
      <c r="T1201" s="403">
        <v>3.8170000000000002</v>
      </c>
      <c r="U1201" s="403">
        <v>3.7879999999999998</v>
      </c>
      <c r="V1201" s="403">
        <v>19.667000000000002</v>
      </c>
      <c r="W1201" s="403">
        <v>34</v>
      </c>
      <c r="X1201" s="404">
        <v>0.13815</v>
      </c>
      <c r="Y1201" s="403">
        <f>X1201+(S1201*((U1201-INDEX('[1]Center of Mass'!$B$8:$M$105,MATCH(A1201,'[1]Center of Mass'!$B$8:$B$105,0),9))^2+(V1201-INDEX('[1]Center of Mass'!$B$8:$M$105,MATCH(A1201,'[1]Center of Mass'!$B$8:$B$105,0),10))^2))</f>
        <v>322.19202031999998</v>
      </c>
    </row>
    <row r="1202" spans="1:25">
      <c r="A1202" s="403" t="s">
        <v>51</v>
      </c>
      <c r="B1202" s="403" t="s">
        <v>794</v>
      </c>
      <c r="C1202" s="403" t="s">
        <v>343</v>
      </c>
      <c r="D1202" s="403" t="s">
        <v>344</v>
      </c>
      <c r="E1202" s="403" t="s">
        <v>1455</v>
      </c>
      <c r="F1202" s="403">
        <v>0</v>
      </c>
      <c r="O1202" s="403" t="s">
        <v>345</v>
      </c>
      <c r="R1202" s="403">
        <v>4</v>
      </c>
      <c r="S1202" s="403">
        <v>0.91</v>
      </c>
      <c r="T1202" s="403">
        <v>3.8170000000000002</v>
      </c>
      <c r="U1202" s="403">
        <v>4.7629999999999999</v>
      </c>
      <c r="V1202" s="403">
        <v>19.667000000000002</v>
      </c>
      <c r="W1202" s="403">
        <v>34</v>
      </c>
      <c r="X1202" s="404">
        <v>0.13815</v>
      </c>
      <c r="Y1202" s="403">
        <f>X1202+(S1202*((U1202-INDEX('[1]Center of Mass'!$B$8:$M$105,MATCH(A1202,'[1]Center of Mass'!$B$8:$B$105,0),9))^2+(V1202-INDEX('[1]Center of Mass'!$B$8:$M$105,MATCH(A1202,'[1]Center of Mass'!$B$8:$B$105,0),10))^2))</f>
        <v>291.62359606999991</v>
      </c>
    </row>
    <row r="1203" spans="1:25">
      <c r="A1203" s="403" t="s">
        <v>51</v>
      </c>
      <c r="B1203" s="403" t="s">
        <v>857</v>
      </c>
      <c r="C1203" s="403" t="s">
        <v>343</v>
      </c>
      <c r="D1203" s="403" t="s">
        <v>344</v>
      </c>
      <c r="E1203" s="403" t="s">
        <v>1455</v>
      </c>
      <c r="F1203" s="403">
        <v>0</v>
      </c>
      <c r="O1203" s="403" t="s">
        <v>345</v>
      </c>
      <c r="R1203" s="403">
        <v>4</v>
      </c>
      <c r="S1203" s="403">
        <v>0.91</v>
      </c>
      <c r="T1203" s="403">
        <v>3.8170000000000002</v>
      </c>
      <c r="U1203" s="403">
        <v>5.7380000000000004</v>
      </c>
      <c r="V1203" s="403">
        <v>19.667000000000002</v>
      </c>
      <c r="W1203" s="403">
        <v>34</v>
      </c>
      <c r="X1203" s="404">
        <v>0.13815</v>
      </c>
      <c r="Y1203" s="403">
        <f>X1203+(S1203*((U1203-INDEX('[1]Center of Mass'!$B$8:$M$105,MATCH(A1203,'[1]Center of Mass'!$B$8:$B$105,0),9))^2+(V1203-INDEX('[1]Center of Mass'!$B$8:$M$105,MATCH(A1203,'[1]Center of Mass'!$B$8:$B$105,0),10))^2))</f>
        <v>262.78530932000001</v>
      </c>
    </row>
    <row r="1204" spans="1:25">
      <c r="A1204" s="403" t="s">
        <v>51</v>
      </c>
      <c r="B1204" s="403" t="s">
        <v>566</v>
      </c>
      <c r="C1204" s="403" t="s">
        <v>343</v>
      </c>
      <c r="D1204" s="403" t="s">
        <v>344</v>
      </c>
      <c r="E1204" s="403" t="s">
        <v>1455</v>
      </c>
      <c r="F1204" s="403">
        <v>0</v>
      </c>
      <c r="O1204" s="403" t="s">
        <v>345</v>
      </c>
      <c r="R1204" s="403">
        <v>4</v>
      </c>
      <c r="S1204" s="403">
        <v>0.91</v>
      </c>
      <c r="T1204" s="403">
        <v>3.8170000000000002</v>
      </c>
      <c r="U1204" s="403">
        <v>6.7130000000000001</v>
      </c>
      <c r="V1204" s="403">
        <v>19.667000000000002</v>
      </c>
      <c r="W1204" s="403">
        <v>34</v>
      </c>
      <c r="X1204" s="404">
        <v>0.13815</v>
      </c>
      <c r="Y1204" s="403">
        <f>X1204+(S1204*((U1204-INDEX('[1]Center of Mass'!$B$8:$M$105,MATCH(A1204,'[1]Center of Mass'!$B$8:$B$105,0),9))^2+(V1204-INDEX('[1]Center of Mass'!$B$8:$M$105,MATCH(A1204,'[1]Center of Mass'!$B$8:$B$105,0),10))^2))</f>
        <v>235.67716006999999</v>
      </c>
    </row>
    <row r="1205" spans="1:25">
      <c r="A1205" s="403" t="s">
        <v>51</v>
      </c>
      <c r="B1205" s="403" t="s">
        <v>567</v>
      </c>
      <c r="C1205" s="403" t="s">
        <v>343</v>
      </c>
      <c r="D1205" s="403" t="s">
        <v>344</v>
      </c>
      <c r="E1205" s="403" t="s">
        <v>1455</v>
      </c>
      <c r="F1205" s="403">
        <v>0</v>
      </c>
      <c r="O1205" s="403" t="s">
        <v>345</v>
      </c>
      <c r="R1205" s="403">
        <v>4</v>
      </c>
      <c r="S1205" s="403">
        <v>1.1433</v>
      </c>
      <c r="T1205" s="403">
        <v>4.3289999999999997</v>
      </c>
      <c r="U1205" s="403">
        <v>7.8129999999999997</v>
      </c>
      <c r="V1205" s="403">
        <v>19.675999999999998</v>
      </c>
      <c r="W1205" s="403">
        <v>34</v>
      </c>
      <c r="X1205" s="404">
        <v>0.22694</v>
      </c>
      <c r="Y1205" s="403">
        <f>X1205+(S1205*((U1205-INDEX('[1]Center of Mass'!$B$8:$M$105,MATCH(A1205,'[1]Center of Mass'!$B$8:$B$105,0),9))^2+(V1205-INDEX('[1]Center of Mass'!$B$8:$M$105,MATCH(A1205,'[1]Center of Mass'!$B$8:$B$105,0),10))^2))</f>
        <v>260.46759562099999</v>
      </c>
    </row>
    <row r="1206" spans="1:25">
      <c r="A1206" s="403" t="s">
        <v>51</v>
      </c>
      <c r="B1206" s="403" t="s">
        <v>522</v>
      </c>
      <c r="C1206" s="403" t="s">
        <v>343</v>
      </c>
      <c r="D1206" s="403" t="s">
        <v>344</v>
      </c>
      <c r="E1206" s="403" t="s">
        <v>1455</v>
      </c>
      <c r="F1206" s="403">
        <v>0</v>
      </c>
      <c r="O1206" s="403" t="s">
        <v>345</v>
      </c>
      <c r="R1206" s="403">
        <v>4</v>
      </c>
      <c r="S1206" s="403">
        <v>1.0033000000000001</v>
      </c>
      <c r="T1206" s="403">
        <v>4.0289999999999999</v>
      </c>
      <c r="U1206" s="403">
        <v>8.9619999999999997</v>
      </c>
      <c r="V1206" s="403">
        <v>19.655999999999999</v>
      </c>
      <c r="W1206" s="403">
        <v>34</v>
      </c>
      <c r="X1206" s="404">
        <v>0.17027999999999999</v>
      </c>
      <c r="Y1206" s="403">
        <f>X1206+(S1206*((U1206-INDEX('[1]Center of Mass'!$B$8:$M$105,MATCH(A1206,'[1]Center of Mass'!$B$8:$B$105,0),9))^2+(V1206-INDEX('[1]Center of Mass'!$B$8:$M$105,MATCH(A1206,'[1]Center of Mass'!$B$8:$B$105,0),10))^2))</f>
        <v>198.05307436569996</v>
      </c>
    </row>
    <row r="1207" spans="1:25">
      <c r="A1207" s="403" t="s">
        <v>51</v>
      </c>
      <c r="B1207" s="403" t="s">
        <v>523</v>
      </c>
      <c r="C1207" s="403" t="s">
        <v>343</v>
      </c>
      <c r="D1207" s="403" t="s">
        <v>344</v>
      </c>
      <c r="E1207" s="403" t="s">
        <v>1455</v>
      </c>
      <c r="F1207" s="403">
        <v>0</v>
      </c>
      <c r="O1207" s="403" t="s">
        <v>345</v>
      </c>
      <c r="R1207" s="403">
        <v>4</v>
      </c>
      <c r="S1207" s="403">
        <v>0.93330000000000002</v>
      </c>
      <c r="T1207" s="403">
        <v>3.867</v>
      </c>
      <c r="U1207" s="403">
        <v>10</v>
      </c>
      <c r="V1207" s="403">
        <v>19.667000000000002</v>
      </c>
      <c r="W1207" s="403">
        <v>34</v>
      </c>
      <c r="X1207" s="404">
        <v>0.14552999999999999</v>
      </c>
      <c r="Y1207" s="403">
        <f>X1207+(S1207*((U1207-INDEX('[1]Center of Mass'!$B$8:$M$105,MATCH(A1207,'[1]Center of Mass'!$B$8:$B$105,0),9))^2+(V1207-INDEX('[1]Center of Mass'!$B$8:$M$105,MATCH(A1207,'[1]Center of Mass'!$B$8:$B$105,0),10))^2))</f>
        <v>161.06097214800002</v>
      </c>
    </row>
    <row r="1208" spans="1:25">
      <c r="A1208" s="403" t="s">
        <v>51</v>
      </c>
      <c r="B1208" s="403" t="s">
        <v>526</v>
      </c>
      <c r="C1208" s="403" t="s">
        <v>343</v>
      </c>
      <c r="D1208" s="403" t="s">
        <v>344</v>
      </c>
      <c r="E1208" s="403" t="s">
        <v>1455</v>
      </c>
      <c r="F1208" s="403">
        <v>0</v>
      </c>
      <c r="O1208" s="403" t="s">
        <v>345</v>
      </c>
      <c r="R1208" s="403">
        <v>4</v>
      </c>
      <c r="S1208" s="403">
        <v>1.0111000000000001</v>
      </c>
      <c r="T1208" s="403">
        <v>4.0330000000000004</v>
      </c>
      <c r="U1208" s="403">
        <v>13.242000000000001</v>
      </c>
      <c r="V1208" s="403">
        <v>19.667000000000002</v>
      </c>
      <c r="W1208" s="403">
        <v>34</v>
      </c>
      <c r="X1208" s="404">
        <v>0.17229</v>
      </c>
      <c r="Y1208" s="403">
        <f>X1208+(S1208*((U1208-INDEX('[1]Center of Mass'!$B$8:$M$105,MATCH(A1208,'[1]Center of Mass'!$B$8:$B$105,0),9))^2+(V1208-INDEX('[1]Center of Mass'!$B$8:$M$105,MATCH(A1208,'[1]Center of Mass'!$B$8:$B$105,0),10))^2))</f>
        <v>109.7220994316</v>
      </c>
    </row>
    <row r="1209" spans="1:25">
      <c r="A1209" s="403" t="s">
        <v>51</v>
      </c>
      <c r="B1209" s="403" t="s">
        <v>383</v>
      </c>
      <c r="C1209" s="403" t="s">
        <v>343</v>
      </c>
      <c r="D1209" s="403" t="s">
        <v>344</v>
      </c>
      <c r="E1209" s="403" t="s">
        <v>1455</v>
      </c>
      <c r="F1209" s="403">
        <v>0</v>
      </c>
      <c r="O1209" s="403" t="s">
        <v>345</v>
      </c>
      <c r="R1209" s="403">
        <v>4</v>
      </c>
      <c r="S1209" s="403">
        <v>1.0111000000000001</v>
      </c>
      <c r="T1209" s="403">
        <v>4.0330000000000004</v>
      </c>
      <c r="U1209" s="403">
        <v>14.324999999999999</v>
      </c>
      <c r="V1209" s="403">
        <v>19.667000000000002</v>
      </c>
      <c r="W1209" s="403">
        <v>34</v>
      </c>
      <c r="X1209" s="404">
        <v>0.17229</v>
      </c>
      <c r="Y1209" s="403">
        <f>X1209+(S1209*((U1209-INDEX('[1]Center of Mass'!$B$8:$M$105,MATCH(A1209,'[1]Center of Mass'!$B$8:$B$105,0),9))^2+(V1209-INDEX('[1]Center of Mass'!$B$8:$M$105,MATCH(A1209,'[1]Center of Mass'!$B$8:$B$105,0),10))^2))</f>
        <v>92.818255623500022</v>
      </c>
    </row>
    <row r="1210" spans="1:25">
      <c r="A1210" s="403" t="s">
        <v>51</v>
      </c>
      <c r="B1210" s="403" t="s">
        <v>527</v>
      </c>
      <c r="C1210" s="403" t="s">
        <v>343</v>
      </c>
      <c r="D1210" s="403" t="s">
        <v>344</v>
      </c>
      <c r="E1210" s="403" t="s">
        <v>1455</v>
      </c>
      <c r="F1210" s="403">
        <v>0</v>
      </c>
      <c r="O1210" s="403" t="s">
        <v>345</v>
      </c>
      <c r="R1210" s="403">
        <v>4</v>
      </c>
      <c r="S1210" s="403">
        <v>1.0111000000000001</v>
      </c>
      <c r="T1210" s="403">
        <v>4.0330000000000004</v>
      </c>
      <c r="U1210" s="403">
        <v>15.407999999999999</v>
      </c>
      <c r="V1210" s="403">
        <v>19.667000000000002</v>
      </c>
      <c r="W1210" s="403">
        <v>34</v>
      </c>
      <c r="X1210" s="404">
        <v>0.17229</v>
      </c>
      <c r="Y1210" s="403">
        <f>X1210+(S1210*((U1210-INDEX('[1]Center of Mass'!$B$8:$M$105,MATCH(A1210,'[1]Center of Mass'!$B$8:$B$105,0),9))^2+(V1210-INDEX('[1]Center of Mass'!$B$8:$M$105,MATCH(A1210,'[1]Center of Mass'!$B$8:$B$105,0),10))^2))</f>
        <v>78.286227951200019</v>
      </c>
    </row>
    <row r="1211" spans="1:25">
      <c r="A1211" s="403" t="s">
        <v>51</v>
      </c>
      <c r="B1211" s="403" t="s">
        <v>384</v>
      </c>
      <c r="C1211" s="403" t="s">
        <v>343</v>
      </c>
      <c r="D1211" s="403" t="s">
        <v>344</v>
      </c>
      <c r="E1211" s="403" t="s">
        <v>1455</v>
      </c>
      <c r="F1211" s="403">
        <v>0</v>
      </c>
      <c r="O1211" s="403" t="s">
        <v>345</v>
      </c>
      <c r="R1211" s="403">
        <v>4</v>
      </c>
      <c r="S1211" s="403">
        <v>1.0111000000000001</v>
      </c>
      <c r="T1211" s="403">
        <v>4.0330000000000004</v>
      </c>
      <c r="U1211" s="403">
        <v>16.492000000000001</v>
      </c>
      <c r="V1211" s="403">
        <v>19.667000000000002</v>
      </c>
      <c r="W1211" s="403">
        <v>34</v>
      </c>
      <c r="X1211" s="404">
        <v>0.17229</v>
      </c>
      <c r="Y1211" s="403">
        <f>X1211+(S1211*((U1211-INDEX('[1]Center of Mass'!$B$8:$M$105,MATCH(A1211,'[1]Center of Mass'!$B$8:$B$105,0),9))^2+(V1211-INDEX('[1]Center of Mass'!$B$8:$M$105,MATCH(A1211,'[1]Center of Mass'!$B$8:$B$105,0),10))^2))</f>
        <v>66.115884181600009</v>
      </c>
    </row>
    <row r="1212" spans="1:25">
      <c r="A1212" s="403" t="s">
        <v>51</v>
      </c>
      <c r="B1212" s="403" t="s">
        <v>385</v>
      </c>
      <c r="C1212" s="403" t="s">
        <v>343</v>
      </c>
      <c r="D1212" s="403" t="s">
        <v>344</v>
      </c>
      <c r="E1212" s="403" t="s">
        <v>1455</v>
      </c>
      <c r="F1212" s="403">
        <v>0</v>
      </c>
      <c r="O1212" s="403" t="s">
        <v>345</v>
      </c>
      <c r="R1212" s="403">
        <v>4</v>
      </c>
      <c r="S1212" s="403">
        <v>1.0111000000000001</v>
      </c>
      <c r="T1212" s="403">
        <v>4.0330000000000004</v>
      </c>
      <c r="U1212" s="403">
        <v>17.574999999999999</v>
      </c>
      <c r="V1212" s="403">
        <v>19.667000000000002</v>
      </c>
      <c r="W1212" s="403">
        <v>34</v>
      </c>
      <c r="X1212" s="404">
        <v>0.17229</v>
      </c>
      <c r="Y1212" s="403">
        <f>X1212+(S1212*((U1212-INDEX('[1]Center of Mass'!$B$8:$M$105,MATCH(A1212,'[1]Center of Mass'!$B$8:$B$105,0),9))^2+(V1212-INDEX('[1]Center of Mass'!$B$8:$M$105,MATCH(A1212,'[1]Center of Mass'!$B$8:$B$105,0),10))^2))</f>
        <v>56.329678823500018</v>
      </c>
    </row>
    <row r="1213" spans="1:25">
      <c r="A1213" s="403" t="s">
        <v>51</v>
      </c>
      <c r="B1213" s="403" t="s">
        <v>386</v>
      </c>
      <c r="C1213" s="403" t="s">
        <v>343</v>
      </c>
      <c r="D1213" s="403" t="s">
        <v>344</v>
      </c>
      <c r="E1213" s="403" t="s">
        <v>1455</v>
      </c>
      <c r="F1213" s="403">
        <v>0</v>
      </c>
      <c r="O1213" s="403" t="s">
        <v>345</v>
      </c>
      <c r="R1213" s="403">
        <v>4</v>
      </c>
      <c r="S1213" s="403">
        <v>1.0111000000000001</v>
      </c>
      <c r="T1213" s="403">
        <v>4.0330000000000004</v>
      </c>
      <c r="U1213" s="403">
        <v>18.658000000000001</v>
      </c>
      <c r="V1213" s="403">
        <v>19.667000000000002</v>
      </c>
      <c r="W1213" s="403">
        <v>34</v>
      </c>
      <c r="X1213" s="404">
        <v>0.17229</v>
      </c>
      <c r="Y1213" s="403">
        <f>X1213+(S1213*((U1213-INDEX('[1]Center of Mass'!$B$8:$M$105,MATCH(A1213,'[1]Center of Mass'!$B$8:$B$105,0),9))^2+(V1213-INDEX('[1]Center of Mass'!$B$8:$M$105,MATCH(A1213,'[1]Center of Mass'!$B$8:$B$105,0),10))^2))</f>
        <v>48.915289601200001</v>
      </c>
    </row>
    <row r="1214" spans="1:25">
      <c r="A1214" s="403" t="s">
        <v>51</v>
      </c>
      <c r="B1214" s="403" t="s">
        <v>1464</v>
      </c>
      <c r="C1214" s="403" t="s">
        <v>343</v>
      </c>
      <c r="D1214" s="403" t="s">
        <v>344</v>
      </c>
      <c r="E1214" s="403" t="s">
        <v>1455</v>
      </c>
      <c r="F1214" s="403">
        <v>0</v>
      </c>
      <c r="O1214" s="403" t="s">
        <v>345</v>
      </c>
      <c r="R1214" s="403">
        <v>4</v>
      </c>
      <c r="S1214" s="403">
        <v>1.1200000000000001</v>
      </c>
      <c r="T1214" s="403">
        <v>4.2670000000000003</v>
      </c>
      <c r="U1214" s="403">
        <v>-0.6</v>
      </c>
      <c r="V1214" s="403">
        <v>20.6</v>
      </c>
      <c r="W1214" s="403">
        <v>34</v>
      </c>
      <c r="X1214" s="404">
        <v>0.2157</v>
      </c>
      <c r="Y1214" s="403">
        <f>X1214+(S1214*((U1214-INDEX('[1]Center of Mass'!$B$8:$M$105,MATCH(A1214,'[1]Center of Mass'!$B$8:$B$105,0),9))^2+(V1214-INDEX('[1]Center of Mass'!$B$8:$M$105,MATCH(A1214,'[1]Center of Mass'!$B$8:$B$105,0),10))^2))</f>
        <v>606.48031616000003</v>
      </c>
    </row>
    <row r="1215" spans="1:25">
      <c r="A1215" s="403" t="s">
        <v>51</v>
      </c>
      <c r="B1215" s="403" t="s">
        <v>387</v>
      </c>
      <c r="C1215" s="403" t="s">
        <v>343</v>
      </c>
      <c r="D1215" s="403" t="s">
        <v>344</v>
      </c>
      <c r="E1215" s="403" t="s">
        <v>1455</v>
      </c>
      <c r="F1215" s="403">
        <v>0</v>
      </c>
      <c r="O1215" s="403" t="s">
        <v>345</v>
      </c>
      <c r="R1215" s="403">
        <v>4</v>
      </c>
      <c r="S1215" s="403">
        <v>1.0266999999999999</v>
      </c>
      <c r="T1215" s="403">
        <v>4.0670000000000002</v>
      </c>
      <c r="U1215" s="403">
        <v>0.55000000000000004</v>
      </c>
      <c r="V1215" s="403">
        <v>20.6</v>
      </c>
      <c r="W1215" s="403">
        <v>34</v>
      </c>
      <c r="X1215" s="404">
        <v>0.17805000000000001</v>
      </c>
      <c r="Y1215" s="403">
        <f>X1215+(S1215*((U1215-INDEX('[1]Center of Mass'!$B$8:$M$105,MATCH(A1215,'[1]Center of Mass'!$B$8:$B$105,0),9))^2+(V1215-INDEX('[1]Center of Mass'!$B$8:$M$105,MATCH(A1215,'[1]Center of Mass'!$B$8:$B$105,0),10))^2))</f>
        <v>505.10458533309992</v>
      </c>
    </row>
    <row r="1216" spans="1:25">
      <c r="A1216" s="403" t="s">
        <v>51</v>
      </c>
      <c r="B1216" s="403" t="s">
        <v>388</v>
      </c>
      <c r="C1216" s="403" t="s">
        <v>343</v>
      </c>
      <c r="D1216" s="403" t="s">
        <v>344</v>
      </c>
      <c r="E1216" s="403" t="s">
        <v>1455</v>
      </c>
      <c r="F1216" s="403">
        <v>0</v>
      </c>
      <c r="O1216" s="403" t="s">
        <v>345</v>
      </c>
      <c r="R1216" s="403">
        <v>4</v>
      </c>
      <c r="S1216" s="403">
        <v>1.0266999999999999</v>
      </c>
      <c r="T1216" s="403">
        <v>4.0670000000000002</v>
      </c>
      <c r="U1216" s="403">
        <v>1.65</v>
      </c>
      <c r="V1216" s="403">
        <v>20.6</v>
      </c>
      <c r="W1216" s="403">
        <v>34</v>
      </c>
      <c r="X1216" s="404">
        <v>0.17805000000000001</v>
      </c>
      <c r="Y1216" s="403">
        <f>X1216+(S1216*((U1216-INDEX('[1]Center of Mass'!$B$8:$M$105,MATCH(A1216,'[1]Center of Mass'!$B$8:$B$105,0),9))^2+(V1216-INDEX('[1]Center of Mass'!$B$8:$M$105,MATCH(A1216,'[1]Center of Mass'!$B$8:$B$105,0),10))^2))</f>
        <v>459.02177185310001</v>
      </c>
    </row>
    <row r="1217" spans="1:25">
      <c r="A1217" s="403" t="s">
        <v>51</v>
      </c>
      <c r="B1217" s="403" t="s">
        <v>389</v>
      </c>
      <c r="C1217" s="403" t="s">
        <v>343</v>
      </c>
      <c r="D1217" s="403" t="s">
        <v>344</v>
      </c>
      <c r="E1217" s="403" t="s">
        <v>1455</v>
      </c>
      <c r="F1217" s="403">
        <v>0</v>
      </c>
      <c r="O1217" s="403" t="s">
        <v>345</v>
      </c>
      <c r="R1217" s="403">
        <v>4</v>
      </c>
      <c r="S1217" s="403">
        <v>1.0266999999999999</v>
      </c>
      <c r="T1217" s="403">
        <v>4.0670000000000002</v>
      </c>
      <c r="U1217" s="403">
        <v>2.75</v>
      </c>
      <c r="V1217" s="403">
        <v>20.6</v>
      </c>
      <c r="W1217" s="403">
        <v>34</v>
      </c>
      <c r="X1217" s="404">
        <v>0.17805000000000001</v>
      </c>
      <c r="Y1217" s="403">
        <f>X1217+(S1217*((U1217-INDEX('[1]Center of Mass'!$B$8:$M$105,MATCH(A1217,'[1]Center of Mass'!$B$8:$B$105,0),9))^2+(V1217-INDEX('[1]Center of Mass'!$B$8:$M$105,MATCH(A1217,'[1]Center of Mass'!$B$8:$B$105,0),10))^2))</f>
        <v>415.4235723731</v>
      </c>
    </row>
    <row r="1218" spans="1:25">
      <c r="A1218" s="403" t="s">
        <v>51</v>
      </c>
      <c r="B1218" s="403" t="s">
        <v>390</v>
      </c>
      <c r="C1218" s="403" t="s">
        <v>343</v>
      </c>
      <c r="D1218" s="403" t="s">
        <v>344</v>
      </c>
      <c r="E1218" s="403" t="s">
        <v>1455</v>
      </c>
      <c r="F1218" s="403">
        <v>0</v>
      </c>
      <c r="O1218" s="403" t="s">
        <v>345</v>
      </c>
      <c r="R1218" s="403">
        <v>4</v>
      </c>
      <c r="S1218" s="403">
        <v>0.91</v>
      </c>
      <c r="T1218" s="403">
        <v>3.8170000000000002</v>
      </c>
      <c r="U1218" s="403">
        <v>3.7879999999999998</v>
      </c>
      <c r="V1218" s="403">
        <v>20.6</v>
      </c>
      <c r="W1218" s="403">
        <v>34</v>
      </c>
      <c r="X1218" s="404">
        <v>0.13815</v>
      </c>
      <c r="Y1218" s="403">
        <f>X1218+(S1218*((U1218-INDEX('[1]Center of Mass'!$B$8:$M$105,MATCH(A1218,'[1]Center of Mass'!$B$8:$B$105,0),9))^2+(V1218-INDEX('[1]Center of Mass'!$B$8:$M$105,MATCH(A1218,'[1]Center of Mass'!$B$8:$B$105,0),10))^2))</f>
        <v>333.73967734999997</v>
      </c>
    </row>
    <row r="1219" spans="1:25">
      <c r="A1219" s="403" t="s">
        <v>51</v>
      </c>
      <c r="B1219" s="403" t="s">
        <v>455</v>
      </c>
      <c r="C1219" s="403" t="s">
        <v>343</v>
      </c>
      <c r="D1219" s="403" t="s">
        <v>344</v>
      </c>
      <c r="E1219" s="403" t="s">
        <v>1455</v>
      </c>
      <c r="F1219" s="403">
        <v>0</v>
      </c>
      <c r="O1219" s="403" t="s">
        <v>345</v>
      </c>
      <c r="R1219" s="403">
        <v>4</v>
      </c>
      <c r="S1219" s="403">
        <v>0.91</v>
      </c>
      <c r="T1219" s="403">
        <v>3.8170000000000002</v>
      </c>
      <c r="U1219" s="403">
        <v>4.7629999999999999</v>
      </c>
      <c r="V1219" s="403">
        <v>20.6</v>
      </c>
      <c r="W1219" s="403">
        <v>34</v>
      </c>
      <c r="X1219" s="404">
        <v>0.13815</v>
      </c>
      <c r="Y1219" s="403">
        <f>X1219+(S1219*((U1219-INDEX('[1]Center of Mass'!$B$8:$M$105,MATCH(A1219,'[1]Center of Mass'!$B$8:$B$105,0),9))^2+(V1219-INDEX('[1]Center of Mass'!$B$8:$M$105,MATCH(A1219,'[1]Center of Mass'!$B$8:$B$105,0),10))^2))</f>
        <v>303.17125309999994</v>
      </c>
    </row>
    <row r="1220" spans="1:25">
      <c r="A1220" s="403" t="s">
        <v>51</v>
      </c>
      <c r="B1220" s="403" t="s">
        <v>391</v>
      </c>
      <c r="C1220" s="403" t="s">
        <v>343</v>
      </c>
      <c r="D1220" s="403" t="s">
        <v>344</v>
      </c>
      <c r="E1220" s="403" t="s">
        <v>1455</v>
      </c>
      <c r="F1220" s="403">
        <v>0</v>
      </c>
      <c r="O1220" s="403" t="s">
        <v>345</v>
      </c>
      <c r="R1220" s="403">
        <v>4</v>
      </c>
      <c r="S1220" s="403">
        <v>0.91</v>
      </c>
      <c r="T1220" s="403">
        <v>3.8170000000000002</v>
      </c>
      <c r="U1220" s="403">
        <v>5.7380000000000004</v>
      </c>
      <c r="V1220" s="403">
        <v>20.6</v>
      </c>
      <c r="W1220" s="403">
        <v>34</v>
      </c>
      <c r="X1220" s="404">
        <v>0.13815</v>
      </c>
      <c r="Y1220" s="403">
        <f>X1220+(S1220*((U1220-INDEX('[1]Center of Mass'!$B$8:$M$105,MATCH(A1220,'[1]Center of Mass'!$B$8:$B$105,0),9))^2+(V1220-INDEX('[1]Center of Mass'!$B$8:$M$105,MATCH(A1220,'[1]Center of Mass'!$B$8:$B$105,0),10))^2))</f>
        <v>274.33296635000005</v>
      </c>
    </row>
    <row r="1221" spans="1:25">
      <c r="A1221" s="403" t="s">
        <v>51</v>
      </c>
      <c r="B1221" s="403" t="s">
        <v>392</v>
      </c>
      <c r="C1221" s="403" t="s">
        <v>343</v>
      </c>
      <c r="D1221" s="403" t="s">
        <v>344</v>
      </c>
      <c r="E1221" s="403" t="s">
        <v>1455</v>
      </c>
      <c r="F1221" s="403">
        <v>0</v>
      </c>
      <c r="O1221" s="403" t="s">
        <v>345</v>
      </c>
      <c r="R1221" s="403">
        <v>4</v>
      </c>
      <c r="S1221" s="403">
        <v>0.91</v>
      </c>
      <c r="T1221" s="403">
        <v>3.8170000000000002</v>
      </c>
      <c r="U1221" s="403">
        <v>6.7130000000000001</v>
      </c>
      <c r="V1221" s="403">
        <v>20.6</v>
      </c>
      <c r="W1221" s="403">
        <v>34</v>
      </c>
      <c r="X1221" s="404">
        <v>0.13815</v>
      </c>
      <c r="Y1221" s="403">
        <f>X1221+(S1221*((U1221-INDEX('[1]Center of Mass'!$B$8:$M$105,MATCH(A1221,'[1]Center of Mass'!$B$8:$B$105,0),9))^2+(V1221-INDEX('[1]Center of Mass'!$B$8:$M$105,MATCH(A1221,'[1]Center of Mass'!$B$8:$B$105,0),10))^2))</f>
        <v>247.22481709999997</v>
      </c>
    </row>
    <row r="1222" spans="1:25">
      <c r="A1222" s="403" t="s">
        <v>51</v>
      </c>
      <c r="B1222" s="403" t="s">
        <v>393</v>
      </c>
      <c r="C1222" s="403" t="s">
        <v>343</v>
      </c>
      <c r="D1222" s="403" t="s">
        <v>344</v>
      </c>
      <c r="E1222" s="403" t="s">
        <v>1455</v>
      </c>
      <c r="F1222" s="403">
        <v>0</v>
      </c>
      <c r="O1222" s="403" t="s">
        <v>345</v>
      </c>
      <c r="R1222" s="403">
        <v>4</v>
      </c>
      <c r="S1222" s="403">
        <v>1.2833000000000001</v>
      </c>
      <c r="T1222" s="403">
        <v>4.6289999999999996</v>
      </c>
      <c r="U1222" s="403">
        <v>7.8879999999999999</v>
      </c>
      <c r="V1222" s="403">
        <v>20.608000000000001</v>
      </c>
      <c r="W1222" s="403">
        <v>34</v>
      </c>
      <c r="X1222" s="404">
        <v>0.29646</v>
      </c>
      <c r="Y1222" s="403">
        <f>X1222+(S1222*((U1222-INDEX('[1]Center of Mass'!$B$8:$M$105,MATCH(A1222,'[1]Center of Mass'!$B$8:$B$105,0),9))^2+(V1222-INDEX('[1]Center of Mass'!$B$8:$M$105,MATCH(A1222,'[1]Center of Mass'!$B$8:$B$105,0),10))^2))</f>
        <v>306.06401472929997</v>
      </c>
    </row>
    <row r="1223" spans="1:25">
      <c r="A1223" s="403" t="s">
        <v>51</v>
      </c>
      <c r="B1223" s="403" t="s">
        <v>395</v>
      </c>
      <c r="C1223" s="403" t="s">
        <v>343</v>
      </c>
      <c r="D1223" s="403" t="s">
        <v>344</v>
      </c>
      <c r="E1223" s="403" t="s">
        <v>1455</v>
      </c>
      <c r="F1223" s="403">
        <v>0</v>
      </c>
      <c r="O1223" s="403" t="s">
        <v>345</v>
      </c>
      <c r="R1223" s="403">
        <v>4</v>
      </c>
      <c r="S1223" s="403">
        <v>0.86329999999999996</v>
      </c>
      <c r="T1223" s="403">
        <v>3.7290000000000001</v>
      </c>
      <c r="U1223" s="403">
        <v>9.0359999999999996</v>
      </c>
      <c r="V1223" s="403">
        <v>20.587</v>
      </c>
      <c r="W1223" s="403">
        <v>34</v>
      </c>
      <c r="X1223" s="404">
        <v>0.1249</v>
      </c>
      <c r="Y1223" s="403">
        <f>X1223+(S1223*((U1223-INDEX('[1]Center of Mass'!$B$8:$M$105,MATCH(A1223,'[1]Center of Mass'!$B$8:$B$105,0),9))^2+(V1223-INDEX('[1]Center of Mass'!$B$8:$M$105,MATCH(A1223,'[1]Center of Mass'!$B$8:$B$105,0),10))^2))</f>
        <v>179.71000943759995</v>
      </c>
    </row>
    <row r="1224" spans="1:25">
      <c r="A1224" s="403" t="s">
        <v>51</v>
      </c>
      <c r="B1224" s="403" t="s">
        <v>396</v>
      </c>
      <c r="C1224" s="403" t="s">
        <v>343</v>
      </c>
      <c r="D1224" s="403" t="s">
        <v>344</v>
      </c>
      <c r="E1224" s="403" t="s">
        <v>1455</v>
      </c>
      <c r="F1224" s="403">
        <v>0</v>
      </c>
      <c r="O1224" s="403" t="s">
        <v>345</v>
      </c>
      <c r="R1224" s="403">
        <v>4</v>
      </c>
      <c r="S1224" s="403">
        <v>0.93330000000000002</v>
      </c>
      <c r="T1224" s="403">
        <v>3.867</v>
      </c>
      <c r="U1224" s="403">
        <v>10</v>
      </c>
      <c r="V1224" s="403">
        <v>20.6</v>
      </c>
      <c r="W1224" s="403">
        <v>34</v>
      </c>
      <c r="X1224" s="404">
        <v>0.14552999999999999</v>
      </c>
      <c r="Y1224" s="403">
        <f>X1224+(S1224*((U1224-INDEX('[1]Center of Mass'!$B$8:$M$105,MATCH(A1224,'[1]Center of Mass'!$B$8:$B$105,0),9))^2+(V1224-INDEX('[1]Center of Mass'!$B$8:$M$105,MATCH(A1224,'[1]Center of Mass'!$B$8:$B$105,0),10))^2))</f>
        <v>172.90429995690002</v>
      </c>
    </row>
    <row r="1225" spans="1:25">
      <c r="A1225" s="403" t="s">
        <v>51</v>
      </c>
      <c r="B1225" s="403" t="s">
        <v>528</v>
      </c>
      <c r="C1225" s="403" t="s">
        <v>343</v>
      </c>
      <c r="D1225" s="403" t="s">
        <v>344</v>
      </c>
      <c r="E1225" s="403" t="s">
        <v>1455</v>
      </c>
      <c r="F1225" s="403">
        <v>0</v>
      </c>
      <c r="O1225" s="403" t="s">
        <v>345</v>
      </c>
      <c r="R1225" s="403">
        <v>4</v>
      </c>
      <c r="S1225" s="403">
        <v>1.0111000000000001</v>
      </c>
      <c r="T1225" s="403">
        <v>4.0330000000000004</v>
      </c>
      <c r="U1225" s="403">
        <v>13.242000000000001</v>
      </c>
      <c r="V1225" s="403">
        <v>20.6</v>
      </c>
      <c r="W1225" s="403">
        <v>34</v>
      </c>
      <c r="X1225" s="404">
        <v>0.17229</v>
      </c>
      <c r="Y1225" s="403">
        <f>X1225+(S1225*((U1225-INDEX('[1]Center of Mass'!$B$8:$M$105,MATCH(A1225,'[1]Center of Mass'!$B$8:$B$105,0),9))^2+(V1225-INDEX('[1]Center of Mass'!$B$8:$M$105,MATCH(A1225,'[1]Center of Mass'!$B$8:$B$105,0),10))^2))</f>
        <v>122.55268846790001</v>
      </c>
    </row>
    <row r="1226" spans="1:25">
      <c r="A1226" s="403" t="s">
        <v>51</v>
      </c>
      <c r="B1226" s="403" t="s">
        <v>399</v>
      </c>
      <c r="C1226" s="403" t="s">
        <v>343</v>
      </c>
      <c r="D1226" s="403" t="s">
        <v>344</v>
      </c>
      <c r="E1226" s="403" t="s">
        <v>1455</v>
      </c>
      <c r="F1226" s="403">
        <v>0</v>
      </c>
      <c r="O1226" s="403" t="s">
        <v>345</v>
      </c>
      <c r="R1226" s="403">
        <v>4</v>
      </c>
      <c r="S1226" s="403">
        <v>1.0111000000000001</v>
      </c>
      <c r="T1226" s="403">
        <v>4.0330000000000004</v>
      </c>
      <c r="U1226" s="403">
        <v>14.324999999999999</v>
      </c>
      <c r="V1226" s="403">
        <v>20.6</v>
      </c>
      <c r="W1226" s="403">
        <v>34</v>
      </c>
      <c r="X1226" s="404">
        <v>0.17229</v>
      </c>
      <c r="Y1226" s="403">
        <f>X1226+(S1226*((U1226-INDEX('[1]Center of Mass'!$B$8:$M$105,MATCH(A1226,'[1]Center of Mass'!$B$8:$B$105,0),9))^2+(V1226-INDEX('[1]Center of Mass'!$B$8:$M$105,MATCH(A1226,'[1]Center of Mass'!$B$8:$B$105,0),10))^2))</f>
        <v>105.64884465980003</v>
      </c>
    </row>
    <row r="1227" spans="1:25">
      <c r="A1227" s="403" t="s">
        <v>51</v>
      </c>
      <c r="B1227" s="403" t="s">
        <v>529</v>
      </c>
      <c r="C1227" s="403" t="s">
        <v>343</v>
      </c>
      <c r="D1227" s="403" t="s">
        <v>344</v>
      </c>
      <c r="E1227" s="403" t="s">
        <v>1455</v>
      </c>
      <c r="F1227" s="403">
        <v>0</v>
      </c>
      <c r="O1227" s="403" t="s">
        <v>345</v>
      </c>
      <c r="R1227" s="403">
        <v>4</v>
      </c>
      <c r="S1227" s="403">
        <v>1.0111000000000001</v>
      </c>
      <c r="T1227" s="403">
        <v>4.0330000000000004</v>
      </c>
      <c r="U1227" s="403">
        <v>15.407999999999999</v>
      </c>
      <c r="V1227" s="403">
        <v>20.6</v>
      </c>
      <c r="W1227" s="403">
        <v>34</v>
      </c>
      <c r="X1227" s="404">
        <v>0.17229</v>
      </c>
      <c r="Y1227" s="403">
        <f>X1227+(S1227*((U1227-INDEX('[1]Center of Mass'!$B$8:$M$105,MATCH(A1227,'[1]Center of Mass'!$B$8:$B$105,0),9))^2+(V1227-INDEX('[1]Center of Mass'!$B$8:$M$105,MATCH(A1227,'[1]Center of Mass'!$B$8:$B$105,0),10))^2))</f>
        <v>91.116816987500044</v>
      </c>
    </row>
    <row r="1228" spans="1:25">
      <c r="A1228" s="403" t="s">
        <v>51</v>
      </c>
      <c r="B1228" s="403" t="s">
        <v>530</v>
      </c>
      <c r="C1228" s="403" t="s">
        <v>343</v>
      </c>
      <c r="D1228" s="403" t="s">
        <v>344</v>
      </c>
      <c r="E1228" s="403" t="s">
        <v>1455</v>
      </c>
      <c r="F1228" s="403">
        <v>0</v>
      </c>
      <c r="O1228" s="403" t="s">
        <v>345</v>
      </c>
      <c r="R1228" s="403">
        <v>4</v>
      </c>
      <c r="S1228" s="403">
        <v>1.0111000000000001</v>
      </c>
      <c r="T1228" s="403">
        <v>4.0330000000000004</v>
      </c>
      <c r="U1228" s="403">
        <v>16.492000000000001</v>
      </c>
      <c r="V1228" s="403">
        <v>20.6</v>
      </c>
      <c r="W1228" s="403">
        <v>34</v>
      </c>
      <c r="X1228" s="404">
        <v>0.17229</v>
      </c>
      <c r="Y1228" s="403">
        <f>X1228+(S1228*((U1228-INDEX('[1]Center of Mass'!$B$8:$M$105,MATCH(A1228,'[1]Center of Mass'!$B$8:$B$105,0),9))^2+(V1228-INDEX('[1]Center of Mass'!$B$8:$M$105,MATCH(A1228,'[1]Center of Mass'!$B$8:$B$105,0),10))^2))</f>
        <v>78.946473217900021</v>
      </c>
    </row>
    <row r="1229" spans="1:25">
      <c r="A1229" s="403" t="s">
        <v>51</v>
      </c>
      <c r="B1229" s="403" t="s">
        <v>531</v>
      </c>
      <c r="C1229" s="403" t="s">
        <v>343</v>
      </c>
      <c r="D1229" s="403" t="s">
        <v>344</v>
      </c>
      <c r="E1229" s="403" t="s">
        <v>1455</v>
      </c>
      <c r="F1229" s="403">
        <v>0</v>
      </c>
      <c r="O1229" s="403" t="s">
        <v>345</v>
      </c>
      <c r="R1229" s="403">
        <v>4</v>
      </c>
      <c r="S1229" s="403">
        <v>1.0111000000000001</v>
      </c>
      <c r="T1229" s="403">
        <v>4.0330000000000004</v>
      </c>
      <c r="U1229" s="403">
        <v>17.574999999999999</v>
      </c>
      <c r="V1229" s="403">
        <v>20.6</v>
      </c>
      <c r="W1229" s="403">
        <v>34</v>
      </c>
      <c r="X1229" s="404">
        <v>0.17229</v>
      </c>
      <c r="Y1229" s="403">
        <f>X1229+(S1229*((U1229-INDEX('[1]Center of Mass'!$B$8:$M$105,MATCH(A1229,'[1]Center of Mass'!$B$8:$B$105,0),9))^2+(V1229-INDEX('[1]Center of Mass'!$B$8:$M$105,MATCH(A1229,'[1]Center of Mass'!$B$8:$B$105,0),10))^2))</f>
        <v>69.16026785980003</v>
      </c>
    </row>
    <row r="1230" spans="1:25">
      <c r="A1230" s="403" t="s">
        <v>51</v>
      </c>
      <c r="B1230" s="403" t="s">
        <v>532</v>
      </c>
      <c r="C1230" s="403" t="s">
        <v>343</v>
      </c>
      <c r="D1230" s="403" t="s">
        <v>344</v>
      </c>
      <c r="E1230" s="403" t="s">
        <v>1455</v>
      </c>
      <c r="F1230" s="403">
        <v>0</v>
      </c>
      <c r="O1230" s="403" t="s">
        <v>345</v>
      </c>
      <c r="R1230" s="403">
        <v>4</v>
      </c>
      <c r="S1230" s="403">
        <v>1.0111000000000001</v>
      </c>
      <c r="T1230" s="403">
        <v>4.0330000000000004</v>
      </c>
      <c r="U1230" s="403">
        <v>18.658000000000001</v>
      </c>
      <c r="V1230" s="403">
        <v>20.6</v>
      </c>
      <c r="W1230" s="403">
        <v>34</v>
      </c>
      <c r="X1230" s="404">
        <v>0.17229</v>
      </c>
      <c r="Y1230" s="403">
        <f>X1230+(S1230*((U1230-INDEX('[1]Center of Mass'!$B$8:$M$105,MATCH(A1230,'[1]Center of Mass'!$B$8:$B$105,0),9))^2+(V1230-INDEX('[1]Center of Mass'!$B$8:$M$105,MATCH(A1230,'[1]Center of Mass'!$B$8:$B$105,0),10))^2))</f>
        <v>61.745878637500006</v>
      </c>
    </row>
    <row r="1231" spans="1:25">
      <c r="A1231" s="403" t="s">
        <v>51</v>
      </c>
      <c r="B1231" s="403" t="s">
        <v>533</v>
      </c>
      <c r="C1231" s="403" t="s">
        <v>343</v>
      </c>
      <c r="D1231" s="403" t="s">
        <v>344</v>
      </c>
      <c r="E1231" s="403" t="s">
        <v>1455</v>
      </c>
      <c r="F1231" s="403">
        <v>0</v>
      </c>
      <c r="O1231" s="403" t="s">
        <v>345</v>
      </c>
      <c r="R1231" s="403">
        <v>4</v>
      </c>
      <c r="S1231" s="403">
        <v>1.1200000000000001</v>
      </c>
      <c r="T1231" s="403">
        <v>4.2670000000000003</v>
      </c>
      <c r="U1231" s="403">
        <v>-0.6</v>
      </c>
      <c r="V1231" s="403">
        <v>21.533000000000001</v>
      </c>
      <c r="W1231" s="403">
        <v>34</v>
      </c>
      <c r="X1231" s="404">
        <v>0.2157</v>
      </c>
      <c r="Y1231" s="403">
        <f>X1231+(S1231*((U1231-INDEX('[1]Center of Mass'!$B$8:$M$105,MATCH(A1231,'[1]Center of Mass'!$B$8:$B$105,0),9))^2+(V1231-INDEX('[1]Center of Mass'!$B$8:$M$105,MATCH(A1231,'[1]Center of Mass'!$B$8:$B$105,0),10))^2))</f>
        <v>622.64271248000011</v>
      </c>
    </row>
    <row r="1232" spans="1:25">
      <c r="A1232" s="403" t="s">
        <v>51</v>
      </c>
      <c r="B1232" s="403" t="s">
        <v>570</v>
      </c>
      <c r="C1232" s="403" t="s">
        <v>343</v>
      </c>
      <c r="D1232" s="403" t="s">
        <v>344</v>
      </c>
      <c r="E1232" s="403" t="s">
        <v>1455</v>
      </c>
      <c r="F1232" s="403">
        <v>0</v>
      </c>
      <c r="O1232" s="403" t="s">
        <v>345</v>
      </c>
      <c r="R1232" s="403">
        <v>4</v>
      </c>
      <c r="S1232" s="403">
        <v>1.0266999999999999</v>
      </c>
      <c r="T1232" s="403">
        <v>4.0670000000000002</v>
      </c>
      <c r="U1232" s="403">
        <v>0.55000000000000004</v>
      </c>
      <c r="V1232" s="403">
        <v>21.533000000000001</v>
      </c>
      <c r="W1232" s="403">
        <v>34</v>
      </c>
      <c r="X1232" s="404">
        <v>0.17805000000000001</v>
      </c>
      <c r="Y1232" s="403">
        <f>X1232+(S1232*((U1232-INDEX('[1]Center of Mass'!$B$8:$M$105,MATCH(A1232,'[1]Center of Mass'!$B$8:$B$105,0),9))^2+(V1232-INDEX('[1]Center of Mass'!$B$8:$M$105,MATCH(A1232,'[1]Center of Mass'!$B$8:$B$105,0),10))^2))</f>
        <v>519.9205963167999</v>
      </c>
    </row>
    <row r="1233" spans="1:25">
      <c r="A1233" s="403" t="s">
        <v>51</v>
      </c>
      <c r="B1233" s="403" t="s">
        <v>571</v>
      </c>
      <c r="C1233" s="403" t="s">
        <v>343</v>
      </c>
      <c r="D1233" s="403" t="s">
        <v>344</v>
      </c>
      <c r="E1233" s="403" t="s">
        <v>1455</v>
      </c>
      <c r="F1233" s="403">
        <v>0</v>
      </c>
      <c r="O1233" s="403" t="s">
        <v>345</v>
      </c>
      <c r="R1233" s="403">
        <v>4</v>
      </c>
      <c r="S1233" s="403">
        <v>1.0266999999999999</v>
      </c>
      <c r="T1233" s="403">
        <v>4.0670000000000002</v>
      </c>
      <c r="U1233" s="403">
        <v>1.65</v>
      </c>
      <c r="V1233" s="403">
        <v>21.533000000000001</v>
      </c>
      <c r="W1233" s="403">
        <v>34</v>
      </c>
      <c r="X1233" s="404">
        <v>0.17805000000000001</v>
      </c>
      <c r="Y1233" s="403">
        <f>X1233+(S1233*((U1233-INDEX('[1]Center of Mass'!$B$8:$M$105,MATCH(A1233,'[1]Center of Mass'!$B$8:$B$105,0),9))^2+(V1233-INDEX('[1]Center of Mass'!$B$8:$M$105,MATCH(A1233,'[1]Center of Mass'!$B$8:$B$105,0),10))^2))</f>
        <v>473.83778283679993</v>
      </c>
    </row>
    <row r="1234" spans="1:25">
      <c r="A1234" s="403" t="s">
        <v>51</v>
      </c>
      <c r="B1234" s="403" t="s">
        <v>892</v>
      </c>
      <c r="C1234" s="403" t="s">
        <v>343</v>
      </c>
      <c r="D1234" s="403" t="s">
        <v>344</v>
      </c>
      <c r="E1234" s="403" t="s">
        <v>1455</v>
      </c>
      <c r="F1234" s="403">
        <v>0</v>
      </c>
      <c r="O1234" s="403" t="s">
        <v>345</v>
      </c>
      <c r="R1234" s="403">
        <v>4</v>
      </c>
      <c r="S1234" s="403">
        <v>1.0266999999999999</v>
      </c>
      <c r="T1234" s="403">
        <v>4.0670000000000002</v>
      </c>
      <c r="U1234" s="403">
        <v>2.75</v>
      </c>
      <c r="V1234" s="403">
        <v>21.533000000000001</v>
      </c>
      <c r="W1234" s="403">
        <v>34</v>
      </c>
      <c r="X1234" s="404">
        <v>0.17805000000000001</v>
      </c>
      <c r="Y1234" s="403">
        <f>X1234+(S1234*((U1234-INDEX('[1]Center of Mass'!$B$8:$M$105,MATCH(A1234,'[1]Center of Mass'!$B$8:$B$105,0),9))^2+(V1234-INDEX('[1]Center of Mass'!$B$8:$M$105,MATCH(A1234,'[1]Center of Mass'!$B$8:$B$105,0),10))^2))</f>
        <v>430.23958335679993</v>
      </c>
    </row>
    <row r="1235" spans="1:25">
      <c r="A1235" s="403" t="s">
        <v>51</v>
      </c>
      <c r="B1235" s="403" t="s">
        <v>859</v>
      </c>
      <c r="C1235" s="403" t="s">
        <v>343</v>
      </c>
      <c r="D1235" s="403" t="s">
        <v>344</v>
      </c>
      <c r="E1235" s="403" t="s">
        <v>1455</v>
      </c>
      <c r="F1235" s="403">
        <v>0</v>
      </c>
      <c r="O1235" s="403" t="s">
        <v>345</v>
      </c>
      <c r="R1235" s="403">
        <v>4</v>
      </c>
      <c r="S1235" s="403">
        <v>0.91</v>
      </c>
      <c r="T1235" s="403">
        <v>3.8170000000000002</v>
      </c>
      <c r="U1235" s="403">
        <v>3.7879999999999998</v>
      </c>
      <c r="V1235" s="403">
        <v>21.533000000000001</v>
      </c>
      <c r="W1235" s="403">
        <v>34</v>
      </c>
      <c r="X1235" s="404">
        <v>0.13815</v>
      </c>
      <c r="Y1235" s="403">
        <f>X1235+(S1235*((U1235-INDEX('[1]Center of Mass'!$B$8:$M$105,MATCH(A1235,'[1]Center of Mass'!$B$8:$B$105,0),9))^2+(V1235-INDEX('[1]Center of Mass'!$B$8:$M$105,MATCH(A1235,'[1]Center of Mass'!$B$8:$B$105,0),10))^2))</f>
        <v>346.87162435999994</v>
      </c>
    </row>
    <row r="1236" spans="1:25">
      <c r="A1236" s="403" t="s">
        <v>51</v>
      </c>
      <c r="B1236" s="403" t="s">
        <v>893</v>
      </c>
      <c r="C1236" s="403" t="s">
        <v>343</v>
      </c>
      <c r="D1236" s="403" t="s">
        <v>344</v>
      </c>
      <c r="E1236" s="403" t="s">
        <v>1455</v>
      </c>
      <c r="F1236" s="403">
        <v>0</v>
      </c>
      <c r="O1236" s="403" t="s">
        <v>345</v>
      </c>
      <c r="R1236" s="403">
        <v>4</v>
      </c>
      <c r="S1236" s="403">
        <v>0.91</v>
      </c>
      <c r="T1236" s="403">
        <v>3.8170000000000002</v>
      </c>
      <c r="U1236" s="403">
        <v>4.7629999999999999</v>
      </c>
      <c r="V1236" s="403">
        <v>21.533000000000001</v>
      </c>
      <c r="W1236" s="403">
        <v>34</v>
      </c>
      <c r="X1236" s="404">
        <v>0.13815</v>
      </c>
      <c r="Y1236" s="403">
        <f>X1236+(S1236*((U1236-INDEX('[1]Center of Mass'!$B$8:$M$105,MATCH(A1236,'[1]Center of Mass'!$B$8:$B$105,0),9))^2+(V1236-INDEX('[1]Center of Mass'!$B$8:$M$105,MATCH(A1236,'[1]Center of Mass'!$B$8:$B$105,0),10))^2))</f>
        <v>316.30320010999992</v>
      </c>
    </row>
    <row r="1237" spans="1:25">
      <c r="A1237" s="403" t="s">
        <v>51</v>
      </c>
      <c r="B1237" s="403" t="s">
        <v>860</v>
      </c>
      <c r="C1237" s="403" t="s">
        <v>343</v>
      </c>
      <c r="D1237" s="403" t="s">
        <v>344</v>
      </c>
      <c r="E1237" s="403" t="s">
        <v>1455</v>
      </c>
      <c r="F1237" s="403">
        <v>0</v>
      </c>
      <c r="O1237" s="403" t="s">
        <v>345</v>
      </c>
      <c r="R1237" s="403">
        <v>4</v>
      </c>
      <c r="S1237" s="403">
        <v>0.91</v>
      </c>
      <c r="T1237" s="403">
        <v>3.8170000000000002</v>
      </c>
      <c r="U1237" s="403">
        <v>5.7380000000000004</v>
      </c>
      <c r="V1237" s="403">
        <v>21.533000000000001</v>
      </c>
      <c r="W1237" s="403">
        <v>34</v>
      </c>
      <c r="X1237" s="404">
        <v>0.13815</v>
      </c>
      <c r="Y1237" s="403">
        <f>X1237+(S1237*((U1237-INDEX('[1]Center of Mass'!$B$8:$M$105,MATCH(A1237,'[1]Center of Mass'!$B$8:$B$105,0),9))^2+(V1237-INDEX('[1]Center of Mass'!$B$8:$M$105,MATCH(A1237,'[1]Center of Mass'!$B$8:$B$105,0),10))^2))</f>
        <v>287.46491336000003</v>
      </c>
    </row>
    <row r="1238" spans="1:25">
      <c r="A1238" s="403" t="s">
        <v>51</v>
      </c>
      <c r="B1238" s="403" t="s">
        <v>861</v>
      </c>
      <c r="C1238" s="403" t="s">
        <v>343</v>
      </c>
      <c r="D1238" s="403" t="s">
        <v>344</v>
      </c>
      <c r="E1238" s="403" t="s">
        <v>1455</v>
      </c>
      <c r="F1238" s="403">
        <v>0</v>
      </c>
      <c r="O1238" s="403" t="s">
        <v>345</v>
      </c>
      <c r="R1238" s="403">
        <v>4</v>
      </c>
      <c r="S1238" s="403">
        <v>0.91</v>
      </c>
      <c r="T1238" s="403">
        <v>3.8170000000000002</v>
      </c>
      <c r="U1238" s="403">
        <v>6.7130000000000001</v>
      </c>
      <c r="V1238" s="403">
        <v>21.533000000000001</v>
      </c>
      <c r="W1238" s="403">
        <v>34</v>
      </c>
      <c r="X1238" s="404">
        <v>0.13815</v>
      </c>
      <c r="Y1238" s="403">
        <f>X1238+(S1238*((U1238-INDEX('[1]Center of Mass'!$B$8:$M$105,MATCH(A1238,'[1]Center of Mass'!$B$8:$B$105,0),9))^2+(V1238-INDEX('[1]Center of Mass'!$B$8:$M$105,MATCH(A1238,'[1]Center of Mass'!$B$8:$B$105,0),10))^2))</f>
        <v>260.35676410999997</v>
      </c>
    </row>
    <row r="1239" spans="1:25">
      <c r="A1239" s="403" t="s">
        <v>51</v>
      </c>
      <c r="B1239" s="403" t="s">
        <v>894</v>
      </c>
      <c r="C1239" s="403" t="s">
        <v>343</v>
      </c>
      <c r="D1239" s="403" t="s">
        <v>344</v>
      </c>
      <c r="E1239" s="403" t="s">
        <v>1455</v>
      </c>
      <c r="F1239" s="403">
        <v>0</v>
      </c>
      <c r="O1239" s="403" t="s">
        <v>345</v>
      </c>
      <c r="R1239" s="403">
        <v>4</v>
      </c>
      <c r="S1239" s="403">
        <v>1.4233</v>
      </c>
      <c r="T1239" s="403">
        <v>4.9290000000000003</v>
      </c>
      <c r="U1239" s="403">
        <v>7.9630000000000001</v>
      </c>
      <c r="V1239" s="403">
        <v>21.541</v>
      </c>
      <c r="W1239" s="403">
        <v>34</v>
      </c>
      <c r="X1239" s="404">
        <v>0.38041999999999998</v>
      </c>
      <c r="Y1239" s="403">
        <f>X1239+(S1239*((U1239-INDEX('[1]Center of Mass'!$B$8:$M$105,MATCH(A1239,'[1]Center of Mass'!$B$8:$B$105,0),9))^2+(V1239-INDEX('[1]Center of Mass'!$B$8:$M$105,MATCH(A1239,'[1]Center of Mass'!$B$8:$B$105,0),10))^2))</f>
        <v>357.16726479049993</v>
      </c>
    </row>
    <row r="1240" spans="1:25">
      <c r="A1240" s="403" t="s">
        <v>51</v>
      </c>
      <c r="B1240" s="403" t="s">
        <v>795</v>
      </c>
      <c r="C1240" s="403" t="s">
        <v>343</v>
      </c>
      <c r="D1240" s="403" t="s">
        <v>344</v>
      </c>
      <c r="E1240" s="403" t="s">
        <v>1455</v>
      </c>
      <c r="F1240" s="403">
        <v>0</v>
      </c>
      <c r="O1240" s="403" t="s">
        <v>345</v>
      </c>
      <c r="R1240" s="403">
        <v>4</v>
      </c>
      <c r="S1240" s="403">
        <v>0.72330000000000005</v>
      </c>
      <c r="T1240" s="403">
        <v>3.4289999999999998</v>
      </c>
      <c r="U1240" s="403">
        <v>9.1110000000000007</v>
      </c>
      <c r="V1240" s="403">
        <v>21.518000000000001</v>
      </c>
      <c r="W1240" s="403">
        <v>34</v>
      </c>
      <c r="X1240" s="404">
        <v>8.9226E-2</v>
      </c>
      <c r="Y1240" s="403">
        <f>X1240+(S1240*((U1240-INDEX('[1]Center of Mass'!$B$8:$M$105,MATCH(A1240,'[1]Center of Mass'!$B$8:$B$105,0),9))^2+(V1240-INDEX('[1]Center of Mass'!$B$8:$M$105,MATCH(A1240,'[1]Center of Mass'!$B$8:$B$105,0),10))^2))</f>
        <v>159.59937496979998</v>
      </c>
    </row>
    <row r="1241" spans="1:25">
      <c r="A1241" s="403" t="s">
        <v>51</v>
      </c>
      <c r="B1241" s="403" t="s">
        <v>796</v>
      </c>
      <c r="C1241" s="403" t="s">
        <v>343</v>
      </c>
      <c r="D1241" s="403" t="s">
        <v>344</v>
      </c>
      <c r="E1241" s="403" t="s">
        <v>1455</v>
      </c>
      <c r="F1241" s="403">
        <v>0</v>
      </c>
      <c r="O1241" s="403" t="s">
        <v>345</v>
      </c>
      <c r="R1241" s="403">
        <v>4</v>
      </c>
      <c r="S1241" s="403">
        <v>0.93330000000000002</v>
      </c>
      <c r="T1241" s="403">
        <v>3.867</v>
      </c>
      <c r="U1241" s="403">
        <v>10</v>
      </c>
      <c r="V1241" s="403">
        <v>21.533000000000001</v>
      </c>
      <c r="W1241" s="403">
        <v>34</v>
      </c>
      <c r="X1241" s="404">
        <v>0.14552999999999999</v>
      </c>
      <c r="Y1241" s="403">
        <f>X1241+(S1241*((U1241-INDEX('[1]Center of Mass'!$B$8:$M$105,MATCH(A1241,'[1]Center of Mass'!$B$8:$B$105,0),9))^2+(V1241-INDEX('[1]Center of Mass'!$B$8:$M$105,MATCH(A1241,'[1]Center of Mass'!$B$8:$B$105,0),10))^2))</f>
        <v>186.37248253320001</v>
      </c>
    </row>
    <row r="1242" spans="1:25">
      <c r="A1242" s="403" t="s">
        <v>51</v>
      </c>
      <c r="B1242" s="403" t="s">
        <v>799</v>
      </c>
      <c r="C1242" s="403" t="s">
        <v>343</v>
      </c>
      <c r="D1242" s="403" t="s">
        <v>344</v>
      </c>
      <c r="E1242" s="403" t="s">
        <v>1455</v>
      </c>
      <c r="F1242" s="403">
        <v>0</v>
      </c>
      <c r="O1242" s="403" t="s">
        <v>345</v>
      </c>
      <c r="R1242" s="403">
        <v>4</v>
      </c>
      <c r="S1242" s="403">
        <v>1.0111000000000001</v>
      </c>
      <c r="T1242" s="403">
        <v>4.0330000000000004</v>
      </c>
      <c r="U1242" s="403">
        <v>13.242000000000001</v>
      </c>
      <c r="V1242" s="403">
        <v>21.533000000000001</v>
      </c>
      <c r="W1242" s="403">
        <v>34</v>
      </c>
      <c r="X1242" s="404">
        <v>0.17229</v>
      </c>
      <c r="Y1242" s="403">
        <f>X1242+(S1242*((U1242-INDEX('[1]Center of Mass'!$B$8:$M$105,MATCH(A1242,'[1]Center of Mass'!$B$8:$B$105,0),9))^2+(V1242-INDEX('[1]Center of Mass'!$B$8:$M$105,MATCH(A1242,'[1]Center of Mass'!$B$8:$B$105,0),10))^2))</f>
        <v>137.14358036000002</v>
      </c>
    </row>
    <row r="1243" spans="1:25">
      <c r="A1243" s="403" t="s">
        <v>51</v>
      </c>
      <c r="B1243" s="403" t="s">
        <v>800</v>
      </c>
      <c r="C1243" s="403" t="s">
        <v>343</v>
      </c>
      <c r="D1243" s="403" t="s">
        <v>344</v>
      </c>
      <c r="E1243" s="403" t="s">
        <v>1455</v>
      </c>
      <c r="F1243" s="403">
        <v>0</v>
      </c>
      <c r="O1243" s="403" t="s">
        <v>345</v>
      </c>
      <c r="R1243" s="403">
        <v>4</v>
      </c>
      <c r="S1243" s="403">
        <v>1.0111000000000001</v>
      </c>
      <c r="T1243" s="403">
        <v>4.0330000000000004</v>
      </c>
      <c r="U1243" s="403">
        <v>14.324999999999999</v>
      </c>
      <c r="V1243" s="403">
        <v>21.533000000000001</v>
      </c>
      <c r="W1243" s="403">
        <v>34</v>
      </c>
      <c r="X1243" s="404">
        <v>0.17229</v>
      </c>
      <c r="Y1243" s="403">
        <f>X1243+(S1243*((U1243-INDEX('[1]Center of Mass'!$B$8:$M$105,MATCH(A1243,'[1]Center of Mass'!$B$8:$B$105,0),9))^2+(V1243-INDEX('[1]Center of Mass'!$B$8:$M$105,MATCH(A1243,'[1]Center of Mass'!$B$8:$B$105,0),10))^2))</f>
        <v>120.23973655190004</v>
      </c>
    </row>
    <row r="1244" spans="1:25">
      <c r="A1244" s="403" t="s">
        <v>51</v>
      </c>
      <c r="B1244" s="403" t="s">
        <v>801</v>
      </c>
      <c r="C1244" s="403" t="s">
        <v>343</v>
      </c>
      <c r="D1244" s="403" t="s">
        <v>344</v>
      </c>
      <c r="E1244" s="403" t="s">
        <v>1455</v>
      </c>
      <c r="F1244" s="403">
        <v>0</v>
      </c>
      <c r="O1244" s="403" t="s">
        <v>345</v>
      </c>
      <c r="R1244" s="403">
        <v>4</v>
      </c>
      <c r="S1244" s="403">
        <v>1.0111000000000001</v>
      </c>
      <c r="T1244" s="403">
        <v>4.0330000000000004</v>
      </c>
      <c r="U1244" s="403">
        <v>15.407999999999999</v>
      </c>
      <c r="V1244" s="403">
        <v>21.533000000000001</v>
      </c>
      <c r="W1244" s="403">
        <v>34</v>
      </c>
      <c r="X1244" s="404">
        <v>0.17229</v>
      </c>
      <c r="Y1244" s="403">
        <f>X1244+(S1244*((U1244-INDEX('[1]Center of Mass'!$B$8:$M$105,MATCH(A1244,'[1]Center of Mass'!$B$8:$B$105,0),9))^2+(V1244-INDEX('[1]Center of Mass'!$B$8:$M$105,MATCH(A1244,'[1]Center of Mass'!$B$8:$B$105,0),10))^2))</f>
        <v>105.70770887960005</v>
      </c>
    </row>
    <row r="1245" spans="1:25">
      <c r="A1245" s="403" t="s">
        <v>51</v>
      </c>
      <c r="B1245" s="403" t="s">
        <v>802</v>
      </c>
      <c r="C1245" s="403" t="s">
        <v>343</v>
      </c>
      <c r="D1245" s="403" t="s">
        <v>344</v>
      </c>
      <c r="E1245" s="403" t="s">
        <v>1455</v>
      </c>
      <c r="F1245" s="403">
        <v>0</v>
      </c>
      <c r="O1245" s="403" t="s">
        <v>345</v>
      </c>
      <c r="R1245" s="403">
        <v>4</v>
      </c>
      <c r="S1245" s="403">
        <v>1.0111000000000001</v>
      </c>
      <c r="T1245" s="403">
        <v>4.0330000000000004</v>
      </c>
      <c r="U1245" s="403">
        <v>16.492000000000001</v>
      </c>
      <c r="V1245" s="403">
        <v>21.533000000000001</v>
      </c>
      <c r="W1245" s="403">
        <v>34</v>
      </c>
      <c r="X1245" s="404">
        <v>0.17229</v>
      </c>
      <c r="Y1245" s="403">
        <f>X1245+(S1245*((U1245-INDEX('[1]Center of Mass'!$B$8:$M$105,MATCH(A1245,'[1]Center of Mass'!$B$8:$B$105,0),9))^2+(V1245-INDEX('[1]Center of Mass'!$B$8:$M$105,MATCH(A1245,'[1]Center of Mass'!$B$8:$B$105,0),10))^2))</f>
        <v>93.537365110000025</v>
      </c>
    </row>
    <row r="1246" spans="1:25">
      <c r="A1246" s="403" t="s">
        <v>51</v>
      </c>
      <c r="B1246" s="403" t="s">
        <v>803</v>
      </c>
      <c r="C1246" s="403" t="s">
        <v>343</v>
      </c>
      <c r="D1246" s="403" t="s">
        <v>344</v>
      </c>
      <c r="E1246" s="403" t="s">
        <v>1455</v>
      </c>
      <c r="F1246" s="403">
        <v>0</v>
      </c>
      <c r="O1246" s="403" t="s">
        <v>345</v>
      </c>
      <c r="R1246" s="403">
        <v>4</v>
      </c>
      <c r="S1246" s="403">
        <v>1.0111000000000001</v>
      </c>
      <c r="T1246" s="403">
        <v>4.0330000000000004</v>
      </c>
      <c r="U1246" s="403">
        <v>17.574999999999999</v>
      </c>
      <c r="V1246" s="403">
        <v>21.533000000000001</v>
      </c>
      <c r="W1246" s="403">
        <v>34</v>
      </c>
      <c r="X1246" s="404">
        <v>0.17229</v>
      </c>
      <c r="Y1246" s="403">
        <f>X1246+(S1246*((U1246-INDEX('[1]Center of Mass'!$B$8:$M$105,MATCH(A1246,'[1]Center of Mass'!$B$8:$B$105,0),9))^2+(V1246-INDEX('[1]Center of Mass'!$B$8:$M$105,MATCH(A1246,'[1]Center of Mass'!$B$8:$B$105,0),10))^2))</f>
        <v>83.751159751900033</v>
      </c>
    </row>
    <row r="1247" spans="1:25">
      <c r="A1247" s="403" t="s">
        <v>51</v>
      </c>
      <c r="B1247" s="403" t="s">
        <v>804</v>
      </c>
      <c r="C1247" s="403" t="s">
        <v>343</v>
      </c>
      <c r="D1247" s="403" t="s">
        <v>344</v>
      </c>
      <c r="E1247" s="403" t="s">
        <v>1455</v>
      </c>
      <c r="F1247" s="403">
        <v>0</v>
      </c>
      <c r="O1247" s="403" t="s">
        <v>345</v>
      </c>
      <c r="R1247" s="403">
        <v>4</v>
      </c>
      <c r="S1247" s="403">
        <v>1.0111000000000001</v>
      </c>
      <c r="T1247" s="403">
        <v>4.0330000000000004</v>
      </c>
      <c r="U1247" s="403">
        <v>18.658000000000001</v>
      </c>
      <c r="V1247" s="403">
        <v>21.533000000000001</v>
      </c>
      <c r="W1247" s="403">
        <v>34</v>
      </c>
      <c r="X1247" s="404">
        <v>0.17229</v>
      </c>
      <c r="Y1247" s="403">
        <f>X1247+(S1247*((U1247-INDEX('[1]Center of Mass'!$B$8:$M$105,MATCH(A1247,'[1]Center of Mass'!$B$8:$B$105,0),9))^2+(V1247-INDEX('[1]Center of Mass'!$B$8:$M$105,MATCH(A1247,'[1]Center of Mass'!$B$8:$B$105,0),10))^2))</f>
        <v>76.336770529600017</v>
      </c>
    </row>
    <row r="1248" spans="1:25">
      <c r="A1248" s="403" t="s">
        <v>51</v>
      </c>
      <c r="B1248" s="403" t="s">
        <v>806</v>
      </c>
      <c r="C1248" s="403" t="s">
        <v>343</v>
      </c>
      <c r="D1248" s="403" t="s">
        <v>344</v>
      </c>
      <c r="E1248" s="403" t="s">
        <v>1455</v>
      </c>
      <c r="F1248" s="403">
        <v>0</v>
      </c>
      <c r="O1248" s="403" t="s">
        <v>345</v>
      </c>
      <c r="R1248" s="403">
        <v>4</v>
      </c>
      <c r="S1248" s="403">
        <v>1.32</v>
      </c>
      <c r="T1248" s="403">
        <v>4.5999999999999996</v>
      </c>
      <c r="U1248" s="403">
        <v>-0.6</v>
      </c>
      <c r="V1248" s="403">
        <v>22.55</v>
      </c>
      <c r="W1248" s="403">
        <v>34</v>
      </c>
      <c r="X1248" s="404">
        <v>0.29149999999999998</v>
      </c>
      <c r="Y1248" s="403">
        <f>X1248+(S1248*((U1248-INDEX('[1]Center of Mass'!$B$8:$M$105,MATCH(A1248,'[1]Center of Mass'!$B$8:$B$105,0),9))^2+(V1248-INDEX('[1]Center of Mass'!$B$8:$M$105,MATCH(A1248,'[1]Center of Mass'!$B$8:$B$105,0),10))^2))</f>
        <v>757.24747076000017</v>
      </c>
    </row>
    <row r="1249" spans="1:25">
      <c r="A1249" s="403" t="s">
        <v>51</v>
      </c>
      <c r="B1249" s="403" t="s">
        <v>807</v>
      </c>
      <c r="C1249" s="403" t="s">
        <v>343</v>
      </c>
      <c r="D1249" s="403" t="s">
        <v>344</v>
      </c>
      <c r="E1249" s="403" t="s">
        <v>1455</v>
      </c>
      <c r="F1249" s="403">
        <v>0</v>
      </c>
      <c r="O1249" s="403" t="s">
        <v>345</v>
      </c>
      <c r="R1249" s="403">
        <v>4</v>
      </c>
      <c r="S1249" s="403">
        <v>1.21</v>
      </c>
      <c r="T1249" s="403">
        <v>4.4000000000000004</v>
      </c>
      <c r="U1249" s="403">
        <v>0.55000000000000004</v>
      </c>
      <c r="V1249" s="403">
        <v>22.55</v>
      </c>
      <c r="W1249" s="403">
        <v>34</v>
      </c>
      <c r="X1249" s="404">
        <v>0.24401999999999999</v>
      </c>
      <c r="Y1249" s="403">
        <f>X1249+(S1249*((U1249-INDEX('[1]Center of Mass'!$B$8:$M$105,MATCH(A1249,'[1]Center of Mass'!$B$8:$B$105,0),9))^2+(V1249-INDEX('[1]Center of Mass'!$B$8:$M$105,MATCH(A1249,'[1]Center of Mass'!$B$8:$B$105,0),10))^2))</f>
        <v>634.21068552999986</v>
      </c>
    </row>
    <row r="1250" spans="1:25">
      <c r="A1250" s="403" t="s">
        <v>51</v>
      </c>
      <c r="B1250" s="403" t="s">
        <v>808</v>
      </c>
      <c r="C1250" s="403" t="s">
        <v>343</v>
      </c>
      <c r="D1250" s="403" t="s">
        <v>344</v>
      </c>
      <c r="E1250" s="403" t="s">
        <v>1455</v>
      </c>
      <c r="F1250" s="403">
        <v>0</v>
      </c>
      <c r="O1250" s="403" t="s">
        <v>345</v>
      </c>
      <c r="R1250" s="403">
        <v>4</v>
      </c>
      <c r="S1250" s="403">
        <v>1.21</v>
      </c>
      <c r="T1250" s="403">
        <v>4.4000000000000004</v>
      </c>
      <c r="U1250" s="403">
        <v>1.65</v>
      </c>
      <c r="V1250" s="403">
        <v>22.55</v>
      </c>
      <c r="W1250" s="403">
        <v>34</v>
      </c>
      <c r="X1250" s="404">
        <v>0.24401999999999999</v>
      </c>
      <c r="Y1250" s="403">
        <f>X1250+(S1250*((U1250-INDEX('[1]Center of Mass'!$B$8:$M$105,MATCH(A1250,'[1]Center of Mass'!$B$8:$B$105,0),9))^2+(V1250-INDEX('[1]Center of Mass'!$B$8:$M$105,MATCH(A1250,'[1]Center of Mass'!$B$8:$B$105,0),10))^2))</f>
        <v>579.90056152999989</v>
      </c>
    </row>
    <row r="1251" spans="1:25">
      <c r="A1251" s="403" t="s">
        <v>51</v>
      </c>
      <c r="B1251" s="403" t="s">
        <v>809</v>
      </c>
      <c r="C1251" s="403" t="s">
        <v>343</v>
      </c>
      <c r="D1251" s="403" t="s">
        <v>344</v>
      </c>
      <c r="E1251" s="403" t="s">
        <v>1455</v>
      </c>
      <c r="F1251" s="403">
        <v>0</v>
      </c>
      <c r="O1251" s="403" t="s">
        <v>345</v>
      </c>
      <c r="R1251" s="403">
        <v>4</v>
      </c>
      <c r="S1251" s="403">
        <v>1.21</v>
      </c>
      <c r="T1251" s="403">
        <v>4.4000000000000004</v>
      </c>
      <c r="U1251" s="403">
        <v>2.75</v>
      </c>
      <c r="V1251" s="403">
        <v>22.55</v>
      </c>
      <c r="W1251" s="403">
        <v>34</v>
      </c>
      <c r="X1251" s="404">
        <v>0.24401999999999999</v>
      </c>
      <c r="Y1251" s="403">
        <f>X1251+(S1251*((U1251-INDEX('[1]Center of Mass'!$B$8:$M$105,MATCH(A1251,'[1]Center of Mass'!$B$8:$B$105,0),9))^2+(V1251-INDEX('[1]Center of Mass'!$B$8:$M$105,MATCH(A1251,'[1]Center of Mass'!$B$8:$B$105,0),10))^2))</f>
        <v>528.51863752999998</v>
      </c>
    </row>
    <row r="1252" spans="1:25">
      <c r="A1252" s="403" t="s">
        <v>51</v>
      </c>
      <c r="B1252" s="403" t="s">
        <v>810</v>
      </c>
      <c r="C1252" s="403" t="s">
        <v>343</v>
      </c>
      <c r="D1252" s="403" t="s">
        <v>344</v>
      </c>
      <c r="E1252" s="403" t="s">
        <v>1455</v>
      </c>
      <c r="F1252" s="403">
        <v>0</v>
      </c>
      <c r="O1252" s="403" t="s">
        <v>345</v>
      </c>
      <c r="R1252" s="403">
        <v>4</v>
      </c>
      <c r="S1252" s="403">
        <v>1.0725</v>
      </c>
      <c r="T1252" s="403">
        <v>4.1500000000000004</v>
      </c>
      <c r="U1252" s="403">
        <v>3.7879999999999998</v>
      </c>
      <c r="V1252" s="403">
        <v>22.55</v>
      </c>
      <c r="W1252" s="403">
        <v>34</v>
      </c>
      <c r="X1252" s="404">
        <v>0.19311</v>
      </c>
      <c r="Y1252" s="403">
        <f>X1252+(S1252*((U1252-INDEX('[1]Center of Mass'!$B$8:$M$105,MATCH(A1252,'[1]Center of Mass'!$B$8:$B$105,0),9))^2+(V1252-INDEX('[1]Center of Mass'!$B$8:$M$105,MATCH(A1252,'[1]Center of Mass'!$B$8:$B$105,0),10))^2))</f>
        <v>427.84056416249996</v>
      </c>
    </row>
    <row r="1253" spans="1:25">
      <c r="A1253" s="403" t="s">
        <v>51</v>
      </c>
      <c r="B1253" s="403" t="s">
        <v>811</v>
      </c>
      <c r="C1253" s="403" t="s">
        <v>343</v>
      </c>
      <c r="D1253" s="403" t="s">
        <v>344</v>
      </c>
      <c r="E1253" s="403" t="s">
        <v>1455</v>
      </c>
      <c r="F1253" s="403">
        <v>0</v>
      </c>
      <c r="O1253" s="403" t="s">
        <v>345</v>
      </c>
      <c r="R1253" s="403">
        <v>4</v>
      </c>
      <c r="S1253" s="403">
        <v>1.0725</v>
      </c>
      <c r="T1253" s="403">
        <v>4.1500000000000004</v>
      </c>
      <c r="U1253" s="403">
        <v>4.7629999999999999</v>
      </c>
      <c r="V1253" s="403">
        <v>22.55</v>
      </c>
      <c r="W1253" s="403">
        <v>34</v>
      </c>
      <c r="X1253" s="404">
        <v>0.19311</v>
      </c>
      <c r="Y1253" s="403">
        <f>X1253+(S1253*((U1253-INDEX('[1]Center of Mass'!$B$8:$M$105,MATCH(A1253,'[1]Center of Mass'!$B$8:$B$105,0),9))^2+(V1253-INDEX('[1]Center of Mass'!$B$8:$M$105,MATCH(A1253,'[1]Center of Mass'!$B$8:$B$105,0),10))^2))</f>
        <v>391.81349272499983</v>
      </c>
    </row>
    <row r="1254" spans="1:25">
      <c r="A1254" s="403" t="s">
        <v>51</v>
      </c>
      <c r="B1254" s="403" t="s">
        <v>812</v>
      </c>
      <c r="C1254" s="403" t="s">
        <v>343</v>
      </c>
      <c r="D1254" s="403" t="s">
        <v>344</v>
      </c>
      <c r="E1254" s="403" t="s">
        <v>1455</v>
      </c>
      <c r="F1254" s="403">
        <v>0</v>
      </c>
      <c r="O1254" s="403" t="s">
        <v>345</v>
      </c>
      <c r="R1254" s="403">
        <v>4</v>
      </c>
      <c r="S1254" s="403">
        <v>1.0725</v>
      </c>
      <c r="T1254" s="403">
        <v>4.1500000000000004</v>
      </c>
      <c r="U1254" s="403">
        <v>5.7380000000000004</v>
      </c>
      <c r="V1254" s="403">
        <v>22.55</v>
      </c>
      <c r="W1254" s="403">
        <v>34</v>
      </c>
      <c r="X1254" s="404">
        <v>0.19311</v>
      </c>
      <c r="Y1254" s="403">
        <f>X1254+(S1254*((U1254-INDEX('[1]Center of Mass'!$B$8:$M$105,MATCH(A1254,'[1]Center of Mass'!$B$8:$B$105,0),9))^2+(V1254-INDEX('[1]Center of Mass'!$B$8:$M$105,MATCH(A1254,'[1]Center of Mass'!$B$8:$B$105,0),10))^2))</f>
        <v>357.82551191249996</v>
      </c>
    </row>
    <row r="1255" spans="1:25">
      <c r="A1255" s="403" t="s">
        <v>51</v>
      </c>
      <c r="B1255" s="403" t="s">
        <v>813</v>
      </c>
      <c r="C1255" s="403" t="s">
        <v>343</v>
      </c>
      <c r="D1255" s="403" t="s">
        <v>344</v>
      </c>
      <c r="E1255" s="403" t="s">
        <v>1455</v>
      </c>
      <c r="F1255" s="403">
        <v>0</v>
      </c>
      <c r="O1255" s="403" t="s">
        <v>345</v>
      </c>
      <c r="R1255" s="403">
        <v>4</v>
      </c>
      <c r="S1255" s="403">
        <v>1.0725</v>
      </c>
      <c r="T1255" s="403">
        <v>4.1500000000000004</v>
      </c>
      <c r="U1255" s="403">
        <v>6.7130000000000001</v>
      </c>
      <c r="V1255" s="403">
        <v>22.55</v>
      </c>
      <c r="W1255" s="403">
        <v>34</v>
      </c>
      <c r="X1255" s="404">
        <v>0.19311</v>
      </c>
      <c r="Y1255" s="403">
        <f>X1255+(S1255*((U1255-INDEX('[1]Center of Mass'!$B$8:$M$105,MATCH(A1255,'[1]Center of Mass'!$B$8:$B$105,0),9))^2+(V1255-INDEX('[1]Center of Mass'!$B$8:$M$105,MATCH(A1255,'[1]Center of Mass'!$B$8:$B$105,0),10))^2))</f>
        <v>325.87662172499995</v>
      </c>
    </row>
    <row r="1256" spans="1:25">
      <c r="A1256" s="403" t="s">
        <v>51</v>
      </c>
      <c r="B1256" s="403" t="s">
        <v>814</v>
      </c>
      <c r="C1256" s="403" t="s">
        <v>343</v>
      </c>
      <c r="D1256" s="403" t="s">
        <v>344</v>
      </c>
      <c r="E1256" s="403" t="s">
        <v>1455</v>
      </c>
      <c r="F1256" s="403">
        <v>0</v>
      </c>
      <c r="O1256" s="403" t="s">
        <v>345</v>
      </c>
      <c r="R1256" s="403">
        <v>4</v>
      </c>
      <c r="S1256" s="403">
        <v>1.76</v>
      </c>
      <c r="T1256" s="403">
        <v>5.4</v>
      </c>
      <c r="U1256" s="403">
        <v>8</v>
      </c>
      <c r="V1256" s="403">
        <v>22.55</v>
      </c>
      <c r="W1256" s="403">
        <v>34</v>
      </c>
      <c r="X1256" s="404">
        <v>0.55293000000000003</v>
      </c>
      <c r="Y1256" s="403">
        <f>X1256+(S1256*((U1256-INDEX('[1]Center of Mass'!$B$8:$M$105,MATCH(A1256,'[1]Center of Mass'!$B$8:$B$105,0),9))^2+(V1256-INDEX('[1]Center of Mass'!$B$8:$M$105,MATCH(A1256,'[1]Center of Mass'!$B$8:$B$105,0),10))^2))</f>
        <v>470.92541367999991</v>
      </c>
    </row>
    <row r="1257" spans="1:25">
      <c r="A1257" s="403" t="s">
        <v>51</v>
      </c>
      <c r="B1257" s="403" t="s">
        <v>816</v>
      </c>
      <c r="C1257" s="403" t="s">
        <v>343</v>
      </c>
      <c r="D1257" s="403" t="s">
        <v>344</v>
      </c>
      <c r="E1257" s="403" t="s">
        <v>1455</v>
      </c>
      <c r="F1257" s="403">
        <v>0</v>
      </c>
      <c r="O1257" s="403" t="s">
        <v>345</v>
      </c>
      <c r="R1257" s="403">
        <v>4</v>
      </c>
      <c r="S1257" s="403">
        <v>0.77</v>
      </c>
      <c r="T1257" s="403">
        <v>3.6</v>
      </c>
      <c r="U1257" s="403">
        <v>9.15</v>
      </c>
      <c r="V1257" s="403">
        <v>22.55</v>
      </c>
      <c r="W1257" s="403">
        <v>34</v>
      </c>
      <c r="X1257" s="404">
        <v>0.10908</v>
      </c>
      <c r="Y1257" s="403">
        <f>X1257+(S1257*((U1257-INDEX('[1]Center of Mass'!$B$8:$M$105,MATCH(A1257,'[1]Center of Mass'!$B$8:$B$105,0),9))^2+(V1257-INDEX('[1]Center of Mass'!$B$8:$M$105,MATCH(A1257,'[1]Center of Mass'!$B$8:$B$105,0),10))^2))</f>
        <v>183.00332460999999</v>
      </c>
    </row>
    <row r="1258" spans="1:25">
      <c r="A1258" s="403" t="s">
        <v>51</v>
      </c>
      <c r="B1258" s="403" t="s">
        <v>818</v>
      </c>
      <c r="C1258" s="403" t="s">
        <v>343</v>
      </c>
      <c r="D1258" s="403" t="s">
        <v>344</v>
      </c>
      <c r="E1258" s="403" t="s">
        <v>1455</v>
      </c>
      <c r="F1258" s="403">
        <v>0</v>
      </c>
      <c r="O1258" s="403" t="s">
        <v>345</v>
      </c>
      <c r="R1258" s="403">
        <v>4</v>
      </c>
      <c r="S1258" s="403">
        <v>1.1917</v>
      </c>
      <c r="T1258" s="403">
        <v>4.367</v>
      </c>
      <c r="U1258" s="403">
        <v>13.242000000000001</v>
      </c>
      <c r="V1258" s="403">
        <v>22.55</v>
      </c>
      <c r="W1258" s="403">
        <v>34</v>
      </c>
      <c r="X1258" s="404">
        <v>0.23671</v>
      </c>
      <c r="Y1258" s="403">
        <f>X1258+(S1258*((U1258-INDEX('[1]Center of Mass'!$B$8:$M$105,MATCH(A1258,'[1]Center of Mass'!$B$8:$B$105,0),9))^2+(V1258-INDEX('[1]Center of Mass'!$B$8:$M$105,MATCH(A1258,'[1]Center of Mass'!$B$8:$B$105,0),10))^2))</f>
        <v>182.78213708129996</v>
      </c>
    </row>
    <row r="1259" spans="1:25">
      <c r="A1259" s="403" t="s">
        <v>51</v>
      </c>
      <c r="B1259" s="403" t="s">
        <v>819</v>
      </c>
      <c r="C1259" s="403" t="s">
        <v>343</v>
      </c>
      <c r="D1259" s="403" t="s">
        <v>344</v>
      </c>
      <c r="E1259" s="403" t="s">
        <v>1455</v>
      </c>
      <c r="F1259" s="403">
        <v>0</v>
      </c>
      <c r="O1259" s="403" t="s">
        <v>345</v>
      </c>
      <c r="R1259" s="403">
        <v>4</v>
      </c>
      <c r="S1259" s="403">
        <v>1.1917</v>
      </c>
      <c r="T1259" s="403">
        <v>4.367</v>
      </c>
      <c r="U1259" s="403">
        <v>14.324999999999999</v>
      </c>
      <c r="V1259" s="403">
        <v>22.55</v>
      </c>
      <c r="W1259" s="403">
        <v>34</v>
      </c>
      <c r="X1259" s="404">
        <v>0.23671</v>
      </c>
      <c r="Y1259" s="403">
        <f>X1259+(S1259*((U1259-INDEX('[1]Center of Mass'!$B$8:$M$105,MATCH(A1259,'[1]Center of Mass'!$B$8:$B$105,0),9))^2+(V1259-INDEX('[1]Center of Mass'!$B$8:$M$105,MATCH(A1259,'[1]Center of Mass'!$B$8:$B$105,0),10))^2))</f>
        <v>162.8589735306</v>
      </c>
    </row>
    <row r="1260" spans="1:25">
      <c r="A1260" s="403" t="s">
        <v>51</v>
      </c>
      <c r="B1260" s="403" t="s">
        <v>820</v>
      </c>
      <c r="C1260" s="403" t="s">
        <v>343</v>
      </c>
      <c r="D1260" s="403" t="s">
        <v>344</v>
      </c>
      <c r="E1260" s="403" t="s">
        <v>1455</v>
      </c>
      <c r="F1260" s="403">
        <v>0</v>
      </c>
      <c r="O1260" s="403" t="s">
        <v>345</v>
      </c>
      <c r="R1260" s="403">
        <v>4</v>
      </c>
      <c r="S1260" s="403">
        <v>1.1917</v>
      </c>
      <c r="T1260" s="403">
        <v>4.367</v>
      </c>
      <c r="U1260" s="403">
        <v>15.407999999999999</v>
      </c>
      <c r="V1260" s="403">
        <v>22.55</v>
      </c>
      <c r="W1260" s="403">
        <v>34</v>
      </c>
      <c r="X1260" s="404">
        <v>0.23671</v>
      </c>
      <c r="Y1260" s="403">
        <f>X1260+(S1260*((U1260-INDEX('[1]Center of Mass'!$B$8:$M$105,MATCH(A1260,'[1]Center of Mass'!$B$8:$B$105,0),9))^2+(V1260-INDEX('[1]Center of Mass'!$B$8:$M$105,MATCH(A1260,'[1]Center of Mass'!$B$8:$B$105,0),10))^2))</f>
        <v>145.73127362249997</v>
      </c>
    </row>
    <row r="1261" spans="1:25">
      <c r="A1261" s="403" t="s">
        <v>51</v>
      </c>
      <c r="B1261" s="403" t="s">
        <v>821</v>
      </c>
      <c r="C1261" s="403" t="s">
        <v>343</v>
      </c>
      <c r="D1261" s="403" t="s">
        <v>344</v>
      </c>
      <c r="E1261" s="403" t="s">
        <v>1455</v>
      </c>
      <c r="F1261" s="403">
        <v>0</v>
      </c>
      <c r="O1261" s="403" t="s">
        <v>345</v>
      </c>
      <c r="R1261" s="403">
        <v>4</v>
      </c>
      <c r="S1261" s="403">
        <v>1.1917</v>
      </c>
      <c r="T1261" s="403">
        <v>4.367</v>
      </c>
      <c r="U1261" s="403">
        <v>16.492000000000001</v>
      </c>
      <c r="V1261" s="403">
        <v>22.55</v>
      </c>
      <c r="W1261" s="403">
        <v>34</v>
      </c>
      <c r="X1261" s="404">
        <v>0.23671</v>
      </c>
      <c r="Y1261" s="403">
        <f>X1261+(S1261*((U1261-INDEX('[1]Center of Mass'!$B$8:$M$105,MATCH(A1261,'[1]Center of Mass'!$B$8:$B$105,0),9))^2+(V1261-INDEX('[1]Center of Mass'!$B$8:$M$105,MATCH(A1261,'[1]Center of Mass'!$B$8:$B$105,0),10))^2))</f>
        <v>131.38709533129997</v>
      </c>
    </row>
    <row r="1262" spans="1:25">
      <c r="A1262" s="403" t="s">
        <v>51</v>
      </c>
      <c r="B1262" s="403" t="s">
        <v>822</v>
      </c>
      <c r="C1262" s="403" t="s">
        <v>343</v>
      </c>
      <c r="D1262" s="403" t="s">
        <v>344</v>
      </c>
      <c r="E1262" s="403" t="s">
        <v>1455</v>
      </c>
      <c r="F1262" s="403">
        <v>0</v>
      </c>
      <c r="O1262" s="403" t="s">
        <v>345</v>
      </c>
      <c r="R1262" s="403">
        <v>4</v>
      </c>
      <c r="S1262" s="403">
        <v>1.1917</v>
      </c>
      <c r="T1262" s="403">
        <v>4.367</v>
      </c>
      <c r="U1262" s="403">
        <v>17.574999999999999</v>
      </c>
      <c r="V1262" s="403">
        <v>22.55</v>
      </c>
      <c r="W1262" s="403">
        <v>34</v>
      </c>
      <c r="X1262" s="404">
        <v>0.23671</v>
      </c>
      <c r="Y1262" s="403">
        <f>X1262+(S1262*((U1262-INDEX('[1]Center of Mass'!$B$8:$M$105,MATCH(A1262,'[1]Center of Mass'!$B$8:$B$105,0),9))^2+(V1262-INDEX('[1]Center of Mass'!$B$8:$M$105,MATCH(A1262,'[1]Center of Mass'!$B$8:$B$105,0),10))^2))</f>
        <v>119.85290393060001</v>
      </c>
    </row>
    <row r="1263" spans="1:25">
      <c r="A1263" s="403" t="s">
        <v>51</v>
      </c>
      <c r="B1263" s="403" t="s">
        <v>823</v>
      </c>
      <c r="C1263" s="403" t="s">
        <v>343</v>
      </c>
      <c r="D1263" s="403" t="s">
        <v>344</v>
      </c>
      <c r="E1263" s="403" t="s">
        <v>1455</v>
      </c>
      <c r="F1263" s="403">
        <v>0</v>
      </c>
      <c r="O1263" s="403" t="s">
        <v>345</v>
      </c>
      <c r="R1263" s="403">
        <v>4</v>
      </c>
      <c r="S1263" s="403">
        <v>1.1917</v>
      </c>
      <c r="T1263" s="403">
        <v>4.367</v>
      </c>
      <c r="U1263" s="403">
        <v>18.658000000000001</v>
      </c>
      <c r="V1263" s="403">
        <v>22.55</v>
      </c>
      <c r="W1263" s="403">
        <v>34</v>
      </c>
      <c r="X1263" s="404">
        <v>0.23671</v>
      </c>
      <c r="Y1263" s="403">
        <f>X1263+(S1263*((U1263-INDEX('[1]Center of Mass'!$B$8:$M$105,MATCH(A1263,'[1]Center of Mass'!$B$8:$B$105,0),9))^2+(V1263-INDEX('[1]Center of Mass'!$B$8:$M$105,MATCH(A1263,'[1]Center of Mass'!$B$8:$B$105,0),10))^2))</f>
        <v>111.11417617249998</v>
      </c>
    </row>
    <row r="1264" spans="1:25">
      <c r="A1264" s="403" t="s">
        <v>51</v>
      </c>
      <c r="B1264" s="403" t="s">
        <v>825</v>
      </c>
      <c r="C1264" s="403" t="s">
        <v>343</v>
      </c>
      <c r="D1264" s="403" t="s">
        <v>344</v>
      </c>
      <c r="E1264" s="403" t="s">
        <v>1455</v>
      </c>
      <c r="F1264" s="403">
        <v>0</v>
      </c>
      <c r="O1264" s="403" t="s">
        <v>345</v>
      </c>
      <c r="R1264" s="403">
        <v>4</v>
      </c>
      <c r="S1264" s="403">
        <v>1.32</v>
      </c>
      <c r="T1264" s="403">
        <v>4.5999999999999996</v>
      </c>
      <c r="U1264" s="403">
        <v>-0.6</v>
      </c>
      <c r="V1264" s="403">
        <v>23.65</v>
      </c>
      <c r="W1264" s="403">
        <v>34</v>
      </c>
      <c r="X1264" s="404">
        <v>0.29149999999999998</v>
      </c>
      <c r="Y1264" s="403">
        <f>X1264+(S1264*((U1264-INDEX('[1]Center of Mass'!$B$8:$M$105,MATCH(A1264,'[1]Center of Mass'!$B$8:$B$105,0),9))^2+(V1264-INDEX('[1]Center of Mass'!$B$8:$M$105,MATCH(A1264,'[1]Center of Mass'!$B$8:$B$105,0),10))^2))</f>
        <v>785.61083876000009</v>
      </c>
    </row>
    <row r="1265" spans="1:25">
      <c r="A1265" s="403" t="s">
        <v>51</v>
      </c>
      <c r="B1265" s="403" t="s">
        <v>826</v>
      </c>
      <c r="C1265" s="403" t="s">
        <v>343</v>
      </c>
      <c r="D1265" s="403" t="s">
        <v>344</v>
      </c>
      <c r="E1265" s="403" t="s">
        <v>1455</v>
      </c>
      <c r="F1265" s="403">
        <v>0</v>
      </c>
      <c r="O1265" s="403" t="s">
        <v>345</v>
      </c>
      <c r="R1265" s="403">
        <v>4</v>
      </c>
      <c r="S1265" s="403">
        <v>1.21</v>
      </c>
      <c r="T1265" s="403">
        <v>4.4000000000000004</v>
      </c>
      <c r="U1265" s="403">
        <v>0.55000000000000004</v>
      </c>
      <c r="V1265" s="403">
        <v>23.65</v>
      </c>
      <c r="W1265" s="403">
        <v>34</v>
      </c>
      <c r="X1265" s="404">
        <v>0.24401999999999999</v>
      </c>
      <c r="Y1265" s="403">
        <f>X1265+(S1265*((U1265-INDEX('[1]Center of Mass'!$B$8:$M$105,MATCH(A1265,'[1]Center of Mass'!$B$8:$B$105,0),9))^2+(V1265-INDEX('[1]Center of Mass'!$B$8:$M$105,MATCH(A1265,'[1]Center of Mass'!$B$8:$B$105,0),10))^2))</f>
        <v>660.2104395299998</v>
      </c>
    </row>
    <row r="1266" spans="1:25">
      <c r="A1266" s="403" t="s">
        <v>51</v>
      </c>
      <c r="B1266" s="403" t="s">
        <v>827</v>
      </c>
      <c r="C1266" s="403" t="s">
        <v>343</v>
      </c>
      <c r="D1266" s="403" t="s">
        <v>344</v>
      </c>
      <c r="E1266" s="403" t="s">
        <v>1455</v>
      </c>
      <c r="F1266" s="403">
        <v>0</v>
      </c>
      <c r="O1266" s="403" t="s">
        <v>345</v>
      </c>
      <c r="R1266" s="403">
        <v>4</v>
      </c>
      <c r="S1266" s="403">
        <v>1.21</v>
      </c>
      <c r="T1266" s="403">
        <v>4.4000000000000004</v>
      </c>
      <c r="U1266" s="403">
        <v>1.65</v>
      </c>
      <c r="V1266" s="403">
        <v>23.65</v>
      </c>
      <c r="W1266" s="403">
        <v>34</v>
      </c>
      <c r="X1266" s="404">
        <v>0.24401999999999999</v>
      </c>
      <c r="Y1266" s="403">
        <f>X1266+(S1266*((U1266-INDEX('[1]Center of Mass'!$B$8:$M$105,MATCH(A1266,'[1]Center of Mass'!$B$8:$B$105,0),9))^2+(V1266-INDEX('[1]Center of Mass'!$B$8:$M$105,MATCH(A1266,'[1]Center of Mass'!$B$8:$B$105,0),10))^2))</f>
        <v>605.90031552999994</v>
      </c>
    </row>
    <row r="1267" spans="1:25">
      <c r="A1267" s="403" t="s">
        <v>51</v>
      </c>
      <c r="B1267" s="403" t="s">
        <v>828</v>
      </c>
      <c r="C1267" s="403" t="s">
        <v>343</v>
      </c>
      <c r="D1267" s="403" t="s">
        <v>344</v>
      </c>
      <c r="E1267" s="403" t="s">
        <v>1455</v>
      </c>
      <c r="F1267" s="403">
        <v>0</v>
      </c>
      <c r="O1267" s="403" t="s">
        <v>345</v>
      </c>
      <c r="R1267" s="403">
        <v>4</v>
      </c>
      <c r="S1267" s="403">
        <v>1.21</v>
      </c>
      <c r="T1267" s="403">
        <v>4.4000000000000004</v>
      </c>
      <c r="U1267" s="403">
        <v>2.75</v>
      </c>
      <c r="V1267" s="403">
        <v>23.65</v>
      </c>
      <c r="W1267" s="403">
        <v>34</v>
      </c>
      <c r="X1267" s="404">
        <v>0.24401999999999999</v>
      </c>
      <c r="Y1267" s="403">
        <f>X1267+(S1267*((U1267-INDEX('[1]Center of Mass'!$B$8:$M$105,MATCH(A1267,'[1]Center of Mass'!$B$8:$B$105,0),9))^2+(V1267-INDEX('[1]Center of Mass'!$B$8:$M$105,MATCH(A1267,'[1]Center of Mass'!$B$8:$B$105,0),10))^2))</f>
        <v>554.51839152999992</v>
      </c>
    </row>
    <row r="1268" spans="1:25">
      <c r="A1268" s="403" t="s">
        <v>51</v>
      </c>
      <c r="B1268" s="403" t="s">
        <v>895</v>
      </c>
      <c r="C1268" s="403" t="s">
        <v>343</v>
      </c>
      <c r="D1268" s="403" t="s">
        <v>344</v>
      </c>
      <c r="E1268" s="403" t="s">
        <v>1455</v>
      </c>
      <c r="F1268" s="403">
        <v>0</v>
      </c>
      <c r="O1268" s="403" t="s">
        <v>345</v>
      </c>
      <c r="R1268" s="403">
        <v>4</v>
      </c>
      <c r="S1268" s="403">
        <v>1.0725</v>
      </c>
      <c r="T1268" s="403">
        <v>4.1500000000000004</v>
      </c>
      <c r="U1268" s="403">
        <v>3.7879999999999998</v>
      </c>
      <c r="V1268" s="403">
        <v>23.65</v>
      </c>
      <c r="W1268" s="403">
        <v>34</v>
      </c>
      <c r="X1268" s="404">
        <v>0.19311</v>
      </c>
      <c r="Y1268" s="403">
        <f>X1268+(S1268*((U1268-INDEX('[1]Center of Mass'!$B$8:$M$105,MATCH(A1268,'[1]Center of Mass'!$B$8:$B$105,0),9))^2+(V1268-INDEX('[1]Center of Mass'!$B$8:$M$105,MATCH(A1268,'[1]Center of Mass'!$B$8:$B$105,0),10))^2))</f>
        <v>450.88580066249989</v>
      </c>
    </row>
    <row r="1269" spans="1:25">
      <c r="A1269" s="403" t="s">
        <v>51</v>
      </c>
      <c r="B1269" s="403" t="s">
        <v>896</v>
      </c>
      <c r="C1269" s="403" t="s">
        <v>343</v>
      </c>
      <c r="D1269" s="403" t="s">
        <v>344</v>
      </c>
      <c r="E1269" s="403" t="s">
        <v>1455</v>
      </c>
      <c r="F1269" s="403">
        <v>0</v>
      </c>
      <c r="O1269" s="403" t="s">
        <v>345</v>
      </c>
      <c r="R1269" s="403">
        <v>4</v>
      </c>
      <c r="S1269" s="403">
        <v>1.0725</v>
      </c>
      <c r="T1269" s="403">
        <v>4.1500000000000004</v>
      </c>
      <c r="U1269" s="403">
        <v>4.7629999999999999</v>
      </c>
      <c r="V1269" s="403">
        <v>23.65</v>
      </c>
      <c r="W1269" s="403">
        <v>34</v>
      </c>
      <c r="X1269" s="404">
        <v>0.19311</v>
      </c>
      <c r="Y1269" s="403">
        <f>X1269+(S1269*((U1269-INDEX('[1]Center of Mass'!$B$8:$M$105,MATCH(A1269,'[1]Center of Mass'!$B$8:$B$105,0),9))^2+(V1269-INDEX('[1]Center of Mass'!$B$8:$M$105,MATCH(A1269,'[1]Center of Mass'!$B$8:$B$105,0),10))^2))</f>
        <v>414.85872922499982</v>
      </c>
    </row>
    <row r="1270" spans="1:25">
      <c r="A1270" s="403" t="s">
        <v>51</v>
      </c>
      <c r="B1270" s="403" t="s">
        <v>863</v>
      </c>
      <c r="C1270" s="403" t="s">
        <v>343</v>
      </c>
      <c r="D1270" s="403" t="s">
        <v>344</v>
      </c>
      <c r="E1270" s="403" t="s">
        <v>1455</v>
      </c>
      <c r="F1270" s="403">
        <v>0</v>
      </c>
      <c r="O1270" s="403" t="s">
        <v>345</v>
      </c>
      <c r="R1270" s="403">
        <v>4</v>
      </c>
      <c r="S1270" s="403">
        <v>1.0725</v>
      </c>
      <c r="T1270" s="403">
        <v>4.1500000000000004</v>
      </c>
      <c r="U1270" s="403">
        <v>5.7380000000000004</v>
      </c>
      <c r="V1270" s="403">
        <v>23.65</v>
      </c>
      <c r="W1270" s="403">
        <v>34</v>
      </c>
      <c r="X1270" s="404">
        <v>0.19311</v>
      </c>
      <c r="Y1270" s="403">
        <f>X1270+(S1270*((U1270-INDEX('[1]Center of Mass'!$B$8:$M$105,MATCH(A1270,'[1]Center of Mass'!$B$8:$B$105,0),9))^2+(V1270-INDEX('[1]Center of Mass'!$B$8:$M$105,MATCH(A1270,'[1]Center of Mass'!$B$8:$B$105,0),10))^2))</f>
        <v>380.87074841249995</v>
      </c>
    </row>
    <row r="1271" spans="1:25">
      <c r="A1271" s="403" t="s">
        <v>51</v>
      </c>
      <c r="B1271" s="403" t="s">
        <v>897</v>
      </c>
      <c r="C1271" s="403" t="s">
        <v>343</v>
      </c>
      <c r="D1271" s="403" t="s">
        <v>344</v>
      </c>
      <c r="E1271" s="403" t="s">
        <v>1455</v>
      </c>
      <c r="F1271" s="403">
        <v>0</v>
      </c>
      <c r="O1271" s="403" t="s">
        <v>345</v>
      </c>
      <c r="R1271" s="403">
        <v>4</v>
      </c>
      <c r="S1271" s="403">
        <v>1.0725</v>
      </c>
      <c r="T1271" s="403">
        <v>4.1500000000000004</v>
      </c>
      <c r="U1271" s="403">
        <v>6.7130000000000001</v>
      </c>
      <c r="V1271" s="403">
        <v>23.65</v>
      </c>
      <c r="W1271" s="403">
        <v>34</v>
      </c>
      <c r="X1271" s="404">
        <v>0.19311</v>
      </c>
      <c r="Y1271" s="403">
        <f>X1271+(S1271*((U1271-INDEX('[1]Center of Mass'!$B$8:$M$105,MATCH(A1271,'[1]Center of Mass'!$B$8:$B$105,0),9))^2+(V1271-INDEX('[1]Center of Mass'!$B$8:$M$105,MATCH(A1271,'[1]Center of Mass'!$B$8:$B$105,0),10))^2))</f>
        <v>348.92185822499988</v>
      </c>
    </row>
    <row r="1272" spans="1:25">
      <c r="A1272" s="403" t="s">
        <v>51</v>
      </c>
      <c r="B1272" s="403" t="s">
        <v>864</v>
      </c>
      <c r="C1272" s="403" t="s">
        <v>343</v>
      </c>
      <c r="D1272" s="403" t="s">
        <v>344</v>
      </c>
      <c r="E1272" s="403" t="s">
        <v>1455</v>
      </c>
      <c r="F1272" s="403">
        <v>0</v>
      </c>
      <c r="O1272" s="403" t="s">
        <v>345</v>
      </c>
      <c r="R1272" s="403">
        <v>4</v>
      </c>
      <c r="S1272" s="403">
        <v>1.76</v>
      </c>
      <c r="T1272" s="403">
        <v>5.4</v>
      </c>
      <c r="U1272" s="403">
        <v>8</v>
      </c>
      <c r="V1272" s="403">
        <v>23.65</v>
      </c>
      <c r="W1272" s="403">
        <v>34</v>
      </c>
      <c r="X1272" s="404">
        <v>0.55293000000000003</v>
      </c>
      <c r="Y1272" s="403">
        <f>X1272+(S1272*((U1272-INDEX('[1]Center of Mass'!$B$8:$M$105,MATCH(A1272,'[1]Center of Mass'!$B$8:$B$105,0),9))^2+(V1272-INDEX('[1]Center of Mass'!$B$8:$M$105,MATCH(A1272,'[1]Center of Mass'!$B$8:$B$105,0),10))^2))</f>
        <v>508.74323767999988</v>
      </c>
    </row>
    <row r="1273" spans="1:25">
      <c r="A1273" s="403" t="s">
        <v>51</v>
      </c>
      <c r="B1273" s="403" t="s">
        <v>573</v>
      </c>
      <c r="C1273" s="403" t="s">
        <v>343</v>
      </c>
      <c r="D1273" s="403" t="s">
        <v>344</v>
      </c>
      <c r="E1273" s="403" t="s">
        <v>1455</v>
      </c>
      <c r="F1273" s="403">
        <v>0</v>
      </c>
      <c r="O1273" s="403" t="s">
        <v>345</v>
      </c>
      <c r="R1273" s="403">
        <v>4</v>
      </c>
      <c r="S1273" s="403">
        <v>0.77</v>
      </c>
      <c r="T1273" s="403">
        <v>3.6</v>
      </c>
      <c r="U1273" s="403">
        <v>9.15</v>
      </c>
      <c r="V1273" s="403">
        <v>23.65</v>
      </c>
      <c r="W1273" s="403">
        <v>34</v>
      </c>
      <c r="X1273" s="404">
        <v>0.10908</v>
      </c>
      <c r="Y1273" s="403">
        <f>X1273+(S1273*((U1273-INDEX('[1]Center of Mass'!$B$8:$M$105,MATCH(A1273,'[1]Center of Mass'!$B$8:$B$105,0),9))^2+(V1273-INDEX('[1]Center of Mass'!$B$8:$M$105,MATCH(A1273,'[1]Center of Mass'!$B$8:$B$105,0),10))^2))</f>
        <v>199.54862260999994</v>
      </c>
    </row>
    <row r="1274" spans="1:25">
      <c r="A1274" s="403" t="s">
        <v>51</v>
      </c>
      <c r="B1274" s="403" t="s">
        <v>574</v>
      </c>
      <c r="C1274" s="403" t="s">
        <v>343</v>
      </c>
      <c r="D1274" s="403" t="s">
        <v>344</v>
      </c>
      <c r="E1274" s="403" t="s">
        <v>1455</v>
      </c>
      <c r="F1274" s="403">
        <v>0</v>
      </c>
      <c r="O1274" s="403" t="s">
        <v>345</v>
      </c>
      <c r="R1274" s="403">
        <v>4</v>
      </c>
      <c r="S1274" s="403">
        <v>1.43</v>
      </c>
      <c r="T1274" s="403">
        <v>4.8</v>
      </c>
      <c r="U1274" s="403">
        <v>10.15</v>
      </c>
      <c r="V1274" s="403">
        <v>23.65</v>
      </c>
      <c r="W1274" s="403">
        <v>34</v>
      </c>
      <c r="X1274" s="404">
        <v>0.34558</v>
      </c>
      <c r="Y1274" s="403">
        <f>X1274+(S1274*((U1274-INDEX('[1]Center of Mass'!$B$8:$M$105,MATCH(A1274,'[1]Center of Mass'!$B$8:$B$105,0),9))^2+(V1274-INDEX('[1]Center of Mass'!$B$8:$M$105,MATCH(A1274,'[1]Center of Mass'!$B$8:$B$105,0),10))^2))</f>
        <v>336.83658198999984</v>
      </c>
    </row>
    <row r="1275" spans="1:25">
      <c r="A1275" s="403" t="s">
        <v>51</v>
      </c>
      <c r="B1275" s="403" t="s">
        <v>534</v>
      </c>
      <c r="C1275" s="403" t="s">
        <v>343</v>
      </c>
      <c r="D1275" s="403" t="s">
        <v>344</v>
      </c>
      <c r="E1275" s="403" t="s">
        <v>1455</v>
      </c>
      <c r="F1275" s="403">
        <v>0</v>
      </c>
      <c r="O1275" s="403" t="s">
        <v>345</v>
      </c>
      <c r="R1275" s="403">
        <v>4</v>
      </c>
      <c r="S1275" s="403">
        <v>1.0449999999999999</v>
      </c>
      <c r="T1275" s="403">
        <v>4.0999999999999996</v>
      </c>
      <c r="U1275" s="403">
        <v>11.275</v>
      </c>
      <c r="V1275" s="403">
        <v>23.65</v>
      </c>
      <c r="W1275" s="403">
        <v>34</v>
      </c>
      <c r="X1275" s="404">
        <v>0.18396000000000001</v>
      </c>
      <c r="Y1275" s="403">
        <f>X1275+(S1275*((U1275-INDEX('[1]Center of Mass'!$B$8:$M$105,MATCH(A1275,'[1]Center of Mass'!$B$8:$B$105,0),9))^2+(V1275-INDEX('[1]Center of Mass'!$B$8:$M$105,MATCH(A1275,'[1]Center of Mass'!$B$8:$B$105,0),10))^2))</f>
        <v>220.71241880999995</v>
      </c>
    </row>
    <row r="1276" spans="1:25">
      <c r="A1276" s="403" t="s">
        <v>51</v>
      </c>
      <c r="B1276" s="403" t="s">
        <v>535</v>
      </c>
      <c r="C1276" s="403" t="s">
        <v>343</v>
      </c>
      <c r="D1276" s="403" t="s">
        <v>344</v>
      </c>
      <c r="E1276" s="403" t="s">
        <v>1455</v>
      </c>
      <c r="F1276" s="403">
        <v>0</v>
      </c>
      <c r="O1276" s="403" t="s">
        <v>345</v>
      </c>
      <c r="R1276" s="403">
        <v>4</v>
      </c>
      <c r="S1276" s="403">
        <v>1.0449999999999999</v>
      </c>
      <c r="T1276" s="403">
        <v>4.0999999999999996</v>
      </c>
      <c r="U1276" s="403">
        <v>12.225</v>
      </c>
      <c r="V1276" s="403">
        <v>23.65</v>
      </c>
      <c r="W1276" s="403">
        <v>34</v>
      </c>
      <c r="X1276" s="404">
        <v>0.18396000000000001</v>
      </c>
      <c r="Y1276" s="403">
        <f>X1276+(S1276*((U1276-INDEX('[1]Center of Mass'!$B$8:$M$105,MATCH(A1276,'[1]Center of Mass'!$B$8:$B$105,0),9))^2+(V1276-INDEX('[1]Center of Mass'!$B$8:$M$105,MATCH(A1276,'[1]Center of Mass'!$B$8:$B$105,0),10))^2))</f>
        <v>201.34982280999995</v>
      </c>
    </row>
    <row r="1277" spans="1:25">
      <c r="A1277" s="403" t="s">
        <v>51</v>
      </c>
      <c r="B1277" s="403" t="s">
        <v>536</v>
      </c>
      <c r="C1277" s="403" t="s">
        <v>343</v>
      </c>
      <c r="D1277" s="403" t="s">
        <v>344</v>
      </c>
      <c r="E1277" s="403" t="s">
        <v>1455</v>
      </c>
      <c r="F1277" s="403">
        <v>0</v>
      </c>
      <c r="O1277" s="403" t="s">
        <v>345</v>
      </c>
      <c r="R1277" s="403">
        <v>4</v>
      </c>
      <c r="S1277" s="403">
        <v>1.1917</v>
      </c>
      <c r="T1277" s="403">
        <v>4.367</v>
      </c>
      <c r="U1277" s="403">
        <v>13.242000000000001</v>
      </c>
      <c r="V1277" s="403">
        <v>23.65</v>
      </c>
      <c r="W1277" s="403">
        <v>34</v>
      </c>
      <c r="X1277" s="404">
        <v>0.23671</v>
      </c>
      <c r="Y1277" s="403">
        <f>X1277+(S1277*((U1277-INDEX('[1]Center of Mass'!$B$8:$M$105,MATCH(A1277,'[1]Center of Mass'!$B$8:$B$105,0),9))^2+(V1277-INDEX('[1]Center of Mass'!$B$8:$M$105,MATCH(A1277,'[1]Center of Mass'!$B$8:$B$105,0),10))^2))</f>
        <v>208.38867166129992</v>
      </c>
    </row>
    <row r="1278" spans="1:25">
      <c r="A1278" s="403" t="s">
        <v>51</v>
      </c>
      <c r="B1278" s="403" t="s">
        <v>537</v>
      </c>
      <c r="C1278" s="403" t="s">
        <v>343</v>
      </c>
      <c r="D1278" s="403" t="s">
        <v>344</v>
      </c>
      <c r="E1278" s="403" t="s">
        <v>1455</v>
      </c>
      <c r="F1278" s="403">
        <v>0</v>
      </c>
      <c r="O1278" s="403" t="s">
        <v>345</v>
      </c>
      <c r="R1278" s="403">
        <v>4</v>
      </c>
      <c r="S1278" s="403">
        <v>1.1917</v>
      </c>
      <c r="T1278" s="403">
        <v>4.367</v>
      </c>
      <c r="U1278" s="403">
        <v>14.324999999999999</v>
      </c>
      <c r="V1278" s="403">
        <v>23.65</v>
      </c>
      <c r="W1278" s="403">
        <v>34</v>
      </c>
      <c r="X1278" s="404">
        <v>0.23671</v>
      </c>
      <c r="Y1278" s="403">
        <f>X1278+(S1278*((U1278-INDEX('[1]Center of Mass'!$B$8:$M$105,MATCH(A1278,'[1]Center of Mass'!$B$8:$B$105,0),9))^2+(V1278-INDEX('[1]Center of Mass'!$B$8:$M$105,MATCH(A1278,'[1]Center of Mass'!$B$8:$B$105,0),10))^2))</f>
        <v>188.46550811059996</v>
      </c>
    </row>
    <row r="1279" spans="1:25">
      <c r="A1279" s="403" t="s">
        <v>51</v>
      </c>
      <c r="B1279" s="403" t="s">
        <v>538</v>
      </c>
      <c r="C1279" s="403" t="s">
        <v>343</v>
      </c>
      <c r="D1279" s="403" t="s">
        <v>344</v>
      </c>
      <c r="E1279" s="403" t="s">
        <v>1455</v>
      </c>
      <c r="F1279" s="403">
        <v>0</v>
      </c>
      <c r="O1279" s="403" t="s">
        <v>345</v>
      </c>
      <c r="R1279" s="403">
        <v>4</v>
      </c>
      <c r="S1279" s="403">
        <v>1.1917</v>
      </c>
      <c r="T1279" s="403">
        <v>4.367</v>
      </c>
      <c r="U1279" s="403">
        <v>15.407999999999999</v>
      </c>
      <c r="V1279" s="403">
        <v>23.65</v>
      </c>
      <c r="W1279" s="403">
        <v>34</v>
      </c>
      <c r="X1279" s="404">
        <v>0.23671</v>
      </c>
      <c r="Y1279" s="403">
        <f>X1279+(S1279*((U1279-INDEX('[1]Center of Mass'!$B$8:$M$105,MATCH(A1279,'[1]Center of Mass'!$B$8:$B$105,0),9))^2+(V1279-INDEX('[1]Center of Mass'!$B$8:$M$105,MATCH(A1279,'[1]Center of Mass'!$B$8:$B$105,0),10))^2))</f>
        <v>171.33780820249996</v>
      </c>
    </row>
    <row r="1280" spans="1:25">
      <c r="A1280" s="403" t="s">
        <v>51</v>
      </c>
      <c r="B1280" s="403" t="s">
        <v>400</v>
      </c>
      <c r="C1280" s="403" t="s">
        <v>343</v>
      </c>
      <c r="D1280" s="403" t="s">
        <v>344</v>
      </c>
      <c r="E1280" s="403" t="s">
        <v>1455</v>
      </c>
      <c r="F1280" s="403">
        <v>0</v>
      </c>
      <c r="O1280" s="403" t="s">
        <v>345</v>
      </c>
      <c r="R1280" s="403">
        <v>4</v>
      </c>
      <c r="S1280" s="403">
        <v>1.1917</v>
      </c>
      <c r="T1280" s="403">
        <v>4.367</v>
      </c>
      <c r="U1280" s="403">
        <v>16.492000000000001</v>
      </c>
      <c r="V1280" s="403">
        <v>23.65</v>
      </c>
      <c r="W1280" s="403">
        <v>34</v>
      </c>
      <c r="X1280" s="404">
        <v>0.23671</v>
      </c>
      <c r="Y1280" s="403">
        <f>X1280+(S1280*((U1280-INDEX('[1]Center of Mass'!$B$8:$M$105,MATCH(A1280,'[1]Center of Mass'!$B$8:$B$105,0),9))^2+(V1280-INDEX('[1]Center of Mass'!$B$8:$M$105,MATCH(A1280,'[1]Center of Mass'!$B$8:$B$105,0),10))^2))</f>
        <v>156.99362991129993</v>
      </c>
    </row>
    <row r="1281" spans="1:25">
      <c r="A1281" s="403" t="s">
        <v>51</v>
      </c>
      <c r="B1281" s="403" t="s">
        <v>539</v>
      </c>
      <c r="C1281" s="403" t="s">
        <v>343</v>
      </c>
      <c r="D1281" s="403" t="s">
        <v>344</v>
      </c>
      <c r="E1281" s="403" t="s">
        <v>1455</v>
      </c>
      <c r="F1281" s="403">
        <v>0</v>
      </c>
      <c r="O1281" s="403" t="s">
        <v>345</v>
      </c>
      <c r="R1281" s="403">
        <v>4</v>
      </c>
      <c r="S1281" s="403">
        <v>1.1917</v>
      </c>
      <c r="T1281" s="403">
        <v>4.367</v>
      </c>
      <c r="U1281" s="403">
        <v>17.574999999999999</v>
      </c>
      <c r="V1281" s="403">
        <v>23.65</v>
      </c>
      <c r="W1281" s="403">
        <v>34</v>
      </c>
      <c r="X1281" s="404">
        <v>0.23671</v>
      </c>
      <c r="Y1281" s="403">
        <f>X1281+(S1281*((U1281-INDEX('[1]Center of Mass'!$B$8:$M$105,MATCH(A1281,'[1]Center of Mass'!$B$8:$B$105,0),9))^2+(V1281-INDEX('[1]Center of Mass'!$B$8:$M$105,MATCH(A1281,'[1]Center of Mass'!$B$8:$B$105,0),10))^2))</f>
        <v>145.45943851059994</v>
      </c>
    </row>
    <row r="1282" spans="1:25">
      <c r="A1282" s="403" t="s">
        <v>51</v>
      </c>
      <c r="B1282" s="403" t="s">
        <v>401</v>
      </c>
      <c r="C1282" s="403" t="s">
        <v>343</v>
      </c>
      <c r="D1282" s="403" t="s">
        <v>344</v>
      </c>
      <c r="E1282" s="403" t="s">
        <v>1455</v>
      </c>
      <c r="F1282" s="403">
        <v>0</v>
      </c>
      <c r="O1282" s="403" t="s">
        <v>345</v>
      </c>
      <c r="R1282" s="403">
        <v>4</v>
      </c>
      <c r="S1282" s="403">
        <v>1.1917</v>
      </c>
      <c r="T1282" s="403">
        <v>4.367</v>
      </c>
      <c r="U1282" s="403">
        <v>18.658000000000001</v>
      </c>
      <c r="V1282" s="403">
        <v>23.65</v>
      </c>
      <c r="W1282" s="403">
        <v>34</v>
      </c>
      <c r="X1282" s="404">
        <v>0.23671</v>
      </c>
      <c r="Y1282" s="403">
        <f>X1282+(S1282*((U1282-INDEX('[1]Center of Mass'!$B$8:$M$105,MATCH(A1282,'[1]Center of Mass'!$B$8:$B$105,0),9))^2+(V1282-INDEX('[1]Center of Mass'!$B$8:$M$105,MATCH(A1282,'[1]Center of Mass'!$B$8:$B$105,0),10))^2))</f>
        <v>136.72071075249994</v>
      </c>
    </row>
    <row r="1283" spans="1:25">
      <c r="A1283" s="403" t="s">
        <v>51</v>
      </c>
      <c r="B1283" s="403" t="s">
        <v>403</v>
      </c>
      <c r="C1283" s="403" t="s">
        <v>343</v>
      </c>
      <c r="D1283" s="403" t="s">
        <v>344</v>
      </c>
      <c r="E1283" s="403" t="s">
        <v>1455</v>
      </c>
      <c r="F1283" s="403">
        <v>0</v>
      </c>
      <c r="O1283" s="403" t="s">
        <v>345</v>
      </c>
      <c r="R1283" s="403">
        <v>4</v>
      </c>
      <c r="S1283" s="403">
        <v>1.5</v>
      </c>
      <c r="T1283" s="403">
        <v>4.9000000000000004</v>
      </c>
      <c r="U1283" s="403">
        <v>-0.6</v>
      </c>
      <c r="V1283" s="403">
        <v>24.824999999999999</v>
      </c>
      <c r="W1283" s="403">
        <v>34</v>
      </c>
      <c r="X1283" s="404">
        <v>0.37530999999999998</v>
      </c>
      <c r="Y1283" s="403">
        <f>X1283+(S1283*((U1283-INDEX('[1]Center of Mass'!$B$8:$M$105,MATCH(A1283,'[1]Center of Mass'!$B$8:$B$105,0),9))^2+(V1283-INDEX('[1]Center of Mass'!$B$8:$M$105,MATCH(A1283,'[1]Center of Mass'!$B$8:$B$105,0),10))^2))</f>
        <v>931.22201200000006</v>
      </c>
    </row>
    <row r="1284" spans="1:25">
      <c r="A1284" s="403" t="s">
        <v>51</v>
      </c>
      <c r="B1284" s="403" t="s">
        <v>404</v>
      </c>
      <c r="C1284" s="403" t="s">
        <v>343</v>
      </c>
      <c r="D1284" s="403" t="s">
        <v>344</v>
      </c>
      <c r="E1284" s="403" t="s">
        <v>1455</v>
      </c>
      <c r="F1284" s="403">
        <v>0</v>
      </c>
      <c r="O1284" s="403" t="s">
        <v>345</v>
      </c>
      <c r="R1284" s="403">
        <v>4</v>
      </c>
      <c r="S1284" s="403">
        <v>1.375</v>
      </c>
      <c r="T1284" s="403">
        <v>4.7</v>
      </c>
      <c r="U1284" s="403">
        <v>0.55000000000000004</v>
      </c>
      <c r="V1284" s="403">
        <v>24.824999999999999</v>
      </c>
      <c r="W1284" s="403">
        <v>34</v>
      </c>
      <c r="X1284" s="404">
        <v>0.31768000000000002</v>
      </c>
      <c r="Y1284" s="403">
        <f>X1284+(S1284*((U1284-INDEX('[1]Center of Mass'!$B$8:$M$105,MATCH(A1284,'[1]Center of Mass'!$B$8:$B$105,0),9))^2+(V1284-INDEX('[1]Center of Mass'!$B$8:$M$105,MATCH(A1284,'[1]Center of Mass'!$B$8:$B$105,0),10))^2))</f>
        <v>785.51468599999987</v>
      </c>
    </row>
    <row r="1285" spans="1:25">
      <c r="A1285" s="403" t="s">
        <v>51</v>
      </c>
      <c r="B1285" s="403" t="s">
        <v>405</v>
      </c>
      <c r="C1285" s="403" t="s">
        <v>343</v>
      </c>
      <c r="D1285" s="403" t="s">
        <v>344</v>
      </c>
      <c r="E1285" s="403" t="s">
        <v>1455</v>
      </c>
      <c r="F1285" s="403">
        <v>0</v>
      </c>
      <c r="O1285" s="403" t="s">
        <v>345</v>
      </c>
      <c r="R1285" s="403">
        <v>4</v>
      </c>
      <c r="S1285" s="403">
        <v>1.375</v>
      </c>
      <c r="T1285" s="403">
        <v>4.7</v>
      </c>
      <c r="U1285" s="403">
        <v>1.65</v>
      </c>
      <c r="V1285" s="403">
        <v>24.824999999999999</v>
      </c>
      <c r="W1285" s="403">
        <v>34</v>
      </c>
      <c r="X1285" s="404">
        <v>0.31768000000000002</v>
      </c>
      <c r="Y1285" s="403">
        <f>X1285+(S1285*((U1285-INDEX('[1]Center of Mass'!$B$8:$M$105,MATCH(A1285,'[1]Center of Mass'!$B$8:$B$105,0),9))^2+(V1285-INDEX('[1]Center of Mass'!$B$8:$M$105,MATCH(A1285,'[1]Center of Mass'!$B$8:$B$105,0),10))^2))</f>
        <v>723.79863599999999</v>
      </c>
    </row>
    <row r="1286" spans="1:25">
      <c r="A1286" s="403" t="s">
        <v>51</v>
      </c>
      <c r="B1286" s="403" t="s">
        <v>406</v>
      </c>
      <c r="C1286" s="403" t="s">
        <v>343</v>
      </c>
      <c r="D1286" s="403" t="s">
        <v>344</v>
      </c>
      <c r="E1286" s="403" t="s">
        <v>1455</v>
      </c>
      <c r="F1286" s="403">
        <v>0</v>
      </c>
      <c r="O1286" s="403" t="s">
        <v>345</v>
      </c>
      <c r="R1286" s="403">
        <v>4</v>
      </c>
      <c r="S1286" s="403">
        <v>1.375</v>
      </c>
      <c r="T1286" s="403">
        <v>4.7</v>
      </c>
      <c r="U1286" s="403">
        <v>2.75</v>
      </c>
      <c r="V1286" s="403">
        <v>24.824999999999999</v>
      </c>
      <c r="W1286" s="403">
        <v>34</v>
      </c>
      <c r="X1286" s="404">
        <v>0.31768000000000002</v>
      </c>
      <c r="Y1286" s="403">
        <f>X1286+(S1286*((U1286-INDEX('[1]Center of Mass'!$B$8:$M$105,MATCH(A1286,'[1]Center of Mass'!$B$8:$B$105,0),9))^2+(V1286-INDEX('[1]Center of Mass'!$B$8:$M$105,MATCH(A1286,'[1]Center of Mass'!$B$8:$B$105,0),10))^2))</f>
        <v>665.41008599999998</v>
      </c>
    </row>
    <row r="1287" spans="1:25">
      <c r="A1287" s="403" t="s">
        <v>51</v>
      </c>
      <c r="B1287" s="403" t="s">
        <v>407</v>
      </c>
      <c r="C1287" s="403" t="s">
        <v>343</v>
      </c>
      <c r="D1287" s="403" t="s">
        <v>344</v>
      </c>
      <c r="E1287" s="403" t="s">
        <v>1455</v>
      </c>
      <c r="F1287" s="403">
        <v>0</v>
      </c>
      <c r="O1287" s="403" t="s">
        <v>345</v>
      </c>
      <c r="R1287" s="403">
        <v>4</v>
      </c>
      <c r="S1287" s="403">
        <v>1.2188000000000001</v>
      </c>
      <c r="T1287" s="403">
        <v>4.45</v>
      </c>
      <c r="U1287" s="403">
        <v>3.7869999999999999</v>
      </c>
      <c r="V1287" s="403">
        <v>24.824999999999999</v>
      </c>
      <c r="W1287" s="403">
        <v>34</v>
      </c>
      <c r="X1287" s="404">
        <v>0.25524000000000002</v>
      </c>
      <c r="Y1287" s="403">
        <f>X1287+(S1287*((U1287-INDEX('[1]Center of Mass'!$B$8:$M$105,MATCH(A1287,'[1]Center of Mass'!$B$8:$B$105,0),9))^2+(V1287-INDEX('[1]Center of Mass'!$B$8:$M$105,MATCH(A1287,'[1]Center of Mass'!$B$8:$B$105,0),10))^2))</f>
        <v>543.70266783319994</v>
      </c>
    </row>
    <row r="1288" spans="1:25">
      <c r="A1288" s="403" t="s">
        <v>51</v>
      </c>
      <c r="B1288" s="403" t="s">
        <v>408</v>
      </c>
      <c r="C1288" s="403" t="s">
        <v>343</v>
      </c>
      <c r="D1288" s="403" t="s">
        <v>344</v>
      </c>
      <c r="E1288" s="403" t="s">
        <v>1455</v>
      </c>
      <c r="F1288" s="403">
        <v>0</v>
      </c>
      <c r="O1288" s="403" t="s">
        <v>345</v>
      </c>
      <c r="R1288" s="403">
        <v>4</v>
      </c>
      <c r="S1288" s="403">
        <v>1.2188000000000001</v>
      </c>
      <c r="T1288" s="403">
        <v>4.45</v>
      </c>
      <c r="U1288" s="403">
        <v>4.7619999999999996</v>
      </c>
      <c r="V1288" s="403">
        <v>24.824999999999999</v>
      </c>
      <c r="W1288" s="403">
        <v>34</v>
      </c>
      <c r="X1288" s="404">
        <v>0.25524000000000002</v>
      </c>
      <c r="Y1288" s="403">
        <f>X1288+(S1288*((U1288-INDEX('[1]Center of Mass'!$B$8:$M$105,MATCH(A1288,'[1]Center of Mass'!$B$8:$B$105,0),9))^2+(V1288-INDEX('[1]Center of Mass'!$B$8:$M$105,MATCH(A1288,'[1]Center of Mass'!$B$8:$B$105,0),10))^2))</f>
        <v>502.75875768319997</v>
      </c>
    </row>
    <row r="1289" spans="1:25">
      <c r="A1289" s="403" t="s">
        <v>51</v>
      </c>
      <c r="B1289" s="403" t="s">
        <v>409</v>
      </c>
      <c r="C1289" s="403" t="s">
        <v>343</v>
      </c>
      <c r="D1289" s="403" t="s">
        <v>344</v>
      </c>
      <c r="E1289" s="403" t="s">
        <v>1455</v>
      </c>
      <c r="F1289" s="403">
        <v>0</v>
      </c>
      <c r="O1289" s="403" t="s">
        <v>345</v>
      </c>
      <c r="R1289" s="403">
        <v>4</v>
      </c>
      <c r="S1289" s="403">
        <v>1.2188000000000001</v>
      </c>
      <c r="T1289" s="403">
        <v>4.45</v>
      </c>
      <c r="U1289" s="403">
        <v>5.7370000000000001</v>
      </c>
      <c r="V1289" s="403">
        <v>24.824999999999999</v>
      </c>
      <c r="W1289" s="403">
        <v>34</v>
      </c>
      <c r="X1289" s="404">
        <v>0.25524000000000002</v>
      </c>
      <c r="Y1289" s="403">
        <f>X1289+(S1289*((U1289-INDEX('[1]Center of Mass'!$B$8:$M$105,MATCH(A1289,'[1]Center of Mass'!$B$8:$B$105,0),9))^2+(V1289-INDEX('[1]Center of Mass'!$B$8:$M$105,MATCH(A1289,'[1]Center of Mass'!$B$8:$B$105,0),10))^2))</f>
        <v>464.13209103319997</v>
      </c>
    </row>
    <row r="1290" spans="1:25">
      <c r="A1290" s="403" t="s">
        <v>51</v>
      </c>
      <c r="B1290" s="403" t="s">
        <v>456</v>
      </c>
      <c r="C1290" s="403" t="s">
        <v>343</v>
      </c>
      <c r="D1290" s="403" t="s">
        <v>344</v>
      </c>
      <c r="E1290" s="403" t="s">
        <v>1455</v>
      </c>
      <c r="F1290" s="403">
        <v>0</v>
      </c>
      <c r="O1290" s="403" t="s">
        <v>345</v>
      </c>
      <c r="R1290" s="403">
        <v>4</v>
      </c>
      <c r="S1290" s="403">
        <v>1.2188000000000001</v>
      </c>
      <c r="T1290" s="403">
        <v>4.45</v>
      </c>
      <c r="U1290" s="403">
        <v>6.7130000000000001</v>
      </c>
      <c r="V1290" s="403">
        <v>24.824999999999999</v>
      </c>
      <c r="W1290" s="403">
        <v>34</v>
      </c>
      <c r="X1290" s="404">
        <v>0.25524000000000002</v>
      </c>
      <c r="Y1290" s="403">
        <f>X1290+(S1290*((U1290-INDEX('[1]Center of Mass'!$B$8:$M$105,MATCH(A1290,'[1]Center of Mass'!$B$8:$B$105,0),9))^2+(V1290-INDEX('[1]Center of Mass'!$B$8:$M$105,MATCH(A1290,'[1]Center of Mass'!$B$8:$B$105,0),10))^2))</f>
        <v>427.78661699799994</v>
      </c>
    </row>
    <row r="1291" spans="1:25">
      <c r="A1291" s="403" t="s">
        <v>51</v>
      </c>
      <c r="B1291" s="403" t="s">
        <v>410</v>
      </c>
      <c r="C1291" s="403" t="s">
        <v>343</v>
      </c>
      <c r="D1291" s="403" t="s">
        <v>344</v>
      </c>
      <c r="E1291" s="403" t="s">
        <v>1455</v>
      </c>
      <c r="F1291" s="403">
        <v>0</v>
      </c>
      <c r="O1291" s="403" t="s">
        <v>345</v>
      </c>
      <c r="R1291" s="403">
        <v>4</v>
      </c>
      <c r="S1291" s="403">
        <v>2</v>
      </c>
      <c r="T1291" s="403">
        <v>5.7</v>
      </c>
      <c r="U1291" s="403">
        <v>8</v>
      </c>
      <c r="V1291" s="403">
        <v>24.824999999999999</v>
      </c>
      <c r="W1291" s="403">
        <v>34</v>
      </c>
      <c r="X1291" s="404">
        <v>0.68708000000000002</v>
      </c>
      <c r="Y1291" s="403">
        <f>X1291+(S1291*((U1291-INDEX('[1]Center of Mass'!$B$8:$M$105,MATCH(A1291,'[1]Center of Mass'!$B$8:$B$105,0),9))^2+(V1291-INDEX('[1]Center of Mass'!$B$8:$M$105,MATCH(A1291,'[1]Center of Mass'!$B$8:$B$105,0),10))^2))</f>
        <v>629.42721599999993</v>
      </c>
    </row>
    <row r="1292" spans="1:25">
      <c r="A1292" s="403" t="s">
        <v>51</v>
      </c>
      <c r="B1292" s="403" t="s">
        <v>412</v>
      </c>
      <c r="C1292" s="403" t="s">
        <v>343</v>
      </c>
      <c r="D1292" s="403" t="s">
        <v>344</v>
      </c>
      <c r="E1292" s="403" t="s">
        <v>1455</v>
      </c>
      <c r="F1292" s="403">
        <v>0</v>
      </c>
      <c r="O1292" s="403" t="s">
        <v>345</v>
      </c>
      <c r="R1292" s="403">
        <v>4</v>
      </c>
      <c r="S1292" s="403">
        <v>0.875</v>
      </c>
      <c r="T1292" s="403">
        <v>3.9</v>
      </c>
      <c r="U1292" s="403">
        <v>9.15</v>
      </c>
      <c r="V1292" s="403">
        <v>24.824999999999999</v>
      </c>
      <c r="W1292" s="403">
        <v>34</v>
      </c>
      <c r="X1292" s="404">
        <v>0.14965999999999999</v>
      </c>
      <c r="Y1292" s="403">
        <f>X1292+(S1292*((U1292-INDEX('[1]Center of Mass'!$B$8:$M$105,MATCH(A1292,'[1]Center of Mass'!$B$8:$B$105,0),9))^2+(V1292-INDEX('[1]Center of Mass'!$B$8:$M$105,MATCH(A1292,'[1]Center of Mass'!$B$8:$B$105,0),10))^2))</f>
        <v>249.20788199999996</v>
      </c>
    </row>
    <row r="1293" spans="1:25">
      <c r="A1293" s="403" t="s">
        <v>51</v>
      </c>
      <c r="B1293" s="403" t="s">
        <v>413</v>
      </c>
      <c r="C1293" s="403" t="s">
        <v>343</v>
      </c>
      <c r="D1293" s="403" t="s">
        <v>344</v>
      </c>
      <c r="E1293" s="403" t="s">
        <v>1455</v>
      </c>
      <c r="F1293" s="403">
        <v>0</v>
      </c>
      <c r="O1293" s="403" t="s">
        <v>345</v>
      </c>
      <c r="R1293" s="403">
        <v>4</v>
      </c>
      <c r="S1293" s="403">
        <v>1.625</v>
      </c>
      <c r="T1293" s="403">
        <v>5.0999999999999996</v>
      </c>
      <c r="U1293" s="403">
        <v>10.15</v>
      </c>
      <c r="V1293" s="403">
        <v>24.824999999999999</v>
      </c>
      <c r="W1293" s="403">
        <v>34</v>
      </c>
      <c r="X1293" s="404">
        <v>0.44044</v>
      </c>
      <c r="Y1293" s="403">
        <f>X1293+(S1293*((U1293-INDEX('[1]Center of Mass'!$B$8:$M$105,MATCH(A1293,'[1]Center of Mass'!$B$8:$B$105,0),9))^2+(V1293-INDEX('[1]Center of Mass'!$B$8:$M$105,MATCH(A1293,'[1]Center of Mass'!$B$8:$B$105,0),10))^2))</f>
        <v>424.45813799999991</v>
      </c>
    </row>
    <row r="1294" spans="1:25">
      <c r="A1294" s="403" t="s">
        <v>51</v>
      </c>
      <c r="B1294" s="403" t="s">
        <v>414</v>
      </c>
      <c r="C1294" s="403" t="s">
        <v>343</v>
      </c>
      <c r="D1294" s="403" t="s">
        <v>344</v>
      </c>
      <c r="E1294" s="403" t="s">
        <v>1455</v>
      </c>
      <c r="F1294" s="403">
        <v>0</v>
      </c>
      <c r="O1294" s="403" t="s">
        <v>345</v>
      </c>
      <c r="R1294" s="403">
        <v>4</v>
      </c>
      <c r="S1294" s="403">
        <v>1.1875</v>
      </c>
      <c r="T1294" s="403">
        <v>4.4000000000000004</v>
      </c>
      <c r="U1294" s="403">
        <v>11.275</v>
      </c>
      <c r="V1294" s="403">
        <v>24.824999999999999</v>
      </c>
      <c r="W1294" s="403">
        <v>34</v>
      </c>
      <c r="X1294" s="404">
        <v>0.24393000000000001</v>
      </c>
      <c r="Y1294" s="403">
        <f>X1294+(S1294*((U1294-INDEX('[1]Center of Mass'!$B$8:$M$105,MATCH(A1294,'[1]Center of Mass'!$B$8:$B$105,0),9))^2+(V1294-INDEX('[1]Center of Mass'!$B$8:$M$105,MATCH(A1294,'[1]Center of Mass'!$B$8:$B$105,0),10))^2))</f>
        <v>281.27482168749992</v>
      </c>
    </row>
    <row r="1295" spans="1:25">
      <c r="A1295" s="403" t="s">
        <v>51</v>
      </c>
      <c r="B1295" s="403" t="s">
        <v>415</v>
      </c>
      <c r="C1295" s="403" t="s">
        <v>343</v>
      </c>
      <c r="D1295" s="403" t="s">
        <v>344</v>
      </c>
      <c r="E1295" s="403" t="s">
        <v>1455</v>
      </c>
      <c r="F1295" s="403">
        <v>0</v>
      </c>
      <c r="O1295" s="403" t="s">
        <v>345</v>
      </c>
      <c r="R1295" s="403">
        <v>4</v>
      </c>
      <c r="S1295" s="403">
        <v>1.1875</v>
      </c>
      <c r="T1295" s="403">
        <v>4.4000000000000004</v>
      </c>
      <c r="U1295" s="403">
        <v>12.225</v>
      </c>
      <c r="V1295" s="403">
        <v>24.824999999999999</v>
      </c>
      <c r="W1295" s="403">
        <v>34</v>
      </c>
      <c r="X1295" s="404">
        <v>0.24393000000000001</v>
      </c>
      <c r="Y1295" s="403">
        <f>X1295+(S1295*((U1295-INDEX('[1]Center of Mass'!$B$8:$M$105,MATCH(A1295,'[1]Center of Mass'!$B$8:$B$105,0),9))^2+(V1295-INDEX('[1]Center of Mass'!$B$8:$M$105,MATCH(A1295,'[1]Center of Mass'!$B$8:$B$105,0),10))^2))</f>
        <v>259.27187168749992</v>
      </c>
    </row>
    <row r="1296" spans="1:25">
      <c r="A1296" s="403" t="s">
        <v>51</v>
      </c>
      <c r="B1296" s="403" t="s">
        <v>416</v>
      </c>
      <c r="C1296" s="403" t="s">
        <v>343</v>
      </c>
      <c r="D1296" s="403" t="s">
        <v>344</v>
      </c>
      <c r="E1296" s="403" t="s">
        <v>1455</v>
      </c>
      <c r="F1296" s="403">
        <v>0</v>
      </c>
      <c r="O1296" s="403" t="s">
        <v>345</v>
      </c>
      <c r="R1296" s="403">
        <v>4</v>
      </c>
      <c r="S1296" s="403">
        <v>1.3542000000000001</v>
      </c>
      <c r="T1296" s="403">
        <v>4.6669999999999998</v>
      </c>
      <c r="U1296" s="403">
        <v>13.242000000000001</v>
      </c>
      <c r="V1296" s="403">
        <v>24.824999999999999</v>
      </c>
      <c r="W1296" s="403">
        <v>34</v>
      </c>
      <c r="X1296" s="404">
        <v>0.30875999999999998</v>
      </c>
      <c r="Y1296" s="403">
        <f>X1296+(S1296*((U1296-INDEX('[1]Center of Mass'!$B$8:$M$105,MATCH(A1296,'[1]Center of Mass'!$B$8:$B$105,0),9))^2+(V1296-INDEX('[1]Center of Mass'!$B$8:$M$105,MATCH(A1296,'[1]Center of Mass'!$B$8:$B$105,0),10))^2))</f>
        <v>271.54643978879994</v>
      </c>
    </row>
    <row r="1297" spans="1:25">
      <c r="A1297" s="403" t="s">
        <v>51</v>
      </c>
      <c r="B1297" s="403" t="s">
        <v>417</v>
      </c>
      <c r="C1297" s="403" t="s">
        <v>343</v>
      </c>
      <c r="D1297" s="403" t="s">
        <v>344</v>
      </c>
      <c r="E1297" s="403" t="s">
        <v>1455</v>
      </c>
      <c r="F1297" s="403">
        <v>0</v>
      </c>
      <c r="O1297" s="403" t="s">
        <v>345</v>
      </c>
      <c r="R1297" s="403">
        <v>4</v>
      </c>
      <c r="S1297" s="403">
        <v>1.3542000000000001</v>
      </c>
      <c r="T1297" s="403">
        <v>4.6669999999999998</v>
      </c>
      <c r="U1297" s="403">
        <v>14.324999999999999</v>
      </c>
      <c r="V1297" s="403">
        <v>24.824999999999999</v>
      </c>
      <c r="W1297" s="403">
        <v>34</v>
      </c>
      <c r="X1297" s="404">
        <v>0.30875999999999998</v>
      </c>
      <c r="Y1297" s="403">
        <f>X1297+(S1297*((U1297-INDEX('[1]Center of Mass'!$B$8:$M$105,MATCH(A1297,'[1]Center of Mass'!$B$8:$B$105,0),9))^2+(V1297-INDEX('[1]Center of Mass'!$B$8:$M$105,MATCH(A1297,'[1]Center of Mass'!$B$8:$B$105,0),10))^2))</f>
        <v>248.90655720059996</v>
      </c>
    </row>
    <row r="1298" spans="1:25">
      <c r="A1298" s="403" t="s">
        <v>51</v>
      </c>
      <c r="B1298" s="403" t="s">
        <v>540</v>
      </c>
      <c r="C1298" s="403" t="s">
        <v>343</v>
      </c>
      <c r="D1298" s="403" t="s">
        <v>344</v>
      </c>
      <c r="E1298" s="403" t="s">
        <v>1455</v>
      </c>
      <c r="F1298" s="403">
        <v>0</v>
      </c>
      <c r="O1298" s="403" t="s">
        <v>345</v>
      </c>
      <c r="R1298" s="403">
        <v>4</v>
      </c>
      <c r="S1298" s="403">
        <v>1.3542000000000001</v>
      </c>
      <c r="T1298" s="403">
        <v>4.6669999999999998</v>
      </c>
      <c r="U1298" s="403">
        <v>15.407999999999999</v>
      </c>
      <c r="V1298" s="403">
        <v>24.824999999999999</v>
      </c>
      <c r="W1298" s="403">
        <v>34</v>
      </c>
      <c r="X1298" s="404">
        <v>0.30875999999999998</v>
      </c>
      <c r="Y1298" s="403">
        <f>X1298+(S1298*((U1298-INDEX('[1]Center of Mass'!$B$8:$M$105,MATCH(A1298,'[1]Center of Mass'!$B$8:$B$105,0),9))^2+(V1298-INDEX('[1]Center of Mass'!$B$8:$M$105,MATCH(A1298,'[1]Center of Mass'!$B$8:$B$105,0),10))^2))</f>
        <v>229.44332717999998</v>
      </c>
    </row>
    <row r="1299" spans="1:25">
      <c r="A1299" s="403" t="s">
        <v>51</v>
      </c>
      <c r="B1299" s="403" t="s">
        <v>418</v>
      </c>
      <c r="C1299" s="403" t="s">
        <v>343</v>
      </c>
      <c r="D1299" s="403" t="s">
        <v>344</v>
      </c>
      <c r="E1299" s="403" t="s">
        <v>1455</v>
      </c>
      <c r="F1299" s="403">
        <v>0</v>
      </c>
      <c r="O1299" s="403" t="s">
        <v>345</v>
      </c>
      <c r="R1299" s="403">
        <v>4</v>
      </c>
      <c r="S1299" s="403">
        <v>1.3542000000000001</v>
      </c>
      <c r="T1299" s="403">
        <v>4.6669999999999998</v>
      </c>
      <c r="U1299" s="403">
        <v>16.492000000000001</v>
      </c>
      <c r="V1299" s="403">
        <v>24.824999999999999</v>
      </c>
      <c r="W1299" s="403">
        <v>34</v>
      </c>
      <c r="X1299" s="404">
        <v>0.30875999999999998</v>
      </c>
      <c r="Y1299" s="403">
        <f>X1299+(S1299*((U1299-INDEX('[1]Center of Mass'!$B$8:$M$105,MATCH(A1299,'[1]Center of Mass'!$B$8:$B$105,0),9))^2+(V1299-INDEX('[1]Center of Mass'!$B$8:$M$105,MATCH(A1299,'[1]Center of Mass'!$B$8:$B$105,0),10))^2))</f>
        <v>213.14317928879996</v>
      </c>
    </row>
    <row r="1300" spans="1:25">
      <c r="A1300" s="403" t="s">
        <v>51</v>
      </c>
      <c r="B1300" s="403" t="s">
        <v>541</v>
      </c>
      <c r="C1300" s="403" t="s">
        <v>343</v>
      </c>
      <c r="D1300" s="403" t="s">
        <v>344</v>
      </c>
      <c r="E1300" s="403" t="s">
        <v>1455</v>
      </c>
      <c r="F1300" s="403">
        <v>0</v>
      </c>
      <c r="O1300" s="403" t="s">
        <v>345</v>
      </c>
      <c r="R1300" s="403">
        <v>4</v>
      </c>
      <c r="S1300" s="403">
        <v>1.3542000000000001</v>
      </c>
      <c r="T1300" s="403">
        <v>4.6669999999999998</v>
      </c>
      <c r="U1300" s="403">
        <v>17.574999999999999</v>
      </c>
      <c r="V1300" s="403">
        <v>24.824999999999999</v>
      </c>
      <c r="W1300" s="403">
        <v>34</v>
      </c>
      <c r="X1300" s="404">
        <v>0.30875999999999998</v>
      </c>
      <c r="Y1300" s="403">
        <f>X1300+(S1300*((U1300-INDEX('[1]Center of Mass'!$B$8:$M$105,MATCH(A1300,'[1]Center of Mass'!$B$8:$B$105,0),9))^2+(V1300-INDEX('[1]Center of Mass'!$B$8:$M$105,MATCH(A1300,'[1]Center of Mass'!$B$8:$B$105,0),10))^2))</f>
        <v>200.03618760059999</v>
      </c>
    </row>
    <row r="1301" spans="1:25">
      <c r="A1301" s="403" t="s">
        <v>51</v>
      </c>
      <c r="B1301" s="403" t="s">
        <v>542</v>
      </c>
      <c r="C1301" s="403" t="s">
        <v>343</v>
      </c>
      <c r="D1301" s="403" t="s">
        <v>344</v>
      </c>
      <c r="E1301" s="403" t="s">
        <v>1455</v>
      </c>
      <c r="F1301" s="403">
        <v>0</v>
      </c>
      <c r="O1301" s="403" t="s">
        <v>345</v>
      </c>
      <c r="R1301" s="403">
        <v>4</v>
      </c>
      <c r="S1301" s="403">
        <v>1.3542000000000001</v>
      </c>
      <c r="T1301" s="403">
        <v>4.6669999999999998</v>
      </c>
      <c r="U1301" s="403">
        <v>18.658000000000001</v>
      </c>
      <c r="V1301" s="403">
        <v>24.824999999999999</v>
      </c>
      <c r="W1301" s="403">
        <v>34</v>
      </c>
      <c r="X1301" s="404">
        <v>0.30875999999999998</v>
      </c>
      <c r="Y1301" s="403">
        <f>X1301+(S1301*((U1301-INDEX('[1]Center of Mass'!$B$8:$M$105,MATCH(A1301,'[1]Center of Mass'!$B$8:$B$105,0),9))^2+(V1301-INDEX('[1]Center of Mass'!$B$8:$M$105,MATCH(A1301,'[1]Center of Mass'!$B$8:$B$105,0),10))^2))</f>
        <v>190.10584847999999</v>
      </c>
    </row>
    <row r="1302" spans="1:25">
      <c r="A1302" s="403" t="s">
        <v>51</v>
      </c>
      <c r="B1302" s="403" t="s">
        <v>545</v>
      </c>
      <c r="C1302" s="403" t="s">
        <v>343</v>
      </c>
      <c r="D1302" s="403" t="s">
        <v>344</v>
      </c>
      <c r="E1302" s="403" t="s">
        <v>1455</v>
      </c>
      <c r="F1302" s="403">
        <v>0</v>
      </c>
      <c r="O1302" s="403" t="s">
        <v>345</v>
      </c>
      <c r="R1302" s="403">
        <v>4</v>
      </c>
      <c r="S1302" s="403">
        <v>1.5</v>
      </c>
      <c r="T1302" s="403">
        <v>4.9000000000000004</v>
      </c>
      <c r="U1302" s="403">
        <v>-0.6</v>
      </c>
      <c r="V1302" s="403">
        <v>26.074999999999999</v>
      </c>
      <c r="W1302" s="403">
        <v>34</v>
      </c>
      <c r="X1302" s="404">
        <v>0.37530999999999998</v>
      </c>
      <c r="Y1302" s="403">
        <f>X1302+(S1302*((U1302-INDEX('[1]Center of Mass'!$B$8:$M$105,MATCH(A1302,'[1]Center of Mass'!$B$8:$B$105,0),9))^2+(V1302-INDEX('[1]Center of Mass'!$B$8:$M$105,MATCH(A1302,'[1]Center of Mass'!$B$8:$B$105,0),10))^2))</f>
        <v>976.66076199999986</v>
      </c>
    </row>
    <row r="1303" spans="1:25">
      <c r="A1303" s="403" t="s">
        <v>51</v>
      </c>
      <c r="B1303" s="403" t="s">
        <v>575</v>
      </c>
      <c r="C1303" s="403" t="s">
        <v>343</v>
      </c>
      <c r="D1303" s="403" t="s">
        <v>344</v>
      </c>
      <c r="E1303" s="403" t="s">
        <v>1455</v>
      </c>
      <c r="F1303" s="403">
        <v>0</v>
      </c>
      <c r="O1303" s="403" t="s">
        <v>345</v>
      </c>
      <c r="R1303" s="403">
        <v>4</v>
      </c>
      <c r="S1303" s="403">
        <v>1.375</v>
      </c>
      <c r="T1303" s="403">
        <v>4.7</v>
      </c>
      <c r="U1303" s="403">
        <v>0.55000000000000004</v>
      </c>
      <c r="V1303" s="403">
        <v>26.074999999999999</v>
      </c>
      <c r="W1303" s="403">
        <v>34</v>
      </c>
      <c r="X1303" s="404">
        <v>0.31768000000000002</v>
      </c>
      <c r="Y1303" s="403">
        <f>X1303+(S1303*((U1303-INDEX('[1]Center of Mass'!$B$8:$M$105,MATCH(A1303,'[1]Center of Mass'!$B$8:$B$105,0),9))^2+(V1303-INDEX('[1]Center of Mass'!$B$8:$M$105,MATCH(A1303,'[1]Center of Mass'!$B$8:$B$105,0),10))^2))</f>
        <v>827.16687349999984</v>
      </c>
    </row>
    <row r="1304" spans="1:25">
      <c r="A1304" s="403" t="s">
        <v>51</v>
      </c>
      <c r="B1304" s="403" t="s">
        <v>576</v>
      </c>
      <c r="C1304" s="403" t="s">
        <v>343</v>
      </c>
      <c r="D1304" s="403" t="s">
        <v>344</v>
      </c>
      <c r="E1304" s="403" t="s">
        <v>1455</v>
      </c>
      <c r="F1304" s="403">
        <v>0</v>
      </c>
      <c r="O1304" s="403" t="s">
        <v>345</v>
      </c>
      <c r="R1304" s="403">
        <v>4</v>
      </c>
      <c r="S1304" s="403">
        <v>1.375</v>
      </c>
      <c r="T1304" s="403">
        <v>4.7</v>
      </c>
      <c r="U1304" s="403">
        <v>1.65</v>
      </c>
      <c r="V1304" s="403">
        <v>26.074999999999999</v>
      </c>
      <c r="W1304" s="403">
        <v>34</v>
      </c>
      <c r="X1304" s="404">
        <v>0.31768000000000002</v>
      </c>
      <c r="Y1304" s="403">
        <f>X1304+(S1304*((U1304-INDEX('[1]Center of Mass'!$B$8:$M$105,MATCH(A1304,'[1]Center of Mass'!$B$8:$B$105,0),9))^2+(V1304-INDEX('[1]Center of Mass'!$B$8:$M$105,MATCH(A1304,'[1]Center of Mass'!$B$8:$B$105,0),10))^2))</f>
        <v>765.45082349999996</v>
      </c>
    </row>
    <row r="1305" spans="1:25">
      <c r="A1305" s="403" t="s">
        <v>51</v>
      </c>
      <c r="B1305" s="403" t="s">
        <v>577</v>
      </c>
      <c r="C1305" s="403" t="s">
        <v>343</v>
      </c>
      <c r="D1305" s="403" t="s">
        <v>344</v>
      </c>
      <c r="E1305" s="403" t="s">
        <v>1455</v>
      </c>
      <c r="F1305" s="403">
        <v>0</v>
      </c>
      <c r="O1305" s="403" t="s">
        <v>345</v>
      </c>
      <c r="R1305" s="403">
        <v>4</v>
      </c>
      <c r="S1305" s="403">
        <v>1.375</v>
      </c>
      <c r="T1305" s="403">
        <v>4.7</v>
      </c>
      <c r="U1305" s="403">
        <v>2.75</v>
      </c>
      <c r="V1305" s="403">
        <v>26.074999999999999</v>
      </c>
      <c r="W1305" s="403">
        <v>34</v>
      </c>
      <c r="X1305" s="404">
        <v>0.31768000000000002</v>
      </c>
      <c r="Y1305" s="403">
        <f>X1305+(S1305*((U1305-INDEX('[1]Center of Mass'!$B$8:$M$105,MATCH(A1305,'[1]Center of Mass'!$B$8:$B$105,0),9))^2+(V1305-INDEX('[1]Center of Mass'!$B$8:$M$105,MATCH(A1305,'[1]Center of Mass'!$B$8:$B$105,0),10))^2))</f>
        <v>707.06227349999983</v>
      </c>
    </row>
    <row r="1306" spans="1:25">
      <c r="A1306" s="403" t="s">
        <v>51</v>
      </c>
      <c r="B1306" s="403" t="s">
        <v>829</v>
      </c>
      <c r="C1306" s="403" t="s">
        <v>343</v>
      </c>
      <c r="D1306" s="403" t="s">
        <v>344</v>
      </c>
      <c r="E1306" s="403" t="s">
        <v>1455</v>
      </c>
      <c r="F1306" s="403">
        <v>0</v>
      </c>
      <c r="O1306" s="403" t="s">
        <v>345</v>
      </c>
      <c r="R1306" s="403">
        <v>4</v>
      </c>
      <c r="S1306" s="403">
        <v>1.2188000000000001</v>
      </c>
      <c r="T1306" s="403">
        <v>4.45</v>
      </c>
      <c r="U1306" s="403">
        <v>3.7869999999999999</v>
      </c>
      <c r="V1306" s="403">
        <v>26.074999999999999</v>
      </c>
      <c r="W1306" s="403">
        <v>34</v>
      </c>
      <c r="X1306" s="404">
        <v>0.25524000000000002</v>
      </c>
      <c r="Y1306" s="403">
        <f>X1306+(S1306*((U1306-INDEX('[1]Center of Mass'!$B$8:$M$105,MATCH(A1306,'[1]Center of Mass'!$B$8:$B$105,0),9))^2+(V1306-INDEX('[1]Center of Mass'!$B$8:$M$105,MATCH(A1306,'[1]Center of Mass'!$B$8:$B$105,0),10))^2))</f>
        <v>580.62316683319989</v>
      </c>
    </row>
    <row r="1307" spans="1:25">
      <c r="A1307" s="403" t="s">
        <v>51</v>
      </c>
      <c r="B1307" s="403" t="s">
        <v>830</v>
      </c>
      <c r="C1307" s="403" t="s">
        <v>343</v>
      </c>
      <c r="D1307" s="403" t="s">
        <v>344</v>
      </c>
      <c r="E1307" s="403" t="s">
        <v>1455</v>
      </c>
      <c r="F1307" s="403">
        <v>0</v>
      </c>
      <c r="O1307" s="403" t="s">
        <v>345</v>
      </c>
      <c r="R1307" s="403">
        <v>4</v>
      </c>
      <c r="S1307" s="403">
        <v>1.2188000000000001</v>
      </c>
      <c r="T1307" s="403">
        <v>4.45</v>
      </c>
      <c r="U1307" s="403">
        <v>4.7619999999999996</v>
      </c>
      <c r="V1307" s="403">
        <v>26.074999999999999</v>
      </c>
      <c r="W1307" s="403">
        <v>34</v>
      </c>
      <c r="X1307" s="404">
        <v>0.25524000000000002</v>
      </c>
      <c r="Y1307" s="403">
        <f>X1307+(S1307*((U1307-INDEX('[1]Center of Mass'!$B$8:$M$105,MATCH(A1307,'[1]Center of Mass'!$B$8:$B$105,0),9))^2+(V1307-INDEX('[1]Center of Mass'!$B$8:$M$105,MATCH(A1307,'[1]Center of Mass'!$B$8:$B$105,0),10))^2))</f>
        <v>539.67925668319992</v>
      </c>
    </row>
    <row r="1308" spans="1:25">
      <c r="A1308" s="403" t="s">
        <v>51</v>
      </c>
      <c r="B1308" s="403" t="s">
        <v>831</v>
      </c>
      <c r="C1308" s="403" t="s">
        <v>343</v>
      </c>
      <c r="D1308" s="403" t="s">
        <v>344</v>
      </c>
      <c r="E1308" s="403" t="s">
        <v>1455</v>
      </c>
      <c r="F1308" s="403">
        <v>0</v>
      </c>
      <c r="O1308" s="403" t="s">
        <v>345</v>
      </c>
      <c r="R1308" s="403">
        <v>4</v>
      </c>
      <c r="S1308" s="403">
        <v>1.2188000000000001</v>
      </c>
      <c r="T1308" s="403">
        <v>4.45</v>
      </c>
      <c r="U1308" s="403">
        <v>5.7370000000000001</v>
      </c>
      <c r="V1308" s="403">
        <v>26.074999999999999</v>
      </c>
      <c r="W1308" s="403">
        <v>34</v>
      </c>
      <c r="X1308" s="404">
        <v>0.25524000000000002</v>
      </c>
      <c r="Y1308" s="403">
        <f>X1308+(S1308*((U1308-INDEX('[1]Center of Mass'!$B$8:$M$105,MATCH(A1308,'[1]Center of Mass'!$B$8:$B$105,0),9))^2+(V1308-INDEX('[1]Center of Mass'!$B$8:$M$105,MATCH(A1308,'[1]Center of Mass'!$B$8:$B$105,0),10))^2))</f>
        <v>501.05259003320003</v>
      </c>
    </row>
    <row r="1309" spans="1:25">
      <c r="A1309" s="403" t="s">
        <v>51</v>
      </c>
      <c r="B1309" s="403" t="s">
        <v>832</v>
      </c>
      <c r="C1309" s="403" t="s">
        <v>343</v>
      </c>
      <c r="D1309" s="403" t="s">
        <v>344</v>
      </c>
      <c r="E1309" s="403" t="s">
        <v>1455</v>
      </c>
      <c r="F1309" s="403">
        <v>0</v>
      </c>
      <c r="O1309" s="403" t="s">
        <v>345</v>
      </c>
      <c r="R1309" s="403">
        <v>4</v>
      </c>
      <c r="S1309" s="403">
        <v>1.2188000000000001</v>
      </c>
      <c r="T1309" s="403">
        <v>4.45</v>
      </c>
      <c r="U1309" s="403">
        <v>6.7119999999999997</v>
      </c>
      <c r="V1309" s="403">
        <v>26.074999999999999</v>
      </c>
      <c r="W1309" s="403">
        <v>34</v>
      </c>
      <c r="X1309" s="404">
        <v>0.25524000000000002</v>
      </c>
      <c r="Y1309" s="403">
        <f>X1309+(S1309*((U1309-INDEX('[1]Center of Mass'!$B$8:$M$105,MATCH(A1309,'[1]Center of Mass'!$B$8:$B$105,0),9))^2+(V1309-INDEX('[1]Center of Mass'!$B$8:$M$105,MATCH(A1309,'[1]Center of Mass'!$B$8:$B$105,0),10))^2))</f>
        <v>464.74316688319999</v>
      </c>
    </row>
    <row r="1310" spans="1:25">
      <c r="A1310" s="403" t="s">
        <v>51</v>
      </c>
      <c r="B1310" s="403" t="s">
        <v>833</v>
      </c>
      <c r="C1310" s="403" t="s">
        <v>343</v>
      </c>
      <c r="D1310" s="403" t="s">
        <v>344</v>
      </c>
      <c r="E1310" s="403" t="s">
        <v>1455</v>
      </c>
      <c r="F1310" s="403">
        <v>0</v>
      </c>
      <c r="O1310" s="403" t="s">
        <v>345</v>
      </c>
      <c r="R1310" s="403">
        <v>4</v>
      </c>
      <c r="S1310" s="403">
        <v>2</v>
      </c>
      <c r="T1310" s="403">
        <v>5.7</v>
      </c>
      <c r="U1310" s="403">
        <v>8</v>
      </c>
      <c r="V1310" s="403">
        <v>26.074999999999999</v>
      </c>
      <c r="W1310" s="403">
        <v>34</v>
      </c>
      <c r="X1310" s="404">
        <v>0.68708000000000002</v>
      </c>
      <c r="Y1310" s="403">
        <f>X1310+(S1310*((U1310-INDEX('[1]Center of Mass'!$B$8:$M$105,MATCH(A1310,'[1]Center of Mass'!$B$8:$B$105,0),9))^2+(V1310-INDEX('[1]Center of Mass'!$B$8:$M$105,MATCH(A1310,'[1]Center of Mass'!$B$8:$B$105,0),10))^2))</f>
        <v>690.01221599999997</v>
      </c>
    </row>
    <row r="1311" spans="1:25">
      <c r="A1311" s="403" t="s">
        <v>51</v>
      </c>
      <c r="B1311" s="403" t="s">
        <v>835</v>
      </c>
      <c r="C1311" s="403" t="s">
        <v>343</v>
      </c>
      <c r="D1311" s="403" t="s">
        <v>344</v>
      </c>
      <c r="E1311" s="403" t="s">
        <v>1455</v>
      </c>
      <c r="F1311" s="403">
        <v>0</v>
      </c>
      <c r="O1311" s="403" t="s">
        <v>345</v>
      </c>
      <c r="R1311" s="403">
        <v>4</v>
      </c>
      <c r="S1311" s="403">
        <v>0.875</v>
      </c>
      <c r="T1311" s="403">
        <v>3.9</v>
      </c>
      <c r="U1311" s="403">
        <v>9.15</v>
      </c>
      <c r="V1311" s="403">
        <v>26.074999999999999</v>
      </c>
      <c r="W1311" s="403">
        <v>34</v>
      </c>
      <c r="X1311" s="404">
        <v>0.14965999999999999</v>
      </c>
      <c r="Y1311" s="403">
        <f>X1311+(S1311*((U1311-INDEX('[1]Center of Mass'!$B$8:$M$105,MATCH(A1311,'[1]Center of Mass'!$B$8:$B$105,0),9))^2+(V1311-INDEX('[1]Center of Mass'!$B$8:$M$105,MATCH(A1311,'[1]Center of Mass'!$B$8:$B$105,0),10))^2))</f>
        <v>275.71381949999989</v>
      </c>
    </row>
    <row r="1312" spans="1:25">
      <c r="A1312" s="403" t="s">
        <v>51</v>
      </c>
      <c r="B1312" s="403" t="s">
        <v>836</v>
      </c>
      <c r="C1312" s="403" t="s">
        <v>343</v>
      </c>
      <c r="D1312" s="403" t="s">
        <v>344</v>
      </c>
      <c r="E1312" s="403" t="s">
        <v>1455</v>
      </c>
      <c r="F1312" s="403">
        <v>0</v>
      </c>
      <c r="O1312" s="403" t="s">
        <v>345</v>
      </c>
      <c r="R1312" s="403">
        <v>4</v>
      </c>
      <c r="S1312" s="403">
        <v>1.625</v>
      </c>
      <c r="T1312" s="403">
        <v>5.0999999999999996</v>
      </c>
      <c r="U1312" s="403">
        <v>10.15</v>
      </c>
      <c r="V1312" s="403">
        <v>26.074999999999999</v>
      </c>
      <c r="W1312" s="403">
        <v>34</v>
      </c>
      <c r="X1312" s="404">
        <v>0.44044</v>
      </c>
      <c r="Y1312" s="403">
        <f>X1312+(S1312*((U1312-INDEX('[1]Center of Mass'!$B$8:$M$105,MATCH(A1312,'[1]Center of Mass'!$B$8:$B$105,0),9))^2+(V1312-INDEX('[1]Center of Mass'!$B$8:$M$105,MATCH(A1312,'[1]Center of Mass'!$B$8:$B$105,0),10))^2))</f>
        <v>473.68345049999994</v>
      </c>
    </row>
    <row r="1313" spans="1:25">
      <c r="A1313" s="403" t="s">
        <v>51</v>
      </c>
      <c r="B1313" s="403" t="s">
        <v>837</v>
      </c>
      <c r="C1313" s="403" t="s">
        <v>343</v>
      </c>
      <c r="D1313" s="403" t="s">
        <v>344</v>
      </c>
      <c r="E1313" s="403" t="s">
        <v>1455</v>
      </c>
      <c r="F1313" s="403">
        <v>0</v>
      </c>
      <c r="O1313" s="403" t="s">
        <v>345</v>
      </c>
      <c r="R1313" s="403">
        <v>4</v>
      </c>
      <c r="S1313" s="403">
        <v>1.1875</v>
      </c>
      <c r="T1313" s="403">
        <v>4.4000000000000004</v>
      </c>
      <c r="U1313" s="403">
        <v>11.275</v>
      </c>
      <c r="V1313" s="403">
        <v>26.074999999999999</v>
      </c>
      <c r="W1313" s="403">
        <v>34</v>
      </c>
      <c r="X1313" s="404">
        <v>0.24393000000000001</v>
      </c>
      <c r="Y1313" s="403">
        <f>X1313+(S1313*((U1313-INDEX('[1]Center of Mass'!$B$8:$M$105,MATCH(A1313,'[1]Center of Mass'!$B$8:$B$105,0),9))^2+(V1313-INDEX('[1]Center of Mass'!$B$8:$M$105,MATCH(A1313,'[1]Center of Mass'!$B$8:$B$105,0),10))^2))</f>
        <v>317.24716543749992</v>
      </c>
    </row>
    <row r="1314" spans="1:25">
      <c r="A1314" s="403" t="s">
        <v>51</v>
      </c>
      <c r="B1314" s="403" t="s">
        <v>838</v>
      </c>
      <c r="C1314" s="403" t="s">
        <v>343</v>
      </c>
      <c r="D1314" s="403" t="s">
        <v>344</v>
      </c>
      <c r="E1314" s="403" t="s">
        <v>1455</v>
      </c>
      <c r="F1314" s="403">
        <v>0</v>
      </c>
      <c r="O1314" s="403" t="s">
        <v>345</v>
      </c>
      <c r="R1314" s="403">
        <v>4</v>
      </c>
      <c r="S1314" s="403">
        <v>1.1875</v>
      </c>
      <c r="T1314" s="403">
        <v>4.4000000000000004</v>
      </c>
      <c r="U1314" s="403">
        <v>12.225</v>
      </c>
      <c r="V1314" s="403">
        <v>26.074999999999999</v>
      </c>
      <c r="W1314" s="403">
        <v>34</v>
      </c>
      <c r="X1314" s="404">
        <v>0.24393000000000001</v>
      </c>
      <c r="Y1314" s="403">
        <f>X1314+(S1314*((U1314-INDEX('[1]Center of Mass'!$B$8:$M$105,MATCH(A1314,'[1]Center of Mass'!$B$8:$B$105,0),9))^2+(V1314-INDEX('[1]Center of Mass'!$B$8:$M$105,MATCH(A1314,'[1]Center of Mass'!$B$8:$B$105,0),10))^2))</f>
        <v>295.24421543749992</v>
      </c>
    </row>
    <row r="1315" spans="1:25">
      <c r="A1315" s="403" t="s">
        <v>51</v>
      </c>
      <c r="B1315" s="403" t="s">
        <v>839</v>
      </c>
      <c r="C1315" s="403" t="s">
        <v>343</v>
      </c>
      <c r="D1315" s="403" t="s">
        <v>344</v>
      </c>
      <c r="E1315" s="403" t="s">
        <v>1455</v>
      </c>
      <c r="F1315" s="403">
        <v>0</v>
      </c>
      <c r="O1315" s="403" t="s">
        <v>345</v>
      </c>
      <c r="R1315" s="403">
        <v>4</v>
      </c>
      <c r="S1315" s="403">
        <v>1.3542000000000001</v>
      </c>
      <c r="T1315" s="403">
        <v>4.6669999999999998</v>
      </c>
      <c r="U1315" s="403">
        <v>13.242000000000001</v>
      </c>
      <c r="V1315" s="403">
        <v>26.074999999999999</v>
      </c>
      <c r="W1315" s="403">
        <v>34</v>
      </c>
      <c r="X1315" s="404">
        <v>0.30875999999999998</v>
      </c>
      <c r="Y1315" s="403">
        <f>X1315+(S1315*((U1315-INDEX('[1]Center of Mass'!$B$8:$M$105,MATCH(A1315,'[1]Center of Mass'!$B$8:$B$105,0),9))^2+(V1315-INDEX('[1]Center of Mass'!$B$8:$M$105,MATCH(A1315,'[1]Center of Mass'!$B$8:$B$105,0),10))^2))</f>
        <v>312.56854328879996</v>
      </c>
    </row>
    <row r="1316" spans="1:25">
      <c r="A1316" s="403" t="s">
        <v>51</v>
      </c>
      <c r="B1316" s="403" t="s">
        <v>865</v>
      </c>
      <c r="C1316" s="403" t="s">
        <v>343</v>
      </c>
      <c r="D1316" s="403" t="s">
        <v>344</v>
      </c>
      <c r="E1316" s="403" t="s">
        <v>1455</v>
      </c>
      <c r="F1316" s="403">
        <v>0</v>
      </c>
      <c r="O1316" s="403" t="s">
        <v>345</v>
      </c>
      <c r="R1316" s="403">
        <v>4</v>
      </c>
      <c r="S1316" s="403">
        <v>1.3542000000000001</v>
      </c>
      <c r="T1316" s="403">
        <v>4.6669999999999998</v>
      </c>
      <c r="U1316" s="403">
        <v>14.324999999999999</v>
      </c>
      <c r="V1316" s="403">
        <v>26.074999999999999</v>
      </c>
      <c r="W1316" s="403">
        <v>34</v>
      </c>
      <c r="X1316" s="404">
        <v>0.30875999999999998</v>
      </c>
      <c r="Y1316" s="403">
        <f>X1316+(S1316*((U1316-INDEX('[1]Center of Mass'!$B$8:$M$105,MATCH(A1316,'[1]Center of Mass'!$B$8:$B$105,0),9))^2+(V1316-INDEX('[1]Center of Mass'!$B$8:$M$105,MATCH(A1316,'[1]Center of Mass'!$B$8:$B$105,0),10))^2))</f>
        <v>289.92866070060001</v>
      </c>
    </row>
    <row r="1317" spans="1:25">
      <c r="A1317" s="403" t="s">
        <v>51</v>
      </c>
      <c r="B1317" s="403" t="s">
        <v>866</v>
      </c>
      <c r="C1317" s="403" t="s">
        <v>343</v>
      </c>
      <c r="D1317" s="403" t="s">
        <v>344</v>
      </c>
      <c r="E1317" s="403" t="s">
        <v>1455</v>
      </c>
      <c r="F1317" s="403">
        <v>0</v>
      </c>
      <c r="O1317" s="403" t="s">
        <v>345</v>
      </c>
      <c r="R1317" s="403">
        <v>4</v>
      </c>
      <c r="S1317" s="403">
        <v>1.3542000000000001</v>
      </c>
      <c r="T1317" s="403">
        <v>4.6669999999999998</v>
      </c>
      <c r="U1317" s="403">
        <v>15.407999999999999</v>
      </c>
      <c r="V1317" s="403">
        <v>26.074999999999999</v>
      </c>
      <c r="W1317" s="403">
        <v>34</v>
      </c>
      <c r="X1317" s="404">
        <v>0.30875999999999998</v>
      </c>
      <c r="Y1317" s="403">
        <f>X1317+(S1317*((U1317-INDEX('[1]Center of Mass'!$B$8:$M$105,MATCH(A1317,'[1]Center of Mass'!$B$8:$B$105,0),9))^2+(V1317-INDEX('[1]Center of Mass'!$B$8:$M$105,MATCH(A1317,'[1]Center of Mass'!$B$8:$B$105,0),10))^2))</f>
        <v>270.46543067999994</v>
      </c>
    </row>
    <row r="1318" spans="1:25">
      <c r="A1318" s="403" t="s">
        <v>51</v>
      </c>
      <c r="B1318" s="403" t="s">
        <v>867</v>
      </c>
      <c r="C1318" s="403" t="s">
        <v>343</v>
      </c>
      <c r="D1318" s="403" t="s">
        <v>344</v>
      </c>
      <c r="E1318" s="403" t="s">
        <v>1455</v>
      </c>
      <c r="F1318" s="403">
        <v>0</v>
      </c>
      <c r="O1318" s="403" t="s">
        <v>345</v>
      </c>
      <c r="R1318" s="403">
        <v>4</v>
      </c>
      <c r="S1318" s="403">
        <v>1.3542000000000001</v>
      </c>
      <c r="T1318" s="403">
        <v>4.6669999999999998</v>
      </c>
      <c r="U1318" s="403">
        <v>16.492000000000001</v>
      </c>
      <c r="V1318" s="403">
        <v>26.074999999999999</v>
      </c>
      <c r="W1318" s="403">
        <v>34</v>
      </c>
      <c r="X1318" s="404">
        <v>0.30875999999999998</v>
      </c>
      <c r="Y1318" s="403">
        <f>X1318+(S1318*((U1318-INDEX('[1]Center of Mass'!$B$8:$M$105,MATCH(A1318,'[1]Center of Mass'!$B$8:$B$105,0),9))^2+(V1318-INDEX('[1]Center of Mass'!$B$8:$M$105,MATCH(A1318,'[1]Center of Mass'!$B$8:$B$105,0),10))^2))</f>
        <v>254.16528278879994</v>
      </c>
    </row>
    <row r="1319" spans="1:25">
      <c r="A1319" s="403" t="s">
        <v>51</v>
      </c>
      <c r="B1319" s="403" t="s">
        <v>898</v>
      </c>
      <c r="C1319" s="403" t="s">
        <v>343</v>
      </c>
      <c r="D1319" s="403" t="s">
        <v>344</v>
      </c>
      <c r="E1319" s="403" t="s">
        <v>1455</v>
      </c>
      <c r="F1319" s="403">
        <v>0</v>
      </c>
      <c r="O1319" s="403" t="s">
        <v>345</v>
      </c>
      <c r="R1319" s="403">
        <v>4</v>
      </c>
      <c r="S1319" s="403">
        <v>1.3542000000000001</v>
      </c>
      <c r="T1319" s="403">
        <v>4.6669999999999998</v>
      </c>
      <c r="U1319" s="403">
        <v>17.574999999999999</v>
      </c>
      <c r="V1319" s="403">
        <v>26.074999999999999</v>
      </c>
      <c r="W1319" s="403">
        <v>34</v>
      </c>
      <c r="X1319" s="404">
        <v>0.30875999999999998</v>
      </c>
      <c r="Y1319" s="403">
        <f>X1319+(S1319*((U1319-INDEX('[1]Center of Mass'!$B$8:$M$105,MATCH(A1319,'[1]Center of Mass'!$B$8:$B$105,0),9))^2+(V1319-INDEX('[1]Center of Mass'!$B$8:$M$105,MATCH(A1319,'[1]Center of Mass'!$B$8:$B$105,0),10))^2))</f>
        <v>241.05829110059997</v>
      </c>
    </row>
    <row r="1320" spans="1:25">
      <c r="A1320" s="403" t="s">
        <v>51</v>
      </c>
      <c r="B1320" s="403" t="s">
        <v>899</v>
      </c>
      <c r="C1320" s="403" t="s">
        <v>343</v>
      </c>
      <c r="D1320" s="403" t="s">
        <v>344</v>
      </c>
      <c r="E1320" s="403" t="s">
        <v>1455</v>
      </c>
      <c r="F1320" s="403">
        <v>0</v>
      </c>
      <c r="O1320" s="403" t="s">
        <v>345</v>
      </c>
      <c r="R1320" s="403">
        <v>4</v>
      </c>
      <c r="S1320" s="403">
        <v>1.3542000000000001</v>
      </c>
      <c r="T1320" s="403">
        <v>4.6669999999999998</v>
      </c>
      <c r="U1320" s="403">
        <v>18.658000000000001</v>
      </c>
      <c r="V1320" s="403">
        <v>26.074999999999999</v>
      </c>
      <c r="W1320" s="403">
        <v>34</v>
      </c>
      <c r="X1320" s="404">
        <v>0.30875999999999998</v>
      </c>
      <c r="Y1320" s="403">
        <f>X1320+(S1320*((U1320-INDEX('[1]Center of Mass'!$B$8:$M$105,MATCH(A1320,'[1]Center of Mass'!$B$8:$B$105,0),9))^2+(V1320-INDEX('[1]Center of Mass'!$B$8:$M$105,MATCH(A1320,'[1]Center of Mass'!$B$8:$B$105,0),10))^2))</f>
        <v>231.12795197999998</v>
      </c>
    </row>
    <row r="1321" spans="1:25">
      <c r="A1321" s="403" t="s">
        <v>51</v>
      </c>
      <c r="B1321" s="403" t="s">
        <v>901</v>
      </c>
      <c r="C1321" s="403" t="s">
        <v>343</v>
      </c>
      <c r="D1321" s="403" t="s">
        <v>344</v>
      </c>
      <c r="E1321" s="403" t="s">
        <v>1455</v>
      </c>
      <c r="F1321" s="403">
        <v>0</v>
      </c>
      <c r="O1321" s="403" t="s">
        <v>345</v>
      </c>
      <c r="R1321" s="403">
        <v>4</v>
      </c>
      <c r="S1321" s="403">
        <v>0.64959999999999996</v>
      </c>
      <c r="T1321" s="403">
        <v>3.4830000000000001</v>
      </c>
      <c r="U1321" s="403">
        <v>-0.6</v>
      </c>
      <c r="V1321" s="403">
        <v>26.971</v>
      </c>
      <c r="W1321" s="403">
        <v>34</v>
      </c>
      <c r="X1321" s="404">
        <v>9.3812999999999994E-2</v>
      </c>
      <c r="Y1321" s="403">
        <f>X1321+(S1321*((U1321-INDEX('[1]Center of Mass'!$B$8:$M$105,MATCH(A1321,'[1]Center of Mass'!$B$8:$B$105,0),9))^2+(V1321-INDEX('[1]Center of Mass'!$B$8:$M$105,MATCH(A1321,'[1]Center of Mass'!$B$8:$B$105,0),10))^2))</f>
        <v>438.24475682079992</v>
      </c>
    </row>
    <row r="1322" spans="1:25">
      <c r="A1322" s="403" t="s">
        <v>51</v>
      </c>
      <c r="B1322" s="403" t="s">
        <v>902</v>
      </c>
      <c r="C1322" s="403" t="s">
        <v>343</v>
      </c>
      <c r="D1322" s="403" t="s">
        <v>344</v>
      </c>
      <c r="E1322" s="403" t="s">
        <v>1455</v>
      </c>
      <c r="F1322" s="403">
        <v>0</v>
      </c>
      <c r="O1322" s="403" t="s">
        <v>345</v>
      </c>
      <c r="R1322" s="403">
        <v>4</v>
      </c>
      <c r="S1322" s="403">
        <v>0.59550000000000003</v>
      </c>
      <c r="T1322" s="403">
        <v>3.2829999999999999</v>
      </c>
      <c r="U1322" s="403">
        <v>0.55000000000000004</v>
      </c>
      <c r="V1322" s="403">
        <v>26.971</v>
      </c>
      <c r="W1322" s="403">
        <v>34</v>
      </c>
      <c r="X1322" s="404">
        <v>7.4582999999999997E-2</v>
      </c>
      <c r="Y1322" s="403">
        <f>X1322+(S1322*((U1322-INDEX('[1]Center of Mass'!$B$8:$M$105,MATCH(A1322,'[1]Center of Mass'!$B$8:$B$105,0),9))^2+(V1322-INDEX('[1]Center of Mass'!$B$8:$M$105,MATCH(A1322,'[1]Center of Mass'!$B$8:$B$105,0),10))^2))</f>
        <v>372.25097573400001</v>
      </c>
    </row>
    <row r="1323" spans="1:25">
      <c r="A1323" s="403" t="s">
        <v>51</v>
      </c>
      <c r="B1323" s="403" t="s">
        <v>903</v>
      </c>
      <c r="C1323" s="403" t="s">
        <v>343</v>
      </c>
      <c r="D1323" s="403" t="s">
        <v>344</v>
      </c>
      <c r="E1323" s="403" t="s">
        <v>1455</v>
      </c>
      <c r="F1323" s="403">
        <v>0</v>
      </c>
      <c r="O1323" s="403" t="s">
        <v>345</v>
      </c>
      <c r="R1323" s="403">
        <v>4</v>
      </c>
      <c r="S1323" s="403">
        <v>0.59550000000000003</v>
      </c>
      <c r="T1323" s="403">
        <v>3.2829999999999999</v>
      </c>
      <c r="U1323" s="403">
        <v>1.65</v>
      </c>
      <c r="V1323" s="403">
        <v>26.971</v>
      </c>
      <c r="W1323" s="403">
        <v>34</v>
      </c>
      <c r="X1323" s="404">
        <v>7.4582999999999997E-2</v>
      </c>
      <c r="Y1323" s="403">
        <f>X1323+(S1323*((U1323-INDEX('[1]Center of Mass'!$B$8:$M$105,MATCH(A1323,'[1]Center of Mass'!$B$8:$B$105,0),9))^2+(V1323-INDEX('[1]Center of Mass'!$B$8:$M$105,MATCH(A1323,'[1]Center of Mass'!$B$8:$B$105,0),10))^2))</f>
        <v>345.52231553400003</v>
      </c>
    </row>
    <row r="1324" spans="1:25">
      <c r="A1324" s="403" t="s">
        <v>51</v>
      </c>
      <c r="B1324" s="403" t="s">
        <v>904</v>
      </c>
      <c r="C1324" s="403" t="s">
        <v>343</v>
      </c>
      <c r="D1324" s="403" t="s">
        <v>344</v>
      </c>
      <c r="E1324" s="403" t="s">
        <v>1455</v>
      </c>
      <c r="F1324" s="403">
        <v>0</v>
      </c>
      <c r="O1324" s="403" t="s">
        <v>345</v>
      </c>
      <c r="R1324" s="403">
        <v>4</v>
      </c>
      <c r="S1324" s="403">
        <v>0.59550000000000003</v>
      </c>
      <c r="T1324" s="403">
        <v>3.2829999999999999</v>
      </c>
      <c r="U1324" s="403">
        <v>2.75</v>
      </c>
      <c r="V1324" s="403">
        <v>26.971</v>
      </c>
      <c r="W1324" s="403">
        <v>34</v>
      </c>
      <c r="X1324" s="404">
        <v>7.4582999999999997E-2</v>
      </c>
      <c r="Y1324" s="403">
        <f>X1324+(S1324*((U1324-INDEX('[1]Center of Mass'!$B$8:$M$105,MATCH(A1324,'[1]Center of Mass'!$B$8:$B$105,0),9))^2+(V1324-INDEX('[1]Center of Mass'!$B$8:$M$105,MATCH(A1324,'[1]Center of Mass'!$B$8:$B$105,0),10))^2))</f>
        <v>320.23476533400009</v>
      </c>
    </row>
    <row r="1325" spans="1:25">
      <c r="A1325" s="403" t="s">
        <v>51</v>
      </c>
      <c r="B1325" s="403" t="s">
        <v>905</v>
      </c>
      <c r="C1325" s="403" t="s">
        <v>343</v>
      </c>
      <c r="D1325" s="403" t="s">
        <v>344</v>
      </c>
      <c r="E1325" s="403" t="s">
        <v>1455</v>
      </c>
      <c r="F1325" s="403">
        <v>0</v>
      </c>
      <c r="O1325" s="403" t="s">
        <v>345</v>
      </c>
      <c r="R1325" s="403">
        <v>4</v>
      </c>
      <c r="S1325" s="403">
        <v>0.52780000000000005</v>
      </c>
      <c r="T1325" s="403">
        <v>3.0329999999999999</v>
      </c>
      <c r="U1325" s="403">
        <v>3.7869999999999999</v>
      </c>
      <c r="V1325" s="403">
        <v>26.971</v>
      </c>
      <c r="W1325" s="403">
        <v>34</v>
      </c>
      <c r="X1325" s="404">
        <v>5.4698999999999998E-2</v>
      </c>
      <c r="Y1325" s="403">
        <f>X1325+(S1325*((U1325-INDEX('[1]Center of Mass'!$B$8:$M$105,MATCH(A1325,'[1]Center of Mass'!$B$8:$B$105,0),9))^2+(V1325-INDEX('[1]Center of Mass'!$B$8:$M$105,MATCH(A1325,'[1]Center of Mass'!$B$8:$B$105,0),10))^2))</f>
        <v>263.85772577820006</v>
      </c>
    </row>
    <row r="1326" spans="1:25">
      <c r="A1326" s="403" t="s">
        <v>51</v>
      </c>
      <c r="B1326" s="403" t="s">
        <v>906</v>
      </c>
      <c r="C1326" s="403" t="s">
        <v>343</v>
      </c>
      <c r="D1326" s="403" t="s">
        <v>344</v>
      </c>
      <c r="E1326" s="403" t="s">
        <v>1455</v>
      </c>
      <c r="F1326" s="403">
        <v>0</v>
      </c>
      <c r="O1326" s="403" t="s">
        <v>345</v>
      </c>
      <c r="R1326" s="403">
        <v>4</v>
      </c>
      <c r="S1326" s="403">
        <v>0.52780000000000005</v>
      </c>
      <c r="T1326" s="403">
        <v>3.0329999999999999</v>
      </c>
      <c r="U1326" s="403">
        <v>4.7619999999999996</v>
      </c>
      <c r="V1326" s="403">
        <v>26.971</v>
      </c>
      <c r="W1326" s="403">
        <v>34</v>
      </c>
      <c r="X1326" s="404">
        <v>5.4698999999999998E-2</v>
      </c>
      <c r="Y1326" s="403">
        <f>X1326+(S1326*((U1326-INDEX('[1]Center of Mass'!$B$8:$M$105,MATCH(A1326,'[1]Center of Mass'!$B$8:$B$105,0),9))^2+(V1326-INDEX('[1]Center of Mass'!$B$8:$M$105,MATCH(A1326,'[1]Center of Mass'!$B$8:$B$105,0),10))^2))</f>
        <v>246.12701050319998</v>
      </c>
    </row>
    <row r="1327" spans="1:25">
      <c r="A1327" s="403" t="s">
        <v>51</v>
      </c>
      <c r="B1327" s="403" t="s">
        <v>868</v>
      </c>
      <c r="C1327" s="403" t="s">
        <v>343</v>
      </c>
      <c r="D1327" s="403" t="s">
        <v>344</v>
      </c>
      <c r="E1327" s="403" t="s">
        <v>1455</v>
      </c>
      <c r="F1327" s="403">
        <v>0</v>
      </c>
      <c r="O1327" s="403" t="s">
        <v>345</v>
      </c>
      <c r="R1327" s="403">
        <v>4</v>
      </c>
      <c r="S1327" s="403">
        <v>0.52780000000000005</v>
      </c>
      <c r="T1327" s="403">
        <v>3.0329999999999999</v>
      </c>
      <c r="U1327" s="403">
        <v>5.7370000000000001</v>
      </c>
      <c r="V1327" s="403">
        <v>26.971</v>
      </c>
      <c r="W1327" s="403">
        <v>34</v>
      </c>
      <c r="X1327" s="404">
        <v>5.4698999999999998E-2</v>
      </c>
      <c r="Y1327" s="403">
        <f>X1327+(S1327*((U1327-INDEX('[1]Center of Mass'!$B$8:$M$105,MATCH(A1327,'[1]Center of Mass'!$B$8:$B$105,0),9))^2+(V1327-INDEX('[1]Center of Mass'!$B$8:$M$105,MATCH(A1327,'[1]Center of Mass'!$B$8:$B$105,0),10))^2))</f>
        <v>229.39977497820001</v>
      </c>
    </row>
    <row r="1328" spans="1:25">
      <c r="A1328" s="403" t="s">
        <v>51</v>
      </c>
      <c r="B1328" s="403" t="s">
        <v>869</v>
      </c>
      <c r="C1328" s="403" t="s">
        <v>343</v>
      </c>
      <c r="D1328" s="403" t="s">
        <v>344</v>
      </c>
      <c r="E1328" s="403" t="s">
        <v>1455</v>
      </c>
      <c r="F1328" s="403">
        <v>0</v>
      </c>
      <c r="O1328" s="403" t="s">
        <v>345</v>
      </c>
      <c r="R1328" s="403">
        <v>4</v>
      </c>
      <c r="S1328" s="403">
        <v>0.52780000000000005</v>
      </c>
      <c r="T1328" s="403">
        <v>3.0329999999999999</v>
      </c>
      <c r="U1328" s="403">
        <v>6.7119999999999997</v>
      </c>
      <c r="V1328" s="403">
        <v>26.971</v>
      </c>
      <c r="W1328" s="403">
        <v>34</v>
      </c>
      <c r="X1328" s="404">
        <v>5.4698999999999998E-2</v>
      </c>
      <c r="Y1328" s="403">
        <f>X1328+(S1328*((U1328-INDEX('[1]Center of Mass'!$B$8:$M$105,MATCH(A1328,'[1]Center of Mass'!$B$8:$B$105,0),9))^2+(V1328-INDEX('[1]Center of Mass'!$B$8:$M$105,MATCH(A1328,'[1]Center of Mass'!$B$8:$B$105,0),10))^2))</f>
        <v>213.67601920320001</v>
      </c>
    </row>
    <row r="1329" spans="1:25">
      <c r="A1329" s="403" t="s">
        <v>51</v>
      </c>
      <c r="B1329" s="403" t="s">
        <v>840</v>
      </c>
      <c r="C1329" s="403" t="s">
        <v>343</v>
      </c>
      <c r="D1329" s="403" t="s">
        <v>344</v>
      </c>
      <c r="E1329" s="403" t="s">
        <v>1455</v>
      </c>
      <c r="F1329" s="403">
        <v>0</v>
      </c>
      <c r="O1329" s="403" t="s">
        <v>345</v>
      </c>
      <c r="R1329" s="403">
        <v>4</v>
      </c>
      <c r="S1329" s="403">
        <v>0.86609999999999998</v>
      </c>
      <c r="T1329" s="403">
        <v>4.2830000000000004</v>
      </c>
      <c r="U1329" s="403">
        <v>8</v>
      </c>
      <c r="V1329" s="403">
        <v>26.971</v>
      </c>
      <c r="W1329" s="403">
        <v>34</v>
      </c>
      <c r="X1329" s="404">
        <v>0.20591999999999999</v>
      </c>
      <c r="Y1329" s="403">
        <f>X1329+(S1329*((U1329-INDEX('[1]Center of Mass'!$B$8:$M$105,MATCH(A1329,'[1]Center of Mass'!$B$8:$B$105,0),9))^2+(V1329-INDEX('[1]Center of Mass'!$B$8:$M$105,MATCH(A1329,'[1]Center of Mass'!$B$8:$B$105,0),10))^2))</f>
        <v>319.18972547279998</v>
      </c>
    </row>
    <row r="1330" spans="1:25">
      <c r="A1330" s="403" t="s">
        <v>51</v>
      </c>
      <c r="B1330" s="403" t="s">
        <v>843</v>
      </c>
      <c r="C1330" s="403" t="s">
        <v>343</v>
      </c>
      <c r="D1330" s="403" t="s">
        <v>344</v>
      </c>
      <c r="E1330" s="403" t="s">
        <v>1455</v>
      </c>
      <c r="F1330" s="403">
        <v>0</v>
      </c>
      <c r="O1330" s="403" t="s">
        <v>345</v>
      </c>
      <c r="R1330" s="403">
        <v>4</v>
      </c>
      <c r="S1330" s="403">
        <v>0.51429999999999998</v>
      </c>
      <c r="T1330" s="403">
        <v>2.9830000000000001</v>
      </c>
      <c r="U1330" s="403">
        <v>11.275</v>
      </c>
      <c r="V1330" s="403">
        <v>26.971</v>
      </c>
      <c r="W1330" s="403">
        <v>34</v>
      </c>
      <c r="X1330" s="404">
        <v>5.1234000000000002E-2</v>
      </c>
      <c r="Y1330" s="403">
        <f>X1330+(S1330*((U1330-INDEX('[1]Center of Mass'!$B$8:$M$105,MATCH(A1330,'[1]Center of Mass'!$B$8:$B$105,0),9))^2+(V1330-INDEX('[1]Center of Mass'!$B$8:$M$105,MATCH(A1330,'[1]Center of Mass'!$B$8:$B$105,0),10))^2))</f>
        <v>149.49990849389999</v>
      </c>
    </row>
    <row r="1331" spans="1:25">
      <c r="A1331" s="403" t="s">
        <v>51</v>
      </c>
      <c r="B1331" s="403" t="s">
        <v>844</v>
      </c>
      <c r="C1331" s="403" t="s">
        <v>343</v>
      </c>
      <c r="D1331" s="403" t="s">
        <v>344</v>
      </c>
      <c r="E1331" s="403" t="s">
        <v>1455</v>
      </c>
      <c r="F1331" s="403">
        <v>0</v>
      </c>
      <c r="O1331" s="403" t="s">
        <v>345</v>
      </c>
      <c r="R1331" s="403">
        <v>4</v>
      </c>
      <c r="S1331" s="403">
        <v>0.51429999999999998</v>
      </c>
      <c r="T1331" s="403">
        <v>2.9830000000000001</v>
      </c>
      <c r="U1331" s="403">
        <v>12.225</v>
      </c>
      <c r="V1331" s="403">
        <v>26.971</v>
      </c>
      <c r="W1331" s="403">
        <v>34</v>
      </c>
      <c r="X1331" s="404">
        <v>5.1234000000000002E-2</v>
      </c>
      <c r="Y1331" s="403">
        <f>X1331+(S1331*((U1331-INDEX('[1]Center of Mass'!$B$8:$M$105,MATCH(A1331,'[1]Center of Mass'!$B$8:$B$105,0),9))^2+(V1331-INDEX('[1]Center of Mass'!$B$8:$M$105,MATCH(A1331,'[1]Center of Mass'!$B$8:$B$105,0),10))^2))</f>
        <v>139.97054665389999</v>
      </c>
    </row>
    <row r="1332" spans="1:25">
      <c r="A1332" s="403" t="s">
        <v>51</v>
      </c>
      <c r="B1332" s="403" t="s">
        <v>845</v>
      </c>
      <c r="C1332" s="403" t="s">
        <v>343</v>
      </c>
      <c r="D1332" s="403" t="s">
        <v>344</v>
      </c>
      <c r="E1332" s="403" t="s">
        <v>1455</v>
      </c>
      <c r="F1332" s="403">
        <v>0</v>
      </c>
      <c r="O1332" s="403" t="s">
        <v>345</v>
      </c>
      <c r="R1332" s="403">
        <v>4</v>
      </c>
      <c r="S1332" s="403">
        <v>0.58640000000000003</v>
      </c>
      <c r="T1332" s="403">
        <v>3.2490000000000001</v>
      </c>
      <c r="U1332" s="403">
        <v>13.242000000000001</v>
      </c>
      <c r="V1332" s="403">
        <v>26.971</v>
      </c>
      <c r="W1332" s="403">
        <v>34</v>
      </c>
      <c r="X1332" s="404">
        <v>7.1674000000000002E-2</v>
      </c>
      <c r="Y1332" s="403">
        <f>X1332+(S1332*((U1332-INDEX('[1]Center of Mass'!$B$8:$M$105,MATCH(A1332,'[1]Center of Mass'!$B$8:$B$105,0),9))^2+(V1332-INDEX('[1]Center of Mass'!$B$8:$M$105,MATCH(A1332,'[1]Center of Mass'!$B$8:$B$105,0),10))^2))</f>
        <v>149.1478324416</v>
      </c>
    </row>
    <row r="1333" spans="1:25">
      <c r="A1333" s="403" t="s">
        <v>51</v>
      </c>
      <c r="B1333" s="403" t="s">
        <v>846</v>
      </c>
      <c r="C1333" s="403" t="s">
        <v>343</v>
      </c>
      <c r="D1333" s="403" t="s">
        <v>344</v>
      </c>
      <c r="E1333" s="403" t="s">
        <v>1455</v>
      </c>
      <c r="F1333" s="403">
        <v>0</v>
      </c>
      <c r="O1333" s="403" t="s">
        <v>345</v>
      </c>
      <c r="R1333" s="403">
        <v>4</v>
      </c>
      <c r="S1333" s="403">
        <v>0.58640000000000003</v>
      </c>
      <c r="T1333" s="403">
        <v>3.2490000000000001</v>
      </c>
      <c r="U1333" s="403">
        <v>14.324999999999999</v>
      </c>
      <c r="V1333" s="403">
        <v>26.971</v>
      </c>
      <c r="W1333" s="403">
        <v>34</v>
      </c>
      <c r="X1333" s="404">
        <v>7.1674000000000002E-2</v>
      </c>
      <c r="Y1333" s="403">
        <f>X1333+(S1333*((U1333-INDEX('[1]Center of Mass'!$B$8:$M$105,MATCH(A1333,'[1]Center of Mass'!$B$8:$B$105,0),9))^2+(V1333-INDEX('[1]Center of Mass'!$B$8:$M$105,MATCH(A1333,'[1]Center of Mass'!$B$8:$B$105,0),10))^2))</f>
        <v>139.3442383272</v>
      </c>
    </row>
    <row r="1334" spans="1:25">
      <c r="A1334" s="403" t="s">
        <v>51</v>
      </c>
      <c r="B1334" s="403" t="s">
        <v>847</v>
      </c>
      <c r="C1334" s="403" t="s">
        <v>343</v>
      </c>
      <c r="D1334" s="403" t="s">
        <v>344</v>
      </c>
      <c r="E1334" s="403" t="s">
        <v>1455</v>
      </c>
      <c r="F1334" s="403">
        <v>0</v>
      </c>
      <c r="O1334" s="403" t="s">
        <v>345</v>
      </c>
      <c r="R1334" s="403">
        <v>4</v>
      </c>
      <c r="S1334" s="403">
        <v>0.58640000000000003</v>
      </c>
      <c r="T1334" s="403">
        <v>3.2490000000000001</v>
      </c>
      <c r="U1334" s="403">
        <v>15.407999999999999</v>
      </c>
      <c r="V1334" s="403">
        <v>26.971</v>
      </c>
      <c r="W1334" s="403">
        <v>34</v>
      </c>
      <c r="X1334" s="404">
        <v>7.1674000000000002E-2</v>
      </c>
      <c r="Y1334" s="403">
        <f>X1334+(S1334*((U1334-INDEX('[1]Center of Mass'!$B$8:$M$105,MATCH(A1334,'[1]Center of Mass'!$B$8:$B$105,0),9))^2+(V1334-INDEX('[1]Center of Mass'!$B$8:$M$105,MATCH(A1334,'[1]Center of Mass'!$B$8:$B$105,0),10))^2))</f>
        <v>130.91620843200002</v>
      </c>
    </row>
    <row r="1335" spans="1:25">
      <c r="A1335" s="403" t="s">
        <v>51</v>
      </c>
      <c r="B1335" s="403" t="s">
        <v>848</v>
      </c>
      <c r="C1335" s="403" t="s">
        <v>343</v>
      </c>
      <c r="D1335" s="403" t="s">
        <v>344</v>
      </c>
      <c r="E1335" s="403" t="s">
        <v>1455</v>
      </c>
      <c r="F1335" s="403">
        <v>0</v>
      </c>
      <c r="O1335" s="403" t="s">
        <v>345</v>
      </c>
      <c r="R1335" s="403">
        <v>4</v>
      </c>
      <c r="S1335" s="403">
        <v>0.58640000000000003</v>
      </c>
      <c r="T1335" s="403">
        <v>3.2490000000000001</v>
      </c>
      <c r="U1335" s="403">
        <v>16.492000000000001</v>
      </c>
      <c r="V1335" s="403">
        <v>26.971</v>
      </c>
      <c r="W1335" s="403">
        <v>34</v>
      </c>
      <c r="X1335" s="404">
        <v>7.1674000000000002E-2</v>
      </c>
      <c r="Y1335" s="403">
        <f>X1335+(S1335*((U1335-INDEX('[1]Center of Mass'!$B$8:$M$105,MATCH(A1335,'[1]Center of Mass'!$B$8:$B$105,0),9))^2+(V1335-INDEX('[1]Center of Mass'!$B$8:$M$105,MATCH(A1335,'[1]Center of Mass'!$B$8:$B$105,0),10))^2))</f>
        <v>123.8578664416</v>
      </c>
    </row>
    <row r="1336" spans="1:25">
      <c r="A1336" s="403" t="s">
        <v>51</v>
      </c>
      <c r="B1336" s="403" t="s">
        <v>849</v>
      </c>
      <c r="C1336" s="403" t="s">
        <v>343</v>
      </c>
      <c r="D1336" s="403" t="s">
        <v>344</v>
      </c>
      <c r="E1336" s="403" t="s">
        <v>1455</v>
      </c>
      <c r="F1336" s="403">
        <v>0</v>
      </c>
      <c r="O1336" s="403" t="s">
        <v>345</v>
      </c>
      <c r="R1336" s="403">
        <v>4</v>
      </c>
      <c r="S1336" s="403">
        <v>0.58640000000000003</v>
      </c>
      <c r="T1336" s="403">
        <v>3.2490000000000001</v>
      </c>
      <c r="U1336" s="403">
        <v>17.574999999999999</v>
      </c>
      <c r="V1336" s="403">
        <v>26.971</v>
      </c>
      <c r="W1336" s="403">
        <v>34</v>
      </c>
      <c r="X1336" s="404">
        <v>7.1674000000000002E-2</v>
      </c>
      <c r="Y1336" s="403">
        <f>X1336+(S1336*((U1336-INDEX('[1]Center of Mass'!$B$8:$M$105,MATCH(A1336,'[1]Center of Mass'!$B$8:$B$105,0),9))^2+(V1336-INDEX('[1]Center of Mass'!$B$8:$M$105,MATCH(A1336,'[1]Center of Mass'!$B$8:$B$105,0),10))^2))</f>
        <v>118.1822351272</v>
      </c>
    </row>
    <row r="1337" spans="1:25">
      <c r="A1337" s="403" t="s">
        <v>51</v>
      </c>
      <c r="B1337" s="403" t="s">
        <v>850</v>
      </c>
      <c r="C1337" s="403" t="s">
        <v>343</v>
      </c>
      <c r="D1337" s="403" t="s">
        <v>344</v>
      </c>
      <c r="E1337" s="403" t="s">
        <v>1455</v>
      </c>
      <c r="F1337" s="403">
        <v>0</v>
      </c>
      <c r="O1337" s="403" t="s">
        <v>345</v>
      </c>
      <c r="R1337" s="403">
        <v>4</v>
      </c>
      <c r="S1337" s="403">
        <v>0.58640000000000003</v>
      </c>
      <c r="T1337" s="403">
        <v>3.2490000000000001</v>
      </c>
      <c r="U1337" s="403">
        <v>18.658000000000001</v>
      </c>
      <c r="V1337" s="403">
        <v>26.971</v>
      </c>
      <c r="W1337" s="403">
        <v>34</v>
      </c>
      <c r="X1337" s="404">
        <v>7.1674000000000002E-2</v>
      </c>
      <c r="Y1337" s="403">
        <f>X1337+(S1337*((U1337-INDEX('[1]Center of Mass'!$B$8:$M$105,MATCH(A1337,'[1]Center of Mass'!$B$8:$B$105,0),9))^2+(V1337-INDEX('[1]Center of Mass'!$B$8:$M$105,MATCH(A1337,'[1]Center of Mass'!$B$8:$B$105,0),10))^2))</f>
        <v>113.88216803200001</v>
      </c>
    </row>
    <row r="1338" spans="1:25">
      <c r="A1338" s="403" t="s">
        <v>51</v>
      </c>
      <c r="B1338" s="403" t="s">
        <v>916</v>
      </c>
      <c r="C1338" s="403" t="s">
        <v>343</v>
      </c>
      <c r="D1338" s="403" t="s">
        <v>344</v>
      </c>
      <c r="E1338" s="403" t="s">
        <v>1455</v>
      </c>
      <c r="F1338" s="403">
        <v>0</v>
      </c>
      <c r="O1338" s="403" t="s">
        <v>345</v>
      </c>
      <c r="R1338" s="403">
        <v>4</v>
      </c>
      <c r="S1338" s="403">
        <v>1.2315</v>
      </c>
      <c r="T1338" s="403">
        <v>4.4390000000000001</v>
      </c>
      <c r="U1338" s="403">
        <v>0.55000000000000004</v>
      </c>
      <c r="V1338" s="403">
        <v>27.800999999999998</v>
      </c>
      <c r="W1338" s="403">
        <v>34</v>
      </c>
      <c r="X1338" s="404">
        <v>0.25280999999999998</v>
      </c>
      <c r="Y1338" s="403">
        <f>X1338+(S1338*((U1338-INDEX('[1]Center of Mass'!$B$8:$M$105,MATCH(A1338,'[1]Center of Mass'!$B$8:$B$105,0),9))^2+(V1338-INDEX('[1]Center of Mass'!$B$8:$M$105,MATCH(A1338,'[1]Center of Mass'!$B$8:$B$105,0),10))^2))</f>
        <v>798.64574743199978</v>
      </c>
    </row>
    <row r="1339" spans="1:25">
      <c r="A1339" s="403" t="s">
        <v>51</v>
      </c>
      <c r="B1339" s="403" t="s">
        <v>917</v>
      </c>
      <c r="C1339" s="403" t="s">
        <v>343</v>
      </c>
      <c r="D1339" s="403" t="s">
        <v>344</v>
      </c>
      <c r="E1339" s="403" t="s">
        <v>1455</v>
      </c>
      <c r="F1339" s="403">
        <v>0</v>
      </c>
      <c r="O1339" s="403" t="s">
        <v>345</v>
      </c>
      <c r="R1339" s="403">
        <v>4</v>
      </c>
      <c r="S1339" s="403">
        <v>1.2315</v>
      </c>
      <c r="T1339" s="403">
        <v>4.4390000000000001</v>
      </c>
      <c r="U1339" s="403">
        <v>1.65</v>
      </c>
      <c r="V1339" s="403">
        <v>27.800999999999998</v>
      </c>
      <c r="W1339" s="403">
        <v>34</v>
      </c>
      <c r="X1339" s="404">
        <v>0.25280999999999998</v>
      </c>
      <c r="Y1339" s="403">
        <f>X1339+(S1339*((U1339-INDEX('[1]Center of Mass'!$B$8:$M$105,MATCH(A1339,'[1]Center of Mass'!$B$8:$B$105,0),9))^2+(V1339-INDEX('[1]Center of Mass'!$B$8:$M$105,MATCH(A1339,'[1]Center of Mass'!$B$8:$B$105,0),10))^2))</f>
        <v>743.3706088319999</v>
      </c>
    </row>
    <row r="1340" spans="1:25">
      <c r="A1340" s="403" t="s">
        <v>51</v>
      </c>
      <c r="B1340" s="403" t="s">
        <v>918</v>
      </c>
      <c r="C1340" s="403" t="s">
        <v>343</v>
      </c>
      <c r="D1340" s="403" t="s">
        <v>344</v>
      </c>
      <c r="E1340" s="403" t="s">
        <v>1455</v>
      </c>
      <c r="F1340" s="403">
        <v>0</v>
      </c>
      <c r="O1340" s="403" t="s">
        <v>345</v>
      </c>
      <c r="R1340" s="403">
        <v>4</v>
      </c>
      <c r="S1340" s="403">
        <v>1.2315</v>
      </c>
      <c r="T1340" s="403">
        <v>4.4390000000000001</v>
      </c>
      <c r="U1340" s="403">
        <v>2.75</v>
      </c>
      <c r="V1340" s="403">
        <v>27.800999999999998</v>
      </c>
      <c r="W1340" s="403">
        <v>34</v>
      </c>
      <c r="X1340" s="404">
        <v>0.25280999999999998</v>
      </c>
      <c r="Y1340" s="403">
        <f>X1340+(S1340*((U1340-INDEX('[1]Center of Mass'!$B$8:$M$105,MATCH(A1340,'[1]Center of Mass'!$B$8:$B$105,0),9))^2+(V1340-INDEX('[1]Center of Mass'!$B$8:$M$105,MATCH(A1340,'[1]Center of Mass'!$B$8:$B$105,0),10))^2))</f>
        <v>691.07570023199992</v>
      </c>
    </row>
    <row r="1341" spans="1:25">
      <c r="A1341" s="403" t="s">
        <v>51</v>
      </c>
      <c r="B1341" s="403" t="s">
        <v>908</v>
      </c>
      <c r="C1341" s="403" t="s">
        <v>343</v>
      </c>
      <c r="D1341" s="403" t="s">
        <v>344</v>
      </c>
      <c r="E1341" s="403" t="s">
        <v>1455</v>
      </c>
      <c r="F1341" s="403">
        <v>0</v>
      </c>
      <c r="O1341" s="403" t="s">
        <v>345</v>
      </c>
      <c r="R1341" s="403">
        <v>4</v>
      </c>
      <c r="S1341" s="403">
        <v>1.0915999999999999</v>
      </c>
      <c r="T1341" s="403">
        <v>4.1890000000000001</v>
      </c>
      <c r="U1341" s="403">
        <v>3.7879999999999998</v>
      </c>
      <c r="V1341" s="403">
        <v>27.800999999999998</v>
      </c>
      <c r="W1341" s="403">
        <v>34</v>
      </c>
      <c r="X1341" s="404">
        <v>0.20049</v>
      </c>
      <c r="Y1341" s="403">
        <f>X1341+(S1341*((U1341-INDEX('[1]Center of Mass'!$B$8:$M$105,MATCH(A1341,'[1]Center of Mass'!$B$8:$B$105,0),9))^2+(V1341-INDEX('[1]Center of Mass'!$B$8:$M$105,MATCH(A1341,'[1]Center of Mass'!$B$8:$B$105,0),10))^2))</f>
        <v>571.22607791199982</v>
      </c>
    </row>
    <row r="1342" spans="1:25">
      <c r="A1342" s="403" t="s">
        <v>51</v>
      </c>
      <c r="B1342" s="403" t="s">
        <v>871</v>
      </c>
      <c r="C1342" s="403" t="s">
        <v>343</v>
      </c>
      <c r="D1342" s="403" t="s">
        <v>344</v>
      </c>
      <c r="E1342" s="403" t="s">
        <v>1455</v>
      </c>
      <c r="F1342" s="403">
        <v>0</v>
      </c>
      <c r="O1342" s="403" t="s">
        <v>345</v>
      </c>
      <c r="R1342" s="403">
        <v>4</v>
      </c>
      <c r="S1342" s="403">
        <v>1.0915999999999999</v>
      </c>
      <c r="T1342" s="403">
        <v>4.1890000000000001</v>
      </c>
      <c r="U1342" s="403">
        <v>4.7629999999999999</v>
      </c>
      <c r="V1342" s="403">
        <v>27.800999999999998</v>
      </c>
      <c r="W1342" s="403">
        <v>34</v>
      </c>
      <c r="X1342" s="404">
        <v>0.20049</v>
      </c>
      <c r="Y1342" s="403">
        <f>X1342+(S1342*((U1342-INDEX('[1]Center of Mass'!$B$8:$M$105,MATCH(A1342,'[1]Center of Mass'!$B$8:$B$105,0),9))^2+(V1342-INDEX('[1]Center of Mass'!$B$8:$M$105,MATCH(A1342,'[1]Center of Mass'!$B$8:$B$105,0),10))^2))</f>
        <v>534.55740548199969</v>
      </c>
    </row>
    <row r="1343" spans="1:25">
      <c r="A1343" s="403" t="s">
        <v>51</v>
      </c>
      <c r="B1343" s="403" t="s">
        <v>851</v>
      </c>
      <c r="C1343" s="403" t="s">
        <v>343</v>
      </c>
      <c r="D1343" s="403" t="s">
        <v>344</v>
      </c>
      <c r="E1343" s="403" t="s">
        <v>1455</v>
      </c>
      <c r="F1343" s="403">
        <v>0</v>
      </c>
      <c r="O1343" s="403" t="s">
        <v>345</v>
      </c>
      <c r="R1343" s="403">
        <v>4</v>
      </c>
      <c r="S1343" s="403">
        <v>1.0915999999999999</v>
      </c>
      <c r="T1343" s="403">
        <v>4.1890000000000001</v>
      </c>
      <c r="U1343" s="403">
        <v>5.7380000000000004</v>
      </c>
      <c r="V1343" s="403">
        <v>27.800999999999998</v>
      </c>
      <c r="W1343" s="403">
        <v>34</v>
      </c>
      <c r="X1343" s="404">
        <v>0.20049</v>
      </c>
      <c r="Y1343" s="403">
        <f>X1343+(S1343*((U1343-INDEX('[1]Center of Mass'!$B$8:$M$105,MATCH(A1343,'[1]Center of Mass'!$B$8:$B$105,0),9))^2+(V1343-INDEX('[1]Center of Mass'!$B$8:$M$105,MATCH(A1343,'[1]Center of Mass'!$B$8:$B$105,0),10))^2))</f>
        <v>499.96413755199984</v>
      </c>
    </row>
    <row r="1344" spans="1:25">
      <c r="A1344" s="403" t="s">
        <v>51</v>
      </c>
      <c r="B1344" s="403" t="s">
        <v>578</v>
      </c>
      <c r="C1344" s="403" t="s">
        <v>343</v>
      </c>
      <c r="D1344" s="403" t="s">
        <v>344</v>
      </c>
      <c r="E1344" s="403" t="s">
        <v>1455</v>
      </c>
      <c r="F1344" s="403">
        <v>0</v>
      </c>
      <c r="O1344" s="403" t="s">
        <v>345</v>
      </c>
      <c r="R1344" s="403">
        <v>4</v>
      </c>
      <c r="S1344" s="403">
        <v>1.0915999999999999</v>
      </c>
      <c r="T1344" s="403">
        <v>4.1890000000000001</v>
      </c>
      <c r="U1344" s="403">
        <v>6.7130000000000001</v>
      </c>
      <c r="V1344" s="403">
        <v>27.800999999999998</v>
      </c>
      <c r="W1344" s="403">
        <v>34</v>
      </c>
      <c r="X1344" s="404">
        <v>0.20049</v>
      </c>
      <c r="Y1344" s="403">
        <f>X1344+(S1344*((U1344-INDEX('[1]Center of Mass'!$B$8:$M$105,MATCH(A1344,'[1]Center of Mass'!$B$8:$B$105,0),9))^2+(V1344-INDEX('[1]Center of Mass'!$B$8:$M$105,MATCH(A1344,'[1]Center of Mass'!$B$8:$B$105,0),10))^2))</f>
        <v>467.44627412199986</v>
      </c>
    </row>
    <row r="1345" spans="1:25">
      <c r="A1345" s="403" t="s">
        <v>51</v>
      </c>
      <c r="B1345" s="403" t="s">
        <v>579</v>
      </c>
      <c r="C1345" s="403" t="s">
        <v>343</v>
      </c>
      <c r="D1345" s="403" t="s">
        <v>344</v>
      </c>
      <c r="E1345" s="403" t="s">
        <v>1455</v>
      </c>
      <c r="F1345" s="403">
        <v>0</v>
      </c>
      <c r="O1345" s="403" t="s">
        <v>345</v>
      </c>
      <c r="R1345" s="403">
        <v>4</v>
      </c>
      <c r="S1345" s="403">
        <v>1.7912999999999999</v>
      </c>
      <c r="T1345" s="403">
        <v>5.4390000000000001</v>
      </c>
      <c r="U1345" s="403">
        <v>8</v>
      </c>
      <c r="V1345" s="403">
        <v>27.800999999999998</v>
      </c>
      <c r="W1345" s="403">
        <v>34</v>
      </c>
      <c r="X1345" s="404">
        <v>0.56923999999999997</v>
      </c>
      <c r="Y1345" s="403">
        <f>X1345+(S1345*((U1345-INDEX('[1]Center of Mass'!$B$8:$M$105,MATCH(A1345,'[1]Center of Mass'!$B$8:$B$105,0),9))^2+(V1345-INDEX('[1]Center of Mass'!$B$8:$M$105,MATCH(A1345,'[1]Center of Mass'!$B$8:$B$105,0),10))^2))</f>
        <v>702.09073525639974</v>
      </c>
    </row>
    <row r="1346" spans="1:25">
      <c r="A1346" s="403" t="s">
        <v>51</v>
      </c>
      <c r="B1346" s="403" t="s">
        <v>547</v>
      </c>
      <c r="C1346" s="403" t="s">
        <v>343</v>
      </c>
      <c r="D1346" s="403" t="s">
        <v>344</v>
      </c>
      <c r="E1346" s="403" t="s">
        <v>1455</v>
      </c>
      <c r="F1346" s="403">
        <v>0</v>
      </c>
      <c r="O1346" s="403" t="s">
        <v>345</v>
      </c>
      <c r="R1346" s="403">
        <v>4</v>
      </c>
      <c r="S1346" s="403">
        <v>1.0636000000000001</v>
      </c>
      <c r="T1346" s="403">
        <v>4.1390000000000002</v>
      </c>
      <c r="U1346" s="403">
        <v>11.275</v>
      </c>
      <c r="V1346" s="403">
        <v>27.800999999999998</v>
      </c>
      <c r="W1346" s="403">
        <v>34</v>
      </c>
      <c r="X1346" s="404">
        <v>0.19108</v>
      </c>
      <c r="Y1346" s="403">
        <f>X1346+(S1346*((U1346-INDEX('[1]Center of Mass'!$B$8:$M$105,MATCH(A1346,'[1]Center of Mass'!$B$8:$B$105,0),9))^2+(V1346-INDEX('[1]Center of Mass'!$B$8:$M$105,MATCH(A1346,'[1]Center of Mass'!$B$8:$B$105,0),10))^2))</f>
        <v>334.07059857079992</v>
      </c>
    </row>
    <row r="1347" spans="1:25">
      <c r="A1347" s="403" t="s">
        <v>51</v>
      </c>
      <c r="B1347" s="403" t="s">
        <v>548</v>
      </c>
      <c r="C1347" s="403" t="s">
        <v>343</v>
      </c>
      <c r="D1347" s="403" t="s">
        <v>344</v>
      </c>
      <c r="E1347" s="403" t="s">
        <v>1455</v>
      </c>
      <c r="F1347" s="403">
        <v>0</v>
      </c>
      <c r="O1347" s="403" t="s">
        <v>345</v>
      </c>
      <c r="R1347" s="403">
        <v>4</v>
      </c>
      <c r="S1347" s="403">
        <v>1.0636000000000001</v>
      </c>
      <c r="T1347" s="403">
        <v>4.1390000000000002</v>
      </c>
      <c r="U1347" s="403">
        <v>12.225</v>
      </c>
      <c r="V1347" s="403">
        <v>27.800999999999998</v>
      </c>
      <c r="W1347" s="403">
        <v>34</v>
      </c>
      <c r="X1347" s="404">
        <v>0.19108</v>
      </c>
      <c r="Y1347" s="403">
        <f>X1347+(S1347*((U1347-INDEX('[1]Center of Mass'!$B$8:$M$105,MATCH(A1347,'[1]Center of Mass'!$B$8:$B$105,0),9))^2+(V1347-INDEX('[1]Center of Mass'!$B$8:$M$105,MATCH(A1347,'[1]Center of Mass'!$B$8:$B$105,0),10))^2))</f>
        <v>314.36336689079991</v>
      </c>
    </row>
    <row r="1348" spans="1:25">
      <c r="A1348" s="403" t="s">
        <v>51</v>
      </c>
      <c r="B1348" s="403" t="s">
        <v>549</v>
      </c>
      <c r="C1348" s="403" t="s">
        <v>343</v>
      </c>
      <c r="D1348" s="403" t="s">
        <v>344</v>
      </c>
      <c r="E1348" s="403" t="s">
        <v>1455</v>
      </c>
      <c r="F1348" s="403">
        <v>0</v>
      </c>
      <c r="O1348" s="403" t="s">
        <v>345</v>
      </c>
      <c r="R1348" s="403">
        <v>4</v>
      </c>
      <c r="S1348" s="403">
        <v>1.2129000000000001</v>
      </c>
      <c r="T1348" s="403">
        <v>4.4059999999999997</v>
      </c>
      <c r="U1348" s="403">
        <v>13.242000000000001</v>
      </c>
      <c r="V1348" s="403">
        <v>27.800999999999998</v>
      </c>
      <c r="W1348" s="403">
        <v>34</v>
      </c>
      <c r="X1348" s="404">
        <v>0.24529999999999999</v>
      </c>
      <c r="Y1348" s="403">
        <f>X1348+(S1348*((U1348-INDEX('[1]Center of Mass'!$B$8:$M$105,MATCH(A1348,'[1]Center of Mass'!$B$8:$B$105,0),9))^2+(V1348-INDEX('[1]Center of Mass'!$B$8:$M$105,MATCH(A1348,'[1]Center of Mass'!$B$8:$B$105,0),10))^2))</f>
        <v>336.88645184959989</v>
      </c>
    </row>
    <row r="1349" spans="1:25">
      <c r="A1349" s="403" t="s">
        <v>51</v>
      </c>
      <c r="B1349" s="403" t="s">
        <v>550</v>
      </c>
      <c r="C1349" s="403" t="s">
        <v>343</v>
      </c>
      <c r="D1349" s="403" t="s">
        <v>344</v>
      </c>
      <c r="E1349" s="403" t="s">
        <v>1455</v>
      </c>
      <c r="F1349" s="403">
        <v>0</v>
      </c>
      <c r="O1349" s="403" t="s">
        <v>345</v>
      </c>
      <c r="R1349" s="403">
        <v>4</v>
      </c>
      <c r="S1349" s="403">
        <v>1.2129000000000001</v>
      </c>
      <c r="T1349" s="403">
        <v>4.4059999999999997</v>
      </c>
      <c r="U1349" s="403">
        <v>14.324999999999999</v>
      </c>
      <c r="V1349" s="403">
        <v>27.800999999999998</v>
      </c>
      <c r="W1349" s="403">
        <v>34</v>
      </c>
      <c r="X1349" s="404">
        <v>0.24529999999999999</v>
      </c>
      <c r="Y1349" s="403">
        <f>X1349+(S1349*((U1349-INDEX('[1]Center of Mass'!$B$8:$M$105,MATCH(A1349,'[1]Center of Mass'!$B$8:$B$105,0),9))^2+(V1349-INDEX('[1]Center of Mass'!$B$8:$M$105,MATCH(A1349,'[1]Center of Mass'!$B$8:$B$105,0),10))^2))</f>
        <v>316.60886095369995</v>
      </c>
    </row>
    <row r="1350" spans="1:25">
      <c r="A1350" s="403" t="s">
        <v>51</v>
      </c>
      <c r="B1350" s="403" t="s">
        <v>419</v>
      </c>
      <c r="C1350" s="403" t="s">
        <v>343</v>
      </c>
      <c r="D1350" s="403" t="s">
        <v>344</v>
      </c>
      <c r="E1350" s="403" t="s">
        <v>1455</v>
      </c>
      <c r="F1350" s="403">
        <v>0</v>
      </c>
      <c r="O1350" s="403" t="s">
        <v>345</v>
      </c>
      <c r="R1350" s="403">
        <v>4</v>
      </c>
      <c r="S1350" s="403">
        <v>1.2129000000000001</v>
      </c>
      <c r="T1350" s="403">
        <v>4.4059999999999997</v>
      </c>
      <c r="U1350" s="403">
        <v>15.407999999999999</v>
      </c>
      <c r="V1350" s="403">
        <v>27.800999999999998</v>
      </c>
      <c r="W1350" s="403">
        <v>34</v>
      </c>
      <c r="X1350" s="404">
        <v>0.24529999999999999</v>
      </c>
      <c r="Y1350" s="403">
        <f>X1350+(S1350*((U1350-INDEX('[1]Center of Mass'!$B$8:$M$105,MATCH(A1350,'[1]Center of Mass'!$B$8:$B$105,0),9))^2+(V1350-INDEX('[1]Center of Mass'!$B$8:$M$105,MATCH(A1350,'[1]Center of Mass'!$B$8:$B$105,0),10))^2))</f>
        <v>299.17646419399995</v>
      </c>
    </row>
    <row r="1351" spans="1:25">
      <c r="A1351" s="403" t="s">
        <v>51</v>
      </c>
      <c r="B1351" s="403" t="s">
        <v>551</v>
      </c>
      <c r="C1351" s="403" t="s">
        <v>343</v>
      </c>
      <c r="D1351" s="403" t="s">
        <v>344</v>
      </c>
      <c r="E1351" s="403" t="s">
        <v>1455</v>
      </c>
      <c r="F1351" s="403">
        <v>0</v>
      </c>
      <c r="O1351" s="403" t="s">
        <v>345</v>
      </c>
      <c r="R1351" s="403">
        <v>4</v>
      </c>
      <c r="S1351" s="403">
        <v>1.2129000000000001</v>
      </c>
      <c r="T1351" s="403">
        <v>4.4059999999999997</v>
      </c>
      <c r="U1351" s="403">
        <v>16.492000000000001</v>
      </c>
      <c r="V1351" s="403">
        <v>27.800999999999998</v>
      </c>
      <c r="W1351" s="403">
        <v>34</v>
      </c>
      <c r="X1351" s="404">
        <v>0.24529999999999999</v>
      </c>
      <c r="Y1351" s="403">
        <f>X1351+(S1351*((U1351-INDEX('[1]Center of Mass'!$B$8:$M$105,MATCH(A1351,'[1]Center of Mass'!$B$8:$B$105,0),9))^2+(V1351-INDEX('[1]Center of Mass'!$B$8:$M$105,MATCH(A1351,'[1]Center of Mass'!$B$8:$B$105,0),10))^2))</f>
        <v>284.57710709959991</v>
      </c>
    </row>
    <row r="1352" spans="1:25">
      <c r="A1352" s="403" t="s">
        <v>51</v>
      </c>
      <c r="B1352" s="403" t="s">
        <v>420</v>
      </c>
      <c r="C1352" s="403" t="s">
        <v>343</v>
      </c>
      <c r="D1352" s="403" t="s">
        <v>344</v>
      </c>
      <c r="E1352" s="403" t="s">
        <v>1455</v>
      </c>
      <c r="F1352" s="403">
        <v>0</v>
      </c>
      <c r="O1352" s="403" t="s">
        <v>345</v>
      </c>
      <c r="R1352" s="403">
        <v>4</v>
      </c>
      <c r="S1352" s="403">
        <v>1.2129000000000001</v>
      </c>
      <c r="T1352" s="403">
        <v>4.4059999999999997</v>
      </c>
      <c r="U1352" s="403">
        <v>17.574999999999999</v>
      </c>
      <c r="V1352" s="403">
        <v>27.800999999999998</v>
      </c>
      <c r="W1352" s="403">
        <v>34</v>
      </c>
      <c r="X1352" s="404">
        <v>0.24529999999999999</v>
      </c>
      <c r="Y1352" s="403">
        <f>X1352+(S1352*((U1352-INDEX('[1]Center of Mass'!$B$8:$M$105,MATCH(A1352,'[1]Center of Mass'!$B$8:$B$105,0),9))^2+(V1352-INDEX('[1]Center of Mass'!$B$8:$M$105,MATCH(A1352,'[1]Center of Mass'!$B$8:$B$105,0),10))^2))</f>
        <v>272.83772575369994</v>
      </c>
    </row>
    <row r="1353" spans="1:25">
      <c r="A1353" s="403" t="s">
        <v>51</v>
      </c>
      <c r="B1353" s="403" t="s">
        <v>421</v>
      </c>
      <c r="C1353" s="403" t="s">
        <v>343</v>
      </c>
      <c r="D1353" s="403" t="s">
        <v>344</v>
      </c>
      <c r="E1353" s="403" t="s">
        <v>1455</v>
      </c>
      <c r="F1353" s="403">
        <v>0</v>
      </c>
      <c r="O1353" s="403" t="s">
        <v>345</v>
      </c>
      <c r="R1353" s="403">
        <v>4</v>
      </c>
      <c r="S1353" s="403">
        <v>1.2129000000000001</v>
      </c>
      <c r="T1353" s="403">
        <v>4.4059999999999997</v>
      </c>
      <c r="U1353" s="403">
        <v>18.658000000000001</v>
      </c>
      <c r="V1353" s="403">
        <v>27.800999999999998</v>
      </c>
      <c r="W1353" s="403">
        <v>34</v>
      </c>
      <c r="X1353" s="404">
        <v>0.24529999999999999</v>
      </c>
      <c r="Y1353" s="403">
        <f>X1353+(S1353*((U1353-INDEX('[1]Center of Mass'!$B$8:$M$105,MATCH(A1353,'[1]Center of Mass'!$B$8:$B$105,0),9))^2+(V1353-INDEX('[1]Center of Mass'!$B$8:$M$105,MATCH(A1353,'[1]Center of Mass'!$B$8:$B$105,0),10))^2))</f>
        <v>263.94353854399992</v>
      </c>
    </row>
    <row r="1354" spans="1:25">
      <c r="A1354" s="403" t="s">
        <v>51</v>
      </c>
      <c r="B1354" s="403" t="s">
        <v>424</v>
      </c>
      <c r="C1354" s="403" t="s">
        <v>343</v>
      </c>
      <c r="D1354" s="403" t="s">
        <v>344</v>
      </c>
      <c r="E1354" s="403" t="s">
        <v>1455</v>
      </c>
      <c r="F1354" s="403">
        <v>0</v>
      </c>
      <c r="O1354" s="403" t="s">
        <v>345</v>
      </c>
      <c r="R1354" s="403">
        <v>4</v>
      </c>
      <c r="S1354" s="403">
        <v>1.2315</v>
      </c>
      <c r="T1354" s="403">
        <v>4.4390000000000001</v>
      </c>
      <c r="U1354" s="403">
        <v>0.55000000000000004</v>
      </c>
      <c r="V1354" s="403">
        <v>28.920999999999999</v>
      </c>
      <c r="W1354" s="403">
        <v>34</v>
      </c>
      <c r="X1354" s="404">
        <v>0.25280999999999998</v>
      </c>
      <c r="Y1354" s="403">
        <f>X1354+(S1354*((U1354-INDEX('[1]Center of Mass'!$B$8:$M$105,MATCH(A1354,'[1]Center of Mass'!$B$8:$B$105,0),9))^2+(V1354-INDEX('[1]Center of Mass'!$B$8:$M$105,MATCH(A1354,'[1]Center of Mass'!$B$8:$B$105,0),10))^2))</f>
        <v>840.10138711199977</v>
      </c>
    </row>
    <row r="1355" spans="1:25">
      <c r="A1355" s="403" t="s">
        <v>51</v>
      </c>
      <c r="B1355" s="403" t="s">
        <v>425</v>
      </c>
      <c r="C1355" s="403" t="s">
        <v>343</v>
      </c>
      <c r="D1355" s="403" t="s">
        <v>344</v>
      </c>
      <c r="E1355" s="403" t="s">
        <v>1455</v>
      </c>
      <c r="F1355" s="403">
        <v>0</v>
      </c>
      <c r="O1355" s="403" t="s">
        <v>345</v>
      </c>
      <c r="R1355" s="403">
        <v>4</v>
      </c>
      <c r="S1355" s="403">
        <v>1.2315</v>
      </c>
      <c r="T1355" s="403">
        <v>4.4390000000000001</v>
      </c>
      <c r="U1355" s="403">
        <v>1.65</v>
      </c>
      <c r="V1355" s="403">
        <v>28.920999999999999</v>
      </c>
      <c r="W1355" s="403">
        <v>34</v>
      </c>
      <c r="X1355" s="404">
        <v>0.25280999999999998</v>
      </c>
      <c r="Y1355" s="403">
        <f>X1355+(S1355*((U1355-INDEX('[1]Center of Mass'!$B$8:$M$105,MATCH(A1355,'[1]Center of Mass'!$B$8:$B$105,0),9))^2+(V1355-INDEX('[1]Center of Mass'!$B$8:$M$105,MATCH(A1355,'[1]Center of Mass'!$B$8:$B$105,0),10))^2))</f>
        <v>784.82624851199989</v>
      </c>
    </row>
    <row r="1356" spans="1:25">
      <c r="A1356" s="403" t="s">
        <v>51</v>
      </c>
      <c r="B1356" s="403" t="s">
        <v>426</v>
      </c>
      <c r="C1356" s="403" t="s">
        <v>343</v>
      </c>
      <c r="D1356" s="403" t="s">
        <v>344</v>
      </c>
      <c r="E1356" s="403" t="s">
        <v>1455</v>
      </c>
      <c r="F1356" s="403">
        <v>0</v>
      </c>
      <c r="O1356" s="403" t="s">
        <v>345</v>
      </c>
      <c r="R1356" s="403">
        <v>4</v>
      </c>
      <c r="S1356" s="403">
        <v>1.2315</v>
      </c>
      <c r="T1356" s="403">
        <v>4.4390000000000001</v>
      </c>
      <c r="U1356" s="403">
        <v>2.75</v>
      </c>
      <c r="V1356" s="403">
        <v>28.920999999999999</v>
      </c>
      <c r="W1356" s="403">
        <v>34</v>
      </c>
      <c r="X1356" s="404">
        <v>0.25280999999999998</v>
      </c>
      <c r="Y1356" s="403">
        <f>X1356+(S1356*((U1356-INDEX('[1]Center of Mass'!$B$8:$M$105,MATCH(A1356,'[1]Center of Mass'!$B$8:$B$105,0),9))^2+(V1356-INDEX('[1]Center of Mass'!$B$8:$M$105,MATCH(A1356,'[1]Center of Mass'!$B$8:$B$105,0),10))^2))</f>
        <v>732.53133991200002</v>
      </c>
    </row>
    <row r="1357" spans="1:25">
      <c r="A1357" s="403" t="s">
        <v>51</v>
      </c>
      <c r="B1357" s="403" t="s">
        <v>427</v>
      </c>
      <c r="C1357" s="403" t="s">
        <v>343</v>
      </c>
      <c r="D1357" s="403" t="s">
        <v>344</v>
      </c>
      <c r="E1357" s="403" t="s">
        <v>1455</v>
      </c>
      <c r="F1357" s="403">
        <v>0</v>
      </c>
      <c r="O1357" s="403" t="s">
        <v>345</v>
      </c>
      <c r="R1357" s="403">
        <v>4</v>
      </c>
      <c r="S1357" s="403">
        <v>1.0915999999999999</v>
      </c>
      <c r="T1357" s="403">
        <v>4.1890000000000001</v>
      </c>
      <c r="U1357" s="403">
        <v>3.7879999999999998</v>
      </c>
      <c r="V1357" s="403">
        <v>28.920999999999999</v>
      </c>
      <c r="W1357" s="403">
        <v>34</v>
      </c>
      <c r="X1357" s="404">
        <v>0.20049</v>
      </c>
      <c r="Y1357" s="403">
        <f>X1357+(S1357*((U1357-INDEX('[1]Center of Mass'!$B$8:$M$105,MATCH(A1357,'[1]Center of Mass'!$B$8:$B$105,0),9))^2+(V1357-INDEX('[1]Center of Mass'!$B$8:$M$105,MATCH(A1357,'[1]Center of Mass'!$B$8:$B$105,0),10))^2))</f>
        <v>607.9723030639999</v>
      </c>
    </row>
    <row r="1358" spans="1:25">
      <c r="A1358" s="403" t="s">
        <v>51</v>
      </c>
      <c r="B1358" s="403" t="s">
        <v>428</v>
      </c>
      <c r="C1358" s="403" t="s">
        <v>343</v>
      </c>
      <c r="D1358" s="403" t="s">
        <v>344</v>
      </c>
      <c r="E1358" s="403" t="s">
        <v>1455</v>
      </c>
      <c r="F1358" s="403">
        <v>0</v>
      </c>
      <c r="O1358" s="403" t="s">
        <v>345</v>
      </c>
      <c r="R1358" s="403">
        <v>4</v>
      </c>
      <c r="S1358" s="403">
        <v>1.0915999999999999</v>
      </c>
      <c r="T1358" s="403">
        <v>4.1890000000000001</v>
      </c>
      <c r="U1358" s="403">
        <v>4.7629999999999999</v>
      </c>
      <c r="V1358" s="403">
        <v>28.920999999999999</v>
      </c>
      <c r="W1358" s="403">
        <v>34</v>
      </c>
      <c r="X1358" s="404">
        <v>0.20049</v>
      </c>
      <c r="Y1358" s="403">
        <f>X1358+(S1358*((U1358-INDEX('[1]Center of Mass'!$B$8:$M$105,MATCH(A1358,'[1]Center of Mass'!$B$8:$B$105,0),9))^2+(V1358-INDEX('[1]Center of Mass'!$B$8:$M$105,MATCH(A1358,'[1]Center of Mass'!$B$8:$B$105,0),10))^2))</f>
        <v>571.30363063399966</v>
      </c>
    </row>
    <row r="1359" spans="1:25">
      <c r="A1359" s="403" t="s">
        <v>51</v>
      </c>
      <c r="B1359" s="403" t="s">
        <v>457</v>
      </c>
      <c r="C1359" s="403" t="s">
        <v>343</v>
      </c>
      <c r="D1359" s="403" t="s">
        <v>344</v>
      </c>
      <c r="E1359" s="403" t="s">
        <v>1455</v>
      </c>
      <c r="F1359" s="403">
        <v>0</v>
      </c>
      <c r="O1359" s="403" t="s">
        <v>345</v>
      </c>
      <c r="R1359" s="403">
        <v>4</v>
      </c>
      <c r="S1359" s="403">
        <v>1.0915999999999999</v>
      </c>
      <c r="T1359" s="403">
        <v>4.1890000000000001</v>
      </c>
      <c r="U1359" s="403">
        <v>5.7380000000000004</v>
      </c>
      <c r="V1359" s="403">
        <v>28.920999999999999</v>
      </c>
      <c r="W1359" s="403">
        <v>34</v>
      </c>
      <c r="X1359" s="404">
        <v>0.20049</v>
      </c>
      <c r="Y1359" s="403">
        <f>X1359+(S1359*((U1359-INDEX('[1]Center of Mass'!$B$8:$M$105,MATCH(A1359,'[1]Center of Mass'!$B$8:$B$105,0),9))^2+(V1359-INDEX('[1]Center of Mass'!$B$8:$M$105,MATCH(A1359,'[1]Center of Mass'!$B$8:$B$105,0),10))^2))</f>
        <v>536.71036270399986</v>
      </c>
    </row>
    <row r="1360" spans="1:25">
      <c r="A1360" s="403" t="s">
        <v>51</v>
      </c>
      <c r="B1360" s="403" t="s">
        <v>429</v>
      </c>
      <c r="C1360" s="403" t="s">
        <v>343</v>
      </c>
      <c r="D1360" s="403" t="s">
        <v>344</v>
      </c>
      <c r="E1360" s="403" t="s">
        <v>1455</v>
      </c>
      <c r="F1360" s="403">
        <v>0</v>
      </c>
      <c r="O1360" s="403" t="s">
        <v>345</v>
      </c>
      <c r="R1360" s="403">
        <v>4</v>
      </c>
      <c r="S1360" s="403">
        <v>1.0915999999999999</v>
      </c>
      <c r="T1360" s="403">
        <v>4.1890000000000001</v>
      </c>
      <c r="U1360" s="403">
        <v>6.7130000000000001</v>
      </c>
      <c r="V1360" s="403">
        <v>28.920999999999999</v>
      </c>
      <c r="W1360" s="403">
        <v>34</v>
      </c>
      <c r="X1360" s="404">
        <v>0.20049</v>
      </c>
      <c r="Y1360" s="403">
        <f>X1360+(S1360*((U1360-INDEX('[1]Center of Mass'!$B$8:$M$105,MATCH(A1360,'[1]Center of Mass'!$B$8:$B$105,0),9))^2+(V1360-INDEX('[1]Center of Mass'!$B$8:$M$105,MATCH(A1360,'[1]Center of Mass'!$B$8:$B$105,0),10))^2))</f>
        <v>504.19249927399989</v>
      </c>
    </row>
    <row r="1361" spans="1:25">
      <c r="A1361" s="403" t="s">
        <v>51</v>
      </c>
      <c r="B1361" s="403" t="s">
        <v>909</v>
      </c>
      <c r="C1361" s="403" t="s">
        <v>343</v>
      </c>
      <c r="D1361" s="403" t="s">
        <v>344</v>
      </c>
      <c r="E1361" s="403" t="s">
        <v>1455</v>
      </c>
      <c r="F1361" s="403">
        <v>0</v>
      </c>
      <c r="O1361" s="403" t="s">
        <v>345</v>
      </c>
      <c r="R1361" s="403">
        <v>4</v>
      </c>
      <c r="S1361" s="403">
        <v>1.7912999999999999</v>
      </c>
      <c r="T1361" s="403">
        <v>5.4390000000000001</v>
      </c>
      <c r="U1361" s="403">
        <v>8</v>
      </c>
      <c r="V1361" s="403">
        <v>28.920999999999999</v>
      </c>
      <c r="W1361" s="403">
        <v>34</v>
      </c>
      <c r="X1361" s="404">
        <v>0.56923999999999997</v>
      </c>
      <c r="Y1361" s="403">
        <f>X1361+(S1361*((U1361-INDEX('[1]Center of Mass'!$B$8:$M$105,MATCH(A1361,'[1]Center of Mass'!$B$8:$B$105,0),9))^2+(V1361-INDEX('[1]Center of Mass'!$B$8:$M$105,MATCH(A1361,'[1]Center of Mass'!$B$8:$B$105,0),10))^2))</f>
        <v>762.39076559239982</v>
      </c>
    </row>
    <row r="1362" spans="1:25">
      <c r="A1362" s="403" t="s">
        <v>51</v>
      </c>
      <c r="B1362" s="403" t="s">
        <v>431</v>
      </c>
      <c r="C1362" s="403" t="s">
        <v>343</v>
      </c>
      <c r="D1362" s="403" t="s">
        <v>344</v>
      </c>
      <c r="E1362" s="403" t="s">
        <v>1455</v>
      </c>
      <c r="F1362" s="403">
        <v>0</v>
      </c>
      <c r="O1362" s="403" t="s">
        <v>345</v>
      </c>
      <c r="R1362" s="403">
        <v>4</v>
      </c>
      <c r="S1362" s="403">
        <v>1.0636000000000001</v>
      </c>
      <c r="T1362" s="403">
        <v>4.1390000000000002</v>
      </c>
      <c r="U1362" s="403">
        <v>11.275</v>
      </c>
      <c r="V1362" s="403">
        <v>28.920999999999999</v>
      </c>
      <c r="W1362" s="403">
        <v>34</v>
      </c>
      <c r="X1362" s="404">
        <v>0.19108</v>
      </c>
      <c r="Y1362" s="403">
        <f>X1362+(S1362*((U1362-INDEX('[1]Center of Mass'!$B$8:$M$105,MATCH(A1362,'[1]Center of Mass'!$B$8:$B$105,0),9))^2+(V1362-INDEX('[1]Center of Mass'!$B$8:$M$105,MATCH(A1362,'[1]Center of Mass'!$B$8:$B$105,0),10))^2))</f>
        <v>369.87426756279996</v>
      </c>
    </row>
    <row r="1363" spans="1:25">
      <c r="A1363" s="403" t="s">
        <v>51</v>
      </c>
      <c r="B1363" s="403" t="s">
        <v>911</v>
      </c>
      <c r="C1363" s="403" t="s">
        <v>343</v>
      </c>
      <c r="D1363" s="403" t="s">
        <v>344</v>
      </c>
      <c r="E1363" s="403" t="s">
        <v>1455</v>
      </c>
      <c r="F1363" s="403">
        <v>0</v>
      </c>
      <c r="O1363" s="403" t="s">
        <v>345</v>
      </c>
      <c r="R1363" s="403">
        <v>4</v>
      </c>
      <c r="S1363" s="403">
        <v>1.0636000000000001</v>
      </c>
      <c r="T1363" s="403">
        <v>4.1390000000000002</v>
      </c>
      <c r="U1363" s="403">
        <v>12.225</v>
      </c>
      <c r="V1363" s="403">
        <v>28.920999999999999</v>
      </c>
      <c r="W1363" s="403">
        <v>34</v>
      </c>
      <c r="X1363" s="404">
        <v>0.19108</v>
      </c>
      <c r="Y1363" s="403">
        <f>X1363+(S1363*((U1363-INDEX('[1]Center of Mass'!$B$8:$M$105,MATCH(A1363,'[1]Center of Mass'!$B$8:$B$105,0),9))^2+(V1363-INDEX('[1]Center of Mass'!$B$8:$M$105,MATCH(A1363,'[1]Center of Mass'!$B$8:$B$105,0),10))^2))</f>
        <v>350.16703588279995</v>
      </c>
    </row>
    <row r="1364" spans="1:25">
      <c r="A1364" s="403" t="s">
        <v>51</v>
      </c>
      <c r="B1364" s="403" t="s">
        <v>912</v>
      </c>
      <c r="C1364" s="403" t="s">
        <v>343</v>
      </c>
      <c r="D1364" s="403" t="s">
        <v>344</v>
      </c>
      <c r="E1364" s="403" t="s">
        <v>1455</v>
      </c>
      <c r="F1364" s="403">
        <v>0</v>
      </c>
      <c r="O1364" s="403" t="s">
        <v>345</v>
      </c>
      <c r="R1364" s="403">
        <v>4</v>
      </c>
      <c r="S1364" s="403">
        <v>1.2129000000000001</v>
      </c>
      <c r="T1364" s="403">
        <v>4.4059999999999997</v>
      </c>
      <c r="U1364" s="403">
        <v>13.242000000000001</v>
      </c>
      <c r="V1364" s="403">
        <v>28.920999999999999</v>
      </c>
      <c r="W1364" s="403">
        <v>34</v>
      </c>
      <c r="X1364" s="404">
        <v>0.24529999999999999</v>
      </c>
      <c r="Y1364" s="403">
        <f>X1364+(S1364*((U1364-INDEX('[1]Center of Mass'!$B$8:$M$105,MATCH(A1364,'[1]Center of Mass'!$B$8:$B$105,0),9))^2+(V1364-INDEX('[1]Center of Mass'!$B$8:$M$105,MATCH(A1364,'[1]Center of Mass'!$B$8:$B$105,0),10))^2))</f>
        <v>377.71596493759995</v>
      </c>
    </row>
    <row r="1365" spans="1:25">
      <c r="A1365" s="403" t="s">
        <v>51</v>
      </c>
      <c r="B1365" s="403" t="s">
        <v>432</v>
      </c>
      <c r="C1365" s="403" t="s">
        <v>343</v>
      </c>
      <c r="D1365" s="403" t="s">
        <v>344</v>
      </c>
      <c r="E1365" s="403" t="s">
        <v>1455</v>
      </c>
      <c r="F1365" s="403">
        <v>0</v>
      </c>
      <c r="O1365" s="403" t="s">
        <v>345</v>
      </c>
      <c r="R1365" s="403">
        <v>4</v>
      </c>
      <c r="S1365" s="403">
        <v>1.2129000000000001</v>
      </c>
      <c r="T1365" s="403">
        <v>4.4059999999999997</v>
      </c>
      <c r="U1365" s="403">
        <v>14.324999999999999</v>
      </c>
      <c r="V1365" s="403">
        <v>28.920999999999999</v>
      </c>
      <c r="W1365" s="403">
        <v>34</v>
      </c>
      <c r="X1365" s="404">
        <v>0.24529999999999999</v>
      </c>
      <c r="Y1365" s="403">
        <f>X1365+(S1365*((U1365-INDEX('[1]Center of Mass'!$B$8:$M$105,MATCH(A1365,'[1]Center of Mass'!$B$8:$B$105,0),9))^2+(V1365-INDEX('[1]Center of Mass'!$B$8:$M$105,MATCH(A1365,'[1]Center of Mass'!$B$8:$B$105,0),10))^2))</f>
        <v>357.4383740417</v>
      </c>
    </row>
    <row r="1366" spans="1:25">
      <c r="A1366" s="403" t="s">
        <v>51</v>
      </c>
      <c r="B1366" s="403" t="s">
        <v>913</v>
      </c>
      <c r="C1366" s="403" t="s">
        <v>343</v>
      </c>
      <c r="D1366" s="403" t="s">
        <v>344</v>
      </c>
      <c r="E1366" s="403" t="s">
        <v>1455</v>
      </c>
      <c r="F1366" s="403">
        <v>0</v>
      </c>
      <c r="O1366" s="403" t="s">
        <v>345</v>
      </c>
      <c r="R1366" s="403">
        <v>4</v>
      </c>
      <c r="S1366" s="403">
        <v>1.2129000000000001</v>
      </c>
      <c r="T1366" s="403">
        <v>4.4059999999999997</v>
      </c>
      <c r="U1366" s="403">
        <v>15.407999999999999</v>
      </c>
      <c r="V1366" s="403">
        <v>28.920999999999999</v>
      </c>
      <c r="W1366" s="403">
        <v>34</v>
      </c>
      <c r="X1366" s="404">
        <v>0.24529999999999999</v>
      </c>
      <c r="Y1366" s="403">
        <f>X1366+(S1366*((U1366-INDEX('[1]Center of Mass'!$B$8:$M$105,MATCH(A1366,'[1]Center of Mass'!$B$8:$B$105,0),9))^2+(V1366-INDEX('[1]Center of Mass'!$B$8:$M$105,MATCH(A1366,'[1]Center of Mass'!$B$8:$B$105,0),10))^2))</f>
        <v>340.005977282</v>
      </c>
    </row>
    <row r="1367" spans="1:25">
      <c r="A1367" s="403" t="s">
        <v>51</v>
      </c>
      <c r="B1367" s="403" t="s">
        <v>433</v>
      </c>
      <c r="C1367" s="403" t="s">
        <v>343</v>
      </c>
      <c r="D1367" s="403" t="s">
        <v>344</v>
      </c>
      <c r="E1367" s="403" t="s">
        <v>1455</v>
      </c>
      <c r="F1367" s="403">
        <v>0</v>
      </c>
      <c r="O1367" s="403" t="s">
        <v>345</v>
      </c>
      <c r="R1367" s="403">
        <v>4</v>
      </c>
      <c r="S1367" s="403">
        <v>1.2129000000000001</v>
      </c>
      <c r="T1367" s="403">
        <v>4.4059999999999997</v>
      </c>
      <c r="U1367" s="403">
        <v>16.492000000000001</v>
      </c>
      <c r="V1367" s="403">
        <v>28.920999999999999</v>
      </c>
      <c r="W1367" s="403">
        <v>34</v>
      </c>
      <c r="X1367" s="404">
        <v>0.24529999999999999</v>
      </c>
      <c r="Y1367" s="403">
        <f>X1367+(S1367*((U1367-INDEX('[1]Center of Mass'!$B$8:$M$105,MATCH(A1367,'[1]Center of Mass'!$B$8:$B$105,0),9))^2+(V1367-INDEX('[1]Center of Mass'!$B$8:$M$105,MATCH(A1367,'[1]Center of Mass'!$B$8:$B$105,0),10))^2))</f>
        <v>325.40662018759997</v>
      </c>
    </row>
    <row r="1368" spans="1:25">
      <c r="A1368" s="403" t="s">
        <v>51</v>
      </c>
      <c r="B1368" s="403" t="s">
        <v>872</v>
      </c>
      <c r="C1368" s="403" t="s">
        <v>343</v>
      </c>
      <c r="D1368" s="403" t="s">
        <v>344</v>
      </c>
      <c r="E1368" s="403" t="s">
        <v>1455</v>
      </c>
      <c r="F1368" s="403">
        <v>0</v>
      </c>
      <c r="O1368" s="403" t="s">
        <v>345</v>
      </c>
      <c r="R1368" s="403">
        <v>4</v>
      </c>
      <c r="S1368" s="403">
        <v>1.2129000000000001</v>
      </c>
      <c r="T1368" s="403">
        <v>4.4059999999999997</v>
      </c>
      <c r="U1368" s="403">
        <v>17.574999999999999</v>
      </c>
      <c r="V1368" s="403">
        <v>28.920999999999999</v>
      </c>
      <c r="W1368" s="403">
        <v>34</v>
      </c>
      <c r="X1368" s="404">
        <v>0.24529999999999999</v>
      </c>
      <c r="Y1368" s="403">
        <f>X1368+(S1368*((U1368-INDEX('[1]Center of Mass'!$B$8:$M$105,MATCH(A1368,'[1]Center of Mass'!$B$8:$B$105,0),9))^2+(V1368-INDEX('[1]Center of Mass'!$B$8:$M$105,MATCH(A1368,'[1]Center of Mass'!$B$8:$B$105,0),10))^2))</f>
        <v>313.6672388417</v>
      </c>
    </row>
    <row r="1369" spans="1:25">
      <c r="A1369" s="403" t="s">
        <v>51</v>
      </c>
      <c r="B1369" s="403" t="s">
        <v>434</v>
      </c>
      <c r="C1369" s="403" t="s">
        <v>343</v>
      </c>
      <c r="D1369" s="403" t="s">
        <v>344</v>
      </c>
      <c r="E1369" s="403" t="s">
        <v>1455</v>
      </c>
      <c r="F1369" s="403">
        <v>0</v>
      </c>
      <c r="O1369" s="403" t="s">
        <v>345</v>
      </c>
      <c r="R1369" s="403">
        <v>4</v>
      </c>
      <c r="S1369" s="403">
        <v>1.2129000000000001</v>
      </c>
      <c r="T1369" s="403">
        <v>4.4059999999999997</v>
      </c>
      <c r="U1369" s="403">
        <v>18.658000000000001</v>
      </c>
      <c r="V1369" s="403">
        <v>28.920999999999999</v>
      </c>
      <c r="W1369" s="403">
        <v>34</v>
      </c>
      <c r="X1369" s="404">
        <v>0.24529999999999999</v>
      </c>
      <c r="Y1369" s="403">
        <f>X1369+(S1369*((U1369-INDEX('[1]Center of Mass'!$B$8:$M$105,MATCH(A1369,'[1]Center of Mass'!$B$8:$B$105,0),9))^2+(V1369-INDEX('[1]Center of Mass'!$B$8:$M$105,MATCH(A1369,'[1]Center of Mass'!$B$8:$B$105,0),10))^2))</f>
        <v>304.77305163199998</v>
      </c>
    </row>
    <row r="1370" spans="1:25">
      <c r="A1370" s="403" t="s">
        <v>51</v>
      </c>
      <c r="B1370" s="403" t="s">
        <v>436</v>
      </c>
      <c r="C1370" s="403" t="s">
        <v>343</v>
      </c>
      <c r="D1370" s="403" t="s">
        <v>344</v>
      </c>
      <c r="E1370" s="403" t="s">
        <v>1455</v>
      </c>
      <c r="F1370" s="403">
        <v>0</v>
      </c>
      <c r="O1370" s="403" t="s">
        <v>345</v>
      </c>
      <c r="R1370" s="403">
        <v>4</v>
      </c>
      <c r="S1370" s="403">
        <v>1.2315</v>
      </c>
      <c r="T1370" s="403">
        <v>4.4390000000000001</v>
      </c>
      <c r="U1370" s="403">
        <v>0.55000000000000004</v>
      </c>
      <c r="V1370" s="403">
        <v>30.04</v>
      </c>
      <c r="W1370" s="403">
        <v>34</v>
      </c>
      <c r="X1370" s="404">
        <v>0.25280999999999998</v>
      </c>
      <c r="Y1370" s="403">
        <f>X1370+(S1370*((U1370-INDEX('[1]Center of Mass'!$B$8:$M$105,MATCH(A1370,'[1]Center of Mass'!$B$8:$B$105,0),9))^2+(V1370-INDEX('[1]Center of Mass'!$B$8:$M$105,MATCH(A1370,'[1]Center of Mass'!$B$8:$B$105,0),10))^2))</f>
        <v>884.60546341949976</v>
      </c>
    </row>
    <row r="1371" spans="1:25">
      <c r="A1371" s="403" t="s">
        <v>51</v>
      </c>
      <c r="B1371" s="403" t="s">
        <v>552</v>
      </c>
      <c r="C1371" s="403" t="s">
        <v>343</v>
      </c>
      <c r="D1371" s="403" t="s">
        <v>344</v>
      </c>
      <c r="E1371" s="403" t="s">
        <v>1455</v>
      </c>
      <c r="F1371" s="403">
        <v>0</v>
      </c>
      <c r="O1371" s="403" t="s">
        <v>345</v>
      </c>
      <c r="R1371" s="403">
        <v>4</v>
      </c>
      <c r="S1371" s="403">
        <v>1.2315</v>
      </c>
      <c r="T1371" s="403">
        <v>4.4390000000000001</v>
      </c>
      <c r="U1371" s="403">
        <v>1.65</v>
      </c>
      <c r="V1371" s="403">
        <v>30.04</v>
      </c>
      <c r="W1371" s="403">
        <v>34</v>
      </c>
      <c r="X1371" s="404">
        <v>0.25280999999999998</v>
      </c>
      <c r="Y1371" s="403">
        <f>X1371+(S1371*((U1371-INDEX('[1]Center of Mass'!$B$8:$M$105,MATCH(A1371,'[1]Center of Mass'!$B$8:$B$105,0),9))^2+(V1371-INDEX('[1]Center of Mass'!$B$8:$M$105,MATCH(A1371,'[1]Center of Mass'!$B$8:$B$105,0),10))^2))</f>
        <v>829.33032481949988</v>
      </c>
    </row>
    <row r="1372" spans="1:25">
      <c r="A1372" s="403" t="s">
        <v>51</v>
      </c>
      <c r="B1372" s="403" t="s">
        <v>437</v>
      </c>
      <c r="C1372" s="403" t="s">
        <v>343</v>
      </c>
      <c r="D1372" s="403" t="s">
        <v>344</v>
      </c>
      <c r="E1372" s="403" t="s">
        <v>1455</v>
      </c>
      <c r="F1372" s="403">
        <v>0</v>
      </c>
      <c r="O1372" s="403" t="s">
        <v>345</v>
      </c>
      <c r="R1372" s="403">
        <v>4</v>
      </c>
      <c r="S1372" s="403">
        <v>1.2315</v>
      </c>
      <c r="T1372" s="403">
        <v>4.4390000000000001</v>
      </c>
      <c r="U1372" s="403">
        <v>2.75</v>
      </c>
      <c r="V1372" s="403">
        <v>30.04</v>
      </c>
      <c r="W1372" s="403">
        <v>34</v>
      </c>
      <c r="X1372" s="404">
        <v>0.25280999999999998</v>
      </c>
      <c r="Y1372" s="403">
        <f>X1372+(S1372*((U1372-INDEX('[1]Center of Mass'!$B$8:$M$105,MATCH(A1372,'[1]Center of Mass'!$B$8:$B$105,0),9))^2+(V1372-INDEX('[1]Center of Mass'!$B$8:$M$105,MATCH(A1372,'[1]Center of Mass'!$B$8:$B$105,0),10))^2))</f>
        <v>777.03541621950001</v>
      </c>
    </row>
    <row r="1373" spans="1:25">
      <c r="A1373" s="403" t="s">
        <v>51</v>
      </c>
      <c r="B1373" s="403" t="s">
        <v>553</v>
      </c>
      <c r="C1373" s="403" t="s">
        <v>343</v>
      </c>
      <c r="D1373" s="403" t="s">
        <v>344</v>
      </c>
      <c r="E1373" s="403" t="s">
        <v>1455</v>
      </c>
      <c r="F1373" s="403">
        <v>0</v>
      </c>
      <c r="O1373" s="403" t="s">
        <v>345</v>
      </c>
      <c r="R1373" s="403">
        <v>4</v>
      </c>
      <c r="S1373" s="403">
        <v>1.0915999999999999</v>
      </c>
      <c r="T1373" s="403">
        <v>4.1890000000000001</v>
      </c>
      <c r="U1373" s="403">
        <v>3.7879999999999998</v>
      </c>
      <c r="V1373" s="403">
        <v>30.04</v>
      </c>
      <c r="W1373" s="403">
        <v>34</v>
      </c>
      <c r="X1373" s="404">
        <v>0.20049</v>
      </c>
      <c r="Y1373" s="403">
        <f>X1373+(S1373*((U1373-INDEX('[1]Center of Mass'!$B$8:$M$105,MATCH(A1373,'[1]Center of Mass'!$B$8:$B$105,0),9))^2+(V1373-INDEX('[1]Center of Mass'!$B$8:$M$105,MATCH(A1373,'[1]Center of Mass'!$B$8:$B$105,0),10))^2))</f>
        <v>647.42065848199979</v>
      </c>
    </row>
    <row r="1374" spans="1:25">
      <c r="A1374" s="403" t="s">
        <v>51</v>
      </c>
      <c r="B1374" s="403" t="s">
        <v>554</v>
      </c>
      <c r="C1374" s="403" t="s">
        <v>343</v>
      </c>
      <c r="D1374" s="403" t="s">
        <v>344</v>
      </c>
      <c r="E1374" s="403" t="s">
        <v>1455</v>
      </c>
      <c r="F1374" s="403">
        <v>0</v>
      </c>
      <c r="O1374" s="403" t="s">
        <v>345</v>
      </c>
      <c r="R1374" s="403">
        <v>4</v>
      </c>
      <c r="S1374" s="403">
        <v>1.0915999999999999</v>
      </c>
      <c r="T1374" s="403">
        <v>4.1890000000000001</v>
      </c>
      <c r="U1374" s="403">
        <v>4.7629999999999999</v>
      </c>
      <c r="V1374" s="403">
        <v>30.04</v>
      </c>
      <c r="W1374" s="403">
        <v>34</v>
      </c>
      <c r="X1374" s="404">
        <v>0.20049</v>
      </c>
      <c r="Y1374" s="403">
        <f>X1374+(S1374*((U1374-INDEX('[1]Center of Mass'!$B$8:$M$105,MATCH(A1374,'[1]Center of Mass'!$B$8:$B$105,0),9))^2+(V1374-INDEX('[1]Center of Mass'!$B$8:$M$105,MATCH(A1374,'[1]Center of Mass'!$B$8:$B$105,0),10))^2))</f>
        <v>610.75198605199967</v>
      </c>
    </row>
    <row r="1375" spans="1:25">
      <c r="A1375" s="403" t="s">
        <v>51</v>
      </c>
      <c r="B1375" s="403" t="s">
        <v>555</v>
      </c>
      <c r="C1375" s="403" t="s">
        <v>343</v>
      </c>
      <c r="D1375" s="403" t="s">
        <v>344</v>
      </c>
      <c r="E1375" s="403" t="s">
        <v>1455</v>
      </c>
      <c r="F1375" s="403">
        <v>0</v>
      </c>
      <c r="O1375" s="403" t="s">
        <v>345</v>
      </c>
      <c r="R1375" s="403">
        <v>4</v>
      </c>
      <c r="S1375" s="403">
        <v>1.0915999999999999</v>
      </c>
      <c r="T1375" s="403">
        <v>4.1890000000000001</v>
      </c>
      <c r="U1375" s="403">
        <v>5.7380000000000004</v>
      </c>
      <c r="V1375" s="403">
        <v>30.04</v>
      </c>
      <c r="W1375" s="403">
        <v>34</v>
      </c>
      <c r="X1375" s="404">
        <v>0.20049</v>
      </c>
      <c r="Y1375" s="403">
        <f>X1375+(S1375*((U1375-INDEX('[1]Center of Mass'!$B$8:$M$105,MATCH(A1375,'[1]Center of Mass'!$B$8:$B$105,0),9))^2+(V1375-INDEX('[1]Center of Mass'!$B$8:$M$105,MATCH(A1375,'[1]Center of Mass'!$B$8:$B$105,0),10))^2))</f>
        <v>576.15871812199998</v>
      </c>
    </row>
    <row r="1376" spans="1:25">
      <c r="A1376" s="403" t="s">
        <v>51</v>
      </c>
      <c r="B1376" s="403" t="s">
        <v>556</v>
      </c>
      <c r="C1376" s="403" t="s">
        <v>343</v>
      </c>
      <c r="D1376" s="403" t="s">
        <v>344</v>
      </c>
      <c r="E1376" s="403" t="s">
        <v>1455</v>
      </c>
      <c r="F1376" s="403">
        <v>0</v>
      </c>
      <c r="O1376" s="403" t="s">
        <v>345</v>
      </c>
      <c r="R1376" s="403">
        <v>4</v>
      </c>
      <c r="S1376" s="403">
        <v>1.0915999999999999</v>
      </c>
      <c r="T1376" s="403">
        <v>4.1890000000000001</v>
      </c>
      <c r="U1376" s="403">
        <v>6.7130000000000001</v>
      </c>
      <c r="V1376" s="403">
        <v>30.04</v>
      </c>
      <c r="W1376" s="403">
        <v>34</v>
      </c>
      <c r="X1376" s="404">
        <v>0.20049</v>
      </c>
      <c r="Y1376" s="403">
        <f>X1376+(S1376*((U1376-INDEX('[1]Center of Mass'!$B$8:$M$105,MATCH(A1376,'[1]Center of Mass'!$B$8:$B$105,0),9))^2+(V1376-INDEX('[1]Center of Mass'!$B$8:$M$105,MATCH(A1376,'[1]Center of Mass'!$B$8:$B$105,0),10))^2))</f>
        <v>543.64085469199983</v>
      </c>
    </row>
    <row r="1377" spans="1:25">
      <c r="A1377" s="403" t="s">
        <v>51</v>
      </c>
      <c r="B1377" s="403" t="s">
        <v>557</v>
      </c>
      <c r="C1377" s="403" t="s">
        <v>343</v>
      </c>
      <c r="D1377" s="403" t="s">
        <v>344</v>
      </c>
      <c r="E1377" s="403" t="s">
        <v>1455</v>
      </c>
      <c r="F1377" s="403">
        <v>0</v>
      </c>
      <c r="O1377" s="403" t="s">
        <v>345</v>
      </c>
      <c r="R1377" s="403">
        <v>4</v>
      </c>
      <c r="S1377" s="403">
        <v>1.7912999999999999</v>
      </c>
      <c r="T1377" s="403">
        <v>5.4390000000000001</v>
      </c>
      <c r="U1377" s="403">
        <v>8</v>
      </c>
      <c r="V1377" s="403">
        <v>30.04</v>
      </c>
      <c r="W1377" s="403">
        <v>34</v>
      </c>
      <c r="X1377" s="404">
        <v>0.56923999999999997</v>
      </c>
      <c r="Y1377" s="403">
        <f>X1377+(S1377*((U1377-INDEX('[1]Center of Mass'!$B$8:$M$105,MATCH(A1377,'[1]Center of Mass'!$B$8:$B$105,0),9))^2+(V1377-INDEX('[1]Center of Mass'!$B$8:$M$105,MATCH(A1377,'[1]Center of Mass'!$B$8:$B$105,0),10))^2))</f>
        <v>827.12495307889992</v>
      </c>
    </row>
    <row r="1378" spans="1:25">
      <c r="A1378" s="403" t="s">
        <v>51</v>
      </c>
      <c r="B1378" s="403" t="s">
        <v>583</v>
      </c>
      <c r="C1378" s="403" t="s">
        <v>343</v>
      </c>
      <c r="D1378" s="403" t="s">
        <v>344</v>
      </c>
      <c r="E1378" s="403" t="s">
        <v>1455</v>
      </c>
      <c r="F1378" s="403">
        <v>0</v>
      </c>
      <c r="O1378" s="403" t="s">
        <v>345</v>
      </c>
      <c r="R1378" s="403">
        <v>4</v>
      </c>
      <c r="S1378" s="403">
        <v>1.0636000000000001</v>
      </c>
      <c r="T1378" s="403">
        <v>4.1390000000000002</v>
      </c>
      <c r="U1378" s="403">
        <v>11.275</v>
      </c>
      <c r="V1378" s="403">
        <v>30.04</v>
      </c>
      <c r="W1378" s="403">
        <v>34</v>
      </c>
      <c r="X1378" s="404">
        <v>0.19108</v>
      </c>
      <c r="Y1378" s="403">
        <f>X1378+(S1378*((U1378-INDEX('[1]Center of Mass'!$B$8:$M$105,MATCH(A1378,'[1]Center of Mass'!$B$8:$B$105,0),9))^2+(V1378-INDEX('[1]Center of Mass'!$B$8:$M$105,MATCH(A1378,'[1]Center of Mass'!$B$8:$B$105,0),10))^2))</f>
        <v>408.31075604080002</v>
      </c>
    </row>
    <row r="1379" spans="1:25">
      <c r="A1379" s="403" t="s">
        <v>51</v>
      </c>
      <c r="B1379" s="403" t="s">
        <v>853</v>
      </c>
      <c r="C1379" s="403" t="s">
        <v>343</v>
      </c>
      <c r="D1379" s="403" t="s">
        <v>344</v>
      </c>
      <c r="E1379" s="403" t="s">
        <v>1455</v>
      </c>
      <c r="F1379" s="403">
        <v>0</v>
      </c>
      <c r="O1379" s="403" t="s">
        <v>345</v>
      </c>
      <c r="R1379" s="403">
        <v>4</v>
      </c>
      <c r="S1379" s="403">
        <v>1.0636000000000001</v>
      </c>
      <c r="T1379" s="403">
        <v>4.1390000000000002</v>
      </c>
      <c r="U1379" s="403">
        <v>12.225</v>
      </c>
      <c r="V1379" s="403">
        <v>30.04</v>
      </c>
      <c r="W1379" s="403">
        <v>34</v>
      </c>
      <c r="X1379" s="404">
        <v>0.19108</v>
      </c>
      <c r="Y1379" s="403">
        <f>X1379+(S1379*((U1379-INDEX('[1]Center of Mass'!$B$8:$M$105,MATCH(A1379,'[1]Center of Mass'!$B$8:$B$105,0),9))^2+(V1379-INDEX('[1]Center of Mass'!$B$8:$M$105,MATCH(A1379,'[1]Center of Mass'!$B$8:$B$105,0),10))^2))</f>
        <v>388.60352436080001</v>
      </c>
    </row>
    <row r="1380" spans="1:25">
      <c r="A1380" s="403" t="s">
        <v>51</v>
      </c>
      <c r="B1380" s="403" t="s">
        <v>914</v>
      </c>
      <c r="C1380" s="403" t="s">
        <v>343</v>
      </c>
      <c r="D1380" s="403" t="s">
        <v>344</v>
      </c>
      <c r="E1380" s="403" t="s">
        <v>1455</v>
      </c>
      <c r="F1380" s="403">
        <v>0</v>
      </c>
      <c r="O1380" s="403" t="s">
        <v>345</v>
      </c>
      <c r="R1380" s="403">
        <v>4</v>
      </c>
      <c r="S1380" s="403">
        <v>1.2129000000000001</v>
      </c>
      <c r="T1380" s="403">
        <v>4.4059999999999997</v>
      </c>
      <c r="U1380" s="403">
        <v>13.242000000000001</v>
      </c>
      <c r="V1380" s="403">
        <v>30.04</v>
      </c>
      <c r="W1380" s="403">
        <v>34</v>
      </c>
      <c r="X1380" s="404">
        <v>0.24529999999999999</v>
      </c>
      <c r="Y1380" s="403">
        <f>X1380+(S1380*((U1380-INDEX('[1]Center of Mass'!$B$8:$M$105,MATCH(A1380,'[1]Center of Mass'!$B$8:$B$105,0),9))^2+(V1380-INDEX('[1]Center of Mass'!$B$8:$M$105,MATCH(A1380,'[1]Center of Mass'!$B$8:$B$105,0),10))^2))</f>
        <v>421.5478724921</v>
      </c>
    </row>
    <row r="1381" spans="1:25">
      <c r="A1381" s="403" t="s">
        <v>51</v>
      </c>
      <c r="B1381" s="403" t="s">
        <v>873</v>
      </c>
      <c r="C1381" s="403" t="s">
        <v>343</v>
      </c>
      <c r="D1381" s="403" t="s">
        <v>344</v>
      </c>
      <c r="E1381" s="403" t="s">
        <v>1455</v>
      </c>
      <c r="F1381" s="403">
        <v>0</v>
      </c>
      <c r="O1381" s="403" t="s">
        <v>345</v>
      </c>
      <c r="R1381" s="403">
        <v>4</v>
      </c>
      <c r="S1381" s="403">
        <v>1.2129000000000001</v>
      </c>
      <c r="T1381" s="403">
        <v>4.4059999999999997</v>
      </c>
      <c r="U1381" s="403">
        <v>14.324999999999999</v>
      </c>
      <c r="V1381" s="403">
        <v>30.04</v>
      </c>
      <c r="W1381" s="403">
        <v>34</v>
      </c>
      <c r="X1381" s="404">
        <v>0.24529999999999999</v>
      </c>
      <c r="Y1381" s="403">
        <f>X1381+(S1381*((U1381-INDEX('[1]Center of Mass'!$B$8:$M$105,MATCH(A1381,'[1]Center of Mass'!$B$8:$B$105,0),9))^2+(V1381-INDEX('[1]Center of Mass'!$B$8:$M$105,MATCH(A1381,'[1]Center of Mass'!$B$8:$B$105,0),10))^2))</f>
        <v>401.27028159619999</v>
      </c>
    </row>
    <row r="1382" spans="1:25">
      <c r="A1382" s="403" t="s">
        <v>51</v>
      </c>
      <c r="B1382" s="403" t="s">
        <v>919</v>
      </c>
      <c r="C1382" s="403" t="s">
        <v>343</v>
      </c>
      <c r="D1382" s="403" t="s">
        <v>344</v>
      </c>
      <c r="E1382" s="403" t="s">
        <v>1455</v>
      </c>
      <c r="F1382" s="403">
        <v>0</v>
      </c>
      <c r="O1382" s="403" t="s">
        <v>345</v>
      </c>
      <c r="R1382" s="403">
        <v>4</v>
      </c>
      <c r="S1382" s="403">
        <v>1.2129000000000001</v>
      </c>
      <c r="T1382" s="403">
        <v>4.4059999999999997</v>
      </c>
      <c r="U1382" s="403">
        <v>15.407999999999999</v>
      </c>
      <c r="V1382" s="403">
        <v>30.04</v>
      </c>
      <c r="W1382" s="403">
        <v>34</v>
      </c>
      <c r="X1382" s="404">
        <v>0.24529999999999999</v>
      </c>
      <c r="Y1382" s="403">
        <f>X1382+(S1382*((U1382-INDEX('[1]Center of Mass'!$B$8:$M$105,MATCH(A1382,'[1]Center of Mass'!$B$8:$B$105,0),9))^2+(V1382-INDEX('[1]Center of Mass'!$B$8:$M$105,MATCH(A1382,'[1]Center of Mass'!$B$8:$B$105,0),10))^2))</f>
        <v>383.83788483650005</v>
      </c>
    </row>
    <row r="1383" spans="1:25">
      <c r="A1383" s="403" t="s">
        <v>51</v>
      </c>
      <c r="B1383" s="403" t="s">
        <v>920</v>
      </c>
      <c r="C1383" s="403" t="s">
        <v>343</v>
      </c>
      <c r="D1383" s="403" t="s">
        <v>344</v>
      </c>
      <c r="E1383" s="403" t="s">
        <v>1455</v>
      </c>
      <c r="F1383" s="403">
        <v>0</v>
      </c>
      <c r="O1383" s="403" t="s">
        <v>345</v>
      </c>
      <c r="R1383" s="403">
        <v>4</v>
      </c>
      <c r="S1383" s="403">
        <v>1.2129000000000001</v>
      </c>
      <c r="T1383" s="403">
        <v>4.4059999999999997</v>
      </c>
      <c r="U1383" s="403">
        <v>16.492000000000001</v>
      </c>
      <c r="V1383" s="403">
        <v>30.04</v>
      </c>
      <c r="W1383" s="403">
        <v>34</v>
      </c>
      <c r="X1383" s="404">
        <v>0.24529999999999999</v>
      </c>
      <c r="Y1383" s="403">
        <f>X1383+(S1383*((U1383-INDEX('[1]Center of Mass'!$B$8:$M$105,MATCH(A1383,'[1]Center of Mass'!$B$8:$B$105,0),9))^2+(V1383-INDEX('[1]Center of Mass'!$B$8:$M$105,MATCH(A1383,'[1]Center of Mass'!$B$8:$B$105,0),10))^2))</f>
        <v>369.23852774210002</v>
      </c>
    </row>
    <row r="1384" spans="1:25">
      <c r="A1384" s="403" t="s">
        <v>51</v>
      </c>
      <c r="B1384" s="403" t="s">
        <v>921</v>
      </c>
      <c r="C1384" s="403" t="s">
        <v>343</v>
      </c>
      <c r="D1384" s="403" t="s">
        <v>344</v>
      </c>
      <c r="E1384" s="403" t="s">
        <v>1455</v>
      </c>
      <c r="F1384" s="403">
        <v>0</v>
      </c>
      <c r="O1384" s="403" t="s">
        <v>345</v>
      </c>
      <c r="R1384" s="403">
        <v>4</v>
      </c>
      <c r="S1384" s="403">
        <v>1.2129000000000001</v>
      </c>
      <c r="T1384" s="403">
        <v>4.4059999999999997</v>
      </c>
      <c r="U1384" s="403">
        <v>17.574999999999999</v>
      </c>
      <c r="V1384" s="403">
        <v>30.04</v>
      </c>
      <c r="W1384" s="403">
        <v>34</v>
      </c>
      <c r="X1384" s="404">
        <v>0.24529999999999999</v>
      </c>
      <c r="Y1384" s="403">
        <f>X1384+(S1384*((U1384-INDEX('[1]Center of Mass'!$B$8:$M$105,MATCH(A1384,'[1]Center of Mass'!$B$8:$B$105,0),9))^2+(V1384-INDEX('[1]Center of Mass'!$B$8:$M$105,MATCH(A1384,'[1]Center of Mass'!$B$8:$B$105,0),10))^2))</f>
        <v>357.49914639620005</v>
      </c>
    </row>
    <row r="1385" spans="1:25">
      <c r="A1385" s="403" t="s">
        <v>51</v>
      </c>
      <c r="B1385" s="403" t="s">
        <v>874</v>
      </c>
      <c r="C1385" s="403" t="s">
        <v>343</v>
      </c>
      <c r="D1385" s="403" t="s">
        <v>344</v>
      </c>
      <c r="E1385" s="403" t="s">
        <v>1455</v>
      </c>
      <c r="F1385" s="403">
        <v>0</v>
      </c>
      <c r="O1385" s="403" t="s">
        <v>345</v>
      </c>
      <c r="R1385" s="403">
        <v>4</v>
      </c>
      <c r="S1385" s="403">
        <v>1.2129000000000001</v>
      </c>
      <c r="T1385" s="403">
        <v>4.4059999999999997</v>
      </c>
      <c r="U1385" s="403">
        <v>18.658000000000001</v>
      </c>
      <c r="V1385" s="403">
        <v>30.04</v>
      </c>
      <c r="W1385" s="403">
        <v>34</v>
      </c>
      <c r="X1385" s="404">
        <v>0.24529999999999999</v>
      </c>
      <c r="Y1385" s="403">
        <f>X1385+(S1385*((U1385-INDEX('[1]Center of Mass'!$B$8:$M$105,MATCH(A1385,'[1]Center of Mass'!$B$8:$B$105,0),9))^2+(V1385-INDEX('[1]Center of Mass'!$B$8:$M$105,MATCH(A1385,'[1]Center of Mass'!$B$8:$B$105,0),10))^2))</f>
        <v>348.60495918649997</v>
      </c>
    </row>
    <row r="1386" spans="1:25">
      <c r="A1386" s="403" t="s">
        <v>51</v>
      </c>
      <c r="B1386" s="403" t="s">
        <v>875</v>
      </c>
      <c r="C1386" s="403" t="s">
        <v>343</v>
      </c>
      <c r="D1386" s="403" t="s">
        <v>344</v>
      </c>
      <c r="E1386" s="403" t="s">
        <v>1455</v>
      </c>
      <c r="F1386" s="403">
        <v>0</v>
      </c>
      <c r="O1386" s="403" t="s">
        <v>345</v>
      </c>
      <c r="R1386" s="403">
        <v>4</v>
      </c>
      <c r="S1386" s="403">
        <v>0.76</v>
      </c>
      <c r="T1386" s="403">
        <v>3.5</v>
      </c>
      <c r="U1386" s="403">
        <v>11.275</v>
      </c>
      <c r="V1386" s="403">
        <v>31</v>
      </c>
      <c r="W1386" s="403">
        <v>34</v>
      </c>
      <c r="X1386" s="404">
        <v>9.7692000000000001E-2</v>
      </c>
      <c r="Y1386" s="403">
        <f>X1386+(S1386*((U1386-INDEX('[1]Center of Mass'!$B$8:$M$105,MATCH(A1386,'[1]Center of Mass'!$B$8:$B$105,0),9))^2+(V1386-INDEX('[1]Center of Mass'!$B$8:$M$105,MATCH(A1386,'[1]Center of Mass'!$B$8:$B$105,0),10))^2))</f>
        <v>316.80064967999999</v>
      </c>
    </row>
    <row r="1387" spans="1:25">
      <c r="A1387" s="403" t="s">
        <v>51</v>
      </c>
      <c r="B1387" s="403" t="s">
        <v>915</v>
      </c>
      <c r="C1387" s="403" t="s">
        <v>343</v>
      </c>
      <c r="D1387" s="403" t="s">
        <v>344</v>
      </c>
      <c r="E1387" s="403" t="s">
        <v>1455</v>
      </c>
      <c r="F1387" s="403">
        <v>0</v>
      </c>
      <c r="O1387" s="403" t="s">
        <v>345</v>
      </c>
      <c r="R1387" s="403">
        <v>4</v>
      </c>
      <c r="S1387" s="403">
        <v>0.76</v>
      </c>
      <c r="T1387" s="403">
        <v>3.5</v>
      </c>
      <c r="U1387" s="403">
        <v>12.225</v>
      </c>
      <c r="V1387" s="403">
        <v>31</v>
      </c>
      <c r="W1387" s="403">
        <v>34</v>
      </c>
      <c r="X1387" s="404">
        <v>9.7692000000000001E-2</v>
      </c>
      <c r="Y1387" s="403">
        <f>X1387+(S1387*((U1387-INDEX('[1]Center of Mass'!$B$8:$M$105,MATCH(A1387,'[1]Center of Mass'!$B$8:$B$105,0),9))^2+(V1387-INDEX('[1]Center of Mass'!$B$8:$M$105,MATCH(A1387,'[1]Center of Mass'!$B$8:$B$105,0),10))^2))</f>
        <v>302.71876168</v>
      </c>
    </row>
    <row r="1388" spans="1:25">
      <c r="A1388" s="403" t="s">
        <v>51</v>
      </c>
      <c r="B1388" s="403" t="s">
        <v>876</v>
      </c>
      <c r="C1388" s="403" t="s">
        <v>343</v>
      </c>
      <c r="D1388" s="403" t="s">
        <v>344</v>
      </c>
      <c r="E1388" s="403" t="s">
        <v>1455</v>
      </c>
      <c r="F1388" s="403">
        <v>0</v>
      </c>
      <c r="O1388" s="403" t="s">
        <v>345</v>
      </c>
      <c r="R1388" s="403">
        <v>4</v>
      </c>
      <c r="S1388" s="403">
        <v>0.86670000000000003</v>
      </c>
      <c r="T1388" s="403">
        <v>3.7669999999999999</v>
      </c>
      <c r="U1388" s="403">
        <v>13.242000000000001</v>
      </c>
      <c r="V1388" s="403">
        <v>31</v>
      </c>
      <c r="W1388" s="403">
        <v>34</v>
      </c>
      <c r="X1388" s="404">
        <v>0.13098000000000001</v>
      </c>
      <c r="Y1388" s="403">
        <f>X1388+(S1388*((U1388-INDEX('[1]Center of Mass'!$B$8:$M$105,MATCH(A1388,'[1]Center of Mass'!$B$8:$B$105,0),9))^2+(V1388-INDEX('[1]Center of Mass'!$B$8:$M$105,MATCH(A1388,'[1]Center of Mass'!$B$8:$B$105,0),10))^2))</f>
        <v>329.78074881630005</v>
      </c>
    </row>
    <row r="1389" spans="1:25">
      <c r="A1389" s="403" t="s">
        <v>51</v>
      </c>
      <c r="B1389" s="403" t="s">
        <v>922</v>
      </c>
      <c r="C1389" s="403" t="s">
        <v>343</v>
      </c>
      <c r="D1389" s="403" t="s">
        <v>344</v>
      </c>
      <c r="E1389" s="403" t="s">
        <v>1455</v>
      </c>
      <c r="F1389" s="403">
        <v>0</v>
      </c>
      <c r="O1389" s="403" t="s">
        <v>345</v>
      </c>
      <c r="R1389" s="403">
        <v>4</v>
      </c>
      <c r="S1389" s="403">
        <v>0.86670000000000003</v>
      </c>
      <c r="T1389" s="403">
        <v>3.7669999999999999</v>
      </c>
      <c r="U1389" s="403">
        <v>14.324999999999999</v>
      </c>
      <c r="V1389" s="403">
        <v>31</v>
      </c>
      <c r="W1389" s="403">
        <v>34</v>
      </c>
      <c r="X1389" s="404">
        <v>0.13098000000000001</v>
      </c>
      <c r="Y1389" s="403">
        <f>X1389+(S1389*((U1389-INDEX('[1]Center of Mass'!$B$8:$M$105,MATCH(A1389,'[1]Center of Mass'!$B$8:$B$105,0),9))^2+(V1389-INDEX('[1]Center of Mass'!$B$8:$M$105,MATCH(A1389,'[1]Center of Mass'!$B$8:$B$105,0),10))^2))</f>
        <v>315.29102334060008</v>
      </c>
    </row>
    <row r="1390" spans="1:25">
      <c r="A1390" s="403" t="s">
        <v>51</v>
      </c>
      <c r="B1390" s="403" t="s">
        <v>923</v>
      </c>
      <c r="C1390" s="403" t="s">
        <v>343</v>
      </c>
      <c r="D1390" s="403" t="s">
        <v>344</v>
      </c>
      <c r="E1390" s="403" t="s">
        <v>1455</v>
      </c>
      <c r="F1390" s="403">
        <v>0</v>
      </c>
      <c r="O1390" s="403" t="s">
        <v>345</v>
      </c>
      <c r="R1390" s="403">
        <v>4</v>
      </c>
      <c r="S1390" s="403">
        <v>0.86670000000000003</v>
      </c>
      <c r="T1390" s="403">
        <v>3.7669999999999999</v>
      </c>
      <c r="U1390" s="403">
        <v>15.407999999999999</v>
      </c>
      <c r="V1390" s="403">
        <v>31</v>
      </c>
      <c r="W1390" s="403">
        <v>34</v>
      </c>
      <c r="X1390" s="404">
        <v>0.13098000000000001</v>
      </c>
      <c r="Y1390" s="403">
        <f>X1390+(S1390*((U1390-INDEX('[1]Center of Mass'!$B$8:$M$105,MATCH(A1390,'[1]Center of Mass'!$B$8:$B$105,0),9))^2+(V1390-INDEX('[1]Center of Mass'!$B$8:$M$105,MATCH(A1390,'[1]Center of Mass'!$B$8:$B$105,0),10))^2))</f>
        <v>302.8343836575001</v>
      </c>
    </row>
    <row r="1391" spans="1:25">
      <c r="A1391" s="403" t="s">
        <v>51</v>
      </c>
      <c r="B1391" s="403" t="s">
        <v>924</v>
      </c>
      <c r="C1391" s="403" t="s">
        <v>343</v>
      </c>
      <c r="D1391" s="403" t="s">
        <v>344</v>
      </c>
      <c r="E1391" s="403" t="s">
        <v>1455</v>
      </c>
      <c r="F1391" s="403">
        <v>0</v>
      </c>
      <c r="O1391" s="403" t="s">
        <v>345</v>
      </c>
      <c r="R1391" s="403">
        <v>4</v>
      </c>
      <c r="S1391" s="403">
        <v>0.86670000000000003</v>
      </c>
      <c r="T1391" s="403">
        <v>3.7669999999999999</v>
      </c>
      <c r="U1391" s="403">
        <v>16.492000000000001</v>
      </c>
      <c r="V1391" s="403">
        <v>31</v>
      </c>
      <c r="W1391" s="403">
        <v>34</v>
      </c>
      <c r="X1391" s="404">
        <v>0.13098000000000001</v>
      </c>
      <c r="Y1391" s="403">
        <f>X1391+(S1391*((U1391-INDEX('[1]Center of Mass'!$B$8:$M$105,MATCH(A1391,'[1]Center of Mass'!$B$8:$B$105,0),9))^2+(V1391-INDEX('[1]Center of Mass'!$B$8:$M$105,MATCH(A1391,'[1]Center of Mass'!$B$8:$B$105,0),10))^2))</f>
        <v>292.40214456630008</v>
      </c>
    </row>
    <row r="1392" spans="1:25">
      <c r="A1392" s="403" t="s">
        <v>51</v>
      </c>
      <c r="B1392" s="403" t="s">
        <v>925</v>
      </c>
      <c r="C1392" s="403" t="s">
        <v>343</v>
      </c>
      <c r="D1392" s="403" t="s">
        <v>344</v>
      </c>
      <c r="E1392" s="403" t="s">
        <v>1455</v>
      </c>
      <c r="F1392" s="403">
        <v>0</v>
      </c>
      <c r="O1392" s="403" t="s">
        <v>345</v>
      </c>
      <c r="R1392" s="403">
        <v>4</v>
      </c>
      <c r="S1392" s="403">
        <v>0.86670000000000003</v>
      </c>
      <c r="T1392" s="403">
        <v>3.7669999999999999</v>
      </c>
      <c r="U1392" s="403">
        <v>17.574999999999999</v>
      </c>
      <c r="V1392" s="403">
        <v>31</v>
      </c>
      <c r="W1392" s="403">
        <v>34</v>
      </c>
      <c r="X1392" s="404">
        <v>0.13098000000000001</v>
      </c>
      <c r="Y1392" s="403">
        <f>X1392+(S1392*((U1392-INDEX('[1]Center of Mass'!$B$8:$M$105,MATCH(A1392,'[1]Center of Mass'!$B$8:$B$105,0),9))^2+(V1392-INDEX('[1]Center of Mass'!$B$8:$M$105,MATCH(A1392,'[1]Center of Mass'!$B$8:$B$105,0),10))^2))</f>
        <v>284.01355374060006</v>
      </c>
    </row>
    <row r="1393" spans="1:25">
      <c r="A1393" s="403" t="s">
        <v>51</v>
      </c>
      <c r="B1393" s="403" t="s">
        <v>926</v>
      </c>
      <c r="C1393" s="403" t="s">
        <v>343</v>
      </c>
      <c r="D1393" s="403" t="s">
        <v>344</v>
      </c>
      <c r="E1393" s="403" t="s">
        <v>1455</v>
      </c>
      <c r="F1393" s="403">
        <v>0</v>
      </c>
      <c r="O1393" s="403" t="s">
        <v>345</v>
      </c>
      <c r="R1393" s="403">
        <v>4</v>
      </c>
      <c r="S1393" s="403">
        <v>0.86670000000000003</v>
      </c>
      <c r="T1393" s="403">
        <v>3.7669999999999999</v>
      </c>
      <c r="U1393" s="403">
        <v>18.658000000000001</v>
      </c>
      <c r="V1393" s="403">
        <v>31</v>
      </c>
      <c r="W1393" s="403">
        <v>34</v>
      </c>
      <c r="X1393" s="404">
        <v>0.13098000000000001</v>
      </c>
      <c r="Y1393" s="403">
        <f>X1393+(S1393*((U1393-INDEX('[1]Center of Mass'!$B$8:$M$105,MATCH(A1393,'[1]Center of Mass'!$B$8:$B$105,0),9))^2+(V1393-INDEX('[1]Center of Mass'!$B$8:$M$105,MATCH(A1393,'[1]Center of Mass'!$B$8:$B$105,0),10))^2))</f>
        <v>277.65804870750003</v>
      </c>
    </row>
    <row r="1394" spans="1:25">
      <c r="A1394" s="403" t="s">
        <v>51</v>
      </c>
      <c r="B1394" s="403" t="s">
        <v>1465</v>
      </c>
      <c r="C1394" s="403" t="s">
        <v>343</v>
      </c>
      <c r="D1394" s="403" t="s">
        <v>344</v>
      </c>
      <c r="E1394" s="403" t="s">
        <v>1455</v>
      </c>
      <c r="F1394" s="403">
        <v>0</v>
      </c>
      <c r="O1394" s="403" t="s">
        <v>345</v>
      </c>
      <c r="R1394" s="403">
        <v>4</v>
      </c>
      <c r="S1394" s="403">
        <v>1.0083</v>
      </c>
      <c r="T1394" s="403">
        <v>4.0330000000000004</v>
      </c>
      <c r="U1394" s="403">
        <v>0.55000000000000004</v>
      </c>
      <c r="V1394" s="403">
        <v>31.058</v>
      </c>
      <c r="W1394" s="403">
        <v>34</v>
      </c>
      <c r="X1394" s="404">
        <v>0.17227999999999999</v>
      </c>
      <c r="Y1394" s="403">
        <f>X1394+(S1394*((U1394-INDEX('[1]Center of Mass'!$B$8:$M$105,MATCH(A1394,'[1]Center of Mass'!$B$8:$B$105,0),9))^2+(V1394-INDEX('[1]Center of Mass'!$B$8:$M$105,MATCH(A1394,'[1]Center of Mass'!$B$8:$B$105,0),10))^2))</f>
        <v>759.58545301069989</v>
      </c>
    </row>
    <row r="1395" spans="1:25">
      <c r="A1395" s="403" t="s">
        <v>51</v>
      </c>
      <c r="B1395" s="403" t="s">
        <v>1466</v>
      </c>
      <c r="C1395" s="403" t="s">
        <v>343</v>
      </c>
      <c r="D1395" s="403" t="s">
        <v>344</v>
      </c>
      <c r="E1395" s="403" t="s">
        <v>1455</v>
      </c>
      <c r="F1395" s="403">
        <v>0</v>
      </c>
      <c r="O1395" s="403" t="s">
        <v>345</v>
      </c>
      <c r="R1395" s="403">
        <v>4</v>
      </c>
      <c r="S1395" s="403">
        <v>1.0083</v>
      </c>
      <c r="T1395" s="403">
        <v>4.0330000000000004</v>
      </c>
      <c r="U1395" s="403">
        <v>1.65</v>
      </c>
      <c r="V1395" s="403">
        <v>31.058</v>
      </c>
      <c r="W1395" s="403">
        <v>34</v>
      </c>
      <c r="X1395" s="404">
        <v>0.17227999999999999</v>
      </c>
      <c r="Y1395" s="403">
        <f>X1395+(S1395*((U1395-INDEX('[1]Center of Mass'!$B$8:$M$105,MATCH(A1395,'[1]Center of Mass'!$B$8:$B$105,0),9))^2+(V1395-INDEX('[1]Center of Mass'!$B$8:$M$105,MATCH(A1395,'[1]Center of Mass'!$B$8:$B$105,0),10))^2))</f>
        <v>714.32851249069995</v>
      </c>
    </row>
    <row r="1396" spans="1:25">
      <c r="A1396" s="403" t="s">
        <v>51</v>
      </c>
      <c r="B1396" s="403" t="s">
        <v>1467</v>
      </c>
      <c r="C1396" s="403" t="s">
        <v>343</v>
      </c>
      <c r="D1396" s="403" t="s">
        <v>344</v>
      </c>
      <c r="E1396" s="403" t="s">
        <v>1455</v>
      </c>
      <c r="F1396" s="403">
        <v>0</v>
      </c>
      <c r="O1396" s="403" t="s">
        <v>345</v>
      </c>
      <c r="R1396" s="403">
        <v>4</v>
      </c>
      <c r="S1396" s="403">
        <v>1.0083</v>
      </c>
      <c r="T1396" s="403">
        <v>4.0330000000000004</v>
      </c>
      <c r="U1396" s="403">
        <v>2.75</v>
      </c>
      <c r="V1396" s="403">
        <v>31.058</v>
      </c>
      <c r="W1396" s="403">
        <v>34</v>
      </c>
      <c r="X1396" s="404">
        <v>0.17227999999999999</v>
      </c>
      <c r="Y1396" s="403">
        <f>X1396+(S1396*((U1396-INDEX('[1]Center of Mass'!$B$8:$M$105,MATCH(A1396,'[1]Center of Mass'!$B$8:$B$105,0),9))^2+(V1396-INDEX('[1]Center of Mass'!$B$8:$M$105,MATCH(A1396,'[1]Center of Mass'!$B$8:$B$105,0),10))^2))</f>
        <v>671.51165797069996</v>
      </c>
    </row>
    <row r="1397" spans="1:25">
      <c r="A1397" s="403" t="s">
        <v>51</v>
      </c>
      <c r="B1397" s="403" t="s">
        <v>1468</v>
      </c>
      <c r="C1397" s="403" t="s">
        <v>343</v>
      </c>
      <c r="D1397" s="403" t="s">
        <v>344</v>
      </c>
      <c r="E1397" s="403" t="s">
        <v>1455</v>
      </c>
      <c r="F1397" s="403">
        <v>0</v>
      </c>
      <c r="O1397" s="403" t="s">
        <v>345</v>
      </c>
      <c r="R1397" s="403">
        <v>4</v>
      </c>
      <c r="S1397" s="403">
        <v>0.89380000000000004</v>
      </c>
      <c r="T1397" s="403">
        <v>3.7829999999999999</v>
      </c>
      <c r="U1397" s="403">
        <v>3.7879999999999998</v>
      </c>
      <c r="V1397" s="403">
        <v>31.058</v>
      </c>
      <c r="W1397" s="403">
        <v>34</v>
      </c>
      <c r="X1397" s="404">
        <v>0.13338</v>
      </c>
      <c r="Y1397" s="403">
        <f>X1397+(S1397*((U1397-INDEX('[1]Center of Mass'!$B$8:$M$105,MATCH(A1397,'[1]Center of Mass'!$B$8:$B$105,0),9))^2+(V1397-INDEX('[1]Center of Mass'!$B$8:$M$105,MATCH(A1397,'[1]Center of Mass'!$B$8:$B$105,0),10))^2))</f>
        <v>561.4052980898</v>
      </c>
    </row>
    <row r="1398" spans="1:25">
      <c r="A1398" s="403" t="s">
        <v>51</v>
      </c>
      <c r="B1398" s="403" t="s">
        <v>1469</v>
      </c>
      <c r="C1398" s="403" t="s">
        <v>343</v>
      </c>
      <c r="D1398" s="403" t="s">
        <v>344</v>
      </c>
      <c r="E1398" s="403" t="s">
        <v>1455</v>
      </c>
      <c r="F1398" s="403">
        <v>0</v>
      </c>
      <c r="O1398" s="403" t="s">
        <v>345</v>
      </c>
      <c r="R1398" s="403">
        <v>4</v>
      </c>
      <c r="S1398" s="403">
        <v>0.89380000000000004</v>
      </c>
      <c r="T1398" s="403">
        <v>3.7829999999999999</v>
      </c>
      <c r="U1398" s="403">
        <v>4.7629999999999999</v>
      </c>
      <c r="V1398" s="403">
        <v>31.058</v>
      </c>
      <c r="W1398" s="403">
        <v>34</v>
      </c>
      <c r="X1398" s="404">
        <v>0.13338</v>
      </c>
      <c r="Y1398" s="403">
        <f>X1398+(S1398*((U1398-INDEX('[1]Center of Mass'!$B$8:$M$105,MATCH(A1398,'[1]Center of Mass'!$B$8:$B$105,0),9))^2+(V1398-INDEX('[1]Center of Mass'!$B$8:$M$105,MATCH(A1398,'[1]Center of Mass'!$B$8:$B$105,0),10))^2))</f>
        <v>531.38105897479988</v>
      </c>
    </row>
    <row r="1399" spans="1:25">
      <c r="A1399" s="403" t="s">
        <v>51</v>
      </c>
      <c r="B1399" s="403" t="s">
        <v>1470</v>
      </c>
      <c r="C1399" s="403" t="s">
        <v>343</v>
      </c>
      <c r="D1399" s="403" t="s">
        <v>344</v>
      </c>
      <c r="E1399" s="403" t="s">
        <v>1455</v>
      </c>
      <c r="F1399" s="403">
        <v>0</v>
      </c>
      <c r="O1399" s="403" t="s">
        <v>345</v>
      </c>
      <c r="R1399" s="403">
        <v>4</v>
      </c>
      <c r="S1399" s="403">
        <v>0.89380000000000004</v>
      </c>
      <c r="T1399" s="403">
        <v>3.7829999999999999</v>
      </c>
      <c r="U1399" s="403">
        <v>5.7380000000000004</v>
      </c>
      <c r="V1399" s="403">
        <v>31.058</v>
      </c>
      <c r="W1399" s="403">
        <v>34</v>
      </c>
      <c r="X1399" s="404">
        <v>0.13338</v>
      </c>
      <c r="Y1399" s="403">
        <f>X1399+(S1399*((U1399-INDEX('[1]Center of Mass'!$B$8:$M$105,MATCH(A1399,'[1]Center of Mass'!$B$8:$B$105,0),9))^2+(V1399-INDEX('[1]Center of Mass'!$B$8:$M$105,MATCH(A1399,'[1]Center of Mass'!$B$8:$B$105,0),10))^2))</f>
        <v>503.0561571098001</v>
      </c>
    </row>
    <row r="1400" spans="1:25">
      <c r="A1400" s="403" t="s">
        <v>51</v>
      </c>
      <c r="B1400" s="403" t="s">
        <v>1471</v>
      </c>
      <c r="C1400" s="403" t="s">
        <v>343</v>
      </c>
      <c r="D1400" s="403" t="s">
        <v>344</v>
      </c>
      <c r="E1400" s="403" t="s">
        <v>1455</v>
      </c>
      <c r="F1400" s="403">
        <v>0</v>
      </c>
      <c r="O1400" s="403" t="s">
        <v>345</v>
      </c>
      <c r="R1400" s="403">
        <v>4</v>
      </c>
      <c r="S1400" s="403">
        <v>0.89380000000000004</v>
      </c>
      <c r="T1400" s="403">
        <v>3.7829999999999999</v>
      </c>
      <c r="U1400" s="403">
        <v>6.7130000000000001</v>
      </c>
      <c r="V1400" s="403">
        <v>31.058</v>
      </c>
      <c r="W1400" s="403">
        <v>34</v>
      </c>
      <c r="X1400" s="404">
        <v>0.13338</v>
      </c>
      <c r="Y1400" s="403">
        <f>X1400+(S1400*((U1400-INDEX('[1]Center of Mass'!$B$8:$M$105,MATCH(A1400,'[1]Center of Mass'!$B$8:$B$105,0),9))^2+(V1400-INDEX('[1]Center of Mass'!$B$8:$M$105,MATCH(A1400,'[1]Center of Mass'!$B$8:$B$105,0),10))^2))</f>
        <v>476.43059249479995</v>
      </c>
    </row>
    <row r="1401" spans="1:25">
      <c r="A1401" s="403" t="s">
        <v>51</v>
      </c>
      <c r="B1401" s="403" t="s">
        <v>1472</v>
      </c>
      <c r="C1401" s="403" t="s">
        <v>343</v>
      </c>
      <c r="D1401" s="403" t="s">
        <v>344</v>
      </c>
      <c r="E1401" s="403" t="s">
        <v>1455</v>
      </c>
      <c r="F1401" s="403">
        <v>0</v>
      </c>
      <c r="O1401" s="403" t="s">
        <v>345</v>
      </c>
      <c r="R1401" s="403">
        <v>4</v>
      </c>
      <c r="S1401" s="403">
        <v>1.4666999999999999</v>
      </c>
      <c r="T1401" s="403">
        <v>5.0330000000000004</v>
      </c>
      <c r="U1401" s="403">
        <v>8</v>
      </c>
      <c r="V1401" s="403">
        <v>31.058</v>
      </c>
      <c r="W1401" s="403">
        <v>34</v>
      </c>
      <c r="X1401" s="404">
        <v>0.41559000000000001</v>
      </c>
      <c r="Y1401" s="403">
        <f>X1401+(S1401*((U1401-INDEX('[1]Center of Mass'!$B$8:$M$105,MATCH(A1401,'[1]Center of Mass'!$B$8:$B$105,0),9))^2+(V1401-INDEX('[1]Center of Mass'!$B$8:$M$105,MATCH(A1401,'[1]Center of Mass'!$B$8:$B$105,0),10))^2))</f>
        <v>728.60226185429985</v>
      </c>
    </row>
    <row r="1402" spans="1:25">
      <c r="A1402" s="403" t="s">
        <v>51</v>
      </c>
      <c r="B1402" s="403" t="s">
        <v>1473</v>
      </c>
      <c r="C1402" s="403" t="s">
        <v>343</v>
      </c>
      <c r="D1402" s="403" t="s">
        <v>344</v>
      </c>
      <c r="E1402" s="403" t="s">
        <v>1455</v>
      </c>
      <c r="F1402" s="403">
        <v>0</v>
      </c>
      <c r="O1402" s="403" t="s">
        <v>345</v>
      </c>
      <c r="R1402" s="403">
        <v>4</v>
      </c>
      <c r="S1402" s="403">
        <v>0.76</v>
      </c>
      <c r="T1402" s="403">
        <v>3.5</v>
      </c>
      <c r="U1402" s="403">
        <v>11.275</v>
      </c>
      <c r="V1402" s="403">
        <v>31.8</v>
      </c>
      <c r="W1402" s="403">
        <v>34</v>
      </c>
      <c r="X1402" s="404">
        <v>9.7692000000000001E-2</v>
      </c>
      <c r="Y1402" s="403">
        <f>X1402+(S1402*((U1402-INDEX('[1]Center of Mass'!$B$8:$M$105,MATCH(A1402,'[1]Center of Mass'!$B$8:$B$105,0),9))^2+(V1402-INDEX('[1]Center of Mass'!$B$8:$M$105,MATCH(A1402,'[1]Center of Mass'!$B$8:$B$105,0),10))^2))</f>
        <v>338.77012167999999</v>
      </c>
    </row>
    <row r="1403" spans="1:25">
      <c r="A1403" s="403" t="s">
        <v>51</v>
      </c>
      <c r="B1403" s="403" t="s">
        <v>1474</v>
      </c>
      <c r="C1403" s="403" t="s">
        <v>343</v>
      </c>
      <c r="D1403" s="403" t="s">
        <v>344</v>
      </c>
      <c r="E1403" s="403" t="s">
        <v>1455</v>
      </c>
      <c r="F1403" s="403">
        <v>0</v>
      </c>
      <c r="O1403" s="403" t="s">
        <v>345</v>
      </c>
      <c r="R1403" s="403">
        <v>4</v>
      </c>
      <c r="S1403" s="403">
        <v>0.76</v>
      </c>
      <c r="T1403" s="403">
        <v>3.5</v>
      </c>
      <c r="U1403" s="403">
        <v>12.225</v>
      </c>
      <c r="V1403" s="403">
        <v>31.8</v>
      </c>
      <c r="W1403" s="403">
        <v>34</v>
      </c>
      <c r="X1403" s="404">
        <v>9.7692000000000001E-2</v>
      </c>
      <c r="Y1403" s="403">
        <f>X1403+(S1403*((U1403-INDEX('[1]Center of Mass'!$B$8:$M$105,MATCH(A1403,'[1]Center of Mass'!$B$8:$B$105,0),9))^2+(V1403-INDEX('[1]Center of Mass'!$B$8:$M$105,MATCH(A1403,'[1]Center of Mass'!$B$8:$B$105,0),10))^2))</f>
        <v>324.68823368</v>
      </c>
    </row>
    <row r="1404" spans="1:25">
      <c r="A1404" s="403" t="s">
        <v>51</v>
      </c>
      <c r="B1404" s="403" t="s">
        <v>1475</v>
      </c>
      <c r="C1404" s="403" t="s">
        <v>343</v>
      </c>
      <c r="D1404" s="403" t="s">
        <v>344</v>
      </c>
      <c r="E1404" s="403" t="s">
        <v>1455</v>
      </c>
      <c r="F1404" s="403">
        <v>0</v>
      </c>
      <c r="O1404" s="403" t="s">
        <v>345</v>
      </c>
      <c r="R1404" s="403">
        <v>4</v>
      </c>
      <c r="S1404" s="403">
        <v>0.86670000000000003</v>
      </c>
      <c r="T1404" s="403">
        <v>3.7669999999999999</v>
      </c>
      <c r="U1404" s="403">
        <v>13.242000000000001</v>
      </c>
      <c r="V1404" s="403">
        <v>31.8</v>
      </c>
      <c r="W1404" s="403">
        <v>34</v>
      </c>
      <c r="X1404" s="404">
        <v>0.13098000000000001</v>
      </c>
      <c r="Y1404" s="403">
        <f>X1404+(S1404*((U1404-INDEX('[1]Center of Mass'!$B$8:$M$105,MATCH(A1404,'[1]Center of Mass'!$B$8:$B$105,0),9))^2+(V1404-INDEX('[1]Center of Mass'!$B$8:$M$105,MATCH(A1404,'[1]Center of Mass'!$B$8:$B$105,0),10))^2))</f>
        <v>354.83461905629997</v>
      </c>
    </row>
    <row r="1405" spans="1:25">
      <c r="A1405" s="403" t="s">
        <v>51</v>
      </c>
      <c r="B1405" s="403" t="s">
        <v>1476</v>
      </c>
      <c r="C1405" s="403" t="s">
        <v>343</v>
      </c>
      <c r="D1405" s="403" t="s">
        <v>344</v>
      </c>
      <c r="E1405" s="403" t="s">
        <v>1455</v>
      </c>
      <c r="F1405" s="403">
        <v>0</v>
      </c>
      <c r="O1405" s="403" t="s">
        <v>345</v>
      </c>
      <c r="R1405" s="403">
        <v>4</v>
      </c>
      <c r="S1405" s="403">
        <v>0.86670000000000003</v>
      </c>
      <c r="T1405" s="403">
        <v>3.7669999999999999</v>
      </c>
      <c r="U1405" s="403">
        <v>14.324999999999999</v>
      </c>
      <c r="V1405" s="403">
        <v>31.8</v>
      </c>
      <c r="W1405" s="403">
        <v>34</v>
      </c>
      <c r="X1405" s="404">
        <v>0.13098000000000001</v>
      </c>
      <c r="Y1405" s="403">
        <f>X1405+(S1405*((U1405-INDEX('[1]Center of Mass'!$B$8:$M$105,MATCH(A1405,'[1]Center of Mass'!$B$8:$B$105,0),9))^2+(V1405-INDEX('[1]Center of Mass'!$B$8:$M$105,MATCH(A1405,'[1]Center of Mass'!$B$8:$B$105,0),10))^2))</f>
        <v>340.3448935806</v>
      </c>
    </row>
    <row r="1406" spans="1:25">
      <c r="A1406" s="403" t="s">
        <v>51</v>
      </c>
      <c r="B1406" s="403" t="s">
        <v>1477</v>
      </c>
      <c r="C1406" s="403" t="s">
        <v>343</v>
      </c>
      <c r="D1406" s="403" t="s">
        <v>344</v>
      </c>
      <c r="E1406" s="403" t="s">
        <v>1455</v>
      </c>
      <c r="F1406" s="403">
        <v>0</v>
      </c>
      <c r="O1406" s="403" t="s">
        <v>345</v>
      </c>
      <c r="R1406" s="403">
        <v>4</v>
      </c>
      <c r="S1406" s="403">
        <v>0.86670000000000003</v>
      </c>
      <c r="T1406" s="403">
        <v>3.7669999999999999</v>
      </c>
      <c r="U1406" s="403">
        <v>15.407999999999999</v>
      </c>
      <c r="V1406" s="403">
        <v>31.8</v>
      </c>
      <c r="W1406" s="403">
        <v>34</v>
      </c>
      <c r="X1406" s="404">
        <v>0.13098000000000001</v>
      </c>
      <c r="Y1406" s="403">
        <f>X1406+(S1406*((U1406-INDEX('[1]Center of Mass'!$B$8:$M$105,MATCH(A1406,'[1]Center of Mass'!$B$8:$B$105,0),9))^2+(V1406-INDEX('[1]Center of Mass'!$B$8:$M$105,MATCH(A1406,'[1]Center of Mass'!$B$8:$B$105,0),10))^2))</f>
        <v>327.88825389750002</v>
      </c>
    </row>
    <row r="1407" spans="1:25">
      <c r="A1407" s="403" t="s">
        <v>51</v>
      </c>
      <c r="B1407" s="403" t="s">
        <v>1478</v>
      </c>
      <c r="C1407" s="403" t="s">
        <v>343</v>
      </c>
      <c r="D1407" s="403" t="s">
        <v>344</v>
      </c>
      <c r="E1407" s="403" t="s">
        <v>1455</v>
      </c>
      <c r="F1407" s="403">
        <v>0</v>
      </c>
      <c r="O1407" s="403" t="s">
        <v>345</v>
      </c>
      <c r="R1407" s="403">
        <v>4</v>
      </c>
      <c r="S1407" s="403">
        <v>0.86670000000000003</v>
      </c>
      <c r="T1407" s="403">
        <v>3.7669999999999999</v>
      </c>
      <c r="U1407" s="403">
        <v>16.492000000000001</v>
      </c>
      <c r="V1407" s="403">
        <v>31.8</v>
      </c>
      <c r="W1407" s="403">
        <v>34</v>
      </c>
      <c r="X1407" s="404">
        <v>0.13098000000000001</v>
      </c>
      <c r="Y1407" s="403">
        <f>X1407+(S1407*((U1407-INDEX('[1]Center of Mass'!$B$8:$M$105,MATCH(A1407,'[1]Center of Mass'!$B$8:$B$105,0),9))^2+(V1407-INDEX('[1]Center of Mass'!$B$8:$M$105,MATCH(A1407,'[1]Center of Mass'!$B$8:$B$105,0),10))^2))</f>
        <v>317.4560148063</v>
      </c>
    </row>
    <row r="1408" spans="1:25">
      <c r="A1408" s="403" t="s">
        <v>51</v>
      </c>
      <c r="B1408" s="403" t="s">
        <v>1479</v>
      </c>
      <c r="C1408" s="403" t="s">
        <v>343</v>
      </c>
      <c r="D1408" s="403" t="s">
        <v>344</v>
      </c>
      <c r="E1408" s="403" t="s">
        <v>1455</v>
      </c>
      <c r="F1408" s="403">
        <v>0</v>
      </c>
      <c r="O1408" s="403" t="s">
        <v>345</v>
      </c>
      <c r="R1408" s="403">
        <v>4</v>
      </c>
      <c r="S1408" s="403">
        <v>0.86670000000000003</v>
      </c>
      <c r="T1408" s="403">
        <v>3.7669999999999999</v>
      </c>
      <c r="U1408" s="403">
        <v>17.574999999999999</v>
      </c>
      <c r="V1408" s="403">
        <v>31.8</v>
      </c>
      <c r="W1408" s="403">
        <v>34</v>
      </c>
      <c r="X1408" s="404">
        <v>0.13098000000000001</v>
      </c>
      <c r="Y1408" s="403">
        <f>X1408+(S1408*((U1408-INDEX('[1]Center of Mass'!$B$8:$M$105,MATCH(A1408,'[1]Center of Mass'!$B$8:$B$105,0),9))^2+(V1408-INDEX('[1]Center of Mass'!$B$8:$M$105,MATCH(A1408,'[1]Center of Mass'!$B$8:$B$105,0),10))^2))</f>
        <v>309.06742398060004</v>
      </c>
    </row>
    <row r="1409" spans="1:25">
      <c r="A1409" s="403" t="s">
        <v>51</v>
      </c>
      <c r="B1409" s="403" t="s">
        <v>1480</v>
      </c>
      <c r="C1409" s="403" t="s">
        <v>343</v>
      </c>
      <c r="D1409" s="403" t="s">
        <v>344</v>
      </c>
      <c r="E1409" s="403" t="s">
        <v>1455</v>
      </c>
      <c r="F1409" s="403">
        <v>0</v>
      </c>
      <c r="O1409" s="403" t="s">
        <v>345</v>
      </c>
      <c r="R1409" s="403">
        <v>4</v>
      </c>
      <c r="S1409" s="403">
        <v>0.86670000000000003</v>
      </c>
      <c r="T1409" s="403">
        <v>3.7669999999999999</v>
      </c>
      <c r="U1409" s="403">
        <v>18.658000000000001</v>
      </c>
      <c r="V1409" s="403">
        <v>31.8</v>
      </c>
      <c r="W1409" s="403">
        <v>34</v>
      </c>
      <c r="X1409" s="404">
        <v>0.13098000000000001</v>
      </c>
      <c r="Y1409" s="403">
        <f>X1409+(S1409*((U1409-INDEX('[1]Center of Mass'!$B$8:$M$105,MATCH(A1409,'[1]Center of Mass'!$B$8:$B$105,0),9))^2+(V1409-INDEX('[1]Center of Mass'!$B$8:$M$105,MATCH(A1409,'[1]Center of Mass'!$B$8:$B$105,0),10))^2))</f>
        <v>302.71191894750001</v>
      </c>
    </row>
    <row r="1410" spans="1:25">
      <c r="A1410" s="403" t="s">
        <v>51</v>
      </c>
      <c r="B1410" s="403" t="s">
        <v>1481</v>
      </c>
      <c r="C1410" s="403" t="s">
        <v>343</v>
      </c>
      <c r="D1410" s="403" t="s">
        <v>344</v>
      </c>
      <c r="E1410" s="403" t="s">
        <v>1455</v>
      </c>
      <c r="F1410" s="403">
        <v>0</v>
      </c>
      <c r="O1410" s="403" t="s">
        <v>345</v>
      </c>
      <c r="R1410" s="403">
        <v>4</v>
      </c>
      <c r="S1410" s="403">
        <v>1.0083</v>
      </c>
      <c r="T1410" s="403">
        <v>4.0330000000000004</v>
      </c>
      <c r="U1410" s="403">
        <v>0.55000000000000004</v>
      </c>
      <c r="V1410" s="403">
        <v>31.975000000000001</v>
      </c>
      <c r="W1410" s="403">
        <v>34</v>
      </c>
      <c r="X1410" s="404">
        <v>0.17227999999999999</v>
      </c>
      <c r="Y1410" s="403">
        <f>X1410+(S1410*((U1410-INDEX('[1]Center of Mass'!$B$8:$M$105,MATCH(A1410,'[1]Center of Mass'!$B$8:$B$105,0),9))^2+(V1410-INDEX('[1]Center of Mass'!$B$8:$M$105,MATCH(A1410,'[1]Center of Mass'!$B$8:$B$105,0),10))^2))</f>
        <v>793.21078488439991</v>
      </c>
    </row>
    <row r="1411" spans="1:25">
      <c r="A1411" s="403" t="s">
        <v>51</v>
      </c>
      <c r="B1411" s="403" t="s">
        <v>1482</v>
      </c>
      <c r="C1411" s="403" t="s">
        <v>343</v>
      </c>
      <c r="D1411" s="403" t="s">
        <v>344</v>
      </c>
      <c r="E1411" s="403" t="s">
        <v>1455</v>
      </c>
      <c r="F1411" s="403">
        <v>0</v>
      </c>
      <c r="O1411" s="403" t="s">
        <v>345</v>
      </c>
      <c r="R1411" s="403">
        <v>4</v>
      </c>
      <c r="S1411" s="403">
        <v>1.0083</v>
      </c>
      <c r="T1411" s="403">
        <v>4.0330000000000004</v>
      </c>
      <c r="U1411" s="403">
        <v>1.65</v>
      </c>
      <c r="V1411" s="403">
        <v>31.975000000000001</v>
      </c>
      <c r="W1411" s="403">
        <v>34</v>
      </c>
      <c r="X1411" s="404">
        <v>0.17227999999999999</v>
      </c>
      <c r="Y1411" s="403">
        <f>X1411+(S1411*((U1411-INDEX('[1]Center of Mass'!$B$8:$M$105,MATCH(A1411,'[1]Center of Mass'!$B$8:$B$105,0),9))^2+(V1411-INDEX('[1]Center of Mass'!$B$8:$M$105,MATCH(A1411,'[1]Center of Mass'!$B$8:$B$105,0),10))^2))</f>
        <v>747.95384436439997</v>
      </c>
    </row>
    <row r="1412" spans="1:25">
      <c r="A1412" s="403" t="s">
        <v>51</v>
      </c>
      <c r="B1412" s="403" t="s">
        <v>1483</v>
      </c>
      <c r="C1412" s="403" t="s">
        <v>343</v>
      </c>
      <c r="D1412" s="403" t="s">
        <v>344</v>
      </c>
      <c r="E1412" s="403" t="s">
        <v>1455</v>
      </c>
      <c r="F1412" s="403">
        <v>0</v>
      </c>
      <c r="O1412" s="403" t="s">
        <v>345</v>
      </c>
      <c r="R1412" s="403">
        <v>4</v>
      </c>
      <c r="S1412" s="403">
        <v>1.0083</v>
      </c>
      <c r="T1412" s="403">
        <v>4.0330000000000004</v>
      </c>
      <c r="U1412" s="403">
        <v>2.75</v>
      </c>
      <c r="V1412" s="403">
        <v>31.975000000000001</v>
      </c>
      <c r="W1412" s="403">
        <v>34</v>
      </c>
      <c r="X1412" s="404">
        <v>0.17227999999999999</v>
      </c>
      <c r="Y1412" s="403">
        <f>X1412+(S1412*((U1412-INDEX('[1]Center of Mass'!$B$8:$M$105,MATCH(A1412,'[1]Center of Mass'!$B$8:$B$105,0),9))^2+(V1412-INDEX('[1]Center of Mass'!$B$8:$M$105,MATCH(A1412,'[1]Center of Mass'!$B$8:$B$105,0),10))^2))</f>
        <v>705.13698984440009</v>
      </c>
    </row>
    <row r="1413" spans="1:25">
      <c r="A1413" s="403" t="s">
        <v>51</v>
      </c>
      <c r="B1413" s="403" t="s">
        <v>1484</v>
      </c>
      <c r="C1413" s="403" t="s">
        <v>343</v>
      </c>
      <c r="D1413" s="403" t="s">
        <v>344</v>
      </c>
      <c r="E1413" s="403" t="s">
        <v>1455</v>
      </c>
      <c r="F1413" s="403">
        <v>0</v>
      </c>
      <c r="O1413" s="403" t="s">
        <v>345</v>
      </c>
      <c r="R1413" s="403">
        <v>4</v>
      </c>
      <c r="S1413" s="403">
        <v>0.89380000000000004</v>
      </c>
      <c r="T1413" s="403">
        <v>3.7829999999999999</v>
      </c>
      <c r="U1413" s="403">
        <v>3.7879999999999998</v>
      </c>
      <c r="V1413" s="403">
        <v>31.975000000000001</v>
      </c>
      <c r="W1413" s="403">
        <v>34</v>
      </c>
      <c r="X1413" s="404">
        <v>0.13338</v>
      </c>
      <c r="Y1413" s="403">
        <f>X1413+(S1413*((U1413-INDEX('[1]Center of Mass'!$B$8:$M$105,MATCH(A1413,'[1]Center of Mass'!$B$8:$B$105,0),9))^2+(V1413-INDEX('[1]Center of Mass'!$B$8:$M$105,MATCH(A1413,'[1]Center of Mass'!$B$8:$B$105,0),10))^2))</f>
        <v>591.2122222480001</v>
      </c>
    </row>
    <row r="1414" spans="1:25">
      <c r="A1414" s="403" t="s">
        <v>51</v>
      </c>
      <c r="B1414" s="403" t="s">
        <v>1485</v>
      </c>
      <c r="C1414" s="403" t="s">
        <v>343</v>
      </c>
      <c r="D1414" s="403" t="s">
        <v>344</v>
      </c>
      <c r="E1414" s="403" t="s">
        <v>1455</v>
      </c>
      <c r="F1414" s="403">
        <v>0</v>
      </c>
      <c r="O1414" s="403" t="s">
        <v>345</v>
      </c>
      <c r="R1414" s="403">
        <v>4</v>
      </c>
      <c r="S1414" s="403">
        <v>0.89380000000000004</v>
      </c>
      <c r="T1414" s="403">
        <v>3.7829999999999999</v>
      </c>
      <c r="U1414" s="403">
        <v>4.7629999999999999</v>
      </c>
      <c r="V1414" s="403">
        <v>31.975000000000001</v>
      </c>
      <c r="W1414" s="403">
        <v>34</v>
      </c>
      <c r="X1414" s="404">
        <v>0.13338</v>
      </c>
      <c r="Y1414" s="403">
        <f>X1414+(S1414*((U1414-INDEX('[1]Center of Mass'!$B$8:$M$105,MATCH(A1414,'[1]Center of Mass'!$B$8:$B$105,0),9))^2+(V1414-INDEX('[1]Center of Mass'!$B$8:$M$105,MATCH(A1414,'[1]Center of Mass'!$B$8:$B$105,0),10))^2))</f>
        <v>561.18798313299999</v>
      </c>
    </row>
    <row r="1415" spans="1:25">
      <c r="A1415" s="403" t="s">
        <v>51</v>
      </c>
      <c r="B1415" s="403" t="s">
        <v>1486</v>
      </c>
      <c r="C1415" s="403" t="s">
        <v>343</v>
      </c>
      <c r="D1415" s="403" t="s">
        <v>344</v>
      </c>
      <c r="E1415" s="403" t="s">
        <v>1455</v>
      </c>
      <c r="F1415" s="403">
        <v>0</v>
      </c>
      <c r="O1415" s="403" t="s">
        <v>345</v>
      </c>
      <c r="R1415" s="403">
        <v>4</v>
      </c>
      <c r="S1415" s="403">
        <v>0.89380000000000004</v>
      </c>
      <c r="T1415" s="403">
        <v>3.7829999999999999</v>
      </c>
      <c r="U1415" s="403">
        <v>5.7380000000000004</v>
      </c>
      <c r="V1415" s="403">
        <v>31.975000000000001</v>
      </c>
      <c r="W1415" s="403">
        <v>34</v>
      </c>
      <c r="X1415" s="404">
        <v>0.13338</v>
      </c>
      <c r="Y1415" s="403">
        <f>X1415+(S1415*((U1415-INDEX('[1]Center of Mass'!$B$8:$M$105,MATCH(A1415,'[1]Center of Mass'!$B$8:$B$105,0),9))^2+(V1415-INDEX('[1]Center of Mass'!$B$8:$M$105,MATCH(A1415,'[1]Center of Mass'!$B$8:$B$105,0),10))^2))</f>
        <v>532.86308126800009</v>
      </c>
    </row>
    <row r="1416" spans="1:25">
      <c r="A1416" s="403" t="s">
        <v>51</v>
      </c>
      <c r="B1416" s="403" t="s">
        <v>1487</v>
      </c>
      <c r="C1416" s="403" t="s">
        <v>343</v>
      </c>
      <c r="D1416" s="403" t="s">
        <v>344</v>
      </c>
      <c r="E1416" s="403" t="s">
        <v>1455</v>
      </c>
      <c r="F1416" s="403">
        <v>0</v>
      </c>
      <c r="O1416" s="403" t="s">
        <v>345</v>
      </c>
      <c r="R1416" s="403">
        <v>4</v>
      </c>
      <c r="S1416" s="403">
        <v>0.89380000000000004</v>
      </c>
      <c r="T1416" s="403">
        <v>3.7829999999999999</v>
      </c>
      <c r="U1416" s="403">
        <v>6.7130000000000001</v>
      </c>
      <c r="V1416" s="403">
        <v>31.975000000000001</v>
      </c>
      <c r="W1416" s="403">
        <v>34</v>
      </c>
      <c r="X1416" s="404">
        <v>0.13338</v>
      </c>
      <c r="Y1416" s="403">
        <f>X1416+(S1416*((U1416-INDEX('[1]Center of Mass'!$B$8:$M$105,MATCH(A1416,'[1]Center of Mass'!$B$8:$B$105,0),9))^2+(V1416-INDEX('[1]Center of Mass'!$B$8:$M$105,MATCH(A1416,'[1]Center of Mass'!$B$8:$B$105,0),10))^2))</f>
        <v>506.23751665300006</v>
      </c>
    </row>
    <row r="1417" spans="1:25">
      <c r="A1417" s="403" t="s">
        <v>51</v>
      </c>
      <c r="B1417" s="403" t="s">
        <v>1488</v>
      </c>
      <c r="C1417" s="403" t="s">
        <v>343</v>
      </c>
      <c r="D1417" s="403" t="s">
        <v>344</v>
      </c>
      <c r="E1417" s="403" t="s">
        <v>1455</v>
      </c>
      <c r="F1417" s="403">
        <v>0</v>
      </c>
      <c r="O1417" s="403" t="s">
        <v>345</v>
      </c>
      <c r="R1417" s="403">
        <v>4</v>
      </c>
      <c r="S1417" s="403">
        <v>1.4666999999999999</v>
      </c>
      <c r="T1417" s="403">
        <v>5.0330000000000004</v>
      </c>
      <c r="U1417" s="403">
        <v>8</v>
      </c>
      <c r="V1417" s="403">
        <v>31.975000000000001</v>
      </c>
      <c r="W1417" s="403">
        <v>34</v>
      </c>
      <c r="X1417" s="404">
        <v>0.41559000000000001</v>
      </c>
      <c r="Y1417" s="403">
        <f>X1417+(S1417*((U1417-INDEX('[1]Center of Mass'!$B$8:$M$105,MATCH(A1417,'[1]Center of Mass'!$B$8:$B$105,0),9))^2+(V1417-INDEX('[1]Center of Mass'!$B$8:$M$105,MATCH(A1417,'[1]Center of Mass'!$B$8:$B$105,0),10))^2))</f>
        <v>777.51456400559994</v>
      </c>
    </row>
    <row r="1418" spans="1:25">
      <c r="A1418" s="403" t="s">
        <v>51</v>
      </c>
      <c r="B1418" s="403" t="s">
        <v>1489</v>
      </c>
      <c r="C1418" s="403" t="s">
        <v>343</v>
      </c>
      <c r="D1418" s="403" t="s">
        <v>344</v>
      </c>
      <c r="E1418" s="403" t="s">
        <v>1455</v>
      </c>
      <c r="F1418" s="403">
        <v>0</v>
      </c>
      <c r="O1418" s="403" t="s">
        <v>345</v>
      </c>
      <c r="R1418" s="403">
        <v>4</v>
      </c>
      <c r="S1418" s="403">
        <v>0.76</v>
      </c>
      <c r="T1418" s="403">
        <v>3.5</v>
      </c>
      <c r="U1418" s="403">
        <v>11.275</v>
      </c>
      <c r="V1418" s="403">
        <v>32.6</v>
      </c>
      <c r="W1418" s="403">
        <v>34</v>
      </c>
      <c r="X1418" s="404">
        <v>9.7692000000000001E-2</v>
      </c>
      <c r="Y1418" s="403">
        <f>X1418+(S1418*((U1418-INDEX('[1]Center of Mass'!$B$8:$M$105,MATCH(A1418,'[1]Center of Mass'!$B$8:$B$105,0),9))^2+(V1418-INDEX('[1]Center of Mass'!$B$8:$M$105,MATCH(A1418,'[1]Center of Mass'!$B$8:$B$105,0),10))^2))</f>
        <v>361.71239368000005</v>
      </c>
    </row>
    <row r="1419" spans="1:25">
      <c r="A1419" s="403" t="s">
        <v>51</v>
      </c>
      <c r="B1419" s="403" t="s">
        <v>1490</v>
      </c>
      <c r="C1419" s="403" t="s">
        <v>343</v>
      </c>
      <c r="D1419" s="403" t="s">
        <v>344</v>
      </c>
      <c r="E1419" s="403" t="s">
        <v>1455</v>
      </c>
      <c r="F1419" s="403">
        <v>0</v>
      </c>
      <c r="O1419" s="403" t="s">
        <v>345</v>
      </c>
      <c r="R1419" s="403">
        <v>4</v>
      </c>
      <c r="S1419" s="403">
        <v>0.76</v>
      </c>
      <c r="T1419" s="403">
        <v>3.5</v>
      </c>
      <c r="U1419" s="403">
        <v>12.225</v>
      </c>
      <c r="V1419" s="403">
        <v>32.6</v>
      </c>
      <c r="W1419" s="403">
        <v>34</v>
      </c>
      <c r="X1419" s="404">
        <v>9.7692000000000001E-2</v>
      </c>
      <c r="Y1419" s="403">
        <f>X1419+(S1419*((U1419-INDEX('[1]Center of Mass'!$B$8:$M$105,MATCH(A1419,'[1]Center of Mass'!$B$8:$B$105,0),9))^2+(V1419-INDEX('[1]Center of Mass'!$B$8:$M$105,MATCH(A1419,'[1]Center of Mass'!$B$8:$B$105,0),10))^2))</f>
        <v>347.63050568000006</v>
      </c>
    </row>
    <row r="1420" spans="1:25">
      <c r="A1420" s="403" t="s">
        <v>51</v>
      </c>
      <c r="B1420" s="403" t="s">
        <v>1491</v>
      </c>
      <c r="C1420" s="403" t="s">
        <v>343</v>
      </c>
      <c r="D1420" s="403" t="s">
        <v>344</v>
      </c>
      <c r="E1420" s="403" t="s">
        <v>1455</v>
      </c>
      <c r="F1420" s="403">
        <v>0</v>
      </c>
      <c r="O1420" s="403" t="s">
        <v>345</v>
      </c>
      <c r="R1420" s="403">
        <v>4</v>
      </c>
      <c r="S1420" s="403">
        <v>0.86670000000000003</v>
      </c>
      <c r="T1420" s="403">
        <v>3.7669999999999999</v>
      </c>
      <c r="U1420" s="403">
        <v>13.242000000000001</v>
      </c>
      <c r="V1420" s="403">
        <v>32.6</v>
      </c>
      <c r="W1420" s="403">
        <v>34</v>
      </c>
      <c r="X1420" s="404">
        <v>0.13098000000000001</v>
      </c>
      <c r="Y1420" s="403">
        <f>X1420+(S1420*((U1420-INDEX('[1]Center of Mass'!$B$8:$M$105,MATCH(A1420,'[1]Center of Mass'!$B$8:$B$105,0),9))^2+(V1420-INDEX('[1]Center of Mass'!$B$8:$M$105,MATCH(A1420,'[1]Center of Mass'!$B$8:$B$105,0),10))^2))</f>
        <v>380.99786529630012</v>
      </c>
    </row>
    <row r="1421" spans="1:25">
      <c r="A1421" s="403" t="s">
        <v>51</v>
      </c>
      <c r="B1421" s="403" t="s">
        <v>1492</v>
      </c>
      <c r="C1421" s="403" t="s">
        <v>343</v>
      </c>
      <c r="D1421" s="403" t="s">
        <v>344</v>
      </c>
      <c r="E1421" s="403" t="s">
        <v>1455</v>
      </c>
      <c r="F1421" s="403">
        <v>0</v>
      </c>
      <c r="O1421" s="403" t="s">
        <v>345</v>
      </c>
      <c r="R1421" s="403">
        <v>4</v>
      </c>
      <c r="S1421" s="403">
        <v>0.86670000000000003</v>
      </c>
      <c r="T1421" s="403">
        <v>3.7669999999999999</v>
      </c>
      <c r="U1421" s="403">
        <v>14.324999999999999</v>
      </c>
      <c r="V1421" s="403">
        <v>32.6</v>
      </c>
      <c r="W1421" s="403">
        <v>34</v>
      </c>
      <c r="X1421" s="404">
        <v>0.13098000000000001</v>
      </c>
      <c r="Y1421" s="403">
        <f>X1421+(S1421*((U1421-INDEX('[1]Center of Mass'!$B$8:$M$105,MATCH(A1421,'[1]Center of Mass'!$B$8:$B$105,0),9))^2+(V1421-INDEX('[1]Center of Mass'!$B$8:$M$105,MATCH(A1421,'[1]Center of Mass'!$B$8:$B$105,0),10))^2))</f>
        <v>366.50813982060009</v>
      </c>
    </row>
    <row r="1422" spans="1:25">
      <c r="A1422" s="403" t="s">
        <v>51</v>
      </c>
      <c r="B1422" s="403" t="s">
        <v>1493</v>
      </c>
      <c r="C1422" s="403" t="s">
        <v>343</v>
      </c>
      <c r="D1422" s="403" t="s">
        <v>344</v>
      </c>
      <c r="E1422" s="403" t="s">
        <v>1455</v>
      </c>
      <c r="F1422" s="403">
        <v>0</v>
      </c>
      <c r="O1422" s="403" t="s">
        <v>345</v>
      </c>
      <c r="R1422" s="403">
        <v>4</v>
      </c>
      <c r="S1422" s="403">
        <v>0.86670000000000003</v>
      </c>
      <c r="T1422" s="403">
        <v>3.7669999999999999</v>
      </c>
      <c r="U1422" s="403">
        <v>15.407999999999999</v>
      </c>
      <c r="V1422" s="403">
        <v>32.6</v>
      </c>
      <c r="W1422" s="403">
        <v>34</v>
      </c>
      <c r="X1422" s="404">
        <v>0.13098000000000001</v>
      </c>
      <c r="Y1422" s="403">
        <f>X1422+(S1422*((U1422-INDEX('[1]Center of Mass'!$B$8:$M$105,MATCH(A1422,'[1]Center of Mass'!$B$8:$B$105,0),9))^2+(V1422-INDEX('[1]Center of Mass'!$B$8:$M$105,MATCH(A1422,'[1]Center of Mass'!$B$8:$B$105,0),10))^2))</f>
        <v>354.05150013750011</v>
      </c>
    </row>
    <row r="1423" spans="1:25">
      <c r="A1423" s="403" t="s">
        <v>51</v>
      </c>
      <c r="B1423" s="403" t="s">
        <v>1494</v>
      </c>
      <c r="C1423" s="403" t="s">
        <v>343</v>
      </c>
      <c r="D1423" s="403" t="s">
        <v>344</v>
      </c>
      <c r="E1423" s="403" t="s">
        <v>1455</v>
      </c>
      <c r="F1423" s="403">
        <v>0</v>
      </c>
      <c r="O1423" s="403" t="s">
        <v>345</v>
      </c>
      <c r="R1423" s="403">
        <v>4</v>
      </c>
      <c r="S1423" s="403">
        <v>0.86670000000000003</v>
      </c>
      <c r="T1423" s="403">
        <v>3.7669999999999999</v>
      </c>
      <c r="U1423" s="403">
        <v>16.492000000000001</v>
      </c>
      <c r="V1423" s="403">
        <v>32.6</v>
      </c>
      <c r="W1423" s="403">
        <v>34</v>
      </c>
      <c r="X1423" s="404">
        <v>0.13098000000000001</v>
      </c>
      <c r="Y1423" s="403">
        <f>X1423+(S1423*((U1423-INDEX('[1]Center of Mass'!$B$8:$M$105,MATCH(A1423,'[1]Center of Mass'!$B$8:$B$105,0),9))^2+(V1423-INDEX('[1]Center of Mass'!$B$8:$M$105,MATCH(A1423,'[1]Center of Mass'!$B$8:$B$105,0),10))^2))</f>
        <v>343.6192610463001</v>
      </c>
    </row>
    <row r="1424" spans="1:25">
      <c r="A1424" s="403" t="s">
        <v>51</v>
      </c>
      <c r="B1424" s="403" t="s">
        <v>1495</v>
      </c>
      <c r="C1424" s="403" t="s">
        <v>343</v>
      </c>
      <c r="D1424" s="403" t="s">
        <v>344</v>
      </c>
      <c r="E1424" s="403" t="s">
        <v>1455</v>
      </c>
      <c r="F1424" s="403">
        <v>0</v>
      </c>
      <c r="O1424" s="403" t="s">
        <v>345</v>
      </c>
      <c r="R1424" s="403">
        <v>4</v>
      </c>
      <c r="S1424" s="403">
        <v>0.86670000000000003</v>
      </c>
      <c r="T1424" s="403">
        <v>3.7669999999999999</v>
      </c>
      <c r="U1424" s="403">
        <v>17.574999999999999</v>
      </c>
      <c r="V1424" s="403">
        <v>32.6</v>
      </c>
      <c r="W1424" s="403">
        <v>34</v>
      </c>
      <c r="X1424" s="404">
        <v>0.13098000000000001</v>
      </c>
      <c r="Y1424" s="403">
        <f>X1424+(S1424*((U1424-INDEX('[1]Center of Mass'!$B$8:$M$105,MATCH(A1424,'[1]Center of Mass'!$B$8:$B$105,0),9))^2+(V1424-INDEX('[1]Center of Mass'!$B$8:$M$105,MATCH(A1424,'[1]Center of Mass'!$B$8:$B$105,0),10))^2))</f>
        <v>335.23067022060013</v>
      </c>
    </row>
    <row r="1425" spans="1:25">
      <c r="A1425" s="403" t="s">
        <v>51</v>
      </c>
      <c r="B1425" s="403" t="s">
        <v>1496</v>
      </c>
      <c r="C1425" s="403" t="s">
        <v>343</v>
      </c>
      <c r="D1425" s="403" t="s">
        <v>344</v>
      </c>
      <c r="E1425" s="403" t="s">
        <v>1455</v>
      </c>
      <c r="F1425" s="403">
        <v>0</v>
      </c>
      <c r="O1425" s="403" t="s">
        <v>345</v>
      </c>
      <c r="R1425" s="403">
        <v>4</v>
      </c>
      <c r="S1425" s="403">
        <v>0.86670000000000003</v>
      </c>
      <c r="T1425" s="403">
        <v>3.7669999999999999</v>
      </c>
      <c r="U1425" s="403">
        <v>18.658000000000001</v>
      </c>
      <c r="V1425" s="403">
        <v>32.6</v>
      </c>
      <c r="W1425" s="403">
        <v>34</v>
      </c>
      <c r="X1425" s="404">
        <v>0.13098000000000001</v>
      </c>
      <c r="Y1425" s="403">
        <f>X1425+(S1425*((U1425-INDEX('[1]Center of Mass'!$B$8:$M$105,MATCH(A1425,'[1]Center of Mass'!$B$8:$B$105,0),9))^2+(V1425-INDEX('[1]Center of Mass'!$B$8:$M$105,MATCH(A1425,'[1]Center of Mass'!$B$8:$B$105,0),10))^2))</f>
        <v>328.8751651875001</v>
      </c>
    </row>
    <row r="1426" spans="1:25">
      <c r="A1426" s="403" t="s">
        <v>51</v>
      </c>
      <c r="B1426" s="403" t="s">
        <v>1497</v>
      </c>
      <c r="C1426" s="403" t="s">
        <v>343</v>
      </c>
      <c r="D1426" s="403" t="s">
        <v>344</v>
      </c>
      <c r="E1426" s="403" t="s">
        <v>1455</v>
      </c>
      <c r="F1426" s="403">
        <v>0</v>
      </c>
      <c r="O1426" s="403" t="s">
        <v>345</v>
      </c>
      <c r="R1426" s="403">
        <v>4</v>
      </c>
      <c r="S1426" s="403">
        <v>1.0083</v>
      </c>
      <c r="T1426" s="403">
        <v>4.0330000000000004</v>
      </c>
      <c r="U1426" s="403">
        <v>0.55000000000000004</v>
      </c>
      <c r="V1426" s="403">
        <v>32.892000000000003</v>
      </c>
      <c r="W1426" s="403">
        <v>34</v>
      </c>
      <c r="X1426" s="404">
        <v>0.17227999999999999</v>
      </c>
      <c r="Y1426" s="403">
        <f>X1426+(S1426*((U1426-INDEX('[1]Center of Mass'!$B$8:$M$105,MATCH(A1426,'[1]Center of Mass'!$B$8:$B$105,0),9))^2+(V1426-INDEX('[1]Center of Mass'!$B$8:$M$105,MATCH(A1426,'[1]Center of Mass'!$B$8:$B$105,0),10))^2))</f>
        <v>828.53185351550007</v>
      </c>
    </row>
    <row r="1427" spans="1:25">
      <c r="A1427" s="403" t="s">
        <v>51</v>
      </c>
      <c r="B1427" s="403" t="s">
        <v>1498</v>
      </c>
      <c r="C1427" s="403" t="s">
        <v>343</v>
      </c>
      <c r="D1427" s="403" t="s">
        <v>344</v>
      </c>
      <c r="E1427" s="403" t="s">
        <v>1455</v>
      </c>
      <c r="F1427" s="403">
        <v>0</v>
      </c>
      <c r="O1427" s="403" t="s">
        <v>345</v>
      </c>
      <c r="R1427" s="403">
        <v>4</v>
      </c>
      <c r="S1427" s="403">
        <v>1.0083</v>
      </c>
      <c r="T1427" s="403">
        <v>4.0330000000000004</v>
      </c>
      <c r="U1427" s="403">
        <v>1.65</v>
      </c>
      <c r="V1427" s="403">
        <v>32.892000000000003</v>
      </c>
      <c r="W1427" s="403">
        <v>34</v>
      </c>
      <c r="X1427" s="404">
        <v>0.17227999999999999</v>
      </c>
      <c r="Y1427" s="403">
        <f>X1427+(S1427*((U1427-INDEX('[1]Center of Mass'!$B$8:$M$105,MATCH(A1427,'[1]Center of Mass'!$B$8:$B$105,0),9))^2+(V1427-INDEX('[1]Center of Mass'!$B$8:$M$105,MATCH(A1427,'[1]Center of Mass'!$B$8:$B$105,0),10))^2))</f>
        <v>783.27491299550024</v>
      </c>
    </row>
    <row r="1428" spans="1:25">
      <c r="A1428" s="403" t="s">
        <v>51</v>
      </c>
      <c r="B1428" s="403" t="s">
        <v>1499</v>
      </c>
      <c r="C1428" s="403" t="s">
        <v>343</v>
      </c>
      <c r="D1428" s="403" t="s">
        <v>344</v>
      </c>
      <c r="E1428" s="403" t="s">
        <v>1455</v>
      </c>
      <c r="F1428" s="403">
        <v>0</v>
      </c>
      <c r="O1428" s="403" t="s">
        <v>345</v>
      </c>
      <c r="R1428" s="403">
        <v>4</v>
      </c>
      <c r="S1428" s="403">
        <v>1.0083</v>
      </c>
      <c r="T1428" s="403">
        <v>4.0330000000000004</v>
      </c>
      <c r="U1428" s="403">
        <v>2.75</v>
      </c>
      <c r="V1428" s="403">
        <v>32.892000000000003</v>
      </c>
      <c r="W1428" s="403">
        <v>34</v>
      </c>
      <c r="X1428" s="404">
        <v>0.17227999999999999</v>
      </c>
      <c r="Y1428" s="403">
        <f>X1428+(S1428*((U1428-INDEX('[1]Center of Mass'!$B$8:$M$105,MATCH(A1428,'[1]Center of Mass'!$B$8:$B$105,0),9))^2+(V1428-INDEX('[1]Center of Mass'!$B$8:$M$105,MATCH(A1428,'[1]Center of Mass'!$B$8:$B$105,0),10))^2))</f>
        <v>740.45805847550014</v>
      </c>
    </row>
    <row r="1429" spans="1:25">
      <c r="A1429" s="403" t="s">
        <v>51</v>
      </c>
      <c r="B1429" s="403" t="s">
        <v>1500</v>
      </c>
      <c r="C1429" s="403" t="s">
        <v>343</v>
      </c>
      <c r="D1429" s="403" t="s">
        <v>344</v>
      </c>
      <c r="E1429" s="403" t="s">
        <v>1455</v>
      </c>
      <c r="F1429" s="403">
        <v>0</v>
      </c>
      <c r="O1429" s="403" t="s">
        <v>345</v>
      </c>
      <c r="R1429" s="403">
        <v>4</v>
      </c>
      <c r="S1429" s="403">
        <v>0.89370000000000005</v>
      </c>
      <c r="T1429" s="403">
        <v>3.7829999999999999</v>
      </c>
      <c r="U1429" s="403">
        <v>3.7879999999999998</v>
      </c>
      <c r="V1429" s="403">
        <v>32.892000000000003</v>
      </c>
      <c r="W1429" s="403">
        <v>34</v>
      </c>
      <c r="X1429" s="404">
        <v>0.13338</v>
      </c>
      <c r="Y1429" s="403">
        <f>X1429+(S1429*((U1429-INDEX('[1]Center of Mass'!$B$8:$M$105,MATCH(A1429,'[1]Center of Mass'!$B$8:$B$105,0),9))^2+(V1429-INDEX('[1]Center of Mass'!$B$8:$M$105,MATCH(A1429,'[1]Center of Mass'!$B$8:$B$105,0),10))^2))</f>
        <v>622.45268555490009</v>
      </c>
    </row>
    <row r="1430" spans="1:25">
      <c r="A1430" s="403" t="s">
        <v>51</v>
      </c>
      <c r="B1430" s="403" t="s">
        <v>1501</v>
      </c>
      <c r="C1430" s="403" t="s">
        <v>343</v>
      </c>
      <c r="D1430" s="403" t="s">
        <v>344</v>
      </c>
      <c r="E1430" s="403" t="s">
        <v>1455</v>
      </c>
      <c r="F1430" s="403">
        <v>0</v>
      </c>
      <c r="O1430" s="403" t="s">
        <v>345</v>
      </c>
      <c r="R1430" s="403">
        <v>4</v>
      </c>
      <c r="S1430" s="403">
        <v>0.89370000000000005</v>
      </c>
      <c r="T1430" s="403">
        <v>3.7829999999999999</v>
      </c>
      <c r="U1430" s="403">
        <v>4.7629999999999999</v>
      </c>
      <c r="V1430" s="403">
        <v>32.892000000000003</v>
      </c>
      <c r="W1430" s="403">
        <v>34</v>
      </c>
      <c r="X1430" s="404">
        <v>0.13338</v>
      </c>
      <c r="Y1430" s="403">
        <f>X1430+(S1430*((U1430-INDEX('[1]Center of Mass'!$B$8:$M$105,MATCH(A1430,'[1]Center of Mass'!$B$8:$B$105,0),9))^2+(V1430-INDEX('[1]Center of Mass'!$B$8:$M$105,MATCH(A1430,'[1]Center of Mass'!$B$8:$B$105,0),10))^2))</f>
        <v>592.43180560740018</v>
      </c>
    </row>
    <row r="1431" spans="1:25">
      <c r="A1431" s="403" t="s">
        <v>51</v>
      </c>
      <c r="B1431" s="403" t="s">
        <v>1502</v>
      </c>
      <c r="C1431" s="403" t="s">
        <v>343</v>
      </c>
      <c r="D1431" s="403" t="s">
        <v>344</v>
      </c>
      <c r="E1431" s="403" t="s">
        <v>1455</v>
      </c>
      <c r="F1431" s="403">
        <v>0</v>
      </c>
      <c r="O1431" s="403" t="s">
        <v>345</v>
      </c>
      <c r="R1431" s="403">
        <v>4</v>
      </c>
      <c r="S1431" s="403">
        <v>0.89370000000000005</v>
      </c>
      <c r="T1431" s="403">
        <v>3.7829999999999999</v>
      </c>
      <c r="U1431" s="403">
        <v>5.7380000000000004</v>
      </c>
      <c r="V1431" s="403">
        <v>32.892000000000003</v>
      </c>
      <c r="W1431" s="403">
        <v>34</v>
      </c>
      <c r="X1431" s="404">
        <v>0.13338</v>
      </c>
      <c r="Y1431" s="403">
        <f>X1431+(S1431*((U1431-INDEX('[1]Center of Mass'!$B$8:$M$105,MATCH(A1431,'[1]Center of Mass'!$B$8:$B$105,0),9))^2+(V1431-INDEX('[1]Center of Mass'!$B$8:$M$105,MATCH(A1431,'[1]Center of Mass'!$B$8:$B$105,0),10))^2))</f>
        <v>564.11007278490013</v>
      </c>
    </row>
    <row r="1432" spans="1:25">
      <c r="A1432" s="403" t="s">
        <v>51</v>
      </c>
      <c r="B1432" s="403" t="s">
        <v>1503</v>
      </c>
      <c r="C1432" s="403" t="s">
        <v>343</v>
      </c>
      <c r="D1432" s="403" t="s">
        <v>344</v>
      </c>
      <c r="E1432" s="403" t="s">
        <v>1455</v>
      </c>
      <c r="F1432" s="403">
        <v>0</v>
      </c>
      <c r="O1432" s="403" t="s">
        <v>345</v>
      </c>
      <c r="R1432" s="403">
        <v>4</v>
      </c>
      <c r="S1432" s="403">
        <v>0.89370000000000005</v>
      </c>
      <c r="T1432" s="403">
        <v>3.7829999999999999</v>
      </c>
      <c r="U1432" s="403">
        <v>6.7130000000000001</v>
      </c>
      <c r="V1432" s="403">
        <v>32.892000000000003</v>
      </c>
      <c r="W1432" s="403">
        <v>34</v>
      </c>
      <c r="X1432" s="404">
        <v>0.13338</v>
      </c>
      <c r="Y1432" s="403">
        <f>X1432+(S1432*((U1432-INDEX('[1]Center of Mass'!$B$8:$M$105,MATCH(A1432,'[1]Center of Mass'!$B$8:$B$105,0),9))^2+(V1432-INDEX('[1]Center of Mass'!$B$8:$M$105,MATCH(A1432,'[1]Center of Mass'!$B$8:$B$105,0),10))^2))</f>
        <v>537.48748708740015</v>
      </c>
    </row>
    <row r="1433" spans="1:25">
      <c r="A1433" s="403" t="s">
        <v>51</v>
      </c>
      <c r="B1433" s="403" t="s">
        <v>1504</v>
      </c>
      <c r="C1433" s="403" t="s">
        <v>343</v>
      </c>
      <c r="D1433" s="403" t="s">
        <v>344</v>
      </c>
      <c r="E1433" s="403" t="s">
        <v>1455</v>
      </c>
      <c r="F1433" s="403">
        <v>0</v>
      </c>
      <c r="O1433" s="403" t="s">
        <v>345</v>
      </c>
      <c r="R1433" s="403">
        <v>4</v>
      </c>
      <c r="S1433" s="403">
        <v>1.4666999999999999</v>
      </c>
      <c r="T1433" s="403">
        <v>5.0330000000000004</v>
      </c>
      <c r="U1433" s="403">
        <v>8</v>
      </c>
      <c r="V1433" s="403">
        <v>32.892000000000003</v>
      </c>
      <c r="W1433" s="403">
        <v>34</v>
      </c>
      <c r="X1433" s="404">
        <v>0.41559000000000001</v>
      </c>
      <c r="Y1433" s="403">
        <f>X1433+(S1433*((U1433-INDEX('[1]Center of Mass'!$B$8:$M$105,MATCH(A1433,'[1]Center of Mass'!$B$8:$B$105,0),9))^2+(V1433-INDEX('[1]Center of Mass'!$B$8:$M$105,MATCH(A1433,'[1]Center of Mass'!$B$8:$B$105,0),10))^2))</f>
        <v>828.89352994950013</v>
      </c>
    </row>
    <row r="1434" spans="1:25">
      <c r="A1434" s="403" t="s">
        <v>51</v>
      </c>
      <c r="B1434" s="403" t="s">
        <v>1505</v>
      </c>
      <c r="C1434" s="403" t="s">
        <v>343</v>
      </c>
      <c r="D1434" s="403" t="s">
        <v>344</v>
      </c>
      <c r="E1434" s="403" t="s">
        <v>1455</v>
      </c>
      <c r="F1434" s="403">
        <v>0</v>
      </c>
      <c r="O1434" s="403" t="s">
        <v>345</v>
      </c>
      <c r="R1434" s="403">
        <v>4</v>
      </c>
      <c r="S1434" s="403">
        <v>0.81879999999999997</v>
      </c>
      <c r="T1434" s="403">
        <v>3.6890000000000001</v>
      </c>
      <c r="U1434" s="403">
        <v>0.55000000000000004</v>
      </c>
      <c r="V1434" s="403">
        <v>33.722000000000001</v>
      </c>
      <c r="W1434" s="403">
        <v>34</v>
      </c>
      <c r="X1434" s="404">
        <v>0.12037</v>
      </c>
      <c r="Y1434" s="403">
        <f>X1434+(S1434*((U1434-INDEX('[1]Center of Mass'!$B$8:$M$105,MATCH(A1434,'[1]Center of Mass'!$B$8:$B$105,0),9))^2+(V1434-INDEX('[1]Center of Mass'!$B$8:$M$105,MATCH(A1434,'[1]Center of Mass'!$B$8:$B$105,0),10))^2))</f>
        <v>699.94678534999991</v>
      </c>
    </row>
    <row r="1435" spans="1:25">
      <c r="A1435" s="403" t="s">
        <v>51</v>
      </c>
      <c r="B1435" s="403" t="s">
        <v>1506</v>
      </c>
      <c r="C1435" s="403" t="s">
        <v>343</v>
      </c>
      <c r="D1435" s="403" t="s">
        <v>344</v>
      </c>
      <c r="E1435" s="403" t="s">
        <v>1455</v>
      </c>
      <c r="F1435" s="403">
        <v>0</v>
      </c>
      <c r="O1435" s="403" t="s">
        <v>345</v>
      </c>
      <c r="R1435" s="403">
        <v>4</v>
      </c>
      <c r="S1435" s="403">
        <v>0.81879999999999997</v>
      </c>
      <c r="T1435" s="403">
        <v>3.6890000000000001</v>
      </c>
      <c r="U1435" s="403">
        <v>1.65</v>
      </c>
      <c r="V1435" s="403">
        <v>33.722000000000001</v>
      </c>
      <c r="W1435" s="403">
        <v>34</v>
      </c>
      <c r="X1435" s="404">
        <v>0.12035999999999999</v>
      </c>
      <c r="Y1435" s="403">
        <f>X1435+(S1435*((U1435-INDEX('[1]Center of Mass'!$B$8:$M$105,MATCH(A1435,'[1]Center of Mass'!$B$8:$B$105,0),9))^2+(V1435-INDEX('[1]Center of Mass'!$B$8:$M$105,MATCH(A1435,'[1]Center of Mass'!$B$8:$B$105,0),10))^2))</f>
        <v>663.19542863000004</v>
      </c>
    </row>
    <row r="1436" spans="1:25">
      <c r="A1436" s="403" t="s">
        <v>51</v>
      </c>
      <c r="B1436" s="403" t="s">
        <v>1507</v>
      </c>
      <c r="C1436" s="403" t="s">
        <v>343</v>
      </c>
      <c r="D1436" s="403" t="s">
        <v>344</v>
      </c>
      <c r="E1436" s="403" t="s">
        <v>1455</v>
      </c>
      <c r="F1436" s="403">
        <v>0</v>
      </c>
      <c r="O1436" s="403" t="s">
        <v>345</v>
      </c>
      <c r="R1436" s="403">
        <v>4</v>
      </c>
      <c r="S1436" s="403">
        <v>0.81869999999999998</v>
      </c>
      <c r="T1436" s="403">
        <v>3.6890000000000001</v>
      </c>
      <c r="U1436" s="403">
        <v>2.75</v>
      </c>
      <c r="V1436" s="403">
        <v>33.722000000000001</v>
      </c>
      <c r="W1436" s="403">
        <v>34</v>
      </c>
      <c r="X1436" s="404">
        <v>0.12035999999999999</v>
      </c>
      <c r="Y1436" s="403">
        <f>X1436+(S1436*((U1436-INDEX('[1]Center of Mass'!$B$8:$M$105,MATCH(A1436,'[1]Center of Mass'!$B$8:$B$105,0),9))^2+(V1436-INDEX('[1]Center of Mass'!$B$8:$M$105,MATCH(A1436,'[1]Center of Mass'!$B$8:$B$105,0),10))^2))</f>
        <v>628.34884302750004</v>
      </c>
    </row>
    <row r="1437" spans="1:25">
      <c r="A1437" s="403" t="s">
        <v>51</v>
      </c>
      <c r="B1437" s="403" t="s">
        <v>1508</v>
      </c>
      <c r="C1437" s="403" t="s">
        <v>343</v>
      </c>
      <c r="D1437" s="403" t="s">
        <v>344</v>
      </c>
      <c r="E1437" s="403" t="s">
        <v>1455</v>
      </c>
      <c r="F1437" s="403">
        <v>0</v>
      </c>
      <c r="O1437" s="403" t="s">
        <v>345</v>
      </c>
      <c r="R1437" s="403">
        <v>4</v>
      </c>
      <c r="S1437" s="403">
        <v>0.72570000000000001</v>
      </c>
      <c r="T1437" s="403">
        <v>3.4390000000000001</v>
      </c>
      <c r="U1437" s="403">
        <v>3.7879999999999998</v>
      </c>
      <c r="V1437" s="403">
        <v>33.722000000000001</v>
      </c>
      <c r="W1437" s="403">
        <v>34</v>
      </c>
      <c r="X1437" s="404">
        <v>9.0990000000000001E-2</v>
      </c>
      <c r="Y1437" s="403">
        <f>X1437+(S1437*((U1437-INDEX('[1]Center of Mass'!$B$8:$M$105,MATCH(A1437,'[1]Center of Mass'!$B$8:$B$105,0),9))^2+(V1437-INDEX('[1]Center of Mass'!$B$8:$M$105,MATCH(A1437,'[1]Center of Mass'!$B$8:$B$105,0),10))^2))</f>
        <v>529.48704780690014</v>
      </c>
    </row>
    <row r="1438" spans="1:25">
      <c r="A1438" s="403" t="s">
        <v>51</v>
      </c>
      <c r="B1438" s="403" t="s">
        <v>1509</v>
      </c>
      <c r="C1438" s="403" t="s">
        <v>343</v>
      </c>
      <c r="D1438" s="403" t="s">
        <v>344</v>
      </c>
      <c r="E1438" s="403" t="s">
        <v>1455</v>
      </c>
      <c r="F1438" s="403">
        <v>0</v>
      </c>
      <c r="O1438" s="403" t="s">
        <v>345</v>
      </c>
      <c r="R1438" s="403">
        <v>4</v>
      </c>
      <c r="S1438" s="403">
        <v>0.72570000000000001</v>
      </c>
      <c r="T1438" s="403">
        <v>3.4390000000000001</v>
      </c>
      <c r="U1438" s="403">
        <v>4.7629999999999999</v>
      </c>
      <c r="V1438" s="403">
        <v>33.722000000000001</v>
      </c>
      <c r="W1438" s="403">
        <v>34</v>
      </c>
      <c r="X1438" s="404">
        <v>9.0990000000000001E-2</v>
      </c>
      <c r="Y1438" s="403">
        <f>X1438+(S1438*((U1438-INDEX('[1]Center of Mass'!$B$8:$M$105,MATCH(A1438,'[1]Center of Mass'!$B$8:$B$105,0),9))^2+(V1438-INDEX('[1]Center of Mass'!$B$8:$M$105,MATCH(A1438,'[1]Center of Mass'!$B$8:$B$105,0),10))^2))</f>
        <v>505.10956925939996</v>
      </c>
    </row>
    <row r="1439" spans="1:25">
      <c r="A1439" s="403" t="s">
        <v>51</v>
      </c>
      <c r="B1439" s="403" t="s">
        <v>1510</v>
      </c>
      <c r="C1439" s="403" t="s">
        <v>343</v>
      </c>
      <c r="D1439" s="403" t="s">
        <v>344</v>
      </c>
      <c r="E1439" s="403" t="s">
        <v>1455</v>
      </c>
      <c r="F1439" s="403">
        <v>0</v>
      </c>
      <c r="O1439" s="403" t="s">
        <v>345</v>
      </c>
      <c r="R1439" s="403">
        <v>4</v>
      </c>
      <c r="S1439" s="403">
        <v>0.72570000000000001</v>
      </c>
      <c r="T1439" s="403">
        <v>3.4390000000000001</v>
      </c>
      <c r="U1439" s="403">
        <v>5.7380000000000004</v>
      </c>
      <c r="V1439" s="403">
        <v>33.722000000000001</v>
      </c>
      <c r="W1439" s="403">
        <v>34</v>
      </c>
      <c r="X1439" s="404">
        <v>9.0990000000000001E-2</v>
      </c>
      <c r="Y1439" s="403">
        <f>X1439+(S1439*((U1439-INDEX('[1]Center of Mass'!$B$8:$M$105,MATCH(A1439,'[1]Center of Mass'!$B$8:$B$105,0),9))^2+(V1439-INDEX('[1]Center of Mass'!$B$8:$M$105,MATCH(A1439,'[1]Center of Mass'!$B$8:$B$105,0),10))^2))</f>
        <v>482.11182783690003</v>
      </c>
    </row>
    <row r="1440" spans="1:25">
      <c r="A1440" s="403" t="s">
        <v>51</v>
      </c>
      <c r="B1440" s="403" t="s">
        <v>1511</v>
      </c>
      <c r="C1440" s="403" t="s">
        <v>343</v>
      </c>
      <c r="D1440" s="403" t="s">
        <v>344</v>
      </c>
      <c r="E1440" s="403" t="s">
        <v>1455</v>
      </c>
      <c r="F1440" s="403">
        <v>0</v>
      </c>
      <c r="O1440" s="403" t="s">
        <v>345</v>
      </c>
      <c r="R1440" s="403">
        <v>4</v>
      </c>
      <c r="S1440" s="403">
        <v>0.72570000000000001</v>
      </c>
      <c r="T1440" s="403">
        <v>3.4390000000000001</v>
      </c>
      <c r="U1440" s="403">
        <v>6.7130000000000001</v>
      </c>
      <c r="V1440" s="403">
        <v>33.722000000000001</v>
      </c>
      <c r="W1440" s="403">
        <v>34</v>
      </c>
      <c r="X1440" s="404">
        <v>9.0990000000000001E-2</v>
      </c>
      <c r="Y1440" s="403">
        <f>X1440+(S1440*((U1440-INDEX('[1]Center of Mass'!$B$8:$M$105,MATCH(A1440,'[1]Center of Mass'!$B$8:$B$105,0),9))^2+(V1440-INDEX('[1]Center of Mass'!$B$8:$M$105,MATCH(A1440,'[1]Center of Mass'!$B$8:$B$105,0),10))^2))</f>
        <v>460.49382353940007</v>
      </c>
    </row>
    <row r="1441" spans="1:25">
      <c r="A1441" s="403" t="s">
        <v>51</v>
      </c>
      <c r="B1441" s="403" t="s">
        <v>1512</v>
      </c>
      <c r="C1441" s="403" t="s">
        <v>343</v>
      </c>
      <c r="D1441" s="403" t="s">
        <v>344</v>
      </c>
      <c r="E1441" s="403" t="s">
        <v>1455</v>
      </c>
      <c r="F1441" s="403">
        <v>0</v>
      </c>
      <c r="O1441" s="403" t="s">
        <v>345</v>
      </c>
      <c r="R1441" s="403">
        <v>4</v>
      </c>
      <c r="S1441" s="403">
        <v>1.1909000000000001</v>
      </c>
      <c r="T1441" s="403">
        <v>4.6890000000000001</v>
      </c>
      <c r="U1441" s="403">
        <v>8</v>
      </c>
      <c r="V1441" s="403">
        <v>33.722000000000001</v>
      </c>
      <c r="W1441" s="403">
        <v>34</v>
      </c>
      <c r="X1441" s="404">
        <v>0.30903000000000003</v>
      </c>
      <c r="Y1441" s="403">
        <f>X1441+(S1441*((U1441-INDEX('[1]Center of Mass'!$B$8:$M$105,MATCH(A1441,'[1]Center of Mass'!$B$8:$B$105,0),9))^2+(V1441-INDEX('[1]Center of Mass'!$B$8:$M$105,MATCH(A1441,'[1]Center of Mass'!$B$8:$B$105,0),10))^2))</f>
        <v>712.48548054250011</v>
      </c>
    </row>
    <row r="1442" spans="1:25">
      <c r="A1442" s="403" t="s">
        <v>52</v>
      </c>
      <c r="B1442" s="403" t="s">
        <v>584</v>
      </c>
      <c r="C1442" s="403" t="s">
        <v>343</v>
      </c>
      <c r="D1442" s="403" t="s">
        <v>344</v>
      </c>
      <c r="E1442" s="403" t="s">
        <v>1455</v>
      </c>
      <c r="F1442" s="403">
        <v>0</v>
      </c>
      <c r="O1442" s="403" t="s">
        <v>345</v>
      </c>
      <c r="R1442" s="403">
        <v>4</v>
      </c>
      <c r="S1442" s="403">
        <v>1.6041000000000001</v>
      </c>
      <c r="T1442" s="403">
        <v>5.2080000000000002</v>
      </c>
      <c r="U1442" s="403">
        <v>11.898</v>
      </c>
      <c r="V1442" s="403">
        <v>-1.6</v>
      </c>
      <c r="W1442" s="403">
        <v>30.6</v>
      </c>
      <c r="X1442" s="404">
        <v>0.47763</v>
      </c>
      <c r="Y1442" s="403">
        <f>X1442+(S1442*((U1442-INDEX('[1]Center of Mass'!$B$8:$M$105,MATCH(A1442,'[1]Center of Mass'!$B$8:$B$105,0),9))^2+(V1442-INDEX('[1]Center of Mass'!$B$8:$M$105,MATCH(A1442,'[1]Center of Mass'!$B$8:$B$105,0),10))^2))</f>
        <v>504.81700842449993</v>
      </c>
    </row>
    <row r="1443" spans="1:25">
      <c r="A1443" s="403" t="s">
        <v>52</v>
      </c>
      <c r="B1443" s="403" t="s">
        <v>585</v>
      </c>
      <c r="C1443" s="403" t="s">
        <v>343</v>
      </c>
      <c r="D1443" s="403" t="s">
        <v>344</v>
      </c>
      <c r="E1443" s="403" t="s">
        <v>1455</v>
      </c>
      <c r="F1443" s="403">
        <v>0</v>
      </c>
      <c r="O1443" s="403" t="s">
        <v>345</v>
      </c>
      <c r="R1443" s="403">
        <v>4</v>
      </c>
      <c r="S1443" s="403">
        <v>1.1032</v>
      </c>
      <c r="T1443" s="403">
        <v>4.2060000000000004</v>
      </c>
      <c r="U1443" s="403">
        <v>13.252000000000001</v>
      </c>
      <c r="V1443" s="403">
        <v>-1.6</v>
      </c>
      <c r="W1443" s="403">
        <v>30.6</v>
      </c>
      <c r="X1443" s="404">
        <v>0.20380999999999999</v>
      </c>
      <c r="Y1443" s="403">
        <f>X1443+(S1443*((U1443-INDEX('[1]Center of Mass'!$B$8:$M$105,MATCH(A1443,'[1]Center of Mass'!$B$8:$B$105,0),9))^2+(V1443-INDEX('[1]Center of Mass'!$B$8:$M$105,MATCH(A1443,'[1]Center of Mass'!$B$8:$B$105,0),10))^2))</f>
        <v>320.39088217839992</v>
      </c>
    </row>
    <row r="1444" spans="1:25">
      <c r="A1444" s="403" t="s">
        <v>52</v>
      </c>
      <c r="B1444" s="403" t="s">
        <v>586</v>
      </c>
      <c r="C1444" s="403" t="s">
        <v>343</v>
      </c>
      <c r="D1444" s="403" t="s">
        <v>344</v>
      </c>
      <c r="E1444" s="403" t="s">
        <v>1455</v>
      </c>
      <c r="F1444" s="403">
        <v>0</v>
      </c>
      <c r="O1444" s="403" t="s">
        <v>345</v>
      </c>
      <c r="R1444" s="403">
        <v>4</v>
      </c>
      <c r="S1444" s="403">
        <v>1.1032</v>
      </c>
      <c r="T1444" s="403">
        <v>4.2060000000000004</v>
      </c>
      <c r="U1444" s="403">
        <v>14.355</v>
      </c>
      <c r="V1444" s="403">
        <v>-1.6</v>
      </c>
      <c r="W1444" s="403">
        <v>30.6</v>
      </c>
      <c r="X1444" s="404">
        <v>0.20380999999999999</v>
      </c>
      <c r="Y1444" s="403">
        <f>X1444+(S1444*((U1444-INDEX('[1]Center of Mass'!$B$8:$M$105,MATCH(A1444,'[1]Center of Mass'!$B$8:$B$105,0),9))^2+(V1444-INDEX('[1]Center of Mass'!$B$8:$M$105,MATCH(A1444,'[1]Center of Mass'!$B$8:$B$105,0),10))^2))</f>
        <v>301.65779048639996</v>
      </c>
    </row>
    <row r="1445" spans="1:25">
      <c r="A1445" s="403" t="s">
        <v>52</v>
      </c>
      <c r="B1445" s="403" t="s">
        <v>587</v>
      </c>
      <c r="C1445" s="403" t="s">
        <v>343</v>
      </c>
      <c r="D1445" s="403" t="s">
        <v>344</v>
      </c>
      <c r="E1445" s="403" t="s">
        <v>1455</v>
      </c>
      <c r="F1445" s="403">
        <v>0</v>
      </c>
      <c r="O1445" s="403" t="s">
        <v>345</v>
      </c>
      <c r="R1445" s="403">
        <v>4</v>
      </c>
      <c r="S1445" s="403">
        <v>1.1032</v>
      </c>
      <c r="T1445" s="403">
        <v>4.2060000000000004</v>
      </c>
      <c r="U1445" s="403">
        <v>15.458</v>
      </c>
      <c r="V1445" s="403">
        <v>-1.6</v>
      </c>
      <c r="W1445" s="403">
        <v>30.6</v>
      </c>
      <c r="X1445" s="404">
        <v>0.20380999999999999</v>
      </c>
      <c r="Y1445" s="403">
        <f>X1445+(S1445*((U1445-INDEX('[1]Center of Mass'!$B$8:$M$105,MATCH(A1445,'[1]Center of Mass'!$B$8:$B$105,0),9))^2+(V1445-INDEX('[1]Center of Mass'!$B$8:$M$105,MATCH(A1445,'[1]Center of Mass'!$B$8:$B$105,0),10))^2))</f>
        <v>285.60902489199998</v>
      </c>
    </row>
    <row r="1446" spans="1:25">
      <c r="A1446" s="403" t="s">
        <v>52</v>
      </c>
      <c r="B1446" s="403" t="s">
        <v>588</v>
      </c>
      <c r="C1446" s="403" t="s">
        <v>343</v>
      </c>
      <c r="D1446" s="403" t="s">
        <v>344</v>
      </c>
      <c r="E1446" s="403" t="s">
        <v>1455</v>
      </c>
      <c r="F1446" s="403">
        <v>0</v>
      </c>
      <c r="O1446" s="403" t="s">
        <v>345</v>
      </c>
      <c r="R1446" s="403">
        <v>4</v>
      </c>
      <c r="S1446" s="403">
        <v>0.45800000000000002</v>
      </c>
      <c r="T1446" s="403">
        <v>3.7789999999999999</v>
      </c>
      <c r="U1446" s="403">
        <v>11.903</v>
      </c>
      <c r="V1446" s="403">
        <v>-0.95699999999999996</v>
      </c>
      <c r="W1446" s="403">
        <v>30.6</v>
      </c>
      <c r="X1446" s="404">
        <v>0.1013</v>
      </c>
      <c r="Y1446" s="403">
        <f>X1446+(S1446*((U1446-INDEX('[1]Center of Mass'!$B$8:$M$105,MATCH(A1446,'[1]Center of Mass'!$B$8:$B$105,0),9))^2+(V1446-INDEX('[1]Center of Mass'!$B$8:$M$105,MATCH(A1446,'[1]Center of Mass'!$B$8:$B$105,0),10))^2))</f>
        <v>135.46538603400003</v>
      </c>
    </row>
    <row r="1447" spans="1:25">
      <c r="A1447" s="403" t="s">
        <v>52</v>
      </c>
      <c r="B1447" s="403" t="s">
        <v>589</v>
      </c>
      <c r="C1447" s="403" t="s">
        <v>343</v>
      </c>
      <c r="D1447" s="403" t="s">
        <v>344</v>
      </c>
      <c r="E1447" s="403" t="s">
        <v>1455</v>
      </c>
      <c r="F1447" s="403">
        <v>0</v>
      </c>
      <c r="O1447" s="403" t="s">
        <v>345</v>
      </c>
      <c r="R1447" s="403">
        <v>4</v>
      </c>
      <c r="S1447" s="403">
        <v>0.32100000000000001</v>
      </c>
      <c r="T1447" s="403">
        <v>2.7879999999999998</v>
      </c>
      <c r="U1447" s="403">
        <v>13.252000000000001</v>
      </c>
      <c r="V1447" s="403">
        <v>-0.95499999999999996</v>
      </c>
      <c r="W1447" s="403">
        <v>30.6</v>
      </c>
      <c r="X1447" s="404">
        <v>3.4821999999999999E-2</v>
      </c>
      <c r="Y1447" s="403">
        <f>X1447+(S1447*((U1447-INDEX('[1]Center of Mass'!$B$8:$M$105,MATCH(A1447,'[1]Center of Mass'!$B$8:$B$105,0),9))^2+(V1447-INDEX('[1]Center of Mass'!$B$8:$M$105,MATCH(A1447,'[1]Center of Mass'!$B$8:$B$105,0),10))^2))</f>
        <v>87.161323162000002</v>
      </c>
    </row>
    <row r="1448" spans="1:25">
      <c r="A1448" s="403" t="s">
        <v>52</v>
      </c>
      <c r="B1448" s="403" t="s">
        <v>590</v>
      </c>
      <c r="C1448" s="403" t="s">
        <v>343</v>
      </c>
      <c r="D1448" s="403" t="s">
        <v>344</v>
      </c>
      <c r="E1448" s="403" t="s">
        <v>1455</v>
      </c>
      <c r="F1448" s="403">
        <v>0</v>
      </c>
      <c r="O1448" s="403" t="s">
        <v>345</v>
      </c>
      <c r="R1448" s="403">
        <v>4</v>
      </c>
      <c r="S1448" s="403">
        <v>0.32100000000000001</v>
      </c>
      <c r="T1448" s="403">
        <v>2.7879999999999998</v>
      </c>
      <c r="U1448" s="403">
        <v>14.355</v>
      </c>
      <c r="V1448" s="403">
        <v>-0.95499999999999996</v>
      </c>
      <c r="W1448" s="403">
        <v>30.6</v>
      </c>
      <c r="X1448" s="404">
        <v>3.4821999999999999E-2</v>
      </c>
      <c r="Y1448" s="403">
        <f>X1448+(S1448*((U1448-INDEX('[1]Center of Mass'!$B$8:$M$105,MATCH(A1448,'[1]Center of Mass'!$B$8:$B$105,0),9))^2+(V1448-INDEX('[1]Center of Mass'!$B$8:$M$105,MATCH(A1448,'[1]Center of Mass'!$B$8:$B$105,0),10))^2))</f>
        <v>81.710523277000007</v>
      </c>
    </row>
    <row r="1449" spans="1:25">
      <c r="A1449" s="403" t="s">
        <v>52</v>
      </c>
      <c r="B1449" s="403" t="s">
        <v>591</v>
      </c>
      <c r="C1449" s="403" t="s">
        <v>343</v>
      </c>
      <c r="D1449" s="403" t="s">
        <v>344</v>
      </c>
      <c r="E1449" s="403" t="s">
        <v>1455</v>
      </c>
      <c r="F1449" s="403">
        <v>0</v>
      </c>
      <c r="O1449" s="403" t="s">
        <v>345</v>
      </c>
      <c r="R1449" s="403">
        <v>4</v>
      </c>
      <c r="S1449" s="403">
        <v>0.32100000000000001</v>
      </c>
      <c r="T1449" s="403">
        <v>2.7879999999999998</v>
      </c>
      <c r="U1449" s="403">
        <v>15.458</v>
      </c>
      <c r="V1449" s="403">
        <v>-0.95499999999999996</v>
      </c>
      <c r="W1449" s="403">
        <v>30.6</v>
      </c>
      <c r="X1449" s="404">
        <v>3.4821999999999999E-2</v>
      </c>
      <c r="Y1449" s="403">
        <f>X1449+(S1449*((U1449-INDEX('[1]Center of Mass'!$B$8:$M$105,MATCH(A1449,'[1]Center of Mass'!$B$8:$B$105,0),9))^2+(V1449-INDEX('[1]Center of Mass'!$B$8:$M$105,MATCH(A1449,'[1]Center of Mass'!$B$8:$B$105,0),10))^2))</f>
        <v>77.040786370000006</v>
      </c>
    </row>
    <row r="1450" spans="1:25">
      <c r="A1450" s="403" t="s">
        <v>52</v>
      </c>
      <c r="B1450" s="403" t="s">
        <v>592</v>
      </c>
      <c r="C1450" s="403" t="s">
        <v>343</v>
      </c>
      <c r="D1450" s="403" t="s">
        <v>344</v>
      </c>
      <c r="E1450" s="403" t="s">
        <v>1455</v>
      </c>
      <c r="F1450" s="403">
        <v>0</v>
      </c>
      <c r="O1450" s="403" t="s">
        <v>345</v>
      </c>
      <c r="R1450" s="403">
        <v>4</v>
      </c>
      <c r="S1450" s="403">
        <v>0.34639999999999999</v>
      </c>
      <c r="T1450" s="403">
        <v>2.9630000000000001</v>
      </c>
      <c r="U1450" s="403">
        <v>16.605</v>
      </c>
      <c r="V1450" s="403">
        <v>-0.95499999999999996</v>
      </c>
      <c r="W1450" s="403">
        <v>30.6</v>
      </c>
      <c r="X1450" s="404">
        <v>4.3360999999999997E-2</v>
      </c>
      <c r="Y1450" s="403">
        <f>X1450+(S1450*((U1450-INDEX('[1]Center of Mass'!$B$8:$M$105,MATCH(A1450,'[1]Center of Mass'!$B$8:$B$105,0),9))^2+(V1450-INDEX('[1]Center of Mass'!$B$8:$M$105,MATCH(A1450,'[1]Center of Mass'!$B$8:$B$105,0),10))^2))</f>
        <v>78.796339976799999</v>
      </c>
    </row>
    <row r="1451" spans="1:25">
      <c r="A1451" s="403" t="s">
        <v>52</v>
      </c>
      <c r="B1451" s="403" t="s">
        <v>593</v>
      </c>
      <c r="C1451" s="403" t="s">
        <v>343</v>
      </c>
      <c r="D1451" s="403" t="s">
        <v>344</v>
      </c>
      <c r="E1451" s="403" t="s">
        <v>1455</v>
      </c>
      <c r="F1451" s="403">
        <v>0</v>
      </c>
      <c r="O1451" s="403" t="s">
        <v>345</v>
      </c>
      <c r="R1451" s="403">
        <v>4</v>
      </c>
      <c r="S1451" s="403">
        <v>0.17460000000000001</v>
      </c>
      <c r="T1451" s="403">
        <v>1.782</v>
      </c>
      <c r="U1451" s="403">
        <v>17.5</v>
      </c>
      <c r="V1451" s="403">
        <v>-0.95499999999999996</v>
      </c>
      <c r="W1451" s="403">
        <v>30.6</v>
      </c>
      <c r="X1451" s="404">
        <v>6.4701000000000003E-3</v>
      </c>
      <c r="Y1451" s="403">
        <f>X1451+(S1451*((U1451-INDEX('[1]Center of Mass'!$B$8:$M$105,MATCH(A1451,'[1]Center of Mass'!$B$8:$B$105,0),9))^2+(V1451-INDEX('[1]Center of Mass'!$B$8:$M$105,MATCH(A1451,'[1]Center of Mass'!$B$8:$B$105,0),10))^2))</f>
        <v>38.310937801199998</v>
      </c>
    </row>
    <row r="1452" spans="1:25">
      <c r="A1452" s="403" t="s">
        <v>52</v>
      </c>
      <c r="B1452" s="403" t="s">
        <v>609</v>
      </c>
      <c r="C1452" s="403" t="s">
        <v>343</v>
      </c>
      <c r="D1452" s="403" t="s">
        <v>344</v>
      </c>
      <c r="E1452" s="403" t="s">
        <v>1455</v>
      </c>
      <c r="F1452" s="403">
        <v>0</v>
      </c>
      <c r="O1452" s="403" t="s">
        <v>345</v>
      </c>
      <c r="R1452" s="403">
        <v>4</v>
      </c>
      <c r="S1452" s="403">
        <v>0.84050000000000002</v>
      </c>
      <c r="T1452" s="403">
        <v>3.69</v>
      </c>
      <c r="U1452" s="403">
        <v>1.7629999999999999</v>
      </c>
      <c r="V1452" s="403">
        <v>-0.41</v>
      </c>
      <c r="W1452" s="403">
        <v>30.6</v>
      </c>
      <c r="X1452" s="404">
        <v>0.12068</v>
      </c>
      <c r="Y1452" s="403">
        <f>X1452+(S1452*((U1452-INDEX('[1]Center of Mass'!$B$8:$M$105,MATCH(A1452,'[1]Center of Mass'!$B$8:$B$105,0),9))^2+(V1452-INDEX('[1]Center of Mass'!$B$8:$M$105,MATCH(A1452,'[1]Center of Mass'!$B$8:$B$105,0),10))^2))</f>
        <v>485.69207065000001</v>
      </c>
    </row>
    <row r="1453" spans="1:25">
      <c r="A1453" s="403" t="s">
        <v>52</v>
      </c>
      <c r="B1453" s="403" t="s">
        <v>610</v>
      </c>
      <c r="C1453" s="403" t="s">
        <v>343</v>
      </c>
      <c r="D1453" s="403" t="s">
        <v>344</v>
      </c>
      <c r="E1453" s="403" t="s">
        <v>1455</v>
      </c>
      <c r="F1453" s="403">
        <v>0</v>
      </c>
      <c r="O1453" s="403" t="s">
        <v>345</v>
      </c>
      <c r="R1453" s="403">
        <v>4</v>
      </c>
      <c r="S1453" s="403">
        <v>0.84050000000000002</v>
      </c>
      <c r="T1453" s="403">
        <v>3.69</v>
      </c>
      <c r="U1453" s="403">
        <v>2.7879999999999998</v>
      </c>
      <c r="V1453" s="403">
        <v>-0.41</v>
      </c>
      <c r="W1453" s="403">
        <v>30.6</v>
      </c>
      <c r="X1453" s="404">
        <v>0.12068</v>
      </c>
      <c r="Y1453" s="403">
        <f>X1453+(S1453*((U1453-INDEX('[1]Center of Mass'!$B$8:$M$105,MATCH(A1453,'[1]Center of Mass'!$B$8:$B$105,0),9))^2+(V1453-INDEX('[1]Center of Mass'!$B$8:$M$105,MATCH(A1453,'[1]Center of Mass'!$B$8:$B$105,0),10))^2))</f>
        <v>452.56605351249999</v>
      </c>
    </row>
    <row r="1454" spans="1:25">
      <c r="A1454" s="403" t="s">
        <v>52</v>
      </c>
      <c r="B1454" s="403" t="s">
        <v>611</v>
      </c>
      <c r="C1454" s="403" t="s">
        <v>343</v>
      </c>
      <c r="D1454" s="403" t="s">
        <v>344</v>
      </c>
      <c r="E1454" s="403" t="s">
        <v>1455</v>
      </c>
      <c r="F1454" s="403">
        <v>0</v>
      </c>
      <c r="O1454" s="403" t="s">
        <v>345</v>
      </c>
      <c r="R1454" s="403">
        <v>4</v>
      </c>
      <c r="S1454" s="403">
        <v>1.0660000000000001</v>
      </c>
      <c r="T1454" s="403">
        <v>4.24</v>
      </c>
      <c r="U1454" s="403">
        <v>3.95</v>
      </c>
      <c r="V1454" s="403">
        <v>-0.41</v>
      </c>
      <c r="W1454" s="403">
        <v>30.6</v>
      </c>
      <c r="X1454" s="404">
        <v>0.20985999999999999</v>
      </c>
      <c r="Y1454" s="403">
        <f>X1454+(S1454*((U1454-INDEX('[1]Center of Mass'!$B$8:$M$105,MATCH(A1454,'[1]Center of Mass'!$B$8:$B$105,0),9))^2+(V1454-INDEX('[1]Center of Mass'!$B$8:$M$105,MATCH(A1454,'[1]Center of Mass'!$B$8:$B$105,0),10))^2))</f>
        <v>529.12308996200011</v>
      </c>
    </row>
    <row r="1455" spans="1:25">
      <c r="A1455" s="403" t="s">
        <v>52</v>
      </c>
      <c r="B1455" s="403" t="s">
        <v>612</v>
      </c>
      <c r="C1455" s="403" t="s">
        <v>343</v>
      </c>
      <c r="D1455" s="403" t="s">
        <v>344</v>
      </c>
      <c r="E1455" s="403" t="s">
        <v>1455</v>
      </c>
      <c r="F1455" s="403">
        <v>0</v>
      </c>
      <c r="O1455" s="403" t="s">
        <v>345</v>
      </c>
      <c r="R1455" s="403">
        <v>4</v>
      </c>
      <c r="S1455" s="403">
        <v>1.0660000000000001</v>
      </c>
      <c r="T1455" s="403">
        <v>4.24</v>
      </c>
      <c r="U1455" s="403">
        <v>5.25</v>
      </c>
      <c r="V1455" s="403">
        <v>-0.41</v>
      </c>
      <c r="W1455" s="403">
        <v>30.6</v>
      </c>
      <c r="X1455" s="404">
        <v>0.20985999999999999</v>
      </c>
      <c r="Y1455" s="403">
        <f>X1455+(S1455*((U1455-INDEX('[1]Center of Mass'!$B$8:$M$105,MATCH(A1455,'[1]Center of Mass'!$B$8:$B$105,0),9))^2+(V1455-INDEX('[1]Center of Mass'!$B$8:$M$105,MATCH(A1455,'[1]Center of Mass'!$B$8:$B$105,0),10))^2))</f>
        <v>482.28027836200005</v>
      </c>
    </row>
    <row r="1456" spans="1:25">
      <c r="A1456" s="403" t="s">
        <v>52</v>
      </c>
      <c r="B1456" s="403" t="s">
        <v>613</v>
      </c>
      <c r="C1456" s="403" t="s">
        <v>343</v>
      </c>
      <c r="D1456" s="403" t="s">
        <v>344</v>
      </c>
      <c r="E1456" s="403" t="s">
        <v>1455</v>
      </c>
      <c r="F1456" s="403">
        <v>0</v>
      </c>
      <c r="O1456" s="403" t="s">
        <v>345</v>
      </c>
      <c r="R1456" s="403">
        <v>4</v>
      </c>
      <c r="S1456" s="403">
        <v>1.0660000000000001</v>
      </c>
      <c r="T1456" s="403">
        <v>4.24</v>
      </c>
      <c r="U1456" s="403">
        <v>6.55</v>
      </c>
      <c r="V1456" s="403">
        <v>-0.41</v>
      </c>
      <c r="W1456" s="403">
        <v>30.6</v>
      </c>
      <c r="X1456" s="404">
        <v>0.20985999999999999</v>
      </c>
      <c r="Y1456" s="403">
        <f>X1456+(S1456*((U1456-INDEX('[1]Center of Mass'!$B$8:$M$105,MATCH(A1456,'[1]Center of Mass'!$B$8:$B$105,0),9))^2+(V1456-INDEX('[1]Center of Mass'!$B$8:$M$105,MATCH(A1456,'[1]Center of Mass'!$B$8:$B$105,0),10))^2))</f>
        <v>439.04054676200002</v>
      </c>
    </row>
    <row r="1457" spans="1:25">
      <c r="A1457" s="403" t="s">
        <v>52</v>
      </c>
      <c r="B1457" s="403" t="s">
        <v>877</v>
      </c>
      <c r="C1457" s="403" t="s">
        <v>343</v>
      </c>
      <c r="D1457" s="403" t="s">
        <v>344</v>
      </c>
      <c r="E1457" s="403" t="s">
        <v>1455</v>
      </c>
      <c r="F1457" s="403">
        <v>0</v>
      </c>
      <c r="O1457" s="403" t="s">
        <v>345</v>
      </c>
      <c r="R1457" s="403">
        <v>4</v>
      </c>
      <c r="S1457" s="403">
        <v>0.94289999999999996</v>
      </c>
      <c r="T1457" s="403">
        <v>3.94</v>
      </c>
      <c r="U1457" s="403">
        <v>7.7750000000000004</v>
      </c>
      <c r="V1457" s="403">
        <v>-0.41</v>
      </c>
      <c r="W1457" s="403">
        <v>30.6</v>
      </c>
      <c r="X1457" s="404">
        <v>0.15673000000000001</v>
      </c>
      <c r="Y1457" s="403">
        <f>X1457+(S1457*((U1457-INDEX('[1]Center of Mass'!$B$8:$M$105,MATCH(A1457,'[1]Center of Mass'!$B$8:$B$105,0),9))^2+(V1457-INDEX('[1]Center of Mass'!$B$8:$M$105,MATCH(A1457,'[1]Center of Mass'!$B$8:$B$105,0),10))^2))</f>
        <v>355.18850010279999</v>
      </c>
    </row>
    <row r="1458" spans="1:25">
      <c r="A1458" s="403" t="s">
        <v>52</v>
      </c>
      <c r="B1458" s="403" t="s">
        <v>878</v>
      </c>
      <c r="C1458" s="403" t="s">
        <v>343</v>
      </c>
      <c r="D1458" s="403" t="s">
        <v>344</v>
      </c>
      <c r="E1458" s="403" t="s">
        <v>1455</v>
      </c>
      <c r="F1458" s="403">
        <v>0</v>
      </c>
      <c r="O1458" s="403" t="s">
        <v>345</v>
      </c>
      <c r="R1458" s="403">
        <v>4</v>
      </c>
      <c r="S1458" s="403">
        <v>0.94289999999999996</v>
      </c>
      <c r="T1458" s="403">
        <v>3.94</v>
      </c>
      <c r="U1458" s="403">
        <v>8.9250000000000007</v>
      </c>
      <c r="V1458" s="403">
        <v>-0.41</v>
      </c>
      <c r="W1458" s="403">
        <v>30.6</v>
      </c>
      <c r="X1458" s="404">
        <v>0.15673000000000001</v>
      </c>
      <c r="Y1458" s="403">
        <f>X1458+(S1458*((U1458-INDEX('[1]Center of Mass'!$B$8:$M$105,MATCH(A1458,'[1]Center of Mass'!$B$8:$B$105,0),9))^2+(V1458-INDEX('[1]Center of Mass'!$B$8:$M$105,MATCH(A1458,'[1]Center of Mass'!$B$8:$B$105,0),10))^2))</f>
        <v>326.66832093279993</v>
      </c>
    </row>
    <row r="1459" spans="1:25">
      <c r="A1459" s="403" t="s">
        <v>52</v>
      </c>
      <c r="B1459" s="403" t="s">
        <v>879</v>
      </c>
      <c r="C1459" s="403" t="s">
        <v>343</v>
      </c>
      <c r="D1459" s="403" t="s">
        <v>344</v>
      </c>
      <c r="E1459" s="403" t="s">
        <v>1455</v>
      </c>
      <c r="F1459" s="403">
        <v>0</v>
      </c>
      <c r="O1459" s="403" t="s">
        <v>345</v>
      </c>
      <c r="R1459" s="403">
        <v>4</v>
      </c>
      <c r="S1459" s="403">
        <v>1.3088</v>
      </c>
      <c r="T1459" s="403">
        <v>4.8319999999999999</v>
      </c>
      <c r="U1459" s="403">
        <v>10.298</v>
      </c>
      <c r="V1459" s="403">
        <v>-0.41</v>
      </c>
      <c r="W1459" s="403">
        <v>30.6</v>
      </c>
      <c r="X1459" s="404">
        <v>0.35119</v>
      </c>
      <c r="Y1459" s="403">
        <f>X1459+(S1459*((U1459-INDEX('[1]Center of Mass'!$B$8:$M$105,MATCH(A1459,'[1]Center of Mass'!$B$8:$B$105,0),9))^2+(V1459-INDEX('[1]Center of Mass'!$B$8:$M$105,MATCH(A1459,'[1]Center of Mass'!$B$8:$B$105,0),10))^2))</f>
        <v>410.837810112</v>
      </c>
    </row>
    <row r="1460" spans="1:25">
      <c r="A1460" s="403" t="s">
        <v>52</v>
      </c>
      <c r="B1460" s="403" t="s">
        <v>880</v>
      </c>
      <c r="C1460" s="403" t="s">
        <v>343</v>
      </c>
      <c r="D1460" s="403" t="s">
        <v>344</v>
      </c>
      <c r="E1460" s="403" t="s">
        <v>1455</v>
      </c>
      <c r="F1460" s="403">
        <v>0</v>
      </c>
      <c r="O1460" s="403" t="s">
        <v>345</v>
      </c>
      <c r="R1460" s="403">
        <v>4</v>
      </c>
      <c r="S1460" s="403">
        <v>1.3065</v>
      </c>
      <c r="T1460" s="403">
        <v>4.8369999999999997</v>
      </c>
      <c r="U1460" s="403">
        <v>11.896000000000001</v>
      </c>
      <c r="V1460" s="403">
        <v>-0.40699999999999997</v>
      </c>
      <c r="W1460" s="403">
        <v>30.6</v>
      </c>
      <c r="X1460" s="404">
        <v>0.35238999999999998</v>
      </c>
      <c r="Y1460" s="403">
        <f>X1460+(S1460*((U1460-INDEX('[1]Center of Mass'!$B$8:$M$105,MATCH(A1460,'[1]Center of Mass'!$B$8:$B$105,0),9))^2+(V1460-INDEX('[1]Center of Mass'!$B$8:$M$105,MATCH(A1460,'[1]Center of Mass'!$B$8:$B$105,0),10))^2))</f>
        <v>366.56746776099999</v>
      </c>
    </row>
    <row r="1461" spans="1:25">
      <c r="A1461" s="403" t="s">
        <v>52</v>
      </c>
      <c r="B1461" s="403" t="s">
        <v>881</v>
      </c>
      <c r="C1461" s="403" t="s">
        <v>343</v>
      </c>
      <c r="D1461" s="403" t="s">
        <v>344</v>
      </c>
      <c r="E1461" s="403" t="s">
        <v>1455</v>
      </c>
      <c r="F1461" s="403">
        <v>0</v>
      </c>
      <c r="O1461" s="403" t="s">
        <v>345</v>
      </c>
      <c r="R1461" s="403">
        <v>4</v>
      </c>
      <c r="S1461" s="403">
        <v>0.89249999999999996</v>
      </c>
      <c r="T1461" s="403">
        <v>3.8239999999999998</v>
      </c>
      <c r="U1461" s="403">
        <v>13.252000000000001</v>
      </c>
      <c r="V1461" s="403">
        <v>-0.40500000000000003</v>
      </c>
      <c r="W1461" s="403">
        <v>30.6</v>
      </c>
      <c r="X1461" s="404">
        <v>0.13918</v>
      </c>
      <c r="Y1461" s="403">
        <f>X1461+(S1461*((U1461-INDEX('[1]Center of Mass'!$B$8:$M$105,MATCH(A1461,'[1]Center of Mass'!$B$8:$B$105,0),9))^2+(V1461-INDEX('[1]Center of Mass'!$B$8:$M$105,MATCH(A1461,'[1]Center of Mass'!$B$8:$B$105,0),10))^2))</f>
        <v>228.65266838499997</v>
      </c>
    </row>
    <row r="1462" spans="1:25">
      <c r="A1462" s="403" t="s">
        <v>52</v>
      </c>
      <c r="B1462" s="403" t="s">
        <v>882</v>
      </c>
      <c r="C1462" s="403" t="s">
        <v>343</v>
      </c>
      <c r="D1462" s="403" t="s">
        <v>344</v>
      </c>
      <c r="E1462" s="403" t="s">
        <v>1455</v>
      </c>
      <c r="F1462" s="403">
        <v>0</v>
      </c>
      <c r="O1462" s="403" t="s">
        <v>345</v>
      </c>
      <c r="R1462" s="403">
        <v>4</v>
      </c>
      <c r="S1462" s="403">
        <v>0.89249999999999996</v>
      </c>
      <c r="T1462" s="403">
        <v>3.8239999999999998</v>
      </c>
      <c r="U1462" s="403">
        <v>14.355</v>
      </c>
      <c r="V1462" s="403">
        <v>-0.40500000000000003</v>
      </c>
      <c r="W1462" s="403">
        <v>30.6</v>
      </c>
      <c r="X1462" s="404">
        <v>0.13918</v>
      </c>
      <c r="Y1462" s="403">
        <f>X1462+(S1462*((U1462-INDEX('[1]Center of Mass'!$B$8:$M$105,MATCH(A1462,'[1]Center of Mass'!$B$8:$B$105,0),9))^2+(V1462-INDEX('[1]Center of Mass'!$B$8:$M$105,MATCH(A1462,'[1]Center of Mass'!$B$8:$B$105,0),10))^2))</f>
        <v>213.49740702249997</v>
      </c>
    </row>
    <row r="1463" spans="1:25">
      <c r="A1463" s="403" t="s">
        <v>52</v>
      </c>
      <c r="B1463" s="403" t="s">
        <v>614</v>
      </c>
      <c r="C1463" s="403" t="s">
        <v>343</v>
      </c>
      <c r="D1463" s="403" t="s">
        <v>344</v>
      </c>
      <c r="E1463" s="403" t="s">
        <v>1455</v>
      </c>
      <c r="F1463" s="403">
        <v>0</v>
      </c>
      <c r="O1463" s="403" t="s">
        <v>345</v>
      </c>
      <c r="R1463" s="403">
        <v>4</v>
      </c>
      <c r="S1463" s="403">
        <v>0.89249999999999996</v>
      </c>
      <c r="T1463" s="403">
        <v>3.8239999999999998</v>
      </c>
      <c r="U1463" s="403">
        <v>15.458</v>
      </c>
      <c r="V1463" s="403">
        <v>-0.40500000000000003</v>
      </c>
      <c r="W1463" s="403">
        <v>30.6</v>
      </c>
      <c r="X1463" s="404">
        <v>0.13918</v>
      </c>
      <c r="Y1463" s="403">
        <f>X1463+(S1463*((U1463-INDEX('[1]Center of Mass'!$B$8:$M$105,MATCH(A1463,'[1]Center of Mass'!$B$8:$B$105,0),9))^2+(V1463-INDEX('[1]Center of Mass'!$B$8:$M$105,MATCH(A1463,'[1]Center of Mass'!$B$8:$B$105,0),10))^2))</f>
        <v>200.51379272499997</v>
      </c>
    </row>
    <row r="1464" spans="1:25">
      <c r="A1464" s="403" t="s">
        <v>52</v>
      </c>
      <c r="B1464" s="403" t="s">
        <v>615</v>
      </c>
      <c r="C1464" s="403" t="s">
        <v>343</v>
      </c>
      <c r="D1464" s="403" t="s">
        <v>344</v>
      </c>
      <c r="E1464" s="403" t="s">
        <v>1455</v>
      </c>
      <c r="F1464" s="403">
        <v>0</v>
      </c>
      <c r="O1464" s="403" t="s">
        <v>345</v>
      </c>
      <c r="R1464" s="403">
        <v>4</v>
      </c>
      <c r="S1464" s="403">
        <v>0.96309999999999996</v>
      </c>
      <c r="T1464" s="403">
        <v>3.9990000000000001</v>
      </c>
      <c r="U1464" s="403">
        <v>16.605</v>
      </c>
      <c r="V1464" s="403">
        <v>-0.40500000000000003</v>
      </c>
      <c r="W1464" s="403">
        <v>30.6</v>
      </c>
      <c r="X1464" s="404">
        <v>0.16628000000000001</v>
      </c>
      <c r="Y1464" s="403">
        <f>X1464+(S1464*((U1464-INDEX('[1]Center of Mass'!$B$8:$M$105,MATCH(A1464,'[1]Center of Mass'!$B$8:$B$105,0),9))^2+(V1464-INDEX('[1]Center of Mass'!$B$8:$M$105,MATCH(A1464,'[1]Center of Mass'!$B$8:$B$105,0),10))^2))</f>
        <v>204.30720676469994</v>
      </c>
    </row>
    <row r="1465" spans="1:25">
      <c r="A1465" s="403" t="s">
        <v>52</v>
      </c>
      <c r="B1465" s="403" t="s">
        <v>616</v>
      </c>
      <c r="C1465" s="403" t="s">
        <v>343</v>
      </c>
      <c r="D1465" s="403" t="s">
        <v>344</v>
      </c>
      <c r="E1465" s="403" t="s">
        <v>1455</v>
      </c>
      <c r="F1465" s="403">
        <v>0</v>
      </c>
      <c r="O1465" s="403" t="s">
        <v>345</v>
      </c>
      <c r="R1465" s="403">
        <v>4</v>
      </c>
      <c r="S1465" s="403">
        <v>0.4854</v>
      </c>
      <c r="T1465" s="403">
        <v>2.8180000000000001</v>
      </c>
      <c r="U1465" s="403">
        <v>17.5</v>
      </c>
      <c r="V1465" s="403">
        <v>-0.40500000000000003</v>
      </c>
      <c r="W1465" s="403">
        <v>30.6</v>
      </c>
      <c r="X1465" s="404">
        <v>4.1036000000000003E-2</v>
      </c>
      <c r="Y1465" s="403">
        <f>X1465+(S1465*((U1465-INDEX('[1]Center of Mass'!$B$8:$M$105,MATCH(A1465,'[1]Center of Mass'!$B$8:$B$105,0),9))^2+(V1465-INDEX('[1]Center of Mass'!$B$8:$M$105,MATCH(A1465,'[1]Center of Mass'!$B$8:$B$105,0),10))^2))</f>
        <v>99.062403978799978</v>
      </c>
    </row>
    <row r="1466" spans="1:25">
      <c r="A1466" s="403" t="s">
        <v>52</v>
      </c>
      <c r="B1466" s="403" t="s">
        <v>617</v>
      </c>
      <c r="C1466" s="403" t="s">
        <v>343</v>
      </c>
      <c r="D1466" s="403" t="s">
        <v>344</v>
      </c>
      <c r="E1466" s="403" t="s">
        <v>1455</v>
      </c>
      <c r="F1466" s="403">
        <v>0</v>
      </c>
      <c r="O1466" s="403" t="s">
        <v>345</v>
      </c>
      <c r="R1466" s="403">
        <v>4</v>
      </c>
      <c r="S1466" s="403">
        <v>1.4582999999999999</v>
      </c>
      <c r="T1466" s="403">
        <v>4.8330000000000002</v>
      </c>
      <c r="U1466" s="403">
        <v>0.625</v>
      </c>
      <c r="V1466" s="403">
        <v>0.58299999999999996</v>
      </c>
      <c r="W1466" s="403">
        <v>30.6</v>
      </c>
      <c r="X1466" s="404">
        <v>0.3553</v>
      </c>
      <c r="Y1466" s="403">
        <f>X1466+(S1466*((U1466-INDEX('[1]Center of Mass'!$B$8:$M$105,MATCH(A1466,'[1]Center of Mass'!$B$8:$B$105,0),9))^2+(V1466-INDEX('[1]Center of Mass'!$B$8:$M$105,MATCH(A1466,'[1]Center of Mass'!$B$8:$B$105,0),10))^2))</f>
        <v>871.95511372149997</v>
      </c>
    </row>
    <row r="1467" spans="1:25">
      <c r="A1467" s="403" t="s">
        <v>52</v>
      </c>
      <c r="B1467" s="403" t="s">
        <v>883</v>
      </c>
      <c r="C1467" s="403" t="s">
        <v>343</v>
      </c>
      <c r="D1467" s="403" t="s">
        <v>344</v>
      </c>
      <c r="E1467" s="403" t="s">
        <v>1455</v>
      </c>
      <c r="F1467" s="403">
        <v>0</v>
      </c>
      <c r="O1467" s="403" t="s">
        <v>345</v>
      </c>
      <c r="R1467" s="403">
        <v>4</v>
      </c>
      <c r="S1467" s="403">
        <v>1.1958</v>
      </c>
      <c r="T1467" s="403">
        <v>4.383</v>
      </c>
      <c r="U1467" s="403">
        <v>1.7629999999999999</v>
      </c>
      <c r="V1467" s="403">
        <v>0.58299999999999996</v>
      </c>
      <c r="W1467" s="403">
        <v>30.6</v>
      </c>
      <c r="X1467" s="404">
        <v>0.24034</v>
      </c>
      <c r="Y1467" s="403">
        <f>X1467+(S1467*((U1467-INDEX('[1]Center of Mass'!$B$8:$M$105,MATCH(A1467,'[1]Center of Mass'!$B$8:$B$105,0),9))^2+(V1467-INDEX('[1]Center of Mass'!$B$8:$M$105,MATCH(A1467,'[1]Center of Mass'!$B$8:$B$105,0),10))^2))</f>
        <v>659.68024143339983</v>
      </c>
    </row>
    <row r="1468" spans="1:25">
      <c r="A1468" s="403" t="s">
        <v>52</v>
      </c>
      <c r="B1468" s="403" t="s">
        <v>618</v>
      </c>
      <c r="C1468" s="403" t="s">
        <v>343</v>
      </c>
      <c r="D1468" s="403" t="s">
        <v>344</v>
      </c>
      <c r="E1468" s="403" t="s">
        <v>1455</v>
      </c>
      <c r="F1468" s="403">
        <v>0</v>
      </c>
      <c r="O1468" s="403" t="s">
        <v>345</v>
      </c>
      <c r="R1468" s="403">
        <v>4</v>
      </c>
      <c r="S1468" s="403">
        <v>1.1958</v>
      </c>
      <c r="T1468" s="403">
        <v>4.383</v>
      </c>
      <c r="U1468" s="403">
        <v>2.7879999999999998</v>
      </c>
      <c r="V1468" s="403">
        <v>0.58299999999999996</v>
      </c>
      <c r="W1468" s="403">
        <v>30.6</v>
      </c>
      <c r="X1468" s="404">
        <v>0.24034</v>
      </c>
      <c r="Y1468" s="403">
        <f>X1468+(S1468*((U1468-INDEX('[1]Center of Mass'!$B$8:$M$105,MATCH(A1468,'[1]Center of Mass'!$B$8:$B$105,0),9))^2+(V1468-INDEX('[1]Center of Mass'!$B$8:$M$105,MATCH(A1468,'[1]Center of Mass'!$B$8:$B$105,0),10))^2))</f>
        <v>612.55104298840001</v>
      </c>
    </row>
    <row r="1469" spans="1:25">
      <c r="A1469" s="403" t="s">
        <v>52</v>
      </c>
      <c r="B1469" s="403" t="s">
        <v>619</v>
      </c>
      <c r="C1469" s="403" t="s">
        <v>343</v>
      </c>
      <c r="D1469" s="403" t="s">
        <v>344</v>
      </c>
      <c r="E1469" s="403" t="s">
        <v>1455</v>
      </c>
      <c r="F1469" s="403">
        <v>0</v>
      </c>
      <c r="O1469" s="403" t="s">
        <v>345</v>
      </c>
      <c r="R1469" s="403">
        <v>4</v>
      </c>
      <c r="S1469" s="403">
        <v>1.5166999999999999</v>
      </c>
      <c r="T1469" s="403">
        <v>4.9329999999999998</v>
      </c>
      <c r="U1469" s="403">
        <v>3.95</v>
      </c>
      <c r="V1469" s="403">
        <v>0.58299999999999996</v>
      </c>
      <c r="W1469" s="403">
        <v>30.6</v>
      </c>
      <c r="X1469" s="404">
        <v>0.38562999999999997</v>
      </c>
      <c r="Y1469" s="403">
        <f>X1469+(S1469*((U1469-INDEX('[1]Center of Mass'!$B$8:$M$105,MATCH(A1469,'[1]Center of Mass'!$B$8:$B$105,0),9))^2+(V1469-INDEX('[1]Center of Mass'!$B$8:$M$105,MATCH(A1469,'[1]Center of Mass'!$B$8:$B$105,0),10))^2))</f>
        <v>713.10166091099995</v>
      </c>
    </row>
    <row r="1470" spans="1:25">
      <c r="A1470" s="403" t="s">
        <v>52</v>
      </c>
      <c r="B1470" s="403" t="s">
        <v>620</v>
      </c>
      <c r="C1470" s="403" t="s">
        <v>343</v>
      </c>
      <c r="D1470" s="403" t="s">
        <v>344</v>
      </c>
      <c r="E1470" s="403" t="s">
        <v>1455</v>
      </c>
      <c r="F1470" s="403">
        <v>0</v>
      </c>
      <c r="O1470" s="403" t="s">
        <v>345</v>
      </c>
      <c r="R1470" s="403">
        <v>4</v>
      </c>
      <c r="S1470" s="403">
        <v>1.5166999999999999</v>
      </c>
      <c r="T1470" s="403">
        <v>4.9329999999999998</v>
      </c>
      <c r="U1470" s="403">
        <v>5.25</v>
      </c>
      <c r="V1470" s="403">
        <v>0.58299999999999996</v>
      </c>
      <c r="W1470" s="403">
        <v>30.6</v>
      </c>
      <c r="X1470" s="404">
        <v>0.38562999999999997</v>
      </c>
      <c r="Y1470" s="403">
        <f>X1470+(S1470*((U1470-INDEX('[1]Center of Mass'!$B$8:$M$105,MATCH(A1470,'[1]Center of Mass'!$B$8:$B$105,0),9))^2+(V1470-INDEX('[1]Center of Mass'!$B$8:$M$105,MATCH(A1470,'[1]Center of Mass'!$B$8:$B$105,0),10))^2))</f>
        <v>646.45391949099997</v>
      </c>
    </row>
    <row r="1471" spans="1:25">
      <c r="A1471" s="403" t="s">
        <v>52</v>
      </c>
      <c r="B1471" s="403" t="s">
        <v>621</v>
      </c>
      <c r="C1471" s="403" t="s">
        <v>343</v>
      </c>
      <c r="D1471" s="403" t="s">
        <v>344</v>
      </c>
      <c r="E1471" s="403" t="s">
        <v>1455</v>
      </c>
      <c r="F1471" s="403">
        <v>0</v>
      </c>
      <c r="O1471" s="403" t="s">
        <v>345</v>
      </c>
      <c r="R1471" s="403">
        <v>4</v>
      </c>
      <c r="S1471" s="403">
        <v>1.5166999999999999</v>
      </c>
      <c r="T1471" s="403">
        <v>4.9329999999999998</v>
      </c>
      <c r="U1471" s="403">
        <v>6.55</v>
      </c>
      <c r="V1471" s="403">
        <v>0.58299999999999996</v>
      </c>
      <c r="W1471" s="403">
        <v>30.6</v>
      </c>
      <c r="X1471" s="404">
        <v>0.38562999999999997</v>
      </c>
      <c r="Y1471" s="403">
        <f>X1471+(S1471*((U1471-INDEX('[1]Center of Mass'!$B$8:$M$105,MATCH(A1471,'[1]Center of Mass'!$B$8:$B$105,0),9))^2+(V1471-INDEX('[1]Center of Mass'!$B$8:$M$105,MATCH(A1471,'[1]Center of Mass'!$B$8:$B$105,0),10))^2))</f>
        <v>584.93262407099996</v>
      </c>
    </row>
    <row r="1472" spans="1:25">
      <c r="A1472" s="403" t="s">
        <v>52</v>
      </c>
      <c r="B1472" s="403" t="s">
        <v>622</v>
      </c>
      <c r="C1472" s="403" t="s">
        <v>343</v>
      </c>
      <c r="D1472" s="403" t="s">
        <v>344</v>
      </c>
      <c r="E1472" s="403" t="s">
        <v>1455</v>
      </c>
      <c r="F1472" s="403">
        <v>0</v>
      </c>
      <c r="O1472" s="403" t="s">
        <v>345</v>
      </c>
      <c r="R1472" s="403">
        <v>4</v>
      </c>
      <c r="S1472" s="403">
        <v>1.3416999999999999</v>
      </c>
      <c r="T1472" s="403">
        <v>4.633</v>
      </c>
      <c r="U1472" s="403">
        <v>7.7750000000000004</v>
      </c>
      <c r="V1472" s="403">
        <v>0.58299999999999996</v>
      </c>
      <c r="W1472" s="403">
        <v>30.6</v>
      </c>
      <c r="X1472" s="404">
        <v>0.30003999999999997</v>
      </c>
      <c r="Y1472" s="403">
        <f>X1472+(S1472*((U1472-INDEX('[1]Center of Mass'!$B$8:$M$105,MATCH(A1472,'[1]Center of Mass'!$B$8:$B$105,0),9))^2+(V1472-INDEX('[1]Center of Mass'!$B$8:$M$105,MATCH(A1472,'[1]Center of Mass'!$B$8:$B$105,0),10))^2))</f>
        <v>470.26777096849997</v>
      </c>
    </row>
    <row r="1473" spans="1:25">
      <c r="A1473" s="403" t="s">
        <v>52</v>
      </c>
      <c r="B1473" s="403" t="s">
        <v>623</v>
      </c>
      <c r="C1473" s="403" t="s">
        <v>343</v>
      </c>
      <c r="D1473" s="403" t="s">
        <v>344</v>
      </c>
      <c r="E1473" s="403" t="s">
        <v>1455</v>
      </c>
      <c r="F1473" s="403">
        <v>0</v>
      </c>
      <c r="O1473" s="403" t="s">
        <v>345</v>
      </c>
      <c r="R1473" s="403">
        <v>4</v>
      </c>
      <c r="S1473" s="403">
        <v>1.3416999999999999</v>
      </c>
      <c r="T1473" s="403">
        <v>4.633</v>
      </c>
      <c r="U1473" s="403">
        <v>8.9250000000000007</v>
      </c>
      <c r="V1473" s="403">
        <v>0.58299999999999996</v>
      </c>
      <c r="W1473" s="403">
        <v>30.6</v>
      </c>
      <c r="X1473" s="404">
        <v>0.30003999999999997</v>
      </c>
      <c r="Y1473" s="403">
        <f>X1473+(S1473*((U1473-INDEX('[1]Center of Mass'!$B$8:$M$105,MATCH(A1473,'[1]Center of Mass'!$B$8:$B$105,0),9))^2+(V1473-INDEX('[1]Center of Mass'!$B$8:$M$105,MATCH(A1473,'[1]Center of Mass'!$B$8:$B$105,0),10))^2))</f>
        <v>429.68496855849992</v>
      </c>
    </row>
    <row r="1474" spans="1:25">
      <c r="A1474" s="403" t="s">
        <v>52</v>
      </c>
      <c r="B1474" s="403" t="s">
        <v>624</v>
      </c>
      <c r="C1474" s="403" t="s">
        <v>343</v>
      </c>
      <c r="D1474" s="403" t="s">
        <v>344</v>
      </c>
      <c r="E1474" s="403" t="s">
        <v>1455</v>
      </c>
      <c r="F1474" s="403">
        <v>0</v>
      </c>
      <c r="O1474" s="403" t="s">
        <v>345</v>
      </c>
      <c r="R1474" s="403">
        <v>4</v>
      </c>
      <c r="S1474" s="403">
        <v>1.8619000000000001</v>
      </c>
      <c r="T1474" s="403">
        <v>5.5250000000000004</v>
      </c>
      <c r="U1474" s="403">
        <v>10.298</v>
      </c>
      <c r="V1474" s="403">
        <v>0.58299999999999996</v>
      </c>
      <c r="W1474" s="403">
        <v>30.6</v>
      </c>
      <c r="X1474" s="404">
        <v>0.60636999999999996</v>
      </c>
      <c r="Y1474" s="403">
        <f>X1474+(S1474*((U1474-INDEX('[1]Center of Mass'!$B$8:$M$105,MATCH(A1474,'[1]Center of Mass'!$B$8:$B$105,0),9))^2+(V1474-INDEX('[1]Center of Mass'!$B$8:$M$105,MATCH(A1474,'[1]Center of Mass'!$B$8:$B$105,0),10))^2))</f>
        <v>535.68280036219994</v>
      </c>
    </row>
    <row r="1475" spans="1:25">
      <c r="A1475" s="403" t="s">
        <v>52</v>
      </c>
      <c r="B1475" s="403" t="s">
        <v>625</v>
      </c>
      <c r="C1475" s="403" t="s">
        <v>343</v>
      </c>
      <c r="D1475" s="403" t="s">
        <v>344</v>
      </c>
      <c r="E1475" s="403" t="s">
        <v>1455</v>
      </c>
      <c r="F1475" s="403">
        <v>0</v>
      </c>
      <c r="O1475" s="403" t="s">
        <v>345</v>
      </c>
      <c r="R1475" s="403">
        <v>4</v>
      </c>
      <c r="S1475" s="403">
        <v>1.8714</v>
      </c>
      <c r="T1475" s="403">
        <v>5.5410000000000004</v>
      </c>
      <c r="U1475" s="403">
        <v>11.898</v>
      </c>
      <c r="V1475" s="403">
        <v>0.58299999999999996</v>
      </c>
      <c r="W1475" s="403">
        <v>30.6</v>
      </c>
      <c r="X1475" s="404">
        <v>0.61355000000000004</v>
      </c>
      <c r="Y1475" s="403">
        <f>X1475+(S1475*((U1475-INDEX('[1]Center of Mass'!$B$8:$M$105,MATCH(A1475,'[1]Center of Mass'!$B$8:$B$105,0),9))^2+(V1475-INDEX('[1]Center of Mass'!$B$8:$M$105,MATCH(A1475,'[1]Center of Mass'!$B$8:$B$105,0),10))^2))</f>
        <v>476.12195133319995</v>
      </c>
    </row>
    <row r="1476" spans="1:25">
      <c r="A1476" s="403" t="s">
        <v>52</v>
      </c>
      <c r="B1476" s="403" t="s">
        <v>626</v>
      </c>
      <c r="C1476" s="403" t="s">
        <v>343</v>
      </c>
      <c r="D1476" s="403" t="s">
        <v>344</v>
      </c>
      <c r="E1476" s="403" t="s">
        <v>1455</v>
      </c>
      <c r="F1476" s="403">
        <v>0</v>
      </c>
      <c r="O1476" s="403" t="s">
        <v>345</v>
      </c>
      <c r="R1476" s="403">
        <v>4</v>
      </c>
      <c r="S1476" s="403">
        <v>1.2869999999999999</v>
      </c>
      <c r="T1476" s="403">
        <v>4.54</v>
      </c>
      <c r="U1476" s="403">
        <v>13.252000000000001</v>
      </c>
      <c r="V1476" s="403">
        <v>0.58299999999999996</v>
      </c>
      <c r="W1476" s="403">
        <v>30.6</v>
      </c>
      <c r="X1476" s="404">
        <v>0.27650999999999998</v>
      </c>
      <c r="Y1476" s="403">
        <f>X1476+(S1476*((U1476-INDEX('[1]Center of Mass'!$B$8:$M$105,MATCH(A1476,'[1]Center of Mass'!$B$8:$B$105,0),9))^2+(V1476-INDEX('[1]Center of Mass'!$B$8:$M$105,MATCH(A1476,'[1]Center of Mass'!$B$8:$B$105,0),10))^2))</f>
        <v>296.18448950999993</v>
      </c>
    </row>
    <row r="1477" spans="1:25">
      <c r="A1477" s="403" t="s">
        <v>52</v>
      </c>
      <c r="B1477" s="403" t="s">
        <v>627</v>
      </c>
      <c r="C1477" s="403" t="s">
        <v>343</v>
      </c>
      <c r="D1477" s="403" t="s">
        <v>344</v>
      </c>
      <c r="E1477" s="403" t="s">
        <v>1455</v>
      </c>
      <c r="F1477" s="403">
        <v>0</v>
      </c>
      <c r="O1477" s="403" t="s">
        <v>345</v>
      </c>
      <c r="R1477" s="403">
        <v>4</v>
      </c>
      <c r="S1477" s="403">
        <v>1.2869999999999999</v>
      </c>
      <c r="T1477" s="403">
        <v>4.54</v>
      </c>
      <c r="U1477" s="403">
        <v>14.355</v>
      </c>
      <c r="V1477" s="403">
        <v>0.58299999999999996</v>
      </c>
      <c r="W1477" s="403">
        <v>30.6</v>
      </c>
      <c r="X1477" s="404">
        <v>0.27650999999999998</v>
      </c>
      <c r="Y1477" s="403">
        <f>X1477+(S1477*((U1477-INDEX('[1]Center of Mass'!$B$8:$M$105,MATCH(A1477,'[1]Center of Mass'!$B$8:$B$105,0),9))^2+(V1477-INDEX('[1]Center of Mass'!$B$8:$M$105,MATCH(A1477,'[1]Center of Mass'!$B$8:$B$105,0),10))^2))</f>
        <v>274.33034791499995</v>
      </c>
    </row>
    <row r="1478" spans="1:25">
      <c r="A1478" s="403" t="s">
        <v>52</v>
      </c>
      <c r="B1478" s="403" t="s">
        <v>628</v>
      </c>
      <c r="C1478" s="403" t="s">
        <v>343</v>
      </c>
      <c r="D1478" s="403" t="s">
        <v>344</v>
      </c>
      <c r="E1478" s="403" t="s">
        <v>1455</v>
      </c>
      <c r="F1478" s="403">
        <v>0</v>
      </c>
      <c r="O1478" s="403" t="s">
        <v>345</v>
      </c>
      <c r="R1478" s="403">
        <v>4</v>
      </c>
      <c r="S1478" s="403">
        <v>1.2869999999999999</v>
      </c>
      <c r="T1478" s="403">
        <v>4.54</v>
      </c>
      <c r="U1478" s="403">
        <v>15.458</v>
      </c>
      <c r="V1478" s="403">
        <v>0.58299999999999996</v>
      </c>
      <c r="W1478" s="403">
        <v>30.6</v>
      </c>
      <c r="X1478" s="404">
        <v>0.27650999999999998</v>
      </c>
      <c r="Y1478" s="403">
        <f>X1478+(S1478*((U1478-INDEX('[1]Center of Mass'!$B$8:$M$105,MATCH(A1478,'[1]Center of Mass'!$B$8:$B$105,0),9))^2+(V1478-INDEX('[1]Center of Mass'!$B$8:$M$105,MATCH(A1478,'[1]Center of Mass'!$B$8:$B$105,0),10))^2))</f>
        <v>255.60775788599997</v>
      </c>
    </row>
    <row r="1479" spans="1:25">
      <c r="A1479" s="403" t="s">
        <v>52</v>
      </c>
      <c r="B1479" s="403" t="s">
        <v>629</v>
      </c>
      <c r="C1479" s="403" t="s">
        <v>343</v>
      </c>
      <c r="D1479" s="403" t="s">
        <v>344</v>
      </c>
      <c r="E1479" s="403" t="s">
        <v>1455</v>
      </c>
      <c r="F1479" s="403">
        <v>0</v>
      </c>
      <c r="O1479" s="403" t="s">
        <v>345</v>
      </c>
      <c r="R1479" s="403">
        <v>4</v>
      </c>
      <c r="S1479" s="403">
        <v>1.3889</v>
      </c>
      <c r="T1479" s="403">
        <v>4.7140000000000004</v>
      </c>
      <c r="U1479" s="403">
        <v>16.605</v>
      </c>
      <c r="V1479" s="403">
        <v>0.58299999999999996</v>
      </c>
      <c r="W1479" s="403">
        <v>30.6</v>
      </c>
      <c r="X1479" s="404">
        <v>0.32157999999999998</v>
      </c>
      <c r="Y1479" s="403">
        <f>X1479+(S1479*((U1479-INDEX('[1]Center of Mass'!$B$8:$M$105,MATCH(A1479,'[1]Center of Mass'!$B$8:$B$105,0),9))^2+(V1479-INDEX('[1]Center of Mass'!$B$8:$M$105,MATCH(A1479,'[1]Center of Mass'!$B$8:$B$105,0),10))^2))</f>
        <v>258.44245745049994</v>
      </c>
    </row>
    <row r="1480" spans="1:25">
      <c r="A1480" s="403" t="s">
        <v>52</v>
      </c>
      <c r="B1480" s="403" t="s">
        <v>630</v>
      </c>
      <c r="C1480" s="403" t="s">
        <v>343</v>
      </c>
      <c r="D1480" s="403" t="s">
        <v>344</v>
      </c>
      <c r="E1480" s="403" t="s">
        <v>1455</v>
      </c>
      <c r="F1480" s="403">
        <v>0</v>
      </c>
      <c r="O1480" s="403" t="s">
        <v>345</v>
      </c>
      <c r="R1480" s="403">
        <v>4</v>
      </c>
      <c r="S1480" s="403">
        <v>0.7</v>
      </c>
      <c r="T1480" s="403">
        <v>3.5329999999999999</v>
      </c>
      <c r="U1480" s="403">
        <v>17.5</v>
      </c>
      <c r="V1480" s="403">
        <v>0.58299999999999996</v>
      </c>
      <c r="W1480" s="403">
        <v>30.6</v>
      </c>
      <c r="X1480" s="404">
        <v>0.1004</v>
      </c>
      <c r="Y1480" s="403">
        <f>X1480+(S1480*((U1480-INDEX('[1]Center of Mass'!$B$8:$M$105,MATCH(A1480,'[1]Center of Mass'!$B$8:$B$105,0),9))^2+(V1480-INDEX('[1]Center of Mass'!$B$8:$M$105,MATCH(A1480,'[1]Center of Mass'!$B$8:$B$105,0),10))^2))</f>
        <v>124.61831099999998</v>
      </c>
    </row>
    <row r="1481" spans="1:25">
      <c r="A1481" s="403" t="s">
        <v>52</v>
      </c>
      <c r="B1481" s="403" t="s">
        <v>884</v>
      </c>
      <c r="C1481" s="403" t="s">
        <v>343</v>
      </c>
      <c r="D1481" s="403" t="s">
        <v>344</v>
      </c>
      <c r="E1481" s="403" t="s">
        <v>1455</v>
      </c>
      <c r="F1481" s="403">
        <v>0</v>
      </c>
      <c r="O1481" s="403" t="s">
        <v>345</v>
      </c>
      <c r="R1481" s="403">
        <v>4</v>
      </c>
      <c r="S1481" s="403">
        <v>1.4582999999999999</v>
      </c>
      <c r="T1481" s="403">
        <v>4.8330000000000002</v>
      </c>
      <c r="U1481" s="403">
        <v>0.625</v>
      </c>
      <c r="V1481" s="403">
        <v>1.75</v>
      </c>
      <c r="W1481" s="403">
        <v>30.6</v>
      </c>
      <c r="X1481" s="404">
        <v>0.3553</v>
      </c>
      <c r="Y1481" s="403">
        <f>X1481+(S1481*((U1481-INDEX('[1]Center of Mass'!$B$8:$M$105,MATCH(A1481,'[1]Center of Mass'!$B$8:$B$105,0),9))^2+(V1481-INDEX('[1]Center of Mass'!$B$8:$M$105,MATCH(A1481,'[1]Center of Mass'!$B$8:$B$105,0),10))^2))</f>
        <v>830.63623504960003</v>
      </c>
    </row>
    <row r="1482" spans="1:25">
      <c r="A1482" s="403" t="s">
        <v>52</v>
      </c>
      <c r="B1482" s="403" t="s">
        <v>885</v>
      </c>
      <c r="C1482" s="403" t="s">
        <v>343</v>
      </c>
      <c r="D1482" s="403" t="s">
        <v>344</v>
      </c>
      <c r="E1482" s="403" t="s">
        <v>1455</v>
      </c>
      <c r="F1482" s="403">
        <v>0</v>
      </c>
      <c r="O1482" s="403" t="s">
        <v>345</v>
      </c>
      <c r="R1482" s="403">
        <v>4</v>
      </c>
      <c r="S1482" s="403">
        <v>1.1958</v>
      </c>
      <c r="T1482" s="403">
        <v>4.383</v>
      </c>
      <c r="U1482" s="403">
        <v>1.7629999999999999</v>
      </c>
      <c r="V1482" s="403">
        <v>1.75</v>
      </c>
      <c r="W1482" s="403">
        <v>30.6</v>
      </c>
      <c r="X1482" s="404">
        <v>0.24034</v>
      </c>
      <c r="Y1482" s="403">
        <f>X1482+(S1482*((U1482-INDEX('[1]Center of Mass'!$B$8:$M$105,MATCH(A1482,'[1]Center of Mass'!$B$8:$B$105,0),9))^2+(V1482-INDEX('[1]Center of Mass'!$B$8:$M$105,MATCH(A1482,'[1]Center of Mass'!$B$8:$B$105,0),10))^2))</f>
        <v>625.79893092399993</v>
      </c>
    </row>
    <row r="1483" spans="1:25">
      <c r="A1483" s="403" t="s">
        <v>52</v>
      </c>
      <c r="B1483" s="403" t="s">
        <v>631</v>
      </c>
      <c r="C1483" s="403" t="s">
        <v>343</v>
      </c>
      <c r="D1483" s="403" t="s">
        <v>344</v>
      </c>
      <c r="E1483" s="403" t="s">
        <v>1455</v>
      </c>
      <c r="F1483" s="403">
        <v>0</v>
      </c>
      <c r="O1483" s="403" t="s">
        <v>345</v>
      </c>
      <c r="R1483" s="403">
        <v>4</v>
      </c>
      <c r="S1483" s="403">
        <v>1.1958</v>
      </c>
      <c r="T1483" s="403">
        <v>4.383</v>
      </c>
      <c r="U1483" s="403">
        <v>2.7879999999999998</v>
      </c>
      <c r="V1483" s="403">
        <v>1.75</v>
      </c>
      <c r="W1483" s="403">
        <v>30.6</v>
      </c>
      <c r="X1483" s="404">
        <v>0.24034</v>
      </c>
      <c r="Y1483" s="403">
        <f>X1483+(S1483*((U1483-INDEX('[1]Center of Mass'!$B$8:$M$105,MATCH(A1483,'[1]Center of Mass'!$B$8:$B$105,0),9))^2+(V1483-INDEX('[1]Center of Mass'!$B$8:$M$105,MATCH(A1483,'[1]Center of Mass'!$B$8:$B$105,0),10))^2))</f>
        <v>578.669732479</v>
      </c>
    </row>
    <row r="1484" spans="1:25">
      <c r="A1484" s="403" t="s">
        <v>52</v>
      </c>
      <c r="B1484" s="403" t="s">
        <v>632</v>
      </c>
      <c r="C1484" s="403" t="s">
        <v>343</v>
      </c>
      <c r="D1484" s="403" t="s">
        <v>344</v>
      </c>
      <c r="E1484" s="403" t="s">
        <v>1455</v>
      </c>
      <c r="F1484" s="403">
        <v>0</v>
      </c>
      <c r="O1484" s="403" t="s">
        <v>345</v>
      </c>
      <c r="R1484" s="403">
        <v>4</v>
      </c>
      <c r="S1484" s="403">
        <v>1.5166999999999999</v>
      </c>
      <c r="T1484" s="403">
        <v>4.9329999999999998</v>
      </c>
      <c r="U1484" s="403">
        <v>3.95</v>
      </c>
      <c r="V1484" s="403">
        <v>1.75</v>
      </c>
      <c r="W1484" s="403">
        <v>30.6</v>
      </c>
      <c r="X1484" s="404">
        <v>0.38562999999999997</v>
      </c>
      <c r="Y1484" s="403">
        <f>X1484+(S1484*((U1484-INDEX('[1]Center of Mass'!$B$8:$M$105,MATCH(A1484,'[1]Center of Mass'!$B$8:$B$105,0),9))^2+(V1484-INDEX('[1]Center of Mass'!$B$8:$M$105,MATCH(A1484,'[1]Center of Mass'!$B$8:$B$105,0),10))^2))</f>
        <v>670.12810040789998</v>
      </c>
    </row>
    <row r="1485" spans="1:25">
      <c r="A1485" s="403" t="s">
        <v>52</v>
      </c>
      <c r="B1485" s="403" t="s">
        <v>633</v>
      </c>
      <c r="C1485" s="403" t="s">
        <v>343</v>
      </c>
      <c r="D1485" s="403" t="s">
        <v>344</v>
      </c>
      <c r="E1485" s="403" t="s">
        <v>1455</v>
      </c>
      <c r="F1485" s="403">
        <v>0</v>
      </c>
      <c r="O1485" s="403" t="s">
        <v>345</v>
      </c>
      <c r="R1485" s="403">
        <v>4</v>
      </c>
      <c r="S1485" s="403">
        <v>1.5166999999999999</v>
      </c>
      <c r="T1485" s="403">
        <v>4.9329999999999998</v>
      </c>
      <c r="U1485" s="403">
        <v>5.25</v>
      </c>
      <c r="V1485" s="403">
        <v>1.75</v>
      </c>
      <c r="W1485" s="403">
        <v>30.6</v>
      </c>
      <c r="X1485" s="404">
        <v>0.38562999999999997</v>
      </c>
      <c r="Y1485" s="403">
        <f>X1485+(S1485*((U1485-INDEX('[1]Center of Mass'!$B$8:$M$105,MATCH(A1485,'[1]Center of Mass'!$B$8:$B$105,0),9))^2+(V1485-INDEX('[1]Center of Mass'!$B$8:$M$105,MATCH(A1485,'[1]Center of Mass'!$B$8:$B$105,0),10))^2))</f>
        <v>603.48035898789999</v>
      </c>
    </row>
    <row r="1486" spans="1:25">
      <c r="A1486" s="403" t="s">
        <v>52</v>
      </c>
      <c r="B1486" s="403" t="s">
        <v>634</v>
      </c>
      <c r="C1486" s="403" t="s">
        <v>343</v>
      </c>
      <c r="D1486" s="403" t="s">
        <v>344</v>
      </c>
      <c r="E1486" s="403" t="s">
        <v>1455</v>
      </c>
      <c r="F1486" s="403">
        <v>0</v>
      </c>
      <c r="O1486" s="403" t="s">
        <v>345</v>
      </c>
      <c r="R1486" s="403">
        <v>4</v>
      </c>
      <c r="S1486" s="403">
        <v>1.5166999999999999</v>
      </c>
      <c r="T1486" s="403">
        <v>4.9329999999999998</v>
      </c>
      <c r="U1486" s="403">
        <v>6.55</v>
      </c>
      <c r="V1486" s="403">
        <v>1.75</v>
      </c>
      <c r="W1486" s="403">
        <v>30.6</v>
      </c>
      <c r="X1486" s="404">
        <v>0.38562999999999997</v>
      </c>
      <c r="Y1486" s="403">
        <f>X1486+(S1486*((U1486-INDEX('[1]Center of Mass'!$B$8:$M$105,MATCH(A1486,'[1]Center of Mass'!$B$8:$B$105,0),9))^2+(V1486-INDEX('[1]Center of Mass'!$B$8:$M$105,MATCH(A1486,'[1]Center of Mass'!$B$8:$B$105,0),10))^2))</f>
        <v>541.95906356789999</v>
      </c>
    </row>
    <row r="1487" spans="1:25">
      <c r="A1487" s="403" t="s">
        <v>52</v>
      </c>
      <c r="B1487" s="403" t="s">
        <v>635</v>
      </c>
      <c r="C1487" s="403" t="s">
        <v>343</v>
      </c>
      <c r="D1487" s="403" t="s">
        <v>344</v>
      </c>
      <c r="E1487" s="403" t="s">
        <v>1455</v>
      </c>
      <c r="F1487" s="403">
        <v>0</v>
      </c>
      <c r="O1487" s="403" t="s">
        <v>345</v>
      </c>
      <c r="R1487" s="403">
        <v>4</v>
      </c>
      <c r="S1487" s="403">
        <v>1.3416999999999999</v>
      </c>
      <c r="T1487" s="403">
        <v>4.633</v>
      </c>
      <c r="U1487" s="403">
        <v>7.7750000000000004</v>
      </c>
      <c r="V1487" s="403">
        <v>1.75</v>
      </c>
      <c r="W1487" s="403">
        <v>30.6</v>
      </c>
      <c r="X1487" s="404">
        <v>0.30003999999999997</v>
      </c>
      <c r="Y1487" s="403">
        <f>X1487+(S1487*((U1487-INDEX('[1]Center of Mass'!$B$8:$M$105,MATCH(A1487,'[1]Center of Mass'!$B$8:$B$105,0),9))^2+(V1487-INDEX('[1]Center of Mass'!$B$8:$M$105,MATCH(A1487,'[1]Center of Mass'!$B$8:$B$105,0),10))^2))</f>
        <v>432.25258924039997</v>
      </c>
    </row>
    <row r="1488" spans="1:25">
      <c r="A1488" s="403" t="s">
        <v>52</v>
      </c>
      <c r="B1488" s="403" t="s">
        <v>636</v>
      </c>
      <c r="C1488" s="403" t="s">
        <v>343</v>
      </c>
      <c r="D1488" s="403" t="s">
        <v>344</v>
      </c>
      <c r="E1488" s="403" t="s">
        <v>1455</v>
      </c>
      <c r="F1488" s="403">
        <v>0</v>
      </c>
      <c r="O1488" s="403" t="s">
        <v>345</v>
      </c>
      <c r="R1488" s="403">
        <v>4</v>
      </c>
      <c r="S1488" s="403">
        <v>1.3416999999999999</v>
      </c>
      <c r="T1488" s="403">
        <v>4.633</v>
      </c>
      <c r="U1488" s="403">
        <v>8.9250000000000007</v>
      </c>
      <c r="V1488" s="403">
        <v>1.75</v>
      </c>
      <c r="W1488" s="403">
        <v>30.6</v>
      </c>
      <c r="X1488" s="404">
        <v>0.30003999999999997</v>
      </c>
      <c r="Y1488" s="403">
        <f>X1488+(S1488*((U1488-INDEX('[1]Center of Mass'!$B$8:$M$105,MATCH(A1488,'[1]Center of Mass'!$B$8:$B$105,0),9))^2+(V1488-INDEX('[1]Center of Mass'!$B$8:$M$105,MATCH(A1488,'[1]Center of Mass'!$B$8:$B$105,0),10))^2))</f>
        <v>391.66978683039997</v>
      </c>
    </row>
    <row r="1489" spans="1:25">
      <c r="A1489" s="403" t="s">
        <v>52</v>
      </c>
      <c r="B1489" s="403" t="s">
        <v>637</v>
      </c>
      <c r="C1489" s="403" t="s">
        <v>343</v>
      </c>
      <c r="D1489" s="403" t="s">
        <v>344</v>
      </c>
      <c r="E1489" s="403" t="s">
        <v>1455</v>
      </c>
      <c r="F1489" s="403">
        <v>0</v>
      </c>
      <c r="O1489" s="403" t="s">
        <v>345</v>
      </c>
      <c r="R1489" s="403">
        <v>4</v>
      </c>
      <c r="S1489" s="403">
        <v>1.8619000000000001</v>
      </c>
      <c r="T1489" s="403">
        <v>5.5250000000000004</v>
      </c>
      <c r="U1489" s="403">
        <v>10.298</v>
      </c>
      <c r="V1489" s="403">
        <v>1.75</v>
      </c>
      <c r="W1489" s="403">
        <v>30.6</v>
      </c>
      <c r="X1489" s="404">
        <v>0.60636999999999996</v>
      </c>
      <c r="Y1489" s="403">
        <f>X1489+(S1489*((U1489-INDEX('[1]Center of Mass'!$B$8:$M$105,MATCH(A1489,'[1]Center of Mass'!$B$8:$B$105,0),9))^2+(V1489-INDEX('[1]Center of Mass'!$B$8:$M$105,MATCH(A1489,'[1]Center of Mass'!$B$8:$B$105,0),10))^2))</f>
        <v>482.92848355550012</v>
      </c>
    </row>
    <row r="1490" spans="1:25">
      <c r="A1490" s="403" t="s">
        <v>52</v>
      </c>
      <c r="B1490" s="403" t="s">
        <v>638</v>
      </c>
      <c r="C1490" s="403" t="s">
        <v>343</v>
      </c>
      <c r="D1490" s="403" t="s">
        <v>344</v>
      </c>
      <c r="E1490" s="403" t="s">
        <v>1455</v>
      </c>
      <c r="F1490" s="403">
        <v>0</v>
      </c>
      <c r="O1490" s="403" t="s">
        <v>345</v>
      </c>
      <c r="R1490" s="403">
        <v>4</v>
      </c>
      <c r="S1490" s="403">
        <v>1.8714</v>
      </c>
      <c r="T1490" s="403">
        <v>5.5410000000000004</v>
      </c>
      <c r="U1490" s="403">
        <v>11.898</v>
      </c>
      <c r="V1490" s="403">
        <v>1.75</v>
      </c>
      <c r="W1490" s="403">
        <v>30.6</v>
      </c>
      <c r="X1490" s="404">
        <v>0.61355000000000004</v>
      </c>
      <c r="Y1490" s="403">
        <f>X1490+(S1490*((U1490-INDEX('[1]Center of Mass'!$B$8:$M$105,MATCH(A1490,'[1]Center of Mass'!$B$8:$B$105,0),9))^2+(V1490-INDEX('[1]Center of Mass'!$B$8:$M$105,MATCH(A1490,'[1]Center of Mass'!$B$8:$B$105,0),10))^2))</f>
        <v>423.09846539300003</v>
      </c>
    </row>
    <row r="1491" spans="1:25">
      <c r="A1491" s="403" t="s">
        <v>52</v>
      </c>
      <c r="B1491" s="403" t="s">
        <v>639</v>
      </c>
      <c r="C1491" s="403" t="s">
        <v>343</v>
      </c>
      <c r="D1491" s="403" t="s">
        <v>344</v>
      </c>
      <c r="E1491" s="403" t="s">
        <v>1455</v>
      </c>
      <c r="F1491" s="403">
        <v>0</v>
      </c>
      <c r="O1491" s="403" t="s">
        <v>345</v>
      </c>
      <c r="R1491" s="403">
        <v>4</v>
      </c>
      <c r="S1491" s="403">
        <v>1.2869999999999999</v>
      </c>
      <c r="T1491" s="403">
        <v>4.54</v>
      </c>
      <c r="U1491" s="403">
        <v>13.252000000000001</v>
      </c>
      <c r="V1491" s="403">
        <v>1.75</v>
      </c>
      <c r="W1491" s="403">
        <v>30.6</v>
      </c>
      <c r="X1491" s="404">
        <v>0.27650999999999998</v>
      </c>
      <c r="Y1491" s="403">
        <f>X1491+(S1491*((U1491-INDEX('[1]Center of Mass'!$B$8:$M$105,MATCH(A1491,'[1]Center of Mass'!$B$8:$B$105,0),9))^2+(V1491-INDEX('[1]Center of Mass'!$B$8:$M$105,MATCH(A1491,'[1]Center of Mass'!$B$8:$B$105,0),10))^2))</f>
        <v>259.71915531899992</v>
      </c>
    </row>
    <row r="1492" spans="1:25">
      <c r="A1492" s="403" t="s">
        <v>52</v>
      </c>
      <c r="B1492" s="403" t="s">
        <v>640</v>
      </c>
      <c r="C1492" s="403" t="s">
        <v>343</v>
      </c>
      <c r="D1492" s="403" t="s">
        <v>344</v>
      </c>
      <c r="E1492" s="403" t="s">
        <v>1455</v>
      </c>
      <c r="F1492" s="403">
        <v>0</v>
      </c>
      <c r="O1492" s="403" t="s">
        <v>345</v>
      </c>
      <c r="R1492" s="403">
        <v>4</v>
      </c>
      <c r="S1492" s="403">
        <v>1.2869999999999999</v>
      </c>
      <c r="T1492" s="403">
        <v>4.54</v>
      </c>
      <c r="U1492" s="403">
        <v>14.355</v>
      </c>
      <c r="V1492" s="403">
        <v>1.75</v>
      </c>
      <c r="W1492" s="403">
        <v>30.6</v>
      </c>
      <c r="X1492" s="404">
        <v>0.27650999999999998</v>
      </c>
      <c r="Y1492" s="403">
        <f>X1492+(S1492*((U1492-INDEX('[1]Center of Mass'!$B$8:$M$105,MATCH(A1492,'[1]Center of Mass'!$B$8:$B$105,0),9))^2+(V1492-INDEX('[1]Center of Mass'!$B$8:$M$105,MATCH(A1492,'[1]Center of Mass'!$B$8:$B$105,0),10))^2))</f>
        <v>237.86501372399997</v>
      </c>
    </row>
    <row r="1493" spans="1:25">
      <c r="A1493" s="403" t="s">
        <v>52</v>
      </c>
      <c r="B1493" s="403" t="s">
        <v>641</v>
      </c>
      <c r="C1493" s="403" t="s">
        <v>343</v>
      </c>
      <c r="D1493" s="403" t="s">
        <v>344</v>
      </c>
      <c r="E1493" s="403" t="s">
        <v>1455</v>
      </c>
      <c r="F1493" s="403">
        <v>0</v>
      </c>
      <c r="O1493" s="403" t="s">
        <v>345</v>
      </c>
      <c r="R1493" s="403">
        <v>4</v>
      </c>
      <c r="S1493" s="403">
        <v>1.2869999999999999</v>
      </c>
      <c r="T1493" s="403">
        <v>4.54</v>
      </c>
      <c r="U1493" s="403">
        <v>15.458</v>
      </c>
      <c r="V1493" s="403">
        <v>1.75</v>
      </c>
      <c r="W1493" s="403">
        <v>30.6</v>
      </c>
      <c r="X1493" s="404">
        <v>0.27650999999999998</v>
      </c>
      <c r="Y1493" s="403">
        <f>X1493+(S1493*((U1493-INDEX('[1]Center of Mass'!$B$8:$M$105,MATCH(A1493,'[1]Center of Mass'!$B$8:$B$105,0),9))^2+(V1493-INDEX('[1]Center of Mass'!$B$8:$M$105,MATCH(A1493,'[1]Center of Mass'!$B$8:$B$105,0),10))^2))</f>
        <v>219.14242369499999</v>
      </c>
    </row>
    <row r="1494" spans="1:25">
      <c r="A1494" s="403" t="s">
        <v>52</v>
      </c>
      <c r="B1494" s="403" t="s">
        <v>642</v>
      </c>
      <c r="C1494" s="403" t="s">
        <v>343</v>
      </c>
      <c r="D1494" s="403" t="s">
        <v>344</v>
      </c>
      <c r="E1494" s="403" t="s">
        <v>1455</v>
      </c>
      <c r="F1494" s="403">
        <v>0</v>
      </c>
      <c r="O1494" s="403" t="s">
        <v>345</v>
      </c>
      <c r="R1494" s="403">
        <v>4</v>
      </c>
      <c r="S1494" s="403">
        <v>1.3889</v>
      </c>
      <c r="T1494" s="403">
        <v>4.7140000000000004</v>
      </c>
      <c r="U1494" s="403">
        <v>16.605</v>
      </c>
      <c r="V1494" s="403">
        <v>1.75</v>
      </c>
      <c r="W1494" s="403">
        <v>30.6</v>
      </c>
      <c r="X1494" s="404">
        <v>0.32157999999999998</v>
      </c>
      <c r="Y1494" s="403">
        <f>X1494+(S1494*((U1494-INDEX('[1]Center of Mass'!$B$8:$M$105,MATCH(A1494,'[1]Center of Mass'!$B$8:$B$105,0),9))^2+(V1494-INDEX('[1]Center of Mass'!$B$8:$M$105,MATCH(A1494,'[1]Center of Mass'!$B$8:$B$105,0),10))^2))</f>
        <v>219.08993013280002</v>
      </c>
    </row>
    <row r="1495" spans="1:25">
      <c r="A1495" s="403" t="s">
        <v>52</v>
      </c>
      <c r="B1495" s="403" t="s">
        <v>643</v>
      </c>
      <c r="C1495" s="403" t="s">
        <v>343</v>
      </c>
      <c r="D1495" s="403" t="s">
        <v>344</v>
      </c>
      <c r="E1495" s="403" t="s">
        <v>1455</v>
      </c>
      <c r="F1495" s="403">
        <v>0</v>
      </c>
      <c r="O1495" s="403" t="s">
        <v>345</v>
      </c>
      <c r="R1495" s="403">
        <v>4</v>
      </c>
      <c r="S1495" s="403">
        <v>0.7</v>
      </c>
      <c r="T1495" s="403">
        <v>3.5329999999999999</v>
      </c>
      <c r="U1495" s="403">
        <v>17.5</v>
      </c>
      <c r="V1495" s="403">
        <v>1.75</v>
      </c>
      <c r="W1495" s="403">
        <v>30.6</v>
      </c>
      <c r="X1495" s="404">
        <v>0.1004</v>
      </c>
      <c r="Y1495" s="403">
        <f>X1495+(S1495*((U1495-INDEX('[1]Center of Mass'!$B$8:$M$105,MATCH(A1495,'[1]Center of Mass'!$B$8:$B$105,0),9))^2+(V1495-INDEX('[1]Center of Mass'!$B$8:$M$105,MATCH(A1495,'[1]Center of Mass'!$B$8:$B$105,0),10))^2))</f>
        <v>104.78479589999999</v>
      </c>
    </row>
    <row r="1496" spans="1:25">
      <c r="A1496" s="403" t="s">
        <v>52</v>
      </c>
      <c r="B1496" s="403" t="s">
        <v>644</v>
      </c>
      <c r="C1496" s="403" t="s">
        <v>343</v>
      </c>
      <c r="D1496" s="403" t="s">
        <v>344</v>
      </c>
      <c r="E1496" s="403" t="s">
        <v>1455</v>
      </c>
      <c r="F1496" s="403">
        <v>0</v>
      </c>
      <c r="O1496" s="403" t="s">
        <v>345</v>
      </c>
      <c r="R1496" s="403">
        <v>4</v>
      </c>
      <c r="S1496" s="403">
        <v>1.4582999999999999</v>
      </c>
      <c r="T1496" s="403">
        <v>4.8330000000000002</v>
      </c>
      <c r="U1496" s="403">
        <v>0.625</v>
      </c>
      <c r="V1496" s="403">
        <v>2.9169999999999998</v>
      </c>
      <c r="W1496" s="403">
        <v>30.6</v>
      </c>
      <c r="X1496" s="404">
        <v>0.3553</v>
      </c>
      <c r="Y1496" s="403">
        <f>X1496+(S1496*((U1496-INDEX('[1]Center of Mass'!$B$8:$M$105,MATCH(A1496,'[1]Center of Mass'!$B$8:$B$105,0),9))^2+(V1496-INDEX('[1]Center of Mass'!$B$8:$M$105,MATCH(A1496,'[1]Center of Mass'!$B$8:$B$105,0),10))^2))</f>
        <v>793.28944183509998</v>
      </c>
    </row>
    <row r="1497" spans="1:25">
      <c r="A1497" s="403" t="s">
        <v>52</v>
      </c>
      <c r="B1497" s="403" t="s">
        <v>886</v>
      </c>
      <c r="C1497" s="403" t="s">
        <v>343</v>
      </c>
      <c r="D1497" s="403" t="s">
        <v>344</v>
      </c>
      <c r="E1497" s="403" t="s">
        <v>1455</v>
      </c>
      <c r="F1497" s="403">
        <v>0</v>
      </c>
      <c r="O1497" s="403" t="s">
        <v>345</v>
      </c>
      <c r="R1497" s="403">
        <v>4</v>
      </c>
      <c r="S1497" s="403">
        <v>1.1958</v>
      </c>
      <c r="T1497" s="403">
        <v>4.383</v>
      </c>
      <c r="U1497" s="403">
        <v>1.7629999999999999</v>
      </c>
      <c r="V1497" s="403">
        <v>2.9169999999999998</v>
      </c>
      <c r="W1497" s="403">
        <v>30.6</v>
      </c>
      <c r="X1497" s="404">
        <v>0.24034</v>
      </c>
      <c r="Y1497" s="403">
        <f>X1497+(S1497*((U1497-INDEX('[1]Center of Mass'!$B$8:$M$105,MATCH(A1497,'[1]Center of Mass'!$B$8:$B$105,0),9))^2+(V1497-INDEX('[1]Center of Mass'!$B$8:$M$105,MATCH(A1497,'[1]Center of Mass'!$B$8:$B$105,0),10))^2))</f>
        <v>595.17471414699992</v>
      </c>
    </row>
    <row r="1498" spans="1:25">
      <c r="A1498" s="403" t="s">
        <v>52</v>
      </c>
      <c r="B1498" s="403" t="s">
        <v>887</v>
      </c>
      <c r="C1498" s="403" t="s">
        <v>343</v>
      </c>
      <c r="D1498" s="403" t="s">
        <v>344</v>
      </c>
      <c r="E1498" s="403" t="s">
        <v>1455</v>
      </c>
      <c r="F1498" s="403">
        <v>0</v>
      </c>
      <c r="O1498" s="403" t="s">
        <v>345</v>
      </c>
      <c r="R1498" s="403">
        <v>4</v>
      </c>
      <c r="S1498" s="403">
        <v>1.1958</v>
      </c>
      <c r="T1498" s="403">
        <v>4.383</v>
      </c>
      <c r="U1498" s="403">
        <v>2.7879999999999998</v>
      </c>
      <c r="V1498" s="403">
        <v>2.9169999999999998</v>
      </c>
      <c r="W1498" s="403">
        <v>30.6</v>
      </c>
      <c r="X1498" s="404">
        <v>0.24034</v>
      </c>
      <c r="Y1498" s="403">
        <f>X1498+(S1498*((U1498-INDEX('[1]Center of Mass'!$B$8:$M$105,MATCH(A1498,'[1]Center of Mass'!$B$8:$B$105,0),9))^2+(V1498-INDEX('[1]Center of Mass'!$B$8:$M$105,MATCH(A1498,'[1]Center of Mass'!$B$8:$B$105,0),10))^2))</f>
        <v>548.04551570199988</v>
      </c>
    </row>
    <row r="1499" spans="1:25">
      <c r="A1499" s="403" t="s">
        <v>52</v>
      </c>
      <c r="B1499" s="403" t="s">
        <v>888</v>
      </c>
      <c r="C1499" s="403" t="s">
        <v>343</v>
      </c>
      <c r="D1499" s="403" t="s">
        <v>344</v>
      </c>
      <c r="E1499" s="403" t="s">
        <v>1455</v>
      </c>
      <c r="F1499" s="403">
        <v>0</v>
      </c>
      <c r="O1499" s="403" t="s">
        <v>345</v>
      </c>
      <c r="R1499" s="403">
        <v>4</v>
      </c>
      <c r="S1499" s="403">
        <v>1.5166999999999999</v>
      </c>
      <c r="T1499" s="403">
        <v>4.9329999999999998</v>
      </c>
      <c r="U1499" s="403">
        <v>3.95</v>
      </c>
      <c r="V1499" s="403">
        <v>2.9169999999999998</v>
      </c>
      <c r="W1499" s="403">
        <v>30.6</v>
      </c>
      <c r="X1499" s="404">
        <v>0.38562999999999997</v>
      </c>
      <c r="Y1499" s="403">
        <f>X1499+(S1499*((U1499-INDEX('[1]Center of Mass'!$B$8:$M$105,MATCH(A1499,'[1]Center of Mass'!$B$8:$B$105,0),9))^2+(V1499-INDEX('[1]Center of Mass'!$B$8:$M$105,MATCH(A1499,'[1]Center of Mass'!$B$8:$B$105,0),10))^2))</f>
        <v>631.28569399740002</v>
      </c>
    </row>
    <row r="1500" spans="1:25">
      <c r="A1500" s="403" t="s">
        <v>52</v>
      </c>
      <c r="B1500" s="403" t="s">
        <v>889</v>
      </c>
      <c r="C1500" s="403" t="s">
        <v>343</v>
      </c>
      <c r="D1500" s="403" t="s">
        <v>344</v>
      </c>
      <c r="E1500" s="403" t="s">
        <v>1455</v>
      </c>
      <c r="F1500" s="403">
        <v>0</v>
      </c>
      <c r="O1500" s="403" t="s">
        <v>345</v>
      </c>
      <c r="R1500" s="403">
        <v>4</v>
      </c>
      <c r="S1500" s="403">
        <v>1.5166999999999999</v>
      </c>
      <c r="T1500" s="403">
        <v>4.9329999999999998</v>
      </c>
      <c r="U1500" s="403">
        <v>5.25</v>
      </c>
      <c r="V1500" s="403">
        <v>2.9169999999999998</v>
      </c>
      <c r="W1500" s="403">
        <v>30.6</v>
      </c>
      <c r="X1500" s="404">
        <v>0.38562999999999997</v>
      </c>
      <c r="Y1500" s="403">
        <f>X1500+(S1500*((U1500-INDEX('[1]Center of Mass'!$B$8:$M$105,MATCH(A1500,'[1]Center of Mass'!$B$8:$B$105,0),9))^2+(V1500-INDEX('[1]Center of Mass'!$B$8:$M$105,MATCH(A1500,'[1]Center of Mass'!$B$8:$B$105,0),10))^2))</f>
        <v>564.63795257739991</v>
      </c>
    </row>
    <row r="1501" spans="1:25">
      <c r="A1501" s="403" t="s">
        <v>52</v>
      </c>
      <c r="B1501" s="403" t="s">
        <v>890</v>
      </c>
      <c r="C1501" s="403" t="s">
        <v>343</v>
      </c>
      <c r="D1501" s="403" t="s">
        <v>344</v>
      </c>
      <c r="E1501" s="403" t="s">
        <v>1455</v>
      </c>
      <c r="F1501" s="403">
        <v>0</v>
      </c>
      <c r="O1501" s="403" t="s">
        <v>345</v>
      </c>
      <c r="R1501" s="403">
        <v>4</v>
      </c>
      <c r="S1501" s="403">
        <v>1.5166999999999999</v>
      </c>
      <c r="T1501" s="403">
        <v>4.9329999999999998</v>
      </c>
      <c r="U1501" s="403">
        <v>6.55</v>
      </c>
      <c r="V1501" s="403">
        <v>2.9169999999999998</v>
      </c>
      <c r="W1501" s="403">
        <v>30.6</v>
      </c>
      <c r="X1501" s="404">
        <v>0.38562999999999997</v>
      </c>
      <c r="Y1501" s="403">
        <f>X1501+(S1501*((U1501-INDEX('[1]Center of Mass'!$B$8:$M$105,MATCH(A1501,'[1]Center of Mass'!$B$8:$B$105,0),9))^2+(V1501-INDEX('[1]Center of Mass'!$B$8:$M$105,MATCH(A1501,'[1]Center of Mass'!$B$8:$B$105,0),10))^2))</f>
        <v>503.11665715740003</v>
      </c>
    </row>
    <row r="1502" spans="1:25">
      <c r="A1502" s="403" t="s">
        <v>52</v>
      </c>
      <c r="B1502" s="403" t="s">
        <v>459</v>
      </c>
      <c r="C1502" s="403" t="s">
        <v>343</v>
      </c>
      <c r="D1502" s="403" t="s">
        <v>344</v>
      </c>
      <c r="E1502" s="403" t="s">
        <v>1455</v>
      </c>
      <c r="F1502" s="403">
        <v>0</v>
      </c>
      <c r="O1502" s="403" t="s">
        <v>345</v>
      </c>
      <c r="R1502" s="403">
        <v>4</v>
      </c>
      <c r="S1502" s="403">
        <v>1.3416999999999999</v>
      </c>
      <c r="T1502" s="403">
        <v>4.633</v>
      </c>
      <c r="U1502" s="403">
        <v>7.7750000000000004</v>
      </c>
      <c r="V1502" s="403">
        <v>2.9169999999999998</v>
      </c>
      <c r="W1502" s="403">
        <v>30.6</v>
      </c>
      <c r="X1502" s="404">
        <v>0.30003999999999997</v>
      </c>
      <c r="Y1502" s="403">
        <f>X1502+(S1502*((U1502-INDEX('[1]Center of Mass'!$B$8:$M$105,MATCH(A1502,'[1]Center of Mass'!$B$8:$B$105,0),9))^2+(V1502-INDEX('[1]Center of Mass'!$B$8:$M$105,MATCH(A1502,'[1]Center of Mass'!$B$8:$B$105,0),10))^2))</f>
        <v>397.8919004549</v>
      </c>
    </row>
    <row r="1503" spans="1:25">
      <c r="A1503" s="403" t="s">
        <v>52</v>
      </c>
      <c r="B1503" s="403" t="s">
        <v>460</v>
      </c>
      <c r="C1503" s="403" t="s">
        <v>343</v>
      </c>
      <c r="D1503" s="403" t="s">
        <v>344</v>
      </c>
      <c r="E1503" s="403" t="s">
        <v>1455</v>
      </c>
      <c r="F1503" s="403">
        <v>0</v>
      </c>
      <c r="O1503" s="403" t="s">
        <v>345</v>
      </c>
      <c r="R1503" s="403">
        <v>4</v>
      </c>
      <c r="S1503" s="403">
        <v>1.3416999999999999</v>
      </c>
      <c r="T1503" s="403">
        <v>4.633</v>
      </c>
      <c r="U1503" s="403">
        <v>8.9250000000000007</v>
      </c>
      <c r="V1503" s="403">
        <v>2.9169999999999998</v>
      </c>
      <c r="W1503" s="403">
        <v>30.6</v>
      </c>
      <c r="X1503" s="404">
        <v>0.30003999999999997</v>
      </c>
      <c r="Y1503" s="403">
        <f>X1503+(S1503*((U1503-INDEX('[1]Center of Mass'!$B$8:$M$105,MATCH(A1503,'[1]Center of Mass'!$B$8:$B$105,0),9))^2+(V1503-INDEX('[1]Center of Mass'!$B$8:$M$105,MATCH(A1503,'[1]Center of Mass'!$B$8:$B$105,0),10))^2))</f>
        <v>357.30909804489994</v>
      </c>
    </row>
    <row r="1504" spans="1:25">
      <c r="A1504" s="403" t="s">
        <v>52</v>
      </c>
      <c r="B1504" s="403" t="s">
        <v>461</v>
      </c>
      <c r="C1504" s="403" t="s">
        <v>343</v>
      </c>
      <c r="D1504" s="403" t="s">
        <v>344</v>
      </c>
      <c r="E1504" s="403" t="s">
        <v>1455</v>
      </c>
      <c r="F1504" s="403">
        <v>0</v>
      </c>
      <c r="O1504" s="403" t="s">
        <v>345</v>
      </c>
      <c r="R1504" s="403">
        <v>4</v>
      </c>
      <c r="S1504" s="403">
        <v>1.8619000000000001</v>
      </c>
      <c r="T1504" s="403">
        <v>5.5250000000000004</v>
      </c>
      <c r="U1504" s="403">
        <v>10.298</v>
      </c>
      <c r="V1504" s="403">
        <v>2.9169999999999998</v>
      </c>
      <c r="W1504" s="403">
        <v>30.6</v>
      </c>
      <c r="X1504" s="404">
        <v>0.60636999999999996</v>
      </c>
      <c r="Y1504" s="403">
        <f>X1504+(S1504*((U1504-INDEX('[1]Center of Mass'!$B$8:$M$105,MATCH(A1504,'[1]Center of Mass'!$B$8:$B$105,0),9))^2+(V1504-INDEX('[1]Center of Mass'!$B$8:$M$105,MATCH(A1504,'[1]Center of Mass'!$B$8:$B$105,0),10))^2))</f>
        <v>435.24556900700009</v>
      </c>
    </row>
    <row r="1505" spans="1:25">
      <c r="A1505" s="403" t="s">
        <v>52</v>
      </c>
      <c r="B1505" s="403" t="s">
        <v>462</v>
      </c>
      <c r="C1505" s="403" t="s">
        <v>343</v>
      </c>
      <c r="D1505" s="403" t="s">
        <v>344</v>
      </c>
      <c r="E1505" s="403" t="s">
        <v>1455</v>
      </c>
      <c r="F1505" s="403">
        <v>0</v>
      </c>
      <c r="O1505" s="403" t="s">
        <v>345</v>
      </c>
      <c r="R1505" s="403">
        <v>4</v>
      </c>
      <c r="S1505" s="403">
        <v>1.8714</v>
      </c>
      <c r="T1505" s="403">
        <v>5.5410000000000004</v>
      </c>
      <c r="U1505" s="403">
        <v>11.898</v>
      </c>
      <c r="V1505" s="403">
        <v>2.9169999999999998</v>
      </c>
      <c r="W1505" s="403">
        <v>30.6</v>
      </c>
      <c r="X1505" s="404">
        <v>0.61355000000000004</v>
      </c>
      <c r="Y1505" s="403">
        <f>X1505+(S1505*((U1505-INDEX('[1]Center of Mass'!$B$8:$M$105,MATCH(A1505,'[1]Center of Mass'!$B$8:$B$105,0),9))^2+(V1505-INDEX('[1]Center of Mass'!$B$8:$M$105,MATCH(A1505,'[1]Center of Mass'!$B$8:$B$105,0),10))^2))</f>
        <v>375.172257602</v>
      </c>
    </row>
    <row r="1506" spans="1:25">
      <c r="A1506" s="403" t="s">
        <v>52</v>
      </c>
      <c r="B1506" s="403" t="s">
        <v>645</v>
      </c>
      <c r="C1506" s="403" t="s">
        <v>343</v>
      </c>
      <c r="D1506" s="403" t="s">
        <v>344</v>
      </c>
      <c r="E1506" s="403" t="s">
        <v>1455</v>
      </c>
      <c r="F1506" s="403">
        <v>0</v>
      </c>
      <c r="O1506" s="403" t="s">
        <v>345</v>
      </c>
      <c r="R1506" s="403">
        <v>4</v>
      </c>
      <c r="S1506" s="403">
        <v>1.2869999999999999</v>
      </c>
      <c r="T1506" s="403">
        <v>4.54</v>
      </c>
      <c r="U1506" s="403">
        <v>13.252000000000001</v>
      </c>
      <c r="V1506" s="403">
        <v>2.9169999999999998</v>
      </c>
      <c r="W1506" s="403">
        <v>30.6</v>
      </c>
      <c r="X1506" s="404">
        <v>0.27650999999999998</v>
      </c>
      <c r="Y1506" s="403">
        <f>X1506+(S1506*((U1506-INDEX('[1]Center of Mass'!$B$8:$M$105,MATCH(A1506,'[1]Center of Mass'!$B$8:$B$105,0),9))^2+(V1506-INDEX('[1]Center of Mass'!$B$8:$M$105,MATCH(A1506,'[1]Center of Mass'!$B$8:$B$105,0),10))^2))</f>
        <v>226.75932341399997</v>
      </c>
    </row>
    <row r="1507" spans="1:25">
      <c r="A1507" s="403" t="s">
        <v>52</v>
      </c>
      <c r="B1507" s="403" t="s">
        <v>646</v>
      </c>
      <c r="C1507" s="403" t="s">
        <v>343</v>
      </c>
      <c r="D1507" s="403" t="s">
        <v>344</v>
      </c>
      <c r="E1507" s="403" t="s">
        <v>1455</v>
      </c>
      <c r="F1507" s="403">
        <v>0</v>
      </c>
      <c r="O1507" s="403" t="s">
        <v>345</v>
      </c>
      <c r="R1507" s="403">
        <v>4</v>
      </c>
      <c r="S1507" s="403">
        <v>1.2869999999999999</v>
      </c>
      <c r="T1507" s="403">
        <v>4.54</v>
      </c>
      <c r="U1507" s="403">
        <v>14.355</v>
      </c>
      <c r="V1507" s="403">
        <v>2.9169999999999998</v>
      </c>
      <c r="W1507" s="403">
        <v>30.6</v>
      </c>
      <c r="X1507" s="404">
        <v>0.27650999999999998</v>
      </c>
      <c r="Y1507" s="403">
        <f>X1507+(S1507*((U1507-INDEX('[1]Center of Mass'!$B$8:$M$105,MATCH(A1507,'[1]Center of Mass'!$B$8:$B$105,0),9))^2+(V1507-INDEX('[1]Center of Mass'!$B$8:$M$105,MATCH(A1507,'[1]Center of Mass'!$B$8:$B$105,0),10))^2))</f>
        <v>204.90518181899998</v>
      </c>
    </row>
    <row r="1508" spans="1:25">
      <c r="A1508" s="403" t="s">
        <v>52</v>
      </c>
      <c r="B1508" s="403" t="s">
        <v>647</v>
      </c>
      <c r="C1508" s="403" t="s">
        <v>343</v>
      </c>
      <c r="D1508" s="403" t="s">
        <v>344</v>
      </c>
      <c r="E1508" s="403" t="s">
        <v>1455</v>
      </c>
      <c r="F1508" s="403">
        <v>0</v>
      </c>
      <c r="O1508" s="403" t="s">
        <v>345</v>
      </c>
      <c r="R1508" s="403">
        <v>4</v>
      </c>
      <c r="S1508" s="403">
        <v>1.2869999999999999</v>
      </c>
      <c r="T1508" s="403">
        <v>4.54</v>
      </c>
      <c r="U1508" s="403">
        <v>15.458</v>
      </c>
      <c r="V1508" s="403">
        <v>2.9169999999999998</v>
      </c>
      <c r="W1508" s="403">
        <v>30.6</v>
      </c>
      <c r="X1508" s="404">
        <v>0.27650999999999998</v>
      </c>
      <c r="Y1508" s="403">
        <f>X1508+(S1508*((U1508-INDEX('[1]Center of Mass'!$B$8:$M$105,MATCH(A1508,'[1]Center of Mass'!$B$8:$B$105,0),9))^2+(V1508-INDEX('[1]Center of Mass'!$B$8:$M$105,MATCH(A1508,'[1]Center of Mass'!$B$8:$B$105,0),10))^2))</f>
        <v>186.18259178999998</v>
      </c>
    </row>
    <row r="1509" spans="1:25">
      <c r="A1509" s="403" t="s">
        <v>52</v>
      </c>
      <c r="B1509" s="403" t="s">
        <v>648</v>
      </c>
      <c r="C1509" s="403" t="s">
        <v>343</v>
      </c>
      <c r="D1509" s="403" t="s">
        <v>344</v>
      </c>
      <c r="E1509" s="403" t="s">
        <v>1455</v>
      </c>
      <c r="F1509" s="403">
        <v>0</v>
      </c>
      <c r="O1509" s="403" t="s">
        <v>345</v>
      </c>
      <c r="R1509" s="403">
        <v>4</v>
      </c>
      <c r="S1509" s="403">
        <v>1.3889</v>
      </c>
      <c r="T1509" s="403">
        <v>4.7140000000000004</v>
      </c>
      <c r="U1509" s="403">
        <v>16.605</v>
      </c>
      <c r="V1509" s="403">
        <v>2.9169999999999998</v>
      </c>
      <c r="W1509" s="403">
        <v>30.6</v>
      </c>
      <c r="X1509" s="404">
        <v>0.32157999999999998</v>
      </c>
      <c r="Y1509" s="403">
        <f>X1509+(S1509*((U1509-INDEX('[1]Center of Mass'!$B$8:$M$105,MATCH(A1509,'[1]Center of Mass'!$B$8:$B$105,0),9))^2+(V1509-INDEX('[1]Center of Mass'!$B$8:$M$105,MATCH(A1509,'[1]Center of Mass'!$B$8:$B$105,0),10))^2))</f>
        <v>183.5204580793</v>
      </c>
    </row>
    <row r="1510" spans="1:25">
      <c r="A1510" s="403" t="s">
        <v>52</v>
      </c>
      <c r="B1510" s="403" t="s">
        <v>649</v>
      </c>
      <c r="C1510" s="403" t="s">
        <v>343</v>
      </c>
      <c r="D1510" s="403" t="s">
        <v>344</v>
      </c>
      <c r="E1510" s="403" t="s">
        <v>1455</v>
      </c>
      <c r="F1510" s="403">
        <v>0</v>
      </c>
      <c r="O1510" s="403" t="s">
        <v>345</v>
      </c>
      <c r="R1510" s="403">
        <v>4</v>
      </c>
      <c r="S1510" s="403">
        <v>0.7</v>
      </c>
      <c r="T1510" s="403">
        <v>3.5329999999999999</v>
      </c>
      <c r="U1510" s="403">
        <v>17.5</v>
      </c>
      <c r="V1510" s="403">
        <v>2.9169999999999998</v>
      </c>
      <c r="W1510" s="403">
        <v>30.6</v>
      </c>
      <c r="X1510" s="404">
        <v>0.1004</v>
      </c>
      <c r="Y1510" s="403">
        <f>X1510+(S1510*((U1510-INDEX('[1]Center of Mass'!$B$8:$M$105,MATCH(A1510,'[1]Center of Mass'!$B$8:$B$105,0),9))^2+(V1510-INDEX('[1]Center of Mass'!$B$8:$M$105,MATCH(A1510,'[1]Center of Mass'!$B$8:$B$105,0),10))^2))</f>
        <v>86.857925399999985</v>
      </c>
    </row>
    <row r="1511" spans="1:25">
      <c r="A1511" s="403" t="s">
        <v>52</v>
      </c>
      <c r="B1511" s="403" t="s">
        <v>650</v>
      </c>
      <c r="C1511" s="403" t="s">
        <v>343</v>
      </c>
      <c r="D1511" s="403" t="s">
        <v>344</v>
      </c>
      <c r="E1511" s="403" t="s">
        <v>1455</v>
      </c>
      <c r="F1511" s="403">
        <v>0</v>
      </c>
      <c r="O1511" s="403" t="s">
        <v>345</v>
      </c>
      <c r="R1511" s="403">
        <v>4</v>
      </c>
      <c r="S1511" s="403">
        <v>1.7625999999999999</v>
      </c>
      <c r="T1511" s="403">
        <v>5.32</v>
      </c>
      <c r="U1511" s="403">
        <v>0.625</v>
      </c>
      <c r="V1511" s="403">
        <v>4.2050000000000001</v>
      </c>
      <c r="W1511" s="403">
        <v>30.6</v>
      </c>
      <c r="X1511" s="404">
        <v>0.52153000000000005</v>
      </c>
      <c r="Y1511" s="403">
        <f>X1511+(S1511*((U1511-INDEX('[1]Center of Mass'!$B$8:$M$105,MATCH(A1511,'[1]Center of Mass'!$B$8:$B$105,0),9))^2+(V1511-INDEX('[1]Center of Mass'!$B$8:$M$105,MATCH(A1511,'[1]Center of Mass'!$B$8:$B$105,0),10))^2))</f>
        <v>914.66859802019997</v>
      </c>
    </row>
    <row r="1512" spans="1:25">
      <c r="A1512" s="403" t="s">
        <v>52</v>
      </c>
      <c r="B1512" s="403" t="s">
        <v>651</v>
      </c>
      <c r="C1512" s="403" t="s">
        <v>343</v>
      </c>
      <c r="D1512" s="403" t="s">
        <v>344</v>
      </c>
      <c r="E1512" s="403" t="s">
        <v>1455</v>
      </c>
      <c r="F1512" s="403">
        <v>0</v>
      </c>
      <c r="O1512" s="403" t="s">
        <v>345</v>
      </c>
      <c r="R1512" s="403">
        <v>4</v>
      </c>
      <c r="S1512" s="403">
        <v>1.4453</v>
      </c>
      <c r="T1512" s="403">
        <v>4.87</v>
      </c>
      <c r="U1512" s="403">
        <v>1.7629999999999999</v>
      </c>
      <c r="V1512" s="403">
        <v>4.2050000000000001</v>
      </c>
      <c r="W1512" s="403">
        <v>30.6</v>
      </c>
      <c r="X1512" s="404">
        <v>0.36601</v>
      </c>
      <c r="Y1512" s="403">
        <f>X1512+(S1512*((U1512-INDEX('[1]Center of Mass'!$B$8:$M$105,MATCH(A1512,'[1]Center of Mass'!$B$8:$B$105,0),9))^2+(V1512-INDEX('[1]Center of Mass'!$B$8:$M$105,MATCH(A1512,'[1]Center of Mass'!$B$8:$B$105,0),10))^2))</f>
        <v>683.15007607849998</v>
      </c>
    </row>
    <row r="1513" spans="1:25">
      <c r="A1513" s="403" t="s">
        <v>52</v>
      </c>
      <c r="B1513" s="403" t="s">
        <v>652</v>
      </c>
      <c r="C1513" s="403" t="s">
        <v>343</v>
      </c>
      <c r="D1513" s="403" t="s">
        <v>344</v>
      </c>
      <c r="E1513" s="403" t="s">
        <v>1455</v>
      </c>
      <c r="F1513" s="403">
        <v>0</v>
      </c>
      <c r="O1513" s="403" t="s">
        <v>345</v>
      </c>
      <c r="R1513" s="403">
        <v>4</v>
      </c>
      <c r="S1513" s="403">
        <v>1.4453</v>
      </c>
      <c r="T1513" s="403">
        <v>4.87</v>
      </c>
      <c r="U1513" s="403">
        <v>2.7879999999999998</v>
      </c>
      <c r="V1513" s="403">
        <v>4.2050000000000001</v>
      </c>
      <c r="W1513" s="403">
        <v>30.6</v>
      </c>
      <c r="X1513" s="404">
        <v>0.36601</v>
      </c>
      <c r="Y1513" s="403">
        <f>X1513+(S1513*((U1513-INDEX('[1]Center of Mass'!$B$8:$M$105,MATCH(A1513,'[1]Center of Mass'!$B$8:$B$105,0),9))^2+(V1513-INDEX('[1]Center of Mass'!$B$8:$M$105,MATCH(A1513,'[1]Center of Mass'!$B$8:$B$105,0),10))^2))</f>
        <v>626.18751502099997</v>
      </c>
    </row>
    <row r="1514" spans="1:25">
      <c r="A1514" s="403" t="s">
        <v>52</v>
      </c>
      <c r="B1514" s="403" t="s">
        <v>653</v>
      </c>
      <c r="C1514" s="403" t="s">
        <v>343</v>
      </c>
      <c r="D1514" s="403" t="s">
        <v>344</v>
      </c>
      <c r="E1514" s="403" t="s">
        <v>1455</v>
      </c>
      <c r="F1514" s="403">
        <v>0</v>
      </c>
      <c r="O1514" s="403" t="s">
        <v>345</v>
      </c>
      <c r="R1514" s="403">
        <v>4</v>
      </c>
      <c r="S1514" s="403">
        <v>1.8331</v>
      </c>
      <c r="T1514" s="403">
        <v>5.42</v>
      </c>
      <c r="U1514" s="403">
        <v>3.95</v>
      </c>
      <c r="V1514" s="403">
        <v>4.2050000000000001</v>
      </c>
      <c r="W1514" s="403">
        <v>30.6</v>
      </c>
      <c r="X1514" s="404">
        <v>0.56186999999999998</v>
      </c>
      <c r="Y1514" s="403">
        <f>X1514+(S1514*((U1514-INDEX('[1]Center of Mass'!$B$8:$M$105,MATCH(A1514,'[1]Center of Mass'!$B$8:$B$105,0),9))^2+(V1514-INDEX('[1]Center of Mass'!$B$8:$M$105,MATCH(A1514,'[1]Center of Mass'!$B$8:$B$105,0),10))^2))</f>
        <v>717.05797164620003</v>
      </c>
    </row>
    <row r="1515" spans="1:25">
      <c r="A1515" s="403" t="s">
        <v>52</v>
      </c>
      <c r="B1515" s="403" t="s">
        <v>654</v>
      </c>
      <c r="C1515" s="403" t="s">
        <v>343</v>
      </c>
      <c r="D1515" s="403" t="s">
        <v>344</v>
      </c>
      <c r="E1515" s="403" t="s">
        <v>1455</v>
      </c>
      <c r="F1515" s="403">
        <v>0</v>
      </c>
      <c r="O1515" s="403" t="s">
        <v>345</v>
      </c>
      <c r="R1515" s="403">
        <v>4</v>
      </c>
      <c r="S1515" s="403">
        <v>1.8331</v>
      </c>
      <c r="T1515" s="403">
        <v>5.42</v>
      </c>
      <c r="U1515" s="403">
        <v>5.25</v>
      </c>
      <c r="V1515" s="403">
        <v>4.2050000000000001</v>
      </c>
      <c r="W1515" s="403">
        <v>30.6</v>
      </c>
      <c r="X1515" s="404">
        <v>0.56186999999999998</v>
      </c>
      <c r="Y1515" s="403">
        <f>X1515+(S1515*((U1515-INDEX('[1]Center of Mass'!$B$8:$M$105,MATCH(A1515,'[1]Center of Mass'!$B$8:$B$105,0),9))^2+(V1515-INDEX('[1]Center of Mass'!$B$8:$M$105,MATCH(A1515,'[1]Center of Mass'!$B$8:$B$105,0),10))^2))</f>
        <v>636.50679158619994</v>
      </c>
    </row>
    <row r="1516" spans="1:25">
      <c r="A1516" s="403" t="s">
        <v>52</v>
      </c>
      <c r="B1516" s="403" t="s">
        <v>655</v>
      </c>
      <c r="C1516" s="403" t="s">
        <v>343</v>
      </c>
      <c r="D1516" s="403" t="s">
        <v>344</v>
      </c>
      <c r="E1516" s="403" t="s">
        <v>1455</v>
      </c>
      <c r="F1516" s="403">
        <v>0</v>
      </c>
      <c r="O1516" s="403" t="s">
        <v>345</v>
      </c>
      <c r="R1516" s="403">
        <v>4</v>
      </c>
      <c r="S1516" s="403">
        <v>1.8331</v>
      </c>
      <c r="T1516" s="403">
        <v>5.42</v>
      </c>
      <c r="U1516" s="403">
        <v>6.55</v>
      </c>
      <c r="V1516" s="403">
        <v>4.2050000000000001</v>
      </c>
      <c r="W1516" s="403">
        <v>30.6</v>
      </c>
      <c r="X1516" s="404">
        <v>0.56186999999999998</v>
      </c>
      <c r="Y1516" s="403">
        <f>X1516+(S1516*((U1516-INDEX('[1]Center of Mass'!$B$8:$M$105,MATCH(A1516,'[1]Center of Mass'!$B$8:$B$105,0),9))^2+(V1516-INDEX('[1]Center of Mass'!$B$8:$M$105,MATCH(A1516,'[1]Center of Mass'!$B$8:$B$105,0),10))^2))</f>
        <v>562.15148952619995</v>
      </c>
    </row>
    <row r="1517" spans="1:25">
      <c r="A1517" s="403" t="s">
        <v>52</v>
      </c>
      <c r="B1517" s="403" t="s">
        <v>656</v>
      </c>
      <c r="C1517" s="403" t="s">
        <v>343</v>
      </c>
      <c r="D1517" s="403" t="s">
        <v>344</v>
      </c>
      <c r="E1517" s="403" t="s">
        <v>1455</v>
      </c>
      <c r="F1517" s="403">
        <v>0</v>
      </c>
      <c r="O1517" s="403" t="s">
        <v>345</v>
      </c>
      <c r="R1517" s="403">
        <v>4</v>
      </c>
      <c r="S1517" s="403">
        <v>1.6215999999999999</v>
      </c>
      <c r="T1517" s="403">
        <v>5.12</v>
      </c>
      <c r="U1517" s="403">
        <v>7.7750000000000004</v>
      </c>
      <c r="V1517" s="403">
        <v>4.2050000000000001</v>
      </c>
      <c r="W1517" s="403">
        <v>30.6</v>
      </c>
      <c r="X1517" s="404">
        <v>0.44738</v>
      </c>
      <c r="Y1517" s="403">
        <f>X1517+(S1517*((U1517-INDEX('[1]Center of Mass'!$B$8:$M$105,MATCH(A1517,'[1]Center of Mass'!$B$8:$B$105,0),9))^2+(V1517-INDEX('[1]Center of Mass'!$B$8:$M$105,MATCH(A1517,'[1]Center of Mass'!$B$8:$B$105,0),10))^2))</f>
        <v>440.27601878319996</v>
      </c>
    </row>
    <row r="1518" spans="1:25">
      <c r="A1518" s="403" t="s">
        <v>52</v>
      </c>
      <c r="B1518" s="403" t="s">
        <v>657</v>
      </c>
      <c r="C1518" s="403" t="s">
        <v>343</v>
      </c>
      <c r="D1518" s="403" t="s">
        <v>344</v>
      </c>
      <c r="E1518" s="403" t="s">
        <v>1455</v>
      </c>
      <c r="F1518" s="403">
        <v>0</v>
      </c>
      <c r="O1518" s="403" t="s">
        <v>345</v>
      </c>
      <c r="R1518" s="403">
        <v>4</v>
      </c>
      <c r="S1518" s="403">
        <v>1.6215999999999999</v>
      </c>
      <c r="T1518" s="403">
        <v>5.12</v>
      </c>
      <c r="U1518" s="403">
        <v>8.9250000000000007</v>
      </c>
      <c r="V1518" s="403">
        <v>4.2050000000000001</v>
      </c>
      <c r="W1518" s="403">
        <v>30.6</v>
      </c>
      <c r="X1518" s="404">
        <v>0.44738</v>
      </c>
      <c r="Y1518" s="403">
        <f>X1518+(S1518*((U1518-INDEX('[1]Center of Mass'!$B$8:$M$105,MATCH(A1518,'[1]Center of Mass'!$B$8:$B$105,0),9))^2+(V1518-INDEX('[1]Center of Mass'!$B$8:$M$105,MATCH(A1518,'[1]Center of Mass'!$B$8:$B$105,0),10))^2))</f>
        <v>391.22699710319995</v>
      </c>
    </row>
    <row r="1519" spans="1:25">
      <c r="A1519" s="403" t="s">
        <v>52</v>
      </c>
      <c r="B1519" s="403" t="s">
        <v>463</v>
      </c>
      <c r="C1519" s="403" t="s">
        <v>343</v>
      </c>
      <c r="D1519" s="403" t="s">
        <v>344</v>
      </c>
      <c r="E1519" s="403" t="s">
        <v>1455</v>
      </c>
      <c r="F1519" s="403">
        <v>0</v>
      </c>
      <c r="O1519" s="403" t="s">
        <v>345</v>
      </c>
      <c r="R1519" s="403">
        <v>4</v>
      </c>
      <c r="S1519" s="403">
        <v>2.2503000000000002</v>
      </c>
      <c r="T1519" s="403">
        <v>6.0119999999999996</v>
      </c>
      <c r="U1519" s="403">
        <v>10.298</v>
      </c>
      <c r="V1519" s="403">
        <v>4.2050000000000001</v>
      </c>
      <c r="W1519" s="403">
        <v>30.6</v>
      </c>
      <c r="X1519" s="404">
        <v>0.85046999999999995</v>
      </c>
      <c r="Y1519" s="403">
        <f>X1519+(S1519*((U1519-INDEX('[1]Center of Mass'!$B$8:$M$105,MATCH(A1519,'[1]Center of Mass'!$B$8:$B$105,0),9))^2+(V1519-INDEX('[1]Center of Mass'!$B$8:$M$105,MATCH(A1519,'[1]Center of Mass'!$B$8:$B$105,0),10))^2))</f>
        <v>469.66764312300006</v>
      </c>
    </row>
    <row r="1520" spans="1:25">
      <c r="A1520" s="403" t="s">
        <v>52</v>
      </c>
      <c r="B1520" s="403" t="s">
        <v>464</v>
      </c>
      <c r="C1520" s="403" t="s">
        <v>343</v>
      </c>
      <c r="D1520" s="403" t="s">
        <v>344</v>
      </c>
      <c r="E1520" s="403" t="s">
        <v>1455</v>
      </c>
      <c r="F1520" s="403">
        <v>0</v>
      </c>
      <c r="O1520" s="403" t="s">
        <v>345</v>
      </c>
      <c r="R1520" s="403">
        <v>4</v>
      </c>
      <c r="S1520" s="403">
        <v>2.2618</v>
      </c>
      <c r="T1520" s="403">
        <v>6.0279999999999996</v>
      </c>
      <c r="U1520" s="403">
        <v>11.898</v>
      </c>
      <c r="V1520" s="403">
        <v>4.2050000000000001</v>
      </c>
      <c r="W1520" s="403">
        <v>30.6</v>
      </c>
      <c r="X1520" s="404">
        <v>0.85975000000000001</v>
      </c>
      <c r="Y1520" s="403">
        <f>X1520+(S1520*((U1520-INDEX('[1]Center of Mass'!$B$8:$M$105,MATCH(A1520,'[1]Center of Mass'!$B$8:$B$105,0),9))^2+(V1520-INDEX('[1]Center of Mass'!$B$8:$M$105,MATCH(A1520,'[1]Center of Mass'!$B$8:$B$105,0),10))^2))</f>
        <v>396.77836305800008</v>
      </c>
    </row>
    <row r="1521" spans="1:25">
      <c r="A1521" s="403" t="s">
        <v>52</v>
      </c>
      <c r="B1521" s="403" t="s">
        <v>465</v>
      </c>
      <c r="C1521" s="403" t="s">
        <v>343</v>
      </c>
      <c r="D1521" s="403" t="s">
        <v>344</v>
      </c>
      <c r="E1521" s="403" t="s">
        <v>1455</v>
      </c>
      <c r="F1521" s="403">
        <v>0</v>
      </c>
      <c r="O1521" s="403" t="s">
        <v>345</v>
      </c>
      <c r="R1521" s="403">
        <v>4</v>
      </c>
      <c r="S1521" s="403">
        <v>1.5555000000000001</v>
      </c>
      <c r="T1521" s="403">
        <v>5.0259999999999998</v>
      </c>
      <c r="U1521" s="403">
        <v>13.252000000000001</v>
      </c>
      <c r="V1521" s="403">
        <v>4.2050000000000001</v>
      </c>
      <c r="W1521" s="403">
        <v>30.6</v>
      </c>
      <c r="X1521" s="404">
        <v>0.41548000000000002</v>
      </c>
      <c r="Y1521" s="403">
        <f>X1521+(S1521*((U1521-INDEX('[1]Center of Mass'!$B$8:$M$105,MATCH(A1521,'[1]Center of Mass'!$B$8:$B$105,0),9))^2+(V1521-INDEX('[1]Center of Mass'!$B$8:$M$105,MATCH(A1521,'[1]Center of Mass'!$B$8:$B$105,0),10))^2))</f>
        <v>235.10030121099996</v>
      </c>
    </row>
    <row r="1522" spans="1:25">
      <c r="A1522" s="403" t="s">
        <v>52</v>
      </c>
      <c r="B1522" s="403" t="s">
        <v>466</v>
      </c>
      <c r="C1522" s="403" t="s">
        <v>343</v>
      </c>
      <c r="D1522" s="403" t="s">
        <v>344</v>
      </c>
      <c r="E1522" s="403" t="s">
        <v>1455</v>
      </c>
      <c r="F1522" s="403">
        <v>0</v>
      </c>
      <c r="O1522" s="403" t="s">
        <v>345</v>
      </c>
      <c r="R1522" s="403">
        <v>4</v>
      </c>
      <c r="S1522" s="403">
        <v>1.5555000000000001</v>
      </c>
      <c r="T1522" s="403">
        <v>5.0259999999999998</v>
      </c>
      <c r="U1522" s="403">
        <v>14.355</v>
      </c>
      <c r="V1522" s="403">
        <v>4.2050000000000001</v>
      </c>
      <c r="W1522" s="403">
        <v>30.6</v>
      </c>
      <c r="X1522" s="404">
        <v>0.41548000000000002</v>
      </c>
      <c r="Y1522" s="403">
        <f>X1522+(S1522*((U1522-INDEX('[1]Center of Mass'!$B$8:$M$105,MATCH(A1522,'[1]Center of Mass'!$B$8:$B$105,0),9))^2+(V1522-INDEX('[1]Center of Mass'!$B$8:$M$105,MATCH(A1522,'[1]Center of Mass'!$B$8:$B$105,0),10))^2))</f>
        <v>208.68684569349998</v>
      </c>
    </row>
    <row r="1523" spans="1:25">
      <c r="A1523" s="403" t="s">
        <v>52</v>
      </c>
      <c r="B1523" s="403" t="s">
        <v>467</v>
      </c>
      <c r="C1523" s="403" t="s">
        <v>343</v>
      </c>
      <c r="D1523" s="403" t="s">
        <v>344</v>
      </c>
      <c r="E1523" s="403" t="s">
        <v>1455</v>
      </c>
      <c r="F1523" s="403">
        <v>0</v>
      </c>
      <c r="O1523" s="403" t="s">
        <v>345</v>
      </c>
      <c r="R1523" s="403">
        <v>4</v>
      </c>
      <c r="S1523" s="403">
        <v>1.5555000000000001</v>
      </c>
      <c r="T1523" s="403">
        <v>5.0259999999999998</v>
      </c>
      <c r="U1523" s="403">
        <v>15.458</v>
      </c>
      <c r="V1523" s="403">
        <v>4.2050000000000001</v>
      </c>
      <c r="W1523" s="403">
        <v>30.6</v>
      </c>
      <c r="X1523" s="404">
        <v>0.41548000000000002</v>
      </c>
      <c r="Y1523" s="403">
        <f>X1523+(S1523*((U1523-INDEX('[1]Center of Mass'!$B$8:$M$105,MATCH(A1523,'[1]Center of Mass'!$B$8:$B$105,0),9))^2+(V1523-INDEX('[1]Center of Mass'!$B$8:$M$105,MATCH(A1523,'[1]Center of Mass'!$B$8:$B$105,0),10))^2))</f>
        <v>186.05826077500001</v>
      </c>
    </row>
    <row r="1524" spans="1:25">
      <c r="A1524" s="403" t="s">
        <v>52</v>
      </c>
      <c r="B1524" s="403" t="s">
        <v>468</v>
      </c>
      <c r="C1524" s="403" t="s">
        <v>343</v>
      </c>
      <c r="D1524" s="403" t="s">
        <v>344</v>
      </c>
      <c r="E1524" s="403" t="s">
        <v>1455</v>
      </c>
      <c r="F1524" s="403">
        <v>0</v>
      </c>
      <c r="O1524" s="403" t="s">
        <v>345</v>
      </c>
      <c r="R1524" s="403">
        <v>4</v>
      </c>
      <c r="S1524" s="403">
        <v>1.6787000000000001</v>
      </c>
      <c r="T1524" s="403">
        <v>5.2009999999999996</v>
      </c>
      <c r="U1524" s="403">
        <v>16.605</v>
      </c>
      <c r="V1524" s="403">
        <v>4.2050000000000001</v>
      </c>
      <c r="W1524" s="403">
        <v>30.6</v>
      </c>
      <c r="X1524" s="404">
        <v>0.47638999999999998</v>
      </c>
      <c r="Y1524" s="403">
        <f>X1524+(S1524*((U1524-INDEX('[1]Center of Mass'!$B$8:$M$105,MATCH(A1524,'[1]Center of Mass'!$B$8:$B$105,0),9))^2+(V1524-INDEX('[1]Center of Mass'!$B$8:$M$105,MATCH(A1524,'[1]Center of Mass'!$B$8:$B$105,0),10))^2))</f>
        <v>179.75989983790001</v>
      </c>
    </row>
    <row r="1525" spans="1:25">
      <c r="A1525" s="403" t="s">
        <v>52</v>
      </c>
      <c r="B1525" s="403" t="s">
        <v>469</v>
      </c>
      <c r="C1525" s="403" t="s">
        <v>343</v>
      </c>
      <c r="D1525" s="403" t="s">
        <v>344</v>
      </c>
      <c r="E1525" s="403" t="s">
        <v>1455</v>
      </c>
      <c r="F1525" s="403">
        <v>0</v>
      </c>
      <c r="O1525" s="403" t="s">
        <v>345</v>
      </c>
      <c r="R1525" s="403">
        <v>4</v>
      </c>
      <c r="S1525" s="403">
        <v>0.84599999999999997</v>
      </c>
      <c r="T1525" s="403">
        <v>4.0199999999999996</v>
      </c>
      <c r="U1525" s="403">
        <v>17.5</v>
      </c>
      <c r="V1525" s="403">
        <v>4.2050000000000001</v>
      </c>
      <c r="W1525" s="403">
        <v>30.6</v>
      </c>
      <c r="X1525" s="404">
        <v>0.16556000000000001</v>
      </c>
      <c r="Y1525" s="403">
        <f>X1525+(S1525*((U1525-INDEX('[1]Center of Mass'!$B$8:$M$105,MATCH(A1525,'[1]Center of Mass'!$B$8:$B$105,0),9))^2+(V1525-INDEX('[1]Center of Mass'!$B$8:$M$105,MATCH(A1525,'[1]Center of Mass'!$B$8:$B$105,0),10))^2))</f>
        <v>83.780986891999987</v>
      </c>
    </row>
    <row r="1526" spans="1:25">
      <c r="A1526" s="403" t="s">
        <v>52</v>
      </c>
      <c r="B1526" s="403" t="s">
        <v>658</v>
      </c>
      <c r="C1526" s="403" t="s">
        <v>343</v>
      </c>
      <c r="D1526" s="403" t="s">
        <v>344</v>
      </c>
      <c r="E1526" s="403" t="s">
        <v>1455</v>
      </c>
      <c r="F1526" s="403">
        <v>0</v>
      </c>
      <c r="O1526" s="403" t="s">
        <v>345</v>
      </c>
      <c r="R1526" s="403">
        <v>4</v>
      </c>
      <c r="S1526" s="403">
        <v>1.7625999999999999</v>
      </c>
      <c r="T1526" s="403">
        <v>5.32</v>
      </c>
      <c r="U1526" s="403">
        <v>0.625</v>
      </c>
      <c r="V1526" s="403">
        <v>5.6150000000000002</v>
      </c>
      <c r="W1526" s="403">
        <v>30.6</v>
      </c>
      <c r="X1526" s="404">
        <v>0.52153000000000005</v>
      </c>
      <c r="Y1526" s="403">
        <f>X1526+(S1526*((U1526-INDEX('[1]Center of Mass'!$B$8:$M$105,MATCH(A1526,'[1]Center of Mass'!$B$8:$B$105,0),9))^2+(V1526-INDEX('[1]Center of Mass'!$B$8:$M$105,MATCH(A1526,'[1]Center of Mass'!$B$8:$B$105,0),10))^2))</f>
        <v>872.93601134820005</v>
      </c>
    </row>
    <row r="1527" spans="1:25">
      <c r="A1527" s="403" t="s">
        <v>52</v>
      </c>
      <c r="B1527" s="403" t="s">
        <v>659</v>
      </c>
      <c r="C1527" s="403" t="s">
        <v>343</v>
      </c>
      <c r="D1527" s="403" t="s">
        <v>344</v>
      </c>
      <c r="E1527" s="403" t="s">
        <v>1455</v>
      </c>
      <c r="F1527" s="403">
        <v>0</v>
      </c>
      <c r="O1527" s="403" t="s">
        <v>345</v>
      </c>
      <c r="R1527" s="403">
        <v>4</v>
      </c>
      <c r="S1527" s="403">
        <v>1.4453</v>
      </c>
      <c r="T1527" s="403">
        <v>4.87</v>
      </c>
      <c r="U1527" s="403">
        <v>1.7629999999999999</v>
      </c>
      <c r="V1527" s="403">
        <v>5.6150000000000002</v>
      </c>
      <c r="W1527" s="403">
        <v>30.6</v>
      </c>
      <c r="X1527" s="404">
        <v>0.36601</v>
      </c>
      <c r="Y1527" s="403">
        <f>X1527+(S1527*((U1527-INDEX('[1]Center of Mass'!$B$8:$M$105,MATCH(A1527,'[1]Center of Mass'!$B$8:$B$105,0),9))^2+(V1527-INDEX('[1]Center of Mass'!$B$8:$M$105,MATCH(A1527,'[1]Center of Mass'!$B$8:$B$105,0),10))^2))</f>
        <v>648.93011266249994</v>
      </c>
    </row>
    <row r="1528" spans="1:25">
      <c r="A1528" s="403" t="s">
        <v>52</v>
      </c>
      <c r="B1528" s="403" t="s">
        <v>660</v>
      </c>
      <c r="C1528" s="403" t="s">
        <v>343</v>
      </c>
      <c r="D1528" s="403" t="s">
        <v>344</v>
      </c>
      <c r="E1528" s="403" t="s">
        <v>1455</v>
      </c>
      <c r="F1528" s="403">
        <v>0</v>
      </c>
      <c r="O1528" s="403" t="s">
        <v>345</v>
      </c>
      <c r="R1528" s="403">
        <v>4</v>
      </c>
      <c r="S1528" s="403">
        <v>1.4453</v>
      </c>
      <c r="T1528" s="403">
        <v>4.87</v>
      </c>
      <c r="U1528" s="403">
        <v>2.7879999999999998</v>
      </c>
      <c r="V1528" s="403">
        <v>5.6150000000000002</v>
      </c>
      <c r="W1528" s="403">
        <v>30.6</v>
      </c>
      <c r="X1528" s="404">
        <v>0.36601</v>
      </c>
      <c r="Y1528" s="403">
        <f>X1528+(S1528*((U1528-INDEX('[1]Center of Mass'!$B$8:$M$105,MATCH(A1528,'[1]Center of Mass'!$B$8:$B$105,0),9))^2+(V1528-INDEX('[1]Center of Mass'!$B$8:$M$105,MATCH(A1528,'[1]Center of Mass'!$B$8:$B$105,0),10))^2))</f>
        <v>591.96755160500004</v>
      </c>
    </row>
    <row r="1529" spans="1:25">
      <c r="A1529" s="403" t="s">
        <v>52</v>
      </c>
      <c r="B1529" s="403" t="s">
        <v>661</v>
      </c>
      <c r="C1529" s="403" t="s">
        <v>343</v>
      </c>
      <c r="D1529" s="403" t="s">
        <v>344</v>
      </c>
      <c r="E1529" s="403" t="s">
        <v>1455</v>
      </c>
      <c r="F1529" s="403">
        <v>0</v>
      </c>
      <c r="O1529" s="403" t="s">
        <v>345</v>
      </c>
      <c r="R1529" s="403">
        <v>4</v>
      </c>
      <c r="S1529" s="403">
        <v>1.8331</v>
      </c>
      <c r="T1529" s="403">
        <v>5.42</v>
      </c>
      <c r="U1529" s="403">
        <v>3.95</v>
      </c>
      <c r="V1529" s="403">
        <v>5.6150000000000002</v>
      </c>
      <c r="W1529" s="403">
        <v>30.6</v>
      </c>
      <c r="X1529" s="404">
        <v>0.56186999999999998</v>
      </c>
      <c r="Y1529" s="403">
        <f>X1529+(S1529*((U1529-INDEX('[1]Center of Mass'!$B$8:$M$105,MATCH(A1529,'[1]Center of Mass'!$B$8:$B$105,0),9))^2+(V1529-INDEX('[1]Center of Mass'!$B$8:$M$105,MATCH(A1529,'[1]Center of Mass'!$B$8:$B$105,0),10))^2))</f>
        <v>673.65617621420006</v>
      </c>
    </row>
    <row r="1530" spans="1:25">
      <c r="A1530" s="403" t="s">
        <v>52</v>
      </c>
      <c r="B1530" s="403" t="s">
        <v>662</v>
      </c>
      <c r="C1530" s="403" t="s">
        <v>343</v>
      </c>
      <c r="D1530" s="403" t="s">
        <v>344</v>
      </c>
      <c r="E1530" s="403" t="s">
        <v>1455</v>
      </c>
      <c r="F1530" s="403">
        <v>0</v>
      </c>
      <c r="O1530" s="403" t="s">
        <v>345</v>
      </c>
      <c r="R1530" s="403">
        <v>4</v>
      </c>
      <c r="S1530" s="403">
        <v>1.8331</v>
      </c>
      <c r="T1530" s="403">
        <v>5.42</v>
      </c>
      <c r="U1530" s="403">
        <v>5.25</v>
      </c>
      <c r="V1530" s="403">
        <v>5.6150000000000002</v>
      </c>
      <c r="W1530" s="403">
        <v>30.6</v>
      </c>
      <c r="X1530" s="404">
        <v>0.56186999999999998</v>
      </c>
      <c r="Y1530" s="403">
        <f>X1530+(S1530*((U1530-INDEX('[1]Center of Mass'!$B$8:$M$105,MATCH(A1530,'[1]Center of Mass'!$B$8:$B$105,0),9))^2+(V1530-INDEX('[1]Center of Mass'!$B$8:$M$105,MATCH(A1530,'[1]Center of Mass'!$B$8:$B$105,0),10))^2))</f>
        <v>593.10499615419997</v>
      </c>
    </row>
    <row r="1531" spans="1:25">
      <c r="A1531" s="403" t="s">
        <v>52</v>
      </c>
      <c r="B1531" s="403" t="s">
        <v>663</v>
      </c>
      <c r="C1531" s="403" t="s">
        <v>343</v>
      </c>
      <c r="D1531" s="403" t="s">
        <v>344</v>
      </c>
      <c r="E1531" s="403" t="s">
        <v>1455</v>
      </c>
      <c r="F1531" s="403">
        <v>0</v>
      </c>
      <c r="O1531" s="403" t="s">
        <v>345</v>
      </c>
      <c r="R1531" s="403">
        <v>4</v>
      </c>
      <c r="S1531" s="403">
        <v>1.8331</v>
      </c>
      <c r="T1531" s="403">
        <v>5.42</v>
      </c>
      <c r="U1531" s="403">
        <v>6.55</v>
      </c>
      <c r="V1531" s="403">
        <v>5.6150000000000002</v>
      </c>
      <c r="W1531" s="403">
        <v>30.6</v>
      </c>
      <c r="X1531" s="404">
        <v>0.56186999999999998</v>
      </c>
      <c r="Y1531" s="403">
        <f>X1531+(S1531*((U1531-INDEX('[1]Center of Mass'!$B$8:$M$105,MATCH(A1531,'[1]Center of Mass'!$B$8:$B$105,0),9))^2+(V1531-INDEX('[1]Center of Mass'!$B$8:$M$105,MATCH(A1531,'[1]Center of Mass'!$B$8:$B$105,0),10))^2))</f>
        <v>518.74969409419998</v>
      </c>
    </row>
    <row r="1532" spans="1:25">
      <c r="A1532" s="403" t="s">
        <v>52</v>
      </c>
      <c r="B1532" s="403" t="s">
        <v>664</v>
      </c>
      <c r="C1532" s="403" t="s">
        <v>343</v>
      </c>
      <c r="D1532" s="403" t="s">
        <v>344</v>
      </c>
      <c r="E1532" s="403" t="s">
        <v>1455</v>
      </c>
      <c r="F1532" s="403">
        <v>0</v>
      </c>
      <c r="O1532" s="403" t="s">
        <v>345</v>
      </c>
      <c r="R1532" s="403">
        <v>4</v>
      </c>
      <c r="S1532" s="403">
        <v>1.6215999999999999</v>
      </c>
      <c r="T1532" s="403">
        <v>5.12</v>
      </c>
      <c r="U1532" s="403">
        <v>7.7750000000000004</v>
      </c>
      <c r="V1532" s="403">
        <v>5.6150000000000002</v>
      </c>
      <c r="W1532" s="403">
        <v>30.6</v>
      </c>
      <c r="X1532" s="404">
        <v>0.44738</v>
      </c>
      <c r="Y1532" s="403">
        <f>X1532+(S1532*((U1532-INDEX('[1]Center of Mass'!$B$8:$M$105,MATCH(A1532,'[1]Center of Mass'!$B$8:$B$105,0),9))^2+(V1532-INDEX('[1]Center of Mass'!$B$8:$M$105,MATCH(A1532,'[1]Center of Mass'!$B$8:$B$105,0),10))^2))</f>
        <v>401.8818496312</v>
      </c>
    </row>
    <row r="1533" spans="1:25">
      <c r="A1533" s="403" t="s">
        <v>52</v>
      </c>
      <c r="B1533" s="403" t="s">
        <v>665</v>
      </c>
      <c r="C1533" s="403" t="s">
        <v>343</v>
      </c>
      <c r="D1533" s="403" t="s">
        <v>344</v>
      </c>
      <c r="E1533" s="403" t="s">
        <v>1455</v>
      </c>
      <c r="F1533" s="403">
        <v>0</v>
      </c>
      <c r="O1533" s="403" t="s">
        <v>345</v>
      </c>
      <c r="R1533" s="403">
        <v>4</v>
      </c>
      <c r="S1533" s="403">
        <v>1.6215999999999999</v>
      </c>
      <c r="T1533" s="403">
        <v>5.12</v>
      </c>
      <c r="U1533" s="403">
        <v>8.9250000000000007</v>
      </c>
      <c r="V1533" s="403">
        <v>5.6150000000000002</v>
      </c>
      <c r="W1533" s="403">
        <v>30.6</v>
      </c>
      <c r="X1533" s="404">
        <v>0.44738</v>
      </c>
      <c r="Y1533" s="403">
        <f>X1533+(S1533*((U1533-INDEX('[1]Center of Mass'!$B$8:$M$105,MATCH(A1533,'[1]Center of Mass'!$B$8:$B$105,0),9))^2+(V1533-INDEX('[1]Center of Mass'!$B$8:$M$105,MATCH(A1533,'[1]Center of Mass'!$B$8:$B$105,0),10))^2))</f>
        <v>352.83282795119999</v>
      </c>
    </row>
    <row r="1534" spans="1:25">
      <c r="A1534" s="403" t="s">
        <v>52</v>
      </c>
      <c r="B1534" s="403" t="s">
        <v>666</v>
      </c>
      <c r="C1534" s="403" t="s">
        <v>343</v>
      </c>
      <c r="D1534" s="403" t="s">
        <v>344</v>
      </c>
      <c r="E1534" s="403" t="s">
        <v>1455</v>
      </c>
      <c r="F1534" s="403">
        <v>0</v>
      </c>
      <c r="O1534" s="403" t="s">
        <v>345</v>
      </c>
      <c r="R1534" s="403">
        <v>4</v>
      </c>
      <c r="S1534" s="403">
        <v>2.2503000000000002</v>
      </c>
      <c r="T1534" s="403">
        <v>6.0119999999999996</v>
      </c>
      <c r="U1534" s="403">
        <v>10.298</v>
      </c>
      <c r="V1534" s="403">
        <v>5.6150000000000002</v>
      </c>
      <c r="W1534" s="403">
        <v>30.6</v>
      </c>
      <c r="X1534" s="404">
        <v>0.85046999999999995</v>
      </c>
      <c r="Y1534" s="403">
        <f>X1534+(S1534*((U1534-INDEX('[1]Center of Mass'!$B$8:$M$105,MATCH(A1534,'[1]Center of Mass'!$B$8:$B$105,0),9))^2+(V1534-INDEX('[1]Center of Mass'!$B$8:$M$105,MATCH(A1534,'[1]Center of Mass'!$B$8:$B$105,0),10))^2))</f>
        <v>416.38792010700001</v>
      </c>
    </row>
    <row r="1535" spans="1:25">
      <c r="A1535" s="403" t="s">
        <v>52</v>
      </c>
      <c r="B1535" s="403" t="s">
        <v>667</v>
      </c>
      <c r="C1535" s="403" t="s">
        <v>343</v>
      </c>
      <c r="D1535" s="403" t="s">
        <v>344</v>
      </c>
      <c r="E1535" s="403" t="s">
        <v>1455</v>
      </c>
      <c r="F1535" s="403">
        <v>0</v>
      </c>
      <c r="O1535" s="403" t="s">
        <v>345</v>
      </c>
      <c r="R1535" s="403">
        <v>4</v>
      </c>
      <c r="S1535" s="403">
        <v>2.2618</v>
      </c>
      <c r="T1535" s="403">
        <v>6.0279999999999996</v>
      </c>
      <c r="U1535" s="403">
        <v>11.898</v>
      </c>
      <c r="V1535" s="403">
        <v>5.6150000000000002</v>
      </c>
      <c r="W1535" s="403">
        <v>30.6</v>
      </c>
      <c r="X1535" s="404">
        <v>0.85975000000000001</v>
      </c>
      <c r="Y1535" s="403">
        <f>X1535+(S1535*((U1535-INDEX('[1]Center of Mass'!$B$8:$M$105,MATCH(A1535,'[1]Center of Mass'!$B$8:$B$105,0),9))^2+(V1535-INDEX('[1]Center of Mass'!$B$8:$M$105,MATCH(A1535,'[1]Center of Mass'!$B$8:$B$105,0),10))^2))</f>
        <v>343.22635776200002</v>
      </c>
    </row>
    <row r="1536" spans="1:25">
      <c r="A1536" s="403" t="s">
        <v>52</v>
      </c>
      <c r="B1536" s="403" t="s">
        <v>668</v>
      </c>
      <c r="C1536" s="403" t="s">
        <v>343</v>
      </c>
      <c r="D1536" s="403" t="s">
        <v>344</v>
      </c>
      <c r="E1536" s="403" t="s">
        <v>1455</v>
      </c>
      <c r="F1536" s="403">
        <v>0</v>
      </c>
      <c r="O1536" s="403" t="s">
        <v>345</v>
      </c>
      <c r="R1536" s="403">
        <v>4</v>
      </c>
      <c r="S1536" s="403">
        <v>1.5555000000000001</v>
      </c>
      <c r="T1536" s="403">
        <v>5.0259999999999998</v>
      </c>
      <c r="U1536" s="403">
        <v>13.252000000000001</v>
      </c>
      <c r="V1536" s="403">
        <v>5.6150000000000002</v>
      </c>
      <c r="W1536" s="403">
        <v>30.6</v>
      </c>
      <c r="X1536" s="404">
        <v>0.41548000000000002</v>
      </c>
      <c r="Y1536" s="403">
        <f>X1536+(S1536*((U1536-INDEX('[1]Center of Mass'!$B$8:$M$105,MATCH(A1536,'[1]Center of Mass'!$B$8:$B$105,0),9))^2+(V1536-INDEX('[1]Center of Mass'!$B$8:$M$105,MATCH(A1536,'[1]Center of Mass'!$B$8:$B$105,0),10))^2))</f>
        <v>198.27116325099999</v>
      </c>
    </row>
    <row r="1537" spans="1:25">
      <c r="A1537" s="403" t="s">
        <v>52</v>
      </c>
      <c r="B1537" s="403" t="s">
        <v>669</v>
      </c>
      <c r="C1537" s="403" t="s">
        <v>343</v>
      </c>
      <c r="D1537" s="403" t="s">
        <v>344</v>
      </c>
      <c r="E1537" s="403" t="s">
        <v>1455</v>
      </c>
      <c r="F1537" s="403">
        <v>0</v>
      </c>
      <c r="O1537" s="403" t="s">
        <v>345</v>
      </c>
      <c r="R1537" s="403">
        <v>4</v>
      </c>
      <c r="S1537" s="403">
        <v>1.5555000000000001</v>
      </c>
      <c r="T1537" s="403">
        <v>5.0259999999999998</v>
      </c>
      <c r="U1537" s="403">
        <v>14.355</v>
      </c>
      <c r="V1537" s="403">
        <v>5.6150000000000002</v>
      </c>
      <c r="W1537" s="403">
        <v>30.6</v>
      </c>
      <c r="X1537" s="404">
        <v>0.41548000000000002</v>
      </c>
      <c r="Y1537" s="403">
        <f>X1537+(S1537*((U1537-INDEX('[1]Center of Mass'!$B$8:$M$105,MATCH(A1537,'[1]Center of Mass'!$B$8:$B$105,0),9))^2+(V1537-INDEX('[1]Center of Mass'!$B$8:$M$105,MATCH(A1537,'[1]Center of Mass'!$B$8:$B$105,0),10))^2))</f>
        <v>171.85770773349998</v>
      </c>
    </row>
    <row r="1538" spans="1:25">
      <c r="A1538" s="403" t="s">
        <v>52</v>
      </c>
      <c r="B1538" s="403" t="s">
        <v>670</v>
      </c>
      <c r="C1538" s="403" t="s">
        <v>343</v>
      </c>
      <c r="D1538" s="403" t="s">
        <v>344</v>
      </c>
      <c r="E1538" s="403" t="s">
        <v>1455</v>
      </c>
      <c r="F1538" s="403">
        <v>0</v>
      </c>
      <c r="O1538" s="403" t="s">
        <v>345</v>
      </c>
      <c r="R1538" s="403">
        <v>4</v>
      </c>
      <c r="S1538" s="403">
        <v>1.5555000000000001</v>
      </c>
      <c r="T1538" s="403">
        <v>5.0259999999999998</v>
      </c>
      <c r="U1538" s="403">
        <v>15.458</v>
      </c>
      <c r="V1538" s="403">
        <v>5.6150000000000002</v>
      </c>
      <c r="W1538" s="403">
        <v>30.6</v>
      </c>
      <c r="X1538" s="404">
        <v>0.41548000000000002</v>
      </c>
      <c r="Y1538" s="403">
        <f>X1538+(S1538*((U1538-INDEX('[1]Center of Mass'!$B$8:$M$105,MATCH(A1538,'[1]Center of Mass'!$B$8:$B$105,0),9))^2+(V1538-INDEX('[1]Center of Mass'!$B$8:$M$105,MATCH(A1538,'[1]Center of Mass'!$B$8:$B$105,0),10))^2))</f>
        <v>149.22912281500001</v>
      </c>
    </row>
    <row r="1539" spans="1:25">
      <c r="A1539" s="403" t="s">
        <v>52</v>
      </c>
      <c r="B1539" s="403" t="s">
        <v>671</v>
      </c>
      <c r="C1539" s="403" t="s">
        <v>343</v>
      </c>
      <c r="D1539" s="403" t="s">
        <v>344</v>
      </c>
      <c r="E1539" s="403" t="s">
        <v>1455</v>
      </c>
      <c r="F1539" s="403">
        <v>0</v>
      </c>
      <c r="O1539" s="403" t="s">
        <v>345</v>
      </c>
      <c r="R1539" s="403">
        <v>4</v>
      </c>
      <c r="S1539" s="403">
        <v>1.6787000000000001</v>
      </c>
      <c r="T1539" s="403">
        <v>5.2009999999999996</v>
      </c>
      <c r="U1539" s="403">
        <v>16.605</v>
      </c>
      <c r="V1539" s="403">
        <v>5.6150000000000002</v>
      </c>
      <c r="W1539" s="403">
        <v>30.6</v>
      </c>
      <c r="X1539" s="404">
        <v>0.47638999999999998</v>
      </c>
      <c r="Y1539" s="403">
        <f>X1539+(S1539*((U1539-INDEX('[1]Center of Mass'!$B$8:$M$105,MATCH(A1539,'[1]Center of Mass'!$B$8:$B$105,0),9))^2+(V1539-INDEX('[1]Center of Mass'!$B$8:$M$105,MATCH(A1539,'[1]Center of Mass'!$B$8:$B$105,0),10))^2))</f>
        <v>140.0137899739</v>
      </c>
    </row>
    <row r="1540" spans="1:25">
      <c r="A1540" s="403" t="s">
        <v>52</v>
      </c>
      <c r="B1540" s="403" t="s">
        <v>470</v>
      </c>
      <c r="C1540" s="403" t="s">
        <v>343</v>
      </c>
      <c r="D1540" s="403" t="s">
        <v>344</v>
      </c>
      <c r="E1540" s="403" t="s">
        <v>1455</v>
      </c>
      <c r="F1540" s="403">
        <v>0</v>
      </c>
      <c r="O1540" s="403" t="s">
        <v>345</v>
      </c>
      <c r="R1540" s="403">
        <v>4</v>
      </c>
      <c r="S1540" s="403">
        <v>0.84599999999999997</v>
      </c>
      <c r="T1540" s="403">
        <v>4.0199999999999996</v>
      </c>
      <c r="U1540" s="403">
        <v>17.5</v>
      </c>
      <c r="V1540" s="403">
        <v>5.6150000000000002</v>
      </c>
      <c r="W1540" s="403">
        <v>30.6</v>
      </c>
      <c r="X1540" s="404">
        <v>0.16556000000000001</v>
      </c>
      <c r="Y1540" s="403">
        <f>X1540+(S1540*((U1540-INDEX('[1]Center of Mass'!$B$8:$M$105,MATCH(A1540,'[1]Center of Mass'!$B$8:$B$105,0),9))^2+(V1540-INDEX('[1]Center of Mass'!$B$8:$M$105,MATCH(A1540,'[1]Center of Mass'!$B$8:$B$105,0),10))^2))</f>
        <v>63.750481771999993</v>
      </c>
    </row>
    <row r="1541" spans="1:25">
      <c r="A1541" s="403" t="s">
        <v>52</v>
      </c>
      <c r="B1541" s="403" t="s">
        <v>472</v>
      </c>
      <c r="C1541" s="403" t="s">
        <v>343</v>
      </c>
      <c r="D1541" s="403" t="s">
        <v>344</v>
      </c>
      <c r="E1541" s="403" t="s">
        <v>1455</v>
      </c>
      <c r="F1541" s="403">
        <v>0</v>
      </c>
      <c r="O1541" s="403" t="s">
        <v>345</v>
      </c>
      <c r="R1541" s="403">
        <v>4</v>
      </c>
      <c r="S1541" s="403">
        <v>1.6875</v>
      </c>
      <c r="T1541" s="403">
        <v>5.2</v>
      </c>
      <c r="U1541" s="403">
        <v>0.625</v>
      </c>
      <c r="V1541" s="403">
        <v>6.9950000000000001</v>
      </c>
      <c r="W1541" s="403">
        <v>30.6</v>
      </c>
      <c r="X1541" s="404">
        <v>0.47602</v>
      </c>
      <c r="Y1541" s="403">
        <f>X1541+(S1541*((U1541-INDEX('[1]Center of Mass'!$B$8:$M$105,MATCH(A1541,'[1]Center of Mass'!$B$8:$B$105,0),9))^2+(V1541-INDEX('[1]Center of Mass'!$B$8:$M$105,MATCH(A1541,'[1]Center of Mass'!$B$8:$B$105,0),10))^2))</f>
        <v>803.11193368749991</v>
      </c>
    </row>
    <row r="1542" spans="1:25">
      <c r="A1542" s="403" t="s">
        <v>52</v>
      </c>
      <c r="B1542" s="403" t="s">
        <v>473</v>
      </c>
      <c r="C1542" s="403" t="s">
        <v>343</v>
      </c>
      <c r="D1542" s="403" t="s">
        <v>344</v>
      </c>
      <c r="E1542" s="403" t="s">
        <v>1455</v>
      </c>
      <c r="F1542" s="403">
        <v>0</v>
      </c>
      <c r="O1542" s="403" t="s">
        <v>345</v>
      </c>
      <c r="R1542" s="403">
        <v>4</v>
      </c>
      <c r="S1542" s="403">
        <v>1.3837999999999999</v>
      </c>
      <c r="T1542" s="403">
        <v>4.75</v>
      </c>
      <c r="U1542" s="403">
        <v>1.7629999999999999</v>
      </c>
      <c r="V1542" s="403">
        <v>6.9950000000000001</v>
      </c>
      <c r="W1542" s="403">
        <v>30.6</v>
      </c>
      <c r="X1542" s="404">
        <v>0.33130999999999999</v>
      </c>
      <c r="Y1542" s="403">
        <f>X1542+(S1542*((U1542-INDEX('[1]Center of Mass'!$B$8:$M$105,MATCH(A1542,'[1]Center of Mass'!$B$8:$B$105,0),9))^2+(V1542-INDEX('[1]Center of Mass'!$B$8:$M$105,MATCH(A1542,'[1]Center of Mass'!$B$8:$B$105,0),10))^2))</f>
        <v>594.55905968699994</v>
      </c>
    </row>
    <row r="1543" spans="1:25">
      <c r="A1543" s="403" t="s">
        <v>52</v>
      </c>
      <c r="B1543" s="403" t="s">
        <v>474</v>
      </c>
      <c r="C1543" s="403" t="s">
        <v>343</v>
      </c>
      <c r="D1543" s="403" t="s">
        <v>344</v>
      </c>
      <c r="E1543" s="403" t="s">
        <v>1455</v>
      </c>
      <c r="F1543" s="403">
        <v>0</v>
      </c>
      <c r="O1543" s="403" t="s">
        <v>345</v>
      </c>
      <c r="R1543" s="403">
        <v>4</v>
      </c>
      <c r="S1543" s="403">
        <v>1.3837999999999999</v>
      </c>
      <c r="T1543" s="403">
        <v>4.75</v>
      </c>
      <c r="U1543" s="403">
        <v>2.7879999999999998</v>
      </c>
      <c r="V1543" s="403">
        <v>6.9950000000000001</v>
      </c>
      <c r="W1543" s="403">
        <v>30.6</v>
      </c>
      <c r="X1543" s="404">
        <v>0.33130999999999999</v>
      </c>
      <c r="Y1543" s="403">
        <f>X1543+(S1543*((U1543-INDEX('[1]Center of Mass'!$B$8:$M$105,MATCH(A1543,'[1]Center of Mass'!$B$8:$B$105,0),9))^2+(V1543-INDEX('[1]Center of Mass'!$B$8:$M$105,MATCH(A1543,'[1]Center of Mass'!$B$8:$B$105,0),10))^2))</f>
        <v>540.02035354199995</v>
      </c>
    </row>
    <row r="1544" spans="1:25">
      <c r="A1544" s="403" t="s">
        <v>52</v>
      </c>
      <c r="B1544" s="403" t="s">
        <v>475</v>
      </c>
      <c r="C1544" s="403" t="s">
        <v>343</v>
      </c>
      <c r="D1544" s="403" t="s">
        <v>344</v>
      </c>
      <c r="E1544" s="403" t="s">
        <v>1455</v>
      </c>
      <c r="F1544" s="403">
        <v>0</v>
      </c>
      <c r="O1544" s="403" t="s">
        <v>345</v>
      </c>
      <c r="R1544" s="403">
        <v>4</v>
      </c>
      <c r="S1544" s="403">
        <v>1.7549999999999999</v>
      </c>
      <c r="T1544" s="403">
        <v>5.3</v>
      </c>
      <c r="U1544" s="403">
        <v>3.95</v>
      </c>
      <c r="V1544" s="403">
        <v>6.9950000000000001</v>
      </c>
      <c r="W1544" s="403">
        <v>30.6</v>
      </c>
      <c r="X1544" s="404">
        <v>0.51370000000000005</v>
      </c>
      <c r="Y1544" s="403">
        <f>X1544+(S1544*((U1544-INDEX('[1]Center of Mass'!$B$8:$M$105,MATCH(A1544,'[1]Center of Mass'!$B$8:$B$105,0),9))^2+(V1544-INDEX('[1]Center of Mass'!$B$8:$M$105,MATCH(A1544,'[1]Center of Mass'!$B$8:$B$105,0),10))^2))</f>
        <v>611.01909510999997</v>
      </c>
    </row>
    <row r="1545" spans="1:25">
      <c r="A1545" s="403" t="s">
        <v>52</v>
      </c>
      <c r="B1545" s="403" t="s">
        <v>476</v>
      </c>
      <c r="C1545" s="403" t="s">
        <v>343</v>
      </c>
      <c r="D1545" s="403" t="s">
        <v>344</v>
      </c>
      <c r="E1545" s="403" t="s">
        <v>1455</v>
      </c>
      <c r="F1545" s="403">
        <v>0</v>
      </c>
      <c r="O1545" s="403" t="s">
        <v>345</v>
      </c>
      <c r="R1545" s="403">
        <v>4</v>
      </c>
      <c r="S1545" s="403">
        <v>1.7549999999999999</v>
      </c>
      <c r="T1545" s="403">
        <v>5.3</v>
      </c>
      <c r="U1545" s="403">
        <v>5.25</v>
      </c>
      <c r="V1545" s="403">
        <v>6.9950000000000001</v>
      </c>
      <c r="W1545" s="403">
        <v>30.6</v>
      </c>
      <c r="X1545" s="404">
        <v>0.51370000000000005</v>
      </c>
      <c r="Y1545" s="403">
        <f>X1545+(S1545*((U1545-INDEX('[1]Center of Mass'!$B$8:$M$105,MATCH(A1545,'[1]Center of Mass'!$B$8:$B$105,0),9))^2+(V1545-INDEX('[1]Center of Mass'!$B$8:$M$105,MATCH(A1545,'[1]Center of Mass'!$B$8:$B$105,0),10))^2))</f>
        <v>533.89983210999992</v>
      </c>
    </row>
    <row r="1546" spans="1:25">
      <c r="A1546" s="403" t="s">
        <v>52</v>
      </c>
      <c r="B1546" s="403" t="s">
        <v>477</v>
      </c>
      <c r="C1546" s="403" t="s">
        <v>343</v>
      </c>
      <c r="D1546" s="403" t="s">
        <v>344</v>
      </c>
      <c r="E1546" s="403" t="s">
        <v>1455</v>
      </c>
      <c r="F1546" s="403">
        <v>0</v>
      </c>
      <c r="O1546" s="403" t="s">
        <v>345</v>
      </c>
      <c r="R1546" s="403">
        <v>4</v>
      </c>
      <c r="S1546" s="403">
        <v>1.7549999999999999</v>
      </c>
      <c r="T1546" s="403">
        <v>5.3</v>
      </c>
      <c r="U1546" s="403">
        <v>6.55</v>
      </c>
      <c r="V1546" s="403">
        <v>6.9950000000000001</v>
      </c>
      <c r="W1546" s="403">
        <v>30.6</v>
      </c>
      <c r="X1546" s="404">
        <v>0.51370000000000005</v>
      </c>
      <c r="Y1546" s="403">
        <f>X1546+(S1546*((U1546-INDEX('[1]Center of Mass'!$B$8:$M$105,MATCH(A1546,'[1]Center of Mass'!$B$8:$B$105,0),9))^2+(V1546-INDEX('[1]Center of Mass'!$B$8:$M$105,MATCH(A1546,'[1]Center of Mass'!$B$8:$B$105,0),10))^2))</f>
        <v>462.71246911000003</v>
      </c>
    </row>
    <row r="1547" spans="1:25">
      <c r="A1547" s="403" t="s">
        <v>52</v>
      </c>
      <c r="B1547" s="403" t="s">
        <v>478</v>
      </c>
      <c r="C1547" s="403" t="s">
        <v>343</v>
      </c>
      <c r="D1547" s="403" t="s">
        <v>344</v>
      </c>
      <c r="E1547" s="403" t="s">
        <v>1455</v>
      </c>
      <c r="F1547" s="403">
        <v>0</v>
      </c>
      <c r="O1547" s="403" t="s">
        <v>345</v>
      </c>
      <c r="R1547" s="403">
        <v>4</v>
      </c>
      <c r="S1547" s="403">
        <v>1.5525</v>
      </c>
      <c r="T1547" s="403">
        <v>5</v>
      </c>
      <c r="U1547" s="403">
        <v>7.7750000000000004</v>
      </c>
      <c r="V1547" s="403">
        <v>6.9950000000000001</v>
      </c>
      <c r="W1547" s="403">
        <v>30.6</v>
      </c>
      <c r="X1547" s="404">
        <v>0.40688000000000002</v>
      </c>
      <c r="Y1547" s="403">
        <f>X1547+(S1547*((U1547-INDEX('[1]Center of Mass'!$B$8:$M$105,MATCH(A1547,'[1]Center of Mass'!$B$8:$B$105,0),9))^2+(V1547-INDEX('[1]Center of Mass'!$B$8:$M$105,MATCH(A1547,'[1]Center of Mass'!$B$8:$B$105,0),10))^2))</f>
        <v>354.73674484250006</v>
      </c>
    </row>
    <row r="1548" spans="1:25">
      <c r="A1548" s="403" t="s">
        <v>52</v>
      </c>
      <c r="B1548" s="403" t="s">
        <v>479</v>
      </c>
      <c r="C1548" s="403" t="s">
        <v>343</v>
      </c>
      <c r="D1548" s="403" t="s">
        <v>344</v>
      </c>
      <c r="E1548" s="403" t="s">
        <v>1455</v>
      </c>
      <c r="F1548" s="403">
        <v>0</v>
      </c>
      <c r="O1548" s="403" t="s">
        <v>345</v>
      </c>
      <c r="R1548" s="403">
        <v>4</v>
      </c>
      <c r="S1548" s="403">
        <v>1.5525</v>
      </c>
      <c r="T1548" s="403">
        <v>5</v>
      </c>
      <c r="U1548" s="403">
        <v>8.9250000000000007</v>
      </c>
      <c r="V1548" s="403">
        <v>6.9950000000000001</v>
      </c>
      <c r="W1548" s="403">
        <v>30.6</v>
      </c>
      <c r="X1548" s="404">
        <v>0.40688000000000002</v>
      </c>
      <c r="Y1548" s="403">
        <f>X1548+(S1548*((U1548-INDEX('[1]Center of Mass'!$B$8:$M$105,MATCH(A1548,'[1]Center of Mass'!$B$8:$B$105,0),9))^2+(V1548-INDEX('[1]Center of Mass'!$B$8:$M$105,MATCH(A1548,'[1]Center of Mass'!$B$8:$B$105,0),10))^2))</f>
        <v>307.77781159249997</v>
      </c>
    </row>
    <row r="1549" spans="1:25">
      <c r="A1549" s="403" t="s">
        <v>52</v>
      </c>
      <c r="B1549" s="403" t="s">
        <v>480</v>
      </c>
      <c r="C1549" s="403" t="s">
        <v>343</v>
      </c>
      <c r="D1549" s="403" t="s">
        <v>344</v>
      </c>
      <c r="E1549" s="403" t="s">
        <v>1455</v>
      </c>
      <c r="F1549" s="403">
        <v>0</v>
      </c>
      <c r="O1549" s="403" t="s">
        <v>345</v>
      </c>
      <c r="R1549" s="403">
        <v>4</v>
      </c>
      <c r="S1549" s="403">
        <v>2.1545000000000001</v>
      </c>
      <c r="T1549" s="403">
        <v>5.8920000000000003</v>
      </c>
      <c r="U1549" s="403">
        <v>10.298</v>
      </c>
      <c r="V1549" s="403">
        <v>6.9950000000000001</v>
      </c>
      <c r="W1549" s="403">
        <v>30.6</v>
      </c>
      <c r="X1549" s="404">
        <v>0.78449000000000002</v>
      </c>
      <c r="Y1549" s="403">
        <f>X1549+(S1549*((U1549-INDEX('[1]Center of Mass'!$B$8:$M$105,MATCH(A1549,'[1]Center of Mass'!$B$8:$B$105,0),9))^2+(V1549-INDEX('[1]Center of Mass'!$B$8:$M$105,MATCH(A1549,'[1]Center of Mass'!$B$8:$B$105,0),10))^2))</f>
        <v>357.00075118500007</v>
      </c>
    </row>
    <row r="1550" spans="1:25">
      <c r="A1550" s="403" t="s">
        <v>52</v>
      </c>
      <c r="B1550" s="403" t="s">
        <v>481</v>
      </c>
      <c r="C1550" s="403" t="s">
        <v>343</v>
      </c>
      <c r="D1550" s="403" t="s">
        <v>344</v>
      </c>
      <c r="E1550" s="403" t="s">
        <v>1455</v>
      </c>
      <c r="F1550" s="403">
        <v>0</v>
      </c>
      <c r="O1550" s="403" t="s">
        <v>345</v>
      </c>
      <c r="R1550" s="403">
        <v>4</v>
      </c>
      <c r="S1550" s="403">
        <v>2.1655000000000002</v>
      </c>
      <c r="T1550" s="403">
        <v>5.9080000000000004</v>
      </c>
      <c r="U1550" s="403">
        <v>11.898</v>
      </c>
      <c r="V1550" s="403">
        <v>6.9950000000000001</v>
      </c>
      <c r="W1550" s="403">
        <v>30.6</v>
      </c>
      <c r="X1550" s="404">
        <v>0.79322000000000004</v>
      </c>
      <c r="Y1550" s="403">
        <f>X1550+(S1550*((U1550-INDEX('[1]Center of Mass'!$B$8:$M$105,MATCH(A1550,'[1]Center of Mass'!$B$8:$B$105,0),9))^2+(V1550-INDEX('[1]Center of Mass'!$B$8:$M$105,MATCH(A1550,'[1]Center of Mass'!$B$8:$B$105,0),10))^2))</f>
        <v>286.73954761500005</v>
      </c>
    </row>
    <row r="1551" spans="1:25">
      <c r="A1551" s="403" t="s">
        <v>52</v>
      </c>
      <c r="B1551" s="403" t="s">
        <v>672</v>
      </c>
      <c r="C1551" s="403" t="s">
        <v>343</v>
      </c>
      <c r="D1551" s="403" t="s">
        <v>344</v>
      </c>
      <c r="E1551" s="403" t="s">
        <v>1455</v>
      </c>
      <c r="F1551" s="403">
        <v>0</v>
      </c>
      <c r="O1551" s="403" t="s">
        <v>345</v>
      </c>
      <c r="R1551" s="403">
        <v>4</v>
      </c>
      <c r="S1551" s="403">
        <v>1.4893000000000001</v>
      </c>
      <c r="T1551" s="403">
        <v>4.9059999999999997</v>
      </c>
      <c r="U1551" s="403">
        <v>13.252000000000001</v>
      </c>
      <c r="V1551" s="403">
        <v>6.9950000000000001</v>
      </c>
      <c r="W1551" s="403">
        <v>30.6</v>
      </c>
      <c r="X1551" s="404">
        <v>0.37722</v>
      </c>
      <c r="Y1551" s="403">
        <f>X1551+(S1551*((U1551-INDEX('[1]Center of Mass'!$B$8:$M$105,MATCH(A1551,'[1]Center of Mass'!$B$8:$B$105,0),9))^2+(V1551-INDEX('[1]Center of Mass'!$B$8:$M$105,MATCH(A1551,'[1]Center of Mass'!$B$8:$B$105,0),10))^2))</f>
        <v>161.0350434746</v>
      </c>
    </row>
    <row r="1552" spans="1:25">
      <c r="A1552" s="403" t="s">
        <v>52</v>
      </c>
      <c r="B1552" s="403" t="s">
        <v>673</v>
      </c>
      <c r="C1552" s="403" t="s">
        <v>343</v>
      </c>
      <c r="D1552" s="403" t="s">
        <v>344</v>
      </c>
      <c r="E1552" s="403" t="s">
        <v>1455</v>
      </c>
      <c r="F1552" s="403">
        <v>0</v>
      </c>
      <c r="O1552" s="403" t="s">
        <v>345</v>
      </c>
      <c r="R1552" s="403">
        <v>4</v>
      </c>
      <c r="S1552" s="403">
        <v>1.4893000000000001</v>
      </c>
      <c r="T1552" s="403">
        <v>4.9059999999999997</v>
      </c>
      <c r="U1552" s="403">
        <v>14.355</v>
      </c>
      <c r="V1552" s="403">
        <v>6.9950000000000001</v>
      </c>
      <c r="W1552" s="403">
        <v>30.6</v>
      </c>
      <c r="X1552" s="404">
        <v>0.37722</v>
      </c>
      <c r="Y1552" s="403">
        <f>X1552+(S1552*((U1552-INDEX('[1]Center of Mass'!$B$8:$M$105,MATCH(A1552,'[1]Center of Mass'!$B$8:$B$105,0),9))^2+(V1552-INDEX('[1]Center of Mass'!$B$8:$M$105,MATCH(A1552,'[1]Center of Mass'!$B$8:$B$105,0),10))^2))</f>
        <v>135.74570930409999</v>
      </c>
    </row>
    <row r="1553" spans="1:25">
      <c r="A1553" s="403" t="s">
        <v>52</v>
      </c>
      <c r="B1553" s="403" t="s">
        <v>674</v>
      </c>
      <c r="C1553" s="403" t="s">
        <v>343</v>
      </c>
      <c r="D1553" s="403" t="s">
        <v>344</v>
      </c>
      <c r="E1553" s="403" t="s">
        <v>1455</v>
      </c>
      <c r="F1553" s="403">
        <v>0</v>
      </c>
      <c r="O1553" s="403" t="s">
        <v>345</v>
      </c>
      <c r="R1553" s="403">
        <v>4</v>
      </c>
      <c r="S1553" s="403">
        <v>1.4893000000000001</v>
      </c>
      <c r="T1553" s="403">
        <v>4.9059999999999997</v>
      </c>
      <c r="U1553" s="403">
        <v>15.458</v>
      </c>
      <c r="V1553" s="403">
        <v>6.9950000000000001</v>
      </c>
      <c r="W1553" s="403">
        <v>30.6</v>
      </c>
      <c r="X1553" s="404">
        <v>0.37722</v>
      </c>
      <c r="Y1553" s="403">
        <f>X1553+(S1553*((U1553-INDEX('[1]Center of Mass'!$B$8:$M$105,MATCH(A1553,'[1]Center of Mass'!$B$8:$B$105,0),9))^2+(V1553-INDEX('[1]Center of Mass'!$B$8:$M$105,MATCH(A1553,'[1]Center of Mass'!$B$8:$B$105,0),10))^2))</f>
        <v>114.080166701</v>
      </c>
    </row>
    <row r="1554" spans="1:25">
      <c r="A1554" s="403" t="s">
        <v>52</v>
      </c>
      <c r="B1554" s="403" t="s">
        <v>675</v>
      </c>
      <c r="C1554" s="403" t="s">
        <v>343</v>
      </c>
      <c r="D1554" s="403" t="s">
        <v>344</v>
      </c>
      <c r="E1554" s="403" t="s">
        <v>1455</v>
      </c>
      <c r="F1554" s="403">
        <v>0</v>
      </c>
      <c r="O1554" s="403" t="s">
        <v>345</v>
      </c>
      <c r="R1554" s="403">
        <v>4</v>
      </c>
      <c r="S1554" s="403">
        <v>1.6072</v>
      </c>
      <c r="T1554" s="403">
        <v>5.0810000000000004</v>
      </c>
      <c r="U1554" s="403">
        <v>16.605</v>
      </c>
      <c r="V1554" s="403">
        <v>6.9950000000000001</v>
      </c>
      <c r="W1554" s="403">
        <v>30.6</v>
      </c>
      <c r="X1554" s="404">
        <v>0.43391000000000002</v>
      </c>
      <c r="Y1554" s="403">
        <f>X1554+(S1554*((U1554-INDEX('[1]Center of Mass'!$B$8:$M$105,MATCH(A1554,'[1]Center of Mass'!$B$8:$B$105,0),9))^2+(V1554-INDEX('[1]Center of Mass'!$B$8:$M$105,MATCH(A1554,'[1]Center of Mass'!$B$8:$B$105,0),10))^2))</f>
        <v>102.97252586639999</v>
      </c>
    </row>
    <row r="1555" spans="1:25">
      <c r="A1555" s="403" t="s">
        <v>52</v>
      </c>
      <c r="B1555" s="403" t="s">
        <v>676</v>
      </c>
      <c r="C1555" s="403" t="s">
        <v>343</v>
      </c>
      <c r="D1555" s="403" t="s">
        <v>344</v>
      </c>
      <c r="E1555" s="403" t="s">
        <v>1455</v>
      </c>
      <c r="F1555" s="403">
        <v>0</v>
      </c>
      <c r="O1555" s="403" t="s">
        <v>345</v>
      </c>
      <c r="R1555" s="403">
        <v>4</v>
      </c>
      <c r="S1555" s="403">
        <v>0.81</v>
      </c>
      <c r="T1555" s="403">
        <v>3.9</v>
      </c>
      <c r="U1555" s="403">
        <v>17.5</v>
      </c>
      <c r="V1555" s="403">
        <v>6.9950000000000001</v>
      </c>
      <c r="W1555" s="403">
        <v>30.6</v>
      </c>
      <c r="X1555" s="404">
        <v>0.14732000000000001</v>
      </c>
      <c r="Y1555" s="403">
        <f>X1555+(S1555*((U1555-INDEX('[1]Center of Mass'!$B$8:$M$105,MATCH(A1555,'[1]Center of Mass'!$B$8:$B$105,0),9))^2+(V1555-INDEX('[1]Center of Mass'!$B$8:$M$105,MATCH(A1555,'[1]Center of Mass'!$B$8:$B$105,0),10))^2))</f>
        <v>45.375064819999999</v>
      </c>
    </row>
    <row r="1556" spans="1:25">
      <c r="A1556" s="403" t="s">
        <v>52</v>
      </c>
      <c r="B1556" s="403" t="s">
        <v>678</v>
      </c>
      <c r="C1556" s="403" t="s">
        <v>343</v>
      </c>
      <c r="D1556" s="403" t="s">
        <v>344</v>
      </c>
      <c r="E1556" s="403" t="s">
        <v>1455</v>
      </c>
      <c r="F1556" s="403">
        <v>0</v>
      </c>
      <c r="O1556" s="403" t="s">
        <v>345</v>
      </c>
      <c r="R1556" s="403">
        <v>4</v>
      </c>
      <c r="S1556" s="403">
        <v>0.54320000000000002</v>
      </c>
      <c r="T1556" s="403">
        <v>3.11</v>
      </c>
      <c r="U1556" s="403">
        <v>1.7629999999999999</v>
      </c>
      <c r="V1556" s="403">
        <v>7.9349999999999996</v>
      </c>
      <c r="W1556" s="403">
        <v>30.6</v>
      </c>
      <c r="X1556" s="404">
        <v>6.0263999999999998E-2</v>
      </c>
      <c r="Y1556" s="403">
        <f>X1556+(S1556*((U1556-INDEX('[1]Center of Mass'!$B$8:$M$105,MATCH(A1556,'[1]Center of Mass'!$B$8:$B$105,0),9))^2+(V1556-INDEX('[1]Center of Mass'!$B$8:$M$105,MATCH(A1556,'[1]Center of Mass'!$B$8:$B$105,0),10))^2))</f>
        <v>227.354854012</v>
      </c>
    </row>
    <row r="1557" spans="1:25">
      <c r="A1557" s="403" t="s">
        <v>52</v>
      </c>
      <c r="B1557" s="403" t="s">
        <v>679</v>
      </c>
      <c r="C1557" s="403" t="s">
        <v>343</v>
      </c>
      <c r="D1557" s="403" t="s">
        <v>344</v>
      </c>
      <c r="E1557" s="403" t="s">
        <v>1455</v>
      </c>
      <c r="F1557" s="403">
        <v>0</v>
      </c>
      <c r="O1557" s="403" t="s">
        <v>345</v>
      </c>
      <c r="R1557" s="403">
        <v>4</v>
      </c>
      <c r="S1557" s="403">
        <v>0.54320000000000002</v>
      </c>
      <c r="T1557" s="403">
        <v>3.11</v>
      </c>
      <c r="U1557" s="403">
        <v>2.7879999999999998</v>
      </c>
      <c r="V1557" s="403">
        <v>7.9349999999999996</v>
      </c>
      <c r="W1557" s="403">
        <v>30.6</v>
      </c>
      <c r="X1557" s="404">
        <v>6.0263999999999998E-2</v>
      </c>
      <c r="Y1557" s="403">
        <f>X1557+(S1557*((U1557-INDEX('[1]Center of Mass'!$B$8:$M$105,MATCH(A1557,'[1]Center of Mass'!$B$8:$B$105,0),9))^2+(V1557-INDEX('[1]Center of Mass'!$B$8:$M$105,MATCH(A1557,'[1]Center of Mass'!$B$8:$B$105,0),10))^2))</f>
        <v>205.94610623200001</v>
      </c>
    </row>
    <row r="1558" spans="1:25">
      <c r="A1558" s="403" t="s">
        <v>52</v>
      </c>
      <c r="B1558" s="403" t="s">
        <v>680</v>
      </c>
      <c r="C1558" s="403" t="s">
        <v>343</v>
      </c>
      <c r="D1558" s="403" t="s">
        <v>344</v>
      </c>
      <c r="E1558" s="403" t="s">
        <v>1455</v>
      </c>
      <c r="F1558" s="403">
        <v>0</v>
      </c>
      <c r="O1558" s="403" t="s">
        <v>345</v>
      </c>
      <c r="R1558" s="403">
        <v>4</v>
      </c>
      <c r="S1558" s="403">
        <v>0.68889999999999996</v>
      </c>
      <c r="T1558" s="403">
        <v>3.66</v>
      </c>
      <c r="U1558" s="403">
        <v>3.95</v>
      </c>
      <c r="V1558" s="403">
        <v>7.9349999999999996</v>
      </c>
      <c r="W1558" s="403">
        <v>30.6</v>
      </c>
      <c r="X1558" s="404">
        <v>0.11314</v>
      </c>
      <c r="Y1558" s="403">
        <f>X1558+(S1558*((U1558-INDEX('[1]Center of Mass'!$B$8:$M$105,MATCH(A1558,'[1]Center of Mass'!$B$8:$B$105,0),9))^2+(V1558-INDEX('[1]Center of Mass'!$B$8:$M$105,MATCH(A1558,'[1]Center of Mass'!$B$8:$B$105,0),10))^2))</f>
        <v>232.19338321380002</v>
      </c>
    </row>
    <row r="1559" spans="1:25">
      <c r="A1559" s="403" t="s">
        <v>52</v>
      </c>
      <c r="B1559" s="403" t="s">
        <v>681</v>
      </c>
      <c r="C1559" s="403" t="s">
        <v>343</v>
      </c>
      <c r="D1559" s="403" t="s">
        <v>344</v>
      </c>
      <c r="E1559" s="403" t="s">
        <v>1455</v>
      </c>
      <c r="F1559" s="403">
        <v>0</v>
      </c>
      <c r="O1559" s="403" t="s">
        <v>345</v>
      </c>
      <c r="R1559" s="403">
        <v>4</v>
      </c>
      <c r="S1559" s="403">
        <v>0.68889999999999996</v>
      </c>
      <c r="T1559" s="403">
        <v>3.66</v>
      </c>
      <c r="U1559" s="403">
        <v>5.25</v>
      </c>
      <c r="V1559" s="403">
        <v>7.9349999999999996</v>
      </c>
      <c r="W1559" s="403">
        <v>30.6</v>
      </c>
      <c r="X1559" s="404">
        <v>0.11314</v>
      </c>
      <c r="Y1559" s="403">
        <f>X1559+(S1559*((U1559-INDEX('[1]Center of Mass'!$B$8:$M$105,MATCH(A1559,'[1]Center of Mass'!$B$8:$B$105,0),9))^2+(V1559-INDEX('[1]Center of Mass'!$B$8:$M$105,MATCH(A1559,'[1]Center of Mass'!$B$8:$B$105,0),10))^2))</f>
        <v>201.9213260738</v>
      </c>
    </row>
    <row r="1560" spans="1:25">
      <c r="A1560" s="403" t="s">
        <v>52</v>
      </c>
      <c r="B1560" s="403" t="s">
        <v>682</v>
      </c>
      <c r="C1560" s="403" t="s">
        <v>343</v>
      </c>
      <c r="D1560" s="403" t="s">
        <v>344</v>
      </c>
      <c r="E1560" s="403" t="s">
        <v>1455</v>
      </c>
      <c r="F1560" s="403">
        <v>0</v>
      </c>
      <c r="O1560" s="403" t="s">
        <v>345</v>
      </c>
      <c r="R1560" s="403">
        <v>4</v>
      </c>
      <c r="S1560" s="403">
        <v>0.68889999999999996</v>
      </c>
      <c r="T1560" s="403">
        <v>3.66</v>
      </c>
      <c r="U1560" s="403">
        <v>6.55</v>
      </c>
      <c r="V1560" s="403">
        <v>7.9349999999999996</v>
      </c>
      <c r="W1560" s="403">
        <v>30.6</v>
      </c>
      <c r="X1560" s="404">
        <v>0.11314</v>
      </c>
      <c r="Y1560" s="403">
        <f>X1560+(S1560*((U1560-INDEX('[1]Center of Mass'!$B$8:$M$105,MATCH(A1560,'[1]Center of Mass'!$B$8:$B$105,0),9))^2+(V1560-INDEX('[1]Center of Mass'!$B$8:$M$105,MATCH(A1560,'[1]Center of Mass'!$B$8:$B$105,0),10))^2))</f>
        <v>173.97775093379997</v>
      </c>
    </row>
    <row r="1561" spans="1:25">
      <c r="A1561" s="403" t="s">
        <v>52</v>
      </c>
      <c r="B1561" s="403" t="s">
        <v>683</v>
      </c>
      <c r="C1561" s="403" t="s">
        <v>343</v>
      </c>
      <c r="D1561" s="403" t="s">
        <v>344</v>
      </c>
      <c r="E1561" s="403" t="s">
        <v>1455</v>
      </c>
      <c r="F1561" s="403">
        <v>0</v>
      </c>
      <c r="O1561" s="403" t="s">
        <v>345</v>
      </c>
      <c r="R1561" s="403">
        <v>4</v>
      </c>
      <c r="S1561" s="403">
        <v>0.60940000000000005</v>
      </c>
      <c r="T1561" s="403">
        <v>3.36</v>
      </c>
      <c r="U1561" s="403">
        <v>7.7750000000000004</v>
      </c>
      <c r="V1561" s="403">
        <v>7.9349999999999996</v>
      </c>
      <c r="W1561" s="403">
        <v>30.6</v>
      </c>
      <c r="X1561" s="404">
        <v>8.1419000000000005E-2</v>
      </c>
      <c r="Y1561" s="403">
        <f>X1561+(S1561*((U1561-INDEX('[1]Center of Mass'!$B$8:$M$105,MATCH(A1561,'[1]Center of Mass'!$B$8:$B$105,0),9))^2+(V1561-INDEX('[1]Center of Mass'!$B$8:$M$105,MATCH(A1561,'[1]Center of Mass'!$B$8:$B$105,0),10))^2))</f>
        <v>132.47400593980004</v>
      </c>
    </row>
    <row r="1562" spans="1:25">
      <c r="A1562" s="403" t="s">
        <v>52</v>
      </c>
      <c r="B1562" s="403" t="s">
        <v>684</v>
      </c>
      <c r="C1562" s="403" t="s">
        <v>343</v>
      </c>
      <c r="D1562" s="403" t="s">
        <v>344</v>
      </c>
      <c r="E1562" s="403" t="s">
        <v>1455</v>
      </c>
      <c r="F1562" s="403">
        <v>0</v>
      </c>
      <c r="O1562" s="403" t="s">
        <v>345</v>
      </c>
      <c r="R1562" s="403">
        <v>4</v>
      </c>
      <c r="S1562" s="403">
        <v>0.60940000000000005</v>
      </c>
      <c r="T1562" s="403">
        <v>3.36</v>
      </c>
      <c r="U1562" s="403">
        <v>8.9250000000000007</v>
      </c>
      <c r="V1562" s="403">
        <v>7.9349999999999996</v>
      </c>
      <c r="W1562" s="403">
        <v>30.6</v>
      </c>
      <c r="X1562" s="404">
        <v>8.1419000000000005E-2</v>
      </c>
      <c r="Y1562" s="403">
        <f>X1562+(S1562*((U1562-INDEX('[1]Center of Mass'!$B$8:$M$105,MATCH(A1562,'[1]Center of Mass'!$B$8:$B$105,0),9))^2+(V1562-INDEX('[1]Center of Mass'!$B$8:$M$105,MATCH(A1562,'[1]Center of Mass'!$B$8:$B$105,0),10))^2))</f>
        <v>114.04130131980001</v>
      </c>
    </row>
    <row r="1563" spans="1:25">
      <c r="A1563" s="403" t="s">
        <v>52</v>
      </c>
      <c r="B1563" s="403" t="s">
        <v>685</v>
      </c>
      <c r="C1563" s="403" t="s">
        <v>343</v>
      </c>
      <c r="D1563" s="403" t="s">
        <v>344</v>
      </c>
      <c r="E1563" s="403" t="s">
        <v>1455</v>
      </c>
      <c r="F1563" s="403">
        <v>0</v>
      </c>
      <c r="O1563" s="403" t="s">
        <v>345</v>
      </c>
      <c r="R1563" s="403">
        <v>4</v>
      </c>
      <c r="S1563" s="403">
        <v>0.84570000000000001</v>
      </c>
      <c r="T1563" s="403">
        <v>4.2519999999999998</v>
      </c>
      <c r="U1563" s="403">
        <v>10.298</v>
      </c>
      <c r="V1563" s="403">
        <v>7.9349999999999996</v>
      </c>
      <c r="W1563" s="403">
        <v>30.6</v>
      </c>
      <c r="X1563" s="404">
        <v>0.19928000000000001</v>
      </c>
      <c r="Y1563" s="403">
        <f>X1563+(S1563*((U1563-INDEX('[1]Center of Mass'!$B$8:$M$105,MATCH(A1563,'[1]Center of Mass'!$B$8:$B$105,0),9))^2+(V1563-INDEX('[1]Center of Mass'!$B$8:$M$105,MATCH(A1563,'[1]Center of Mass'!$B$8:$B$105,0),10))^2))</f>
        <v>130.73717664500001</v>
      </c>
    </row>
    <row r="1564" spans="1:25">
      <c r="A1564" s="403" t="s">
        <v>52</v>
      </c>
      <c r="B1564" s="403" t="s">
        <v>686</v>
      </c>
      <c r="C1564" s="403" t="s">
        <v>343</v>
      </c>
      <c r="D1564" s="403" t="s">
        <v>344</v>
      </c>
      <c r="E1564" s="403" t="s">
        <v>1455</v>
      </c>
      <c r="F1564" s="403">
        <v>0</v>
      </c>
      <c r="O1564" s="403" t="s">
        <v>345</v>
      </c>
      <c r="R1564" s="403">
        <v>4</v>
      </c>
      <c r="S1564" s="403">
        <v>0.85</v>
      </c>
      <c r="T1564" s="403">
        <v>4.2679999999999998</v>
      </c>
      <c r="U1564" s="403">
        <v>11.898</v>
      </c>
      <c r="V1564" s="403">
        <v>7.9349999999999996</v>
      </c>
      <c r="W1564" s="403">
        <v>30.6</v>
      </c>
      <c r="X1564" s="404">
        <v>0.20215</v>
      </c>
      <c r="Y1564" s="403">
        <f>X1564+(S1564*((U1564-INDEX('[1]Center of Mass'!$B$8:$M$105,MATCH(A1564,'[1]Center of Mass'!$B$8:$B$105,0),9))^2+(V1564-INDEX('[1]Center of Mass'!$B$8:$M$105,MATCH(A1564,'[1]Center of Mass'!$B$8:$B$105,0),10))^2))</f>
        <v>103.10761250000002</v>
      </c>
    </row>
    <row r="1565" spans="1:25">
      <c r="A1565" s="403" t="s">
        <v>52</v>
      </c>
      <c r="B1565" s="403" t="s">
        <v>687</v>
      </c>
      <c r="C1565" s="403" t="s">
        <v>343</v>
      </c>
      <c r="D1565" s="403" t="s">
        <v>344</v>
      </c>
      <c r="E1565" s="403" t="s">
        <v>1455</v>
      </c>
      <c r="F1565" s="403">
        <v>0</v>
      </c>
      <c r="O1565" s="403" t="s">
        <v>345</v>
      </c>
      <c r="R1565" s="403">
        <v>4</v>
      </c>
      <c r="S1565" s="403">
        <v>0.58460000000000001</v>
      </c>
      <c r="T1565" s="403">
        <v>3.266</v>
      </c>
      <c r="U1565" s="403">
        <v>13.252000000000001</v>
      </c>
      <c r="V1565" s="403">
        <v>7.9349999999999996</v>
      </c>
      <c r="W1565" s="403">
        <v>30.6</v>
      </c>
      <c r="X1565" s="404">
        <v>7.2963E-2</v>
      </c>
      <c r="Y1565" s="403">
        <f>X1565+(S1565*((U1565-INDEX('[1]Center of Mass'!$B$8:$M$105,MATCH(A1565,'[1]Center of Mass'!$B$8:$B$105,0),9))^2+(V1565-INDEX('[1]Center of Mass'!$B$8:$M$105,MATCH(A1565,'[1]Center of Mass'!$B$8:$B$105,0),10))^2))</f>
        <v>56.716986113200001</v>
      </c>
    </row>
    <row r="1566" spans="1:25">
      <c r="A1566" s="403" t="s">
        <v>52</v>
      </c>
      <c r="B1566" s="403" t="s">
        <v>688</v>
      </c>
      <c r="C1566" s="403" t="s">
        <v>343</v>
      </c>
      <c r="D1566" s="403" t="s">
        <v>344</v>
      </c>
      <c r="E1566" s="403" t="s">
        <v>1455</v>
      </c>
      <c r="F1566" s="403">
        <v>0</v>
      </c>
      <c r="O1566" s="403" t="s">
        <v>345</v>
      </c>
      <c r="R1566" s="403">
        <v>4</v>
      </c>
      <c r="S1566" s="403">
        <v>0.58460000000000001</v>
      </c>
      <c r="T1566" s="403">
        <v>3.266</v>
      </c>
      <c r="U1566" s="403">
        <v>14.355</v>
      </c>
      <c r="V1566" s="403">
        <v>7.9349999999999996</v>
      </c>
      <c r="W1566" s="403">
        <v>30.6</v>
      </c>
      <c r="X1566" s="404">
        <v>7.2963E-2</v>
      </c>
      <c r="Y1566" s="403">
        <f>X1566+(S1566*((U1566-INDEX('[1]Center of Mass'!$B$8:$M$105,MATCH(A1566,'[1]Center of Mass'!$B$8:$B$105,0),9))^2+(V1566-INDEX('[1]Center of Mass'!$B$8:$M$105,MATCH(A1566,'[1]Center of Mass'!$B$8:$B$105,0),10))^2))</f>
        <v>46.790077662200005</v>
      </c>
    </row>
    <row r="1567" spans="1:25">
      <c r="A1567" s="403" t="s">
        <v>52</v>
      </c>
      <c r="B1567" s="403" t="s">
        <v>689</v>
      </c>
      <c r="C1567" s="403" t="s">
        <v>343</v>
      </c>
      <c r="D1567" s="403" t="s">
        <v>344</v>
      </c>
      <c r="E1567" s="403" t="s">
        <v>1455</v>
      </c>
      <c r="F1567" s="403">
        <v>0</v>
      </c>
      <c r="O1567" s="403" t="s">
        <v>345</v>
      </c>
      <c r="R1567" s="403">
        <v>4</v>
      </c>
      <c r="S1567" s="403">
        <v>0.58460000000000001</v>
      </c>
      <c r="T1567" s="403">
        <v>3.266</v>
      </c>
      <c r="U1567" s="403">
        <v>15.458</v>
      </c>
      <c r="V1567" s="403">
        <v>7.9349999999999996</v>
      </c>
      <c r="W1567" s="403">
        <v>30.6</v>
      </c>
      <c r="X1567" s="404">
        <v>7.2963E-2</v>
      </c>
      <c r="Y1567" s="403">
        <f>X1567+(S1567*((U1567-INDEX('[1]Center of Mass'!$B$8:$M$105,MATCH(A1567,'[1]Center of Mass'!$B$8:$B$105,0),9))^2+(V1567-INDEX('[1]Center of Mass'!$B$8:$M$105,MATCH(A1567,'[1]Center of Mass'!$B$8:$B$105,0),10))^2))</f>
        <v>38.285628454000005</v>
      </c>
    </row>
    <row r="1568" spans="1:25">
      <c r="A1568" s="403" t="s">
        <v>52</v>
      </c>
      <c r="B1568" s="403" t="s">
        <v>690</v>
      </c>
      <c r="C1568" s="403" t="s">
        <v>343</v>
      </c>
      <c r="D1568" s="403" t="s">
        <v>344</v>
      </c>
      <c r="E1568" s="403" t="s">
        <v>1455</v>
      </c>
      <c r="F1568" s="403">
        <v>0</v>
      </c>
      <c r="O1568" s="403" t="s">
        <v>345</v>
      </c>
      <c r="R1568" s="403">
        <v>4</v>
      </c>
      <c r="S1568" s="403">
        <v>0.63090000000000002</v>
      </c>
      <c r="T1568" s="403">
        <v>3.4409999999999998</v>
      </c>
      <c r="U1568" s="403">
        <v>16.605</v>
      </c>
      <c r="V1568" s="403">
        <v>7.9349999999999996</v>
      </c>
      <c r="W1568" s="403">
        <v>30.6</v>
      </c>
      <c r="X1568" s="404">
        <v>8.9270000000000002E-2</v>
      </c>
      <c r="Y1568" s="403">
        <f>X1568+(S1568*((U1568-INDEX('[1]Center of Mass'!$B$8:$M$105,MATCH(A1568,'[1]Center of Mass'!$B$8:$B$105,0),9))^2+(V1568-INDEX('[1]Center of Mass'!$B$8:$M$105,MATCH(A1568,'[1]Center of Mass'!$B$8:$B$105,0),10))^2))</f>
        <v>33.4124345213</v>
      </c>
    </row>
    <row r="1569" spans="1:25">
      <c r="A1569" s="403" t="s">
        <v>52</v>
      </c>
      <c r="B1569" s="403" t="s">
        <v>691</v>
      </c>
      <c r="C1569" s="403" t="s">
        <v>343</v>
      </c>
      <c r="D1569" s="403" t="s">
        <v>344</v>
      </c>
      <c r="E1569" s="403" t="s">
        <v>1455</v>
      </c>
      <c r="F1569" s="403">
        <v>0</v>
      </c>
      <c r="O1569" s="403" t="s">
        <v>345</v>
      </c>
      <c r="R1569" s="403">
        <v>4</v>
      </c>
      <c r="S1569" s="403">
        <v>0.31790000000000002</v>
      </c>
      <c r="T1569" s="403">
        <v>2.2599999999999998</v>
      </c>
      <c r="U1569" s="403">
        <v>17.5</v>
      </c>
      <c r="V1569" s="403">
        <v>7.9349999999999996</v>
      </c>
      <c r="W1569" s="403">
        <v>30.6</v>
      </c>
      <c r="X1569" s="404">
        <v>1.6978E-2</v>
      </c>
      <c r="Y1569" s="403">
        <f>X1569+(S1569*((U1569-INDEX('[1]Center of Mass'!$B$8:$M$105,MATCH(A1569,'[1]Center of Mass'!$B$8:$B$105,0),9))^2+(V1569-INDEX('[1]Center of Mass'!$B$8:$M$105,MATCH(A1569,'[1]Center of Mass'!$B$8:$B$105,0),10))^2))</f>
        <v>14.276586591800001</v>
      </c>
    </row>
    <row r="1570" spans="1:25">
      <c r="A1570" s="403" t="s">
        <v>52</v>
      </c>
      <c r="B1570" s="403" t="s">
        <v>693</v>
      </c>
      <c r="C1570" s="403" t="s">
        <v>343</v>
      </c>
      <c r="D1570" s="403" t="s">
        <v>344</v>
      </c>
      <c r="E1570" s="403" t="s">
        <v>1455</v>
      </c>
      <c r="F1570" s="403">
        <v>0</v>
      </c>
      <c r="O1570" s="403" t="s">
        <v>345</v>
      </c>
      <c r="R1570" s="403">
        <v>4</v>
      </c>
      <c r="S1570" s="403">
        <v>0.41909999999999997</v>
      </c>
      <c r="T1570" s="403">
        <v>2.8679999999999999</v>
      </c>
      <c r="U1570" s="403">
        <v>1.7629999999999999</v>
      </c>
      <c r="V1570" s="403">
        <v>8.4039999999999999</v>
      </c>
      <c r="W1570" s="403">
        <v>30.6</v>
      </c>
      <c r="X1570" s="404">
        <v>4.2528999999999997E-2</v>
      </c>
      <c r="Y1570" s="403">
        <f>X1570+(S1570*((U1570-INDEX('[1]Center of Mass'!$B$8:$M$105,MATCH(A1570,'[1]Center of Mass'!$B$8:$B$105,0),9))^2+(V1570-INDEX('[1]Center of Mass'!$B$8:$M$105,MATCH(A1570,'[1]Center of Mass'!$B$8:$B$105,0),10))^2))</f>
        <v>173.3899367368</v>
      </c>
    </row>
    <row r="1571" spans="1:25">
      <c r="A1571" s="403" t="s">
        <v>52</v>
      </c>
      <c r="B1571" s="403" t="s">
        <v>694</v>
      </c>
      <c r="C1571" s="403" t="s">
        <v>343</v>
      </c>
      <c r="D1571" s="403" t="s">
        <v>344</v>
      </c>
      <c r="E1571" s="403" t="s">
        <v>1455</v>
      </c>
      <c r="F1571" s="403">
        <v>0</v>
      </c>
      <c r="O1571" s="403" t="s">
        <v>345</v>
      </c>
      <c r="R1571" s="403">
        <v>4</v>
      </c>
      <c r="S1571" s="403">
        <v>0.41909999999999997</v>
      </c>
      <c r="T1571" s="403">
        <v>2.8679999999999999</v>
      </c>
      <c r="U1571" s="403">
        <v>2.7879999999999998</v>
      </c>
      <c r="V1571" s="403">
        <v>8.4039999999999999</v>
      </c>
      <c r="W1571" s="403">
        <v>30.6</v>
      </c>
      <c r="X1571" s="404">
        <v>4.2528999999999997E-2</v>
      </c>
      <c r="Y1571" s="403">
        <f>X1571+(S1571*((U1571-INDEX('[1]Center of Mass'!$B$8:$M$105,MATCH(A1571,'[1]Center of Mass'!$B$8:$B$105,0),9))^2+(V1571-INDEX('[1]Center of Mass'!$B$8:$M$105,MATCH(A1571,'[1]Center of Mass'!$B$8:$B$105,0),10))^2))</f>
        <v>156.8722522843</v>
      </c>
    </row>
    <row r="1572" spans="1:25">
      <c r="A1572" s="403" t="s">
        <v>52</v>
      </c>
      <c r="B1572" s="403" t="s">
        <v>695</v>
      </c>
      <c r="C1572" s="403" t="s">
        <v>343</v>
      </c>
      <c r="D1572" s="403" t="s">
        <v>344</v>
      </c>
      <c r="E1572" s="403" t="s">
        <v>1455</v>
      </c>
      <c r="F1572" s="403">
        <v>0</v>
      </c>
      <c r="O1572" s="403" t="s">
        <v>345</v>
      </c>
      <c r="R1572" s="403">
        <v>4</v>
      </c>
      <c r="S1572" s="403">
        <v>0.53149999999999997</v>
      </c>
      <c r="T1572" s="403">
        <v>3.4180000000000001</v>
      </c>
      <c r="U1572" s="403">
        <v>3.95</v>
      </c>
      <c r="V1572" s="403">
        <v>8.4039999999999999</v>
      </c>
      <c r="W1572" s="403">
        <v>30.6</v>
      </c>
      <c r="X1572" s="404">
        <v>8.226E-2</v>
      </c>
      <c r="Y1572" s="403">
        <f>X1572+(S1572*((U1572-INDEX('[1]Center of Mass'!$B$8:$M$105,MATCH(A1572,'[1]Center of Mass'!$B$8:$B$105,0),9))^2+(V1572-INDEX('[1]Center of Mass'!$B$8:$M$105,MATCH(A1572,'[1]Center of Mass'!$B$8:$B$105,0),10))^2))</f>
        <v>176.57597945750001</v>
      </c>
    </row>
    <row r="1573" spans="1:25">
      <c r="A1573" s="403" t="s">
        <v>52</v>
      </c>
      <c r="B1573" s="403" t="s">
        <v>696</v>
      </c>
      <c r="C1573" s="403" t="s">
        <v>343</v>
      </c>
      <c r="D1573" s="403" t="s">
        <v>344</v>
      </c>
      <c r="E1573" s="403" t="s">
        <v>1455</v>
      </c>
      <c r="F1573" s="403">
        <v>0</v>
      </c>
      <c r="O1573" s="403" t="s">
        <v>345</v>
      </c>
      <c r="R1573" s="403">
        <v>4</v>
      </c>
      <c r="S1573" s="403">
        <v>0.53149999999999997</v>
      </c>
      <c r="T1573" s="403">
        <v>3.4180000000000001</v>
      </c>
      <c r="U1573" s="403">
        <v>5.25</v>
      </c>
      <c r="V1573" s="403">
        <v>8.4039999999999999</v>
      </c>
      <c r="W1573" s="403">
        <v>30.6</v>
      </c>
      <c r="X1573" s="404">
        <v>8.226E-2</v>
      </c>
      <c r="Y1573" s="403">
        <f>X1573+(S1573*((U1573-INDEX('[1]Center of Mass'!$B$8:$M$105,MATCH(A1573,'[1]Center of Mass'!$B$8:$B$105,0),9))^2+(V1573-INDEX('[1]Center of Mass'!$B$8:$M$105,MATCH(A1573,'[1]Center of Mass'!$B$8:$B$105,0),10))^2))</f>
        <v>153.22048755750001</v>
      </c>
    </row>
    <row r="1574" spans="1:25">
      <c r="A1574" s="403" t="s">
        <v>52</v>
      </c>
      <c r="B1574" s="403" t="s">
        <v>697</v>
      </c>
      <c r="C1574" s="403" t="s">
        <v>343</v>
      </c>
      <c r="D1574" s="403" t="s">
        <v>344</v>
      </c>
      <c r="E1574" s="403" t="s">
        <v>1455</v>
      </c>
      <c r="F1574" s="403">
        <v>0</v>
      </c>
      <c r="O1574" s="403" t="s">
        <v>345</v>
      </c>
      <c r="R1574" s="403">
        <v>4</v>
      </c>
      <c r="S1574" s="403">
        <v>0.53149999999999997</v>
      </c>
      <c r="T1574" s="403">
        <v>3.4180000000000001</v>
      </c>
      <c r="U1574" s="403">
        <v>6.55</v>
      </c>
      <c r="V1574" s="403">
        <v>8.4039999999999999</v>
      </c>
      <c r="W1574" s="403">
        <v>30.6</v>
      </c>
      <c r="X1574" s="404">
        <v>8.226E-2</v>
      </c>
      <c r="Y1574" s="403">
        <f>X1574+(S1574*((U1574-INDEX('[1]Center of Mass'!$B$8:$M$105,MATCH(A1574,'[1]Center of Mass'!$B$8:$B$105,0),9))^2+(V1574-INDEX('[1]Center of Mass'!$B$8:$M$105,MATCH(A1574,'[1]Center of Mass'!$B$8:$B$105,0),10))^2))</f>
        <v>131.66146565749997</v>
      </c>
    </row>
    <row r="1575" spans="1:25">
      <c r="A1575" s="403" t="s">
        <v>52</v>
      </c>
      <c r="B1575" s="403" t="s">
        <v>698</v>
      </c>
      <c r="C1575" s="403" t="s">
        <v>343</v>
      </c>
      <c r="D1575" s="403" t="s">
        <v>344</v>
      </c>
      <c r="E1575" s="403" t="s">
        <v>1455</v>
      </c>
      <c r="F1575" s="403">
        <v>0</v>
      </c>
      <c r="O1575" s="403" t="s">
        <v>345</v>
      </c>
      <c r="R1575" s="403">
        <v>4</v>
      </c>
      <c r="S1575" s="403">
        <v>0.47020000000000001</v>
      </c>
      <c r="T1575" s="403">
        <v>3.1179999999999999</v>
      </c>
      <c r="U1575" s="403">
        <v>7.7750000000000004</v>
      </c>
      <c r="V1575" s="403">
        <v>8.4039999999999999</v>
      </c>
      <c r="W1575" s="403">
        <v>30.6</v>
      </c>
      <c r="X1575" s="404">
        <v>5.8368999999999997E-2</v>
      </c>
      <c r="Y1575" s="403">
        <f>X1575+(S1575*((U1575-INDEX('[1]Center of Mass'!$B$8:$M$105,MATCH(A1575,'[1]Center of Mass'!$B$8:$B$105,0),9))^2+(V1575-INDEX('[1]Center of Mass'!$B$8:$M$105,MATCH(A1575,'[1]Center of Mass'!$B$8:$B$105,0),10))^2))</f>
        <v>99.944215135999997</v>
      </c>
    </row>
    <row r="1576" spans="1:25">
      <c r="A1576" s="403" t="s">
        <v>52</v>
      </c>
      <c r="B1576" s="403" t="s">
        <v>699</v>
      </c>
      <c r="C1576" s="403" t="s">
        <v>343</v>
      </c>
      <c r="D1576" s="403" t="s">
        <v>344</v>
      </c>
      <c r="E1576" s="403" t="s">
        <v>1455</v>
      </c>
      <c r="F1576" s="403">
        <v>0</v>
      </c>
      <c r="O1576" s="403" t="s">
        <v>345</v>
      </c>
      <c r="R1576" s="403">
        <v>4</v>
      </c>
      <c r="S1576" s="403">
        <v>0.47020000000000001</v>
      </c>
      <c r="T1576" s="403">
        <v>3.1179999999999999</v>
      </c>
      <c r="U1576" s="403">
        <v>8.9250000000000007</v>
      </c>
      <c r="V1576" s="403">
        <v>8.4039999999999999</v>
      </c>
      <c r="W1576" s="403">
        <v>30.6</v>
      </c>
      <c r="X1576" s="404">
        <v>5.8368999999999997E-2</v>
      </c>
      <c r="Y1576" s="403">
        <f>X1576+(S1576*((U1576-INDEX('[1]Center of Mass'!$B$8:$M$105,MATCH(A1576,'[1]Center of Mass'!$B$8:$B$105,0),9))^2+(V1576-INDEX('[1]Center of Mass'!$B$8:$M$105,MATCH(A1576,'[1]Center of Mass'!$B$8:$B$105,0),10))^2))</f>
        <v>85.721934676000004</v>
      </c>
    </row>
    <row r="1577" spans="1:25">
      <c r="A1577" s="403" t="s">
        <v>52</v>
      </c>
      <c r="B1577" s="403" t="s">
        <v>700</v>
      </c>
      <c r="C1577" s="403" t="s">
        <v>343</v>
      </c>
      <c r="D1577" s="403" t="s">
        <v>344</v>
      </c>
      <c r="E1577" s="403" t="s">
        <v>1455</v>
      </c>
      <c r="F1577" s="403">
        <v>0</v>
      </c>
      <c r="O1577" s="403" t="s">
        <v>345</v>
      </c>
      <c r="R1577" s="403">
        <v>4</v>
      </c>
      <c r="S1577" s="403">
        <v>0.65249999999999997</v>
      </c>
      <c r="T1577" s="403">
        <v>4.01</v>
      </c>
      <c r="U1577" s="403">
        <v>10.298</v>
      </c>
      <c r="V1577" s="403">
        <v>8.4039999999999999</v>
      </c>
      <c r="W1577" s="403">
        <v>30.6</v>
      </c>
      <c r="X1577" s="404">
        <v>0.14757999999999999</v>
      </c>
      <c r="Y1577" s="403">
        <f>X1577+(S1577*((U1577-INDEX('[1]Center of Mass'!$B$8:$M$105,MATCH(A1577,'[1]Center of Mass'!$B$8:$B$105,0),9))^2+(V1577-INDEX('[1]Center of Mass'!$B$8:$M$105,MATCH(A1577,'[1]Center of Mass'!$B$8:$B$105,0),10))^2))</f>
        <v>97.72035048250001</v>
      </c>
    </row>
    <row r="1578" spans="1:25">
      <c r="A1578" s="403" t="s">
        <v>52</v>
      </c>
      <c r="B1578" s="403" t="s">
        <v>701</v>
      </c>
      <c r="C1578" s="403" t="s">
        <v>343</v>
      </c>
      <c r="D1578" s="403" t="s">
        <v>344</v>
      </c>
      <c r="E1578" s="403" t="s">
        <v>1455</v>
      </c>
      <c r="F1578" s="403">
        <v>0</v>
      </c>
      <c r="O1578" s="403" t="s">
        <v>345</v>
      </c>
      <c r="R1578" s="403">
        <v>4</v>
      </c>
      <c r="S1578" s="403">
        <v>0.65580000000000005</v>
      </c>
      <c r="T1578" s="403">
        <v>4.0259999999999998</v>
      </c>
      <c r="U1578" s="403">
        <v>11.898</v>
      </c>
      <c r="V1578" s="403">
        <v>8.4039999999999999</v>
      </c>
      <c r="W1578" s="403">
        <v>30.6</v>
      </c>
      <c r="X1578" s="404">
        <v>0.14976</v>
      </c>
      <c r="Y1578" s="403">
        <f>X1578+(S1578*((U1578-INDEX('[1]Center of Mass'!$B$8:$M$105,MATCH(A1578,'[1]Center of Mass'!$B$8:$B$105,0),9))^2+(V1578-INDEX('[1]Center of Mass'!$B$8:$M$105,MATCH(A1578,'[1]Center of Mass'!$B$8:$B$105,0),10))^2))</f>
        <v>76.384682285400018</v>
      </c>
    </row>
    <row r="1579" spans="1:25">
      <c r="A1579" s="403" t="s">
        <v>52</v>
      </c>
      <c r="B1579" s="403" t="s">
        <v>702</v>
      </c>
      <c r="C1579" s="403" t="s">
        <v>343</v>
      </c>
      <c r="D1579" s="403" t="s">
        <v>344</v>
      </c>
      <c r="E1579" s="403" t="s">
        <v>1455</v>
      </c>
      <c r="F1579" s="403">
        <v>0</v>
      </c>
      <c r="O1579" s="403" t="s">
        <v>345</v>
      </c>
      <c r="R1579" s="403">
        <v>4</v>
      </c>
      <c r="S1579" s="403">
        <v>0.45100000000000001</v>
      </c>
      <c r="T1579" s="403">
        <v>3.024</v>
      </c>
      <c r="U1579" s="403">
        <v>13.252000000000001</v>
      </c>
      <c r="V1579" s="403">
        <v>8.4039999999999999</v>
      </c>
      <c r="W1579" s="403">
        <v>30.6</v>
      </c>
      <c r="X1579" s="404">
        <v>5.2025000000000002E-2</v>
      </c>
      <c r="Y1579" s="403">
        <f>X1579+(S1579*((U1579-INDEX('[1]Center of Mass'!$B$8:$M$105,MATCH(A1579,'[1]Center of Mass'!$B$8:$B$105,0),9))^2+(V1579-INDEX('[1]Center of Mass'!$B$8:$M$105,MATCH(A1579,'[1]Center of Mass'!$B$8:$B$105,0),10))^2))</f>
        <v>41.578122854999997</v>
      </c>
    </row>
    <row r="1580" spans="1:25">
      <c r="A1580" s="403" t="s">
        <v>52</v>
      </c>
      <c r="B1580" s="403" t="s">
        <v>703</v>
      </c>
      <c r="C1580" s="403" t="s">
        <v>343</v>
      </c>
      <c r="D1580" s="403" t="s">
        <v>344</v>
      </c>
      <c r="E1580" s="403" t="s">
        <v>1455</v>
      </c>
      <c r="F1580" s="403">
        <v>0</v>
      </c>
      <c r="O1580" s="403" t="s">
        <v>345</v>
      </c>
      <c r="R1580" s="403">
        <v>4</v>
      </c>
      <c r="S1580" s="403">
        <v>0.45100000000000001</v>
      </c>
      <c r="T1580" s="403">
        <v>3.024</v>
      </c>
      <c r="U1580" s="403">
        <v>14.355</v>
      </c>
      <c r="V1580" s="403">
        <v>8.4039999999999999</v>
      </c>
      <c r="W1580" s="403">
        <v>30.6</v>
      </c>
      <c r="X1580" s="404">
        <v>5.2025000000000002E-2</v>
      </c>
      <c r="Y1580" s="403">
        <f>X1580+(S1580*((U1580-INDEX('[1]Center of Mass'!$B$8:$M$105,MATCH(A1580,'[1]Center of Mass'!$B$8:$B$105,0),9))^2+(V1580-INDEX('[1]Center of Mass'!$B$8:$M$105,MATCH(A1580,'[1]Center of Mass'!$B$8:$B$105,0),10))^2))</f>
        <v>33.919833920000002</v>
      </c>
    </row>
    <row r="1581" spans="1:25">
      <c r="A1581" s="403" t="s">
        <v>52</v>
      </c>
      <c r="B1581" s="403" t="s">
        <v>482</v>
      </c>
      <c r="C1581" s="403" t="s">
        <v>343</v>
      </c>
      <c r="D1581" s="403" t="s">
        <v>344</v>
      </c>
      <c r="E1581" s="403" t="s">
        <v>1455</v>
      </c>
      <c r="F1581" s="403">
        <v>0</v>
      </c>
      <c r="O1581" s="403" t="s">
        <v>345</v>
      </c>
      <c r="R1581" s="403">
        <v>4</v>
      </c>
      <c r="S1581" s="403">
        <v>0.45100000000000001</v>
      </c>
      <c r="T1581" s="403">
        <v>3.024</v>
      </c>
      <c r="U1581" s="403">
        <v>15.458</v>
      </c>
      <c r="V1581" s="403">
        <v>8.4039999999999999</v>
      </c>
      <c r="W1581" s="403">
        <v>30.6</v>
      </c>
      <c r="X1581" s="404">
        <v>5.2025000000000002E-2</v>
      </c>
      <c r="Y1581" s="403">
        <f>X1581+(S1581*((U1581-INDEX('[1]Center of Mass'!$B$8:$M$105,MATCH(A1581,'[1]Center of Mass'!$B$8:$B$105,0),9))^2+(V1581-INDEX('[1]Center of Mass'!$B$8:$M$105,MATCH(A1581,'[1]Center of Mass'!$B$8:$B$105,0),10))^2))</f>
        <v>27.358926303000004</v>
      </c>
    </row>
    <row r="1582" spans="1:25">
      <c r="A1582" s="403" t="s">
        <v>52</v>
      </c>
      <c r="B1582" s="403" t="s">
        <v>483</v>
      </c>
      <c r="C1582" s="403" t="s">
        <v>343</v>
      </c>
      <c r="D1582" s="403" t="s">
        <v>344</v>
      </c>
      <c r="E1582" s="403" t="s">
        <v>1455</v>
      </c>
      <c r="F1582" s="403">
        <v>0</v>
      </c>
      <c r="O1582" s="403" t="s">
        <v>345</v>
      </c>
      <c r="R1582" s="403">
        <v>4</v>
      </c>
      <c r="S1582" s="403">
        <v>0.48670000000000002</v>
      </c>
      <c r="T1582" s="403">
        <v>3.1989999999999998</v>
      </c>
      <c r="U1582" s="403">
        <v>16.605</v>
      </c>
      <c r="V1582" s="403">
        <v>8.4039999999999999</v>
      </c>
      <c r="W1582" s="403">
        <v>30.6</v>
      </c>
      <c r="X1582" s="404">
        <v>6.4269000000000007E-2</v>
      </c>
      <c r="Y1582" s="403">
        <f>X1582+(S1582*((U1582-INDEX('[1]Center of Mass'!$B$8:$M$105,MATCH(A1582,'[1]Center of Mass'!$B$8:$B$105,0),9))^2+(V1582-INDEX('[1]Center of Mass'!$B$8:$M$105,MATCH(A1582,'[1]Center of Mass'!$B$8:$B$105,0),10))^2))</f>
        <v>23.426073414000001</v>
      </c>
    </row>
    <row r="1583" spans="1:25">
      <c r="A1583" s="403" t="s">
        <v>52</v>
      </c>
      <c r="B1583" s="403" t="s">
        <v>485</v>
      </c>
      <c r="C1583" s="403" t="s">
        <v>343</v>
      </c>
      <c r="D1583" s="403" t="s">
        <v>344</v>
      </c>
      <c r="E1583" s="403" t="s">
        <v>1455</v>
      </c>
      <c r="F1583" s="403">
        <v>0</v>
      </c>
      <c r="O1583" s="403" t="s">
        <v>345</v>
      </c>
      <c r="R1583" s="403">
        <v>4</v>
      </c>
      <c r="S1583" s="403">
        <v>0.97040000000000004</v>
      </c>
      <c r="T1583" s="403">
        <v>3.9609999999999999</v>
      </c>
      <c r="U1583" s="403">
        <v>0.80500000000000005</v>
      </c>
      <c r="V1583" s="403">
        <v>9.1539999999999999</v>
      </c>
      <c r="W1583" s="403">
        <v>30.6</v>
      </c>
      <c r="X1583" s="404">
        <v>0.16023999999999999</v>
      </c>
      <c r="Y1583" s="403">
        <f>X1583+(S1583*((U1583-INDEX('[1]Center of Mass'!$B$8:$M$105,MATCH(A1583,'[1]Center of Mass'!$B$8:$B$105,0),9))^2+(V1583-INDEX('[1]Center of Mass'!$B$8:$M$105,MATCH(A1583,'[1]Center of Mass'!$B$8:$B$105,0),10))^2))</f>
        <v>432.53507980800003</v>
      </c>
    </row>
    <row r="1584" spans="1:25">
      <c r="A1584" s="403" t="s">
        <v>52</v>
      </c>
      <c r="B1584" s="403" t="s">
        <v>486</v>
      </c>
      <c r="C1584" s="403" t="s">
        <v>343</v>
      </c>
      <c r="D1584" s="403" t="s">
        <v>344</v>
      </c>
      <c r="E1584" s="403" t="s">
        <v>1455</v>
      </c>
      <c r="F1584" s="403">
        <v>0</v>
      </c>
      <c r="O1584" s="403" t="s">
        <v>345</v>
      </c>
      <c r="R1584" s="403">
        <v>4</v>
      </c>
      <c r="S1584" s="403">
        <v>1.1184000000000001</v>
      </c>
      <c r="T1584" s="403">
        <v>4.2320000000000002</v>
      </c>
      <c r="U1584" s="403">
        <v>1.7629999999999999</v>
      </c>
      <c r="V1584" s="403">
        <v>9.1539999999999999</v>
      </c>
      <c r="W1584" s="403">
        <v>30.6</v>
      </c>
      <c r="X1584" s="404">
        <v>0.20888000000000001</v>
      </c>
      <c r="Y1584" s="403">
        <f>X1584+(S1584*((U1584-INDEX('[1]Center of Mass'!$B$8:$M$105,MATCH(A1584,'[1]Center of Mass'!$B$8:$B$105,0),9))^2+(V1584-INDEX('[1]Center of Mass'!$B$8:$M$105,MATCH(A1584,'[1]Center of Mass'!$B$8:$B$105,0),10))^2))</f>
        <v>455.20503336320002</v>
      </c>
    </row>
    <row r="1585" spans="1:25">
      <c r="A1585" s="403" t="s">
        <v>52</v>
      </c>
      <c r="B1585" s="403" t="s">
        <v>487</v>
      </c>
      <c r="C1585" s="403" t="s">
        <v>343</v>
      </c>
      <c r="D1585" s="403" t="s">
        <v>344</v>
      </c>
      <c r="E1585" s="403" t="s">
        <v>1455</v>
      </c>
      <c r="F1585" s="403">
        <v>0</v>
      </c>
      <c r="O1585" s="403" t="s">
        <v>345</v>
      </c>
      <c r="R1585" s="403">
        <v>4</v>
      </c>
      <c r="S1585" s="403">
        <v>1.1184000000000001</v>
      </c>
      <c r="T1585" s="403">
        <v>4.2320000000000002</v>
      </c>
      <c r="U1585" s="403">
        <v>2.7879999999999998</v>
      </c>
      <c r="V1585" s="403">
        <v>9.1539999999999999</v>
      </c>
      <c r="W1585" s="403">
        <v>30.6</v>
      </c>
      <c r="X1585" s="404">
        <v>0.20888000000000001</v>
      </c>
      <c r="Y1585" s="403">
        <f>X1585+(S1585*((U1585-INDEX('[1]Center of Mass'!$B$8:$M$105,MATCH(A1585,'[1]Center of Mass'!$B$8:$B$105,0),9))^2+(V1585-INDEX('[1]Center of Mass'!$B$8:$M$105,MATCH(A1585,'[1]Center of Mass'!$B$8:$B$105,0),10))^2))</f>
        <v>411.12634500320007</v>
      </c>
    </row>
    <row r="1586" spans="1:25">
      <c r="A1586" s="403" t="s">
        <v>52</v>
      </c>
      <c r="B1586" s="403" t="s">
        <v>488</v>
      </c>
      <c r="C1586" s="403" t="s">
        <v>343</v>
      </c>
      <c r="D1586" s="403" t="s">
        <v>344</v>
      </c>
      <c r="E1586" s="403" t="s">
        <v>1455</v>
      </c>
      <c r="F1586" s="403">
        <v>0</v>
      </c>
      <c r="O1586" s="403" t="s">
        <v>345</v>
      </c>
      <c r="R1586" s="403">
        <v>4</v>
      </c>
      <c r="S1586" s="403">
        <v>1.4185000000000001</v>
      </c>
      <c r="T1586" s="403">
        <v>4.782</v>
      </c>
      <c r="U1586" s="403">
        <v>3.95</v>
      </c>
      <c r="V1586" s="403">
        <v>9.1539999999999999</v>
      </c>
      <c r="W1586" s="403">
        <v>30.6</v>
      </c>
      <c r="X1586" s="404">
        <v>0.34050999999999998</v>
      </c>
      <c r="Y1586" s="403">
        <f>X1586+(S1586*((U1586-INDEX('[1]Center of Mass'!$B$8:$M$105,MATCH(A1586,'[1]Center of Mass'!$B$8:$B$105,0),9))^2+(V1586-INDEX('[1]Center of Mass'!$B$8:$M$105,MATCH(A1586,'[1]Center of Mass'!$B$8:$B$105,0),10))^2))</f>
        <v>461.74551604250007</v>
      </c>
    </row>
    <row r="1587" spans="1:25">
      <c r="A1587" s="403" t="s">
        <v>52</v>
      </c>
      <c r="B1587" s="403" t="s">
        <v>489</v>
      </c>
      <c r="C1587" s="403" t="s">
        <v>343</v>
      </c>
      <c r="D1587" s="403" t="s">
        <v>344</v>
      </c>
      <c r="E1587" s="403" t="s">
        <v>1455</v>
      </c>
      <c r="F1587" s="403">
        <v>0</v>
      </c>
      <c r="O1587" s="403" t="s">
        <v>345</v>
      </c>
      <c r="R1587" s="403">
        <v>4</v>
      </c>
      <c r="S1587" s="403">
        <v>1.4185000000000001</v>
      </c>
      <c r="T1587" s="403">
        <v>4.782</v>
      </c>
      <c r="U1587" s="403">
        <v>5.25</v>
      </c>
      <c r="V1587" s="403">
        <v>9.1539999999999999</v>
      </c>
      <c r="W1587" s="403">
        <v>30.6</v>
      </c>
      <c r="X1587" s="404">
        <v>0.34050999999999998</v>
      </c>
      <c r="Y1587" s="403">
        <f>X1587+(S1587*((U1587-INDEX('[1]Center of Mass'!$B$8:$M$105,MATCH(A1587,'[1]Center of Mass'!$B$8:$B$105,0),9))^2+(V1587-INDEX('[1]Center of Mass'!$B$8:$M$105,MATCH(A1587,'[1]Center of Mass'!$B$8:$B$105,0),10))^2))</f>
        <v>399.41293794250004</v>
      </c>
    </row>
    <row r="1588" spans="1:25">
      <c r="A1588" s="403" t="s">
        <v>52</v>
      </c>
      <c r="B1588" s="403" t="s">
        <v>490</v>
      </c>
      <c r="C1588" s="403" t="s">
        <v>343</v>
      </c>
      <c r="D1588" s="403" t="s">
        <v>344</v>
      </c>
      <c r="E1588" s="403" t="s">
        <v>1455</v>
      </c>
      <c r="F1588" s="403">
        <v>0</v>
      </c>
      <c r="O1588" s="403" t="s">
        <v>345</v>
      </c>
      <c r="R1588" s="403">
        <v>4</v>
      </c>
      <c r="S1588" s="403">
        <v>1.4185000000000001</v>
      </c>
      <c r="T1588" s="403">
        <v>4.782</v>
      </c>
      <c r="U1588" s="403">
        <v>6.55</v>
      </c>
      <c r="V1588" s="403">
        <v>9.1539999999999999</v>
      </c>
      <c r="W1588" s="403">
        <v>30.6</v>
      </c>
      <c r="X1588" s="404">
        <v>0.34050999999999998</v>
      </c>
      <c r="Y1588" s="403">
        <f>X1588+(S1588*((U1588-INDEX('[1]Center of Mass'!$B$8:$M$105,MATCH(A1588,'[1]Center of Mass'!$B$8:$B$105,0),9))^2+(V1588-INDEX('[1]Center of Mass'!$B$8:$M$105,MATCH(A1588,'[1]Center of Mass'!$B$8:$B$105,0),10))^2))</f>
        <v>341.87488984250007</v>
      </c>
    </row>
    <row r="1589" spans="1:25">
      <c r="A1589" s="403" t="s">
        <v>52</v>
      </c>
      <c r="B1589" s="403" t="s">
        <v>491</v>
      </c>
      <c r="C1589" s="403" t="s">
        <v>343</v>
      </c>
      <c r="D1589" s="403" t="s">
        <v>344</v>
      </c>
      <c r="E1589" s="403" t="s">
        <v>1455</v>
      </c>
      <c r="F1589" s="403">
        <v>0</v>
      </c>
      <c r="O1589" s="403" t="s">
        <v>345</v>
      </c>
      <c r="R1589" s="403">
        <v>4</v>
      </c>
      <c r="S1589" s="403">
        <v>1.2547999999999999</v>
      </c>
      <c r="T1589" s="403">
        <v>4.4820000000000002</v>
      </c>
      <c r="U1589" s="403">
        <v>7.7750000000000004</v>
      </c>
      <c r="V1589" s="403">
        <v>9.1539999999999999</v>
      </c>
      <c r="W1589" s="403">
        <v>30.6</v>
      </c>
      <c r="X1589" s="404">
        <v>0.26279000000000002</v>
      </c>
      <c r="Y1589" s="403">
        <f>X1589+(S1589*((U1589-INDEX('[1]Center of Mass'!$B$8:$M$105,MATCH(A1589,'[1]Center of Mass'!$B$8:$B$105,0),9))^2+(V1589-INDEX('[1]Center of Mass'!$B$8:$M$105,MATCH(A1589,'[1]Center of Mass'!$B$8:$B$105,0),10))^2))</f>
        <v>258.30259746400003</v>
      </c>
    </row>
    <row r="1590" spans="1:25">
      <c r="A1590" s="403" t="s">
        <v>52</v>
      </c>
      <c r="B1590" s="403" t="s">
        <v>492</v>
      </c>
      <c r="C1590" s="403" t="s">
        <v>343</v>
      </c>
      <c r="D1590" s="403" t="s">
        <v>344</v>
      </c>
      <c r="E1590" s="403" t="s">
        <v>1455</v>
      </c>
      <c r="F1590" s="403">
        <v>0</v>
      </c>
      <c r="O1590" s="403" t="s">
        <v>345</v>
      </c>
      <c r="R1590" s="403">
        <v>4</v>
      </c>
      <c r="S1590" s="403">
        <v>1.2547999999999999</v>
      </c>
      <c r="T1590" s="403">
        <v>4.4820000000000002</v>
      </c>
      <c r="U1590" s="403">
        <v>8.9250000000000007</v>
      </c>
      <c r="V1590" s="403">
        <v>9.1539999999999999</v>
      </c>
      <c r="W1590" s="403">
        <v>30.6</v>
      </c>
      <c r="X1590" s="404">
        <v>0.26279000000000002</v>
      </c>
      <c r="Y1590" s="403">
        <f>X1590+(S1590*((U1590-INDEX('[1]Center of Mass'!$B$8:$M$105,MATCH(A1590,'[1]Center of Mass'!$B$8:$B$105,0),9))^2+(V1590-INDEX('[1]Center of Mass'!$B$8:$M$105,MATCH(A1590,'[1]Center of Mass'!$B$8:$B$105,0),10))^2))</f>
        <v>220.34828542399998</v>
      </c>
    </row>
    <row r="1591" spans="1:25">
      <c r="A1591" s="403" t="s">
        <v>52</v>
      </c>
      <c r="B1591" s="403" t="s">
        <v>493</v>
      </c>
      <c r="C1591" s="403" t="s">
        <v>343</v>
      </c>
      <c r="D1591" s="403" t="s">
        <v>344</v>
      </c>
      <c r="E1591" s="403" t="s">
        <v>1455</v>
      </c>
      <c r="F1591" s="403">
        <v>0</v>
      </c>
      <c r="O1591" s="403" t="s">
        <v>345</v>
      </c>
      <c r="R1591" s="403">
        <v>4</v>
      </c>
      <c r="S1591" s="403">
        <v>1.7414000000000001</v>
      </c>
      <c r="T1591" s="403">
        <v>5.3739999999999997</v>
      </c>
      <c r="U1591" s="403">
        <v>10.298</v>
      </c>
      <c r="V1591" s="403">
        <v>9.1539999999999999</v>
      </c>
      <c r="W1591" s="403">
        <v>30.6</v>
      </c>
      <c r="X1591" s="404">
        <v>0.54237000000000002</v>
      </c>
      <c r="Y1591" s="403">
        <f>X1591+(S1591*((U1591-INDEX('[1]Center of Mass'!$B$8:$M$105,MATCH(A1591,'[1]Center of Mass'!$B$8:$B$105,0),9))^2+(V1591-INDEX('[1]Center of Mass'!$B$8:$M$105,MATCH(A1591,'[1]Center of Mass'!$B$8:$B$105,0),10))^2))</f>
        <v>249.12079945820005</v>
      </c>
    </row>
    <row r="1592" spans="1:25">
      <c r="A1592" s="403" t="s">
        <v>52</v>
      </c>
      <c r="B1592" s="403" t="s">
        <v>494</v>
      </c>
      <c r="C1592" s="403" t="s">
        <v>343</v>
      </c>
      <c r="D1592" s="403" t="s">
        <v>344</v>
      </c>
      <c r="E1592" s="403" t="s">
        <v>1455</v>
      </c>
      <c r="F1592" s="403">
        <v>0</v>
      </c>
      <c r="O1592" s="403" t="s">
        <v>345</v>
      </c>
      <c r="R1592" s="403">
        <v>4</v>
      </c>
      <c r="S1592" s="403">
        <v>1.7503</v>
      </c>
      <c r="T1592" s="403">
        <v>5.39</v>
      </c>
      <c r="U1592" s="403">
        <v>11.898</v>
      </c>
      <c r="V1592" s="403">
        <v>9.1539999999999999</v>
      </c>
      <c r="W1592" s="403">
        <v>30.6</v>
      </c>
      <c r="X1592" s="404">
        <v>0.54896</v>
      </c>
      <c r="Y1592" s="403">
        <f>X1592+(S1592*((U1592-INDEX('[1]Center of Mass'!$B$8:$M$105,MATCH(A1592,'[1]Center of Mass'!$B$8:$B$105,0),9))^2+(V1592-INDEX('[1]Center of Mass'!$B$8:$M$105,MATCH(A1592,'[1]Center of Mass'!$B$8:$B$105,0),10))^2))</f>
        <v>192.13104476390004</v>
      </c>
    </row>
    <row r="1593" spans="1:25">
      <c r="A1593" s="403" t="s">
        <v>52</v>
      </c>
      <c r="B1593" s="403" t="s">
        <v>495</v>
      </c>
      <c r="C1593" s="403" t="s">
        <v>343</v>
      </c>
      <c r="D1593" s="403" t="s">
        <v>344</v>
      </c>
      <c r="E1593" s="403" t="s">
        <v>1455</v>
      </c>
      <c r="F1593" s="403">
        <v>0</v>
      </c>
      <c r="O1593" s="403" t="s">
        <v>345</v>
      </c>
      <c r="R1593" s="403">
        <v>4</v>
      </c>
      <c r="S1593" s="403">
        <v>1.2037</v>
      </c>
      <c r="T1593" s="403">
        <v>4.3890000000000002</v>
      </c>
      <c r="U1593" s="403">
        <v>13.252000000000001</v>
      </c>
      <c r="V1593" s="403">
        <v>9.1539999999999999</v>
      </c>
      <c r="W1593" s="403">
        <v>30.6</v>
      </c>
      <c r="X1593" s="404">
        <v>0.24149999999999999</v>
      </c>
      <c r="Y1593" s="403">
        <f>X1593+(S1593*((U1593-INDEX('[1]Center of Mass'!$B$8:$M$105,MATCH(A1593,'[1]Center of Mass'!$B$8:$B$105,0),9))^2+(V1593-INDEX('[1]Center of Mass'!$B$8:$M$105,MATCH(A1593,'[1]Center of Mass'!$B$8:$B$105,0),10))^2))</f>
        <v>102.8991808885</v>
      </c>
    </row>
    <row r="1594" spans="1:25">
      <c r="A1594" s="403" t="s">
        <v>52</v>
      </c>
      <c r="B1594" s="403" t="s">
        <v>496</v>
      </c>
      <c r="C1594" s="403" t="s">
        <v>343</v>
      </c>
      <c r="D1594" s="403" t="s">
        <v>344</v>
      </c>
      <c r="E1594" s="403" t="s">
        <v>1455</v>
      </c>
      <c r="F1594" s="403">
        <v>0</v>
      </c>
      <c r="O1594" s="403" t="s">
        <v>345</v>
      </c>
      <c r="R1594" s="403">
        <v>4</v>
      </c>
      <c r="S1594" s="403">
        <v>1.2037</v>
      </c>
      <c r="T1594" s="403">
        <v>4.3890000000000002</v>
      </c>
      <c r="U1594" s="403">
        <v>14.355</v>
      </c>
      <c r="V1594" s="403">
        <v>9.1539999999999999</v>
      </c>
      <c r="W1594" s="403">
        <v>30.6</v>
      </c>
      <c r="X1594" s="404">
        <v>0.24149999999999999</v>
      </c>
      <c r="Y1594" s="403">
        <f>X1594+(S1594*((U1594-INDEX('[1]Center of Mass'!$B$8:$M$105,MATCH(A1594,'[1]Center of Mass'!$B$8:$B$105,0),9))^2+(V1594-INDEX('[1]Center of Mass'!$B$8:$M$105,MATCH(A1594,'[1]Center of Mass'!$B$8:$B$105,0),10))^2))</f>
        <v>82.459530354000009</v>
      </c>
    </row>
    <row r="1595" spans="1:25">
      <c r="A1595" s="403" t="s">
        <v>52</v>
      </c>
      <c r="B1595" s="403" t="s">
        <v>497</v>
      </c>
      <c r="C1595" s="403" t="s">
        <v>343</v>
      </c>
      <c r="D1595" s="403" t="s">
        <v>344</v>
      </c>
      <c r="E1595" s="403" t="s">
        <v>1455</v>
      </c>
      <c r="F1595" s="403">
        <v>0</v>
      </c>
      <c r="O1595" s="403" t="s">
        <v>345</v>
      </c>
      <c r="R1595" s="403">
        <v>4</v>
      </c>
      <c r="S1595" s="403">
        <v>1.2037</v>
      </c>
      <c r="T1595" s="403">
        <v>4.3890000000000002</v>
      </c>
      <c r="U1595" s="403">
        <v>15.458</v>
      </c>
      <c r="V1595" s="403">
        <v>9.1539999999999999</v>
      </c>
      <c r="W1595" s="403">
        <v>30.6</v>
      </c>
      <c r="X1595" s="404">
        <v>0.24149999999999999</v>
      </c>
      <c r="Y1595" s="403">
        <f>X1595+(S1595*((U1595-INDEX('[1]Center of Mass'!$B$8:$M$105,MATCH(A1595,'[1]Center of Mass'!$B$8:$B$105,0),9))^2+(V1595-INDEX('[1]Center of Mass'!$B$8:$M$105,MATCH(A1595,'[1]Center of Mass'!$B$8:$B$105,0),10))^2))</f>
        <v>64.948744326100012</v>
      </c>
    </row>
    <row r="1596" spans="1:25">
      <c r="A1596" s="403" t="s">
        <v>52</v>
      </c>
      <c r="B1596" s="403" t="s">
        <v>704</v>
      </c>
      <c r="C1596" s="403" t="s">
        <v>343</v>
      </c>
      <c r="D1596" s="403" t="s">
        <v>344</v>
      </c>
      <c r="E1596" s="403" t="s">
        <v>1455</v>
      </c>
      <c r="F1596" s="403">
        <v>0</v>
      </c>
      <c r="O1596" s="403" t="s">
        <v>345</v>
      </c>
      <c r="R1596" s="403">
        <v>4</v>
      </c>
      <c r="S1596" s="403">
        <v>1.2989999999999999</v>
      </c>
      <c r="T1596" s="403">
        <v>4.5629999999999997</v>
      </c>
      <c r="U1596" s="403">
        <v>16.605</v>
      </c>
      <c r="V1596" s="403">
        <v>9.1539999999999999</v>
      </c>
      <c r="W1596" s="403">
        <v>30.6</v>
      </c>
      <c r="X1596" s="404">
        <v>0.2823</v>
      </c>
      <c r="Y1596" s="403">
        <f>X1596+(S1596*((U1596-INDEX('[1]Center of Mass'!$B$8:$M$105,MATCH(A1596,'[1]Center of Mass'!$B$8:$B$105,0),9))^2+(V1596-INDEX('[1]Center of Mass'!$B$8:$M$105,MATCH(A1596,'[1]Center of Mass'!$B$8:$B$105,0),10))^2))</f>
        <v>53.813986079999992</v>
      </c>
    </row>
    <row r="1597" spans="1:25">
      <c r="A1597" s="403" t="s">
        <v>52</v>
      </c>
      <c r="B1597" s="403" t="s">
        <v>706</v>
      </c>
      <c r="C1597" s="403" t="s">
        <v>343</v>
      </c>
      <c r="D1597" s="403" t="s">
        <v>344</v>
      </c>
      <c r="E1597" s="403" t="s">
        <v>1455</v>
      </c>
      <c r="F1597" s="403">
        <v>0</v>
      </c>
      <c r="O1597" s="403" t="s">
        <v>345</v>
      </c>
      <c r="R1597" s="403">
        <v>4</v>
      </c>
      <c r="S1597" s="403">
        <v>0.80830000000000002</v>
      </c>
      <c r="T1597" s="403">
        <v>3.5960000000000001</v>
      </c>
      <c r="U1597" s="403">
        <v>0.80500000000000005</v>
      </c>
      <c r="V1597" s="403">
        <v>10.154</v>
      </c>
      <c r="W1597" s="403">
        <v>30.6</v>
      </c>
      <c r="X1597" s="404">
        <v>0.10891000000000001</v>
      </c>
      <c r="Y1597" s="403">
        <f>X1597+(S1597*((U1597-INDEX('[1]Center of Mass'!$B$8:$M$105,MATCH(A1597,'[1]Center of Mass'!$B$8:$B$105,0),9))^2+(V1597-INDEX('[1]Center of Mass'!$B$8:$M$105,MATCH(A1597,'[1]Center of Mass'!$B$8:$B$105,0),10))^2))</f>
        <v>354.35408001600007</v>
      </c>
    </row>
    <row r="1598" spans="1:25">
      <c r="A1598" s="403" t="s">
        <v>52</v>
      </c>
      <c r="B1598" s="403" t="s">
        <v>707</v>
      </c>
      <c r="C1598" s="403" t="s">
        <v>343</v>
      </c>
      <c r="D1598" s="403" t="s">
        <v>344</v>
      </c>
      <c r="E1598" s="403" t="s">
        <v>1455</v>
      </c>
      <c r="F1598" s="403">
        <v>0</v>
      </c>
      <c r="O1598" s="403" t="s">
        <v>345</v>
      </c>
      <c r="R1598" s="403">
        <v>4</v>
      </c>
      <c r="S1598" s="403">
        <v>0.93159999999999998</v>
      </c>
      <c r="T1598" s="403">
        <v>3.8679999999999999</v>
      </c>
      <c r="U1598" s="403">
        <v>1.7629999999999999</v>
      </c>
      <c r="V1598" s="403">
        <v>10.154</v>
      </c>
      <c r="W1598" s="403">
        <v>30.6</v>
      </c>
      <c r="X1598" s="404">
        <v>0.14568999999999999</v>
      </c>
      <c r="Y1598" s="403">
        <f>X1598+(S1598*((U1598-INDEX('[1]Center of Mass'!$B$8:$M$105,MATCH(A1598,'[1]Center of Mass'!$B$8:$B$105,0),9))^2+(V1598-INDEX('[1]Center of Mass'!$B$8:$M$105,MATCH(A1598,'[1]Center of Mass'!$B$8:$B$105,0),10))^2))</f>
        <v>372.34201363679995</v>
      </c>
    </row>
    <row r="1599" spans="1:25">
      <c r="A1599" s="403" t="s">
        <v>52</v>
      </c>
      <c r="B1599" s="403" t="s">
        <v>708</v>
      </c>
      <c r="C1599" s="403" t="s">
        <v>343</v>
      </c>
      <c r="D1599" s="403" t="s">
        <v>344</v>
      </c>
      <c r="E1599" s="403" t="s">
        <v>1455</v>
      </c>
      <c r="F1599" s="403">
        <v>0</v>
      </c>
      <c r="O1599" s="403" t="s">
        <v>345</v>
      </c>
      <c r="R1599" s="403">
        <v>4</v>
      </c>
      <c r="S1599" s="403">
        <v>0.93159999999999998</v>
      </c>
      <c r="T1599" s="403">
        <v>3.8679999999999999</v>
      </c>
      <c r="U1599" s="403">
        <v>2.7879999999999998</v>
      </c>
      <c r="V1599" s="403">
        <v>10.154</v>
      </c>
      <c r="W1599" s="403">
        <v>30.6</v>
      </c>
      <c r="X1599" s="404">
        <v>0.14568999999999999</v>
      </c>
      <c r="Y1599" s="403">
        <f>X1599+(S1599*((U1599-INDEX('[1]Center of Mass'!$B$8:$M$105,MATCH(A1599,'[1]Center of Mass'!$B$8:$B$105,0),9))^2+(V1599-INDEX('[1]Center of Mass'!$B$8:$M$105,MATCH(A1599,'[1]Center of Mass'!$B$8:$B$105,0),10))^2))</f>
        <v>335.62553824680003</v>
      </c>
    </row>
    <row r="1600" spans="1:25">
      <c r="A1600" s="403" t="s">
        <v>52</v>
      </c>
      <c r="B1600" s="403" t="s">
        <v>709</v>
      </c>
      <c r="C1600" s="403" t="s">
        <v>343</v>
      </c>
      <c r="D1600" s="403" t="s">
        <v>344</v>
      </c>
      <c r="E1600" s="403" t="s">
        <v>1455</v>
      </c>
      <c r="F1600" s="403">
        <v>0</v>
      </c>
      <c r="O1600" s="403" t="s">
        <v>345</v>
      </c>
      <c r="R1600" s="403">
        <v>4</v>
      </c>
      <c r="S1600" s="403">
        <v>1.1815</v>
      </c>
      <c r="T1600" s="403">
        <v>4.4180000000000001</v>
      </c>
      <c r="U1600" s="403">
        <v>3.95</v>
      </c>
      <c r="V1600" s="403">
        <v>10.154</v>
      </c>
      <c r="W1600" s="403">
        <v>30.6</v>
      </c>
      <c r="X1600" s="404">
        <v>0.24773000000000001</v>
      </c>
      <c r="Y1600" s="403">
        <f>X1600+(S1600*((U1600-INDEX('[1]Center of Mass'!$B$8:$M$105,MATCH(A1600,'[1]Center of Mass'!$B$8:$B$105,0),9))^2+(V1600-INDEX('[1]Center of Mass'!$B$8:$M$105,MATCH(A1600,'[1]Center of Mass'!$B$8:$B$105,0),10))^2))</f>
        <v>375.93248095749999</v>
      </c>
    </row>
    <row r="1601" spans="1:25">
      <c r="A1601" s="403" t="s">
        <v>52</v>
      </c>
      <c r="B1601" s="403" t="s">
        <v>710</v>
      </c>
      <c r="C1601" s="403" t="s">
        <v>343</v>
      </c>
      <c r="D1601" s="403" t="s">
        <v>344</v>
      </c>
      <c r="E1601" s="403" t="s">
        <v>1455</v>
      </c>
      <c r="F1601" s="403">
        <v>0</v>
      </c>
      <c r="O1601" s="403" t="s">
        <v>345</v>
      </c>
      <c r="R1601" s="403">
        <v>4</v>
      </c>
      <c r="S1601" s="403">
        <v>1.1815</v>
      </c>
      <c r="T1601" s="403">
        <v>4.4180000000000001</v>
      </c>
      <c r="U1601" s="403">
        <v>5.25</v>
      </c>
      <c r="V1601" s="403">
        <v>10.154</v>
      </c>
      <c r="W1601" s="403">
        <v>30.6</v>
      </c>
      <c r="X1601" s="404">
        <v>0.24773000000000001</v>
      </c>
      <c r="Y1601" s="403">
        <f>X1601+(S1601*((U1601-INDEX('[1]Center of Mass'!$B$8:$M$105,MATCH(A1601,'[1]Center of Mass'!$B$8:$B$105,0),9))^2+(V1601-INDEX('[1]Center of Mass'!$B$8:$M$105,MATCH(A1601,'[1]Center of Mass'!$B$8:$B$105,0),10))^2))</f>
        <v>324.01429905750007</v>
      </c>
    </row>
    <row r="1602" spans="1:25">
      <c r="A1602" s="403" t="s">
        <v>52</v>
      </c>
      <c r="B1602" s="403" t="s">
        <v>711</v>
      </c>
      <c r="C1602" s="403" t="s">
        <v>343</v>
      </c>
      <c r="D1602" s="403" t="s">
        <v>344</v>
      </c>
      <c r="E1602" s="403" t="s">
        <v>1455</v>
      </c>
      <c r="F1602" s="403">
        <v>0</v>
      </c>
      <c r="O1602" s="403" t="s">
        <v>345</v>
      </c>
      <c r="R1602" s="403">
        <v>4</v>
      </c>
      <c r="S1602" s="403">
        <v>1.1815</v>
      </c>
      <c r="T1602" s="403">
        <v>4.4180000000000001</v>
      </c>
      <c r="U1602" s="403">
        <v>6.55</v>
      </c>
      <c r="V1602" s="403">
        <v>10.154</v>
      </c>
      <c r="W1602" s="403">
        <v>30.6</v>
      </c>
      <c r="X1602" s="404">
        <v>0.24773000000000001</v>
      </c>
      <c r="Y1602" s="403">
        <f>X1602+(S1602*((U1602-INDEX('[1]Center of Mass'!$B$8:$M$105,MATCH(A1602,'[1]Center of Mass'!$B$8:$B$105,0),9))^2+(V1602-INDEX('[1]Center of Mass'!$B$8:$M$105,MATCH(A1602,'[1]Center of Mass'!$B$8:$B$105,0),10))^2))</f>
        <v>276.08958715750003</v>
      </c>
    </row>
    <row r="1603" spans="1:25">
      <c r="A1603" s="403" t="s">
        <v>52</v>
      </c>
      <c r="B1603" s="403" t="s">
        <v>712</v>
      </c>
      <c r="C1603" s="403" t="s">
        <v>343</v>
      </c>
      <c r="D1603" s="403" t="s">
        <v>344</v>
      </c>
      <c r="E1603" s="403" t="s">
        <v>1455</v>
      </c>
      <c r="F1603" s="403">
        <v>0</v>
      </c>
      <c r="O1603" s="403" t="s">
        <v>345</v>
      </c>
      <c r="R1603" s="403">
        <v>4</v>
      </c>
      <c r="S1603" s="403">
        <v>1.0451999999999999</v>
      </c>
      <c r="T1603" s="403">
        <v>4.1180000000000003</v>
      </c>
      <c r="U1603" s="403">
        <v>7.7750000000000004</v>
      </c>
      <c r="V1603" s="403">
        <v>10.154</v>
      </c>
      <c r="W1603" s="403">
        <v>30.6</v>
      </c>
      <c r="X1603" s="404">
        <v>0.18712999999999999</v>
      </c>
      <c r="Y1603" s="403">
        <f>X1603+(S1603*((U1603-INDEX('[1]Center of Mass'!$B$8:$M$105,MATCH(A1603,'[1]Center of Mass'!$B$8:$B$105,0),9))^2+(V1603-INDEX('[1]Center of Mass'!$B$8:$M$105,MATCH(A1603,'[1]Center of Mass'!$B$8:$B$105,0),10))^2))</f>
        <v>207.490195736</v>
      </c>
    </row>
    <row r="1604" spans="1:25">
      <c r="A1604" s="403" t="s">
        <v>52</v>
      </c>
      <c r="B1604" s="403" t="s">
        <v>713</v>
      </c>
      <c r="C1604" s="403" t="s">
        <v>343</v>
      </c>
      <c r="D1604" s="403" t="s">
        <v>344</v>
      </c>
      <c r="E1604" s="403" t="s">
        <v>1455</v>
      </c>
      <c r="F1604" s="403">
        <v>0</v>
      </c>
      <c r="O1604" s="403" t="s">
        <v>345</v>
      </c>
      <c r="R1604" s="403">
        <v>4</v>
      </c>
      <c r="S1604" s="403">
        <v>1.0451999999999999</v>
      </c>
      <c r="T1604" s="403">
        <v>4.1180000000000003</v>
      </c>
      <c r="U1604" s="403">
        <v>8.9250000000000007</v>
      </c>
      <c r="V1604" s="403">
        <v>10.154</v>
      </c>
      <c r="W1604" s="403">
        <v>30.6</v>
      </c>
      <c r="X1604" s="404">
        <v>0.18712999999999999</v>
      </c>
      <c r="Y1604" s="403">
        <f>X1604+(S1604*((U1604-INDEX('[1]Center of Mass'!$B$8:$M$105,MATCH(A1604,'[1]Center of Mass'!$B$8:$B$105,0),9))^2+(V1604-INDEX('[1]Center of Mass'!$B$8:$M$105,MATCH(A1604,'[1]Center of Mass'!$B$8:$B$105,0),10))^2))</f>
        <v>175.87571777599999</v>
      </c>
    </row>
    <row r="1605" spans="1:25">
      <c r="A1605" s="403" t="s">
        <v>52</v>
      </c>
      <c r="B1605" s="403" t="s">
        <v>714</v>
      </c>
      <c r="C1605" s="403" t="s">
        <v>343</v>
      </c>
      <c r="D1605" s="403" t="s">
        <v>344</v>
      </c>
      <c r="E1605" s="403" t="s">
        <v>1455</v>
      </c>
      <c r="F1605" s="403">
        <v>0</v>
      </c>
      <c r="O1605" s="403" t="s">
        <v>345</v>
      </c>
      <c r="R1605" s="403">
        <v>4</v>
      </c>
      <c r="S1605" s="403">
        <v>1.4504999999999999</v>
      </c>
      <c r="T1605" s="403">
        <v>5.01</v>
      </c>
      <c r="U1605" s="403">
        <v>10.298</v>
      </c>
      <c r="V1605" s="403">
        <v>10.154</v>
      </c>
      <c r="W1605" s="403">
        <v>30.6</v>
      </c>
      <c r="X1605" s="404">
        <v>0.40770000000000001</v>
      </c>
      <c r="Y1605" s="403">
        <f>X1605+(S1605*((U1605-INDEX('[1]Center of Mass'!$B$8:$M$105,MATCH(A1605,'[1]Center of Mass'!$B$8:$B$105,0),9))^2+(V1605-INDEX('[1]Center of Mass'!$B$8:$M$105,MATCH(A1605,'[1]Center of Mass'!$B$8:$B$105,0),10))^2))</f>
        <v>196.86677500650001</v>
      </c>
    </row>
    <row r="1606" spans="1:25">
      <c r="A1606" s="403" t="s">
        <v>52</v>
      </c>
      <c r="B1606" s="403" t="s">
        <v>715</v>
      </c>
      <c r="C1606" s="403" t="s">
        <v>343</v>
      </c>
      <c r="D1606" s="403" t="s">
        <v>344</v>
      </c>
      <c r="E1606" s="403" t="s">
        <v>1455</v>
      </c>
      <c r="F1606" s="403">
        <v>0</v>
      </c>
      <c r="O1606" s="403" t="s">
        <v>345</v>
      </c>
      <c r="R1606" s="403">
        <v>4</v>
      </c>
      <c r="S1606" s="403">
        <v>1.4579</v>
      </c>
      <c r="T1606" s="403">
        <v>5.0259999999999998</v>
      </c>
      <c r="U1606" s="403">
        <v>11.898</v>
      </c>
      <c r="V1606" s="403">
        <v>10.154</v>
      </c>
      <c r="W1606" s="403">
        <v>30.6</v>
      </c>
      <c r="X1606" s="404">
        <v>0.41295999999999999</v>
      </c>
      <c r="Y1606" s="403">
        <f>X1606+(S1606*((U1606-INDEX('[1]Center of Mass'!$B$8:$M$105,MATCH(A1606,'[1]Center of Mass'!$B$8:$B$105,0),9))^2+(V1606-INDEX('[1]Center of Mass'!$B$8:$M$105,MATCH(A1606,'[1]Center of Mass'!$B$8:$B$105,0),10))^2))</f>
        <v>149.34140028270002</v>
      </c>
    </row>
    <row r="1607" spans="1:25">
      <c r="A1607" s="403" t="s">
        <v>52</v>
      </c>
      <c r="B1607" s="403" t="s">
        <v>716</v>
      </c>
      <c r="C1607" s="403" t="s">
        <v>343</v>
      </c>
      <c r="D1607" s="403" t="s">
        <v>344</v>
      </c>
      <c r="E1607" s="403" t="s">
        <v>1455</v>
      </c>
      <c r="F1607" s="403">
        <v>0</v>
      </c>
      <c r="O1607" s="403" t="s">
        <v>345</v>
      </c>
      <c r="R1607" s="403">
        <v>4</v>
      </c>
      <c r="S1607" s="403">
        <v>1.0025999999999999</v>
      </c>
      <c r="T1607" s="403">
        <v>4.024</v>
      </c>
      <c r="U1607" s="403">
        <v>13.252000000000001</v>
      </c>
      <c r="V1607" s="403">
        <v>10.154</v>
      </c>
      <c r="W1607" s="403">
        <v>30.6</v>
      </c>
      <c r="X1607" s="404">
        <v>0.17069999999999999</v>
      </c>
      <c r="Y1607" s="403">
        <f>X1607+(S1607*((U1607-INDEX('[1]Center of Mass'!$B$8:$M$105,MATCH(A1607,'[1]Center of Mass'!$B$8:$B$105,0),9))^2+(V1607-INDEX('[1]Center of Mass'!$B$8:$M$105,MATCH(A1607,'[1]Center of Mass'!$B$8:$B$105,0),10))^2))</f>
        <v>78.354555872999995</v>
      </c>
    </row>
    <row r="1608" spans="1:25">
      <c r="A1608" s="403" t="s">
        <v>52</v>
      </c>
      <c r="B1608" s="403" t="s">
        <v>717</v>
      </c>
      <c r="C1608" s="403" t="s">
        <v>343</v>
      </c>
      <c r="D1608" s="403" t="s">
        <v>344</v>
      </c>
      <c r="E1608" s="403" t="s">
        <v>1455</v>
      </c>
      <c r="F1608" s="403">
        <v>0</v>
      </c>
      <c r="O1608" s="403" t="s">
        <v>345</v>
      </c>
      <c r="R1608" s="403">
        <v>4</v>
      </c>
      <c r="S1608" s="403">
        <v>1.0025999999999999</v>
      </c>
      <c r="T1608" s="403">
        <v>4.024</v>
      </c>
      <c r="U1608" s="403">
        <v>14.355</v>
      </c>
      <c r="V1608" s="403">
        <v>10.154</v>
      </c>
      <c r="W1608" s="403">
        <v>30.6</v>
      </c>
      <c r="X1608" s="404">
        <v>0.17069999999999999</v>
      </c>
      <c r="Y1608" s="403">
        <f>X1608+(S1608*((U1608-INDEX('[1]Center of Mass'!$B$8:$M$105,MATCH(A1608,'[1]Center of Mass'!$B$8:$B$105,0),9))^2+(V1608-INDEX('[1]Center of Mass'!$B$8:$M$105,MATCH(A1608,'[1]Center of Mass'!$B$8:$B$105,0),10))^2))</f>
        <v>61.329721092</v>
      </c>
    </row>
    <row r="1609" spans="1:25">
      <c r="A1609" s="403" t="s">
        <v>52</v>
      </c>
      <c r="B1609" s="403" t="s">
        <v>718</v>
      </c>
      <c r="C1609" s="403" t="s">
        <v>343</v>
      </c>
      <c r="D1609" s="403" t="s">
        <v>344</v>
      </c>
      <c r="E1609" s="403" t="s">
        <v>1455</v>
      </c>
      <c r="F1609" s="403">
        <v>0</v>
      </c>
      <c r="O1609" s="403" t="s">
        <v>345</v>
      </c>
      <c r="R1609" s="403">
        <v>4</v>
      </c>
      <c r="S1609" s="403">
        <v>1.0025999999999999</v>
      </c>
      <c r="T1609" s="403">
        <v>4.024</v>
      </c>
      <c r="U1609" s="403">
        <v>15.458</v>
      </c>
      <c r="V1609" s="403">
        <v>10.154</v>
      </c>
      <c r="W1609" s="403">
        <v>30.6</v>
      </c>
      <c r="X1609" s="404">
        <v>0.17069999999999999</v>
      </c>
      <c r="Y1609" s="403">
        <f>X1609+(S1609*((U1609-INDEX('[1]Center of Mass'!$B$8:$M$105,MATCH(A1609,'[1]Center of Mass'!$B$8:$B$105,0),9))^2+(V1609-INDEX('[1]Center of Mass'!$B$8:$M$105,MATCH(A1609,'[1]Center of Mass'!$B$8:$B$105,0),10))^2))</f>
        <v>46.744430677800004</v>
      </c>
    </row>
    <row r="1610" spans="1:25">
      <c r="A1610" s="403" t="s">
        <v>52</v>
      </c>
      <c r="B1610" s="403" t="s">
        <v>719</v>
      </c>
      <c r="C1610" s="403" t="s">
        <v>343</v>
      </c>
      <c r="D1610" s="403" t="s">
        <v>344</v>
      </c>
      <c r="E1610" s="403" t="s">
        <v>1455</v>
      </c>
      <c r="F1610" s="403">
        <v>0</v>
      </c>
      <c r="O1610" s="403" t="s">
        <v>345</v>
      </c>
      <c r="R1610" s="403">
        <v>4</v>
      </c>
      <c r="S1610" s="403">
        <v>1.0820000000000001</v>
      </c>
      <c r="T1610" s="403">
        <v>4.1989999999999998</v>
      </c>
      <c r="U1610" s="403">
        <v>16.605</v>
      </c>
      <c r="V1610" s="403">
        <v>10.154</v>
      </c>
      <c r="W1610" s="403">
        <v>30.6</v>
      </c>
      <c r="X1610" s="404">
        <v>0.20227000000000001</v>
      </c>
      <c r="Y1610" s="403">
        <f>X1610+(S1610*((U1610-INDEX('[1]Center of Mass'!$B$8:$M$105,MATCH(A1610,'[1]Center of Mass'!$B$8:$B$105,0),9))^2+(V1610-INDEX('[1]Center of Mass'!$B$8:$M$105,MATCH(A1610,'[1]Center of Mass'!$B$8:$B$105,0),10))^2))</f>
        <v>36.888475440000001</v>
      </c>
    </row>
    <row r="1611" spans="1:25">
      <c r="A1611" s="403" t="s">
        <v>52</v>
      </c>
      <c r="B1611" s="403" t="s">
        <v>720</v>
      </c>
      <c r="C1611" s="403" t="s">
        <v>343</v>
      </c>
      <c r="D1611" s="403" t="s">
        <v>344</v>
      </c>
      <c r="E1611" s="403" t="s">
        <v>1455</v>
      </c>
      <c r="F1611" s="403">
        <v>0</v>
      </c>
      <c r="O1611" s="403" t="s">
        <v>345</v>
      </c>
      <c r="R1611" s="403">
        <v>4</v>
      </c>
      <c r="S1611" s="403">
        <v>1.0906</v>
      </c>
      <c r="T1611" s="403">
        <v>4.218</v>
      </c>
      <c r="U1611" s="403">
        <v>17.8</v>
      </c>
      <c r="V1611" s="403">
        <v>10.154</v>
      </c>
      <c r="W1611" s="403">
        <v>30.6</v>
      </c>
      <c r="X1611" s="404">
        <v>0.20594999999999999</v>
      </c>
      <c r="Y1611" s="403">
        <f>X1611+(S1611*((U1611-INDEX('[1]Center of Mass'!$B$8:$M$105,MATCH(A1611,'[1]Center of Mass'!$B$8:$B$105,0),9))^2+(V1611-INDEX('[1]Center of Mass'!$B$8:$M$105,MATCH(A1611,'[1]Center of Mass'!$B$8:$B$105,0),10))^2))</f>
        <v>25.979559953000003</v>
      </c>
    </row>
    <row r="1612" spans="1:25">
      <c r="A1612" s="403" t="s">
        <v>52</v>
      </c>
      <c r="B1612" s="403" t="s">
        <v>722</v>
      </c>
      <c r="C1612" s="403" t="s">
        <v>343</v>
      </c>
      <c r="D1612" s="403" t="s">
        <v>344</v>
      </c>
      <c r="E1612" s="403" t="s">
        <v>1455</v>
      </c>
      <c r="F1612" s="403">
        <v>0</v>
      </c>
      <c r="O1612" s="403" t="s">
        <v>345</v>
      </c>
      <c r="R1612" s="403">
        <v>4</v>
      </c>
      <c r="S1612" s="403">
        <v>0.60589999999999999</v>
      </c>
      <c r="T1612" s="403">
        <v>3.2320000000000002</v>
      </c>
      <c r="U1612" s="403">
        <v>1.7629999999999999</v>
      </c>
      <c r="V1612" s="403">
        <v>10.904</v>
      </c>
      <c r="W1612" s="403">
        <v>30.6</v>
      </c>
      <c r="X1612" s="404">
        <v>7.0694000000000007E-2</v>
      </c>
      <c r="Y1612" s="403">
        <f>X1612+(S1612*((U1612-INDEX('[1]Center of Mass'!$B$8:$M$105,MATCH(A1612,'[1]Center of Mass'!$B$8:$B$105,0),9))^2+(V1612-INDEX('[1]Center of Mass'!$B$8:$M$105,MATCH(A1612,'[1]Center of Mass'!$B$8:$B$105,0),10))^2))</f>
        <v>239.6182564632</v>
      </c>
    </row>
    <row r="1613" spans="1:25">
      <c r="A1613" s="403" t="s">
        <v>52</v>
      </c>
      <c r="B1613" s="403" t="s">
        <v>723</v>
      </c>
      <c r="C1613" s="403" t="s">
        <v>343</v>
      </c>
      <c r="D1613" s="403" t="s">
        <v>344</v>
      </c>
      <c r="E1613" s="403" t="s">
        <v>1455</v>
      </c>
      <c r="F1613" s="403">
        <v>0</v>
      </c>
      <c r="O1613" s="403" t="s">
        <v>345</v>
      </c>
      <c r="R1613" s="403">
        <v>4</v>
      </c>
      <c r="S1613" s="403">
        <v>0.60589999999999999</v>
      </c>
      <c r="T1613" s="403">
        <v>3.2320000000000002</v>
      </c>
      <c r="U1613" s="403">
        <v>2.7879999999999998</v>
      </c>
      <c r="V1613" s="403">
        <v>10.904</v>
      </c>
      <c r="W1613" s="403">
        <v>30.6</v>
      </c>
      <c r="X1613" s="404">
        <v>7.0694000000000007E-2</v>
      </c>
      <c r="Y1613" s="403">
        <f>X1613+(S1613*((U1613-INDEX('[1]Center of Mass'!$B$8:$M$105,MATCH(A1613,'[1]Center of Mass'!$B$8:$B$105,0),9))^2+(V1613-INDEX('[1]Center of Mass'!$B$8:$M$105,MATCH(A1613,'[1]Center of Mass'!$B$8:$B$105,0),10))^2))</f>
        <v>215.73835904070003</v>
      </c>
    </row>
    <row r="1614" spans="1:25">
      <c r="A1614" s="403" t="s">
        <v>52</v>
      </c>
      <c r="B1614" s="403" t="s">
        <v>724</v>
      </c>
      <c r="C1614" s="403" t="s">
        <v>343</v>
      </c>
      <c r="D1614" s="403" t="s">
        <v>344</v>
      </c>
      <c r="E1614" s="403" t="s">
        <v>1455</v>
      </c>
      <c r="F1614" s="403">
        <v>0</v>
      </c>
      <c r="O1614" s="403" t="s">
        <v>345</v>
      </c>
      <c r="R1614" s="403">
        <v>4</v>
      </c>
      <c r="S1614" s="403">
        <v>0.76849999999999996</v>
      </c>
      <c r="T1614" s="403">
        <v>3.782</v>
      </c>
      <c r="U1614" s="403">
        <v>3.95</v>
      </c>
      <c r="V1614" s="403">
        <v>10.904</v>
      </c>
      <c r="W1614" s="403">
        <v>30.6</v>
      </c>
      <c r="X1614" s="404">
        <v>0.13061</v>
      </c>
      <c r="Y1614" s="403">
        <f>X1614+(S1614*((U1614-INDEX('[1]Center of Mass'!$B$8:$M$105,MATCH(A1614,'[1]Center of Mass'!$B$8:$B$105,0),9))^2+(V1614-INDEX('[1]Center of Mass'!$B$8:$M$105,MATCH(A1614,'[1]Center of Mass'!$B$8:$B$105,0),10))^2))</f>
        <v>241.29144704250004</v>
      </c>
    </row>
    <row r="1615" spans="1:25">
      <c r="A1615" s="403" t="s">
        <v>52</v>
      </c>
      <c r="B1615" s="403" t="s">
        <v>725</v>
      </c>
      <c r="C1615" s="403" t="s">
        <v>343</v>
      </c>
      <c r="D1615" s="403" t="s">
        <v>344</v>
      </c>
      <c r="E1615" s="403" t="s">
        <v>1455</v>
      </c>
      <c r="F1615" s="403">
        <v>0</v>
      </c>
      <c r="O1615" s="403" t="s">
        <v>345</v>
      </c>
      <c r="R1615" s="403">
        <v>4</v>
      </c>
      <c r="S1615" s="403">
        <v>0.76849999999999996</v>
      </c>
      <c r="T1615" s="403">
        <v>3.782</v>
      </c>
      <c r="U1615" s="403">
        <v>5.25</v>
      </c>
      <c r="V1615" s="403">
        <v>10.904</v>
      </c>
      <c r="W1615" s="403">
        <v>30.6</v>
      </c>
      <c r="X1615" s="404">
        <v>0.13061</v>
      </c>
      <c r="Y1615" s="403">
        <f>X1615+(S1615*((U1615-INDEX('[1]Center of Mass'!$B$8:$M$105,MATCH(A1615,'[1]Center of Mass'!$B$8:$B$105,0),9))^2+(V1615-INDEX('[1]Center of Mass'!$B$8:$M$105,MATCH(A1615,'[1]Center of Mass'!$B$8:$B$105,0),10))^2))</f>
        <v>207.52155894250001</v>
      </c>
    </row>
    <row r="1616" spans="1:25">
      <c r="A1616" s="403" t="s">
        <v>52</v>
      </c>
      <c r="B1616" s="403" t="s">
        <v>726</v>
      </c>
      <c r="C1616" s="403" t="s">
        <v>343</v>
      </c>
      <c r="D1616" s="403" t="s">
        <v>344</v>
      </c>
      <c r="E1616" s="403" t="s">
        <v>1455</v>
      </c>
      <c r="F1616" s="403">
        <v>0</v>
      </c>
      <c r="O1616" s="403" t="s">
        <v>345</v>
      </c>
      <c r="R1616" s="403">
        <v>4</v>
      </c>
      <c r="S1616" s="403">
        <v>0.76849999999999996</v>
      </c>
      <c r="T1616" s="403">
        <v>3.782</v>
      </c>
      <c r="U1616" s="403">
        <v>6.55</v>
      </c>
      <c r="V1616" s="403">
        <v>10.904</v>
      </c>
      <c r="W1616" s="403">
        <v>30.6</v>
      </c>
      <c r="X1616" s="404">
        <v>0.13061</v>
      </c>
      <c r="Y1616" s="403">
        <f>X1616+(S1616*((U1616-INDEX('[1]Center of Mass'!$B$8:$M$105,MATCH(A1616,'[1]Center of Mass'!$B$8:$B$105,0),9))^2+(V1616-INDEX('[1]Center of Mass'!$B$8:$M$105,MATCH(A1616,'[1]Center of Mass'!$B$8:$B$105,0),10))^2))</f>
        <v>176.34920084249998</v>
      </c>
    </row>
    <row r="1617" spans="1:25">
      <c r="A1617" s="403" t="s">
        <v>52</v>
      </c>
      <c r="B1617" s="403" t="s">
        <v>727</v>
      </c>
      <c r="C1617" s="403" t="s">
        <v>343</v>
      </c>
      <c r="D1617" s="403" t="s">
        <v>344</v>
      </c>
      <c r="E1617" s="403" t="s">
        <v>1455</v>
      </c>
      <c r="F1617" s="403">
        <v>0</v>
      </c>
      <c r="O1617" s="403" t="s">
        <v>345</v>
      </c>
      <c r="R1617" s="403">
        <v>4</v>
      </c>
      <c r="S1617" s="403">
        <v>0.67979999999999996</v>
      </c>
      <c r="T1617" s="403">
        <v>3.4820000000000002</v>
      </c>
      <c r="U1617" s="403">
        <v>7.7750000000000004</v>
      </c>
      <c r="V1617" s="403">
        <v>10.904</v>
      </c>
      <c r="W1617" s="403">
        <v>30.6</v>
      </c>
      <c r="X1617" s="404">
        <v>9.4716999999999996E-2</v>
      </c>
      <c r="Y1617" s="403">
        <f>X1617+(S1617*((U1617-INDEX('[1]Center of Mass'!$B$8:$M$105,MATCH(A1617,'[1]Center of Mass'!$B$8:$B$105,0),9))^2+(V1617-INDEX('[1]Center of Mass'!$B$8:$M$105,MATCH(A1617,'[1]Center of Mass'!$B$8:$B$105,0),10))^2))</f>
        <v>132.093304864</v>
      </c>
    </row>
    <row r="1618" spans="1:25">
      <c r="A1618" s="403" t="s">
        <v>52</v>
      </c>
      <c r="B1618" s="403" t="s">
        <v>728</v>
      </c>
      <c r="C1618" s="403" t="s">
        <v>343</v>
      </c>
      <c r="D1618" s="403" t="s">
        <v>344</v>
      </c>
      <c r="E1618" s="403" t="s">
        <v>1455</v>
      </c>
      <c r="F1618" s="403">
        <v>0</v>
      </c>
      <c r="O1618" s="403" t="s">
        <v>345</v>
      </c>
      <c r="R1618" s="403">
        <v>4</v>
      </c>
      <c r="S1618" s="403">
        <v>0.67979999999999996</v>
      </c>
      <c r="T1618" s="403">
        <v>3.4820000000000002</v>
      </c>
      <c r="U1618" s="403">
        <v>8.9250000000000007</v>
      </c>
      <c r="V1618" s="403">
        <v>10.904</v>
      </c>
      <c r="W1618" s="403">
        <v>30.6</v>
      </c>
      <c r="X1618" s="404">
        <v>9.4716999999999996E-2</v>
      </c>
      <c r="Y1618" s="403">
        <f>X1618+(S1618*((U1618-INDEX('[1]Center of Mass'!$B$8:$M$105,MATCH(A1618,'[1]Center of Mass'!$B$8:$B$105,0),9))^2+(V1618-INDEX('[1]Center of Mass'!$B$8:$M$105,MATCH(A1618,'[1]Center of Mass'!$B$8:$B$105,0),10))^2))</f>
        <v>111.53119032399999</v>
      </c>
    </row>
    <row r="1619" spans="1:25">
      <c r="A1619" s="403" t="s">
        <v>52</v>
      </c>
      <c r="B1619" s="403" t="s">
        <v>729</v>
      </c>
      <c r="C1619" s="403" t="s">
        <v>343</v>
      </c>
      <c r="D1619" s="403" t="s">
        <v>344</v>
      </c>
      <c r="E1619" s="403" t="s">
        <v>1455</v>
      </c>
      <c r="F1619" s="403">
        <v>0</v>
      </c>
      <c r="O1619" s="403" t="s">
        <v>345</v>
      </c>
      <c r="R1619" s="403">
        <v>4</v>
      </c>
      <c r="S1619" s="403">
        <v>0.94340000000000002</v>
      </c>
      <c r="T1619" s="403">
        <v>4.3739999999999997</v>
      </c>
      <c r="U1619" s="403">
        <v>10.298</v>
      </c>
      <c r="V1619" s="403">
        <v>10.904</v>
      </c>
      <c r="W1619" s="403">
        <v>30.6</v>
      </c>
      <c r="X1619" s="404">
        <v>0.22771</v>
      </c>
      <c r="Y1619" s="403">
        <f>X1619+(S1619*((U1619-INDEX('[1]Center of Mass'!$B$8:$M$105,MATCH(A1619,'[1]Center of Mass'!$B$8:$B$105,0),9))^2+(V1619-INDEX('[1]Center of Mass'!$B$8:$M$105,MATCH(A1619,'[1]Center of Mass'!$B$8:$B$105,0),10))^2))</f>
        <v>124.07425538420003</v>
      </c>
    </row>
    <row r="1620" spans="1:25">
      <c r="A1620" s="403" t="s">
        <v>52</v>
      </c>
      <c r="B1620" s="403" t="s">
        <v>730</v>
      </c>
      <c r="C1620" s="403" t="s">
        <v>343</v>
      </c>
      <c r="D1620" s="403" t="s">
        <v>344</v>
      </c>
      <c r="E1620" s="403" t="s">
        <v>1455</v>
      </c>
      <c r="F1620" s="403">
        <v>0</v>
      </c>
      <c r="O1620" s="403" t="s">
        <v>345</v>
      </c>
      <c r="R1620" s="403">
        <v>4</v>
      </c>
      <c r="S1620" s="403">
        <v>0.94820000000000004</v>
      </c>
      <c r="T1620" s="403">
        <v>4.3899999999999997</v>
      </c>
      <c r="U1620" s="403">
        <v>11.898</v>
      </c>
      <c r="V1620" s="403">
        <v>10.904</v>
      </c>
      <c r="W1620" s="403">
        <v>30.6</v>
      </c>
      <c r="X1620" s="404">
        <v>0.23094000000000001</v>
      </c>
      <c r="Y1620" s="403">
        <f>X1620+(S1620*((U1620-INDEX('[1]Center of Mass'!$B$8:$M$105,MATCH(A1620,'[1]Center of Mass'!$B$8:$B$105,0),9))^2+(V1620-INDEX('[1]Center of Mass'!$B$8:$M$105,MATCH(A1620,'[1]Center of Mass'!$B$8:$B$105,0),10))^2))</f>
        <v>93.142415366600034</v>
      </c>
    </row>
    <row r="1621" spans="1:25">
      <c r="A1621" s="403" t="s">
        <v>52</v>
      </c>
      <c r="B1621" s="403" t="s">
        <v>731</v>
      </c>
      <c r="C1621" s="403" t="s">
        <v>343</v>
      </c>
      <c r="D1621" s="403" t="s">
        <v>344</v>
      </c>
      <c r="E1621" s="403" t="s">
        <v>1455</v>
      </c>
      <c r="F1621" s="403">
        <v>0</v>
      </c>
      <c r="O1621" s="403" t="s">
        <v>345</v>
      </c>
      <c r="R1621" s="403">
        <v>4</v>
      </c>
      <c r="S1621" s="403">
        <v>0.65210000000000001</v>
      </c>
      <c r="T1621" s="403">
        <v>3.3889999999999998</v>
      </c>
      <c r="U1621" s="403">
        <v>13.252000000000001</v>
      </c>
      <c r="V1621" s="403">
        <v>10.904</v>
      </c>
      <c r="W1621" s="403">
        <v>30.6</v>
      </c>
      <c r="X1621" s="404">
        <v>8.5125000000000006E-2</v>
      </c>
      <c r="Y1621" s="403">
        <f>X1621+(S1621*((U1621-INDEX('[1]Center of Mass'!$B$8:$M$105,MATCH(A1621,'[1]Center of Mass'!$B$8:$B$105,0),9))^2+(V1621-INDEX('[1]Center of Mass'!$B$8:$M$105,MATCH(A1621,'[1]Center of Mass'!$B$8:$B$105,0),10))^2))</f>
        <v>48.220281020500003</v>
      </c>
    </row>
    <row r="1622" spans="1:25">
      <c r="A1622" s="403" t="s">
        <v>52</v>
      </c>
      <c r="B1622" s="403" t="s">
        <v>732</v>
      </c>
      <c r="C1622" s="403" t="s">
        <v>343</v>
      </c>
      <c r="D1622" s="403" t="s">
        <v>344</v>
      </c>
      <c r="E1622" s="403" t="s">
        <v>1455</v>
      </c>
      <c r="F1622" s="403">
        <v>0</v>
      </c>
      <c r="O1622" s="403" t="s">
        <v>345</v>
      </c>
      <c r="R1622" s="403">
        <v>4</v>
      </c>
      <c r="S1622" s="403">
        <v>0.65210000000000001</v>
      </c>
      <c r="T1622" s="403">
        <v>3.3889999999999998</v>
      </c>
      <c r="U1622" s="403">
        <v>14.355</v>
      </c>
      <c r="V1622" s="403">
        <v>10.904</v>
      </c>
      <c r="W1622" s="403">
        <v>30.6</v>
      </c>
      <c r="X1622" s="404">
        <v>8.5125000000000006E-2</v>
      </c>
      <c r="Y1622" s="403">
        <f>X1622+(S1622*((U1622-INDEX('[1]Center of Mass'!$B$8:$M$105,MATCH(A1622,'[1]Center of Mass'!$B$8:$B$105,0),9))^2+(V1622-INDEX('[1]Center of Mass'!$B$8:$M$105,MATCH(A1622,'[1]Center of Mass'!$B$8:$B$105,0),10))^2))</f>
        <v>37.147176332000001</v>
      </c>
    </row>
    <row r="1623" spans="1:25">
      <c r="A1623" s="403" t="s">
        <v>52</v>
      </c>
      <c r="B1623" s="403" t="s">
        <v>733</v>
      </c>
      <c r="C1623" s="403" t="s">
        <v>343</v>
      </c>
      <c r="D1623" s="403" t="s">
        <v>344</v>
      </c>
      <c r="E1623" s="403" t="s">
        <v>1455</v>
      </c>
      <c r="F1623" s="403">
        <v>0</v>
      </c>
      <c r="O1623" s="403" t="s">
        <v>345</v>
      </c>
      <c r="R1623" s="403">
        <v>4</v>
      </c>
      <c r="S1623" s="403">
        <v>0.65210000000000001</v>
      </c>
      <c r="T1623" s="403">
        <v>3.3889999999999998</v>
      </c>
      <c r="U1623" s="403">
        <v>15.458</v>
      </c>
      <c r="V1623" s="403">
        <v>10.904</v>
      </c>
      <c r="W1623" s="403">
        <v>30.6</v>
      </c>
      <c r="X1623" s="404">
        <v>8.5125000000000006E-2</v>
      </c>
      <c r="Y1623" s="403">
        <f>X1623+(S1623*((U1623-INDEX('[1]Center of Mass'!$B$8:$M$105,MATCH(A1623,'[1]Center of Mass'!$B$8:$B$105,0),9))^2+(V1623-INDEX('[1]Center of Mass'!$B$8:$M$105,MATCH(A1623,'[1]Center of Mass'!$B$8:$B$105,0),10))^2))</f>
        <v>27.660773101300006</v>
      </c>
    </row>
    <row r="1624" spans="1:25">
      <c r="A1624" s="403" t="s">
        <v>52</v>
      </c>
      <c r="B1624" s="403" t="s">
        <v>734</v>
      </c>
      <c r="C1624" s="403" t="s">
        <v>343</v>
      </c>
      <c r="D1624" s="403" t="s">
        <v>344</v>
      </c>
      <c r="E1624" s="403" t="s">
        <v>1455</v>
      </c>
      <c r="F1624" s="403">
        <v>0</v>
      </c>
      <c r="O1624" s="403" t="s">
        <v>345</v>
      </c>
      <c r="R1624" s="403">
        <v>4</v>
      </c>
      <c r="S1624" s="403">
        <v>0.70379999999999998</v>
      </c>
      <c r="T1624" s="403">
        <v>3.5630000000000002</v>
      </c>
      <c r="U1624" s="403">
        <v>16.605</v>
      </c>
      <c r="V1624" s="403">
        <v>10.904</v>
      </c>
      <c r="W1624" s="403">
        <v>30.6</v>
      </c>
      <c r="X1624" s="404">
        <v>0.10360999999999999</v>
      </c>
      <c r="Y1624" s="403">
        <f>X1624+(S1624*((U1624-INDEX('[1]Center of Mass'!$B$8:$M$105,MATCH(A1624,'[1]Center of Mass'!$B$8:$B$105,0),9))^2+(V1624-INDEX('[1]Center of Mass'!$B$8:$M$105,MATCH(A1624,'[1]Center of Mass'!$B$8:$B$105,0),10))^2))</f>
        <v>21.034917596000003</v>
      </c>
    </row>
    <row r="1625" spans="1:25">
      <c r="A1625" s="403" t="s">
        <v>52</v>
      </c>
      <c r="B1625" s="403" t="s">
        <v>735</v>
      </c>
      <c r="C1625" s="403" t="s">
        <v>343</v>
      </c>
      <c r="D1625" s="403" t="s">
        <v>344</v>
      </c>
      <c r="E1625" s="403" t="s">
        <v>1455</v>
      </c>
      <c r="F1625" s="403">
        <v>0</v>
      </c>
      <c r="O1625" s="403" t="s">
        <v>345</v>
      </c>
      <c r="R1625" s="403">
        <v>4</v>
      </c>
      <c r="S1625" s="403">
        <v>0.70940000000000003</v>
      </c>
      <c r="T1625" s="403">
        <v>3.5819999999999999</v>
      </c>
      <c r="U1625" s="403">
        <v>17.8</v>
      </c>
      <c r="V1625" s="403">
        <v>10.904</v>
      </c>
      <c r="W1625" s="403">
        <v>30.6</v>
      </c>
      <c r="X1625" s="404">
        <v>0.10578</v>
      </c>
      <c r="Y1625" s="403">
        <f>X1625+(S1625*((U1625-INDEX('[1]Center of Mass'!$B$8:$M$105,MATCH(A1625,'[1]Center of Mass'!$B$8:$B$105,0),9))^2+(V1625-INDEX('[1]Center of Mass'!$B$8:$M$105,MATCH(A1625,'[1]Center of Mass'!$B$8:$B$105,0),10))^2))</f>
        <v>13.915673347</v>
      </c>
    </row>
    <row r="1626" spans="1:25">
      <c r="A1626" s="403" t="s">
        <v>52</v>
      </c>
      <c r="B1626" s="403" t="s">
        <v>737</v>
      </c>
      <c r="C1626" s="403" t="s">
        <v>343</v>
      </c>
      <c r="D1626" s="403" t="s">
        <v>344</v>
      </c>
      <c r="E1626" s="403" t="s">
        <v>1455</v>
      </c>
      <c r="F1626" s="403">
        <v>0</v>
      </c>
      <c r="O1626" s="403" t="s">
        <v>345</v>
      </c>
      <c r="R1626" s="403">
        <v>4</v>
      </c>
      <c r="S1626" s="403">
        <v>1.2474000000000001</v>
      </c>
      <c r="T1626" s="403">
        <v>4.484</v>
      </c>
      <c r="U1626" s="403">
        <v>1.7629999999999999</v>
      </c>
      <c r="V1626" s="403">
        <v>11.808</v>
      </c>
      <c r="W1626" s="403">
        <v>30.6</v>
      </c>
      <c r="X1626" s="404">
        <v>0.26313999999999999</v>
      </c>
      <c r="Y1626" s="403">
        <f>X1626+(S1626*((U1626-INDEX('[1]Center of Mass'!$B$8:$M$105,MATCH(A1626,'[1]Center of Mass'!$B$8:$B$105,0),9))^2+(V1626-INDEX('[1]Center of Mass'!$B$8:$M$105,MATCH(A1626,'[1]Center of Mass'!$B$8:$B$105,0),10))^2))</f>
        <v>489.03518511520008</v>
      </c>
    </row>
    <row r="1627" spans="1:25">
      <c r="A1627" s="403" t="s">
        <v>52</v>
      </c>
      <c r="B1627" s="403" t="s">
        <v>738</v>
      </c>
      <c r="C1627" s="403" t="s">
        <v>343</v>
      </c>
      <c r="D1627" s="403" t="s">
        <v>344</v>
      </c>
      <c r="E1627" s="403" t="s">
        <v>1455</v>
      </c>
      <c r="F1627" s="403">
        <v>0</v>
      </c>
      <c r="O1627" s="403" t="s">
        <v>345</v>
      </c>
      <c r="R1627" s="403">
        <v>4</v>
      </c>
      <c r="S1627" s="403">
        <v>1.2474000000000001</v>
      </c>
      <c r="T1627" s="403">
        <v>4.484</v>
      </c>
      <c r="U1627" s="403">
        <v>2.7879999999999998</v>
      </c>
      <c r="V1627" s="403">
        <v>11.808</v>
      </c>
      <c r="W1627" s="403">
        <v>30.6</v>
      </c>
      <c r="X1627" s="404">
        <v>0.26313999999999999</v>
      </c>
      <c r="Y1627" s="403">
        <f>X1627+(S1627*((U1627-INDEX('[1]Center of Mass'!$B$8:$M$105,MATCH(A1627,'[1]Center of Mass'!$B$8:$B$105,0),9))^2+(V1627-INDEX('[1]Center of Mass'!$B$8:$M$105,MATCH(A1627,'[1]Center of Mass'!$B$8:$B$105,0),10))^2))</f>
        <v>439.8723132802001</v>
      </c>
    </row>
    <row r="1628" spans="1:25">
      <c r="A1628" s="403" t="s">
        <v>52</v>
      </c>
      <c r="B1628" s="403" t="s">
        <v>739</v>
      </c>
      <c r="C1628" s="403" t="s">
        <v>343</v>
      </c>
      <c r="D1628" s="403" t="s">
        <v>344</v>
      </c>
      <c r="E1628" s="403" t="s">
        <v>1455</v>
      </c>
      <c r="F1628" s="403">
        <v>0</v>
      </c>
      <c r="O1628" s="403" t="s">
        <v>345</v>
      </c>
      <c r="R1628" s="403">
        <v>4</v>
      </c>
      <c r="S1628" s="403">
        <v>1.5820000000000001</v>
      </c>
      <c r="T1628" s="403">
        <v>5.0339999999999998</v>
      </c>
      <c r="U1628" s="403">
        <v>3.95</v>
      </c>
      <c r="V1628" s="403">
        <v>11.808</v>
      </c>
      <c r="W1628" s="403">
        <v>30.6</v>
      </c>
      <c r="X1628" s="404">
        <v>0.41803000000000001</v>
      </c>
      <c r="Y1628" s="403">
        <f>X1628+(S1628*((U1628-INDEX('[1]Center of Mass'!$B$8:$M$105,MATCH(A1628,'[1]Center of Mass'!$B$8:$B$105,0),9))^2+(V1628-INDEX('[1]Center of Mass'!$B$8:$M$105,MATCH(A1628,'[1]Center of Mass'!$B$8:$B$105,0),10))^2))</f>
        <v>491.28352911000013</v>
      </c>
    </row>
    <row r="1629" spans="1:25">
      <c r="A1629" s="403" t="s">
        <v>52</v>
      </c>
      <c r="B1629" s="403" t="s">
        <v>342</v>
      </c>
      <c r="C1629" s="403" t="s">
        <v>343</v>
      </c>
      <c r="D1629" s="403" t="s">
        <v>344</v>
      </c>
      <c r="E1629" s="403" t="s">
        <v>1455</v>
      </c>
      <c r="F1629" s="403">
        <v>0</v>
      </c>
      <c r="O1629" s="403" t="s">
        <v>345</v>
      </c>
      <c r="R1629" s="403">
        <v>4</v>
      </c>
      <c r="S1629" s="403">
        <v>1.5820000000000001</v>
      </c>
      <c r="T1629" s="403">
        <v>5.0339999999999998</v>
      </c>
      <c r="U1629" s="403">
        <v>5.25</v>
      </c>
      <c r="V1629" s="403">
        <v>11.808</v>
      </c>
      <c r="W1629" s="403">
        <v>30.6</v>
      </c>
      <c r="X1629" s="404">
        <v>0.41803000000000001</v>
      </c>
      <c r="Y1629" s="403">
        <f>X1629+(S1629*((U1629-INDEX('[1]Center of Mass'!$B$8:$M$105,MATCH(A1629,'[1]Center of Mass'!$B$8:$B$105,0),9))^2+(V1629-INDEX('[1]Center of Mass'!$B$8:$M$105,MATCH(A1629,'[1]Center of Mass'!$B$8:$B$105,0),10))^2))</f>
        <v>421.76633591000007</v>
      </c>
    </row>
    <row r="1630" spans="1:25">
      <c r="A1630" s="403" t="s">
        <v>52</v>
      </c>
      <c r="B1630" s="403" t="s">
        <v>346</v>
      </c>
      <c r="C1630" s="403" t="s">
        <v>343</v>
      </c>
      <c r="D1630" s="403" t="s">
        <v>344</v>
      </c>
      <c r="E1630" s="403" t="s">
        <v>1455</v>
      </c>
      <c r="F1630" s="403">
        <v>0</v>
      </c>
      <c r="O1630" s="403" t="s">
        <v>345</v>
      </c>
      <c r="R1630" s="403">
        <v>4</v>
      </c>
      <c r="S1630" s="403">
        <v>1.5820000000000001</v>
      </c>
      <c r="T1630" s="403">
        <v>5.0339999999999998</v>
      </c>
      <c r="U1630" s="403">
        <v>6.55</v>
      </c>
      <c r="V1630" s="403">
        <v>11.808</v>
      </c>
      <c r="W1630" s="403">
        <v>30.6</v>
      </c>
      <c r="X1630" s="404">
        <v>0.41803000000000001</v>
      </c>
      <c r="Y1630" s="403">
        <f>X1630+(S1630*((U1630-INDEX('[1]Center of Mass'!$B$8:$M$105,MATCH(A1630,'[1]Center of Mass'!$B$8:$B$105,0),9))^2+(V1630-INDEX('[1]Center of Mass'!$B$8:$M$105,MATCH(A1630,'[1]Center of Mass'!$B$8:$B$105,0),10))^2))</f>
        <v>357.59630271000003</v>
      </c>
    </row>
    <row r="1631" spans="1:25">
      <c r="A1631" s="403" t="s">
        <v>52</v>
      </c>
      <c r="B1631" s="403" t="s">
        <v>347</v>
      </c>
      <c r="C1631" s="403" t="s">
        <v>343</v>
      </c>
      <c r="D1631" s="403" t="s">
        <v>344</v>
      </c>
      <c r="E1631" s="403" t="s">
        <v>1455</v>
      </c>
      <c r="F1631" s="403">
        <v>0</v>
      </c>
      <c r="O1631" s="403" t="s">
        <v>345</v>
      </c>
      <c r="R1631" s="403">
        <v>4</v>
      </c>
      <c r="S1631" s="403">
        <v>1.3995</v>
      </c>
      <c r="T1631" s="403">
        <v>4.734</v>
      </c>
      <c r="U1631" s="403">
        <v>7.7750000000000004</v>
      </c>
      <c r="V1631" s="403">
        <v>11.808</v>
      </c>
      <c r="W1631" s="403">
        <v>30.6</v>
      </c>
      <c r="X1631" s="404">
        <v>0.32694000000000001</v>
      </c>
      <c r="Y1631" s="403">
        <f>X1631+(S1631*((U1631-INDEX('[1]Center of Mass'!$B$8:$M$105,MATCH(A1631,'[1]Center of Mass'!$B$8:$B$105,0),9))^2+(V1631-INDEX('[1]Center of Mass'!$B$8:$M$105,MATCH(A1631,'[1]Center of Mass'!$B$8:$B$105,0),10))^2))</f>
        <v>267.13752846</v>
      </c>
    </row>
    <row r="1632" spans="1:25">
      <c r="A1632" s="403" t="s">
        <v>52</v>
      </c>
      <c r="B1632" s="403" t="s">
        <v>348</v>
      </c>
      <c r="C1632" s="403" t="s">
        <v>343</v>
      </c>
      <c r="D1632" s="403" t="s">
        <v>344</v>
      </c>
      <c r="E1632" s="403" t="s">
        <v>1455</v>
      </c>
      <c r="F1632" s="403">
        <v>0</v>
      </c>
      <c r="O1632" s="403" t="s">
        <v>345</v>
      </c>
      <c r="R1632" s="403">
        <v>4</v>
      </c>
      <c r="S1632" s="403">
        <v>1.3995</v>
      </c>
      <c r="T1632" s="403">
        <v>4.734</v>
      </c>
      <c r="U1632" s="403">
        <v>8.9250000000000007</v>
      </c>
      <c r="V1632" s="403">
        <v>11.808</v>
      </c>
      <c r="W1632" s="403">
        <v>30.6</v>
      </c>
      <c r="X1632" s="404">
        <v>0.32694000000000001</v>
      </c>
      <c r="Y1632" s="403">
        <f>X1632+(S1632*((U1632-INDEX('[1]Center of Mass'!$B$8:$M$105,MATCH(A1632,'[1]Center of Mass'!$B$8:$B$105,0),9))^2+(V1632-INDEX('[1]Center of Mass'!$B$8:$M$105,MATCH(A1632,'[1]Center of Mass'!$B$8:$B$105,0),10))^2))</f>
        <v>224.80643211</v>
      </c>
    </row>
    <row r="1633" spans="1:25">
      <c r="A1633" s="403" t="s">
        <v>52</v>
      </c>
      <c r="B1633" s="403" t="s">
        <v>352</v>
      </c>
      <c r="C1633" s="403" t="s">
        <v>343</v>
      </c>
      <c r="D1633" s="403" t="s">
        <v>344</v>
      </c>
      <c r="E1633" s="403" t="s">
        <v>1455</v>
      </c>
      <c r="F1633" s="403">
        <v>0</v>
      </c>
      <c r="O1633" s="403" t="s">
        <v>345</v>
      </c>
      <c r="R1633" s="403">
        <v>4</v>
      </c>
      <c r="S1633" s="403">
        <v>1.3425</v>
      </c>
      <c r="T1633" s="403">
        <v>4.6399999999999997</v>
      </c>
      <c r="U1633" s="403">
        <v>13.252000000000001</v>
      </c>
      <c r="V1633" s="403">
        <v>11.808</v>
      </c>
      <c r="W1633" s="403">
        <v>30.6</v>
      </c>
      <c r="X1633" s="404">
        <v>0.30181999999999998</v>
      </c>
      <c r="Y1633" s="403">
        <f>X1633+(S1633*((U1633-INDEX('[1]Center of Mass'!$B$8:$M$105,MATCH(A1633,'[1]Center of Mass'!$B$8:$B$105,0),9))^2+(V1633-INDEX('[1]Center of Mass'!$B$8:$M$105,MATCH(A1633,'[1]Center of Mass'!$B$8:$B$105,0),10))^2))</f>
        <v>94.666151712500024</v>
      </c>
    </row>
    <row r="1634" spans="1:25">
      <c r="A1634" s="403" t="s">
        <v>52</v>
      </c>
      <c r="B1634" s="403" t="s">
        <v>353</v>
      </c>
      <c r="C1634" s="403" t="s">
        <v>343</v>
      </c>
      <c r="D1634" s="403" t="s">
        <v>344</v>
      </c>
      <c r="E1634" s="403" t="s">
        <v>1455</v>
      </c>
      <c r="F1634" s="403">
        <v>0</v>
      </c>
      <c r="O1634" s="403" t="s">
        <v>345</v>
      </c>
      <c r="R1634" s="403">
        <v>4</v>
      </c>
      <c r="S1634" s="403">
        <v>1.3425</v>
      </c>
      <c r="T1634" s="403">
        <v>4.6399999999999997</v>
      </c>
      <c r="U1634" s="403">
        <v>14.355</v>
      </c>
      <c r="V1634" s="403">
        <v>11.808</v>
      </c>
      <c r="W1634" s="403">
        <v>30.6</v>
      </c>
      <c r="X1634" s="404">
        <v>0.30181999999999998</v>
      </c>
      <c r="Y1634" s="403">
        <f>X1634+(S1634*((U1634-INDEX('[1]Center of Mass'!$B$8:$M$105,MATCH(A1634,'[1]Center of Mass'!$B$8:$B$105,0),9))^2+(V1634-INDEX('[1]Center of Mass'!$B$8:$M$105,MATCH(A1634,'[1]Center of Mass'!$B$8:$B$105,0),10))^2))</f>
        <v>71.869582100000017</v>
      </c>
    </row>
    <row r="1635" spans="1:25">
      <c r="A1635" s="403" t="s">
        <v>52</v>
      </c>
      <c r="B1635" s="403" t="s">
        <v>354</v>
      </c>
      <c r="C1635" s="403" t="s">
        <v>343</v>
      </c>
      <c r="D1635" s="403" t="s">
        <v>344</v>
      </c>
      <c r="E1635" s="403" t="s">
        <v>1455</v>
      </c>
      <c r="F1635" s="403">
        <v>0</v>
      </c>
      <c r="O1635" s="403" t="s">
        <v>345</v>
      </c>
      <c r="R1635" s="403">
        <v>4</v>
      </c>
      <c r="S1635" s="403">
        <v>1.3425</v>
      </c>
      <c r="T1635" s="403">
        <v>4.6399999999999997</v>
      </c>
      <c r="U1635" s="403">
        <v>15.458</v>
      </c>
      <c r="V1635" s="403">
        <v>11.808</v>
      </c>
      <c r="W1635" s="403">
        <v>30.6</v>
      </c>
      <c r="X1635" s="404">
        <v>0.30181999999999998</v>
      </c>
      <c r="Y1635" s="403">
        <f>X1635+(S1635*((U1635-INDEX('[1]Center of Mass'!$B$8:$M$105,MATCH(A1635,'[1]Center of Mass'!$B$8:$B$105,0),9))^2+(V1635-INDEX('[1]Center of Mass'!$B$8:$M$105,MATCH(A1635,'[1]Center of Mass'!$B$8:$B$105,0),10))^2))</f>
        <v>52.339607652500014</v>
      </c>
    </row>
    <row r="1636" spans="1:25">
      <c r="A1636" s="403" t="s">
        <v>52</v>
      </c>
      <c r="B1636" s="403" t="s">
        <v>355</v>
      </c>
      <c r="C1636" s="403" t="s">
        <v>343</v>
      </c>
      <c r="D1636" s="403" t="s">
        <v>344</v>
      </c>
      <c r="E1636" s="403" t="s">
        <v>1455</v>
      </c>
      <c r="F1636" s="403">
        <v>0</v>
      </c>
      <c r="O1636" s="403" t="s">
        <v>345</v>
      </c>
      <c r="R1636" s="403">
        <v>4</v>
      </c>
      <c r="S1636" s="403">
        <v>1.4488000000000001</v>
      </c>
      <c r="T1636" s="403">
        <v>4.8150000000000004</v>
      </c>
      <c r="U1636" s="403">
        <v>16.605</v>
      </c>
      <c r="V1636" s="403">
        <v>11.808</v>
      </c>
      <c r="W1636" s="403">
        <v>30.6</v>
      </c>
      <c r="X1636" s="404">
        <v>0.34989999999999999</v>
      </c>
      <c r="Y1636" s="403">
        <f>X1636+(S1636*((U1636-INDEX('[1]Center of Mass'!$B$8:$M$105,MATCH(A1636,'[1]Center of Mass'!$B$8:$B$105,0),9))^2+(V1636-INDEX('[1]Center of Mass'!$B$8:$M$105,MATCH(A1636,'[1]Center of Mass'!$B$8:$B$105,0),10))^2))</f>
        <v>38.329931216000006</v>
      </c>
    </row>
    <row r="1637" spans="1:25">
      <c r="A1637" s="403" t="s">
        <v>52</v>
      </c>
      <c r="B1637" s="403" t="s">
        <v>356</v>
      </c>
      <c r="C1637" s="403" t="s">
        <v>343</v>
      </c>
      <c r="D1637" s="403" t="s">
        <v>344</v>
      </c>
      <c r="E1637" s="403" t="s">
        <v>1455</v>
      </c>
      <c r="F1637" s="403">
        <v>0</v>
      </c>
      <c r="O1637" s="403" t="s">
        <v>345</v>
      </c>
      <c r="R1637" s="403">
        <v>4</v>
      </c>
      <c r="S1637" s="403">
        <v>1.4602999999999999</v>
      </c>
      <c r="T1637" s="403">
        <v>4.8339999999999996</v>
      </c>
      <c r="U1637" s="403">
        <v>17.8</v>
      </c>
      <c r="V1637" s="403">
        <v>11.808</v>
      </c>
      <c r="W1637" s="403">
        <v>30.6</v>
      </c>
      <c r="X1637" s="404">
        <v>0.35546</v>
      </c>
      <c r="Y1637" s="403">
        <f>X1637+(S1637*((U1637-INDEX('[1]Center of Mass'!$B$8:$M$105,MATCH(A1637,'[1]Center of Mass'!$B$8:$B$105,0),9))^2+(V1637-INDEX('[1]Center of Mass'!$B$8:$M$105,MATCH(A1637,'[1]Center of Mass'!$B$8:$B$105,0),10))^2))</f>
        <v>23.634693721500003</v>
      </c>
    </row>
    <row r="1638" spans="1:25">
      <c r="A1638" s="403" t="s">
        <v>52</v>
      </c>
      <c r="B1638" s="403" t="s">
        <v>357</v>
      </c>
      <c r="C1638" s="403" t="s">
        <v>343</v>
      </c>
      <c r="D1638" s="403" t="s">
        <v>344</v>
      </c>
      <c r="E1638" s="403" t="s">
        <v>458</v>
      </c>
      <c r="F1638" s="403">
        <v>0</v>
      </c>
      <c r="O1638" s="403" t="s">
        <v>345</v>
      </c>
      <c r="R1638" s="403">
        <v>4</v>
      </c>
      <c r="S1638" s="403">
        <v>2.08</v>
      </c>
      <c r="T1638" s="403">
        <v>5.8</v>
      </c>
      <c r="U1638" s="403">
        <v>10.3</v>
      </c>
      <c r="V1638" s="403">
        <v>11.85</v>
      </c>
      <c r="W1638" s="403">
        <v>28.9</v>
      </c>
      <c r="X1638" s="404">
        <v>0.73667000000000005</v>
      </c>
      <c r="Y1638" s="403">
        <f>X1638+(S1638*((U1638-INDEX('[1]Center of Mass'!$B$8:$M$105,MATCH(A1638,'[1]Center of Mass'!$B$8:$B$105,0),9))^2+(V1638-INDEX('[1]Center of Mass'!$B$8:$M$105,MATCH(A1638,'[1]Center of Mass'!$B$8:$B$105,0),10))^2))</f>
        <v>266.10793096000003</v>
      </c>
    </row>
    <row r="1639" spans="1:25">
      <c r="A1639" s="403" t="s">
        <v>52</v>
      </c>
      <c r="B1639" s="403" t="s">
        <v>358</v>
      </c>
      <c r="C1639" s="403" t="s">
        <v>343</v>
      </c>
      <c r="D1639" s="403" t="s">
        <v>344</v>
      </c>
      <c r="E1639" s="403" t="s">
        <v>458</v>
      </c>
      <c r="F1639" s="403">
        <v>0</v>
      </c>
      <c r="O1639" s="403" t="s">
        <v>345</v>
      </c>
      <c r="R1639" s="403">
        <v>4</v>
      </c>
      <c r="S1639" s="403">
        <v>2.08</v>
      </c>
      <c r="T1639" s="403">
        <v>5.8</v>
      </c>
      <c r="U1639" s="403">
        <v>11.9</v>
      </c>
      <c r="V1639" s="403">
        <v>11.85</v>
      </c>
      <c r="W1639" s="403">
        <v>28.9</v>
      </c>
      <c r="X1639" s="404">
        <v>0.73667000000000005</v>
      </c>
      <c r="Y1639" s="403">
        <f>X1639+(S1639*((U1639-INDEX('[1]Center of Mass'!$B$8:$M$105,MATCH(A1639,'[1]Center of Mass'!$B$8:$B$105,0),9))^2+(V1639-INDEX('[1]Center of Mass'!$B$8:$M$105,MATCH(A1639,'[1]Center of Mass'!$B$8:$B$105,0),10))^2))</f>
        <v>196.87887496000005</v>
      </c>
    </row>
    <row r="1640" spans="1:25">
      <c r="A1640" s="403" t="s">
        <v>52</v>
      </c>
      <c r="B1640" s="403" t="s">
        <v>362</v>
      </c>
      <c r="C1640" s="403" t="s">
        <v>343</v>
      </c>
      <c r="D1640" s="403" t="s">
        <v>344</v>
      </c>
      <c r="E1640" s="403" t="s">
        <v>1455</v>
      </c>
      <c r="F1640" s="403">
        <v>0</v>
      </c>
      <c r="O1640" s="403" t="s">
        <v>345</v>
      </c>
      <c r="R1640" s="403">
        <v>4</v>
      </c>
      <c r="S1640" s="403">
        <v>1.2474000000000001</v>
      </c>
      <c r="T1640" s="403">
        <v>4.484</v>
      </c>
      <c r="U1640" s="403">
        <v>1.7629999999999999</v>
      </c>
      <c r="V1640" s="403">
        <v>13.025</v>
      </c>
      <c r="W1640" s="403">
        <v>30.6</v>
      </c>
      <c r="X1640" s="404">
        <v>0.26313999999999999</v>
      </c>
      <c r="Y1640" s="403">
        <f>X1640+(S1640*((U1640-INDEX('[1]Center of Mass'!$B$8:$M$105,MATCH(A1640,'[1]Center of Mass'!$B$8:$B$105,0),9))^2+(V1640-INDEX('[1]Center of Mass'!$B$8:$M$105,MATCH(A1640,'[1]Center of Mass'!$B$8:$B$105,0),10))^2))</f>
        <v>486.33451047700004</v>
      </c>
    </row>
    <row r="1641" spans="1:25">
      <c r="A1641" s="403" t="s">
        <v>52</v>
      </c>
      <c r="B1641" s="403" t="s">
        <v>363</v>
      </c>
      <c r="C1641" s="403" t="s">
        <v>343</v>
      </c>
      <c r="D1641" s="403" t="s">
        <v>344</v>
      </c>
      <c r="E1641" s="403" t="s">
        <v>1455</v>
      </c>
      <c r="F1641" s="403">
        <v>0</v>
      </c>
      <c r="O1641" s="403" t="s">
        <v>345</v>
      </c>
      <c r="R1641" s="403">
        <v>4</v>
      </c>
      <c r="S1641" s="403">
        <v>1.2474000000000001</v>
      </c>
      <c r="T1641" s="403">
        <v>4.484</v>
      </c>
      <c r="U1641" s="403">
        <v>2.7879999999999998</v>
      </c>
      <c r="V1641" s="403">
        <v>13.025</v>
      </c>
      <c r="W1641" s="403">
        <v>30.6</v>
      </c>
      <c r="X1641" s="404">
        <v>0.26313999999999999</v>
      </c>
      <c r="Y1641" s="403">
        <f>X1641+(S1641*((U1641-INDEX('[1]Center of Mass'!$B$8:$M$105,MATCH(A1641,'[1]Center of Mass'!$B$8:$B$105,0),9))^2+(V1641-INDEX('[1]Center of Mass'!$B$8:$M$105,MATCH(A1641,'[1]Center of Mass'!$B$8:$B$105,0),10))^2))</f>
        <v>437.17163864200006</v>
      </c>
    </row>
    <row r="1642" spans="1:25">
      <c r="A1642" s="403" t="s">
        <v>52</v>
      </c>
      <c r="B1642" s="403" t="s">
        <v>740</v>
      </c>
      <c r="C1642" s="403" t="s">
        <v>343</v>
      </c>
      <c r="D1642" s="403" t="s">
        <v>344</v>
      </c>
      <c r="E1642" s="403" t="s">
        <v>1455</v>
      </c>
      <c r="F1642" s="403">
        <v>0</v>
      </c>
      <c r="O1642" s="403" t="s">
        <v>345</v>
      </c>
      <c r="R1642" s="403">
        <v>4</v>
      </c>
      <c r="S1642" s="403">
        <v>1.5820000000000001</v>
      </c>
      <c r="T1642" s="403">
        <v>5.0339999999999998</v>
      </c>
      <c r="U1642" s="403">
        <v>3.95</v>
      </c>
      <c r="V1642" s="403">
        <v>13.025</v>
      </c>
      <c r="W1642" s="403">
        <v>30.6</v>
      </c>
      <c r="X1642" s="404">
        <v>0.41803000000000001</v>
      </c>
      <c r="Y1642" s="403">
        <f>X1642+(S1642*((U1642-INDEX('[1]Center of Mass'!$B$8:$M$105,MATCH(A1642,'[1]Center of Mass'!$B$8:$B$105,0),9))^2+(V1642-INDEX('[1]Center of Mass'!$B$8:$M$105,MATCH(A1642,'[1]Center of Mass'!$B$8:$B$105,0),10))^2))</f>
        <v>487.85843108400007</v>
      </c>
    </row>
    <row r="1643" spans="1:25">
      <c r="A1643" s="403" t="s">
        <v>52</v>
      </c>
      <c r="B1643" s="403" t="s">
        <v>741</v>
      </c>
      <c r="C1643" s="403" t="s">
        <v>343</v>
      </c>
      <c r="D1643" s="403" t="s">
        <v>344</v>
      </c>
      <c r="E1643" s="403" t="s">
        <v>1455</v>
      </c>
      <c r="F1643" s="403">
        <v>0</v>
      </c>
      <c r="O1643" s="403" t="s">
        <v>345</v>
      </c>
      <c r="R1643" s="403">
        <v>4</v>
      </c>
      <c r="S1643" s="403">
        <v>1.5820000000000001</v>
      </c>
      <c r="T1643" s="403">
        <v>5.0339999999999998</v>
      </c>
      <c r="U1643" s="403">
        <v>5.25</v>
      </c>
      <c r="V1643" s="403">
        <v>13.025</v>
      </c>
      <c r="W1643" s="403">
        <v>30.6</v>
      </c>
      <c r="X1643" s="404">
        <v>0.41803000000000001</v>
      </c>
      <c r="Y1643" s="403">
        <f>X1643+(S1643*((U1643-INDEX('[1]Center of Mass'!$B$8:$M$105,MATCH(A1643,'[1]Center of Mass'!$B$8:$B$105,0),9))^2+(V1643-INDEX('[1]Center of Mass'!$B$8:$M$105,MATCH(A1643,'[1]Center of Mass'!$B$8:$B$105,0),10))^2))</f>
        <v>418.34123788400001</v>
      </c>
    </row>
    <row r="1644" spans="1:25">
      <c r="A1644" s="403" t="s">
        <v>52</v>
      </c>
      <c r="B1644" s="403" t="s">
        <v>742</v>
      </c>
      <c r="C1644" s="403" t="s">
        <v>343</v>
      </c>
      <c r="D1644" s="403" t="s">
        <v>344</v>
      </c>
      <c r="E1644" s="403" t="s">
        <v>1455</v>
      </c>
      <c r="F1644" s="403">
        <v>0</v>
      </c>
      <c r="O1644" s="403" t="s">
        <v>345</v>
      </c>
      <c r="R1644" s="403">
        <v>4</v>
      </c>
      <c r="S1644" s="403">
        <v>1.5820000000000001</v>
      </c>
      <c r="T1644" s="403">
        <v>5.0339999999999998</v>
      </c>
      <c r="U1644" s="403">
        <v>6.55</v>
      </c>
      <c r="V1644" s="403">
        <v>13.025</v>
      </c>
      <c r="W1644" s="403">
        <v>30.6</v>
      </c>
      <c r="X1644" s="404">
        <v>0.41803000000000001</v>
      </c>
      <c r="Y1644" s="403">
        <f>X1644+(S1644*((U1644-INDEX('[1]Center of Mass'!$B$8:$M$105,MATCH(A1644,'[1]Center of Mass'!$B$8:$B$105,0),9))^2+(V1644-INDEX('[1]Center of Mass'!$B$8:$M$105,MATCH(A1644,'[1]Center of Mass'!$B$8:$B$105,0),10))^2))</f>
        <v>354.17120468400003</v>
      </c>
    </row>
    <row r="1645" spans="1:25">
      <c r="A1645" s="403" t="s">
        <v>52</v>
      </c>
      <c r="B1645" s="403" t="s">
        <v>743</v>
      </c>
      <c r="C1645" s="403" t="s">
        <v>343</v>
      </c>
      <c r="D1645" s="403" t="s">
        <v>344</v>
      </c>
      <c r="E1645" s="403" t="s">
        <v>1455</v>
      </c>
      <c r="F1645" s="403">
        <v>0</v>
      </c>
      <c r="O1645" s="403" t="s">
        <v>345</v>
      </c>
      <c r="R1645" s="403">
        <v>4</v>
      </c>
      <c r="S1645" s="403">
        <v>1.3995</v>
      </c>
      <c r="T1645" s="403">
        <v>4.734</v>
      </c>
      <c r="U1645" s="403">
        <v>7.7750000000000004</v>
      </c>
      <c r="V1645" s="403">
        <v>13.025</v>
      </c>
      <c r="W1645" s="403">
        <v>30.6</v>
      </c>
      <c r="X1645" s="404">
        <v>0.32694000000000001</v>
      </c>
      <c r="Y1645" s="403">
        <f>X1645+(S1645*((U1645-INDEX('[1]Center of Mass'!$B$8:$M$105,MATCH(A1645,'[1]Center of Mass'!$B$8:$B$105,0),9))^2+(V1645-INDEX('[1]Center of Mass'!$B$8:$M$105,MATCH(A1645,'[1]Center of Mass'!$B$8:$B$105,0),10))^2))</f>
        <v>264.10755078149998</v>
      </c>
    </row>
    <row r="1646" spans="1:25">
      <c r="A1646" s="403" t="s">
        <v>52</v>
      </c>
      <c r="B1646" s="403" t="s">
        <v>498</v>
      </c>
      <c r="C1646" s="403" t="s">
        <v>343</v>
      </c>
      <c r="D1646" s="403" t="s">
        <v>344</v>
      </c>
      <c r="E1646" s="403" t="s">
        <v>1455</v>
      </c>
      <c r="F1646" s="403">
        <v>0</v>
      </c>
      <c r="O1646" s="403" t="s">
        <v>345</v>
      </c>
      <c r="R1646" s="403">
        <v>4</v>
      </c>
      <c r="S1646" s="403">
        <v>1.3995</v>
      </c>
      <c r="T1646" s="403">
        <v>4.734</v>
      </c>
      <c r="U1646" s="403">
        <v>8.9250000000000007</v>
      </c>
      <c r="V1646" s="403">
        <v>13.025</v>
      </c>
      <c r="W1646" s="403">
        <v>30.6</v>
      </c>
      <c r="X1646" s="404">
        <v>0.32694000000000001</v>
      </c>
      <c r="Y1646" s="403">
        <f>X1646+(S1646*((U1646-INDEX('[1]Center of Mass'!$B$8:$M$105,MATCH(A1646,'[1]Center of Mass'!$B$8:$B$105,0),9))^2+(V1646-INDEX('[1]Center of Mass'!$B$8:$M$105,MATCH(A1646,'[1]Center of Mass'!$B$8:$B$105,0),10))^2))</f>
        <v>221.77645443149999</v>
      </c>
    </row>
    <row r="1647" spans="1:25">
      <c r="A1647" s="403" t="s">
        <v>52</v>
      </c>
      <c r="B1647" s="403" t="s">
        <v>502</v>
      </c>
      <c r="C1647" s="403" t="s">
        <v>343</v>
      </c>
      <c r="D1647" s="403" t="s">
        <v>344</v>
      </c>
      <c r="E1647" s="403" t="s">
        <v>1455</v>
      </c>
      <c r="F1647" s="403">
        <v>0</v>
      </c>
      <c r="O1647" s="403" t="s">
        <v>345</v>
      </c>
      <c r="R1647" s="403">
        <v>4</v>
      </c>
      <c r="S1647" s="403">
        <v>1.3425</v>
      </c>
      <c r="T1647" s="403">
        <v>4.6399999999999997</v>
      </c>
      <c r="U1647" s="403">
        <v>13.252000000000001</v>
      </c>
      <c r="V1647" s="403">
        <v>13.025</v>
      </c>
      <c r="W1647" s="403">
        <v>30.6</v>
      </c>
      <c r="X1647" s="404">
        <v>0.30181999999999998</v>
      </c>
      <c r="Y1647" s="403">
        <f>X1647+(S1647*((U1647-INDEX('[1]Center of Mass'!$B$8:$M$105,MATCH(A1647,'[1]Center of Mass'!$B$8:$B$105,0),9))^2+(V1647-INDEX('[1]Center of Mass'!$B$8:$M$105,MATCH(A1647,'[1]Center of Mass'!$B$8:$B$105,0),10))^2))</f>
        <v>91.759581484999998</v>
      </c>
    </row>
    <row r="1648" spans="1:25">
      <c r="A1648" s="403" t="s">
        <v>52</v>
      </c>
      <c r="B1648" s="403" t="s">
        <v>503</v>
      </c>
      <c r="C1648" s="403" t="s">
        <v>343</v>
      </c>
      <c r="D1648" s="403" t="s">
        <v>344</v>
      </c>
      <c r="E1648" s="403" t="s">
        <v>1455</v>
      </c>
      <c r="F1648" s="403">
        <v>0</v>
      </c>
      <c r="O1648" s="403" t="s">
        <v>345</v>
      </c>
      <c r="R1648" s="403">
        <v>4</v>
      </c>
      <c r="S1648" s="403">
        <v>1.3425</v>
      </c>
      <c r="T1648" s="403">
        <v>4.6399999999999997</v>
      </c>
      <c r="U1648" s="403">
        <v>14.355</v>
      </c>
      <c r="V1648" s="403">
        <v>13.025</v>
      </c>
      <c r="W1648" s="403">
        <v>30.6</v>
      </c>
      <c r="X1648" s="404">
        <v>0.30181999999999998</v>
      </c>
      <c r="Y1648" s="403">
        <f>X1648+(S1648*((U1648-INDEX('[1]Center of Mass'!$B$8:$M$105,MATCH(A1648,'[1]Center of Mass'!$B$8:$B$105,0),9))^2+(V1648-INDEX('[1]Center of Mass'!$B$8:$M$105,MATCH(A1648,'[1]Center of Mass'!$B$8:$B$105,0),10))^2))</f>
        <v>68.963011872500019</v>
      </c>
    </row>
    <row r="1649" spans="1:25">
      <c r="A1649" s="403" t="s">
        <v>52</v>
      </c>
      <c r="B1649" s="403" t="s">
        <v>438</v>
      </c>
      <c r="C1649" s="403" t="s">
        <v>343</v>
      </c>
      <c r="D1649" s="403" t="s">
        <v>344</v>
      </c>
      <c r="E1649" s="403" t="s">
        <v>1455</v>
      </c>
      <c r="F1649" s="403">
        <v>0</v>
      </c>
      <c r="O1649" s="403" t="s">
        <v>345</v>
      </c>
      <c r="R1649" s="403">
        <v>4</v>
      </c>
      <c r="S1649" s="403">
        <v>1.3425</v>
      </c>
      <c r="T1649" s="403">
        <v>4.6399999999999997</v>
      </c>
      <c r="U1649" s="403">
        <v>15.458</v>
      </c>
      <c r="V1649" s="403">
        <v>13.025</v>
      </c>
      <c r="W1649" s="403">
        <v>30.6</v>
      </c>
      <c r="X1649" s="404">
        <v>0.30181999999999998</v>
      </c>
      <c r="Y1649" s="403">
        <f>X1649+(S1649*((U1649-INDEX('[1]Center of Mass'!$B$8:$M$105,MATCH(A1649,'[1]Center of Mass'!$B$8:$B$105,0),9))^2+(V1649-INDEX('[1]Center of Mass'!$B$8:$M$105,MATCH(A1649,'[1]Center of Mass'!$B$8:$B$105,0),10))^2))</f>
        <v>49.433037425000016</v>
      </c>
    </row>
    <row r="1650" spans="1:25">
      <c r="A1650" s="403" t="s">
        <v>52</v>
      </c>
      <c r="B1650" s="403" t="s">
        <v>439</v>
      </c>
      <c r="C1650" s="403" t="s">
        <v>343</v>
      </c>
      <c r="D1650" s="403" t="s">
        <v>344</v>
      </c>
      <c r="E1650" s="403" t="s">
        <v>1455</v>
      </c>
      <c r="F1650" s="403">
        <v>0</v>
      </c>
      <c r="O1650" s="403" t="s">
        <v>345</v>
      </c>
      <c r="R1650" s="403">
        <v>4</v>
      </c>
      <c r="S1650" s="403">
        <v>1.4488000000000001</v>
      </c>
      <c r="T1650" s="403">
        <v>4.8150000000000004</v>
      </c>
      <c r="U1650" s="403">
        <v>16.605</v>
      </c>
      <c r="V1650" s="403">
        <v>13.025</v>
      </c>
      <c r="W1650" s="403">
        <v>30.6</v>
      </c>
      <c r="X1650" s="404">
        <v>0.34989999999999999</v>
      </c>
      <c r="Y1650" s="403">
        <f>X1650+(S1650*((U1650-INDEX('[1]Center of Mass'!$B$8:$M$105,MATCH(A1650,'[1]Center of Mass'!$B$8:$B$105,0),9))^2+(V1650-INDEX('[1]Center of Mass'!$B$8:$M$105,MATCH(A1650,'[1]Center of Mass'!$B$8:$B$105,0),10))^2))</f>
        <v>35.193216917600012</v>
      </c>
    </row>
    <row r="1651" spans="1:25">
      <c r="A1651" s="403" t="s">
        <v>52</v>
      </c>
      <c r="B1651" s="403" t="s">
        <v>440</v>
      </c>
      <c r="C1651" s="403" t="s">
        <v>343</v>
      </c>
      <c r="D1651" s="403" t="s">
        <v>344</v>
      </c>
      <c r="E1651" s="403" t="s">
        <v>1455</v>
      </c>
      <c r="F1651" s="403">
        <v>0</v>
      </c>
      <c r="O1651" s="403" t="s">
        <v>345</v>
      </c>
      <c r="R1651" s="403">
        <v>4</v>
      </c>
      <c r="S1651" s="403">
        <v>1.4602999999999999</v>
      </c>
      <c r="T1651" s="403">
        <v>4.8339999999999996</v>
      </c>
      <c r="U1651" s="403">
        <v>17.8</v>
      </c>
      <c r="V1651" s="403">
        <v>13.025</v>
      </c>
      <c r="W1651" s="403">
        <v>30.6</v>
      </c>
      <c r="X1651" s="404">
        <v>0.35546</v>
      </c>
      <c r="Y1651" s="403">
        <f>X1651+(S1651*((U1651-INDEX('[1]Center of Mass'!$B$8:$M$105,MATCH(A1651,'[1]Center of Mass'!$B$8:$B$105,0),9))^2+(V1651-INDEX('[1]Center of Mass'!$B$8:$M$105,MATCH(A1651,'[1]Center of Mass'!$B$8:$B$105,0),10))^2))</f>
        <v>20.473081428600008</v>
      </c>
    </row>
    <row r="1652" spans="1:25">
      <c r="A1652" s="403" t="s">
        <v>52</v>
      </c>
      <c r="B1652" s="403" t="s">
        <v>442</v>
      </c>
      <c r="C1652" s="403" t="s">
        <v>343</v>
      </c>
      <c r="D1652" s="403" t="s">
        <v>344</v>
      </c>
      <c r="E1652" s="403" t="s">
        <v>1455</v>
      </c>
      <c r="F1652" s="403">
        <v>0</v>
      </c>
      <c r="O1652" s="403" t="s">
        <v>345</v>
      </c>
      <c r="R1652" s="403">
        <v>4</v>
      </c>
      <c r="S1652" s="403">
        <v>0.8327</v>
      </c>
      <c r="T1652" s="403">
        <v>3.8319999999999999</v>
      </c>
      <c r="U1652" s="403">
        <v>0.625</v>
      </c>
      <c r="V1652" s="403">
        <v>13.967000000000001</v>
      </c>
      <c r="W1652" s="403">
        <v>30.6</v>
      </c>
      <c r="X1652" s="404">
        <v>0.13921</v>
      </c>
      <c r="Y1652" s="403">
        <f>X1652+(S1652*((U1652-INDEX('[1]Center of Mass'!$B$8:$M$105,MATCH(A1652,'[1]Center of Mass'!$B$8:$B$105,0),9))^2+(V1652-INDEX('[1]Center of Mass'!$B$8:$M$105,MATCH(A1652,'[1]Center of Mass'!$B$8:$B$105,0),10))^2))</f>
        <v>363.39983611190002</v>
      </c>
    </row>
    <row r="1653" spans="1:25">
      <c r="A1653" s="403" t="s">
        <v>52</v>
      </c>
      <c r="B1653" s="403" t="s">
        <v>443</v>
      </c>
      <c r="C1653" s="403" t="s">
        <v>343</v>
      </c>
      <c r="D1653" s="403" t="s">
        <v>344</v>
      </c>
      <c r="E1653" s="403" t="s">
        <v>1455</v>
      </c>
      <c r="F1653" s="403">
        <v>0</v>
      </c>
      <c r="O1653" s="403" t="s">
        <v>345</v>
      </c>
      <c r="R1653" s="403">
        <v>4</v>
      </c>
      <c r="S1653" s="403">
        <v>0.68279999999999996</v>
      </c>
      <c r="T1653" s="403">
        <v>3.3820000000000001</v>
      </c>
      <c r="U1653" s="403">
        <v>1.7629999999999999</v>
      </c>
      <c r="V1653" s="403">
        <v>13.967000000000001</v>
      </c>
      <c r="W1653" s="403">
        <v>30.6</v>
      </c>
      <c r="X1653" s="404">
        <v>8.5028999999999993E-2</v>
      </c>
      <c r="Y1653" s="403">
        <f>X1653+(S1653*((U1653-INDEX('[1]Center of Mass'!$B$8:$M$105,MATCH(A1653,'[1]Center of Mass'!$B$8:$B$105,0),9))^2+(V1653-INDEX('[1]Center of Mass'!$B$8:$M$105,MATCH(A1653,'[1]Center of Mass'!$B$8:$B$105,0),10))^2))</f>
        <v>266.39448478200001</v>
      </c>
    </row>
    <row r="1654" spans="1:25">
      <c r="A1654" s="403" t="s">
        <v>52</v>
      </c>
      <c r="B1654" s="403" t="s">
        <v>444</v>
      </c>
      <c r="C1654" s="403" t="s">
        <v>343</v>
      </c>
      <c r="D1654" s="403" t="s">
        <v>344</v>
      </c>
      <c r="E1654" s="403" t="s">
        <v>1455</v>
      </c>
      <c r="F1654" s="403">
        <v>0</v>
      </c>
      <c r="O1654" s="403" t="s">
        <v>345</v>
      </c>
      <c r="R1654" s="403">
        <v>4</v>
      </c>
      <c r="S1654" s="403">
        <v>0.68279999999999996</v>
      </c>
      <c r="T1654" s="403">
        <v>3.3820000000000001</v>
      </c>
      <c r="U1654" s="403">
        <v>2.7879999999999998</v>
      </c>
      <c r="V1654" s="403">
        <v>13.967000000000001</v>
      </c>
      <c r="W1654" s="403">
        <v>30.6</v>
      </c>
      <c r="X1654" s="404">
        <v>8.5028999999999993E-2</v>
      </c>
      <c r="Y1654" s="403">
        <f>X1654+(S1654*((U1654-INDEX('[1]Center of Mass'!$B$8:$M$105,MATCH(A1654,'[1]Center of Mass'!$B$8:$B$105,0),9))^2+(V1654-INDEX('[1]Center of Mass'!$B$8:$M$105,MATCH(A1654,'[1]Center of Mass'!$B$8:$B$105,0),10))^2))</f>
        <v>239.48378341199998</v>
      </c>
    </row>
    <row r="1655" spans="1:25">
      <c r="A1655" s="403" t="s">
        <v>52</v>
      </c>
      <c r="B1655" s="403" t="s">
        <v>445</v>
      </c>
      <c r="C1655" s="403" t="s">
        <v>343</v>
      </c>
      <c r="D1655" s="403" t="s">
        <v>344</v>
      </c>
      <c r="E1655" s="403" t="s">
        <v>1455</v>
      </c>
      <c r="F1655" s="403">
        <v>0</v>
      </c>
      <c r="O1655" s="403" t="s">
        <v>345</v>
      </c>
      <c r="R1655" s="403">
        <v>4</v>
      </c>
      <c r="S1655" s="403">
        <v>0.86599999999999999</v>
      </c>
      <c r="T1655" s="403">
        <v>3.9319999999999999</v>
      </c>
      <c r="U1655" s="403">
        <v>3.95</v>
      </c>
      <c r="V1655" s="403">
        <v>13.967000000000001</v>
      </c>
      <c r="W1655" s="403">
        <v>30.6</v>
      </c>
      <c r="X1655" s="404">
        <v>0.15398000000000001</v>
      </c>
      <c r="Y1655" s="403">
        <f>X1655+(S1655*((U1655-INDEX('[1]Center of Mass'!$B$8:$M$105,MATCH(A1655,'[1]Center of Mass'!$B$8:$B$105,0),9))^2+(V1655-INDEX('[1]Center of Mass'!$B$8:$M$105,MATCH(A1655,'[1]Center of Mass'!$B$8:$B$105,0),10))^2))</f>
        <v>267.29291605200001</v>
      </c>
    </row>
    <row r="1656" spans="1:25">
      <c r="A1656" s="403" t="s">
        <v>52</v>
      </c>
      <c r="B1656" s="403" t="s">
        <v>446</v>
      </c>
      <c r="C1656" s="403" t="s">
        <v>343</v>
      </c>
      <c r="D1656" s="403" t="s">
        <v>344</v>
      </c>
      <c r="E1656" s="403" t="s">
        <v>1455</v>
      </c>
      <c r="F1656" s="403">
        <v>0</v>
      </c>
      <c r="O1656" s="403" t="s">
        <v>345</v>
      </c>
      <c r="R1656" s="403">
        <v>4</v>
      </c>
      <c r="S1656" s="403">
        <v>0.86599999999999999</v>
      </c>
      <c r="T1656" s="403">
        <v>3.9319999999999999</v>
      </c>
      <c r="U1656" s="403">
        <v>5.25</v>
      </c>
      <c r="V1656" s="403">
        <v>13.967000000000001</v>
      </c>
      <c r="W1656" s="403">
        <v>30.6</v>
      </c>
      <c r="X1656" s="404">
        <v>0.15398000000000001</v>
      </c>
      <c r="Y1656" s="403">
        <f>X1656+(S1656*((U1656-INDEX('[1]Center of Mass'!$B$8:$M$105,MATCH(A1656,'[1]Center of Mass'!$B$8:$B$105,0),9))^2+(V1656-INDEX('[1]Center of Mass'!$B$8:$M$105,MATCH(A1656,'[1]Center of Mass'!$B$8:$B$105,0),10))^2))</f>
        <v>229.23862445199998</v>
      </c>
    </row>
    <row r="1657" spans="1:25">
      <c r="A1657" s="403" t="s">
        <v>52</v>
      </c>
      <c r="B1657" s="403" t="s">
        <v>744</v>
      </c>
      <c r="C1657" s="403" t="s">
        <v>343</v>
      </c>
      <c r="D1657" s="403" t="s">
        <v>344</v>
      </c>
      <c r="E1657" s="403" t="s">
        <v>1455</v>
      </c>
      <c r="F1657" s="403">
        <v>0</v>
      </c>
      <c r="O1657" s="403" t="s">
        <v>345</v>
      </c>
      <c r="R1657" s="403">
        <v>4</v>
      </c>
      <c r="S1657" s="403">
        <v>0.86599999999999999</v>
      </c>
      <c r="T1657" s="403">
        <v>3.9319999999999999</v>
      </c>
      <c r="U1657" s="403">
        <v>6.55</v>
      </c>
      <c r="V1657" s="403">
        <v>13.967000000000001</v>
      </c>
      <c r="W1657" s="403">
        <v>30.6</v>
      </c>
      <c r="X1657" s="404">
        <v>0.15398000000000001</v>
      </c>
      <c r="Y1657" s="403">
        <f>X1657+(S1657*((U1657-INDEX('[1]Center of Mass'!$B$8:$M$105,MATCH(A1657,'[1]Center of Mass'!$B$8:$B$105,0),9))^2+(V1657-INDEX('[1]Center of Mass'!$B$8:$M$105,MATCH(A1657,'[1]Center of Mass'!$B$8:$B$105,0),10))^2))</f>
        <v>194.11141285200003</v>
      </c>
    </row>
    <row r="1658" spans="1:25">
      <c r="A1658" s="403" t="s">
        <v>52</v>
      </c>
      <c r="B1658" s="403" t="s">
        <v>447</v>
      </c>
      <c r="C1658" s="403" t="s">
        <v>343</v>
      </c>
      <c r="D1658" s="403" t="s">
        <v>344</v>
      </c>
      <c r="E1658" s="403" t="s">
        <v>1455</v>
      </c>
      <c r="F1658" s="403">
        <v>0</v>
      </c>
      <c r="O1658" s="403" t="s">
        <v>345</v>
      </c>
      <c r="R1658" s="403">
        <v>4</v>
      </c>
      <c r="S1658" s="403">
        <v>0.7661</v>
      </c>
      <c r="T1658" s="403">
        <v>3.6320000000000001</v>
      </c>
      <c r="U1658" s="403">
        <v>7.7750000000000004</v>
      </c>
      <c r="V1658" s="403">
        <v>13.967000000000001</v>
      </c>
      <c r="W1658" s="403">
        <v>30.6</v>
      </c>
      <c r="X1658" s="404">
        <v>0.11275</v>
      </c>
      <c r="Y1658" s="403">
        <f>X1658+(S1658*((U1658-INDEX('[1]Center of Mass'!$B$8:$M$105,MATCH(A1658,'[1]Center of Mass'!$B$8:$B$105,0),9))^2+(V1658-INDEX('[1]Center of Mass'!$B$8:$M$105,MATCH(A1658,'[1]Center of Mass'!$B$8:$B$105,0),10))^2))</f>
        <v>144.78307170170004</v>
      </c>
    </row>
    <row r="1659" spans="1:25">
      <c r="A1659" s="403" t="s">
        <v>52</v>
      </c>
      <c r="B1659" s="403" t="s">
        <v>745</v>
      </c>
      <c r="C1659" s="403" t="s">
        <v>343</v>
      </c>
      <c r="D1659" s="403" t="s">
        <v>344</v>
      </c>
      <c r="E1659" s="403" t="s">
        <v>1455</v>
      </c>
      <c r="F1659" s="403">
        <v>0</v>
      </c>
      <c r="O1659" s="403" t="s">
        <v>345</v>
      </c>
      <c r="R1659" s="403">
        <v>4</v>
      </c>
      <c r="S1659" s="403">
        <v>0.7661</v>
      </c>
      <c r="T1659" s="403">
        <v>3.6320000000000001</v>
      </c>
      <c r="U1659" s="403">
        <v>8.9250000000000007</v>
      </c>
      <c r="V1659" s="403">
        <v>13.967000000000001</v>
      </c>
      <c r="W1659" s="403">
        <v>30.6</v>
      </c>
      <c r="X1659" s="404">
        <v>0.11275</v>
      </c>
      <c r="Y1659" s="403">
        <f>X1659+(S1659*((U1659-INDEX('[1]Center of Mass'!$B$8:$M$105,MATCH(A1659,'[1]Center of Mass'!$B$8:$B$105,0),9))^2+(V1659-INDEX('[1]Center of Mass'!$B$8:$M$105,MATCH(A1659,'[1]Center of Mass'!$B$8:$B$105,0),10))^2))</f>
        <v>121.61061517170002</v>
      </c>
    </row>
    <row r="1660" spans="1:25">
      <c r="A1660" s="403" t="s">
        <v>52</v>
      </c>
      <c r="B1660" s="403" t="s">
        <v>449</v>
      </c>
      <c r="C1660" s="403" t="s">
        <v>343</v>
      </c>
      <c r="D1660" s="403" t="s">
        <v>344</v>
      </c>
      <c r="E1660" s="403" t="s">
        <v>1455</v>
      </c>
      <c r="F1660" s="403">
        <v>0</v>
      </c>
      <c r="O1660" s="403" t="s">
        <v>345</v>
      </c>
      <c r="R1660" s="403">
        <v>4</v>
      </c>
      <c r="S1660" s="403">
        <v>0.7349</v>
      </c>
      <c r="T1660" s="403">
        <v>3.5390000000000001</v>
      </c>
      <c r="U1660" s="403">
        <v>13.252000000000001</v>
      </c>
      <c r="V1660" s="403">
        <v>13.967000000000001</v>
      </c>
      <c r="W1660" s="403">
        <v>30.6</v>
      </c>
      <c r="X1660" s="404">
        <v>0.1017</v>
      </c>
      <c r="Y1660" s="403">
        <f>X1660+(S1660*((U1660-INDEX('[1]Center of Mass'!$B$8:$M$105,MATCH(A1660,'[1]Center of Mass'!$B$8:$B$105,0),9))^2+(V1660-INDEX('[1]Center of Mass'!$B$8:$M$105,MATCH(A1660,'[1]Center of Mass'!$B$8:$B$105,0),10))^2))</f>
        <v>50.429799377800002</v>
      </c>
    </row>
    <row r="1661" spans="1:25">
      <c r="A1661" s="403" t="s">
        <v>52</v>
      </c>
      <c r="B1661" s="403" t="s">
        <v>748</v>
      </c>
      <c r="C1661" s="403" t="s">
        <v>343</v>
      </c>
      <c r="D1661" s="403" t="s">
        <v>344</v>
      </c>
      <c r="E1661" s="403" t="s">
        <v>1455</v>
      </c>
      <c r="F1661" s="403">
        <v>0</v>
      </c>
      <c r="O1661" s="403" t="s">
        <v>345</v>
      </c>
      <c r="R1661" s="403">
        <v>4</v>
      </c>
      <c r="S1661" s="403">
        <v>0.7349</v>
      </c>
      <c r="T1661" s="403">
        <v>3.5390000000000001</v>
      </c>
      <c r="U1661" s="403">
        <v>14.355</v>
      </c>
      <c r="V1661" s="403">
        <v>13.967000000000001</v>
      </c>
      <c r="W1661" s="403">
        <v>30.6</v>
      </c>
      <c r="X1661" s="404">
        <v>0.1017</v>
      </c>
      <c r="Y1661" s="403">
        <f>X1661+(S1661*((U1661-INDEX('[1]Center of Mass'!$B$8:$M$105,MATCH(A1661,'[1]Center of Mass'!$B$8:$B$105,0),9))^2+(V1661-INDEX('[1]Center of Mass'!$B$8:$M$105,MATCH(A1661,'[1]Center of Mass'!$B$8:$B$105,0),10))^2))</f>
        <v>37.950693971300012</v>
      </c>
    </row>
    <row r="1662" spans="1:25">
      <c r="A1662" s="403" t="s">
        <v>52</v>
      </c>
      <c r="B1662" s="403" t="s">
        <v>450</v>
      </c>
      <c r="C1662" s="403" t="s">
        <v>343</v>
      </c>
      <c r="D1662" s="403" t="s">
        <v>344</v>
      </c>
      <c r="E1662" s="403" t="s">
        <v>1455</v>
      </c>
      <c r="F1662" s="403">
        <v>0</v>
      </c>
      <c r="O1662" s="403" t="s">
        <v>345</v>
      </c>
      <c r="R1662" s="403">
        <v>4</v>
      </c>
      <c r="S1662" s="403">
        <v>0.7349</v>
      </c>
      <c r="T1662" s="403">
        <v>3.5390000000000001</v>
      </c>
      <c r="U1662" s="403">
        <v>15.458</v>
      </c>
      <c r="V1662" s="403">
        <v>13.967000000000001</v>
      </c>
      <c r="W1662" s="403">
        <v>30.6</v>
      </c>
      <c r="X1662" s="404">
        <v>0.1017</v>
      </c>
      <c r="Y1662" s="403">
        <f>X1662+(S1662*((U1662-INDEX('[1]Center of Mass'!$B$8:$M$105,MATCH(A1662,'[1]Center of Mass'!$B$8:$B$105,0),9))^2+(V1662-INDEX('[1]Center of Mass'!$B$8:$M$105,MATCH(A1662,'[1]Center of Mass'!$B$8:$B$105,0),10))^2))</f>
        <v>27.259760473000014</v>
      </c>
    </row>
    <row r="1663" spans="1:25">
      <c r="A1663" s="403" t="s">
        <v>52</v>
      </c>
      <c r="B1663" s="403" t="s">
        <v>749</v>
      </c>
      <c r="C1663" s="403" t="s">
        <v>343</v>
      </c>
      <c r="D1663" s="403" t="s">
        <v>344</v>
      </c>
      <c r="E1663" s="403" t="s">
        <v>1455</v>
      </c>
      <c r="F1663" s="403">
        <v>0</v>
      </c>
      <c r="O1663" s="403" t="s">
        <v>345</v>
      </c>
      <c r="R1663" s="403">
        <v>4</v>
      </c>
      <c r="S1663" s="403">
        <v>0.79300000000000004</v>
      </c>
      <c r="T1663" s="403">
        <v>3.7130000000000001</v>
      </c>
      <c r="U1663" s="403">
        <v>16.605</v>
      </c>
      <c r="V1663" s="403">
        <v>13.967000000000001</v>
      </c>
      <c r="W1663" s="403">
        <v>30.6</v>
      </c>
      <c r="X1663" s="404">
        <v>0.12299</v>
      </c>
      <c r="Y1663" s="403">
        <f>X1663+(S1663*((U1663-INDEX('[1]Center of Mass'!$B$8:$M$105,MATCH(A1663,'[1]Center of Mass'!$B$8:$B$105,0),9))^2+(V1663-INDEX('[1]Center of Mass'!$B$8:$M$105,MATCH(A1663,'[1]Center of Mass'!$B$8:$B$105,0),10))^2))</f>
        <v>19.47832544100001</v>
      </c>
    </row>
    <row r="1664" spans="1:25">
      <c r="A1664" s="403" t="s">
        <v>52</v>
      </c>
      <c r="B1664" s="403" t="s">
        <v>451</v>
      </c>
      <c r="C1664" s="403" t="s">
        <v>343</v>
      </c>
      <c r="D1664" s="403" t="s">
        <v>344</v>
      </c>
      <c r="E1664" s="403" t="s">
        <v>1455</v>
      </c>
      <c r="F1664" s="403">
        <v>0</v>
      </c>
      <c r="O1664" s="403" t="s">
        <v>345</v>
      </c>
      <c r="R1664" s="403">
        <v>4</v>
      </c>
      <c r="S1664" s="403">
        <v>0.7994</v>
      </c>
      <c r="T1664" s="403">
        <v>3.7320000000000002</v>
      </c>
      <c r="U1664" s="403">
        <v>17.8</v>
      </c>
      <c r="V1664" s="403">
        <v>13.967000000000001</v>
      </c>
      <c r="W1664" s="403">
        <v>30.6</v>
      </c>
      <c r="X1664" s="404">
        <v>0.12548000000000001</v>
      </c>
      <c r="Y1664" s="403">
        <f>X1664+(S1664*((U1664-INDEX('[1]Center of Mass'!$B$8:$M$105,MATCH(A1664,'[1]Center of Mass'!$B$8:$B$105,0),9))^2+(V1664-INDEX('[1]Center of Mass'!$B$8:$M$105,MATCH(A1664,'[1]Center of Mass'!$B$8:$B$105,0),10))^2))</f>
        <v>11.424457006800004</v>
      </c>
    </row>
    <row r="1665" spans="1:25">
      <c r="A1665" s="403" t="s">
        <v>52</v>
      </c>
      <c r="B1665" s="403" t="s">
        <v>452</v>
      </c>
      <c r="C1665" s="403" t="s">
        <v>343</v>
      </c>
      <c r="D1665" s="403" t="s">
        <v>344</v>
      </c>
      <c r="E1665" s="403" t="s">
        <v>1455</v>
      </c>
      <c r="F1665" s="403">
        <v>0</v>
      </c>
      <c r="O1665" s="403" t="s">
        <v>345</v>
      </c>
      <c r="R1665" s="403">
        <v>4</v>
      </c>
      <c r="S1665" s="403">
        <v>1.5</v>
      </c>
      <c r="T1665" s="403">
        <v>4.9000000000000004</v>
      </c>
      <c r="U1665" s="403">
        <v>0.625</v>
      </c>
      <c r="V1665" s="403">
        <v>14.9</v>
      </c>
      <c r="W1665" s="403">
        <v>30.6</v>
      </c>
      <c r="X1665" s="404">
        <v>0.37530999999999998</v>
      </c>
      <c r="Y1665" s="403">
        <f>X1665+(S1665*((U1665-INDEX('[1]Center of Mass'!$B$8:$M$105,MATCH(A1665,'[1]Center of Mass'!$B$8:$B$105,0),9))^2+(V1665-INDEX('[1]Center of Mass'!$B$8:$M$105,MATCH(A1665,'[1]Center of Mass'!$B$8:$B$105,0),10))^2))</f>
        <v>657.89762800000005</v>
      </c>
    </row>
    <row r="1666" spans="1:25">
      <c r="A1666" s="403" t="s">
        <v>52</v>
      </c>
      <c r="B1666" s="403" t="s">
        <v>453</v>
      </c>
      <c r="C1666" s="403" t="s">
        <v>343</v>
      </c>
      <c r="D1666" s="403" t="s">
        <v>344</v>
      </c>
      <c r="E1666" s="403" t="s">
        <v>1455</v>
      </c>
      <c r="F1666" s="403">
        <v>0</v>
      </c>
      <c r="O1666" s="403" t="s">
        <v>345</v>
      </c>
      <c r="R1666" s="403">
        <v>4</v>
      </c>
      <c r="S1666" s="403">
        <v>1.23</v>
      </c>
      <c r="T1666" s="403">
        <v>4.45</v>
      </c>
      <c r="U1666" s="403">
        <v>1.7629999999999999</v>
      </c>
      <c r="V1666" s="403">
        <v>14.9</v>
      </c>
      <c r="W1666" s="403">
        <v>30.6</v>
      </c>
      <c r="X1666" s="404">
        <v>0.25529000000000002</v>
      </c>
      <c r="Y1666" s="403">
        <f>X1666+(S1666*((U1666-INDEX('[1]Center of Mass'!$B$8:$M$105,MATCH(A1666,'[1]Center of Mass'!$B$8:$B$105,0),9))^2+(V1666-INDEX('[1]Center of Mass'!$B$8:$M$105,MATCH(A1666,'[1]Center of Mass'!$B$8:$B$105,0),10))^2))</f>
        <v>482.57455040000002</v>
      </c>
    </row>
    <row r="1667" spans="1:25">
      <c r="A1667" s="403" t="s">
        <v>52</v>
      </c>
      <c r="B1667" s="403" t="s">
        <v>504</v>
      </c>
      <c r="C1667" s="403" t="s">
        <v>343</v>
      </c>
      <c r="D1667" s="403" t="s">
        <v>344</v>
      </c>
      <c r="E1667" s="403" t="s">
        <v>1455</v>
      </c>
      <c r="F1667" s="403">
        <v>0</v>
      </c>
      <c r="O1667" s="403" t="s">
        <v>345</v>
      </c>
      <c r="R1667" s="403">
        <v>4</v>
      </c>
      <c r="S1667" s="403">
        <v>1.23</v>
      </c>
      <c r="T1667" s="403">
        <v>4.45</v>
      </c>
      <c r="U1667" s="403">
        <v>2.7879999999999998</v>
      </c>
      <c r="V1667" s="403">
        <v>14.9</v>
      </c>
      <c r="W1667" s="403">
        <v>30.6</v>
      </c>
      <c r="X1667" s="404">
        <v>0.25529000000000002</v>
      </c>
      <c r="Y1667" s="403">
        <f>X1667+(S1667*((U1667-INDEX('[1]Center of Mass'!$B$8:$M$105,MATCH(A1667,'[1]Center of Mass'!$B$8:$B$105,0),9))^2+(V1667-INDEX('[1]Center of Mass'!$B$8:$M$105,MATCH(A1667,'[1]Center of Mass'!$B$8:$B$105,0),10))^2))</f>
        <v>434.09745215000004</v>
      </c>
    </row>
    <row r="1668" spans="1:25">
      <c r="A1668" s="403" t="s">
        <v>52</v>
      </c>
      <c r="B1668" s="403" t="s">
        <v>505</v>
      </c>
      <c r="C1668" s="403" t="s">
        <v>343</v>
      </c>
      <c r="D1668" s="403" t="s">
        <v>344</v>
      </c>
      <c r="E1668" s="403" t="s">
        <v>1455</v>
      </c>
      <c r="F1668" s="403">
        <v>0</v>
      </c>
      <c r="O1668" s="403" t="s">
        <v>345</v>
      </c>
      <c r="R1668" s="403">
        <v>4</v>
      </c>
      <c r="S1668" s="403">
        <v>1.56</v>
      </c>
      <c r="T1668" s="403">
        <v>5</v>
      </c>
      <c r="U1668" s="403">
        <v>3.95</v>
      </c>
      <c r="V1668" s="403">
        <v>14.9</v>
      </c>
      <c r="W1668" s="403">
        <v>30.6</v>
      </c>
      <c r="X1668" s="404">
        <v>0.40689999999999998</v>
      </c>
      <c r="Y1668" s="403">
        <f>X1668+(S1668*((U1668-INDEX('[1]Center of Mass'!$B$8:$M$105,MATCH(A1668,'[1]Center of Mass'!$B$8:$B$105,0),9))^2+(V1668-INDEX('[1]Center of Mass'!$B$8:$M$105,MATCH(A1668,'[1]Center of Mass'!$B$8:$B$105,0),10))^2))</f>
        <v>484.90926172000013</v>
      </c>
    </row>
    <row r="1669" spans="1:25">
      <c r="A1669" s="403" t="s">
        <v>52</v>
      </c>
      <c r="B1669" s="403" t="s">
        <v>506</v>
      </c>
      <c r="C1669" s="403" t="s">
        <v>343</v>
      </c>
      <c r="D1669" s="403" t="s">
        <v>344</v>
      </c>
      <c r="E1669" s="403" t="s">
        <v>1455</v>
      </c>
      <c r="F1669" s="403">
        <v>0</v>
      </c>
      <c r="O1669" s="403" t="s">
        <v>345</v>
      </c>
      <c r="R1669" s="403">
        <v>4</v>
      </c>
      <c r="S1669" s="403">
        <v>1.56</v>
      </c>
      <c r="T1669" s="403">
        <v>5</v>
      </c>
      <c r="U1669" s="403">
        <v>5.25</v>
      </c>
      <c r="V1669" s="403">
        <v>14.9</v>
      </c>
      <c r="W1669" s="403">
        <v>30.6</v>
      </c>
      <c r="X1669" s="404">
        <v>0.40689999999999998</v>
      </c>
      <c r="Y1669" s="403">
        <f>X1669+(S1669*((U1669-INDEX('[1]Center of Mass'!$B$8:$M$105,MATCH(A1669,'[1]Center of Mass'!$B$8:$B$105,0),9))^2+(V1669-INDEX('[1]Center of Mass'!$B$8:$M$105,MATCH(A1669,'[1]Center of Mass'!$B$8:$B$105,0),10))^2))</f>
        <v>416.35880572000008</v>
      </c>
    </row>
    <row r="1670" spans="1:25">
      <c r="A1670" s="403" t="s">
        <v>52</v>
      </c>
      <c r="B1670" s="403" t="s">
        <v>507</v>
      </c>
      <c r="C1670" s="403" t="s">
        <v>343</v>
      </c>
      <c r="D1670" s="403" t="s">
        <v>344</v>
      </c>
      <c r="E1670" s="403" t="s">
        <v>1455</v>
      </c>
      <c r="F1670" s="403">
        <v>0</v>
      </c>
      <c r="O1670" s="403" t="s">
        <v>345</v>
      </c>
      <c r="R1670" s="403">
        <v>4</v>
      </c>
      <c r="S1670" s="403">
        <v>1.56</v>
      </c>
      <c r="T1670" s="403">
        <v>5</v>
      </c>
      <c r="U1670" s="403">
        <v>6.55</v>
      </c>
      <c r="V1670" s="403">
        <v>14.9</v>
      </c>
      <c r="W1670" s="403">
        <v>30.6</v>
      </c>
      <c r="X1670" s="404">
        <v>0.40689999999999998</v>
      </c>
      <c r="Y1670" s="403">
        <f>X1670+(S1670*((U1670-INDEX('[1]Center of Mass'!$B$8:$M$105,MATCH(A1670,'[1]Center of Mass'!$B$8:$B$105,0),9))^2+(V1670-INDEX('[1]Center of Mass'!$B$8:$M$105,MATCH(A1670,'[1]Center of Mass'!$B$8:$B$105,0),10))^2))</f>
        <v>353.0811497200001</v>
      </c>
    </row>
    <row r="1671" spans="1:25">
      <c r="A1671" s="403" t="s">
        <v>52</v>
      </c>
      <c r="B1671" s="403" t="s">
        <v>508</v>
      </c>
      <c r="C1671" s="403" t="s">
        <v>343</v>
      </c>
      <c r="D1671" s="403" t="s">
        <v>344</v>
      </c>
      <c r="E1671" s="403" t="s">
        <v>1455</v>
      </c>
      <c r="F1671" s="403">
        <v>0</v>
      </c>
      <c r="O1671" s="403" t="s">
        <v>345</v>
      </c>
      <c r="R1671" s="403">
        <v>4</v>
      </c>
      <c r="S1671" s="403">
        <v>1.38</v>
      </c>
      <c r="T1671" s="403">
        <v>4.7</v>
      </c>
      <c r="U1671" s="403">
        <v>7.7750000000000004</v>
      </c>
      <c r="V1671" s="403">
        <v>14.9</v>
      </c>
      <c r="W1671" s="403">
        <v>30.6</v>
      </c>
      <c r="X1671" s="404">
        <v>0.31768999999999997</v>
      </c>
      <c r="Y1671" s="403">
        <f>X1671+(S1671*((U1671-INDEX('[1]Center of Mass'!$B$8:$M$105,MATCH(A1671,'[1]Center of Mass'!$B$8:$B$105,0),9))^2+(V1671-INDEX('[1]Center of Mass'!$B$8:$M$105,MATCH(A1671,'[1]Center of Mass'!$B$8:$B$105,0),10))^2))</f>
        <v>263.82028856000005</v>
      </c>
    </row>
    <row r="1672" spans="1:25">
      <c r="A1672" s="403" t="s">
        <v>52</v>
      </c>
      <c r="B1672" s="403" t="s">
        <v>509</v>
      </c>
      <c r="C1672" s="403" t="s">
        <v>343</v>
      </c>
      <c r="D1672" s="403" t="s">
        <v>344</v>
      </c>
      <c r="E1672" s="403" t="s">
        <v>1455</v>
      </c>
      <c r="F1672" s="403">
        <v>0</v>
      </c>
      <c r="O1672" s="403" t="s">
        <v>345</v>
      </c>
      <c r="R1672" s="403">
        <v>4</v>
      </c>
      <c r="S1672" s="403">
        <v>1.38</v>
      </c>
      <c r="T1672" s="403">
        <v>4.7</v>
      </c>
      <c r="U1672" s="403">
        <v>8.9250000000000007</v>
      </c>
      <c r="V1672" s="403">
        <v>14.9</v>
      </c>
      <c r="W1672" s="403">
        <v>30.6</v>
      </c>
      <c r="X1672" s="404">
        <v>0.31768999999999997</v>
      </c>
      <c r="Y1672" s="403">
        <f>X1672+(S1672*((U1672-INDEX('[1]Center of Mass'!$B$8:$M$105,MATCH(A1672,'[1]Center of Mass'!$B$8:$B$105,0),9))^2+(V1672-INDEX('[1]Center of Mass'!$B$8:$M$105,MATCH(A1672,'[1]Center of Mass'!$B$8:$B$105,0),10))^2))</f>
        <v>222.07901455999999</v>
      </c>
    </row>
    <row r="1673" spans="1:25">
      <c r="A1673" s="403" t="s">
        <v>52</v>
      </c>
      <c r="B1673" s="403" t="s">
        <v>754</v>
      </c>
      <c r="C1673" s="403" t="s">
        <v>343</v>
      </c>
      <c r="D1673" s="403" t="s">
        <v>344</v>
      </c>
      <c r="E1673" s="403" t="s">
        <v>1455</v>
      </c>
      <c r="F1673" s="403">
        <v>0</v>
      </c>
      <c r="O1673" s="403" t="s">
        <v>345</v>
      </c>
      <c r="R1673" s="403">
        <v>4</v>
      </c>
      <c r="S1673" s="403">
        <v>1.3238000000000001</v>
      </c>
      <c r="T1673" s="403">
        <v>4.6059999999999999</v>
      </c>
      <c r="U1673" s="403">
        <v>13.252000000000001</v>
      </c>
      <c r="V1673" s="403">
        <v>14.9</v>
      </c>
      <c r="W1673" s="403">
        <v>30.6</v>
      </c>
      <c r="X1673" s="404">
        <v>0.29310999999999998</v>
      </c>
      <c r="Y1673" s="403">
        <f>X1673+(S1673*((U1673-INDEX('[1]Center of Mass'!$B$8:$M$105,MATCH(A1673,'[1]Center of Mass'!$B$8:$B$105,0),9))^2+(V1673-INDEX('[1]Center of Mass'!$B$8:$M$105,MATCH(A1673,'[1]Center of Mass'!$B$8:$B$105,0),10))^2))</f>
        <v>93.735964820600003</v>
      </c>
    </row>
    <row r="1674" spans="1:25">
      <c r="A1674" s="403" t="s">
        <v>52</v>
      </c>
      <c r="B1674" s="403" t="s">
        <v>755</v>
      </c>
      <c r="C1674" s="403" t="s">
        <v>343</v>
      </c>
      <c r="D1674" s="403" t="s">
        <v>344</v>
      </c>
      <c r="E1674" s="403" t="s">
        <v>1455</v>
      </c>
      <c r="F1674" s="403">
        <v>0</v>
      </c>
      <c r="O1674" s="403" t="s">
        <v>345</v>
      </c>
      <c r="R1674" s="403">
        <v>4</v>
      </c>
      <c r="S1674" s="403">
        <v>1.3238000000000001</v>
      </c>
      <c r="T1674" s="403">
        <v>4.6059999999999999</v>
      </c>
      <c r="U1674" s="403">
        <v>14.355</v>
      </c>
      <c r="V1674" s="403">
        <v>14.9</v>
      </c>
      <c r="W1674" s="403">
        <v>30.6</v>
      </c>
      <c r="X1674" s="404">
        <v>0.29310999999999998</v>
      </c>
      <c r="Y1674" s="403">
        <f>X1674+(S1674*((U1674-INDEX('[1]Center of Mass'!$B$8:$M$105,MATCH(A1674,'[1]Center of Mass'!$B$8:$B$105,0),9))^2+(V1674-INDEX('[1]Center of Mass'!$B$8:$M$105,MATCH(A1674,'[1]Center of Mass'!$B$8:$B$105,0),10))^2))</f>
        <v>71.256934017600031</v>
      </c>
    </row>
    <row r="1675" spans="1:25">
      <c r="A1675" s="403" t="s">
        <v>52</v>
      </c>
      <c r="B1675" s="403" t="s">
        <v>560</v>
      </c>
      <c r="C1675" s="403" t="s">
        <v>343</v>
      </c>
      <c r="D1675" s="403" t="s">
        <v>344</v>
      </c>
      <c r="E1675" s="403" t="s">
        <v>1455</v>
      </c>
      <c r="F1675" s="403">
        <v>0</v>
      </c>
      <c r="O1675" s="403" t="s">
        <v>345</v>
      </c>
      <c r="R1675" s="403">
        <v>4</v>
      </c>
      <c r="S1675" s="403">
        <v>1.3238000000000001</v>
      </c>
      <c r="T1675" s="403">
        <v>4.6059999999999999</v>
      </c>
      <c r="U1675" s="403">
        <v>15.458</v>
      </c>
      <c r="V1675" s="403">
        <v>14.9</v>
      </c>
      <c r="W1675" s="403">
        <v>30.6</v>
      </c>
      <c r="X1675" s="404">
        <v>0.29310999999999998</v>
      </c>
      <c r="Y1675" s="403">
        <f>X1675+(S1675*((U1675-INDEX('[1]Center of Mass'!$B$8:$M$105,MATCH(A1675,'[1]Center of Mass'!$B$8:$B$105,0),9))^2+(V1675-INDEX('[1]Center of Mass'!$B$8:$M$105,MATCH(A1675,'[1]Center of Mass'!$B$8:$B$105,0),10))^2))</f>
        <v>51.998997203000023</v>
      </c>
    </row>
    <row r="1676" spans="1:25">
      <c r="A1676" s="403" t="s">
        <v>52</v>
      </c>
      <c r="B1676" s="403" t="s">
        <v>561</v>
      </c>
      <c r="C1676" s="403" t="s">
        <v>343</v>
      </c>
      <c r="D1676" s="403" t="s">
        <v>344</v>
      </c>
      <c r="E1676" s="403" t="s">
        <v>1455</v>
      </c>
      <c r="F1676" s="403">
        <v>0</v>
      </c>
      <c r="O1676" s="403" t="s">
        <v>345</v>
      </c>
      <c r="R1676" s="403">
        <v>4</v>
      </c>
      <c r="S1676" s="403">
        <v>1.4286000000000001</v>
      </c>
      <c r="T1676" s="403">
        <v>4.7809999999999997</v>
      </c>
      <c r="U1676" s="403">
        <v>16.605</v>
      </c>
      <c r="V1676" s="403">
        <v>14.9</v>
      </c>
      <c r="W1676" s="403">
        <v>30.6</v>
      </c>
      <c r="X1676" s="404">
        <v>0.34016000000000002</v>
      </c>
      <c r="Y1676" s="403">
        <f>X1676+(S1676*((U1676-INDEX('[1]Center of Mass'!$B$8:$M$105,MATCH(A1676,'[1]Center of Mass'!$B$8:$B$105,0),9))^2+(V1676-INDEX('[1]Center of Mass'!$B$8:$M$105,MATCH(A1676,'[1]Center of Mass'!$B$8:$B$105,0),10))^2))</f>
        <v>38.214706047200011</v>
      </c>
    </row>
    <row r="1677" spans="1:25">
      <c r="A1677" s="403" t="s">
        <v>52</v>
      </c>
      <c r="B1677" s="403" t="s">
        <v>562</v>
      </c>
      <c r="C1677" s="403" t="s">
        <v>343</v>
      </c>
      <c r="D1677" s="403" t="s">
        <v>344</v>
      </c>
      <c r="E1677" s="403" t="s">
        <v>1455</v>
      </c>
      <c r="F1677" s="403">
        <v>0</v>
      </c>
      <c r="O1677" s="403" t="s">
        <v>345</v>
      </c>
      <c r="R1677" s="403">
        <v>4</v>
      </c>
      <c r="S1677" s="403">
        <v>1.44</v>
      </c>
      <c r="T1677" s="403">
        <v>4.8</v>
      </c>
      <c r="U1677" s="403">
        <v>17.8</v>
      </c>
      <c r="V1677" s="403">
        <v>14.9</v>
      </c>
      <c r="W1677" s="403">
        <v>30.6</v>
      </c>
      <c r="X1677" s="404">
        <v>0.34560000000000002</v>
      </c>
      <c r="Y1677" s="403">
        <f>X1677+(S1677*((U1677-INDEX('[1]Center of Mass'!$B$8:$M$105,MATCH(A1677,'[1]Center of Mass'!$B$8:$B$105,0),9))^2+(V1677-INDEX('[1]Center of Mass'!$B$8:$M$105,MATCH(A1677,'[1]Center of Mass'!$B$8:$B$105,0),10))^2))</f>
        <v>23.728661280000011</v>
      </c>
    </row>
    <row r="1678" spans="1:25">
      <c r="A1678" s="403" t="s">
        <v>52</v>
      </c>
      <c r="B1678" s="403" t="s">
        <v>512</v>
      </c>
      <c r="C1678" s="403" t="s">
        <v>343</v>
      </c>
      <c r="D1678" s="403" t="s">
        <v>344</v>
      </c>
      <c r="E1678" s="403" t="s">
        <v>1455</v>
      </c>
      <c r="F1678" s="403">
        <v>0</v>
      </c>
      <c r="O1678" s="403" t="s">
        <v>345</v>
      </c>
      <c r="R1678" s="403">
        <v>4</v>
      </c>
      <c r="S1678" s="403">
        <v>1.5</v>
      </c>
      <c r="T1678" s="403">
        <v>4.9000000000000004</v>
      </c>
      <c r="U1678" s="403">
        <v>0.625</v>
      </c>
      <c r="V1678" s="403">
        <v>16.100000000000001</v>
      </c>
      <c r="W1678" s="403">
        <v>30.6</v>
      </c>
      <c r="X1678" s="404">
        <v>0.37530999999999998</v>
      </c>
      <c r="Y1678" s="403">
        <f>X1678+(S1678*((U1678-INDEX('[1]Center of Mass'!$B$8:$M$105,MATCH(A1678,'[1]Center of Mass'!$B$8:$B$105,0),9))^2+(V1678-INDEX('[1]Center of Mass'!$B$8:$M$105,MATCH(A1678,'[1]Center of Mass'!$B$8:$B$105,0),10))^2))</f>
        <v>665.79602800000009</v>
      </c>
    </row>
    <row r="1679" spans="1:25">
      <c r="A1679" s="403" t="s">
        <v>52</v>
      </c>
      <c r="B1679" s="403" t="s">
        <v>514</v>
      </c>
      <c r="C1679" s="403" t="s">
        <v>343</v>
      </c>
      <c r="D1679" s="403" t="s">
        <v>344</v>
      </c>
      <c r="E1679" s="403" t="s">
        <v>1455</v>
      </c>
      <c r="F1679" s="403">
        <v>0</v>
      </c>
      <c r="O1679" s="403" t="s">
        <v>345</v>
      </c>
      <c r="R1679" s="403">
        <v>4</v>
      </c>
      <c r="S1679" s="403">
        <v>1.23</v>
      </c>
      <c r="T1679" s="403">
        <v>4.45</v>
      </c>
      <c r="U1679" s="403">
        <v>1.7629999999999999</v>
      </c>
      <c r="V1679" s="403">
        <v>16.100000000000001</v>
      </c>
      <c r="W1679" s="403">
        <v>30.6</v>
      </c>
      <c r="X1679" s="404">
        <v>0.25529000000000002</v>
      </c>
      <c r="Y1679" s="403">
        <f>X1679+(S1679*((U1679-INDEX('[1]Center of Mass'!$B$8:$M$105,MATCH(A1679,'[1]Center of Mass'!$B$8:$B$105,0),9))^2+(V1679-INDEX('[1]Center of Mass'!$B$8:$M$105,MATCH(A1679,'[1]Center of Mass'!$B$8:$B$105,0),10))^2))</f>
        <v>489.05123839999999</v>
      </c>
    </row>
    <row r="1680" spans="1:25">
      <c r="A1680" s="403" t="s">
        <v>52</v>
      </c>
      <c r="B1680" s="403" t="s">
        <v>515</v>
      </c>
      <c r="C1680" s="403" t="s">
        <v>343</v>
      </c>
      <c r="D1680" s="403" t="s">
        <v>344</v>
      </c>
      <c r="E1680" s="403" t="s">
        <v>1455</v>
      </c>
      <c r="F1680" s="403">
        <v>0</v>
      </c>
      <c r="O1680" s="403" t="s">
        <v>345</v>
      </c>
      <c r="R1680" s="403">
        <v>4</v>
      </c>
      <c r="S1680" s="403">
        <v>1.23</v>
      </c>
      <c r="T1680" s="403">
        <v>4.45</v>
      </c>
      <c r="U1680" s="403">
        <v>2.7879999999999998</v>
      </c>
      <c r="V1680" s="403">
        <v>16.100000000000001</v>
      </c>
      <c r="W1680" s="403">
        <v>30.6</v>
      </c>
      <c r="X1680" s="404">
        <v>0.25529000000000002</v>
      </c>
      <c r="Y1680" s="403">
        <f>X1680+(S1680*((U1680-INDEX('[1]Center of Mass'!$B$8:$M$105,MATCH(A1680,'[1]Center of Mass'!$B$8:$B$105,0),9))^2+(V1680-INDEX('[1]Center of Mass'!$B$8:$M$105,MATCH(A1680,'[1]Center of Mass'!$B$8:$B$105,0),10))^2))</f>
        <v>440.57414015000006</v>
      </c>
    </row>
    <row r="1681" spans="1:25">
      <c r="A1681" s="403" t="s">
        <v>52</v>
      </c>
      <c r="B1681" s="403" t="s">
        <v>365</v>
      </c>
      <c r="C1681" s="403" t="s">
        <v>343</v>
      </c>
      <c r="D1681" s="403" t="s">
        <v>344</v>
      </c>
      <c r="E1681" s="403" t="s">
        <v>1455</v>
      </c>
      <c r="F1681" s="403">
        <v>0</v>
      </c>
      <c r="O1681" s="403" t="s">
        <v>345</v>
      </c>
      <c r="R1681" s="403">
        <v>4</v>
      </c>
      <c r="S1681" s="403">
        <v>1.56</v>
      </c>
      <c r="T1681" s="403">
        <v>5</v>
      </c>
      <c r="U1681" s="403">
        <v>3.95</v>
      </c>
      <c r="V1681" s="403">
        <v>16.100000000000001</v>
      </c>
      <c r="W1681" s="403">
        <v>30.6</v>
      </c>
      <c r="X1681" s="404">
        <v>0.40689999999999998</v>
      </c>
      <c r="Y1681" s="403">
        <f>X1681+(S1681*((U1681-INDEX('[1]Center of Mass'!$B$8:$M$105,MATCH(A1681,'[1]Center of Mass'!$B$8:$B$105,0),9))^2+(V1681-INDEX('[1]Center of Mass'!$B$8:$M$105,MATCH(A1681,'[1]Center of Mass'!$B$8:$B$105,0),10))^2))</f>
        <v>493.12359772000013</v>
      </c>
    </row>
    <row r="1682" spans="1:25">
      <c r="A1682" s="403" t="s">
        <v>52</v>
      </c>
      <c r="B1682" s="403" t="s">
        <v>366</v>
      </c>
      <c r="C1682" s="403" t="s">
        <v>343</v>
      </c>
      <c r="D1682" s="403" t="s">
        <v>344</v>
      </c>
      <c r="E1682" s="403" t="s">
        <v>1455</v>
      </c>
      <c r="F1682" s="403">
        <v>0</v>
      </c>
      <c r="O1682" s="403" t="s">
        <v>345</v>
      </c>
      <c r="R1682" s="403">
        <v>4</v>
      </c>
      <c r="S1682" s="403">
        <v>1.56</v>
      </c>
      <c r="T1682" s="403">
        <v>5</v>
      </c>
      <c r="U1682" s="403">
        <v>5.25</v>
      </c>
      <c r="V1682" s="403">
        <v>16.100000000000001</v>
      </c>
      <c r="W1682" s="403">
        <v>30.6</v>
      </c>
      <c r="X1682" s="404">
        <v>0.40689999999999998</v>
      </c>
      <c r="Y1682" s="403">
        <f>X1682+(S1682*((U1682-INDEX('[1]Center of Mass'!$B$8:$M$105,MATCH(A1682,'[1]Center of Mass'!$B$8:$B$105,0),9))^2+(V1682-INDEX('[1]Center of Mass'!$B$8:$M$105,MATCH(A1682,'[1]Center of Mass'!$B$8:$B$105,0),10))^2))</f>
        <v>424.57314172000008</v>
      </c>
    </row>
    <row r="1683" spans="1:25">
      <c r="A1683" s="403" t="s">
        <v>52</v>
      </c>
      <c r="B1683" s="403" t="s">
        <v>367</v>
      </c>
      <c r="C1683" s="403" t="s">
        <v>343</v>
      </c>
      <c r="D1683" s="403" t="s">
        <v>344</v>
      </c>
      <c r="E1683" s="403" t="s">
        <v>1455</v>
      </c>
      <c r="F1683" s="403">
        <v>0</v>
      </c>
      <c r="O1683" s="403" t="s">
        <v>345</v>
      </c>
      <c r="R1683" s="403">
        <v>4</v>
      </c>
      <c r="S1683" s="403">
        <v>1.56</v>
      </c>
      <c r="T1683" s="403">
        <v>5</v>
      </c>
      <c r="U1683" s="403">
        <v>6.55</v>
      </c>
      <c r="V1683" s="403">
        <v>16.100000000000001</v>
      </c>
      <c r="W1683" s="403">
        <v>30.6</v>
      </c>
      <c r="X1683" s="404">
        <v>0.40689999999999998</v>
      </c>
      <c r="Y1683" s="403">
        <f>X1683+(S1683*((U1683-INDEX('[1]Center of Mass'!$B$8:$M$105,MATCH(A1683,'[1]Center of Mass'!$B$8:$B$105,0),9))^2+(V1683-INDEX('[1]Center of Mass'!$B$8:$M$105,MATCH(A1683,'[1]Center of Mass'!$B$8:$B$105,0),10))^2))</f>
        <v>361.2954857200001</v>
      </c>
    </row>
    <row r="1684" spans="1:25">
      <c r="A1684" s="403" t="s">
        <v>52</v>
      </c>
      <c r="B1684" s="403" t="s">
        <v>368</v>
      </c>
      <c r="C1684" s="403" t="s">
        <v>343</v>
      </c>
      <c r="D1684" s="403" t="s">
        <v>344</v>
      </c>
      <c r="E1684" s="403" t="s">
        <v>1455</v>
      </c>
      <c r="F1684" s="403">
        <v>0</v>
      </c>
      <c r="O1684" s="403" t="s">
        <v>345</v>
      </c>
      <c r="R1684" s="403">
        <v>4</v>
      </c>
      <c r="S1684" s="403">
        <v>1.38</v>
      </c>
      <c r="T1684" s="403">
        <v>4.7</v>
      </c>
      <c r="U1684" s="403">
        <v>7.7750000000000004</v>
      </c>
      <c r="V1684" s="403">
        <v>16.100000000000001</v>
      </c>
      <c r="W1684" s="403">
        <v>30.6</v>
      </c>
      <c r="X1684" s="404">
        <v>0.31768999999999997</v>
      </c>
      <c r="Y1684" s="403">
        <f>X1684+(S1684*((U1684-INDEX('[1]Center of Mass'!$B$8:$M$105,MATCH(A1684,'[1]Center of Mass'!$B$8:$B$105,0),9))^2+(V1684-INDEX('[1]Center of Mass'!$B$8:$M$105,MATCH(A1684,'[1]Center of Mass'!$B$8:$B$105,0),10))^2))</f>
        <v>271.08681656000005</v>
      </c>
    </row>
    <row r="1685" spans="1:25">
      <c r="A1685" s="403" t="s">
        <v>52</v>
      </c>
      <c r="B1685" s="403" t="s">
        <v>369</v>
      </c>
      <c r="C1685" s="403" t="s">
        <v>343</v>
      </c>
      <c r="D1685" s="403" t="s">
        <v>344</v>
      </c>
      <c r="E1685" s="403" t="s">
        <v>1455</v>
      </c>
      <c r="F1685" s="403">
        <v>0</v>
      </c>
      <c r="O1685" s="403" t="s">
        <v>345</v>
      </c>
      <c r="R1685" s="403">
        <v>4</v>
      </c>
      <c r="S1685" s="403">
        <v>1.38</v>
      </c>
      <c r="T1685" s="403">
        <v>4.7</v>
      </c>
      <c r="U1685" s="403">
        <v>8.9250000000000007</v>
      </c>
      <c r="V1685" s="403">
        <v>16.100000000000001</v>
      </c>
      <c r="W1685" s="403">
        <v>30.6</v>
      </c>
      <c r="X1685" s="404">
        <v>0.31768999999999997</v>
      </c>
      <c r="Y1685" s="403">
        <f>X1685+(S1685*((U1685-INDEX('[1]Center of Mass'!$B$8:$M$105,MATCH(A1685,'[1]Center of Mass'!$B$8:$B$105,0),9))^2+(V1685-INDEX('[1]Center of Mass'!$B$8:$M$105,MATCH(A1685,'[1]Center of Mass'!$B$8:$B$105,0),10))^2))</f>
        <v>229.34554256000001</v>
      </c>
    </row>
    <row r="1686" spans="1:25">
      <c r="A1686" s="403" t="s">
        <v>52</v>
      </c>
      <c r="B1686" s="403" t="s">
        <v>370</v>
      </c>
      <c r="C1686" s="403" t="s">
        <v>343</v>
      </c>
      <c r="D1686" s="403" t="s">
        <v>344</v>
      </c>
      <c r="E1686" s="403" t="s">
        <v>1455</v>
      </c>
      <c r="F1686" s="403">
        <v>0</v>
      </c>
      <c r="O1686" s="403" t="s">
        <v>345</v>
      </c>
      <c r="R1686" s="403">
        <v>4</v>
      </c>
      <c r="S1686" s="403">
        <v>1.2</v>
      </c>
      <c r="T1686" s="403">
        <v>4.4000000000000004</v>
      </c>
      <c r="U1686" s="403">
        <v>10</v>
      </c>
      <c r="V1686" s="403">
        <v>16.100000000000001</v>
      </c>
      <c r="W1686" s="403">
        <v>30.6</v>
      </c>
      <c r="X1686" s="404">
        <v>0.24399999999999999</v>
      </c>
      <c r="Y1686" s="403">
        <f>X1686+(S1686*((U1686-INDEX('[1]Center of Mass'!$B$8:$M$105,MATCH(A1686,'[1]Center of Mass'!$B$8:$B$105,0),9))^2+(V1686-INDEX('[1]Center of Mass'!$B$8:$M$105,MATCH(A1686,'[1]Center of Mass'!$B$8:$B$105,0),10))^2))</f>
        <v>168.33932440000004</v>
      </c>
    </row>
    <row r="1687" spans="1:25">
      <c r="A1687" s="403" t="s">
        <v>52</v>
      </c>
      <c r="B1687" s="403" t="s">
        <v>373</v>
      </c>
      <c r="C1687" s="403" t="s">
        <v>343</v>
      </c>
      <c r="D1687" s="403" t="s">
        <v>344</v>
      </c>
      <c r="E1687" s="403" t="s">
        <v>1455</v>
      </c>
      <c r="F1687" s="403">
        <v>0</v>
      </c>
      <c r="O1687" s="403" t="s">
        <v>345</v>
      </c>
      <c r="R1687" s="403">
        <v>4</v>
      </c>
      <c r="S1687" s="403">
        <v>2.64</v>
      </c>
      <c r="T1687" s="403">
        <v>6.8</v>
      </c>
      <c r="U1687" s="403">
        <v>11.6</v>
      </c>
      <c r="V1687" s="403">
        <v>16.100000000000001</v>
      </c>
      <c r="W1687" s="403">
        <v>30.6</v>
      </c>
      <c r="X1687" s="404">
        <v>1.3815999999999999</v>
      </c>
      <c r="Y1687" s="403">
        <f>X1687+(S1687*((U1687-INDEX('[1]Center of Mass'!$B$8:$M$105,MATCH(A1687,'[1]Center of Mass'!$B$8:$B$105,0),9))^2+(V1687-INDEX('[1]Center of Mass'!$B$8:$M$105,MATCH(A1687,'[1]Center of Mass'!$B$8:$B$105,0),10))^2))</f>
        <v>280.78926568000014</v>
      </c>
    </row>
    <row r="1688" spans="1:25">
      <c r="A1688" s="403" t="s">
        <v>52</v>
      </c>
      <c r="B1688" s="403" t="s">
        <v>375</v>
      </c>
      <c r="C1688" s="403" t="s">
        <v>343</v>
      </c>
      <c r="D1688" s="403" t="s">
        <v>344</v>
      </c>
      <c r="E1688" s="403" t="s">
        <v>1455</v>
      </c>
      <c r="F1688" s="403">
        <v>0</v>
      </c>
      <c r="O1688" s="403" t="s">
        <v>345</v>
      </c>
      <c r="R1688" s="403">
        <v>4</v>
      </c>
      <c r="S1688" s="403">
        <v>1.3238000000000001</v>
      </c>
      <c r="T1688" s="403">
        <v>4.6059999999999999</v>
      </c>
      <c r="U1688" s="403">
        <v>13.252000000000001</v>
      </c>
      <c r="V1688" s="403">
        <v>16.100000000000001</v>
      </c>
      <c r="W1688" s="403">
        <v>30.6</v>
      </c>
      <c r="X1688" s="404">
        <v>0.29310999999999998</v>
      </c>
      <c r="Y1688" s="403">
        <f>X1688+(S1688*((U1688-INDEX('[1]Center of Mass'!$B$8:$M$105,MATCH(A1688,'[1]Center of Mass'!$B$8:$B$105,0),9))^2+(V1688-INDEX('[1]Center of Mass'!$B$8:$M$105,MATCH(A1688,'[1]Center of Mass'!$B$8:$B$105,0),10))^2))</f>
        <v>100.70656610060004</v>
      </c>
    </row>
    <row r="1689" spans="1:25">
      <c r="A1689" s="403" t="s">
        <v>52</v>
      </c>
      <c r="B1689" s="403" t="s">
        <v>376</v>
      </c>
      <c r="C1689" s="403" t="s">
        <v>343</v>
      </c>
      <c r="D1689" s="403" t="s">
        <v>344</v>
      </c>
      <c r="E1689" s="403" t="s">
        <v>1455</v>
      </c>
      <c r="F1689" s="403">
        <v>0</v>
      </c>
      <c r="O1689" s="403" t="s">
        <v>345</v>
      </c>
      <c r="R1689" s="403">
        <v>4</v>
      </c>
      <c r="S1689" s="403">
        <v>1.3238000000000001</v>
      </c>
      <c r="T1689" s="403">
        <v>4.6059999999999999</v>
      </c>
      <c r="U1689" s="403">
        <v>14.355</v>
      </c>
      <c r="V1689" s="403">
        <v>16.100000000000001</v>
      </c>
      <c r="W1689" s="403">
        <v>30.6</v>
      </c>
      <c r="X1689" s="404">
        <v>0.29310999999999998</v>
      </c>
      <c r="Y1689" s="403">
        <f>X1689+(S1689*((U1689-INDEX('[1]Center of Mass'!$B$8:$M$105,MATCH(A1689,'[1]Center of Mass'!$B$8:$B$105,0),9))^2+(V1689-INDEX('[1]Center of Mass'!$B$8:$M$105,MATCH(A1689,'[1]Center of Mass'!$B$8:$B$105,0),10))^2))</f>
        <v>78.227535297600028</v>
      </c>
    </row>
    <row r="1690" spans="1:25">
      <c r="A1690" s="403" t="s">
        <v>52</v>
      </c>
      <c r="B1690" s="403" t="s">
        <v>759</v>
      </c>
      <c r="C1690" s="403" t="s">
        <v>343</v>
      </c>
      <c r="D1690" s="403" t="s">
        <v>344</v>
      </c>
      <c r="E1690" s="403" t="s">
        <v>1455</v>
      </c>
      <c r="F1690" s="403">
        <v>0</v>
      </c>
      <c r="O1690" s="403" t="s">
        <v>345</v>
      </c>
      <c r="R1690" s="403">
        <v>4</v>
      </c>
      <c r="S1690" s="403">
        <v>1.3238000000000001</v>
      </c>
      <c r="T1690" s="403">
        <v>4.6059999999999999</v>
      </c>
      <c r="U1690" s="403">
        <v>15.458</v>
      </c>
      <c r="V1690" s="403">
        <v>16.100000000000001</v>
      </c>
      <c r="W1690" s="403">
        <v>30.6</v>
      </c>
      <c r="X1690" s="404">
        <v>0.29310999999999998</v>
      </c>
      <c r="Y1690" s="403">
        <f>X1690+(S1690*((U1690-INDEX('[1]Center of Mass'!$B$8:$M$105,MATCH(A1690,'[1]Center of Mass'!$B$8:$B$105,0),9))^2+(V1690-INDEX('[1]Center of Mass'!$B$8:$M$105,MATCH(A1690,'[1]Center of Mass'!$B$8:$B$105,0),10))^2))</f>
        <v>58.969598483000034</v>
      </c>
    </row>
    <row r="1691" spans="1:25">
      <c r="A1691" s="403" t="s">
        <v>52</v>
      </c>
      <c r="B1691" s="403" t="s">
        <v>760</v>
      </c>
      <c r="C1691" s="403" t="s">
        <v>343</v>
      </c>
      <c r="D1691" s="403" t="s">
        <v>344</v>
      </c>
      <c r="E1691" s="403" t="s">
        <v>1455</v>
      </c>
      <c r="F1691" s="403">
        <v>0</v>
      </c>
      <c r="O1691" s="403" t="s">
        <v>345</v>
      </c>
      <c r="R1691" s="403">
        <v>4</v>
      </c>
      <c r="S1691" s="403">
        <v>1.4286000000000001</v>
      </c>
      <c r="T1691" s="403">
        <v>4.7809999999999997</v>
      </c>
      <c r="U1691" s="403">
        <v>16.605</v>
      </c>
      <c r="V1691" s="403">
        <v>16.100000000000001</v>
      </c>
      <c r="W1691" s="403">
        <v>30.6</v>
      </c>
      <c r="X1691" s="404">
        <v>0.34016000000000002</v>
      </c>
      <c r="Y1691" s="403">
        <f>X1691+(S1691*((U1691-INDEX('[1]Center of Mass'!$B$8:$M$105,MATCH(A1691,'[1]Center of Mass'!$B$8:$B$105,0),9))^2+(V1691-INDEX('[1]Center of Mass'!$B$8:$M$105,MATCH(A1691,'[1]Center of Mass'!$B$8:$B$105,0),10))^2))</f>
        <v>45.73714220720003</v>
      </c>
    </row>
    <row r="1692" spans="1:25">
      <c r="A1692" s="403" t="s">
        <v>52</v>
      </c>
      <c r="B1692" s="403" t="s">
        <v>378</v>
      </c>
      <c r="C1692" s="403" t="s">
        <v>343</v>
      </c>
      <c r="D1692" s="403" t="s">
        <v>344</v>
      </c>
      <c r="E1692" s="403" t="s">
        <v>1455</v>
      </c>
      <c r="F1692" s="403">
        <v>0</v>
      </c>
      <c r="O1692" s="403" t="s">
        <v>345</v>
      </c>
      <c r="R1692" s="403">
        <v>4</v>
      </c>
      <c r="S1692" s="403">
        <v>1.44</v>
      </c>
      <c r="T1692" s="403">
        <v>4.8</v>
      </c>
      <c r="U1692" s="403">
        <v>17.8</v>
      </c>
      <c r="V1692" s="403">
        <v>16.100000000000001</v>
      </c>
      <c r="W1692" s="403">
        <v>30.6</v>
      </c>
      <c r="X1692" s="404">
        <v>0.34560000000000002</v>
      </c>
      <c r="Y1692" s="403">
        <f>X1692+(S1692*((U1692-INDEX('[1]Center of Mass'!$B$8:$M$105,MATCH(A1692,'[1]Center of Mass'!$B$8:$B$105,0),9))^2+(V1692-INDEX('[1]Center of Mass'!$B$8:$M$105,MATCH(A1692,'[1]Center of Mass'!$B$8:$B$105,0),10))^2))</f>
        <v>31.311125280000027</v>
      </c>
    </row>
    <row r="1693" spans="1:25">
      <c r="A1693" s="403" t="s">
        <v>52</v>
      </c>
      <c r="B1693" s="403" t="s">
        <v>854</v>
      </c>
      <c r="C1693" s="403" t="s">
        <v>343</v>
      </c>
      <c r="D1693" s="403" t="s">
        <v>344</v>
      </c>
      <c r="E1693" s="403" t="s">
        <v>1455</v>
      </c>
      <c r="F1693" s="403">
        <v>0</v>
      </c>
      <c r="O1693" s="403" t="s">
        <v>345</v>
      </c>
      <c r="R1693" s="403">
        <v>4</v>
      </c>
      <c r="S1693" s="403">
        <v>1.4375</v>
      </c>
      <c r="T1693" s="403">
        <v>4.8</v>
      </c>
      <c r="U1693" s="403">
        <v>7.7750000000000004</v>
      </c>
      <c r="V1693" s="403">
        <v>17.324999999999999</v>
      </c>
      <c r="W1693" s="403">
        <v>30.6</v>
      </c>
      <c r="X1693" s="404">
        <v>0.34560000000000002</v>
      </c>
      <c r="Y1693" s="403">
        <f>X1693+(S1693*((U1693-INDEX('[1]Center of Mass'!$B$8:$M$105,MATCH(A1693,'[1]Center of Mass'!$B$8:$B$105,0),9))^2+(V1693-INDEX('[1]Center of Mass'!$B$8:$M$105,MATCH(A1693,'[1]Center of Mass'!$B$8:$B$105,0),10))^2))</f>
        <v>294.39404068750002</v>
      </c>
    </row>
    <row r="1694" spans="1:25">
      <c r="A1694" s="403" t="s">
        <v>52</v>
      </c>
      <c r="B1694" s="403" t="s">
        <v>565</v>
      </c>
      <c r="C1694" s="403" t="s">
        <v>343</v>
      </c>
      <c r="D1694" s="403" t="s">
        <v>344</v>
      </c>
      <c r="E1694" s="403" t="s">
        <v>1455</v>
      </c>
      <c r="F1694" s="403">
        <v>0</v>
      </c>
      <c r="O1694" s="403" t="s">
        <v>345</v>
      </c>
      <c r="R1694" s="403">
        <v>4</v>
      </c>
      <c r="S1694" s="403">
        <v>1.4375</v>
      </c>
      <c r="T1694" s="403">
        <v>4.8</v>
      </c>
      <c r="U1694" s="403">
        <v>8.9250000000000007</v>
      </c>
      <c r="V1694" s="403">
        <v>17.324999999999999</v>
      </c>
      <c r="W1694" s="403">
        <v>30.6</v>
      </c>
      <c r="X1694" s="404">
        <v>0.34560000000000002</v>
      </c>
      <c r="Y1694" s="403">
        <f>X1694+(S1694*((U1694-INDEX('[1]Center of Mass'!$B$8:$M$105,MATCH(A1694,'[1]Center of Mass'!$B$8:$B$105,0),9))^2+(V1694-INDEX('[1]Center of Mass'!$B$8:$M$105,MATCH(A1694,'[1]Center of Mass'!$B$8:$B$105,0),10))^2))</f>
        <v>250.9135469375</v>
      </c>
    </row>
    <row r="1695" spans="1:25">
      <c r="A1695" s="403" t="s">
        <v>52</v>
      </c>
      <c r="B1695" s="403" t="s">
        <v>855</v>
      </c>
      <c r="C1695" s="403" t="s">
        <v>343</v>
      </c>
      <c r="D1695" s="403" t="s">
        <v>344</v>
      </c>
      <c r="E1695" s="403" t="s">
        <v>1455</v>
      </c>
      <c r="F1695" s="403">
        <v>0</v>
      </c>
      <c r="O1695" s="403" t="s">
        <v>345</v>
      </c>
      <c r="R1695" s="403">
        <v>4</v>
      </c>
      <c r="S1695" s="403">
        <v>1.25</v>
      </c>
      <c r="T1695" s="403">
        <v>4.5</v>
      </c>
      <c r="U1695" s="403">
        <v>10</v>
      </c>
      <c r="V1695" s="403">
        <v>17.324999999999999</v>
      </c>
      <c r="W1695" s="403">
        <v>30.6</v>
      </c>
      <c r="X1695" s="404">
        <v>0.26693</v>
      </c>
      <c r="Y1695" s="403">
        <f>X1695+(S1695*((U1695-INDEX('[1]Center of Mass'!$B$8:$M$105,MATCH(A1695,'[1]Center of Mass'!$B$8:$B$105,0),9))^2+(V1695-INDEX('[1]Center of Mass'!$B$8:$M$105,MATCH(A1695,'[1]Center of Mass'!$B$8:$B$105,0),10))^2))</f>
        <v>185.79863250000005</v>
      </c>
    </row>
    <row r="1696" spans="1:25">
      <c r="A1696" s="403" t="s">
        <v>52</v>
      </c>
      <c r="B1696" s="403" t="s">
        <v>778</v>
      </c>
      <c r="C1696" s="403" t="s">
        <v>343</v>
      </c>
      <c r="D1696" s="403" t="s">
        <v>344</v>
      </c>
      <c r="E1696" s="403" t="s">
        <v>1455</v>
      </c>
      <c r="F1696" s="403">
        <v>0</v>
      </c>
      <c r="O1696" s="403" t="s">
        <v>345</v>
      </c>
      <c r="R1696" s="403">
        <v>4</v>
      </c>
      <c r="S1696" s="403">
        <v>1.4375</v>
      </c>
      <c r="T1696" s="403">
        <v>4.8</v>
      </c>
      <c r="U1696" s="403">
        <v>7.7750000000000004</v>
      </c>
      <c r="V1696" s="403">
        <v>18.574999999999999</v>
      </c>
      <c r="W1696" s="403">
        <v>30.6</v>
      </c>
      <c r="X1696" s="404">
        <v>0.34560000000000002</v>
      </c>
      <c r="Y1696" s="403">
        <f>X1696+(S1696*((U1696-INDEX('[1]Center of Mass'!$B$8:$M$105,MATCH(A1696,'[1]Center of Mass'!$B$8:$B$105,0),9))^2+(V1696-INDEX('[1]Center of Mass'!$B$8:$M$105,MATCH(A1696,'[1]Center of Mass'!$B$8:$B$105,0),10))^2))</f>
        <v>311.08341568750001</v>
      </c>
    </row>
    <row r="1697" spans="1:25">
      <c r="A1697" s="403" t="s">
        <v>52</v>
      </c>
      <c r="B1697" s="403" t="s">
        <v>779</v>
      </c>
      <c r="C1697" s="403" t="s">
        <v>343</v>
      </c>
      <c r="D1697" s="403" t="s">
        <v>344</v>
      </c>
      <c r="E1697" s="403" t="s">
        <v>1455</v>
      </c>
      <c r="F1697" s="403">
        <v>0</v>
      </c>
      <c r="O1697" s="403" t="s">
        <v>345</v>
      </c>
      <c r="R1697" s="403">
        <v>4</v>
      </c>
      <c r="S1697" s="403">
        <v>1.4375</v>
      </c>
      <c r="T1697" s="403">
        <v>4.8</v>
      </c>
      <c r="U1697" s="403">
        <v>8.9250000000000007</v>
      </c>
      <c r="V1697" s="403">
        <v>18.574999999999999</v>
      </c>
      <c r="W1697" s="403">
        <v>30.6</v>
      </c>
      <c r="X1697" s="404">
        <v>0.34560000000000002</v>
      </c>
      <c r="Y1697" s="403">
        <f>X1697+(S1697*((U1697-INDEX('[1]Center of Mass'!$B$8:$M$105,MATCH(A1697,'[1]Center of Mass'!$B$8:$B$105,0),9))^2+(V1697-INDEX('[1]Center of Mass'!$B$8:$M$105,MATCH(A1697,'[1]Center of Mass'!$B$8:$B$105,0),10))^2))</f>
        <v>267.60292193750001</v>
      </c>
    </row>
    <row r="1698" spans="1:25">
      <c r="A1698" s="403" t="s">
        <v>52</v>
      </c>
      <c r="B1698" s="403" t="s">
        <v>780</v>
      </c>
      <c r="C1698" s="403" t="s">
        <v>343</v>
      </c>
      <c r="D1698" s="403" t="s">
        <v>344</v>
      </c>
      <c r="E1698" s="403" t="s">
        <v>1455</v>
      </c>
      <c r="F1698" s="403">
        <v>0</v>
      </c>
      <c r="O1698" s="403" t="s">
        <v>345</v>
      </c>
      <c r="R1698" s="403">
        <v>4</v>
      </c>
      <c r="S1698" s="403">
        <v>1.25</v>
      </c>
      <c r="T1698" s="403">
        <v>4.5</v>
      </c>
      <c r="U1698" s="403">
        <v>10</v>
      </c>
      <c r="V1698" s="403">
        <v>18.574999999999999</v>
      </c>
      <c r="W1698" s="403">
        <v>30.6</v>
      </c>
      <c r="X1698" s="404">
        <v>0.26693</v>
      </c>
      <c r="Y1698" s="403">
        <f>X1698+(S1698*((U1698-INDEX('[1]Center of Mass'!$B$8:$M$105,MATCH(A1698,'[1]Center of Mass'!$B$8:$B$105,0),9))^2+(V1698-INDEX('[1]Center of Mass'!$B$8:$M$105,MATCH(A1698,'[1]Center of Mass'!$B$8:$B$105,0),10))^2))</f>
        <v>200.31113250000004</v>
      </c>
    </row>
    <row r="1699" spans="1:25">
      <c r="A1699" s="403" t="s">
        <v>52</v>
      </c>
      <c r="B1699" s="403" t="s">
        <v>786</v>
      </c>
      <c r="C1699" s="403" t="s">
        <v>343</v>
      </c>
      <c r="D1699" s="403" t="s">
        <v>344</v>
      </c>
      <c r="E1699" s="403" t="s">
        <v>1455</v>
      </c>
      <c r="F1699" s="403">
        <v>0</v>
      </c>
      <c r="O1699" s="403" t="s">
        <v>345</v>
      </c>
      <c r="R1699" s="403">
        <v>4</v>
      </c>
      <c r="S1699" s="403">
        <v>1.1200000000000001</v>
      </c>
      <c r="T1699" s="403">
        <v>4.2670000000000003</v>
      </c>
      <c r="U1699" s="403">
        <v>-0.6</v>
      </c>
      <c r="V1699" s="403">
        <v>19.667000000000002</v>
      </c>
      <c r="W1699" s="403">
        <v>30.6</v>
      </c>
      <c r="X1699" s="404">
        <v>0.2157</v>
      </c>
      <c r="Y1699" s="403">
        <f>X1699+(S1699*((U1699-INDEX('[1]Center of Mass'!$B$8:$M$105,MATCH(A1699,'[1]Center of Mass'!$B$8:$B$105,0),9))^2+(V1699-INDEX('[1]Center of Mass'!$B$8:$M$105,MATCH(A1699,'[1]Center of Mass'!$B$8:$B$105,0),10))^2))</f>
        <v>592.60220464000031</v>
      </c>
    </row>
    <row r="1700" spans="1:25">
      <c r="A1700" s="403" t="s">
        <v>52</v>
      </c>
      <c r="B1700" s="403" t="s">
        <v>788</v>
      </c>
      <c r="C1700" s="403" t="s">
        <v>343</v>
      </c>
      <c r="D1700" s="403" t="s">
        <v>344</v>
      </c>
      <c r="E1700" s="403" t="s">
        <v>1455</v>
      </c>
      <c r="F1700" s="403">
        <v>0</v>
      </c>
      <c r="O1700" s="403" t="s">
        <v>345</v>
      </c>
      <c r="R1700" s="403">
        <v>4</v>
      </c>
      <c r="S1700" s="403">
        <v>1.0266999999999999</v>
      </c>
      <c r="T1700" s="403">
        <v>4.0670000000000002</v>
      </c>
      <c r="U1700" s="403">
        <v>0.55000000000000004</v>
      </c>
      <c r="V1700" s="403">
        <v>19.667000000000002</v>
      </c>
      <c r="W1700" s="403">
        <v>30.6</v>
      </c>
      <c r="X1700" s="404">
        <v>0.17805000000000001</v>
      </c>
      <c r="Y1700" s="403">
        <f>X1700+(S1700*((U1700-INDEX('[1]Center of Mass'!$B$8:$M$105,MATCH(A1700,'[1]Center of Mass'!$B$8:$B$105,0),9))^2+(V1700-INDEX('[1]Center of Mass'!$B$8:$M$105,MATCH(A1700,'[1]Center of Mass'!$B$8:$B$105,0),10))^2))</f>
        <v>492.38493147740002</v>
      </c>
    </row>
    <row r="1701" spans="1:25">
      <c r="A1701" s="403" t="s">
        <v>52</v>
      </c>
      <c r="B1701" s="403" t="s">
        <v>789</v>
      </c>
      <c r="C1701" s="403" t="s">
        <v>343</v>
      </c>
      <c r="D1701" s="403" t="s">
        <v>344</v>
      </c>
      <c r="E1701" s="403" t="s">
        <v>1455</v>
      </c>
      <c r="F1701" s="403">
        <v>0</v>
      </c>
      <c r="O1701" s="403" t="s">
        <v>345</v>
      </c>
      <c r="R1701" s="403">
        <v>4</v>
      </c>
      <c r="S1701" s="403">
        <v>1.0266999999999999</v>
      </c>
      <c r="T1701" s="403">
        <v>4.0670000000000002</v>
      </c>
      <c r="U1701" s="403">
        <v>1.65</v>
      </c>
      <c r="V1701" s="403">
        <v>19.667000000000002</v>
      </c>
      <c r="W1701" s="403">
        <v>30.6</v>
      </c>
      <c r="X1701" s="404">
        <v>0.17805000000000001</v>
      </c>
      <c r="Y1701" s="403">
        <f>X1701+(S1701*((U1701-INDEX('[1]Center of Mass'!$B$8:$M$105,MATCH(A1701,'[1]Center of Mass'!$B$8:$B$105,0),9))^2+(V1701-INDEX('[1]Center of Mass'!$B$8:$M$105,MATCH(A1701,'[1]Center of Mass'!$B$8:$B$105,0),10))^2))</f>
        <v>446.3043767374001</v>
      </c>
    </row>
    <row r="1702" spans="1:25">
      <c r="A1702" s="403" t="s">
        <v>52</v>
      </c>
      <c r="B1702" s="403" t="s">
        <v>790</v>
      </c>
      <c r="C1702" s="403" t="s">
        <v>343</v>
      </c>
      <c r="D1702" s="403" t="s">
        <v>344</v>
      </c>
      <c r="E1702" s="403" t="s">
        <v>1455</v>
      </c>
      <c r="F1702" s="403">
        <v>0</v>
      </c>
      <c r="O1702" s="403" t="s">
        <v>345</v>
      </c>
      <c r="R1702" s="403">
        <v>4</v>
      </c>
      <c r="S1702" s="403">
        <v>1.0266999999999999</v>
      </c>
      <c r="T1702" s="403">
        <v>4.0670000000000002</v>
      </c>
      <c r="U1702" s="403">
        <v>2.75</v>
      </c>
      <c r="V1702" s="403">
        <v>19.667000000000002</v>
      </c>
      <c r="W1702" s="403">
        <v>30.6</v>
      </c>
      <c r="X1702" s="404">
        <v>0.17805000000000001</v>
      </c>
      <c r="Y1702" s="403">
        <f>X1702+(S1702*((U1702-INDEX('[1]Center of Mass'!$B$8:$M$105,MATCH(A1702,'[1]Center of Mass'!$B$8:$B$105,0),9))^2+(V1702-INDEX('[1]Center of Mass'!$B$8:$M$105,MATCH(A1702,'[1]Center of Mass'!$B$8:$B$105,0),10))^2))</f>
        <v>402.70843599739999</v>
      </c>
    </row>
    <row r="1703" spans="1:25">
      <c r="A1703" s="403" t="s">
        <v>52</v>
      </c>
      <c r="B1703" s="403" t="s">
        <v>791</v>
      </c>
      <c r="C1703" s="403" t="s">
        <v>343</v>
      </c>
      <c r="D1703" s="403" t="s">
        <v>344</v>
      </c>
      <c r="E1703" s="403" t="s">
        <v>1455</v>
      </c>
      <c r="F1703" s="403">
        <v>0</v>
      </c>
      <c r="O1703" s="403" t="s">
        <v>345</v>
      </c>
      <c r="R1703" s="403">
        <v>4</v>
      </c>
      <c r="S1703" s="403">
        <v>0.91</v>
      </c>
      <c r="T1703" s="403">
        <v>3.8170000000000002</v>
      </c>
      <c r="U1703" s="403">
        <v>3.7879999999999998</v>
      </c>
      <c r="V1703" s="403">
        <v>19.667000000000002</v>
      </c>
      <c r="W1703" s="403">
        <v>30.6</v>
      </c>
      <c r="X1703" s="404">
        <v>0.13815</v>
      </c>
      <c r="Y1703" s="403">
        <f>X1703+(S1703*((U1703-INDEX('[1]Center of Mass'!$B$8:$M$105,MATCH(A1703,'[1]Center of Mass'!$B$8:$B$105,0),9))^2+(V1703-INDEX('[1]Center of Mass'!$B$8:$M$105,MATCH(A1703,'[1]Center of Mass'!$B$8:$B$105,0),10))^2))</f>
        <v>322.47169790000009</v>
      </c>
    </row>
    <row r="1704" spans="1:25">
      <c r="A1704" s="403" t="s">
        <v>52</v>
      </c>
      <c r="B1704" s="403" t="s">
        <v>794</v>
      </c>
      <c r="C1704" s="403" t="s">
        <v>343</v>
      </c>
      <c r="D1704" s="403" t="s">
        <v>344</v>
      </c>
      <c r="E1704" s="403" t="s">
        <v>1455</v>
      </c>
      <c r="F1704" s="403">
        <v>0</v>
      </c>
      <c r="O1704" s="403" t="s">
        <v>345</v>
      </c>
      <c r="R1704" s="403">
        <v>4</v>
      </c>
      <c r="S1704" s="403">
        <v>0.91</v>
      </c>
      <c r="T1704" s="403">
        <v>3.8170000000000002</v>
      </c>
      <c r="U1704" s="403">
        <v>4.7629999999999999</v>
      </c>
      <c r="V1704" s="403">
        <v>19.667000000000002</v>
      </c>
      <c r="W1704" s="403">
        <v>30.6</v>
      </c>
      <c r="X1704" s="404">
        <v>0.13815</v>
      </c>
      <c r="Y1704" s="403">
        <f>X1704+(S1704*((U1704-INDEX('[1]Center of Mass'!$B$8:$M$105,MATCH(A1704,'[1]Center of Mass'!$B$8:$B$105,0),9))^2+(V1704-INDEX('[1]Center of Mass'!$B$8:$M$105,MATCH(A1704,'[1]Center of Mass'!$B$8:$B$105,0),10))^2))</f>
        <v>291.90504815000003</v>
      </c>
    </row>
    <row r="1705" spans="1:25">
      <c r="A1705" s="403" t="s">
        <v>52</v>
      </c>
      <c r="B1705" s="403" t="s">
        <v>857</v>
      </c>
      <c r="C1705" s="403" t="s">
        <v>343</v>
      </c>
      <c r="D1705" s="403" t="s">
        <v>344</v>
      </c>
      <c r="E1705" s="403" t="s">
        <v>1455</v>
      </c>
      <c r="F1705" s="403">
        <v>0</v>
      </c>
      <c r="O1705" s="403" t="s">
        <v>345</v>
      </c>
      <c r="R1705" s="403">
        <v>4</v>
      </c>
      <c r="S1705" s="403">
        <v>0.91</v>
      </c>
      <c r="T1705" s="403">
        <v>3.8170000000000002</v>
      </c>
      <c r="U1705" s="403">
        <v>5.7380000000000004</v>
      </c>
      <c r="V1705" s="403">
        <v>19.667000000000002</v>
      </c>
      <c r="W1705" s="403">
        <v>30.6</v>
      </c>
      <c r="X1705" s="404">
        <v>0.13815</v>
      </c>
      <c r="Y1705" s="403">
        <f>X1705+(S1705*((U1705-INDEX('[1]Center of Mass'!$B$8:$M$105,MATCH(A1705,'[1]Center of Mass'!$B$8:$B$105,0),9))^2+(V1705-INDEX('[1]Center of Mass'!$B$8:$M$105,MATCH(A1705,'[1]Center of Mass'!$B$8:$B$105,0),10))^2))</f>
        <v>263.06853590000009</v>
      </c>
    </row>
    <row r="1706" spans="1:25">
      <c r="A1706" s="403" t="s">
        <v>52</v>
      </c>
      <c r="B1706" s="403" t="s">
        <v>566</v>
      </c>
      <c r="C1706" s="403" t="s">
        <v>343</v>
      </c>
      <c r="D1706" s="403" t="s">
        <v>344</v>
      </c>
      <c r="E1706" s="403" t="s">
        <v>1455</v>
      </c>
      <c r="F1706" s="403">
        <v>0</v>
      </c>
      <c r="O1706" s="403" t="s">
        <v>345</v>
      </c>
      <c r="R1706" s="403">
        <v>4</v>
      </c>
      <c r="S1706" s="403">
        <v>0.91</v>
      </c>
      <c r="T1706" s="403">
        <v>3.8170000000000002</v>
      </c>
      <c r="U1706" s="403">
        <v>6.7130000000000001</v>
      </c>
      <c r="V1706" s="403">
        <v>19.667000000000002</v>
      </c>
      <c r="W1706" s="403">
        <v>30.6</v>
      </c>
      <c r="X1706" s="404">
        <v>0.13815</v>
      </c>
      <c r="Y1706" s="403">
        <f>X1706+(S1706*((U1706-INDEX('[1]Center of Mass'!$B$8:$M$105,MATCH(A1706,'[1]Center of Mass'!$B$8:$B$105,0),9))^2+(V1706-INDEX('[1]Center of Mass'!$B$8:$M$105,MATCH(A1706,'[1]Center of Mass'!$B$8:$B$105,0),10))^2))</f>
        <v>235.96216115000007</v>
      </c>
    </row>
    <row r="1707" spans="1:25">
      <c r="A1707" s="403" t="s">
        <v>52</v>
      </c>
      <c r="B1707" s="403" t="s">
        <v>567</v>
      </c>
      <c r="C1707" s="403" t="s">
        <v>343</v>
      </c>
      <c r="D1707" s="403" t="s">
        <v>344</v>
      </c>
      <c r="E1707" s="403" t="s">
        <v>1455</v>
      </c>
      <c r="F1707" s="403">
        <v>0</v>
      </c>
      <c r="O1707" s="403" t="s">
        <v>345</v>
      </c>
      <c r="R1707" s="403">
        <v>4</v>
      </c>
      <c r="S1707" s="403">
        <v>1.1433</v>
      </c>
      <c r="T1707" s="403">
        <v>4.3289999999999997</v>
      </c>
      <c r="U1707" s="403">
        <v>7.8129999999999997</v>
      </c>
      <c r="V1707" s="403">
        <v>19.675999999999998</v>
      </c>
      <c r="W1707" s="403">
        <v>30.6</v>
      </c>
      <c r="X1707" s="404">
        <v>0.22694</v>
      </c>
      <c r="Y1707" s="403">
        <f>X1707+(S1707*((U1707-INDEX('[1]Center of Mass'!$B$8:$M$105,MATCH(A1707,'[1]Center of Mass'!$B$8:$B$105,0),9))^2+(V1707-INDEX('[1]Center of Mass'!$B$8:$M$105,MATCH(A1707,'[1]Center of Mass'!$B$8:$B$105,0),10))^2))</f>
        <v>260.82873436520009</v>
      </c>
    </row>
    <row r="1708" spans="1:25">
      <c r="A1708" s="403" t="s">
        <v>52</v>
      </c>
      <c r="B1708" s="403" t="s">
        <v>522</v>
      </c>
      <c r="C1708" s="403" t="s">
        <v>343</v>
      </c>
      <c r="D1708" s="403" t="s">
        <v>344</v>
      </c>
      <c r="E1708" s="403" t="s">
        <v>1455</v>
      </c>
      <c r="F1708" s="403">
        <v>0</v>
      </c>
      <c r="O1708" s="403" t="s">
        <v>345</v>
      </c>
      <c r="R1708" s="403">
        <v>4</v>
      </c>
      <c r="S1708" s="403">
        <v>1.0033000000000001</v>
      </c>
      <c r="T1708" s="403">
        <v>4.0289999999999999</v>
      </c>
      <c r="U1708" s="403">
        <v>8.9619999999999997</v>
      </c>
      <c r="V1708" s="403">
        <v>19.655999999999999</v>
      </c>
      <c r="W1708" s="403">
        <v>30.6</v>
      </c>
      <c r="X1708" s="404">
        <v>0.17027999999999999</v>
      </c>
      <c r="Y1708" s="403">
        <f>X1708+(S1708*((U1708-INDEX('[1]Center of Mass'!$B$8:$M$105,MATCH(A1708,'[1]Center of Mass'!$B$8:$B$105,0),9))^2+(V1708-INDEX('[1]Center of Mass'!$B$8:$M$105,MATCH(A1708,'[1]Center of Mass'!$B$8:$B$105,0),10))^2))</f>
        <v>198.37121276930006</v>
      </c>
    </row>
    <row r="1709" spans="1:25">
      <c r="A1709" s="403" t="s">
        <v>52</v>
      </c>
      <c r="B1709" s="403" t="s">
        <v>523</v>
      </c>
      <c r="C1709" s="403" t="s">
        <v>343</v>
      </c>
      <c r="D1709" s="403" t="s">
        <v>344</v>
      </c>
      <c r="E1709" s="403" t="s">
        <v>1455</v>
      </c>
      <c r="F1709" s="403">
        <v>0</v>
      </c>
      <c r="O1709" s="403" t="s">
        <v>345</v>
      </c>
      <c r="R1709" s="403">
        <v>4</v>
      </c>
      <c r="S1709" s="403">
        <v>0.93330000000000002</v>
      </c>
      <c r="T1709" s="403">
        <v>3.867</v>
      </c>
      <c r="U1709" s="403">
        <v>10</v>
      </c>
      <c r="V1709" s="403">
        <v>19.667000000000002</v>
      </c>
      <c r="W1709" s="403">
        <v>30.6</v>
      </c>
      <c r="X1709" s="404">
        <v>0.14552999999999999</v>
      </c>
      <c r="Y1709" s="403">
        <f>X1709+(S1709*((U1709-INDEX('[1]Center of Mass'!$B$8:$M$105,MATCH(A1709,'[1]Center of Mass'!$B$8:$B$105,0),9))^2+(V1709-INDEX('[1]Center of Mass'!$B$8:$M$105,MATCH(A1709,'[1]Center of Mass'!$B$8:$B$105,0),10))^2))</f>
        <v>161.35940602260007</v>
      </c>
    </row>
    <row r="1710" spans="1:25">
      <c r="A1710" s="403" t="s">
        <v>52</v>
      </c>
      <c r="B1710" s="403" t="s">
        <v>526</v>
      </c>
      <c r="C1710" s="403" t="s">
        <v>343</v>
      </c>
      <c r="D1710" s="403" t="s">
        <v>344</v>
      </c>
      <c r="E1710" s="403" t="s">
        <v>1455</v>
      </c>
      <c r="F1710" s="403">
        <v>0</v>
      </c>
      <c r="O1710" s="403" t="s">
        <v>345</v>
      </c>
      <c r="R1710" s="403">
        <v>4</v>
      </c>
      <c r="S1710" s="403">
        <v>1.0111000000000001</v>
      </c>
      <c r="T1710" s="403">
        <v>4.0330000000000004</v>
      </c>
      <c r="U1710" s="403">
        <v>13.242000000000001</v>
      </c>
      <c r="V1710" s="403">
        <v>19.667000000000002</v>
      </c>
      <c r="W1710" s="403">
        <v>30.6</v>
      </c>
      <c r="X1710" s="404">
        <v>0.17229</v>
      </c>
      <c r="Y1710" s="403">
        <f>X1710+(S1710*((U1710-INDEX('[1]Center of Mass'!$B$8:$M$105,MATCH(A1710,'[1]Center of Mass'!$B$8:$B$105,0),9))^2+(V1710-INDEX('[1]Center of Mass'!$B$8:$M$105,MATCH(A1710,'[1]Center of Mass'!$B$8:$B$105,0),10))^2))</f>
        <v>110.05196676220005</v>
      </c>
    </row>
    <row r="1711" spans="1:25">
      <c r="A1711" s="403" t="s">
        <v>52</v>
      </c>
      <c r="B1711" s="403" t="s">
        <v>383</v>
      </c>
      <c r="C1711" s="403" t="s">
        <v>343</v>
      </c>
      <c r="D1711" s="403" t="s">
        <v>344</v>
      </c>
      <c r="E1711" s="403" t="s">
        <v>1455</v>
      </c>
      <c r="F1711" s="403">
        <v>0</v>
      </c>
      <c r="O1711" s="403" t="s">
        <v>345</v>
      </c>
      <c r="R1711" s="403">
        <v>4</v>
      </c>
      <c r="S1711" s="403">
        <v>1.0111000000000001</v>
      </c>
      <c r="T1711" s="403">
        <v>4.0330000000000004</v>
      </c>
      <c r="U1711" s="403">
        <v>14.324999999999999</v>
      </c>
      <c r="V1711" s="403">
        <v>19.667000000000002</v>
      </c>
      <c r="W1711" s="403">
        <v>30.6</v>
      </c>
      <c r="X1711" s="404">
        <v>0.17229</v>
      </c>
      <c r="Y1711" s="403">
        <f>X1711+(S1711*((U1711-INDEX('[1]Center of Mass'!$B$8:$M$105,MATCH(A1711,'[1]Center of Mass'!$B$8:$B$105,0),9))^2+(V1711-INDEX('[1]Center of Mass'!$B$8:$M$105,MATCH(A1711,'[1]Center of Mass'!$B$8:$B$105,0),10))^2))</f>
        <v>93.15031299670008</v>
      </c>
    </row>
    <row r="1712" spans="1:25">
      <c r="A1712" s="403" t="s">
        <v>52</v>
      </c>
      <c r="B1712" s="403" t="s">
        <v>527</v>
      </c>
      <c r="C1712" s="403" t="s">
        <v>343</v>
      </c>
      <c r="D1712" s="403" t="s">
        <v>344</v>
      </c>
      <c r="E1712" s="403" t="s">
        <v>1455</v>
      </c>
      <c r="F1712" s="403">
        <v>0</v>
      </c>
      <c r="O1712" s="403" t="s">
        <v>345</v>
      </c>
      <c r="R1712" s="403">
        <v>4</v>
      </c>
      <c r="S1712" s="403">
        <v>1.0111000000000001</v>
      </c>
      <c r="T1712" s="403">
        <v>4.0330000000000004</v>
      </c>
      <c r="U1712" s="403">
        <v>15.407999999999999</v>
      </c>
      <c r="V1712" s="403">
        <v>19.667000000000002</v>
      </c>
      <c r="W1712" s="403">
        <v>30.6</v>
      </c>
      <c r="X1712" s="404">
        <v>0.17229</v>
      </c>
      <c r="Y1712" s="403">
        <f>X1712+(S1712*((U1712-INDEX('[1]Center of Mass'!$B$8:$M$105,MATCH(A1712,'[1]Center of Mass'!$B$8:$B$105,0),9))^2+(V1712-INDEX('[1]Center of Mass'!$B$8:$M$105,MATCH(A1712,'[1]Center of Mass'!$B$8:$B$105,0),10))^2))</f>
        <v>78.620475367000068</v>
      </c>
    </row>
    <row r="1713" spans="1:25">
      <c r="A1713" s="403" t="s">
        <v>52</v>
      </c>
      <c r="B1713" s="403" t="s">
        <v>384</v>
      </c>
      <c r="C1713" s="403" t="s">
        <v>343</v>
      </c>
      <c r="D1713" s="403" t="s">
        <v>344</v>
      </c>
      <c r="E1713" s="403" t="s">
        <v>1455</v>
      </c>
      <c r="F1713" s="403">
        <v>0</v>
      </c>
      <c r="O1713" s="403" t="s">
        <v>345</v>
      </c>
      <c r="R1713" s="403">
        <v>4</v>
      </c>
      <c r="S1713" s="403">
        <v>1.0111000000000001</v>
      </c>
      <c r="T1713" s="403">
        <v>4.0330000000000004</v>
      </c>
      <c r="U1713" s="403">
        <v>16.492000000000001</v>
      </c>
      <c r="V1713" s="403">
        <v>19.667000000000002</v>
      </c>
      <c r="W1713" s="403">
        <v>30.6</v>
      </c>
      <c r="X1713" s="404">
        <v>0.17229</v>
      </c>
      <c r="Y1713" s="403">
        <f>X1713+(S1713*((U1713-INDEX('[1]Center of Mass'!$B$8:$M$105,MATCH(A1713,'[1]Center of Mass'!$B$8:$B$105,0),9))^2+(V1713-INDEX('[1]Center of Mass'!$B$8:$M$105,MATCH(A1713,'[1]Center of Mass'!$B$8:$B$105,0),10))^2))</f>
        <v>66.452323662200044</v>
      </c>
    </row>
    <row r="1714" spans="1:25">
      <c r="A1714" s="403" t="s">
        <v>52</v>
      </c>
      <c r="B1714" s="403" t="s">
        <v>385</v>
      </c>
      <c r="C1714" s="403" t="s">
        <v>343</v>
      </c>
      <c r="D1714" s="403" t="s">
        <v>344</v>
      </c>
      <c r="E1714" s="403" t="s">
        <v>1455</v>
      </c>
      <c r="F1714" s="403">
        <v>0</v>
      </c>
      <c r="O1714" s="403" t="s">
        <v>345</v>
      </c>
      <c r="R1714" s="403">
        <v>4</v>
      </c>
      <c r="S1714" s="403">
        <v>1.0111000000000001</v>
      </c>
      <c r="T1714" s="403">
        <v>4.0330000000000004</v>
      </c>
      <c r="U1714" s="403">
        <v>17.574999999999999</v>
      </c>
      <c r="V1714" s="403">
        <v>19.667000000000002</v>
      </c>
      <c r="W1714" s="403">
        <v>30.6</v>
      </c>
      <c r="X1714" s="404">
        <v>0.17229</v>
      </c>
      <c r="Y1714" s="403">
        <f>X1714+(S1714*((U1714-INDEX('[1]Center of Mass'!$B$8:$M$105,MATCH(A1714,'[1]Center of Mass'!$B$8:$B$105,0),9))^2+(V1714-INDEX('[1]Center of Mass'!$B$8:$M$105,MATCH(A1714,'[1]Center of Mass'!$B$8:$B$105,0),10))^2))</f>
        <v>56.668308346700051</v>
      </c>
    </row>
    <row r="1715" spans="1:25">
      <c r="A1715" s="403" t="s">
        <v>52</v>
      </c>
      <c r="B1715" s="403" t="s">
        <v>386</v>
      </c>
      <c r="C1715" s="403" t="s">
        <v>343</v>
      </c>
      <c r="D1715" s="403" t="s">
        <v>344</v>
      </c>
      <c r="E1715" s="403" t="s">
        <v>1455</v>
      </c>
      <c r="F1715" s="403">
        <v>0</v>
      </c>
      <c r="O1715" s="403" t="s">
        <v>345</v>
      </c>
      <c r="R1715" s="403">
        <v>4</v>
      </c>
      <c r="S1715" s="403">
        <v>1.0111000000000001</v>
      </c>
      <c r="T1715" s="403">
        <v>4.0330000000000004</v>
      </c>
      <c r="U1715" s="403">
        <v>18.658000000000001</v>
      </c>
      <c r="V1715" s="403">
        <v>19.667000000000002</v>
      </c>
      <c r="W1715" s="403">
        <v>30.6</v>
      </c>
      <c r="X1715" s="404">
        <v>0.17229</v>
      </c>
      <c r="Y1715" s="403">
        <f>X1715+(S1715*((U1715-INDEX('[1]Center of Mass'!$B$8:$M$105,MATCH(A1715,'[1]Center of Mass'!$B$8:$B$105,0),9))^2+(V1715-INDEX('[1]Center of Mass'!$B$8:$M$105,MATCH(A1715,'[1]Center of Mass'!$B$8:$B$105,0),10))^2))</f>
        <v>49.256109167000034</v>
      </c>
    </row>
    <row r="1716" spans="1:25">
      <c r="A1716" s="403" t="s">
        <v>52</v>
      </c>
      <c r="B1716" s="403" t="s">
        <v>1464</v>
      </c>
      <c r="C1716" s="403" t="s">
        <v>343</v>
      </c>
      <c r="D1716" s="403" t="s">
        <v>344</v>
      </c>
      <c r="E1716" s="403" t="s">
        <v>1455</v>
      </c>
      <c r="F1716" s="403">
        <v>0</v>
      </c>
      <c r="O1716" s="403" t="s">
        <v>345</v>
      </c>
      <c r="R1716" s="403">
        <v>4</v>
      </c>
      <c r="S1716" s="403">
        <v>1.1200000000000001</v>
      </c>
      <c r="T1716" s="403">
        <v>4.2670000000000003</v>
      </c>
      <c r="U1716" s="403">
        <v>-0.6</v>
      </c>
      <c r="V1716" s="403">
        <v>20.6</v>
      </c>
      <c r="W1716" s="403">
        <v>30.6</v>
      </c>
      <c r="X1716" s="404">
        <v>0.2157</v>
      </c>
      <c r="Y1716" s="403">
        <f>X1716+(S1716*((U1716-INDEX('[1]Center of Mass'!$B$8:$M$105,MATCH(A1716,'[1]Center of Mass'!$B$8:$B$105,0),9))^2+(V1716-INDEX('[1]Center of Mass'!$B$8:$M$105,MATCH(A1716,'[1]Center of Mass'!$B$8:$B$105,0),10))^2))</f>
        <v>606.87113344000022</v>
      </c>
    </row>
    <row r="1717" spans="1:25">
      <c r="A1717" s="403" t="s">
        <v>52</v>
      </c>
      <c r="B1717" s="403" t="s">
        <v>387</v>
      </c>
      <c r="C1717" s="403" t="s">
        <v>343</v>
      </c>
      <c r="D1717" s="403" t="s">
        <v>344</v>
      </c>
      <c r="E1717" s="403" t="s">
        <v>1455</v>
      </c>
      <c r="F1717" s="403">
        <v>0</v>
      </c>
      <c r="O1717" s="403" t="s">
        <v>345</v>
      </c>
      <c r="R1717" s="403">
        <v>4</v>
      </c>
      <c r="S1717" s="403">
        <v>1.0266999999999999</v>
      </c>
      <c r="T1717" s="403">
        <v>4.0670000000000002</v>
      </c>
      <c r="U1717" s="403">
        <v>0.55000000000000004</v>
      </c>
      <c r="V1717" s="403">
        <v>20.6</v>
      </c>
      <c r="W1717" s="403">
        <v>30.6</v>
      </c>
      <c r="X1717" s="404">
        <v>0.17805000000000001</v>
      </c>
      <c r="Y1717" s="403">
        <f>X1717+(S1717*((U1717-INDEX('[1]Center of Mass'!$B$8:$M$105,MATCH(A1717,'[1]Center of Mass'!$B$8:$B$105,0),9))^2+(V1717-INDEX('[1]Center of Mass'!$B$8:$M$105,MATCH(A1717,'[1]Center of Mass'!$B$8:$B$105,0),10))^2))</f>
        <v>505.46520754790004</v>
      </c>
    </row>
    <row r="1718" spans="1:25">
      <c r="A1718" s="403" t="s">
        <v>52</v>
      </c>
      <c r="B1718" s="403" t="s">
        <v>388</v>
      </c>
      <c r="C1718" s="403" t="s">
        <v>343</v>
      </c>
      <c r="D1718" s="403" t="s">
        <v>344</v>
      </c>
      <c r="E1718" s="403" t="s">
        <v>1455</v>
      </c>
      <c r="F1718" s="403">
        <v>0</v>
      </c>
      <c r="O1718" s="403" t="s">
        <v>345</v>
      </c>
      <c r="R1718" s="403">
        <v>4</v>
      </c>
      <c r="S1718" s="403">
        <v>1.0266999999999999</v>
      </c>
      <c r="T1718" s="403">
        <v>4.0670000000000002</v>
      </c>
      <c r="U1718" s="403">
        <v>1.65</v>
      </c>
      <c r="V1718" s="403">
        <v>20.6</v>
      </c>
      <c r="W1718" s="403">
        <v>30.6</v>
      </c>
      <c r="X1718" s="404">
        <v>0.17805000000000001</v>
      </c>
      <c r="Y1718" s="403">
        <f>X1718+(S1718*((U1718-INDEX('[1]Center of Mass'!$B$8:$M$105,MATCH(A1718,'[1]Center of Mass'!$B$8:$B$105,0),9))^2+(V1718-INDEX('[1]Center of Mass'!$B$8:$M$105,MATCH(A1718,'[1]Center of Mass'!$B$8:$B$105,0),10))^2))</f>
        <v>459.38465280790012</v>
      </c>
    </row>
    <row r="1719" spans="1:25">
      <c r="A1719" s="403" t="s">
        <v>52</v>
      </c>
      <c r="B1719" s="403" t="s">
        <v>389</v>
      </c>
      <c r="C1719" s="403" t="s">
        <v>343</v>
      </c>
      <c r="D1719" s="403" t="s">
        <v>344</v>
      </c>
      <c r="E1719" s="403" t="s">
        <v>1455</v>
      </c>
      <c r="F1719" s="403">
        <v>0</v>
      </c>
      <c r="O1719" s="403" t="s">
        <v>345</v>
      </c>
      <c r="R1719" s="403">
        <v>4</v>
      </c>
      <c r="S1719" s="403">
        <v>1.0266999999999999</v>
      </c>
      <c r="T1719" s="403">
        <v>4.0670000000000002</v>
      </c>
      <c r="U1719" s="403">
        <v>2.75</v>
      </c>
      <c r="V1719" s="403">
        <v>20.6</v>
      </c>
      <c r="W1719" s="403">
        <v>30.6</v>
      </c>
      <c r="X1719" s="404">
        <v>0.17805000000000001</v>
      </c>
      <c r="Y1719" s="403">
        <f>X1719+(S1719*((U1719-INDEX('[1]Center of Mass'!$B$8:$M$105,MATCH(A1719,'[1]Center of Mass'!$B$8:$B$105,0),9))^2+(V1719-INDEX('[1]Center of Mass'!$B$8:$M$105,MATCH(A1719,'[1]Center of Mass'!$B$8:$B$105,0),10))^2))</f>
        <v>415.78871206790001</v>
      </c>
    </row>
    <row r="1720" spans="1:25">
      <c r="A1720" s="403" t="s">
        <v>52</v>
      </c>
      <c r="B1720" s="403" t="s">
        <v>390</v>
      </c>
      <c r="C1720" s="403" t="s">
        <v>343</v>
      </c>
      <c r="D1720" s="403" t="s">
        <v>344</v>
      </c>
      <c r="E1720" s="403" t="s">
        <v>1455</v>
      </c>
      <c r="F1720" s="403">
        <v>0</v>
      </c>
      <c r="O1720" s="403" t="s">
        <v>345</v>
      </c>
      <c r="R1720" s="403">
        <v>4</v>
      </c>
      <c r="S1720" s="403">
        <v>0.91</v>
      </c>
      <c r="T1720" s="403">
        <v>3.8170000000000002</v>
      </c>
      <c r="U1720" s="403">
        <v>3.7879999999999998</v>
      </c>
      <c r="V1720" s="403">
        <v>20.6</v>
      </c>
      <c r="W1720" s="403">
        <v>30.6</v>
      </c>
      <c r="X1720" s="404">
        <v>0.13815</v>
      </c>
      <c r="Y1720" s="403">
        <f>X1720+(S1720*((U1720-INDEX('[1]Center of Mass'!$B$8:$M$105,MATCH(A1720,'[1]Center of Mass'!$B$8:$B$105,0),9))^2+(V1720-INDEX('[1]Center of Mass'!$B$8:$M$105,MATCH(A1720,'[1]Center of Mass'!$B$8:$B$105,0),10))^2))</f>
        <v>334.06520255000009</v>
      </c>
    </row>
    <row r="1721" spans="1:25">
      <c r="A1721" s="403" t="s">
        <v>52</v>
      </c>
      <c r="B1721" s="403" t="s">
        <v>455</v>
      </c>
      <c r="C1721" s="403" t="s">
        <v>343</v>
      </c>
      <c r="D1721" s="403" t="s">
        <v>344</v>
      </c>
      <c r="E1721" s="403" t="s">
        <v>1455</v>
      </c>
      <c r="F1721" s="403">
        <v>0</v>
      </c>
      <c r="O1721" s="403" t="s">
        <v>345</v>
      </c>
      <c r="R1721" s="403">
        <v>4</v>
      </c>
      <c r="S1721" s="403">
        <v>0.91</v>
      </c>
      <c r="T1721" s="403">
        <v>3.8170000000000002</v>
      </c>
      <c r="U1721" s="403">
        <v>4.7629999999999999</v>
      </c>
      <c r="V1721" s="403">
        <v>20.6</v>
      </c>
      <c r="W1721" s="403">
        <v>30.6</v>
      </c>
      <c r="X1721" s="404">
        <v>0.13815</v>
      </c>
      <c r="Y1721" s="403">
        <f>X1721+(S1721*((U1721-INDEX('[1]Center of Mass'!$B$8:$M$105,MATCH(A1721,'[1]Center of Mass'!$B$8:$B$105,0),9))^2+(V1721-INDEX('[1]Center of Mass'!$B$8:$M$105,MATCH(A1721,'[1]Center of Mass'!$B$8:$B$105,0),10))^2))</f>
        <v>303.49855280000003</v>
      </c>
    </row>
    <row r="1722" spans="1:25">
      <c r="A1722" s="403" t="s">
        <v>52</v>
      </c>
      <c r="B1722" s="403" t="s">
        <v>391</v>
      </c>
      <c r="C1722" s="403" t="s">
        <v>343</v>
      </c>
      <c r="D1722" s="403" t="s">
        <v>344</v>
      </c>
      <c r="E1722" s="403" t="s">
        <v>1455</v>
      </c>
      <c r="F1722" s="403">
        <v>0</v>
      </c>
      <c r="O1722" s="403" t="s">
        <v>345</v>
      </c>
      <c r="R1722" s="403">
        <v>4</v>
      </c>
      <c r="S1722" s="403">
        <v>0.91</v>
      </c>
      <c r="T1722" s="403">
        <v>3.8170000000000002</v>
      </c>
      <c r="U1722" s="403">
        <v>5.7380000000000004</v>
      </c>
      <c r="V1722" s="403">
        <v>20.6</v>
      </c>
      <c r="W1722" s="403">
        <v>30.6</v>
      </c>
      <c r="X1722" s="404">
        <v>0.13815</v>
      </c>
      <c r="Y1722" s="403">
        <f>X1722+(S1722*((U1722-INDEX('[1]Center of Mass'!$B$8:$M$105,MATCH(A1722,'[1]Center of Mass'!$B$8:$B$105,0),9))^2+(V1722-INDEX('[1]Center of Mass'!$B$8:$M$105,MATCH(A1722,'[1]Center of Mass'!$B$8:$B$105,0),10))^2))</f>
        <v>274.66204055000009</v>
      </c>
    </row>
    <row r="1723" spans="1:25">
      <c r="A1723" s="403" t="s">
        <v>52</v>
      </c>
      <c r="B1723" s="403" t="s">
        <v>392</v>
      </c>
      <c r="C1723" s="403" t="s">
        <v>343</v>
      </c>
      <c r="D1723" s="403" t="s">
        <v>344</v>
      </c>
      <c r="E1723" s="403" t="s">
        <v>1455</v>
      </c>
      <c r="F1723" s="403">
        <v>0</v>
      </c>
      <c r="O1723" s="403" t="s">
        <v>345</v>
      </c>
      <c r="R1723" s="403">
        <v>4</v>
      </c>
      <c r="S1723" s="403">
        <v>0.91</v>
      </c>
      <c r="T1723" s="403">
        <v>3.8170000000000002</v>
      </c>
      <c r="U1723" s="403">
        <v>6.7130000000000001</v>
      </c>
      <c r="V1723" s="403">
        <v>20.6</v>
      </c>
      <c r="W1723" s="403">
        <v>30.6</v>
      </c>
      <c r="X1723" s="404">
        <v>0.13815</v>
      </c>
      <c r="Y1723" s="403">
        <f>X1723+(S1723*((U1723-INDEX('[1]Center of Mass'!$B$8:$M$105,MATCH(A1723,'[1]Center of Mass'!$B$8:$B$105,0),9))^2+(V1723-INDEX('[1]Center of Mass'!$B$8:$M$105,MATCH(A1723,'[1]Center of Mass'!$B$8:$B$105,0),10))^2))</f>
        <v>247.55566580000001</v>
      </c>
    </row>
    <row r="1724" spans="1:25">
      <c r="A1724" s="403" t="s">
        <v>52</v>
      </c>
      <c r="B1724" s="403" t="s">
        <v>393</v>
      </c>
      <c r="C1724" s="403" t="s">
        <v>343</v>
      </c>
      <c r="D1724" s="403" t="s">
        <v>344</v>
      </c>
      <c r="E1724" s="403" t="s">
        <v>1455</v>
      </c>
      <c r="F1724" s="403">
        <v>0</v>
      </c>
      <c r="O1724" s="403" t="s">
        <v>345</v>
      </c>
      <c r="R1724" s="403">
        <v>4</v>
      </c>
      <c r="S1724" s="403">
        <v>1.2833000000000001</v>
      </c>
      <c r="T1724" s="403">
        <v>4.6289999999999996</v>
      </c>
      <c r="U1724" s="403">
        <v>7.8879999999999999</v>
      </c>
      <c r="V1724" s="403">
        <v>20.608000000000001</v>
      </c>
      <c r="W1724" s="403">
        <v>30.6</v>
      </c>
      <c r="X1724" s="404">
        <v>0.29646</v>
      </c>
      <c r="Y1724" s="403">
        <f>X1724+(S1724*((U1724-INDEX('[1]Center of Mass'!$B$8:$M$105,MATCH(A1724,'[1]Center of Mass'!$B$8:$B$105,0),9))^2+(V1724-INDEX('[1]Center of Mass'!$B$8:$M$105,MATCH(A1724,'[1]Center of Mass'!$B$8:$B$105,0),10))^2))</f>
        <v>306.53415425090009</v>
      </c>
    </row>
    <row r="1725" spans="1:25">
      <c r="A1725" s="403" t="s">
        <v>52</v>
      </c>
      <c r="B1725" s="403" t="s">
        <v>395</v>
      </c>
      <c r="C1725" s="403" t="s">
        <v>343</v>
      </c>
      <c r="D1725" s="403" t="s">
        <v>344</v>
      </c>
      <c r="E1725" s="403" t="s">
        <v>1455</v>
      </c>
      <c r="F1725" s="403">
        <v>0</v>
      </c>
      <c r="O1725" s="403" t="s">
        <v>345</v>
      </c>
      <c r="R1725" s="403">
        <v>4</v>
      </c>
      <c r="S1725" s="403">
        <v>0.86329999999999996</v>
      </c>
      <c r="T1725" s="403">
        <v>3.7290000000000001</v>
      </c>
      <c r="U1725" s="403">
        <v>9.0359999999999996</v>
      </c>
      <c r="V1725" s="403">
        <v>20.587</v>
      </c>
      <c r="W1725" s="403">
        <v>30.6</v>
      </c>
      <c r="X1725" s="404">
        <v>0.1249</v>
      </c>
      <c r="Y1725" s="403">
        <f>X1725+(S1725*((U1725-INDEX('[1]Center of Mass'!$B$8:$M$105,MATCH(A1725,'[1]Center of Mass'!$B$8:$B$105,0),9))^2+(V1725-INDEX('[1]Center of Mass'!$B$8:$M$105,MATCH(A1725,'[1]Center of Mass'!$B$8:$B$105,0),10))^2))</f>
        <v>180.02728427380003</v>
      </c>
    </row>
    <row r="1726" spans="1:25">
      <c r="A1726" s="403" t="s">
        <v>52</v>
      </c>
      <c r="B1726" s="403" t="s">
        <v>396</v>
      </c>
      <c r="C1726" s="403" t="s">
        <v>343</v>
      </c>
      <c r="D1726" s="403" t="s">
        <v>344</v>
      </c>
      <c r="E1726" s="403" t="s">
        <v>1455</v>
      </c>
      <c r="F1726" s="403">
        <v>0</v>
      </c>
      <c r="O1726" s="403" t="s">
        <v>345</v>
      </c>
      <c r="R1726" s="403">
        <v>4</v>
      </c>
      <c r="S1726" s="403">
        <v>0.93330000000000002</v>
      </c>
      <c r="T1726" s="403">
        <v>3.867</v>
      </c>
      <c r="U1726" s="403">
        <v>10</v>
      </c>
      <c r="V1726" s="403">
        <v>20.6</v>
      </c>
      <c r="W1726" s="403">
        <v>30.6</v>
      </c>
      <c r="X1726" s="404">
        <v>0.14552999999999999</v>
      </c>
      <c r="Y1726" s="403">
        <f>X1726+(S1726*((U1726-INDEX('[1]Center of Mass'!$B$8:$M$105,MATCH(A1726,'[1]Center of Mass'!$B$8:$B$105,0),9))^2+(V1726-INDEX('[1]Center of Mass'!$B$8:$M$105,MATCH(A1726,'[1]Center of Mass'!$B$8:$B$105,0),10))^2))</f>
        <v>173.24975535210007</v>
      </c>
    </row>
    <row r="1727" spans="1:25">
      <c r="A1727" s="403" t="s">
        <v>52</v>
      </c>
      <c r="B1727" s="403" t="s">
        <v>528</v>
      </c>
      <c r="C1727" s="403" t="s">
        <v>343</v>
      </c>
      <c r="D1727" s="403" t="s">
        <v>344</v>
      </c>
      <c r="E1727" s="403" t="s">
        <v>1455</v>
      </c>
      <c r="F1727" s="403">
        <v>0</v>
      </c>
      <c r="O1727" s="403" t="s">
        <v>345</v>
      </c>
      <c r="R1727" s="403">
        <v>4</v>
      </c>
      <c r="S1727" s="403">
        <v>1.0111000000000001</v>
      </c>
      <c r="T1727" s="403">
        <v>4.0330000000000004</v>
      </c>
      <c r="U1727" s="403">
        <v>13.242000000000001</v>
      </c>
      <c r="V1727" s="403">
        <v>20.6</v>
      </c>
      <c r="W1727" s="403">
        <v>30.6</v>
      </c>
      <c r="X1727" s="404">
        <v>0.17229</v>
      </c>
      <c r="Y1727" s="403">
        <f>X1727+(S1727*((U1727-INDEX('[1]Center of Mass'!$B$8:$M$105,MATCH(A1727,'[1]Center of Mass'!$B$8:$B$105,0),9))^2+(V1727-INDEX('[1]Center of Mass'!$B$8:$M$105,MATCH(A1727,'[1]Center of Mass'!$B$8:$B$105,0),10))^2))</f>
        <v>122.93349703870005</v>
      </c>
    </row>
    <row r="1728" spans="1:25">
      <c r="A1728" s="403" t="s">
        <v>52</v>
      </c>
      <c r="B1728" s="403" t="s">
        <v>399</v>
      </c>
      <c r="C1728" s="403" t="s">
        <v>343</v>
      </c>
      <c r="D1728" s="403" t="s">
        <v>344</v>
      </c>
      <c r="E1728" s="403" t="s">
        <v>1455</v>
      </c>
      <c r="F1728" s="403">
        <v>0</v>
      </c>
      <c r="O1728" s="403" t="s">
        <v>345</v>
      </c>
      <c r="R1728" s="403">
        <v>4</v>
      </c>
      <c r="S1728" s="403">
        <v>1.0111000000000001</v>
      </c>
      <c r="T1728" s="403">
        <v>4.0330000000000004</v>
      </c>
      <c r="U1728" s="403">
        <v>14.324999999999999</v>
      </c>
      <c r="V1728" s="403">
        <v>20.6</v>
      </c>
      <c r="W1728" s="403">
        <v>30.6</v>
      </c>
      <c r="X1728" s="404">
        <v>0.17229</v>
      </c>
      <c r="Y1728" s="403">
        <f>X1728+(S1728*((U1728-INDEX('[1]Center of Mass'!$B$8:$M$105,MATCH(A1728,'[1]Center of Mass'!$B$8:$B$105,0),9))^2+(V1728-INDEX('[1]Center of Mass'!$B$8:$M$105,MATCH(A1728,'[1]Center of Mass'!$B$8:$B$105,0),10))^2))</f>
        <v>106.03184327320008</v>
      </c>
    </row>
    <row r="1729" spans="1:25">
      <c r="A1729" s="403" t="s">
        <v>52</v>
      </c>
      <c r="B1729" s="403" t="s">
        <v>529</v>
      </c>
      <c r="C1729" s="403" t="s">
        <v>343</v>
      </c>
      <c r="D1729" s="403" t="s">
        <v>344</v>
      </c>
      <c r="E1729" s="403" t="s">
        <v>1455</v>
      </c>
      <c r="F1729" s="403">
        <v>0</v>
      </c>
      <c r="O1729" s="403" t="s">
        <v>345</v>
      </c>
      <c r="R1729" s="403">
        <v>4</v>
      </c>
      <c r="S1729" s="403">
        <v>1.0111000000000001</v>
      </c>
      <c r="T1729" s="403">
        <v>4.0330000000000004</v>
      </c>
      <c r="U1729" s="403">
        <v>15.407999999999999</v>
      </c>
      <c r="V1729" s="403">
        <v>20.6</v>
      </c>
      <c r="W1729" s="403">
        <v>30.6</v>
      </c>
      <c r="X1729" s="404">
        <v>0.17229</v>
      </c>
      <c r="Y1729" s="403">
        <f>X1729+(S1729*((U1729-INDEX('[1]Center of Mass'!$B$8:$M$105,MATCH(A1729,'[1]Center of Mass'!$B$8:$B$105,0),9))^2+(V1729-INDEX('[1]Center of Mass'!$B$8:$M$105,MATCH(A1729,'[1]Center of Mass'!$B$8:$B$105,0),10))^2))</f>
        <v>91.50200564350007</v>
      </c>
    </row>
    <row r="1730" spans="1:25">
      <c r="A1730" s="403" t="s">
        <v>52</v>
      </c>
      <c r="B1730" s="403" t="s">
        <v>530</v>
      </c>
      <c r="C1730" s="403" t="s">
        <v>343</v>
      </c>
      <c r="D1730" s="403" t="s">
        <v>344</v>
      </c>
      <c r="E1730" s="403" t="s">
        <v>1455</v>
      </c>
      <c r="F1730" s="403">
        <v>0</v>
      </c>
      <c r="O1730" s="403" t="s">
        <v>345</v>
      </c>
      <c r="R1730" s="403">
        <v>4</v>
      </c>
      <c r="S1730" s="403">
        <v>1.0111000000000001</v>
      </c>
      <c r="T1730" s="403">
        <v>4.0330000000000004</v>
      </c>
      <c r="U1730" s="403">
        <v>16.492000000000001</v>
      </c>
      <c r="V1730" s="403">
        <v>20.6</v>
      </c>
      <c r="W1730" s="403">
        <v>30.6</v>
      </c>
      <c r="X1730" s="404">
        <v>0.17229</v>
      </c>
      <c r="Y1730" s="403">
        <f>X1730+(S1730*((U1730-INDEX('[1]Center of Mass'!$B$8:$M$105,MATCH(A1730,'[1]Center of Mass'!$B$8:$B$105,0),9))^2+(V1730-INDEX('[1]Center of Mass'!$B$8:$M$105,MATCH(A1730,'[1]Center of Mass'!$B$8:$B$105,0),10))^2))</f>
        <v>79.333853938700045</v>
      </c>
    </row>
    <row r="1731" spans="1:25">
      <c r="A1731" s="403" t="s">
        <v>52</v>
      </c>
      <c r="B1731" s="403" t="s">
        <v>531</v>
      </c>
      <c r="C1731" s="403" t="s">
        <v>343</v>
      </c>
      <c r="D1731" s="403" t="s">
        <v>344</v>
      </c>
      <c r="E1731" s="403" t="s">
        <v>1455</v>
      </c>
      <c r="F1731" s="403">
        <v>0</v>
      </c>
      <c r="O1731" s="403" t="s">
        <v>345</v>
      </c>
      <c r="R1731" s="403">
        <v>4</v>
      </c>
      <c r="S1731" s="403">
        <v>1.0111000000000001</v>
      </c>
      <c r="T1731" s="403">
        <v>4.0330000000000004</v>
      </c>
      <c r="U1731" s="403">
        <v>17.574999999999999</v>
      </c>
      <c r="V1731" s="403">
        <v>20.6</v>
      </c>
      <c r="W1731" s="403">
        <v>30.6</v>
      </c>
      <c r="X1731" s="404">
        <v>0.17229</v>
      </c>
      <c r="Y1731" s="403">
        <f>X1731+(S1731*((U1731-INDEX('[1]Center of Mass'!$B$8:$M$105,MATCH(A1731,'[1]Center of Mass'!$B$8:$B$105,0),9))^2+(V1731-INDEX('[1]Center of Mass'!$B$8:$M$105,MATCH(A1731,'[1]Center of Mass'!$B$8:$B$105,0),10))^2))</f>
        <v>69.54983862320006</v>
      </c>
    </row>
    <row r="1732" spans="1:25">
      <c r="A1732" s="403" t="s">
        <v>52</v>
      </c>
      <c r="B1732" s="403" t="s">
        <v>532</v>
      </c>
      <c r="C1732" s="403" t="s">
        <v>343</v>
      </c>
      <c r="D1732" s="403" t="s">
        <v>344</v>
      </c>
      <c r="E1732" s="403" t="s">
        <v>1455</v>
      </c>
      <c r="F1732" s="403">
        <v>0</v>
      </c>
      <c r="O1732" s="403" t="s">
        <v>345</v>
      </c>
      <c r="R1732" s="403">
        <v>4</v>
      </c>
      <c r="S1732" s="403">
        <v>1.0111000000000001</v>
      </c>
      <c r="T1732" s="403">
        <v>4.0330000000000004</v>
      </c>
      <c r="U1732" s="403">
        <v>18.658000000000001</v>
      </c>
      <c r="V1732" s="403">
        <v>20.6</v>
      </c>
      <c r="W1732" s="403">
        <v>30.6</v>
      </c>
      <c r="X1732" s="404">
        <v>0.17229</v>
      </c>
      <c r="Y1732" s="403">
        <f>X1732+(S1732*((U1732-INDEX('[1]Center of Mass'!$B$8:$M$105,MATCH(A1732,'[1]Center of Mass'!$B$8:$B$105,0),9))^2+(V1732-INDEX('[1]Center of Mass'!$B$8:$M$105,MATCH(A1732,'[1]Center of Mass'!$B$8:$B$105,0),10))^2))</f>
        <v>62.137639443500042</v>
      </c>
    </row>
    <row r="1733" spans="1:25">
      <c r="A1733" s="403" t="s">
        <v>52</v>
      </c>
      <c r="B1733" s="403" t="s">
        <v>533</v>
      </c>
      <c r="C1733" s="403" t="s">
        <v>343</v>
      </c>
      <c r="D1733" s="403" t="s">
        <v>344</v>
      </c>
      <c r="E1733" s="403" t="s">
        <v>1455</v>
      </c>
      <c r="F1733" s="403">
        <v>0</v>
      </c>
      <c r="O1733" s="403" t="s">
        <v>345</v>
      </c>
      <c r="R1733" s="403">
        <v>4</v>
      </c>
      <c r="S1733" s="403">
        <v>1.1200000000000001</v>
      </c>
      <c r="T1733" s="403">
        <v>4.2670000000000003</v>
      </c>
      <c r="U1733" s="403">
        <v>-0.6</v>
      </c>
      <c r="V1733" s="403">
        <v>21.533000000000001</v>
      </c>
      <c r="W1733" s="403">
        <v>30.6</v>
      </c>
      <c r="X1733" s="404">
        <v>0.2157</v>
      </c>
      <c r="Y1733" s="403">
        <f>X1733+(S1733*((U1733-INDEX('[1]Center of Mass'!$B$8:$M$105,MATCH(A1733,'[1]Center of Mass'!$B$8:$B$105,0),9))^2+(V1733-INDEX('[1]Center of Mass'!$B$8:$M$105,MATCH(A1733,'[1]Center of Mass'!$B$8:$B$105,0),10))^2))</f>
        <v>623.08995760000016</v>
      </c>
    </row>
    <row r="1734" spans="1:25">
      <c r="A1734" s="403" t="s">
        <v>52</v>
      </c>
      <c r="B1734" s="403" t="s">
        <v>570</v>
      </c>
      <c r="C1734" s="403" t="s">
        <v>343</v>
      </c>
      <c r="D1734" s="403" t="s">
        <v>344</v>
      </c>
      <c r="E1734" s="403" t="s">
        <v>1455</v>
      </c>
      <c r="F1734" s="403">
        <v>0</v>
      </c>
      <c r="O1734" s="403" t="s">
        <v>345</v>
      </c>
      <c r="R1734" s="403">
        <v>4</v>
      </c>
      <c r="S1734" s="403">
        <v>1.0266999999999999</v>
      </c>
      <c r="T1734" s="403">
        <v>4.0670000000000002</v>
      </c>
      <c r="U1734" s="403">
        <v>0.55000000000000004</v>
      </c>
      <c r="V1734" s="403">
        <v>21.533000000000001</v>
      </c>
      <c r="W1734" s="403">
        <v>30.6</v>
      </c>
      <c r="X1734" s="404">
        <v>0.17805000000000001</v>
      </c>
      <c r="Y1734" s="403">
        <f>X1734+(S1734*((U1734-INDEX('[1]Center of Mass'!$B$8:$M$105,MATCH(A1734,'[1]Center of Mass'!$B$8:$B$105,0),9))^2+(V1734-INDEX('[1]Center of Mass'!$B$8:$M$105,MATCH(A1734,'[1]Center of Mass'!$B$8:$B$105,0),10))^2))</f>
        <v>520.332945731</v>
      </c>
    </row>
    <row r="1735" spans="1:25">
      <c r="A1735" s="403" t="s">
        <v>52</v>
      </c>
      <c r="B1735" s="403" t="s">
        <v>571</v>
      </c>
      <c r="C1735" s="403" t="s">
        <v>343</v>
      </c>
      <c r="D1735" s="403" t="s">
        <v>344</v>
      </c>
      <c r="E1735" s="403" t="s">
        <v>1455</v>
      </c>
      <c r="F1735" s="403">
        <v>0</v>
      </c>
      <c r="O1735" s="403" t="s">
        <v>345</v>
      </c>
      <c r="R1735" s="403">
        <v>4</v>
      </c>
      <c r="S1735" s="403">
        <v>1.0266999999999999</v>
      </c>
      <c r="T1735" s="403">
        <v>4.0670000000000002</v>
      </c>
      <c r="U1735" s="403">
        <v>1.65</v>
      </c>
      <c r="V1735" s="403">
        <v>21.533000000000001</v>
      </c>
      <c r="W1735" s="403">
        <v>30.6</v>
      </c>
      <c r="X1735" s="404">
        <v>0.17805000000000001</v>
      </c>
      <c r="Y1735" s="403">
        <f>X1735+(S1735*((U1735-INDEX('[1]Center of Mass'!$B$8:$M$105,MATCH(A1735,'[1]Center of Mass'!$B$8:$B$105,0),9))^2+(V1735-INDEX('[1]Center of Mass'!$B$8:$M$105,MATCH(A1735,'[1]Center of Mass'!$B$8:$B$105,0),10))^2))</f>
        <v>474.25239099100014</v>
      </c>
    </row>
    <row r="1736" spans="1:25">
      <c r="A1736" s="403" t="s">
        <v>52</v>
      </c>
      <c r="B1736" s="403" t="s">
        <v>892</v>
      </c>
      <c r="C1736" s="403" t="s">
        <v>343</v>
      </c>
      <c r="D1736" s="403" t="s">
        <v>344</v>
      </c>
      <c r="E1736" s="403" t="s">
        <v>1455</v>
      </c>
      <c r="F1736" s="403">
        <v>0</v>
      </c>
      <c r="O1736" s="403" t="s">
        <v>345</v>
      </c>
      <c r="R1736" s="403">
        <v>4</v>
      </c>
      <c r="S1736" s="403">
        <v>1.0266999999999999</v>
      </c>
      <c r="T1736" s="403">
        <v>4.0670000000000002</v>
      </c>
      <c r="U1736" s="403">
        <v>2.75</v>
      </c>
      <c r="V1736" s="403">
        <v>21.533000000000001</v>
      </c>
      <c r="W1736" s="403">
        <v>30.6</v>
      </c>
      <c r="X1736" s="404">
        <v>0.17805000000000001</v>
      </c>
      <c r="Y1736" s="403">
        <f>X1736+(S1736*((U1736-INDEX('[1]Center of Mass'!$B$8:$M$105,MATCH(A1736,'[1]Center of Mass'!$B$8:$B$105,0),9))^2+(V1736-INDEX('[1]Center of Mass'!$B$8:$M$105,MATCH(A1736,'[1]Center of Mass'!$B$8:$B$105,0),10))^2))</f>
        <v>430.65645025100002</v>
      </c>
    </row>
    <row r="1737" spans="1:25">
      <c r="A1737" s="403" t="s">
        <v>52</v>
      </c>
      <c r="B1737" s="403" t="s">
        <v>859</v>
      </c>
      <c r="C1737" s="403" t="s">
        <v>343</v>
      </c>
      <c r="D1737" s="403" t="s">
        <v>344</v>
      </c>
      <c r="E1737" s="403" t="s">
        <v>1455</v>
      </c>
      <c r="F1737" s="403">
        <v>0</v>
      </c>
      <c r="O1737" s="403" t="s">
        <v>345</v>
      </c>
      <c r="R1737" s="403">
        <v>4</v>
      </c>
      <c r="S1737" s="403">
        <v>0.91</v>
      </c>
      <c r="T1737" s="403">
        <v>3.8170000000000002</v>
      </c>
      <c r="U1737" s="403">
        <v>3.7879999999999998</v>
      </c>
      <c r="V1737" s="403">
        <v>21.533000000000001</v>
      </c>
      <c r="W1737" s="403">
        <v>30.6</v>
      </c>
      <c r="X1737" s="404">
        <v>0.13815</v>
      </c>
      <c r="Y1737" s="403">
        <f>X1737+(S1737*((U1737-INDEX('[1]Center of Mass'!$B$8:$M$105,MATCH(A1737,'[1]Center of Mass'!$B$8:$B$105,0),9))^2+(V1737-INDEX('[1]Center of Mass'!$B$8:$M$105,MATCH(A1737,'[1]Center of Mass'!$B$8:$B$105,0),10))^2))</f>
        <v>347.24299718000003</v>
      </c>
    </row>
    <row r="1738" spans="1:25">
      <c r="A1738" s="403" t="s">
        <v>52</v>
      </c>
      <c r="B1738" s="403" t="s">
        <v>893</v>
      </c>
      <c r="C1738" s="403" t="s">
        <v>343</v>
      </c>
      <c r="D1738" s="403" t="s">
        <v>344</v>
      </c>
      <c r="E1738" s="403" t="s">
        <v>1455</v>
      </c>
      <c r="F1738" s="403">
        <v>0</v>
      </c>
      <c r="O1738" s="403" t="s">
        <v>345</v>
      </c>
      <c r="R1738" s="403">
        <v>4</v>
      </c>
      <c r="S1738" s="403">
        <v>0.91</v>
      </c>
      <c r="T1738" s="403">
        <v>3.8170000000000002</v>
      </c>
      <c r="U1738" s="403">
        <v>4.7629999999999999</v>
      </c>
      <c r="V1738" s="403">
        <v>21.533000000000001</v>
      </c>
      <c r="W1738" s="403">
        <v>30.6</v>
      </c>
      <c r="X1738" s="404">
        <v>0.13815</v>
      </c>
      <c r="Y1738" s="403">
        <f>X1738+(S1738*((U1738-INDEX('[1]Center of Mass'!$B$8:$M$105,MATCH(A1738,'[1]Center of Mass'!$B$8:$B$105,0),9))^2+(V1738-INDEX('[1]Center of Mass'!$B$8:$M$105,MATCH(A1738,'[1]Center of Mass'!$B$8:$B$105,0),10))^2))</f>
        <v>316.67634743000002</v>
      </c>
    </row>
    <row r="1739" spans="1:25">
      <c r="A1739" s="403" t="s">
        <v>52</v>
      </c>
      <c r="B1739" s="403" t="s">
        <v>860</v>
      </c>
      <c r="C1739" s="403" t="s">
        <v>343</v>
      </c>
      <c r="D1739" s="403" t="s">
        <v>344</v>
      </c>
      <c r="E1739" s="403" t="s">
        <v>1455</v>
      </c>
      <c r="F1739" s="403">
        <v>0</v>
      </c>
      <c r="O1739" s="403" t="s">
        <v>345</v>
      </c>
      <c r="R1739" s="403">
        <v>4</v>
      </c>
      <c r="S1739" s="403">
        <v>0.91</v>
      </c>
      <c r="T1739" s="403">
        <v>3.8170000000000002</v>
      </c>
      <c r="U1739" s="403">
        <v>5.7380000000000004</v>
      </c>
      <c r="V1739" s="403">
        <v>21.533000000000001</v>
      </c>
      <c r="W1739" s="403">
        <v>30.6</v>
      </c>
      <c r="X1739" s="404">
        <v>0.13815</v>
      </c>
      <c r="Y1739" s="403">
        <f>X1739+(S1739*((U1739-INDEX('[1]Center of Mass'!$B$8:$M$105,MATCH(A1739,'[1]Center of Mass'!$B$8:$B$105,0),9))^2+(V1739-INDEX('[1]Center of Mass'!$B$8:$M$105,MATCH(A1739,'[1]Center of Mass'!$B$8:$B$105,0),10))^2))</f>
        <v>287.83983518000008</v>
      </c>
    </row>
    <row r="1740" spans="1:25">
      <c r="A1740" s="403" t="s">
        <v>52</v>
      </c>
      <c r="B1740" s="403" t="s">
        <v>861</v>
      </c>
      <c r="C1740" s="403" t="s">
        <v>343</v>
      </c>
      <c r="D1740" s="403" t="s">
        <v>344</v>
      </c>
      <c r="E1740" s="403" t="s">
        <v>1455</v>
      </c>
      <c r="F1740" s="403">
        <v>0</v>
      </c>
      <c r="O1740" s="403" t="s">
        <v>345</v>
      </c>
      <c r="R1740" s="403">
        <v>4</v>
      </c>
      <c r="S1740" s="403">
        <v>0.91</v>
      </c>
      <c r="T1740" s="403">
        <v>3.8170000000000002</v>
      </c>
      <c r="U1740" s="403">
        <v>6.7130000000000001</v>
      </c>
      <c r="V1740" s="403">
        <v>21.533000000000001</v>
      </c>
      <c r="W1740" s="403">
        <v>30.6</v>
      </c>
      <c r="X1740" s="404">
        <v>0.13815</v>
      </c>
      <c r="Y1740" s="403">
        <f>X1740+(S1740*((U1740-INDEX('[1]Center of Mass'!$B$8:$M$105,MATCH(A1740,'[1]Center of Mass'!$B$8:$B$105,0),9))^2+(V1740-INDEX('[1]Center of Mass'!$B$8:$M$105,MATCH(A1740,'[1]Center of Mass'!$B$8:$B$105,0),10))^2))</f>
        <v>260.73346043000004</v>
      </c>
    </row>
    <row r="1741" spans="1:25">
      <c r="A1741" s="403" t="s">
        <v>52</v>
      </c>
      <c r="B1741" s="403" t="s">
        <v>894</v>
      </c>
      <c r="C1741" s="403" t="s">
        <v>343</v>
      </c>
      <c r="D1741" s="403" t="s">
        <v>344</v>
      </c>
      <c r="E1741" s="403" t="s">
        <v>1455</v>
      </c>
      <c r="F1741" s="403">
        <v>0</v>
      </c>
      <c r="O1741" s="403" t="s">
        <v>345</v>
      </c>
      <c r="R1741" s="403">
        <v>4</v>
      </c>
      <c r="S1741" s="403">
        <v>1.4233</v>
      </c>
      <c r="T1741" s="403">
        <v>4.9290000000000003</v>
      </c>
      <c r="U1741" s="403">
        <v>7.9630000000000001</v>
      </c>
      <c r="V1741" s="403">
        <v>21.541</v>
      </c>
      <c r="W1741" s="403">
        <v>30.6</v>
      </c>
      <c r="X1741" s="404">
        <v>0.38041999999999998</v>
      </c>
      <c r="Y1741" s="403">
        <f>X1741+(S1741*((U1741-INDEX('[1]Center of Mass'!$B$8:$M$105,MATCH(A1741,'[1]Center of Mass'!$B$8:$B$105,0),9))^2+(V1741-INDEX('[1]Center of Mass'!$B$8:$M$105,MATCH(A1741,'[1]Center of Mass'!$B$8:$B$105,0),10))^2))</f>
        <v>357.76061578770003</v>
      </c>
    </row>
    <row r="1742" spans="1:25">
      <c r="A1742" s="403" t="s">
        <v>52</v>
      </c>
      <c r="B1742" s="403" t="s">
        <v>795</v>
      </c>
      <c r="C1742" s="403" t="s">
        <v>343</v>
      </c>
      <c r="D1742" s="403" t="s">
        <v>344</v>
      </c>
      <c r="E1742" s="403" t="s">
        <v>1455</v>
      </c>
      <c r="F1742" s="403">
        <v>0</v>
      </c>
      <c r="O1742" s="403" t="s">
        <v>345</v>
      </c>
      <c r="R1742" s="403">
        <v>4</v>
      </c>
      <c r="S1742" s="403">
        <v>0.72330000000000005</v>
      </c>
      <c r="T1742" s="403">
        <v>3.4289999999999998</v>
      </c>
      <c r="U1742" s="403">
        <v>9.1110000000000007</v>
      </c>
      <c r="V1742" s="403">
        <v>21.518000000000001</v>
      </c>
      <c r="W1742" s="403">
        <v>30.6</v>
      </c>
      <c r="X1742" s="404">
        <v>8.9226E-2</v>
      </c>
      <c r="Y1742" s="403">
        <f>X1742+(S1742*((U1742-INDEX('[1]Center of Mass'!$B$8:$M$105,MATCH(A1742,'[1]Center of Mass'!$B$8:$B$105,0),9))^2+(V1742-INDEX('[1]Center of Mass'!$B$8:$M$105,MATCH(A1742,'[1]Center of Mass'!$B$8:$B$105,0),10))^2))</f>
        <v>159.90166952520002</v>
      </c>
    </row>
    <row r="1743" spans="1:25">
      <c r="A1743" s="403" t="s">
        <v>52</v>
      </c>
      <c r="B1743" s="403" t="s">
        <v>796</v>
      </c>
      <c r="C1743" s="403" t="s">
        <v>343</v>
      </c>
      <c r="D1743" s="403" t="s">
        <v>344</v>
      </c>
      <c r="E1743" s="403" t="s">
        <v>1455</v>
      </c>
      <c r="F1743" s="403">
        <v>0</v>
      </c>
      <c r="O1743" s="403" t="s">
        <v>345</v>
      </c>
      <c r="R1743" s="403">
        <v>4</v>
      </c>
      <c r="S1743" s="403">
        <v>0.93330000000000002</v>
      </c>
      <c r="T1743" s="403">
        <v>3.867</v>
      </c>
      <c r="U1743" s="403">
        <v>10</v>
      </c>
      <c r="V1743" s="403">
        <v>21.533000000000001</v>
      </c>
      <c r="W1743" s="403">
        <v>30.6</v>
      </c>
      <c r="X1743" s="404">
        <v>0.14552999999999999</v>
      </c>
      <c r="Y1743" s="403">
        <f>X1743+(S1743*((U1743-INDEX('[1]Center of Mass'!$B$8:$M$105,MATCH(A1743,'[1]Center of Mass'!$B$8:$B$105,0),9))^2+(V1743-INDEX('[1]Center of Mass'!$B$8:$M$105,MATCH(A1743,'[1]Center of Mass'!$B$8:$B$105,0),10))^2))</f>
        <v>186.76495944900006</v>
      </c>
    </row>
    <row r="1744" spans="1:25">
      <c r="A1744" s="403" t="s">
        <v>52</v>
      </c>
      <c r="B1744" s="403" t="s">
        <v>799</v>
      </c>
      <c r="C1744" s="403" t="s">
        <v>343</v>
      </c>
      <c r="D1744" s="403" t="s">
        <v>344</v>
      </c>
      <c r="E1744" s="403" t="s">
        <v>1455</v>
      </c>
      <c r="F1744" s="403">
        <v>0</v>
      </c>
      <c r="O1744" s="403" t="s">
        <v>345</v>
      </c>
      <c r="R1744" s="403">
        <v>4</v>
      </c>
      <c r="S1744" s="403">
        <v>1.0111000000000001</v>
      </c>
      <c r="T1744" s="403">
        <v>4.0330000000000004</v>
      </c>
      <c r="U1744" s="403">
        <v>13.242000000000001</v>
      </c>
      <c r="V1744" s="403">
        <v>21.533000000000001</v>
      </c>
      <c r="W1744" s="403">
        <v>30.6</v>
      </c>
      <c r="X1744" s="404">
        <v>0.17229</v>
      </c>
      <c r="Y1744" s="403">
        <f>X1744+(S1744*((U1744-INDEX('[1]Center of Mass'!$B$8:$M$105,MATCH(A1744,'[1]Center of Mass'!$B$8:$B$105,0),9))^2+(V1744-INDEX('[1]Center of Mass'!$B$8:$M$105,MATCH(A1744,'[1]Center of Mass'!$B$8:$B$105,0),10))^2))</f>
        <v>137.57533017100008</v>
      </c>
    </row>
    <row r="1745" spans="1:25">
      <c r="A1745" s="403" t="s">
        <v>52</v>
      </c>
      <c r="B1745" s="403" t="s">
        <v>800</v>
      </c>
      <c r="C1745" s="403" t="s">
        <v>343</v>
      </c>
      <c r="D1745" s="403" t="s">
        <v>344</v>
      </c>
      <c r="E1745" s="403" t="s">
        <v>1455</v>
      </c>
      <c r="F1745" s="403">
        <v>0</v>
      </c>
      <c r="O1745" s="403" t="s">
        <v>345</v>
      </c>
      <c r="R1745" s="403">
        <v>4</v>
      </c>
      <c r="S1745" s="403">
        <v>1.0111000000000001</v>
      </c>
      <c r="T1745" s="403">
        <v>4.0330000000000004</v>
      </c>
      <c r="U1745" s="403">
        <v>14.324999999999999</v>
      </c>
      <c r="V1745" s="403">
        <v>21.533000000000001</v>
      </c>
      <c r="W1745" s="403">
        <v>30.6</v>
      </c>
      <c r="X1745" s="404">
        <v>0.17229</v>
      </c>
      <c r="Y1745" s="403">
        <f>X1745+(S1745*((U1745-INDEX('[1]Center of Mass'!$B$8:$M$105,MATCH(A1745,'[1]Center of Mass'!$B$8:$B$105,0),9))^2+(V1745-INDEX('[1]Center of Mass'!$B$8:$M$105,MATCH(A1745,'[1]Center of Mass'!$B$8:$B$105,0),10))^2))</f>
        <v>120.67367640550007</v>
      </c>
    </row>
    <row r="1746" spans="1:25">
      <c r="A1746" s="403" t="s">
        <v>52</v>
      </c>
      <c r="B1746" s="403" t="s">
        <v>801</v>
      </c>
      <c r="C1746" s="403" t="s">
        <v>343</v>
      </c>
      <c r="D1746" s="403" t="s">
        <v>344</v>
      </c>
      <c r="E1746" s="403" t="s">
        <v>1455</v>
      </c>
      <c r="F1746" s="403">
        <v>0</v>
      </c>
      <c r="O1746" s="403" t="s">
        <v>345</v>
      </c>
      <c r="R1746" s="403">
        <v>4</v>
      </c>
      <c r="S1746" s="403">
        <v>1.0111000000000001</v>
      </c>
      <c r="T1746" s="403">
        <v>4.0330000000000004</v>
      </c>
      <c r="U1746" s="403">
        <v>15.407999999999999</v>
      </c>
      <c r="V1746" s="403">
        <v>21.533000000000001</v>
      </c>
      <c r="W1746" s="403">
        <v>30.6</v>
      </c>
      <c r="X1746" s="404">
        <v>0.17229</v>
      </c>
      <c r="Y1746" s="403">
        <f>X1746+(S1746*((U1746-INDEX('[1]Center of Mass'!$B$8:$M$105,MATCH(A1746,'[1]Center of Mass'!$B$8:$B$105,0),9))^2+(V1746-INDEX('[1]Center of Mass'!$B$8:$M$105,MATCH(A1746,'[1]Center of Mass'!$B$8:$B$105,0),10))^2))</f>
        <v>106.14383877580008</v>
      </c>
    </row>
    <row r="1747" spans="1:25">
      <c r="A1747" s="403" t="s">
        <v>52</v>
      </c>
      <c r="B1747" s="403" t="s">
        <v>802</v>
      </c>
      <c r="C1747" s="403" t="s">
        <v>343</v>
      </c>
      <c r="D1747" s="403" t="s">
        <v>344</v>
      </c>
      <c r="E1747" s="403" t="s">
        <v>1455</v>
      </c>
      <c r="F1747" s="403">
        <v>0</v>
      </c>
      <c r="O1747" s="403" t="s">
        <v>345</v>
      </c>
      <c r="R1747" s="403">
        <v>4</v>
      </c>
      <c r="S1747" s="403">
        <v>1.0111000000000001</v>
      </c>
      <c r="T1747" s="403">
        <v>4.0330000000000004</v>
      </c>
      <c r="U1747" s="403">
        <v>16.492000000000001</v>
      </c>
      <c r="V1747" s="403">
        <v>21.533000000000001</v>
      </c>
      <c r="W1747" s="403">
        <v>30.6</v>
      </c>
      <c r="X1747" s="404">
        <v>0.17229</v>
      </c>
      <c r="Y1747" s="403">
        <f>X1747+(S1747*((U1747-INDEX('[1]Center of Mass'!$B$8:$M$105,MATCH(A1747,'[1]Center of Mass'!$B$8:$B$105,0),9))^2+(V1747-INDEX('[1]Center of Mass'!$B$8:$M$105,MATCH(A1747,'[1]Center of Mass'!$B$8:$B$105,0),10))^2))</f>
        <v>93.975687071000067</v>
      </c>
    </row>
    <row r="1748" spans="1:25">
      <c r="A1748" s="403" t="s">
        <v>52</v>
      </c>
      <c r="B1748" s="403" t="s">
        <v>803</v>
      </c>
      <c r="C1748" s="403" t="s">
        <v>343</v>
      </c>
      <c r="D1748" s="403" t="s">
        <v>344</v>
      </c>
      <c r="E1748" s="403" t="s">
        <v>1455</v>
      </c>
      <c r="F1748" s="403">
        <v>0</v>
      </c>
      <c r="O1748" s="403" t="s">
        <v>345</v>
      </c>
      <c r="R1748" s="403">
        <v>4</v>
      </c>
      <c r="S1748" s="403">
        <v>1.0111000000000001</v>
      </c>
      <c r="T1748" s="403">
        <v>4.0330000000000004</v>
      </c>
      <c r="U1748" s="403">
        <v>17.574999999999999</v>
      </c>
      <c r="V1748" s="403">
        <v>21.533000000000001</v>
      </c>
      <c r="W1748" s="403">
        <v>30.6</v>
      </c>
      <c r="X1748" s="404">
        <v>0.17229</v>
      </c>
      <c r="Y1748" s="403">
        <f>X1748+(S1748*((U1748-INDEX('[1]Center of Mass'!$B$8:$M$105,MATCH(A1748,'[1]Center of Mass'!$B$8:$B$105,0),9))^2+(V1748-INDEX('[1]Center of Mass'!$B$8:$M$105,MATCH(A1748,'[1]Center of Mass'!$B$8:$B$105,0),10))^2))</f>
        <v>84.191671755500067</v>
      </c>
    </row>
    <row r="1749" spans="1:25">
      <c r="A1749" s="403" t="s">
        <v>52</v>
      </c>
      <c r="B1749" s="403" t="s">
        <v>804</v>
      </c>
      <c r="C1749" s="403" t="s">
        <v>343</v>
      </c>
      <c r="D1749" s="403" t="s">
        <v>344</v>
      </c>
      <c r="E1749" s="403" t="s">
        <v>1455</v>
      </c>
      <c r="F1749" s="403">
        <v>0</v>
      </c>
      <c r="O1749" s="403" t="s">
        <v>345</v>
      </c>
      <c r="R1749" s="403">
        <v>4</v>
      </c>
      <c r="S1749" s="403">
        <v>1.0111000000000001</v>
      </c>
      <c r="T1749" s="403">
        <v>4.0330000000000004</v>
      </c>
      <c r="U1749" s="403">
        <v>18.658000000000001</v>
      </c>
      <c r="V1749" s="403">
        <v>21.533000000000001</v>
      </c>
      <c r="W1749" s="403">
        <v>30.6</v>
      </c>
      <c r="X1749" s="404">
        <v>0.17229</v>
      </c>
      <c r="Y1749" s="403">
        <f>X1749+(S1749*((U1749-INDEX('[1]Center of Mass'!$B$8:$M$105,MATCH(A1749,'[1]Center of Mass'!$B$8:$B$105,0),9))^2+(V1749-INDEX('[1]Center of Mass'!$B$8:$M$105,MATCH(A1749,'[1]Center of Mass'!$B$8:$B$105,0),10))^2))</f>
        <v>76.779472575800057</v>
      </c>
    </row>
    <row r="1750" spans="1:25">
      <c r="A1750" s="403" t="s">
        <v>52</v>
      </c>
      <c r="B1750" s="403" t="s">
        <v>806</v>
      </c>
      <c r="C1750" s="403" t="s">
        <v>343</v>
      </c>
      <c r="D1750" s="403" t="s">
        <v>344</v>
      </c>
      <c r="E1750" s="403" t="s">
        <v>1455</v>
      </c>
      <c r="F1750" s="403">
        <v>0</v>
      </c>
      <c r="O1750" s="403" t="s">
        <v>345</v>
      </c>
      <c r="R1750" s="403">
        <v>4</v>
      </c>
      <c r="S1750" s="403">
        <v>1.32</v>
      </c>
      <c r="T1750" s="403">
        <v>4.5999999999999996</v>
      </c>
      <c r="U1750" s="403">
        <v>-0.6</v>
      </c>
      <c r="V1750" s="403">
        <v>22.55</v>
      </c>
      <c r="W1750" s="403">
        <v>30.6</v>
      </c>
      <c r="X1750" s="404">
        <v>0.29149999999999998</v>
      </c>
      <c r="Y1750" s="403">
        <f>X1750+(S1750*((U1750-INDEX('[1]Center of Mass'!$B$8:$M$105,MATCH(A1750,'[1]Center of Mass'!$B$8:$B$105,0),9))^2+(V1750-INDEX('[1]Center of Mass'!$B$8:$M$105,MATCH(A1750,'[1]Center of Mass'!$B$8:$B$105,0),10))^2))</f>
        <v>757.84707284000024</v>
      </c>
    </row>
    <row r="1751" spans="1:25">
      <c r="A1751" s="403" t="s">
        <v>52</v>
      </c>
      <c r="B1751" s="403" t="s">
        <v>807</v>
      </c>
      <c r="C1751" s="403" t="s">
        <v>343</v>
      </c>
      <c r="D1751" s="403" t="s">
        <v>344</v>
      </c>
      <c r="E1751" s="403" t="s">
        <v>1455</v>
      </c>
      <c r="F1751" s="403">
        <v>0</v>
      </c>
      <c r="O1751" s="403" t="s">
        <v>345</v>
      </c>
      <c r="R1751" s="403">
        <v>4</v>
      </c>
      <c r="S1751" s="403">
        <v>1.21</v>
      </c>
      <c r="T1751" s="403">
        <v>4.4000000000000004</v>
      </c>
      <c r="U1751" s="403">
        <v>0.55000000000000004</v>
      </c>
      <c r="V1751" s="403">
        <v>22.55</v>
      </c>
      <c r="W1751" s="403">
        <v>30.6</v>
      </c>
      <c r="X1751" s="404">
        <v>0.24401999999999999</v>
      </c>
      <c r="Y1751" s="403">
        <f>X1751+(S1751*((U1751-INDEX('[1]Center of Mass'!$B$8:$M$105,MATCH(A1751,'[1]Center of Mass'!$B$8:$B$105,0),9))^2+(V1751-INDEX('[1]Center of Mass'!$B$8:$M$105,MATCH(A1751,'[1]Center of Mass'!$B$8:$B$105,0),10))^2))</f>
        <v>634.76310376999993</v>
      </c>
    </row>
    <row r="1752" spans="1:25">
      <c r="A1752" s="403" t="s">
        <v>52</v>
      </c>
      <c r="B1752" s="403" t="s">
        <v>808</v>
      </c>
      <c r="C1752" s="403" t="s">
        <v>343</v>
      </c>
      <c r="D1752" s="403" t="s">
        <v>344</v>
      </c>
      <c r="E1752" s="403" t="s">
        <v>1455</v>
      </c>
      <c r="F1752" s="403">
        <v>0</v>
      </c>
      <c r="O1752" s="403" t="s">
        <v>345</v>
      </c>
      <c r="R1752" s="403">
        <v>4</v>
      </c>
      <c r="S1752" s="403">
        <v>1.21</v>
      </c>
      <c r="T1752" s="403">
        <v>4.4000000000000004</v>
      </c>
      <c r="U1752" s="403">
        <v>1.65</v>
      </c>
      <c r="V1752" s="403">
        <v>22.55</v>
      </c>
      <c r="W1752" s="403">
        <v>30.6</v>
      </c>
      <c r="X1752" s="404">
        <v>0.24401999999999999</v>
      </c>
      <c r="Y1752" s="403">
        <f>X1752+(S1752*((U1752-INDEX('[1]Center of Mass'!$B$8:$M$105,MATCH(A1752,'[1]Center of Mass'!$B$8:$B$105,0),9))^2+(V1752-INDEX('[1]Center of Mass'!$B$8:$M$105,MATCH(A1752,'[1]Center of Mass'!$B$8:$B$105,0),10))^2))</f>
        <v>580.45564177000017</v>
      </c>
    </row>
    <row r="1753" spans="1:25">
      <c r="A1753" s="403" t="s">
        <v>52</v>
      </c>
      <c r="B1753" s="403" t="s">
        <v>809</v>
      </c>
      <c r="C1753" s="403" t="s">
        <v>343</v>
      </c>
      <c r="D1753" s="403" t="s">
        <v>344</v>
      </c>
      <c r="E1753" s="403" t="s">
        <v>1455</v>
      </c>
      <c r="F1753" s="403">
        <v>0</v>
      </c>
      <c r="O1753" s="403" t="s">
        <v>345</v>
      </c>
      <c r="R1753" s="403">
        <v>4</v>
      </c>
      <c r="S1753" s="403">
        <v>1.21</v>
      </c>
      <c r="T1753" s="403">
        <v>4.4000000000000004</v>
      </c>
      <c r="U1753" s="403">
        <v>2.75</v>
      </c>
      <c r="V1753" s="403">
        <v>22.55</v>
      </c>
      <c r="W1753" s="403">
        <v>30.6</v>
      </c>
      <c r="X1753" s="404">
        <v>0.24401999999999999</v>
      </c>
      <c r="Y1753" s="403">
        <f>X1753+(S1753*((U1753-INDEX('[1]Center of Mass'!$B$8:$M$105,MATCH(A1753,'[1]Center of Mass'!$B$8:$B$105,0),9))^2+(V1753-INDEX('[1]Center of Mass'!$B$8:$M$105,MATCH(A1753,'[1]Center of Mass'!$B$8:$B$105,0),10))^2))</f>
        <v>529.07637977000002</v>
      </c>
    </row>
    <row r="1754" spans="1:25">
      <c r="A1754" s="403" t="s">
        <v>52</v>
      </c>
      <c r="B1754" s="403" t="s">
        <v>810</v>
      </c>
      <c r="C1754" s="403" t="s">
        <v>343</v>
      </c>
      <c r="D1754" s="403" t="s">
        <v>344</v>
      </c>
      <c r="E1754" s="403" t="s">
        <v>1455</v>
      </c>
      <c r="F1754" s="403">
        <v>0</v>
      </c>
      <c r="O1754" s="403" t="s">
        <v>345</v>
      </c>
      <c r="R1754" s="403">
        <v>4</v>
      </c>
      <c r="S1754" s="403">
        <v>1.0725</v>
      </c>
      <c r="T1754" s="403">
        <v>4.1500000000000004</v>
      </c>
      <c r="U1754" s="403">
        <v>3.7879999999999998</v>
      </c>
      <c r="V1754" s="403">
        <v>22.55</v>
      </c>
      <c r="W1754" s="403">
        <v>30.6</v>
      </c>
      <c r="X1754" s="404">
        <v>0.19311</v>
      </c>
      <c r="Y1754" s="403">
        <f>X1754+(S1754*((U1754-INDEX('[1]Center of Mass'!$B$8:$M$105,MATCH(A1754,'[1]Center of Mass'!$B$8:$B$105,0),9))^2+(V1754-INDEX('[1]Center of Mass'!$B$8:$M$105,MATCH(A1754,'[1]Center of Mass'!$B$8:$B$105,0),10))^2))</f>
        <v>428.33715311250006</v>
      </c>
    </row>
    <row r="1755" spans="1:25">
      <c r="A1755" s="403" t="s">
        <v>52</v>
      </c>
      <c r="B1755" s="403" t="s">
        <v>811</v>
      </c>
      <c r="C1755" s="403" t="s">
        <v>343</v>
      </c>
      <c r="D1755" s="403" t="s">
        <v>344</v>
      </c>
      <c r="E1755" s="403" t="s">
        <v>1455</v>
      </c>
      <c r="F1755" s="403">
        <v>0</v>
      </c>
      <c r="O1755" s="403" t="s">
        <v>345</v>
      </c>
      <c r="R1755" s="403">
        <v>4</v>
      </c>
      <c r="S1755" s="403">
        <v>1.0725</v>
      </c>
      <c r="T1755" s="403">
        <v>4.1500000000000004</v>
      </c>
      <c r="U1755" s="403">
        <v>4.7629999999999999</v>
      </c>
      <c r="V1755" s="403">
        <v>22.55</v>
      </c>
      <c r="W1755" s="403">
        <v>30.6</v>
      </c>
      <c r="X1755" s="404">
        <v>0.19311</v>
      </c>
      <c r="Y1755" s="403">
        <f>X1755+(S1755*((U1755-INDEX('[1]Center of Mass'!$B$8:$M$105,MATCH(A1755,'[1]Center of Mass'!$B$8:$B$105,0),9))^2+(V1755-INDEX('[1]Center of Mass'!$B$8:$M$105,MATCH(A1755,'[1]Center of Mass'!$B$8:$B$105,0),10))^2))</f>
        <v>392.31217305000001</v>
      </c>
    </row>
    <row r="1756" spans="1:25">
      <c r="A1756" s="403" t="s">
        <v>52</v>
      </c>
      <c r="B1756" s="403" t="s">
        <v>812</v>
      </c>
      <c r="C1756" s="403" t="s">
        <v>343</v>
      </c>
      <c r="D1756" s="403" t="s">
        <v>344</v>
      </c>
      <c r="E1756" s="403" t="s">
        <v>1455</v>
      </c>
      <c r="F1756" s="403">
        <v>0</v>
      </c>
      <c r="O1756" s="403" t="s">
        <v>345</v>
      </c>
      <c r="R1756" s="403">
        <v>4</v>
      </c>
      <c r="S1756" s="403">
        <v>1.0725</v>
      </c>
      <c r="T1756" s="403">
        <v>4.1500000000000004</v>
      </c>
      <c r="U1756" s="403">
        <v>5.7380000000000004</v>
      </c>
      <c r="V1756" s="403">
        <v>22.55</v>
      </c>
      <c r="W1756" s="403">
        <v>30.6</v>
      </c>
      <c r="X1756" s="404">
        <v>0.19311</v>
      </c>
      <c r="Y1756" s="403">
        <f>X1756+(S1756*((U1756-INDEX('[1]Center of Mass'!$B$8:$M$105,MATCH(A1756,'[1]Center of Mass'!$B$8:$B$105,0),9))^2+(V1756-INDEX('[1]Center of Mass'!$B$8:$M$105,MATCH(A1756,'[1]Center of Mass'!$B$8:$B$105,0),10))^2))</f>
        <v>358.32628361250011</v>
      </c>
    </row>
    <row r="1757" spans="1:25">
      <c r="A1757" s="403" t="s">
        <v>52</v>
      </c>
      <c r="B1757" s="403" t="s">
        <v>813</v>
      </c>
      <c r="C1757" s="403" t="s">
        <v>343</v>
      </c>
      <c r="D1757" s="403" t="s">
        <v>344</v>
      </c>
      <c r="E1757" s="403" t="s">
        <v>1455</v>
      </c>
      <c r="F1757" s="403">
        <v>0</v>
      </c>
      <c r="O1757" s="403" t="s">
        <v>345</v>
      </c>
      <c r="R1757" s="403">
        <v>4</v>
      </c>
      <c r="S1757" s="403">
        <v>1.0725</v>
      </c>
      <c r="T1757" s="403">
        <v>4.1500000000000004</v>
      </c>
      <c r="U1757" s="403">
        <v>6.7130000000000001</v>
      </c>
      <c r="V1757" s="403">
        <v>22.55</v>
      </c>
      <c r="W1757" s="403">
        <v>30.6</v>
      </c>
      <c r="X1757" s="404">
        <v>0.19311</v>
      </c>
      <c r="Y1757" s="403">
        <f>X1757+(S1757*((U1757-INDEX('[1]Center of Mass'!$B$8:$M$105,MATCH(A1757,'[1]Center of Mass'!$B$8:$B$105,0),9))^2+(V1757-INDEX('[1]Center of Mass'!$B$8:$M$105,MATCH(A1757,'[1]Center of Mass'!$B$8:$B$105,0),10))^2))</f>
        <v>326.3794848</v>
      </c>
    </row>
    <row r="1758" spans="1:25">
      <c r="A1758" s="403" t="s">
        <v>52</v>
      </c>
      <c r="B1758" s="403" t="s">
        <v>814</v>
      </c>
      <c r="C1758" s="403" t="s">
        <v>343</v>
      </c>
      <c r="D1758" s="403" t="s">
        <v>344</v>
      </c>
      <c r="E1758" s="403" t="s">
        <v>1455</v>
      </c>
      <c r="F1758" s="403">
        <v>0</v>
      </c>
      <c r="O1758" s="403" t="s">
        <v>345</v>
      </c>
      <c r="R1758" s="403">
        <v>4</v>
      </c>
      <c r="S1758" s="403">
        <v>1.76</v>
      </c>
      <c r="T1758" s="403">
        <v>5.4</v>
      </c>
      <c r="U1758" s="403">
        <v>8</v>
      </c>
      <c r="V1758" s="403">
        <v>22.55</v>
      </c>
      <c r="W1758" s="403">
        <v>30.6</v>
      </c>
      <c r="X1758" s="404">
        <v>0.55293000000000003</v>
      </c>
      <c r="Y1758" s="403">
        <f>X1758+(S1758*((U1758-INDEX('[1]Center of Mass'!$B$8:$M$105,MATCH(A1758,'[1]Center of Mass'!$B$8:$B$105,0),9))^2+(V1758-INDEX('[1]Center of Mass'!$B$8:$M$105,MATCH(A1758,'[1]Center of Mass'!$B$8:$B$105,0),10))^2))</f>
        <v>471.75515512000015</v>
      </c>
    </row>
    <row r="1759" spans="1:25">
      <c r="A1759" s="403" t="s">
        <v>52</v>
      </c>
      <c r="B1759" s="403" t="s">
        <v>816</v>
      </c>
      <c r="C1759" s="403" t="s">
        <v>343</v>
      </c>
      <c r="D1759" s="403" t="s">
        <v>344</v>
      </c>
      <c r="E1759" s="403" t="s">
        <v>1455</v>
      </c>
      <c r="F1759" s="403">
        <v>0</v>
      </c>
      <c r="O1759" s="403" t="s">
        <v>345</v>
      </c>
      <c r="R1759" s="403">
        <v>4</v>
      </c>
      <c r="S1759" s="403">
        <v>0.77</v>
      </c>
      <c r="T1759" s="403">
        <v>3.6</v>
      </c>
      <c r="U1759" s="403">
        <v>9.15</v>
      </c>
      <c r="V1759" s="403">
        <v>22.55</v>
      </c>
      <c r="W1759" s="403">
        <v>30.6</v>
      </c>
      <c r="X1759" s="404">
        <v>0.10908</v>
      </c>
      <c r="Y1759" s="403">
        <f>X1759+(S1759*((U1759-INDEX('[1]Center of Mass'!$B$8:$M$105,MATCH(A1759,'[1]Center of Mass'!$B$8:$B$105,0),9))^2+(V1759-INDEX('[1]Center of Mass'!$B$8:$M$105,MATCH(A1759,'[1]Center of Mass'!$B$8:$B$105,0),10))^2))</f>
        <v>183.36810749000006</v>
      </c>
    </row>
    <row r="1760" spans="1:25">
      <c r="A1760" s="403" t="s">
        <v>52</v>
      </c>
      <c r="B1760" s="403" t="s">
        <v>818</v>
      </c>
      <c r="C1760" s="403" t="s">
        <v>343</v>
      </c>
      <c r="D1760" s="403" t="s">
        <v>344</v>
      </c>
      <c r="E1760" s="403" t="s">
        <v>1455</v>
      </c>
      <c r="F1760" s="403">
        <v>0</v>
      </c>
      <c r="O1760" s="403" t="s">
        <v>345</v>
      </c>
      <c r="R1760" s="403">
        <v>4</v>
      </c>
      <c r="S1760" s="403">
        <v>1.1917</v>
      </c>
      <c r="T1760" s="403">
        <v>4.367</v>
      </c>
      <c r="U1760" s="403">
        <v>13.242000000000001</v>
      </c>
      <c r="V1760" s="403">
        <v>22.55</v>
      </c>
      <c r="W1760" s="403">
        <v>30.6</v>
      </c>
      <c r="X1760" s="404">
        <v>0.23671</v>
      </c>
      <c r="Y1760" s="403">
        <f>X1760+(S1760*((U1760-INDEX('[1]Center of Mass'!$B$8:$M$105,MATCH(A1760,'[1]Center of Mass'!$B$8:$B$105,0),9))^2+(V1760-INDEX('[1]Center of Mass'!$B$8:$M$105,MATCH(A1760,'[1]Center of Mass'!$B$8:$B$105,0),10))^2))</f>
        <v>183.35645067890005</v>
      </c>
    </row>
    <row r="1761" spans="1:25">
      <c r="A1761" s="403" t="s">
        <v>52</v>
      </c>
      <c r="B1761" s="403" t="s">
        <v>819</v>
      </c>
      <c r="C1761" s="403" t="s">
        <v>343</v>
      </c>
      <c r="D1761" s="403" t="s">
        <v>344</v>
      </c>
      <c r="E1761" s="403" t="s">
        <v>1455</v>
      </c>
      <c r="F1761" s="403">
        <v>0</v>
      </c>
      <c r="O1761" s="403" t="s">
        <v>345</v>
      </c>
      <c r="R1761" s="403">
        <v>4</v>
      </c>
      <c r="S1761" s="403">
        <v>1.1917</v>
      </c>
      <c r="T1761" s="403">
        <v>4.367</v>
      </c>
      <c r="U1761" s="403">
        <v>14.324999999999999</v>
      </c>
      <c r="V1761" s="403">
        <v>22.55</v>
      </c>
      <c r="W1761" s="403">
        <v>30.6</v>
      </c>
      <c r="X1761" s="404">
        <v>0.23671</v>
      </c>
      <c r="Y1761" s="403">
        <f>X1761+(S1761*((U1761-INDEX('[1]Center of Mass'!$B$8:$M$105,MATCH(A1761,'[1]Center of Mass'!$B$8:$B$105,0),9))^2+(V1761-INDEX('[1]Center of Mass'!$B$8:$M$105,MATCH(A1761,'[1]Center of Mass'!$B$8:$B$105,0),10))^2))</f>
        <v>163.43586835040006</v>
      </c>
    </row>
    <row r="1762" spans="1:25">
      <c r="A1762" s="403" t="s">
        <v>52</v>
      </c>
      <c r="B1762" s="403" t="s">
        <v>820</v>
      </c>
      <c r="C1762" s="403" t="s">
        <v>343</v>
      </c>
      <c r="D1762" s="403" t="s">
        <v>344</v>
      </c>
      <c r="E1762" s="403" t="s">
        <v>1455</v>
      </c>
      <c r="F1762" s="403">
        <v>0</v>
      </c>
      <c r="O1762" s="403" t="s">
        <v>345</v>
      </c>
      <c r="R1762" s="403">
        <v>4</v>
      </c>
      <c r="S1762" s="403">
        <v>1.1917</v>
      </c>
      <c r="T1762" s="403">
        <v>4.367</v>
      </c>
      <c r="U1762" s="403">
        <v>15.407999999999999</v>
      </c>
      <c r="V1762" s="403">
        <v>22.55</v>
      </c>
      <c r="W1762" s="403">
        <v>30.6</v>
      </c>
      <c r="X1762" s="404">
        <v>0.23671</v>
      </c>
      <c r="Y1762" s="403">
        <f>X1762+(S1762*((U1762-INDEX('[1]Center of Mass'!$B$8:$M$105,MATCH(A1762,'[1]Center of Mass'!$B$8:$B$105,0),9))^2+(V1762-INDEX('[1]Center of Mass'!$B$8:$M$105,MATCH(A1762,'[1]Center of Mass'!$B$8:$B$105,0),10))^2))</f>
        <v>146.31074966450004</v>
      </c>
    </row>
    <row r="1763" spans="1:25">
      <c r="A1763" s="403" t="s">
        <v>52</v>
      </c>
      <c r="B1763" s="403" t="s">
        <v>821</v>
      </c>
      <c r="C1763" s="403" t="s">
        <v>343</v>
      </c>
      <c r="D1763" s="403" t="s">
        <v>344</v>
      </c>
      <c r="E1763" s="403" t="s">
        <v>1455</v>
      </c>
      <c r="F1763" s="403">
        <v>0</v>
      </c>
      <c r="O1763" s="403" t="s">
        <v>345</v>
      </c>
      <c r="R1763" s="403">
        <v>4</v>
      </c>
      <c r="S1763" s="403">
        <v>1.1917</v>
      </c>
      <c r="T1763" s="403">
        <v>4.367</v>
      </c>
      <c r="U1763" s="403">
        <v>16.492000000000001</v>
      </c>
      <c r="V1763" s="403">
        <v>22.55</v>
      </c>
      <c r="W1763" s="403">
        <v>30.6</v>
      </c>
      <c r="X1763" s="404">
        <v>0.23671</v>
      </c>
      <c r="Y1763" s="403">
        <f>X1763+(S1763*((U1763-INDEX('[1]Center of Mass'!$B$8:$M$105,MATCH(A1763,'[1]Center of Mass'!$B$8:$B$105,0),9))^2+(V1763-INDEX('[1]Center of Mass'!$B$8:$M$105,MATCH(A1763,'[1]Center of Mass'!$B$8:$B$105,0),10))^2))</f>
        <v>131.96915497890004</v>
      </c>
    </row>
    <row r="1764" spans="1:25">
      <c r="A1764" s="403" t="s">
        <v>52</v>
      </c>
      <c r="B1764" s="403" t="s">
        <v>822</v>
      </c>
      <c r="C1764" s="403" t="s">
        <v>343</v>
      </c>
      <c r="D1764" s="403" t="s">
        <v>344</v>
      </c>
      <c r="E1764" s="403" t="s">
        <v>1455</v>
      </c>
      <c r="F1764" s="403">
        <v>0</v>
      </c>
      <c r="O1764" s="403" t="s">
        <v>345</v>
      </c>
      <c r="R1764" s="403">
        <v>4</v>
      </c>
      <c r="S1764" s="403">
        <v>1.1917</v>
      </c>
      <c r="T1764" s="403">
        <v>4.367</v>
      </c>
      <c r="U1764" s="403">
        <v>17.574999999999999</v>
      </c>
      <c r="V1764" s="403">
        <v>22.55</v>
      </c>
      <c r="W1764" s="403">
        <v>30.6</v>
      </c>
      <c r="X1764" s="404">
        <v>0.23671</v>
      </c>
      <c r="Y1764" s="403">
        <f>X1764+(S1764*((U1764-INDEX('[1]Center of Mass'!$B$8:$M$105,MATCH(A1764,'[1]Center of Mass'!$B$8:$B$105,0),9))^2+(V1764-INDEX('[1]Center of Mass'!$B$8:$M$105,MATCH(A1764,'[1]Center of Mass'!$B$8:$B$105,0),10))^2))</f>
        <v>120.43754480040006</v>
      </c>
    </row>
    <row r="1765" spans="1:25">
      <c r="A1765" s="403" t="s">
        <v>52</v>
      </c>
      <c r="B1765" s="403" t="s">
        <v>823</v>
      </c>
      <c r="C1765" s="403" t="s">
        <v>343</v>
      </c>
      <c r="D1765" s="403" t="s">
        <v>344</v>
      </c>
      <c r="E1765" s="403" t="s">
        <v>1455</v>
      </c>
      <c r="F1765" s="403">
        <v>0</v>
      </c>
      <c r="O1765" s="403" t="s">
        <v>345</v>
      </c>
      <c r="R1765" s="403">
        <v>4</v>
      </c>
      <c r="S1765" s="403">
        <v>1.1917</v>
      </c>
      <c r="T1765" s="403">
        <v>4.367</v>
      </c>
      <c r="U1765" s="403">
        <v>18.658000000000001</v>
      </c>
      <c r="V1765" s="403">
        <v>22.55</v>
      </c>
      <c r="W1765" s="403">
        <v>30.6</v>
      </c>
      <c r="X1765" s="404">
        <v>0.23671</v>
      </c>
      <c r="Y1765" s="403">
        <f>X1765+(S1765*((U1765-INDEX('[1]Center of Mass'!$B$8:$M$105,MATCH(A1765,'[1]Center of Mass'!$B$8:$B$105,0),9))^2+(V1765-INDEX('[1]Center of Mass'!$B$8:$M$105,MATCH(A1765,'[1]Center of Mass'!$B$8:$B$105,0),10))^2))</f>
        <v>111.70139826450004</v>
      </c>
    </row>
    <row r="1766" spans="1:25">
      <c r="A1766" s="403" t="s">
        <v>52</v>
      </c>
      <c r="B1766" s="403" t="s">
        <v>825</v>
      </c>
      <c r="C1766" s="403" t="s">
        <v>343</v>
      </c>
      <c r="D1766" s="403" t="s">
        <v>344</v>
      </c>
      <c r="E1766" s="403" t="s">
        <v>1455</v>
      </c>
      <c r="F1766" s="403">
        <v>0</v>
      </c>
      <c r="O1766" s="403" t="s">
        <v>345</v>
      </c>
      <c r="R1766" s="403">
        <v>4</v>
      </c>
      <c r="S1766" s="403">
        <v>1.32</v>
      </c>
      <c r="T1766" s="403">
        <v>4.5999999999999996</v>
      </c>
      <c r="U1766" s="403">
        <v>-0.6</v>
      </c>
      <c r="V1766" s="403">
        <v>23.65</v>
      </c>
      <c r="W1766" s="403">
        <v>30.6</v>
      </c>
      <c r="X1766" s="404">
        <v>0.29149999999999998</v>
      </c>
      <c r="Y1766" s="403">
        <f>X1766+(S1766*((U1766-INDEX('[1]Center of Mass'!$B$8:$M$105,MATCH(A1766,'[1]Center of Mass'!$B$8:$B$105,0),9))^2+(V1766-INDEX('[1]Center of Mass'!$B$8:$M$105,MATCH(A1766,'[1]Center of Mass'!$B$8:$B$105,0),10))^2))</f>
        <v>786.28884884000024</v>
      </c>
    </row>
    <row r="1767" spans="1:25">
      <c r="A1767" s="403" t="s">
        <v>52</v>
      </c>
      <c r="B1767" s="403" t="s">
        <v>826</v>
      </c>
      <c r="C1767" s="403" t="s">
        <v>343</v>
      </c>
      <c r="D1767" s="403" t="s">
        <v>344</v>
      </c>
      <c r="E1767" s="403" t="s">
        <v>1455</v>
      </c>
      <c r="F1767" s="403">
        <v>0</v>
      </c>
      <c r="O1767" s="403" t="s">
        <v>345</v>
      </c>
      <c r="R1767" s="403">
        <v>4</v>
      </c>
      <c r="S1767" s="403">
        <v>1.21</v>
      </c>
      <c r="T1767" s="403">
        <v>4.4000000000000004</v>
      </c>
      <c r="U1767" s="403">
        <v>0.55000000000000004</v>
      </c>
      <c r="V1767" s="403">
        <v>23.65</v>
      </c>
      <c r="W1767" s="403">
        <v>30.6</v>
      </c>
      <c r="X1767" s="404">
        <v>0.24401999999999999</v>
      </c>
      <c r="Y1767" s="403">
        <f>X1767+(S1767*((U1767-INDEX('[1]Center of Mass'!$B$8:$M$105,MATCH(A1767,'[1]Center of Mass'!$B$8:$B$105,0),9))^2+(V1767-INDEX('[1]Center of Mass'!$B$8:$M$105,MATCH(A1767,'[1]Center of Mass'!$B$8:$B$105,0),10))^2))</f>
        <v>660.83473177000008</v>
      </c>
    </row>
    <row r="1768" spans="1:25">
      <c r="A1768" s="403" t="s">
        <v>52</v>
      </c>
      <c r="B1768" s="403" t="s">
        <v>827</v>
      </c>
      <c r="C1768" s="403" t="s">
        <v>343</v>
      </c>
      <c r="D1768" s="403" t="s">
        <v>344</v>
      </c>
      <c r="E1768" s="403" t="s">
        <v>1455</v>
      </c>
      <c r="F1768" s="403">
        <v>0</v>
      </c>
      <c r="O1768" s="403" t="s">
        <v>345</v>
      </c>
      <c r="R1768" s="403">
        <v>4</v>
      </c>
      <c r="S1768" s="403">
        <v>1.21</v>
      </c>
      <c r="T1768" s="403">
        <v>4.4000000000000004</v>
      </c>
      <c r="U1768" s="403">
        <v>1.65</v>
      </c>
      <c r="V1768" s="403">
        <v>23.65</v>
      </c>
      <c r="W1768" s="403">
        <v>30.6</v>
      </c>
      <c r="X1768" s="404">
        <v>0.24401999999999999</v>
      </c>
      <c r="Y1768" s="403">
        <f>X1768+(S1768*((U1768-INDEX('[1]Center of Mass'!$B$8:$M$105,MATCH(A1768,'[1]Center of Mass'!$B$8:$B$105,0),9))^2+(V1768-INDEX('[1]Center of Mass'!$B$8:$M$105,MATCH(A1768,'[1]Center of Mass'!$B$8:$B$105,0),10))^2))</f>
        <v>606.52726977000009</v>
      </c>
    </row>
    <row r="1769" spans="1:25">
      <c r="A1769" s="403" t="s">
        <v>52</v>
      </c>
      <c r="B1769" s="403" t="s">
        <v>828</v>
      </c>
      <c r="C1769" s="403" t="s">
        <v>343</v>
      </c>
      <c r="D1769" s="403" t="s">
        <v>344</v>
      </c>
      <c r="E1769" s="403" t="s">
        <v>1455</v>
      </c>
      <c r="F1769" s="403">
        <v>0</v>
      </c>
      <c r="O1769" s="403" t="s">
        <v>345</v>
      </c>
      <c r="R1769" s="403">
        <v>4</v>
      </c>
      <c r="S1769" s="403">
        <v>1.21</v>
      </c>
      <c r="T1769" s="403">
        <v>4.4000000000000004</v>
      </c>
      <c r="U1769" s="403">
        <v>2.75</v>
      </c>
      <c r="V1769" s="403">
        <v>23.65</v>
      </c>
      <c r="W1769" s="403">
        <v>30.6</v>
      </c>
      <c r="X1769" s="404">
        <v>0.24401999999999999</v>
      </c>
      <c r="Y1769" s="403">
        <f>X1769+(S1769*((U1769-INDEX('[1]Center of Mass'!$B$8:$M$105,MATCH(A1769,'[1]Center of Mass'!$B$8:$B$105,0),9))^2+(V1769-INDEX('[1]Center of Mass'!$B$8:$M$105,MATCH(A1769,'[1]Center of Mass'!$B$8:$B$105,0),10))^2))</f>
        <v>555.14800776999994</v>
      </c>
    </row>
    <row r="1770" spans="1:25">
      <c r="A1770" s="403" t="s">
        <v>52</v>
      </c>
      <c r="B1770" s="403" t="s">
        <v>895</v>
      </c>
      <c r="C1770" s="403" t="s">
        <v>343</v>
      </c>
      <c r="D1770" s="403" t="s">
        <v>344</v>
      </c>
      <c r="E1770" s="403" t="s">
        <v>1455</v>
      </c>
      <c r="F1770" s="403">
        <v>0</v>
      </c>
      <c r="O1770" s="403" t="s">
        <v>345</v>
      </c>
      <c r="R1770" s="403">
        <v>4</v>
      </c>
      <c r="S1770" s="403">
        <v>1.0725</v>
      </c>
      <c r="T1770" s="403">
        <v>4.1500000000000004</v>
      </c>
      <c r="U1770" s="403">
        <v>3.7879999999999998</v>
      </c>
      <c r="V1770" s="403">
        <v>23.65</v>
      </c>
      <c r="W1770" s="403">
        <v>30.6</v>
      </c>
      <c r="X1770" s="404">
        <v>0.19311</v>
      </c>
      <c r="Y1770" s="403">
        <f>X1770+(S1770*((U1770-INDEX('[1]Center of Mass'!$B$8:$M$105,MATCH(A1770,'[1]Center of Mass'!$B$8:$B$105,0),9))^2+(V1770-INDEX('[1]Center of Mass'!$B$8:$M$105,MATCH(A1770,'[1]Center of Mass'!$B$8:$B$105,0),10))^2))</f>
        <v>451.44609611250002</v>
      </c>
    </row>
    <row r="1771" spans="1:25">
      <c r="A1771" s="403" t="s">
        <v>52</v>
      </c>
      <c r="B1771" s="403" t="s">
        <v>896</v>
      </c>
      <c r="C1771" s="403" t="s">
        <v>343</v>
      </c>
      <c r="D1771" s="403" t="s">
        <v>344</v>
      </c>
      <c r="E1771" s="403" t="s">
        <v>1455</v>
      </c>
      <c r="F1771" s="403">
        <v>0</v>
      </c>
      <c r="O1771" s="403" t="s">
        <v>345</v>
      </c>
      <c r="R1771" s="403">
        <v>4</v>
      </c>
      <c r="S1771" s="403">
        <v>1.0725</v>
      </c>
      <c r="T1771" s="403">
        <v>4.1500000000000004</v>
      </c>
      <c r="U1771" s="403">
        <v>4.7629999999999999</v>
      </c>
      <c r="V1771" s="403">
        <v>23.65</v>
      </c>
      <c r="W1771" s="403">
        <v>30.6</v>
      </c>
      <c r="X1771" s="404">
        <v>0.19311</v>
      </c>
      <c r="Y1771" s="403">
        <f>X1771+(S1771*((U1771-INDEX('[1]Center of Mass'!$B$8:$M$105,MATCH(A1771,'[1]Center of Mass'!$B$8:$B$105,0),9))^2+(V1771-INDEX('[1]Center of Mass'!$B$8:$M$105,MATCH(A1771,'[1]Center of Mass'!$B$8:$B$105,0),10))^2))</f>
        <v>415.42111604999997</v>
      </c>
    </row>
    <row r="1772" spans="1:25">
      <c r="A1772" s="403" t="s">
        <v>52</v>
      </c>
      <c r="B1772" s="403" t="s">
        <v>863</v>
      </c>
      <c r="C1772" s="403" t="s">
        <v>343</v>
      </c>
      <c r="D1772" s="403" t="s">
        <v>344</v>
      </c>
      <c r="E1772" s="403" t="s">
        <v>1455</v>
      </c>
      <c r="F1772" s="403">
        <v>0</v>
      </c>
      <c r="O1772" s="403" t="s">
        <v>345</v>
      </c>
      <c r="R1772" s="403">
        <v>4</v>
      </c>
      <c r="S1772" s="403">
        <v>1.0725</v>
      </c>
      <c r="T1772" s="403">
        <v>4.1500000000000004</v>
      </c>
      <c r="U1772" s="403">
        <v>5.7380000000000004</v>
      </c>
      <c r="V1772" s="403">
        <v>23.65</v>
      </c>
      <c r="W1772" s="403">
        <v>30.6</v>
      </c>
      <c r="X1772" s="404">
        <v>0.19311</v>
      </c>
      <c r="Y1772" s="403">
        <f>X1772+(S1772*((U1772-INDEX('[1]Center of Mass'!$B$8:$M$105,MATCH(A1772,'[1]Center of Mass'!$B$8:$B$105,0),9))^2+(V1772-INDEX('[1]Center of Mass'!$B$8:$M$105,MATCH(A1772,'[1]Center of Mass'!$B$8:$B$105,0),10))^2))</f>
        <v>381.43522661250006</v>
      </c>
    </row>
    <row r="1773" spans="1:25">
      <c r="A1773" s="403" t="s">
        <v>52</v>
      </c>
      <c r="B1773" s="403" t="s">
        <v>897</v>
      </c>
      <c r="C1773" s="403" t="s">
        <v>343</v>
      </c>
      <c r="D1773" s="403" t="s">
        <v>344</v>
      </c>
      <c r="E1773" s="403" t="s">
        <v>1455</v>
      </c>
      <c r="F1773" s="403">
        <v>0</v>
      </c>
      <c r="O1773" s="403" t="s">
        <v>345</v>
      </c>
      <c r="R1773" s="403">
        <v>4</v>
      </c>
      <c r="S1773" s="403">
        <v>1.0725</v>
      </c>
      <c r="T1773" s="403">
        <v>4.1500000000000004</v>
      </c>
      <c r="U1773" s="403">
        <v>6.7130000000000001</v>
      </c>
      <c r="V1773" s="403">
        <v>23.65</v>
      </c>
      <c r="W1773" s="403">
        <v>30.6</v>
      </c>
      <c r="X1773" s="404">
        <v>0.19311</v>
      </c>
      <c r="Y1773" s="403">
        <f>X1773+(S1773*((U1773-INDEX('[1]Center of Mass'!$B$8:$M$105,MATCH(A1773,'[1]Center of Mass'!$B$8:$B$105,0),9))^2+(V1773-INDEX('[1]Center of Mass'!$B$8:$M$105,MATCH(A1773,'[1]Center of Mass'!$B$8:$B$105,0),10))^2))</f>
        <v>349.48842779999995</v>
      </c>
    </row>
    <row r="1774" spans="1:25">
      <c r="A1774" s="403" t="s">
        <v>52</v>
      </c>
      <c r="B1774" s="403" t="s">
        <v>864</v>
      </c>
      <c r="C1774" s="403" t="s">
        <v>343</v>
      </c>
      <c r="D1774" s="403" t="s">
        <v>344</v>
      </c>
      <c r="E1774" s="403" t="s">
        <v>1455</v>
      </c>
      <c r="F1774" s="403">
        <v>0</v>
      </c>
      <c r="O1774" s="403" t="s">
        <v>345</v>
      </c>
      <c r="R1774" s="403">
        <v>4</v>
      </c>
      <c r="S1774" s="403">
        <v>1.76</v>
      </c>
      <c r="T1774" s="403">
        <v>5.4</v>
      </c>
      <c r="U1774" s="403">
        <v>8</v>
      </c>
      <c r="V1774" s="403">
        <v>23.65</v>
      </c>
      <c r="W1774" s="403">
        <v>30.6</v>
      </c>
      <c r="X1774" s="404">
        <v>0.55293000000000003</v>
      </c>
      <c r="Y1774" s="403">
        <f>X1774+(S1774*((U1774-INDEX('[1]Center of Mass'!$B$8:$M$105,MATCH(A1774,'[1]Center of Mass'!$B$8:$B$105,0),9))^2+(V1774-INDEX('[1]Center of Mass'!$B$8:$M$105,MATCH(A1774,'[1]Center of Mass'!$B$8:$B$105,0),10))^2))</f>
        <v>509.67752312000005</v>
      </c>
    </row>
    <row r="1775" spans="1:25">
      <c r="A1775" s="403" t="s">
        <v>52</v>
      </c>
      <c r="B1775" s="403" t="s">
        <v>573</v>
      </c>
      <c r="C1775" s="403" t="s">
        <v>343</v>
      </c>
      <c r="D1775" s="403" t="s">
        <v>344</v>
      </c>
      <c r="E1775" s="403" t="s">
        <v>1455</v>
      </c>
      <c r="F1775" s="403">
        <v>0</v>
      </c>
      <c r="O1775" s="403" t="s">
        <v>345</v>
      </c>
      <c r="R1775" s="403">
        <v>4</v>
      </c>
      <c r="S1775" s="403">
        <v>0.77</v>
      </c>
      <c r="T1775" s="403">
        <v>3.6</v>
      </c>
      <c r="U1775" s="403">
        <v>9.15</v>
      </c>
      <c r="V1775" s="403">
        <v>23.65</v>
      </c>
      <c r="W1775" s="403">
        <v>30.6</v>
      </c>
      <c r="X1775" s="404">
        <v>0.10908</v>
      </c>
      <c r="Y1775" s="403">
        <f>X1775+(S1775*((U1775-INDEX('[1]Center of Mass'!$B$8:$M$105,MATCH(A1775,'[1]Center of Mass'!$B$8:$B$105,0),9))^2+(V1775-INDEX('[1]Center of Mass'!$B$8:$M$105,MATCH(A1775,'[1]Center of Mass'!$B$8:$B$105,0),10))^2))</f>
        <v>199.95914349000003</v>
      </c>
    </row>
    <row r="1776" spans="1:25">
      <c r="A1776" s="403" t="s">
        <v>52</v>
      </c>
      <c r="B1776" s="403" t="s">
        <v>574</v>
      </c>
      <c r="C1776" s="403" t="s">
        <v>343</v>
      </c>
      <c r="D1776" s="403" t="s">
        <v>344</v>
      </c>
      <c r="E1776" s="403" t="s">
        <v>1455</v>
      </c>
      <c r="F1776" s="403">
        <v>0</v>
      </c>
      <c r="O1776" s="403" t="s">
        <v>345</v>
      </c>
      <c r="R1776" s="403">
        <v>4</v>
      </c>
      <c r="S1776" s="403">
        <v>1.43</v>
      </c>
      <c r="T1776" s="403">
        <v>4.8</v>
      </c>
      <c r="U1776" s="403">
        <v>10.15</v>
      </c>
      <c r="V1776" s="403">
        <v>23.65</v>
      </c>
      <c r="W1776" s="403">
        <v>30.6</v>
      </c>
      <c r="X1776" s="404">
        <v>0.34558</v>
      </c>
      <c r="Y1776" s="403">
        <f>X1776+(S1776*((U1776-INDEX('[1]Center of Mass'!$B$8:$M$105,MATCH(A1776,'[1]Center of Mass'!$B$8:$B$105,0),9))^2+(V1776-INDEX('[1]Center of Mass'!$B$8:$M$105,MATCH(A1776,'[1]Center of Mass'!$B$8:$B$105,0),10))^2))</f>
        <v>337.60183791000003</v>
      </c>
    </row>
    <row r="1777" spans="1:25">
      <c r="A1777" s="403" t="s">
        <v>52</v>
      </c>
      <c r="B1777" s="403" t="s">
        <v>534</v>
      </c>
      <c r="C1777" s="403" t="s">
        <v>343</v>
      </c>
      <c r="D1777" s="403" t="s">
        <v>344</v>
      </c>
      <c r="E1777" s="403" t="s">
        <v>1455</v>
      </c>
      <c r="F1777" s="403">
        <v>0</v>
      </c>
      <c r="O1777" s="403" t="s">
        <v>345</v>
      </c>
      <c r="R1777" s="403">
        <v>4</v>
      </c>
      <c r="S1777" s="403">
        <v>1.0449999999999999</v>
      </c>
      <c r="T1777" s="403">
        <v>4.0999999999999996</v>
      </c>
      <c r="U1777" s="403">
        <v>11.275</v>
      </c>
      <c r="V1777" s="403">
        <v>23.65</v>
      </c>
      <c r="W1777" s="403">
        <v>30.6</v>
      </c>
      <c r="X1777" s="404">
        <v>0.18396000000000001</v>
      </c>
      <c r="Y1777" s="403">
        <f>X1777+(S1777*((U1777-INDEX('[1]Center of Mass'!$B$8:$M$105,MATCH(A1777,'[1]Center of Mass'!$B$8:$B$105,0),9))^2+(V1777-INDEX('[1]Center of Mass'!$B$8:$M$105,MATCH(A1777,'[1]Center of Mass'!$B$8:$B$105,0),10))^2))</f>
        <v>221.27399553999999</v>
      </c>
    </row>
    <row r="1778" spans="1:25">
      <c r="A1778" s="403" t="s">
        <v>52</v>
      </c>
      <c r="B1778" s="403" t="s">
        <v>535</v>
      </c>
      <c r="C1778" s="403" t="s">
        <v>343</v>
      </c>
      <c r="D1778" s="403" t="s">
        <v>344</v>
      </c>
      <c r="E1778" s="403" t="s">
        <v>1455</v>
      </c>
      <c r="F1778" s="403">
        <v>0</v>
      </c>
      <c r="O1778" s="403" t="s">
        <v>345</v>
      </c>
      <c r="R1778" s="403">
        <v>4</v>
      </c>
      <c r="S1778" s="403">
        <v>1.0449999999999999</v>
      </c>
      <c r="T1778" s="403">
        <v>4.0999999999999996</v>
      </c>
      <c r="U1778" s="403">
        <v>12.225</v>
      </c>
      <c r="V1778" s="403">
        <v>23.65</v>
      </c>
      <c r="W1778" s="403">
        <v>30.6</v>
      </c>
      <c r="X1778" s="404">
        <v>0.18396000000000001</v>
      </c>
      <c r="Y1778" s="403">
        <f>X1778+(S1778*((U1778-INDEX('[1]Center of Mass'!$B$8:$M$105,MATCH(A1778,'[1]Center of Mass'!$B$8:$B$105,0),9))^2+(V1778-INDEX('[1]Center of Mass'!$B$8:$M$105,MATCH(A1778,'[1]Center of Mass'!$B$8:$B$105,0),10))^2))</f>
        <v>201.91338504000004</v>
      </c>
    </row>
    <row r="1779" spans="1:25">
      <c r="A1779" s="403" t="s">
        <v>52</v>
      </c>
      <c r="B1779" s="403" t="s">
        <v>536</v>
      </c>
      <c r="C1779" s="403" t="s">
        <v>343</v>
      </c>
      <c r="D1779" s="403" t="s">
        <v>344</v>
      </c>
      <c r="E1779" s="403" t="s">
        <v>1455</v>
      </c>
      <c r="F1779" s="403">
        <v>0</v>
      </c>
      <c r="O1779" s="403" t="s">
        <v>345</v>
      </c>
      <c r="R1779" s="403">
        <v>4</v>
      </c>
      <c r="S1779" s="403">
        <v>1.1917</v>
      </c>
      <c r="T1779" s="403">
        <v>4.367</v>
      </c>
      <c r="U1779" s="403">
        <v>13.242000000000001</v>
      </c>
      <c r="V1779" s="403">
        <v>23.65</v>
      </c>
      <c r="W1779" s="403">
        <v>30.6</v>
      </c>
      <c r="X1779" s="404">
        <v>0.23671</v>
      </c>
      <c r="Y1779" s="403">
        <f>X1779+(S1779*((U1779-INDEX('[1]Center of Mass'!$B$8:$M$105,MATCH(A1779,'[1]Center of Mass'!$B$8:$B$105,0),9))^2+(V1779-INDEX('[1]Center of Mass'!$B$8:$M$105,MATCH(A1779,'[1]Center of Mass'!$B$8:$B$105,0),10))^2))</f>
        <v>209.03377223889999</v>
      </c>
    </row>
    <row r="1780" spans="1:25">
      <c r="A1780" s="403" t="s">
        <v>52</v>
      </c>
      <c r="B1780" s="403" t="s">
        <v>537</v>
      </c>
      <c r="C1780" s="403" t="s">
        <v>343</v>
      </c>
      <c r="D1780" s="403" t="s">
        <v>344</v>
      </c>
      <c r="E1780" s="403" t="s">
        <v>1455</v>
      </c>
      <c r="F1780" s="403">
        <v>0</v>
      </c>
      <c r="O1780" s="403" t="s">
        <v>345</v>
      </c>
      <c r="R1780" s="403">
        <v>4</v>
      </c>
      <c r="S1780" s="403">
        <v>1.1917</v>
      </c>
      <c r="T1780" s="403">
        <v>4.367</v>
      </c>
      <c r="U1780" s="403">
        <v>14.324999999999999</v>
      </c>
      <c r="V1780" s="403">
        <v>23.65</v>
      </c>
      <c r="W1780" s="403">
        <v>30.6</v>
      </c>
      <c r="X1780" s="404">
        <v>0.23671</v>
      </c>
      <c r="Y1780" s="403">
        <f>X1780+(S1780*((U1780-INDEX('[1]Center of Mass'!$B$8:$M$105,MATCH(A1780,'[1]Center of Mass'!$B$8:$B$105,0),9))^2+(V1780-INDEX('[1]Center of Mass'!$B$8:$M$105,MATCH(A1780,'[1]Center of Mass'!$B$8:$B$105,0),10))^2))</f>
        <v>189.11318991040002</v>
      </c>
    </row>
    <row r="1781" spans="1:25">
      <c r="A1781" s="403" t="s">
        <v>52</v>
      </c>
      <c r="B1781" s="403" t="s">
        <v>538</v>
      </c>
      <c r="C1781" s="403" t="s">
        <v>343</v>
      </c>
      <c r="D1781" s="403" t="s">
        <v>344</v>
      </c>
      <c r="E1781" s="403" t="s">
        <v>1455</v>
      </c>
      <c r="F1781" s="403">
        <v>0</v>
      </c>
      <c r="O1781" s="403" t="s">
        <v>345</v>
      </c>
      <c r="R1781" s="403">
        <v>4</v>
      </c>
      <c r="S1781" s="403">
        <v>1.1917</v>
      </c>
      <c r="T1781" s="403">
        <v>4.367</v>
      </c>
      <c r="U1781" s="403">
        <v>15.407999999999999</v>
      </c>
      <c r="V1781" s="403">
        <v>23.65</v>
      </c>
      <c r="W1781" s="403">
        <v>30.6</v>
      </c>
      <c r="X1781" s="404">
        <v>0.23671</v>
      </c>
      <c r="Y1781" s="403">
        <f>X1781+(S1781*((U1781-INDEX('[1]Center of Mass'!$B$8:$M$105,MATCH(A1781,'[1]Center of Mass'!$B$8:$B$105,0),9))^2+(V1781-INDEX('[1]Center of Mass'!$B$8:$M$105,MATCH(A1781,'[1]Center of Mass'!$B$8:$B$105,0),10))^2))</f>
        <v>171.98807122450003</v>
      </c>
    </row>
    <row r="1782" spans="1:25">
      <c r="A1782" s="403" t="s">
        <v>52</v>
      </c>
      <c r="B1782" s="403" t="s">
        <v>400</v>
      </c>
      <c r="C1782" s="403" t="s">
        <v>343</v>
      </c>
      <c r="D1782" s="403" t="s">
        <v>344</v>
      </c>
      <c r="E1782" s="403" t="s">
        <v>1455</v>
      </c>
      <c r="F1782" s="403">
        <v>0</v>
      </c>
      <c r="O1782" s="403" t="s">
        <v>345</v>
      </c>
      <c r="R1782" s="403">
        <v>4</v>
      </c>
      <c r="S1782" s="403">
        <v>1.1917</v>
      </c>
      <c r="T1782" s="403">
        <v>4.367</v>
      </c>
      <c r="U1782" s="403">
        <v>16.492000000000001</v>
      </c>
      <c r="V1782" s="403">
        <v>23.65</v>
      </c>
      <c r="W1782" s="403">
        <v>30.6</v>
      </c>
      <c r="X1782" s="404">
        <v>0.23671</v>
      </c>
      <c r="Y1782" s="403">
        <f>X1782+(S1782*((U1782-INDEX('[1]Center of Mass'!$B$8:$M$105,MATCH(A1782,'[1]Center of Mass'!$B$8:$B$105,0),9))^2+(V1782-INDEX('[1]Center of Mass'!$B$8:$M$105,MATCH(A1782,'[1]Center of Mass'!$B$8:$B$105,0),10))^2))</f>
        <v>157.64647653889998</v>
      </c>
    </row>
    <row r="1783" spans="1:25">
      <c r="A1783" s="403" t="s">
        <v>52</v>
      </c>
      <c r="B1783" s="403" t="s">
        <v>539</v>
      </c>
      <c r="C1783" s="403" t="s">
        <v>343</v>
      </c>
      <c r="D1783" s="403" t="s">
        <v>344</v>
      </c>
      <c r="E1783" s="403" t="s">
        <v>1455</v>
      </c>
      <c r="F1783" s="403">
        <v>0</v>
      </c>
      <c r="O1783" s="403" t="s">
        <v>345</v>
      </c>
      <c r="R1783" s="403">
        <v>4</v>
      </c>
      <c r="S1783" s="403">
        <v>1.1917</v>
      </c>
      <c r="T1783" s="403">
        <v>4.367</v>
      </c>
      <c r="U1783" s="403">
        <v>17.574999999999999</v>
      </c>
      <c r="V1783" s="403">
        <v>23.65</v>
      </c>
      <c r="W1783" s="403">
        <v>30.6</v>
      </c>
      <c r="X1783" s="404">
        <v>0.23671</v>
      </c>
      <c r="Y1783" s="403">
        <f>X1783+(S1783*((U1783-INDEX('[1]Center of Mass'!$B$8:$M$105,MATCH(A1783,'[1]Center of Mass'!$B$8:$B$105,0),9))^2+(V1783-INDEX('[1]Center of Mass'!$B$8:$M$105,MATCH(A1783,'[1]Center of Mass'!$B$8:$B$105,0),10))^2))</f>
        <v>146.11486636039999</v>
      </c>
    </row>
    <row r="1784" spans="1:25">
      <c r="A1784" s="403" t="s">
        <v>52</v>
      </c>
      <c r="B1784" s="403" t="s">
        <v>401</v>
      </c>
      <c r="C1784" s="403" t="s">
        <v>343</v>
      </c>
      <c r="D1784" s="403" t="s">
        <v>344</v>
      </c>
      <c r="E1784" s="403" t="s">
        <v>1455</v>
      </c>
      <c r="F1784" s="403">
        <v>0</v>
      </c>
      <c r="O1784" s="403" t="s">
        <v>345</v>
      </c>
      <c r="R1784" s="403">
        <v>4</v>
      </c>
      <c r="S1784" s="403">
        <v>1.1917</v>
      </c>
      <c r="T1784" s="403">
        <v>4.367</v>
      </c>
      <c r="U1784" s="403">
        <v>18.658000000000001</v>
      </c>
      <c r="V1784" s="403">
        <v>23.65</v>
      </c>
      <c r="W1784" s="403">
        <v>30.6</v>
      </c>
      <c r="X1784" s="404">
        <v>0.23671</v>
      </c>
      <c r="Y1784" s="403">
        <f>X1784+(S1784*((U1784-INDEX('[1]Center of Mass'!$B$8:$M$105,MATCH(A1784,'[1]Center of Mass'!$B$8:$B$105,0),9))^2+(V1784-INDEX('[1]Center of Mass'!$B$8:$M$105,MATCH(A1784,'[1]Center of Mass'!$B$8:$B$105,0),10))^2))</f>
        <v>137.3787198245</v>
      </c>
    </row>
    <row r="1785" spans="1:25">
      <c r="A1785" s="403" t="s">
        <v>52</v>
      </c>
      <c r="B1785" s="403" t="s">
        <v>403</v>
      </c>
      <c r="C1785" s="403" t="s">
        <v>343</v>
      </c>
      <c r="D1785" s="403" t="s">
        <v>344</v>
      </c>
      <c r="E1785" s="403" t="s">
        <v>1455</v>
      </c>
      <c r="F1785" s="403">
        <v>0</v>
      </c>
      <c r="O1785" s="403" t="s">
        <v>345</v>
      </c>
      <c r="R1785" s="403">
        <v>4</v>
      </c>
      <c r="S1785" s="403">
        <v>1.5</v>
      </c>
      <c r="T1785" s="403">
        <v>4.9000000000000004</v>
      </c>
      <c r="U1785" s="403">
        <v>-0.6</v>
      </c>
      <c r="V1785" s="403">
        <v>24.824999999999999</v>
      </c>
      <c r="W1785" s="403">
        <v>30.6</v>
      </c>
      <c r="X1785" s="404">
        <v>0.37530999999999998</v>
      </c>
      <c r="Y1785" s="403">
        <f>X1785+(S1785*((U1785-INDEX('[1]Center of Mass'!$B$8:$M$105,MATCH(A1785,'[1]Center of Mass'!$B$8:$B$105,0),9))^2+(V1785-INDEX('[1]Center of Mass'!$B$8:$M$105,MATCH(A1785,'[1]Center of Mass'!$B$8:$B$105,0),10))^2))</f>
        <v>932.08765300000016</v>
      </c>
    </row>
    <row r="1786" spans="1:25">
      <c r="A1786" s="403" t="s">
        <v>52</v>
      </c>
      <c r="B1786" s="403" t="s">
        <v>404</v>
      </c>
      <c r="C1786" s="403" t="s">
        <v>343</v>
      </c>
      <c r="D1786" s="403" t="s">
        <v>344</v>
      </c>
      <c r="E1786" s="403" t="s">
        <v>1455</v>
      </c>
      <c r="F1786" s="403">
        <v>0</v>
      </c>
      <c r="O1786" s="403" t="s">
        <v>345</v>
      </c>
      <c r="R1786" s="403">
        <v>4</v>
      </c>
      <c r="S1786" s="403">
        <v>1.375</v>
      </c>
      <c r="T1786" s="403">
        <v>4.7</v>
      </c>
      <c r="U1786" s="403">
        <v>0.55000000000000004</v>
      </c>
      <c r="V1786" s="403">
        <v>24.824999999999999</v>
      </c>
      <c r="W1786" s="403">
        <v>30.6</v>
      </c>
      <c r="X1786" s="404">
        <v>0.31768000000000002</v>
      </c>
      <c r="Y1786" s="403">
        <f>X1786+(S1786*((U1786-INDEX('[1]Center of Mass'!$B$8:$M$105,MATCH(A1786,'[1]Center of Mass'!$B$8:$B$105,0),9))^2+(V1786-INDEX('[1]Center of Mass'!$B$8:$M$105,MATCH(A1786,'[1]Center of Mass'!$B$8:$B$105,0),10))^2))</f>
        <v>786.31135274999997</v>
      </c>
    </row>
    <row r="1787" spans="1:25">
      <c r="A1787" s="403" t="s">
        <v>52</v>
      </c>
      <c r="B1787" s="403" t="s">
        <v>405</v>
      </c>
      <c r="C1787" s="403" t="s">
        <v>343</v>
      </c>
      <c r="D1787" s="403" t="s">
        <v>344</v>
      </c>
      <c r="E1787" s="403" t="s">
        <v>1455</v>
      </c>
      <c r="F1787" s="403">
        <v>0</v>
      </c>
      <c r="O1787" s="403" t="s">
        <v>345</v>
      </c>
      <c r="R1787" s="403">
        <v>4</v>
      </c>
      <c r="S1787" s="403">
        <v>1.375</v>
      </c>
      <c r="T1787" s="403">
        <v>4.7</v>
      </c>
      <c r="U1787" s="403">
        <v>1.65</v>
      </c>
      <c r="V1787" s="403">
        <v>24.824999999999999</v>
      </c>
      <c r="W1787" s="403">
        <v>30.6</v>
      </c>
      <c r="X1787" s="404">
        <v>0.31768000000000002</v>
      </c>
      <c r="Y1787" s="403">
        <f>X1787+(S1787*((U1787-INDEX('[1]Center of Mass'!$B$8:$M$105,MATCH(A1787,'[1]Center of Mass'!$B$8:$B$105,0),9))^2+(V1787-INDEX('[1]Center of Mass'!$B$8:$M$105,MATCH(A1787,'[1]Center of Mass'!$B$8:$B$105,0),10))^2))</f>
        <v>724.59832775000029</v>
      </c>
    </row>
    <row r="1788" spans="1:25">
      <c r="A1788" s="403" t="s">
        <v>52</v>
      </c>
      <c r="B1788" s="403" t="s">
        <v>406</v>
      </c>
      <c r="C1788" s="403" t="s">
        <v>343</v>
      </c>
      <c r="D1788" s="403" t="s">
        <v>344</v>
      </c>
      <c r="E1788" s="403" t="s">
        <v>1455</v>
      </c>
      <c r="F1788" s="403">
        <v>0</v>
      </c>
      <c r="O1788" s="403" t="s">
        <v>345</v>
      </c>
      <c r="R1788" s="403">
        <v>4</v>
      </c>
      <c r="S1788" s="403">
        <v>1.375</v>
      </c>
      <c r="T1788" s="403">
        <v>4.7</v>
      </c>
      <c r="U1788" s="403">
        <v>2.75</v>
      </c>
      <c r="V1788" s="403">
        <v>24.824999999999999</v>
      </c>
      <c r="W1788" s="403">
        <v>30.6</v>
      </c>
      <c r="X1788" s="404">
        <v>0.31768000000000002</v>
      </c>
      <c r="Y1788" s="403">
        <f>X1788+(S1788*((U1788-INDEX('[1]Center of Mass'!$B$8:$M$105,MATCH(A1788,'[1]Center of Mass'!$B$8:$B$105,0),9))^2+(V1788-INDEX('[1]Center of Mass'!$B$8:$M$105,MATCH(A1788,'[1]Center of Mass'!$B$8:$B$105,0),10))^2))</f>
        <v>666.21280275000004</v>
      </c>
    </row>
    <row r="1789" spans="1:25">
      <c r="A1789" s="403" t="s">
        <v>52</v>
      </c>
      <c r="B1789" s="403" t="s">
        <v>407</v>
      </c>
      <c r="C1789" s="403" t="s">
        <v>343</v>
      </c>
      <c r="D1789" s="403" t="s">
        <v>344</v>
      </c>
      <c r="E1789" s="403" t="s">
        <v>1455</v>
      </c>
      <c r="F1789" s="403">
        <v>0</v>
      </c>
      <c r="O1789" s="403" t="s">
        <v>345</v>
      </c>
      <c r="R1789" s="403">
        <v>4</v>
      </c>
      <c r="S1789" s="403">
        <v>1.2188000000000001</v>
      </c>
      <c r="T1789" s="403">
        <v>4.45</v>
      </c>
      <c r="U1789" s="403">
        <v>3.7869999999999999</v>
      </c>
      <c r="V1789" s="403">
        <v>24.824999999999999</v>
      </c>
      <c r="W1789" s="403">
        <v>30.6</v>
      </c>
      <c r="X1789" s="404">
        <v>0.25524000000000002</v>
      </c>
      <c r="Y1789" s="403">
        <f>X1789+(S1789*((U1789-INDEX('[1]Center of Mass'!$B$8:$M$105,MATCH(A1789,'[1]Center of Mass'!$B$8:$B$105,0),9))^2+(V1789-INDEX('[1]Center of Mass'!$B$8:$M$105,MATCH(A1789,'[1]Center of Mass'!$B$8:$B$105,0),10))^2))</f>
        <v>544.4167237516001</v>
      </c>
    </row>
    <row r="1790" spans="1:25">
      <c r="A1790" s="403" t="s">
        <v>52</v>
      </c>
      <c r="B1790" s="403" t="s">
        <v>408</v>
      </c>
      <c r="C1790" s="403" t="s">
        <v>343</v>
      </c>
      <c r="D1790" s="403" t="s">
        <v>344</v>
      </c>
      <c r="E1790" s="403" t="s">
        <v>1455</v>
      </c>
      <c r="F1790" s="403">
        <v>0</v>
      </c>
      <c r="O1790" s="403" t="s">
        <v>345</v>
      </c>
      <c r="R1790" s="403">
        <v>4</v>
      </c>
      <c r="S1790" s="403">
        <v>1.2188000000000001</v>
      </c>
      <c r="T1790" s="403">
        <v>4.45</v>
      </c>
      <c r="U1790" s="403">
        <v>4.7619999999999996</v>
      </c>
      <c r="V1790" s="403">
        <v>24.824999999999999</v>
      </c>
      <c r="W1790" s="403">
        <v>30.6</v>
      </c>
      <c r="X1790" s="404">
        <v>0.25524000000000002</v>
      </c>
      <c r="Y1790" s="403">
        <f>X1790+(S1790*((U1790-INDEX('[1]Center of Mass'!$B$8:$M$105,MATCH(A1790,'[1]Center of Mass'!$B$8:$B$105,0),9))^2+(V1790-INDEX('[1]Center of Mass'!$B$8:$M$105,MATCH(A1790,'[1]Center of Mass'!$B$8:$B$105,0),10))^2))</f>
        <v>503.47519026160012</v>
      </c>
    </row>
    <row r="1791" spans="1:25">
      <c r="A1791" s="403" t="s">
        <v>52</v>
      </c>
      <c r="B1791" s="403" t="s">
        <v>409</v>
      </c>
      <c r="C1791" s="403" t="s">
        <v>343</v>
      </c>
      <c r="D1791" s="403" t="s">
        <v>344</v>
      </c>
      <c r="E1791" s="403" t="s">
        <v>1455</v>
      </c>
      <c r="F1791" s="403">
        <v>0</v>
      </c>
      <c r="O1791" s="403" t="s">
        <v>345</v>
      </c>
      <c r="R1791" s="403">
        <v>4</v>
      </c>
      <c r="S1791" s="403">
        <v>1.2188000000000001</v>
      </c>
      <c r="T1791" s="403">
        <v>4.45</v>
      </c>
      <c r="U1791" s="403">
        <v>5.7370000000000001</v>
      </c>
      <c r="V1791" s="403">
        <v>24.824999999999999</v>
      </c>
      <c r="W1791" s="403">
        <v>30.6</v>
      </c>
      <c r="X1791" s="404">
        <v>0.25524000000000002</v>
      </c>
      <c r="Y1791" s="403">
        <f>X1791+(S1791*((U1791-INDEX('[1]Center of Mass'!$B$8:$M$105,MATCH(A1791,'[1]Center of Mass'!$B$8:$B$105,0),9))^2+(V1791-INDEX('[1]Center of Mass'!$B$8:$M$105,MATCH(A1791,'[1]Center of Mass'!$B$8:$B$105,0),10))^2))</f>
        <v>464.85090027160015</v>
      </c>
    </row>
    <row r="1792" spans="1:25">
      <c r="A1792" s="403" t="s">
        <v>52</v>
      </c>
      <c r="B1792" s="403" t="s">
        <v>456</v>
      </c>
      <c r="C1792" s="403" t="s">
        <v>343</v>
      </c>
      <c r="D1792" s="403" t="s">
        <v>344</v>
      </c>
      <c r="E1792" s="403" t="s">
        <v>1455</v>
      </c>
      <c r="F1792" s="403">
        <v>0</v>
      </c>
      <c r="O1792" s="403" t="s">
        <v>345</v>
      </c>
      <c r="R1792" s="403">
        <v>4</v>
      </c>
      <c r="S1792" s="403">
        <v>1.2188000000000001</v>
      </c>
      <c r="T1792" s="403">
        <v>4.45</v>
      </c>
      <c r="U1792" s="403">
        <v>6.7130000000000001</v>
      </c>
      <c r="V1792" s="403">
        <v>24.824999999999999</v>
      </c>
      <c r="W1792" s="403">
        <v>30.6</v>
      </c>
      <c r="X1792" s="404">
        <v>0.25524000000000002</v>
      </c>
      <c r="Y1792" s="403">
        <f>X1792+(S1792*((U1792-INDEX('[1]Center of Mass'!$B$8:$M$105,MATCH(A1792,'[1]Center of Mass'!$B$8:$B$105,0),9))^2+(V1792-INDEX('[1]Center of Mass'!$B$8:$M$105,MATCH(A1792,'[1]Center of Mass'!$B$8:$B$105,0),10))^2))</f>
        <v>428.50780533400001</v>
      </c>
    </row>
    <row r="1793" spans="1:25">
      <c r="A1793" s="403" t="s">
        <v>52</v>
      </c>
      <c r="B1793" s="403" t="s">
        <v>410</v>
      </c>
      <c r="C1793" s="403" t="s">
        <v>343</v>
      </c>
      <c r="D1793" s="403" t="s">
        <v>344</v>
      </c>
      <c r="E1793" s="403" t="s">
        <v>1455</v>
      </c>
      <c r="F1793" s="403">
        <v>0</v>
      </c>
      <c r="O1793" s="403" t="s">
        <v>345</v>
      </c>
      <c r="R1793" s="403">
        <v>4</v>
      </c>
      <c r="S1793" s="403">
        <v>2</v>
      </c>
      <c r="T1793" s="403">
        <v>5.7</v>
      </c>
      <c r="U1793" s="403">
        <v>8</v>
      </c>
      <c r="V1793" s="403">
        <v>24.824999999999999</v>
      </c>
      <c r="W1793" s="403">
        <v>30.6</v>
      </c>
      <c r="X1793" s="404">
        <v>0.68708000000000002</v>
      </c>
      <c r="Y1793" s="403">
        <f>X1793+(S1793*((U1793-INDEX('[1]Center of Mass'!$B$8:$M$105,MATCH(A1793,'[1]Center of Mass'!$B$8:$B$105,0),9))^2+(V1793-INDEX('[1]Center of Mass'!$B$8:$M$105,MATCH(A1793,'[1]Center of Mass'!$B$8:$B$105,0),10))^2))</f>
        <v>630.61580400000014</v>
      </c>
    </row>
    <row r="1794" spans="1:25">
      <c r="A1794" s="403" t="s">
        <v>52</v>
      </c>
      <c r="B1794" s="403" t="s">
        <v>412</v>
      </c>
      <c r="C1794" s="403" t="s">
        <v>343</v>
      </c>
      <c r="D1794" s="403" t="s">
        <v>344</v>
      </c>
      <c r="E1794" s="403" t="s">
        <v>1455</v>
      </c>
      <c r="F1794" s="403">
        <v>0</v>
      </c>
      <c r="O1794" s="403" t="s">
        <v>345</v>
      </c>
      <c r="R1794" s="403">
        <v>4</v>
      </c>
      <c r="S1794" s="403">
        <v>0.875</v>
      </c>
      <c r="T1794" s="403">
        <v>3.9</v>
      </c>
      <c r="U1794" s="403">
        <v>9.15</v>
      </c>
      <c r="V1794" s="403">
        <v>24.824999999999999</v>
      </c>
      <c r="W1794" s="403">
        <v>30.6</v>
      </c>
      <c r="X1794" s="404">
        <v>0.14965999999999999</v>
      </c>
      <c r="Y1794" s="403">
        <f>X1794+(S1794*((U1794-INDEX('[1]Center of Mass'!$B$8:$M$105,MATCH(A1794,'[1]Center of Mass'!$B$8:$B$105,0),9))^2+(V1794-INDEX('[1]Center of Mass'!$B$8:$M$105,MATCH(A1794,'[1]Center of Mass'!$B$8:$B$105,0),10))^2))</f>
        <v>249.72990175000004</v>
      </c>
    </row>
    <row r="1795" spans="1:25">
      <c r="A1795" s="403" t="s">
        <v>52</v>
      </c>
      <c r="B1795" s="403" t="s">
        <v>413</v>
      </c>
      <c r="C1795" s="403" t="s">
        <v>343</v>
      </c>
      <c r="D1795" s="403" t="s">
        <v>344</v>
      </c>
      <c r="E1795" s="403" t="s">
        <v>1455</v>
      </c>
      <c r="F1795" s="403">
        <v>0</v>
      </c>
      <c r="O1795" s="403" t="s">
        <v>345</v>
      </c>
      <c r="R1795" s="403">
        <v>4</v>
      </c>
      <c r="S1795" s="403">
        <v>1.625</v>
      </c>
      <c r="T1795" s="403">
        <v>5.0999999999999996</v>
      </c>
      <c r="U1795" s="403">
        <v>10.15</v>
      </c>
      <c r="V1795" s="403">
        <v>24.824999999999999</v>
      </c>
      <c r="W1795" s="403">
        <v>30.6</v>
      </c>
      <c r="X1795" s="404">
        <v>0.44044</v>
      </c>
      <c r="Y1795" s="403">
        <f>X1795+(S1795*((U1795-INDEX('[1]Center of Mass'!$B$8:$M$105,MATCH(A1795,'[1]Center of Mass'!$B$8:$B$105,0),9))^2+(V1795-INDEX('[1]Center of Mass'!$B$8:$M$105,MATCH(A1795,'[1]Center of Mass'!$B$8:$B$105,0),10))^2))</f>
        <v>425.4308532500001</v>
      </c>
    </row>
    <row r="1796" spans="1:25">
      <c r="A1796" s="403" t="s">
        <v>52</v>
      </c>
      <c r="B1796" s="403" t="s">
        <v>414</v>
      </c>
      <c r="C1796" s="403" t="s">
        <v>343</v>
      </c>
      <c r="D1796" s="403" t="s">
        <v>344</v>
      </c>
      <c r="E1796" s="403" t="s">
        <v>1455</v>
      </c>
      <c r="F1796" s="403">
        <v>0</v>
      </c>
      <c r="O1796" s="403" t="s">
        <v>345</v>
      </c>
      <c r="R1796" s="403">
        <v>4</v>
      </c>
      <c r="S1796" s="403">
        <v>1.1875</v>
      </c>
      <c r="T1796" s="403">
        <v>4.4000000000000004</v>
      </c>
      <c r="U1796" s="403">
        <v>11.275</v>
      </c>
      <c r="V1796" s="403">
        <v>24.824999999999999</v>
      </c>
      <c r="W1796" s="403">
        <v>30.6</v>
      </c>
      <c r="X1796" s="404">
        <v>0.24393000000000001</v>
      </c>
      <c r="Y1796" s="403">
        <f>X1796+(S1796*((U1796-INDEX('[1]Center of Mass'!$B$8:$M$105,MATCH(A1796,'[1]Center of Mass'!$B$8:$B$105,0),9))^2+(V1796-INDEX('[1]Center of Mass'!$B$8:$M$105,MATCH(A1796,'[1]Center of Mass'!$B$8:$B$105,0),10))^2))</f>
        <v>281.98832393750001</v>
      </c>
    </row>
    <row r="1797" spans="1:25">
      <c r="A1797" s="403" t="s">
        <v>52</v>
      </c>
      <c r="B1797" s="403" t="s">
        <v>415</v>
      </c>
      <c r="C1797" s="403" t="s">
        <v>343</v>
      </c>
      <c r="D1797" s="403" t="s">
        <v>344</v>
      </c>
      <c r="E1797" s="403" t="s">
        <v>1455</v>
      </c>
      <c r="F1797" s="403">
        <v>0</v>
      </c>
      <c r="O1797" s="403" t="s">
        <v>345</v>
      </c>
      <c r="R1797" s="403">
        <v>4</v>
      </c>
      <c r="S1797" s="403">
        <v>1.1875</v>
      </c>
      <c r="T1797" s="403">
        <v>4.4000000000000004</v>
      </c>
      <c r="U1797" s="403">
        <v>12.225</v>
      </c>
      <c r="V1797" s="403">
        <v>24.824999999999999</v>
      </c>
      <c r="W1797" s="403">
        <v>30.6</v>
      </c>
      <c r="X1797" s="404">
        <v>0.24393000000000001</v>
      </c>
      <c r="Y1797" s="403">
        <f>X1797+(S1797*((U1797-INDEX('[1]Center of Mass'!$B$8:$M$105,MATCH(A1797,'[1]Center of Mass'!$B$8:$B$105,0),9))^2+(V1797-INDEX('[1]Center of Mass'!$B$8:$M$105,MATCH(A1797,'[1]Center of Mass'!$B$8:$B$105,0),10))^2))</f>
        <v>259.98763018750003</v>
      </c>
    </row>
    <row r="1798" spans="1:25">
      <c r="A1798" s="403" t="s">
        <v>52</v>
      </c>
      <c r="B1798" s="403" t="s">
        <v>416</v>
      </c>
      <c r="C1798" s="403" t="s">
        <v>343</v>
      </c>
      <c r="D1798" s="403" t="s">
        <v>344</v>
      </c>
      <c r="E1798" s="403" t="s">
        <v>1455</v>
      </c>
      <c r="F1798" s="403">
        <v>0</v>
      </c>
      <c r="O1798" s="403" t="s">
        <v>345</v>
      </c>
      <c r="R1798" s="403">
        <v>4</v>
      </c>
      <c r="S1798" s="403">
        <v>1.3542000000000001</v>
      </c>
      <c r="T1798" s="403">
        <v>4.6669999999999998</v>
      </c>
      <c r="U1798" s="403">
        <v>13.242000000000001</v>
      </c>
      <c r="V1798" s="403">
        <v>24.824999999999999</v>
      </c>
      <c r="W1798" s="403">
        <v>30.6</v>
      </c>
      <c r="X1798" s="404">
        <v>0.30875999999999998</v>
      </c>
      <c r="Y1798" s="403">
        <f>X1798+(S1798*((U1798-INDEX('[1]Center of Mass'!$B$8:$M$105,MATCH(A1798,'[1]Center of Mass'!$B$8:$B$105,0),9))^2+(V1798-INDEX('[1]Center of Mass'!$B$8:$M$105,MATCH(A1798,'[1]Center of Mass'!$B$8:$B$105,0),10))^2))</f>
        <v>272.36543015640007</v>
      </c>
    </row>
    <row r="1799" spans="1:25">
      <c r="A1799" s="403" t="s">
        <v>52</v>
      </c>
      <c r="B1799" s="403" t="s">
        <v>417</v>
      </c>
      <c r="C1799" s="403" t="s">
        <v>343</v>
      </c>
      <c r="D1799" s="403" t="s">
        <v>344</v>
      </c>
      <c r="E1799" s="403" t="s">
        <v>1455</v>
      </c>
      <c r="F1799" s="403">
        <v>0</v>
      </c>
      <c r="O1799" s="403" t="s">
        <v>345</v>
      </c>
      <c r="R1799" s="403">
        <v>4</v>
      </c>
      <c r="S1799" s="403">
        <v>1.3542000000000001</v>
      </c>
      <c r="T1799" s="403">
        <v>4.6669999999999998</v>
      </c>
      <c r="U1799" s="403">
        <v>14.324999999999999</v>
      </c>
      <c r="V1799" s="403">
        <v>24.824999999999999</v>
      </c>
      <c r="W1799" s="403">
        <v>30.6</v>
      </c>
      <c r="X1799" s="404">
        <v>0.30875999999999998</v>
      </c>
      <c r="Y1799" s="403">
        <f>X1799+(S1799*((U1799-INDEX('[1]Center of Mass'!$B$8:$M$105,MATCH(A1799,'[1]Center of Mass'!$B$8:$B$105,0),9))^2+(V1799-INDEX('[1]Center of Mass'!$B$8:$M$105,MATCH(A1799,'[1]Center of Mass'!$B$8:$B$105,0),10))^2))</f>
        <v>249.72848076540009</v>
      </c>
    </row>
    <row r="1800" spans="1:25">
      <c r="A1800" s="403" t="s">
        <v>52</v>
      </c>
      <c r="B1800" s="403" t="s">
        <v>540</v>
      </c>
      <c r="C1800" s="403" t="s">
        <v>343</v>
      </c>
      <c r="D1800" s="403" t="s">
        <v>344</v>
      </c>
      <c r="E1800" s="403" t="s">
        <v>1455</v>
      </c>
      <c r="F1800" s="403">
        <v>0</v>
      </c>
      <c r="O1800" s="403" t="s">
        <v>345</v>
      </c>
      <c r="R1800" s="403">
        <v>4</v>
      </c>
      <c r="S1800" s="403">
        <v>1.3542000000000001</v>
      </c>
      <c r="T1800" s="403">
        <v>4.6669999999999998</v>
      </c>
      <c r="U1800" s="403">
        <v>15.407999999999999</v>
      </c>
      <c r="V1800" s="403">
        <v>24.824999999999999</v>
      </c>
      <c r="W1800" s="403">
        <v>30.6</v>
      </c>
      <c r="X1800" s="404">
        <v>0.30875999999999998</v>
      </c>
      <c r="Y1800" s="403">
        <f>X1800+(S1800*((U1800-INDEX('[1]Center of Mass'!$B$8:$M$105,MATCH(A1800,'[1]Center of Mass'!$B$8:$B$105,0),9))^2+(V1800-INDEX('[1]Center of Mass'!$B$8:$M$105,MATCH(A1800,'[1]Center of Mass'!$B$8:$B$105,0),10))^2))</f>
        <v>230.26818394200006</v>
      </c>
    </row>
    <row r="1801" spans="1:25">
      <c r="A1801" s="403" t="s">
        <v>52</v>
      </c>
      <c r="B1801" s="403" t="s">
        <v>418</v>
      </c>
      <c r="C1801" s="403" t="s">
        <v>343</v>
      </c>
      <c r="D1801" s="403" t="s">
        <v>344</v>
      </c>
      <c r="E1801" s="403" t="s">
        <v>1455</v>
      </c>
      <c r="F1801" s="403">
        <v>0</v>
      </c>
      <c r="O1801" s="403" t="s">
        <v>345</v>
      </c>
      <c r="R1801" s="403">
        <v>4</v>
      </c>
      <c r="S1801" s="403">
        <v>1.3542000000000001</v>
      </c>
      <c r="T1801" s="403">
        <v>4.6669999999999998</v>
      </c>
      <c r="U1801" s="403">
        <v>16.492000000000001</v>
      </c>
      <c r="V1801" s="403">
        <v>24.824999999999999</v>
      </c>
      <c r="W1801" s="403">
        <v>30.6</v>
      </c>
      <c r="X1801" s="404">
        <v>0.30875999999999998</v>
      </c>
      <c r="Y1801" s="403">
        <f>X1801+(S1801*((U1801-INDEX('[1]Center of Mass'!$B$8:$M$105,MATCH(A1801,'[1]Center of Mass'!$B$8:$B$105,0),9))^2+(V1801-INDEX('[1]Center of Mass'!$B$8:$M$105,MATCH(A1801,'[1]Center of Mass'!$B$8:$B$105,0),10))^2))</f>
        <v>213.97097195640004</v>
      </c>
    </row>
    <row r="1802" spans="1:25">
      <c r="A1802" s="403" t="s">
        <v>52</v>
      </c>
      <c r="B1802" s="403" t="s">
        <v>541</v>
      </c>
      <c r="C1802" s="403" t="s">
        <v>343</v>
      </c>
      <c r="D1802" s="403" t="s">
        <v>344</v>
      </c>
      <c r="E1802" s="403" t="s">
        <v>1455</v>
      </c>
      <c r="F1802" s="403">
        <v>0</v>
      </c>
      <c r="O1802" s="403" t="s">
        <v>345</v>
      </c>
      <c r="R1802" s="403">
        <v>4</v>
      </c>
      <c r="S1802" s="403">
        <v>1.3542000000000001</v>
      </c>
      <c r="T1802" s="403">
        <v>4.6669999999999998</v>
      </c>
      <c r="U1802" s="403">
        <v>17.574999999999999</v>
      </c>
      <c r="V1802" s="403">
        <v>24.824999999999999</v>
      </c>
      <c r="W1802" s="403">
        <v>30.6</v>
      </c>
      <c r="X1802" s="404">
        <v>0.30875999999999998</v>
      </c>
      <c r="Y1802" s="403">
        <f>X1802+(S1802*((U1802-INDEX('[1]Center of Mass'!$B$8:$M$105,MATCH(A1802,'[1]Center of Mass'!$B$8:$B$105,0),9))^2+(V1802-INDEX('[1]Center of Mass'!$B$8:$M$105,MATCH(A1802,'[1]Center of Mass'!$B$8:$B$105,0),10))^2))</f>
        <v>200.86691346540005</v>
      </c>
    </row>
    <row r="1803" spans="1:25">
      <c r="A1803" s="403" t="s">
        <v>52</v>
      </c>
      <c r="B1803" s="403" t="s">
        <v>542</v>
      </c>
      <c r="C1803" s="403" t="s">
        <v>343</v>
      </c>
      <c r="D1803" s="403" t="s">
        <v>344</v>
      </c>
      <c r="E1803" s="403" t="s">
        <v>1455</v>
      </c>
      <c r="F1803" s="403">
        <v>0</v>
      </c>
      <c r="O1803" s="403" t="s">
        <v>345</v>
      </c>
      <c r="R1803" s="403">
        <v>4</v>
      </c>
      <c r="S1803" s="403">
        <v>1.3542000000000001</v>
      </c>
      <c r="T1803" s="403">
        <v>4.6669999999999998</v>
      </c>
      <c r="U1803" s="403">
        <v>18.658000000000001</v>
      </c>
      <c r="V1803" s="403">
        <v>24.824999999999999</v>
      </c>
      <c r="W1803" s="403">
        <v>30.6</v>
      </c>
      <c r="X1803" s="404">
        <v>0.30875999999999998</v>
      </c>
      <c r="Y1803" s="403">
        <f>X1803+(S1803*((U1803-INDEX('[1]Center of Mass'!$B$8:$M$105,MATCH(A1803,'[1]Center of Mass'!$B$8:$B$105,0),9))^2+(V1803-INDEX('[1]Center of Mass'!$B$8:$M$105,MATCH(A1803,'[1]Center of Mass'!$B$8:$B$105,0),10))^2))</f>
        <v>190.93950754200003</v>
      </c>
    </row>
    <row r="1804" spans="1:25">
      <c r="A1804" s="403" t="s">
        <v>52</v>
      </c>
      <c r="B1804" s="403" t="s">
        <v>545</v>
      </c>
      <c r="C1804" s="403" t="s">
        <v>343</v>
      </c>
      <c r="D1804" s="403" t="s">
        <v>344</v>
      </c>
      <c r="E1804" s="403" t="s">
        <v>1455</v>
      </c>
      <c r="F1804" s="403">
        <v>0</v>
      </c>
      <c r="O1804" s="403" t="s">
        <v>345</v>
      </c>
      <c r="R1804" s="403">
        <v>4</v>
      </c>
      <c r="S1804" s="403">
        <v>1.5</v>
      </c>
      <c r="T1804" s="403">
        <v>4.9000000000000004</v>
      </c>
      <c r="U1804" s="403">
        <v>-0.6</v>
      </c>
      <c r="V1804" s="403">
        <v>26.074999999999999</v>
      </c>
      <c r="W1804" s="403">
        <v>30.6</v>
      </c>
      <c r="X1804" s="404">
        <v>0.37530999999999998</v>
      </c>
      <c r="Y1804" s="403">
        <f>X1804+(S1804*((U1804-INDEX('[1]Center of Mass'!$B$8:$M$105,MATCH(A1804,'[1]Center of Mass'!$B$8:$B$105,0),9))^2+(V1804-INDEX('[1]Center of Mass'!$B$8:$M$105,MATCH(A1804,'[1]Center of Mass'!$B$8:$B$105,0),10))^2))</f>
        <v>977.62765300000024</v>
      </c>
    </row>
    <row r="1805" spans="1:25">
      <c r="A1805" s="403" t="s">
        <v>52</v>
      </c>
      <c r="B1805" s="403" t="s">
        <v>575</v>
      </c>
      <c r="C1805" s="403" t="s">
        <v>343</v>
      </c>
      <c r="D1805" s="403" t="s">
        <v>344</v>
      </c>
      <c r="E1805" s="403" t="s">
        <v>1455</v>
      </c>
      <c r="F1805" s="403">
        <v>0</v>
      </c>
      <c r="O1805" s="403" t="s">
        <v>345</v>
      </c>
      <c r="R1805" s="403">
        <v>4</v>
      </c>
      <c r="S1805" s="403">
        <v>1.375</v>
      </c>
      <c r="T1805" s="403">
        <v>4.7</v>
      </c>
      <c r="U1805" s="403">
        <v>0.55000000000000004</v>
      </c>
      <c r="V1805" s="403">
        <v>26.074999999999999</v>
      </c>
      <c r="W1805" s="403">
        <v>30.6</v>
      </c>
      <c r="X1805" s="404">
        <v>0.31768000000000002</v>
      </c>
      <c r="Y1805" s="403">
        <f>X1805+(S1805*((U1805-INDEX('[1]Center of Mass'!$B$8:$M$105,MATCH(A1805,'[1]Center of Mass'!$B$8:$B$105,0),9))^2+(V1805-INDEX('[1]Center of Mass'!$B$8:$M$105,MATCH(A1805,'[1]Center of Mass'!$B$8:$B$105,0),10))^2))</f>
        <v>828.05635274999997</v>
      </c>
    </row>
    <row r="1806" spans="1:25">
      <c r="A1806" s="403" t="s">
        <v>52</v>
      </c>
      <c r="B1806" s="403" t="s">
        <v>576</v>
      </c>
      <c r="C1806" s="403" t="s">
        <v>343</v>
      </c>
      <c r="D1806" s="403" t="s">
        <v>344</v>
      </c>
      <c r="E1806" s="403" t="s">
        <v>1455</v>
      </c>
      <c r="F1806" s="403">
        <v>0</v>
      </c>
      <c r="O1806" s="403" t="s">
        <v>345</v>
      </c>
      <c r="R1806" s="403">
        <v>4</v>
      </c>
      <c r="S1806" s="403">
        <v>1.375</v>
      </c>
      <c r="T1806" s="403">
        <v>4.7</v>
      </c>
      <c r="U1806" s="403">
        <v>1.65</v>
      </c>
      <c r="V1806" s="403">
        <v>26.074999999999999</v>
      </c>
      <c r="W1806" s="403">
        <v>30.6</v>
      </c>
      <c r="X1806" s="404">
        <v>0.31768000000000002</v>
      </c>
      <c r="Y1806" s="403">
        <f>X1806+(S1806*((U1806-INDEX('[1]Center of Mass'!$B$8:$M$105,MATCH(A1806,'[1]Center of Mass'!$B$8:$B$105,0),9))^2+(V1806-INDEX('[1]Center of Mass'!$B$8:$M$105,MATCH(A1806,'[1]Center of Mass'!$B$8:$B$105,0),10))^2))</f>
        <v>766.34332775000019</v>
      </c>
    </row>
    <row r="1807" spans="1:25">
      <c r="A1807" s="403" t="s">
        <v>52</v>
      </c>
      <c r="B1807" s="403" t="s">
        <v>577</v>
      </c>
      <c r="C1807" s="403" t="s">
        <v>343</v>
      </c>
      <c r="D1807" s="403" t="s">
        <v>344</v>
      </c>
      <c r="E1807" s="403" t="s">
        <v>1455</v>
      </c>
      <c r="F1807" s="403">
        <v>0</v>
      </c>
      <c r="O1807" s="403" t="s">
        <v>345</v>
      </c>
      <c r="R1807" s="403">
        <v>4</v>
      </c>
      <c r="S1807" s="403">
        <v>1.375</v>
      </c>
      <c r="T1807" s="403">
        <v>4.7</v>
      </c>
      <c r="U1807" s="403">
        <v>2.75</v>
      </c>
      <c r="V1807" s="403">
        <v>26.074999999999999</v>
      </c>
      <c r="W1807" s="403">
        <v>30.6</v>
      </c>
      <c r="X1807" s="404">
        <v>0.31768000000000002</v>
      </c>
      <c r="Y1807" s="403">
        <f>X1807+(S1807*((U1807-INDEX('[1]Center of Mass'!$B$8:$M$105,MATCH(A1807,'[1]Center of Mass'!$B$8:$B$105,0),9))^2+(V1807-INDEX('[1]Center of Mass'!$B$8:$M$105,MATCH(A1807,'[1]Center of Mass'!$B$8:$B$105,0),10))^2))</f>
        <v>707.95780275000004</v>
      </c>
    </row>
    <row r="1808" spans="1:25">
      <c r="A1808" s="403" t="s">
        <v>52</v>
      </c>
      <c r="B1808" s="403" t="s">
        <v>829</v>
      </c>
      <c r="C1808" s="403" t="s">
        <v>343</v>
      </c>
      <c r="D1808" s="403" t="s">
        <v>344</v>
      </c>
      <c r="E1808" s="403" t="s">
        <v>1455</v>
      </c>
      <c r="F1808" s="403">
        <v>0</v>
      </c>
      <c r="O1808" s="403" t="s">
        <v>345</v>
      </c>
      <c r="R1808" s="403">
        <v>4</v>
      </c>
      <c r="S1808" s="403">
        <v>1.2188000000000001</v>
      </c>
      <c r="T1808" s="403">
        <v>4.45</v>
      </c>
      <c r="U1808" s="403">
        <v>3.7869999999999999</v>
      </c>
      <c r="V1808" s="403">
        <v>26.074999999999999</v>
      </c>
      <c r="W1808" s="403">
        <v>30.6</v>
      </c>
      <c r="X1808" s="404">
        <v>0.25524000000000002</v>
      </c>
      <c r="Y1808" s="403">
        <f>X1808+(S1808*((U1808-INDEX('[1]Center of Mass'!$B$8:$M$105,MATCH(A1808,'[1]Center of Mass'!$B$8:$B$105,0),9))^2+(V1808-INDEX('[1]Center of Mass'!$B$8:$M$105,MATCH(A1808,'[1]Center of Mass'!$B$8:$B$105,0),10))^2))</f>
        <v>581.41949175160005</v>
      </c>
    </row>
    <row r="1809" spans="1:25">
      <c r="A1809" s="403" t="s">
        <v>52</v>
      </c>
      <c r="B1809" s="403" t="s">
        <v>830</v>
      </c>
      <c r="C1809" s="403" t="s">
        <v>343</v>
      </c>
      <c r="D1809" s="403" t="s">
        <v>344</v>
      </c>
      <c r="E1809" s="403" t="s">
        <v>1455</v>
      </c>
      <c r="F1809" s="403">
        <v>0</v>
      </c>
      <c r="O1809" s="403" t="s">
        <v>345</v>
      </c>
      <c r="R1809" s="403">
        <v>4</v>
      </c>
      <c r="S1809" s="403">
        <v>1.2188000000000001</v>
      </c>
      <c r="T1809" s="403">
        <v>4.45</v>
      </c>
      <c r="U1809" s="403">
        <v>4.7619999999999996</v>
      </c>
      <c r="V1809" s="403">
        <v>26.074999999999999</v>
      </c>
      <c r="W1809" s="403">
        <v>30.6</v>
      </c>
      <c r="X1809" s="404">
        <v>0.25524000000000002</v>
      </c>
      <c r="Y1809" s="403">
        <f>X1809+(S1809*((U1809-INDEX('[1]Center of Mass'!$B$8:$M$105,MATCH(A1809,'[1]Center of Mass'!$B$8:$B$105,0),9))^2+(V1809-INDEX('[1]Center of Mass'!$B$8:$M$105,MATCH(A1809,'[1]Center of Mass'!$B$8:$B$105,0),10))^2))</f>
        <v>540.47795826160007</v>
      </c>
    </row>
    <row r="1810" spans="1:25">
      <c r="A1810" s="403" t="s">
        <v>52</v>
      </c>
      <c r="B1810" s="403" t="s">
        <v>831</v>
      </c>
      <c r="C1810" s="403" t="s">
        <v>343</v>
      </c>
      <c r="D1810" s="403" t="s">
        <v>344</v>
      </c>
      <c r="E1810" s="403" t="s">
        <v>1455</v>
      </c>
      <c r="F1810" s="403">
        <v>0</v>
      </c>
      <c r="O1810" s="403" t="s">
        <v>345</v>
      </c>
      <c r="R1810" s="403">
        <v>4</v>
      </c>
      <c r="S1810" s="403">
        <v>1.2188000000000001</v>
      </c>
      <c r="T1810" s="403">
        <v>4.45</v>
      </c>
      <c r="U1810" s="403">
        <v>5.7370000000000001</v>
      </c>
      <c r="V1810" s="403">
        <v>26.074999999999999</v>
      </c>
      <c r="W1810" s="403">
        <v>30.6</v>
      </c>
      <c r="X1810" s="404">
        <v>0.25524000000000002</v>
      </c>
      <c r="Y1810" s="403">
        <f>X1810+(S1810*((U1810-INDEX('[1]Center of Mass'!$B$8:$M$105,MATCH(A1810,'[1]Center of Mass'!$B$8:$B$105,0),9))^2+(V1810-INDEX('[1]Center of Mass'!$B$8:$M$105,MATCH(A1810,'[1]Center of Mass'!$B$8:$B$105,0),10))^2))</f>
        <v>501.8536682716001</v>
      </c>
    </row>
    <row r="1811" spans="1:25">
      <c r="A1811" s="403" t="s">
        <v>52</v>
      </c>
      <c r="B1811" s="403" t="s">
        <v>832</v>
      </c>
      <c r="C1811" s="403" t="s">
        <v>343</v>
      </c>
      <c r="D1811" s="403" t="s">
        <v>344</v>
      </c>
      <c r="E1811" s="403" t="s">
        <v>1455</v>
      </c>
      <c r="F1811" s="403">
        <v>0</v>
      </c>
      <c r="O1811" s="403" t="s">
        <v>345</v>
      </c>
      <c r="R1811" s="403">
        <v>4</v>
      </c>
      <c r="S1811" s="403">
        <v>1.2188000000000001</v>
      </c>
      <c r="T1811" s="403">
        <v>4.45</v>
      </c>
      <c r="U1811" s="403">
        <v>6.7119999999999997</v>
      </c>
      <c r="V1811" s="403">
        <v>26.074999999999999</v>
      </c>
      <c r="W1811" s="403">
        <v>30.6</v>
      </c>
      <c r="X1811" s="404">
        <v>0.25524000000000002</v>
      </c>
      <c r="Y1811" s="403">
        <f>X1811+(S1811*((U1811-INDEX('[1]Center of Mass'!$B$8:$M$105,MATCH(A1811,'[1]Center of Mass'!$B$8:$B$105,0),9))^2+(V1811-INDEX('[1]Center of Mass'!$B$8:$M$105,MATCH(A1811,'[1]Center of Mass'!$B$8:$B$105,0),10))^2))</f>
        <v>465.54662178160009</v>
      </c>
    </row>
    <row r="1812" spans="1:25">
      <c r="A1812" s="403" t="s">
        <v>52</v>
      </c>
      <c r="B1812" s="403" t="s">
        <v>833</v>
      </c>
      <c r="C1812" s="403" t="s">
        <v>343</v>
      </c>
      <c r="D1812" s="403" t="s">
        <v>344</v>
      </c>
      <c r="E1812" s="403" t="s">
        <v>1455</v>
      </c>
      <c r="F1812" s="403">
        <v>0</v>
      </c>
      <c r="O1812" s="403" t="s">
        <v>345</v>
      </c>
      <c r="R1812" s="403">
        <v>4</v>
      </c>
      <c r="S1812" s="403">
        <v>2</v>
      </c>
      <c r="T1812" s="403">
        <v>5.7</v>
      </c>
      <c r="U1812" s="403">
        <v>8</v>
      </c>
      <c r="V1812" s="403">
        <v>26.074999999999999</v>
      </c>
      <c r="W1812" s="403">
        <v>30.6</v>
      </c>
      <c r="X1812" s="404">
        <v>0.68708000000000002</v>
      </c>
      <c r="Y1812" s="403">
        <f>X1812+(S1812*((U1812-INDEX('[1]Center of Mass'!$B$8:$M$105,MATCH(A1812,'[1]Center of Mass'!$B$8:$B$105,0),9))^2+(V1812-INDEX('[1]Center of Mass'!$B$8:$M$105,MATCH(A1812,'[1]Center of Mass'!$B$8:$B$105,0),10))^2))</f>
        <v>691.33580400000017</v>
      </c>
    </row>
    <row r="1813" spans="1:25">
      <c r="A1813" s="403" t="s">
        <v>52</v>
      </c>
      <c r="B1813" s="403" t="s">
        <v>835</v>
      </c>
      <c r="C1813" s="403" t="s">
        <v>343</v>
      </c>
      <c r="D1813" s="403" t="s">
        <v>344</v>
      </c>
      <c r="E1813" s="403" t="s">
        <v>1455</v>
      </c>
      <c r="F1813" s="403">
        <v>0</v>
      </c>
      <c r="O1813" s="403" t="s">
        <v>345</v>
      </c>
      <c r="R1813" s="403">
        <v>4</v>
      </c>
      <c r="S1813" s="403">
        <v>0.875</v>
      </c>
      <c r="T1813" s="403">
        <v>3.9</v>
      </c>
      <c r="U1813" s="403">
        <v>9.15</v>
      </c>
      <c r="V1813" s="403">
        <v>26.074999999999999</v>
      </c>
      <c r="W1813" s="403">
        <v>30.6</v>
      </c>
      <c r="X1813" s="404">
        <v>0.14965999999999999</v>
      </c>
      <c r="Y1813" s="403">
        <f>X1813+(S1813*((U1813-INDEX('[1]Center of Mass'!$B$8:$M$105,MATCH(A1813,'[1]Center of Mass'!$B$8:$B$105,0),9))^2+(V1813-INDEX('[1]Center of Mass'!$B$8:$M$105,MATCH(A1813,'[1]Center of Mass'!$B$8:$B$105,0),10))^2))</f>
        <v>276.29490174999995</v>
      </c>
    </row>
    <row r="1814" spans="1:25">
      <c r="A1814" s="403" t="s">
        <v>52</v>
      </c>
      <c r="B1814" s="403" t="s">
        <v>836</v>
      </c>
      <c r="C1814" s="403" t="s">
        <v>343</v>
      </c>
      <c r="D1814" s="403" t="s">
        <v>344</v>
      </c>
      <c r="E1814" s="403" t="s">
        <v>1455</v>
      </c>
      <c r="F1814" s="403">
        <v>0</v>
      </c>
      <c r="O1814" s="403" t="s">
        <v>345</v>
      </c>
      <c r="R1814" s="403">
        <v>4</v>
      </c>
      <c r="S1814" s="403">
        <v>1.625</v>
      </c>
      <c r="T1814" s="403">
        <v>5.0999999999999996</v>
      </c>
      <c r="U1814" s="403">
        <v>10.15</v>
      </c>
      <c r="V1814" s="403">
        <v>26.074999999999999</v>
      </c>
      <c r="W1814" s="403">
        <v>30.6</v>
      </c>
      <c r="X1814" s="404">
        <v>0.44044</v>
      </c>
      <c r="Y1814" s="403">
        <f>X1814+(S1814*((U1814-INDEX('[1]Center of Mass'!$B$8:$M$105,MATCH(A1814,'[1]Center of Mass'!$B$8:$B$105,0),9))^2+(V1814-INDEX('[1]Center of Mass'!$B$8:$M$105,MATCH(A1814,'[1]Center of Mass'!$B$8:$B$105,0),10))^2))</f>
        <v>474.76585325000002</v>
      </c>
    </row>
    <row r="1815" spans="1:25">
      <c r="A1815" s="403" t="s">
        <v>52</v>
      </c>
      <c r="B1815" s="403" t="s">
        <v>837</v>
      </c>
      <c r="C1815" s="403" t="s">
        <v>343</v>
      </c>
      <c r="D1815" s="403" t="s">
        <v>344</v>
      </c>
      <c r="E1815" s="403" t="s">
        <v>1455</v>
      </c>
      <c r="F1815" s="403">
        <v>0</v>
      </c>
      <c r="O1815" s="403" t="s">
        <v>345</v>
      </c>
      <c r="R1815" s="403">
        <v>4</v>
      </c>
      <c r="S1815" s="403">
        <v>1.1875</v>
      </c>
      <c r="T1815" s="403">
        <v>4.4000000000000004</v>
      </c>
      <c r="U1815" s="403">
        <v>11.275</v>
      </c>
      <c r="V1815" s="403">
        <v>26.074999999999999</v>
      </c>
      <c r="W1815" s="403">
        <v>30.6</v>
      </c>
      <c r="X1815" s="404">
        <v>0.24393000000000001</v>
      </c>
      <c r="Y1815" s="403">
        <f>X1815+(S1815*((U1815-INDEX('[1]Center of Mass'!$B$8:$M$105,MATCH(A1815,'[1]Center of Mass'!$B$8:$B$105,0),9))^2+(V1815-INDEX('[1]Center of Mass'!$B$8:$M$105,MATCH(A1815,'[1]Center of Mass'!$B$8:$B$105,0),10))^2))</f>
        <v>318.04082393750002</v>
      </c>
    </row>
    <row r="1816" spans="1:25">
      <c r="A1816" s="403" t="s">
        <v>52</v>
      </c>
      <c r="B1816" s="403" t="s">
        <v>838</v>
      </c>
      <c r="C1816" s="403" t="s">
        <v>343</v>
      </c>
      <c r="D1816" s="403" t="s">
        <v>344</v>
      </c>
      <c r="E1816" s="403" t="s">
        <v>1455</v>
      </c>
      <c r="F1816" s="403">
        <v>0</v>
      </c>
      <c r="O1816" s="403" t="s">
        <v>345</v>
      </c>
      <c r="R1816" s="403">
        <v>4</v>
      </c>
      <c r="S1816" s="403">
        <v>1.1875</v>
      </c>
      <c r="T1816" s="403">
        <v>4.4000000000000004</v>
      </c>
      <c r="U1816" s="403">
        <v>12.225</v>
      </c>
      <c r="V1816" s="403">
        <v>26.074999999999999</v>
      </c>
      <c r="W1816" s="403">
        <v>30.6</v>
      </c>
      <c r="X1816" s="404">
        <v>0.24393000000000001</v>
      </c>
      <c r="Y1816" s="403">
        <f>X1816+(S1816*((U1816-INDEX('[1]Center of Mass'!$B$8:$M$105,MATCH(A1816,'[1]Center of Mass'!$B$8:$B$105,0),9))^2+(V1816-INDEX('[1]Center of Mass'!$B$8:$M$105,MATCH(A1816,'[1]Center of Mass'!$B$8:$B$105,0),10))^2))</f>
        <v>296.04013018749998</v>
      </c>
    </row>
    <row r="1817" spans="1:25">
      <c r="A1817" s="403" t="s">
        <v>52</v>
      </c>
      <c r="B1817" s="403" t="s">
        <v>839</v>
      </c>
      <c r="C1817" s="403" t="s">
        <v>343</v>
      </c>
      <c r="D1817" s="403" t="s">
        <v>344</v>
      </c>
      <c r="E1817" s="403" t="s">
        <v>1455</v>
      </c>
      <c r="F1817" s="403">
        <v>0</v>
      </c>
      <c r="O1817" s="403" t="s">
        <v>345</v>
      </c>
      <c r="R1817" s="403">
        <v>4</v>
      </c>
      <c r="S1817" s="403">
        <v>1.3542000000000001</v>
      </c>
      <c r="T1817" s="403">
        <v>4.6669999999999998</v>
      </c>
      <c r="U1817" s="403">
        <v>13.242000000000001</v>
      </c>
      <c r="V1817" s="403">
        <v>26.074999999999999</v>
      </c>
      <c r="W1817" s="403">
        <v>30.6</v>
      </c>
      <c r="X1817" s="404">
        <v>0.30875999999999998</v>
      </c>
      <c r="Y1817" s="403">
        <f>X1817+(S1817*((U1817-INDEX('[1]Center of Mass'!$B$8:$M$105,MATCH(A1817,'[1]Center of Mass'!$B$8:$B$105,0),9))^2+(V1817-INDEX('[1]Center of Mass'!$B$8:$M$105,MATCH(A1817,'[1]Center of Mass'!$B$8:$B$105,0),10))^2))</f>
        <v>313.47894215640002</v>
      </c>
    </row>
    <row r="1818" spans="1:25">
      <c r="A1818" s="403" t="s">
        <v>52</v>
      </c>
      <c r="B1818" s="403" t="s">
        <v>865</v>
      </c>
      <c r="C1818" s="403" t="s">
        <v>343</v>
      </c>
      <c r="D1818" s="403" t="s">
        <v>344</v>
      </c>
      <c r="E1818" s="403" t="s">
        <v>1455</v>
      </c>
      <c r="F1818" s="403">
        <v>0</v>
      </c>
      <c r="O1818" s="403" t="s">
        <v>345</v>
      </c>
      <c r="R1818" s="403">
        <v>4</v>
      </c>
      <c r="S1818" s="403">
        <v>1.3542000000000001</v>
      </c>
      <c r="T1818" s="403">
        <v>4.6669999999999998</v>
      </c>
      <c r="U1818" s="403">
        <v>14.324999999999999</v>
      </c>
      <c r="V1818" s="403">
        <v>26.074999999999999</v>
      </c>
      <c r="W1818" s="403">
        <v>30.6</v>
      </c>
      <c r="X1818" s="404">
        <v>0.30875999999999998</v>
      </c>
      <c r="Y1818" s="403">
        <f>X1818+(S1818*((U1818-INDEX('[1]Center of Mass'!$B$8:$M$105,MATCH(A1818,'[1]Center of Mass'!$B$8:$B$105,0),9))^2+(V1818-INDEX('[1]Center of Mass'!$B$8:$M$105,MATCH(A1818,'[1]Center of Mass'!$B$8:$B$105,0),10))^2))</f>
        <v>290.84199276540005</v>
      </c>
    </row>
    <row r="1819" spans="1:25">
      <c r="A1819" s="403" t="s">
        <v>52</v>
      </c>
      <c r="B1819" s="403" t="s">
        <v>866</v>
      </c>
      <c r="C1819" s="403" t="s">
        <v>343</v>
      </c>
      <c r="D1819" s="403" t="s">
        <v>344</v>
      </c>
      <c r="E1819" s="403" t="s">
        <v>1455</v>
      </c>
      <c r="F1819" s="403">
        <v>0</v>
      </c>
      <c r="O1819" s="403" t="s">
        <v>345</v>
      </c>
      <c r="R1819" s="403">
        <v>4</v>
      </c>
      <c r="S1819" s="403">
        <v>1.3542000000000001</v>
      </c>
      <c r="T1819" s="403">
        <v>4.6669999999999998</v>
      </c>
      <c r="U1819" s="403">
        <v>15.407999999999999</v>
      </c>
      <c r="V1819" s="403">
        <v>26.074999999999999</v>
      </c>
      <c r="W1819" s="403">
        <v>30.6</v>
      </c>
      <c r="X1819" s="404">
        <v>0.30875999999999998</v>
      </c>
      <c r="Y1819" s="403">
        <f>X1819+(S1819*((U1819-INDEX('[1]Center of Mass'!$B$8:$M$105,MATCH(A1819,'[1]Center of Mass'!$B$8:$B$105,0),9))^2+(V1819-INDEX('[1]Center of Mass'!$B$8:$M$105,MATCH(A1819,'[1]Center of Mass'!$B$8:$B$105,0),10))^2))</f>
        <v>271.38169594200002</v>
      </c>
    </row>
    <row r="1820" spans="1:25">
      <c r="A1820" s="403" t="s">
        <v>52</v>
      </c>
      <c r="B1820" s="403" t="s">
        <v>867</v>
      </c>
      <c r="C1820" s="403" t="s">
        <v>343</v>
      </c>
      <c r="D1820" s="403" t="s">
        <v>344</v>
      </c>
      <c r="E1820" s="403" t="s">
        <v>1455</v>
      </c>
      <c r="F1820" s="403">
        <v>0</v>
      </c>
      <c r="O1820" s="403" t="s">
        <v>345</v>
      </c>
      <c r="R1820" s="403">
        <v>4</v>
      </c>
      <c r="S1820" s="403">
        <v>1.3542000000000001</v>
      </c>
      <c r="T1820" s="403">
        <v>4.6669999999999998</v>
      </c>
      <c r="U1820" s="403">
        <v>16.492000000000001</v>
      </c>
      <c r="V1820" s="403">
        <v>26.074999999999999</v>
      </c>
      <c r="W1820" s="403">
        <v>30.6</v>
      </c>
      <c r="X1820" s="404">
        <v>0.30875999999999998</v>
      </c>
      <c r="Y1820" s="403">
        <f>X1820+(S1820*((U1820-INDEX('[1]Center of Mass'!$B$8:$M$105,MATCH(A1820,'[1]Center of Mass'!$B$8:$B$105,0),9))^2+(V1820-INDEX('[1]Center of Mass'!$B$8:$M$105,MATCH(A1820,'[1]Center of Mass'!$B$8:$B$105,0),10))^2))</f>
        <v>255.08448395640002</v>
      </c>
    </row>
    <row r="1821" spans="1:25">
      <c r="A1821" s="403" t="s">
        <v>52</v>
      </c>
      <c r="B1821" s="403" t="s">
        <v>898</v>
      </c>
      <c r="C1821" s="403" t="s">
        <v>343</v>
      </c>
      <c r="D1821" s="403" t="s">
        <v>344</v>
      </c>
      <c r="E1821" s="403" t="s">
        <v>1455</v>
      </c>
      <c r="F1821" s="403">
        <v>0</v>
      </c>
      <c r="O1821" s="403" t="s">
        <v>345</v>
      </c>
      <c r="R1821" s="403">
        <v>4</v>
      </c>
      <c r="S1821" s="403">
        <v>1.3542000000000001</v>
      </c>
      <c r="T1821" s="403">
        <v>4.6669999999999998</v>
      </c>
      <c r="U1821" s="403">
        <v>17.574999999999999</v>
      </c>
      <c r="V1821" s="403">
        <v>26.074999999999999</v>
      </c>
      <c r="W1821" s="403">
        <v>30.6</v>
      </c>
      <c r="X1821" s="404">
        <v>0.30875999999999998</v>
      </c>
      <c r="Y1821" s="403">
        <f>X1821+(S1821*((U1821-INDEX('[1]Center of Mass'!$B$8:$M$105,MATCH(A1821,'[1]Center of Mass'!$B$8:$B$105,0),9))^2+(V1821-INDEX('[1]Center of Mass'!$B$8:$M$105,MATCH(A1821,'[1]Center of Mass'!$B$8:$B$105,0),10))^2))</f>
        <v>241.9804254654</v>
      </c>
    </row>
    <row r="1822" spans="1:25">
      <c r="A1822" s="403" t="s">
        <v>52</v>
      </c>
      <c r="B1822" s="403" t="s">
        <v>899</v>
      </c>
      <c r="C1822" s="403" t="s">
        <v>343</v>
      </c>
      <c r="D1822" s="403" t="s">
        <v>344</v>
      </c>
      <c r="E1822" s="403" t="s">
        <v>1455</v>
      </c>
      <c r="F1822" s="403">
        <v>0</v>
      </c>
      <c r="O1822" s="403" t="s">
        <v>345</v>
      </c>
      <c r="R1822" s="403">
        <v>4</v>
      </c>
      <c r="S1822" s="403">
        <v>1.3542000000000001</v>
      </c>
      <c r="T1822" s="403">
        <v>4.6669999999999998</v>
      </c>
      <c r="U1822" s="403">
        <v>18.658000000000001</v>
      </c>
      <c r="V1822" s="403">
        <v>26.074999999999999</v>
      </c>
      <c r="W1822" s="403">
        <v>30.6</v>
      </c>
      <c r="X1822" s="404">
        <v>0.30875999999999998</v>
      </c>
      <c r="Y1822" s="403">
        <f>X1822+(S1822*((U1822-INDEX('[1]Center of Mass'!$B$8:$M$105,MATCH(A1822,'[1]Center of Mass'!$B$8:$B$105,0),9))^2+(V1822-INDEX('[1]Center of Mass'!$B$8:$M$105,MATCH(A1822,'[1]Center of Mass'!$B$8:$B$105,0),10))^2))</f>
        <v>232.05301954200002</v>
      </c>
    </row>
    <row r="1823" spans="1:25">
      <c r="A1823" s="403" t="s">
        <v>52</v>
      </c>
      <c r="B1823" s="403" t="s">
        <v>901</v>
      </c>
      <c r="C1823" s="403" t="s">
        <v>343</v>
      </c>
      <c r="D1823" s="403" t="s">
        <v>344</v>
      </c>
      <c r="E1823" s="403" t="s">
        <v>1455</v>
      </c>
      <c r="F1823" s="403">
        <v>0</v>
      </c>
      <c r="O1823" s="403" t="s">
        <v>345</v>
      </c>
      <c r="R1823" s="403">
        <v>4</v>
      </c>
      <c r="S1823" s="403">
        <v>0.64959999999999996</v>
      </c>
      <c r="T1823" s="403">
        <v>3.4830000000000001</v>
      </c>
      <c r="U1823" s="403">
        <v>-0.6</v>
      </c>
      <c r="V1823" s="403">
        <v>26.971</v>
      </c>
      <c r="W1823" s="403">
        <v>30.6</v>
      </c>
      <c r="X1823" s="404">
        <v>9.3812999999999994E-2</v>
      </c>
      <c r="Y1823" s="403">
        <f>X1823+(S1823*((U1823-INDEX('[1]Center of Mass'!$B$8:$M$105,MATCH(A1823,'[1]Center of Mass'!$B$8:$B$105,0),9))^2+(V1823-INDEX('[1]Center of Mass'!$B$8:$M$105,MATCH(A1823,'[1]Center of Mass'!$B$8:$B$105,0),10))^2))</f>
        <v>438.69491532960012</v>
      </c>
    </row>
    <row r="1824" spans="1:25">
      <c r="A1824" s="403" t="s">
        <v>52</v>
      </c>
      <c r="B1824" s="403" t="s">
        <v>902</v>
      </c>
      <c r="C1824" s="403" t="s">
        <v>343</v>
      </c>
      <c r="D1824" s="403" t="s">
        <v>344</v>
      </c>
      <c r="E1824" s="403" t="s">
        <v>1455</v>
      </c>
      <c r="F1824" s="403">
        <v>0</v>
      </c>
      <c r="O1824" s="403" t="s">
        <v>345</v>
      </c>
      <c r="R1824" s="403">
        <v>4</v>
      </c>
      <c r="S1824" s="403">
        <v>0.59550000000000003</v>
      </c>
      <c r="T1824" s="403">
        <v>3.2829999999999999</v>
      </c>
      <c r="U1824" s="403">
        <v>0.55000000000000004</v>
      </c>
      <c r="V1824" s="403">
        <v>26.971</v>
      </c>
      <c r="W1824" s="403">
        <v>30.6</v>
      </c>
      <c r="X1824" s="404">
        <v>7.4582999999999997E-2</v>
      </c>
      <c r="Y1824" s="403">
        <f>X1824+(S1824*((U1824-INDEX('[1]Center of Mass'!$B$8:$M$105,MATCH(A1824,'[1]Center of Mass'!$B$8:$B$105,0),9))^2+(V1824-INDEX('[1]Center of Mass'!$B$8:$M$105,MATCH(A1824,'[1]Center of Mass'!$B$8:$B$105,0),10))^2))</f>
        <v>372.66501378300006</v>
      </c>
    </row>
    <row r="1825" spans="1:25">
      <c r="A1825" s="403" t="s">
        <v>52</v>
      </c>
      <c r="B1825" s="403" t="s">
        <v>903</v>
      </c>
      <c r="C1825" s="403" t="s">
        <v>343</v>
      </c>
      <c r="D1825" s="403" t="s">
        <v>344</v>
      </c>
      <c r="E1825" s="403" t="s">
        <v>1455</v>
      </c>
      <c r="F1825" s="403">
        <v>0</v>
      </c>
      <c r="O1825" s="403" t="s">
        <v>345</v>
      </c>
      <c r="R1825" s="403">
        <v>4</v>
      </c>
      <c r="S1825" s="403">
        <v>0.59550000000000003</v>
      </c>
      <c r="T1825" s="403">
        <v>3.2829999999999999</v>
      </c>
      <c r="U1825" s="403">
        <v>1.65</v>
      </c>
      <c r="V1825" s="403">
        <v>26.971</v>
      </c>
      <c r="W1825" s="403">
        <v>30.6</v>
      </c>
      <c r="X1825" s="404">
        <v>7.4582999999999997E-2</v>
      </c>
      <c r="Y1825" s="403">
        <f>X1825+(S1825*((U1825-INDEX('[1]Center of Mass'!$B$8:$M$105,MATCH(A1825,'[1]Center of Mass'!$B$8:$B$105,0),9))^2+(V1825-INDEX('[1]Center of Mass'!$B$8:$M$105,MATCH(A1825,'[1]Center of Mass'!$B$8:$B$105,0),10))^2))</f>
        <v>345.93766368300015</v>
      </c>
    </row>
    <row r="1826" spans="1:25">
      <c r="A1826" s="403" t="s">
        <v>52</v>
      </c>
      <c r="B1826" s="403" t="s">
        <v>904</v>
      </c>
      <c r="C1826" s="403" t="s">
        <v>343</v>
      </c>
      <c r="D1826" s="403" t="s">
        <v>344</v>
      </c>
      <c r="E1826" s="403" t="s">
        <v>1455</v>
      </c>
      <c r="F1826" s="403">
        <v>0</v>
      </c>
      <c r="O1826" s="403" t="s">
        <v>345</v>
      </c>
      <c r="R1826" s="403">
        <v>4</v>
      </c>
      <c r="S1826" s="403">
        <v>0.59550000000000003</v>
      </c>
      <c r="T1826" s="403">
        <v>3.2829999999999999</v>
      </c>
      <c r="U1826" s="403">
        <v>2.75</v>
      </c>
      <c r="V1826" s="403">
        <v>26.971</v>
      </c>
      <c r="W1826" s="403">
        <v>30.6</v>
      </c>
      <c r="X1826" s="404">
        <v>7.4582999999999997E-2</v>
      </c>
      <c r="Y1826" s="403">
        <f>X1826+(S1826*((U1826-INDEX('[1]Center of Mass'!$B$8:$M$105,MATCH(A1826,'[1]Center of Mass'!$B$8:$B$105,0),9))^2+(V1826-INDEX('[1]Center of Mass'!$B$8:$M$105,MATCH(A1826,'[1]Center of Mass'!$B$8:$B$105,0),10))^2))</f>
        <v>320.65142358300005</v>
      </c>
    </row>
    <row r="1827" spans="1:25">
      <c r="A1827" s="403" t="s">
        <v>52</v>
      </c>
      <c r="B1827" s="403" t="s">
        <v>905</v>
      </c>
      <c r="C1827" s="403" t="s">
        <v>343</v>
      </c>
      <c r="D1827" s="403" t="s">
        <v>344</v>
      </c>
      <c r="E1827" s="403" t="s">
        <v>1455</v>
      </c>
      <c r="F1827" s="403">
        <v>0</v>
      </c>
      <c r="O1827" s="403" t="s">
        <v>345</v>
      </c>
      <c r="R1827" s="403">
        <v>4</v>
      </c>
      <c r="S1827" s="403">
        <v>0.52780000000000005</v>
      </c>
      <c r="T1827" s="403">
        <v>3.0329999999999999</v>
      </c>
      <c r="U1827" s="403">
        <v>3.7869999999999999</v>
      </c>
      <c r="V1827" s="403">
        <v>26.971</v>
      </c>
      <c r="W1827" s="403">
        <v>30.6</v>
      </c>
      <c r="X1827" s="404">
        <v>5.4698999999999998E-2</v>
      </c>
      <c r="Y1827" s="403">
        <f>X1827+(S1827*((U1827-INDEX('[1]Center of Mass'!$B$8:$M$105,MATCH(A1827,'[1]Center of Mass'!$B$8:$B$105,0),9))^2+(V1827-INDEX('[1]Center of Mass'!$B$8:$M$105,MATCH(A1827,'[1]Center of Mass'!$B$8:$B$105,0),10))^2))</f>
        <v>264.22811048380009</v>
      </c>
    </row>
    <row r="1828" spans="1:25">
      <c r="A1828" s="403" t="s">
        <v>52</v>
      </c>
      <c r="B1828" s="403" t="s">
        <v>906</v>
      </c>
      <c r="C1828" s="403" t="s">
        <v>343</v>
      </c>
      <c r="D1828" s="403" t="s">
        <v>344</v>
      </c>
      <c r="E1828" s="403" t="s">
        <v>1455</v>
      </c>
      <c r="F1828" s="403">
        <v>0</v>
      </c>
      <c r="O1828" s="403" t="s">
        <v>345</v>
      </c>
      <c r="R1828" s="403">
        <v>4</v>
      </c>
      <c r="S1828" s="403">
        <v>0.52780000000000005</v>
      </c>
      <c r="T1828" s="403">
        <v>3.0329999999999999</v>
      </c>
      <c r="U1828" s="403">
        <v>4.7619999999999996</v>
      </c>
      <c r="V1828" s="403">
        <v>26.971</v>
      </c>
      <c r="W1828" s="403">
        <v>30.6</v>
      </c>
      <c r="X1828" s="404">
        <v>5.4698999999999998E-2</v>
      </c>
      <c r="Y1828" s="403">
        <f>X1828+(S1828*((U1828-INDEX('[1]Center of Mass'!$B$8:$M$105,MATCH(A1828,'[1]Center of Mass'!$B$8:$B$105,0),9))^2+(V1828-INDEX('[1]Center of Mass'!$B$8:$M$105,MATCH(A1828,'[1]Center of Mass'!$B$8:$B$105,0),10))^2))</f>
        <v>246.49842441880006</v>
      </c>
    </row>
    <row r="1829" spans="1:25">
      <c r="A1829" s="403" t="s">
        <v>52</v>
      </c>
      <c r="B1829" s="403" t="s">
        <v>868</v>
      </c>
      <c r="C1829" s="403" t="s">
        <v>343</v>
      </c>
      <c r="D1829" s="403" t="s">
        <v>344</v>
      </c>
      <c r="E1829" s="403" t="s">
        <v>1455</v>
      </c>
      <c r="F1829" s="403">
        <v>0</v>
      </c>
      <c r="O1829" s="403" t="s">
        <v>345</v>
      </c>
      <c r="R1829" s="403">
        <v>4</v>
      </c>
      <c r="S1829" s="403">
        <v>0.52780000000000005</v>
      </c>
      <c r="T1829" s="403">
        <v>3.0329999999999999</v>
      </c>
      <c r="U1829" s="403">
        <v>5.7370000000000001</v>
      </c>
      <c r="V1829" s="403">
        <v>26.971</v>
      </c>
      <c r="W1829" s="403">
        <v>30.6</v>
      </c>
      <c r="X1829" s="404">
        <v>5.4698999999999998E-2</v>
      </c>
      <c r="Y1829" s="403">
        <f>X1829+(S1829*((U1829-INDEX('[1]Center of Mass'!$B$8:$M$105,MATCH(A1829,'[1]Center of Mass'!$B$8:$B$105,0),9))^2+(V1829-INDEX('[1]Center of Mass'!$B$8:$M$105,MATCH(A1829,'[1]Center of Mass'!$B$8:$B$105,0),10))^2))</f>
        <v>229.77221810380007</v>
      </c>
    </row>
    <row r="1830" spans="1:25">
      <c r="A1830" s="403" t="s">
        <v>52</v>
      </c>
      <c r="B1830" s="403" t="s">
        <v>869</v>
      </c>
      <c r="C1830" s="403" t="s">
        <v>343</v>
      </c>
      <c r="D1830" s="403" t="s">
        <v>344</v>
      </c>
      <c r="E1830" s="403" t="s">
        <v>1455</v>
      </c>
      <c r="F1830" s="403">
        <v>0</v>
      </c>
      <c r="O1830" s="403" t="s">
        <v>345</v>
      </c>
      <c r="R1830" s="403">
        <v>4</v>
      </c>
      <c r="S1830" s="403">
        <v>0.52780000000000005</v>
      </c>
      <c r="T1830" s="403">
        <v>3.0329999999999999</v>
      </c>
      <c r="U1830" s="403">
        <v>6.7119999999999997</v>
      </c>
      <c r="V1830" s="403">
        <v>26.971</v>
      </c>
      <c r="W1830" s="403">
        <v>30.6</v>
      </c>
      <c r="X1830" s="404">
        <v>5.4698999999999998E-2</v>
      </c>
      <c r="Y1830" s="403">
        <f>X1830+(S1830*((U1830-INDEX('[1]Center of Mass'!$B$8:$M$105,MATCH(A1830,'[1]Center of Mass'!$B$8:$B$105,0),9))^2+(V1830-INDEX('[1]Center of Mass'!$B$8:$M$105,MATCH(A1830,'[1]Center of Mass'!$B$8:$B$105,0),10))^2))</f>
        <v>214.04949153880005</v>
      </c>
    </row>
    <row r="1831" spans="1:25">
      <c r="A1831" s="403" t="s">
        <v>52</v>
      </c>
      <c r="B1831" s="403" t="s">
        <v>840</v>
      </c>
      <c r="C1831" s="403" t="s">
        <v>343</v>
      </c>
      <c r="D1831" s="403" t="s">
        <v>344</v>
      </c>
      <c r="E1831" s="403" t="s">
        <v>1455</v>
      </c>
      <c r="F1831" s="403">
        <v>0</v>
      </c>
      <c r="O1831" s="403" t="s">
        <v>345</v>
      </c>
      <c r="R1831" s="403">
        <v>4</v>
      </c>
      <c r="S1831" s="403">
        <v>0.86609999999999998</v>
      </c>
      <c r="T1831" s="403">
        <v>4.2830000000000004</v>
      </c>
      <c r="U1831" s="403">
        <v>8</v>
      </c>
      <c r="V1831" s="403">
        <v>26.971</v>
      </c>
      <c r="W1831" s="403">
        <v>30.6</v>
      </c>
      <c r="X1831" s="404">
        <v>0.20591999999999999</v>
      </c>
      <c r="Y1831" s="403">
        <f>X1831+(S1831*((U1831-INDEX('[1]Center of Mass'!$B$8:$M$105,MATCH(A1831,'[1]Center of Mass'!$B$8:$B$105,0),9))^2+(V1831-INDEX('[1]Center of Mass'!$B$8:$M$105,MATCH(A1831,'[1]Center of Mass'!$B$8:$B$105,0),10))^2))</f>
        <v>319.80481063860003</v>
      </c>
    </row>
    <row r="1832" spans="1:25">
      <c r="A1832" s="403" t="s">
        <v>52</v>
      </c>
      <c r="B1832" s="403" t="s">
        <v>843</v>
      </c>
      <c r="C1832" s="403" t="s">
        <v>343</v>
      </c>
      <c r="D1832" s="403" t="s">
        <v>344</v>
      </c>
      <c r="E1832" s="403" t="s">
        <v>1455</v>
      </c>
      <c r="F1832" s="403">
        <v>0</v>
      </c>
      <c r="O1832" s="403" t="s">
        <v>345</v>
      </c>
      <c r="R1832" s="403">
        <v>4</v>
      </c>
      <c r="S1832" s="403">
        <v>0.51429999999999998</v>
      </c>
      <c r="T1832" s="403">
        <v>2.9830000000000001</v>
      </c>
      <c r="U1832" s="403">
        <v>11.275</v>
      </c>
      <c r="V1832" s="403">
        <v>26.971</v>
      </c>
      <c r="W1832" s="403">
        <v>30.6</v>
      </c>
      <c r="X1832" s="404">
        <v>5.1234000000000002E-2</v>
      </c>
      <c r="Y1832" s="403">
        <f>X1832+(S1832*((U1832-INDEX('[1]Center of Mass'!$B$8:$M$105,MATCH(A1832,'[1]Center of Mass'!$B$8:$B$105,0),9))^2+(V1832-INDEX('[1]Center of Mass'!$B$8:$M$105,MATCH(A1832,'[1]Center of Mass'!$B$8:$B$105,0),10))^2))</f>
        <v>149.86852170430001</v>
      </c>
    </row>
    <row r="1833" spans="1:25">
      <c r="A1833" s="403" t="s">
        <v>52</v>
      </c>
      <c r="B1833" s="403" t="s">
        <v>844</v>
      </c>
      <c r="C1833" s="403" t="s">
        <v>343</v>
      </c>
      <c r="D1833" s="403" t="s">
        <v>344</v>
      </c>
      <c r="E1833" s="403" t="s">
        <v>1455</v>
      </c>
      <c r="F1833" s="403">
        <v>0</v>
      </c>
      <c r="O1833" s="403" t="s">
        <v>345</v>
      </c>
      <c r="R1833" s="403">
        <v>4</v>
      </c>
      <c r="S1833" s="403">
        <v>0.51429999999999998</v>
      </c>
      <c r="T1833" s="403">
        <v>2.9830000000000001</v>
      </c>
      <c r="U1833" s="403">
        <v>12.225</v>
      </c>
      <c r="V1833" s="403">
        <v>26.971</v>
      </c>
      <c r="W1833" s="403">
        <v>30.6</v>
      </c>
      <c r="X1833" s="404">
        <v>5.1234000000000002E-2</v>
      </c>
      <c r="Y1833" s="403">
        <f>X1833+(S1833*((U1833-INDEX('[1]Center of Mass'!$B$8:$M$105,MATCH(A1833,'[1]Center of Mass'!$B$8:$B$105,0),9))^2+(V1833-INDEX('[1]Center of Mass'!$B$8:$M$105,MATCH(A1833,'[1]Center of Mass'!$B$8:$B$105,0),10))^2))</f>
        <v>140.34013703430003</v>
      </c>
    </row>
    <row r="1834" spans="1:25">
      <c r="A1834" s="403" t="s">
        <v>52</v>
      </c>
      <c r="B1834" s="403" t="s">
        <v>845</v>
      </c>
      <c r="C1834" s="403" t="s">
        <v>343</v>
      </c>
      <c r="D1834" s="403" t="s">
        <v>344</v>
      </c>
      <c r="E1834" s="403" t="s">
        <v>1455</v>
      </c>
      <c r="F1834" s="403">
        <v>0</v>
      </c>
      <c r="O1834" s="403" t="s">
        <v>345</v>
      </c>
      <c r="R1834" s="403">
        <v>4</v>
      </c>
      <c r="S1834" s="403">
        <v>0.58640000000000003</v>
      </c>
      <c r="T1834" s="403">
        <v>3.2490000000000001</v>
      </c>
      <c r="U1834" s="403">
        <v>13.242000000000001</v>
      </c>
      <c r="V1834" s="403">
        <v>26.971</v>
      </c>
      <c r="W1834" s="403">
        <v>30.6</v>
      </c>
      <c r="X1834" s="404">
        <v>7.1674000000000002E-2</v>
      </c>
      <c r="Y1834" s="403">
        <f>X1834+(S1834*((U1834-INDEX('[1]Center of Mass'!$B$8:$M$105,MATCH(A1834,'[1]Center of Mass'!$B$8:$B$105,0),9))^2+(V1834-INDEX('[1]Center of Mass'!$B$8:$M$105,MATCH(A1834,'[1]Center of Mass'!$B$8:$B$105,0),10))^2))</f>
        <v>149.57042863840002</v>
      </c>
    </row>
    <row r="1835" spans="1:25">
      <c r="A1835" s="403" t="s">
        <v>52</v>
      </c>
      <c r="B1835" s="403" t="s">
        <v>846</v>
      </c>
      <c r="C1835" s="403" t="s">
        <v>343</v>
      </c>
      <c r="D1835" s="403" t="s">
        <v>344</v>
      </c>
      <c r="E1835" s="403" t="s">
        <v>1455</v>
      </c>
      <c r="F1835" s="403">
        <v>0</v>
      </c>
      <c r="O1835" s="403" t="s">
        <v>345</v>
      </c>
      <c r="R1835" s="403">
        <v>4</v>
      </c>
      <c r="S1835" s="403">
        <v>0.58640000000000003</v>
      </c>
      <c r="T1835" s="403">
        <v>3.2490000000000001</v>
      </c>
      <c r="U1835" s="403">
        <v>14.324999999999999</v>
      </c>
      <c r="V1835" s="403">
        <v>26.971</v>
      </c>
      <c r="W1835" s="403">
        <v>30.6</v>
      </c>
      <c r="X1835" s="404">
        <v>7.1674000000000002E-2</v>
      </c>
      <c r="Y1835" s="403">
        <f>X1835+(S1835*((U1835-INDEX('[1]Center of Mass'!$B$8:$M$105,MATCH(A1835,'[1]Center of Mass'!$B$8:$B$105,0),9))^2+(V1835-INDEX('[1]Center of Mass'!$B$8:$M$105,MATCH(A1835,'[1]Center of Mass'!$B$8:$B$105,0),10))^2))</f>
        <v>139.76810466640003</v>
      </c>
    </row>
    <row r="1836" spans="1:25">
      <c r="A1836" s="403" t="s">
        <v>52</v>
      </c>
      <c r="B1836" s="403" t="s">
        <v>847</v>
      </c>
      <c r="C1836" s="403" t="s">
        <v>343</v>
      </c>
      <c r="D1836" s="403" t="s">
        <v>344</v>
      </c>
      <c r="E1836" s="403" t="s">
        <v>1455</v>
      </c>
      <c r="F1836" s="403">
        <v>0</v>
      </c>
      <c r="O1836" s="403" t="s">
        <v>345</v>
      </c>
      <c r="R1836" s="403">
        <v>4</v>
      </c>
      <c r="S1836" s="403">
        <v>0.58640000000000003</v>
      </c>
      <c r="T1836" s="403">
        <v>3.2490000000000001</v>
      </c>
      <c r="U1836" s="403">
        <v>15.407999999999999</v>
      </c>
      <c r="V1836" s="403">
        <v>26.971</v>
      </c>
      <c r="W1836" s="403">
        <v>30.6</v>
      </c>
      <c r="X1836" s="404">
        <v>7.1674000000000002E-2</v>
      </c>
      <c r="Y1836" s="403">
        <f>X1836+(S1836*((U1836-INDEX('[1]Center of Mass'!$B$8:$M$105,MATCH(A1836,'[1]Center of Mass'!$B$8:$B$105,0),9))^2+(V1836-INDEX('[1]Center of Mass'!$B$8:$M$105,MATCH(A1836,'[1]Center of Mass'!$B$8:$B$105,0),10))^2))</f>
        <v>131.34134491360004</v>
      </c>
    </row>
    <row r="1837" spans="1:25">
      <c r="A1837" s="403" t="s">
        <v>52</v>
      </c>
      <c r="B1837" s="403" t="s">
        <v>848</v>
      </c>
      <c r="C1837" s="403" t="s">
        <v>343</v>
      </c>
      <c r="D1837" s="403" t="s">
        <v>344</v>
      </c>
      <c r="E1837" s="403" t="s">
        <v>1455</v>
      </c>
      <c r="F1837" s="403">
        <v>0</v>
      </c>
      <c r="O1837" s="403" t="s">
        <v>345</v>
      </c>
      <c r="R1837" s="403">
        <v>4</v>
      </c>
      <c r="S1837" s="403">
        <v>0.58640000000000003</v>
      </c>
      <c r="T1837" s="403">
        <v>3.2490000000000001</v>
      </c>
      <c r="U1837" s="403">
        <v>16.492000000000001</v>
      </c>
      <c r="V1837" s="403">
        <v>26.971</v>
      </c>
      <c r="W1837" s="403">
        <v>30.6</v>
      </c>
      <c r="X1837" s="404">
        <v>7.1674000000000002E-2</v>
      </c>
      <c r="Y1837" s="403">
        <f>X1837+(S1837*((U1837-INDEX('[1]Center of Mass'!$B$8:$M$105,MATCH(A1837,'[1]Center of Mass'!$B$8:$B$105,0),9))^2+(V1837-INDEX('[1]Center of Mass'!$B$8:$M$105,MATCH(A1837,'[1]Center of Mass'!$B$8:$B$105,0),10))^2))</f>
        <v>124.28427423840003</v>
      </c>
    </row>
    <row r="1838" spans="1:25">
      <c r="A1838" s="403" t="s">
        <v>52</v>
      </c>
      <c r="B1838" s="403" t="s">
        <v>849</v>
      </c>
      <c r="C1838" s="403" t="s">
        <v>343</v>
      </c>
      <c r="D1838" s="403" t="s">
        <v>344</v>
      </c>
      <c r="E1838" s="403" t="s">
        <v>1455</v>
      </c>
      <c r="F1838" s="403">
        <v>0</v>
      </c>
      <c r="O1838" s="403" t="s">
        <v>345</v>
      </c>
      <c r="R1838" s="403">
        <v>4</v>
      </c>
      <c r="S1838" s="403">
        <v>0.58640000000000003</v>
      </c>
      <c r="T1838" s="403">
        <v>3.2490000000000001</v>
      </c>
      <c r="U1838" s="403">
        <v>17.574999999999999</v>
      </c>
      <c r="V1838" s="403">
        <v>26.971</v>
      </c>
      <c r="W1838" s="403">
        <v>30.6</v>
      </c>
      <c r="X1838" s="404">
        <v>7.1674000000000002E-2</v>
      </c>
      <c r="Y1838" s="403">
        <f>X1838+(S1838*((U1838-INDEX('[1]Center of Mass'!$B$8:$M$105,MATCH(A1838,'[1]Center of Mass'!$B$8:$B$105,0),9))^2+(V1838-INDEX('[1]Center of Mass'!$B$8:$M$105,MATCH(A1838,'[1]Center of Mass'!$B$8:$B$105,0),10))^2))</f>
        <v>118.60991306640003</v>
      </c>
    </row>
    <row r="1839" spans="1:25">
      <c r="A1839" s="403" t="s">
        <v>52</v>
      </c>
      <c r="B1839" s="403" t="s">
        <v>850</v>
      </c>
      <c r="C1839" s="403" t="s">
        <v>343</v>
      </c>
      <c r="D1839" s="403" t="s">
        <v>344</v>
      </c>
      <c r="E1839" s="403" t="s">
        <v>1455</v>
      </c>
      <c r="F1839" s="403">
        <v>0</v>
      </c>
      <c r="O1839" s="403" t="s">
        <v>345</v>
      </c>
      <c r="R1839" s="403">
        <v>4</v>
      </c>
      <c r="S1839" s="403">
        <v>0.58640000000000003</v>
      </c>
      <c r="T1839" s="403">
        <v>3.2490000000000001</v>
      </c>
      <c r="U1839" s="403">
        <v>18.658000000000001</v>
      </c>
      <c r="V1839" s="403">
        <v>26.971</v>
      </c>
      <c r="W1839" s="403">
        <v>30.6</v>
      </c>
      <c r="X1839" s="404">
        <v>7.1674000000000002E-2</v>
      </c>
      <c r="Y1839" s="403">
        <f>X1839+(S1839*((U1839-INDEX('[1]Center of Mass'!$B$8:$M$105,MATCH(A1839,'[1]Center of Mass'!$B$8:$B$105,0),9))^2+(V1839-INDEX('[1]Center of Mass'!$B$8:$M$105,MATCH(A1839,'[1]Center of Mass'!$B$8:$B$105,0),10))^2))</f>
        <v>114.31111611360002</v>
      </c>
    </row>
    <row r="1840" spans="1:25">
      <c r="A1840" s="403" t="s">
        <v>52</v>
      </c>
      <c r="B1840" s="403" t="s">
        <v>916</v>
      </c>
      <c r="C1840" s="403" t="s">
        <v>343</v>
      </c>
      <c r="D1840" s="403" t="s">
        <v>344</v>
      </c>
      <c r="E1840" s="403" t="s">
        <v>1455</v>
      </c>
      <c r="F1840" s="403">
        <v>0</v>
      </c>
      <c r="O1840" s="403" t="s">
        <v>345</v>
      </c>
      <c r="R1840" s="403">
        <v>4</v>
      </c>
      <c r="S1840" s="403">
        <v>1.2315</v>
      </c>
      <c r="T1840" s="403">
        <v>4.4390000000000001</v>
      </c>
      <c r="U1840" s="403">
        <v>0.55000000000000004</v>
      </c>
      <c r="V1840" s="403">
        <v>27.800999999999998</v>
      </c>
      <c r="W1840" s="403">
        <v>30.6</v>
      </c>
      <c r="X1840" s="404">
        <v>0.25280999999999998</v>
      </c>
      <c r="Y1840" s="403">
        <f>X1840+(S1840*((U1840-INDEX('[1]Center of Mass'!$B$8:$M$105,MATCH(A1840,'[1]Center of Mass'!$B$8:$B$105,0),9))^2+(V1840-INDEX('[1]Center of Mass'!$B$8:$M$105,MATCH(A1840,'[1]Center of Mass'!$B$8:$B$105,0),10))^2))</f>
        <v>799.55717811900001</v>
      </c>
    </row>
    <row r="1841" spans="1:25">
      <c r="A1841" s="403" t="s">
        <v>52</v>
      </c>
      <c r="B1841" s="403" t="s">
        <v>917</v>
      </c>
      <c r="C1841" s="403" t="s">
        <v>343</v>
      </c>
      <c r="D1841" s="403" t="s">
        <v>344</v>
      </c>
      <c r="E1841" s="403" t="s">
        <v>1455</v>
      </c>
      <c r="F1841" s="403">
        <v>0</v>
      </c>
      <c r="O1841" s="403" t="s">
        <v>345</v>
      </c>
      <c r="R1841" s="403">
        <v>4</v>
      </c>
      <c r="S1841" s="403">
        <v>1.2315</v>
      </c>
      <c r="T1841" s="403">
        <v>4.4390000000000001</v>
      </c>
      <c r="U1841" s="403">
        <v>1.65</v>
      </c>
      <c r="V1841" s="403">
        <v>27.800999999999998</v>
      </c>
      <c r="W1841" s="403">
        <v>30.6</v>
      </c>
      <c r="X1841" s="404">
        <v>0.25280999999999998</v>
      </c>
      <c r="Y1841" s="403">
        <f>X1841+(S1841*((U1841-INDEX('[1]Center of Mass'!$B$8:$M$105,MATCH(A1841,'[1]Center of Mass'!$B$8:$B$105,0),9))^2+(V1841-INDEX('[1]Center of Mass'!$B$8:$M$105,MATCH(A1841,'[1]Center of Mass'!$B$8:$B$105,0),10))^2))</f>
        <v>744.28474881900013</v>
      </c>
    </row>
    <row r="1842" spans="1:25">
      <c r="A1842" s="403" t="s">
        <v>52</v>
      </c>
      <c r="B1842" s="403" t="s">
        <v>918</v>
      </c>
      <c r="C1842" s="403" t="s">
        <v>343</v>
      </c>
      <c r="D1842" s="403" t="s">
        <v>344</v>
      </c>
      <c r="E1842" s="403" t="s">
        <v>1455</v>
      </c>
      <c r="F1842" s="403">
        <v>0</v>
      </c>
      <c r="O1842" s="403" t="s">
        <v>345</v>
      </c>
      <c r="R1842" s="403">
        <v>4</v>
      </c>
      <c r="S1842" s="403">
        <v>1.2315</v>
      </c>
      <c r="T1842" s="403">
        <v>4.4390000000000001</v>
      </c>
      <c r="U1842" s="403">
        <v>2.75</v>
      </c>
      <c r="V1842" s="403">
        <v>27.800999999999998</v>
      </c>
      <c r="W1842" s="403">
        <v>30.6</v>
      </c>
      <c r="X1842" s="404">
        <v>0.25280999999999998</v>
      </c>
      <c r="Y1842" s="403">
        <f>X1842+(S1842*((U1842-INDEX('[1]Center of Mass'!$B$8:$M$105,MATCH(A1842,'[1]Center of Mass'!$B$8:$B$105,0),9))^2+(V1842-INDEX('[1]Center of Mass'!$B$8:$M$105,MATCH(A1842,'[1]Center of Mass'!$B$8:$B$105,0),10))^2))</f>
        <v>691.99254951899991</v>
      </c>
    </row>
    <row r="1843" spans="1:25">
      <c r="A1843" s="403" t="s">
        <v>52</v>
      </c>
      <c r="B1843" s="403" t="s">
        <v>908</v>
      </c>
      <c r="C1843" s="403" t="s">
        <v>343</v>
      </c>
      <c r="D1843" s="403" t="s">
        <v>344</v>
      </c>
      <c r="E1843" s="403" t="s">
        <v>1455</v>
      </c>
      <c r="F1843" s="403">
        <v>0</v>
      </c>
      <c r="O1843" s="403" t="s">
        <v>345</v>
      </c>
      <c r="R1843" s="403">
        <v>4</v>
      </c>
      <c r="S1843" s="403">
        <v>1.0915999999999999</v>
      </c>
      <c r="T1843" s="403">
        <v>4.1890000000000001</v>
      </c>
      <c r="U1843" s="403">
        <v>3.7879999999999998</v>
      </c>
      <c r="V1843" s="403">
        <v>27.800999999999998</v>
      </c>
      <c r="W1843" s="403">
        <v>30.6</v>
      </c>
      <c r="X1843" s="404">
        <v>0.20049</v>
      </c>
      <c r="Y1843" s="403">
        <f>X1843+(S1843*((U1843-INDEX('[1]Center of Mass'!$B$8:$M$105,MATCH(A1843,'[1]Center of Mass'!$B$8:$B$105,0),9))^2+(V1843-INDEX('[1]Center of Mass'!$B$8:$M$105,MATCH(A1843,'[1]Center of Mass'!$B$8:$B$105,0),10))^2))</f>
        <v>572.04103809039998</v>
      </c>
    </row>
    <row r="1844" spans="1:25">
      <c r="A1844" s="403" t="s">
        <v>52</v>
      </c>
      <c r="B1844" s="403" t="s">
        <v>871</v>
      </c>
      <c r="C1844" s="403" t="s">
        <v>343</v>
      </c>
      <c r="D1844" s="403" t="s">
        <v>344</v>
      </c>
      <c r="E1844" s="403" t="s">
        <v>1455</v>
      </c>
      <c r="F1844" s="403">
        <v>0</v>
      </c>
      <c r="O1844" s="403" t="s">
        <v>345</v>
      </c>
      <c r="R1844" s="403">
        <v>4</v>
      </c>
      <c r="S1844" s="403">
        <v>1.0915999999999999</v>
      </c>
      <c r="T1844" s="403">
        <v>4.1890000000000001</v>
      </c>
      <c r="U1844" s="403">
        <v>4.7629999999999999</v>
      </c>
      <c r="V1844" s="403">
        <v>27.800999999999998</v>
      </c>
      <c r="W1844" s="403">
        <v>30.6</v>
      </c>
      <c r="X1844" s="404">
        <v>0.20049</v>
      </c>
      <c r="Y1844" s="403">
        <f>X1844+(S1844*((U1844-INDEX('[1]Center of Mass'!$B$8:$M$105,MATCH(A1844,'[1]Center of Mass'!$B$8:$B$105,0),9))^2+(V1844-INDEX('[1]Center of Mass'!$B$8:$M$105,MATCH(A1844,'[1]Center of Mass'!$B$8:$B$105,0),10))^2))</f>
        <v>535.37449428039986</v>
      </c>
    </row>
    <row r="1845" spans="1:25">
      <c r="A1845" s="403" t="s">
        <v>52</v>
      </c>
      <c r="B1845" s="403" t="s">
        <v>851</v>
      </c>
      <c r="C1845" s="403" t="s">
        <v>343</v>
      </c>
      <c r="D1845" s="403" t="s">
        <v>344</v>
      </c>
      <c r="E1845" s="403" t="s">
        <v>1455</v>
      </c>
      <c r="F1845" s="403">
        <v>0</v>
      </c>
      <c r="O1845" s="403" t="s">
        <v>345</v>
      </c>
      <c r="R1845" s="403">
        <v>4</v>
      </c>
      <c r="S1845" s="403">
        <v>1.0915999999999999</v>
      </c>
      <c r="T1845" s="403">
        <v>4.1890000000000001</v>
      </c>
      <c r="U1845" s="403">
        <v>5.7380000000000004</v>
      </c>
      <c r="V1845" s="403">
        <v>27.800999999999998</v>
      </c>
      <c r="W1845" s="403">
        <v>30.6</v>
      </c>
      <c r="X1845" s="404">
        <v>0.20049</v>
      </c>
      <c r="Y1845" s="403">
        <f>X1845+(S1845*((U1845-INDEX('[1]Center of Mass'!$B$8:$M$105,MATCH(A1845,'[1]Center of Mass'!$B$8:$B$105,0),9))^2+(V1845-INDEX('[1]Center of Mass'!$B$8:$M$105,MATCH(A1845,'[1]Center of Mass'!$B$8:$B$105,0),10))^2))</f>
        <v>500.78335497040007</v>
      </c>
    </row>
    <row r="1846" spans="1:25">
      <c r="A1846" s="403" t="s">
        <v>52</v>
      </c>
      <c r="B1846" s="403" t="s">
        <v>578</v>
      </c>
      <c r="C1846" s="403" t="s">
        <v>343</v>
      </c>
      <c r="D1846" s="403" t="s">
        <v>344</v>
      </c>
      <c r="E1846" s="403" t="s">
        <v>1455</v>
      </c>
      <c r="F1846" s="403">
        <v>0</v>
      </c>
      <c r="O1846" s="403" t="s">
        <v>345</v>
      </c>
      <c r="R1846" s="403">
        <v>4</v>
      </c>
      <c r="S1846" s="403">
        <v>1.0915999999999999</v>
      </c>
      <c r="T1846" s="403">
        <v>4.1890000000000001</v>
      </c>
      <c r="U1846" s="403">
        <v>6.7130000000000001</v>
      </c>
      <c r="V1846" s="403">
        <v>27.800999999999998</v>
      </c>
      <c r="W1846" s="403">
        <v>30.6</v>
      </c>
      <c r="X1846" s="404">
        <v>0.20049</v>
      </c>
      <c r="Y1846" s="403">
        <f>X1846+(S1846*((U1846-INDEX('[1]Center of Mass'!$B$8:$M$105,MATCH(A1846,'[1]Center of Mass'!$B$8:$B$105,0),9))^2+(V1846-INDEX('[1]Center of Mass'!$B$8:$M$105,MATCH(A1846,'[1]Center of Mass'!$B$8:$B$105,0),10))^2))</f>
        <v>468.26762016039993</v>
      </c>
    </row>
    <row r="1847" spans="1:25">
      <c r="A1847" s="403" t="s">
        <v>52</v>
      </c>
      <c r="B1847" s="403" t="s">
        <v>579</v>
      </c>
      <c r="C1847" s="403" t="s">
        <v>343</v>
      </c>
      <c r="D1847" s="403" t="s">
        <v>344</v>
      </c>
      <c r="E1847" s="403" t="s">
        <v>1455</v>
      </c>
      <c r="F1847" s="403">
        <v>0</v>
      </c>
      <c r="O1847" s="403" t="s">
        <v>345</v>
      </c>
      <c r="R1847" s="403">
        <v>4</v>
      </c>
      <c r="S1847" s="403">
        <v>1.7912999999999999</v>
      </c>
      <c r="T1847" s="403">
        <v>5.4390000000000001</v>
      </c>
      <c r="U1847" s="403">
        <v>8</v>
      </c>
      <c r="V1847" s="403">
        <v>27.800999999999998</v>
      </c>
      <c r="W1847" s="403">
        <v>30.6</v>
      </c>
      <c r="X1847" s="404">
        <v>0.56923999999999997</v>
      </c>
      <c r="Y1847" s="403">
        <f>X1847+(S1847*((U1847-INDEX('[1]Center of Mass'!$B$8:$M$105,MATCH(A1847,'[1]Center of Mass'!$B$8:$B$105,0),9))^2+(V1847-INDEX('[1]Center of Mass'!$B$8:$M$105,MATCH(A1847,'[1]Center of Mass'!$B$8:$B$105,0),10))^2))</f>
        <v>703.44316317380003</v>
      </c>
    </row>
    <row r="1848" spans="1:25">
      <c r="A1848" s="403" t="s">
        <v>52</v>
      </c>
      <c r="B1848" s="403" t="s">
        <v>547</v>
      </c>
      <c r="C1848" s="403" t="s">
        <v>343</v>
      </c>
      <c r="D1848" s="403" t="s">
        <v>344</v>
      </c>
      <c r="E1848" s="403" t="s">
        <v>1455</v>
      </c>
      <c r="F1848" s="403">
        <v>0</v>
      </c>
      <c r="O1848" s="403" t="s">
        <v>345</v>
      </c>
      <c r="R1848" s="403">
        <v>4</v>
      </c>
      <c r="S1848" s="403">
        <v>1.0636000000000001</v>
      </c>
      <c r="T1848" s="403">
        <v>4.1390000000000002</v>
      </c>
      <c r="U1848" s="403">
        <v>11.275</v>
      </c>
      <c r="V1848" s="403">
        <v>27.800999999999998</v>
      </c>
      <c r="W1848" s="403">
        <v>30.6</v>
      </c>
      <c r="X1848" s="404">
        <v>0.19108</v>
      </c>
      <c r="Y1848" s="403">
        <f>X1848+(S1848*((U1848-INDEX('[1]Center of Mass'!$B$8:$M$105,MATCH(A1848,'[1]Center of Mass'!$B$8:$B$105,0),9))^2+(V1848-INDEX('[1]Center of Mass'!$B$8:$M$105,MATCH(A1848,'[1]Center of Mass'!$B$8:$B$105,0),10))^2))</f>
        <v>334.88058102360003</v>
      </c>
    </row>
    <row r="1849" spans="1:25">
      <c r="A1849" s="403" t="s">
        <v>52</v>
      </c>
      <c r="B1849" s="403" t="s">
        <v>548</v>
      </c>
      <c r="C1849" s="403" t="s">
        <v>343</v>
      </c>
      <c r="D1849" s="403" t="s">
        <v>344</v>
      </c>
      <c r="E1849" s="403" t="s">
        <v>1455</v>
      </c>
      <c r="F1849" s="403">
        <v>0</v>
      </c>
      <c r="O1849" s="403" t="s">
        <v>345</v>
      </c>
      <c r="R1849" s="403">
        <v>4</v>
      </c>
      <c r="S1849" s="403">
        <v>1.0636000000000001</v>
      </c>
      <c r="T1849" s="403">
        <v>4.1390000000000002</v>
      </c>
      <c r="U1849" s="403">
        <v>12.225</v>
      </c>
      <c r="V1849" s="403">
        <v>27.800999999999998</v>
      </c>
      <c r="W1849" s="403">
        <v>30.6</v>
      </c>
      <c r="X1849" s="404">
        <v>0.19108</v>
      </c>
      <c r="Y1849" s="403">
        <f>X1849+(S1849*((U1849-INDEX('[1]Center of Mass'!$B$8:$M$105,MATCH(A1849,'[1]Center of Mass'!$B$8:$B$105,0),9))^2+(V1849-INDEX('[1]Center of Mass'!$B$8:$M$105,MATCH(A1849,'[1]Center of Mass'!$B$8:$B$105,0),10))^2))</f>
        <v>315.17537018360002</v>
      </c>
    </row>
    <row r="1850" spans="1:25">
      <c r="A1850" s="403" t="s">
        <v>52</v>
      </c>
      <c r="B1850" s="403" t="s">
        <v>549</v>
      </c>
      <c r="C1850" s="403" t="s">
        <v>343</v>
      </c>
      <c r="D1850" s="403" t="s">
        <v>344</v>
      </c>
      <c r="E1850" s="403" t="s">
        <v>1455</v>
      </c>
      <c r="F1850" s="403">
        <v>0</v>
      </c>
      <c r="O1850" s="403" t="s">
        <v>345</v>
      </c>
      <c r="R1850" s="403">
        <v>4</v>
      </c>
      <c r="S1850" s="403">
        <v>1.2129000000000001</v>
      </c>
      <c r="T1850" s="403">
        <v>4.4059999999999997</v>
      </c>
      <c r="U1850" s="403">
        <v>13.242000000000001</v>
      </c>
      <c r="V1850" s="403">
        <v>27.800999999999998</v>
      </c>
      <c r="W1850" s="403">
        <v>30.6</v>
      </c>
      <c r="X1850" s="404">
        <v>0.24529999999999999</v>
      </c>
      <c r="Y1850" s="403">
        <f>X1850+(S1850*((U1850-INDEX('[1]Center of Mass'!$B$8:$M$105,MATCH(A1850,'[1]Center of Mass'!$B$8:$B$105,0),9))^2+(V1850-INDEX('[1]Center of Mass'!$B$8:$M$105,MATCH(A1850,'[1]Center of Mass'!$B$8:$B$105,0),10))^2))</f>
        <v>337.81490496740003</v>
      </c>
    </row>
    <row r="1851" spans="1:25">
      <c r="A1851" s="403" t="s">
        <v>52</v>
      </c>
      <c r="B1851" s="403" t="s">
        <v>550</v>
      </c>
      <c r="C1851" s="403" t="s">
        <v>343</v>
      </c>
      <c r="D1851" s="403" t="s">
        <v>344</v>
      </c>
      <c r="E1851" s="403" t="s">
        <v>1455</v>
      </c>
      <c r="F1851" s="403">
        <v>0</v>
      </c>
      <c r="O1851" s="403" t="s">
        <v>345</v>
      </c>
      <c r="R1851" s="403">
        <v>4</v>
      </c>
      <c r="S1851" s="403">
        <v>1.2129000000000001</v>
      </c>
      <c r="T1851" s="403">
        <v>4.4059999999999997</v>
      </c>
      <c r="U1851" s="403">
        <v>14.324999999999999</v>
      </c>
      <c r="V1851" s="403">
        <v>27.800999999999998</v>
      </c>
      <c r="W1851" s="403">
        <v>30.6</v>
      </c>
      <c r="X1851" s="404">
        <v>0.24529999999999999</v>
      </c>
      <c r="Y1851" s="403">
        <f>X1851+(S1851*((U1851-INDEX('[1]Center of Mass'!$B$8:$M$105,MATCH(A1851,'[1]Center of Mass'!$B$8:$B$105,0),9))^2+(V1851-INDEX('[1]Center of Mass'!$B$8:$M$105,MATCH(A1851,'[1]Center of Mass'!$B$8:$B$105,0),10))^2))</f>
        <v>317.53994121290003</v>
      </c>
    </row>
    <row r="1852" spans="1:25">
      <c r="A1852" s="403" t="s">
        <v>52</v>
      </c>
      <c r="B1852" s="403" t="s">
        <v>419</v>
      </c>
      <c r="C1852" s="403" t="s">
        <v>343</v>
      </c>
      <c r="D1852" s="403" t="s">
        <v>344</v>
      </c>
      <c r="E1852" s="403" t="s">
        <v>1455</v>
      </c>
      <c r="F1852" s="403">
        <v>0</v>
      </c>
      <c r="O1852" s="403" t="s">
        <v>345</v>
      </c>
      <c r="R1852" s="403">
        <v>4</v>
      </c>
      <c r="S1852" s="403">
        <v>1.2129000000000001</v>
      </c>
      <c r="T1852" s="403">
        <v>4.4059999999999997</v>
      </c>
      <c r="U1852" s="403">
        <v>15.407999999999999</v>
      </c>
      <c r="V1852" s="403">
        <v>27.800999999999998</v>
      </c>
      <c r="W1852" s="403">
        <v>30.6</v>
      </c>
      <c r="X1852" s="404">
        <v>0.24529999999999999</v>
      </c>
      <c r="Y1852" s="403">
        <f>X1852+(S1852*((U1852-INDEX('[1]Center of Mass'!$B$8:$M$105,MATCH(A1852,'[1]Center of Mass'!$B$8:$B$105,0),9))^2+(V1852-INDEX('[1]Center of Mass'!$B$8:$M$105,MATCH(A1852,'[1]Center of Mass'!$B$8:$B$105,0),10))^2))</f>
        <v>300.11017159459999</v>
      </c>
    </row>
    <row r="1853" spans="1:25">
      <c r="A1853" s="403" t="s">
        <v>52</v>
      </c>
      <c r="B1853" s="403" t="s">
        <v>551</v>
      </c>
      <c r="C1853" s="403" t="s">
        <v>343</v>
      </c>
      <c r="D1853" s="403" t="s">
        <v>344</v>
      </c>
      <c r="E1853" s="403" t="s">
        <v>1455</v>
      </c>
      <c r="F1853" s="403">
        <v>0</v>
      </c>
      <c r="O1853" s="403" t="s">
        <v>345</v>
      </c>
      <c r="R1853" s="403">
        <v>4</v>
      </c>
      <c r="S1853" s="403">
        <v>1.2129000000000001</v>
      </c>
      <c r="T1853" s="403">
        <v>4.4059999999999997</v>
      </c>
      <c r="U1853" s="403">
        <v>16.492000000000001</v>
      </c>
      <c r="V1853" s="403">
        <v>27.800999999999998</v>
      </c>
      <c r="W1853" s="403">
        <v>30.6</v>
      </c>
      <c r="X1853" s="404">
        <v>0.24529999999999999</v>
      </c>
      <c r="Y1853" s="403">
        <f>X1853+(S1853*((U1853-INDEX('[1]Center of Mass'!$B$8:$M$105,MATCH(A1853,'[1]Center of Mass'!$B$8:$B$105,0),9))^2+(V1853-INDEX('[1]Center of Mass'!$B$8:$M$105,MATCH(A1853,'[1]Center of Mass'!$B$8:$B$105,0),10))^2))</f>
        <v>285.51344406739997</v>
      </c>
    </row>
    <row r="1854" spans="1:25">
      <c r="A1854" s="403" t="s">
        <v>52</v>
      </c>
      <c r="B1854" s="403" t="s">
        <v>420</v>
      </c>
      <c r="C1854" s="403" t="s">
        <v>343</v>
      </c>
      <c r="D1854" s="403" t="s">
        <v>344</v>
      </c>
      <c r="E1854" s="403" t="s">
        <v>1455</v>
      </c>
      <c r="F1854" s="403">
        <v>0</v>
      </c>
      <c r="O1854" s="403" t="s">
        <v>345</v>
      </c>
      <c r="R1854" s="403">
        <v>4</v>
      </c>
      <c r="S1854" s="403">
        <v>1.2129000000000001</v>
      </c>
      <c r="T1854" s="403">
        <v>4.4059999999999997</v>
      </c>
      <c r="U1854" s="403">
        <v>17.574999999999999</v>
      </c>
      <c r="V1854" s="403">
        <v>27.800999999999998</v>
      </c>
      <c r="W1854" s="403">
        <v>30.6</v>
      </c>
      <c r="X1854" s="404">
        <v>0.24529999999999999</v>
      </c>
      <c r="Y1854" s="403">
        <f>X1854+(S1854*((U1854-INDEX('[1]Center of Mass'!$B$8:$M$105,MATCH(A1854,'[1]Center of Mass'!$B$8:$B$105,0),9))^2+(V1854-INDEX('[1]Center of Mass'!$B$8:$M$105,MATCH(A1854,'[1]Center of Mass'!$B$8:$B$105,0),10))^2))</f>
        <v>273.77668986290001</v>
      </c>
    </row>
    <row r="1855" spans="1:25">
      <c r="A1855" s="403" t="s">
        <v>52</v>
      </c>
      <c r="B1855" s="403" t="s">
        <v>421</v>
      </c>
      <c r="C1855" s="403" t="s">
        <v>343</v>
      </c>
      <c r="D1855" s="403" t="s">
        <v>344</v>
      </c>
      <c r="E1855" s="403" t="s">
        <v>1455</v>
      </c>
      <c r="F1855" s="403">
        <v>0</v>
      </c>
      <c r="O1855" s="403" t="s">
        <v>345</v>
      </c>
      <c r="R1855" s="403">
        <v>4</v>
      </c>
      <c r="S1855" s="403">
        <v>1.2129000000000001</v>
      </c>
      <c r="T1855" s="403">
        <v>4.4059999999999997</v>
      </c>
      <c r="U1855" s="403">
        <v>18.658000000000001</v>
      </c>
      <c r="V1855" s="403">
        <v>27.800999999999998</v>
      </c>
      <c r="W1855" s="403">
        <v>30.6</v>
      </c>
      <c r="X1855" s="404">
        <v>0.24529999999999999</v>
      </c>
      <c r="Y1855" s="403">
        <f>X1855+(S1855*((U1855-INDEX('[1]Center of Mass'!$B$8:$M$105,MATCH(A1855,'[1]Center of Mass'!$B$8:$B$105,0),9))^2+(V1855-INDEX('[1]Center of Mass'!$B$8:$M$105,MATCH(A1855,'[1]Center of Mass'!$B$8:$B$105,0),10))^2))</f>
        <v>264.8851297946</v>
      </c>
    </row>
    <row r="1856" spans="1:25">
      <c r="A1856" s="403" t="s">
        <v>52</v>
      </c>
      <c r="B1856" s="403" t="s">
        <v>424</v>
      </c>
      <c r="C1856" s="403" t="s">
        <v>343</v>
      </c>
      <c r="D1856" s="403" t="s">
        <v>344</v>
      </c>
      <c r="E1856" s="403" t="s">
        <v>1455</v>
      </c>
      <c r="F1856" s="403">
        <v>0</v>
      </c>
      <c r="O1856" s="403" t="s">
        <v>345</v>
      </c>
      <c r="R1856" s="403">
        <v>4</v>
      </c>
      <c r="S1856" s="403">
        <v>1.2315</v>
      </c>
      <c r="T1856" s="403">
        <v>4.4390000000000001</v>
      </c>
      <c r="U1856" s="403">
        <v>0.55000000000000004</v>
      </c>
      <c r="V1856" s="403">
        <v>28.920999999999999</v>
      </c>
      <c r="W1856" s="403">
        <v>30.6</v>
      </c>
      <c r="X1856" s="404">
        <v>0.25280999999999998</v>
      </c>
      <c r="Y1856" s="403">
        <f>X1856+(S1856*((U1856-INDEX('[1]Center of Mass'!$B$8:$M$105,MATCH(A1856,'[1]Center of Mass'!$B$8:$B$105,0),9))^2+(V1856-INDEX('[1]Center of Mass'!$B$8:$M$105,MATCH(A1856,'[1]Center of Mass'!$B$8:$B$105,0),10))^2))</f>
        <v>841.08729891900009</v>
      </c>
    </row>
    <row r="1857" spans="1:25">
      <c r="A1857" s="403" t="s">
        <v>52</v>
      </c>
      <c r="B1857" s="403" t="s">
        <v>425</v>
      </c>
      <c r="C1857" s="403" t="s">
        <v>343</v>
      </c>
      <c r="D1857" s="403" t="s">
        <v>344</v>
      </c>
      <c r="E1857" s="403" t="s">
        <v>1455</v>
      </c>
      <c r="F1857" s="403">
        <v>0</v>
      </c>
      <c r="O1857" s="403" t="s">
        <v>345</v>
      </c>
      <c r="R1857" s="403">
        <v>4</v>
      </c>
      <c r="S1857" s="403">
        <v>1.2315</v>
      </c>
      <c r="T1857" s="403">
        <v>4.4390000000000001</v>
      </c>
      <c r="U1857" s="403">
        <v>1.65</v>
      </c>
      <c r="V1857" s="403">
        <v>28.920999999999999</v>
      </c>
      <c r="W1857" s="403">
        <v>30.6</v>
      </c>
      <c r="X1857" s="404">
        <v>0.25280999999999998</v>
      </c>
      <c r="Y1857" s="403">
        <f>X1857+(S1857*((U1857-INDEX('[1]Center of Mass'!$B$8:$M$105,MATCH(A1857,'[1]Center of Mass'!$B$8:$B$105,0),9))^2+(V1857-INDEX('[1]Center of Mass'!$B$8:$M$105,MATCH(A1857,'[1]Center of Mass'!$B$8:$B$105,0),10))^2))</f>
        <v>785.81486961900021</v>
      </c>
    </row>
    <row r="1858" spans="1:25">
      <c r="A1858" s="403" t="s">
        <v>52</v>
      </c>
      <c r="B1858" s="403" t="s">
        <v>426</v>
      </c>
      <c r="C1858" s="403" t="s">
        <v>343</v>
      </c>
      <c r="D1858" s="403" t="s">
        <v>344</v>
      </c>
      <c r="E1858" s="403" t="s">
        <v>1455</v>
      </c>
      <c r="F1858" s="403">
        <v>0</v>
      </c>
      <c r="O1858" s="403" t="s">
        <v>345</v>
      </c>
      <c r="R1858" s="403">
        <v>4</v>
      </c>
      <c r="S1858" s="403">
        <v>1.2315</v>
      </c>
      <c r="T1858" s="403">
        <v>4.4390000000000001</v>
      </c>
      <c r="U1858" s="403">
        <v>2.75</v>
      </c>
      <c r="V1858" s="403">
        <v>28.920999999999999</v>
      </c>
      <c r="W1858" s="403">
        <v>30.6</v>
      </c>
      <c r="X1858" s="404">
        <v>0.25280999999999998</v>
      </c>
      <c r="Y1858" s="403">
        <f>X1858+(S1858*((U1858-INDEX('[1]Center of Mass'!$B$8:$M$105,MATCH(A1858,'[1]Center of Mass'!$B$8:$B$105,0),9))^2+(V1858-INDEX('[1]Center of Mass'!$B$8:$M$105,MATCH(A1858,'[1]Center of Mass'!$B$8:$B$105,0),10))^2))</f>
        <v>733.52267031899999</v>
      </c>
    </row>
    <row r="1859" spans="1:25">
      <c r="A1859" s="403" t="s">
        <v>52</v>
      </c>
      <c r="B1859" s="403" t="s">
        <v>427</v>
      </c>
      <c r="C1859" s="403" t="s">
        <v>343</v>
      </c>
      <c r="D1859" s="403" t="s">
        <v>344</v>
      </c>
      <c r="E1859" s="403" t="s">
        <v>1455</v>
      </c>
      <c r="F1859" s="403">
        <v>0</v>
      </c>
      <c r="O1859" s="403" t="s">
        <v>345</v>
      </c>
      <c r="R1859" s="403">
        <v>4</v>
      </c>
      <c r="S1859" s="403">
        <v>1.0915999999999999</v>
      </c>
      <c r="T1859" s="403">
        <v>4.1890000000000001</v>
      </c>
      <c r="U1859" s="403">
        <v>3.7879999999999998</v>
      </c>
      <c r="V1859" s="403">
        <v>28.920999999999999</v>
      </c>
      <c r="W1859" s="403">
        <v>30.6</v>
      </c>
      <c r="X1859" s="404">
        <v>0.20049</v>
      </c>
      <c r="Y1859" s="403">
        <f>X1859+(S1859*((U1859-INDEX('[1]Center of Mass'!$B$8:$M$105,MATCH(A1859,'[1]Center of Mass'!$B$8:$B$105,0),9))^2+(V1859-INDEX('[1]Center of Mass'!$B$8:$M$105,MATCH(A1859,'[1]Center of Mass'!$B$8:$B$105,0),10))^2))</f>
        <v>608.85328321039992</v>
      </c>
    </row>
    <row r="1860" spans="1:25">
      <c r="A1860" s="403" t="s">
        <v>52</v>
      </c>
      <c r="B1860" s="403" t="s">
        <v>428</v>
      </c>
      <c r="C1860" s="403" t="s">
        <v>343</v>
      </c>
      <c r="D1860" s="403" t="s">
        <v>344</v>
      </c>
      <c r="E1860" s="403" t="s">
        <v>1455</v>
      </c>
      <c r="F1860" s="403">
        <v>0</v>
      </c>
      <c r="O1860" s="403" t="s">
        <v>345</v>
      </c>
      <c r="R1860" s="403">
        <v>4</v>
      </c>
      <c r="S1860" s="403">
        <v>1.0915999999999999</v>
      </c>
      <c r="T1860" s="403">
        <v>4.1890000000000001</v>
      </c>
      <c r="U1860" s="403">
        <v>4.7629999999999999</v>
      </c>
      <c r="V1860" s="403">
        <v>28.920999999999999</v>
      </c>
      <c r="W1860" s="403">
        <v>30.6</v>
      </c>
      <c r="X1860" s="404">
        <v>0.20049</v>
      </c>
      <c r="Y1860" s="403">
        <f>X1860+(S1860*((U1860-INDEX('[1]Center of Mass'!$B$8:$M$105,MATCH(A1860,'[1]Center of Mass'!$B$8:$B$105,0),9))^2+(V1860-INDEX('[1]Center of Mass'!$B$8:$M$105,MATCH(A1860,'[1]Center of Mass'!$B$8:$B$105,0),10))^2))</f>
        <v>572.18673940039992</v>
      </c>
    </row>
    <row r="1861" spans="1:25">
      <c r="A1861" s="403" t="s">
        <v>52</v>
      </c>
      <c r="B1861" s="403" t="s">
        <v>457</v>
      </c>
      <c r="C1861" s="403" t="s">
        <v>343</v>
      </c>
      <c r="D1861" s="403" t="s">
        <v>344</v>
      </c>
      <c r="E1861" s="403" t="s">
        <v>1455</v>
      </c>
      <c r="F1861" s="403">
        <v>0</v>
      </c>
      <c r="O1861" s="403" t="s">
        <v>345</v>
      </c>
      <c r="R1861" s="403">
        <v>4</v>
      </c>
      <c r="S1861" s="403">
        <v>1.0915999999999999</v>
      </c>
      <c r="T1861" s="403">
        <v>4.1890000000000001</v>
      </c>
      <c r="U1861" s="403">
        <v>5.7380000000000004</v>
      </c>
      <c r="V1861" s="403">
        <v>28.920999999999999</v>
      </c>
      <c r="W1861" s="403">
        <v>30.6</v>
      </c>
      <c r="X1861" s="404">
        <v>0.20049</v>
      </c>
      <c r="Y1861" s="403">
        <f>X1861+(S1861*((U1861-INDEX('[1]Center of Mass'!$B$8:$M$105,MATCH(A1861,'[1]Center of Mass'!$B$8:$B$105,0),9))^2+(V1861-INDEX('[1]Center of Mass'!$B$8:$M$105,MATCH(A1861,'[1]Center of Mass'!$B$8:$B$105,0),10))^2))</f>
        <v>537.59560009040001</v>
      </c>
    </row>
    <row r="1862" spans="1:25">
      <c r="A1862" s="403" t="s">
        <v>52</v>
      </c>
      <c r="B1862" s="403" t="s">
        <v>429</v>
      </c>
      <c r="C1862" s="403" t="s">
        <v>343</v>
      </c>
      <c r="D1862" s="403" t="s">
        <v>344</v>
      </c>
      <c r="E1862" s="403" t="s">
        <v>1455</v>
      </c>
      <c r="F1862" s="403">
        <v>0</v>
      </c>
      <c r="O1862" s="403" t="s">
        <v>345</v>
      </c>
      <c r="R1862" s="403">
        <v>4</v>
      </c>
      <c r="S1862" s="403">
        <v>1.0915999999999999</v>
      </c>
      <c r="T1862" s="403">
        <v>4.1890000000000001</v>
      </c>
      <c r="U1862" s="403">
        <v>6.7130000000000001</v>
      </c>
      <c r="V1862" s="403">
        <v>28.920999999999999</v>
      </c>
      <c r="W1862" s="403">
        <v>30.6</v>
      </c>
      <c r="X1862" s="404">
        <v>0.20049</v>
      </c>
      <c r="Y1862" s="403">
        <f>X1862+(S1862*((U1862-INDEX('[1]Center of Mass'!$B$8:$M$105,MATCH(A1862,'[1]Center of Mass'!$B$8:$B$105,0),9))^2+(V1862-INDEX('[1]Center of Mass'!$B$8:$M$105,MATCH(A1862,'[1]Center of Mass'!$B$8:$B$105,0),10))^2))</f>
        <v>505.07986528039999</v>
      </c>
    </row>
    <row r="1863" spans="1:25">
      <c r="A1863" s="403" t="s">
        <v>52</v>
      </c>
      <c r="B1863" s="403" t="s">
        <v>909</v>
      </c>
      <c r="C1863" s="403" t="s">
        <v>343</v>
      </c>
      <c r="D1863" s="403" t="s">
        <v>344</v>
      </c>
      <c r="E1863" s="403" t="s">
        <v>1455</v>
      </c>
      <c r="F1863" s="403">
        <v>0</v>
      </c>
      <c r="O1863" s="403" t="s">
        <v>345</v>
      </c>
      <c r="R1863" s="403">
        <v>4</v>
      </c>
      <c r="S1863" s="403">
        <v>1.7912999999999999</v>
      </c>
      <c r="T1863" s="403">
        <v>5.4390000000000001</v>
      </c>
      <c r="U1863" s="403">
        <v>8</v>
      </c>
      <c r="V1863" s="403">
        <v>28.920999999999999</v>
      </c>
      <c r="W1863" s="403">
        <v>30.6</v>
      </c>
      <c r="X1863" s="404">
        <v>0.56923999999999997</v>
      </c>
      <c r="Y1863" s="403">
        <f>X1863+(S1863*((U1863-INDEX('[1]Center of Mass'!$B$8:$M$105,MATCH(A1863,'[1]Center of Mass'!$B$8:$B$105,0),9))^2+(V1863-INDEX('[1]Center of Mass'!$B$8:$M$105,MATCH(A1863,'[1]Center of Mass'!$B$8:$B$105,0),10))^2))</f>
        <v>763.85153133380004</v>
      </c>
    </row>
    <row r="1864" spans="1:25">
      <c r="A1864" s="403" t="s">
        <v>52</v>
      </c>
      <c r="B1864" s="403" t="s">
        <v>431</v>
      </c>
      <c r="C1864" s="403" t="s">
        <v>343</v>
      </c>
      <c r="D1864" s="403" t="s">
        <v>344</v>
      </c>
      <c r="E1864" s="403" t="s">
        <v>1455</v>
      </c>
      <c r="F1864" s="403">
        <v>0</v>
      </c>
      <c r="O1864" s="403" t="s">
        <v>345</v>
      </c>
      <c r="R1864" s="403">
        <v>4</v>
      </c>
      <c r="S1864" s="403">
        <v>1.0636000000000001</v>
      </c>
      <c r="T1864" s="403">
        <v>4.1390000000000002</v>
      </c>
      <c r="U1864" s="403">
        <v>11.275</v>
      </c>
      <c r="V1864" s="403">
        <v>28.920999999999999</v>
      </c>
      <c r="W1864" s="403">
        <v>30.6</v>
      </c>
      <c r="X1864" s="404">
        <v>0.19108</v>
      </c>
      <c r="Y1864" s="403">
        <f>X1864+(S1864*((U1864-INDEX('[1]Center of Mass'!$B$8:$M$105,MATCH(A1864,'[1]Center of Mass'!$B$8:$B$105,0),9))^2+(V1864-INDEX('[1]Center of Mass'!$B$8:$M$105,MATCH(A1864,'[1]Center of Mass'!$B$8:$B$105,0),10))^2))</f>
        <v>370.74857654360005</v>
      </c>
    </row>
    <row r="1865" spans="1:25">
      <c r="A1865" s="403" t="s">
        <v>52</v>
      </c>
      <c r="B1865" s="403" t="s">
        <v>911</v>
      </c>
      <c r="C1865" s="403" t="s">
        <v>343</v>
      </c>
      <c r="D1865" s="403" t="s">
        <v>344</v>
      </c>
      <c r="E1865" s="403" t="s">
        <v>1455</v>
      </c>
      <c r="F1865" s="403">
        <v>0</v>
      </c>
      <c r="O1865" s="403" t="s">
        <v>345</v>
      </c>
      <c r="R1865" s="403">
        <v>4</v>
      </c>
      <c r="S1865" s="403">
        <v>1.0636000000000001</v>
      </c>
      <c r="T1865" s="403">
        <v>4.1390000000000002</v>
      </c>
      <c r="U1865" s="403">
        <v>12.225</v>
      </c>
      <c r="V1865" s="403">
        <v>28.920999999999999</v>
      </c>
      <c r="W1865" s="403">
        <v>30.6</v>
      </c>
      <c r="X1865" s="404">
        <v>0.19108</v>
      </c>
      <c r="Y1865" s="403">
        <f>X1865+(S1865*((U1865-INDEX('[1]Center of Mass'!$B$8:$M$105,MATCH(A1865,'[1]Center of Mass'!$B$8:$B$105,0),9))^2+(V1865-INDEX('[1]Center of Mass'!$B$8:$M$105,MATCH(A1865,'[1]Center of Mass'!$B$8:$B$105,0),10))^2))</f>
        <v>351.04336570360005</v>
      </c>
    </row>
    <row r="1866" spans="1:25">
      <c r="A1866" s="403" t="s">
        <v>52</v>
      </c>
      <c r="B1866" s="403" t="s">
        <v>912</v>
      </c>
      <c r="C1866" s="403" t="s">
        <v>343</v>
      </c>
      <c r="D1866" s="403" t="s">
        <v>344</v>
      </c>
      <c r="E1866" s="403" t="s">
        <v>1455</v>
      </c>
      <c r="F1866" s="403">
        <v>0</v>
      </c>
      <c r="O1866" s="403" t="s">
        <v>345</v>
      </c>
      <c r="R1866" s="403">
        <v>4</v>
      </c>
      <c r="S1866" s="403">
        <v>1.2129000000000001</v>
      </c>
      <c r="T1866" s="403">
        <v>4.4059999999999997</v>
      </c>
      <c r="U1866" s="403">
        <v>13.242000000000001</v>
      </c>
      <c r="V1866" s="403">
        <v>28.920999999999999</v>
      </c>
      <c r="W1866" s="403">
        <v>30.6</v>
      </c>
      <c r="X1866" s="404">
        <v>0.24529999999999999</v>
      </c>
      <c r="Y1866" s="403">
        <f>X1866+(S1866*((U1866-INDEX('[1]Center of Mass'!$B$8:$M$105,MATCH(A1866,'[1]Center of Mass'!$B$8:$B$105,0),9))^2+(V1866-INDEX('[1]Center of Mass'!$B$8:$M$105,MATCH(A1866,'[1]Center of Mass'!$B$8:$B$105,0),10))^2))</f>
        <v>378.71777424740003</v>
      </c>
    </row>
    <row r="1867" spans="1:25">
      <c r="A1867" s="403" t="s">
        <v>52</v>
      </c>
      <c r="B1867" s="403" t="s">
        <v>432</v>
      </c>
      <c r="C1867" s="403" t="s">
        <v>343</v>
      </c>
      <c r="D1867" s="403" t="s">
        <v>344</v>
      </c>
      <c r="E1867" s="403" t="s">
        <v>1455</v>
      </c>
      <c r="F1867" s="403">
        <v>0</v>
      </c>
      <c r="O1867" s="403" t="s">
        <v>345</v>
      </c>
      <c r="R1867" s="403">
        <v>4</v>
      </c>
      <c r="S1867" s="403">
        <v>1.2129000000000001</v>
      </c>
      <c r="T1867" s="403">
        <v>4.4059999999999997</v>
      </c>
      <c r="U1867" s="403">
        <v>14.324999999999999</v>
      </c>
      <c r="V1867" s="403">
        <v>28.920999999999999</v>
      </c>
      <c r="W1867" s="403">
        <v>30.6</v>
      </c>
      <c r="X1867" s="404">
        <v>0.24529999999999999</v>
      </c>
      <c r="Y1867" s="403">
        <f>X1867+(S1867*((U1867-INDEX('[1]Center of Mass'!$B$8:$M$105,MATCH(A1867,'[1]Center of Mass'!$B$8:$B$105,0),9))^2+(V1867-INDEX('[1]Center of Mass'!$B$8:$M$105,MATCH(A1867,'[1]Center of Mass'!$B$8:$B$105,0),10))^2))</f>
        <v>358.44281049290004</v>
      </c>
    </row>
    <row r="1868" spans="1:25">
      <c r="A1868" s="403" t="s">
        <v>52</v>
      </c>
      <c r="B1868" s="403" t="s">
        <v>913</v>
      </c>
      <c r="C1868" s="403" t="s">
        <v>343</v>
      </c>
      <c r="D1868" s="403" t="s">
        <v>344</v>
      </c>
      <c r="E1868" s="403" t="s">
        <v>1455</v>
      </c>
      <c r="F1868" s="403">
        <v>0</v>
      </c>
      <c r="O1868" s="403" t="s">
        <v>345</v>
      </c>
      <c r="R1868" s="403">
        <v>4</v>
      </c>
      <c r="S1868" s="403">
        <v>1.2129000000000001</v>
      </c>
      <c r="T1868" s="403">
        <v>4.4059999999999997</v>
      </c>
      <c r="U1868" s="403">
        <v>15.407999999999999</v>
      </c>
      <c r="V1868" s="403">
        <v>28.920999999999999</v>
      </c>
      <c r="W1868" s="403">
        <v>30.6</v>
      </c>
      <c r="X1868" s="404">
        <v>0.24529999999999999</v>
      </c>
      <c r="Y1868" s="403">
        <f>X1868+(S1868*((U1868-INDEX('[1]Center of Mass'!$B$8:$M$105,MATCH(A1868,'[1]Center of Mass'!$B$8:$B$105,0),9))^2+(V1868-INDEX('[1]Center of Mass'!$B$8:$M$105,MATCH(A1868,'[1]Center of Mass'!$B$8:$B$105,0),10))^2))</f>
        <v>341.01304087459999</v>
      </c>
    </row>
    <row r="1869" spans="1:25">
      <c r="A1869" s="403" t="s">
        <v>52</v>
      </c>
      <c r="B1869" s="403" t="s">
        <v>433</v>
      </c>
      <c r="C1869" s="403" t="s">
        <v>343</v>
      </c>
      <c r="D1869" s="403" t="s">
        <v>344</v>
      </c>
      <c r="E1869" s="403" t="s">
        <v>1455</v>
      </c>
      <c r="F1869" s="403">
        <v>0</v>
      </c>
      <c r="O1869" s="403" t="s">
        <v>345</v>
      </c>
      <c r="R1869" s="403">
        <v>4</v>
      </c>
      <c r="S1869" s="403">
        <v>1.2129000000000001</v>
      </c>
      <c r="T1869" s="403">
        <v>4.4059999999999997</v>
      </c>
      <c r="U1869" s="403">
        <v>16.492000000000001</v>
      </c>
      <c r="V1869" s="403">
        <v>28.920999999999999</v>
      </c>
      <c r="W1869" s="403">
        <v>30.6</v>
      </c>
      <c r="X1869" s="404">
        <v>0.24529999999999999</v>
      </c>
      <c r="Y1869" s="403">
        <f>X1869+(S1869*((U1869-INDEX('[1]Center of Mass'!$B$8:$M$105,MATCH(A1869,'[1]Center of Mass'!$B$8:$B$105,0),9))^2+(V1869-INDEX('[1]Center of Mass'!$B$8:$M$105,MATCH(A1869,'[1]Center of Mass'!$B$8:$B$105,0),10))^2))</f>
        <v>326.41631334740003</v>
      </c>
    </row>
    <row r="1870" spans="1:25">
      <c r="A1870" s="403" t="s">
        <v>52</v>
      </c>
      <c r="B1870" s="403" t="s">
        <v>872</v>
      </c>
      <c r="C1870" s="403" t="s">
        <v>343</v>
      </c>
      <c r="D1870" s="403" t="s">
        <v>344</v>
      </c>
      <c r="E1870" s="403" t="s">
        <v>1455</v>
      </c>
      <c r="F1870" s="403">
        <v>0</v>
      </c>
      <c r="O1870" s="403" t="s">
        <v>345</v>
      </c>
      <c r="R1870" s="403">
        <v>4</v>
      </c>
      <c r="S1870" s="403">
        <v>1.2129000000000001</v>
      </c>
      <c r="T1870" s="403">
        <v>4.4059999999999997</v>
      </c>
      <c r="U1870" s="403">
        <v>17.574999999999999</v>
      </c>
      <c r="V1870" s="403">
        <v>28.920999999999999</v>
      </c>
      <c r="W1870" s="403">
        <v>30.6</v>
      </c>
      <c r="X1870" s="404">
        <v>0.24529999999999999</v>
      </c>
      <c r="Y1870" s="403">
        <f>X1870+(S1870*((U1870-INDEX('[1]Center of Mass'!$B$8:$M$105,MATCH(A1870,'[1]Center of Mass'!$B$8:$B$105,0),9))^2+(V1870-INDEX('[1]Center of Mass'!$B$8:$M$105,MATCH(A1870,'[1]Center of Mass'!$B$8:$B$105,0),10))^2))</f>
        <v>314.67955914290008</v>
      </c>
    </row>
    <row r="1871" spans="1:25">
      <c r="A1871" s="403" t="s">
        <v>52</v>
      </c>
      <c r="B1871" s="403" t="s">
        <v>434</v>
      </c>
      <c r="C1871" s="403" t="s">
        <v>343</v>
      </c>
      <c r="D1871" s="403" t="s">
        <v>344</v>
      </c>
      <c r="E1871" s="403" t="s">
        <v>1455</v>
      </c>
      <c r="F1871" s="403">
        <v>0</v>
      </c>
      <c r="O1871" s="403" t="s">
        <v>345</v>
      </c>
      <c r="R1871" s="403">
        <v>4</v>
      </c>
      <c r="S1871" s="403">
        <v>1.2129000000000001</v>
      </c>
      <c r="T1871" s="403">
        <v>4.4059999999999997</v>
      </c>
      <c r="U1871" s="403">
        <v>18.658000000000001</v>
      </c>
      <c r="V1871" s="403">
        <v>28.920999999999999</v>
      </c>
      <c r="W1871" s="403">
        <v>30.6</v>
      </c>
      <c r="X1871" s="404">
        <v>0.24529999999999999</v>
      </c>
      <c r="Y1871" s="403">
        <f>X1871+(S1871*((U1871-INDEX('[1]Center of Mass'!$B$8:$M$105,MATCH(A1871,'[1]Center of Mass'!$B$8:$B$105,0),9))^2+(V1871-INDEX('[1]Center of Mass'!$B$8:$M$105,MATCH(A1871,'[1]Center of Mass'!$B$8:$B$105,0),10))^2))</f>
        <v>305.78799907460001</v>
      </c>
    </row>
    <row r="1872" spans="1:25">
      <c r="A1872" s="403" t="s">
        <v>52</v>
      </c>
      <c r="B1872" s="403" t="s">
        <v>436</v>
      </c>
      <c r="C1872" s="403" t="s">
        <v>343</v>
      </c>
      <c r="D1872" s="403" t="s">
        <v>344</v>
      </c>
      <c r="E1872" s="403" t="s">
        <v>1455</v>
      </c>
      <c r="F1872" s="403">
        <v>0</v>
      </c>
      <c r="O1872" s="403" t="s">
        <v>345</v>
      </c>
      <c r="R1872" s="403">
        <v>4</v>
      </c>
      <c r="S1872" s="403">
        <v>1.2315</v>
      </c>
      <c r="T1872" s="403">
        <v>4.4390000000000001</v>
      </c>
      <c r="U1872" s="403">
        <v>0.55000000000000004</v>
      </c>
      <c r="V1872" s="403">
        <v>30.04</v>
      </c>
      <c r="W1872" s="403">
        <v>30.6</v>
      </c>
      <c r="X1872" s="404">
        <v>0.25280999999999998</v>
      </c>
      <c r="Y1872" s="403">
        <f>X1872+(S1872*((U1872-INDEX('[1]Center of Mass'!$B$8:$M$105,MATCH(A1872,'[1]Center of Mass'!$B$8:$B$105,0),9))^2+(V1872-INDEX('[1]Center of Mass'!$B$8:$M$105,MATCH(A1872,'[1]Center of Mass'!$B$8:$B$105,0),10))^2))</f>
        <v>885.66578984550006</v>
      </c>
    </row>
    <row r="1873" spans="1:25">
      <c r="A1873" s="403" t="s">
        <v>52</v>
      </c>
      <c r="B1873" s="403" t="s">
        <v>552</v>
      </c>
      <c r="C1873" s="403" t="s">
        <v>343</v>
      </c>
      <c r="D1873" s="403" t="s">
        <v>344</v>
      </c>
      <c r="E1873" s="403" t="s">
        <v>1455</v>
      </c>
      <c r="F1873" s="403">
        <v>0</v>
      </c>
      <c r="O1873" s="403" t="s">
        <v>345</v>
      </c>
      <c r="R1873" s="403">
        <v>4</v>
      </c>
      <c r="S1873" s="403">
        <v>1.2315</v>
      </c>
      <c r="T1873" s="403">
        <v>4.4390000000000001</v>
      </c>
      <c r="U1873" s="403">
        <v>1.65</v>
      </c>
      <c r="V1873" s="403">
        <v>30.04</v>
      </c>
      <c r="W1873" s="403">
        <v>30.6</v>
      </c>
      <c r="X1873" s="404">
        <v>0.25280999999999998</v>
      </c>
      <c r="Y1873" s="403">
        <f>X1873+(S1873*((U1873-INDEX('[1]Center of Mass'!$B$8:$M$105,MATCH(A1873,'[1]Center of Mass'!$B$8:$B$105,0),9))^2+(V1873-INDEX('[1]Center of Mass'!$B$8:$M$105,MATCH(A1873,'[1]Center of Mass'!$B$8:$B$105,0),10))^2))</f>
        <v>830.39336054550017</v>
      </c>
    </row>
    <row r="1874" spans="1:25">
      <c r="A1874" s="403" t="s">
        <v>52</v>
      </c>
      <c r="B1874" s="403" t="s">
        <v>437</v>
      </c>
      <c r="C1874" s="403" t="s">
        <v>343</v>
      </c>
      <c r="D1874" s="403" t="s">
        <v>344</v>
      </c>
      <c r="E1874" s="403" t="s">
        <v>1455</v>
      </c>
      <c r="F1874" s="403">
        <v>0</v>
      </c>
      <c r="O1874" s="403" t="s">
        <v>345</v>
      </c>
      <c r="R1874" s="403">
        <v>4</v>
      </c>
      <c r="S1874" s="403">
        <v>1.2315</v>
      </c>
      <c r="T1874" s="403">
        <v>4.4390000000000001</v>
      </c>
      <c r="U1874" s="403">
        <v>2.75</v>
      </c>
      <c r="V1874" s="403">
        <v>30.04</v>
      </c>
      <c r="W1874" s="403">
        <v>30.6</v>
      </c>
      <c r="X1874" s="404">
        <v>0.25280999999999998</v>
      </c>
      <c r="Y1874" s="403">
        <f>X1874+(S1874*((U1874-INDEX('[1]Center of Mass'!$B$8:$M$105,MATCH(A1874,'[1]Center of Mass'!$B$8:$B$105,0),9))^2+(V1874-INDEX('[1]Center of Mass'!$B$8:$M$105,MATCH(A1874,'[1]Center of Mass'!$B$8:$B$105,0),10))^2))</f>
        <v>778.10116124549995</v>
      </c>
    </row>
    <row r="1875" spans="1:25">
      <c r="A1875" s="403" t="s">
        <v>52</v>
      </c>
      <c r="B1875" s="403" t="s">
        <v>553</v>
      </c>
      <c r="C1875" s="403" t="s">
        <v>343</v>
      </c>
      <c r="D1875" s="403" t="s">
        <v>344</v>
      </c>
      <c r="E1875" s="403" t="s">
        <v>1455</v>
      </c>
      <c r="F1875" s="403">
        <v>0</v>
      </c>
      <c r="O1875" s="403" t="s">
        <v>345</v>
      </c>
      <c r="R1875" s="403">
        <v>4</v>
      </c>
      <c r="S1875" s="403">
        <v>1.0915999999999999</v>
      </c>
      <c r="T1875" s="403">
        <v>4.1890000000000001</v>
      </c>
      <c r="U1875" s="403">
        <v>3.7879999999999998</v>
      </c>
      <c r="V1875" s="403">
        <v>30.04</v>
      </c>
      <c r="W1875" s="403">
        <v>30.6</v>
      </c>
      <c r="X1875" s="404">
        <v>0.20049</v>
      </c>
      <c r="Y1875" s="403">
        <f>X1875+(S1875*((U1875-INDEX('[1]Center of Mass'!$B$8:$M$105,MATCH(A1875,'[1]Center of Mass'!$B$8:$B$105,0),9))^2+(V1875-INDEX('[1]Center of Mass'!$B$8:$M$105,MATCH(A1875,'[1]Center of Mass'!$B$8:$B$105,0),10))^2))</f>
        <v>648.36759964999999</v>
      </c>
    </row>
    <row r="1876" spans="1:25">
      <c r="A1876" s="403" t="s">
        <v>52</v>
      </c>
      <c r="B1876" s="403" t="s">
        <v>554</v>
      </c>
      <c r="C1876" s="403" t="s">
        <v>343</v>
      </c>
      <c r="D1876" s="403" t="s">
        <v>344</v>
      </c>
      <c r="E1876" s="403" t="s">
        <v>1455</v>
      </c>
      <c r="F1876" s="403">
        <v>0</v>
      </c>
      <c r="O1876" s="403" t="s">
        <v>345</v>
      </c>
      <c r="R1876" s="403">
        <v>4</v>
      </c>
      <c r="S1876" s="403">
        <v>1.0915999999999999</v>
      </c>
      <c r="T1876" s="403">
        <v>4.1890000000000001</v>
      </c>
      <c r="U1876" s="403">
        <v>4.7629999999999999</v>
      </c>
      <c r="V1876" s="403">
        <v>30.04</v>
      </c>
      <c r="W1876" s="403">
        <v>30.6</v>
      </c>
      <c r="X1876" s="404">
        <v>0.20049</v>
      </c>
      <c r="Y1876" s="403">
        <f>X1876+(S1876*((U1876-INDEX('[1]Center of Mass'!$B$8:$M$105,MATCH(A1876,'[1]Center of Mass'!$B$8:$B$105,0),9))^2+(V1876-INDEX('[1]Center of Mass'!$B$8:$M$105,MATCH(A1876,'[1]Center of Mass'!$B$8:$B$105,0),10))^2))</f>
        <v>611.70105583999987</v>
      </c>
    </row>
    <row r="1877" spans="1:25">
      <c r="A1877" s="403" t="s">
        <v>52</v>
      </c>
      <c r="B1877" s="403" t="s">
        <v>555</v>
      </c>
      <c r="C1877" s="403" t="s">
        <v>343</v>
      </c>
      <c r="D1877" s="403" t="s">
        <v>344</v>
      </c>
      <c r="E1877" s="403" t="s">
        <v>1455</v>
      </c>
      <c r="F1877" s="403">
        <v>0</v>
      </c>
      <c r="O1877" s="403" t="s">
        <v>345</v>
      </c>
      <c r="R1877" s="403">
        <v>4</v>
      </c>
      <c r="S1877" s="403">
        <v>1.0915999999999999</v>
      </c>
      <c r="T1877" s="403">
        <v>4.1890000000000001</v>
      </c>
      <c r="U1877" s="403">
        <v>5.7380000000000004</v>
      </c>
      <c r="V1877" s="403">
        <v>30.04</v>
      </c>
      <c r="W1877" s="403">
        <v>30.6</v>
      </c>
      <c r="X1877" s="404">
        <v>0.20049</v>
      </c>
      <c r="Y1877" s="403">
        <f>X1877+(S1877*((U1877-INDEX('[1]Center of Mass'!$B$8:$M$105,MATCH(A1877,'[1]Center of Mass'!$B$8:$B$105,0),9))^2+(V1877-INDEX('[1]Center of Mass'!$B$8:$M$105,MATCH(A1877,'[1]Center of Mass'!$B$8:$B$105,0),10))^2))</f>
        <v>577.10991652999996</v>
      </c>
    </row>
    <row r="1878" spans="1:25">
      <c r="A1878" s="403" t="s">
        <v>52</v>
      </c>
      <c r="B1878" s="403" t="s">
        <v>556</v>
      </c>
      <c r="C1878" s="403" t="s">
        <v>343</v>
      </c>
      <c r="D1878" s="403" t="s">
        <v>344</v>
      </c>
      <c r="E1878" s="403" t="s">
        <v>1455</v>
      </c>
      <c r="F1878" s="403">
        <v>0</v>
      </c>
      <c r="O1878" s="403" t="s">
        <v>345</v>
      </c>
      <c r="R1878" s="403">
        <v>4</v>
      </c>
      <c r="S1878" s="403">
        <v>1.0915999999999999</v>
      </c>
      <c r="T1878" s="403">
        <v>4.1890000000000001</v>
      </c>
      <c r="U1878" s="403">
        <v>6.7130000000000001</v>
      </c>
      <c r="V1878" s="403">
        <v>30.04</v>
      </c>
      <c r="W1878" s="403">
        <v>30.6</v>
      </c>
      <c r="X1878" s="404">
        <v>0.20049</v>
      </c>
      <c r="Y1878" s="403">
        <f>X1878+(S1878*((U1878-INDEX('[1]Center of Mass'!$B$8:$M$105,MATCH(A1878,'[1]Center of Mass'!$B$8:$B$105,0),9))^2+(V1878-INDEX('[1]Center of Mass'!$B$8:$M$105,MATCH(A1878,'[1]Center of Mass'!$B$8:$B$105,0),10))^2))</f>
        <v>544.59418171999994</v>
      </c>
    </row>
    <row r="1879" spans="1:25">
      <c r="A1879" s="403" t="s">
        <v>52</v>
      </c>
      <c r="B1879" s="403" t="s">
        <v>557</v>
      </c>
      <c r="C1879" s="403" t="s">
        <v>343</v>
      </c>
      <c r="D1879" s="403" t="s">
        <v>344</v>
      </c>
      <c r="E1879" s="403" t="s">
        <v>1455</v>
      </c>
      <c r="F1879" s="403">
        <v>0</v>
      </c>
      <c r="O1879" s="403" t="s">
        <v>345</v>
      </c>
      <c r="R1879" s="403">
        <v>4</v>
      </c>
      <c r="S1879" s="403">
        <v>1.7912999999999999</v>
      </c>
      <c r="T1879" s="403">
        <v>5.4390000000000001</v>
      </c>
      <c r="U1879" s="403">
        <v>8</v>
      </c>
      <c r="V1879" s="403">
        <v>30.04</v>
      </c>
      <c r="W1879" s="403">
        <v>30.6</v>
      </c>
      <c r="X1879" s="404">
        <v>0.56923999999999997</v>
      </c>
      <c r="Y1879" s="403">
        <f>X1879+(S1879*((U1879-INDEX('[1]Center of Mass'!$B$8:$M$105,MATCH(A1879,'[1]Center of Mass'!$B$8:$B$105,0),9))^2+(V1879-INDEX('[1]Center of Mass'!$B$8:$M$105,MATCH(A1879,'[1]Center of Mass'!$B$8:$B$105,0),10))^2))</f>
        <v>828.69395991410011</v>
      </c>
    </row>
    <row r="1880" spans="1:25">
      <c r="A1880" s="403" t="s">
        <v>52</v>
      </c>
      <c r="B1880" s="403" t="s">
        <v>583</v>
      </c>
      <c r="C1880" s="403" t="s">
        <v>343</v>
      </c>
      <c r="D1880" s="403" t="s">
        <v>344</v>
      </c>
      <c r="E1880" s="403" t="s">
        <v>1455</v>
      </c>
      <c r="F1880" s="403">
        <v>0</v>
      </c>
      <c r="O1880" s="403" t="s">
        <v>345</v>
      </c>
      <c r="R1880" s="403">
        <v>4</v>
      </c>
      <c r="S1880" s="403">
        <v>1.0636000000000001</v>
      </c>
      <c r="T1880" s="403">
        <v>4.1390000000000002</v>
      </c>
      <c r="U1880" s="403">
        <v>11.275</v>
      </c>
      <c r="V1880" s="403">
        <v>30.04</v>
      </c>
      <c r="W1880" s="403">
        <v>30.6</v>
      </c>
      <c r="X1880" s="404">
        <v>0.19108</v>
      </c>
      <c r="Y1880" s="403">
        <f>X1880+(S1880*((U1880-INDEX('[1]Center of Mass'!$B$8:$M$105,MATCH(A1880,'[1]Center of Mass'!$B$8:$B$105,0),9))^2+(V1880-INDEX('[1]Center of Mass'!$B$8:$M$105,MATCH(A1880,'[1]Center of Mass'!$B$8:$B$105,0),10))^2))</f>
        <v>409.2493341152001</v>
      </c>
    </row>
    <row r="1881" spans="1:25">
      <c r="A1881" s="403" t="s">
        <v>52</v>
      </c>
      <c r="B1881" s="403" t="s">
        <v>853</v>
      </c>
      <c r="C1881" s="403" t="s">
        <v>343</v>
      </c>
      <c r="D1881" s="403" t="s">
        <v>344</v>
      </c>
      <c r="E1881" s="403" t="s">
        <v>1455</v>
      </c>
      <c r="F1881" s="403">
        <v>0</v>
      </c>
      <c r="O1881" s="403" t="s">
        <v>345</v>
      </c>
      <c r="R1881" s="403">
        <v>4</v>
      </c>
      <c r="S1881" s="403">
        <v>1.0636000000000001</v>
      </c>
      <c r="T1881" s="403">
        <v>4.1390000000000002</v>
      </c>
      <c r="U1881" s="403">
        <v>12.225</v>
      </c>
      <c r="V1881" s="403">
        <v>30.04</v>
      </c>
      <c r="W1881" s="403">
        <v>30.6</v>
      </c>
      <c r="X1881" s="404">
        <v>0.19108</v>
      </c>
      <c r="Y1881" s="403">
        <f>X1881+(S1881*((U1881-INDEX('[1]Center of Mass'!$B$8:$M$105,MATCH(A1881,'[1]Center of Mass'!$B$8:$B$105,0),9))^2+(V1881-INDEX('[1]Center of Mass'!$B$8:$M$105,MATCH(A1881,'[1]Center of Mass'!$B$8:$B$105,0),10))^2))</f>
        <v>389.54412327520015</v>
      </c>
    </row>
    <row r="1882" spans="1:25">
      <c r="A1882" s="403" t="s">
        <v>52</v>
      </c>
      <c r="B1882" s="403" t="s">
        <v>914</v>
      </c>
      <c r="C1882" s="403" t="s">
        <v>343</v>
      </c>
      <c r="D1882" s="403" t="s">
        <v>344</v>
      </c>
      <c r="E1882" s="403" t="s">
        <v>1455</v>
      </c>
      <c r="F1882" s="403">
        <v>0</v>
      </c>
      <c r="O1882" s="403" t="s">
        <v>345</v>
      </c>
      <c r="R1882" s="403">
        <v>4</v>
      </c>
      <c r="S1882" s="403">
        <v>1.2129000000000001</v>
      </c>
      <c r="T1882" s="403">
        <v>4.4059999999999997</v>
      </c>
      <c r="U1882" s="403">
        <v>13.242000000000001</v>
      </c>
      <c r="V1882" s="403">
        <v>30.04</v>
      </c>
      <c r="W1882" s="403">
        <v>30.6</v>
      </c>
      <c r="X1882" s="404">
        <v>0.24529999999999999</v>
      </c>
      <c r="Y1882" s="403">
        <f>X1882+(S1882*((U1882-INDEX('[1]Center of Mass'!$B$8:$M$105,MATCH(A1882,'[1]Center of Mass'!$B$8:$B$105,0),9))^2+(V1882-INDEX('[1]Center of Mass'!$B$8:$M$105,MATCH(A1882,'[1]Center of Mass'!$B$8:$B$105,0),10))^2))</f>
        <v>422.62297249730005</v>
      </c>
    </row>
    <row r="1883" spans="1:25">
      <c r="A1883" s="403" t="s">
        <v>52</v>
      </c>
      <c r="B1883" s="403" t="s">
        <v>873</v>
      </c>
      <c r="C1883" s="403" t="s">
        <v>343</v>
      </c>
      <c r="D1883" s="403" t="s">
        <v>344</v>
      </c>
      <c r="E1883" s="403" t="s">
        <v>1455</v>
      </c>
      <c r="F1883" s="403">
        <v>0</v>
      </c>
      <c r="O1883" s="403" t="s">
        <v>345</v>
      </c>
      <c r="R1883" s="403">
        <v>4</v>
      </c>
      <c r="S1883" s="403">
        <v>1.2129000000000001</v>
      </c>
      <c r="T1883" s="403">
        <v>4.4059999999999997</v>
      </c>
      <c r="U1883" s="403">
        <v>14.324999999999999</v>
      </c>
      <c r="V1883" s="403">
        <v>30.04</v>
      </c>
      <c r="W1883" s="403">
        <v>30.6</v>
      </c>
      <c r="X1883" s="404">
        <v>0.24529999999999999</v>
      </c>
      <c r="Y1883" s="403">
        <f>X1883+(S1883*((U1883-INDEX('[1]Center of Mass'!$B$8:$M$105,MATCH(A1883,'[1]Center of Mass'!$B$8:$B$105,0),9))^2+(V1883-INDEX('[1]Center of Mass'!$B$8:$M$105,MATCH(A1883,'[1]Center of Mass'!$B$8:$B$105,0),10))^2))</f>
        <v>402.34800874280006</v>
      </c>
    </row>
    <row r="1884" spans="1:25">
      <c r="A1884" s="403" t="s">
        <v>52</v>
      </c>
      <c r="B1884" s="403" t="s">
        <v>919</v>
      </c>
      <c r="C1884" s="403" t="s">
        <v>343</v>
      </c>
      <c r="D1884" s="403" t="s">
        <v>344</v>
      </c>
      <c r="E1884" s="403" t="s">
        <v>1455</v>
      </c>
      <c r="F1884" s="403">
        <v>0</v>
      </c>
      <c r="O1884" s="403" t="s">
        <v>345</v>
      </c>
      <c r="R1884" s="403">
        <v>4</v>
      </c>
      <c r="S1884" s="403">
        <v>1.2129000000000001</v>
      </c>
      <c r="T1884" s="403">
        <v>4.4059999999999997</v>
      </c>
      <c r="U1884" s="403">
        <v>15.407999999999999</v>
      </c>
      <c r="V1884" s="403">
        <v>30.04</v>
      </c>
      <c r="W1884" s="403">
        <v>30.6</v>
      </c>
      <c r="X1884" s="404">
        <v>0.24529999999999999</v>
      </c>
      <c r="Y1884" s="403">
        <f>X1884+(S1884*((U1884-INDEX('[1]Center of Mass'!$B$8:$M$105,MATCH(A1884,'[1]Center of Mass'!$B$8:$B$105,0),9))^2+(V1884-INDEX('[1]Center of Mass'!$B$8:$M$105,MATCH(A1884,'[1]Center of Mass'!$B$8:$B$105,0),10))^2))</f>
        <v>384.91823912450008</v>
      </c>
    </row>
    <row r="1885" spans="1:25">
      <c r="A1885" s="403" t="s">
        <v>52</v>
      </c>
      <c r="B1885" s="403" t="s">
        <v>920</v>
      </c>
      <c r="C1885" s="403" t="s">
        <v>343</v>
      </c>
      <c r="D1885" s="403" t="s">
        <v>344</v>
      </c>
      <c r="E1885" s="403" t="s">
        <v>1455</v>
      </c>
      <c r="F1885" s="403">
        <v>0</v>
      </c>
      <c r="O1885" s="403" t="s">
        <v>345</v>
      </c>
      <c r="R1885" s="403">
        <v>4</v>
      </c>
      <c r="S1885" s="403">
        <v>1.2129000000000001</v>
      </c>
      <c r="T1885" s="403">
        <v>4.4059999999999997</v>
      </c>
      <c r="U1885" s="403">
        <v>16.492000000000001</v>
      </c>
      <c r="V1885" s="403">
        <v>30.04</v>
      </c>
      <c r="W1885" s="403">
        <v>30.6</v>
      </c>
      <c r="X1885" s="404">
        <v>0.24529999999999999</v>
      </c>
      <c r="Y1885" s="403">
        <f>X1885+(S1885*((U1885-INDEX('[1]Center of Mass'!$B$8:$M$105,MATCH(A1885,'[1]Center of Mass'!$B$8:$B$105,0),9))^2+(V1885-INDEX('[1]Center of Mass'!$B$8:$M$105,MATCH(A1885,'[1]Center of Mass'!$B$8:$B$105,0),10))^2))</f>
        <v>370.32151159730006</v>
      </c>
    </row>
    <row r="1886" spans="1:25">
      <c r="A1886" s="403" t="s">
        <v>52</v>
      </c>
      <c r="B1886" s="403" t="s">
        <v>921</v>
      </c>
      <c r="C1886" s="403" t="s">
        <v>343</v>
      </c>
      <c r="D1886" s="403" t="s">
        <v>344</v>
      </c>
      <c r="E1886" s="403" t="s">
        <v>1455</v>
      </c>
      <c r="F1886" s="403">
        <v>0</v>
      </c>
      <c r="O1886" s="403" t="s">
        <v>345</v>
      </c>
      <c r="R1886" s="403">
        <v>4</v>
      </c>
      <c r="S1886" s="403">
        <v>1.2129000000000001</v>
      </c>
      <c r="T1886" s="403">
        <v>4.4059999999999997</v>
      </c>
      <c r="U1886" s="403">
        <v>17.574999999999999</v>
      </c>
      <c r="V1886" s="403">
        <v>30.04</v>
      </c>
      <c r="W1886" s="403">
        <v>30.6</v>
      </c>
      <c r="X1886" s="404">
        <v>0.24529999999999999</v>
      </c>
      <c r="Y1886" s="403">
        <f>X1886+(S1886*((U1886-INDEX('[1]Center of Mass'!$B$8:$M$105,MATCH(A1886,'[1]Center of Mass'!$B$8:$B$105,0),9))^2+(V1886-INDEX('[1]Center of Mass'!$B$8:$M$105,MATCH(A1886,'[1]Center of Mass'!$B$8:$B$105,0),10))^2))</f>
        <v>358.58475739280004</v>
      </c>
    </row>
    <row r="1887" spans="1:25">
      <c r="A1887" s="403" t="s">
        <v>52</v>
      </c>
      <c r="B1887" s="403" t="s">
        <v>874</v>
      </c>
      <c r="C1887" s="403" t="s">
        <v>343</v>
      </c>
      <c r="D1887" s="403" t="s">
        <v>344</v>
      </c>
      <c r="E1887" s="403" t="s">
        <v>1455</v>
      </c>
      <c r="F1887" s="403">
        <v>0</v>
      </c>
      <c r="O1887" s="403" t="s">
        <v>345</v>
      </c>
      <c r="R1887" s="403">
        <v>4</v>
      </c>
      <c r="S1887" s="403">
        <v>1.2129000000000001</v>
      </c>
      <c r="T1887" s="403">
        <v>4.4059999999999997</v>
      </c>
      <c r="U1887" s="403">
        <v>18.658000000000001</v>
      </c>
      <c r="V1887" s="403">
        <v>30.04</v>
      </c>
      <c r="W1887" s="403">
        <v>30.6</v>
      </c>
      <c r="X1887" s="404">
        <v>0.24529999999999999</v>
      </c>
      <c r="Y1887" s="403">
        <f>X1887+(S1887*((U1887-INDEX('[1]Center of Mass'!$B$8:$M$105,MATCH(A1887,'[1]Center of Mass'!$B$8:$B$105,0),9))^2+(V1887-INDEX('[1]Center of Mass'!$B$8:$M$105,MATCH(A1887,'[1]Center of Mass'!$B$8:$B$105,0),10))^2))</f>
        <v>349.69319732450003</v>
      </c>
    </row>
    <row r="1888" spans="1:25">
      <c r="A1888" s="403" t="s">
        <v>52</v>
      </c>
      <c r="B1888" s="403" t="s">
        <v>875</v>
      </c>
      <c r="C1888" s="403" t="s">
        <v>343</v>
      </c>
      <c r="D1888" s="403" t="s">
        <v>344</v>
      </c>
      <c r="E1888" s="403" t="s">
        <v>1455</v>
      </c>
      <c r="F1888" s="403">
        <v>0</v>
      </c>
      <c r="O1888" s="403" t="s">
        <v>345</v>
      </c>
      <c r="R1888" s="403">
        <v>4</v>
      </c>
      <c r="S1888" s="403">
        <v>0.76</v>
      </c>
      <c r="T1888" s="403">
        <v>3.5</v>
      </c>
      <c r="U1888" s="403">
        <v>11.275</v>
      </c>
      <c r="V1888" s="403">
        <v>31</v>
      </c>
      <c r="W1888" s="403">
        <v>30.6</v>
      </c>
      <c r="X1888" s="404">
        <v>9.7692000000000001E-2</v>
      </c>
      <c r="Y1888" s="403">
        <f>X1888+(S1888*((U1888-INDEX('[1]Center of Mass'!$B$8:$M$105,MATCH(A1888,'[1]Center of Mass'!$B$8:$B$105,0),9))^2+(V1888-INDEX('[1]Center of Mass'!$B$8:$M$105,MATCH(A1888,'[1]Center of Mass'!$B$8:$B$105,0),10))^2))</f>
        <v>317.5107131200001</v>
      </c>
    </row>
    <row r="1889" spans="1:25">
      <c r="A1889" s="403" t="s">
        <v>52</v>
      </c>
      <c r="B1889" s="403" t="s">
        <v>915</v>
      </c>
      <c r="C1889" s="403" t="s">
        <v>343</v>
      </c>
      <c r="D1889" s="403" t="s">
        <v>344</v>
      </c>
      <c r="E1889" s="403" t="s">
        <v>1455</v>
      </c>
      <c r="F1889" s="403">
        <v>0</v>
      </c>
      <c r="O1889" s="403" t="s">
        <v>345</v>
      </c>
      <c r="R1889" s="403">
        <v>4</v>
      </c>
      <c r="S1889" s="403">
        <v>0.76</v>
      </c>
      <c r="T1889" s="403">
        <v>3.5</v>
      </c>
      <c r="U1889" s="403">
        <v>12.225</v>
      </c>
      <c r="V1889" s="403">
        <v>31</v>
      </c>
      <c r="W1889" s="403">
        <v>30.6</v>
      </c>
      <c r="X1889" s="404">
        <v>9.7692000000000001E-2</v>
      </c>
      <c r="Y1889" s="403">
        <f>X1889+(S1889*((U1889-INDEX('[1]Center of Mass'!$B$8:$M$105,MATCH(A1889,'[1]Center of Mass'!$B$8:$B$105,0),9))^2+(V1889-INDEX('[1]Center of Mass'!$B$8:$M$105,MATCH(A1889,'[1]Center of Mass'!$B$8:$B$105,0),10))^2))</f>
        <v>303.4302691200001</v>
      </c>
    </row>
    <row r="1890" spans="1:25">
      <c r="A1890" s="403" t="s">
        <v>52</v>
      </c>
      <c r="B1890" s="403" t="s">
        <v>876</v>
      </c>
      <c r="C1890" s="403" t="s">
        <v>343</v>
      </c>
      <c r="D1890" s="403" t="s">
        <v>344</v>
      </c>
      <c r="E1890" s="403" t="s">
        <v>1455</v>
      </c>
      <c r="F1890" s="403">
        <v>0</v>
      </c>
      <c r="O1890" s="403" t="s">
        <v>345</v>
      </c>
      <c r="R1890" s="403">
        <v>4</v>
      </c>
      <c r="S1890" s="403">
        <v>0.86670000000000003</v>
      </c>
      <c r="T1890" s="403">
        <v>3.7669999999999999</v>
      </c>
      <c r="U1890" s="403">
        <v>13.242000000000001</v>
      </c>
      <c r="V1890" s="403">
        <v>31</v>
      </c>
      <c r="W1890" s="403">
        <v>30.6</v>
      </c>
      <c r="X1890" s="404">
        <v>0.13098000000000001</v>
      </c>
      <c r="Y1890" s="403">
        <f>X1890+(S1890*((U1890-INDEX('[1]Center of Mass'!$B$8:$M$105,MATCH(A1890,'[1]Center of Mass'!$B$8:$B$105,0),9))^2+(V1890-INDEX('[1]Center of Mass'!$B$8:$M$105,MATCH(A1890,'[1]Center of Mass'!$B$8:$B$105,0),10))^2))</f>
        <v>330.59391102390015</v>
      </c>
    </row>
    <row r="1891" spans="1:25">
      <c r="A1891" s="403" t="s">
        <v>52</v>
      </c>
      <c r="B1891" s="403" t="s">
        <v>922</v>
      </c>
      <c r="C1891" s="403" t="s">
        <v>343</v>
      </c>
      <c r="D1891" s="403" t="s">
        <v>344</v>
      </c>
      <c r="E1891" s="403" t="s">
        <v>1455</v>
      </c>
      <c r="F1891" s="403">
        <v>0</v>
      </c>
      <c r="O1891" s="403" t="s">
        <v>345</v>
      </c>
      <c r="R1891" s="403">
        <v>4</v>
      </c>
      <c r="S1891" s="403">
        <v>0.86670000000000003</v>
      </c>
      <c r="T1891" s="403">
        <v>3.7669999999999999</v>
      </c>
      <c r="U1891" s="403">
        <v>14.324999999999999</v>
      </c>
      <c r="V1891" s="403">
        <v>31</v>
      </c>
      <c r="W1891" s="403">
        <v>30.6</v>
      </c>
      <c r="X1891" s="404">
        <v>0.13098000000000001</v>
      </c>
      <c r="Y1891" s="403">
        <f>X1891+(S1891*((U1891-INDEX('[1]Center of Mass'!$B$8:$M$105,MATCH(A1891,'[1]Center of Mass'!$B$8:$B$105,0),9))^2+(V1891-INDEX('[1]Center of Mass'!$B$8:$M$105,MATCH(A1891,'[1]Center of Mass'!$B$8:$B$105,0),10))^2))</f>
        <v>316.1060628204001</v>
      </c>
    </row>
    <row r="1892" spans="1:25">
      <c r="A1892" s="403" t="s">
        <v>52</v>
      </c>
      <c r="B1892" s="403" t="s">
        <v>923</v>
      </c>
      <c r="C1892" s="403" t="s">
        <v>343</v>
      </c>
      <c r="D1892" s="403" t="s">
        <v>344</v>
      </c>
      <c r="E1892" s="403" t="s">
        <v>1455</v>
      </c>
      <c r="F1892" s="403">
        <v>0</v>
      </c>
      <c r="O1892" s="403" t="s">
        <v>345</v>
      </c>
      <c r="R1892" s="403">
        <v>4</v>
      </c>
      <c r="S1892" s="403">
        <v>0.86670000000000003</v>
      </c>
      <c r="T1892" s="403">
        <v>3.7669999999999999</v>
      </c>
      <c r="U1892" s="403">
        <v>15.407999999999999</v>
      </c>
      <c r="V1892" s="403">
        <v>31</v>
      </c>
      <c r="W1892" s="403">
        <v>30.6</v>
      </c>
      <c r="X1892" s="404">
        <v>0.13098000000000001</v>
      </c>
      <c r="Y1892" s="403">
        <f>X1892+(S1892*((U1892-INDEX('[1]Center of Mass'!$B$8:$M$105,MATCH(A1892,'[1]Center of Mass'!$B$8:$B$105,0),9))^2+(V1892-INDEX('[1]Center of Mass'!$B$8:$M$105,MATCH(A1892,'[1]Center of Mass'!$B$8:$B$105,0),10))^2))</f>
        <v>303.65130040950015</v>
      </c>
    </row>
    <row r="1893" spans="1:25">
      <c r="A1893" s="403" t="s">
        <v>52</v>
      </c>
      <c r="B1893" s="403" t="s">
        <v>924</v>
      </c>
      <c r="C1893" s="403" t="s">
        <v>343</v>
      </c>
      <c r="D1893" s="403" t="s">
        <v>344</v>
      </c>
      <c r="E1893" s="403" t="s">
        <v>1455</v>
      </c>
      <c r="F1893" s="403">
        <v>0</v>
      </c>
      <c r="O1893" s="403" t="s">
        <v>345</v>
      </c>
      <c r="R1893" s="403">
        <v>4</v>
      </c>
      <c r="S1893" s="403">
        <v>0.86670000000000003</v>
      </c>
      <c r="T1893" s="403">
        <v>3.7669999999999999</v>
      </c>
      <c r="U1893" s="403">
        <v>16.492000000000001</v>
      </c>
      <c r="V1893" s="403">
        <v>31</v>
      </c>
      <c r="W1893" s="403">
        <v>30.6</v>
      </c>
      <c r="X1893" s="404">
        <v>0.13098000000000001</v>
      </c>
      <c r="Y1893" s="403">
        <f>X1893+(S1893*((U1893-INDEX('[1]Center of Mass'!$B$8:$M$105,MATCH(A1893,'[1]Center of Mass'!$B$8:$B$105,0),9))^2+(V1893-INDEX('[1]Center of Mass'!$B$8:$M$105,MATCH(A1893,'[1]Center of Mass'!$B$8:$B$105,0),10))^2))</f>
        <v>293.22094032390009</v>
      </c>
    </row>
    <row r="1894" spans="1:25">
      <c r="A1894" s="403" t="s">
        <v>52</v>
      </c>
      <c r="B1894" s="403" t="s">
        <v>925</v>
      </c>
      <c r="C1894" s="403" t="s">
        <v>343</v>
      </c>
      <c r="D1894" s="403" t="s">
        <v>344</v>
      </c>
      <c r="E1894" s="403" t="s">
        <v>1455</v>
      </c>
      <c r="F1894" s="403">
        <v>0</v>
      </c>
      <c r="O1894" s="403" t="s">
        <v>345</v>
      </c>
      <c r="R1894" s="403">
        <v>4</v>
      </c>
      <c r="S1894" s="403">
        <v>0.86670000000000003</v>
      </c>
      <c r="T1894" s="403">
        <v>3.7669999999999999</v>
      </c>
      <c r="U1894" s="403">
        <v>17.574999999999999</v>
      </c>
      <c r="V1894" s="403">
        <v>31</v>
      </c>
      <c r="W1894" s="403">
        <v>30.6</v>
      </c>
      <c r="X1894" s="404">
        <v>0.13098000000000001</v>
      </c>
      <c r="Y1894" s="403">
        <f>X1894+(S1894*((U1894-INDEX('[1]Center of Mass'!$B$8:$M$105,MATCH(A1894,'[1]Center of Mass'!$B$8:$B$105,0),9))^2+(V1894-INDEX('[1]Center of Mass'!$B$8:$M$105,MATCH(A1894,'[1]Center of Mass'!$B$8:$B$105,0),10))^2))</f>
        <v>284.83422677040011</v>
      </c>
    </row>
    <row r="1895" spans="1:25">
      <c r="A1895" s="403" t="s">
        <v>52</v>
      </c>
      <c r="B1895" s="403" t="s">
        <v>926</v>
      </c>
      <c r="C1895" s="403" t="s">
        <v>343</v>
      </c>
      <c r="D1895" s="403" t="s">
        <v>344</v>
      </c>
      <c r="E1895" s="403" t="s">
        <v>1455</v>
      </c>
      <c r="F1895" s="403">
        <v>0</v>
      </c>
      <c r="O1895" s="403" t="s">
        <v>345</v>
      </c>
      <c r="R1895" s="403">
        <v>4</v>
      </c>
      <c r="S1895" s="403">
        <v>0.86670000000000003</v>
      </c>
      <c r="T1895" s="403">
        <v>3.7669999999999999</v>
      </c>
      <c r="U1895" s="403">
        <v>18.658000000000001</v>
      </c>
      <c r="V1895" s="403">
        <v>31</v>
      </c>
      <c r="W1895" s="403">
        <v>30.6</v>
      </c>
      <c r="X1895" s="404">
        <v>0.13098000000000001</v>
      </c>
      <c r="Y1895" s="403">
        <f>X1895+(S1895*((U1895-INDEX('[1]Center of Mass'!$B$8:$M$105,MATCH(A1895,'[1]Center of Mass'!$B$8:$B$105,0),9))^2+(V1895-INDEX('[1]Center of Mass'!$B$8:$M$105,MATCH(A1895,'[1]Center of Mass'!$B$8:$B$105,0),10))^2))</f>
        <v>278.48059900950011</v>
      </c>
    </row>
    <row r="1896" spans="1:25">
      <c r="A1896" s="403" t="s">
        <v>52</v>
      </c>
      <c r="B1896" s="403" t="s">
        <v>1465</v>
      </c>
      <c r="C1896" s="403" t="s">
        <v>343</v>
      </c>
      <c r="D1896" s="403" t="s">
        <v>344</v>
      </c>
      <c r="E1896" s="403" t="s">
        <v>1455</v>
      </c>
      <c r="F1896" s="403">
        <v>0</v>
      </c>
      <c r="O1896" s="403" t="s">
        <v>345</v>
      </c>
      <c r="R1896" s="403">
        <v>4</v>
      </c>
      <c r="S1896" s="403">
        <v>1.0083</v>
      </c>
      <c r="T1896" s="403">
        <v>4.0330000000000004</v>
      </c>
      <c r="U1896" s="403">
        <v>0.55000000000000004</v>
      </c>
      <c r="V1896" s="403">
        <v>31.058</v>
      </c>
      <c r="W1896" s="403">
        <v>30.6</v>
      </c>
      <c r="X1896" s="404">
        <v>0.17227999999999999</v>
      </c>
      <c r="Y1896" s="403">
        <f>X1896+(S1896*((U1896-INDEX('[1]Center of Mass'!$B$8:$M$105,MATCH(A1896,'[1]Center of Mass'!$B$8:$B$105,0),9))^2+(V1896-INDEX('[1]Center of Mass'!$B$8:$M$105,MATCH(A1896,'[1]Center of Mass'!$B$8:$B$105,0),10))^2))</f>
        <v>760.50903161150006</v>
      </c>
    </row>
    <row r="1897" spans="1:25">
      <c r="A1897" s="403" t="s">
        <v>52</v>
      </c>
      <c r="B1897" s="403" t="s">
        <v>1466</v>
      </c>
      <c r="C1897" s="403" t="s">
        <v>343</v>
      </c>
      <c r="D1897" s="403" t="s">
        <v>344</v>
      </c>
      <c r="E1897" s="403" t="s">
        <v>1455</v>
      </c>
      <c r="F1897" s="403">
        <v>0</v>
      </c>
      <c r="O1897" s="403" t="s">
        <v>345</v>
      </c>
      <c r="R1897" s="403">
        <v>4</v>
      </c>
      <c r="S1897" s="403">
        <v>1.0083</v>
      </c>
      <c r="T1897" s="403">
        <v>4.0330000000000004</v>
      </c>
      <c r="U1897" s="403">
        <v>1.65</v>
      </c>
      <c r="V1897" s="403">
        <v>31.058</v>
      </c>
      <c r="W1897" s="403">
        <v>30.6</v>
      </c>
      <c r="X1897" s="404">
        <v>0.17227999999999999</v>
      </c>
      <c r="Y1897" s="403">
        <f>X1897+(S1897*((U1897-INDEX('[1]Center of Mass'!$B$8:$M$105,MATCH(A1897,'[1]Center of Mass'!$B$8:$B$105,0),9))^2+(V1897-INDEX('[1]Center of Mass'!$B$8:$M$105,MATCH(A1897,'[1]Center of Mass'!$B$8:$B$105,0),10))^2))</f>
        <v>715.25430935150018</v>
      </c>
    </row>
    <row r="1898" spans="1:25">
      <c r="A1898" s="403" t="s">
        <v>52</v>
      </c>
      <c r="B1898" s="403" t="s">
        <v>1467</v>
      </c>
      <c r="C1898" s="403" t="s">
        <v>343</v>
      </c>
      <c r="D1898" s="403" t="s">
        <v>344</v>
      </c>
      <c r="E1898" s="403" t="s">
        <v>1455</v>
      </c>
      <c r="F1898" s="403">
        <v>0</v>
      </c>
      <c r="O1898" s="403" t="s">
        <v>345</v>
      </c>
      <c r="R1898" s="403">
        <v>4</v>
      </c>
      <c r="S1898" s="403">
        <v>1.0083</v>
      </c>
      <c r="T1898" s="403">
        <v>4.0330000000000004</v>
      </c>
      <c r="U1898" s="403">
        <v>2.75</v>
      </c>
      <c r="V1898" s="403">
        <v>31.058</v>
      </c>
      <c r="W1898" s="403">
        <v>30.6</v>
      </c>
      <c r="X1898" s="404">
        <v>0.17227999999999999</v>
      </c>
      <c r="Y1898" s="403">
        <f>X1898+(S1898*((U1898-INDEX('[1]Center of Mass'!$B$8:$M$105,MATCH(A1898,'[1]Center of Mass'!$B$8:$B$105,0),9))^2+(V1898-INDEX('[1]Center of Mass'!$B$8:$M$105,MATCH(A1898,'[1]Center of Mass'!$B$8:$B$105,0),10))^2))</f>
        <v>672.43967309150014</v>
      </c>
    </row>
    <row r="1899" spans="1:25">
      <c r="A1899" s="403" t="s">
        <v>52</v>
      </c>
      <c r="B1899" s="403" t="s">
        <v>1468</v>
      </c>
      <c r="C1899" s="403" t="s">
        <v>343</v>
      </c>
      <c r="D1899" s="403" t="s">
        <v>344</v>
      </c>
      <c r="E1899" s="403" t="s">
        <v>1455</v>
      </c>
      <c r="F1899" s="403">
        <v>0</v>
      </c>
      <c r="O1899" s="403" t="s">
        <v>345</v>
      </c>
      <c r="R1899" s="403">
        <v>4</v>
      </c>
      <c r="S1899" s="403">
        <v>0.89380000000000004</v>
      </c>
      <c r="T1899" s="403">
        <v>3.7829999999999999</v>
      </c>
      <c r="U1899" s="403">
        <v>3.7879999999999998</v>
      </c>
      <c r="V1899" s="403">
        <v>31.058</v>
      </c>
      <c r="W1899" s="403">
        <v>30.6</v>
      </c>
      <c r="X1899" s="404">
        <v>0.13338</v>
      </c>
      <c r="Y1899" s="403">
        <f>X1899+(S1899*((U1899-INDEX('[1]Center of Mass'!$B$8:$M$105,MATCH(A1899,'[1]Center of Mass'!$B$8:$B$105,0),9))^2+(V1899-INDEX('[1]Center of Mass'!$B$8:$M$105,MATCH(A1899,'[1]Center of Mass'!$B$8:$B$105,0),10))^2))</f>
        <v>562.22978568740007</v>
      </c>
    </row>
    <row r="1900" spans="1:25">
      <c r="A1900" s="403" t="s">
        <v>52</v>
      </c>
      <c r="B1900" s="403" t="s">
        <v>1469</v>
      </c>
      <c r="C1900" s="403" t="s">
        <v>343</v>
      </c>
      <c r="D1900" s="403" t="s">
        <v>344</v>
      </c>
      <c r="E1900" s="403" t="s">
        <v>1455</v>
      </c>
      <c r="F1900" s="403">
        <v>0</v>
      </c>
      <c r="O1900" s="403" t="s">
        <v>345</v>
      </c>
      <c r="R1900" s="403">
        <v>4</v>
      </c>
      <c r="S1900" s="403">
        <v>0.89380000000000004</v>
      </c>
      <c r="T1900" s="403">
        <v>3.7829999999999999</v>
      </c>
      <c r="U1900" s="403">
        <v>4.7629999999999999</v>
      </c>
      <c r="V1900" s="403">
        <v>31.058</v>
      </c>
      <c r="W1900" s="403">
        <v>30.6</v>
      </c>
      <c r="X1900" s="404">
        <v>0.13338</v>
      </c>
      <c r="Y1900" s="403">
        <f>X1900+(S1900*((U1900-INDEX('[1]Center of Mass'!$B$8:$M$105,MATCH(A1900,'[1]Center of Mass'!$B$8:$B$105,0),9))^2+(V1900-INDEX('[1]Center of Mass'!$B$8:$M$105,MATCH(A1900,'[1]Center of Mass'!$B$8:$B$105,0),10))^2))</f>
        <v>532.20728948240003</v>
      </c>
    </row>
    <row r="1901" spans="1:25">
      <c r="A1901" s="403" t="s">
        <v>52</v>
      </c>
      <c r="B1901" s="403" t="s">
        <v>1470</v>
      </c>
      <c r="C1901" s="403" t="s">
        <v>343</v>
      </c>
      <c r="D1901" s="403" t="s">
        <v>344</v>
      </c>
      <c r="E1901" s="403" t="s">
        <v>1455</v>
      </c>
      <c r="F1901" s="403">
        <v>0</v>
      </c>
      <c r="O1901" s="403" t="s">
        <v>345</v>
      </c>
      <c r="R1901" s="403">
        <v>4</v>
      </c>
      <c r="S1901" s="403">
        <v>0.89380000000000004</v>
      </c>
      <c r="T1901" s="403">
        <v>3.7829999999999999</v>
      </c>
      <c r="U1901" s="403">
        <v>5.7380000000000004</v>
      </c>
      <c r="V1901" s="403">
        <v>31.058</v>
      </c>
      <c r="W1901" s="403">
        <v>30.6</v>
      </c>
      <c r="X1901" s="404">
        <v>0.13338</v>
      </c>
      <c r="Y1901" s="403">
        <f>X1901+(S1901*((U1901-INDEX('[1]Center of Mass'!$B$8:$M$105,MATCH(A1901,'[1]Center of Mass'!$B$8:$B$105,0),9))^2+(V1901-INDEX('[1]Center of Mass'!$B$8:$M$105,MATCH(A1901,'[1]Center of Mass'!$B$8:$B$105,0),10))^2))</f>
        <v>503.88413052740015</v>
      </c>
    </row>
    <row r="1902" spans="1:25">
      <c r="A1902" s="403" t="s">
        <v>52</v>
      </c>
      <c r="B1902" s="403" t="s">
        <v>1471</v>
      </c>
      <c r="C1902" s="403" t="s">
        <v>343</v>
      </c>
      <c r="D1902" s="403" t="s">
        <v>344</v>
      </c>
      <c r="E1902" s="403" t="s">
        <v>1455</v>
      </c>
      <c r="F1902" s="403">
        <v>0</v>
      </c>
      <c r="O1902" s="403" t="s">
        <v>345</v>
      </c>
      <c r="R1902" s="403">
        <v>4</v>
      </c>
      <c r="S1902" s="403">
        <v>0.89380000000000004</v>
      </c>
      <c r="T1902" s="403">
        <v>3.7829999999999999</v>
      </c>
      <c r="U1902" s="403">
        <v>6.7130000000000001</v>
      </c>
      <c r="V1902" s="403">
        <v>31.058</v>
      </c>
      <c r="W1902" s="403">
        <v>30.6</v>
      </c>
      <c r="X1902" s="404">
        <v>0.13338</v>
      </c>
      <c r="Y1902" s="403">
        <f>X1902+(S1902*((U1902-INDEX('[1]Center of Mass'!$B$8:$M$105,MATCH(A1902,'[1]Center of Mass'!$B$8:$B$105,0),9))^2+(V1902-INDEX('[1]Center of Mass'!$B$8:$M$105,MATCH(A1902,'[1]Center of Mass'!$B$8:$B$105,0),10))^2))</f>
        <v>477.26030882240008</v>
      </c>
    </row>
    <row r="1903" spans="1:25">
      <c r="A1903" s="403" t="s">
        <v>52</v>
      </c>
      <c r="B1903" s="403" t="s">
        <v>1472</v>
      </c>
      <c r="C1903" s="403" t="s">
        <v>343</v>
      </c>
      <c r="D1903" s="403" t="s">
        <v>344</v>
      </c>
      <c r="E1903" s="403" t="s">
        <v>1455</v>
      </c>
      <c r="F1903" s="403">
        <v>0</v>
      </c>
      <c r="O1903" s="403" t="s">
        <v>345</v>
      </c>
      <c r="R1903" s="403">
        <v>4</v>
      </c>
      <c r="S1903" s="403">
        <v>1.4666999999999999</v>
      </c>
      <c r="T1903" s="403">
        <v>5.0330000000000004</v>
      </c>
      <c r="U1903" s="403">
        <v>8</v>
      </c>
      <c r="V1903" s="403">
        <v>31.058</v>
      </c>
      <c r="W1903" s="403">
        <v>30.6</v>
      </c>
      <c r="X1903" s="404">
        <v>0.41559000000000001</v>
      </c>
      <c r="Y1903" s="403">
        <f>X1903+(S1903*((U1903-INDEX('[1]Center of Mass'!$B$8:$M$105,MATCH(A1903,'[1]Center of Mass'!$B$8:$B$105,0),9))^2+(V1903-INDEX('[1]Center of Mass'!$B$8:$M$105,MATCH(A1903,'[1]Center of Mass'!$B$8:$B$105,0),10))^2))</f>
        <v>729.96757768350005</v>
      </c>
    </row>
    <row r="1904" spans="1:25">
      <c r="A1904" s="403" t="s">
        <v>52</v>
      </c>
      <c r="B1904" s="403" t="s">
        <v>1473</v>
      </c>
      <c r="C1904" s="403" t="s">
        <v>343</v>
      </c>
      <c r="D1904" s="403" t="s">
        <v>344</v>
      </c>
      <c r="E1904" s="403" t="s">
        <v>1455</v>
      </c>
      <c r="F1904" s="403">
        <v>0</v>
      </c>
      <c r="O1904" s="403" t="s">
        <v>345</v>
      </c>
      <c r="R1904" s="403">
        <v>4</v>
      </c>
      <c r="S1904" s="403">
        <v>0.76</v>
      </c>
      <c r="T1904" s="403">
        <v>3.5</v>
      </c>
      <c r="U1904" s="403">
        <v>11.275</v>
      </c>
      <c r="V1904" s="403">
        <v>31.8</v>
      </c>
      <c r="W1904" s="403">
        <v>30.6</v>
      </c>
      <c r="X1904" s="404">
        <v>9.7692000000000001E-2</v>
      </c>
      <c r="Y1904" s="403">
        <f>X1904+(S1904*((U1904-INDEX('[1]Center of Mass'!$B$8:$M$105,MATCH(A1904,'[1]Center of Mass'!$B$8:$B$105,0),9))^2+(V1904-INDEX('[1]Center of Mass'!$B$8:$M$105,MATCH(A1904,'[1]Center of Mass'!$B$8:$B$105,0),10))^2))</f>
        <v>339.51301711999997</v>
      </c>
    </row>
    <row r="1905" spans="1:25">
      <c r="A1905" s="403" t="s">
        <v>52</v>
      </c>
      <c r="B1905" s="403" t="s">
        <v>1474</v>
      </c>
      <c r="C1905" s="403" t="s">
        <v>343</v>
      </c>
      <c r="D1905" s="403" t="s">
        <v>344</v>
      </c>
      <c r="E1905" s="403" t="s">
        <v>1455</v>
      </c>
      <c r="F1905" s="403">
        <v>0</v>
      </c>
      <c r="O1905" s="403" t="s">
        <v>345</v>
      </c>
      <c r="R1905" s="403">
        <v>4</v>
      </c>
      <c r="S1905" s="403">
        <v>0.76</v>
      </c>
      <c r="T1905" s="403">
        <v>3.5</v>
      </c>
      <c r="U1905" s="403">
        <v>12.225</v>
      </c>
      <c r="V1905" s="403">
        <v>31.8</v>
      </c>
      <c r="W1905" s="403">
        <v>30.6</v>
      </c>
      <c r="X1905" s="404">
        <v>9.7692000000000001E-2</v>
      </c>
      <c r="Y1905" s="403">
        <f>X1905+(S1905*((U1905-INDEX('[1]Center of Mass'!$B$8:$M$105,MATCH(A1905,'[1]Center of Mass'!$B$8:$B$105,0),9))^2+(V1905-INDEX('[1]Center of Mass'!$B$8:$M$105,MATCH(A1905,'[1]Center of Mass'!$B$8:$B$105,0),10))^2))</f>
        <v>325.43257312000003</v>
      </c>
    </row>
    <row r="1906" spans="1:25">
      <c r="A1906" s="403" t="s">
        <v>52</v>
      </c>
      <c r="B1906" s="403" t="s">
        <v>1475</v>
      </c>
      <c r="C1906" s="403" t="s">
        <v>343</v>
      </c>
      <c r="D1906" s="403" t="s">
        <v>344</v>
      </c>
      <c r="E1906" s="403" t="s">
        <v>1455</v>
      </c>
      <c r="F1906" s="403">
        <v>0</v>
      </c>
      <c r="O1906" s="403" t="s">
        <v>345</v>
      </c>
      <c r="R1906" s="403">
        <v>4</v>
      </c>
      <c r="S1906" s="403">
        <v>0.86670000000000003</v>
      </c>
      <c r="T1906" s="403">
        <v>3.7669999999999999</v>
      </c>
      <c r="U1906" s="403">
        <v>13.242000000000001</v>
      </c>
      <c r="V1906" s="403">
        <v>31.8</v>
      </c>
      <c r="W1906" s="403">
        <v>30.6</v>
      </c>
      <c r="X1906" s="404">
        <v>0.13098000000000001</v>
      </c>
      <c r="Y1906" s="403">
        <f>X1906+(S1906*((U1906-INDEX('[1]Center of Mass'!$B$8:$M$105,MATCH(A1906,'[1]Center of Mass'!$B$8:$B$105,0),9))^2+(V1906-INDEX('[1]Center of Mass'!$B$8:$M$105,MATCH(A1906,'[1]Center of Mass'!$B$8:$B$105,0),10))^2))</f>
        <v>355.68522270390002</v>
      </c>
    </row>
    <row r="1907" spans="1:25">
      <c r="A1907" s="403" t="s">
        <v>52</v>
      </c>
      <c r="B1907" s="403" t="s">
        <v>1476</v>
      </c>
      <c r="C1907" s="403" t="s">
        <v>343</v>
      </c>
      <c r="D1907" s="403" t="s">
        <v>344</v>
      </c>
      <c r="E1907" s="403" t="s">
        <v>1455</v>
      </c>
      <c r="F1907" s="403">
        <v>0</v>
      </c>
      <c r="O1907" s="403" t="s">
        <v>345</v>
      </c>
      <c r="R1907" s="403">
        <v>4</v>
      </c>
      <c r="S1907" s="403">
        <v>0.86670000000000003</v>
      </c>
      <c r="T1907" s="403">
        <v>3.7669999999999999</v>
      </c>
      <c r="U1907" s="403">
        <v>14.324999999999999</v>
      </c>
      <c r="V1907" s="403">
        <v>31.8</v>
      </c>
      <c r="W1907" s="403">
        <v>30.6</v>
      </c>
      <c r="X1907" s="404">
        <v>0.13098000000000001</v>
      </c>
      <c r="Y1907" s="403">
        <f>X1907+(S1907*((U1907-INDEX('[1]Center of Mass'!$B$8:$M$105,MATCH(A1907,'[1]Center of Mass'!$B$8:$B$105,0),9))^2+(V1907-INDEX('[1]Center of Mass'!$B$8:$M$105,MATCH(A1907,'[1]Center of Mass'!$B$8:$B$105,0),10))^2))</f>
        <v>341.19737450040003</v>
      </c>
    </row>
    <row r="1908" spans="1:25">
      <c r="A1908" s="403" t="s">
        <v>52</v>
      </c>
      <c r="B1908" s="403" t="s">
        <v>1477</v>
      </c>
      <c r="C1908" s="403" t="s">
        <v>343</v>
      </c>
      <c r="D1908" s="403" t="s">
        <v>344</v>
      </c>
      <c r="E1908" s="403" t="s">
        <v>1455</v>
      </c>
      <c r="F1908" s="403">
        <v>0</v>
      </c>
      <c r="O1908" s="403" t="s">
        <v>345</v>
      </c>
      <c r="R1908" s="403">
        <v>4</v>
      </c>
      <c r="S1908" s="403">
        <v>0.86670000000000003</v>
      </c>
      <c r="T1908" s="403">
        <v>3.7669999999999999</v>
      </c>
      <c r="U1908" s="403">
        <v>15.407999999999999</v>
      </c>
      <c r="V1908" s="403">
        <v>31.8</v>
      </c>
      <c r="W1908" s="403">
        <v>30.6</v>
      </c>
      <c r="X1908" s="404">
        <v>0.13098000000000001</v>
      </c>
      <c r="Y1908" s="403">
        <f>X1908+(S1908*((U1908-INDEX('[1]Center of Mass'!$B$8:$M$105,MATCH(A1908,'[1]Center of Mass'!$B$8:$B$105,0),9))^2+(V1908-INDEX('[1]Center of Mass'!$B$8:$M$105,MATCH(A1908,'[1]Center of Mass'!$B$8:$B$105,0),10))^2))</f>
        <v>328.74261208950003</v>
      </c>
    </row>
    <row r="1909" spans="1:25">
      <c r="A1909" s="403" t="s">
        <v>52</v>
      </c>
      <c r="B1909" s="403" t="s">
        <v>1478</v>
      </c>
      <c r="C1909" s="403" t="s">
        <v>343</v>
      </c>
      <c r="D1909" s="403" t="s">
        <v>344</v>
      </c>
      <c r="E1909" s="403" t="s">
        <v>1455</v>
      </c>
      <c r="F1909" s="403">
        <v>0</v>
      </c>
      <c r="O1909" s="403" t="s">
        <v>345</v>
      </c>
      <c r="R1909" s="403">
        <v>4</v>
      </c>
      <c r="S1909" s="403">
        <v>0.86670000000000003</v>
      </c>
      <c r="T1909" s="403">
        <v>3.7669999999999999</v>
      </c>
      <c r="U1909" s="403">
        <v>16.492000000000001</v>
      </c>
      <c r="V1909" s="403">
        <v>31.8</v>
      </c>
      <c r="W1909" s="403">
        <v>30.6</v>
      </c>
      <c r="X1909" s="404">
        <v>0.13098000000000001</v>
      </c>
      <c r="Y1909" s="403">
        <f>X1909+(S1909*((U1909-INDEX('[1]Center of Mass'!$B$8:$M$105,MATCH(A1909,'[1]Center of Mass'!$B$8:$B$105,0),9))^2+(V1909-INDEX('[1]Center of Mass'!$B$8:$M$105,MATCH(A1909,'[1]Center of Mass'!$B$8:$B$105,0),10))^2))</f>
        <v>318.31225200390003</v>
      </c>
    </row>
    <row r="1910" spans="1:25">
      <c r="A1910" s="403" t="s">
        <v>52</v>
      </c>
      <c r="B1910" s="403" t="s">
        <v>1479</v>
      </c>
      <c r="C1910" s="403" t="s">
        <v>343</v>
      </c>
      <c r="D1910" s="403" t="s">
        <v>344</v>
      </c>
      <c r="E1910" s="403" t="s">
        <v>1455</v>
      </c>
      <c r="F1910" s="403">
        <v>0</v>
      </c>
      <c r="O1910" s="403" t="s">
        <v>345</v>
      </c>
      <c r="R1910" s="403">
        <v>4</v>
      </c>
      <c r="S1910" s="403">
        <v>0.86670000000000003</v>
      </c>
      <c r="T1910" s="403">
        <v>3.7669999999999999</v>
      </c>
      <c r="U1910" s="403">
        <v>17.574999999999999</v>
      </c>
      <c r="V1910" s="403">
        <v>31.8</v>
      </c>
      <c r="W1910" s="403">
        <v>30.6</v>
      </c>
      <c r="X1910" s="404">
        <v>0.13098000000000001</v>
      </c>
      <c r="Y1910" s="403">
        <f>X1910+(S1910*((U1910-INDEX('[1]Center of Mass'!$B$8:$M$105,MATCH(A1910,'[1]Center of Mass'!$B$8:$B$105,0),9))^2+(V1910-INDEX('[1]Center of Mass'!$B$8:$M$105,MATCH(A1910,'[1]Center of Mass'!$B$8:$B$105,0),10))^2))</f>
        <v>309.92553845040004</v>
      </c>
    </row>
    <row r="1911" spans="1:25">
      <c r="A1911" s="403" t="s">
        <v>52</v>
      </c>
      <c r="B1911" s="403" t="s">
        <v>1480</v>
      </c>
      <c r="C1911" s="403" t="s">
        <v>343</v>
      </c>
      <c r="D1911" s="403" t="s">
        <v>344</v>
      </c>
      <c r="E1911" s="403" t="s">
        <v>1455</v>
      </c>
      <c r="F1911" s="403">
        <v>0</v>
      </c>
      <c r="O1911" s="403" t="s">
        <v>345</v>
      </c>
      <c r="R1911" s="403">
        <v>4</v>
      </c>
      <c r="S1911" s="403">
        <v>0.86670000000000003</v>
      </c>
      <c r="T1911" s="403">
        <v>3.7669999999999999</v>
      </c>
      <c r="U1911" s="403">
        <v>18.658000000000001</v>
      </c>
      <c r="V1911" s="403">
        <v>31.8</v>
      </c>
      <c r="W1911" s="403">
        <v>30.6</v>
      </c>
      <c r="X1911" s="404">
        <v>0.13098000000000001</v>
      </c>
      <c r="Y1911" s="403">
        <f>X1911+(S1911*((U1911-INDEX('[1]Center of Mass'!$B$8:$M$105,MATCH(A1911,'[1]Center of Mass'!$B$8:$B$105,0),9))^2+(V1911-INDEX('[1]Center of Mass'!$B$8:$M$105,MATCH(A1911,'[1]Center of Mass'!$B$8:$B$105,0),10))^2))</f>
        <v>303.57191068950004</v>
      </c>
    </row>
    <row r="1912" spans="1:25">
      <c r="A1912" s="403" t="s">
        <v>52</v>
      </c>
      <c r="B1912" s="403" t="s">
        <v>1481</v>
      </c>
      <c r="C1912" s="403" t="s">
        <v>343</v>
      </c>
      <c r="D1912" s="403" t="s">
        <v>344</v>
      </c>
      <c r="E1912" s="403" t="s">
        <v>1455</v>
      </c>
      <c r="F1912" s="403">
        <v>0</v>
      </c>
      <c r="O1912" s="403" t="s">
        <v>345</v>
      </c>
      <c r="R1912" s="403">
        <v>4</v>
      </c>
      <c r="S1912" s="403">
        <v>1.0083</v>
      </c>
      <c r="T1912" s="403">
        <v>4.0330000000000004</v>
      </c>
      <c r="U1912" s="403">
        <v>0.55000000000000004</v>
      </c>
      <c r="V1912" s="403">
        <v>31.975000000000001</v>
      </c>
      <c r="W1912" s="403">
        <v>30.6</v>
      </c>
      <c r="X1912" s="404">
        <v>0.17227999999999999</v>
      </c>
      <c r="Y1912" s="403">
        <f>X1912+(S1912*((U1912-INDEX('[1]Center of Mass'!$B$8:$M$105,MATCH(A1912,'[1]Center of Mass'!$B$8:$B$105,0),9))^2+(V1912-INDEX('[1]Center of Mass'!$B$8:$M$105,MATCH(A1912,'[1]Center of Mass'!$B$8:$B$105,0),10))^2))</f>
        <v>794.18429248460018</v>
      </c>
    </row>
    <row r="1913" spans="1:25">
      <c r="A1913" s="403" t="s">
        <v>52</v>
      </c>
      <c r="B1913" s="403" t="s">
        <v>1482</v>
      </c>
      <c r="C1913" s="403" t="s">
        <v>343</v>
      </c>
      <c r="D1913" s="403" t="s">
        <v>344</v>
      </c>
      <c r="E1913" s="403" t="s">
        <v>1455</v>
      </c>
      <c r="F1913" s="403">
        <v>0</v>
      </c>
      <c r="O1913" s="403" t="s">
        <v>345</v>
      </c>
      <c r="R1913" s="403">
        <v>4</v>
      </c>
      <c r="S1913" s="403">
        <v>1.0083</v>
      </c>
      <c r="T1913" s="403">
        <v>4.0330000000000004</v>
      </c>
      <c r="U1913" s="403">
        <v>1.65</v>
      </c>
      <c r="V1913" s="403">
        <v>31.975000000000001</v>
      </c>
      <c r="W1913" s="403">
        <v>30.6</v>
      </c>
      <c r="X1913" s="404">
        <v>0.17227999999999999</v>
      </c>
      <c r="Y1913" s="403">
        <f>X1913+(S1913*((U1913-INDEX('[1]Center of Mass'!$B$8:$M$105,MATCH(A1913,'[1]Center of Mass'!$B$8:$B$105,0),9))^2+(V1913-INDEX('[1]Center of Mass'!$B$8:$M$105,MATCH(A1913,'[1]Center of Mass'!$B$8:$B$105,0),10))^2))</f>
        <v>748.92957022460018</v>
      </c>
    </row>
    <row r="1914" spans="1:25">
      <c r="A1914" s="403" t="s">
        <v>52</v>
      </c>
      <c r="B1914" s="403" t="s">
        <v>1483</v>
      </c>
      <c r="C1914" s="403" t="s">
        <v>343</v>
      </c>
      <c r="D1914" s="403" t="s">
        <v>344</v>
      </c>
      <c r="E1914" s="403" t="s">
        <v>1455</v>
      </c>
      <c r="F1914" s="403">
        <v>0</v>
      </c>
      <c r="O1914" s="403" t="s">
        <v>345</v>
      </c>
      <c r="R1914" s="403">
        <v>4</v>
      </c>
      <c r="S1914" s="403">
        <v>1.0083</v>
      </c>
      <c r="T1914" s="403">
        <v>4.0330000000000004</v>
      </c>
      <c r="U1914" s="403">
        <v>2.75</v>
      </c>
      <c r="V1914" s="403">
        <v>31.975000000000001</v>
      </c>
      <c r="W1914" s="403">
        <v>30.6</v>
      </c>
      <c r="X1914" s="404">
        <v>0.17227999999999999</v>
      </c>
      <c r="Y1914" s="403">
        <f>X1914+(S1914*((U1914-INDEX('[1]Center of Mass'!$B$8:$M$105,MATCH(A1914,'[1]Center of Mass'!$B$8:$B$105,0),9))^2+(V1914-INDEX('[1]Center of Mass'!$B$8:$M$105,MATCH(A1914,'[1]Center of Mass'!$B$8:$B$105,0),10))^2))</f>
        <v>706.11493396460014</v>
      </c>
    </row>
    <row r="1915" spans="1:25">
      <c r="A1915" s="403" t="s">
        <v>52</v>
      </c>
      <c r="B1915" s="403" t="s">
        <v>1484</v>
      </c>
      <c r="C1915" s="403" t="s">
        <v>343</v>
      </c>
      <c r="D1915" s="403" t="s">
        <v>344</v>
      </c>
      <c r="E1915" s="403" t="s">
        <v>1455</v>
      </c>
      <c r="F1915" s="403">
        <v>0</v>
      </c>
      <c r="O1915" s="403" t="s">
        <v>345</v>
      </c>
      <c r="R1915" s="403">
        <v>4</v>
      </c>
      <c r="S1915" s="403">
        <v>0.89380000000000004</v>
      </c>
      <c r="T1915" s="403">
        <v>3.7829999999999999</v>
      </c>
      <c r="U1915" s="403">
        <v>3.7879999999999998</v>
      </c>
      <c r="V1915" s="403">
        <v>31.975000000000001</v>
      </c>
      <c r="W1915" s="403">
        <v>30.6</v>
      </c>
      <c r="X1915" s="404">
        <v>0.13338</v>
      </c>
      <c r="Y1915" s="403">
        <f>X1915+(S1915*((U1915-INDEX('[1]Center of Mass'!$B$8:$M$105,MATCH(A1915,'[1]Center of Mass'!$B$8:$B$105,0),9))^2+(V1915-INDEX('[1]Center of Mass'!$B$8:$M$105,MATCH(A1915,'[1]Center of Mass'!$B$8:$B$105,0),10))^2))</f>
        <v>592.08096903400008</v>
      </c>
    </row>
    <row r="1916" spans="1:25">
      <c r="A1916" s="403" t="s">
        <v>52</v>
      </c>
      <c r="B1916" s="403" t="s">
        <v>1485</v>
      </c>
      <c r="C1916" s="403" t="s">
        <v>343</v>
      </c>
      <c r="D1916" s="403" t="s">
        <v>344</v>
      </c>
      <c r="E1916" s="403" t="s">
        <v>1455</v>
      </c>
      <c r="F1916" s="403">
        <v>0</v>
      </c>
      <c r="O1916" s="403" t="s">
        <v>345</v>
      </c>
      <c r="R1916" s="403">
        <v>4</v>
      </c>
      <c r="S1916" s="403">
        <v>0.89380000000000004</v>
      </c>
      <c r="T1916" s="403">
        <v>3.7829999999999999</v>
      </c>
      <c r="U1916" s="403">
        <v>4.7629999999999999</v>
      </c>
      <c r="V1916" s="403">
        <v>31.975000000000001</v>
      </c>
      <c r="W1916" s="403">
        <v>30.6</v>
      </c>
      <c r="X1916" s="404">
        <v>0.13338</v>
      </c>
      <c r="Y1916" s="403">
        <f>X1916+(S1916*((U1916-INDEX('[1]Center of Mass'!$B$8:$M$105,MATCH(A1916,'[1]Center of Mass'!$B$8:$B$105,0),9))^2+(V1916-INDEX('[1]Center of Mass'!$B$8:$M$105,MATCH(A1916,'[1]Center of Mass'!$B$8:$B$105,0),10))^2))</f>
        <v>562.05847282900004</v>
      </c>
    </row>
    <row r="1917" spans="1:25">
      <c r="A1917" s="403" t="s">
        <v>52</v>
      </c>
      <c r="B1917" s="403" t="s">
        <v>1486</v>
      </c>
      <c r="C1917" s="403" t="s">
        <v>343</v>
      </c>
      <c r="D1917" s="403" t="s">
        <v>344</v>
      </c>
      <c r="E1917" s="403" t="s">
        <v>1455</v>
      </c>
      <c r="F1917" s="403">
        <v>0</v>
      </c>
      <c r="O1917" s="403" t="s">
        <v>345</v>
      </c>
      <c r="R1917" s="403">
        <v>4</v>
      </c>
      <c r="S1917" s="403">
        <v>0.89380000000000004</v>
      </c>
      <c r="T1917" s="403">
        <v>3.7829999999999999</v>
      </c>
      <c r="U1917" s="403">
        <v>5.7380000000000004</v>
      </c>
      <c r="V1917" s="403">
        <v>31.975000000000001</v>
      </c>
      <c r="W1917" s="403">
        <v>30.6</v>
      </c>
      <c r="X1917" s="404">
        <v>0.13338</v>
      </c>
      <c r="Y1917" s="403">
        <f>X1917+(S1917*((U1917-INDEX('[1]Center of Mass'!$B$8:$M$105,MATCH(A1917,'[1]Center of Mass'!$B$8:$B$105,0),9))^2+(V1917-INDEX('[1]Center of Mass'!$B$8:$M$105,MATCH(A1917,'[1]Center of Mass'!$B$8:$B$105,0),10))^2))</f>
        <v>533.7353138740001</v>
      </c>
    </row>
    <row r="1918" spans="1:25">
      <c r="A1918" s="403" t="s">
        <v>52</v>
      </c>
      <c r="B1918" s="403" t="s">
        <v>1487</v>
      </c>
      <c r="C1918" s="403" t="s">
        <v>343</v>
      </c>
      <c r="D1918" s="403" t="s">
        <v>344</v>
      </c>
      <c r="E1918" s="403" t="s">
        <v>1455</v>
      </c>
      <c r="F1918" s="403">
        <v>0</v>
      </c>
      <c r="O1918" s="403" t="s">
        <v>345</v>
      </c>
      <c r="R1918" s="403">
        <v>4</v>
      </c>
      <c r="S1918" s="403">
        <v>0.89380000000000004</v>
      </c>
      <c r="T1918" s="403">
        <v>3.7829999999999999</v>
      </c>
      <c r="U1918" s="403">
        <v>6.7130000000000001</v>
      </c>
      <c r="V1918" s="403">
        <v>31.975000000000001</v>
      </c>
      <c r="W1918" s="403">
        <v>30.6</v>
      </c>
      <c r="X1918" s="404">
        <v>0.13338</v>
      </c>
      <c r="Y1918" s="403">
        <f>X1918+(S1918*((U1918-INDEX('[1]Center of Mass'!$B$8:$M$105,MATCH(A1918,'[1]Center of Mass'!$B$8:$B$105,0),9))^2+(V1918-INDEX('[1]Center of Mass'!$B$8:$M$105,MATCH(A1918,'[1]Center of Mass'!$B$8:$B$105,0),10))^2))</f>
        <v>507.11149216900009</v>
      </c>
    </row>
    <row r="1919" spans="1:25">
      <c r="A1919" s="403" t="s">
        <v>52</v>
      </c>
      <c r="B1919" s="403" t="s">
        <v>1488</v>
      </c>
      <c r="C1919" s="403" t="s">
        <v>343</v>
      </c>
      <c r="D1919" s="403" t="s">
        <v>344</v>
      </c>
      <c r="E1919" s="403" t="s">
        <v>1455</v>
      </c>
      <c r="F1919" s="403">
        <v>0</v>
      </c>
      <c r="O1919" s="403" t="s">
        <v>345</v>
      </c>
      <c r="R1919" s="403">
        <v>4</v>
      </c>
      <c r="S1919" s="403">
        <v>1.4666999999999999</v>
      </c>
      <c r="T1919" s="403">
        <v>5.0330000000000004</v>
      </c>
      <c r="U1919" s="403">
        <v>8</v>
      </c>
      <c r="V1919" s="403">
        <v>31.975000000000001</v>
      </c>
      <c r="W1919" s="403">
        <v>30.6</v>
      </c>
      <c r="X1919" s="404">
        <v>0.41559000000000001</v>
      </c>
      <c r="Y1919" s="403">
        <f>X1919+(S1919*((U1919-INDEX('[1]Center of Mass'!$B$8:$M$105,MATCH(A1919,'[1]Center of Mass'!$B$8:$B$105,0),9))^2+(V1919-INDEX('[1]Center of Mass'!$B$8:$M$105,MATCH(A1919,'[1]Center of Mass'!$B$8:$B$105,0),10))^2))</f>
        <v>778.95250788540011</v>
      </c>
    </row>
    <row r="1920" spans="1:25">
      <c r="A1920" s="403" t="s">
        <v>52</v>
      </c>
      <c r="B1920" s="403" t="s">
        <v>1489</v>
      </c>
      <c r="C1920" s="403" t="s">
        <v>343</v>
      </c>
      <c r="D1920" s="403" t="s">
        <v>344</v>
      </c>
      <c r="E1920" s="403" t="s">
        <v>1455</v>
      </c>
      <c r="F1920" s="403">
        <v>0</v>
      </c>
      <c r="O1920" s="403" t="s">
        <v>345</v>
      </c>
      <c r="R1920" s="403">
        <v>4</v>
      </c>
      <c r="S1920" s="403">
        <v>0.76</v>
      </c>
      <c r="T1920" s="403">
        <v>3.5</v>
      </c>
      <c r="U1920" s="403">
        <v>11.275</v>
      </c>
      <c r="V1920" s="403">
        <v>32.6</v>
      </c>
      <c r="W1920" s="403">
        <v>30.6</v>
      </c>
      <c r="X1920" s="404">
        <v>9.7692000000000001E-2</v>
      </c>
      <c r="Y1920" s="403">
        <f>X1920+(S1920*((U1920-INDEX('[1]Center of Mass'!$B$8:$M$105,MATCH(A1920,'[1]Center of Mass'!$B$8:$B$105,0),9))^2+(V1920-INDEX('[1]Center of Mass'!$B$8:$M$105,MATCH(A1920,'[1]Center of Mass'!$B$8:$B$105,0),10))^2))</f>
        <v>362.48812112000013</v>
      </c>
    </row>
    <row r="1921" spans="1:25">
      <c r="A1921" s="403" t="s">
        <v>52</v>
      </c>
      <c r="B1921" s="403" t="s">
        <v>1490</v>
      </c>
      <c r="C1921" s="403" t="s">
        <v>343</v>
      </c>
      <c r="D1921" s="403" t="s">
        <v>344</v>
      </c>
      <c r="E1921" s="403" t="s">
        <v>1455</v>
      </c>
      <c r="F1921" s="403">
        <v>0</v>
      </c>
      <c r="O1921" s="403" t="s">
        <v>345</v>
      </c>
      <c r="R1921" s="403">
        <v>4</v>
      </c>
      <c r="S1921" s="403">
        <v>0.76</v>
      </c>
      <c r="T1921" s="403">
        <v>3.5</v>
      </c>
      <c r="U1921" s="403">
        <v>12.225</v>
      </c>
      <c r="V1921" s="403">
        <v>32.6</v>
      </c>
      <c r="W1921" s="403">
        <v>30.6</v>
      </c>
      <c r="X1921" s="404">
        <v>9.7692000000000001E-2</v>
      </c>
      <c r="Y1921" s="403">
        <f>X1921+(S1921*((U1921-INDEX('[1]Center of Mass'!$B$8:$M$105,MATCH(A1921,'[1]Center of Mass'!$B$8:$B$105,0),9))^2+(V1921-INDEX('[1]Center of Mass'!$B$8:$M$105,MATCH(A1921,'[1]Center of Mass'!$B$8:$B$105,0),10))^2))</f>
        <v>348.40767712000013</v>
      </c>
    </row>
    <row r="1922" spans="1:25">
      <c r="A1922" s="403" t="s">
        <v>52</v>
      </c>
      <c r="B1922" s="403" t="s">
        <v>1491</v>
      </c>
      <c r="C1922" s="403" t="s">
        <v>343</v>
      </c>
      <c r="D1922" s="403" t="s">
        <v>344</v>
      </c>
      <c r="E1922" s="403" t="s">
        <v>1455</v>
      </c>
      <c r="F1922" s="403">
        <v>0</v>
      </c>
      <c r="O1922" s="403" t="s">
        <v>345</v>
      </c>
      <c r="R1922" s="403">
        <v>4</v>
      </c>
      <c r="S1922" s="403">
        <v>0.86670000000000003</v>
      </c>
      <c r="T1922" s="403">
        <v>3.7669999999999999</v>
      </c>
      <c r="U1922" s="403">
        <v>13.242000000000001</v>
      </c>
      <c r="V1922" s="403">
        <v>32.6</v>
      </c>
      <c r="W1922" s="403">
        <v>30.6</v>
      </c>
      <c r="X1922" s="404">
        <v>0.13098000000000001</v>
      </c>
      <c r="Y1922" s="403">
        <f>X1922+(S1922*((U1922-INDEX('[1]Center of Mass'!$B$8:$M$105,MATCH(A1922,'[1]Center of Mass'!$B$8:$B$105,0),9))^2+(V1922-INDEX('[1]Center of Mass'!$B$8:$M$105,MATCH(A1922,'[1]Center of Mass'!$B$8:$B$105,0),10))^2))</f>
        <v>381.88591038390012</v>
      </c>
    </row>
    <row r="1923" spans="1:25">
      <c r="A1923" s="403" t="s">
        <v>52</v>
      </c>
      <c r="B1923" s="403" t="s">
        <v>1492</v>
      </c>
      <c r="C1923" s="403" t="s">
        <v>343</v>
      </c>
      <c r="D1923" s="403" t="s">
        <v>344</v>
      </c>
      <c r="E1923" s="403" t="s">
        <v>1455</v>
      </c>
      <c r="F1923" s="403">
        <v>0</v>
      </c>
      <c r="O1923" s="403" t="s">
        <v>345</v>
      </c>
      <c r="R1923" s="403">
        <v>4</v>
      </c>
      <c r="S1923" s="403">
        <v>0.86670000000000003</v>
      </c>
      <c r="T1923" s="403">
        <v>3.7669999999999999</v>
      </c>
      <c r="U1923" s="403">
        <v>14.324999999999999</v>
      </c>
      <c r="V1923" s="403">
        <v>32.6</v>
      </c>
      <c r="W1923" s="403">
        <v>30.6</v>
      </c>
      <c r="X1923" s="404">
        <v>0.13098000000000001</v>
      </c>
      <c r="Y1923" s="403">
        <f>X1923+(S1923*((U1923-INDEX('[1]Center of Mass'!$B$8:$M$105,MATCH(A1923,'[1]Center of Mass'!$B$8:$B$105,0),9))^2+(V1923-INDEX('[1]Center of Mass'!$B$8:$M$105,MATCH(A1923,'[1]Center of Mass'!$B$8:$B$105,0),10))^2))</f>
        <v>367.39806218040013</v>
      </c>
    </row>
    <row r="1924" spans="1:25">
      <c r="A1924" s="403" t="s">
        <v>52</v>
      </c>
      <c r="B1924" s="403" t="s">
        <v>1493</v>
      </c>
      <c r="C1924" s="403" t="s">
        <v>343</v>
      </c>
      <c r="D1924" s="403" t="s">
        <v>344</v>
      </c>
      <c r="E1924" s="403" t="s">
        <v>1455</v>
      </c>
      <c r="F1924" s="403">
        <v>0</v>
      </c>
      <c r="O1924" s="403" t="s">
        <v>345</v>
      </c>
      <c r="R1924" s="403">
        <v>4</v>
      </c>
      <c r="S1924" s="403">
        <v>0.86670000000000003</v>
      </c>
      <c r="T1924" s="403">
        <v>3.7669999999999999</v>
      </c>
      <c r="U1924" s="403">
        <v>15.407999999999999</v>
      </c>
      <c r="V1924" s="403">
        <v>32.6</v>
      </c>
      <c r="W1924" s="403">
        <v>30.6</v>
      </c>
      <c r="X1924" s="404">
        <v>0.13098000000000001</v>
      </c>
      <c r="Y1924" s="403">
        <f>X1924+(S1924*((U1924-INDEX('[1]Center of Mass'!$B$8:$M$105,MATCH(A1924,'[1]Center of Mass'!$B$8:$B$105,0),9))^2+(V1924-INDEX('[1]Center of Mass'!$B$8:$M$105,MATCH(A1924,'[1]Center of Mass'!$B$8:$B$105,0),10))^2))</f>
        <v>354.94329976950019</v>
      </c>
    </row>
    <row r="1925" spans="1:25">
      <c r="A1925" s="403" t="s">
        <v>52</v>
      </c>
      <c r="B1925" s="403" t="s">
        <v>1494</v>
      </c>
      <c r="C1925" s="403" t="s">
        <v>343</v>
      </c>
      <c r="D1925" s="403" t="s">
        <v>344</v>
      </c>
      <c r="E1925" s="403" t="s">
        <v>1455</v>
      </c>
      <c r="F1925" s="403">
        <v>0</v>
      </c>
      <c r="O1925" s="403" t="s">
        <v>345</v>
      </c>
      <c r="R1925" s="403">
        <v>4</v>
      </c>
      <c r="S1925" s="403">
        <v>0.86670000000000003</v>
      </c>
      <c r="T1925" s="403">
        <v>3.7669999999999999</v>
      </c>
      <c r="U1925" s="403">
        <v>16.492000000000001</v>
      </c>
      <c r="V1925" s="403">
        <v>32.6</v>
      </c>
      <c r="W1925" s="403">
        <v>30.6</v>
      </c>
      <c r="X1925" s="404">
        <v>0.13098000000000001</v>
      </c>
      <c r="Y1925" s="403">
        <f>X1925+(S1925*((U1925-INDEX('[1]Center of Mass'!$B$8:$M$105,MATCH(A1925,'[1]Center of Mass'!$B$8:$B$105,0),9))^2+(V1925-INDEX('[1]Center of Mass'!$B$8:$M$105,MATCH(A1925,'[1]Center of Mass'!$B$8:$B$105,0),10))^2))</f>
        <v>344.51293968390013</v>
      </c>
    </row>
    <row r="1926" spans="1:25">
      <c r="A1926" s="403" t="s">
        <v>52</v>
      </c>
      <c r="B1926" s="403" t="s">
        <v>1495</v>
      </c>
      <c r="C1926" s="403" t="s">
        <v>343</v>
      </c>
      <c r="D1926" s="403" t="s">
        <v>344</v>
      </c>
      <c r="E1926" s="403" t="s">
        <v>1455</v>
      </c>
      <c r="F1926" s="403">
        <v>0</v>
      </c>
      <c r="O1926" s="403" t="s">
        <v>345</v>
      </c>
      <c r="R1926" s="403">
        <v>4</v>
      </c>
      <c r="S1926" s="403">
        <v>0.86670000000000003</v>
      </c>
      <c r="T1926" s="403">
        <v>3.7669999999999999</v>
      </c>
      <c r="U1926" s="403">
        <v>17.574999999999999</v>
      </c>
      <c r="V1926" s="403">
        <v>32.6</v>
      </c>
      <c r="W1926" s="403">
        <v>30.6</v>
      </c>
      <c r="X1926" s="404">
        <v>0.13098000000000001</v>
      </c>
      <c r="Y1926" s="403">
        <f>X1926+(S1926*((U1926-INDEX('[1]Center of Mass'!$B$8:$M$105,MATCH(A1926,'[1]Center of Mass'!$B$8:$B$105,0),9))^2+(V1926-INDEX('[1]Center of Mass'!$B$8:$M$105,MATCH(A1926,'[1]Center of Mass'!$B$8:$B$105,0),10))^2))</f>
        <v>336.12622613040014</v>
      </c>
    </row>
    <row r="1927" spans="1:25">
      <c r="A1927" s="403" t="s">
        <v>52</v>
      </c>
      <c r="B1927" s="403" t="s">
        <v>1496</v>
      </c>
      <c r="C1927" s="403" t="s">
        <v>343</v>
      </c>
      <c r="D1927" s="403" t="s">
        <v>344</v>
      </c>
      <c r="E1927" s="403" t="s">
        <v>1455</v>
      </c>
      <c r="F1927" s="403">
        <v>0</v>
      </c>
      <c r="O1927" s="403" t="s">
        <v>345</v>
      </c>
      <c r="R1927" s="403">
        <v>4</v>
      </c>
      <c r="S1927" s="403">
        <v>0.86670000000000003</v>
      </c>
      <c r="T1927" s="403">
        <v>3.7669999999999999</v>
      </c>
      <c r="U1927" s="403">
        <v>18.658000000000001</v>
      </c>
      <c r="V1927" s="403">
        <v>32.6</v>
      </c>
      <c r="W1927" s="403">
        <v>30.6</v>
      </c>
      <c r="X1927" s="404">
        <v>0.13098000000000001</v>
      </c>
      <c r="Y1927" s="403">
        <f>X1927+(S1927*((U1927-INDEX('[1]Center of Mass'!$B$8:$M$105,MATCH(A1927,'[1]Center of Mass'!$B$8:$B$105,0),9))^2+(V1927-INDEX('[1]Center of Mass'!$B$8:$M$105,MATCH(A1927,'[1]Center of Mass'!$B$8:$B$105,0),10))^2))</f>
        <v>329.77259836950014</v>
      </c>
    </row>
    <row r="1928" spans="1:25">
      <c r="A1928" s="403" t="s">
        <v>52</v>
      </c>
      <c r="B1928" s="403" t="s">
        <v>1497</v>
      </c>
      <c r="C1928" s="403" t="s">
        <v>343</v>
      </c>
      <c r="D1928" s="403" t="s">
        <v>344</v>
      </c>
      <c r="E1928" s="403" t="s">
        <v>1455</v>
      </c>
      <c r="F1928" s="403">
        <v>0</v>
      </c>
      <c r="O1928" s="403" t="s">
        <v>345</v>
      </c>
      <c r="R1928" s="403">
        <v>4</v>
      </c>
      <c r="S1928" s="403">
        <v>1.0083</v>
      </c>
      <c r="T1928" s="403">
        <v>4.0330000000000004</v>
      </c>
      <c r="U1928" s="403">
        <v>0.55000000000000004</v>
      </c>
      <c r="V1928" s="403">
        <v>32.892000000000003</v>
      </c>
      <c r="W1928" s="403">
        <v>30.6</v>
      </c>
      <c r="X1928" s="404">
        <v>0.17227999999999999</v>
      </c>
      <c r="Y1928" s="403">
        <f>X1928+(S1928*((U1928-INDEX('[1]Center of Mass'!$B$8:$M$105,MATCH(A1928,'[1]Center of Mass'!$B$8:$B$105,0),9))^2+(V1928-INDEX('[1]Center of Mass'!$B$8:$M$105,MATCH(A1928,'[1]Center of Mass'!$B$8:$B$105,0),10))^2))</f>
        <v>829.55529011510021</v>
      </c>
    </row>
    <row r="1929" spans="1:25">
      <c r="A1929" s="403" t="s">
        <v>52</v>
      </c>
      <c r="B1929" s="403" t="s">
        <v>1498</v>
      </c>
      <c r="C1929" s="403" t="s">
        <v>343</v>
      </c>
      <c r="D1929" s="403" t="s">
        <v>344</v>
      </c>
      <c r="E1929" s="403" t="s">
        <v>1455</v>
      </c>
      <c r="F1929" s="403">
        <v>0</v>
      </c>
      <c r="O1929" s="403" t="s">
        <v>345</v>
      </c>
      <c r="R1929" s="403">
        <v>4</v>
      </c>
      <c r="S1929" s="403">
        <v>1.0083</v>
      </c>
      <c r="T1929" s="403">
        <v>4.0330000000000004</v>
      </c>
      <c r="U1929" s="403">
        <v>1.65</v>
      </c>
      <c r="V1929" s="403">
        <v>32.892000000000003</v>
      </c>
      <c r="W1929" s="403">
        <v>30.6</v>
      </c>
      <c r="X1929" s="404">
        <v>0.17227999999999999</v>
      </c>
      <c r="Y1929" s="403">
        <f>X1929+(S1929*((U1929-INDEX('[1]Center of Mass'!$B$8:$M$105,MATCH(A1929,'[1]Center of Mass'!$B$8:$B$105,0),9))^2+(V1929-INDEX('[1]Center of Mass'!$B$8:$M$105,MATCH(A1929,'[1]Center of Mass'!$B$8:$B$105,0),10))^2))</f>
        <v>784.30056785510044</v>
      </c>
    </row>
    <row r="1930" spans="1:25">
      <c r="A1930" s="403" t="s">
        <v>52</v>
      </c>
      <c r="B1930" s="403" t="s">
        <v>1499</v>
      </c>
      <c r="C1930" s="403" t="s">
        <v>343</v>
      </c>
      <c r="D1930" s="403" t="s">
        <v>344</v>
      </c>
      <c r="E1930" s="403" t="s">
        <v>1455</v>
      </c>
      <c r="F1930" s="403">
        <v>0</v>
      </c>
      <c r="O1930" s="403" t="s">
        <v>345</v>
      </c>
      <c r="R1930" s="403">
        <v>4</v>
      </c>
      <c r="S1930" s="403">
        <v>1.0083</v>
      </c>
      <c r="T1930" s="403">
        <v>4.0330000000000004</v>
      </c>
      <c r="U1930" s="403">
        <v>2.75</v>
      </c>
      <c r="V1930" s="403">
        <v>32.892000000000003</v>
      </c>
      <c r="W1930" s="403">
        <v>30.6</v>
      </c>
      <c r="X1930" s="404">
        <v>0.17227999999999999</v>
      </c>
      <c r="Y1930" s="403">
        <f>X1930+(S1930*((U1930-INDEX('[1]Center of Mass'!$B$8:$M$105,MATCH(A1930,'[1]Center of Mass'!$B$8:$B$105,0),9))^2+(V1930-INDEX('[1]Center of Mass'!$B$8:$M$105,MATCH(A1930,'[1]Center of Mass'!$B$8:$B$105,0),10))^2))</f>
        <v>741.48593159510028</v>
      </c>
    </row>
    <row r="1931" spans="1:25">
      <c r="A1931" s="403" t="s">
        <v>52</v>
      </c>
      <c r="B1931" s="403" t="s">
        <v>1500</v>
      </c>
      <c r="C1931" s="403" t="s">
        <v>343</v>
      </c>
      <c r="D1931" s="403" t="s">
        <v>344</v>
      </c>
      <c r="E1931" s="403" t="s">
        <v>1455</v>
      </c>
      <c r="F1931" s="403">
        <v>0</v>
      </c>
      <c r="O1931" s="403" t="s">
        <v>345</v>
      </c>
      <c r="R1931" s="403">
        <v>4</v>
      </c>
      <c r="S1931" s="403">
        <v>0.89370000000000005</v>
      </c>
      <c r="T1931" s="403">
        <v>3.7829999999999999</v>
      </c>
      <c r="U1931" s="403">
        <v>3.7879999999999998</v>
      </c>
      <c r="V1931" s="403">
        <v>32.892000000000003</v>
      </c>
      <c r="W1931" s="403">
        <v>30.6</v>
      </c>
      <c r="X1931" s="404">
        <v>0.13338</v>
      </c>
      <c r="Y1931" s="403">
        <f>X1931+(S1931*((U1931-INDEX('[1]Center of Mass'!$B$8:$M$105,MATCH(A1931,'[1]Center of Mass'!$B$8:$B$105,0),9))^2+(V1931-INDEX('[1]Center of Mass'!$B$8:$M$105,MATCH(A1931,'[1]Center of Mass'!$B$8:$B$105,0),10))^2))</f>
        <v>623.3655893805003</v>
      </c>
    </row>
    <row r="1932" spans="1:25">
      <c r="A1932" s="403" t="s">
        <v>52</v>
      </c>
      <c r="B1932" s="403" t="s">
        <v>1501</v>
      </c>
      <c r="C1932" s="403" t="s">
        <v>343</v>
      </c>
      <c r="D1932" s="403" t="s">
        <v>344</v>
      </c>
      <c r="E1932" s="403" t="s">
        <v>1455</v>
      </c>
      <c r="F1932" s="403">
        <v>0</v>
      </c>
      <c r="O1932" s="403" t="s">
        <v>345</v>
      </c>
      <c r="R1932" s="403">
        <v>4</v>
      </c>
      <c r="S1932" s="403">
        <v>0.89370000000000005</v>
      </c>
      <c r="T1932" s="403">
        <v>3.7829999999999999</v>
      </c>
      <c r="U1932" s="403">
        <v>4.7629999999999999</v>
      </c>
      <c r="V1932" s="403">
        <v>32.892000000000003</v>
      </c>
      <c r="W1932" s="403">
        <v>30.6</v>
      </c>
      <c r="X1932" s="404">
        <v>0.13338</v>
      </c>
      <c r="Y1932" s="403">
        <f>X1932+(S1932*((U1932-INDEX('[1]Center of Mass'!$B$8:$M$105,MATCH(A1932,'[1]Center of Mass'!$B$8:$B$105,0),9))^2+(V1932-INDEX('[1]Center of Mass'!$B$8:$M$105,MATCH(A1932,'[1]Center of Mass'!$B$8:$B$105,0),10))^2))</f>
        <v>593.34645214800025</v>
      </c>
    </row>
    <row r="1933" spans="1:25">
      <c r="A1933" s="403" t="s">
        <v>52</v>
      </c>
      <c r="B1933" s="403" t="s">
        <v>1502</v>
      </c>
      <c r="C1933" s="403" t="s">
        <v>343</v>
      </c>
      <c r="D1933" s="403" t="s">
        <v>344</v>
      </c>
      <c r="E1933" s="403" t="s">
        <v>1455</v>
      </c>
      <c r="F1933" s="403">
        <v>0</v>
      </c>
      <c r="O1933" s="403" t="s">
        <v>345</v>
      </c>
      <c r="R1933" s="403">
        <v>4</v>
      </c>
      <c r="S1933" s="403">
        <v>0.89370000000000005</v>
      </c>
      <c r="T1933" s="403">
        <v>3.7829999999999999</v>
      </c>
      <c r="U1933" s="403">
        <v>5.7380000000000004</v>
      </c>
      <c r="V1933" s="403">
        <v>32.892000000000003</v>
      </c>
      <c r="W1933" s="403">
        <v>30.6</v>
      </c>
      <c r="X1933" s="404">
        <v>0.13338</v>
      </c>
      <c r="Y1933" s="403">
        <f>X1933+(S1933*((U1933-INDEX('[1]Center of Mass'!$B$8:$M$105,MATCH(A1933,'[1]Center of Mass'!$B$8:$B$105,0),9))^2+(V1933-INDEX('[1]Center of Mass'!$B$8:$M$105,MATCH(A1933,'[1]Center of Mass'!$B$8:$B$105,0),10))^2))</f>
        <v>565.02646204050029</v>
      </c>
    </row>
    <row r="1934" spans="1:25">
      <c r="A1934" s="403" t="s">
        <v>52</v>
      </c>
      <c r="B1934" s="403" t="s">
        <v>1503</v>
      </c>
      <c r="C1934" s="403" t="s">
        <v>343</v>
      </c>
      <c r="D1934" s="403" t="s">
        <v>344</v>
      </c>
      <c r="E1934" s="403" t="s">
        <v>1455</v>
      </c>
      <c r="F1934" s="403">
        <v>0</v>
      </c>
      <c r="O1934" s="403" t="s">
        <v>345</v>
      </c>
      <c r="R1934" s="403">
        <v>4</v>
      </c>
      <c r="S1934" s="403">
        <v>0.89370000000000005</v>
      </c>
      <c r="T1934" s="403">
        <v>3.7829999999999999</v>
      </c>
      <c r="U1934" s="403">
        <v>6.7130000000000001</v>
      </c>
      <c r="V1934" s="403">
        <v>32.892000000000003</v>
      </c>
      <c r="W1934" s="403">
        <v>30.6</v>
      </c>
      <c r="X1934" s="404">
        <v>0.13338</v>
      </c>
      <c r="Y1934" s="403">
        <f>X1934+(S1934*((U1934-INDEX('[1]Center of Mass'!$B$8:$M$105,MATCH(A1934,'[1]Center of Mass'!$B$8:$B$105,0),9))^2+(V1934-INDEX('[1]Center of Mass'!$B$8:$M$105,MATCH(A1934,'[1]Center of Mass'!$B$8:$B$105,0),10))^2))</f>
        <v>538.40561905800018</v>
      </c>
    </row>
    <row r="1935" spans="1:25">
      <c r="A1935" s="403" t="s">
        <v>52</v>
      </c>
      <c r="B1935" s="403" t="s">
        <v>1504</v>
      </c>
      <c r="C1935" s="403" t="s">
        <v>343</v>
      </c>
      <c r="D1935" s="403" t="s">
        <v>344</v>
      </c>
      <c r="E1935" s="403" t="s">
        <v>1455</v>
      </c>
      <c r="F1935" s="403">
        <v>0</v>
      </c>
      <c r="O1935" s="403" t="s">
        <v>345</v>
      </c>
      <c r="R1935" s="403">
        <v>4</v>
      </c>
      <c r="S1935" s="403">
        <v>1.4666999999999999</v>
      </c>
      <c r="T1935" s="403">
        <v>5.0330000000000004</v>
      </c>
      <c r="U1935" s="403">
        <v>8</v>
      </c>
      <c r="V1935" s="403">
        <v>32.892000000000003</v>
      </c>
      <c r="W1935" s="403">
        <v>30.6</v>
      </c>
      <c r="X1935" s="404">
        <v>0.41559000000000001</v>
      </c>
      <c r="Y1935" s="403">
        <f>X1935+(S1935*((U1935-INDEX('[1]Center of Mass'!$B$8:$M$105,MATCH(A1935,'[1]Center of Mass'!$B$8:$B$105,0),9))^2+(V1935-INDEX('[1]Center of Mass'!$B$8:$M$105,MATCH(A1935,'[1]Center of Mass'!$B$8:$B$105,0),10))^2))</f>
        <v>830.40410187990028</v>
      </c>
    </row>
    <row r="1936" spans="1:25">
      <c r="A1936" s="403" t="s">
        <v>52</v>
      </c>
      <c r="B1936" s="403" t="s">
        <v>1505</v>
      </c>
      <c r="C1936" s="403" t="s">
        <v>343</v>
      </c>
      <c r="D1936" s="403" t="s">
        <v>344</v>
      </c>
      <c r="E1936" s="403" t="s">
        <v>1455</v>
      </c>
      <c r="F1936" s="403">
        <v>0</v>
      </c>
      <c r="O1936" s="403" t="s">
        <v>345</v>
      </c>
      <c r="R1936" s="403">
        <v>4</v>
      </c>
      <c r="S1936" s="403">
        <v>0.81879999999999997</v>
      </c>
      <c r="T1936" s="403">
        <v>3.6890000000000001</v>
      </c>
      <c r="U1936" s="403">
        <v>0.55000000000000004</v>
      </c>
      <c r="V1936" s="403">
        <v>33.722000000000001</v>
      </c>
      <c r="W1936" s="403">
        <v>30.6</v>
      </c>
      <c r="X1936" s="404">
        <v>0.12037</v>
      </c>
      <c r="Y1936" s="403">
        <f>X1936+(S1936*((U1936-INDEX('[1]Center of Mass'!$B$8:$M$105,MATCH(A1936,'[1]Center of Mass'!$B$8:$B$105,0),9))^2+(V1936-INDEX('[1]Center of Mass'!$B$8:$M$105,MATCH(A1936,'[1]Center of Mass'!$B$8:$B$105,0),10))^2))</f>
        <v>700.81457579160008</v>
      </c>
    </row>
    <row r="1937" spans="1:25">
      <c r="A1937" s="403" t="s">
        <v>52</v>
      </c>
      <c r="B1937" s="403" t="s">
        <v>1506</v>
      </c>
      <c r="C1937" s="403" t="s">
        <v>343</v>
      </c>
      <c r="D1937" s="403" t="s">
        <v>344</v>
      </c>
      <c r="E1937" s="403" t="s">
        <v>1455</v>
      </c>
      <c r="F1937" s="403">
        <v>0</v>
      </c>
      <c r="O1937" s="403" t="s">
        <v>345</v>
      </c>
      <c r="R1937" s="403">
        <v>4</v>
      </c>
      <c r="S1937" s="403">
        <v>0.81879999999999997</v>
      </c>
      <c r="T1937" s="403">
        <v>3.6890000000000001</v>
      </c>
      <c r="U1937" s="403">
        <v>1.65</v>
      </c>
      <c r="V1937" s="403">
        <v>33.722000000000001</v>
      </c>
      <c r="W1937" s="403">
        <v>30.6</v>
      </c>
      <c r="X1937" s="404">
        <v>0.12035999999999999</v>
      </c>
      <c r="Y1937" s="403">
        <f>X1937+(S1937*((U1937-INDEX('[1]Center of Mass'!$B$8:$M$105,MATCH(A1937,'[1]Center of Mass'!$B$8:$B$105,0),9))^2+(V1937-INDEX('[1]Center of Mass'!$B$8:$M$105,MATCH(A1937,'[1]Center of Mass'!$B$8:$B$105,0),10))^2))</f>
        <v>664.06502043160026</v>
      </c>
    </row>
    <row r="1938" spans="1:25">
      <c r="A1938" s="403" t="s">
        <v>52</v>
      </c>
      <c r="B1938" s="403" t="s">
        <v>1507</v>
      </c>
      <c r="C1938" s="403" t="s">
        <v>343</v>
      </c>
      <c r="D1938" s="403" t="s">
        <v>344</v>
      </c>
      <c r="E1938" s="403" t="s">
        <v>1455</v>
      </c>
      <c r="F1938" s="403">
        <v>0</v>
      </c>
      <c r="O1938" s="403" t="s">
        <v>345</v>
      </c>
      <c r="R1938" s="403">
        <v>4</v>
      </c>
      <c r="S1938" s="403">
        <v>0.81869999999999998</v>
      </c>
      <c r="T1938" s="403">
        <v>3.6890000000000001</v>
      </c>
      <c r="U1938" s="403">
        <v>2.75</v>
      </c>
      <c r="V1938" s="403">
        <v>33.722000000000001</v>
      </c>
      <c r="W1938" s="403">
        <v>30.6</v>
      </c>
      <c r="X1938" s="404">
        <v>0.12035999999999999</v>
      </c>
      <c r="Y1938" s="403">
        <f>X1938+(S1938*((U1938-INDEX('[1]Center of Mass'!$B$8:$M$105,MATCH(A1938,'[1]Center of Mass'!$B$8:$B$105,0),9))^2+(V1938-INDEX('[1]Center of Mass'!$B$8:$M$105,MATCH(A1938,'[1]Center of Mass'!$B$8:$B$105,0),10))^2))</f>
        <v>629.2201297659002</v>
      </c>
    </row>
    <row r="1939" spans="1:25">
      <c r="A1939" s="403" t="s">
        <v>52</v>
      </c>
      <c r="B1939" s="403" t="s">
        <v>1508</v>
      </c>
      <c r="C1939" s="403" t="s">
        <v>343</v>
      </c>
      <c r="D1939" s="403" t="s">
        <v>344</v>
      </c>
      <c r="E1939" s="403" t="s">
        <v>1455</v>
      </c>
      <c r="F1939" s="403">
        <v>0</v>
      </c>
      <c r="O1939" s="403" t="s">
        <v>345</v>
      </c>
      <c r="R1939" s="403">
        <v>4</v>
      </c>
      <c r="S1939" s="403">
        <v>0.72570000000000001</v>
      </c>
      <c r="T1939" s="403">
        <v>3.4390000000000001</v>
      </c>
      <c r="U1939" s="403">
        <v>3.7879999999999998</v>
      </c>
      <c r="V1939" s="403">
        <v>33.722000000000001</v>
      </c>
      <c r="W1939" s="403">
        <v>30.6</v>
      </c>
      <c r="X1939" s="404">
        <v>9.0990000000000001E-2</v>
      </c>
      <c r="Y1939" s="403">
        <f>X1939+(S1939*((U1939-INDEX('[1]Center of Mass'!$B$8:$M$105,MATCH(A1939,'[1]Center of Mass'!$B$8:$B$105,0),9))^2+(V1939-INDEX('[1]Center of Mass'!$B$8:$M$105,MATCH(A1939,'[1]Center of Mass'!$B$8:$B$105,0),10))^2))</f>
        <v>530.26086752250023</v>
      </c>
    </row>
    <row r="1940" spans="1:25">
      <c r="A1940" s="403" t="s">
        <v>52</v>
      </c>
      <c r="B1940" s="403" t="s">
        <v>1509</v>
      </c>
      <c r="C1940" s="403" t="s">
        <v>343</v>
      </c>
      <c r="D1940" s="403" t="s">
        <v>344</v>
      </c>
      <c r="E1940" s="403" t="s">
        <v>1455</v>
      </c>
      <c r="F1940" s="403">
        <v>0</v>
      </c>
      <c r="O1940" s="403" t="s">
        <v>345</v>
      </c>
      <c r="R1940" s="403">
        <v>4</v>
      </c>
      <c r="S1940" s="403">
        <v>0.72570000000000001</v>
      </c>
      <c r="T1940" s="403">
        <v>3.4390000000000001</v>
      </c>
      <c r="U1940" s="403">
        <v>4.7629999999999999</v>
      </c>
      <c r="V1940" s="403">
        <v>33.722000000000001</v>
      </c>
      <c r="W1940" s="403">
        <v>30.6</v>
      </c>
      <c r="X1940" s="404">
        <v>9.0990000000000001E-2</v>
      </c>
      <c r="Y1940" s="403">
        <f>X1940+(S1940*((U1940-INDEX('[1]Center of Mass'!$B$8:$M$105,MATCH(A1940,'[1]Center of Mass'!$B$8:$B$105,0),9))^2+(V1940-INDEX('[1]Center of Mass'!$B$8:$M$105,MATCH(A1940,'[1]Center of Mass'!$B$8:$B$105,0),10))^2))</f>
        <v>505.88480409000016</v>
      </c>
    </row>
    <row r="1941" spans="1:25">
      <c r="A1941" s="403" t="s">
        <v>52</v>
      </c>
      <c r="B1941" s="403" t="s">
        <v>1510</v>
      </c>
      <c r="C1941" s="403" t="s">
        <v>343</v>
      </c>
      <c r="D1941" s="403" t="s">
        <v>344</v>
      </c>
      <c r="E1941" s="403" t="s">
        <v>1455</v>
      </c>
      <c r="F1941" s="403">
        <v>0</v>
      </c>
      <c r="O1941" s="403" t="s">
        <v>345</v>
      </c>
      <c r="R1941" s="403">
        <v>4</v>
      </c>
      <c r="S1941" s="403">
        <v>0.72570000000000001</v>
      </c>
      <c r="T1941" s="403">
        <v>3.4390000000000001</v>
      </c>
      <c r="U1941" s="403">
        <v>5.7380000000000004</v>
      </c>
      <c r="V1941" s="403">
        <v>33.722000000000001</v>
      </c>
      <c r="W1941" s="403">
        <v>30.6</v>
      </c>
      <c r="X1941" s="404">
        <v>9.0990000000000001E-2</v>
      </c>
      <c r="Y1941" s="403">
        <f>X1941+(S1941*((U1941-INDEX('[1]Center of Mass'!$B$8:$M$105,MATCH(A1941,'[1]Center of Mass'!$B$8:$B$105,0),9))^2+(V1941-INDEX('[1]Center of Mass'!$B$8:$M$105,MATCH(A1941,'[1]Center of Mass'!$B$8:$B$105,0),10))^2))</f>
        <v>482.88847778250022</v>
      </c>
    </row>
    <row r="1942" spans="1:25">
      <c r="A1942" s="403" t="s">
        <v>52</v>
      </c>
      <c r="B1942" s="403" t="s">
        <v>1511</v>
      </c>
      <c r="C1942" s="403" t="s">
        <v>343</v>
      </c>
      <c r="D1942" s="403" t="s">
        <v>344</v>
      </c>
      <c r="E1942" s="403" t="s">
        <v>1455</v>
      </c>
      <c r="F1942" s="403">
        <v>0</v>
      </c>
      <c r="O1942" s="403" t="s">
        <v>345</v>
      </c>
      <c r="R1942" s="403">
        <v>4</v>
      </c>
      <c r="S1942" s="403">
        <v>0.72570000000000001</v>
      </c>
      <c r="T1942" s="403">
        <v>3.4390000000000001</v>
      </c>
      <c r="U1942" s="403">
        <v>6.7130000000000001</v>
      </c>
      <c r="V1942" s="403">
        <v>33.722000000000001</v>
      </c>
      <c r="W1942" s="403">
        <v>30.6</v>
      </c>
      <c r="X1942" s="404">
        <v>9.0990000000000001E-2</v>
      </c>
      <c r="Y1942" s="403">
        <f>X1942+(S1942*((U1942-INDEX('[1]Center of Mass'!$B$8:$M$105,MATCH(A1942,'[1]Center of Mass'!$B$8:$B$105,0),9))^2+(V1942-INDEX('[1]Center of Mass'!$B$8:$M$105,MATCH(A1942,'[1]Center of Mass'!$B$8:$B$105,0),10))^2))</f>
        <v>461.27188860000012</v>
      </c>
    </row>
    <row r="1943" spans="1:25">
      <c r="A1943" s="403" t="s">
        <v>52</v>
      </c>
      <c r="B1943" s="403" t="s">
        <v>1512</v>
      </c>
      <c r="C1943" s="403" t="s">
        <v>343</v>
      </c>
      <c r="D1943" s="403" t="s">
        <v>344</v>
      </c>
      <c r="E1943" s="403" t="s">
        <v>1455</v>
      </c>
      <c r="F1943" s="403">
        <v>0</v>
      </c>
      <c r="O1943" s="403" t="s">
        <v>345</v>
      </c>
      <c r="R1943" s="403">
        <v>4</v>
      </c>
      <c r="S1943" s="403">
        <v>1.1909000000000001</v>
      </c>
      <c r="T1943" s="403">
        <v>4.6890000000000001</v>
      </c>
      <c r="U1943" s="403">
        <v>8</v>
      </c>
      <c r="V1943" s="403">
        <v>33.722000000000001</v>
      </c>
      <c r="W1943" s="403">
        <v>30.6</v>
      </c>
      <c r="X1943" s="404">
        <v>0.30903000000000003</v>
      </c>
      <c r="Y1943" s="403">
        <f>X1943+(S1943*((U1943-INDEX('[1]Center of Mass'!$B$8:$M$105,MATCH(A1943,'[1]Center of Mass'!$B$8:$B$105,0),9))^2+(V1943-INDEX('[1]Center of Mass'!$B$8:$M$105,MATCH(A1943,'[1]Center of Mass'!$B$8:$B$105,0),10))^2))</f>
        <v>713.76537888130031</v>
      </c>
    </row>
    <row r="1944" spans="1:25">
      <c r="A1944" s="403" t="s">
        <v>53</v>
      </c>
      <c r="B1944" s="403" t="s">
        <v>584</v>
      </c>
      <c r="C1944" s="403" t="s">
        <v>343</v>
      </c>
      <c r="D1944" s="403" t="s">
        <v>344</v>
      </c>
      <c r="E1944" s="403" t="s">
        <v>1455</v>
      </c>
      <c r="F1944" s="403">
        <v>0</v>
      </c>
      <c r="O1944" s="403" t="s">
        <v>345</v>
      </c>
      <c r="R1944" s="403">
        <v>4</v>
      </c>
      <c r="S1944" s="403">
        <v>1.6041000000000001</v>
      </c>
      <c r="T1944" s="403">
        <v>5.2080000000000002</v>
      </c>
      <c r="U1944" s="403">
        <v>11.898</v>
      </c>
      <c r="V1944" s="403">
        <v>-1.6</v>
      </c>
      <c r="W1944" s="403">
        <v>27.2</v>
      </c>
      <c r="X1944" s="404">
        <v>0.47763</v>
      </c>
      <c r="Y1944" s="403">
        <f>X1944+(S1944*((U1944-INDEX('[1]Center of Mass'!$B$8:$M$105,MATCH(A1944,'[1]Center of Mass'!$B$8:$B$105,0),9))^2+(V1944-INDEX('[1]Center of Mass'!$B$8:$M$105,MATCH(A1944,'[1]Center of Mass'!$B$8:$B$105,0),10))^2))</f>
        <v>504.81700842449993</v>
      </c>
    </row>
    <row r="1945" spans="1:25">
      <c r="A1945" s="403" t="s">
        <v>53</v>
      </c>
      <c r="B1945" s="403" t="s">
        <v>585</v>
      </c>
      <c r="C1945" s="403" t="s">
        <v>343</v>
      </c>
      <c r="D1945" s="403" t="s">
        <v>344</v>
      </c>
      <c r="E1945" s="403" t="s">
        <v>1455</v>
      </c>
      <c r="F1945" s="403">
        <v>0</v>
      </c>
      <c r="O1945" s="403" t="s">
        <v>345</v>
      </c>
      <c r="R1945" s="403">
        <v>4</v>
      </c>
      <c r="S1945" s="403">
        <v>1.1032</v>
      </c>
      <c r="T1945" s="403">
        <v>4.2060000000000004</v>
      </c>
      <c r="U1945" s="403">
        <v>13.252000000000001</v>
      </c>
      <c r="V1945" s="403">
        <v>-1.6</v>
      </c>
      <c r="W1945" s="403">
        <v>27.2</v>
      </c>
      <c r="X1945" s="404">
        <v>0.20380999999999999</v>
      </c>
      <c r="Y1945" s="403">
        <f>X1945+(S1945*((U1945-INDEX('[1]Center of Mass'!$B$8:$M$105,MATCH(A1945,'[1]Center of Mass'!$B$8:$B$105,0),9))^2+(V1945-INDEX('[1]Center of Mass'!$B$8:$M$105,MATCH(A1945,'[1]Center of Mass'!$B$8:$B$105,0),10))^2))</f>
        <v>320.39088217839992</v>
      </c>
    </row>
    <row r="1946" spans="1:25">
      <c r="A1946" s="403" t="s">
        <v>53</v>
      </c>
      <c r="B1946" s="403" t="s">
        <v>586</v>
      </c>
      <c r="C1946" s="403" t="s">
        <v>343</v>
      </c>
      <c r="D1946" s="403" t="s">
        <v>344</v>
      </c>
      <c r="E1946" s="403" t="s">
        <v>1455</v>
      </c>
      <c r="F1946" s="403">
        <v>0</v>
      </c>
      <c r="O1946" s="403" t="s">
        <v>345</v>
      </c>
      <c r="R1946" s="403">
        <v>4</v>
      </c>
      <c r="S1946" s="403">
        <v>1.1032</v>
      </c>
      <c r="T1946" s="403">
        <v>4.2060000000000004</v>
      </c>
      <c r="U1946" s="403">
        <v>14.355</v>
      </c>
      <c r="V1946" s="403">
        <v>-1.6</v>
      </c>
      <c r="W1946" s="403">
        <v>27.2</v>
      </c>
      <c r="X1946" s="404">
        <v>0.20380999999999999</v>
      </c>
      <c r="Y1946" s="403">
        <f>X1946+(S1946*((U1946-INDEX('[1]Center of Mass'!$B$8:$M$105,MATCH(A1946,'[1]Center of Mass'!$B$8:$B$105,0),9))^2+(V1946-INDEX('[1]Center of Mass'!$B$8:$M$105,MATCH(A1946,'[1]Center of Mass'!$B$8:$B$105,0),10))^2))</f>
        <v>301.65779048639996</v>
      </c>
    </row>
    <row r="1947" spans="1:25">
      <c r="A1947" s="403" t="s">
        <v>53</v>
      </c>
      <c r="B1947" s="403" t="s">
        <v>587</v>
      </c>
      <c r="C1947" s="403" t="s">
        <v>343</v>
      </c>
      <c r="D1947" s="403" t="s">
        <v>344</v>
      </c>
      <c r="E1947" s="403" t="s">
        <v>1455</v>
      </c>
      <c r="F1947" s="403">
        <v>0</v>
      </c>
      <c r="O1947" s="403" t="s">
        <v>345</v>
      </c>
      <c r="R1947" s="403">
        <v>4</v>
      </c>
      <c r="S1947" s="403">
        <v>1.1032</v>
      </c>
      <c r="T1947" s="403">
        <v>4.2060000000000004</v>
      </c>
      <c r="U1947" s="403">
        <v>15.458</v>
      </c>
      <c r="V1947" s="403">
        <v>-1.6</v>
      </c>
      <c r="W1947" s="403">
        <v>27.2</v>
      </c>
      <c r="X1947" s="404">
        <v>0.20380999999999999</v>
      </c>
      <c r="Y1947" s="403">
        <f>X1947+(S1947*((U1947-INDEX('[1]Center of Mass'!$B$8:$M$105,MATCH(A1947,'[1]Center of Mass'!$B$8:$B$105,0),9))^2+(V1947-INDEX('[1]Center of Mass'!$B$8:$M$105,MATCH(A1947,'[1]Center of Mass'!$B$8:$B$105,0),10))^2))</f>
        <v>285.60902489199998</v>
      </c>
    </row>
    <row r="1948" spans="1:25">
      <c r="A1948" s="403" t="s">
        <v>53</v>
      </c>
      <c r="B1948" s="403" t="s">
        <v>588</v>
      </c>
      <c r="C1948" s="403" t="s">
        <v>343</v>
      </c>
      <c r="D1948" s="403" t="s">
        <v>344</v>
      </c>
      <c r="E1948" s="403" t="s">
        <v>1455</v>
      </c>
      <c r="F1948" s="403">
        <v>0</v>
      </c>
      <c r="O1948" s="403" t="s">
        <v>345</v>
      </c>
      <c r="R1948" s="403">
        <v>4</v>
      </c>
      <c r="S1948" s="403">
        <v>0.45800000000000002</v>
      </c>
      <c r="T1948" s="403">
        <v>3.7789999999999999</v>
      </c>
      <c r="U1948" s="403">
        <v>11.903</v>
      </c>
      <c r="V1948" s="403">
        <v>-0.95699999999999996</v>
      </c>
      <c r="W1948" s="403">
        <v>27.2</v>
      </c>
      <c r="X1948" s="404">
        <v>0.1013</v>
      </c>
      <c r="Y1948" s="403">
        <f>X1948+(S1948*((U1948-INDEX('[1]Center of Mass'!$B$8:$M$105,MATCH(A1948,'[1]Center of Mass'!$B$8:$B$105,0),9))^2+(V1948-INDEX('[1]Center of Mass'!$B$8:$M$105,MATCH(A1948,'[1]Center of Mass'!$B$8:$B$105,0),10))^2))</f>
        <v>135.46538603400003</v>
      </c>
    </row>
    <row r="1949" spans="1:25">
      <c r="A1949" s="403" t="s">
        <v>53</v>
      </c>
      <c r="B1949" s="403" t="s">
        <v>589</v>
      </c>
      <c r="C1949" s="403" t="s">
        <v>343</v>
      </c>
      <c r="D1949" s="403" t="s">
        <v>344</v>
      </c>
      <c r="E1949" s="403" t="s">
        <v>1455</v>
      </c>
      <c r="F1949" s="403">
        <v>0</v>
      </c>
      <c r="O1949" s="403" t="s">
        <v>345</v>
      </c>
      <c r="R1949" s="403">
        <v>4</v>
      </c>
      <c r="S1949" s="403">
        <v>0.32100000000000001</v>
      </c>
      <c r="T1949" s="403">
        <v>2.7879999999999998</v>
      </c>
      <c r="U1949" s="403">
        <v>13.252000000000001</v>
      </c>
      <c r="V1949" s="403">
        <v>-0.95499999999999996</v>
      </c>
      <c r="W1949" s="403">
        <v>27.2</v>
      </c>
      <c r="X1949" s="404">
        <v>3.4821999999999999E-2</v>
      </c>
      <c r="Y1949" s="403">
        <f>X1949+(S1949*((U1949-INDEX('[1]Center of Mass'!$B$8:$M$105,MATCH(A1949,'[1]Center of Mass'!$B$8:$B$105,0),9))^2+(V1949-INDEX('[1]Center of Mass'!$B$8:$M$105,MATCH(A1949,'[1]Center of Mass'!$B$8:$B$105,0),10))^2))</f>
        <v>87.161323162000002</v>
      </c>
    </row>
    <row r="1950" spans="1:25">
      <c r="A1950" s="403" t="s">
        <v>53</v>
      </c>
      <c r="B1950" s="403" t="s">
        <v>590</v>
      </c>
      <c r="C1950" s="403" t="s">
        <v>343</v>
      </c>
      <c r="D1950" s="403" t="s">
        <v>344</v>
      </c>
      <c r="E1950" s="403" t="s">
        <v>1455</v>
      </c>
      <c r="F1950" s="403">
        <v>0</v>
      </c>
      <c r="O1950" s="403" t="s">
        <v>345</v>
      </c>
      <c r="R1950" s="403">
        <v>4</v>
      </c>
      <c r="S1950" s="403">
        <v>0.32100000000000001</v>
      </c>
      <c r="T1950" s="403">
        <v>2.7879999999999998</v>
      </c>
      <c r="U1950" s="403">
        <v>14.355</v>
      </c>
      <c r="V1950" s="403">
        <v>-0.95499999999999996</v>
      </c>
      <c r="W1950" s="403">
        <v>27.2</v>
      </c>
      <c r="X1950" s="404">
        <v>3.4821999999999999E-2</v>
      </c>
      <c r="Y1950" s="403">
        <f>X1950+(S1950*((U1950-INDEX('[1]Center of Mass'!$B$8:$M$105,MATCH(A1950,'[1]Center of Mass'!$B$8:$B$105,0),9))^2+(V1950-INDEX('[1]Center of Mass'!$B$8:$M$105,MATCH(A1950,'[1]Center of Mass'!$B$8:$B$105,0),10))^2))</f>
        <v>81.710523277000007</v>
      </c>
    </row>
    <row r="1951" spans="1:25">
      <c r="A1951" s="403" t="s">
        <v>53</v>
      </c>
      <c r="B1951" s="403" t="s">
        <v>591</v>
      </c>
      <c r="C1951" s="403" t="s">
        <v>343</v>
      </c>
      <c r="D1951" s="403" t="s">
        <v>344</v>
      </c>
      <c r="E1951" s="403" t="s">
        <v>1455</v>
      </c>
      <c r="F1951" s="403">
        <v>0</v>
      </c>
      <c r="O1951" s="403" t="s">
        <v>345</v>
      </c>
      <c r="R1951" s="403">
        <v>4</v>
      </c>
      <c r="S1951" s="403">
        <v>0.32100000000000001</v>
      </c>
      <c r="T1951" s="403">
        <v>2.7879999999999998</v>
      </c>
      <c r="U1951" s="403">
        <v>15.458</v>
      </c>
      <c r="V1951" s="403">
        <v>-0.95499999999999996</v>
      </c>
      <c r="W1951" s="403">
        <v>27.2</v>
      </c>
      <c r="X1951" s="404">
        <v>3.4821999999999999E-2</v>
      </c>
      <c r="Y1951" s="403">
        <f>X1951+(S1951*((U1951-INDEX('[1]Center of Mass'!$B$8:$M$105,MATCH(A1951,'[1]Center of Mass'!$B$8:$B$105,0),9))^2+(V1951-INDEX('[1]Center of Mass'!$B$8:$M$105,MATCH(A1951,'[1]Center of Mass'!$B$8:$B$105,0),10))^2))</f>
        <v>77.040786370000006</v>
      </c>
    </row>
    <row r="1952" spans="1:25">
      <c r="A1952" s="403" t="s">
        <v>53</v>
      </c>
      <c r="B1952" s="403" t="s">
        <v>592</v>
      </c>
      <c r="C1952" s="403" t="s">
        <v>343</v>
      </c>
      <c r="D1952" s="403" t="s">
        <v>344</v>
      </c>
      <c r="E1952" s="403" t="s">
        <v>1455</v>
      </c>
      <c r="F1952" s="403">
        <v>0</v>
      </c>
      <c r="O1952" s="403" t="s">
        <v>345</v>
      </c>
      <c r="R1952" s="403">
        <v>4</v>
      </c>
      <c r="S1952" s="403">
        <v>0.34639999999999999</v>
      </c>
      <c r="T1952" s="403">
        <v>2.9630000000000001</v>
      </c>
      <c r="U1952" s="403">
        <v>16.605</v>
      </c>
      <c r="V1952" s="403">
        <v>-0.95499999999999996</v>
      </c>
      <c r="W1952" s="403">
        <v>27.2</v>
      </c>
      <c r="X1952" s="404">
        <v>4.3360999999999997E-2</v>
      </c>
      <c r="Y1952" s="403">
        <f>X1952+(S1952*((U1952-INDEX('[1]Center of Mass'!$B$8:$M$105,MATCH(A1952,'[1]Center of Mass'!$B$8:$B$105,0),9))^2+(V1952-INDEX('[1]Center of Mass'!$B$8:$M$105,MATCH(A1952,'[1]Center of Mass'!$B$8:$B$105,0),10))^2))</f>
        <v>78.796339976799999</v>
      </c>
    </row>
    <row r="1953" spans="1:25">
      <c r="A1953" s="403" t="s">
        <v>53</v>
      </c>
      <c r="B1953" s="403" t="s">
        <v>593</v>
      </c>
      <c r="C1953" s="403" t="s">
        <v>343</v>
      </c>
      <c r="D1953" s="403" t="s">
        <v>344</v>
      </c>
      <c r="E1953" s="403" t="s">
        <v>1455</v>
      </c>
      <c r="F1953" s="403">
        <v>0</v>
      </c>
      <c r="O1953" s="403" t="s">
        <v>345</v>
      </c>
      <c r="R1953" s="403">
        <v>4</v>
      </c>
      <c r="S1953" s="403">
        <v>0.17460000000000001</v>
      </c>
      <c r="T1953" s="403">
        <v>1.782</v>
      </c>
      <c r="U1953" s="403">
        <v>17.5</v>
      </c>
      <c r="V1953" s="403">
        <v>-0.95499999999999996</v>
      </c>
      <c r="W1953" s="403">
        <v>27.2</v>
      </c>
      <c r="X1953" s="404">
        <v>6.4701000000000003E-3</v>
      </c>
      <c r="Y1953" s="403">
        <f>X1953+(S1953*((U1953-INDEX('[1]Center of Mass'!$B$8:$M$105,MATCH(A1953,'[1]Center of Mass'!$B$8:$B$105,0),9))^2+(V1953-INDEX('[1]Center of Mass'!$B$8:$M$105,MATCH(A1953,'[1]Center of Mass'!$B$8:$B$105,0),10))^2))</f>
        <v>38.310937801199998</v>
      </c>
    </row>
    <row r="1954" spans="1:25">
      <c r="A1954" s="403" t="s">
        <v>53</v>
      </c>
      <c r="B1954" s="403" t="s">
        <v>609</v>
      </c>
      <c r="C1954" s="403" t="s">
        <v>343</v>
      </c>
      <c r="D1954" s="403" t="s">
        <v>344</v>
      </c>
      <c r="E1954" s="403" t="s">
        <v>1455</v>
      </c>
      <c r="F1954" s="403">
        <v>0</v>
      </c>
      <c r="O1954" s="403" t="s">
        <v>345</v>
      </c>
      <c r="R1954" s="403">
        <v>4</v>
      </c>
      <c r="S1954" s="403">
        <v>0.84050000000000002</v>
      </c>
      <c r="T1954" s="403">
        <v>3.69</v>
      </c>
      <c r="U1954" s="403">
        <v>1.7629999999999999</v>
      </c>
      <c r="V1954" s="403">
        <v>-0.41</v>
      </c>
      <c r="W1954" s="403">
        <v>27.2</v>
      </c>
      <c r="X1954" s="404">
        <v>0.12068</v>
      </c>
      <c r="Y1954" s="403">
        <f>X1954+(S1954*((U1954-INDEX('[1]Center of Mass'!$B$8:$M$105,MATCH(A1954,'[1]Center of Mass'!$B$8:$B$105,0),9))^2+(V1954-INDEX('[1]Center of Mass'!$B$8:$M$105,MATCH(A1954,'[1]Center of Mass'!$B$8:$B$105,0),10))^2))</f>
        <v>485.69207065000001</v>
      </c>
    </row>
    <row r="1955" spans="1:25">
      <c r="A1955" s="403" t="s">
        <v>53</v>
      </c>
      <c r="B1955" s="403" t="s">
        <v>610</v>
      </c>
      <c r="C1955" s="403" t="s">
        <v>343</v>
      </c>
      <c r="D1955" s="403" t="s">
        <v>344</v>
      </c>
      <c r="E1955" s="403" t="s">
        <v>1455</v>
      </c>
      <c r="F1955" s="403">
        <v>0</v>
      </c>
      <c r="O1955" s="403" t="s">
        <v>345</v>
      </c>
      <c r="R1955" s="403">
        <v>4</v>
      </c>
      <c r="S1955" s="403">
        <v>0.84050000000000002</v>
      </c>
      <c r="T1955" s="403">
        <v>3.69</v>
      </c>
      <c r="U1955" s="403">
        <v>2.7879999999999998</v>
      </c>
      <c r="V1955" s="403">
        <v>-0.41</v>
      </c>
      <c r="W1955" s="403">
        <v>27.2</v>
      </c>
      <c r="X1955" s="404">
        <v>0.12068</v>
      </c>
      <c r="Y1955" s="403">
        <f>X1955+(S1955*((U1955-INDEX('[1]Center of Mass'!$B$8:$M$105,MATCH(A1955,'[1]Center of Mass'!$B$8:$B$105,0),9))^2+(V1955-INDEX('[1]Center of Mass'!$B$8:$M$105,MATCH(A1955,'[1]Center of Mass'!$B$8:$B$105,0),10))^2))</f>
        <v>452.56605351249999</v>
      </c>
    </row>
    <row r="1956" spans="1:25">
      <c r="A1956" s="403" t="s">
        <v>53</v>
      </c>
      <c r="B1956" s="403" t="s">
        <v>611</v>
      </c>
      <c r="C1956" s="403" t="s">
        <v>343</v>
      </c>
      <c r="D1956" s="403" t="s">
        <v>344</v>
      </c>
      <c r="E1956" s="403" t="s">
        <v>1455</v>
      </c>
      <c r="F1956" s="403">
        <v>0</v>
      </c>
      <c r="O1956" s="403" t="s">
        <v>345</v>
      </c>
      <c r="R1956" s="403">
        <v>4</v>
      </c>
      <c r="S1956" s="403">
        <v>1.0660000000000001</v>
      </c>
      <c r="T1956" s="403">
        <v>4.24</v>
      </c>
      <c r="U1956" s="403">
        <v>3.95</v>
      </c>
      <c r="V1956" s="403">
        <v>-0.41</v>
      </c>
      <c r="W1956" s="403">
        <v>27.2</v>
      </c>
      <c r="X1956" s="404">
        <v>0.20985999999999999</v>
      </c>
      <c r="Y1956" s="403">
        <f>X1956+(S1956*((U1956-INDEX('[1]Center of Mass'!$B$8:$M$105,MATCH(A1956,'[1]Center of Mass'!$B$8:$B$105,0),9))^2+(V1956-INDEX('[1]Center of Mass'!$B$8:$M$105,MATCH(A1956,'[1]Center of Mass'!$B$8:$B$105,0),10))^2))</f>
        <v>529.12308996200011</v>
      </c>
    </row>
    <row r="1957" spans="1:25">
      <c r="A1957" s="403" t="s">
        <v>53</v>
      </c>
      <c r="B1957" s="403" t="s">
        <v>612</v>
      </c>
      <c r="C1957" s="403" t="s">
        <v>343</v>
      </c>
      <c r="D1957" s="403" t="s">
        <v>344</v>
      </c>
      <c r="E1957" s="403" t="s">
        <v>1455</v>
      </c>
      <c r="F1957" s="403">
        <v>0</v>
      </c>
      <c r="O1957" s="403" t="s">
        <v>345</v>
      </c>
      <c r="R1957" s="403">
        <v>4</v>
      </c>
      <c r="S1957" s="403">
        <v>1.0660000000000001</v>
      </c>
      <c r="T1957" s="403">
        <v>4.24</v>
      </c>
      <c r="U1957" s="403">
        <v>5.25</v>
      </c>
      <c r="V1957" s="403">
        <v>-0.41</v>
      </c>
      <c r="W1957" s="403">
        <v>27.2</v>
      </c>
      <c r="X1957" s="404">
        <v>0.20985999999999999</v>
      </c>
      <c r="Y1957" s="403">
        <f>X1957+(S1957*((U1957-INDEX('[1]Center of Mass'!$B$8:$M$105,MATCH(A1957,'[1]Center of Mass'!$B$8:$B$105,0),9))^2+(V1957-INDEX('[1]Center of Mass'!$B$8:$M$105,MATCH(A1957,'[1]Center of Mass'!$B$8:$B$105,0),10))^2))</f>
        <v>482.28027836200005</v>
      </c>
    </row>
    <row r="1958" spans="1:25">
      <c r="A1958" s="403" t="s">
        <v>53</v>
      </c>
      <c r="B1958" s="403" t="s">
        <v>613</v>
      </c>
      <c r="C1958" s="403" t="s">
        <v>343</v>
      </c>
      <c r="D1958" s="403" t="s">
        <v>344</v>
      </c>
      <c r="E1958" s="403" t="s">
        <v>1455</v>
      </c>
      <c r="F1958" s="403">
        <v>0</v>
      </c>
      <c r="O1958" s="403" t="s">
        <v>345</v>
      </c>
      <c r="R1958" s="403">
        <v>4</v>
      </c>
      <c r="S1958" s="403">
        <v>1.0660000000000001</v>
      </c>
      <c r="T1958" s="403">
        <v>4.24</v>
      </c>
      <c r="U1958" s="403">
        <v>6.55</v>
      </c>
      <c r="V1958" s="403">
        <v>-0.41</v>
      </c>
      <c r="W1958" s="403">
        <v>27.2</v>
      </c>
      <c r="X1958" s="404">
        <v>0.20985999999999999</v>
      </c>
      <c r="Y1958" s="403">
        <f>X1958+(S1958*((U1958-INDEX('[1]Center of Mass'!$B$8:$M$105,MATCH(A1958,'[1]Center of Mass'!$B$8:$B$105,0),9))^2+(V1958-INDEX('[1]Center of Mass'!$B$8:$M$105,MATCH(A1958,'[1]Center of Mass'!$B$8:$B$105,0),10))^2))</f>
        <v>439.04054676200002</v>
      </c>
    </row>
    <row r="1959" spans="1:25">
      <c r="A1959" s="403" t="s">
        <v>53</v>
      </c>
      <c r="B1959" s="403" t="s">
        <v>877</v>
      </c>
      <c r="C1959" s="403" t="s">
        <v>343</v>
      </c>
      <c r="D1959" s="403" t="s">
        <v>344</v>
      </c>
      <c r="E1959" s="403" t="s">
        <v>1455</v>
      </c>
      <c r="F1959" s="403">
        <v>0</v>
      </c>
      <c r="O1959" s="403" t="s">
        <v>345</v>
      </c>
      <c r="R1959" s="403">
        <v>4</v>
      </c>
      <c r="S1959" s="403">
        <v>0.94289999999999996</v>
      </c>
      <c r="T1959" s="403">
        <v>3.94</v>
      </c>
      <c r="U1959" s="403">
        <v>7.7750000000000004</v>
      </c>
      <c r="V1959" s="403">
        <v>-0.41</v>
      </c>
      <c r="W1959" s="403">
        <v>27.2</v>
      </c>
      <c r="X1959" s="404">
        <v>0.15673000000000001</v>
      </c>
      <c r="Y1959" s="403">
        <f>X1959+(S1959*((U1959-INDEX('[1]Center of Mass'!$B$8:$M$105,MATCH(A1959,'[1]Center of Mass'!$B$8:$B$105,0),9))^2+(V1959-INDEX('[1]Center of Mass'!$B$8:$M$105,MATCH(A1959,'[1]Center of Mass'!$B$8:$B$105,0),10))^2))</f>
        <v>355.18850010279999</v>
      </c>
    </row>
    <row r="1960" spans="1:25">
      <c r="A1960" s="403" t="s">
        <v>53</v>
      </c>
      <c r="B1960" s="403" t="s">
        <v>878</v>
      </c>
      <c r="C1960" s="403" t="s">
        <v>343</v>
      </c>
      <c r="D1960" s="403" t="s">
        <v>344</v>
      </c>
      <c r="E1960" s="403" t="s">
        <v>1455</v>
      </c>
      <c r="F1960" s="403">
        <v>0</v>
      </c>
      <c r="O1960" s="403" t="s">
        <v>345</v>
      </c>
      <c r="R1960" s="403">
        <v>4</v>
      </c>
      <c r="S1960" s="403">
        <v>0.94289999999999996</v>
      </c>
      <c r="T1960" s="403">
        <v>3.94</v>
      </c>
      <c r="U1960" s="403">
        <v>8.9250000000000007</v>
      </c>
      <c r="V1960" s="403">
        <v>-0.41</v>
      </c>
      <c r="W1960" s="403">
        <v>27.2</v>
      </c>
      <c r="X1960" s="404">
        <v>0.15673000000000001</v>
      </c>
      <c r="Y1960" s="403">
        <f>X1960+(S1960*((U1960-INDEX('[1]Center of Mass'!$B$8:$M$105,MATCH(A1960,'[1]Center of Mass'!$B$8:$B$105,0),9))^2+(V1960-INDEX('[1]Center of Mass'!$B$8:$M$105,MATCH(A1960,'[1]Center of Mass'!$B$8:$B$105,0),10))^2))</f>
        <v>326.66832093279993</v>
      </c>
    </row>
    <row r="1961" spans="1:25">
      <c r="A1961" s="403" t="s">
        <v>53</v>
      </c>
      <c r="B1961" s="403" t="s">
        <v>879</v>
      </c>
      <c r="C1961" s="403" t="s">
        <v>343</v>
      </c>
      <c r="D1961" s="403" t="s">
        <v>344</v>
      </c>
      <c r="E1961" s="403" t="s">
        <v>1455</v>
      </c>
      <c r="F1961" s="403">
        <v>0</v>
      </c>
      <c r="O1961" s="403" t="s">
        <v>345</v>
      </c>
      <c r="R1961" s="403">
        <v>4</v>
      </c>
      <c r="S1961" s="403">
        <v>1.3088</v>
      </c>
      <c r="T1961" s="403">
        <v>4.8319999999999999</v>
      </c>
      <c r="U1961" s="403">
        <v>10.298</v>
      </c>
      <c r="V1961" s="403">
        <v>-0.41</v>
      </c>
      <c r="W1961" s="403">
        <v>27.2</v>
      </c>
      <c r="X1961" s="404">
        <v>0.35119</v>
      </c>
      <c r="Y1961" s="403">
        <f>X1961+(S1961*((U1961-INDEX('[1]Center of Mass'!$B$8:$M$105,MATCH(A1961,'[1]Center of Mass'!$B$8:$B$105,0),9))^2+(V1961-INDEX('[1]Center of Mass'!$B$8:$M$105,MATCH(A1961,'[1]Center of Mass'!$B$8:$B$105,0),10))^2))</f>
        <v>410.837810112</v>
      </c>
    </row>
    <row r="1962" spans="1:25">
      <c r="A1962" s="403" t="s">
        <v>53</v>
      </c>
      <c r="B1962" s="403" t="s">
        <v>880</v>
      </c>
      <c r="C1962" s="403" t="s">
        <v>343</v>
      </c>
      <c r="D1962" s="403" t="s">
        <v>344</v>
      </c>
      <c r="E1962" s="403" t="s">
        <v>1455</v>
      </c>
      <c r="F1962" s="403">
        <v>0</v>
      </c>
      <c r="O1962" s="403" t="s">
        <v>345</v>
      </c>
      <c r="R1962" s="403">
        <v>4</v>
      </c>
      <c r="S1962" s="403">
        <v>1.3065</v>
      </c>
      <c r="T1962" s="403">
        <v>4.8369999999999997</v>
      </c>
      <c r="U1962" s="403">
        <v>11.896000000000001</v>
      </c>
      <c r="V1962" s="403">
        <v>-0.40699999999999997</v>
      </c>
      <c r="W1962" s="403">
        <v>27.2</v>
      </c>
      <c r="X1962" s="404">
        <v>0.35238999999999998</v>
      </c>
      <c r="Y1962" s="403">
        <f>X1962+(S1962*((U1962-INDEX('[1]Center of Mass'!$B$8:$M$105,MATCH(A1962,'[1]Center of Mass'!$B$8:$B$105,0),9))^2+(V1962-INDEX('[1]Center of Mass'!$B$8:$M$105,MATCH(A1962,'[1]Center of Mass'!$B$8:$B$105,0),10))^2))</f>
        <v>366.56746776099999</v>
      </c>
    </row>
    <row r="1963" spans="1:25">
      <c r="A1963" s="403" t="s">
        <v>53</v>
      </c>
      <c r="B1963" s="403" t="s">
        <v>881</v>
      </c>
      <c r="C1963" s="403" t="s">
        <v>343</v>
      </c>
      <c r="D1963" s="403" t="s">
        <v>344</v>
      </c>
      <c r="E1963" s="403" t="s">
        <v>1455</v>
      </c>
      <c r="F1963" s="403">
        <v>0</v>
      </c>
      <c r="O1963" s="403" t="s">
        <v>345</v>
      </c>
      <c r="R1963" s="403">
        <v>4</v>
      </c>
      <c r="S1963" s="403">
        <v>0.89249999999999996</v>
      </c>
      <c r="T1963" s="403">
        <v>3.8239999999999998</v>
      </c>
      <c r="U1963" s="403">
        <v>13.252000000000001</v>
      </c>
      <c r="V1963" s="403">
        <v>-0.40500000000000003</v>
      </c>
      <c r="W1963" s="403">
        <v>27.2</v>
      </c>
      <c r="X1963" s="404">
        <v>0.13918</v>
      </c>
      <c r="Y1963" s="403">
        <f>X1963+(S1963*((U1963-INDEX('[1]Center of Mass'!$B$8:$M$105,MATCH(A1963,'[1]Center of Mass'!$B$8:$B$105,0),9))^2+(V1963-INDEX('[1]Center of Mass'!$B$8:$M$105,MATCH(A1963,'[1]Center of Mass'!$B$8:$B$105,0),10))^2))</f>
        <v>228.65266838499997</v>
      </c>
    </row>
    <row r="1964" spans="1:25">
      <c r="A1964" s="403" t="s">
        <v>53</v>
      </c>
      <c r="B1964" s="403" t="s">
        <v>882</v>
      </c>
      <c r="C1964" s="403" t="s">
        <v>343</v>
      </c>
      <c r="D1964" s="403" t="s">
        <v>344</v>
      </c>
      <c r="E1964" s="403" t="s">
        <v>1455</v>
      </c>
      <c r="F1964" s="403">
        <v>0</v>
      </c>
      <c r="O1964" s="403" t="s">
        <v>345</v>
      </c>
      <c r="R1964" s="403">
        <v>4</v>
      </c>
      <c r="S1964" s="403">
        <v>0.89249999999999996</v>
      </c>
      <c r="T1964" s="403">
        <v>3.8239999999999998</v>
      </c>
      <c r="U1964" s="403">
        <v>14.355</v>
      </c>
      <c r="V1964" s="403">
        <v>-0.40500000000000003</v>
      </c>
      <c r="W1964" s="403">
        <v>27.2</v>
      </c>
      <c r="X1964" s="404">
        <v>0.13918</v>
      </c>
      <c r="Y1964" s="403">
        <f>X1964+(S1964*((U1964-INDEX('[1]Center of Mass'!$B$8:$M$105,MATCH(A1964,'[1]Center of Mass'!$B$8:$B$105,0),9))^2+(V1964-INDEX('[1]Center of Mass'!$B$8:$M$105,MATCH(A1964,'[1]Center of Mass'!$B$8:$B$105,0),10))^2))</f>
        <v>213.49740702249997</v>
      </c>
    </row>
    <row r="1965" spans="1:25">
      <c r="A1965" s="403" t="s">
        <v>53</v>
      </c>
      <c r="B1965" s="403" t="s">
        <v>614</v>
      </c>
      <c r="C1965" s="403" t="s">
        <v>343</v>
      </c>
      <c r="D1965" s="403" t="s">
        <v>344</v>
      </c>
      <c r="E1965" s="403" t="s">
        <v>1455</v>
      </c>
      <c r="F1965" s="403">
        <v>0</v>
      </c>
      <c r="O1965" s="403" t="s">
        <v>345</v>
      </c>
      <c r="R1965" s="403">
        <v>4</v>
      </c>
      <c r="S1965" s="403">
        <v>0.89249999999999996</v>
      </c>
      <c r="T1965" s="403">
        <v>3.8239999999999998</v>
      </c>
      <c r="U1965" s="403">
        <v>15.458</v>
      </c>
      <c r="V1965" s="403">
        <v>-0.40500000000000003</v>
      </c>
      <c r="W1965" s="403">
        <v>27.2</v>
      </c>
      <c r="X1965" s="404">
        <v>0.13918</v>
      </c>
      <c r="Y1965" s="403">
        <f>X1965+(S1965*((U1965-INDEX('[1]Center of Mass'!$B$8:$M$105,MATCH(A1965,'[1]Center of Mass'!$B$8:$B$105,0),9))^2+(V1965-INDEX('[1]Center of Mass'!$B$8:$M$105,MATCH(A1965,'[1]Center of Mass'!$B$8:$B$105,0),10))^2))</f>
        <v>200.51379272499997</v>
      </c>
    </row>
    <row r="1966" spans="1:25">
      <c r="A1966" s="403" t="s">
        <v>53</v>
      </c>
      <c r="B1966" s="403" t="s">
        <v>615</v>
      </c>
      <c r="C1966" s="403" t="s">
        <v>343</v>
      </c>
      <c r="D1966" s="403" t="s">
        <v>344</v>
      </c>
      <c r="E1966" s="403" t="s">
        <v>1455</v>
      </c>
      <c r="F1966" s="403">
        <v>0</v>
      </c>
      <c r="O1966" s="403" t="s">
        <v>345</v>
      </c>
      <c r="R1966" s="403">
        <v>4</v>
      </c>
      <c r="S1966" s="403">
        <v>0.96309999999999996</v>
      </c>
      <c r="T1966" s="403">
        <v>3.9990000000000001</v>
      </c>
      <c r="U1966" s="403">
        <v>16.605</v>
      </c>
      <c r="V1966" s="403">
        <v>-0.40500000000000003</v>
      </c>
      <c r="W1966" s="403">
        <v>27.2</v>
      </c>
      <c r="X1966" s="404">
        <v>0.16628000000000001</v>
      </c>
      <c r="Y1966" s="403">
        <f>X1966+(S1966*((U1966-INDEX('[1]Center of Mass'!$B$8:$M$105,MATCH(A1966,'[1]Center of Mass'!$B$8:$B$105,0),9))^2+(V1966-INDEX('[1]Center of Mass'!$B$8:$M$105,MATCH(A1966,'[1]Center of Mass'!$B$8:$B$105,0),10))^2))</f>
        <v>204.30720676469994</v>
      </c>
    </row>
    <row r="1967" spans="1:25">
      <c r="A1967" s="403" t="s">
        <v>53</v>
      </c>
      <c r="B1967" s="403" t="s">
        <v>616</v>
      </c>
      <c r="C1967" s="403" t="s">
        <v>343</v>
      </c>
      <c r="D1967" s="403" t="s">
        <v>344</v>
      </c>
      <c r="E1967" s="403" t="s">
        <v>1455</v>
      </c>
      <c r="F1967" s="403">
        <v>0</v>
      </c>
      <c r="O1967" s="403" t="s">
        <v>345</v>
      </c>
      <c r="R1967" s="403">
        <v>4</v>
      </c>
      <c r="S1967" s="403">
        <v>0.4854</v>
      </c>
      <c r="T1967" s="403">
        <v>2.8180000000000001</v>
      </c>
      <c r="U1967" s="403">
        <v>17.5</v>
      </c>
      <c r="V1967" s="403">
        <v>-0.40500000000000003</v>
      </c>
      <c r="W1967" s="403">
        <v>27.2</v>
      </c>
      <c r="X1967" s="404">
        <v>4.1036000000000003E-2</v>
      </c>
      <c r="Y1967" s="403">
        <f>X1967+(S1967*((U1967-INDEX('[1]Center of Mass'!$B$8:$M$105,MATCH(A1967,'[1]Center of Mass'!$B$8:$B$105,0),9))^2+(V1967-INDEX('[1]Center of Mass'!$B$8:$M$105,MATCH(A1967,'[1]Center of Mass'!$B$8:$B$105,0),10))^2))</f>
        <v>99.062403978799978</v>
      </c>
    </row>
    <row r="1968" spans="1:25">
      <c r="A1968" s="403" t="s">
        <v>53</v>
      </c>
      <c r="B1968" s="403" t="s">
        <v>617</v>
      </c>
      <c r="C1968" s="403" t="s">
        <v>343</v>
      </c>
      <c r="D1968" s="403" t="s">
        <v>344</v>
      </c>
      <c r="E1968" s="403" t="s">
        <v>1455</v>
      </c>
      <c r="F1968" s="403">
        <v>0</v>
      </c>
      <c r="O1968" s="403" t="s">
        <v>345</v>
      </c>
      <c r="R1968" s="403">
        <v>4</v>
      </c>
      <c r="S1968" s="403">
        <v>1.4582999999999999</v>
      </c>
      <c r="T1968" s="403">
        <v>4.8330000000000002</v>
      </c>
      <c r="U1968" s="403">
        <v>0.625</v>
      </c>
      <c r="V1968" s="403">
        <v>0.58299999999999996</v>
      </c>
      <c r="W1968" s="403">
        <v>27.2</v>
      </c>
      <c r="X1968" s="404">
        <v>0.3553</v>
      </c>
      <c r="Y1968" s="403">
        <f>X1968+(S1968*((U1968-INDEX('[1]Center of Mass'!$B$8:$M$105,MATCH(A1968,'[1]Center of Mass'!$B$8:$B$105,0),9))^2+(V1968-INDEX('[1]Center of Mass'!$B$8:$M$105,MATCH(A1968,'[1]Center of Mass'!$B$8:$B$105,0),10))^2))</f>
        <v>871.95511372149997</v>
      </c>
    </row>
    <row r="1969" spans="1:25">
      <c r="A1969" s="403" t="s">
        <v>53</v>
      </c>
      <c r="B1969" s="403" t="s">
        <v>883</v>
      </c>
      <c r="C1969" s="403" t="s">
        <v>343</v>
      </c>
      <c r="D1969" s="403" t="s">
        <v>344</v>
      </c>
      <c r="E1969" s="403" t="s">
        <v>1455</v>
      </c>
      <c r="F1969" s="403">
        <v>0</v>
      </c>
      <c r="O1969" s="403" t="s">
        <v>345</v>
      </c>
      <c r="R1969" s="403">
        <v>4</v>
      </c>
      <c r="S1969" s="403">
        <v>1.1958</v>
      </c>
      <c r="T1969" s="403">
        <v>4.383</v>
      </c>
      <c r="U1969" s="403">
        <v>1.7629999999999999</v>
      </c>
      <c r="V1969" s="403">
        <v>0.58299999999999996</v>
      </c>
      <c r="W1969" s="403">
        <v>27.2</v>
      </c>
      <c r="X1969" s="404">
        <v>0.24034</v>
      </c>
      <c r="Y1969" s="403">
        <f>X1969+(S1969*((U1969-INDEX('[1]Center of Mass'!$B$8:$M$105,MATCH(A1969,'[1]Center of Mass'!$B$8:$B$105,0),9))^2+(V1969-INDEX('[1]Center of Mass'!$B$8:$M$105,MATCH(A1969,'[1]Center of Mass'!$B$8:$B$105,0),10))^2))</f>
        <v>659.68024143339983</v>
      </c>
    </row>
    <row r="1970" spans="1:25">
      <c r="A1970" s="403" t="s">
        <v>53</v>
      </c>
      <c r="B1970" s="403" t="s">
        <v>618</v>
      </c>
      <c r="C1970" s="403" t="s">
        <v>343</v>
      </c>
      <c r="D1970" s="403" t="s">
        <v>344</v>
      </c>
      <c r="E1970" s="403" t="s">
        <v>1455</v>
      </c>
      <c r="F1970" s="403">
        <v>0</v>
      </c>
      <c r="O1970" s="403" t="s">
        <v>345</v>
      </c>
      <c r="R1970" s="403">
        <v>4</v>
      </c>
      <c r="S1970" s="403">
        <v>1.1958</v>
      </c>
      <c r="T1970" s="403">
        <v>4.383</v>
      </c>
      <c r="U1970" s="403">
        <v>2.7879999999999998</v>
      </c>
      <c r="V1970" s="403">
        <v>0.58299999999999996</v>
      </c>
      <c r="W1970" s="403">
        <v>27.2</v>
      </c>
      <c r="X1970" s="404">
        <v>0.24034</v>
      </c>
      <c r="Y1970" s="403">
        <f>X1970+(S1970*((U1970-INDEX('[1]Center of Mass'!$B$8:$M$105,MATCH(A1970,'[1]Center of Mass'!$B$8:$B$105,0),9))^2+(V1970-INDEX('[1]Center of Mass'!$B$8:$M$105,MATCH(A1970,'[1]Center of Mass'!$B$8:$B$105,0),10))^2))</f>
        <v>612.55104298840001</v>
      </c>
    </row>
    <row r="1971" spans="1:25">
      <c r="A1971" s="403" t="s">
        <v>53</v>
      </c>
      <c r="B1971" s="403" t="s">
        <v>619</v>
      </c>
      <c r="C1971" s="403" t="s">
        <v>343</v>
      </c>
      <c r="D1971" s="403" t="s">
        <v>344</v>
      </c>
      <c r="E1971" s="403" t="s">
        <v>1455</v>
      </c>
      <c r="F1971" s="403">
        <v>0</v>
      </c>
      <c r="O1971" s="403" t="s">
        <v>345</v>
      </c>
      <c r="R1971" s="403">
        <v>4</v>
      </c>
      <c r="S1971" s="403">
        <v>1.5166999999999999</v>
      </c>
      <c r="T1971" s="403">
        <v>4.9329999999999998</v>
      </c>
      <c r="U1971" s="403">
        <v>3.95</v>
      </c>
      <c r="V1971" s="403">
        <v>0.58299999999999996</v>
      </c>
      <c r="W1971" s="403">
        <v>27.2</v>
      </c>
      <c r="X1971" s="404">
        <v>0.38562999999999997</v>
      </c>
      <c r="Y1971" s="403">
        <f>X1971+(S1971*((U1971-INDEX('[1]Center of Mass'!$B$8:$M$105,MATCH(A1971,'[1]Center of Mass'!$B$8:$B$105,0),9))^2+(V1971-INDEX('[1]Center of Mass'!$B$8:$M$105,MATCH(A1971,'[1]Center of Mass'!$B$8:$B$105,0),10))^2))</f>
        <v>713.10166091099995</v>
      </c>
    </row>
    <row r="1972" spans="1:25">
      <c r="A1972" s="403" t="s">
        <v>53</v>
      </c>
      <c r="B1972" s="403" t="s">
        <v>620</v>
      </c>
      <c r="C1972" s="403" t="s">
        <v>343</v>
      </c>
      <c r="D1972" s="403" t="s">
        <v>344</v>
      </c>
      <c r="E1972" s="403" t="s">
        <v>1455</v>
      </c>
      <c r="F1972" s="403">
        <v>0</v>
      </c>
      <c r="O1972" s="403" t="s">
        <v>345</v>
      </c>
      <c r="R1972" s="403">
        <v>4</v>
      </c>
      <c r="S1972" s="403">
        <v>1.5166999999999999</v>
      </c>
      <c r="T1972" s="403">
        <v>4.9329999999999998</v>
      </c>
      <c r="U1972" s="403">
        <v>5.25</v>
      </c>
      <c r="V1972" s="403">
        <v>0.58299999999999996</v>
      </c>
      <c r="W1972" s="403">
        <v>27.2</v>
      </c>
      <c r="X1972" s="404">
        <v>0.38562999999999997</v>
      </c>
      <c r="Y1972" s="403">
        <f>X1972+(S1972*((U1972-INDEX('[1]Center of Mass'!$B$8:$M$105,MATCH(A1972,'[1]Center of Mass'!$B$8:$B$105,0),9))^2+(V1972-INDEX('[1]Center of Mass'!$B$8:$M$105,MATCH(A1972,'[1]Center of Mass'!$B$8:$B$105,0),10))^2))</f>
        <v>646.45391949099997</v>
      </c>
    </row>
    <row r="1973" spans="1:25">
      <c r="A1973" s="403" t="s">
        <v>53</v>
      </c>
      <c r="B1973" s="403" t="s">
        <v>621</v>
      </c>
      <c r="C1973" s="403" t="s">
        <v>343</v>
      </c>
      <c r="D1973" s="403" t="s">
        <v>344</v>
      </c>
      <c r="E1973" s="403" t="s">
        <v>1455</v>
      </c>
      <c r="F1973" s="403">
        <v>0</v>
      </c>
      <c r="O1973" s="403" t="s">
        <v>345</v>
      </c>
      <c r="R1973" s="403">
        <v>4</v>
      </c>
      <c r="S1973" s="403">
        <v>1.5166999999999999</v>
      </c>
      <c r="T1973" s="403">
        <v>4.9329999999999998</v>
      </c>
      <c r="U1973" s="403">
        <v>6.55</v>
      </c>
      <c r="V1973" s="403">
        <v>0.58299999999999996</v>
      </c>
      <c r="W1973" s="403">
        <v>27.2</v>
      </c>
      <c r="X1973" s="404">
        <v>0.38562999999999997</v>
      </c>
      <c r="Y1973" s="403">
        <f>X1973+(S1973*((U1973-INDEX('[1]Center of Mass'!$B$8:$M$105,MATCH(A1973,'[1]Center of Mass'!$B$8:$B$105,0),9))^2+(V1973-INDEX('[1]Center of Mass'!$B$8:$M$105,MATCH(A1973,'[1]Center of Mass'!$B$8:$B$105,0),10))^2))</f>
        <v>584.93262407099996</v>
      </c>
    </row>
    <row r="1974" spans="1:25">
      <c r="A1974" s="403" t="s">
        <v>53</v>
      </c>
      <c r="B1974" s="403" t="s">
        <v>622</v>
      </c>
      <c r="C1974" s="403" t="s">
        <v>343</v>
      </c>
      <c r="D1974" s="403" t="s">
        <v>344</v>
      </c>
      <c r="E1974" s="403" t="s">
        <v>1455</v>
      </c>
      <c r="F1974" s="403">
        <v>0</v>
      </c>
      <c r="O1974" s="403" t="s">
        <v>345</v>
      </c>
      <c r="R1974" s="403">
        <v>4</v>
      </c>
      <c r="S1974" s="403">
        <v>1.3416999999999999</v>
      </c>
      <c r="T1974" s="403">
        <v>4.633</v>
      </c>
      <c r="U1974" s="403">
        <v>7.7750000000000004</v>
      </c>
      <c r="V1974" s="403">
        <v>0.58299999999999996</v>
      </c>
      <c r="W1974" s="403">
        <v>27.2</v>
      </c>
      <c r="X1974" s="404">
        <v>0.30003999999999997</v>
      </c>
      <c r="Y1974" s="403">
        <f>X1974+(S1974*((U1974-INDEX('[1]Center of Mass'!$B$8:$M$105,MATCH(A1974,'[1]Center of Mass'!$B$8:$B$105,0),9))^2+(V1974-INDEX('[1]Center of Mass'!$B$8:$M$105,MATCH(A1974,'[1]Center of Mass'!$B$8:$B$105,0),10))^2))</f>
        <v>470.26777096849997</v>
      </c>
    </row>
    <row r="1975" spans="1:25">
      <c r="A1975" s="403" t="s">
        <v>53</v>
      </c>
      <c r="B1975" s="403" t="s">
        <v>623</v>
      </c>
      <c r="C1975" s="403" t="s">
        <v>343</v>
      </c>
      <c r="D1975" s="403" t="s">
        <v>344</v>
      </c>
      <c r="E1975" s="403" t="s">
        <v>1455</v>
      </c>
      <c r="F1975" s="403">
        <v>0</v>
      </c>
      <c r="O1975" s="403" t="s">
        <v>345</v>
      </c>
      <c r="R1975" s="403">
        <v>4</v>
      </c>
      <c r="S1975" s="403">
        <v>1.3416999999999999</v>
      </c>
      <c r="T1975" s="403">
        <v>4.633</v>
      </c>
      <c r="U1975" s="403">
        <v>8.9250000000000007</v>
      </c>
      <c r="V1975" s="403">
        <v>0.58299999999999996</v>
      </c>
      <c r="W1975" s="403">
        <v>27.2</v>
      </c>
      <c r="X1975" s="404">
        <v>0.30003999999999997</v>
      </c>
      <c r="Y1975" s="403">
        <f>X1975+(S1975*((U1975-INDEX('[1]Center of Mass'!$B$8:$M$105,MATCH(A1975,'[1]Center of Mass'!$B$8:$B$105,0),9))^2+(V1975-INDEX('[1]Center of Mass'!$B$8:$M$105,MATCH(A1975,'[1]Center of Mass'!$B$8:$B$105,0),10))^2))</f>
        <v>429.68496855849992</v>
      </c>
    </row>
    <row r="1976" spans="1:25">
      <c r="A1976" s="403" t="s">
        <v>53</v>
      </c>
      <c r="B1976" s="403" t="s">
        <v>624</v>
      </c>
      <c r="C1976" s="403" t="s">
        <v>343</v>
      </c>
      <c r="D1976" s="403" t="s">
        <v>344</v>
      </c>
      <c r="E1976" s="403" t="s">
        <v>1455</v>
      </c>
      <c r="F1976" s="403">
        <v>0</v>
      </c>
      <c r="O1976" s="403" t="s">
        <v>345</v>
      </c>
      <c r="R1976" s="403">
        <v>4</v>
      </c>
      <c r="S1976" s="403">
        <v>1.8619000000000001</v>
      </c>
      <c r="T1976" s="403">
        <v>5.5250000000000004</v>
      </c>
      <c r="U1976" s="403">
        <v>10.298</v>
      </c>
      <c r="V1976" s="403">
        <v>0.58299999999999996</v>
      </c>
      <c r="W1976" s="403">
        <v>27.2</v>
      </c>
      <c r="X1976" s="404">
        <v>0.60636999999999996</v>
      </c>
      <c r="Y1976" s="403">
        <f>X1976+(S1976*((U1976-INDEX('[1]Center of Mass'!$B$8:$M$105,MATCH(A1976,'[1]Center of Mass'!$B$8:$B$105,0),9))^2+(V1976-INDEX('[1]Center of Mass'!$B$8:$M$105,MATCH(A1976,'[1]Center of Mass'!$B$8:$B$105,0),10))^2))</f>
        <v>535.68280036219994</v>
      </c>
    </row>
    <row r="1977" spans="1:25">
      <c r="A1977" s="403" t="s">
        <v>53</v>
      </c>
      <c r="B1977" s="403" t="s">
        <v>625</v>
      </c>
      <c r="C1977" s="403" t="s">
        <v>343</v>
      </c>
      <c r="D1977" s="403" t="s">
        <v>344</v>
      </c>
      <c r="E1977" s="403" t="s">
        <v>1455</v>
      </c>
      <c r="F1977" s="403">
        <v>0</v>
      </c>
      <c r="O1977" s="403" t="s">
        <v>345</v>
      </c>
      <c r="R1977" s="403">
        <v>4</v>
      </c>
      <c r="S1977" s="403">
        <v>1.8714</v>
      </c>
      <c r="T1977" s="403">
        <v>5.5410000000000004</v>
      </c>
      <c r="U1977" s="403">
        <v>11.898</v>
      </c>
      <c r="V1977" s="403">
        <v>0.58299999999999996</v>
      </c>
      <c r="W1977" s="403">
        <v>27.2</v>
      </c>
      <c r="X1977" s="404">
        <v>0.61355000000000004</v>
      </c>
      <c r="Y1977" s="403">
        <f>X1977+(S1977*((U1977-INDEX('[1]Center of Mass'!$B$8:$M$105,MATCH(A1977,'[1]Center of Mass'!$B$8:$B$105,0),9))^2+(V1977-INDEX('[1]Center of Mass'!$B$8:$M$105,MATCH(A1977,'[1]Center of Mass'!$B$8:$B$105,0),10))^2))</f>
        <v>476.12195133319995</v>
      </c>
    </row>
    <row r="1978" spans="1:25">
      <c r="A1978" s="403" t="s">
        <v>53</v>
      </c>
      <c r="B1978" s="403" t="s">
        <v>626</v>
      </c>
      <c r="C1978" s="403" t="s">
        <v>343</v>
      </c>
      <c r="D1978" s="403" t="s">
        <v>344</v>
      </c>
      <c r="E1978" s="403" t="s">
        <v>1455</v>
      </c>
      <c r="F1978" s="403">
        <v>0</v>
      </c>
      <c r="O1978" s="403" t="s">
        <v>345</v>
      </c>
      <c r="R1978" s="403">
        <v>4</v>
      </c>
      <c r="S1978" s="403">
        <v>1.2869999999999999</v>
      </c>
      <c r="T1978" s="403">
        <v>4.54</v>
      </c>
      <c r="U1978" s="403">
        <v>13.252000000000001</v>
      </c>
      <c r="V1978" s="403">
        <v>0.58299999999999996</v>
      </c>
      <c r="W1978" s="403">
        <v>27.2</v>
      </c>
      <c r="X1978" s="404">
        <v>0.27650999999999998</v>
      </c>
      <c r="Y1978" s="403">
        <f>X1978+(S1978*((U1978-INDEX('[1]Center of Mass'!$B$8:$M$105,MATCH(A1978,'[1]Center of Mass'!$B$8:$B$105,0),9))^2+(V1978-INDEX('[1]Center of Mass'!$B$8:$M$105,MATCH(A1978,'[1]Center of Mass'!$B$8:$B$105,0),10))^2))</f>
        <v>296.18448950999993</v>
      </c>
    </row>
    <row r="1979" spans="1:25">
      <c r="A1979" s="403" t="s">
        <v>53</v>
      </c>
      <c r="B1979" s="403" t="s">
        <v>627</v>
      </c>
      <c r="C1979" s="403" t="s">
        <v>343</v>
      </c>
      <c r="D1979" s="403" t="s">
        <v>344</v>
      </c>
      <c r="E1979" s="403" t="s">
        <v>1455</v>
      </c>
      <c r="F1979" s="403">
        <v>0</v>
      </c>
      <c r="O1979" s="403" t="s">
        <v>345</v>
      </c>
      <c r="R1979" s="403">
        <v>4</v>
      </c>
      <c r="S1979" s="403">
        <v>1.2869999999999999</v>
      </c>
      <c r="T1979" s="403">
        <v>4.54</v>
      </c>
      <c r="U1979" s="403">
        <v>14.355</v>
      </c>
      <c r="V1979" s="403">
        <v>0.58299999999999996</v>
      </c>
      <c r="W1979" s="403">
        <v>27.2</v>
      </c>
      <c r="X1979" s="404">
        <v>0.27650999999999998</v>
      </c>
      <c r="Y1979" s="403">
        <f>X1979+(S1979*((U1979-INDEX('[1]Center of Mass'!$B$8:$M$105,MATCH(A1979,'[1]Center of Mass'!$B$8:$B$105,0),9))^2+(V1979-INDEX('[1]Center of Mass'!$B$8:$M$105,MATCH(A1979,'[1]Center of Mass'!$B$8:$B$105,0),10))^2))</f>
        <v>274.33034791499995</v>
      </c>
    </row>
    <row r="1980" spans="1:25">
      <c r="A1980" s="403" t="s">
        <v>53</v>
      </c>
      <c r="B1980" s="403" t="s">
        <v>628</v>
      </c>
      <c r="C1980" s="403" t="s">
        <v>343</v>
      </c>
      <c r="D1980" s="403" t="s">
        <v>344</v>
      </c>
      <c r="E1980" s="403" t="s">
        <v>1455</v>
      </c>
      <c r="F1980" s="403">
        <v>0</v>
      </c>
      <c r="O1980" s="403" t="s">
        <v>345</v>
      </c>
      <c r="R1980" s="403">
        <v>4</v>
      </c>
      <c r="S1980" s="403">
        <v>1.2869999999999999</v>
      </c>
      <c r="T1980" s="403">
        <v>4.54</v>
      </c>
      <c r="U1980" s="403">
        <v>15.458</v>
      </c>
      <c r="V1980" s="403">
        <v>0.58299999999999996</v>
      </c>
      <c r="W1980" s="403">
        <v>27.2</v>
      </c>
      <c r="X1980" s="404">
        <v>0.27650999999999998</v>
      </c>
      <c r="Y1980" s="403">
        <f>X1980+(S1980*((U1980-INDEX('[1]Center of Mass'!$B$8:$M$105,MATCH(A1980,'[1]Center of Mass'!$B$8:$B$105,0),9))^2+(V1980-INDEX('[1]Center of Mass'!$B$8:$M$105,MATCH(A1980,'[1]Center of Mass'!$B$8:$B$105,0),10))^2))</f>
        <v>255.60775788599997</v>
      </c>
    </row>
    <row r="1981" spans="1:25">
      <c r="A1981" s="403" t="s">
        <v>53</v>
      </c>
      <c r="B1981" s="403" t="s">
        <v>629</v>
      </c>
      <c r="C1981" s="403" t="s">
        <v>343</v>
      </c>
      <c r="D1981" s="403" t="s">
        <v>344</v>
      </c>
      <c r="E1981" s="403" t="s">
        <v>1455</v>
      </c>
      <c r="F1981" s="403">
        <v>0</v>
      </c>
      <c r="O1981" s="403" t="s">
        <v>345</v>
      </c>
      <c r="R1981" s="403">
        <v>4</v>
      </c>
      <c r="S1981" s="403">
        <v>1.3889</v>
      </c>
      <c r="T1981" s="403">
        <v>4.7140000000000004</v>
      </c>
      <c r="U1981" s="403">
        <v>16.605</v>
      </c>
      <c r="V1981" s="403">
        <v>0.58299999999999996</v>
      </c>
      <c r="W1981" s="403">
        <v>27.2</v>
      </c>
      <c r="X1981" s="404">
        <v>0.32157999999999998</v>
      </c>
      <c r="Y1981" s="403">
        <f>X1981+(S1981*((U1981-INDEX('[1]Center of Mass'!$B$8:$M$105,MATCH(A1981,'[1]Center of Mass'!$B$8:$B$105,0),9))^2+(V1981-INDEX('[1]Center of Mass'!$B$8:$M$105,MATCH(A1981,'[1]Center of Mass'!$B$8:$B$105,0),10))^2))</f>
        <v>258.44245745049994</v>
      </c>
    </row>
    <row r="1982" spans="1:25">
      <c r="A1982" s="403" t="s">
        <v>53</v>
      </c>
      <c r="B1982" s="403" t="s">
        <v>630</v>
      </c>
      <c r="C1982" s="403" t="s">
        <v>343</v>
      </c>
      <c r="D1982" s="403" t="s">
        <v>344</v>
      </c>
      <c r="E1982" s="403" t="s">
        <v>1455</v>
      </c>
      <c r="F1982" s="403">
        <v>0</v>
      </c>
      <c r="O1982" s="403" t="s">
        <v>345</v>
      </c>
      <c r="R1982" s="403">
        <v>4</v>
      </c>
      <c r="S1982" s="403">
        <v>0.7</v>
      </c>
      <c r="T1982" s="403">
        <v>3.5329999999999999</v>
      </c>
      <c r="U1982" s="403">
        <v>17.5</v>
      </c>
      <c r="V1982" s="403">
        <v>0.58299999999999996</v>
      </c>
      <c r="W1982" s="403">
        <v>27.2</v>
      </c>
      <c r="X1982" s="404">
        <v>0.1004</v>
      </c>
      <c r="Y1982" s="403">
        <f>X1982+(S1982*((U1982-INDEX('[1]Center of Mass'!$B$8:$M$105,MATCH(A1982,'[1]Center of Mass'!$B$8:$B$105,0),9))^2+(V1982-INDEX('[1]Center of Mass'!$B$8:$M$105,MATCH(A1982,'[1]Center of Mass'!$B$8:$B$105,0),10))^2))</f>
        <v>124.61831099999998</v>
      </c>
    </row>
    <row r="1983" spans="1:25">
      <c r="A1983" s="403" t="s">
        <v>53</v>
      </c>
      <c r="B1983" s="403" t="s">
        <v>884</v>
      </c>
      <c r="C1983" s="403" t="s">
        <v>343</v>
      </c>
      <c r="D1983" s="403" t="s">
        <v>344</v>
      </c>
      <c r="E1983" s="403" t="s">
        <v>1455</v>
      </c>
      <c r="F1983" s="403">
        <v>0</v>
      </c>
      <c r="O1983" s="403" t="s">
        <v>345</v>
      </c>
      <c r="R1983" s="403">
        <v>4</v>
      </c>
      <c r="S1983" s="403">
        <v>1.4582999999999999</v>
      </c>
      <c r="T1983" s="403">
        <v>4.8330000000000002</v>
      </c>
      <c r="U1983" s="403">
        <v>0.625</v>
      </c>
      <c r="V1983" s="403">
        <v>1.75</v>
      </c>
      <c r="W1983" s="403">
        <v>27.2</v>
      </c>
      <c r="X1983" s="404">
        <v>0.3553</v>
      </c>
      <c r="Y1983" s="403">
        <f>X1983+(S1983*((U1983-INDEX('[1]Center of Mass'!$B$8:$M$105,MATCH(A1983,'[1]Center of Mass'!$B$8:$B$105,0),9))^2+(V1983-INDEX('[1]Center of Mass'!$B$8:$M$105,MATCH(A1983,'[1]Center of Mass'!$B$8:$B$105,0),10))^2))</f>
        <v>830.63623504960003</v>
      </c>
    </row>
    <row r="1984" spans="1:25">
      <c r="A1984" s="403" t="s">
        <v>53</v>
      </c>
      <c r="B1984" s="403" t="s">
        <v>885</v>
      </c>
      <c r="C1984" s="403" t="s">
        <v>343</v>
      </c>
      <c r="D1984" s="403" t="s">
        <v>344</v>
      </c>
      <c r="E1984" s="403" t="s">
        <v>1455</v>
      </c>
      <c r="F1984" s="403">
        <v>0</v>
      </c>
      <c r="O1984" s="403" t="s">
        <v>345</v>
      </c>
      <c r="R1984" s="403">
        <v>4</v>
      </c>
      <c r="S1984" s="403">
        <v>1.1958</v>
      </c>
      <c r="T1984" s="403">
        <v>4.383</v>
      </c>
      <c r="U1984" s="403">
        <v>1.7629999999999999</v>
      </c>
      <c r="V1984" s="403">
        <v>1.75</v>
      </c>
      <c r="W1984" s="403">
        <v>27.2</v>
      </c>
      <c r="X1984" s="404">
        <v>0.24034</v>
      </c>
      <c r="Y1984" s="403">
        <f>X1984+(S1984*((U1984-INDEX('[1]Center of Mass'!$B$8:$M$105,MATCH(A1984,'[1]Center of Mass'!$B$8:$B$105,0),9))^2+(V1984-INDEX('[1]Center of Mass'!$B$8:$M$105,MATCH(A1984,'[1]Center of Mass'!$B$8:$B$105,0),10))^2))</f>
        <v>625.79893092399993</v>
      </c>
    </row>
    <row r="1985" spans="1:25">
      <c r="A1985" s="403" t="s">
        <v>53</v>
      </c>
      <c r="B1985" s="403" t="s">
        <v>631</v>
      </c>
      <c r="C1985" s="403" t="s">
        <v>343</v>
      </c>
      <c r="D1985" s="403" t="s">
        <v>344</v>
      </c>
      <c r="E1985" s="403" t="s">
        <v>1455</v>
      </c>
      <c r="F1985" s="403">
        <v>0</v>
      </c>
      <c r="O1985" s="403" t="s">
        <v>345</v>
      </c>
      <c r="R1985" s="403">
        <v>4</v>
      </c>
      <c r="S1985" s="403">
        <v>1.1958</v>
      </c>
      <c r="T1985" s="403">
        <v>4.383</v>
      </c>
      <c r="U1985" s="403">
        <v>2.7879999999999998</v>
      </c>
      <c r="V1985" s="403">
        <v>1.75</v>
      </c>
      <c r="W1985" s="403">
        <v>27.2</v>
      </c>
      <c r="X1985" s="404">
        <v>0.24034</v>
      </c>
      <c r="Y1985" s="403">
        <f>X1985+(S1985*((U1985-INDEX('[1]Center of Mass'!$B$8:$M$105,MATCH(A1985,'[1]Center of Mass'!$B$8:$B$105,0),9))^2+(V1985-INDEX('[1]Center of Mass'!$B$8:$M$105,MATCH(A1985,'[1]Center of Mass'!$B$8:$B$105,0),10))^2))</f>
        <v>578.669732479</v>
      </c>
    </row>
    <row r="1986" spans="1:25">
      <c r="A1986" s="403" t="s">
        <v>53</v>
      </c>
      <c r="B1986" s="403" t="s">
        <v>632</v>
      </c>
      <c r="C1986" s="403" t="s">
        <v>343</v>
      </c>
      <c r="D1986" s="403" t="s">
        <v>344</v>
      </c>
      <c r="E1986" s="403" t="s">
        <v>1455</v>
      </c>
      <c r="F1986" s="403">
        <v>0</v>
      </c>
      <c r="O1986" s="403" t="s">
        <v>345</v>
      </c>
      <c r="R1986" s="403">
        <v>4</v>
      </c>
      <c r="S1986" s="403">
        <v>1.5166999999999999</v>
      </c>
      <c r="T1986" s="403">
        <v>4.9329999999999998</v>
      </c>
      <c r="U1986" s="403">
        <v>3.95</v>
      </c>
      <c r="V1986" s="403">
        <v>1.75</v>
      </c>
      <c r="W1986" s="403">
        <v>27.2</v>
      </c>
      <c r="X1986" s="404">
        <v>0.38562999999999997</v>
      </c>
      <c r="Y1986" s="403">
        <f>X1986+(S1986*((U1986-INDEX('[1]Center of Mass'!$B$8:$M$105,MATCH(A1986,'[1]Center of Mass'!$B$8:$B$105,0),9))^2+(V1986-INDEX('[1]Center of Mass'!$B$8:$M$105,MATCH(A1986,'[1]Center of Mass'!$B$8:$B$105,0),10))^2))</f>
        <v>670.12810040789998</v>
      </c>
    </row>
    <row r="1987" spans="1:25">
      <c r="A1987" s="403" t="s">
        <v>53</v>
      </c>
      <c r="B1987" s="403" t="s">
        <v>633</v>
      </c>
      <c r="C1987" s="403" t="s">
        <v>343</v>
      </c>
      <c r="D1987" s="403" t="s">
        <v>344</v>
      </c>
      <c r="E1987" s="403" t="s">
        <v>1455</v>
      </c>
      <c r="F1987" s="403">
        <v>0</v>
      </c>
      <c r="O1987" s="403" t="s">
        <v>345</v>
      </c>
      <c r="R1987" s="403">
        <v>4</v>
      </c>
      <c r="S1987" s="403">
        <v>1.5166999999999999</v>
      </c>
      <c r="T1987" s="403">
        <v>4.9329999999999998</v>
      </c>
      <c r="U1987" s="403">
        <v>5.25</v>
      </c>
      <c r="V1987" s="403">
        <v>1.75</v>
      </c>
      <c r="W1987" s="403">
        <v>27.2</v>
      </c>
      <c r="X1987" s="404">
        <v>0.38562999999999997</v>
      </c>
      <c r="Y1987" s="403">
        <f>X1987+(S1987*((U1987-INDEX('[1]Center of Mass'!$B$8:$M$105,MATCH(A1987,'[1]Center of Mass'!$B$8:$B$105,0),9))^2+(V1987-INDEX('[1]Center of Mass'!$B$8:$M$105,MATCH(A1987,'[1]Center of Mass'!$B$8:$B$105,0),10))^2))</f>
        <v>603.48035898789999</v>
      </c>
    </row>
    <row r="1988" spans="1:25">
      <c r="A1988" s="403" t="s">
        <v>53</v>
      </c>
      <c r="B1988" s="403" t="s">
        <v>634</v>
      </c>
      <c r="C1988" s="403" t="s">
        <v>343</v>
      </c>
      <c r="D1988" s="403" t="s">
        <v>344</v>
      </c>
      <c r="E1988" s="403" t="s">
        <v>1455</v>
      </c>
      <c r="F1988" s="403">
        <v>0</v>
      </c>
      <c r="O1988" s="403" t="s">
        <v>345</v>
      </c>
      <c r="R1988" s="403">
        <v>4</v>
      </c>
      <c r="S1988" s="403">
        <v>1.5166999999999999</v>
      </c>
      <c r="T1988" s="403">
        <v>4.9329999999999998</v>
      </c>
      <c r="U1988" s="403">
        <v>6.55</v>
      </c>
      <c r="V1988" s="403">
        <v>1.75</v>
      </c>
      <c r="W1988" s="403">
        <v>27.2</v>
      </c>
      <c r="X1988" s="404">
        <v>0.38562999999999997</v>
      </c>
      <c r="Y1988" s="403">
        <f>X1988+(S1988*((U1988-INDEX('[1]Center of Mass'!$B$8:$M$105,MATCH(A1988,'[1]Center of Mass'!$B$8:$B$105,0),9))^2+(V1988-INDEX('[1]Center of Mass'!$B$8:$M$105,MATCH(A1988,'[1]Center of Mass'!$B$8:$B$105,0),10))^2))</f>
        <v>541.95906356789999</v>
      </c>
    </row>
    <row r="1989" spans="1:25">
      <c r="A1989" s="403" t="s">
        <v>53</v>
      </c>
      <c r="B1989" s="403" t="s">
        <v>635</v>
      </c>
      <c r="C1989" s="403" t="s">
        <v>343</v>
      </c>
      <c r="D1989" s="403" t="s">
        <v>344</v>
      </c>
      <c r="E1989" s="403" t="s">
        <v>1455</v>
      </c>
      <c r="F1989" s="403">
        <v>0</v>
      </c>
      <c r="O1989" s="403" t="s">
        <v>345</v>
      </c>
      <c r="R1989" s="403">
        <v>4</v>
      </c>
      <c r="S1989" s="403">
        <v>1.3416999999999999</v>
      </c>
      <c r="T1989" s="403">
        <v>4.633</v>
      </c>
      <c r="U1989" s="403">
        <v>7.7750000000000004</v>
      </c>
      <c r="V1989" s="403">
        <v>1.75</v>
      </c>
      <c r="W1989" s="403">
        <v>27.2</v>
      </c>
      <c r="X1989" s="404">
        <v>0.30003999999999997</v>
      </c>
      <c r="Y1989" s="403">
        <f>X1989+(S1989*((U1989-INDEX('[1]Center of Mass'!$B$8:$M$105,MATCH(A1989,'[1]Center of Mass'!$B$8:$B$105,0),9))^2+(V1989-INDEX('[1]Center of Mass'!$B$8:$M$105,MATCH(A1989,'[1]Center of Mass'!$B$8:$B$105,0),10))^2))</f>
        <v>432.25258924039997</v>
      </c>
    </row>
    <row r="1990" spans="1:25">
      <c r="A1990" s="403" t="s">
        <v>53</v>
      </c>
      <c r="B1990" s="403" t="s">
        <v>636</v>
      </c>
      <c r="C1990" s="403" t="s">
        <v>343</v>
      </c>
      <c r="D1990" s="403" t="s">
        <v>344</v>
      </c>
      <c r="E1990" s="403" t="s">
        <v>1455</v>
      </c>
      <c r="F1990" s="403">
        <v>0</v>
      </c>
      <c r="O1990" s="403" t="s">
        <v>345</v>
      </c>
      <c r="R1990" s="403">
        <v>4</v>
      </c>
      <c r="S1990" s="403">
        <v>1.3416999999999999</v>
      </c>
      <c r="T1990" s="403">
        <v>4.633</v>
      </c>
      <c r="U1990" s="403">
        <v>8.9250000000000007</v>
      </c>
      <c r="V1990" s="403">
        <v>1.75</v>
      </c>
      <c r="W1990" s="403">
        <v>27.2</v>
      </c>
      <c r="X1990" s="404">
        <v>0.30003999999999997</v>
      </c>
      <c r="Y1990" s="403">
        <f>X1990+(S1990*((U1990-INDEX('[1]Center of Mass'!$B$8:$M$105,MATCH(A1990,'[1]Center of Mass'!$B$8:$B$105,0),9))^2+(V1990-INDEX('[1]Center of Mass'!$B$8:$M$105,MATCH(A1990,'[1]Center of Mass'!$B$8:$B$105,0),10))^2))</f>
        <v>391.66978683039997</v>
      </c>
    </row>
    <row r="1991" spans="1:25">
      <c r="A1991" s="403" t="s">
        <v>53</v>
      </c>
      <c r="B1991" s="403" t="s">
        <v>637</v>
      </c>
      <c r="C1991" s="403" t="s">
        <v>343</v>
      </c>
      <c r="D1991" s="403" t="s">
        <v>344</v>
      </c>
      <c r="E1991" s="403" t="s">
        <v>1455</v>
      </c>
      <c r="F1991" s="403">
        <v>0</v>
      </c>
      <c r="O1991" s="403" t="s">
        <v>345</v>
      </c>
      <c r="R1991" s="403">
        <v>4</v>
      </c>
      <c r="S1991" s="403">
        <v>1.8619000000000001</v>
      </c>
      <c r="T1991" s="403">
        <v>5.5250000000000004</v>
      </c>
      <c r="U1991" s="403">
        <v>10.298</v>
      </c>
      <c r="V1991" s="403">
        <v>1.75</v>
      </c>
      <c r="W1991" s="403">
        <v>27.2</v>
      </c>
      <c r="X1991" s="404">
        <v>0.60636999999999996</v>
      </c>
      <c r="Y1991" s="403">
        <f>X1991+(S1991*((U1991-INDEX('[1]Center of Mass'!$B$8:$M$105,MATCH(A1991,'[1]Center of Mass'!$B$8:$B$105,0),9))^2+(V1991-INDEX('[1]Center of Mass'!$B$8:$M$105,MATCH(A1991,'[1]Center of Mass'!$B$8:$B$105,0),10))^2))</f>
        <v>482.92848355550012</v>
      </c>
    </row>
    <row r="1992" spans="1:25">
      <c r="A1992" s="403" t="s">
        <v>53</v>
      </c>
      <c r="B1992" s="403" t="s">
        <v>638</v>
      </c>
      <c r="C1992" s="403" t="s">
        <v>343</v>
      </c>
      <c r="D1992" s="403" t="s">
        <v>344</v>
      </c>
      <c r="E1992" s="403" t="s">
        <v>1455</v>
      </c>
      <c r="F1992" s="403">
        <v>0</v>
      </c>
      <c r="O1992" s="403" t="s">
        <v>345</v>
      </c>
      <c r="R1992" s="403">
        <v>4</v>
      </c>
      <c r="S1992" s="403">
        <v>1.8714</v>
      </c>
      <c r="T1992" s="403">
        <v>5.5410000000000004</v>
      </c>
      <c r="U1992" s="403">
        <v>11.898</v>
      </c>
      <c r="V1992" s="403">
        <v>1.75</v>
      </c>
      <c r="W1992" s="403">
        <v>27.2</v>
      </c>
      <c r="X1992" s="404">
        <v>0.61355000000000004</v>
      </c>
      <c r="Y1992" s="403">
        <f>X1992+(S1992*((U1992-INDEX('[1]Center of Mass'!$B$8:$M$105,MATCH(A1992,'[1]Center of Mass'!$B$8:$B$105,0),9))^2+(V1992-INDEX('[1]Center of Mass'!$B$8:$M$105,MATCH(A1992,'[1]Center of Mass'!$B$8:$B$105,0),10))^2))</f>
        <v>423.09846539300003</v>
      </c>
    </row>
    <row r="1993" spans="1:25">
      <c r="A1993" s="403" t="s">
        <v>53</v>
      </c>
      <c r="B1993" s="403" t="s">
        <v>639</v>
      </c>
      <c r="C1993" s="403" t="s">
        <v>343</v>
      </c>
      <c r="D1993" s="403" t="s">
        <v>344</v>
      </c>
      <c r="E1993" s="403" t="s">
        <v>1455</v>
      </c>
      <c r="F1993" s="403">
        <v>0</v>
      </c>
      <c r="O1993" s="403" t="s">
        <v>345</v>
      </c>
      <c r="R1993" s="403">
        <v>4</v>
      </c>
      <c r="S1993" s="403">
        <v>1.2869999999999999</v>
      </c>
      <c r="T1993" s="403">
        <v>4.54</v>
      </c>
      <c r="U1993" s="403">
        <v>13.252000000000001</v>
      </c>
      <c r="V1993" s="403">
        <v>1.75</v>
      </c>
      <c r="W1993" s="403">
        <v>27.2</v>
      </c>
      <c r="X1993" s="404">
        <v>0.27650999999999998</v>
      </c>
      <c r="Y1993" s="403">
        <f>X1993+(S1993*((U1993-INDEX('[1]Center of Mass'!$B$8:$M$105,MATCH(A1993,'[1]Center of Mass'!$B$8:$B$105,0),9))^2+(V1993-INDEX('[1]Center of Mass'!$B$8:$M$105,MATCH(A1993,'[1]Center of Mass'!$B$8:$B$105,0),10))^2))</f>
        <v>259.71915531899992</v>
      </c>
    </row>
    <row r="1994" spans="1:25">
      <c r="A1994" s="403" t="s">
        <v>53</v>
      </c>
      <c r="B1994" s="403" t="s">
        <v>640</v>
      </c>
      <c r="C1994" s="403" t="s">
        <v>343</v>
      </c>
      <c r="D1994" s="403" t="s">
        <v>344</v>
      </c>
      <c r="E1994" s="403" t="s">
        <v>1455</v>
      </c>
      <c r="F1994" s="403">
        <v>0</v>
      </c>
      <c r="O1994" s="403" t="s">
        <v>345</v>
      </c>
      <c r="R1994" s="403">
        <v>4</v>
      </c>
      <c r="S1994" s="403">
        <v>1.2869999999999999</v>
      </c>
      <c r="T1994" s="403">
        <v>4.54</v>
      </c>
      <c r="U1994" s="403">
        <v>14.355</v>
      </c>
      <c r="V1994" s="403">
        <v>1.75</v>
      </c>
      <c r="W1994" s="403">
        <v>27.2</v>
      </c>
      <c r="X1994" s="404">
        <v>0.27650999999999998</v>
      </c>
      <c r="Y1994" s="403">
        <f>X1994+(S1994*((U1994-INDEX('[1]Center of Mass'!$B$8:$M$105,MATCH(A1994,'[1]Center of Mass'!$B$8:$B$105,0),9))^2+(V1994-INDEX('[1]Center of Mass'!$B$8:$M$105,MATCH(A1994,'[1]Center of Mass'!$B$8:$B$105,0),10))^2))</f>
        <v>237.86501372399997</v>
      </c>
    </row>
    <row r="1995" spans="1:25">
      <c r="A1995" s="403" t="s">
        <v>53</v>
      </c>
      <c r="B1995" s="403" t="s">
        <v>641</v>
      </c>
      <c r="C1995" s="403" t="s">
        <v>343</v>
      </c>
      <c r="D1995" s="403" t="s">
        <v>344</v>
      </c>
      <c r="E1995" s="403" t="s">
        <v>1455</v>
      </c>
      <c r="F1995" s="403">
        <v>0</v>
      </c>
      <c r="O1995" s="403" t="s">
        <v>345</v>
      </c>
      <c r="R1995" s="403">
        <v>4</v>
      </c>
      <c r="S1995" s="403">
        <v>1.2869999999999999</v>
      </c>
      <c r="T1995" s="403">
        <v>4.54</v>
      </c>
      <c r="U1995" s="403">
        <v>15.458</v>
      </c>
      <c r="V1995" s="403">
        <v>1.75</v>
      </c>
      <c r="W1995" s="403">
        <v>27.2</v>
      </c>
      <c r="X1995" s="404">
        <v>0.27650999999999998</v>
      </c>
      <c r="Y1995" s="403">
        <f>X1995+(S1995*((U1995-INDEX('[1]Center of Mass'!$B$8:$M$105,MATCH(A1995,'[1]Center of Mass'!$B$8:$B$105,0),9))^2+(V1995-INDEX('[1]Center of Mass'!$B$8:$M$105,MATCH(A1995,'[1]Center of Mass'!$B$8:$B$105,0),10))^2))</f>
        <v>219.14242369499999</v>
      </c>
    </row>
    <row r="1996" spans="1:25">
      <c r="A1996" s="403" t="s">
        <v>53</v>
      </c>
      <c r="B1996" s="403" t="s">
        <v>642</v>
      </c>
      <c r="C1996" s="403" t="s">
        <v>343</v>
      </c>
      <c r="D1996" s="403" t="s">
        <v>344</v>
      </c>
      <c r="E1996" s="403" t="s">
        <v>1455</v>
      </c>
      <c r="F1996" s="403">
        <v>0</v>
      </c>
      <c r="O1996" s="403" t="s">
        <v>345</v>
      </c>
      <c r="R1996" s="403">
        <v>4</v>
      </c>
      <c r="S1996" s="403">
        <v>1.3889</v>
      </c>
      <c r="T1996" s="403">
        <v>4.7140000000000004</v>
      </c>
      <c r="U1996" s="403">
        <v>16.605</v>
      </c>
      <c r="V1996" s="403">
        <v>1.75</v>
      </c>
      <c r="W1996" s="403">
        <v>27.2</v>
      </c>
      <c r="X1996" s="404">
        <v>0.32157999999999998</v>
      </c>
      <c r="Y1996" s="403">
        <f>X1996+(S1996*((U1996-INDEX('[1]Center of Mass'!$B$8:$M$105,MATCH(A1996,'[1]Center of Mass'!$B$8:$B$105,0),9))^2+(V1996-INDEX('[1]Center of Mass'!$B$8:$M$105,MATCH(A1996,'[1]Center of Mass'!$B$8:$B$105,0),10))^2))</f>
        <v>219.08993013280002</v>
      </c>
    </row>
    <row r="1997" spans="1:25">
      <c r="A1997" s="403" t="s">
        <v>53</v>
      </c>
      <c r="B1997" s="403" t="s">
        <v>643</v>
      </c>
      <c r="C1997" s="403" t="s">
        <v>343</v>
      </c>
      <c r="D1997" s="403" t="s">
        <v>344</v>
      </c>
      <c r="E1997" s="403" t="s">
        <v>1455</v>
      </c>
      <c r="F1997" s="403">
        <v>0</v>
      </c>
      <c r="O1997" s="403" t="s">
        <v>345</v>
      </c>
      <c r="R1997" s="403">
        <v>4</v>
      </c>
      <c r="S1997" s="403">
        <v>0.7</v>
      </c>
      <c r="T1997" s="403">
        <v>3.5329999999999999</v>
      </c>
      <c r="U1997" s="403">
        <v>17.5</v>
      </c>
      <c r="V1997" s="403">
        <v>1.75</v>
      </c>
      <c r="W1997" s="403">
        <v>27.2</v>
      </c>
      <c r="X1997" s="404">
        <v>0.1004</v>
      </c>
      <c r="Y1997" s="403">
        <f>X1997+(S1997*((U1997-INDEX('[1]Center of Mass'!$B$8:$M$105,MATCH(A1997,'[1]Center of Mass'!$B$8:$B$105,0),9))^2+(V1997-INDEX('[1]Center of Mass'!$B$8:$M$105,MATCH(A1997,'[1]Center of Mass'!$B$8:$B$105,0),10))^2))</f>
        <v>104.78479589999999</v>
      </c>
    </row>
    <row r="1998" spans="1:25">
      <c r="A1998" s="403" t="s">
        <v>53</v>
      </c>
      <c r="B1998" s="403" t="s">
        <v>644</v>
      </c>
      <c r="C1998" s="403" t="s">
        <v>343</v>
      </c>
      <c r="D1998" s="403" t="s">
        <v>344</v>
      </c>
      <c r="E1998" s="403" t="s">
        <v>1455</v>
      </c>
      <c r="F1998" s="403">
        <v>0</v>
      </c>
      <c r="O1998" s="403" t="s">
        <v>345</v>
      </c>
      <c r="R1998" s="403">
        <v>4</v>
      </c>
      <c r="S1998" s="403">
        <v>1.4582999999999999</v>
      </c>
      <c r="T1998" s="403">
        <v>4.8330000000000002</v>
      </c>
      <c r="U1998" s="403">
        <v>0.625</v>
      </c>
      <c r="V1998" s="403">
        <v>2.9169999999999998</v>
      </c>
      <c r="W1998" s="403">
        <v>27.2</v>
      </c>
      <c r="X1998" s="404">
        <v>0.3553</v>
      </c>
      <c r="Y1998" s="403">
        <f>X1998+(S1998*((U1998-INDEX('[1]Center of Mass'!$B$8:$M$105,MATCH(A1998,'[1]Center of Mass'!$B$8:$B$105,0),9))^2+(V1998-INDEX('[1]Center of Mass'!$B$8:$M$105,MATCH(A1998,'[1]Center of Mass'!$B$8:$B$105,0),10))^2))</f>
        <v>793.28944183509998</v>
      </c>
    </row>
    <row r="1999" spans="1:25">
      <c r="A1999" s="403" t="s">
        <v>53</v>
      </c>
      <c r="B1999" s="403" t="s">
        <v>886</v>
      </c>
      <c r="C1999" s="403" t="s">
        <v>343</v>
      </c>
      <c r="D1999" s="403" t="s">
        <v>344</v>
      </c>
      <c r="E1999" s="403" t="s">
        <v>1455</v>
      </c>
      <c r="F1999" s="403">
        <v>0</v>
      </c>
      <c r="O1999" s="403" t="s">
        <v>345</v>
      </c>
      <c r="R1999" s="403">
        <v>4</v>
      </c>
      <c r="S1999" s="403">
        <v>1.1958</v>
      </c>
      <c r="T1999" s="403">
        <v>4.383</v>
      </c>
      <c r="U1999" s="403">
        <v>1.7629999999999999</v>
      </c>
      <c r="V1999" s="403">
        <v>2.9169999999999998</v>
      </c>
      <c r="W1999" s="403">
        <v>27.2</v>
      </c>
      <c r="X1999" s="404">
        <v>0.24034</v>
      </c>
      <c r="Y1999" s="403">
        <f>X1999+(S1999*((U1999-INDEX('[1]Center of Mass'!$B$8:$M$105,MATCH(A1999,'[1]Center of Mass'!$B$8:$B$105,0),9))^2+(V1999-INDEX('[1]Center of Mass'!$B$8:$M$105,MATCH(A1999,'[1]Center of Mass'!$B$8:$B$105,0),10))^2))</f>
        <v>595.17471414699992</v>
      </c>
    </row>
    <row r="2000" spans="1:25">
      <c r="A2000" s="403" t="s">
        <v>53</v>
      </c>
      <c r="B2000" s="403" t="s">
        <v>887</v>
      </c>
      <c r="C2000" s="403" t="s">
        <v>343</v>
      </c>
      <c r="D2000" s="403" t="s">
        <v>344</v>
      </c>
      <c r="E2000" s="403" t="s">
        <v>1455</v>
      </c>
      <c r="F2000" s="403">
        <v>0</v>
      </c>
      <c r="O2000" s="403" t="s">
        <v>345</v>
      </c>
      <c r="R2000" s="403">
        <v>4</v>
      </c>
      <c r="S2000" s="403">
        <v>1.1958</v>
      </c>
      <c r="T2000" s="403">
        <v>4.383</v>
      </c>
      <c r="U2000" s="403">
        <v>2.7879999999999998</v>
      </c>
      <c r="V2000" s="403">
        <v>2.9169999999999998</v>
      </c>
      <c r="W2000" s="403">
        <v>27.2</v>
      </c>
      <c r="X2000" s="404">
        <v>0.24034</v>
      </c>
      <c r="Y2000" s="403">
        <f>X2000+(S2000*((U2000-INDEX('[1]Center of Mass'!$B$8:$M$105,MATCH(A2000,'[1]Center of Mass'!$B$8:$B$105,0),9))^2+(V2000-INDEX('[1]Center of Mass'!$B$8:$M$105,MATCH(A2000,'[1]Center of Mass'!$B$8:$B$105,0),10))^2))</f>
        <v>548.04551570199988</v>
      </c>
    </row>
    <row r="2001" spans="1:25">
      <c r="A2001" s="403" t="s">
        <v>53</v>
      </c>
      <c r="B2001" s="403" t="s">
        <v>888</v>
      </c>
      <c r="C2001" s="403" t="s">
        <v>343</v>
      </c>
      <c r="D2001" s="403" t="s">
        <v>344</v>
      </c>
      <c r="E2001" s="403" t="s">
        <v>1455</v>
      </c>
      <c r="F2001" s="403">
        <v>0</v>
      </c>
      <c r="O2001" s="403" t="s">
        <v>345</v>
      </c>
      <c r="R2001" s="403">
        <v>4</v>
      </c>
      <c r="S2001" s="403">
        <v>1.5166999999999999</v>
      </c>
      <c r="T2001" s="403">
        <v>4.9329999999999998</v>
      </c>
      <c r="U2001" s="403">
        <v>3.95</v>
      </c>
      <c r="V2001" s="403">
        <v>2.9169999999999998</v>
      </c>
      <c r="W2001" s="403">
        <v>27.2</v>
      </c>
      <c r="X2001" s="404">
        <v>0.38562999999999997</v>
      </c>
      <c r="Y2001" s="403">
        <f>X2001+(S2001*((U2001-INDEX('[1]Center of Mass'!$B$8:$M$105,MATCH(A2001,'[1]Center of Mass'!$B$8:$B$105,0),9))^2+(V2001-INDEX('[1]Center of Mass'!$B$8:$M$105,MATCH(A2001,'[1]Center of Mass'!$B$8:$B$105,0),10))^2))</f>
        <v>631.28569399740002</v>
      </c>
    </row>
    <row r="2002" spans="1:25">
      <c r="A2002" s="403" t="s">
        <v>53</v>
      </c>
      <c r="B2002" s="403" t="s">
        <v>889</v>
      </c>
      <c r="C2002" s="403" t="s">
        <v>343</v>
      </c>
      <c r="D2002" s="403" t="s">
        <v>344</v>
      </c>
      <c r="E2002" s="403" t="s">
        <v>1455</v>
      </c>
      <c r="F2002" s="403">
        <v>0</v>
      </c>
      <c r="O2002" s="403" t="s">
        <v>345</v>
      </c>
      <c r="R2002" s="403">
        <v>4</v>
      </c>
      <c r="S2002" s="403">
        <v>1.5166999999999999</v>
      </c>
      <c r="T2002" s="403">
        <v>4.9329999999999998</v>
      </c>
      <c r="U2002" s="403">
        <v>5.25</v>
      </c>
      <c r="V2002" s="403">
        <v>2.9169999999999998</v>
      </c>
      <c r="W2002" s="403">
        <v>27.2</v>
      </c>
      <c r="X2002" s="404">
        <v>0.38562999999999997</v>
      </c>
      <c r="Y2002" s="403">
        <f>X2002+(S2002*((U2002-INDEX('[1]Center of Mass'!$B$8:$M$105,MATCH(A2002,'[1]Center of Mass'!$B$8:$B$105,0),9))^2+(V2002-INDEX('[1]Center of Mass'!$B$8:$M$105,MATCH(A2002,'[1]Center of Mass'!$B$8:$B$105,0),10))^2))</f>
        <v>564.63795257739991</v>
      </c>
    </row>
    <row r="2003" spans="1:25">
      <c r="A2003" s="403" t="s">
        <v>53</v>
      </c>
      <c r="B2003" s="403" t="s">
        <v>890</v>
      </c>
      <c r="C2003" s="403" t="s">
        <v>343</v>
      </c>
      <c r="D2003" s="403" t="s">
        <v>344</v>
      </c>
      <c r="E2003" s="403" t="s">
        <v>1455</v>
      </c>
      <c r="F2003" s="403">
        <v>0</v>
      </c>
      <c r="O2003" s="403" t="s">
        <v>345</v>
      </c>
      <c r="R2003" s="403">
        <v>4</v>
      </c>
      <c r="S2003" s="403">
        <v>1.5166999999999999</v>
      </c>
      <c r="T2003" s="403">
        <v>4.9329999999999998</v>
      </c>
      <c r="U2003" s="403">
        <v>6.55</v>
      </c>
      <c r="V2003" s="403">
        <v>2.9169999999999998</v>
      </c>
      <c r="W2003" s="403">
        <v>27.2</v>
      </c>
      <c r="X2003" s="404">
        <v>0.38562999999999997</v>
      </c>
      <c r="Y2003" s="403">
        <f>X2003+(S2003*((U2003-INDEX('[1]Center of Mass'!$B$8:$M$105,MATCH(A2003,'[1]Center of Mass'!$B$8:$B$105,0),9))^2+(V2003-INDEX('[1]Center of Mass'!$B$8:$M$105,MATCH(A2003,'[1]Center of Mass'!$B$8:$B$105,0),10))^2))</f>
        <v>503.11665715740003</v>
      </c>
    </row>
    <row r="2004" spans="1:25">
      <c r="A2004" s="403" t="s">
        <v>53</v>
      </c>
      <c r="B2004" s="403" t="s">
        <v>459</v>
      </c>
      <c r="C2004" s="403" t="s">
        <v>343</v>
      </c>
      <c r="D2004" s="403" t="s">
        <v>344</v>
      </c>
      <c r="E2004" s="403" t="s">
        <v>1455</v>
      </c>
      <c r="F2004" s="403">
        <v>0</v>
      </c>
      <c r="O2004" s="403" t="s">
        <v>345</v>
      </c>
      <c r="R2004" s="403">
        <v>4</v>
      </c>
      <c r="S2004" s="403">
        <v>1.3416999999999999</v>
      </c>
      <c r="T2004" s="403">
        <v>4.633</v>
      </c>
      <c r="U2004" s="403">
        <v>7.7750000000000004</v>
      </c>
      <c r="V2004" s="403">
        <v>2.9169999999999998</v>
      </c>
      <c r="W2004" s="403">
        <v>27.2</v>
      </c>
      <c r="X2004" s="404">
        <v>0.30003999999999997</v>
      </c>
      <c r="Y2004" s="403">
        <f>X2004+(S2004*((U2004-INDEX('[1]Center of Mass'!$B$8:$M$105,MATCH(A2004,'[1]Center of Mass'!$B$8:$B$105,0),9))^2+(V2004-INDEX('[1]Center of Mass'!$B$8:$M$105,MATCH(A2004,'[1]Center of Mass'!$B$8:$B$105,0),10))^2))</f>
        <v>397.8919004549</v>
      </c>
    </row>
    <row r="2005" spans="1:25">
      <c r="A2005" s="403" t="s">
        <v>53</v>
      </c>
      <c r="B2005" s="403" t="s">
        <v>460</v>
      </c>
      <c r="C2005" s="403" t="s">
        <v>343</v>
      </c>
      <c r="D2005" s="403" t="s">
        <v>344</v>
      </c>
      <c r="E2005" s="403" t="s">
        <v>1455</v>
      </c>
      <c r="F2005" s="403">
        <v>0</v>
      </c>
      <c r="O2005" s="403" t="s">
        <v>345</v>
      </c>
      <c r="R2005" s="403">
        <v>4</v>
      </c>
      <c r="S2005" s="403">
        <v>1.3416999999999999</v>
      </c>
      <c r="T2005" s="403">
        <v>4.633</v>
      </c>
      <c r="U2005" s="403">
        <v>8.9250000000000007</v>
      </c>
      <c r="V2005" s="403">
        <v>2.9169999999999998</v>
      </c>
      <c r="W2005" s="403">
        <v>27.2</v>
      </c>
      <c r="X2005" s="404">
        <v>0.30003999999999997</v>
      </c>
      <c r="Y2005" s="403">
        <f>X2005+(S2005*((U2005-INDEX('[1]Center of Mass'!$B$8:$M$105,MATCH(A2005,'[1]Center of Mass'!$B$8:$B$105,0),9))^2+(V2005-INDEX('[1]Center of Mass'!$B$8:$M$105,MATCH(A2005,'[1]Center of Mass'!$B$8:$B$105,0),10))^2))</f>
        <v>357.30909804489994</v>
      </c>
    </row>
    <row r="2006" spans="1:25">
      <c r="A2006" s="403" t="s">
        <v>53</v>
      </c>
      <c r="B2006" s="403" t="s">
        <v>461</v>
      </c>
      <c r="C2006" s="403" t="s">
        <v>343</v>
      </c>
      <c r="D2006" s="403" t="s">
        <v>344</v>
      </c>
      <c r="E2006" s="403" t="s">
        <v>1455</v>
      </c>
      <c r="F2006" s="403">
        <v>0</v>
      </c>
      <c r="O2006" s="403" t="s">
        <v>345</v>
      </c>
      <c r="R2006" s="403">
        <v>4</v>
      </c>
      <c r="S2006" s="403">
        <v>1.8619000000000001</v>
      </c>
      <c r="T2006" s="403">
        <v>5.5250000000000004</v>
      </c>
      <c r="U2006" s="403">
        <v>10.298</v>
      </c>
      <c r="V2006" s="403">
        <v>2.9169999999999998</v>
      </c>
      <c r="W2006" s="403">
        <v>27.2</v>
      </c>
      <c r="X2006" s="404">
        <v>0.60636999999999996</v>
      </c>
      <c r="Y2006" s="403">
        <f>X2006+(S2006*((U2006-INDEX('[1]Center of Mass'!$B$8:$M$105,MATCH(A2006,'[1]Center of Mass'!$B$8:$B$105,0),9))^2+(V2006-INDEX('[1]Center of Mass'!$B$8:$M$105,MATCH(A2006,'[1]Center of Mass'!$B$8:$B$105,0),10))^2))</f>
        <v>435.24556900700009</v>
      </c>
    </row>
    <row r="2007" spans="1:25">
      <c r="A2007" s="403" t="s">
        <v>53</v>
      </c>
      <c r="B2007" s="403" t="s">
        <v>462</v>
      </c>
      <c r="C2007" s="403" t="s">
        <v>343</v>
      </c>
      <c r="D2007" s="403" t="s">
        <v>344</v>
      </c>
      <c r="E2007" s="403" t="s">
        <v>1455</v>
      </c>
      <c r="F2007" s="403">
        <v>0</v>
      </c>
      <c r="O2007" s="403" t="s">
        <v>345</v>
      </c>
      <c r="R2007" s="403">
        <v>4</v>
      </c>
      <c r="S2007" s="403">
        <v>1.8714</v>
      </c>
      <c r="T2007" s="403">
        <v>5.5410000000000004</v>
      </c>
      <c r="U2007" s="403">
        <v>11.898</v>
      </c>
      <c r="V2007" s="403">
        <v>2.9169999999999998</v>
      </c>
      <c r="W2007" s="403">
        <v>27.2</v>
      </c>
      <c r="X2007" s="404">
        <v>0.61355000000000004</v>
      </c>
      <c r="Y2007" s="403">
        <f>X2007+(S2007*((U2007-INDEX('[1]Center of Mass'!$B$8:$M$105,MATCH(A2007,'[1]Center of Mass'!$B$8:$B$105,0),9))^2+(V2007-INDEX('[1]Center of Mass'!$B$8:$M$105,MATCH(A2007,'[1]Center of Mass'!$B$8:$B$105,0),10))^2))</f>
        <v>375.172257602</v>
      </c>
    </row>
    <row r="2008" spans="1:25">
      <c r="A2008" s="403" t="s">
        <v>53</v>
      </c>
      <c r="B2008" s="403" t="s">
        <v>645</v>
      </c>
      <c r="C2008" s="403" t="s">
        <v>343</v>
      </c>
      <c r="D2008" s="403" t="s">
        <v>344</v>
      </c>
      <c r="E2008" s="403" t="s">
        <v>1455</v>
      </c>
      <c r="F2008" s="403">
        <v>0</v>
      </c>
      <c r="O2008" s="403" t="s">
        <v>345</v>
      </c>
      <c r="R2008" s="403">
        <v>4</v>
      </c>
      <c r="S2008" s="403">
        <v>1.2869999999999999</v>
      </c>
      <c r="T2008" s="403">
        <v>4.54</v>
      </c>
      <c r="U2008" s="403">
        <v>13.252000000000001</v>
      </c>
      <c r="V2008" s="403">
        <v>2.9169999999999998</v>
      </c>
      <c r="W2008" s="403">
        <v>27.2</v>
      </c>
      <c r="X2008" s="404">
        <v>0.27650999999999998</v>
      </c>
      <c r="Y2008" s="403">
        <f>X2008+(S2008*((U2008-INDEX('[1]Center of Mass'!$B$8:$M$105,MATCH(A2008,'[1]Center of Mass'!$B$8:$B$105,0),9))^2+(V2008-INDEX('[1]Center of Mass'!$B$8:$M$105,MATCH(A2008,'[1]Center of Mass'!$B$8:$B$105,0),10))^2))</f>
        <v>226.75932341399997</v>
      </c>
    </row>
    <row r="2009" spans="1:25">
      <c r="A2009" s="403" t="s">
        <v>53</v>
      </c>
      <c r="B2009" s="403" t="s">
        <v>646</v>
      </c>
      <c r="C2009" s="403" t="s">
        <v>343</v>
      </c>
      <c r="D2009" s="403" t="s">
        <v>344</v>
      </c>
      <c r="E2009" s="403" t="s">
        <v>1455</v>
      </c>
      <c r="F2009" s="403">
        <v>0</v>
      </c>
      <c r="O2009" s="403" t="s">
        <v>345</v>
      </c>
      <c r="R2009" s="403">
        <v>4</v>
      </c>
      <c r="S2009" s="403">
        <v>1.2869999999999999</v>
      </c>
      <c r="T2009" s="403">
        <v>4.54</v>
      </c>
      <c r="U2009" s="403">
        <v>14.355</v>
      </c>
      <c r="V2009" s="403">
        <v>2.9169999999999998</v>
      </c>
      <c r="W2009" s="403">
        <v>27.2</v>
      </c>
      <c r="X2009" s="404">
        <v>0.27650999999999998</v>
      </c>
      <c r="Y2009" s="403">
        <f>X2009+(S2009*((U2009-INDEX('[1]Center of Mass'!$B$8:$M$105,MATCH(A2009,'[1]Center of Mass'!$B$8:$B$105,0),9))^2+(V2009-INDEX('[1]Center of Mass'!$B$8:$M$105,MATCH(A2009,'[1]Center of Mass'!$B$8:$B$105,0),10))^2))</f>
        <v>204.90518181899998</v>
      </c>
    </row>
    <row r="2010" spans="1:25">
      <c r="A2010" s="403" t="s">
        <v>53</v>
      </c>
      <c r="B2010" s="403" t="s">
        <v>647</v>
      </c>
      <c r="C2010" s="403" t="s">
        <v>343</v>
      </c>
      <c r="D2010" s="403" t="s">
        <v>344</v>
      </c>
      <c r="E2010" s="403" t="s">
        <v>1455</v>
      </c>
      <c r="F2010" s="403">
        <v>0</v>
      </c>
      <c r="O2010" s="403" t="s">
        <v>345</v>
      </c>
      <c r="R2010" s="403">
        <v>4</v>
      </c>
      <c r="S2010" s="403">
        <v>1.2869999999999999</v>
      </c>
      <c r="T2010" s="403">
        <v>4.54</v>
      </c>
      <c r="U2010" s="403">
        <v>15.458</v>
      </c>
      <c r="V2010" s="403">
        <v>2.9169999999999998</v>
      </c>
      <c r="W2010" s="403">
        <v>27.2</v>
      </c>
      <c r="X2010" s="404">
        <v>0.27650999999999998</v>
      </c>
      <c r="Y2010" s="403">
        <f>X2010+(S2010*((U2010-INDEX('[1]Center of Mass'!$B$8:$M$105,MATCH(A2010,'[1]Center of Mass'!$B$8:$B$105,0),9))^2+(V2010-INDEX('[1]Center of Mass'!$B$8:$M$105,MATCH(A2010,'[1]Center of Mass'!$B$8:$B$105,0),10))^2))</f>
        <v>186.18259178999998</v>
      </c>
    </row>
    <row r="2011" spans="1:25">
      <c r="A2011" s="403" t="s">
        <v>53</v>
      </c>
      <c r="B2011" s="403" t="s">
        <v>648</v>
      </c>
      <c r="C2011" s="403" t="s">
        <v>343</v>
      </c>
      <c r="D2011" s="403" t="s">
        <v>344</v>
      </c>
      <c r="E2011" s="403" t="s">
        <v>1455</v>
      </c>
      <c r="F2011" s="403">
        <v>0</v>
      </c>
      <c r="O2011" s="403" t="s">
        <v>345</v>
      </c>
      <c r="R2011" s="403">
        <v>4</v>
      </c>
      <c r="S2011" s="403">
        <v>1.3889</v>
      </c>
      <c r="T2011" s="403">
        <v>4.7140000000000004</v>
      </c>
      <c r="U2011" s="403">
        <v>16.605</v>
      </c>
      <c r="V2011" s="403">
        <v>2.9169999999999998</v>
      </c>
      <c r="W2011" s="403">
        <v>27.2</v>
      </c>
      <c r="X2011" s="404">
        <v>0.32157999999999998</v>
      </c>
      <c r="Y2011" s="403">
        <f>X2011+(S2011*((U2011-INDEX('[1]Center of Mass'!$B$8:$M$105,MATCH(A2011,'[1]Center of Mass'!$B$8:$B$105,0),9))^2+(V2011-INDEX('[1]Center of Mass'!$B$8:$M$105,MATCH(A2011,'[1]Center of Mass'!$B$8:$B$105,0),10))^2))</f>
        <v>183.5204580793</v>
      </c>
    </row>
    <row r="2012" spans="1:25">
      <c r="A2012" s="403" t="s">
        <v>53</v>
      </c>
      <c r="B2012" s="403" t="s">
        <v>649</v>
      </c>
      <c r="C2012" s="403" t="s">
        <v>343</v>
      </c>
      <c r="D2012" s="403" t="s">
        <v>344</v>
      </c>
      <c r="E2012" s="403" t="s">
        <v>1455</v>
      </c>
      <c r="F2012" s="403">
        <v>0</v>
      </c>
      <c r="O2012" s="403" t="s">
        <v>345</v>
      </c>
      <c r="R2012" s="403">
        <v>4</v>
      </c>
      <c r="S2012" s="403">
        <v>0.7</v>
      </c>
      <c r="T2012" s="403">
        <v>3.5329999999999999</v>
      </c>
      <c r="U2012" s="403">
        <v>17.5</v>
      </c>
      <c r="V2012" s="403">
        <v>2.9169999999999998</v>
      </c>
      <c r="W2012" s="403">
        <v>27.2</v>
      </c>
      <c r="X2012" s="404">
        <v>0.1004</v>
      </c>
      <c r="Y2012" s="403">
        <f>X2012+(S2012*((U2012-INDEX('[1]Center of Mass'!$B$8:$M$105,MATCH(A2012,'[1]Center of Mass'!$B$8:$B$105,0),9))^2+(V2012-INDEX('[1]Center of Mass'!$B$8:$M$105,MATCH(A2012,'[1]Center of Mass'!$B$8:$B$105,0),10))^2))</f>
        <v>86.857925399999985</v>
      </c>
    </row>
    <row r="2013" spans="1:25">
      <c r="A2013" s="403" t="s">
        <v>53</v>
      </c>
      <c r="B2013" s="403" t="s">
        <v>650</v>
      </c>
      <c r="C2013" s="403" t="s">
        <v>343</v>
      </c>
      <c r="D2013" s="403" t="s">
        <v>344</v>
      </c>
      <c r="E2013" s="403" t="s">
        <v>1455</v>
      </c>
      <c r="F2013" s="403">
        <v>0</v>
      </c>
      <c r="O2013" s="403" t="s">
        <v>345</v>
      </c>
      <c r="R2013" s="403">
        <v>4</v>
      </c>
      <c r="S2013" s="403">
        <v>1.7625999999999999</v>
      </c>
      <c r="T2013" s="403">
        <v>5.32</v>
      </c>
      <c r="U2013" s="403">
        <v>0.625</v>
      </c>
      <c r="V2013" s="403">
        <v>4.2050000000000001</v>
      </c>
      <c r="W2013" s="403">
        <v>27.2</v>
      </c>
      <c r="X2013" s="404">
        <v>0.52153000000000005</v>
      </c>
      <c r="Y2013" s="403">
        <f>X2013+(S2013*((U2013-INDEX('[1]Center of Mass'!$B$8:$M$105,MATCH(A2013,'[1]Center of Mass'!$B$8:$B$105,0),9))^2+(V2013-INDEX('[1]Center of Mass'!$B$8:$M$105,MATCH(A2013,'[1]Center of Mass'!$B$8:$B$105,0),10))^2))</f>
        <v>914.66859802019997</v>
      </c>
    </row>
    <row r="2014" spans="1:25">
      <c r="A2014" s="403" t="s">
        <v>53</v>
      </c>
      <c r="B2014" s="403" t="s">
        <v>651</v>
      </c>
      <c r="C2014" s="403" t="s">
        <v>343</v>
      </c>
      <c r="D2014" s="403" t="s">
        <v>344</v>
      </c>
      <c r="E2014" s="403" t="s">
        <v>1455</v>
      </c>
      <c r="F2014" s="403">
        <v>0</v>
      </c>
      <c r="O2014" s="403" t="s">
        <v>345</v>
      </c>
      <c r="R2014" s="403">
        <v>4</v>
      </c>
      <c r="S2014" s="403">
        <v>1.4453</v>
      </c>
      <c r="T2014" s="403">
        <v>4.87</v>
      </c>
      <c r="U2014" s="403">
        <v>1.7629999999999999</v>
      </c>
      <c r="V2014" s="403">
        <v>4.2050000000000001</v>
      </c>
      <c r="W2014" s="403">
        <v>27.2</v>
      </c>
      <c r="X2014" s="404">
        <v>0.36601</v>
      </c>
      <c r="Y2014" s="403">
        <f>X2014+(S2014*((U2014-INDEX('[1]Center of Mass'!$B$8:$M$105,MATCH(A2014,'[1]Center of Mass'!$B$8:$B$105,0),9))^2+(V2014-INDEX('[1]Center of Mass'!$B$8:$M$105,MATCH(A2014,'[1]Center of Mass'!$B$8:$B$105,0),10))^2))</f>
        <v>683.15007607849998</v>
      </c>
    </row>
    <row r="2015" spans="1:25">
      <c r="A2015" s="403" t="s">
        <v>53</v>
      </c>
      <c r="B2015" s="403" t="s">
        <v>652</v>
      </c>
      <c r="C2015" s="403" t="s">
        <v>343</v>
      </c>
      <c r="D2015" s="403" t="s">
        <v>344</v>
      </c>
      <c r="E2015" s="403" t="s">
        <v>1455</v>
      </c>
      <c r="F2015" s="403">
        <v>0</v>
      </c>
      <c r="O2015" s="403" t="s">
        <v>345</v>
      </c>
      <c r="R2015" s="403">
        <v>4</v>
      </c>
      <c r="S2015" s="403">
        <v>1.4453</v>
      </c>
      <c r="T2015" s="403">
        <v>4.87</v>
      </c>
      <c r="U2015" s="403">
        <v>2.7879999999999998</v>
      </c>
      <c r="V2015" s="403">
        <v>4.2050000000000001</v>
      </c>
      <c r="W2015" s="403">
        <v>27.2</v>
      </c>
      <c r="X2015" s="404">
        <v>0.36601</v>
      </c>
      <c r="Y2015" s="403">
        <f>X2015+(S2015*((U2015-INDEX('[1]Center of Mass'!$B$8:$M$105,MATCH(A2015,'[1]Center of Mass'!$B$8:$B$105,0),9))^2+(V2015-INDEX('[1]Center of Mass'!$B$8:$M$105,MATCH(A2015,'[1]Center of Mass'!$B$8:$B$105,0),10))^2))</f>
        <v>626.18751502099997</v>
      </c>
    </row>
    <row r="2016" spans="1:25">
      <c r="A2016" s="403" t="s">
        <v>53</v>
      </c>
      <c r="B2016" s="403" t="s">
        <v>653</v>
      </c>
      <c r="C2016" s="403" t="s">
        <v>343</v>
      </c>
      <c r="D2016" s="403" t="s">
        <v>344</v>
      </c>
      <c r="E2016" s="403" t="s">
        <v>1455</v>
      </c>
      <c r="F2016" s="403">
        <v>0</v>
      </c>
      <c r="O2016" s="403" t="s">
        <v>345</v>
      </c>
      <c r="R2016" s="403">
        <v>4</v>
      </c>
      <c r="S2016" s="403">
        <v>1.8331</v>
      </c>
      <c r="T2016" s="403">
        <v>5.42</v>
      </c>
      <c r="U2016" s="403">
        <v>3.95</v>
      </c>
      <c r="V2016" s="403">
        <v>4.2050000000000001</v>
      </c>
      <c r="W2016" s="403">
        <v>27.2</v>
      </c>
      <c r="X2016" s="404">
        <v>0.56186999999999998</v>
      </c>
      <c r="Y2016" s="403">
        <f>X2016+(S2016*((U2016-INDEX('[1]Center of Mass'!$B$8:$M$105,MATCH(A2016,'[1]Center of Mass'!$B$8:$B$105,0),9))^2+(V2016-INDEX('[1]Center of Mass'!$B$8:$M$105,MATCH(A2016,'[1]Center of Mass'!$B$8:$B$105,0),10))^2))</f>
        <v>717.05797164620003</v>
      </c>
    </row>
    <row r="2017" spans="1:25">
      <c r="A2017" s="403" t="s">
        <v>53</v>
      </c>
      <c r="B2017" s="403" t="s">
        <v>654</v>
      </c>
      <c r="C2017" s="403" t="s">
        <v>343</v>
      </c>
      <c r="D2017" s="403" t="s">
        <v>344</v>
      </c>
      <c r="E2017" s="403" t="s">
        <v>1455</v>
      </c>
      <c r="F2017" s="403">
        <v>0</v>
      </c>
      <c r="O2017" s="403" t="s">
        <v>345</v>
      </c>
      <c r="R2017" s="403">
        <v>4</v>
      </c>
      <c r="S2017" s="403">
        <v>1.8331</v>
      </c>
      <c r="T2017" s="403">
        <v>5.42</v>
      </c>
      <c r="U2017" s="403">
        <v>5.25</v>
      </c>
      <c r="V2017" s="403">
        <v>4.2050000000000001</v>
      </c>
      <c r="W2017" s="403">
        <v>27.2</v>
      </c>
      <c r="X2017" s="404">
        <v>0.56186999999999998</v>
      </c>
      <c r="Y2017" s="403">
        <f>X2017+(S2017*((U2017-INDEX('[1]Center of Mass'!$B$8:$M$105,MATCH(A2017,'[1]Center of Mass'!$B$8:$B$105,0),9))^2+(V2017-INDEX('[1]Center of Mass'!$B$8:$M$105,MATCH(A2017,'[1]Center of Mass'!$B$8:$B$105,0),10))^2))</f>
        <v>636.50679158619994</v>
      </c>
    </row>
    <row r="2018" spans="1:25">
      <c r="A2018" s="403" t="s">
        <v>53</v>
      </c>
      <c r="B2018" s="403" t="s">
        <v>655</v>
      </c>
      <c r="C2018" s="403" t="s">
        <v>343</v>
      </c>
      <c r="D2018" s="403" t="s">
        <v>344</v>
      </c>
      <c r="E2018" s="403" t="s">
        <v>1455</v>
      </c>
      <c r="F2018" s="403">
        <v>0</v>
      </c>
      <c r="O2018" s="403" t="s">
        <v>345</v>
      </c>
      <c r="R2018" s="403">
        <v>4</v>
      </c>
      <c r="S2018" s="403">
        <v>1.8331</v>
      </c>
      <c r="T2018" s="403">
        <v>5.42</v>
      </c>
      <c r="U2018" s="403">
        <v>6.55</v>
      </c>
      <c r="V2018" s="403">
        <v>4.2050000000000001</v>
      </c>
      <c r="W2018" s="403">
        <v>27.2</v>
      </c>
      <c r="X2018" s="404">
        <v>0.56186999999999998</v>
      </c>
      <c r="Y2018" s="403">
        <f>X2018+(S2018*((U2018-INDEX('[1]Center of Mass'!$B$8:$M$105,MATCH(A2018,'[1]Center of Mass'!$B$8:$B$105,0),9))^2+(V2018-INDEX('[1]Center of Mass'!$B$8:$M$105,MATCH(A2018,'[1]Center of Mass'!$B$8:$B$105,0),10))^2))</f>
        <v>562.15148952619995</v>
      </c>
    </row>
    <row r="2019" spans="1:25">
      <c r="A2019" s="403" t="s">
        <v>53</v>
      </c>
      <c r="B2019" s="403" t="s">
        <v>656</v>
      </c>
      <c r="C2019" s="403" t="s">
        <v>343</v>
      </c>
      <c r="D2019" s="403" t="s">
        <v>344</v>
      </c>
      <c r="E2019" s="403" t="s">
        <v>1455</v>
      </c>
      <c r="F2019" s="403">
        <v>0</v>
      </c>
      <c r="O2019" s="403" t="s">
        <v>345</v>
      </c>
      <c r="R2019" s="403">
        <v>4</v>
      </c>
      <c r="S2019" s="403">
        <v>1.6215999999999999</v>
      </c>
      <c r="T2019" s="403">
        <v>5.12</v>
      </c>
      <c r="U2019" s="403">
        <v>7.7750000000000004</v>
      </c>
      <c r="V2019" s="403">
        <v>4.2050000000000001</v>
      </c>
      <c r="W2019" s="403">
        <v>27.2</v>
      </c>
      <c r="X2019" s="404">
        <v>0.44738</v>
      </c>
      <c r="Y2019" s="403">
        <f>X2019+(S2019*((U2019-INDEX('[1]Center of Mass'!$B$8:$M$105,MATCH(A2019,'[1]Center of Mass'!$B$8:$B$105,0),9))^2+(V2019-INDEX('[1]Center of Mass'!$B$8:$M$105,MATCH(A2019,'[1]Center of Mass'!$B$8:$B$105,0),10))^2))</f>
        <v>440.27601878319996</v>
      </c>
    </row>
    <row r="2020" spans="1:25">
      <c r="A2020" s="403" t="s">
        <v>53</v>
      </c>
      <c r="B2020" s="403" t="s">
        <v>657</v>
      </c>
      <c r="C2020" s="403" t="s">
        <v>343</v>
      </c>
      <c r="D2020" s="403" t="s">
        <v>344</v>
      </c>
      <c r="E2020" s="403" t="s">
        <v>1455</v>
      </c>
      <c r="F2020" s="403">
        <v>0</v>
      </c>
      <c r="O2020" s="403" t="s">
        <v>345</v>
      </c>
      <c r="R2020" s="403">
        <v>4</v>
      </c>
      <c r="S2020" s="403">
        <v>1.6215999999999999</v>
      </c>
      <c r="T2020" s="403">
        <v>5.12</v>
      </c>
      <c r="U2020" s="403">
        <v>8.9250000000000007</v>
      </c>
      <c r="V2020" s="403">
        <v>4.2050000000000001</v>
      </c>
      <c r="W2020" s="403">
        <v>27.2</v>
      </c>
      <c r="X2020" s="404">
        <v>0.44738</v>
      </c>
      <c r="Y2020" s="403">
        <f>X2020+(S2020*((U2020-INDEX('[1]Center of Mass'!$B$8:$M$105,MATCH(A2020,'[1]Center of Mass'!$B$8:$B$105,0),9))^2+(V2020-INDEX('[1]Center of Mass'!$B$8:$M$105,MATCH(A2020,'[1]Center of Mass'!$B$8:$B$105,0),10))^2))</f>
        <v>391.22699710319995</v>
      </c>
    </row>
    <row r="2021" spans="1:25">
      <c r="A2021" s="403" t="s">
        <v>53</v>
      </c>
      <c r="B2021" s="403" t="s">
        <v>463</v>
      </c>
      <c r="C2021" s="403" t="s">
        <v>343</v>
      </c>
      <c r="D2021" s="403" t="s">
        <v>344</v>
      </c>
      <c r="E2021" s="403" t="s">
        <v>1455</v>
      </c>
      <c r="F2021" s="403">
        <v>0</v>
      </c>
      <c r="O2021" s="403" t="s">
        <v>345</v>
      </c>
      <c r="R2021" s="403">
        <v>4</v>
      </c>
      <c r="S2021" s="403">
        <v>2.2503000000000002</v>
      </c>
      <c r="T2021" s="403">
        <v>6.0119999999999996</v>
      </c>
      <c r="U2021" s="403">
        <v>10.298</v>
      </c>
      <c r="V2021" s="403">
        <v>4.2050000000000001</v>
      </c>
      <c r="W2021" s="403">
        <v>27.2</v>
      </c>
      <c r="X2021" s="404">
        <v>0.85046999999999995</v>
      </c>
      <c r="Y2021" s="403">
        <f>X2021+(S2021*((U2021-INDEX('[1]Center of Mass'!$B$8:$M$105,MATCH(A2021,'[1]Center of Mass'!$B$8:$B$105,0),9))^2+(V2021-INDEX('[1]Center of Mass'!$B$8:$M$105,MATCH(A2021,'[1]Center of Mass'!$B$8:$B$105,0),10))^2))</f>
        <v>469.66764312300006</v>
      </c>
    </row>
    <row r="2022" spans="1:25">
      <c r="A2022" s="403" t="s">
        <v>53</v>
      </c>
      <c r="B2022" s="403" t="s">
        <v>464</v>
      </c>
      <c r="C2022" s="403" t="s">
        <v>343</v>
      </c>
      <c r="D2022" s="403" t="s">
        <v>344</v>
      </c>
      <c r="E2022" s="403" t="s">
        <v>1455</v>
      </c>
      <c r="F2022" s="403">
        <v>0</v>
      </c>
      <c r="O2022" s="403" t="s">
        <v>345</v>
      </c>
      <c r="R2022" s="403">
        <v>4</v>
      </c>
      <c r="S2022" s="403">
        <v>2.2618</v>
      </c>
      <c r="T2022" s="403">
        <v>6.0279999999999996</v>
      </c>
      <c r="U2022" s="403">
        <v>11.898</v>
      </c>
      <c r="V2022" s="403">
        <v>4.2050000000000001</v>
      </c>
      <c r="W2022" s="403">
        <v>27.2</v>
      </c>
      <c r="X2022" s="404">
        <v>0.85975000000000001</v>
      </c>
      <c r="Y2022" s="403">
        <f>X2022+(S2022*((U2022-INDEX('[1]Center of Mass'!$B$8:$M$105,MATCH(A2022,'[1]Center of Mass'!$B$8:$B$105,0),9))^2+(V2022-INDEX('[1]Center of Mass'!$B$8:$M$105,MATCH(A2022,'[1]Center of Mass'!$B$8:$B$105,0),10))^2))</f>
        <v>396.77836305800008</v>
      </c>
    </row>
    <row r="2023" spans="1:25">
      <c r="A2023" s="403" t="s">
        <v>53</v>
      </c>
      <c r="B2023" s="403" t="s">
        <v>465</v>
      </c>
      <c r="C2023" s="403" t="s">
        <v>343</v>
      </c>
      <c r="D2023" s="403" t="s">
        <v>344</v>
      </c>
      <c r="E2023" s="403" t="s">
        <v>1455</v>
      </c>
      <c r="F2023" s="403">
        <v>0</v>
      </c>
      <c r="O2023" s="403" t="s">
        <v>345</v>
      </c>
      <c r="R2023" s="403">
        <v>4</v>
      </c>
      <c r="S2023" s="403">
        <v>1.5555000000000001</v>
      </c>
      <c r="T2023" s="403">
        <v>5.0259999999999998</v>
      </c>
      <c r="U2023" s="403">
        <v>13.252000000000001</v>
      </c>
      <c r="V2023" s="403">
        <v>4.2050000000000001</v>
      </c>
      <c r="W2023" s="403">
        <v>27.2</v>
      </c>
      <c r="X2023" s="404">
        <v>0.41548000000000002</v>
      </c>
      <c r="Y2023" s="403">
        <f>X2023+(S2023*((U2023-INDEX('[1]Center of Mass'!$B$8:$M$105,MATCH(A2023,'[1]Center of Mass'!$B$8:$B$105,0),9))^2+(V2023-INDEX('[1]Center of Mass'!$B$8:$M$105,MATCH(A2023,'[1]Center of Mass'!$B$8:$B$105,0),10))^2))</f>
        <v>235.10030121099996</v>
      </c>
    </row>
    <row r="2024" spans="1:25">
      <c r="A2024" s="403" t="s">
        <v>53</v>
      </c>
      <c r="B2024" s="403" t="s">
        <v>466</v>
      </c>
      <c r="C2024" s="403" t="s">
        <v>343</v>
      </c>
      <c r="D2024" s="403" t="s">
        <v>344</v>
      </c>
      <c r="E2024" s="403" t="s">
        <v>1455</v>
      </c>
      <c r="F2024" s="403">
        <v>0</v>
      </c>
      <c r="O2024" s="403" t="s">
        <v>345</v>
      </c>
      <c r="R2024" s="403">
        <v>4</v>
      </c>
      <c r="S2024" s="403">
        <v>1.5555000000000001</v>
      </c>
      <c r="T2024" s="403">
        <v>5.0259999999999998</v>
      </c>
      <c r="U2024" s="403">
        <v>14.355</v>
      </c>
      <c r="V2024" s="403">
        <v>4.2050000000000001</v>
      </c>
      <c r="W2024" s="403">
        <v>27.2</v>
      </c>
      <c r="X2024" s="404">
        <v>0.41548000000000002</v>
      </c>
      <c r="Y2024" s="403">
        <f>X2024+(S2024*((U2024-INDEX('[1]Center of Mass'!$B$8:$M$105,MATCH(A2024,'[1]Center of Mass'!$B$8:$B$105,0),9))^2+(V2024-INDEX('[1]Center of Mass'!$B$8:$M$105,MATCH(A2024,'[1]Center of Mass'!$B$8:$B$105,0),10))^2))</f>
        <v>208.68684569349998</v>
      </c>
    </row>
    <row r="2025" spans="1:25">
      <c r="A2025" s="403" t="s">
        <v>53</v>
      </c>
      <c r="B2025" s="403" t="s">
        <v>467</v>
      </c>
      <c r="C2025" s="403" t="s">
        <v>343</v>
      </c>
      <c r="D2025" s="403" t="s">
        <v>344</v>
      </c>
      <c r="E2025" s="403" t="s">
        <v>1455</v>
      </c>
      <c r="F2025" s="403">
        <v>0</v>
      </c>
      <c r="O2025" s="403" t="s">
        <v>345</v>
      </c>
      <c r="R2025" s="403">
        <v>4</v>
      </c>
      <c r="S2025" s="403">
        <v>1.5555000000000001</v>
      </c>
      <c r="T2025" s="403">
        <v>5.0259999999999998</v>
      </c>
      <c r="U2025" s="403">
        <v>15.458</v>
      </c>
      <c r="V2025" s="403">
        <v>4.2050000000000001</v>
      </c>
      <c r="W2025" s="403">
        <v>27.2</v>
      </c>
      <c r="X2025" s="404">
        <v>0.41548000000000002</v>
      </c>
      <c r="Y2025" s="403">
        <f>X2025+(S2025*((U2025-INDEX('[1]Center of Mass'!$B$8:$M$105,MATCH(A2025,'[1]Center of Mass'!$B$8:$B$105,0),9))^2+(V2025-INDEX('[1]Center of Mass'!$B$8:$M$105,MATCH(A2025,'[1]Center of Mass'!$B$8:$B$105,0),10))^2))</f>
        <v>186.05826077500001</v>
      </c>
    </row>
    <row r="2026" spans="1:25">
      <c r="A2026" s="403" t="s">
        <v>53</v>
      </c>
      <c r="B2026" s="403" t="s">
        <v>468</v>
      </c>
      <c r="C2026" s="403" t="s">
        <v>343</v>
      </c>
      <c r="D2026" s="403" t="s">
        <v>344</v>
      </c>
      <c r="E2026" s="403" t="s">
        <v>1455</v>
      </c>
      <c r="F2026" s="403">
        <v>0</v>
      </c>
      <c r="O2026" s="403" t="s">
        <v>345</v>
      </c>
      <c r="R2026" s="403">
        <v>4</v>
      </c>
      <c r="S2026" s="403">
        <v>1.6787000000000001</v>
      </c>
      <c r="T2026" s="403">
        <v>5.2009999999999996</v>
      </c>
      <c r="U2026" s="403">
        <v>16.605</v>
      </c>
      <c r="V2026" s="403">
        <v>4.2050000000000001</v>
      </c>
      <c r="W2026" s="403">
        <v>27.2</v>
      </c>
      <c r="X2026" s="404">
        <v>0.47638999999999998</v>
      </c>
      <c r="Y2026" s="403">
        <f>X2026+(S2026*((U2026-INDEX('[1]Center of Mass'!$B$8:$M$105,MATCH(A2026,'[1]Center of Mass'!$B$8:$B$105,0),9))^2+(V2026-INDEX('[1]Center of Mass'!$B$8:$M$105,MATCH(A2026,'[1]Center of Mass'!$B$8:$B$105,0),10))^2))</f>
        <v>179.75989983790001</v>
      </c>
    </row>
    <row r="2027" spans="1:25">
      <c r="A2027" s="403" t="s">
        <v>53</v>
      </c>
      <c r="B2027" s="403" t="s">
        <v>469</v>
      </c>
      <c r="C2027" s="403" t="s">
        <v>343</v>
      </c>
      <c r="D2027" s="403" t="s">
        <v>344</v>
      </c>
      <c r="E2027" s="403" t="s">
        <v>1455</v>
      </c>
      <c r="F2027" s="403">
        <v>0</v>
      </c>
      <c r="O2027" s="403" t="s">
        <v>345</v>
      </c>
      <c r="R2027" s="403">
        <v>4</v>
      </c>
      <c r="S2027" s="403">
        <v>0.84599999999999997</v>
      </c>
      <c r="T2027" s="403">
        <v>4.0199999999999996</v>
      </c>
      <c r="U2027" s="403">
        <v>17.5</v>
      </c>
      <c r="V2027" s="403">
        <v>4.2050000000000001</v>
      </c>
      <c r="W2027" s="403">
        <v>27.2</v>
      </c>
      <c r="X2027" s="404">
        <v>0.16556000000000001</v>
      </c>
      <c r="Y2027" s="403">
        <f>X2027+(S2027*((U2027-INDEX('[1]Center of Mass'!$B$8:$M$105,MATCH(A2027,'[1]Center of Mass'!$B$8:$B$105,0),9))^2+(V2027-INDEX('[1]Center of Mass'!$B$8:$M$105,MATCH(A2027,'[1]Center of Mass'!$B$8:$B$105,0),10))^2))</f>
        <v>83.780986891999987</v>
      </c>
    </row>
    <row r="2028" spans="1:25">
      <c r="A2028" s="403" t="s">
        <v>53</v>
      </c>
      <c r="B2028" s="403" t="s">
        <v>658</v>
      </c>
      <c r="C2028" s="403" t="s">
        <v>343</v>
      </c>
      <c r="D2028" s="403" t="s">
        <v>344</v>
      </c>
      <c r="E2028" s="403" t="s">
        <v>1455</v>
      </c>
      <c r="F2028" s="403">
        <v>0</v>
      </c>
      <c r="O2028" s="403" t="s">
        <v>345</v>
      </c>
      <c r="R2028" s="403">
        <v>4</v>
      </c>
      <c r="S2028" s="403">
        <v>1.7625999999999999</v>
      </c>
      <c r="T2028" s="403">
        <v>5.32</v>
      </c>
      <c r="U2028" s="403">
        <v>0.625</v>
      </c>
      <c r="V2028" s="403">
        <v>5.6150000000000002</v>
      </c>
      <c r="W2028" s="403">
        <v>27.2</v>
      </c>
      <c r="X2028" s="404">
        <v>0.52153000000000005</v>
      </c>
      <c r="Y2028" s="403">
        <f>X2028+(S2028*((U2028-INDEX('[1]Center of Mass'!$B$8:$M$105,MATCH(A2028,'[1]Center of Mass'!$B$8:$B$105,0),9))^2+(V2028-INDEX('[1]Center of Mass'!$B$8:$M$105,MATCH(A2028,'[1]Center of Mass'!$B$8:$B$105,0),10))^2))</f>
        <v>872.93601134820005</v>
      </c>
    </row>
    <row r="2029" spans="1:25">
      <c r="A2029" s="403" t="s">
        <v>53</v>
      </c>
      <c r="B2029" s="403" t="s">
        <v>659</v>
      </c>
      <c r="C2029" s="403" t="s">
        <v>343</v>
      </c>
      <c r="D2029" s="403" t="s">
        <v>344</v>
      </c>
      <c r="E2029" s="403" t="s">
        <v>1455</v>
      </c>
      <c r="F2029" s="403">
        <v>0</v>
      </c>
      <c r="O2029" s="403" t="s">
        <v>345</v>
      </c>
      <c r="R2029" s="403">
        <v>4</v>
      </c>
      <c r="S2029" s="403">
        <v>1.4453</v>
      </c>
      <c r="T2029" s="403">
        <v>4.87</v>
      </c>
      <c r="U2029" s="403">
        <v>1.7629999999999999</v>
      </c>
      <c r="V2029" s="403">
        <v>5.6150000000000002</v>
      </c>
      <c r="W2029" s="403">
        <v>27.2</v>
      </c>
      <c r="X2029" s="404">
        <v>0.36601</v>
      </c>
      <c r="Y2029" s="403">
        <f>X2029+(S2029*((U2029-INDEX('[1]Center of Mass'!$B$8:$M$105,MATCH(A2029,'[1]Center of Mass'!$B$8:$B$105,0),9))^2+(V2029-INDEX('[1]Center of Mass'!$B$8:$M$105,MATCH(A2029,'[1]Center of Mass'!$B$8:$B$105,0),10))^2))</f>
        <v>648.93011266249994</v>
      </c>
    </row>
    <row r="2030" spans="1:25">
      <c r="A2030" s="403" t="s">
        <v>53</v>
      </c>
      <c r="B2030" s="403" t="s">
        <v>660</v>
      </c>
      <c r="C2030" s="403" t="s">
        <v>343</v>
      </c>
      <c r="D2030" s="403" t="s">
        <v>344</v>
      </c>
      <c r="E2030" s="403" t="s">
        <v>1455</v>
      </c>
      <c r="F2030" s="403">
        <v>0</v>
      </c>
      <c r="O2030" s="403" t="s">
        <v>345</v>
      </c>
      <c r="R2030" s="403">
        <v>4</v>
      </c>
      <c r="S2030" s="403">
        <v>1.4453</v>
      </c>
      <c r="T2030" s="403">
        <v>4.87</v>
      </c>
      <c r="U2030" s="403">
        <v>2.7879999999999998</v>
      </c>
      <c r="V2030" s="403">
        <v>5.6150000000000002</v>
      </c>
      <c r="W2030" s="403">
        <v>27.2</v>
      </c>
      <c r="X2030" s="404">
        <v>0.36601</v>
      </c>
      <c r="Y2030" s="403">
        <f>X2030+(S2030*((U2030-INDEX('[1]Center of Mass'!$B$8:$M$105,MATCH(A2030,'[1]Center of Mass'!$B$8:$B$105,0),9))^2+(V2030-INDEX('[1]Center of Mass'!$B$8:$M$105,MATCH(A2030,'[1]Center of Mass'!$B$8:$B$105,0),10))^2))</f>
        <v>591.96755160500004</v>
      </c>
    </row>
    <row r="2031" spans="1:25">
      <c r="A2031" s="403" t="s">
        <v>53</v>
      </c>
      <c r="B2031" s="403" t="s">
        <v>661</v>
      </c>
      <c r="C2031" s="403" t="s">
        <v>343</v>
      </c>
      <c r="D2031" s="403" t="s">
        <v>344</v>
      </c>
      <c r="E2031" s="403" t="s">
        <v>1455</v>
      </c>
      <c r="F2031" s="403">
        <v>0</v>
      </c>
      <c r="O2031" s="403" t="s">
        <v>345</v>
      </c>
      <c r="R2031" s="403">
        <v>4</v>
      </c>
      <c r="S2031" s="403">
        <v>1.8331</v>
      </c>
      <c r="T2031" s="403">
        <v>5.42</v>
      </c>
      <c r="U2031" s="403">
        <v>3.95</v>
      </c>
      <c r="V2031" s="403">
        <v>5.6150000000000002</v>
      </c>
      <c r="W2031" s="403">
        <v>27.2</v>
      </c>
      <c r="X2031" s="404">
        <v>0.56186999999999998</v>
      </c>
      <c r="Y2031" s="403">
        <f>X2031+(S2031*((U2031-INDEX('[1]Center of Mass'!$B$8:$M$105,MATCH(A2031,'[1]Center of Mass'!$B$8:$B$105,0),9))^2+(V2031-INDEX('[1]Center of Mass'!$B$8:$M$105,MATCH(A2031,'[1]Center of Mass'!$B$8:$B$105,0),10))^2))</f>
        <v>673.65617621420006</v>
      </c>
    </row>
    <row r="2032" spans="1:25">
      <c r="A2032" s="403" t="s">
        <v>53</v>
      </c>
      <c r="B2032" s="403" t="s">
        <v>662</v>
      </c>
      <c r="C2032" s="403" t="s">
        <v>343</v>
      </c>
      <c r="D2032" s="403" t="s">
        <v>344</v>
      </c>
      <c r="E2032" s="403" t="s">
        <v>1455</v>
      </c>
      <c r="F2032" s="403">
        <v>0</v>
      </c>
      <c r="O2032" s="403" t="s">
        <v>345</v>
      </c>
      <c r="R2032" s="403">
        <v>4</v>
      </c>
      <c r="S2032" s="403">
        <v>1.8331</v>
      </c>
      <c r="T2032" s="403">
        <v>5.42</v>
      </c>
      <c r="U2032" s="403">
        <v>5.25</v>
      </c>
      <c r="V2032" s="403">
        <v>5.6150000000000002</v>
      </c>
      <c r="W2032" s="403">
        <v>27.2</v>
      </c>
      <c r="X2032" s="404">
        <v>0.56186999999999998</v>
      </c>
      <c r="Y2032" s="403">
        <f>X2032+(S2032*((U2032-INDEX('[1]Center of Mass'!$B$8:$M$105,MATCH(A2032,'[1]Center of Mass'!$B$8:$B$105,0),9))^2+(V2032-INDEX('[1]Center of Mass'!$B$8:$M$105,MATCH(A2032,'[1]Center of Mass'!$B$8:$B$105,0),10))^2))</f>
        <v>593.10499615419997</v>
      </c>
    </row>
    <row r="2033" spans="1:25">
      <c r="A2033" s="403" t="s">
        <v>53</v>
      </c>
      <c r="B2033" s="403" t="s">
        <v>663</v>
      </c>
      <c r="C2033" s="403" t="s">
        <v>343</v>
      </c>
      <c r="D2033" s="403" t="s">
        <v>344</v>
      </c>
      <c r="E2033" s="403" t="s">
        <v>1455</v>
      </c>
      <c r="F2033" s="403">
        <v>0</v>
      </c>
      <c r="O2033" s="403" t="s">
        <v>345</v>
      </c>
      <c r="R2033" s="403">
        <v>4</v>
      </c>
      <c r="S2033" s="403">
        <v>1.8331</v>
      </c>
      <c r="T2033" s="403">
        <v>5.42</v>
      </c>
      <c r="U2033" s="403">
        <v>6.55</v>
      </c>
      <c r="V2033" s="403">
        <v>5.6150000000000002</v>
      </c>
      <c r="W2033" s="403">
        <v>27.2</v>
      </c>
      <c r="X2033" s="404">
        <v>0.56186999999999998</v>
      </c>
      <c r="Y2033" s="403">
        <f>X2033+(S2033*((U2033-INDEX('[1]Center of Mass'!$B$8:$M$105,MATCH(A2033,'[1]Center of Mass'!$B$8:$B$105,0),9))^2+(V2033-INDEX('[1]Center of Mass'!$B$8:$M$105,MATCH(A2033,'[1]Center of Mass'!$B$8:$B$105,0),10))^2))</f>
        <v>518.74969409419998</v>
      </c>
    </row>
    <row r="2034" spans="1:25">
      <c r="A2034" s="403" t="s">
        <v>53</v>
      </c>
      <c r="B2034" s="403" t="s">
        <v>664</v>
      </c>
      <c r="C2034" s="403" t="s">
        <v>343</v>
      </c>
      <c r="D2034" s="403" t="s">
        <v>344</v>
      </c>
      <c r="E2034" s="403" t="s">
        <v>1455</v>
      </c>
      <c r="F2034" s="403">
        <v>0</v>
      </c>
      <c r="O2034" s="403" t="s">
        <v>345</v>
      </c>
      <c r="R2034" s="403">
        <v>4</v>
      </c>
      <c r="S2034" s="403">
        <v>1.6215999999999999</v>
      </c>
      <c r="T2034" s="403">
        <v>5.12</v>
      </c>
      <c r="U2034" s="403">
        <v>7.7750000000000004</v>
      </c>
      <c r="V2034" s="403">
        <v>5.6150000000000002</v>
      </c>
      <c r="W2034" s="403">
        <v>27.2</v>
      </c>
      <c r="X2034" s="404">
        <v>0.44738</v>
      </c>
      <c r="Y2034" s="403">
        <f>X2034+(S2034*((U2034-INDEX('[1]Center of Mass'!$B$8:$M$105,MATCH(A2034,'[1]Center of Mass'!$B$8:$B$105,0),9))^2+(V2034-INDEX('[1]Center of Mass'!$B$8:$M$105,MATCH(A2034,'[1]Center of Mass'!$B$8:$B$105,0),10))^2))</f>
        <v>401.8818496312</v>
      </c>
    </row>
    <row r="2035" spans="1:25">
      <c r="A2035" s="403" t="s">
        <v>53</v>
      </c>
      <c r="B2035" s="403" t="s">
        <v>665</v>
      </c>
      <c r="C2035" s="403" t="s">
        <v>343</v>
      </c>
      <c r="D2035" s="403" t="s">
        <v>344</v>
      </c>
      <c r="E2035" s="403" t="s">
        <v>1455</v>
      </c>
      <c r="F2035" s="403">
        <v>0</v>
      </c>
      <c r="O2035" s="403" t="s">
        <v>345</v>
      </c>
      <c r="R2035" s="403">
        <v>4</v>
      </c>
      <c r="S2035" s="403">
        <v>1.6215999999999999</v>
      </c>
      <c r="T2035" s="403">
        <v>5.12</v>
      </c>
      <c r="U2035" s="403">
        <v>8.9250000000000007</v>
      </c>
      <c r="V2035" s="403">
        <v>5.6150000000000002</v>
      </c>
      <c r="W2035" s="403">
        <v>27.2</v>
      </c>
      <c r="X2035" s="404">
        <v>0.44738</v>
      </c>
      <c r="Y2035" s="403">
        <f>X2035+(S2035*((U2035-INDEX('[1]Center of Mass'!$B$8:$M$105,MATCH(A2035,'[1]Center of Mass'!$B$8:$B$105,0),9))^2+(V2035-INDEX('[1]Center of Mass'!$B$8:$M$105,MATCH(A2035,'[1]Center of Mass'!$B$8:$B$105,0),10))^2))</f>
        <v>352.83282795119999</v>
      </c>
    </row>
    <row r="2036" spans="1:25">
      <c r="A2036" s="403" t="s">
        <v>53</v>
      </c>
      <c r="B2036" s="403" t="s">
        <v>666</v>
      </c>
      <c r="C2036" s="403" t="s">
        <v>343</v>
      </c>
      <c r="D2036" s="403" t="s">
        <v>344</v>
      </c>
      <c r="E2036" s="403" t="s">
        <v>1455</v>
      </c>
      <c r="F2036" s="403">
        <v>0</v>
      </c>
      <c r="O2036" s="403" t="s">
        <v>345</v>
      </c>
      <c r="R2036" s="403">
        <v>4</v>
      </c>
      <c r="S2036" s="403">
        <v>2.2503000000000002</v>
      </c>
      <c r="T2036" s="403">
        <v>6.0119999999999996</v>
      </c>
      <c r="U2036" s="403">
        <v>10.298</v>
      </c>
      <c r="V2036" s="403">
        <v>5.6150000000000002</v>
      </c>
      <c r="W2036" s="403">
        <v>27.2</v>
      </c>
      <c r="X2036" s="404">
        <v>0.85046999999999995</v>
      </c>
      <c r="Y2036" s="403">
        <f>X2036+(S2036*((U2036-INDEX('[1]Center of Mass'!$B$8:$M$105,MATCH(A2036,'[1]Center of Mass'!$B$8:$B$105,0),9))^2+(V2036-INDEX('[1]Center of Mass'!$B$8:$M$105,MATCH(A2036,'[1]Center of Mass'!$B$8:$B$105,0),10))^2))</f>
        <v>416.38792010700001</v>
      </c>
    </row>
    <row r="2037" spans="1:25">
      <c r="A2037" s="403" t="s">
        <v>53</v>
      </c>
      <c r="B2037" s="403" t="s">
        <v>667</v>
      </c>
      <c r="C2037" s="403" t="s">
        <v>343</v>
      </c>
      <c r="D2037" s="403" t="s">
        <v>344</v>
      </c>
      <c r="E2037" s="403" t="s">
        <v>1455</v>
      </c>
      <c r="F2037" s="403">
        <v>0</v>
      </c>
      <c r="O2037" s="403" t="s">
        <v>345</v>
      </c>
      <c r="R2037" s="403">
        <v>4</v>
      </c>
      <c r="S2037" s="403">
        <v>2.2618</v>
      </c>
      <c r="T2037" s="403">
        <v>6.0279999999999996</v>
      </c>
      <c r="U2037" s="403">
        <v>11.898</v>
      </c>
      <c r="V2037" s="403">
        <v>5.6150000000000002</v>
      </c>
      <c r="W2037" s="403">
        <v>27.2</v>
      </c>
      <c r="X2037" s="404">
        <v>0.85975000000000001</v>
      </c>
      <c r="Y2037" s="403">
        <f>X2037+(S2037*((U2037-INDEX('[1]Center of Mass'!$B$8:$M$105,MATCH(A2037,'[1]Center of Mass'!$B$8:$B$105,0),9))^2+(V2037-INDEX('[1]Center of Mass'!$B$8:$M$105,MATCH(A2037,'[1]Center of Mass'!$B$8:$B$105,0),10))^2))</f>
        <v>343.22635776200002</v>
      </c>
    </row>
    <row r="2038" spans="1:25">
      <c r="A2038" s="403" t="s">
        <v>53</v>
      </c>
      <c r="B2038" s="403" t="s">
        <v>668</v>
      </c>
      <c r="C2038" s="403" t="s">
        <v>343</v>
      </c>
      <c r="D2038" s="403" t="s">
        <v>344</v>
      </c>
      <c r="E2038" s="403" t="s">
        <v>1455</v>
      </c>
      <c r="F2038" s="403">
        <v>0</v>
      </c>
      <c r="O2038" s="403" t="s">
        <v>345</v>
      </c>
      <c r="R2038" s="403">
        <v>4</v>
      </c>
      <c r="S2038" s="403">
        <v>1.5555000000000001</v>
      </c>
      <c r="T2038" s="403">
        <v>5.0259999999999998</v>
      </c>
      <c r="U2038" s="403">
        <v>13.252000000000001</v>
      </c>
      <c r="V2038" s="403">
        <v>5.6150000000000002</v>
      </c>
      <c r="W2038" s="403">
        <v>27.2</v>
      </c>
      <c r="X2038" s="404">
        <v>0.41548000000000002</v>
      </c>
      <c r="Y2038" s="403">
        <f>X2038+(S2038*((U2038-INDEX('[1]Center of Mass'!$B$8:$M$105,MATCH(A2038,'[1]Center of Mass'!$B$8:$B$105,0),9))^2+(V2038-INDEX('[1]Center of Mass'!$B$8:$M$105,MATCH(A2038,'[1]Center of Mass'!$B$8:$B$105,0),10))^2))</f>
        <v>198.27116325099999</v>
      </c>
    </row>
    <row r="2039" spans="1:25">
      <c r="A2039" s="403" t="s">
        <v>53</v>
      </c>
      <c r="B2039" s="403" t="s">
        <v>669</v>
      </c>
      <c r="C2039" s="403" t="s">
        <v>343</v>
      </c>
      <c r="D2039" s="403" t="s">
        <v>344</v>
      </c>
      <c r="E2039" s="403" t="s">
        <v>1455</v>
      </c>
      <c r="F2039" s="403">
        <v>0</v>
      </c>
      <c r="O2039" s="403" t="s">
        <v>345</v>
      </c>
      <c r="R2039" s="403">
        <v>4</v>
      </c>
      <c r="S2039" s="403">
        <v>1.5555000000000001</v>
      </c>
      <c r="T2039" s="403">
        <v>5.0259999999999998</v>
      </c>
      <c r="U2039" s="403">
        <v>14.355</v>
      </c>
      <c r="V2039" s="403">
        <v>5.6150000000000002</v>
      </c>
      <c r="W2039" s="403">
        <v>27.2</v>
      </c>
      <c r="X2039" s="404">
        <v>0.41548000000000002</v>
      </c>
      <c r="Y2039" s="403">
        <f>X2039+(S2039*((U2039-INDEX('[1]Center of Mass'!$B$8:$M$105,MATCH(A2039,'[1]Center of Mass'!$B$8:$B$105,0),9))^2+(V2039-INDEX('[1]Center of Mass'!$B$8:$M$105,MATCH(A2039,'[1]Center of Mass'!$B$8:$B$105,0),10))^2))</f>
        <v>171.85770773349998</v>
      </c>
    </row>
    <row r="2040" spans="1:25">
      <c r="A2040" s="403" t="s">
        <v>53</v>
      </c>
      <c r="B2040" s="403" t="s">
        <v>670</v>
      </c>
      <c r="C2040" s="403" t="s">
        <v>343</v>
      </c>
      <c r="D2040" s="403" t="s">
        <v>344</v>
      </c>
      <c r="E2040" s="403" t="s">
        <v>1455</v>
      </c>
      <c r="F2040" s="403">
        <v>0</v>
      </c>
      <c r="O2040" s="403" t="s">
        <v>345</v>
      </c>
      <c r="R2040" s="403">
        <v>4</v>
      </c>
      <c r="S2040" s="403">
        <v>1.5555000000000001</v>
      </c>
      <c r="T2040" s="403">
        <v>5.0259999999999998</v>
      </c>
      <c r="U2040" s="403">
        <v>15.458</v>
      </c>
      <c r="V2040" s="403">
        <v>5.6150000000000002</v>
      </c>
      <c r="W2040" s="403">
        <v>27.2</v>
      </c>
      <c r="X2040" s="404">
        <v>0.41548000000000002</v>
      </c>
      <c r="Y2040" s="403">
        <f>X2040+(S2040*((U2040-INDEX('[1]Center of Mass'!$B$8:$M$105,MATCH(A2040,'[1]Center of Mass'!$B$8:$B$105,0),9))^2+(V2040-INDEX('[1]Center of Mass'!$B$8:$M$105,MATCH(A2040,'[1]Center of Mass'!$B$8:$B$105,0),10))^2))</f>
        <v>149.22912281500001</v>
      </c>
    </row>
    <row r="2041" spans="1:25">
      <c r="A2041" s="403" t="s">
        <v>53</v>
      </c>
      <c r="B2041" s="403" t="s">
        <v>671</v>
      </c>
      <c r="C2041" s="403" t="s">
        <v>343</v>
      </c>
      <c r="D2041" s="403" t="s">
        <v>344</v>
      </c>
      <c r="E2041" s="403" t="s">
        <v>1455</v>
      </c>
      <c r="F2041" s="403">
        <v>0</v>
      </c>
      <c r="O2041" s="403" t="s">
        <v>345</v>
      </c>
      <c r="R2041" s="403">
        <v>4</v>
      </c>
      <c r="S2041" s="403">
        <v>1.6787000000000001</v>
      </c>
      <c r="T2041" s="403">
        <v>5.2009999999999996</v>
      </c>
      <c r="U2041" s="403">
        <v>16.605</v>
      </c>
      <c r="V2041" s="403">
        <v>5.6150000000000002</v>
      </c>
      <c r="W2041" s="403">
        <v>27.2</v>
      </c>
      <c r="X2041" s="404">
        <v>0.47638999999999998</v>
      </c>
      <c r="Y2041" s="403">
        <f>X2041+(S2041*((U2041-INDEX('[1]Center of Mass'!$B$8:$M$105,MATCH(A2041,'[1]Center of Mass'!$B$8:$B$105,0),9))^2+(V2041-INDEX('[1]Center of Mass'!$B$8:$M$105,MATCH(A2041,'[1]Center of Mass'!$B$8:$B$105,0),10))^2))</f>
        <v>140.0137899739</v>
      </c>
    </row>
    <row r="2042" spans="1:25">
      <c r="A2042" s="403" t="s">
        <v>53</v>
      </c>
      <c r="B2042" s="403" t="s">
        <v>470</v>
      </c>
      <c r="C2042" s="403" t="s">
        <v>343</v>
      </c>
      <c r="D2042" s="403" t="s">
        <v>344</v>
      </c>
      <c r="E2042" s="403" t="s">
        <v>1455</v>
      </c>
      <c r="F2042" s="403">
        <v>0</v>
      </c>
      <c r="O2042" s="403" t="s">
        <v>345</v>
      </c>
      <c r="R2042" s="403">
        <v>4</v>
      </c>
      <c r="S2042" s="403">
        <v>0.84599999999999997</v>
      </c>
      <c r="T2042" s="403">
        <v>4.0199999999999996</v>
      </c>
      <c r="U2042" s="403">
        <v>17.5</v>
      </c>
      <c r="V2042" s="403">
        <v>5.6150000000000002</v>
      </c>
      <c r="W2042" s="403">
        <v>27.2</v>
      </c>
      <c r="X2042" s="404">
        <v>0.16556000000000001</v>
      </c>
      <c r="Y2042" s="403">
        <f>X2042+(S2042*((U2042-INDEX('[1]Center of Mass'!$B$8:$M$105,MATCH(A2042,'[1]Center of Mass'!$B$8:$B$105,0),9))^2+(V2042-INDEX('[1]Center of Mass'!$B$8:$M$105,MATCH(A2042,'[1]Center of Mass'!$B$8:$B$105,0),10))^2))</f>
        <v>63.750481771999993</v>
      </c>
    </row>
    <row r="2043" spans="1:25">
      <c r="A2043" s="403" t="s">
        <v>53</v>
      </c>
      <c r="B2043" s="403" t="s">
        <v>472</v>
      </c>
      <c r="C2043" s="403" t="s">
        <v>343</v>
      </c>
      <c r="D2043" s="403" t="s">
        <v>344</v>
      </c>
      <c r="E2043" s="403" t="s">
        <v>1455</v>
      </c>
      <c r="F2043" s="403">
        <v>0</v>
      </c>
      <c r="O2043" s="403" t="s">
        <v>345</v>
      </c>
      <c r="R2043" s="403">
        <v>4</v>
      </c>
      <c r="S2043" s="403">
        <v>1.6875</v>
      </c>
      <c r="T2043" s="403">
        <v>5.2</v>
      </c>
      <c r="U2043" s="403">
        <v>0.625</v>
      </c>
      <c r="V2043" s="403">
        <v>6.9950000000000001</v>
      </c>
      <c r="W2043" s="403">
        <v>27.2</v>
      </c>
      <c r="X2043" s="404">
        <v>0.47602</v>
      </c>
      <c r="Y2043" s="403">
        <f>X2043+(S2043*((U2043-INDEX('[1]Center of Mass'!$B$8:$M$105,MATCH(A2043,'[1]Center of Mass'!$B$8:$B$105,0),9))^2+(V2043-INDEX('[1]Center of Mass'!$B$8:$M$105,MATCH(A2043,'[1]Center of Mass'!$B$8:$B$105,0),10))^2))</f>
        <v>803.11193368749991</v>
      </c>
    </row>
    <row r="2044" spans="1:25">
      <c r="A2044" s="403" t="s">
        <v>53</v>
      </c>
      <c r="B2044" s="403" t="s">
        <v>473</v>
      </c>
      <c r="C2044" s="403" t="s">
        <v>343</v>
      </c>
      <c r="D2044" s="403" t="s">
        <v>344</v>
      </c>
      <c r="E2044" s="403" t="s">
        <v>1455</v>
      </c>
      <c r="F2044" s="403">
        <v>0</v>
      </c>
      <c r="O2044" s="403" t="s">
        <v>345</v>
      </c>
      <c r="R2044" s="403">
        <v>4</v>
      </c>
      <c r="S2044" s="403">
        <v>1.3837999999999999</v>
      </c>
      <c r="T2044" s="403">
        <v>4.75</v>
      </c>
      <c r="U2044" s="403">
        <v>1.7629999999999999</v>
      </c>
      <c r="V2044" s="403">
        <v>6.9950000000000001</v>
      </c>
      <c r="W2044" s="403">
        <v>27.2</v>
      </c>
      <c r="X2044" s="404">
        <v>0.33130999999999999</v>
      </c>
      <c r="Y2044" s="403">
        <f>X2044+(S2044*((U2044-INDEX('[1]Center of Mass'!$B$8:$M$105,MATCH(A2044,'[1]Center of Mass'!$B$8:$B$105,0),9))^2+(V2044-INDEX('[1]Center of Mass'!$B$8:$M$105,MATCH(A2044,'[1]Center of Mass'!$B$8:$B$105,0),10))^2))</f>
        <v>594.55905968699994</v>
      </c>
    </row>
    <row r="2045" spans="1:25">
      <c r="A2045" s="403" t="s">
        <v>53</v>
      </c>
      <c r="B2045" s="403" t="s">
        <v>474</v>
      </c>
      <c r="C2045" s="403" t="s">
        <v>343</v>
      </c>
      <c r="D2045" s="403" t="s">
        <v>344</v>
      </c>
      <c r="E2045" s="403" t="s">
        <v>1455</v>
      </c>
      <c r="F2045" s="403">
        <v>0</v>
      </c>
      <c r="O2045" s="403" t="s">
        <v>345</v>
      </c>
      <c r="R2045" s="403">
        <v>4</v>
      </c>
      <c r="S2045" s="403">
        <v>1.3837999999999999</v>
      </c>
      <c r="T2045" s="403">
        <v>4.75</v>
      </c>
      <c r="U2045" s="403">
        <v>2.7879999999999998</v>
      </c>
      <c r="V2045" s="403">
        <v>6.9950000000000001</v>
      </c>
      <c r="W2045" s="403">
        <v>27.2</v>
      </c>
      <c r="X2045" s="404">
        <v>0.33130999999999999</v>
      </c>
      <c r="Y2045" s="403">
        <f>X2045+(S2045*((U2045-INDEX('[1]Center of Mass'!$B$8:$M$105,MATCH(A2045,'[1]Center of Mass'!$B$8:$B$105,0),9))^2+(V2045-INDEX('[1]Center of Mass'!$B$8:$M$105,MATCH(A2045,'[1]Center of Mass'!$B$8:$B$105,0),10))^2))</f>
        <v>540.02035354199995</v>
      </c>
    </row>
    <row r="2046" spans="1:25">
      <c r="A2046" s="403" t="s">
        <v>53</v>
      </c>
      <c r="B2046" s="403" t="s">
        <v>475</v>
      </c>
      <c r="C2046" s="403" t="s">
        <v>343</v>
      </c>
      <c r="D2046" s="403" t="s">
        <v>344</v>
      </c>
      <c r="E2046" s="403" t="s">
        <v>1455</v>
      </c>
      <c r="F2046" s="403">
        <v>0</v>
      </c>
      <c r="O2046" s="403" t="s">
        <v>345</v>
      </c>
      <c r="R2046" s="403">
        <v>4</v>
      </c>
      <c r="S2046" s="403">
        <v>1.7549999999999999</v>
      </c>
      <c r="T2046" s="403">
        <v>5.3</v>
      </c>
      <c r="U2046" s="403">
        <v>3.95</v>
      </c>
      <c r="V2046" s="403">
        <v>6.9950000000000001</v>
      </c>
      <c r="W2046" s="403">
        <v>27.2</v>
      </c>
      <c r="X2046" s="404">
        <v>0.51370000000000005</v>
      </c>
      <c r="Y2046" s="403">
        <f>X2046+(S2046*((U2046-INDEX('[1]Center of Mass'!$B$8:$M$105,MATCH(A2046,'[1]Center of Mass'!$B$8:$B$105,0),9))^2+(V2046-INDEX('[1]Center of Mass'!$B$8:$M$105,MATCH(A2046,'[1]Center of Mass'!$B$8:$B$105,0),10))^2))</f>
        <v>611.01909510999997</v>
      </c>
    </row>
    <row r="2047" spans="1:25">
      <c r="A2047" s="403" t="s">
        <v>53</v>
      </c>
      <c r="B2047" s="403" t="s">
        <v>476</v>
      </c>
      <c r="C2047" s="403" t="s">
        <v>343</v>
      </c>
      <c r="D2047" s="403" t="s">
        <v>344</v>
      </c>
      <c r="E2047" s="403" t="s">
        <v>1455</v>
      </c>
      <c r="F2047" s="403">
        <v>0</v>
      </c>
      <c r="O2047" s="403" t="s">
        <v>345</v>
      </c>
      <c r="R2047" s="403">
        <v>4</v>
      </c>
      <c r="S2047" s="403">
        <v>1.7549999999999999</v>
      </c>
      <c r="T2047" s="403">
        <v>5.3</v>
      </c>
      <c r="U2047" s="403">
        <v>5.25</v>
      </c>
      <c r="V2047" s="403">
        <v>6.9950000000000001</v>
      </c>
      <c r="W2047" s="403">
        <v>27.2</v>
      </c>
      <c r="X2047" s="404">
        <v>0.51370000000000005</v>
      </c>
      <c r="Y2047" s="403">
        <f>X2047+(S2047*((U2047-INDEX('[1]Center of Mass'!$B$8:$M$105,MATCH(A2047,'[1]Center of Mass'!$B$8:$B$105,0),9))^2+(V2047-INDEX('[1]Center of Mass'!$B$8:$M$105,MATCH(A2047,'[1]Center of Mass'!$B$8:$B$105,0),10))^2))</f>
        <v>533.89983210999992</v>
      </c>
    </row>
    <row r="2048" spans="1:25">
      <c r="A2048" s="403" t="s">
        <v>53</v>
      </c>
      <c r="B2048" s="403" t="s">
        <v>477</v>
      </c>
      <c r="C2048" s="403" t="s">
        <v>343</v>
      </c>
      <c r="D2048" s="403" t="s">
        <v>344</v>
      </c>
      <c r="E2048" s="403" t="s">
        <v>1455</v>
      </c>
      <c r="F2048" s="403">
        <v>0</v>
      </c>
      <c r="O2048" s="403" t="s">
        <v>345</v>
      </c>
      <c r="R2048" s="403">
        <v>4</v>
      </c>
      <c r="S2048" s="403">
        <v>1.7549999999999999</v>
      </c>
      <c r="T2048" s="403">
        <v>5.3</v>
      </c>
      <c r="U2048" s="403">
        <v>6.55</v>
      </c>
      <c r="V2048" s="403">
        <v>6.9950000000000001</v>
      </c>
      <c r="W2048" s="403">
        <v>27.2</v>
      </c>
      <c r="X2048" s="404">
        <v>0.51370000000000005</v>
      </c>
      <c r="Y2048" s="403">
        <f>X2048+(S2048*((U2048-INDEX('[1]Center of Mass'!$B$8:$M$105,MATCH(A2048,'[1]Center of Mass'!$B$8:$B$105,0),9))^2+(V2048-INDEX('[1]Center of Mass'!$B$8:$M$105,MATCH(A2048,'[1]Center of Mass'!$B$8:$B$105,0),10))^2))</f>
        <v>462.71246911000003</v>
      </c>
    </row>
    <row r="2049" spans="1:25">
      <c r="A2049" s="403" t="s">
        <v>53</v>
      </c>
      <c r="B2049" s="403" t="s">
        <v>478</v>
      </c>
      <c r="C2049" s="403" t="s">
        <v>343</v>
      </c>
      <c r="D2049" s="403" t="s">
        <v>344</v>
      </c>
      <c r="E2049" s="403" t="s">
        <v>1455</v>
      </c>
      <c r="F2049" s="403">
        <v>0</v>
      </c>
      <c r="O2049" s="403" t="s">
        <v>345</v>
      </c>
      <c r="R2049" s="403">
        <v>4</v>
      </c>
      <c r="S2049" s="403">
        <v>1.5525</v>
      </c>
      <c r="T2049" s="403">
        <v>5</v>
      </c>
      <c r="U2049" s="403">
        <v>7.7750000000000004</v>
      </c>
      <c r="V2049" s="403">
        <v>6.9950000000000001</v>
      </c>
      <c r="W2049" s="403">
        <v>27.2</v>
      </c>
      <c r="X2049" s="404">
        <v>0.40688000000000002</v>
      </c>
      <c r="Y2049" s="403">
        <f>X2049+(S2049*((U2049-INDEX('[1]Center of Mass'!$B$8:$M$105,MATCH(A2049,'[1]Center of Mass'!$B$8:$B$105,0),9))^2+(V2049-INDEX('[1]Center of Mass'!$B$8:$M$105,MATCH(A2049,'[1]Center of Mass'!$B$8:$B$105,0),10))^2))</f>
        <v>354.73674484250006</v>
      </c>
    </row>
    <row r="2050" spans="1:25">
      <c r="A2050" s="403" t="s">
        <v>53</v>
      </c>
      <c r="B2050" s="403" t="s">
        <v>479</v>
      </c>
      <c r="C2050" s="403" t="s">
        <v>343</v>
      </c>
      <c r="D2050" s="403" t="s">
        <v>344</v>
      </c>
      <c r="E2050" s="403" t="s">
        <v>1455</v>
      </c>
      <c r="F2050" s="403">
        <v>0</v>
      </c>
      <c r="O2050" s="403" t="s">
        <v>345</v>
      </c>
      <c r="R2050" s="403">
        <v>4</v>
      </c>
      <c r="S2050" s="403">
        <v>1.5525</v>
      </c>
      <c r="T2050" s="403">
        <v>5</v>
      </c>
      <c r="U2050" s="403">
        <v>8.9250000000000007</v>
      </c>
      <c r="V2050" s="403">
        <v>6.9950000000000001</v>
      </c>
      <c r="W2050" s="403">
        <v>27.2</v>
      </c>
      <c r="X2050" s="404">
        <v>0.40688000000000002</v>
      </c>
      <c r="Y2050" s="403">
        <f>X2050+(S2050*((U2050-INDEX('[1]Center of Mass'!$B$8:$M$105,MATCH(A2050,'[1]Center of Mass'!$B$8:$B$105,0),9))^2+(V2050-INDEX('[1]Center of Mass'!$B$8:$M$105,MATCH(A2050,'[1]Center of Mass'!$B$8:$B$105,0),10))^2))</f>
        <v>307.77781159249997</v>
      </c>
    </row>
    <row r="2051" spans="1:25">
      <c r="A2051" s="403" t="s">
        <v>53</v>
      </c>
      <c r="B2051" s="403" t="s">
        <v>480</v>
      </c>
      <c r="C2051" s="403" t="s">
        <v>343</v>
      </c>
      <c r="D2051" s="403" t="s">
        <v>344</v>
      </c>
      <c r="E2051" s="403" t="s">
        <v>1455</v>
      </c>
      <c r="F2051" s="403">
        <v>0</v>
      </c>
      <c r="O2051" s="403" t="s">
        <v>345</v>
      </c>
      <c r="R2051" s="403">
        <v>4</v>
      </c>
      <c r="S2051" s="403">
        <v>2.1545000000000001</v>
      </c>
      <c r="T2051" s="403">
        <v>5.8920000000000003</v>
      </c>
      <c r="U2051" s="403">
        <v>10.298</v>
      </c>
      <c r="V2051" s="403">
        <v>6.9950000000000001</v>
      </c>
      <c r="W2051" s="403">
        <v>27.2</v>
      </c>
      <c r="X2051" s="404">
        <v>0.78449000000000002</v>
      </c>
      <c r="Y2051" s="403">
        <f>X2051+(S2051*((U2051-INDEX('[1]Center of Mass'!$B$8:$M$105,MATCH(A2051,'[1]Center of Mass'!$B$8:$B$105,0),9))^2+(V2051-INDEX('[1]Center of Mass'!$B$8:$M$105,MATCH(A2051,'[1]Center of Mass'!$B$8:$B$105,0),10))^2))</f>
        <v>357.00075118500007</v>
      </c>
    </row>
    <row r="2052" spans="1:25">
      <c r="A2052" s="403" t="s">
        <v>53</v>
      </c>
      <c r="B2052" s="403" t="s">
        <v>481</v>
      </c>
      <c r="C2052" s="403" t="s">
        <v>343</v>
      </c>
      <c r="D2052" s="403" t="s">
        <v>344</v>
      </c>
      <c r="E2052" s="403" t="s">
        <v>1455</v>
      </c>
      <c r="F2052" s="403">
        <v>0</v>
      </c>
      <c r="O2052" s="403" t="s">
        <v>345</v>
      </c>
      <c r="R2052" s="403">
        <v>4</v>
      </c>
      <c r="S2052" s="403">
        <v>2.1655000000000002</v>
      </c>
      <c r="T2052" s="403">
        <v>5.9080000000000004</v>
      </c>
      <c r="U2052" s="403">
        <v>11.898</v>
      </c>
      <c r="V2052" s="403">
        <v>6.9950000000000001</v>
      </c>
      <c r="W2052" s="403">
        <v>27.2</v>
      </c>
      <c r="X2052" s="404">
        <v>0.79322000000000004</v>
      </c>
      <c r="Y2052" s="403">
        <f>X2052+(S2052*((U2052-INDEX('[1]Center of Mass'!$B$8:$M$105,MATCH(A2052,'[1]Center of Mass'!$B$8:$B$105,0),9))^2+(V2052-INDEX('[1]Center of Mass'!$B$8:$M$105,MATCH(A2052,'[1]Center of Mass'!$B$8:$B$105,0),10))^2))</f>
        <v>286.73954761500005</v>
      </c>
    </row>
    <row r="2053" spans="1:25">
      <c r="A2053" s="403" t="s">
        <v>53</v>
      </c>
      <c r="B2053" s="403" t="s">
        <v>672</v>
      </c>
      <c r="C2053" s="403" t="s">
        <v>343</v>
      </c>
      <c r="D2053" s="403" t="s">
        <v>344</v>
      </c>
      <c r="E2053" s="403" t="s">
        <v>1455</v>
      </c>
      <c r="F2053" s="403">
        <v>0</v>
      </c>
      <c r="O2053" s="403" t="s">
        <v>345</v>
      </c>
      <c r="R2053" s="403">
        <v>4</v>
      </c>
      <c r="S2053" s="403">
        <v>1.4893000000000001</v>
      </c>
      <c r="T2053" s="403">
        <v>4.9059999999999997</v>
      </c>
      <c r="U2053" s="403">
        <v>13.252000000000001</v>
      </c>
      <c r="V2053" s="403">
        <v>6.9950000000000001</v>
      </c>
      <c r="W2053" s="403">
        <v>27.2</v>
      </c>
      <c r="X2053" s="404">
        <v>0.37722</v>
      </c>
      <c r="Y2053" s="403">
        <f>X2053+(S2053*((U2053-INDEX('[1]Center of Mass'!$B$8:$M$105,MATCH(A2053,'[1]Center of Mass'!$B$8:$B$105,0),9))^2+(V2053-INDEX('[1]Center of Mass'!$B$8:$M$105,MATCH(A2053,'[1]Center of Mass'!$B$8:$B$105,0),10))^2))</f>
        <v>161.0350434746</v>
      </c>
    </row>
    <row r="2054" spans="1:25">
      <c r="A2054" s="403" t="s">
        <v>53</v>
      </c>
      <c r="B2054" s="403" t="s">
        <v>673</v>
      </c>
      <c r="C2054" s="403" t="s">
        <v>343</v>
      </c>
      <c r="D2054" s="403" t="s">
        <v>344</v>
      </c>
      <c r="E2054" s="403" t="s">
        <v>1455</v>
      </c>
      <c r="F2054" s="403">
        <v>0</v>
      </c>
      <c r="O2054" s="403" t="s">
        <v>345</v>
      </c>
      <c r="R2054" s="403">
        <v>4</v>
      </c>
      <c r="S2054" s="403">
        <v>1.4893000000000001</v>
      </c>
      <c r="T2054" s="403">
        <v>4.9059999999999997</v>
      </c>
      <c r="U2054" s="403">
        <v>14.355</v>
      </c>
      <c r="V2054" s="403">
        <v>6.9950000000000001</v>
      </c>
      <c r="W2054" s="403">
        <v>27.2</v>
      </c>
      <c r="X2054" s="404">
        <v>0.37722</v>
      </c>
      <c r="Y2054" s="403">
        <f>X2054+(S2054*((U2054-INDEX('[1]Center of Mass'!$B$8:$M$105,MATCH(A2054,'[1]Center of Mass'!$B$8:$B$105,0),9))^2+(V2054-INDEX('[1]Center of Mass'!$B$8:$M$105,MATCH(A2054,'[1]Center of Mass'!$B$8:$B$105,0),10))^2))</f>
        <v>135.74570930409999</v>
      </c>
    </row>
    <row r="2055" spans="1:25">
      <c r="A2055" s="403" t="s">
        <v>53</v>
      </c>
      <c r="B2055" s="403" t="s">
        <v>674</v>
      </c>
      <c r="C2055" s="403" t="s">
        <v>343</v>
      </c>
      <c r="D2055" s="403" t="s">
        <v>344</v>
      </c>
      <c r="E2055" s="403" t="s">
        <v>1455</v>
      </c>
      <c r="F2055" s="403">
        <v>0</v>
      </c>
      <c r="O2055" s="403" t="s">
        <v>345</v>
      </c>
      <c r="R2055" s="403">
        <v>4</v>
      </c>
      <c r="S2055" s="403">
        <v>1.4893000000000001</v>
      </c>
      <c r="T2055" s="403">
        <v>4.9059999999999997</v>
      </c>
      <c r="U2055" s="403">
        <v>15.458</v>
      </c>
      <c r="V2055" s="403">
        <v>6.9950000000000001</v>
      </c>
      <c r="W2055" s="403">
        <v>27.2</v>
      </c>
      <c r="X2055" s="404">
        <v>0.37722</v>
      </c>
      <c r="Y2055" s="403">
        <f>X2055+(S2055*((U2055-INDEX('[1]Center of Mass'!$B$8:$M$105,MATCH(A2055,'[1]Center of Mass'!$B$8:$B$105,0),9))^2+(V2055-INDEX('[1]Center of Mass'!$B$8:$M$105,MATCH(A2055,'[1]Center of Mass'!$B$8:$B$105,0),10))^2))</f>
        <v>114.080166701</v>
      </c>
    </row>
    <row r="2056" spans="1:25">
      <c r="A2056" s="403" t="s">
        <v>53</v>
      </c>
      <c r="B2056" s="403" t="s">
        <v>675</v>
      </c>
      <c r="C2056" s="403" t="s">
        <v>343</v>
      </c>
      <c r="D2056" s="403" t="s">
        <v>344</v>
      </c>
      <c r="E2056" s="403" t="s">
        <v>1455</v>
      </c>
      <c r="F2056" s="403">
        <v>0</v>
      </c>
      <c r="O2056" s="403" t="s">
        <v>345</v>
      </c>
      <c r="R2056" s="403">
        <v>4</v>
      </c>
      <c r="S2056" s="403">
        <v>1.6072</v>
      </c>
      <c r="T2056" s="403">
        <v>5.0810000000000004</v>
      </c>
      <c r="U2056" s="403">
        <v>16.605</v>
      </c>
      <c r="V2056" s="403">
        <v>6.9950000000000001</v>
      </c>
      <c r="W2056" s="403">
        <v>27.2</v>
      </c>
      <c r="X2056" s="404">
        <v>0.43391000000000002</v>
      </c>
      <c r="Y2056" s="403">
        <f>X2056+(S2056*((U2056-INDEX('[1]Center of Mass'!$B$8:$M$105,MATCH(A2056,'[1]Center of Mass'!$B$8:$B$105,0),9))^2+(V2056-INDEX('[1]Center of Mass'!$B$8:$M$105,MATCH(A2056,'[1]Center of Mass'!$B$8:$B$105,0),10))^2))</f>
        <v>102.97252586639999</v>
      </c>
    </row>
    <row r="2057" spans="1:25">
      <c r="A2057" s="403" t="s">
        <v>53</v>
      </c>
      <c r="B2057" s="403" t="s">
        <v>676</v>
      </c>
      <c r="C2057" s="403" t="s">
        <v>343</v>
      </c>
      <c r="D2057" s="403" t="s">
        <v>344</v>
      </c>
      <c r="E2057" s="403" t="s">
        <v>1455</v>
      </c>
      <c r="F2057" s="403">
        <v>0</v>
      </c>
      <c r="O2057" s="403" t="s">
        <v>345</v>
      </c>
      <c r="R2057" s="403">
        <v>4</v>
      </c>
      <c r="S2057" s="403">
        <v>0.81</v>
      </c>
      <c r="T2057" s="403">
        <v>3.9</v>
      </c>
      <c r="U2057" s="403">
        <v>17.5</v>
      </c>
      <c r="V2057" s="403">
        <v>6.9950000000000001</v>
      </c>
      <c r="W2057" s="403">
        <v>27.2</v>
      </c>
      <c r="X2057" s="404">
        <v>0.14732000000000001</v>
      </c>
      <c r="Y2057" s="403">
        <f>X2057+(S2057*((U2057-INDEX('[1]Center of Mass'!$B$8:$M$105,MATCH(A2057,'[1]Center of Mass'!$B$8:$B$105,0),9))^2+(V2057-INDEX('[1]Center of Mass'!$B$8:$M$105,MATCH(A2057,'[1]Center of Mass'!$B$8:$B$105,0),10))^2))</f>
        <v>45.375064819999999</v>
      </c>
    </row>
    <row r="2058" spans="1:25">
      <c r="A2058" s="403" t="s">
        <v>53</v>
      </c>
      <c r="B2058" s="403" t="s">
        <v>678</v>
      </c>
      <c r="C2058" s="403" t="s">
        <v>343</v>
      </c>
      <c r="D2058" s="403" t="s">
        <v>344</v>
      </c>
      <c r="E2058" s="403" t="s">
        <v>1455</v>
      </c>
      <c r="F2058" s="403">
        <v>0</v>
      </c>
      <c r="O2058" s="403" t="s">
        <v>345</v>
      </c>
      <c r="R2058" s="403">
        <v>4</v>
      </c>
      <c r="S2058" s="403">
        <v>0.54320000000000002</v>
      </c>
      <c r="T2058" s="403">
        <v>3.11</v>
      </c>
      <c r="U2058" s="403">
        <v>1.7629999999999999</v>
      </c>
      <c r="V2058" s="403">
        <v>7.9349999999999996</v>
      </c>
      <c r="W2058" s="403">
        <v>27.2</v>
      </c>
      <c r="X2058" s="404">
        <v>6.0263999999999998E-2</v>
      </c>
      <c r="Y2058" s="403">
        <f>X2058+(S2058*((U2058-INDEX('[1]Center of Mass'!$B$8:$M$105,MATCH(A2058,'[1]Center of Mass'!$B$8:$B$105,0),9))^2+(V2058-INDEX('[1]Center of Mass'!$B$8:$M$105,MATCH(A2058,'[1]Center of Mass'!$B$8:$B$105,0),10))^2))</f>
        <v>227.354854012</v>
      </c>
    </row>
    <row r="2059" spans="1:25">
      <c r="A2059" s="403" t="s">
        <v>53</v>
      </c>
      <c r="B2059" s="403" t="s">
        <v>679</v>
      </c>
      <c r="C2059" s="403" t="s">
        <v>343</v>
      </c>
      <c r="D2059" s="403" t="s">
        <v>344</v>
      </c>
      <c r="E2059" s="403" t="s">
        <v>1455</v>
      </c>
      <c r="F2059" s="403">
        <v>0</v>
      </c>
      <c r="O2059" s="403" t="s">
        <v>345</v>
      </c>
      <c r="R2059" s="403">
        <v>4</v>
      </c>
      <c r="S2059" s="403">
        <v>0.54320000000000002</v>
      </c>
      <c r="T2059" s="403">
        <v>3.11</v>
      </c>
      <c r="U2059" s="403">
        <v>2.7879999999999998</v>
      </c>
      <c r="V2059" s="403">
        <v>7.9349999999999996</v>
      </c>
      <c r="W2059" s="403">
        <v>27.2</v>
      </c>
      <c r="X2059" s="404">
        <v>6.0263999999999998E-2</v>
      </c>
      <c r="Y2059" s="403">
        <f>X2059+(S2059*((U2059-INDEX('[1]Center of Mass'!$B$8:$M$105,MATCH(A2059,'[1]Center of Mass'!$B$8:$B$105,0),9))^2+(V2059-INDEX('[1]Center of Mass'!$B$8:$M$105,MATCH(A2059,'[1]Center of Mass'!$B$8:$B$105,0),10))^2))</f>
        <v>205.94610623200001</v>
      </c>
    </row>
    <row r="2060" spans="1:25">
      <c r="A2060" s="403" t="s">
        <v>53</v>
      </c>
      <c r="B2060" s="403" t="s">
        <v>680</v>
      </c>
      <c r="C2060" s="403" t="s">
        <v>343</v>
      </c>
      <c r="D2060" s="403" t="s">
        <v>344</v>
      </c>
      <c r="E2060" s="403" t="s">
        <v>1455</v>
      </c>
      <c r="F2060" s="403">
        <v>0</v>
      </c>
      <c r="O2060" s="403" t="s">
        <v>345</v>
      </c>
      <c r="R2060" s="403">
        <v>4</v>
      </c>
      <c r="S2060" s="403">
        <v>0.68889999999999996</v>
      </c>
      <c r="T2060" s="403">
        <v>3.66</v>
      </c>
      <c r="U2060" s="403">
        <v>3.95</v>
      </c>
      <c r="V2060" s="403">
        <v>7.9349999999999996</v>
      </c>
      <c r="W2060" s="403">
        <v>27.2</v>
      </c>
      <c r="X2060" s="404">
        <v>0.11314</v>
      </c>
      <c r="Y2060" s="403">
        <f>X2060+(S2060*((U2060-INDEX('[1]Center of Mass'!$B$8:$M$105,MATCH(A2060,'[1]Center of Mass'!$B$8:$B$105,0),9))^2+(V2060-INDEX('[1]Center of Mass'!$B$8:$M$105,MATCH(A2060,'[1]Center of Mass'!$B$8:$B$105,0),10))^2))</f>
        <v>232.19338321380002</v>
      </c>
    </row>
    <row r="2061" spans="1:25">
      <c r="A2061" s="403" t="s">
        <v>53</v>
      </c>
      <c r="B2061" s="403" t="s">
        <v>681</v>
      </c>
      <c r="C2061" s="403" t="s">
        <v>343</v>
      </c>
      <c r="D2061" s="403" t="s">
        <v>344</v>
      </c>
      <c r="E2061" s="403" t="s">
        <v>1455</v>
      </c>
      <c r="F2061" s="403">
        <v>0</v>
      </c>
      <c r="O2061" s="403" t="s">
        <v>345</v>
      </c>
      <c r="R2061" s="403">
        <v>4</v>
      </c>
      <c r="S2061" s="403">
        <v>0.68889999999999996</v>
      </c>
      <c r="T2061" s="403">
        <v>3.66</v>
      </c>
      <c r="U2061" s="403">
        <v>5.25</v>
      </c>
      <c r="V2061" s="403">
        <v>7.9349999999999996</v>
      </c>
      <c r="W2061" s="403">
        <v>27.2</v>
      </c>
      <c r="X2061" s="404">
        <v>0.11314</v>
      </c>
      <c r="Y2061" s="403">
        <f>X2061+(S2061*((U2061-INDEX('[1]Center of Mass'!$B$8:$M$105,MATCH(A2061,'[1]Center of Mass'!$B$8:$B$105,0),9))^2+(V2061-INDEX('[1]Center of Mass'!$B$8:$M$105,MATCH(A2061,'[1]Center of Mass'!$B$8:$B$105,0),10))^2))</f>
        <v>201.9213260738</v>
      </c>
    </row>
    <row r="2062" spans="1:25">
      <c r="A2062" s="403" t="s">
        <v>53</v>
      </c>
      <c r="B2062" s="403" t="s">
        <v>682</v>
      </c>
      <c r="C2062" s="403" t="s">
        <v>343</v>
      </c>
      <c r="D2062" s="403" t="s">
        <v>344</v>
      </c>
      <c r="E2062" s="403" t="s">
        <v>1455</v>
      </c>
      <c r="F2062" s="403">
        <v>0</v>
      </c>
      <c r="O2062" s="403" t="s">
        <v>345</v>
      </c>
      <c r="R2062" s="403">
        <v>4</v>
      </c>
      <c r="S2062" s="403">
        <v>0.68889999999999996</v>
      </c>
      <c r="T2062" s="403">
        <v>3.66</v>
      </c>
      <c r="U2062" s="403">
        <v>6.55</v>
      </c>
      <c r="V2062" s="403">
        <v>7.9349999999999996</v>
      </c>
      <c r="W2062" s="403">
        <v>27.2</v>
      </c>
      <c r="X2062" s="404">
        <v>0.11314</v>
      </c>
      <c r="Y2062" s="403">
        <f>X2062+(S2062*((U2062-INDEX('[1]Center of Mass'!$B$8:$M$105,MATCH(A2062,'[1]Center of Mass'!$B$8:$B$105,0),9))^2+(V2062-INDEX('[1]Center of Mass'!$B$8:$M$105,MATCH(A2062,'[1]Center of Mass'!$B$8:$B$105,0),10))^2))</f>
        <v>173.97775093379997</v>
      </c>
    </row>
    <row r="2063" spans="1:25">
      <c r="A2063" s="403" t="s">
        <v>53</v>
      </c>
      <c r="B2063" s="403" t="s">
        <v>683</v>
      </c>
      <c r="C2063" s="403" t="s">
        <v>343</v>
      </c>
      <c r="D2063" s="403" t="s">
        <v>344</v>
      </c>
      <c r="E2063" s="403" t="s">
        <v>1455</v>
      </c>
      <c r="F2063" s="403">
        <v>0</v>
      </c>
      <c r="O2063" s="403" t="s">
        <v>345</v>
      </c>
      <c r="R2063" s="403">
        <v>4</v>
      </c>
      <c r="S2063" s="403">
        <v>0.60940000000000005</v>
      </c>
      <c r="T2063" s="403">
        <v>3.36</v>
      </c>
      <c r="U2063" s="403">
        <v>7.7750000000000004</v>
      </c>
      <c r="V2063" s="403">
        <v>7.9349999999999996</v>
      </c>
      <c r="W2063" s="403">
        <v>27.2</v>
      </c>
      <c r="X2063" s="404">
        <v>8.1419000000000005E-2</v>
      </c>
      <c r="Y2063" s="403">
        <f>X2063+(S2063*((U2063-INDEX('[1]Center of Mass'!$B$8:$M$105,MATCH(A2063,'[1]Center of Mass'!$B$8:$B$105,0),9))^2+(V2063-INDEX('[1]Center of Mass'!$B$8:$M$105,MATCH(A2063,'[1]Center of Mass'!$B$8:$B$105,0),10))^2))</f>
        <v>132.47400593980004</v>
      </c>
    </row>
    <row r="2064" spans="1:25">
      <c r="A2064" s="403" t="s">
        <v>53</v>
      </c>
      <c r="B2064" s="403" t="s">
        <v>684</v>
      </c>
      <c r="C2064" s="403" t="s">
        <v>343</v>
      </c>
      <c r="D2064" s="403" t="s">
        <v>344</v>
      </c>
      <c r="E2064" s="403" t="s">
        <v>1455</v>
      </c>
      <c r="F2064" s="403">
        <v>0</v>
      </c>
      <c r="O2064" s="403" t="s">
        <v>345</v>
      </c>
      <c r="R2064" s="403">
        <v>4</v>
      </c>
      <c r="S2064" s="403">
        <v>0.60940000000000005</v>
      </c>
      <c r="T2064" s="403">
        <v>3.36</v>
      </c>
      <c r="U2064" s="403">
        <v>8.9250000000000007</v>
      </c>
      <c r="V2064" s="403">
        <v>7.9349999999999996</v>
      </c>
      <c r="W2064" s="403">
        <v>27.2</v>
      </c>
      <c r="X2064" s="404">
        <v>8.1419000000000005E-2</v>
      </c>
      <c r="Y2064" s="403">
        <f>X2064+(S2064*((U2064-INDEX('[1]Center of Mass'!$B$8:$M$105,MATCH(A2064,'[1]Center of Mass'!$B$8:$B$105,0),9))^2+(V2064-INDEX('[1]Center of Mass'!$B$8:$M$105,MATCH(A2064,'[1]Center of Mass'!$B$8:$B$105,0),10))^2))</f>
        <v>114.04130131980001</v>
      </c>
    </row>
    <row r="2065" spans="1:25">
      <c r="A2065" s="403" t="s">
        <v>53</v>
      </c>
      <c r="B2065" s="403" t="s">
        <v>685</v>
      </c>
      <c r="C2065" s="403" t="s">
        <v>343</v>
      </c>
      <c r="D2065" s="403" t="s">
        <v>344</v>
      </c>
      <c r="E2065" s="403" t="s">
        <v>1455</v>
      </c>
      <c r="F2065" s="403">
        <v>0</v>
      </c>
      <c r="O2065" s="403" t="s">
        <v>345</v>
      </c>
      <c r="R2065" s="403">
        <v>4</v>
      </c>
      <c r="S2065" s="403">
        <v>0.84570000000000001</v>
      </c>
      <c r="T2065" s="403">
        <v>4.2519999999999998</v>
      </c>
      <c r="U2065" s="403">
        <v>10.298</v>
      </c>
      <c r="V2065" s="403">
        <v>7.9349999999999996</v>
      </c>
      <c r="W2065" s="403">
        <v>27.2</v>
      </c>
      <c r="X2065" s="404">
        <v>0.19928000000000001</v>
      </c>
      <c r="Y2065" s="403">
        <f>X2065+(S2065*((U2065-INDEX('[1]Center of Mass'!$B$8:$M$105,MATCH(A2065,'[1]Center of Mass'!$B$8:$B$105,0),9))^2+(V2065-INDEX('[1]Center of Mass'!$B$8:$M$105,MATCH(A2065,'[1]Center of Mass'!$B$8:$B$105,0),10))^2))</f>
        <v>130.73717664500001</v>
      </c>
    </row>
    <row r="2066" spans="1:25">
      <c r="A2066" s="403" t="s">
        <v>53</v>
      </c>
      <c r="B2066" s="403" t="s">
        <v>686</v>
      </c>
      <c r="C2066" s="403" t="s">
        <v>343</v>
      </c>
      <c r="D2066" s="403" t="s">
        <v>344</v>
      </c>
      <c r="E2066" s="403" t="s">
        <v>1455</v>
      </c>
      <c r="F2066" s="403">
        <v>0</v>
      </c>
      <c r="O2066" s="403" t="s">
        <v>345</v>
      </c>
      <c r="R2066" s="403">
        <v>4</v>
      </c>
      <c r="S2066" s="403">
        <v>0.85</v>
      </c>
      <c r="T2066" s="403">
        <v>4.2679999999999998</v>
      </c>
      <c r="U2066" s="403">
        <v>11.898</v>
      </c>
      <c r="V2066" s="403">
        <v>7.9349999999999996</v>
      </c>
      <c r="W2066" s="403">
        <v>27.2</v>
      </c>
      <c r="X2066" s="404">
        <v>0.20215</v>
      </c>
      <c r="Y2066" s="403">
        <f>X2066+(S2066*((U2066-INDEX('[1]Center of Mass'!$B$8:$M$105,MATCH(A2066,'[1]Center of Mass'!$B$8:$B$105,0),9))^2+(V2066-INDEX('[1]Center of Mass'!$B$8:$M$105,MATCH(A2066,'[1]Center of Mass'!$B$8:$B$105,0),10))^2))</f>
        <v>103.10761250000002</v>
      </c>
    </row>
    <row r="2067" spans="1:25">
      <c r="A2067" s="403" t="s">
        <v>53</v>
      </c>
      <c r="B2067" s="403" t="s">
        <v>687</v>
      </c>
      <c r="C2067" s="403" t="s">
        <v>343</v>
      </c>
      <c r="D2067" s="403" t="s">
        <v>344</v>
      </c>
      <c r="E2067" s="403" t="s">
        <v>1455</v>
      </c>
      <c r="F2067" s="403">
        <v>0</v>
      </c>
      <c r="O2067" s="403" t="s">
        <v>345</v>
      </c>
      <c r="R2067" s="403">
        <v>4</v>
      </c>
      <c r="S2067" s="403">
        <v>0.58460000000000001</v>
      </c>
      <c r="T2067" s="403">
        <v>3.266</v>
      </c>
      <c r="U2067" s="403">
        <v>13.252000000000001</v>
      </c>
      <c r="V2067" s="403">
        <v>7.9349999999999996</v>
      </c>
      <c r="W2067" s="403">
        <v>27.2</v>
      </c>
      <c r="X2067" s="404">
        <v>7.2963E-2</v>
      </c>
      <c r="Y2067" s="403">
        <f>X2067+(S2067*((U2067-INDEX('[1]Center of Mass'!$B$8:$M$105,MATCH(A2067,'[1]Center of Mass'!$B$8:$B$105,0),9))^2+(V2067-INDEX('[1]Center of Mass'!$B$8:$M$105,MATCH(A2067,'[1]Center of Mass'!$B$8:$B$105,0),10))^2))</f>
        <v>56.716986113200001</v>
      </c>
    </row>
    <row r="2068" spans="1:25">
      <c r="A2068" s="403" t="s">
        <v>53</v>
      </c>
      <c r="B2068" s="403" t="s">
        <v>688</v>
      </c>
      <c r="C2068" s="403" t="s">
        <v>343</v>
      </c>
      <c r="D2068" s="403" t="s">
        <v>344</v>
      </c>
      <c r="E2068" s="403" t="s">
        <v>1455</v>
      </c>
      <c r="F2068" s="403">
        <v>0</v>
      </c>
      <c r="O2068" s="403" t="s">
        <v>345</v>
      </c>
      <c r="R2068" s="403">
        <v>4</v>
      </c>
      <c r="S2068" s="403">
        <v>0.58460000000000001</v>
      </c>
      <c r="T2068" s="403">
        <v>3.266</v>
      </c>
      <c r="U2068" s="403">
        <v>14.355</v>
      </c>
      <c r="V2068" s="403">
        <v>7.9349999999999996</v>
      </c>
      <c r="W2068" s="403">
        <v>27.2</v>
      </c>
      <c r="X2068" s="404">
        <v>7.2963E-2</v>
      </c>
      <c r="Y2068" s="403">
        <f>X2068+(S2068*((U2068-INDEX('[1]Center of Mass'!$B$8:$M$105,MATCH(A2068,'[1]Center of Mass'!$B$8:$B$105,0),9))^2+(V2068-INDEX('[1]Center of Mass'!$B$8:$M$105,MATCH(A2068,'[1]Center of Mass'!$B$8:$B$105,0),10))^2))</f>
        <v>46.790077662200005</v>
      </c>
    </row>
    <row r="2069" spans="1:25">
      <c r="A2069" s="403" t="s">
        <v>53</v>
      </c>
      <c r="B2069" s="403" t="s">
        <v>689</v>
      </c>
      <c r="C2069" s="403" t="s">
        <v>343</v>
      </c>
      <c r="D2069" s="403" t="s">
        <v>344</v>
      </c>
      <c r="E2069" s="403" t="s">
        <v>1455</v>
      </c>
      <c r="F2069" s="403">
        <v>0</v>
      </c>
      <c r="O2069" s="403" t="s">
        <v>345</v>
      </c>
      <c r="R2069" s="403">
        <v>4</v>
      </c>
      <c r="S2069" s="403">
        <v>0.58460000000000001</v>
      </c>
      <c r="T2069" s="403">
        <v>3.266</v>
      </c>
      <c r="U2069" s="403">
        <v>15.458</v>
      </c>
      <c r="V2069" s="403">
        <v>7.9349999999999996</v>
      </c>
      <c r="W2069" s="403">
        <v>27.2</v>
      </c>
      <c r="X2069" s="404">
        <v>7.2963E-2</v>
      </c>
      <c r="Y2069" s="403">
        <f>X2069+(S2069*((U2069-INDEX('[1]Center of Mass'!$B$8:$M$105,MATCH(A2069,'[1]Center of Mass'!$B$8:$B$105,0),9))^2+(V2069-INDEX('[1]Center of Mass'!$B$8:$M$105,MATCH(A2069,'[1]Center of Mass'!$B$8:$B$105,0),10))^2))</f>
        <v>38.285628454000005</v>
      </c>
    </row>
    <row r="2070" spans="1:25">
      <c r="A2070" s="403" t="s">
        <v>53</v>
      </c>
      <c r="B2070" s="403" t="s">
        <v>690</v>
      </c>
      <c r="C2070" s="403" t="s">
        <v>343</v>
      </c>
      <c r="D2070" s="403" t="s">
        <v>344</v>
      </c>
      <c r="E2070" s="403" t="s">
        <v>1455</v>
      </c>
      <c r="F2070" s="403">
        <v>0</v>
      </c>
      <c r="O2070" s="403" t="s">
        <v>345</v>
      </c>
      <c r="R2070" s="403">
        <v>4</v>
      </c>
      <c r="S2070" s="403">
        <v>0.63090000000000002</v>
      </c>
      <c r="T2070" s="403">
        <v>3.4409999999999998</v>
      </c>
      <c r="U2070" s="403">
        <v>16.605</v>
      </c>
      <c r="V2070" s="403">
        <v>7.9349999999999996</v>
      </c>
      <c r="W2070" s="403">
        <v>27.2</v>
      </c>
      <c r="X2070" s="404">
        <v>8.9270000000000002E-2</v>
      </c>
      <c r="Y2070" s="403">
        <f>X2070+(S2070*((U2070-INDEX('[1]Center of Mass'!$B$8:$M$105,MATCH(A2070,'[1]Center of Mass'!$B$8:$B$105,0),9))^2+(V2070-INDEX('[1]Center of Mass'!$B$8:$M$105,MATCH(A2070,'[1]Center of Mass'!$B$8:$B$105,0),10))^2))</f>
        <v>33.4124345213</v>
      </c>
    </row>
    <row r="2071" spans="1:25">
      <c r="A2071" s="403" t="s">
        <v>53</v>
      </c>
      <c r="B2071" s="403" t="s">
        <v>691</v>
      </c>
      <c r="C2071" s="403" t="s">
        <v>343</v>
      </c>
      <c r="D2071" s="403" t="s">
        <v>344</v>
      </c>
      <c r="E2071" s="403" t="s">
        <v>1455</v>
      </c>
      <c r="F2071" s="403">
        <v>0</v>
      </c>
      <c r="O2071" s="403" t="s">
        <v>345</v>
      </c>
      <c r="R2071" s="403">
        <v>4</v>
      </c>
      <c r="S2071" s="403">
        <v>0.31790000000000002</v>
      </c>
      <c r="T2071" s="403">
        <v>2.2599999999999998</v>
      </c>
      <c r="U2071" s="403">
        <v>17.5</v>
      </c>
      <c r="V2071" s="403">
        <v>7.9349999999999996</v>
      </c>
      <c r="W2071" s="403">
        <v>27.2</v>
      </c>
      <c r="X2071" s="404">
        <v>1.6978E-2</v>
      </c>
      <c r="Y2071" s="403">
        <f>X2071+(S2071*((U2071-INDEX('[1]Center of Mass'!$B$8:$M$105,MATCH(A2071,'[1]Center of Mass'!$B$8:$B$105,0),9))^2+(V2071-INDEX('[1]Center of Mass'!$B$8:$M$105,MATCH(A2071,'[1]Center of Mass'!$B$8:$B$105,0),10))^2))</f>
        <v>14.276586591800001</v>
      </c>
    </row>
    <row r="2072" spans="1:25">
      <c r="A2072" s="403" t="s">
        <v>53</v>
      </c>
      <c r="B2072" s="403" t="s">
        <v>693</v>
      </c>
      <c r="C2072" s="403" t="s">
        <v>343</v>
      </c>
      <c r="D2072" s="403" t="s">
        <v>344</v>
      </c>
      <c r="E2072" s="403" t="s">
        <v>1455</v>
      </c>
      <c r="F2072" s="403">
        <v>0</v>
      </c>
      <c r="O2072" s="403" t="s">
        <v>345</v>
      </c>
      <c r="R2072" s="403">
        <v>4</v>
      </c>
      <c r="S2072" s="403">
        <v>0.41909999999999997</v>
      </c>
      <c r="T2072" s="403">
        <v>2.8679999999999999</v>
      </c>
      <c r="U2072" s="403">
        <v>1.7629999999999999</v>
      </c>
      <c r="V2072" s="403">
        <v>8.4039999999999999</v>
      </c>
      <c r="W2072" s="403">
        <v>27.2</v>
      </c>
      <c r="X2072" s="404">
        <v>4.2528999999999997E-2</v>
      </c>
      <c r="Y2072" s="403">
        <f>X2072+(S2072*((U2072-INDEX('[1]Center of Mass'!$B$8:$M$105,MATCH(A2072,'[1]Center of Mass'!$B$8:$B$105,0),9))^2+(V2072-INDEX('[1]Center of Mass'!$B$8:$M$105,MATCH(A2072,'[1]Center of Mass'!$B$8:$B$105,0),10))^2))</f>
        <v>173.3899367368</v>
      </c>
    </row>
    <row r="2073" spans="1:25">
      <c r="A2073" s="403" t="s">
        <v>53</v>
      </c>
      <c r="B2073" s="403" t="s">
        <v>694</v>
      </c>
      <c r="C2073" s="403" t="s">
        <v>343</v>
      </c>
      <c r="D2073" s="403" t="s">
        <v>344</v>
      </c>
      <c r="E2073" s="403" t="s">
        <v>1455</v>
      </c>
      <c r="F2073" s="403">
        <v>0</v>
      </c>
      <c r="O2073" s="403" t="s">
        <v>345</v>
      </c>
      <c r="R2073" s="403">
        <v>4</v>
      </c>
      <c r="S2073" s="403">
        <v>0.41909999999999997</v>
      </c>
      <c r="T2073" s="403">
        <v>2.8679999999999999</v>
      </c>
      <c r="U2073" s="403">
        <v>2.7879999999999998</v>
      </c>
      <c r="V2073" s="403">
        <v>8.4039999999999999</v>
      </c>
      <c r="W2073" s="403">
        <v>27.2</v>
      </c>
      <c r="X2073" s="404">
        <v>4.2528999999999997E-2</v>
      </c>
      <c r="Y2073" s="403">
        <f>X2073+(S2073*((U2073-INDEX('[1]Center of Mass'!$B$8:$M$105,MATCH(A2073,'[1]Center of Mass'!$B$8:$B$105,0),9))^2+(V2073-INDEX('[1]Center of Mass'!$B$8:$M$105,MATCH(A2073,'[1]Center of Mass'!$B$8:$B$105,0),10))^2))</f>
        <v>156.8722522843</v>
      </c>
    </row>
    <row r="2074" spans="1:25">
      <c r="A2074" s="403" t="s">
        <v>53</v>
      </c>
      <c r="B2074" s="403" t="s">
        <v>695</v>
      </c>
      <c r="C2074" s="403" t="s">
        <v>343</v>
      </c>
      <c r="D2074" s="403" t="s">
        <v>344</v>
      </c>
      <c r="E2074" s="403" t="s">
        <v>1455</v>
      </c>
      <c r="F2074" s="403">
        <v>0</v>
      </c>
      <c r="O2074" s="403" t="s">
        <v>345</v>
      </c>
      <c r="R2074" s="403">
        <v>4</v>
      </c>
      <c r="S2074" s="403">
        <v>0.53149999999999997</v>
      </c>
      <c r="T2074" s="403">
        <v>3.4180000000000001</v>
      </c>
      <c r="U2074" s="403">
        <v>3.95</v>
      </c>
      <c r="V2074" s="403">
        <v>8.4039999999999999</v>
      </c>
      <c r="W2074" s="403">
        <v>27.2</v>
      </c>
      <c r="X2074" s="404">
        <v>8.226E-2</v>
      </c>
      <c r="Y2074" s="403">
        <f>X2074+(S2074*((U2074-INDEX('[1]Center of Mass'!$B$8:$M$105,MATCH(A2074,'[1]Center of Mass'!$B$8:$B$105,0),9))^2+(V2074-INDEX('[1]Center of Mass'!$B$8:$M$105,MATCH(A2074,'[1]Center of Mass'!$B$8:$B$105,0),10))^2))</f>
        <v>176.57597945750001</v>
      </c>
    </row>
    <row r="2075" spans="1:25">
      <c r="A2075" s="403" t="s">
        <v>53</v>
      </c>
      <c r="B2075" s="403" t="s">
        <v>696</v>
      </c>
      <c r="C2075" s="403" t="s">
        <v>343</v>
      </c>
      <c r="D2075" s="403" t="s">
        <v>344</v>
      </c>
      <c r="E2075" s="403" t="s">
        <v>1455</v>
      </c>
      <c r="F2075" s="403">
        <v>0</v>
      </c>
      <c r="O2075" s="403" t="s">
        <v>345</v>
      </c>
      <c r="R2075" s="403">
        <v>4</v>
      </c>
      <c r="S2075" s="403">
        <v>0.53149999999999997</v>
      </c>
      <c r="T2075" s="403">
        <v>3.4180000000000001</v>
      </c>
      <c r="U2075" s="403">
        <v>5.25</v>
      </c>
      <c r="V2075" s="403">
        <v>8.4039999999999999</v>
      </c>
      <c r="W2075" s="403">
        <v>27.2</v>
      </c>
      <c r="X2075" s="404">
        <v>8.226E-2</v>
      </c>
      <c r="Y2075" s="403">
        <f>X2075+(S2075*((U2075-INDEX('[1]Center of Mass'!$B$8:$M$105,MATCH(A2075,'[1]Center of Mass'!$B$8:$B$105,0),9))^2+(V2075-INDEX('[1]Center of Mass'!$B$8:$M$105,MATCH(A2075,'[1]Center of Mass'!$B$8:$B$105,0),10))^2))</f>
        <v>153.22048755750001</v>
      </c>
    </row>
    <row r="2076" spans="1:25">
      <c r="A2076" s="403" t="s">
        <v>53</v>
      </c>
      <c r="B2076" s="403" t="s">
        <v>697</v>
      </c>
      <c r="C2076" s="403" t="s">
        <v>343</v>
      </c>
      <c r="D2076" s="403" t="s">
        <v>344</v>
      </c>
      <c r="E2076" s="403" t="s">
        <v>1455</v>
      </c>
      <c r="F2076" s="403">
        <v>0</v>
      </c>
      <c r="O2076" s="403" t="s">
        <v>345</v>
      </c>
      <c r="R2076" s="403">
        <v>4</v>
      </c>
      <c r="S2076" s="403">
        <v>0.53149999999999997</v>
      </c>
      <c r="T2076" s="403">
        <v>3.4180000000000001</v>
      </c>
      <c r="U2076" s="403">
        <v>6.55</v>
      </c>
      <c r="V2076" s="403">
        <v>8.4039999999999999</v>
      </c>
      <c r="W2076" s="403">
        <v>27.2</v>
      </c>
      <c r="X2076" s="404">
        <v>8.226E-2</v>
      </c>
      <c r="Y2076" s="403">
        <f>X2076+(S2076*((U2076-INDEX('[1]Center of Mass'!$B$8:$M$105,MATCH(A2076,'[1]Center of Mass'!$B$8:$B$105,0),9))^2+(V2076-INDEX('[1]Center of Mass'!$B$8:$M$105,MATCH(A2076,'[1]Center of Mass'!$B$8:$B$105,0),10))^2))</f>
        <v>131.66146565749997</v>
      </c>
    </row>
    <row r="2077" spans="1:25">
      <c r="A2077" s="403" t="s">
        <v>53</v>
      </c>
      <c r="B2077" s="403" t="s">
        <v>698</v>
      </c>
      <c r="C2077" s="403" t="s">
        <v>343</v>
      </c>
      <c r="D2077" s="403" t="s">
        <v>344</v>
      </c>
      <c r="E2077" s="403" t="s">
        <v>1455</v>
      </c>
      <c r="F2077" s="403">
        <v>0</v>
      </c>
      <c r="O2077" s="403" t="s">
        <v>345</v>
      </c>
      <c r="R2077" s="403">
        <v>4</v>
      </c>
      <c r="S2077" s="403">
        <v>0.47020000000000001</v>
      </c>
      <c r="T2077" s="403">
        <v>3.1179999999999999</v>
      </c>
      <c r="U2077" s="403">
        <v>7.7750000000000004</v>
      </c>
      <c r="V2077" s="403">
        <v>8.4039999999999999</v>
      </c>
      <c r="W2077" s="403">
        <v>27.2</v>
      </c>
      <c r="X2077" s="404">
        <v>5.8368999999999997E-2</v>
      </c>
      <c r="Y2077" s="403">
        <f>X2077+(S2077*((U2077-INDEX('[1]Center of Mass'!$B$8:$M$105,MATCH(A2077,'[1]Center of Mass'!$B$8:$B$105,0),9))^2+(V2077-INDEX('[1]Center of Mass'!$B$8:$M$105,MATCH(A2077,'[1]Center of Mass'!$B$8:$B$105,0),10))^2))</f>
        <v>99.944215135999997</v>
      </c>
    </row>
    <row r="2078" spans="1:25">
      <c r="A2078" s="403" t="s">
        <v>53</v>
      </c>
      <c r="B2078" s="403" t="s">
        <v>699</v>
      </c>
      <c r="C2078" s="403" t="s">
        <v>343</v>
      </c>
      <c r="D2078" s="403" t="s">
        <v>344</v>
      </c>
      <c r="E2078" s="403" t="s">
        <v>1455</v>
      </c>
      <c r="F2078" s="403">
        <v>0</v>
      </c>
      <c r="O2078" s="403" t="s">
        <v>345</v>
      </c>
      <c r="R2078" s="403">
        <v>4</v>
      </c>
      <c r="S2078" s="403">
        <v>0.47020000000000001</v>
      </c>
      <c r="T2078" s="403">
        <v>3.1179999999999999</v>
      </c>
      <c r="U2078" s="403">
        <v>8.9250000000000007</v>
      </c>
      <c r="V2078" s="403">
        <v>8.4039999999999999</v>
      </c>
      <c r="W2078" s="403">
        <v>27.2</v>
      </c>
      <c r="X2078" s="404">
        <v>5.8368999999999997E-2</v>
      </c>
      <c r="Y2078" s="403">
        <f>X2078+(S2078*((U2078-INDEX('[1]Center of Mass'!$B$8:$M$105,MATCH(A2078,'[1]Center of Mass'!$B$8:$B$105,0),9))^2+(V2078-INDEX('[1]Center of Mass'!$B$8:$M$105,MATCH(A2078,'[1]Center of Mass'!$B$8:$B$105,0),10))^2))</f>
        <v>85.721934676000004</v>
      </c>
    </row>
    <row r="2079" spans="1:25">
      <c r="A2079" s="403" t="s">
        <v>53</v>
      </c>
      <c r="B2079" s="403" t="s">
        <v>700</v>
      </c>
      <c r="C2079" s="403" t="s">
        <v>343</v>
      </c>
      <c r="D2079" s="403" t="s">
        <v>344</v>
      </c>
      <c r="E2079" s="403" t="s">
        <v>1455</v>
      </c>
      <c r="F2079" s="403">
        <v>0</v>
      </c>
      <c r="O2079" s="403" t="s">
        <v>345</v>
      </c>
      <c r="R2079" s="403">
        <v>4</v>
      </c>
      <c r="S2079" s="403">
        <v>0.65249999999999997</v>
      </c>
      <c r="T2079" s="403">
        <v>4.01</v>
      </c>
      <c r="U2079" s="403">
        <v>10.298</v>
      </c>
      <c r="V2079" s="403">
        <v>8.4039999999999999</v>
      </c>
      <c r="W2079" s="403">
        <v>27.2</v>
      </c>
      <c r="X2079" s="404">
        <v>0.14757999999999999</v>
      </c>
      <c r="Y2079" s="403">
        <f>X2079+(S2079*((U2079-INDEX('[1]Center of Mass'!$B$8:$M$105,MATCH(A2079,'[1]Center of Mass'!$B$8:$B$105,0),9))^2+(V2079-INDEX('[1]Center of Mass'!$B$8:$M$105,MATCH(A2079,'[1]Center of Mass'!$B$8:$B$105,0),10))^2))</f>
        <v>97.72035048250001</v>
      </c>
    </row>
    <row r="2080" spans="1:25">
      <c r="A2080" s="403" t="s">
        <v>53</v>
      </c>
      <c r="B2080" s="403" t="s">
        <v>701</v>
      </c>
      <c r="C2080" s="403" t="s">
        <v>343</v>
      </c>
      <c r="D2080" s="403" t="s">
        <v>344</v>
      </c>
      <c r="E2080" s="403" t="s">
        <v>1455</v>
      </c>
      <c r="F2080" s="403">
        <v>0</v>
      </c>
      <c r="O2080" s="403" t="s">
        <v>345</v>
      </c>
      <c r="R2080" s="403">
        <v>4</v>
      </c>
      <c r="S2080" s="403">
        <v>0.65580000000000005</v>
      </c>
      <c r="T2080" s="403">
        <v>4.0259999999999998</v>
      </c>
      <c r="U2080" s="403">
        <v>11.898</v>
      </c>
      <c r="V2080" s="403">
        <v>8.4039999999999999</v>
      </c>
      <c r="W2080" s="403">
        <v>27.2</v>
      </c>
      <c r="X2080" s="404">
        <v>0.14976</v>
      </c>
      <c r="Y2080" s="403">
        <f>X2080+(S2080*((U2080-INDEX('[1]Center of Mass'!$B$8:$M$105,MATCH(A2080,'[1]Center of Mass'!$B$8:$B$105,0),9))^2+(V2080-INDEX('[1]Center of Mass'!$B$8:$M$105,MATCH(A2080,'[1]Center of Mass'!$B$8:$B$105,0),10))^2))</f>
        <v>76.384682285400018</v>
      </c>
    </row>
    <row r="2081" spans="1:25">
      <c r="A2081" s="403" t="s">
        <v>53</v>
      </c>
      <c r="B2081" s="403" t="s">
        <v>702</v>
      </c>
      <c r="C2081" s="403" t="s">
        <v>343</v>
      </c>
      <c r="D2081" s="403" t="s">
        <v>344</v>
      </c>
      <c r="E2081" s="403" t="s">
        <v>1455</v>
      </c>
      <c r="F2081" s="403">
        <v>0</v>
      </c>
      <c r="O2081" s="403" t="s">
        <v>345</v>
      </c>
      <c r="R2081" s="403">
        <v>4</v>
      </c>
      <c r="S2081" s="403">
        <v>0.45100000000000001</v>
      </c>
      <c r="T2081" s="403">
        <v>3.024</v>
      </c>
      <c r="U2081" s="403">
        <v>13.252000000000001</v>
      </c>
      <c r="V2081" s="403">
        <v>8.4039999999999999</v>
      </c>
      <c r="W2081" s="403">
        <v>27.2</v>
      </c>
      <c r="X2081" s="404">
        <v>5.2025000000000002E-2</v>
      </c>
      <c r="Y2081" s="403">
        <f>X2081+(S2081*((U2081-INDEX('[1]Center of Mass'!$B$8:$M$105,MATCH(A2081,'[1]Center of Mass'!$B$8:$B$105,0),9))^2+(V2081-INDEX('[1]Center of Mass'!$B$8:$M$105,MATCH(A2081,'[1]Center of Mass'!$B$8:$B$105,0),10))^2))</f>
        <v>41.578122854999997</v>
      </c>
    </row>
    <row r="2082" spans="1:25">
      <c r="A2082" s="403" t="s">
        <v>53</v>
      </c>
      <c r="B2082" s="403" t="s">
        <v>703</v>
      </c>
      <c r="C2082" s="403" t="s">
        <v>343</v>
      </c>
      <c r="D2082" s="403" t="s">
        <v>344</v>
      </c>
      <c r="E2082" s="403" t="s">
        <v>1455</v>
      </c>
      <c r="F2082" s="403">
        <v>0</v>
      </c>
      <c r="O2082" s="403" t="s">
        <v>345</v>
      </c>
      <c r="R2082" s="403">
        <v>4</v>
      </c>
      <c r="S2082" s="403">
        <v>0.45100000000000001</v>
      </c>
      <c r="T2082" s="403">
        <v>3.024</v>
      </c>
      <c r="U2082" s="403">
        <v>14.355</v>
      </c>
      <c r="V2082" s="403">
        <v>8.4039999999999999</v>
      </c>
      <c r="W2082" s="403">
        <v>27.2</v>
      </c>
      <c r="X2082" s="404">
        <v>5.2025000000000002E-2</v>
      </c>
      <c r="Y2082" s="403">
        <f>X2082+(S2082*((U2082-INDEX('[1]Center of Mass'!$B$8:$M$105,MATCH(A2082,'[1]Center of Mass'!$B$8:$B$105,0),9))^2+(V2082-INDEX('[1]Center of Mass'!$B$8:$M$105,MATCH(A2082,'[1]Center of Mass'!$B$8:$B$105,0),10))^2))</f>
        <v>33.919833920000002</v>
      </c>
    </row>
    <row r="2083" spans="1:25">
      <c r="A2083" s="403" t="s">
        <v>53</v>
      </c>
      <c r="B2083" s="403" t="s">
        <v>482</v>
      </c>
      <c r="C2083" s="403" t="s">
        <v>343</v>
      </c>
      <c r="D2083" s="403" t="s">
        <v>344</v>
      </c>
      <c r="E2083" s="403" t="s">
        <v>1455</v>
      </c>
      <c r="F2083" s="403">
        <v>0</v>
      </c>
      <c r="O2083" s="403" t="s">
        <v>345</v>
      </c>
      <c r="R2083" s="403">
        <v>4</v>
      </c>
      <c r="S2083" s="403">
        <v>0.45100000000000001</v>
      </c>
      <c r="T2083" s="403">
        <v>3.024</v>
      </c>
      <c r="U2083" s="403">
        <v>15.458</v>
      </c>
      <c r="V2083" s="403">
        <v>8.4039999999999999</v>
      </c>
      <c r="W2083" s="403">
        <v>27.2</v>
      </c>
      <c r="X2083" s="404">
        <v>5.2025000000000002E-2</v>
      </c>
      <c r="Y2083" s="403">
        <f>X2083+(S2083*((U2083-INDEX('[1]Center of Mass'!$B$8:$M$105,MATCH(A2083,'[1]Center of Mass'!$B$8:$B$105,0),9))^2+(V2083-INDEX('[1]Center of Mass'!$B$8:$M$105,MATCH(A2083,'[1]Center of Mass'!$B$8:$B$105,0),10))^2))</f>
        <v>27.358926303000004</v>
      </c>
    </row>
    <row r="2084" spans="1:25">
      <c r="A2084" s="403" t="s">
        <v>53</v>
      </c>
      <c r="B2084" s="403" t="s">
        <v>483</v>
      </c>
      <c r="C2084" s="403" t="s">
        <v>343</v>
      </c>
      <c r="D2084" s="403" t="s">
        <v>344</v>
      </c>
      <c r="E2084" s="403" t="s">
        <v>1455</v>
      </c>
      <c r="F2084" s="403">
        <v>0</v>
      </c>
      <c r="O2084" s="403" t="s">
        <v>345</v>
      </c>
      <c r="R2084" s="403">
        <v>4</v>
      </c>
      <c r="S2084" s="403">
        <v>0.48670000000000002</v>
      </c>
      <c r="T2084" s="403">
        <v>3.1989999999999998</v>
      </c>
      <c r="U2084" s="403">
        <v>16.605</v>
      </c>
      <c r="V2084" s="403">
        <v>8.4039999999999999</v>
      </c>
      <c r="W2084" s="403">
        <v>27.2</v>
      </c>
      <c r="X2084" s="404">
        <v>6.4269000000000007E-2</v>
      </c>
      <c r="Y2084" s="403">
        <f>X2084+(S2084*((U2084-INDEX('[1]Center of Mass'!$B$8:$M$105,MATCH(A2084,'[1]Center of Mass'!$B$8:$B$105,0),9))^2+(V2084-INDEX('[1]Center of Mass'!$B$8:$M$105,MATCH(A2084,'[1]Center of Mass'!$B$8:$B$105,0),10))^2))</f>
        <v>23.426073414000001</v>
      </c>
    </row>
    <row r="2085" spans="1:25">
      <c r="A2085" s="403" t="s">
        <v>53</v>
      </c>
      <c r="B2085" s="403" t="s">
        <v>485</v>
      </c>
      <c r="C2085" s="403" t="s">
        <v>343</v>
      </c>
      <c r="D2085" s="403" t="s">
        <v>344</v>
      </c>
      <c r="E2085" s="403" t="s">
        <v>1455</v>
      </c>
      <c r="F2085" s="403">
        <v>0</v>
      </c>
      <c r="O2085" s="403" t="s">
        <v>345</v>
      </c>
      <c r="R2085" s="403">
        <v>4</v>
      </c>
      <c r="S2085" s="403">
        <v>0.97040000000000004</v>
      </c>
      <c r="T2085" s="403">
        <v>3.9609999999999999</v>
      </c>
      <c r="U2085" s="403">
        <v>0.80500000000000005</v>
      </c>
      <c r="V2085" s="403">
        <v>9.1539999999999999</v>
      </c>
      <c r="W2085" s="403">
        <v>27.2</v>
      </c>
      <c r="X2085" s="404">
        <v>0.16023999999999999</v>
      </c>
      <c r="Y2085" s="403">
        <f>X2085+(S2085*((U2085-INDEX('[1]Center of Mass'!$B$8:$M$105,MATCH(A2085,'[1]Center of Mass'!$B$8:$B$105,0),9))^2+(V2085-INDEX('[1]Center of Mass'!$B$8:$M$105,MATCH(A2085,'[1]Center of Mass'!$B$8:$B$105,0),10))^2))</f>
        <v>432.53507980800003</v>
      </c>
    </row>
    <row r="2086" spans="1:25">
      <c r="A2086" s="403" t="s">
        <v>53</v>
      </c>
      <c r="B2086" s="403" t="s">
        <v>486</v>
      </c>
      <c r="C2086" s="403" t="s">
        <v>343</v>
      </c>
      <c r="D2086" s="403" t="s">
        <v>344</v>
      </c>
      <c r="E2086" s="403" t="s">
        <v>1455</v>
      </c>
      <c r="F2086" s="403">
        <v>0</v>
      </c>
      <c r="O2086" s="403" t="s">
        <v>345</v>
      </c>
      <c r="R2086" s="403">
        <v>4</v>
      </c>
      <c r="S2086" s="403">
        <v>1.1184000000000001</v>
      </c>
      <c r="T2086" s="403">
        <v>4.2320000000000002</v>
      </c>
      <c r="U2086" s="403">
        <v>1.7629999999999999</v>
      </c>
      <c r="V2086" s="403">
        <v>9.1539999999999999</v>
      </c>
      <c r="W2086" s="403">
        <v>27.2</v>
      </c>
      <c r="X2086" s="404">
        <v>0.20888000000000001</v>
      </c>
      <c r="Y2086" s="403">
        <f>X2086+(S2086*((U2086-INDEX('[1]Center of Mass'!$B$8:$M$105,MATCH(A2086,'[1]Center of Mass'!$B$8:$B$105,0),9))^2+(V2086-INDEX('[1]Center of Mass'!$B$8:$M$105,MATCH(A2086,'[1]Center of Mass'!$B$8:$B$105,0),10))^2))</f>
        <v>455.20503336320002</v>
      </c>
    </row>
    <row r="2087" spans="1:25">
      <c r="A2087" s="403" t="s">
        <v>53</v>
      </c>
      <c r="B2087" s="403" t="s">
        <v>487</v>
      </c>
      <c r="C2087" s="403" t="s">
        <v>343</v>
      </c>
      <c r="D2087" s="403" t="s">
        <v>344</v>
      </c>
      <c r="E2087" s="403" t="s">
        <v>1455</v>
      </c>
      <c r="F2087" s="403">
        <v>0</v>
      </c>
      <c r="O2087" s="403" t="s">
        <v>345</v>
      </c>
      <c r="R2087" s="403">
        <v>4</v>
      </c>
      <c r="S2087" s="403">
        <v>1.1184000000000001</v>
      </c>
      <c r="T2087" s="403">
        <v>4.2320000000000002</v>
      </c>
      <c r="U2087" s="403">
        <v>2.7879999999999998</v>
      </c>
      <c r="V2087" s="403">
        <v>9.1539999999999999</v>
      </c>
      <c r="W2087" s="403">
        <v>27.2</v>
      </c>
      <c r="X2087" s="404">
        <v>0.20888000000000001</v>
      </c>
      <c r="Y2087" s="403">
        <f>X2087+(S2087*((U2087-INDEX('[1]Center of Mass'!$B$8:$M$105,MATCH(A2087,'[1]Center of Mass'!$B$8:$B$105,0),9))^2+(V2087-INDEX('[1]Center of Mass'!$B$8:$M$105,MATCH(A2087,'[1]Center of Mass'!$B$8:$B$105,0),10))^2))</f>
        <v>411.12634500320007</v>
      </c>
    </row>
    <row r="2088" spans="1:25">
      <c r="A2088" s="403" t="s">
        <v>53</v>
      </c>
      <c r="B2088" s="403" t="s">
        <v>488</v>
      </c>
      <c r="C2088" s="403" t="s">
        <v>343</v>
      </c>
      <c r="D2088" s="403" t="s">
        <v>344</v>
      </c>
      <c r="E2088" s="403" t="s">
        <v>1455</v>
      </c>
      <c r="F2088" s="403">
        <v>0</v>
      </c>
      <c r="O2088" s="403" t="s">
        <v>345</v>
      </c>
      <c r="R2088" s="403">
        <v>4</v>
      </c>
      <c r="S2088" s="403">
        <v>1.4185000000000001</v>
      </c>
      <c r="T2088" s="403">
        <v>4.782</v>
      </c>
      <c r="U2088" s="403">
        <v>3.95</v>
      </c>
      <c r="V2088" s="403">
        <v>9.1539999999999999</v>
      </c>
      <c r="W2088" s="403">
        <v>27.2</v>
      </c>
      <c r="X2088" s="404">
        <v>0.34050999999999998</v>
      </c>
      <c r="Y2088" s="403">
        <f>X2088+(S2088*((U2088-INDEX('[1]Center of Mass'!$B$8:$M$105,MATCH(A2088,'[1]Center of Mass'!$B$8:$B$105,0),9))^2+(V2088-INDEX('[1]Center of Mass'!$B$8:$M$105,MATCH(A2088,'[1]Center of Mass'!$B$8:$B$105,0),10))^2))</f>
        <v>461.74551604250007</v>
      </c>
    </row>
    <row r="2089" spans="1:25">
      <c r="A2089" s="403" t="s">
        <v>53</v>
      </c>
      <c r="B2089" s="403" t="s">
        <v>489</v>
      </c>
      <c r="C2089" s="403" t="s">
        <v>343</v>
      </c>
      <c r="D2089" s="403" t="s">
        <v>344</v>
      </c>
      <c r="E2089" s="403" t="s">
        <v>1455</v>
      </c>
      <c r="F2089" s="403">
        <v>0</v>
      </c>
      <c r="O2089" s="403" t="s">
        <v>345</v>
      </c>
      <c r="R2089" s="403">
        <v>4</v>
      </c>
      <c r="S2089" s="403">
        <v>1.4185000000000001</v>
      </c>
      <c r="T2089" s="403">
        <v>4.782</v>
      </c>
      <c r="U2089" s="403">
        <v>5.25</v>
      </c>
      <c r="V2089" s="403">
        <v>9.1539999999999999</v>
      </c>
      <c r="W2089" s="403">
        <v>27.2</v>
      </c>
      <c r="X2089" s="404">
        <v>0.34050999999999998</v>
      </c>
      <c r="Y2089" s="403">
        <f>X2089+(S2089*((U2089-INDEX('[1]Center of Mass'!$B$8:$M$105,MATCH(A2089,'[1]Center of Mass'!$B$8:$B$105,0),9))^2+(V2089-INDEX('[1]Center of Mass'!$B$8:$M$105,MATCH(A2089,'[1]Center of Mass'!$B$8:$B$105,0),10))^2))</f>
        <v>399.41293794250004</v>
      </c>
    </row>
    <row r="2090" spans="1:25">
      <c r="A2090" s="403" t="s">
        <v>53</v>
      </c>
      <c r="B2090" s="403" t="s">
        <v>490</v>
      </c>
      <c r="C2090" s="403" t="s">
        <v>343</v>
      </c>
      <c r="D2090" s="403" t="s">
        <v>344</v>
      </c>
      <c r="E2090" s="403" t="s">
        <v>1455</v>
      </c>
      <c r="F2090" s="403">
        <v>0</v>
      </c>
      <c r="O2090" s="403" t="s">
        <v>345</v>
      </c>
      <c r="R2090" s="403">
        <v>4</v>
      </c>
      <c r="S2090" s="403">
        <v>1.4185000000000001</v>
      </c>
      <c r="T2090" s="403">
        <v>4.782</v>
      </c>
      <c r="U2090" s="403">
        <v>6.55</v>
      </c>
      <c r="V2090" s="403">
        <v>9.1539999999999999</v>
      </c>
      <c r="W2090" s="403">
        <v>27.2</v>
      </c>
      <c r="X2090" s="404">
        <v>0.34050999999999998</v>
      </c>
      <c r="Y2090" s="403">
        <f>X2090+(S2090*((U2090-INDEX('[1]Center of Mass'!$B$8:$M$105,MATCH(A2090,'[1]Center of Mass'!$B$8:$B$105,0),9))^2+(V2090-INDEX('[1]Center of Mass'!$B$8:$M$105,MATCH(A2090,'[1]Center of Mass'!$B$8:$B$105,0),10))^2))</f>
        <v>341.87488984250007</v>
      </c>
    </row>
    <row r="2091" spans="1:25">
      <c r="A2091" s="403" t="s">
        <v>53</v>
      </c>
      <c r="B2091" s="403" t="s">
        <v>491</v>
      </c>
      <c r="C2091" s="403" t="s">
        <v>343</v>
      </c>
      <c r="D2091" s="403" t="s">
        <v>344</v>
      </c>
      <c r="E2091" s="403" t="s">
        <v>1455</v>
      </c>
      <c r="F2091" s="403">
        <v>0</v>
      </c>
      <c r="O2091" s="403" t="s">
        <v>345</v>
      </c>
      <c r="R2091" s="403">
        <v>4</v>
      </c>
      <c r="S2091" s="403">
        <v>1.2547999999999999</v>
      </c>
      <c r="T2091" s="403">
        <v>4.4820000000000002</v>
      </c>
      <c r="U2091" s="403">
        <v>7.7750000000000004</v>
      </c>
      <c r="V2091" s="403">
        <v>9.1539999999999999</v>
      </c>
      <c r="W2091" s="403">
        <v>27.2</v>
      </c>
      <c r="X2091" s="404">
        <v>0.26279000000000002</v>
      </c>
      <c r="Y2091" s="403">
        <f>X2091+(S2091*((U2091-INDEX('[1]Center of Mass'!$B$8:$M$105,MATCH(A2091,'[1]Center of Mass'!$B$8:$B$105,0),9))^2+(V2091-INDEX('[1]Center of Mass'!$B$8:$M$105,MATCH(A2091,'[1]Center of Mass'!$B$8:$B$105,0),10))^2))</f>
        <v>258.30259746400003</v>
      </c>
    </row>
    <row r="2092" spans="1:25">
      <c r="A2092" s="403" t="s">
        <v>53</v>
      </c>
      <c r="B2092" s="403" t="s">
        <v>492</v>
      </c>
      <c r="C2092" s="403" t="s">
        <v>343</v>
      </c>
      <c r="D2092" s="403" t="s">
        <v>344</v>
      </c>
      <c r="E2092" s="403" t="s">
        <v>1455</v>
      </c>
      <c r="F2092" s="403">
        <v>0</v>
      </c>
      <c r="O2092" s="403" t="s">
        <v>345</v>
      </c>
      <c r="R2092" s="403">
        <v>4</v>
      </c>
      <c r="S2092" s="403">
        <v>1.2547999999999999</v>
      </c>
      <c r="T2092" s="403">
        <v>4.4820000000000002</v>
      </c>
      <c r="U2092" s="403">
        <v>8.9250000000000007</v>
      </c>
      <c r="V2092" s="403">
        <v>9.1539999999999999</v>
      </c>
      <c r="W2092" s="403">
        <v>27.2</v>
      </c>
      <c r="X2092" s="404">
        <v>0.26279000000000002</v>
      </c>
      <c r="Y2092" s="403">
        <f>X2092+(S2092*((U2092-INDEX('[1]Center of Mass'!$B$8:$M$105,MATCH(A2092,'[1]Center of Mass'!$B$8:$B$105,0),9))^2+(V2092-INDEX('[1]Center of Mass'!$B$8:$M$105,MATCH(A2092,'[1]Center of Mass'!$B$8:$B$105,0),10))^2))</f>
        <v>220.34828542399998</v>
      </c>
    </row>
    <row r="2093" spans="1:25">
      <c r="A2093" s="403" t="s">
        <v>53</v>
      </c>
      <c r="B2093" s="403" t="s">
        <v>493</v>
      </c>
      <c r="C2093" s="403" t="s">
        <v>343</v>
      </c>
      <c r="D2093" s="403" t="s">
        <v>344</v>
      </c>
      <c r="E2093" s="403" t="s">
        <v>1455</v>
      </c>
      <c r="F2093" s="403">
        <v>0</v>
      </c>
      <c r="O2093" s="403" t="s">
        <v>345</v>
      </c>
      <c r="R2093" s="403">
        <v>4</v>
      </c>
      <c r="S2093" s="403">
        <v>1.7414000000000001</v>
      </c>
      <c r="T2093" s="403">
        <v>5.3739999999999997</v>
      </c>
      <c r="U2093" s="403">
        <v>10.298</v>
      </c>
      <c r="V2093" s="403">
        <v>9.1539999999999999</v>
      </c>
      <c r="W2093" s="403">
        <v>27.2</v>
      </c>
      <c r="X2093" s="404">
        <v>0.54237000000000002</v>
      </c>
      <c r="Y2093" s="403">
        <f>X2093+(S2093*((U2093-INDEX('[1]Center of Mass'!$B$8:$M$105,MATCH(A2093,'[1]Center of Mass'!$B$8:$B$105,0),9))^2+(V2093-INDEX('[1]Center of Mass'!$B$8:$M$105,MATCH(A2093,'[1]Center of Mass'!$B$8:$B$105,0),10))^2))</f>
        <v>249.12079945820005</v>
      </c>
    </row>
    <row r="2094" spans="1:25">
      <c r="A2094" s="403" t="s">
        <v>53</v>
      </c>
      <c r="B2094" s="403" t="s">
        <v>494</v>
      </c>
      <c r="C2094" s="403" t="s">
        <v>343</v>
      </c>
      <c r="D2094" s="403" t="s">
        <v>344</v>
      </c>
      <c r="E2094" s="403" t="s">
        <v>1455</v>
      </c>
      <c r="F2094" s="403">
        <v>0</v>
      </c>
      <c r="O2094" s="403" t="s">
        <v>345</v>
      </c>
      <c r="R2094" s="403">
        <v>4</v>
      </c>
      <c r="S2094" s="403">
        <v>1.7503</v>
      </c>
      <c r="T2094" s="403">
        <v>5.39</v>
      </c>
      <c r="U2094" s="403">
        <v>11.898</v>
      </c>
      <c r="V2094" s="403">
        <v>9.1539999999999999</v>
      </c>
      <c r="W2094" s="403">
        <v>27.2</v>
      </c>
      <c r="X2094" s="404">
        <v>0.54896</v>
      </c>
      <c r="Y2094" s="403">
        <f>X2094+(S2094*((U2094-INDEX('[1]Center of Mass'!$B$8:$M$105,MATCH(A2094,'[1]Center of Mass'!$B$8:$B$105,0),9))^2+(V2094-INDEX('[1]Center of Mass'!$B$8:$M$105,MATCH(A2094,'[1]Center of Mass'!$B$8:$B$105,0),10))^2))</f>
        <v>192.13104476390004</v>
      </c>
    </row>
    <row r="2095" spans="1:25">
      <c r="A2095" s="403" t="s">
        <v>53</v>
      </c>
      <c r="B2095" s="403" t="s">
        <v>495</v>
      </c>
      <c r="C2095" s="403" t="s">
        <v>343</v>
      </c>
      <c r="D2095" s="403" t="s">
        <v>344</v>
      </c>
      <c r="E2095" s="403" t="s">
        <v>1455</v>
      </c>
      <c r="F2095" s="403">
        <v>0</v>
      </c>
      <c r="O2095" s="403" t="s">
        <v>345</v>
      </c>
      <c r="R2095" s="403">
        <v>4</v>
      </c>
      <c r="S2095" s="403">
        <v>1.2037</v>
      </c>
      <c r="T2095" s="403">
        <v>4.3890000000000002</v>
      </c>
      <c r="U2095" s="403">
        <v>13.252000000000001</v>
      </c>
      <c r="V2095" s="403">
        <v>9.1539999999999999</v>
      </c>
      <c r="W2095" s="403">
        <v>27.2</v>
      </c>
      <c r="X2095" s="404">
        <v>0.24149999999999999</v>
      </c>
      <c r="Y2095" s="403">
        <f>X2095+(S2095*((U2095-INDEX('[1]Center of Mass'!$B$8:$M$105,MATCH(A2095,'[1]Center of Mass'!$B$8:$B$105,0),9))^2+(V2095-INDEX('[1]Center of Mass'!$B$8:$M$105,MATCH(A2095,'[1]Center of Mass'!$B$8:$B$105,0),10))^2))</f>
        <v>102.8991808885</v>
      </c>
    </row>
    <row r="2096" spans="1:25">
      <c r="A2096" s="403" t="s">
        <v>53</v>
      </c>
      <c r="B2096" s="403" t="s">
        <v>496</v>
      </c>
      <c r="C2096" s="403" t="s">
        <v>343</v>
      </c>
      <c r="D2096" s="403" t="s">
        <v>344</v>
      </c>
      <c r="E2096" s="403" t="s">
        <v>1455</v>
      </c>
      <c r="F2096" s="403">
        <v>0</v>
      </c>
      <c r="O2096" s="403" t="s">
        <v>345</v>
      </c>
      <c r="R2096" s="403">
        <v>4</v>
      </c>
      <c r="S2096" s="403">
        <v>1.2037</v>
      </c>
      <c r="T2096" s="403">
        <v>4.3890000000000002</v>
      </c>
      <c r="U2096" s="403">
        <v>14.355</v>
      </c>
      <c r="V2096" s="403">
        <v>9.1539999999999999</v>
      </c>
      <c r="W2096" s="403">
        <v>27.2</v>
      </c>
      <c r="X2096" s="404">
        <v>0.24149999999999999</v>
      </c>
      <c r="Y2096" s="403">
        <f>X2096+(S2096*((U2096-INDEX('[1]Center of Mass'!$B$8:$M$105,MATCH(A2096,'[1]Center of Mass'!$B$8:$B$105,0),9))^2+(V2096-INDEX('[1]Center of Mass'!$B$8:$M$105,MATCH(A2096,'[1]Center of Mass'!$B$8:$B$105,0),10))^2))</f>
        <v>82.459530354000009</v>
      </c>
    </row>
    <row r="2097" spans="1:25">
      <c r="A2097" s="403" t="s">
        <v>53</v>
      </c>
      <c r="B2097" s="403" t="s">
        <v>497</v>
      </c>
      <c r="C2097" s="403" t="s">
        <v>343</v>
      </c>
      <c r="D2097" s="403" t="s">
        <v>344</v>
      </c>
      <c r="E2097" s="403" t="s">
        <v>1455</v>
      </c>
      <c r="F2097" s="403">
        <v>0</v>
      </c>
      <c r="O2097" s="403" t="s">
        <v>345</v>
      </c>
      <c r="R2097" s="403">
        <v>4</v>
      </c>
      <c r="S2097" s="403">
        <v>1.2037</v>
      </c>
      <c r="T2097" s="403">
        <v>4.3890000000000002</v>
      </c>
      <c r="U2097" s="403">
        <v>15.458</v>
      </c>
      <c r="V2097" s="403">
        <v>9.1539999999999999</v>
      </c>
      <c r="W2097" s="403">
        <v>27.2</v>
      </c>
      <c r="X2097" s="404">
        <v>0.24149999999999999</v>
      </c>
      <c r="Y2097" s="403">
        <f>X2097+(S2097*((U2097-INDEX('[1]Center of Mass'!$B$8:$M$105,MATCH(A2097,'[1]Center of Mass'!$B$8:$B$105,0),9))^2+(V2097-INDEX('[1]Center of Mass'!$B$8:$M$105,MATCH(A2097,'[1]Center of Mass'!$B$8:$B$105,0),10))^2))</f>
        <v>64.948744326100012</v>
      </c>
    </row>
    <row r="2098" spans="1:25">
      <c r="A2098" s="403" t="s">
        <v>53</v>
      </c>
      <c r="B2098" s="403" t="s">
        <v>704</v>
      </c>
      <c r="C2098" s="403" t="s">
        <v>343</v>
      </c>
      <c r="D2098" s="403" t="s">
        <v>344</v>
      </c>
      <c r="E2098" s="403" t="s">
        <v>1455</v>
      </c>
      <c r="F2098" s="403">
        <v>0</v>
      </c>
      <c r="O2098" s="403" t="s">
        <v>345</v>
      </c>
      <c r="R2098" s="403">
        <v>4</v>
      </c>
      <c r="S2098" s="403">
        <v>1.2989999999999999</v>
      </c>
      <c r="T2098" s="403">
        <v>4.5629999999999997</v>
      </c>
      <c r="U2098" s="403">
        <v>16.605</v>
      </c>
      <c r="V2098" s="403">
        <v>9.1539999999999999</v>
      </c>
      <c r="W2098" s="403">
        <v>27.2</v>
      </c>
      <c r="X2098" s="404">
        <v>0.2823</v>
      </c>
      <c r="Y2098" s="403">
        <f>X2098+(S2098*((U2098-INDEX('[1]Center of Mass'!$B$8:$M$105,MATCH(A2098,'[1]Center of Mass'!$B$8:$B$105,0),9))^2+(V2098-INDEX('[1]Center of Mass'!$B$8:$M$105,MATCH(A2098,'[1]Center of Mass'!$B$8:$B$105,0),10))^2))</f>
        <v>53.813986079999992</v>
      </c>
    </row>
    <row r="2099" spans="1:25">
      <c r="A2099" s="403" t="s">
        <v>53</v>
      </c>
      <c r="B2099" s="403" t="s">
        <v>706</v>
      </c>
      <c r="C2099" s="403" t="s">
        <v>343</v>
      </c>
      <c r="D2099" s="403" t="s">
        <v>344</v>
      </c>
      <c r="E2099" s="403" t="s">
        <v>1455</v>
      </c>
      <c r="F2099" s="403">
        <v>0</v>
      </c>
      <c r="O2099" s="403" t="s">
        <v>345</v>
      </c>
      <c r="R2099" s="403">
        <v>4</v>
      </c>
      <c r="S2099" s="403">
        <v>0.80830000000000002</v>
      </c>
      <c r="T2099" s="403">
        <v>3.5960000000000001</v>
      </c>
      <c r="U2099" s="403">
        <v>0.80500000000000005</v>
      </c>
      <c r="V2099" s="403">
        <v>10.154</v>
      </c>
      <c r="W2099" s="403">
        <v>27.2</v>
      </c>
      <c r="X2099" s="404">
        <v>0.10891000000000001</v>
      </c>
      <c r="Y2099" s="403">
        <f>X2099+(S2099*((U2099-INDEX('[1]Center of Mass'!$B$8:$M$105,MATCH(A2099,'[1]Center of Mass'!$B$8:$B$105,0),9))^2+(V2099-INDEX('[1]Center of Mass'!$B$8:$M$105,MATCH(A2099,'[1]Center of Mass'!$B$8:$B$105,0),10))^2))</f>
        <v>354.35408001600007</v>
      </c>
    </row>
    <row r="2100" spans="1:25">
      <c r="A2100" s="403" t="s">
        <v>53</v>
      </c>
      <c r="B2100" s="403" t="s">
        <v>707</v>
      </c>
      <c r="C2100" s="403" t="s">
        <v>343</v>
      </c>
      <c r="D2100" s="403" t="s">
        <v>344</v>
      </c>
      <c r="E2100" s="403" t="s">
        <v>1455</v>
      </c>
      <c r="F2100" s="403">
        <v>0</v>
      </c>
      <c r="O2100" s="403" t="s">
        <v>345</v>
      </c>
      <c r="R2100" s="403">
        <v>4</v>
      </c>
      <c r="S2100" s="403">
        <v>0.93159999999999998</v>
      </c>
      <c r="T2100" s="403">
        <v>3.8679999999999999</v>
      </c>
      <c r="U2100" s="403">
        <v>1.7629999999999999</v>
      </c>
      <c r="V2100" s="403">
        <v>10.154</v>
      </c>
      <c r="W2100" s="403">
        <v>27.2</v>
      </c>
      <c r="X2100" s="404">
        <v>0.14568999999999999</v>
      </c>
      <c r="Y2100" s="403">
        <f>X2100+(S2100*((U2100-INDEX('[1]Center of Mass'!$B$8:$M$105,MATCH(A2100,'[1]Center of Mass'!$B$8:$B$105,0),9))^2+(V2100-INDEX('[1]Center of Mass'!$B$8:$M$105,MATCH(A2100,'[1]Center of Mass'!$B$8:$B$105,0),10))^2))</f>
        <v>372.34201363679995</v>
      </c>
    </row>
    <row r="2101" spans="1:25">
      <c r="A2101" s="403" t="s">
        <v>53</v>
      </c>
      <c r="B2101" s="403" t="s">
        <v>708</v>
      </c>
      <c r="C2101" s="403" t="s">
        <v>343</v>
      </c>
      <c r="D2101" s="403" t="s">
        <v>344</v>
      </c>
      <c r="E2101" s="403" t="s">
        <v>1455</v>
      </c>
      <c r="F2101" s="403">
        <v>0</v>
      </c>
      <c r="O2101" s="403" t="s">
        <v>345</v>
      </c>
      <c r="R2101" s="403">
        <v>4</v>
      </c>
      <c r="S2101" s="403">
        <v>0.93159999999999998</v>
      </c>
      <c r="T2101" s="403">
        <v>3.8679999999999999</v>
      </c>
      <c r="U2101" s="403">
        <v>2.7879999999999998</v>
      </c>
      <c r="V2101" s="403">
        <v>10.154</v>
      </c>
      <c r="W2101" s="403">
        <v>27.2</v>
      </c>
      <c r="X2101" s="404">
        <v>0.14568999999999999</v>
      </c>
      <c r="Y2101" s="403">
        <f>X2101+(S2101*((U2101-INDEX('[1]Center of Mass'!$B$8:$M$105,MATCH(A2101,'[1]Center of Mass'!$B$8:$B$105,0),9))^2+(V2101-INDEX('[1]Center of Mass'!$B$8:$M$105,MATCH(A2101,'[1]Center of Mass'!$B$8:$B$105,0),10))^2))</f>
        <v>335.62553824680003</v>
      </c>
    </row>
    <row r="2102" spans="1:25">
      <c r="A2102" s="403" t="s">
        <v>53</v>
      </c>
      <c r="B2102" s="403" t="s">
        <v>709</v>
      </c>
      <c r="C2102" s="403" t="s">
        <v>343</v>
      </c>
      <c r="D2102" s="403" t="s">
        <v>344</v>
      </c>
      <c r="E2102" s="403" t="s">
        <v>1455</v>
      </c>
      <c r="F2102" s="403">
        <v>0</v>
      </c>
      <c r="O2102" s="403" t="s">
        <v>345</v>
      </c>
      <c r="R2102" s="403">
        <v>4</v>
      </c>
      <c r="S2102" s="403">
        <v>1.1815</v>
      </c>
      <c r="T2102" s="403">
        <v>4.4180000000000001</v>
      </c>
      <c r="U2102" s="403">
        <v>3.95</v>
      </c>
      <c r="V2102" s="403">
        <v>10.154</v>
      </c>
      <c r="W2102" s="403">
        <v>27.2</v>
      </c>
      <c r="X2102" s="404">
        <v>0.24773000000000001</v>
      </c>
      <c r="Y2102" s="403">
        <f>X2102+(S2102*((U2102-INDEX('[1]Center of Mass'!$B$8:$M$105,MATCH(A2102,'[1]Center of Mass'!$B$8:$B$105,0),9))^2+(V2102-INDEX('[1]Center of Mass'!$B$8:$M$105,MATCH(A2102,'[1]Center of Mass'!$B$8:$B$105,0),10))^2))</f>
        <v>375.93248095749999</v>
      </c>
    </row>
    <row r="2103" spans="1:25">
      <c r="A2103" s="403" t="s">
        <v>53</v>
      </c>
      <c r="B2103" s="403" t="s">
        <v>710</v>
      </c>
      <c r="C2103" s="403" t="s">
        <v>343</v>
      </c>
      <c r="D2103" s="403" t="s">
        <v>344</v>
      </c>
      <c r="E2103" s="403" t="s">
        <v>1455</v>
      </c>
      <c r="F2103" s="403">
        <v>0</v>
      </c>
      <c r="O2103" s="403" t="s">
        <v>345</v>
      </c>
      <c r="R2103" s="403">
        <v>4</v>
      </c>
      <c r="S2103" s="403">
        <v>1.1815</v>
      </c>
      <c r="T2103" s="403">
        <v>4.4180000000000001</v>
      </c>
      <c r="U2103" s="403">
        <v>5.25</v>
      </c>
      <c r="V2103" s="403">
        <v>10.154</v>
      </c>
      <c r="W2103" s="403">
        <v>27.2</v>
      </c>
      <c r="X2103" s="404">
        <v>0.24773000000000001</v>
      </c>
      <c r="Y2103" s="403">
        <f>X2103+(S2103*((U2103-INDEX('[1]Center of Mass'!$B$8:$M$105,MATCH(A2103,'[1]Center of Mass'!$B$8:$B$105,0),9))^2+(V2103-INDEX('[1]Center of Mass'!$B$8:$M$105,MATCH(A2103,'[1]Center of Mass'!$B$8:$B$105,0),10))^2))</f>
        <v>324.01429905750007</v>
      </c>
    </row>
    <row r="2104" spans="1:25">
      <c r="A2104" s="403" t="s">
        <v>53</v>
      </c>
      <c r="B2104" s="403" t="s">
        <v>711</v>
      </c>
      <c r="C2104" s="403" t="s">
        <v>343</v>
      </c>
      <c r="D2104" s="403" t="s">
        <v>344</v>
      </c>
      <c r="E2104" s="403" t="s">
        <v>1455</v>
      </c>
      <c r="F2104" s="403">
        <v>0</v>
      </c>
      <c r="O2104" s="403" t="s">
        <v>345</v>
      </c>
      <c r="R2104" s="403">
        <v>4</v>
      </c>
      <c r="S2104" s="403">
        <v>1.1815</v>
      </c>
      <c r="T2104" s="403">
        <v>4.4180000000000001</v>
      </c>
      <c r="U2104" s="403">
        <v>6.55</v>
      </c>
      <c r="V2104" s="403">
        <v>10.154</v>
      </c>
      <c r="W2104" s="403">
        <v>27.2</v>
      </c>
      <c r="X2104" s="404">
        <v>0.24773000000000001</v>
      </c>
      <c r="Y2104" s="403">
        <f>X2104+(S2104*((U2104-INDEX('[1]Center of Mass'!$B$8:$M$105,MATCH(A2104,'[1]Center of Mass'!$B$8:$B$105,0),9))^2+(V2104-INDEX('[1]Center of Mass'!$B$8:$M$105,MATCH(A2104,'[1]Center of Mass'!$B$8:$B$105,0),10))^2))</f>
        <v>276.08958715750003</v>
      </c>
    </row>
    <row r="2105" spans="1:25">
      <c r="A2105" s="403" t="s">
        <v>53</v>
      </c>
      <c r="B2105" s="403" t="s">
        <v>712</v>
      </c>
      <c r="C2105" s="403" t="s">
        <v>343</v>
      </c>
      <c r="D2105" s="403" t="s">
        <v>344</v>
      </c>
      <c r="E2105" s="403" t="s">
        <v>1455</v>
      </c>
      <c r="F2105" s="403">
        <v>0</v>
      </c>
      <c r="O2105" s="403" t="s">
        <v>345</v>
      </c>
      <c r="R2105" s="403">
        <v>4</v>
      </c>
      <c r="S2105" s="403">
        <v>1.0451999999999999</v>
      </c>
      <c r="T2105" s="403">
        <v>4.1180000000000003</v>
      </c>
      <c r="U2105" s="403">
        <v>7.7750000000000004</v>
      </c>
      <c r="V2105" s="403">
        <v>10.154</v>
      </c>
      <c r="W2105" s="403">
        <v>27.2</v>
      </c>
      <c r="X2105" s="404">
        <v>0.18712999999999999</v>
      </c>
      <c r="Y2105" s="403">
        <f>X2105+(S2105*((U2105-INDEX('[1]Center of Mass'!$B$8:$M$105,MATCH(A2105,'[1]Center of Mass'!$B$8:$B$105,0),9))^2+(V2105-INDEX('[1]Center of Mass'!$B$8:$M$105,MATCH(A2105,'[1]Center of Mass'!$B$8:$B$105,0),10))^2))</f>
        <v>207.490195736</v>
      </c>
    </row>
    <row r="2106" spans="1:25">
      <c r="A2106" s="403" t="s">
        <v>53</v>
      </c>
      <c r="B2106" s="403" t="s">
        <v>713</v>
      </c>
      <c r="C2106" s="403" t="s">
        <v>343</v>
      </c>
      <c r="D2106" s="403" t="s">
        <v>344</v>
      </c>
      <c r="E2106" s="403" t="s">
        <v>1455</v>
      </c>
      <c r="F2106" s="403">
        <v>0</v>
      </c>
      <c r="O2106" s="403" t="s">
        <v>345</v>
      </c>
      <c r="R2106" s="403">
        <v>4</v>
      </c>
      <c r="S2106" s="403">
        <v>1.0451999999999999</v>
      </c>
      <c r="T2106" s="403">
        <v>4.1180000000000003</v>
      </c>
      <c r="U2106" s="403">
        <v>8.9250000000000007</v>
      </c>
      <c r="V2106" s="403">
        <v>10.154</v>
      </c>
      <c r="W2106" s="403">
        <v>27.2</v>
      </c>
      <c r="X2106" s="404">
        <v>0.18712999999999999</v>
      </c>
      <c r="Y2106" s="403">
        <f>X2106+(S2106*((U2106-INDEX('[1]Center of Mass'!$B$8:$M$105,MATCH(A2106,'[1]Center of Mass'!$B$8:$B$105,0),9))^2+(V2106-INDEX('[1]Center of Mass'!$B$8:$M$105,MATCH(A2106,'[1]Center of Mass'!$B$8:$B$105,0),10))^2))</f>
        <v>175.87571777599999</v>
      </c>
    </row>
    <row r="2107" spans="1:25">
      <c r="A2107" s="403" t="s">
        <v>53</v>
      </c>
      <c r="B2107" s="403" t="s">
        <v>714</v>
      </c>
      <c r="C2107" s="403" t="s">
        <v>343</v>
      </c>
      <c r="D2107" s="403" t="s">
        <v>344</v>
      </c>
      <c r="E2107" s="403" t="s">
        <v>1455</v>
      </c>
      <c r="F2107" s="403">
        <v>0</v>
      </c>
      <c r="O2107" s="403" t="s">
        <v>345</v>
      </c>
      <c r="R2107" s="403">
        <v>4</v>
      </c>
      <c r="S2107" s="403">
        <v>1.4504999999999999</v>
      </c>
      <c r="T2107" s="403">
        <v>5.01</v>
      </c>
      <c r="U2107" s="403">
        <v>10.298</v>
      </c>
      <c r="V2107" s="403">
        <v>10.154</v>
      </c>
      <c r="W2107" s="403">
        <v>27.2</v>
      </c>
      <c r="X2107" s="404">
        <v>0.40770000000000001</v>
      </c>
      <c r="Y2107" s="403">
        <f>X2107+(S2107*((U2107-INDEX('[1]Center of Mass'!$B$8:$M$105,MATCH(A2107,'[1]Center of Mass'!$B$8:$B$105,0),9))^2+(V2107-INDEX('[1]Center of Mass'!$B$8:$M$105,MATCH(A2107,'[1]Center of Mass'!$B$8:$B$105,0),10))^2))</f>
        <v>196.86677500650001</v>
      </c>
    </row>
    <row r="2108" spans="1:25">
      <c r="A2108" s="403" t="s">
        <v>53</v>
      </c>
      <c r="B2108" s="403" t="s">
        <v>715</v>
      </c>
      <c r="C2108" s="403" t="s">
        <v>343</v>
      </c>
      <c r="D2108" s="403" t="s">
        <v>344</v>
      </c>
      <c r="E2108" s="403" t="s">
        <v>1455</v>
      </c>
      <c r="F2108" s="403">
        <v>0</v>
      </c>
      <c r="O2108" s="403" t="s">
        <v>345</v>
      </c>
      <c r="R2108" s="403">
        <v>4</v>
      </c>
      <c r="S2108" s="403">
        <v>1.4579</v>
      </c>
      <c r="T2108" s="403">
        <v>5.0259999999999998</v>
      </c>
      <c r="U2108" s="403">
        <v>11.898</v>
      </c>
      <c r="V2108" s="403">
        <v>10.154</v>
      </c>
      <c r="W2108" s="403">
        <v>27.2</v>
      </c>
      <c r="X2108" s="404">
        <v>0.41295999999999999</v>
      </c>
      <c r="Y2108" s="403">
        <f>X2108+(S2108*((U2108-INDEX('[1]Center of Mass'!$B$8:$M$105,MATCH(A2108,'[1]Center of Mass'!$B$8:$B$105,0),9))^2+(V2108-INDEX('[1]Center of Mass'!$B$8:$M$105,MATCH(A2108,'[1]Center of Mass'!$B$8:$B$105,0),10))^2))</f>
        <v>149.34140028270002</v>
      </c>
    </row>
    <row r="2109" spans="1:25">
      <c r="A2109" s="403" t="s">
        <v>53</v>
      </c>
      <c r="B2109" s="403" t="s">
        <v>716</v>
      </c>
      <c r="C2109" s="403" t="s">
        <v>343</v>
      </c>
      <c r="D2109" s="403" t="s">
        <v>344</v>
      </c>
      <c r="E2109" s="403" t="s">
        <v>1455</v>
      </c>
      <c r="F2109" s="403">
        <v>0</v>
      </c>
      <c r="O2109" s="403" t="s">
        <v>345</v>
      </c>
      <c r="R2109" s="403">
        <v>4</v>
      </c>
      <c r="S2109" s="403">
        <v>1.0025999999999999</v>
      </c>
      <c r="T2109" s="403">
        <v>4.024</v>
      </c>
      <c r="U2109" s="403">
        <v>13.252000000000001</v>
      </c>
      <c r="V2109" s="403">
        <v>10.154</v>
      </c>
      <c r="W2109" s="403">
        <v>27.2</v>
      </c>
      <c r="X2109" s="404">
        <v>0.17069999999999999</v>
      </c>
      <c r="Y2109" s="403">
        <f>X2109+(S2109*((U2109-INDEX('[1]Center of Mass'!$B$8:$M$105,MATCH(A2109,'[1]Center of Mass'!$B$8:$B$105,0),9))^2+(V2109-INDEX('[1]Center of Mass'!$B$8:$M$105,MATCH(A2109,'[1]Center of Mass'!$B$8:$B$105,0),10))^2))</f>
        <v>78.354555872999995</v>
      </c>
    </row>
    <row r="2110" spans="1:25">
      <c r="A2110" s="403" t="s">
        <v>53</v>
      </c>
      <c r="B2110" s="403" t="s">
        <v>717</v>
      </c>
      <c r="C2110" s="403" t="s">
        <v>343</v>
      </c>
      <c r="D2110" s="403" t="s">
        <v>344</v>
      </c>
      <c r="E2110" s="403" t="s">
        <v>1455</v>
      </c>
      <c r="F2110" s="403">
        <v>0</v>
      </c>
      <c r="O2110" s="403" t="s">
        <v>345</v>
      </c>
      <c r="R2110" s="403">
        <v>4</v>
      </c>
      <c r="S2110" s="403">
        <v>1.0025999999999999</v>
      </c>
      <c r="T2110" s="403">
        <v>4.024</v>
      </c>
      <c r="U2110" s="403">
        <v>14.355</v>
      </c>
      <c r="V2110" s="403">
        <v>10.154</v>
      </c>
      <c r="W2110" s="403">
        <v>27.2</v>
      </c>
      <c r="X2110" s="404">
        <v>0.17069999999999999</v>
      </c>
      <c r="Y2110" s="403">
        <f>X2110+(S2110*((U2110-INDEX('[1]Center of Mass'!$B$8:$M$105,MATCH(A2110,'[1]Center of Mass'!$B$8:$B$105,0),9))^2+(V2110-INDEX('[1]Center of Mass'!$B$8:$M$105,MATCH(A2110,'[1]Center of Mass'!$B$8:$B$105,0),10))^2))</f>
        <v>61.329721092</v>
      </c>
    </row>
    <row r="2111" spans="1:25">
      <c r="A2111" s="403" t="s">
        <v>53</v>
      </c>
      <c r="B2111" s="403" t="s">
        <v>718</v>
      </c>
      <c r="C2111" s="403" t="s">
        <v>343</v>
      </c>
      <c r="D2111" s="403" t="s">
        <v>344</v>
      </c>
      <c r="E2111" s="403" t="s">
        <v>1455</v>
      </c>
      <c r="F2111" s="403">
        <v>0</v>
      </c>
      <c r="O2111" s="403" t="s">
        <v>345</v>
      </c>
      <c r="R2111" s="403">
        <v>4</v>
      </c>
      <c r="S2111" s="403">
        <v>1.0025999999999999</v>
      </c>
      <c r="T2111" s="403">
        <v>4.024</v>
      </c>
      <c r="U2111" s="403">
        <v>15.458</v>
      </c>
      <c r="V2111" s="403">
        <v>10.154</v>
      </c>
      <c r="W2111" s="403">
        <v>27.2</v>
      </c>
      <c r="X2111" s="404">
        <v>0.17069999999999999</v>
      </c>
      <c r="Y2111" s="403">
        <f>X2111+(S2111*((U2111-INDEX('[1]Center of Mass'!$B$8:$M$105,MATCH(A2111,'[1]Center of Mass'!$B$8:$B$105,0),9))^2+(V2111-INDEX('[1]Center of Mass'!$B$8:$M$105,MATCH(A2111,'[1]Center of Mass'!$B$8:$B$105,0),10))^2))</f>
        <v>46.744430677800004</v>
      </c>
    </row>
    <row r="2112" spans="1:25">
      <c r="A2112" s="403" t="s">
        <v>53</v>
      </c>
      <c r="B2112" s="403" t="s">
        <v>719</v>
      </c>
      <c r="C2112" s="403" t="s">
        <v>343</v>
      </c>
      <c r="D2112" s="403" t="s">
        <v>344</v>
      </c>
      <c r="E2112" s="403" t="s">
        <v>1455</v>
      </c>
      <c r="F2112" s="403">
        <v>0</v>
      </c>
      <c r="O2112" s="403" t="s">
        <v>345</v>
      </c>
      <c r="R2112" s="403">
        <v>4</v>
      </c>
      <c r="S2112" s="403">
        <v>1.0820000000000001</v>
      </c>
      <c r="T2112" s="403">
        <v>4.1989999999999998</v>
      </c>
      <c r="U2112" s="403">
        <v>16.605</v>
      </c>
      <c r="V2112" s="403">
        <v>10.154</v>
      </c>
      <c r="W2112" s="403">
        <v>27.2</v>
      </c>
      <c r="X2112" s="404">
        <v>0.20227000000000001</v>
      </c>
      <c r="Y2112" s="403">
        <f>X2112+(S2112*((U2112-INDEX('[1]Center of Mass'!$B$8:$M$105,MATCH(A2112,'[1]Center of Mass'!$B$8:$B$105,0),9))^2+(V2112-INDEX('[1]Center of Mass'!$B$8:$M$105,MATCH(A2112,'[1]Center of Mass'!$B$8:$B$105,0),10))^2))</f>
        <v>36.888475440000001</v>
      </c>
    </row>
    <row r="2113" spans="1:25">
      <c r="A2113" s="403" t="s">
        <v>53</v>
      </c>
      <c r="B2113" s="403" t="s">
        <v>720</v>
      </c>
      <c r="C2113" s="403" t="s">
        <v>343</v>
      </c>
      <c r="D2113" s="403" t="s">
        <v>344</v>
      </c>
      <c r="E2113" s="403" t="s">
        <v>1455</v>
      </c>
      <c r="F2113" s="403">
        <v>0</v>
      </c>
      <c r="O2113" s="403" t="s">
        <v>345</v>
      </c>
      <c r="R2113" s="403">
        <v>4</v>
      </c>
      <c r="S2113" s="403">
        <v>1.0906</v>
      </c>
      <c r="T2113" s="403">
        <v>4.218</v>
      </c>
      <c r="U2113" s="403">
        <v>17.8</v>
      </c>
      <c r="V2113" s="403">
        <v>10.154</v>
      </c>
      <c r="W2113" s="403">
        <v>27.2</v>
      </c>
      <c r="X2113" s="404">
        <v>0.20594999999999999</v>
      </c>
      <c r="Y2113" s="403">
        <f>X2113+(S2113*((U2113-INDEX('[1]Center of Mass'!$B$8:$M$105,MATCH(A2113,'[1]Center of Mass'!$B$8:$B$105,0),9))^2+(V2113-INDEX('[1]Center of Mass'!$B$8:$M$105,MATCH(A2113,'[1]Center of Mass'!$B$8:$B$105,0),10))^2))</f>
        <v>25.979559953000003</v>
      </c>
    </row>
    <row r="2114" spans="1:25">
      <c r="A2114" s="403" t="s">
        <v>53</v>
      </c>
      <c r="B2114" s="403" t="s">
        <v>722</v>
      </c>
      <c r="C2114" s="403" t="s">
        <v>343</v>
      </c>
      <c r="D2114" s="403" t="s">
        <v>344</v>
      </c>
      <c r="E2114" s="403" t="s">
        <v>1455</v>
      </c>
      <c r="F2114" s="403">
        <v>0</v>
      </c>
      <c r="O2114" s="403" t="s">
        <v>345</v>
      </c>
      <c r="R2114" s="403">
        <v>4</v>
      </c>
      <c r="S2114" s="403">
        <v>0.60589999999999999</v>
      </c>
      <c r="T2114" s="403">
        <v>3.2320000000000002</v>
      </c>
      <c r="U2114" s="403">
        <v>1.7629999999999999</v>
      </c>
      <c r="V2114" s="403">
        <v>10.904</v>
      </c>
      <c r="W2114" s="403">
        <v>27.2</v>
      </c>
      <c r="X2114" s="404">
        <v>7.0694000000000007E-2</v>
      </c>
      <c r="Y2114" s="403">
        <f>X2114+(S2114*((U2114-INDEX('[1]Center of Mass'!$B$8:$M$105,MATCH(A2114,'[1]Center of Mass'!$B$8:$B$105,0),9))^2+(V2114-INDEX('[1]Center of Mass'!$B$8:$M$105,MATCH(A2114,'[1]Center of Mass'!$B$8:$B$105,0),10))^2))</f>
        <v>239.6182564632</v>
      </c>
    </row>
    <row r="2115" spans="1:25">
      <c r="A2115" s="403" t="s">
        <v>53</v>
      </c>
      <c r="B2115" s="403" t="s">
        <v>723</v>
      </c>
      <c r="C2115" s="403" t="s">
        <v>343</v>
      </c>
      <c r="D2115" s="403" t="s">
        <v>344</v>
      </c>
      <c r="E2115" s="403" t="s">
        <v>1455</v>
      </c>
      <c r="F2115" s="403">
        <v>0</v>
      </c>
      <c r="O2115" s="403" t="s">
        <v>345</v>
      </c>
      <c r="R2115" s="403">
        <v>4</v>
      </c>
      <c r="S2115" s="403">
        <v>0.60589999999999999</v>
      </c>
      <c r="T2115" s="403">
        <v>3.2320000000000002</v>
      </c>
      <c r="U2115" s="403">
        <v>2.7879999999999998</v>
      </c>
      <c r="V2115" s="403">
        <v>10.904</v>
      </c>
      <c r="W2115" s="403">
        <v>27.2</v>
      </c>
      <c r="X2115" s="404">
        <v>7.0694000000000007E-2</v>
      </c>
      <c r="Y2115" s="403">
        <f>X2115+(S2115*((U2115-INDEX('[1]Center of Mass'!$B$8:$M$105,MATCH(A2115,'[1]Center of Mass'!$B$8:$B$105,0),9))^2+(V2115-INDEX('[1]Center of Mass'!$B$8:$M$105,MATCH(A2115,'[1]Center of Mass'!$B$8:$B$105,0),10))^2))</f>
        <v>215.73835904070003</v>
      </c>
    </row>
    <row r="2116" spans="1:25">
      <c r="A2116" s="403" t="s">
        <v>53</v>
      </c>
      <c r="B2116" s="403" t="s">
        <v>724</v>
      </c>
      <c r="C2116" s="403" t="s">
        <v>343</v>
      </c>
      <c r="D2116" s="403" t="s">
        <v>344</v>
      </c>
      <c r="E2116" s="403" t="s">
        <v>1455</v>
      </c>
      <c r="F2116" s="403">
        <v>0</v>
      </c>
      <c r="O2116" s="403" t="s">
        <v>345</v>
      </c>
      <c r="R2116" s="403">
        <v>4</v>
      </c>
      <c r="S2116" s="403">
        <v>0.76849999999999996</v>
      </c>
      <c r="T2116" s="403">
        <v>3.782</v>
      </c>
      <c r="U2116" s="403">
        <v>3.95</v>
      </c>
      <c r="V2116" s="403">
        <v>10.904</v>
      </c>
      <c r="W2116" s="403">
        <v>27.2</v>
      </c>
      <c r="X2116" s="404">
        <v>0.13061</v>
      </c>
      <c r="Y2116" s="403">
        <f>X2116+(S2116*((U2116-INDEX('[1]Center of Mass'!$B$8:$M$105,MATCH(A2116,'[1]Center of Mass'!$B$8:$B$105,0),9))^2+(V2116-INDEX('[1]Center of Mass'!$B$8:$M$105,MATCH(A2116,'[1]Center of Mass'!$B$8:$B$105,0),10))^2))</f>
        <v>241.29144704250004</v>
      </c>
    </row>
    <row r="2117" spans="1:25">
      <c r="A2117" s="403" t="s">
        <v>53</v>
      </c>
      <c r="B2117" s="403" t="s">
        <v>725</v>
      </c>
      <c r="C2117" s="403" t="s">
        <v>343</v>
      </c>
      <c r="D2117" s="403" t="s">
        <v>344</v>
      </c>
      <c r="E2117" s="403" t="s">
        <v>1455</v>
      </c>
      <c r="F2117" s="403">
        <v>0</v>
      </c>
      <c r="O2117" s="403" t="s">
        <v>345</v>
      </c>
      <c r="R2117" s="403">
        <v>4</v>
      </c>
      <c r="S2117" s="403">
        <v>0.76849999999999996</v>
      </c>
      <c r="T2117" s="403">
        <v>3.782</v>
      </c>
      <c r="U2117" s="403">
        <v>5.25</v>
      </c>
      <c r="V2117" s="403">
        <v>10.904</v>
      </c>
      <c r="W2117" s="403">
        <v>27.2</v>
      </c>
      <c r="X2117" s="404">
        <v>0.13061</v>
      </c>
      <c r="Y2117" s="403">
        <f>X2117+(S2117*((U2117-INDEX('[1]Center of Mass'!$B$8:$M$105,MATCH(A2117,'[1]Center of Mass'!$B$8:$B$105,0),9))^2+(V2117-INDEX('[1]Center of Mass'!$B$8:$M$105,MATCH(A2117,'[1]Center of Mass'!$B$8:$B$105,0),10))^2))</f>
        <v>207.52155894250001</v>
      </c>
    </row>
    <row r="2118" spans="1:25">
      <c r="A2118" s="403" t="s">
        <v>53</v>
      </c>
      <c r="B2118" s="403" t="s">
        <v>726</v>
      </c>
      <c r="C2118" s="403" t="s">
        <v>343</v>
      </c>
      <c r="D2118" s="403" t="s">
        <v>344</v>
      </c>
      <c r="E2118" s="403" t="s">
        <v>1455</v>
      </c>
      <c r="F2118" s="403">
        <v>0</v>
      </c>
      <c r="O2118" s="403" t="s">
        <v>345</v>
      </c>
      <c r="R2118" s="403">
        <v>4</v>
      </c>
      <c r="S2118" s="403">
        <v>0.76849999999999996</v>
      </c>
      <c r="T2118" s="403">
        <v>3.782</v>
      </c>
      <c r="U2118" s="403">
        <v>6.55</v>
      </c>
      <c r="V2118" s="403">
        <v>10.904</v>
      </c>
      <c r="W2118" s="403">
        <v>27.2</v>
      </c>
      <c r="X2118" s="404">
        <v>0.13061</v>
      </c>
      <c r="Y2118" s="403">
        <f>X2118+(S2118*((U2118-INDEX('[1]Center of Mass'!$B$8:$M$105,MATCH(A2118,'[1]Center of Mass'!$B$8:$B$105,0),9))^2+(V2118-INDEX('[1]Center of Mass'!$B$8:$M$105,MATCH(A2118,'[1]Center of Mass'!$B$8:$B$105,0),10))^2))</f>
        <v>176.34920084249998</v>
      </c>
    </row>
    <row r="2119" spans="1:25">
      <c r="A2119" s="403" t="s">
        <v>53</v>
      </c>
      <c r="B2119" s="403" t="s">
        <v>727</v>
      </c>
      <c r="C2119" s="403" t="s">
        <v>343</v>
      </c>
      <c r="D2119" s="403" t="s">
        <v>344</v>
      </c>
      <c r="E2119" s="403" t="s">
        <v>1455</v>
      </c>
      <c r="F2119" s="403">
        <v>0</v>
      </c>
      <c r="O2119" s="403" t="s">
        <v>345</v>
      </c>
      <c r="R2119" s="403">
        <v>4</v>
      </c>
      <c r="S2119" s="403">
        <v>0.67979999999999996</v>
      </c>
      <c r="T2119" s="403">
        <v>3.4820000000000002</v>
      </c>
      <c r="U2119" s="403">
        <v>7.7750000000000004</v>
      </c>
      <c r="V2119" s="403">
        <v>10.904</v>
      </c>
      <c r="W2119" s="403">
        <v>27.2</v>
      </c>
      <c r="X2119" s="404">
        <v>9.4716999999999996E-2</v>
      </c>
      <c r="Y2119" s="403">
        <f>X2119+(S2119*((U2119-INDEX('[1]Center of Mass'!$B$8:$M$105,MATCH(A2119,'[1]Center of Mass'!$B$8:$B$105,0),9))^2+(V2119-INDEX('[1]Center of Mass'!$B$8:$M$105,MATCH(A2119,'[1]Center of Mass'!$B$8:$B$105,0),10))^2))</f>
        <v>132.093304864</v>
      </c>
    </row>
    <row r="2120" spans="1:25">
      <c r="A2120" s="403" t="s">
        <v>53</v>
      </c>
      <c r="B2120" s="403" t="s">
        <v>728</v>
      </c>
      <c r="C2120" s="403" t="s">
        <v>343</v>
      </c>
      <c r="D2120" s="403" t="s">
        <v>344</v>
      </c>
      <c r="E2120" s="403" t="s">
        <v>1455</v>
      </c>
      <c r="F2120" s="403">
        <v>0</v>
      </c>
      <c r="O2120" s="403" t="s">
        <v>345</v>
      </c>
      <c r="R2120" s="403">
        <v>4</v>
      </c>
      <c r="S2120" s="403">
        <v>0.67979999999999996</v>
      </c>
      <c r="T2120" s="403">
        <v>3.4820000000000002</v>
      </c>
      <c r="U2120" s="403">
        <v>8.9250000000000007</v>
      </c>
      <c r="V2120" s="403">
        <v>10.904</v>
      </c>
      <c r="W2120" s="403">
        <v>27.2</v>
      </c>
      <c r="X2120" s="404">
        <v>9.4716999999999996E-2</v>
      </c>
      <c r="Y2120" s="403">
        <f>X2120+(S2120*((U2120-INDEX('[1]Center of Mass'!$B$8:$M$105,MATCH(A2120,'[1]Center of Mass'!$B$8:$B$105,0),9))^2+(V2120-INDEX('[1]Center of Mass'!$B$8:$M$105,MATCH(A2120,'[1]Center of Mass'!$B$8:$B$105,0),10))^2))</f>
        <v>111.53119032399999</v>
      </c>
    </row>
    <row r="2121" spans="1:25">
      <c r="A2121" s="403" t="s">
        <v>53</v>
      </c>
      <c r="B2121" s="403" t="s">
        <v>729</v>
      </c>
      <c r="C2121" s="403" t="s">
        <v>343</v>
      </c>
      <c r="D2121" s="403" t="s">
        <v>344</v>
      </c>
      <c r="E2121" s="403" t="s">
        <v>1455</v>
      </c>
      <c r="F2121" s="403">
        <v>0</v>
      </c>
      <c r="O2121" s="403" t="s">
        <v>345</v>
      </c>
      <c r="R2121" s="403">
        <v>4</v>
      </c>
      <c r="S2121" s="403">
        <v>0.94340000000000002</v>
      </c>
      <c r="T2121" s="403">
        <v>4.3739999999999997</v>
      </c>
      <c r="U2121" s="403">
        <v>10.298</v>
      </c>
      <c r="V2121" s="403">
        <v>10.904</v>
      </c>
      <c r="W2121" s="403">
        <v>27.2</v>
      </c>
      <c r="X2121" s="404">
        <v>0.22771</v>
      </c>
      <c r="Y2121" s="403">
        <f>X2121+(S2121*((U2121-INDEX('[1]Center of Mass'!$B$8:$M$105,MATCH(A2121,'[1]Center of Mass'!$B$8:$B$105,0),9))^2+(V2121-INDEX('[1]Center of Mass'!$B$8:$M$105,MATCH(A2121,'[1]Center of Mass'!$B$8:$B$105,0),10))^2))</f>
        <v>124.07425538420003</v>
      </c>
    </row>
    <row r="2122" spans="1:25">
      <c r="A2122" s="403" t="s">
        <v>53</v>
      </c>
      <c r="B2122" s="403" t="s">
        <v>730</v>
      </c>
      <c r="C2122" s="403" t="s">
        <v>343</v>
      </c>
      <c r="D2122" s="403" t="s">
        <v>344</v>
      </c>
      <c r="E2122" s="403" t="s">
        <v>1455</v>
      </c>
      <c r="F2122" s="403">
        <v>0</v>
      </c>
      <c r="O2122" s="403" t="s">
        <v>345</v>
      </c>
      <c r="R2122" s="403">
        <v>4</v>
      </c>
      <c r="S2122" s="403">
        <v>0.94820000000000004</v>
      </c>
      <c r="T2122" s="403">
        <v>4.3899999999999997</v>
      </c>
      <c r="U2122" s="403">
        <v>11.898</v>
      </c>
      <c r="V2122" s="403">
        <v>10.904</v>
      </c>
      <c r="W2122" s="403">
        <v>27.2</v>
      </c>
      <c r="X2122" s="404">
        <v>0.23094000000000001</v>
      </c>
      <c r="Y2122" s="403">
        <f>X2122+(S2122*((U2122-INDEX('[1]Center of Mass'!$B$8:$M$105,MATCH(A2122,'[1]Center of Mass'!$B$8:$B$105,0),9))^2+(V2122-INDEX('[1]Center of Mass'!$B$8:$M$105,MATCH(A2122,'[1]Center of Mass'!$B$8:$B$105,0),10))^2))</f>
        <v>93.142415366600034</v>
      </c>
    </row>
    <row r="2123" spans="1:25">
      <c r="A2123" s="403" t="s">
        <v>53</v>
      </c>
      <c r="B2123" s="403" t="s">
        <v>731</v>
      </c>
      <c r="C2123" s="403" t="s">
        <v>343</v>
      </c>
      <c r="D2123" s="403" t="s">
        <v>344</v>
      </c>
      <c r="E2123" s="403" t="s">
        <v>1455</v>
      </c>
      <c r="F2123" s="403">
        <v>0</v>
      </c>
      <c r="O2123" s="403" t="s">
        <v>345</v>
      </c>
      <c r="R2123" s="403">
        <v>4</v>
      </c>
      <c r="S2123" s="403">
        <v>0.65210000000000001</v>
      </c>
      <c r="T2123" s="403">
        <v>3.3889999999999998</v>
      </c>
      <c r="U2123" s="403">
        <v>13.252000000000001</v>
      </c>
      <c r="V2123" s="403">
        <v>10.904</v>
      </c>
      <c r="W2123" s="403">
        <v>27.2</v>
      </c>
      <c r="X2123" s="404">
        <v>8.5125000000000006E-2</v>
      </c>
      <c r="Y2123" s="403">
        <f>X2123+(S2123*((U2123-INDEX('[1]Center of Mass'!$B$8:$M$105,MATCH(A2123,'[1]Center of Mass'!$B$8:$B$105,0),9))^2+(V2123-INDEX('[1]Center of Mass'!$B$8:$M$105,MATCH(A2123,'[1]Center of Mass'!$B$8:$B$105,0),10))^2))</f>
        <v>48.220281020500003</v>
      </c>
    </row>
    <row r="2124" spans="1:25">
      <c r="A2124" s="403" t="s">
        <v>53</v>
      </c>
      <c r="B2124" s="403" t="s">
        <v>732</v>
      </c>
      <c r="C2124" s="403" t="s">
        <v>343</v>
      </c>
      <c r="D2124" s="403" t="s">
        <v>344</v>
      </c>
      <c r="E2124" s="403" t="s">
        <v>1455</v>
      </c>
      <c r="F2124" s="403">
        <v>0</v>
      </c>
      <c r="O2124" s="403" t="s">
        <v>345</v>
      </c>
      <c r="R2124" s="403">
        <v>4</v>
      </c>
      <c r="S2124" s="403">
        <v>0.65210000000000001</v>
      </c>
      <c r="T2124" s="403">
        <v>3.3889999999999998</v>
      </c>
      <c r="U2124" s="403">
        <v>14.355</v>
      </c>
      <c r="V2124" s="403">
        <v>10.904</v>
      </c>
      <c r="W2124" s="403">
        <v>27.2</v>
      </c>
      <c r="X2124" s="404">
        <v>8.5125000000000006E-2</v>
      </c>
      <c r="Y2124" s="403">
        <f>X2124+(S2124*((U2124-INDEX('[1]Center of Mass'!$B$8:$M$105,MATCH(A2124,'[1]Center of Mass'!$B$8:$B$105,0),9))^2+(V2124-INDEX('[1]Center of Mass'!$B$8:$M$105,MATCH(A2124,'[1]Center of Mass'!$B$8:$B$105,0),10))^2))</f>
        <v>37.147176332000001</v>
      </c>
    </row>
    <row r="2125" spans="1:25">
      <c r="A2125" s="403" t="s">
        <v>53</v>
      </c>
      <c r="B2125" s="403" t="s">
        <v>733</v>
      </c>
      <c r="C2125" s="403" t="s">
        <v>343</v>
      </c>
      <c r="D2125" s="403" t="s">
        <v>344</v>
      </c>
      <c r="E2125" s="403" t="s">
        <v>1455</v>
      </c>
      <c r="F2125" s="403">
        <v>0</v>
      </c>
      <c r="O2125" s="403" t="s">
        <v>345</v>
      </c>
      <c r="R2125" s="403">
        <v>4</v>
      </c>
      <c r="S2125" s="403">
        <v>0.65210000000000001</v>
      </c>
      <c r="T2125" s="403">
        <v>3.3889999999999998</v>
      </c>
      <c r="U2125" s="403">
        <v>15.458</v>
      </c>
      <c r="V2125" s="403">
        <v>10.904</v>
      </c>
      <c r="W2125" s="403">
        <v>27.2</v>
      </c>
      <c r="X2125" s="404">
        <v>8.5125000000000006E-2</v>
      </c>
      <c r="Y2125" s="403">
        <f>X2125+(S2125*((U2125-INDEX('[1]Center of Mass'!$B$8:$M$105,MATCH(A2125,'[1]Center of Mass'!$B$8:$B$105,0),9))^2+(V2125-INDEX('[1]Center of Mass'!$B$8:$M$105,MATCH(A2125,'[1]Center of Mass'!$B$8:$B$105,0),10))^2))</f>
        <v>27.660773101300006</v>
      </c>
    </row>
    <row r="2126" spans="1:25">
      <c r="A2126" s="403" t="s">
        <v>53</v>
      </c>
      <c r="B2126" s="403" t="s">
        <v>734</v>
      </c>
      <c r="C2126" s="403" t="s">
        <v>343</v>
      </c>
      <c r="D2126" s="403" t="s">
        <v>344</v>
      </c>
      <c r="E2126" s="403" t="s">
        <v>1455</v>
      </c>
      <c r="F2126" s="403">
        <v>0</v>
      </c>
      <c r="O2126" s="403" t="s">
        <v>345</v>
      </c>
      <c r="R2126" s="403">
        <v>4</v>
      </c>
      <c r="S2126" s="403">
        <v>0.70379999999999998</v>
      </c>
      <c r="T2126" s="403">
        <v>3.5630000000000002</v>
      </c>
      <c r="U2126" s="403">
        <v>16.605</v>
      </c>
      <c r="V2126" s="403">
        <v>10.904</v>
      </c>
      <c r="W2126" s="403">
        <v>27.2</v>
      </c>
      <c r="X2126" s="404">
        <v>0.10360999999999999</v>
      </c>
      <c r="Y2126" s="403">
        <f>X2126+(S2126*((U2126-INDEX('[1]Center of Mass'!$B$8:$M$105,MATCH(A2126,'[1]Center of Mass'!$B$8:$B$105,0),9))^2+(V2126-INDEX('[1]Center of Mass'!$B$8:$M$105,MATCH(A2126,'[1]Center of Mass'!$B$8:$B$105,0),10))^2))</f>
        <v>21.034917596000003</v>
      </c>
    </row>
    <row r="2127" spans="1:25">
      <c r="A2127" s="403" t="s">
        <v>53</v>
      </c>
      <c r="B2127" s="403" t="s">
        <v>735</v>
      </c>
      <c r="C2127" s="403" t="s">
        <v>343</v>
      </c>
      <c r="D2127" s="403" t="s">
        <v>344</v>
      </c>
      <c r="E2127" s="403" t="s">
        <v>1455</v>
      </c>
      <c r="F2127" s="403">
        <v>0</v>
      </c>
      <c r="O2127" s="403" t="s">
        <v>345</v>
      </c>
      <c r="R2127" s="403">
        <v>4</v>
      </c>
      <c r="S2127" s="403">
        <v>0.70940000000000003</v>
      </c>
      <c r="T2127" s="403">
        <v>3.5819999999999999</v>
      </c>
      <c r="U2127" s="403">
        <v>17.8</v>
      </c>
      <c r="V2127" s="403">
        <v>10.904</v>
      </c>
      <c r="W2127" s="403">
        <v>27.2</v>
      </c>
      <c r="X2127" s="404">
        <v>0.10578</v>
      </c>
      <c r="Y2127" s="403">
        <f>X2127+(S2127*((U2127-INDEX('[1]Center of Mass'!$B$8:$M$105,MATCH(A2127,'[1]Center of Mass'!$B$8:$B$105,0),9))^2+(V2127-INDEX('[1]Center of Mass'!$B$8:$M$105,MATCH(A2127,'[1]Center of Mass'!$B$8:$B$105,0),10))^2))</f>
        <v>13.915673347</v>
      </c>
    </row>
    <row r="2128" spans="1:25">
      <c r="A2128" s="403" t="s">
        <v>53</v>
      </c>
      <c r="B2128" s="403" t="s">
        <v>737</v>
      </c>
      <c r="C2128" s="403" t="s">
        <v>343</v>
      </c>
      <c r="D2128" s="403" t="s">
        <v>344</v>
      </c>
      <c r="E2128" s="403" t="s">
        <v>1455</v>
      </c>
      <c r="F2128" s="403">
        <v>0</v>
      </c>
      <c r="O2128" s="403" t="s">
        <v>345</v>
      </c>
      <c r="R2128" s="403">
        <v>4</v>
      </c>
      <c r="S2128" s="403">
        <v>1.2474000000000001</v>
      </c>
      <c r="T2128" s="403">
        <v>4.484</v>
      </c>
      <c r="U2128" s="403">
        <v>1.7629999999999999</v>
      </c>
      <c r="V2128" s="403">
        <v>11.808</v>
      </c>
      <c r="W2128" s="403">
        <v>27.2</v>
      </c>
      <c r="X2128" s="404">
        <v>0.26313999999999999</v>
      </c>
      <c r="Y2128" s="403">
        <f>X2128+(S2128*((U2128-INDEX('[1]Center of Mass'!$B$8:$M$105,MATCH(A2128,'[1]Center of Mass'!$B$8:$B$105,0),9))^2+(V2128-INDEX('[1]Center of Mass'!$B$8:$M$105,MATCH(A2128,'[1]Center of Mass'!$B$8:$B$105,0),10))^2))</f>
        <v>489.03518511520008</v>
      </c>
    </row>
    <row r="2129" spans="1:25">
      <c r="A2129" s="403" t="s">
        <v>53</v>
      </c>
      <c r="B2129" s="403" t="s">
        <v>738</v>
      </c>
      <c r="C2129" s="403" t="s">
        <v>343</v>
      </c>
      <c r="D2129" s="403" t="s">
        <v>344</v>
      </c>
      <c r="E2129" s="403" t="s">
        <v>1455</v>
      </c>
      <c r="F2129" s="403">
        <v>0</v>
      </c>
      <c r="O2129" s="403" t="s">
        <v>345</v>
      </c>
      <c r="R2129" s="403">
        <v>4</v>
      </c>
      <c r="S2129" s="403">
        <v>1.2474000000000001</v>
      </c>
      <c r="T2129" s="403">
        <v>4.484</v>
      </c>
      <c r="U2129" s="403">
        <v>2.7879999999999998</v>
      </c>
      <c r="V2129" s="403">
        <v>11.808</v>
      </c>
      <c r="W2129" s="403">
        <v>27.2</v>
      </c>
      <c r="X2129" s="404">
        <v>0.26313999999999999</v>
      </c>
      <c r="Y2129" s="403">
        <f>X2129+(S2129*((U2129-INDEX('[1]Center of Mass'!$B$8:$M$105,MATCH(A2129,'[1]Center of Mass'!$B$8:$B$105,0),9))^2+(V2129-INDEX('[1]Center of Mass'!$B$8:$M$105,MATCH(A2129,'[1]Center of Mass'!$B$8:$B$105,0),10))^2))</f>
        <v>439.8723132802001</v>
      </c>
    </row>
    <row r="2130" spans="1:25">
      <c r="A2130" s="403" t="s">
        <v>53</v>
      </c>
      <c r="B2130" s="403" t="s">
        <v>739</v>
      </c>
      <c r="C2130" s="403" t="s">
        <v>343</v>
      </c>
      <c r="D2130" s="403" t="s">
        <v>344</v>
      </c>
      <c r="E2130" s="403" t="s">
        <v>1455</v>
      </c>
      <c r="F2130" s="403">
        <v>0</v>
      </c>
      <c r="O2130" s="403" t="s">
        <v>345</v>
      </c>
      <c r="R2130" s="403">
        <v>4</v>
      </c>
      <c r="S2130" s="403">
        <v>1.5820000000000001</v>
      </c>
      <c r="T2130" s="403">
        <v>5.0339999999999998</v>
      </c>
      <c r="U2130" s="403">
        <v>3.95</v>
      </c>
      <c r="V2130" s="403">
        <v>11.808</v>
      </c>
      <c r="W2130" s="403">
        <v>27.2</v>
      </c>
      <c r="X2130" s="404">
        <v>0.41803000000000001</v>
      </c>
      <c r="Y2130" s="403">
        <f>X2130+(S2130*((U2130-INDEX('[1]Center of Mass'!$B$8:$M$105,MATCH(A2130,'[1]Center of Mass'!$B$8:$B$105,0),9))^2+(V2130-INDEX('[1]Center of Mass'!$B$8:$M$105,MATCH(A2130,'[1]Center of Mass'!$B$8:$B$105,0),10))^2))</f>
        <v>491.28352911000013</v>
      </c>
    </row>
    <row r="2131" spans="1:25">
      <c r="A2131" s="403" t="s">
        <v>53</v>
      </c>
      <c r="B2131" s="403" t="s">
        <v>342</v>
      </c>
      <c r="C2131" s="403" t="s">
        <v>343</v>
      </c>
      <c r="D2131" s="403" t="s">
        <v>344</v>
      </c>
      <c r="E2131" s="403" t="s">
        <v>1455</v>
      </c>
      <c r="F2131" s="403">
        <v>0</v>
      </c>
      <c r="O2131" s="403" t="s">
        <v>345</v>
      </c>
      <c r="R2131" s="403">
        <v>4</v>
      </c>
      <c r="S2131" s="403">
        <v>1.5820000000000001</v>
      </c>
      <c r="T2131" s="403">
        <v>5.0339999999999998</v>
      </c>
      <c r="U2131" s="403">
        <v>5.25</v>
      </c>
      <c r="V2131" s="403">
        <v>11.808</v>
      </c>
      <c r="W2131" s="403">
        <v>27.2</v>
      </c>
      <c r="X2131" s="404">
        <v>0.41803000000000001</v>
      </c>
      <c r="Y2131" s="403">
        <f>X2131+(S2131*((U2131-INDEX('[1]Center of Mass'!$B$8:$M$105,MATCH(A2131,'[1]Center of Mass'!$B$8:$B$105,0),9))^2+(V2131-INDEX('[1]Center of Mass'!$B$8:$M$105,MATCH(A2131,'[1]Center of Mass'!$B$8:$B$105,0),10))^2))</f>
        <v>421.76633591000007</v>
      </c>
    </row>
    <row r="2132" spans="1:25">
      <c r="A2132" s="403" t="s">
        <v>53</v>
      </c>
      <c r="B2132" s="403" t="s">
        <v>346</v>
      </c>
      <c r="C2132" s="403" t="s">
        <v>343</v>
      </c>
      <c r="D2132" s="403" t="s">
        <v>344</v>
      </c>
      <c r="E2132" s="403" t="s">
        <v>1455</v>
      </c>
      <c r="F2132" s="403">
        <v>0</v>
      </c>
      <c r="O2132" s="403" t="s">
        <v>345</v>
      </c>
      <c r="R2132" s="403">
        <v>4</v>
      </c>
      <c r="S2132" s="403">
        <v>1.5820000000000001</v>
      </c>
      <c r="T2132" s="403">
        <v>5.0339999999999998</v>
      </c>
      <c r="U2132" s="403">
        <v>6.55</v>
      </c>
      <c r="V2132" s="403">
        <v>11.808</v>
      </c>
      <c r="W2132" s="403">
        <v>27.2</v>
      </c>
      <c r="X2132" s="404">
        <v>0.41803000000000001</v>
      </c>
      <c r="Y2132" s="403">
        <f>X2132+(S2132*((U2132-INDEX('[1]Center of Mass'!$B$8:$M$105,MATCH(A2132,'[1]Center of Mass'!$B$8:$B$105,0),9))^2+(V2132-INDEX('[1]Center of Mass'!$B$8:$M$105,MATCH(A2132,'[1]Center of Mass'!$B$8:$B$105,0),10))^2))</f>
        <v>357.59630271000003</v>
      </c>
    </row>
    <row r="2133" spans="1:25">
      <c r="A2133" s="403" t="s">
        <v>53</v>
      </c>
      <c r="B2133" s="403" t="s">
        <v>347</v>
      </c>
      <c r="C2133" s="403" t="s">
        <v>343</v>
      </c>
      <c r="D2133" s="403" t="s">
        <v>344</v>
      </c>
      <c r="E2133" s="403" t="s">
        <v>1455</v>
      </c>
      <c r="F2133" s="403">
        <v>0</v>
      </c>
      <c r="O2133" s="403" t="s">
        <v>345</v>
      </c>
      <c r="R2133" s="403">
        <v>4</v>
      </c>
      <c r="S2133" s="403">
        <v>1.3995</v>
      </c>
      <c r="T2133" s="403">
        <v>4.734</v>
      </c>
      <c r="U2133" s="403">
        <v>7.7750000000000004</v>
      </c>
      <c r="V2133" s="403">
        <v>11.808</v>
      </c>
      <c r="W2133" s="403">
        <v>27.2</v>
      </c>
      <c r="X2133" s="404">
        <v>0.32694000000000001</v>
      </c>
      <c r="Y2133" s="403">
        <f>X2133+(S2133*((U2133-INDEX('[1]Center of Mass'!$B$8:$M$105,MATCH(A2133,'[1]Center of Mass'!$B$8:$B$105,0),9))^2+(V2133-INDEX('[1]Center of Mass'!$B$8:$M$105,MATCH(A2133,'[1]Center of Mass'!$B$8:$B$105,0),10))^2))</f>
        <v>267.13752846</v>
      </c>
    </row>
    <row r="2134" spans="1:25">
      <c r="A2134" s="403" t="s">
        <v>53</v>
      </c>
      <c r="B2134" s="403" t="s">
        <v>348</v>
      </c>
      <c r="C2134" s="403" t="s">
        <v>343</v>
      </c>
      <c r="D2134" s="403" t="s">
        <v>344</v>
      </c>
      <c r="E2134" s="403" t="s">
        <v>1455</v>
      </c>
      <c r="F2134" s="403">
        <v>0</v>
      </c>
      <c r="O2134" s="403" t="s">
        <v>345</v>
      </c>
      <c r="R2134" s="403">
        <v>4</v>
      </c>
      <c r="S2134" s="403">
        <v>1.3995</v>
      </c>
      <c r="T2134" s="403">
        <v>4.734</v>
      </c>
      <c r="U2134" s="403">
        <v>8.9250000000000007</v>
      </c>
      <c r="V2134" s="403">
        <v>11.808</v>
      </c>
      <c r="W2134" s="403">
        <v>27.2</v>
      </c>
      <c r="X2134" s="404">
        <v>0.32694000000000001</v>
      </c>
      <c r="Y2134" s="403">
        <f>X2134+(S2134*((U2134-INDEX('[1]Center of Mass'!$B$8:$M$105,MATCH(A2134,'[1]Center of Mass'!$B$8:$B$105,0),9))^2+(V2134-INDEX('[1]Center of Mass'!$B$8:$M$105,MATCH(A2134,'[1]Center of Mass'!$B$8:$B$105,0),10))^2))</f>
        <v>224.80643211</v>
      </c>
    </row>
    <row r="2135" spans="1:25">
      <c r="A2135" s="403" t="s">
        <v>53</v>
      </c>
      <c r="B2135" s="403" t="s">
        <v>352</v>
      </c>
      <c r="C2135" s="403" t="s">
        <v>343</v>
      </c>
      <c r="D2135" s="403" t="s">
        <v>344</v>
      </c>
      <c r="E2135" s="403" t="s">
        <v>1455</v>
      </c>
      <c r="F2135" s="403">
        <v>0</v>
      </c>
      <c r="O2135" s="403" t="s">
        <v>345</v>
      </c>
      <c r="R2135" s="403">
        <v>4</v>
      </c>
      <c r="S2135" s="403">
        <v>1.3425</v>
      </c>
      <c r="T2135" s="403">
        <v>4.6399999999999997</v>
      </c>
      <c r="U2135" s="403">
        <v>13.252000000000001</v>
      </c>
      <c r="V2135" s="403">
        <v>11.808</v>
      </c>
      <c r="W2135" s="403">
        <v>27.2</v>
      </c>
      <c r="X2135" s="404">
        <v>0.30181999999999998</v>
      </c>
      <c r="Y2135" s="403">
        <f>X2135+(S2135*((U2135-INDEX('[1]Center of Mass'!$B$8:$M$105,MATCH(A2135,'[1]Center of Mass'!$B$8:$B$105,0),9))^2+(V2135-INDEX('[1]Center of Mass'!$B$8:$M$105,MATCH(A2135,'[1]Center of Mass'!$B$8:$B$105,0),10))^2))</f>
        <v>94.666151712500024</v>
      </c>
    </row>
    <row r="2136" spans="1:25">
      <c r="A2136" s="403" t="s">
        <v>53</v>
      </c>
      <c r="B2136" s="403" t="s">
        <v>353</v>
      </c>
      <c r="C2136" s="403" t="s">
        <v>343</v>
      </c>
      <c r="D2136" s="403" t="s">
        <v>344</v>
      </c>
      <c r="E2136" s="403" t="s">
        <v>1455</v>
      </c>
      <c r="F2136" s="403">
        <v>0</v>
      </c>
      <c r="O2136" s="403" t="s">
        <v>345</v>
      </c>
      <c r="R2136" s="403">
        <v>4</v>
      </c>
      <c r="S2136" s="403">
        <v>1.3425</v>
      </c>
      <c r="T2136" s="403">
        <v>4.6399999999999997</v>
      </c>
      <c r="U2136" s="403">
        <v>14.355</v>
      </c>
      <c r="V2136" s="403">
        <v>11.808</v>
      </c>
      <c r="W2136" s="403">
        <v>27.2</v>
      </c>
      <c r="X2136" s="404">
        <v>0.30181999999999998</v>
      </c>
      <c r="Y2136" s="403">
        <f>X2136+(S2136*((U2136-INDEX('[1]Center of Mass'!$B$8:$M$105,MATCH(A2136,'[1]Center of Mass'!$B$8:$B$105,0),9))^2+(V2136-INDEX('[1]Center of Mass'!$B$8:$M$105,MATCH(A2136,'[1]Center of Mass'!$B$8:$B$105,0),10))^2))</f>
        <v>71.869582100000017</v>
      </c>
    </row>
    <row r="2137" spans="1:25">
      <c r="A2137" s="403" t="s">
        <v>53</v>
      </c>
      <c r="B2137" s="403" t="s">
        <v>354</v>
      </c>
      <c r="C2137" s="403" t="s">
        <v>343</v>
      </c>
      <c r="D2137" s="403" t="s">
        <v>344</v>
      </c>
      <c r="E2137" s="403" t="s">
        <v>1455</v>
      </c>
      <c r="F2137" s="403">
        <v>0</v>
      </c>
      <c r="O2137" s="403" t="s">
        <v>345</v>
      </c>
      <c r="R2137" s="403">
        <v>4</v>
      </c>
      <c r="S2137" s="403">
        <v>1.3425</v>
      </c>
      <c r="T2137" s="403">
        <v>4.6399999999999997</v>
      </c>
      <c r="U2137" s="403">
        <v>15.458</v>
      </c>
      <c r="V2137" s="403">
        <v>11.808</v>
      </c>
      <c r="W2137" s="403">
        <v>27.2</v>
      </c>
      <c r="X2137" s="404">
        <v>0.30181999999999998</v>
      </c>
      <c r="Y2137" s="403">
        <f>X2137+(S2137*((U2137-INDEX('[1]Center of Mass'!$B$8:$M$105,MATCH(A2137,'[1]Center of Mass'!$B$8:$B$105,0),9))^2+(V2137-INDEX('[1]Center of Mass'!$B$8:$M$105,MATCH(A2137,'[1]Center of Mass'!$B$8:$B$105,0),10))^2))</f>
        <v>52.339607652500014</v>
      </c>
    </row>
    <row r="2138" spans="1:25">
      <c r="A2138" s="403" t="s">
        <v>53</v>
      </c>
      <c r="B2138" s="403" t="s">
        <v>355</v>
      </c>
      <c r="C2138" s="403" t="s">
        <v>343</v>
      </c>
      <c r="D2138" s="403" t="s">
        <v>344</v>
      </c>
      <c r="E2138" s="403" t="s">
        <v>1455</v>
      </c>
      <c r="F2138" s="403">
        <v>0</v>
      </c>
      <c r="O2138" s="403" t="s">
        <v>345</v>
      </c>
      <c r="R2138" s="403">
        <v>4</v>
      </c>
      <c r="S2138" s="403">
        <v>1.4488000000000001</v>
      </c>
      <c r="T2138" s="403">
        <v>4.8150000000000004</v>
      </c>
      <c r="U2138" s="403">
        <v>16.605</v>
      </c>
      <c r="V2138" s="403">
        <v>11.808</v>
      </c>
      <c r="W2138" s="403">
        <v>27.2</v>
      </c>
      <c r="X2138" s="404">
        <v>0.34989999999999999</v>
      </c>
      <c r="Y2138" s="403">
        <f>X2138+(S2138*((U2138-INDEX('[1]Center of Mass'!$B$8:$M$105,MATCH(A2138,'[1]Center of Mass'!$B$8:$B$105,0),9))^2+(V2138-INDEX('[1]Center of Mass'!$B$8:$M$105,MATCH(A2138,'[1]Center of Mass'!$B$8:$B$105,0),10))^2))</f>
        <v>38.329931216000006</v>
      </c>
    </row>
    <row r="2139" spans="1:25">
      <c r="A2139" s="403" t="s">
        <v>53</v>
      </c>
      <c r="B2139" s="403" t="s">
        <v>356</v>
      </c>
      <c r="C2139" s="403" t="s">
        <v>343</v>
      </c>
      <c r="D2139" s="403" t="s">
        <v>344</v>
      </c>
      <c r="E2139" s="403" t="s">
        <v>1455</v>
      </c>
      <c r="F2139" s="403">
        <v>0</v>
      </c>
      <c r="O2139" s="403" t="s">
        <v>345</v>
      </c>
      <c r="R2139" s="403">
        <v>4</v>
      </c>
      <c r="S2139" s="403">
        <v>1.4602999999999999</v>
      </c>
      <c r="T2139" s="403">
        <v>4.8339999999999996</v>
      </c>
      <c r="U2139" s="403">
        <v>17.8</v>
      </c>
      <c r="V2139" s="403">
        <v>11.808</v>
      </c>
      <c r="W2139" s="403">
        <v>27.2</v>
      </c>
      <c r="X2139" s="404">
        <v>0.35546</v>
      </c>
      <c r="Y2139" s="403">
        <f>X2139+(S2139*((U2139-INDEX('[1]Center of Mass'!$B$8:$M$105,MATCH(A2139,'[1]Center of Mass'!$B$8:$B$105,0),9))^2+(V2139-INDEX('[1]Center of Mass'!$B$8:$M$105,MATCH(A2139,'[1]Center of Mass'!$B$8:$B$105,0),10))^2))</f>
        <v>23.634693721500003</v>
      </c>
    </row>
    <row r="2140" spans="1:25">
      <c r="A2140" s="403" t="s">
        <v>53</v>
      </c>
      <c r="B2140" s="403" t="s">
        <v>357</v>
      </c>
      <c r="C2140" s="403" t="s">
        <v>343</v>
      </c>
      <c r="D2140" s="403" t="s">
        <v>344</v>
      </c>
      <c r="E2140" s="403" t="s">
        <v>458</v>
      </c>
      <c r="F2140" s="403">
        <v>0</v>
      </c>
      <c r="O2140" s="403" t="s">
        <v>345</v>
      </c>
      <c r="R2140" s="403">
        <v>4</v>
      </c>
      <c r="S2140" s="403">
        <v>2.08</v>
      </c>
      <c r="T2140" s="403">
        <v>5.8</v>
      </c>
      <c r="U2140" s="403">
        <v>10.3</v>
      </c>
      <c r="V2140" s="403">
        <v>11.85</v>
      </c>
      <c r="W2140" s="403">
        <v>25.5</v>
      </c>
      <c r="X2140" s="404">
        <v>0.73667000000000005</v>
      </c>
      <c r="Y2140" s="403">
        <f>X2140+(S2140*((U2140-INDEX('[1]Center of Mass'!$B$8:$M$105,MATCH(A2140,'[1]Center of Mass'!$B$8:$B$105,0),9))^2+(V2140-INDEX('[1]Center of Mass'!$B$8:$M$105,MATCH(A2140,'[1]Center of Mass'!$B$8:$B$105,0),10))^2))</f>
        <v>266.10793096000003</v>
      </c>
    </row>
    <row r="2141" spans="1:25">
      <c r="A2141" s="403" t="s">
        <v>53</v>
      </c>
      <c r="B2141" s="403" t="s">
        <v>358</v>
      </c>
      <c r="C2141" s="403" t="s">
        <v>343</v>
      </c>
      <c r="D2141" s="403" t="s">
        <v>344</v>
      </c>
      <c r="E2141" s="403" t="s">
        <v>458</v>
      </c>
      <c r="F2141" s="403">
        <v>0</v>
      </c>
      <c r="O2141" s="403" t="s">
        <v>345</v>
      </c>
      <c r="R2141" s="403">
        <v>4</v>
      </c>
      <c r="S2141" s="403">
        <v>2.08</v>
      </c>
      <c r="T2141" s="403">
        <v>5.8</v>
      </c>
      <c r="U2141" s="403">
        <v>11.9</v>
      </c>
      <c r="V2141" s="403">
        <v>11.85</v>
      </c>
      <c r="W2141" s="403">
        <v>25.5</v>
      </c>
      <c r="X2141" s="404">
        <v>0.73667000000000005</v>
      </c>
      <c r="Y2141" s="403">
        <f>X2141+(S2141*((U2141-INDEX('[1]Center of Mass'!$B$8:$M$105,MATCH(A2141,'[1]Center of Mass'!$B$8:$B$105,0),9))^2+(V2141-INDEX('[1]Center of Mass'!$B$8:$M$105,MATCH(A2141,'[1]Center of Mass'!$B$8:$B$105,0),10))^2))</f>
        <v>196.87887496000005</v>
      </c>
    </row>
    <row r="2142" spans="1:25">
      <c r="A2142" s="403" t="s">
        <v>53</v>
      </c>
      <c r="B2142" s="403" t="s">
        <v>362</v>
      </c>
      <c r="C2142" s="403" t="s">
        <v>343</v>
      </c>
      <c r="D2142" s="403" t="s">
        <v>344</v>
      </c>
      <c r="E2142" s="403" t="s">
        <v>1455</v>
      </c>
      <c r="F2142" s="403">
        <v>0</v>
      </c>
      <c r="O2142" s="403" t="s">
        <v>345</v>
      </c>
      <c r="R2142" s="403">
        <v>4</v>
      </c>
      <c r="S2142" s="403">
        <v>1.2474000000000001</v>
      </c>
      <c r="T2142" s="403">
        <v>4.484</v>
      </c>
      <c r="U2142" s="403">
        <v>1.7629999999999999</v>
      </c>
      <c r="V2142" s="403">
        <v>13.025</v>
      </c>
      <c r="W2142" s="403">
        <v>27.2</v>
      </c>
      <c r="X2142" s="404">
        <v>0.26313999999999999</v>
      </c>
      <c r="Y2142" s="403">
        <f>X2142+(S2142*((U2142-INDEX('[1]Center of Mass'!$B$8:$M$105,MATCH(A2142,'[1]Center of Mass'!$B$8:$B$105,0),9))^2+(V2142-INDEX('[1]Center of Mass'!$B$8:$M$105,MATCH(A2142,'[1]Center of Mass'!$B$8:$B$105,0),10))^2))</f>
        <v>486.33451047700004</v>
      </c>
    </row>
    <row r="2143" spans="1:25">
      <c r="A2143" s="403" t="s">
        <v>53</v>
      </c>
      <c r="B2143" s="403" t="s">
        <v>363</v>
      </c>
      <c r="C2143" s="403" t="s">
        <v>343</v>
      </c>
      <c r="D2143" s="403" t="s">
        <v>344</v>
      </c>
      <c r="E2143" s="403" t="s">
        <v>1455</v>
      </c>
      <c r="F2143" s="403">
        <v>0</v>
      </c>
      <c r="O2143" s="403" t="s">
        <v>345</v>
      </c>
      <c r="R2143" s="403">
        <v>4</v>
      </c>
      <c r="S2143" s="403">
        <v>1.2474000000000001</v>
      </c>
      <c r="T2143" s="403">
        <v>4.484</v>
      </c>
      <c r="U2143" s="403">
        <v>2.7879999999999998</v>
      </c>
      <c r="V2143" s="403">
        <v>13.025</v>
      </c>
      <c r="W2143" s="403">
        <v>27.2</v>
      </c>
      <c r="X2143" s="404">
        <v>0.26313999999999999</v>
      </c>
      <c r="Y2143" s="403">
        <f>X2143+(S2143*((U2143-INDEX('[1]Center of Mass'!$B$8:$M$105,MATCH(A2143,'[1]Center of Mass'!$B$8:$B$105,0),9))^2+(V2143-INDEX('[1]Center of Mass'!$B$8:$M$105,MATCH(A2143,'[1]Center of Mass'!$B$8:$B$105,0),10))^2))</f>
        <v>437.17163864200006</v>
      </c>
    </row>
    <row r="2144" spans="1:25">
      <c r="A2144" s="403" t="s">
        <v>53</v>
      </c>
      <c r="B2144" s="403" t="s">
        <v>740</v>
      </c>
      <c r="C2144" s="403" t="s">
        <v>343</v>
      </c>
      <c r="D2144" s="403" t="s">
        <v>344</v>
      </c>
      <c r="E2144" s="403" t="s">
        <v>1455</v>
      </c>
      <c r="F2144" s="403">
        <v>0</v>
      </c>
      <c r="O2144" s="403" t="s">
        <v>345</v>
      </c>
      <c r="R2144" s="403">
        <v>4</v>
      </c>
      <c r="S2144" s="403">
        <v>1.5820000000000001</v>
      </c>
      <c r="T2144" s="403">
        <v>5.0339999999999998</v>
      </c>
      <c r="U2144" s="403">
        <v>3.95</v>
      </c>
      <c r="V2144" s="403">
        <v>13.025</v>
      </c>
      <c r="W2144" s="403">
        <v>27.2</v>
      </c>
      <c r="X2144" s="404">
        <v>0.41803000000000001</v>
      </c>
      <c r="Y2144" s="403">
        <f>X2144+(S2144*((U2144-INDEX('[1]Center of Mass'!$B$8:$M$105,MATCH(A2144,'[1]Center of Mass'!$B$8:$B$105,0),9))^2+(V2144-INDEX('[1]Center of Mass'!$B$8:$M$105,MATCH(A2144,'[1]Center of Mass'!$B$8:$B$105,0),10))^2))</f>
        <v>487.85843108400007</v>
      </c>
    </row>
    <row r="2145" spans="1:25">
      <c r="A2145" s="403" t="s">
        <v>53</v>
      </c>
      <c r="B2145" s="403" t="s">
        <v>741</v>
      </c>
      <c r="C2145" s="403" t="s">
        <v>343</v>
      </c>
      <c r="D2145" s="403" t="s">
        <v>344</v>
      </c>
      <c r="E2145" s="403" t="s">
        <v>1455</v>
      </c>
      <c r="F2145" s="403">
        <v>0</v>
      </c>
      <c r="O2145" s="403" t="s">
        <v>345</v>
      </c>
      <c r="R2145" s="403">
        <v>4</v>
      </c>
      <c r="S2145" s="403">
        <v>1.5820000000000001</v>
      </c>
      <c r="T2145" s="403">
        <v>5.0339999999999998</v>
      </c>
      <c r="U2145" s="403">
        <v>5.25</v>
      </c>
      <c r="V2145" s="403">
        <v>13.025</v>
      </c>
      <c r="W2145" s="403">
        <v>27.2</v>
      </c>
      <c r="X2145" s="404">
        <v>0.41803000000000001</v>
      </c>
      <c r="Y2145" s="403">
        <f>X2145+(S2145*((U2145-INDEX('[1]Center of Mass'!$B$8:$M$105,MATCH(A2145,'[1]Center of Mass'!$B$8:$B$105,0),9))^2+(V2145-INDEX('[1]Center of Mass'!$B$8:$M$105,MATCH(A2145,'[1]Center of Mass'!$B$8:$B$105,0),10))^2))</f>
        <v>418.34123788400001</v>
      </c>
    </row>
    <row r="2146" spans="1:25">
      <c r="A2146" s="403" t="s">
        <v>53</v>
      </c>
      <c r="B2146" s="403" t="s">
        <v>742</v>
      </c>
      <c r="C2146" s="403" t="s">
        <v>343</v>
      </c>
      <c r="D2146" s="403" t="s">
        <v>344</v>
      </c>
      <c r="E2146" s="403" t="s">
        <v>1455</v>
      </c>
      <c r="F2146" s="403">
        <v>0</v>
      </c>
      <c r="O2146" s="403" t="s">
        <v>345</v>
      </c>
      <c r="R2146" s="403">
        <v>4</v>
      </c>
      <c r="S2146" s="403">
        <v>1.5820000000000001</v>
      </c>
      <c r="T2146" s="403">
        <v>5.0339999999999998</v>
      </c>
      <c r="U2146" s="403">
        <v>6.55</v>
      </c>
      <c r="V2146" s="403">
        <v>13.025</v>
      </c>
      <c r="W2146" s="403">
        <v>27.2</v>
      </c>
      <c r="X2146" s="404">
        <v>0.41803000000000001</v>
      </c>
      <c r="Y2146" s="403">
        <f>X2146+(S2146*((U2146-INDEX('[1]Center of Mass'!$B$8:$M$105,MATCH(A2146,'[1]Center of Mass'!$B$8:$B$105,0),9))^2+(V2146-INDEX('[1]Center of Mass'!$B$8:$M$105,MATCH(A2146,'[1]Center of Mass'!$B$8:$B$105,0),10))^2))</f>
        <v>354.17120468400003</v>
      </c>
    </row>
    <row r="2147" spans="1:25">
      <c r="A2147" s="403" t="s">
        <v>53</v>
      </c>
      <c r="B2147" s="403" t="s">
        <v>743</v>
      </c>
      <c r="C2147" s="403" t="s">
        <v>343</v>
      </c>
      <c r="D2147" s="403" t="s">
        <v>344</v>
      </c>
      <c r="E2147" s="403" t="s">
        <v>1455</v>
      </c>
      <c r="F2147" s="403">
        <v>0</v>
      </c>
      <c r="O2147" s="403" t="s">
        <v>345</v>
      </c>
      <c r="R2147" s="403">
        <v>4</v>
      </c>
      <c r="S2147" s="403">
        <v>1.3995</v>
      </c>
      <c r="T2147" s="403">
        <v>4.734</v>
      </c>
      <c r="U2147" s="403">
        <v>7.7750000000000004</v>
      </c>
      <c r="V2147" s="403">
        <v>13.025</v>
      </c>
      <c r="W2147" s="403">
        <v>27.2</v>
      </c>
      <c r="X2147" s="404">
        <v>0.32694000000000001</v>
      </c>
      <c r="Y2147" s="403">
        <f>X2147+(S2147*((U2147-INDEX('[1]Center of Mass'!$B$8:$M$105,MATCH(A2147,'[1]Center of Mass'!$B$8:$B$105,0),9))^2+(V2147-INDEX('[1]Center of Mass'!$B$8:$M$105,MATCH(A2147,'[1]Center of Mass'!$B$8:$B$105,0),10))^2))</f>
        <v>264.10755078149998</v>
      </c>
    </row>
    <row r="2148" spans="1:25">
      <c r="A2148" s="403" t="s">
        <v>53</v>
      </c>
      <c r="B2148" s="403" t="s">
        <v>498</v>
      </c>
      <c r="C2148" s="403" t="s">
        <v>343</v>
      </c>
      <c r="D2148" s="403" t="s">
        <v>344</v>
      </c>
      <c r="E2148" s="403" t="s">
        <v>1455</v>
      </c>
      <c r="F2148" s="403">
        <v>0</v>
      </c>
      <c r="O2148" s="403" t="s">
        <v>345</v>
      </c>
      <c r="R2148" s="403">
        <v>4</v>
      </c>
      <c r="S2148" s="403">
        <v>1.3995</v>
      </c>
      <c r="T2148" s="403">
        <v>4.734</v>
      </c>
      <c r="U2148" s="403">
        <v>8.9250000000000007</v>
      </c>
      <c r="V2148" s="403">
        <v>13.025</v>
      </c>
      <c r="W2148" s="403">
        <v>27.2</v>
      </c>
      <c r="X2148" s="404">
        <v>0.32694000000000001</v>
      </c>
      <c r="Y2148" s="403">
        <f>X2148+(S2148*((U2148-INDEX('[1]Center of Mass'!$B$8:$M$105,MATCH(A2148,'[1]Center of Mass'!$B$8:$B$105,0),9))^2+(V2148-INDEX('[1]Center of Mass'!$B$8:$M$105,MATCH(A2148,'[1]Center of Mass'!$B$8:$B$105,0),10))^2))</f>
        <v>221.77645443149999</v>
      </c>
    </row>
    <row r="2149" spans="1:25">
      <c r="A2149" s="403" t="s">
        <v>53</v>
      </c>
      <c r="B2149" s="403" t="s">
        <v>502</v>
      </c>
      <c r="C2149" s="403" t="s">
        <v>343</v>
      </c>
      <c r="D2149" s="403" t="s">
        <v>344</v>
      </c>
      <c r="E2149" s="403" t="s">
        <v>1455</v>
      </c>
      <c r="F2149" s="403">
        <v>0</v>
      </c>
      <c r="O2149" s="403" t="s">
        <v>345</v>
      </c>
      <c r="R2149" s="403">
        <v>4</v>
      </c>
      <c r="S2149" s="403">
        <v>1.3425</v>
      </c>
      <c r="T2149" s="403">
        <v>4.6399999999999997</v>
      </c>
      <c r="U2149" s="403">
        <v>13.252000000000001</v>
      </c>
      <c r="V2149" s="403">
        <v>13.025</v>
      </c>
      <c r="W2149" s="403">
        <v>27.2</v>
      </c>
      <c r="X2149" s="404">
        <v>0.30181999999999998</v>
      </c>
      <c r="Y2149" s="403">
        <f>X2149+(S2149*((U2149-INDEX('[1]Center of Mass'!$B$8:$M$105,MATCH(A2149,'[1]Center of Mass'!$B$8:$B$105,0),9))^2+(V2149-INDEX('[1]Center of Mass'!$B$8:$M$105,MATCH(A2149,'[1]Center of Mass'!$B$8:$B$105,0),10))^2))</f>
        <v>91.759581484999998</v>
      </c>
    </row>
    <row r="2150" spans="1:25">
      <c r="A2150" s="403" t="s">
        <v>53</v>
      </c>
      <c r="B2150" s="403" t="s">
        <v>503</v>
      </c>
      <c r="C2150" s="403" t="s">
        <v>343</v>
      </c>
      <c r="D2150" s="403" t="s">
        <v>344</v>
      </c>
      <c r="E2150" s="403" t="s">
        <v>1455</v>
      </c>
      <c r="F2150" s="403">
        <v>0</v>
      </c>
      <c r="O2150" s="403" t="s">
        <v>345</v>
      </c>
      <c r="R2150" s="403">
        <v>4</v>
      </c>
      <c r="S2150" s="403">
        <v>1.3425</v>
      </c>
      <c r="T2150" s="403">
        <v>4.6399999999999997</v>
      </c>
      <c r="U2150" s="403">
        <v>14.355</v>
      </c>
      <c r="V2150" s="403">
        <v>13.025</v>
      </c>
      <c r="W2150" s="403">
        <v>27.2</v>
      </c>
      <c r="X2150" s="404">
        <v>0.30181999999999998</v>
      </c>
      <c r="Y2150" s="403">
        <f>X2150+(S2150*((U2150-INDEX('[1]Center of Mass'!$B$8:$M$105,MATCH(A2150,'[1]Center of Mass'!$B$8:$B$105,0),9))^2+(V2150-INDEX('[1]Center of Mass'!$B$8:$M$105,MATCH(A2150,'[1]Center of Mass'!$B$8:$B$105,0),10))^2))</f>
        <v>68.963011872500019</v>
      </c>
    </row>
    <row r="2151" spans="1:25">
      <c r="A2151" s="403" t="s">
        <v>53</v>
      </c>
      <c r="B2151" s="403" t="s">
        <v>438</v>
      </c>
      <c r="C2151" s="403" t="s">
        <v>343</v>
      </c>
      <c r="D2151" s="403" t="s">
        <v>344</v>
      </c>
      <c r="E2151" s="403" t="s">
        <v>1455</v>
      </c>
      <c r="F2151" s="403">
        <v>0</v>
      </c>
      <c r="O2151" s="403" t="s">
        <v>345</v>
      </c>
      <c r="R2151" s="403">
        <v>4</v>
      </c>
      <c r="S2151" s="403">
        <v>1.3425</v>
      </c>
      <c r="T2151" s="403">
        <v>4.6399999999999997</v>
      </c>
      <c r="U2151" s="403">
        <v>15.458</v>
      </c>
      <c r="V2151" s="403">
        <v>13.025</v>
      </c>
      <c r="W2151" s="403">
        <v>27.2</v>
      </c>
      <c r="X2151" s="404">
        <v>0.30181999999999998</v>
      </c>
      <c r="Y2151" s="403">
        <f>X2151+(S2151*((U2151-INDEX('[1]Center of Mass'!$B$8:$M$105,MATCH(A2151,'[1]Center of Mass'!$B$8:$B$105,0),9))^2+(V2151-INDEX('[1]Center of Mass'!$B$8:$M$105,MATCH(A2151,'[1]Center of Mass'!$B$8:$B$105,0),10))^2))</f>
        <v>49.433037425000016</v>
      </c>
    </row>
    <row r="2152" spans="1:25">
      <c r="A2152" s="403" t="s">
        <v>53</v>
      </c>
      <c r="B2152" s="403" t="s">
        <v>439</v>
      </c>
      <c r="C2152" s="403" t="s">
        <v>343</v>
      </c>
      <c r="D2152" s="403" t="s">
        <v>344</v>
      </c>
      <c r="E2152" s="403" t="s">
        <v>1455</v>
      </c>
      <c r="F2152" s="403">
        <v>0</v>
      </c>
      <c r="O2152" s="403" t="s">
        <v>345</v>
      </c>
      <c r="R2152" s="403">
        <v>4</v>
      </c>
      <c r="S2152" s="403">
        <v>1.4488000000000001</v>
      </c>
      <c r="T2152" s="403">
        <v>4.8150000000000004</v>
      </c>
      <c r="U2152" s="403">
        <v>16.605</v>
      </c>
      <c r="V2152" s="403">
        <v>13.025</v>
      </c>
      <c r="W2152" s="403">
        <v>27.2</v>
      </c>
      <c r="X2152" s="404">
        <v>0.34989999999999999</v>
      </c>
      <c r="Y2152" s="403">
        <f>X2152+(S2152*((U2152-INDEX('[1]Center of Mass'!$B$8:$M$105,MATCH(A2152,'[1]Center of Mass'!$B$8:$B$105,0),9))^2+(V2152-INDEX('[1]Center of Mass'!$B$8:$M$105,MATCH(A2152,'[1]Center of Mass'!$B$8:$B$105,0),10))^2))</f>
        <v>35.193216917600012</v>
      </c>
    </row>
    <row r="2153" spans="1:25">
      <c r="A2153" s="403" t="s">
        <v>53</v>
      </c>
      <c r="B2153" s="403" t="s">
        <v>440</v>
      </c>
      <c r="C2153" s="403" t="s">
        <v>343</v>
      </c>
      <c r="D2153" s="403" t="s">
        <v>344</v>
      </c>
      <c r="E2153" s="403" t="s">
        <v>1455</v>
      </c>
      <c r="F2153" s="403">
        <v>0</v>
      </c>
      <c r="O2153" s="403" t="s">
        <v>345</v>
      </c>
      <c r="R2153" s="403">
        <v>4</v>
      </c>
      <c r="S2153" s="403">
        <v>1.4602999999999999</v>
      </c>
      <c r="T2153" s="403">
        <v>4.8339999999999996</v>
      </c>
      <c r="U2153" s="403">
        <v>17.8</v>
      </c>
      <c r="V2153" s="403">
        <v>13.025</v>
      </c>
      <c r="W2153" s="403">
        <v>27.2</v>
      </c>
      <c r="X2153" s="404">
        <v>0.35546</v>
      </c>
      <c r="Y2153" s="403">
        <f>X2153+(S2153*((U2153-INDEX('[1]Center of Mass'!$B$8:$M$105,MATCH(A2153,'[1]Center of Mass'!$B$8:$B$105,0),9))^2+(V2153-INDEX('[1]Center of Mass'!$B$8:$M$105,MATCH(A2153,'[1]Center of Mass'!$B$8:$B$105,0),10))^2))</f>
        <v>20.473081428600008</v>
      </c>
    </row>
    <row r="2154" spans="1:25">
      <c r="A2154" s="403" t="s">
        <v>53</v>
      </c>
      <c r="B2154" s="403" t="s">
        <v>442</v>
      </c>
      <c r="C2154" s="403" t="s">
        <v>343</v>
      </c>
      <c r="D2154" s="403" t="s">
        <v>344</v>
      </c>
      <c r="E2154" s="403" t="s">
        <v>1455</v>
      </c>
      <c r="F2154" s="403">
        <v>0</v>
      </c>
      <c r="O2154" s="403" t="s">
        <v>345</v>
      </c>
      <c r="R2154" s="403">
        <v>4</v>
      </c>
      <c r="S2154" s="403">
        <v>0.8327</v>
      </c>
      <c r="T2154" s="403">
        <v>3.8319999999999999</v>
      </c>
      <c r="U2154" s="403">
        <v>0.625</v>
      </c>
      <c r="V2154" s="403">
        <v>13.967000000000001</v>
      </c>
      <c r="W2154" s="403">
        <v>27.2</v>
      </c>
      <c r="X2154" s="404">
        <v>0.13921</v>
      </c>
      <c r="Y2154" s="403">
        <f>X2154+(S2154*((U2154-INDEX('[1]Center of Mass'!$B$8:$M$105,MATCH(A2154,'[1]Center of Mass'!$B$8:$B$105,0),9))^2+(V2154-INDEX('[1]Center of Mass'!$B$8:$M$105,MATCH(A2154,'[1]Center of Mass'!$B$8:$B$105,0),10))^2))</f>
        <v>363.39983611190002</v>
      </c>
    </row>
    <row r="2155" spans="1:25">
      <c r="A2155" s="403" t="s">
        <v>53</v>
      </c>
      <c r="B2155" s="403" t="s">
        <v>443</v>
      </c>
      <c r="C2155" s="403" t="s">
        <v>343</v>
      </c>
      <c r="D2155" s="403" t="s">
        <v>344</v>
      </c>
      <c r="E2155" s="403" t="s">
        <v>1455</v>
      </c>
      <c r="F2155" s="403">
        <v>0</v>
      </c>
      <c r="O2155" s="403" t="s">
        <v>345</v>
      </c>
      <c r="R2155" s="403">
        <v>4</v>
      </c>
      <c r="S2155" s="403">
        <v>0.68279999999999996</v>
      </c>
      <c r="T2155" s="403">
        <v>3.3820000000000001</v>
      </c>
      <c r="U2155" s="403">
        <v>1.7629999999999999</v>
      </c>
      <c r="V2155" s="403">
        <v>13.967000000000001</v>
      </c>
      <c r="W2155" s="403">
        <v>27.2</v>
      </c>
      <c r="X2155" s="404">
        <v>8.5028999999999993E-2</v>
      </c>
      <c r="Y2155" s="403">
        <f>X2155+(S2155*((U2155-INDEX('[1]Center of Mass'!$B$8:$M$105,MATCH(A2155,'[1]Center of Mass'!$B$8:$B$105,0),9))^2+(V2155-INDEX('[1]Center of Mass'!$B$8:$M$105,MATCH(A2155,'[1]Center of Mass'!$B$8:$B$105,0),10))^2))</f>
        <v>266.39448478200001</v>
      </c>
    </row>
    <row r="2156" spans="1:25">
      <c r="A2156" s="403" t="s">
        <v>53</v>
      </c>
      <c r="B2156" s="403" t="s">
        <v>444</v>
      </c>
      <c r="C2156" s="403" t="s">
        <v>343</v>
      </c>
      <c r="D2156" s="403" t="s">
        <v>344</v>
      </c>
      <c r="E2156" s="403" t="s">
        <v>1455</v>
      </c>
      <c r="F2156" s="403">
        <v>0</v>
      </c>
      <c r="O2156" s="403" t="s">
        <v>345</v>
      </c>
      <c r="R2156" s="403">
        <v>4</v>
      </c>
      <c r="S2156" s="403">
        <v>0.68279999999999996</v>
      </c>
      <c r="T2156" s="403">
        <v>3.3820000000000001</v>
      </c>
      <c r="U2156" s="403">
        <v>2.7879999999999998</v>
      </c>
      <c r="V2156" s="403">
        <v>13.967000000000001</v>
      </c>
      <c r="W2156" s="403">
        <v>27.2</v>
      </c>
      <c r="X2156" s="404">
        <v>8.5028999999999993E-2</v>
      </c>
      <c r="Y2156" s="403">
        <f>X2156+(S2156*((U2156-INDEX('[1]Center of Mass'!$B$8:$M$105,MATCH(A2156,'[1]Center of Mass'!$B$8:$B$105,0),9))^2+(V2156-INDEX('[1]Center of Mass'!$B$8:$M$105,MATCH(A2156,'[1]Center of Mass'!$B$8:$B$105,0),10))^2))</f>
        <v>239.48378341199998</v>
      </c>
    </row>
    <row r="2157" spans="1:25">
      <c r="A2157" s="403" t="s">
        <v>53</v>
      </c>
      <c r="B2157" s="403" t="s">
        <v>445</v>
      </c>
      <c r="C2157" s="403" t="s">
        <v>343</v>
      </c>
      <c r="D2157" s="403" t="s">
        <v>344</v>
      </c>
      <c r="E2157" s="403" t="s">
        <v>1455</v>
      </c>
      <c r="F2157" s="403">
        <v>0</v>
      </c>
      <c r="O2157" s="403" t="s">
        <v>345</v>
      </c>
      <c r="R2157" s="403">
        <v>4</v>
      </c>
      <c r="S2157" s="403">
        <v>0.86599999999999999</v>
      </c>
      <c r="T2157" s="403">
        <v>3.9319999999999999</v>
      </c>
      <c r="U2157" s="403">
        <v>3.95</v>
      </c>
      <c r="V2157" s="403">
        <v>13.967000000000001</v>
      </c>
      <c r="W2157" s="403">
        <v>27.2</v>
      </c>
      <c r="X2157" s="404">
        <v>0.15398000000000001</v>
      </c>
      <c r="Y2157" s="403">
        <f>X2157+(S2157*((U2157-INDEX('[1]Center of Mass'!$B$8:$M$105,MATCH(A2157,'[1]Center of Mass'!$B$8:$B$105,0),9))^2+(V2157-INDEX('[1]Center of Mass'!$B$8:$M$105,MATCH(A2157,'[1]Center of Mass'!$B$8:$B$105,0),10))^2))</f>
        <v>267.29291605200001</v>
      </c>
    </row>
    <row r="2158" spans="1:25">
      <c r="A2158" s="403" t="s">
        <v>53</v>
      </c>
      <c r="B2158" s="403" t="s">
        <v>446</v>
      </c>
      <c r="C2158" s="403" t="s">
        <v>343</v>
      </c>
      <c r="D2158" s="403" t="s">
        <v>344</v>
      </c>
      <c r="E2158" s="403" t="s">
        <v>1455</v>
      </c>
      <c r="F2158" s="403">
        <v>0</v>
      </c>
      <c r="O2158" s="403" t="s">
        <v>345</v>
      </c>
      <c r="R2158" s="403">
        <v>4</v>
      </c>
      <c r="S2158" s="403">
        <v>0.86599999999999999</v>
      </c>
      <c r="T2158" s="403">
        <v>3.9319999999999999</v>
      </c>
      <c r="U2158" s="403">
        <v>5.25</v>
      </c>
      <c r="V2158" s="403">
        <v>13.967000000000001</v>
      </c>
      <c r="W2158" s="403">
        <v>27.2</v>
      </c>
      <c r="X2158" s="404">
        <v>0.15398000000000001</v>
      </c>
      <c r="Y2158" s="403">
        <f>X2158+(S2158*((U2158-INDEX('[1]Center of Mass'!$B$8:$M$105,MATCH(A2158,'[1]Center of Mass'!$B$8:$B$105,0),9))^2+(V2158-INDEX('[1]Center of Mass'!$B$8:$M$105,MATCH(A2158,'[1]Center of Mass'!$B$8:$B$105,0),10))^2))</f>
        <v>229.23862445199998</v>
      </c>
    </row>
    <row r="2159" spans="1:25">
      <c r="A2159" s="403" t="s">
        <v>53</v>
      </c>
      <c r="B2159" s="403" t="s">
        <v>744</v>
      </c>
      <c r="C2159" s="403" t="s">
        <v>343</v>
      </c>
      <c r="D2159" s="403" t="s">
        <v>344</v>
      </c>
      <c r="E2159" s="403" t="s">
        <v>1455</v>
      </c>
      <c r="F2159" s="403">
        <v>0</v>
      </c>
      <c r="O2159" s="403" t="s">
        <v>345</v>
      </c>
      <c r="R2159" s="403">
        <v>4</v>
      </c>
      <c r="S2159" s="403">
        <v>0.86599999999999999</v>
      </c>
      <c r="T2159" s="403">
        <v>3.9319999999999999</v>
      </c>
      <c r="U2159" s="403">
        <v>6.55</v>
      </c>
      <c r="V2159" s="403">
        <v>13.967000000000001</v>
      </c>
      <c r="W2159" s="403">
        <v>27.2</v>
      </c>
      <c r="X2159" s="404">
        <v>0.15398000000000001</v>
      </c>
      <c r="Y2159" s="403">
        <f>X2159+(S2159*((U2159-INDEX('[1]Center of Mass'!$B$8:$M$105,MATCH(A2159,'[1]Center of Mass'!$B$8:$B$105,0),9))^2+(V2159-INDEX('[1]Center of Mass'!$B$8:$M$105,MATCH(A2159,'[1]Center of Mass'!$B$8:$B$105,0),10))^2))</f>
        <v>194.11141285200003</v>
      </c>
    </row>
    <row r="2160" spans="1:25">
      <c r="A2160" s="403" t="s">
        <v>53</v>
      </c>
      <c r="B2160" s="403" t="s">
        <v>447</v>
      </c>
      <c r="C2160" s="403" t="s">
        <v>343</v>
      </c>
      <c r="D2160" s="403" t="s">
        <v>344</v>
      </c>
      <c r="E2160" s="403" t="s">
        <v>1455</v>
      </c>
      <c r="F2160" s="403">
        <v>0</v>
      </c>
      <c r="O2160" s="403" t="s">
        <v>345</v>
      </c>
      <c r="R2160" s="403">
        <v>4</v>
      </c>
      <c r="S2160" s="403">
        <v>0.7661</v>
      </c>
      <c r="T2160" s="403">
        <v>3.6320000000000001</v>
      </c>
      <c r="U2160" s="403">
        <v>7.7750000000000004</v>
      </c>
      <c r="V2160" s="403">
        <v>13.967000000000001</v>
      </c>
      <c r="W2160" s="403">
        <v>27.2</v>
      </c>
      <c r="X2160" s="404">
        <v>0.11275</v>
      </c>
      <c r="Y2160" s="403">
        <f>X2160+(S2160*((U2160-INDEX('[1]Center of Mass'!$B$8:$M$105,MATCH(A2160,'[1]Center of Mass'!$B$8:$B$105,0),9))^2+(V2160-INDEX('[1]Center of Mass'!$B$8:$M$105,MATCH(A2160,'[1]Center of Mass'!$B$8:$B$105,0),10))^2))</f>
        <v>144.78307170170004</v>
      </c>
    </row>
    <row r="2161" spans="1:25">
      <c r="A2161" s="403" t="s">
        <v>53</v>
      </c>
      <c r="B2161" s="403" t="s">
        <v>745</v>
      </c>
      <c r="C2161" s="403" t="s">
        <v>343</v>
      </c>
      <c r="D2161" s="403" t="s">
        <v>344</v>
      </c>
      <c r="E2161" s="403" t="s">
        <v>1455</v>
      </c>
      <c r="F2161" s="403">
        <v>0</v>
      </c>
      <c r="O2161" s="403" t="s">
        <v>345</v>
      </c>
      <c r="R2161" s="403">
        <v>4</v>
      </c>
      <c r="S2161" s="403">
        <v>0.7661</v>
      </c>
      <c r="T2161" s="403">
        <v>3.6320000000000001</v>
      </c>
      <c r="U2161" s="403">
        <v>8.9250000000000007</v>
      </c>
      <c r="V2161" s="403">
        <v>13.967000000000001</v>
      </c>
      <c r="W2161" s="403">
        <v>27.2</v>
      </c>
      <c r="X2161" s="404">
        <v>0.11275</v>
      </c>
      <c r="Y2161" s="403">
        <f>X2161+(S2161*((U2161-INDEX('[1]Center of Mass'!$B$8:$M$105,MATCH(A2161,'[1]Center of Mass'!$B$8:$B$105,0),9))^2+(V2161-INDEX('[1]Center of Mass'!$B$8:$M$105,MATCH(A2161,'[1]Center of Mass'!$B$8:$B$105,0),10))^2))</f>
        <v>121.61061517170002</v>
      </c>
    </row>
    <row r="2162" spans="1:25">
      <c r="A2162" s="403" t="s">
        <v>53</v>
      </c>
      <c r="B2162" s="403" t="s">
        <v>449</v>
      </c>
      <c r="C2162" s="403" t="s">
        <v>343</v>
      </c>
      <c r="D2162" s="403" t="s">
        <v>344</v>
      </c>
      <c r="E2162" s="403" t="s">
        <v>1455</v>
      </c>
      <c r="F2162" s="403">
        <v>0</v>
      </c>
      <c r="O2162" s="403" t="s">
        <v>345</v>
      </c>
      <c r="R2162" s="403">
        <v>4</v>
      </c>
      <c r="S2162" s="403">
        <v>0.7349</v>
      </c>
      <c r="T2162" s="403">
        <v>3.5390000000000001</v>
      </c>
      <c r="U2162" s="403">
        <v>13.252000000000001</v>
      </c>
      <c r="V2162" s="403">
        <v>13.967000000000001</v>
      </c>
      <c r="W2162" s="403">
        <v>27.2</v>
      </c>
      <c r="X2162" s="404">
        <v>0.1017</v>
      </c>
      <c r="Y2162" s="403">
        <f>X2162+(S2162*((U2162-INDEX('[1]Center of Mass'!$B$8:$M$105,MATCH(A2162,'[1]Center of Mass'!$B$8:$B$105,0),9))^2+(V2162-INDEX('[1]Center of Mass'!$B$8:$M$105,MATCH(A2162,'[1]Center of Mass'!$B$8:$B$105,0),10))^2))</f>
        <v>50.429799377800002</v>
      </c>
    </row>
    <row r="2163" spans="1:25">
      <c r="A2163" s="403" t="s">
        <v>53</v>
      </c>
      <c r="B2163" s="403" t="s">
        <v>748</v>
      </c>
      <c r="C2163" s="403" t="s">
        <v>343</v>
      </c>
      <c r="D2163" s="403" t="s">
        <v>344</v>
      </c>
      <c r="E2163" s="403" t="s">
        <v>1455</v>
      </c>
      <c r="F2163" s="403">
        <v>0</v>
      </c>
      <c r="O2163" s="403" t="s">
        <v>345</v>
      </c>
      <c r="R2163" s="403">
        <v>4</v>
      </c>
      <c r="S2163" s="403">
        <v>0.7349</v>
      </c>
      <c r="T2163" s="403">
        <v>3.5390000000000001</v>
      </c>
      <c r="U2163" s="403">
        <v>14.355</v>
      </c>
      <c r="V2163" s="403">
        <v>13.967000000000001</v>
      </c>
      <c r="W2163" s="403">
        <v>27.2</v>
      </c>
      <c r="X2163" s="404">
        <v>0.1017</v>
      </c>
      <c r="Y2163" s="403">
        <f>X2163+(S2163*((U2163-INDEX('[1]Center of Mass'!$B$8:$M$105,MATCH(A2163,'[1]Center of Mass'!$B$8:$B$105,0),9))^2+(V2163-INDEX('[1]Center of Mass'!$B$8:$M$105,MATCH(A2163,'[1]Center of Mass'!$B$8:$B$105,0),10))^2))</f>
        <v>37.950693971300012</v>
      </c>
    </row>
    <row r="2164" spans="1:25">
      <c r="A2164" s="403" t="s">
        <v>53</v>
      </c>
      <c r="B2164" s="403" t="s">
        <v>450</v>
      </c>
      <c r="C2164" s="403" t="s">
        <v>343</v>
      </c>
      <c r="D2164" s="403" t="s">
        <v>344</v>
      </c>
      <c r="E2164" s="403" t="s">
        <v>1455</v>
      </c>
      <c r="F2164" s="403">
        <v>0</v>
      </c>
      <c r="O2164" s="403" t="s">
        <v>345</v>
      </c>
      <c r="R2164" s="403">
        <v>4</v>
      </c>
      <c r="S2164" s="403">
        <v>0.7349</v>
      </c>
      <c r="T2164" s="403">
        <v>3.5390000000000001</v>
      </c>
      <c r="U2164" s="403">
        <v>15.458</v>
      </c>
      <c r="V2164" s="403">
        <v>13.967000000000001</v>
      </c>
      <c r="W2164" s="403">
        <v>27.2</v>
      </c>
      <c r="X2164" s="404">
        <v>0.1017</v>
      </c>
      <c r="Y2164" s="403">
        <f>X2164+(S2164*((U2164-INDEX('[1]Center of Mass'!$B$8:$M$105,MATCH(A2164,'[1]Center of Mass'!$B$8:$B$105,0),9))^2+(V2164-INDEX('[1]Center of Mass'!$B$8:$M$105,MATCH(A2164,'[1]Center of Mass'!$B$8:$B$105,0),10))^2))</f>
        <v>27.259760473000014</v>
      </c>
    </row>
    <row r="2165" spans="1:25">
      <c r="A2165" s="403" t="s">
        <v>53</v>
      </c>
      <c r="B2165" s="403" t="s">
        <v>749</v>
      </c>
      <c r="C2165" s="403" t="s">
        <v>343</v>
      </c>
      <c r="D2165" s="403" t="s">
        <v>344</v>
      </c>
      <c r="E2165" s="403" t="s">
        <v>1455</v>
      </c>
      <c r="F2165" s="403">
        <v>0</v>
      </c>
      <c r="O2165" s="403" t="s">
        <v>345</v>
      </c>
      <c r="R2165" s="403">
        <v>4</v>
      </c>
      <c r="S2165" s="403">
        <v>0.79300000000000004</v>
      </c>
      <c r="T2165" s="403">
        <v>3.7130000000000001</v>
      </c>
      <c r="U2165" s="403">
        <v>16.605</v>
      </c>
      <c r="V2165" s="403">
        <v>13.967000000000001</v>
      </c>
      <c r="W2165" s="403">
        <v>27.2</v>
      </c>
      <c r="X2165" s="404">
        <v>0.12299</v>
      </c>
      <c r="Y2165" s="403">
        <f>X2165+(S2165*((U2165-INDEX('[1]Center of Mass'!$B$8:$M$105,MATCH(A2165,'[1]Center of Mass'!$B$8:$B$105,0),9))^2+(V2165-INDEX('[1]Center of Mass'!$B$8:$M$105,MATCH(A2165,'[1]Center of Mass'!$B$8:$B$105,0),10))^2))</f>
        <v>19.47832544100001</v>
      </c>
    </row>
    <row r="2166" spans="1:25">
      <c r="A2166" s="403" t="s">
        <v>53</v>
      </c>
      <c r="B2166" s="403" t="s">
        <v>451</v>
      </c>
      <c r="C2166" s="403" t="s">
        <v>343</v>
      </c>
      <c r="D2166" s="403" t="s">
        <v>344</v>
      </c>
      <c r="E2166" s="403" t="s">
        <v>1455</v>
      </c>
      <c r="F2166" s="403">
        <v>0</v>
      </c>
      <c r="O2166" s="403" t="s">
        <v>345</v>
      </c>
      <c r="R2166" s="403">
        <v>4</v>
      </c>
      <c r="S2166" s="403">
        <v>0.7994</v>
      </c>
      <c r="T2166" s="403">
        <v>3.7320000000000002</v>
      </c>
      <c r="U2166" s="403">
        <v>17.8</v>
      </c>
      <c r="V2166" s="403">
        <v>13.967000000000001</v>
      </c>
      <c r="W2166" s="403">
        <v>27.2</v>
      </c>
      <c r="X2166" s="404">
        <v>0.12548000000000001</v>
      </c>
      <c r="Y2166" s="403">
        <f>X2166+(S2166*((U2166-INDEX('[1]Center of Mass'!$B$8:$M$105,MATCH(A2166,'[1]Center of Mass'!$B$8:$B$105,0),9))^2+(V2166-INDEX('[1]Center of Mass'!$B$8:$M$105,MATCH(A2166,'[1]Center of Mass'!$B$8:$B$105,0),10))^2))</f>
        <v>11.424457006800004</v>
      </c>
    </row>
    <row r="2167" spans="1:25">
      <c r="A2167" s="403" t="s">
        <v>53</v>
      </c>
      <c r="B2167" s="403" t="s">
        <v>452</v>
      </c>
      <c r="C2167" s="403" t="s">
        <v>343</v>
      </c>
      <c r="D2167" s="403" t="s">
        <v>344</v>
      </c>
      <c r="E2167" s="403" t="s">
        <v>1455</v>
      </c>
      <c r="F2167" s="403">
        <v>0</v>
      </c>
      <c r="O2167" s="403" t="s">
        <v>345</v>
      </c>
      <c r="R2167" s="403">
        <v>4</v>
      </c>
      <c r="S2167" s="403">
        <v>1.5</v>
      </c>
      <c r="T2167" s="403">
        <v>4.9000000000000004</v>
      </c>
      <c r="U2167" s="403">
        <v>0.625</v>
      </c>
      <c r="V2167" s="403">
        <v>14.9</v>
      </c>
      <c r="W2167" s="403">
        <v>27.2</v>
      </c>
      <c r="X2167" s="404">
        <v>0.37530999999999998</v>
      </c>
      <c r="Y2167" s="403">
        <f>X2167+(S2167*((U2167-INDEX('[1]Center of Mass'!$B$8:$M$105,MATCH(A2167,'[1]Center of Mass'!$B$8:$B$105,0),9))^2+(V2167-INDEX('[1]Center of Mass'!$B$8:$M$105,MATCH(A2167,'[1]Center of Mass'!$B$8:$B$105,0),10))^2))</f>
        <v>657.89762800000005</v>
      </c>
    </row>
    <row r="2168" spans="1:25">
      <c r="A2168" s="403" t="s">
        <v>53</v>
      </c>
      <c r="B2168" s="403" t="s">
        <v>453</v>
      </c>
      <c r="C2168" s="403" t="s">
        <v>343</v>
      </c>
      <c r="D2168" s="403" t="s">
        <v>344</v>
      </c>
      <c r="E2168" s="403" t="s">
        <v>1455</v>
      </c>
      <c r="F2168" s="403">
        <v>0</v>
      </c>
      <c r="O2168" s="403" t="s">
        <v>345</v>
      </c>
      <c r="R2168" s="403">
        <v>4</v>
      </c>
      <c r="S2168" s="403">
        <v>1.23</v>
      </c>
      <c r="T2168" s="403">
        <v>4.45</v>
      </c>
      <c r="U2168" s="403">
        <v>1.7629999999999999</v>
      </c>
      <c r="V2168" s="403">
        <v>14.9</v>
      </c>
      <c r="W2168" s="403">
        <v>27.2</v>
      </c>
      <c r="X2168" s="404">
        <v>0.25529000000000002</v>
      </c>
      <c r="Y2168" s="403">
        <f>X2168+(S2168*((U2168-INDEX('[1]Center of Mass'!$B$8:$M$105,MATCH(A2168,'[1]Center of Mass'!$B$8:$B$105,0),9))^2+(V2168-INDEX('[1]Center of Mass'!$B$8:$M$105,MATCH(A2168,'[1]Center of Mass'!$B$8:$B$105,0),10))^2))</f>
        <v>482.57455040000002</v>
      </c>
    </row>
    <row r="2169" spans="1:25">
      <c r="A2169" s="403" t="s">
        <v>53</v>
      </c>
      <c r="B2169" s="403" t="s">
        <v>504</v>
      </c>
      <c r="C2169" s="403" t="s">
        <v>343</v>
      </c>
      <c r="D2169" s="403" t="s">
        <v>344</v>
      </c>
      <c r="E2169" s="403" t="s">
        <v>1455</v>
      </c>
      <c r="F2169" s="403">
        <v>0</v>
      </c>
      <c r="O2169" s="403" t="s">
        <v>345</v>
      </c>
      <c r="R2169" s="403">
        <v>4</v>
      </c>
      <c r="S2169" s="403">
        <v>1.23</v>
      </c>
      <c r="T2169" s="403">
        <v>4.45</v>
      </c>
      <c r="U2169" s="403">
        <v>2.7879999999999998</v>
      </c>
      <c r="V2169" s="403">
        <v>14.9</v>
      </c>
      <c r="W2169" s="403">
        <v>27.2</v>
      </c>
      <c r="X2169" s="404">
        <v>0.25529000000000002</v>
      </c>
      <c r="Y2169" s="403">
        <f>X2169+(S2169*((U2169-INDEX('[1]Center of Mass'!$B$8:$M$105,MATCH(A2169,'[1]Center of Mass'!$B$8:$B$105,0),9))^2+(V2169-INDEX('[1]Center of Mass'!$B$8:$M$105,MATCH(A2169,'[1]Center of Mass'!$B$8:$B$105,0),10))^2))</f>
        <v>434.09745215000004</v>
      </c>
    </row>
    <row r="2170" spans="1:25">
      <c r="A2170" s="403" t="s">
        <v>53</v>
      </c>
      <c r="B2170" s="403" t="s">
        <v>505</v>
      </c>
      <c r="C2170" s="403" t="s">
        <v>343</v>
      </c>
      <c r="D2170" s="403" t="s">
        <v>344</v>
      </c>
      <c r="E2170" s="403" t="s">
        <v>1455</v>
      </c>
      <c r="F2170" s="403">
        <v>0</v>
      </c>
      <c r="O2170" s="403" t="s">
        <v>345</v>
      </c>
      <c r="R2170" s="403">
        <v>4</v>
      </c>
      <c r="S2170" s="403">
        <v>1.56</v>
      </c>
      <c r="T2170" s="403">
        <v>5</v>
      </c>
      <c r="U2170" s="403">
        <v>3.95</v>
      </c>
      <c r="V2170" s="403">
        <v>14.9</v>
      </c>
      <c r="W2170" s="403">
        <v>27.2</v>
      </c>
      <c r="X2170" s="404">
        <v>0.40689999999999998</v>
      </c>
      <c r="Y2170" s="403">
        <f>X2170+(S2170*((U2170-INDEX('[1]Center of Mass'!$B$8:$M$105,MATCH(A2170,'[1]Center of Mass'!$B$8:$B$105,0),9))^2+(V2170-INDEX('[1]Center of Mass'!$B$8:$M$105,MATCH(A2170,'[1]Center of Mass'!$B$8:$B$105,0),10))^2))</f>
        <v>484.90926172000013</v>
      </c>
    </row>
    <row r="2171" spans="1:25">
      <c r="A2171" s="403" t="s">
        <v>53</v>
      </c>
      <c r="B2171" s="403" t="s">
        <v>506</v>
      </c>
      <c r="C2171" s="403" t="s">
        <v>343</v>
      </c>
      <c r="D2171" s="403" t="s">
        <v>344</v>
      </c>
      <c r="E2171" s="403" t="s">
        <v>1455</v>
      </c>
      <c r="F2171" s="403">
        <v>0</v>
      </c>
      <c r="O2171" s="403" t="s">
        <v>345</v>
      </c>
      <c r="R2171" s="403">
        <v>4</v>
      </c>
      <c r="S2171" s="403">
        <v>1.56</v>
      </c>
      <c r="T2171" s="403">
        <v>5</v>
      </c>
      <c r="U2171" s="403">
        <v>5.25</v>
      </c>
      <c r="V2171" s="403">
        <v>14.9</v>
      </c>
      <c r="W2171" s="403">
        <v>27.2</v>
      </c>
      <c r="X2171" s="404">
        <v>0.40689999999999998</v>
      </c>
      <c r="Y2171" s="403">
        <f>X2171+(S2171*((U2171-INDEX('[1]Center of Mass'!$B$8:$M$105,MATCH(A2171,'[1]Center of Mass'!$B$8:$B$105,0),9))^2+(V2171-INDEX('[1]Center of Mass'!$B$8:$M$105,MATCH(A2171,'[1]Center of Mass'!$B$8:$B$105,0),10))^2))</f>
        <v>416.35880572000008</v>
      </c>
    </row>
    <row r="2172" spans="1:25">
      <c r="A2172" s="403" t="s">
        <v>53</v>
      </c>
      <c r="B2172" s="403" t="s">
        <v>507</v>
      </c>
      <c r="C2172" s="403" t="s">
        <v>343</v>
      </c>
      <c r="D2172" s="403" t="s">
        <v>344</v>
      </c>
      <c r="E2172" s="403" t="s">
        <v>1455</v>
      </c>
      <c r="F2172" s="403">
        <v>0</v>
      </c>
      <c r="O2172" s="403" t="s">
        <v>345</v>
      </c>
      <c r="R2172" s="403">
        <v>4</v>
      </c>
      <c r="S2172" s="403">
        <v>1.56</v>
      </c>
      <c r="T2172" s="403">
        <v>5</v>
      </c>
      <c r="U2172" s="403">
        <v>6.55</v>
      </c>
      <c r="V2172" s="403">
        <v>14.9</v>
      </c>
      <c r="W2172" s="403">
        <v>27.2</v>
      </c>
      <c r="X2172" s="404">
        <v>0.40689999999999998</v>
      </c>
      <c r="Y2172" s="403">
        <f>X2172+(S2172*((U2172-INDEX('[1]Center of Mass'!$B$8:$M$105,MATCH(A2172,'[1]Center of Mass'!$B$8:$B$105,0),9))^2+(V2172-INDEX('[1]Center of Mass'!$B$8:$M$105,MATCH(A2172,'[1]Center of Mass'!$B$8:$B$105,0),10))^2))</f>
        <v>353.0811497200001</v>
      </c>
    </row>
    <row r="2173" spans="1:25">
      <c r="A2173" s="403" t="s">
        <v>53</v>
      </c>
      <c r="B2173" s="403" t="s">
        <v>508</v>
      </c>
      <c r="C2173" s="403" t="s">
        <v>343</v>
      </c>
      <c r="D2173" s="403" t="s">
        <v>344</v>
      </c>
      <c r="E2173" s="403" t="s">
        <v>1455</v>
      </c>
      <c r="F2173" s="403">
        <v>0</v>
      </c>
      <c r="O2173" s="403" t="s">
        <v>345</v>
      </c>
      <c r="R2173" s="403">
        <v>4</v>
      </c>
      <c r="S2173" s="403">
        <v>1.38</v>
      </c>
      <c r="T2173" s="403">
        <v>4.7</v>
      </c>
      <c r="U2173" s="403">
        <v>7.7750000000000004</v>
      </c>
      <c r="V2173" s="403">
        <v>14.9</v>
      </c>
      <c r="W2173" s="403">
        <v>27.2</v>
      </c>
      <c r="X2173" s="404">
        <v>0.31768999999999997</v>
      </c>
      <c r="Y2173" s="403">
        <f>X2173+(S2173*((U2173-INDEX('[1]Center of Mass'!$B$8:$M$105,MATCH(A2173,'[1]Center of Mass'!$B$8:$B$105,0),9))^2+(V2173-INDEX('[1]Center of Mass'!$B$8:$M$105,MATCH(A2173,'[1]Center of Mass'!$B$8:$B$105,0),10))^2))</f>
        <v>263.82028856000005</v>
      </c>
    </row>
    <row r="2174" spans="1:25">
      <c r="A2174" s="403" t="s">
        <v>53</v>
      </c>
      <c r="B2174" s="403" t="s">
        <v>509</v>
      </c>
      <c r="C2174" s="403" t="s">
        <v>343</v>
      </c>
      <c r="D2174" s="403" t="s">
        <v>344</v>
      </c>
      <c r="E2174" s="403" t="s">
        <v>1455</v>
      </c>
      <c r="F2174" s="403">
        <v>0</v>
      </c>
      <c r="O2174" s="403" t="s">
        <v>345</v>
      </c>
      <c r="R2174" s="403">
        <v>4</v>
      </c>
      <c r="S2174" s="403">
        <v>1.38</v>
      </c>
      <c r="T2174" s="403">
        <v>4.7</v>
      </c>
      <c r="U2174" s="403">
        <v>8.9250000000000007</v>
      </c>
      <c r="V2174" s="403">
        <v>14.9</v>
      </c>
      <c r="W2174" s="403">
        <v>27.2</v>
      </c>
      <c r="X2174" s="404">
        <v>0.31768999999999997</v>
      </c>
      <c r="Y2174" s="403">
        <f>X2174+(S2174*((U2174-INDEX('[1]Center of Mass'!$B$8:$M$105,MATCH(A2174,'[1]Center of Mass'!$B$8:$B$105,0),9))^2+(V2174-INDEX('[1]Center of Mass'!$B$8:$M$105,MATCH(A2174,'[1]Center of Mass'!$B$8:$B$105,0),10))^2))</f>
        <v>222.07901455999999</v>
      </c>
    </row>
    <row r="2175" spans="1:25">
      <c r="A2175" s="403" t="s">
        <v>53</v>
      </c>
      <c r="B2175" s="403" t="s">
        <v>754</v>
      </c>
      <c r="C2175" s="403" t="s">
        <v>343</v>
      </c>
      <c r="D2175" s="403" t="s">
        <v>344</v>
      </c>
      <c r="E2175" s="403" t="s">
        <v>1455</v>
      </c>
      <c r="F2175" s="403">
        <v>0</v>
      </c>
      <c r="O2175" s="403" t="s">
        <v>345</v>
      </c>
      <c r="R2175" s="403">
        <v>4</v>
      </c>
      <c r="S2175" s="403">
        <v>1.3238000000000001</v>
      </c>
      <c r="T2175" s="403">
        <v>4.6059999999999999</v>
      </c>
      <c r="U2175" s="403">
        <v>13.252000000000001</v>
      </c>
      <c r="V2175" s="403">
        <v>14.9</v>
      </c>
      <c r="W2175" s="403">
        <v>27.2</v>
      </c>
      <c r="X2175" s="404">
        <v>0.29310999999999998</v>
      </c>
      <c r="Y2175" s="403">
        <f>X2175+(S2175*((U2175-INDEX('[1]Center of Mass'!$B$8:$M$105,MATCH(A2175,'[1]Center of Mass'!$B$8:$B$105,0),9))^2+(V2175-INDEX('[1]Center of Mass'!$B$8:$M$105,MATCH(A2175,'[1]Center of Mass'!$B$8:$B$105,0),10))^2))</f>
        <v>93.735964820600003</v>
      </c>
    </row>
    <row r="2176" spans="1:25">
      <c r="A2176" s="403" t="s">
        <v>53</v>
      </c>
      <c r="B2176" s="403" t="s">
        <v>755</v>
      </c>
      <c r="C2176" s="403" t="s">
        <v>343</v>
      </c>
      <c r="D2176" s="403" t="s">
        <v>344</v>
      </c>
      <c r="E2176" s="403" t="s">
        <v>1455</v>
      </c>
      <c r="F2176" s="403">
        <v>0</v>
      </c>
      <c r="O2176" s="403" t="s">
        <v>345</v>
      </c>
      <c r="R2176" s="403">
        <v>4</v>
      </c>
      <c r="S2176" s="403">
        <v>1.3238000000000001</v>
      </c>
      <c r="T2176" s="403">
        <v>4.6059999999999999</v>
      </c>
      <c r="U2176" s="403">
        <v>14.355</v>
      </c>
      <c r="V2176" s="403">
        <v>14.9</v>
      </c>
      <c r="W2176" s="403">
        <v>27.2</v>
      </c>
      <c r="X2176" s="404">
        <v>0.29310999999999998</v>
      </c>
      <c r="Y2176" s="403">
        <f>X2176+(S2176*((U2176-INDEX('[1]Center of Mass'!$B$8:$M$105,MATCH(A2176,'[1]Center of Mass'!$B$8:$B$105,0),9))^2+(V2176-INDEX('[1]Center of Mass'!$B$8:$M$105,MATCH(A2176,'[1]Center of Mass'!$B$8:$B$105,0),10))^2))</f>
        <v>71.256934017600031</v>
      </c>
    </row>
    <row r="2177" spans="1:25">
      <c r="A2177" s="403" t="s">
        <v>53</v>
      </c>
      <c r="B2177" s="403" t="s">
        <v>560</v>
      </c>
      <c r="C2177" s="403" t="s">
        <v>343</v>
      </c>
      <c r="D2177" s="403" t="s">
        <v>344</v>
      </c>
      <c r="E2177" s="403" t="s">
        <v>1455</v>
      </c>
      <c r="F2177" s="403">
        <v>0</v>
      </c>
      <c r="O2177" s="403" t="s">
        <v>345</v>
      </c>
      <c r="R2177" s="403">
        <v>4</v>
      </c>
      <c r="S2177" s="403">
        <v>1.3238000000000001</v>
      </c>
      <c r="T2177" s="403">
        <v>4.6059999999999999</v>
      </c>
      <c r="U2177" s="403">
        <v>15.458</v>
      </c>
      <c r="V2177" s="403">
        <v>14.9</v>
      </c>
      <c r="W2177" s="403">
        <v>27.2</v>
      </c>
      <c r="X2177" s="404">
        <v>0.29310999999999998</v>
      </c>
      <c r="Y2177" s="403">
        <f>X2177+(S2177*((U2177-INDEX('[1]Center of Mass'!$B$8:$M$105,MATCH(A2177,'[1]Center of Mass'!$B$8:$B$105,0),9))^2+(V2177-INDEX('[1]Center of Mass'!$B$8:$M$105,MATCH(A2177,'[1]Center of Mass'!$B$8:$B$105,0),10))^2))</f>
        <v>51.998997203000023</v>
      </c>
    </row>
    <row r="2178" spans="1:25">
      <c r="A2178" s="403" t="s">
        <v>53</v>
      </c>
      <c r="B2178" s="403" t="s">
        <v>561</v>
      </c>
      <c r="C2178" s="403" t="s">
        <v>343</v>
      </c>
      <c r="D2178" s="403" t="s">
        <v>344</v>
      </c>
      <c r="E2178" s="403" t="s">
        <v>1455</v>
      </c>
      <c r="F2178" s="403">
        <v>0</v>
      </c>
      <c r="O2178" s="403" t="s">
        <v>345</v>
      </c>
      <c r="R2178" s="403">
        <v>4</v>
      </c>
      <c r="S2178" s="403">
        <v>1.4286000000000001</v>
      </c>
      <c r="T2178" s="403">
        <v>4.7809999999999997</v>
      </c>
      <c r="U2178" s="403">
        <v>16.605</v>
      </c>
      <c r="V2178" s="403">
        <v>14.9</v>
      </c>
      <c r="W2178" s="403">
        <v>27.2</v>
      </c>
      <c r="X2178" s="404">
        <v>0.34016000000000002</v>
      </c>
      <c r="Y2178" s="403">
        <f>X2178+(S2178*((U2178-INDEX('[1]Center of Mass'!$B$8:$M$105,MATCH(A2178,'[1]Center of Mass'!$B$8:$B$105,0),9))^2+(V2178-INDEX('[1]Center of Mass'!$B$8:$M$105,MATCH(A2178,'[1]Center of Mass'!$B$8:$B$105,0),10))^2))</f>
        <v>38.214706047200011</v>
      </c>
    </row>
    <row r="2179" spans="1:25">
      <c r="A2179" s="403" t="s">
        <v>53</v>
      </c>
      <c r="B2179" s="403" t="s">
        <v>562</v>
      </c>
      <c r="C2179" s="403" t="s">
        <v>343</v>
      </c>
      <c r="D2179" s="403" t="s">
        <v>344</v>
      </c>
      <c r="E2179" s="403" t="s">
        <v>1455</v>
      </c>
      <c r="F2179" s="403">
        <v>0</v>
      </c>
      <c r="O2179" s="403" t="s">
        <v>345</v>
      </c>
      <c r="R2179" s="403">
        <v>4</v>
      </c>
      <c r="S2179" s="403">
        <v>1.44</v>
      </c>
      <c r="T2179" s="403">
        <v>4.8</v>
      </c>
      <c r="U2179" s="403">
        <v>17.8</v>
      </c>
      <c r="V2179" s="403">
        <v>14.9</v>
      </c>
      <c r="W2179" s="403">
        <v>27.2</v>
      </c>
      <c r="X2179" s="404">
        <v>0.34560000000000002</v>
      </c>
      <c r="Y2179" s="403">
        <f>X2179+(S2179*((U2179-INDEX('[1]Center of Mass'!$B$8:$M$105,MATCH(A2179,'[1]Center of Mass'!$B$8:$B$105,0),9))^2+(V2179-INDEX('[1]Center of Mass'!$B$8:$M$105,MATCH(A2179,'[1]Center of Mass'!$B$8:$B$105,0),10))^2))</f>
        <v>23.728661280000011</v>
      </c>
    </row>
    <row r="2180" spans="1:25">
      <c r="A2180" s="403" t="s">
        <v>53</v>
      </c>
      <c r="B2180" s="403" t="s">
        <v>512</v>
      </c>
      <c r="C2180" s="403" t="s">
        <v>343</v>
      </c>
      <c r="D2180" s="403" t="s">
        <v>344</v>
      </c>
      <c r="E2180" s="403" t="s">
        <v>1455</v>
      </c>
      <c r="F2180" s="403">
        <v>0</v>
      </c>
      <c r="O2180" s="403" t="s">
        <v>345</v>
      </c>
      <c r="R2180" s="403">
        <v>4</v>
      </c>
      <c r="S2180" s="403">
        <v>1.5</v>
      </c>
      <c r="T2180" s="403">
        <v>4.9000000000000004</v>
      </c>
      <c r="U2180" s="403">
        <v>0.625</v>
      </c>
      <c r="V2180" s="403">
        <v>16.100000000000001</v>
      </c>
      <c r="W2180" s="403">
        <v>27.2</v>
      </c>
      <c r="X2180" s="404">
        <v>0.37530999999999998</v>
      </c>
      <c r="Y2180" s="403">
        <f>X2180+(S2180*((U2180-INDEX('[1]Center of Mass'!$B$8:$M$105,MATCH(A2180,'[1]Center of Mass'!$B$8:$B$105,0),9))^2+(V2180-INDEX('[1]Center of Mass'!$B$8:$M$105,MATCH(A2180,'[1]Center of Mass'!$B$8:$B$105,0),10))^2))</f>
        <v>665.79602800000009</v>
      </c>
    </row>
    <row r="2181" spans="1:25">
      <c r="A2181" s="403" t="s">
        <v>53</v>
      </c>
      <c r="B2181" s="403" t="s">
        <v>514</v>
      </c>
      <c r="C2181" s="403" t="s">
        <v>343</v>
      </c>
      <c r="D2181" s="403" t="s">
        <v>344</v>
      </c>
      <c r="E2181" s="403" t="s">
        <v>1455</v>
      </c>
      <c r="F2181" s="403">
        <v>0</v>
      </c>
      <c r="O2181" s="403" t="s">
        <v>345</v>
      </c>
      <c r="R2181" s="403">
        <v>4</v>
      </c>
      <c r="S2181" s="403">
        <v>1.23</v>
      </c>
      <c r="T2181" s="403">
        <v>4.45</v>
      </c>
      <c r="U2181" s="403">
        <v>1.7629999999999999</v>
      </c>
      <c r="V2181" s="403">
        <v>16.100000000000001</v>
      </c>
      <c r="W2181" s="403">
        <v>27.2</v>
      </c>
      <c r="X2181" s="404">
        <v>0.25529000000000002</v>
      </c>
      <c r="Y2181" s="403">
        <f>X2181+(S2181*((U2181-INDEX('[1]Center of Mass'!$B$8:$M$105,MATCH(A2181,'[1]Center of Mass'!$B$8:$B$105,0),9))^2+(V2181-INDEX('[1]Center of Mass'!$B$8:$M$105,MATCH(A2181,'[1]Center of Mass'!$B$8:$B$105,0),10))^2))</f>
        <v>489.05123839999999</v>
      </c>
    </row>
    <row r="2182" spans="1:25">
      <c r="A2182" s="403" t="s">
        <v>53</v>
      </c>
      <c r="B2182" s="403" t="s">
        <v>515</v>
      </c>
      <c r="C2182" s="403" t="s">
        <v>343</v>
      </c>
      <c r="D2182" s="403" t="s">
        <v>344</v>
      </c>
      <c r="E2182" s="403" t="s">
        <v>1455</v>
      </c>
      <c r="F2182" s="403">
        <v>0</v>
      </c>
      <c r="O2182" s="403" t="s">
        <v>345</v>
      </c>
      <c r="R2182" s="403">
        <v>4</v>
      </c>
      <c r="S2182" s="403">
        <v>1.23</v>
      </c>
      <c r="T2182" s="403">
        <v>4.45</v>
      </c>
      <c r="U2182" s="403">
        <v>2.7879999999999998</v>
      </c>
      <c r="V2182" s="403">
        <v>16.100000000000001</v>
      </c>
      <c r="W2182" s="403">
        <v>27.2</v>
      </c>
      <c r="X2182" s="404">
        <v>0.25529000000000002</v>
      </c>
      <c r="Y2182" s="403">
        <f>X2182+(S2182*((U2182-INDEX('[1]Center of Mass'!$B$8:$M$105,MATCH(A2182,'[1]Center of Mass'!$B$8:$B$105,0),9))^2+(V2182-INDEX('[1]Center of Mass'!$B$8:$M$105,MATCH(A2182,'[1]Center of Mass'!$B$8:$B$105,0),10))^2))</f>
        <v>440.57414015000006</v>
      </c>
    </row>
    <row r="2183" spans="1:25">
      <c r="A2183" s="403" t="s">
        <v>53</v>
      </c>
      <c r="B2183" s="403" t="s">
        <v>365</v>
      </c>
      <c r="C2183" s="403" t="s">
        <v>343</v>
      </c>
      <c r="D2183" s="403" t="s">
        <v>344</v>
      </c>
      <c r="E2183" s="403" t="s">
        <v>1455</v>
      </c>
      <c r="F2183" s="403">
        <v>0</v>
      </c>
      <c r="O2183" s="403" t="s">
        <v>345</v>
      </c>
      <c r="R2183" s="403">
        <v>4</v>
      </c>
      <c r="S2183" s="403">
        <v>1.56</v>
      </c>
      <c r="T2183" s="403">
        <v>5</v>
      </c>
      <c r="U2183" s="403">
        <v>3.95</v>
      </c>
      <c r="V2183" s="403">
        <v>16.100000000000001</v>
      </c>
      <c r="W2183" s="403">
        <v>27.2</v>
      </c>
      <c r="X2183" s="404">
        <v>0.40689999999999998</v>
      </c>
      <c r="Y2183" s="403">
        <f>X2183+(S2183*((U2183-INDEX('[1]Center of Mass'!$B$8:$M$105,MATCH(A2183,'[1]Center of Mass'!$B$8:$B$105,0),9))^2+(V2183-INDEX('[1]Center of Mass'!$B$8:$M$105,MATCH(A2183,'[1]Center of Mass'!$B$8:$B$105,0),10))^2))</f>
        <v>493.12359772000013</v>
      </c>
    </row>
    <row r="2184" spans="1:25">
      <c r="A2184" s="403" t="s">
        <v>53</v>
      </c>
      <c r="B2184" s="403" t="s">
        <v>366</v>
      </c>
      <c r="C2184" s="403" t="s">
        <v>343</v>
      </c>
      <c r="D2184" s="403" t="s">
        <v>344</v>
      </c>
      <c r="E2184" s="403" t="s">
        <v>1455</v>
      </c>
      <c r="F2184" s="403">
        <v>0</v>
      </c>
      <c r="O2184" s="403" t="s">
        <v>345</v>
      </c>
      <c r="R2184" s="403">
        <v>4</v>
      </c>
      <c r="S2184" s="403">
        <v>1.56</v>
      </c>
      <c r="T2184" s="403">
        <v>5</v>
      </c>
      <c r="U2184" s="403">
        <v>5.25</v>
      </c>
      <c r="V2184" s="403">
        <v>16.100000000000001</v>
      </c>
      <c r="W2184" s="403">
        <v>27.2</v>
      </c>
      <c r="X2184" s="404">
        <v>0.40689999999999998</v>
      </c>
      <c r="Y2184" s="403">
        <f>X2184+(S2184*((U2184-INDEX('[1]Center of Mass'!$B$8:$M$105,MATCH(A2184,'[1]Center of Mass'!$B$8:$B$105,0),9))^2+(V2184-INDEX('[1]Center of Mass'!$B$8:$M$105,MATCH(A2184,'[1]Center of Mass'!$B$8:$B$105,0),10))^2))</f>
        <v>424.57314172000008</v>
      </c>
    </row>
    <row r="2185" spans="1:25">
      <c r="A2185" s="403" t="s">
        <v>53</v>
      </c>
      <c r="B2185" s="403" t="s">
        <v>367</v>
      </c>
      <c r="C2185" s="403" t="s">
        <v>343</v>
      </c>
      <c r="D2185" s="403" t="s">
        <v>344</v>
      </c>
      <c r="E2185" s="403" t="s">
        <v>1455</v>
      </c>
      <c r="F2185" s="403">
        <v>0</v>
      </c>
      <c r="O2185" s="403" t="s">
        <v>345</v>
      </c>
      <c r="R2185" s="403">
        <v>4</v>
      </c>
      <c r="S2185" s="403">
        <v>1.56</v>
      </c>
      <c r="T2185" s="403">
        <v>5</v>
      </c>
      <c r="U2185" s="403">
        <v>6.55</v>
      </c>
      <c r="V2185" s="403">
        <v>16.100000000000001</v>
      </c>
      <c r="W2185" s="403">
        <v>27.2</v>
      </c>
      <c r="X2185" s="404">
        <v>0.40689999999999998</v>
      </c>
      <c r="Y2185" s="403">
        <f>X2185+(S2185*((U2185-INDEX('[1]Center of Mass'!$B$8:$M$105,MATCH(A2185,'[1]Center of Mass'!$B$8:$B$105,0),9))^2+(V2185-INDEX('[1]Center of Mass'!$B$8:$M$105,MATCH(A2185,'[1]Center of Mass'!$B$8:$B$105,0),10))^2))</f>
        <v>361.2954857200001</v>
      </c>
    </row>
    <row r="2186" spans="1:25">
      <c r="A2186" s="403" t="s">
        <v>53</v>
      </c>
      <c r="B2186" s="403" t="s">
        <v>368</v>
      </c>
      <c r="C2186" s="403" t="s">
        <v>343</v>
      </c>
      <c r="D2186" s="403" t="s">
        <v>344</v>
      </c>
      <c r="E2186" s="403" t="s">
        <v>1455</v>
      </c>
      <c r="F2186" s="403">
        <v>0</v>
      </c>
      <c r="O2186" s="403" t="s">
        <v>345</v>
      </c>
      <c r="R2186" s="403">
        <v>4</v>
      </c>
      <c r="S2186" s="403">
        <v>1.38</v>
      </c>
      <c r="T2186" s="403">
        <v>4.7</v>
      </c>
      <c r="U2186" s="403">
        <v>7.7750000000000004</v>
      </c>
      <c r="V2186" s="403">
        <v>16.100000000000001</v>
      </c>
      <c r="W2186" s="403">
        <v>27.2</v>
      </c>
      <c r="X2186" s="404">
        <v>0.31768999999999997</v>
      </c>
      <c r="Y2186" s="403">
        <f>X2186+(S2186*((U2186-INDEX('[1]Center of Mass'!$B$8:$M$105,MATCH(A2186,'[1]Center of Mass'!$B$8:$B$105,0),9))^2+(V2186-INDEX('[1]Center of Mass'!$B$8:$M$105,MATCH(A2186,'[1]Center of Mass'!$B$8:$B$105,0),10))^2))</f>
        <v>271.08681656000005</v>
      </c>
    </row>
    <row r="2187" spans="1:25">
      <c r="A2187" s="403" t="s">
        <v>53</v>
      </c>
      <c r="B2187" s="403" t="s">
        <v>369</v>
      </c>
      <c r="C2187" s="403" t="s">
        <v>343</v>
      </c>
      <c r="D2187" s="403" t="s">
        <v>344</v>
      </c>
      <c r="E2187" s="403" t="s">
        <v>1455</v>
      </c>
      <c r="F2187" s="403">
        <v>0</v>
      </c>
      <c r="O2187" s="403" t="s">
        <v>345</v>
      </c>
      <c r="R2187" s="403">
        <v>4</v>
      </c>
      <c r="S2187" s="403">
        <v>1.38</v>
      </c>
      <c r="T2187" s="403">
        <v>4.7</v>
      </c>
      <c r="U2187" s="403">
        <v>8.9250000000000007</v>
      </c>
      <c r="V2187" s="403">
        <v>16.100000000000001</v>
      </c>
      <c r="W2187" s="403">
        <v>27.2</v>
      </c>
      <c r="X2187" s="404">
        <v>0.31768999999999997</v>
      </c>
      <c r="Y2187" s="403">
        <f>X2187+(S2187*((U2187-INDEX('[1]Center of Mass'!$B$8:$M$105,MATCH(A2187,'[1]Center of Mass'!$B$8:$B$105,0),9))^2+(V2187-INDEX('[1]Center of Mass'!$B$8:$M$105,MATCH(A2187,'[1]Center of Mass'!$B$8:$B$105,0),10))^2))</f>
        <v>229.34554256000001</v>
      </c>
    </row>
    <row r="2188" spans="1:25">
      <c r="A2188" s="403" t="s">
        <v>53</v>
      </c>
      <c r="B2188" s="403" t="s">
        <v>370</v>
      </c>
      <c r="C2188" s="403" t="s">
        <v>343</v>
      </c>
      <c r="D2188" s="403" t="s">
        <v>344</v>
      </c>
      <c r="E2188" s="403" t="s">
        <v>1455</v>
      </c>
      <c r="F2188" s="403">
        <v>0</v>
      </c>
      <c r="O2188" s="403" t="s">
        <v>345</v>
      </c>
      <c r="R2188" s="403">
        <v>4</v>
      </c>
      <c r="S2188" s="403">
        <v>1.2</v>
      </c>
      <c r="T2188" s="403">
        <v>4.4000000000000004</v>
      </c>
      <c r="U2188" s="403">
        <v>10</v>
      </c>
      <c r="V2188" s="403">
        <v>16.100000000000001</v>
      </c>
      <c r="W2188" s="403">
        <v>27.2</v>
      </c>
      <c r="X2188" s="404">
        <v>0.24399999999999999</v>
      </c>
      <c r="Y2188" s="403">
        <f>X2188+(S2188*((U2188-INDEX('[1]Center of Mass'!$B$8:$M$105,MATCH(A2188,'[1]Center of Mass'!$B$8:$B$105,0),9))^2+(V2188-INDEX('[1]Center of Mass'!$B$8:$M$105,MATCH(A2188,'[1]Center of Mass'!$B$8:$B$105,0),10))^2))</f>
        <v>168.33932440000004</v>
      </c>
    </row>
    <row r="2189" spans="1:25">
      <c r="A2189" s="403" t="s">
        <v>53</v>
      </c>
      <c r="B2189" s="403" t="s">
        <v>373</v>
      </c>
      <c r="C2189" s="403" t="s">
        <v>343</v>
      </c>
      <c r="D2189" s="403" t="s">
        <v>344</v>
      </c>
      <c r="E2189" s="403" t="s">
        <v>1455</v>
      </c>
      <c r="F2189" s="403">
        <v>0</v>
      </c>
      <c r="O2189" s="403" t="s">
        <v>345</v>
      </c>
      <c r="R2189" s="403">
        <v>4</v>
      </c>
      <c r="S2189" s="403">
        <v>2.64</v>
      </c>
      <c r="T2189" s="403">
        <v>6.8</v>
      </c>
      <c r="U2189" s="403">
        <v>11.6</v>
      </c>
      <c r="V2189" s="403">
        <v>16.100000000000001</v>
      </c>
      <c r="W2189" s="403">
        <v>27.2</v>
      </c>
      <c r="X2189" s="404">
        <v>1.3815999999999999</v>
      </c>
      <c r="Y2189" s="403">
        <f>X2189+(S2189*((U2189-INDEX('[1]Center of Mass'!$B$8:$M$105,MATCH(A2189,'[1]Center of Mass'!$B$8:$B$105,0),9))^2+(V2189-INDEX('[1]Center of Mass'!$B$8:$M$105,MATCH(A2189,'[1]Center of Mass'!$B$8:$B$105,0),10))^2))</f>
        <v>280.78926568000014</v>
      </c>
    </row>
    <row r="2190" spans="1:25">
      <c r="A2190" s="403" t="s">
        <v>53</v>
      </c>
      <c r="B2190" s="403" t="s">
        <v>375</v>
      </c>
      <c r="C2190" s="403" t="s">
        <v>343</v>
      </c>
      <c r="D2190" s="403" t="s">
        <v>344</v>
      </c>
      <c r="E2190" s="403" t="s">
        <v>1455</v>
      </c>
      <c r="F2190" s="403">
        <v>0</v>
      </c>
      <c r="O2190" s="403" t="s">
        <v>345</v>
      </c>
      <c r="R2190" s="403">
        <v>4</v>
      </c>
      <c r="S2190" s="403">
        <v>1.3238000000000001</v>
      </c>
      <c r="T2190" s="403">
        <v>4.6059999999999999</v>
      </c>
      <c r="U2190" s="403">
        <v>13.252000000000001</v>
      </c>
      <c r="V2190" s="403">
        <v>16.100000000000001</v>
      </c>
      <c r="W2190" s="403">
        <v>27.2</v>
      </c>
      <c r="X2190" s="404">
        <v>0.29310999999999998</v>
      </c>
      <c r="Y2190" s="403">
        <f>X2190+(S2190*((U2190-INDEX('[1]Center of Mass'!$B$8:$M$105,MATCH(A2190,'[1]Center of Mass'!$B$8:$B$105,0),9))^2+(V2190-INDEX('[1]Center of Mass'!$B$8:$M$105,MATCH(A2190,'[1]Center of Mass'!$B$8:$B$105,0),10))^2))</f>
        <v>100.70656610060004</v>
      </c>
    </row>
    <row r="2191" spans="1:25">
      <c r="A2191" s="403" t="s">
        <v>53</v>
      </c>
      <c r="B2191" s="403" t="s">
        <v>376</v>
      </c>
      <c r="C2191" s="403" t="s">
        <v>343</v>
      </c>
      <c r="D2191" s="403" t="s">
        <v>344</v>
      </c>
      <c r="E2191" s="403" t="s">
        <v>1455</v>
      </c>
      <c r="F2191" s="403">
        <v>0</v>
      </c>
      <c r="O2191" s="403" t="s">
        <v>345</v>
      </c>
      <c r="R2191" s="403">
        <v>4</v>
      </c>
      <c r="S2191" s="403">
        <v>1.3238000000000001</v>
      </c>
      <c r="T2191" s="403">
        <v>4.6059999999999999</v>
      </c>
      <c r="U2191" s="403">
        <v>14.355</v>
      </c>
      <c r="V2191" s="403">
        <v>16.100000000000001</v>
      </c>
      <c r="W2191" s="403">
        <v>27.2</v>
      </c>
      <c r="X2191" s="404">
        <v>0.29310999999999998</v>
      </c>
      <c r="Y2191" s="403">
        <f>X2191+(S2191*((U2191-INDEX('[1]Center of Mass'!$B$8:$M$105,MATCH(A2191,'[1]Center of Mass'!$B$8:$B$105,0),9))^2+(V2191-INDEX('[1]Center of Mass'!$B$8:$M$105,MATCH(A2191,'[1]Center of Mass'!$B$8:$B$105,0),10))^2))</f>
        <v>78.227535297600028</v>
      </c>
    </row>
    <row r="2192" spans="1:25">
      <c r="A2192" s="403" t="s">
        <v>53</v>
      </c>
      <c r="B2192" s="403" t="s">
        <v>759</v>
      </c>
      <c r="C2192" s="403" t="s">
        <v>343</v>
      </c>
      <c r="D2192" s="403" t="s">
        <v>344</v>
      </c>
      <c r="E2192" s="403" t="s">
        <v>1455</v>
      </c>
      <c r="F2192" s="403">
        <v>0</v>
      </c>
      <c r="O2192" s="403" t="s">
        <v>345</v>
      </c>
      <c r="R2192" s="403">
        <v>4</v>
      </c>
      <c r="S2192" s="403">
        <v>1.3238000000000001</v>
      </c>
      <c r="T2192" s="403">
        <v>4.6059999999999999</v>
      </c>
      <c r="U2192" s="403">
        <v>15.458</v>
      </c>
      <c r="V2192" s="403">
        <v>16.100000000000001</v>
      </c>
      <c r="W2192" s="403">
        <v>27.2</v>
      </c>
      <c r="X2192" s="404">
        <v>0.29310999999999998</v>
      </c>
      <c r="Y2192" s="403">
        <f>X2192+(S2192*((U2192-INDEX('[1]Center of Mass'!$B$8:$M$105,MATCH(A2192,'[1]Center of Mass'!$B$8:$B$105,0),9))^2+(V2192-INDEX('[1]Center of Mass'!$B$8:$M$105,MATCH(A2192,'[1]Center of Mass'!$B$8:$B$105,0),10))^2))</f>
        <v>58.969598483000034</v>
      </c>
    </row>
    <row r="2193" spans="1:25">
      <c r="A2193" s="403" t="s">
        <v>53</v>
      </c>
      <c r="B2193" s="403" t="s">
        <v>760</v>
      </c>
      <c r="C2193" s="403" t="s">
        <v>343</v>
      </c>
      <c r="D2193" s="403" t="s">
        <v>344</v>
      </c>
      <c r="E2193" s="403" t="s">
        <v>1455</v>
      </c>
      <c r="F2193" s="403">
        <v>0</v>
      </c>
      <c r="O2193" s="403" t="s">
        <v>345</v>
      </c>
      <c r="R2193" s="403">
        <v>4</v>
      </c>
      <c r="S2193" s="403">
        <v>1.4286000000000001</v>
      </c>
      <c r="T2193" s="403">
        <v>4.7809999999999997</v>
      </c>
      <c r="U2193" s="403">
        <v>16.605</v>
      </c>
      <c r="V2193" s="403">
        <v>16.100000000000001</v>
      </c>
      <c r="W2193" s="403">
        <v>27.2</v>
      </c>
      <c r="X2193" s="404">
        <v>0.34016000000000002</v>
      </c>
      <c r="Y2193" s="403">
        <f>X2193+(S2193*((U2193-INDEX('[1]Center of Mass'!$B$8:$M$105,MATCH(A2193,'[1]Center of Mass'!$B$8:$B$105,0),9))^2+(V2193-INDEX('[1]Center of Mass'!$B$8:$M$105,MATCH(A2193,'[1]Center of Mass'!$B$8:$B$105,0),10))^2))</f>
        <v>45.73714220720003</v>
      </c>
    </row>
    <row r="2194" spans="1:25">
      <c r="A2194" s="403" t="s">
        <v>53</v>
      </c>
      <c r="B2194" s="403" t="s">
        <v>378</v>
      </c>
      <c r="C2194" s="403" t="s">
        <v>343</v>
      </c>
      <c r="D2194" s="403" t="s">
        <v>344</v>
      </c>
      <c r="E2194" s="403" t="s">
        <v>1455</v>
      </c>
      <c r="F2194" s="403">
        <v>0</v>
      </c>
      <c r="O2194" s="403" t="s">
        <v>345</v>
      </c>
      <c r="R2194" s="403">
        <v>4</v>
      </c>
      <c r="S2194" s="403">
        <v>1.44</v>
      </c>
      <c r="T2194" s="403">
        <v>4.8</v>
      </c>
      <c r="U2194" s="403">
        <v>17.8</v>
      </c>
      <c r="V2194" s="403">
        <v>16.100000000000001</v>
      </c>
      <c r="W2194" s="403">
        <v>27.2</v>
      </c>
      <c r="X2194" s="404">
        <v>0.34560000000000002</v>
      </c>
      <c r="Y2194" s="403">
        <f>X2194+(S2194*((U2194-INDEX('[1]Center of Mass'!$B$8:$M$105,MATCH(A2194,'[1]Center of Mass'!$B$8:$B$105,0),9))^2+(V2194-INDEX('[1]Center of Mass'!$B$8:$M$105,MATCH(A2194,'[1]Center of Mass'!$B$8:$B$105,0),10))^2))</f>
        <v>31.311125280000027</v>
      </c>
    </row>
    <row r="2195" spans="1:25">
      <c r="A2195" s="403" t="s">
        <v>53</v>
      </c>
      <c r="B2195" s="403" t="s">
        <v>854</v>
      </c>
      <c r="C2195" s="403" t="s">
        <v>343</v>
      </c>
      <c r="D2195" s="403" t="s">
        <v>344</v>
      </c>
      <c r="E2195" s="403" t="s">
        <v>1455</v>
      </c>
      <c r="F2195" s="403">
        <v>0</v>
      </c>
      <c r="O2195" s="403" t="s">
        <v>345</v>
      </c>
      <c r="R2195" s="403">
        <v>4</v>
      </c>
      <c r="S2195" s="403">
        <v>1.4375</v>
      </c>
      <c r="T2195" s="403">
        <v>4.8</v>
      </c>
      <c r="U2195" s="403">
        <v>7.7750000000000004</v>
      </c>
      <c r="V2195" s="403">
        <v>17.324999999999999</v>
      </c>
      <c r="W2195" s="403">
        <v>27.2</v>
      </c>
      <c r="X2195" s="404">
        <v>0.34560000000000002</v>
      </c>
      <c r="Y2195" s="403">
        <f>X2195+(S2195*((U2195-INDEX('[1]Center of Mass'!$B$8:$M$105,MATCH(A2195,'[1]Center of Mass'!$B$8:$B$105,0),9))^2+(V2195-INDEX('[1]Center of Mass'!$B$8:$M$105,MATCH(A2195,'[1]Center of Mass'!$B$8:$B$105,0),10))^2))</f>
        <v>294.39404068750002</v>
      </c>
    </row>
    <row r="2196" spans="1:25">
      <c r="A2196" s="403" t="s">
        <v>53</v>
      </c>
      <c r="B2196" s="403" t="s">
        <v>565</v>
      </c>
      <c r="C2196" s="403" t="s">
        <v>343</v>
      </c>
      <c r="D2196" s="403" t="s">
        <v>344</v>
      </c>
      <c r="E2196" s="403" t="s">
        <v>1455</v>
      </c>
      <c r="F2196" s="403">
        <v>0</v>
      </c>
      <c r="O2196" s="403" t="s">
        <v>345</v>
      </c>
      <c r="R2196" s="403">
        <v>4</v>
      </c>
      <c r="S2196" s="403">
        <v>1.4375</v>
      </c>
      <c r="T2196" s="403">
        <v>4.8</v>
      </c>
      <c r="U2196" s="403">
        <v>8.9250000000000007</v>
      </c>
      <c r="V2196" s="403">
        <v>17.324999999999999</v>
      </c>
      <c r="W2196" s="403">
        <v>27.2</v>
      </c>
      <c r="X2196" s="404">
        <v>0.34560000000000002</v>
      </c>
      <c r="Y2196" s="403">
        <f>X2196+(S2196*((U2196-INDEX('[1]Center of Mass'!$B$8:$M$105,MATCH(A2196,'[1]Center of Mass'!$B$8:$B$105,0),9))^2+(V2196-INDEX('[1]Center of Mass'!$B$8:$M$105,MATCH(A2196,'[1]Center of Mass'!$B$8:$B$105,0),10))^2))</f>
        <v>250.9135469375</v>
      </c>
    </row>
    <row r="2197" spans="1:25">
      <c r="A2197" s="403" t="s">
        <v>53</v>
      </c>
      <c r="B2197" s="403" t="s">
        <v>855</v>
      </c>
      <c r="C2197" s="403" t="s">
        <v>343</v>
      </c>
      <c r="D2197" s="403" t="s">
        <v>344</v>
      </c>
      <c r="E2197" s="403" t="s">
        <v>1455</v>
      </c>
      <c r="F2197" s="403">
        <v>0</v>
      </c>
      <c r="O2197" s="403" t="s">
        <v>345</v>
      </c>
      <c r="R2197" s="403">
        <v>4</v>
      </c>
      <c r="S2197" s="403">
        <v>1.25</v>
      </c>
      <c r="T2197" s="403">
        <v>4.5</v>
      </c>
      <c r="U2197" s="403">
        <v>10</v>
      </c>
      <c r="V2197" s="403">
        <v>17.324999999999999</v>
      </c>
      <c r="W2197" s="403">
        <v>27.2</v>
      </c>
      <c r="X2197" s="404">
        <v>0.26693</v>
      </c>
      <c r="Y2197" s="403">
        <f>X2197+(S2197*((U2197-INDEX('[1]Center of Mass'!$B$8:$M$105,MATCH(A2197,'[1]Center of Mass'!$B$8:$B$105,0),9))^2+(V2197-INDEX('[1]Center of Mass'!$B$8:$M$105,MATCH(A2197,'[1]Center of Mass'!$B$8:$B$105,0),10))^2))</f>
        <v>185.79863250000005</v>
      </c>
    </row>
    <row r="2198" spans="1:25">
      <c r="A2198" s="403" t="s">
        <v>53</v>
      </c>
      <c r="B2198" s="403" t="s">
        <v>778</v>
      </c>
      <c r="C2198" s="403" t="s">
        <v>343</v>
      </c>
      <c r="D2198" s="403" t="s">
        <v>344</v>
      </c>
      <c r="E2198" s="403" t="s">
        <v>1455</v>
      </c>
      <c r="F2198" s="403">
        <v>0</v>
      </c>
      <c r="O2198" s="403" t="s">
        <v>345</v>
      </c>
      <c r="R2198" s="403">
        <v>4</v>
      </c>
      <c r="S2198" s="403">
        <v>1.4375</v>
      </c>
      <c r="T2198" s="403">
        <v>4.8</v>
      </c>
      <c r="U2198" s="403">
        <v>7.7750000000000004</v>
      </c>
      <c r="V2198" s="403">
        <v>18.574999999999999</v>
      </c>
      <c r="W2198" s="403">
        <v>27.2</v>
      </c>
      <c r="X2198" s="404">
        <v>0.34560000000000002</v>
      </c>
      <c r="Y2198" s="403">
        <f>X2198+(S2198*((U2198-INDEX('[1]Center of Mass'!$B$8:$M$105,MATCH(A2198,'[1]Center of Mass'!$B$8:$B$105,0),9))^2+(V2198-INDEX('[1]Center of Mass'!$B$8:$M$105,MATCH(A2198,'[1]Center of Mass'!$B$8:$B$105,0),10))^2))</f>
        <v>311.08341568750001</v>
      </c>
    </row>
    <row r="2199" spans="1:25">
      <c r="A2199" s="403" t="s">
        <v>53</v>
      </c>
      <c r="B2199" s="403" t="s">
        <v>779</v>
      </c>
      <c r="C2199" s="403" t="s">
        <v>343</v>
      </c>
      <c r="D2199" s="403" t="s">
        <v>344</v>
      </c>
      <c r="E2199" s="403" t="s">
        <v>1455</v>
      </c>
      <c r="F2199" s="403">
        <v>0</v>
      </c>
      <c r="O2199" s="403" t="s">
        <v>345</v>
      </c>
      <c r="R2199" s="403">
        <v>4</v>
      </c>
      <c r="S2199" s="403">
        <v>1.4375</v>
      </c>
      <c r="T2199" s="403">
        <v>4.8</v>
      </c>
      <c r="U2199" s="403">
        <v>8.9250000000000007</v>
      </c>
      <c r="V2199" s="403">
        <v>18.574999999999999</v>
      </c>
      <c r="W2199" s="403">
        <v>27.2</v>
      </c>
      <c r="X2199" s="404">
        <v>0.34560000000000002</v>
      </c>
      <c r="Y2199" s="403">
        <f>X2199+(S2199*((U2199-INDEX('[1]Center of Mass'!$B$8:$M$105,MATCH(A2199,'[1]Center of Mass'!$B$8:$B$105,0),9))^2+(V2199-INDEX('[1]Center of Mass'!$B$8:$M$105,MATCH(A2199,'[1]Center of Mass'!$B$8:$B$105,0),10))^2))</f>
        <v>267.60292193750001</v>
      </c>
    </row>
    <row r="2200" spans="1:25">
      <c r="A2200" s="403" t="s">
        <v>53</v>
      </c>
      <c r="B2200" s="403" t="s">
        <v>780</v>
      </c>
      <c r="C2200" s="403" t="s">
        <v>343</v>
      </c>
      <c r="D2200" s="403" t="s">
        <v>344</v>
      </c>
      <c r="E2200" s="403" t="s">
        <v>1455</v>
      </c>
      <c r="F2200" s="403">
        <v>0</v>
      </c>
      <c r="O2200" s="403" t="s">
        <v>345</v>
      </c>
      <c r="R2200" s="403">
        <v>4</v>
      </c>
      <c r="S2200" s="403">
        <v>1.25</v>
      </c>
      <c r="T2200" s="403">
        <v>4.5</v>
      </c>
      <c r="U2200" s="403">
        <v>10</v>
      </c>
      <c r="V2200" s="403">
        <v>18.574999999999999</v>
      </c>
      <c r="W2200" s="403">
        <v>27.2</v>
      </c>
      <c r="X2200" s="404">
        <v>0.26693</v>
      </c>
      <c r="Y2200" s="403">
        <f>X2200+(S2200*((U2200-INDEX('[1]Center of Mass'!$B$8:$M$105,MATCH(A2200,'[1]Center of Mass'!$B$8:$B$105,0),9))^2+(V2200-INDEX('[1]Center of Mass'!$B$8:$M$105,MATCH(A2200,'[1]Center of Mass'!$B$8:$B$105,0),10))^2))</f>
        <v>200.31113250000004</v>
      </c>
    </row>
    <row r="2201" spans="1:25">
      <c r="A2201" s="403" t="s">
        <v>53</v>
      </c>
      <c r="B2201" s="403" t="s">
        <v>786</v>
      </c>
      <c r="C2201" s="403" t="s">
        <v>343</v>
      </c>
      <c r="D2201" s="403" t="s">
        <v>344</v>
      </c>
      <c r="E2201" s="403" t="s">
        <v>1455</v>
      </c>
      <c r="F2201" s="403">
        <v>0</v>
      </c>
      <c r="O2201" s="403" t="s">
        <v>345</v>
      </c>
      <c r="R2201" s="403">
        <v>4</v>
      </c>
      <c r="S2201" s="403">
        <v>1.1200000000000001</v>
      </c>
      <c r="T2201" s="403">
        <v>4.2670000000000003</v>
      </c>
      <c r="U2201" s="403">
        <v>-0.6</v>
      </c>
      <c r="V2201" s="403">
        <v>19.667000000000002</v>
      </c>
      <c r="W2201" s="403">
        <v>27.2</v>
      </c>
      <c r="X2201" s="404">
        <v>0.2157</v>
      </c>
      <c r="Y2201" s="403">
        <f>X2201+(S2201*((U2201-INDEX('[1]Center of Mass'!$B$8:$M$105,MATCH(A2201,'[1]Center of Mass'!$B$8:$B$105,0),9))^2+(V2201-INDEX('[1]Center of Mass'!$B$8:$M$105,MATCH(A2201,'[1]Center of Mass'!$B$8:$B$105,0),10))^2))</f>
        <v>592.60220464000031</v>
      </c>
    </row>
    <row r="2202" spans="1:25">
      <c r="A2202" s="403" t="s">
        <v>53</v>
      </c>
      <c r="B2202" s="403" t="s">
        <v>788</v>
      </c>
      <c r="C2202" s="403" t="s">
        <v>343</v>
      </c>
      <c r="D2202" s="403" t="s">
        <v>344</v>
      </c>
      <c r="E2202" s="403" t="s">
        <v>1455</v>
      </c>
      <c r="F2202" s="403">
        <v>0</v>
      </c>
      <c r="O2202" s="403" t="s">
        <v>345</v>
      </c>
      <c r="R2202" s="403">
        <v>4</v>
      </c>
      <c r="S2202" s="403">
        <v>1.0266999999999999</v>
      </c>
      <c r="T2202" s="403">
        <v>4.0670000000000002</v>
      </c>
      <c r="U2202" s="403">
        <v>0.55000000000000004</v>
      </c>
      <c r="V2202" s="403">
        <v>19.667000000000002</v>
      </c>
      <c r="W2202" s="403">
        <v>27.2</v>
      </c>
      <c r="X2202" s="404">
        <v>0.17805000000000001</v>
      </c>
      <c r="Y2202" s="403">
        <f>X2202+(S2202*((U2202-INDEX('[1]Center of Mass'!$B$8:$M$105,MATCH(A2202,'[1]Center of Mass'!$B$8:$B$105,0),9))^2+(V2202-INDEX('[1]Center of Mass'!$B$8:$M$105,MATCH(A2202,'[1]Center of Mass'!$B$8:$B$105,0),10))^2))</f>
        <v>492.38493147740002</v>
      </c>
    </row>
    <row r="2203" spans="1:25">
      <c r="A2203" s="403" t="s">
        <v>53</v>
      </c>
      <c r="B2203" s="403" t="s">
        <v>789</v>
      </c>
      <c r="C2203" s="403" t="s">
        <v>343</v>
      </c>
      <c r="D2203" s="403" t="s">
        <v>344</v>
      </c>
      <c r="E2203" s="403" t="s">
        <v>1455</v>
      </c>
      <c r="F2203" s="403">
        <v>0</v>
      </c>
      <c r="O2203" s="403" t="s">
        <v>345</v>
      </c>
      <c r="R2203" s="403">
        <v>4</v>
      </c>
      <c r="S2203" s="403">
        <v>1.0266999999999999</v>
      </c>
      <c r="T2203" s="403">
        <v>4.0670000000000002</v>
      </c>
      <c r="U2203" s="403">
        <v>1.65</v>
      </c>
      <c r="V2203" s="403">
        <v>19.667000000000002</v>
      </c>
      <c r="W2203" s="403">
        <v>27.2</v>
      </c>
      <c r="X2203" s="404">
        <v>0.17805000000000001</v>
      </c>
      <c r="Y2203" s="403">
        <f>X2203+(S2203*((U2203-INDEX('[1]Center of Mass'!$B$8:$M$105,MATCH(A2203,'[1]Center of Mass'!$B$8:$B$105,0),9))^2+(V2203-INDEX('[1]Center of Mass'!$B$8:$M$105,MATCH(A2203,'[1]Center of Mass'!$B$8:$B$105,0),10))^2))</f>
        <v>446.3043767374001</v>
      </c>
    </row>
    <row r="2204" spans="1:25">
      <c r="A2204" s="403" t="s">
        <v>53</v>
      </c>
      <c r="B2204" s="403" t="s">
        <v>790</v>
      </c>
      <c r="C2204" s="403" t="s">
        <v>343</v>
      </c>
      <c r="D2204" s="403" t="s">
        <v>344</v>
      </c>
      <c r="E2204" s="403" t="s">
        <v>1455</v>
      </c>
      <c r="F2204" s="403">
        <v>0</v>
      </c>
      <c r="O2204" s="403" t="s">
        <v>345</v>
      </c>
      <c r="R2204" s="403">
        <v>4</v>
      </c>
      <c r="S2204" s="403">
        <v>1.0266999999999999</v>
      </c>
      <c r="T2204" s="403">
        <v>4.0670000000000002</v>
      </c>
      <c r="U2204" s="403">
        <v>2.75</v>
      </c>
      <c r="V2204" s="403">
        <v>19.667000000000002</v>
      </c>
      <c r="W2204" s="403">
        <v>27.2</v>
      </c>
      <c r="X2204" s="404">
        <v>0.17805000000000001</v>
      </c>
      <c r="Y2204" s="403">
        <f>X2204+(S2204*((U2204-INDEX('[1]Center of Mass'!$B$8:$M$105,MATCH(A2204,'[1]Center of Mass'!$B$8:$B$105,0),9))^2+(V2204-INDEX('[1]Center of Mass'!$B$8:$M$105,MATCH(A2204,'[1]Center of Mass'!$B$8:$B$105,0),10))^2))</f>
        <v>402.70843599739999</v>
      </c>
    </row>
    <row r="2205" spans="1:25">
      <c r="A2205" s="403" t="s">
        <v>53</v>
      </c>
      <c r="B2205" s="403" t="s">
        <v>791</v>
      </c>
      <c r="C2205" s="403" t="s">
        <v>343</v>
      </c>
      <c r="D2205" s="403" t="s">
        <v>344</v>
      </c>
      <c r="E2205" s="403" t="s">
        <v>1455</v>
      </c>
      <c r="F2205" s="403">
        <v>0</v>
      </c>
      <c r="O2205" s="403" t="s">
        <v>345</v>
      </c>
      <c r="R2205" s="403">
        <v>4</v>
      </c>
      <c r="S2205" s="403">
        <v>0.91</v>
      </c>
      <c r="T2205" s="403">
        <v>3.8170000000000002</v>
      </c>
      <c r="U2205" s="403">
        <v>3.7879999999999998</v>
      </c>
      <c r="V2205" s="403">
        <v>19.667000000000002</v>
      </c>
      <c r="W2205" s="403">
        <v>27.2</v>
      </c>
      <c r="X2205" s="404">
        <v>0.13815</v>
      </c>
      <c r="Y2205" s="403">
        <f>X2205+(S2205*((U2205-INDEX('[1]Center of Mass'!$B$8:$M$105,MATCH(A2205,'[1]Center of Mass'!$B$8:$B$105,0),9))^2+(V2205-INDEX('[1]Center of Mass'!$B$8:$M$105,MATCH(A2205,'[1]Center of Mass'!$B$8:$B$105,0),10))^2))</f>
        <v>322.47169790000009</v>
      </c>
    </row>
    <row r="2206" spans="1:25">
      <c r="A2206" s="403" t="s">
        <v>53</v>
      </c>
      <c r="B2206" s="403" t="s">
        <v>794</v>
      </c>
      <c r="C2206" s="403" t="s">
        <v>343</v>
      </c>
      <c r="D2206" s="403" t="s">
        <v>344</v>
      </c>
      <c r="E2206" s="403" t="s">
        <v>1455</v>
      </c>
      <c r="F2206" s="403">
        <v>0</v>
      </c>
      <c r="O2206" s="403" t="s">
        <v>345</v>
      </c>
      <c r="R2206" s="403">
        <v>4</v>
      </c>
      <c r="S2206" s="403">
        <v>0.91</v>
      </c>
      <c r="T2206" s="403">
        <v>3.8170000000000002</v>
      </c>
      <c r="U2206" s="403">
        <v>4.7629999999999999</v>
      </c>
      <c r="V2206" s="403">
        <v>19.667000000000002</v>
      </c>
      <c r="W2206" s="403">
        <v>27.2</v>
      </c>
      <c r="X2206" s="404">
        <v>0.13815</v>
      </c>
      <c r="Y2206" s="403">
        <f>X2206+(S2206*((U2206-INDEX('[1]Center of Mass'!$B$8:$M$105,MATCH(A2206,'[1]Center of Mass'!$B$8:$B$105,0),9))^2+(V2206-INDEX('[1]Center of Mass'!$B$8:$M$105,MATCH(A2206,'[1]Center of Mass'!$B$8:$B$105,0),10))^2))</f>
        <v>291.90504815000003</v>
      </c>
    </row>
    <row r="2207" spans="1:25">
      <c r="A2207" s="403" t="s">
        <v>53</v>
      </c>
      <c r="B2207" s="403" t="s">
        <v>857</v>
      </c>
      <c r="C2207" s="403" t="s">
        <v>343</v>
      </c>
      <c r="D2207" s="403" t="s">
        <v>344</v>
      </c>
      <c r="E2207" s="403" t="s">
        <v>1455</v>
      </c>
      <c r="F2207" s="403">
        <v>0</v>
      </c>
      <c r="O2207" s="403" t="s">
        <v>345</v>
      </c>
      <c r="R2207" s="403">
        <v>4</v>
      </c>
      <c r="S2207" s="403">
        <v>0.91</v>
      </c>
      <c r="T2207" s="403">
        <v>3.8170000000000002</v>
      </c>
      <c r="U2207" s="403">
        <v>5.7380000000000004</v>
      </c>
      <c r="V2207" s="403">
        <v>19.667000000000002</v>
      </c>
      <c r="W2207" s="403">
        <v>27.2</v>
      </c>
      <c r="X2207" s="404">
        <v>0.13815</v>
      </c>
      <c r="Y2207" s="403">
        <f>X2207+(S2207*((U2207-INDEX('[1]Center of Mass'!$B$8:$M$105,MATCH(A2207,'[1]Center of Mass'!$B$8:$B$105,0),9))^2+(V2207-INDEX('[1]Center of Mass'!$B$8:$M$105,MATCH(A2207,'[1]Center of Mass'!$B$8:$B$105,0),10))^2))</f>
        <v>263.06853590000009</v>
      </c>
    </row>
    <row r="2208" spans="1:25">
      <c r="A2208" s="403" t="s">
        <v>53</v>
      </c>
      <c r="B2208" s="403" t="s">
        <v>566</v>
      </c>
      <c r="C2208" s="403" t="s">
        <v>343</v>
      </c>
      <c r="D2208" s="403" t="s">
        <v>344</v>
      </c>
      <c r="E2208" s="403" t="s">
        <v>1455</v>
      </c>
      <c r="F2208" s="403">
        <v>0</v>
      </c>
      <c r="O2208" s="403" t="s">
        <v>345</v>
      </c>
      <c r="R2208" s="403">
        <v>4</v>
      </c>
      <c r="S2208" s="403">
        <v>0.91</v>
      </c>
      <c r="T2208" s="403">
        <v>3.8170000000000002</v>
      </c>
      <c r="U2208" s="403">
        <v>6.7130000000000001</v>
      </c>
      <c r="V2208" s="403">
        <v>19.667000000000002</v>
      </c>
      <c r="W2208" s="403">
        <v>27.2</v>
      </c>
      <c r="X2208" s="404">
        <v>0.13815</v>
      </c>
      <c r="Y2208" s="403">
        <f>X2208+(S2208*((U2208-INDEX('[1]Center of Mass'!$B$8:$M$105,MATCH(A2208,'[1]Center of Mass'!$B$8:$B$105,0),9))^2+(V2208-INDEX('[1]Center of Mass'!$B$8:$M$105,MATCH(A2208,'[1]Center of Mass'!$B$8:$B$105,0),10))^2))</f>
        <v>235.96216115000007</v>
      </c>
    </row>
    <row r="2209" spans="1:25">
      <c r="A2209" s="403" t="s">
        <v>53</v>
      </c>
      <c r="B2209" s="403" t="s">
        <v>567</v>
      </c>
      <c r="C2209" s="403" t="s">
        <v>343</v>
      </c>
      <c r="D2209" s="403" t="s">
        <v>344</v>
      </c>
      <c r="E2209" s="403" t="s">
        <v>1455</v>
      </c>
      <c r="F2209" s="403">
        <v>0</v>
      </c>
      <c r="O2209" s="403" t="s">
        <v>345</v>
      </c>
      <c r="R2209" s="403">
        <v>4</v>
      </c>
      <c r="S2209" s="403">
        <v>1.1433</v>
      </c>
      <c r="T2209" s="403">
        <v>4.3289999999999997</v>
      </c>
      <c r="U2209" s="403">
        <v>7.8129999999999997</v>
      </c>
      <c r="V2209" s="403">
        <v>19.675999999999998</v>
      </c>
      <c r="W2209" s="403">
        <v>27.2</v>
      </c>
      <c r="X2209" s="404">
        <v>0.22694</v>
      </c>
      <c r="Y2209" s="403">
        <f>X2209+(S2209*((U2209-INDEX('[1]Center of Mass'!$B$8:$M$105,MATCH(A2209,'[1]Center of Mass'!$B$8:$B$105,0),9))^2+(V2209-INDEX('[1]Center of Mass'!$B$8:$M$105,MATCH(A2209,'[1]Center of Mass'!$B$8:$B$105,0),10))^2))</f>
        <v>260.82873436520009</v>
      </c>
    </row>
    <row r="2210" spans="1:25">
      <c r="A2210" s="403" t="s">
        <v>53</v>
      </c>
      <c r="B2210" s="403" t="s">
        <v>522</v>
      </c>
      <c r="C2210" s="403" t="s">
        <v>343</v>
      </c>
      <c r="D2210" s="403" t="s">
        <v>344</v>
      </c>
      <c r="E2210" s="403" t="s">
        <v>1455</v>
      </c>
      <c r="F2210" s="403">
        <v>0</v>
      </c>
      <c r="O2210" s="403" t="s">
        <v>345</v>
      </c>
      <c r="R2210" s="403">
        <v>4</v>
      </c>
      <c r="S2210" s="403">
        <v>1.0033000000000001</v>
      </c>
      <c r="T2210" s="403">
        <v>4.0289999999999999</v>
      </c>
      <c r="U2210" s="403">
        <v>8.9619999999999997</v>
      </c>
      <c r="V2210" s="403">
        <v>19.655999999999999</v>
      </c>
      <c r="W2210" s="403">
        <v>27.2</v>
      </c>
      <c r="X2210" s="404">
        <v>0.17027999999999999</v>
      </c>
      <c r="Y2210" s="403">
        <f>X2210+(S2210*((U2210-INDEX('[1]Center of Mass'!$B$8:$M$105,MATCH(A2210,'[1]Center of Mass'!$B$8:$B$105,0),9))^2+(V2210-INDEX('[1]Center of Mass'!$B$8:$M$105,MATCH(A2210,'[1]Center of Mass'!$B$8:$B$105,0),10))^2))</f>
        <v>198.37121276930006</v>
      </c>
    </row>
    <row r="2211" spans="1:25">
      <c r="A2211" s="403" t="s">
        <v>53</v>
      </c>
      <c r="B2211" s="403" t="s">
        <v>523</v>
      </c>
      <c r="C2211" s="403" t="s">
        <v>343</v>
      </c>
      <c r="D2211" s="403" t="s">
        <v>344</v>
      </c>
      <c r="E2211" s="403" t="s">
        <v>1455</v>
      </c>
      <c r="F2211" s="403">
        <v>0</v>
      </c>
      <c r="O2211" s="403" t="s">
        <v>345</v>
      </c>
      <c r="R2211" s="403">
        <v>4</v>
      </c>
      <c r="S2211" s="403">
        <v>0.93330000000000002</v>
      </c>
      <c r="T2211" s="403">
        <v>3.867</v>
      </c>
      <c r="U2211" s="403">
        <v>10</v>
      </c>
      <c r="V2211" s="403">
        <v>19.667000000000002</v>
      </c>
      <c r="W2211" s="403">
        <v>27.2</v>
      </c>
      <c r="X2211" s="404">
        <v>0.14552999999999999</v>
      </c>
      <c r="Y2211" s="403">
        <f>X2211+(S2211*((U2211-INDEX('[1]Center of Mass'!$B$8:$M$105,MATCH(A2211,'[1]Center of Mass'!$B$8:$B$105,0),9))^2+(V2211-INDEX('[1]Center of Mass'!$B$8:$M$105,MATCH(A2211,'[1]Center of Mass'!$B$8:$B$105,0),10))^2))</f>
        <v>161.35940602260007</v>
      </c>
    </row>
    <row r="2212" spans="1:25">
      <c r="A2212" s="403" t="s">
        <v>53</v>
      </c>
      <c r="B2212" s="403" t="s">
        <v>526</v>
      </c>
      <c r="C2212" s="403" t="s">
        <v>343</v>
      </c>
      <c r="D2212" s="403" t="s">
        <v>344</v>
      </c>
      <c r="E2212" s="403" t="s">
        <v>1455</v>
      </c>
      <c r="F2212" s="403">
        <v>0</v>
      </c>
      <c r="O2212" s="403" t="s">
        <v>345</v>
      </c>
      <c r="R2212" s="403">
        <v>4</v>
      </c>
      <c r="S2212" s="403">
        <v>1.0111000000000001</v>
      </c>
      <c r="T2212" s="403">
        <v>4.0330000000000004</v>
      </c>
      <c r="U2212" s="403">
        <v>13.242000000000001</v>
      </c>
      <c r="V2212" s="403">
        <v>19.667000000000002</v>
      </c>
      <c r="W2212" s="403">
        <v>27.2</v>
      </c>
      <c r="X2212" s="404">
        <v>0.17229</v>
      </c>
      <c r="Y2212" s="403">
        <f>X2212+(S2212*((U2212-INDEX('[1]Center of Mass'!$B$8:$M$105,MATCH(A2212,'[1]Center of Mass'!$B$8:$B$105,0),9))^2+(V2212-INDEX('[1]Center of Mass'!$B$8:$M$105,MATCH(A2212,'[1]Center of Mass'!$B$8:$B$105,0),10))^2))</f>
        <v>110.05196676220005</v>
      </c>
    </row>
    <row r="2213" spans="1:25">
      <c r="A2213" s="403" t="s">
        <v>53</v>
      </c>
      <c r="B2213" s="403" t="s">
        <v>383</v>
      </c>
      <c r="C2213" s="403" t="s">
        <v>343</v>
      </c>
      <c r="D2213" s="403" t="s">
        <v>344</v>
      </c>
      <c r="E2213" s="403" t="s">
        <v>1455</v>
      </c>
      <c r="F2213" s="403">
        <v>0</v>
      </c>
      <c r="O2213" s="403" t="s">
        <v>345</v>
      </c>
      <c r="R2213" s="403">
        <v>4</v>
      </c>
      <c r="S2213" s="403">
        <v>1.0111000000000001</v>
      </c>
      <c r="T2213" s="403">
        <v>4.0330000000000004</v>
      </c>
      <c r="U2213" s="403">
        <v>14.324999999999999</v>
      </c>
      <c r="V2213" s="403">
        <v>19.667000000000002</v>
      </c>
      <c r="W2213" s="403">
        <v>27.2</v>
      </c>
      <c r="X2213" s="404">
        <v>0.17229</v>
      </c>
      <c r="Y2213" s="403">
        <f>X2213+(S2213*((U2213-INDEX('[1]Center of Mass'!$B$8:$M$105,MATCH(A2213,'[1]Center of Mass'!$B$8:$B$105,0),9))^2+(V2213-INDEX('[1]Center of Mass'!$B$8:$M$105,MATCH(A2213,'[1]Center of Mass'!$B$8:$B$105,0),10))^2))</f>
        <v>93.15031299670008</v>
      </c>
    </row>
    <row r="2214" spans="1:25">
      <c r="A2214" s="403" t="s">
        <v>53</v>
      </c>
      <c r="B2214" s="403" t="s">
        <v>527</v>
      </c>
      <c r="C2214" s="403" t="s">
        <v>343</v>
      </c>
      <c r="D2214" s="403" t="s">
        <v>344</v>
      </c>
      <c r="E2214" s="403" t="s">
        <v>1455</v>
      </c>
      <c r="F2214" s="403">
        <v>0</v>
      </c>
      <c r="O2214" s="403" t="s">
        <v>345</v>
      </c>
      <c r="R2214" s="403">
        <v>4</v>
      </c>
      <c r="S2214" s="403">
        <v>1.0111000000000001</v>
      </c>
      <c r="T2214" s="403">
        <v>4.0330000000000004</v>
      </c>
      <c r="U2214" s="403">
        <v>15.407999999999999</v>
      </c>
      <c r="V2214" s="403">
        <v>19.667000000000002</v>
      </c>
      <c r="W2214" s="403">
        <v>27.2</v>
      </c>
      <c r="X2214" s="404">
        <v>0.17229</v>
      </c>
      <c r="Y2214" s="403">
        <f>X2214+(S2214*((U2214-INDEX('[1]Center of Mass'!$B$8:$M$105,MATCH(A2214,'[1]Center of Mass'!$B$8:$B$105,0),9))^2+(V2214-INDEX('[1]Center of Mass'!$B$8:$M$105,MATCH(A2214,'[1]Center of Mass'!$B$8:$B$105,0),10))^2))</f>
        <v>78.620475367000068</v>
      </c>
    </row>
    <row r="2215" spans="1:25">
      <c r="A2215" s="403" t="s">
        <v>53</v>
      </c>
      <c r="B2215" s="403" t="s">
        <v>384</v>
      </c>
      <c r="C2215" s="403" t="s">
        <v>343</v>
      </c>
      <c r="D2215" s="403" t="s">
        <v>344</v>
      </c>
      <c r="E2215" s="403" t="s">
        <v>1455</v>
      </c>
      <c r="F2215" s="403">
        <v>0</v>
      </c>
      <c r="O2215" s="403" t="s">
        <v>345</v>
      </c>
      <c r="R2215" s="403">
        <v>4</v>
      </c>
      <c r="S2215" s="403">
        <v>1.0111000000000001</v>
      </c>
      <c r="T2215" s="403">
        <v>4.0330000000000004</v>
      </c>
      <c r="U2215" s="403">
        <v>16.492000000000001</v>
      </c>
      <c r="V2215" s="403">
        <v>19.667000000000002</v>
      </c>
      <c r="W2215" s="403">
        <v>27.2</v>
      </c>
      <c r="X2215" s="404">
        <v>0.17229</v>
      </c>
      <c r="Y2215" s="403">
        <f>X2215+(S2215*((U2215-INDEX('[1]Center of Mass'!$B$8:$M$105,MATCH(A2215,'[1]Center of Mass'!$B$8:$B$105,0),9))^2+(V2215-INDEX('[1]Center of Mass'!$B$8:$M$105,MATCH(A2215,'[1]Center of Mass'!$B$8:$B$105,0),10))^2))</f>
        <v>66.452323662200044</v>
      </c>
    </row>
    <row r="2216" spans="1:25">
      <c r="A2216" s="403" t="s">
        <v>53</v>
      </c>
      <c r="B2216" s="403" t="s">
        <v>385</v>
      </c>
      <c r="C2216" s="403" t="s">
        <v>343</v>
      </c>
      <c r="D2216" s="403" t="s">
        <v>344</v>
      </c>
      <c r="E2216" s="403" t="s">
        <v>1455</v>
      </c>
      <c r="F2216" s="403">
        <v>0</v>
      </c>
      <c r="O2216" s="403" t="s">
        <v>345</v>
      </c>
      <c r="R2216" s="403">
        <v>4</v>
      </c>
      <c r="S2216" s="403">
        <v>1.0111000000000001</v>
      </c>
      <c r="T2216" s="403">
        <v>4.0330000000000004</v>
      </c>
      <c r="U2216" s="403">
        <v>17.574999999999999</v>
      </c>
      <c r="V2216" s="403">
        <v>19.667000000000002</v>
      </c>
      <c r="W2216" s="403">
        <v>27.2</v>
      </c>
      <c r="X2216" s="404">
        <v>0.17229</v>
      </c>
      <c r="Y2216" s="403">
        <f>X2216+(S2216*((U2216-INDEX('[1]Center of Mass'!$B$8:$M$105,MATCH(A2216,'[1]Center of Mass'!$B$8:$B$105,0),9))^2+(V2216-INDEX('[1]Center of Mass'!$B$8:$M$105,MATCH(A2216,'[1]Center of Mass'!$B$8:$B$105,0),10))^2))</f>
        <v>56.668308346700051</v>
      </c>
    </row>
    <row r="2217" spans="1:25">
      <c r="A2217" s="403" t="s">
        <v>53</v>
      </c>
      <c r="B2217" s="403" t="s">
        <v>386</v>
      </c>
      <c r="C2217" s="403" t="s">
        <v>343</v>
      </c>
      <c r="D2217" s="403" t="s">
        <v>344</v>
      </c>
      <c r="E2217" s="403" t="s">
        <v>1455</v>
      </c>
      <c r="F2217" s="403">
        <v>0</v>
      </c>
      <c r="O2217" s="403" t="s">
        <v>345</v>
      </c>
      <c r="R2217" s="403">
        <v>4</v>
      </c>
      <c r="S2217" s="403">
        <v>1.0111000000000001</v>
      </c>
      <c r="T2217" s="403">
        <v>4.0330000000000004</v>
      </c>
      <c r="U2217" s="403">
        <v>18.658000000000001</v>
      </c>
      <c r="V2217" s="403">
        <v>19.667000000000002</v>
      </c>
      <c r="W2217" s="403">
        <v>27.2</v>
      </c>
      <c r="X2217" s="404">
        <v>0.17229</v>
      </c>
      <c r="Y2217" s="403">
        <f>X2217+(S2217*((U2217-INDEX('[1]Center of Mass'!$B$8:$M$105,MATCH(A2217,'[1]Center of Mass'!$B$8:$B$105,0),9))^2+(V2217-INDEX('[1]Center of Mass'!$B$8:$M$105,MATCH(A2217,'[1]Center of Mass'!$B$8:$B$105,0),10))^2))</f>
        <v>49.256109167000034</v>
      </c>
    </row>
    <row r="2218" spans="1:25">
      <c r="A2218" s="403" t="s">
        <v>53</v>
      </c>
      <c r="B2218" s="403" t="s">
        <v>1464</v>
      </c>
      <c r="C2218" s="403" t="s">
        <v>343</v>
      </c>
      <c r="D2218" s="403" t="s">
        <v>344</v>
      </c>
      <c r="E2218" s="403" t="s">
        <v>1455</v>
      </c>
      <c r="F2218" s="403">
        <v>0</v>
      </c>
      <c r="O2218" s="403" t="s">
        <v>345</v>
      </c>
      <c r="R2218" s="403">
        <v>4</v>
      </c>
      <c r="S2218" s="403">
        <v>1.1200000000000001</v>
      </c>
      <c r="T2218" s="403">
        <v>4.2670000000000003</v>
      </c>
      <c r="U2218" s="403">
        <v>-0.6</v>
      </c>
      <c r="V2218" s="403">
        <v>20.6</v>
      </c>
      <c r="W2218" s="403">
        <v>27.2</v>
      </c>
      <c r="X2218" s="404">
        <v>0.2157</v>
      </c>
      <c r="Y2218" s="403">
        <f>X2218+(S2218*((U2218-INDEX('[1]Center of Mass'!$B$8:$M$105,MATCH(A2218,'[1]Center of Mass'!$B$8:$B$105,0),9))^2+(V2218-INDEX('[1]Center of Mass'!$B$8:$M$105,MATCH(A2218,'[1]Center of Mass'!$B$8:$B$105,0),10))^2))</f>
        <v>606.87113344000022</v>
      </c>
    </row>
    <row r="2219" spans="1:25">
      <c r="A2219" s="403" t="s">
        <v>53</v>
      </c>
      <c r="B2219" s="403" t="s">
        <v>387</v>
      </c>
      <c r="C2219" s="403" t="s">
        <v>343</v>
      </c>
      <c r="D2219" s="403" t="s">
        <v>344</v>
      </c>
      <c r="E2219" s="403" t="s">
        <v>1455</v>
      </c>
      <c r="F2219" s="403">
        <v>0</v>
      </c>
      <c r="O2219" s="403" t="s">
        <v>345</v>
      </c>
      <c r="R2219" s="403">
        <v>4</v>
      </c>
      <c r="S2219" s="403">
        <v>1.0266999999999999</v>
      </c>
      <c r="T2219" s="403">
        <v>4.0670000000000002</v>
      </c>
      <c r="U2219" s="403">
        <v>0.55000000000000004</v>
      </c>
      <c r="V2219" s="403">
        <v>20.6</v>
      </c>
      <c r="W2219" s="403">
        <v>27.2</v>
      </c>
      <c r="X2219" s="404">
        <v>0.17805000000000001</v>
      </c>
      <c r="Y2219" s="403">
        <f>X2219+(S2219*((U2219-INDEX('[1]Center of Mass'!$B$8:$M$105,MATCH(A2219,'[1]Center of Mass'!$B$8:$B$105,0),9))^2+(V2219-INDEX('[1]Center of Mass'!$B$8:$M$105,MATCH(A2219,'[1]Center of Mass'!$B$8:$B$105,0),10))^2))</f>
        <v>505.46520754790004</v>
      </c>
    </row>
    <row r="2220" spans="1:25">
      <c r="A2220" s="403" t="s">
        <v>53</v>
      </c>
      <c r="B2220" s="403" t="s">
        <v>388</v>
      </c>
      <c r="C2220" s="403" t="s">
        <v>343</v>
      </c>
      <c r="D2220" s="403" t="s">
        <v>344</v>
      </c>
      <c r="E2220" s="403" t="s">
        <v>1455</v>
      </c>
      <c r="F2220" s="403">
        <v>0</v>
      </c>
      <c r="O2220" s="403" t="s">
        <v>345</v>
      </c>
      <c r="R2220" s="403">
        <v>4</v>
      </c>
      <c r="S2220" s="403">
        <v>1.0266999999999999</v>
      </c>
      <c r="T2220" s="403">
        <v>4.0670000000000002</v>
      </c>
      <c r="U2220" s="403">
        <v>1.65</v>
      </c>
      <c r="V2220" s="403">
        <v>20.6</v>
      </c>
      <c r="W2220" s="403">
        <v>27.2</v>
      </c>
      <c r="X2220" s="404">
        <v>0.17805000000000001</v>
      </c>
      <c r="Y2220" s="403">
        <f>X2220+(S2220*((U2220-INDEX('[1]Center of Mass'!$B$8:$M$105,MATCH(A2220,'[1]Center of Mass'!$B$8:$B$105,0),9))^2+(V2220-INDEX('[1]Center of Mass'!$B$8:$M$105,MATCH(A2220,'[1]Center of Mass'!$B$8:$B$105,0),10))^2))</f>
        <v>459.38465280790012</v>
      </c>
    </row>
    <row r="2221" spans="1:25">
      <c r="A2221" s="403" t="s">
        <v>53</v>
      </c>
      <c r="B2221" s="403" t="s">
        <v>389</v>
      </c>
      <c r="C2221" s="403" t="s">
        <v>343</v>
      </c>
      <c r="D2221" s="403" t="s">
        <v>344</v>
      </c>
      <c r="E2221" s="403" t="s">
        <v>1455</v>
      </c>
      <c r="F2221" s="403">
        <v>0</v>
      </c>
      <c r="O2221" s="403" t="s">
        <v>345</v>
      </c>
      <c r="R2221" s="403">
        <v>4</v>
      </c>
      <c r="S2221" s="403">
        <v>1.0266999999999999</v>
      </c>
      <c r="T2221" s="403">
        <v>4.0670000000000002</v>
      </c>
      <c r="U2221" s="403">
        <v>2.75</v>
      </c>
      <c r="V2221" s="403">
        <v>20.6</v>
      </c>
      <c r="W2221" s="403">
        <v>27.2</v>
      </c>
      <c r="X2221" s="404">
        <v>0.17805000000000001</v>
      </c>
      <c r="Y2221" s="403">
        <f>X2221+(S2221*((U2221-INDEX('[1]Center of Mass'!$B$8:$M$105,MATCH(A2221,'[1]Center of Mass'!$B$8:$B$105,0),9))^2+(V2221-INDEX('[1]Center of Mass'!$B$8:$M$105,MATCH(A2221,'[1]Center of Mass'!$B$8:$B$105,0),10))^2))</f>
        <v>415.78871206790001</v>
      </c>
    </row>
    <row r="2222" spans="1:25">
      <c r="A2222" s="403" t="s">
        <v>53</v>
      </c>
      <c r="B2222" s="403" t="s">
        <v>390</v>
      </c>
      <c r="C2222" s="403" t="s">
        <v>343</v>
      </c>
      <c r="D2222" s="403" t="s">
        <v>344</v>
      </c>
      <c r="E2222" s="403" t="s">
        <v>1455</v>
      </c>
      <c r="F2222" s="403">
        <v>0</v>
      </c>
      <c r="O2222" s="403" t="s">
        <v>345</v>
      </c>
      <c r="R2222" s="403">
        <v>4</v>
      </c>
      <c r="S2222" s="403">
        <v>0.91</v>
      </c>
      <c r="T2222" s="403">
        <v>3.8170000000000002</v>
      </c>
      <c r="U2222" s="403">
        <v>3.7879999999999998</v>
      </c>
      <c r="V2222" s="403">
        <v>20.6</v>
      </c>
      <c r="W2222" s="403">
        <v>27.2</v>
      </c>
      <c r="X2222" s="404">
        <v>0.13815</v>
      </c>
      <c r="Y2222" s="403">
        <f>X2222+(S2222*((U2222-INDEX('[1]Center of Mass'!$B$8:$M$105,MATCH(A2222,'[1]Center of Mass'!$B$8:$B$105,0),9))^2+(V2222-INDEX('[1]Center of Mass'!$B$8:$M$105,MATCH(A2222,'[1]Center of Mass'!$B$8:$B$105,0),10))^2))</f>
        <v>334.06520255000009</v>
      </c>
    </row>
    <row r="2223" spans="1:25">
      <c r="A2223" s="403" t="s">
        <v>53</v>
      </c>
      <c r="B2223" s="403" t="s">
        <v>455</v>
      </c>
      <c r="C2223" s="403" t="s">
        <v>343</v>
      </c>
      <c r="D2223" s="403" t="s">
        <v>344</v>
      </c>
      <c r="E2223" s="403" t="s">
        <v>1455</v>
      </c>
      <c r="F2223" s="403">
        <v>0</v>
      </c>
      <c r="O2223" s="403" t="s">
        <v>345</v>
      </c>
      <c r="R2223" s="403">
        <v>4</v>
      </c>
      <c r="S2223" s="403">
        <v>0.91</v>
      </c>
      <c r="T2223" s="403">
        <v>3.8170000000000002</v>
      </c>
      <c r="U2223" s="403">
        <v>4.7629999999999999</v>
      </c>
      <c r="V2223" s="403">
        <v>20.6</v>
      </c>
      <c r="W2223" s="403">
        <v>27.2</v>
      </c>
      <c r="X2223" s="404">
        <v>0.13815</v>
      </c>
      <c r="Y2223" s="403">
        <f>X2223+(S2223*((U2223-INDEX('[1]Center of Mass'!$B$8:$M$105,MATCH(A2223,'[1]Center of Mass'!$B$8:$B$105,0),9))^2+(V2223-INDEX('[1]Center of Mass'!$B$8:$M$105,MATCH(A2223,'[1]Center of Mass'!$B$8:$B$105,0),10))^2))</f>
        <v>303.49855280000003</v>
      </c>
    </row>
    <row r="2224" spans="1:25">
      <c r="A2224" s="403" t="s">
        <v>53</v>
      </c>
      <c r="B2224" s="403" t="s">
        <v>391</v>
      </c>
      <c r="C2224" s="403" t="s">
        <v>343</v>
      </c>
      <c r="D2224" s="403" t="s">
        <v>344</v>
      </c>
      <c r="E2224" s="403" t="s">
        <v>1455</v>
      </c>
      <c r="F2224" s="403">
        <v>0</v>
      </c>
      <c r="O2224" s="403" t="s">
        <v>345</v>
      </c>
      <c r="R2224" s="403">
        <v>4</v>
      </c>
      <c r="S2224" s="403">
        <v>0.91</v>
      </c>
      <c r="T2224" s="403">
        <v>3.8170000000000002</v>
      </c>
      <c r="U2224" s="403">
        <v>5.7380000000000004</v>
      </c>
      <c r="V2224" s="403">
        <v>20.6</v>
      </c>
      <c r="W2224" s="403">
        <v>27.2</v>
      </c>
      <c r="X2224" s="404">
        <v>0.13815</v>
      </c>
      <c r="Y2224" s="403">
        <f>X2224+(S2224*((U2224-INDEX('[1]Center of Mass'!$B$8:$M$105,MATCH(A2224,'[1]Center of Mass'!$B$8:$B$105,0),9))^2+(V2224-INDEX('[1]Center of Mass'!$B$8:$M$105,MATCH(A2224,'[1]Center of Mass'!$B$8:$B$105,0),10))^2))</f>
        <v>274.66204055000009</v>
      </c>
    </row>
    <row r="2225" spans="1:25">
      <c r="A2225" s="403" t="s">
        <v>53</v>
      </c>
      <c r="B2225" s="403" t="s">
        <v>392</v>
      </c>
      <c r="C2225" s="403" t="s">
        <v>343</v>
      </c>
      <c r="D2225" s="403" t="s">
        <v>344</v>
      </c>
      <c r="E2225" s="403" t="s">
        <v>1455</v>
      </c>
      <c r="F2225" s="403">
        <v>0</v>
      </c>
      <c r="O2225" s="403" t="s">
        <v>345</v>
      </c>
      <c r="R2225" s="403">
        <v>4</v>
      </c>
      <c r="S2225" s="403">
        <v>0.91</v>
      </c>
      <c r="T2225" s="403">
        <v>3.8170000000000002</v>
      </c>
      <c r="U2225" s="403">
        <v>6.7130000000000001</v>
      </c>
      <c r="V2225" s="403">
        <v>20.6</v>
      </c>
      <c r="W2225" s="403">
        <v>27.2</v>
      </c>
      <c r="X2225" s="404">
        <v>0.13815</v>
      </c>
      <c r="Y2225" s="403">
        <f>X2225+(S2225*((U2225-INDEX('[1]Center of Mass'!$B$8:$M$105,MATCH(A2225,'[1]Center of Mass'!$B$8:$B$105,0),9))^2+(V2225-INDEX('[1]Center of Mass'!$B$8:$M$105,MATCH(A2225,'[1]Center of Mass'!$B$8:$B$105,0),10))^2))</f>
        <v>247.55566580000001</v>
      </c>
    </row>
    <row r="2226" spans="1:25">
      <c r="A2226" s="403" t="s">
        <v>53</v>
      </c>
      <c r="B2226" s="403" t="s">
        <v>393</v>
      </c>
      <c r="C2226" s="403" t="s">
        <v>343</v>
      </c>
      <c r="D2226" s="403" t="s">
        <v>344</v>
      </c>
      <c r="E2226" s="403" t="s">
        <v>1455</v>
      </c>
      <c r="F2226" s="403">
        <v>0</v>
      </c>
      <c r="O2226" s="403" t="s">
        <v>345</v>
      </c>
      <c r="R2226" s="403">
        <v>4</v>
      </c>
      <c r="S2226" s="403">
        <v>1.2833000000000001</v>
      </c>
      <c r="T2226" s="403">
        <v>4.6289999999999996</v>
      </c>
      <c r="U2226" s="403">
        <v>7.8879999999999999</v>
      </c>
      <c r="V2226" s="403">
        <v>20.608000000000001</v>
      </c>
      <c r="W2226" s="403">
        <v>27.2</v>
      </c>
      <c r="X2226" s="404">
        <v>0.29646</v>
      </c>
      <c r="Y2226" s="403">
        <f>X2226+(S2226*((U2226-INDEX('[1]Center of Mass'!$B$8:$M$105,MATCH(A2226,'[1]Center of Mass'!$B$8:$B$105,0),9))^2+(V2226-INDEX('[1]Center of Mass'!$B$8:$M$105,MATCH(A2226,'[1]Center of Mass'!$B$8:$B$105,0),10))^2))</f>
        <v>306.53415425090009</v>
      </c>
    </row>
    <row r="2227" spans="1:25">
      <c r="A2227" s="403" t="s">
        <v>53</v>
      </c>
      <c r="B2227" s="403" t="s">
        <v>395</v>
      </c>
      <c r="C2227" s="403" t="s">
        <v>343</v>
      </c>
      <c r="D2227" s="403" t="s">
        <v>344</v>
      </c>
      <c r="E2227" s="403" t="s">
        <v>1455</v>
      </c>
      <c r="F2227" s="403">
        <v>0</v>
      </c>
      <c r="O2227" s="403" t="s">
        <v>345</v>
      </c>
      <c r="R2227" s="403">
        <v>4</v>
      </c>
      <c r="S2227" s="403">
        <v>0.86329999999999996</v>
      </c>
      <c r="T2227" s="403">
        <v>3.7290000000000001</v>
      </c>
      <c r="U2227" s="403">
        <v>9.0359999999999996</v>
      </c>
      <c r="V2227" s="403">
        <v>20.587</v>
      </c>
      <c r="W2227" s="403">
        <v>27.2</v>
      </c>
      <c r="X2227" s="404">
        <v>0.1249</v>
      </c>
      <c r="Y2227" s="403">
        <f>X2227+(S2227*((U2227-INDEX('[1]Center of Mass'!$B$8:$M$105,MATCH(A2227,'[1]Center of Mass'!$B$8:$B$105,0),9))^2+(V2227-INDEX('[1]Center of Mass'!$B$8:$M$105,MATCH(A2227,'[1]Center of Mass'!$B$8:$B$105,0),10))^2))</f>
        <v>180.02728427380003</v>
      </c>
    </row>
    <row r="2228" spans="1:25">
      <c r="A2228" s="403" t="s">
        <v>53</v>
      </c>
      <c r="B2228" s="403" t="s">
        <v>396</v>
      </c>
      <c r="C2228" s="403" t="s">
        <v>343</v>
      </c>
      <c r="D2228" s="403" t="s">
        <v>344</v>
      </c>
      <c r="E2228" s="403" t="s">
        <v>1455</v>
      </c>
      <c r="F2228" s="403">
        <v>0</v>
      </c>
      <c r="O2228" s="403" t="s">
        <v>345</v>
      </c>
      <c r="R2228" s="403">
        <v>4</v>
      </c>
      <c r="S2228" s="403">
        <v>0.93330000000000002</v>
      </c>
      <c r="T2228" s="403">
        <v>3.867</v>
      </c>
      <c r="U2228" s="403">
        <v>10</v>
      </c>
      <c r="V2228" s="403">
        <v>20.6</v>
      </c>
      <c r="W2228" s="403">
        <v>27.2</v>
      </c>
      <c r="X2228" s="404">
        <v>0.14552999999999999</v>
      </c>
      <c r="Y2228" s="403">
        <f>X2228+(S2228*((U2228-INDEX('[1]Center of Mass'!$B$8:$M$105,MATCH(A2228,'[1]Center of Mass'!$B$8:$B$105,0),9))^2+(V2228-INDEX('[1]Center of Mass'!$B$8:$M$105,MATCH(A2228,'[1]Center of Mass'!$B$8:$B$105,0),10))^2))</f>
        <v>173.24975535210007</v>
      </c>
    </row>
    <row r="2229" spans="1:25">
      <c r="A2229" s="403" t="s">
        <v>53</v>
      </c>
      <c r="B2229" s="403" t="s">
        <v>528</v>
      </c>
      <c r="C2229" s="403" t="s">
        <v>343</v>
      </c>
      <c r="D2229" s="403" t="s">
        <v>344</v>
      </c>
      <c r="E2229" s="403" t="s">
        <v>1455</v>
      </c>
      <c r="F2229" s="403">
        <v>0</v>
      </c>
      <c r="O2229" s="403" t="s">
        <v>345</v>
      </c>
      <c r="R2229" s="403">
        <v>4</v>
      </c>
      <c r="S2229" s="403">
        <v>1.0111000000000001</v>
      </c>
      <c r="T2229" s="403">
        <v>4.0330000000000004</v>
      </c>
      <c r="U2229" s="403">
        <v>13.242000000000001</v>
      </c>
      <c r="V2229" s="403">
        <v>20.6</v>
      </c>
      <c r="W2229" s="403">
        <v>27.2</v>
      </c>
      <c r="X2229" s="404">
        <v>0.17229</v>
      </c>
      <c r="Y2229" s="403">
        <f>X2229+(S2229*((U2229-INDEX('[1]Center of Mass'!$B$8:$M$105,MATCH(A2229,'[1]Center of Mass'!$B$8:$B$105,0),9))^2+(V2229-INDEX('[1]Center of Mass'!$B$8:$M$105,MATCH(A2229,'[1]Center of Mass'!$B$8:$B$105,0),10))^2))</f>
        <v>122.93349703870005</v>
      </c>
    </row>
    <row r="2230" spans="1:25">
      <c r="A2230" s="403" t="s">
        <v>53</v>
      </c>
      <c r="B2230" s="403" t="s">
        <v>399</v>
      </c>
      <c r="C2230" s="403" t="s">
        <v>343</v>
      </c>
      <c r="D2230" s="403" t="s">
        <v>344</v>
      </c>
      <c r="E2230" s="403" t="s">
        <v>1455</v>
      </c>
      <c r="F2230" s="403">
        <v>0</v>
      </c>
      <c r="O2230" s="403" t="s">
        <v>345</v>
      </c>
      <c r="R2230" s="403">
        <v>4</v>
      </c>
      <c r="S2230" s="403">
        <v>1.0111000000000001</v>
      </c>
      <c r="T2230" s="403">
        <v>4.0330000000000004</v>
      </c>
      <c r="U2230" s="403">
        <v>14.324999999999999</v>
      </c>
      <c r="V2230" s="403">
        <v>20.6</v>
      </c>
      <c r="W2230" s="403">
        <v>27.2</v>
      </c>
      <c r="X2230" s="404">
        <v>0.17229</v>
      </c>
      <c r="Y2230" s="403">
        <f>X2230+(S2230*((U2230-INDEX('[1]Center of Mass'!$B$8:$M$105,MATCH(A2230,'[1]Center of Mass'!$B$8:$B$105,0),9))^2+(V2230-INDEX('[1]Center of Mass'!$B$8:$M$105,MATCH(A2230,'[1]Center of Mass'!$B$8:$B$105,0),10))^2))</f>
        <v>106.03184327320008</v>
      </c>
    </row>
    <row r="2231" spans="1:25">
      <c r="A2231" s="403" t="s">
        <v>53</v>
      </c>
      <c r="B2231" s="403" t="s">
        <v>529</v>
      </c>
      <c r="C2231" s="403" t="s">
        <v>343</v>
      </c>
      <c r="D2231" s="403" t="s">
        <v>344</v>
      </c>
      <c r="E2231" s="403" t="s">
        <v>1455</v>
      </c>
      <c r="F2231" s="403">
        <v>0</v>
      </c>
      <c r="O2231" s="403" t="s">
        <v>345</v>
      </c>
      <c r="R2231" s="403">
        <v>4</v>
      </c>
      <c r="S2231" s="403">
        <v>1.0111000000000001</v>
      </c>
      <c r="T2231" s="403">
        <v>4.0330000000000004</v>
      </c>
      <c r="U2231" s="403">
        <v>15.407999999999999</v>
      </c>
      <c r="V2231" s="403">
        <v>20.6</v>
      </c>
      <c r="W2231" s="403">
        <v>27.2</v>
      </c>
      <c r="X2231" s="404">
        <v>0.17229</v>
      </c>
      <c r="Y2231" s="403">
        <f>X2231+(S2231*((U2231-INDEX('[1]Center of Mass'!$B$8:$M$105,MATCH(A2231,'[1]Center of Mass'!$B$8:$B$105,0),9))^2+(V2231-INDEX('[1]Center of Mass'!$B$8:$M$105,MATCH(A2231,'[1]Center of Mass'!$B$8:$B$105,0),10))^2))</f>
        <v>91.50200564350007</v>
      </c>
    </row>
    <row r="2232" spans="1:25">
      <c r="A2232" s="403" t="s">
        <v>53</v>
      </c>
      <c r="B2232" s="403" t="s">
        <v>530</v>
      </c>
      <c r="C2232" s="403" t="s">
        <v>343</v>
      </c>
      <c r="D2232" s="403" t="s">
        <v>344</v>
      </c>
      <c r="E2232" s="403" t="s">
        <v>1455</v>
      </c>
      <c r="F2232" s="403">
        <v>0</v>
      </c>
      <c r="O2232" s="403" t="s">
        <v>345</v>
      </c>
      <c r="R2232" s="403">
        <v>4</v>
      </c>
      <c r="S2232" s="403">
        <v>1.0111000000000001</v>
      </c>
      <c r="T2232" s="403">
        <v>4.0330000000000004</v>
      </c>
      <c r="U2232" s="403">
        <v>16.492000000000001</v>
      </c>
      <c r="V2232" s="403">
        <v>20.6</v>
      </c>
      <c r="W2232" s="403">
        <v>27.2</v>
      </c>
      <c r="X2232" s="404">
        <v>0.17229</v>
      </c>
      <c r="Y2232" s="403">
        <f>X2232+(S2232*((U2232-INDEX('[1]Center of Mass'!$B$8:$M$105,MATCH(A2232,'[1]Center of Mass'!$B$8:$B$105,0),9))^2+(V2232-INDEX('[1]Center of Mass'!$B$8:$M$105,MATCH(A2232,'[1]Center of Mass'!$B$8:$B$105,0),10))^2))</f>
        <v>79.333853938700045</v>
      </c>
    </row>
    <row r="2233" spans="1:25">
      <c r="A2233" s="403" t="s">
        <v>53</v>
      </c>
      <c r="B2233" s="403" t="s">
        <v>531</v>
      </c>
      <c r="C2233" s="403" t="s">
        <v>343</v>
      </c>
      <c r="D2233" s="403" t="s">
        <v>344</v>
      </c>
      <c r="E2233" s="403" t="s">
        <v>1455</v>
      </c>
      <c r="F2233" s="403">
        <v>0</v>
      </c>
      <c r="O2233" s="403" t="s">
        <v>345</v>
      </c>
      <c r="R2233" s="403">
        <v>4</v>
      </c>
      <c r="S2233" s="403">
        <v>1.0111000000000001</v>
      </c>
      <c r="T2233" s="403">
        <v>4.0330000000000004</v>
      </c>
      <c r="U2233" s="403">
        <v>17.574999999999999</v>
      </c>
      <c r="V2233" s="403">
        <v>20.6</v>
      </c>
      <c r="W2233" s="403">
        <v>27.2</v>
      </c>
      <c r="X2233" s="404">
        <v>0.17229</v>
      </c>
      <c r="Y2233" s="403">
        <f>X2233+(S2233*((U2233-INDEX('[1]Center of Mass'!$B$8:$M$105,MATCH(A2233,'[1]Center of Mass'!$B$8:$B$105,0),9))^2+(V2233-INDEX('[1]Center of Mass'!$B$8:$M$105,MATCH(A2233,'[1]Center of Mass'!$B$8:$B$105,0),10))^2))</f>
        <v>69.54983862320006</v>
      </c>
    </row>
    <row r="2234" spans="1:25">
      <c r="A2234" s="403" t="s">
        <v>53</v>
      </c>
      <c r="B2234" s="403" t="s">
        <v>532</v>
      </c>
      <c r="C2234" s="403" t="s">
        <v>343</v>
      </c>
      <c r="D2234" s="403" t="s">
        <v>344</v>
      </c>
      <c r="E2234" s="403" t="s">
        <v>1455</v>
      </c>
      <c r="F2234" s="403">
        <v>0</v>
      </c>
      <c r="O2234" s="403" t="s">
        <v>345</v>
      </c>
      <c r="R2234" s="403">
        <v>4</v>
      </c>
      <c r="S2234" s="403">
        <v>1.0111000000000001</v>
      </c>
      <c r="T2234" s="403">
        <v>4.0330000000000004</v>
      </c>
      <c r="U2234" s="403">
        <v>18.658000000000001</v>
      </c>
      <c r="V2234" s="403">
        <v>20.6</v>
      </c>
      <c r="W2234" s="403">
        <v>27.2</v>
      </c>
      <c r="X2234" s="404">
        <v>0.17229</v>
      </c>
      <c r="Y2234" s="403">
        <f>X2234+(S2234*((U2234-INDEX('[1]Center of Mass'!$B$8:$M$105,MATCH(A2234,'[1]Center of Mass'!$B$8:$B$105,0),9))^2+(V2234-INDEX('[1]Center of Mass'!$B$8:$M$105,MATCH(A2234,'[1]Center of Mass'!$B$8:$B$105,0),10))^2))</f>
        <v>62.137639443500042</v>
      </c>
    </row>
    <row r="2235" spans="1:25">
      <c r="A2235" s="403" t="s">
        <v>53</v>
      </c>
      <c r="B2235" s="403" t="s">
        <v>533</v>
      </c>
      <c r="C2235" s="403" t="s">
        <v>343</v>
      </c>
      <c r="D2235" s="403" t="s">
        <v>344</v>
      </c>
      <c r="E2235" s="403" t="s">
        <v>1455</v>
      </c>
      <c r="F2235" s="403">
        <v>0</v>
      </c>
      <c r="O2235" s="403" t="s">
        <v>345</v>
      </c>
      <c r="R2235" s="403">
        <v>4</v>
      </c>
      <c r="S2235" s="403">
        <v>1.1200000000000001</v>
      </c>
      <c r="T2235" s="403">
        <v>4.2670000000000003</v>
      </c>
      <c r="U2235" s="403">
        <v>-0.6</v>
      </c>
      <c r="V2235" s="403">
        <v>21.533000000000001</v>
      </c>
      <c r="W2235" s="403">
        <v>27.2</v>
      </c>
      <c r="X2235" s="404">
        <v>0.2157</v>
      </c>
      <c r="Y2235" s="403">
        <f>X2235+(S2235*((U2235-INDEX('[1]Center of Mass'!$B$8:$M$105,MATCH(A2235,'[1]Center of Mass'!$B$8:$B$105,0),9))^2+(V2235-INDEX('[1]Center of Mass'!$B$8:$M$105,MATCH(A2235,'[1]Center of Mass'!$B$8:$B$105,0),10))^2))</f>
        <v>623.08995760000016</v>
      </c>
    </row>
    <row r="2236" spans="1:25">
      <c r="A2236" s="403" t="s">
        <v>53</v>
      </c>
      <c r="B2236" s="403" t="s">
        <v>570</v>
      </c>
      <c r="C2236" s="403" t="s">
        <v>343</v>
      </c>
      <c r="D2236" s="403" t="s">
        <v>344</v>
      </c>
      <c r="E2236" s="403" t="s">
        <v>1455</v>
      </c>
      <c r="F2236" s="403">
        <v>0</v>
      </c>
      <c r="O2236" s="403" t="s">
        <v>345</v>
      </c>
      <c r="R2236" s="403">
        <v>4</v>
      </c>
      <c r="S2236" s="403">
        <v>1.0266999999999999</v>
      </c>
      <c r="T2236" s="403">
        <v>4.0670000000000002</v>
      </c>
      <c r="U2236" s="403">
        <v>0.55000000000000004</v>
      </c>
      <c r="V2236" s="403">
        <v>21.533000000000001</v>
      </c>
      <c r="W2236" s="403">
        <v>27.2</v>
      </c>
      <c r="X2236" s="404">
        <v>0.17805000000000001</v>
      </c>
      <c r="Y2236" s="403">
        <f>X2236+(S2236*((U2236-INDEX('[1]Center of Mass'!$B$8:$M$105,MATCH(A2236,'[1]Center of Mass'!$B$8:$B$105,0),9))^2+(V2236-INDEX('[1]Center of Mass'!$B$8:$M$105,MATCH(A2236,'[1]Center of Mass'!$B$8:$B$105,0),10))^2))</f>
        <v>520.332945731</v>
      </c>
    </row>
    <row r="2237" spans="1:25">
      <c r="A2237" s="403" t="s">
        <v>53</v>
      </c>
      <c r="B2237" s="403" t="s">
        <v>571</v>
      </c>
      <c r="C2237" s="403" t="s">
        <v>343</v>
      </c>
      <c r="D2237" s="403" t="s">
        <v>344</v>
      </c>
      <c r="E2237" s="403" t="s">
        <v>1455</v>
      </c>
      <c r="F2237" s="403">
        <v>0</v>
      </c>
      <c r="O2237" s="403" t="s">
        <v>345</v>
      </c>
      <c r="R2237" s="403">
        <v>4</v>
      </c>
      <c r="S2237" s="403">
        <v>1.0266999999999999</v>
      </c>
      <c r="T2237" s="403">
        <v>4.0670000000000002</v>
      </c>
      <c r="U2237" s="403">
        <v>1.65</v>
      </c>
      <c r="V2237" s="403">
        <v>21.533000000000001</v>
      </c>
      <c r="W2237" s="403">
        <v>27.2</v>
      </c>
      <c r="X2237" s="404">
        <v>0.17805000000000001</v>
      </c>
      <c r="Y2237" s="403">
        <f>X2237+(S2237*((U2237-INDEX('[1]Center of Mass'!$B$8:$M$105,MATCH(A2237,'[1]Center of Mass'!$B$8:$B$105,0),9))^2+(V2237-INDEX('[1]Center of Mass'!$B$8:$M$105,MATCH(A2237,'[1]Center of Mass'!$B$8:$B$105,0),10))^2))</f>
        <v>474.25239099100014</v>
      </c>
    </row>
    <row r="2238" spans="1:25">
      <c r="A2238" s="403" t="s">
        <v>53</v>
      </c>
      <c r="B2238" s="403" t="s">
        <v>892</v>
      </c>
      <c r="C2238" s="403" t="s">
        <v>343</v>
      </c>
      <c r="D2238" s="403" t="s">
        <v>344</v>
      </c>
      <c r="E2238" s="403" t="s">
        <v>1455</v>
      </c>
      <c r="F2238" s="403">
        <v>0</v>
      </c>
      <c r="O2238" s="403" t="s">
        <v>345</v>
      </c>
      <c r="R2238" s="403">
        <v>4</v>
      </c>
      <c r="S2238" s="403">
        <v>1.0266999999999999</v>
      </c>
      <c r="T2238" s="403">
        <v>4.0670000000000002</v>
      </c>
      <c r="U2238" s="403">
        <v>2.75</v>
      </c>
      <c r="V2238" s="403">
        <v>21.533000000000001</v>
      </c>
      <c r="W2238" s="403">
        <v>27.2</v>
      </c>
      <c r="X2238" s="404">
        <v>0.17805000000000001</v>
      </c>
      <c r="Y2238" s="403">
        <f>X2238+(S2238*((U2238-INDEX('[1]Center of Mass'!$B$8:$M$105,MATCH(A2238,'[1]Center of Mass'!$B$8:$B$105,0),9))^2+(V2238-INDEX('[1]Center of Mass'!$B$8:$M$105,MATCH(A2238,'[1]Center of Mass'!$B$8:$B$105,0),10))^2))</f>
        <v>430.65645025100002</v>
      </c>
    </row>
    <row r="2239" spans="1:25">
      <c r="A2239" s="403" t="s">
        <v>53</v>
      </c>
      <c r="B2239" s="403" t="s">
        <v>859</v>
      </c>
      <c r="C2239" s="403" t="s">
        <v>343</v>
      </c>
      <c r="D2239" s="403" t="s">
        <v>344</v>
      </c>
      <c r="E2239" s="403" t="s">
        <v>1455</v>
      </c>
      <c r="F2239" s="403">
        <v>0</v>
      </c>
      <c r="O2239" s="403" t="s">
        <v>345</v>
      </c>
      <c r="R2239" s="403">
        <v>4</v>
      </c>
      <c r="S2239" s="403">
        <v>0.91</v>
      </c>
      <c r="T2239" s="403">
        <v>3.8170000000000002</v>
      </c>
      <c r="U2239" s="403">
        <v>3.7879999999999998</v>
      </c>
      <c r="V2239" s="403">
        <v>21.533000000000001</v>
      </c>
      <c r="W2239" s="403">
        <v>27.2</v>
      </c>
      <c r="X2239" s="404">
        <v>0.13815</v>
      </c>
      <c r="Y2239" s="403">
        <f>X2239+(S2239*((U2239-INDEX('[1]Center of Mass'!$B$8:$M$105,MATCH(A2239,'[1]Center of Mass'!$B$8:$B$105,0),9))^2+(V2239-INDEX('[1]Center of Mass'!$B$8:$M$105,MATCH(A2239,'[1]Center of Mass'!$B$8:$B$105,0),10))^2))</f>
        <v>347.24299718000003</v>
      </c>
    </row>
    <row r="2240" spans="1:25">
      <c r="A2240" s="403" t="s">
        <v>53</v>
      </c>
      <c r="B2240" s="403" t="s">
        <v>893</v>
      </c>
      <c r="C2240" s="403" t="s">
        <v>343</v>
      </c>
      <c r="D2240" s="403" t="s">
        <v>344</v>
      </c>
      <c r="E2240" s="403" t="s">
        <v>1455</v>
      </c>
      <c r="F2240" s="403">
        <v>0</v>
      </c>
      <c r="O2240" s="403" t="s">
        <v>345</v>
      </c>
      <c r="R2240" s="403">
        <v>4</v>
      </c>
      <c r="S2240" s="403">
        <v>0.91</v>
      </c>
      <c r="T2240" s="403">
        <v>3.8170000000000002</v>
      </c>
      <c r="U2240" s="403">
        <v>4.7629999999999999</v>
      </c>
      <c r="V2240" s="403">
        <v>21.533000000000001</v>
      </c>
      <c r="W2240" s="403">
        <v>27.2</v>
      </c>
      <c r="X2240" s="404">
        <v>0.13815</v>
      </c>
      <c r="Y2240" s="403">
        <f>X2240+(S2240*((U2240-INDEX('[1]Center of Mass'!$B$8:$M$105,MATCH(A2240,'[1]Center of Mass'!$B$8:$B$105,0),9))^2+(V2240-INDEX('[1]Center of Mass'!$B$8:$M$105,MATCH(A2240,'[1]Center of Mass'!$B$8:$B$105,0),10))^2))</f>
        <v>316.67634743000002</v>
      </c>
    </row>
    <row r="2241" spans="1:25">
      <c r="A2241" s="403" t="s">
        <v>53</v>
      </c>
      <c r="B2241" s="403" t="s">
        <v>860</v>
      </c>
      <c r="C2241" s="403" t="s">
        <v>343</v>
      </c>
      <c r="D2241" s="403" t="s">
        <v>344</v>
      </c>
      <c r="E2241" s="403" t="s">
        <v>1455</v>
      </c>
      <c r="F2241" s="403">
        <v>0</v>
      </c>
      <c r="O2241" s="403" t="s">
        <v>345</v>
      </c>
      <c r="R2241" s="403">
        <v>4</v>
      </c>
      <c r="S2241" s="403">
        <v>0.91</v>
      </c>
      <c r="T2241" s="403">
        <v>3.8170000000000002</v>
      </c>
      <c r="U2241" s="403">
        <v>5.7380000000000004</v>
      </c>
      <c r="V2241" s="403">
        <v>21.533000000000001</v>
      </c>
      <c r="W2241" s="403">
        <v>27.2</v>
      </c>
      <c r="X2241" s="404">
        <v>0.13815</v>
      </c>
      <c r="Y2241" s="403">
        <f>X2241+(S2241*((U2241-INDEX('[1]Center of Mass'!$B$8:$M$105,MATCH(A2241,'[1]Center of Mass'!$B$8:$B$105,0),9))^2+(V2241-INDEX('[1]Center of Mass'!$B$8:$M$105,MATCH(A2241,'[1]Center of Mass'!$B$8:$B$105,0),10))^2))</f>
        <v>287.83983518000008</v>
      </c>
    </row>
    <row r="2242" spans="1:25">
      <c r="A2242" s="403" t="s">
        <v>53</v>
      </c>
      <c r="B2242" s="403" t="s">
        <v>861</v>
      </c>
      <c r="C2242" s="403" t="s">
        <v>343</v>
      </c>
      <c r="D2242" s="403" t="s">
        <v>344</v>
      </c>
      <c r="E2242" s="403" t="s">
        <v>1455</v>
      </c>
      <c r="F2242" s="403">
        <v>0</v>
      </c>
      <c r="O2242" s="403" t="s">
        <v>345</v>
      </c>
      <c r="R2242" s="403">
        <v>4</v>
      </c>
      <c r="S2242" s="403">
        <v>0.91</v>
      </c>
      <c r="T2242" s="403">
        <v>3.8170000000000002</v>
      </c>
      <c r="U2242" s="403">
        <v>6.7130000000000001</v>
      </c>
      <c r="V2242" s="403">
        <v>21.533000000000001</v>
      </c>
      <c r="W2242" s="403">
        <v>27.2</v>
      </c>
      <c r="X2242" s="404">
        <v>0.13815</v>
      </c>
      <c r="Y2242" s="403">
        <f>X2242+(S2242*((U2242-INDEX('[1]Center of Mass'!$B$8:$M$105,MATCH(A2242,'[1]Center of Mass'!$B$8:$B$105,0),9))^2+(V2242-INDEX('[1]Center of Mass'!$B$8:$M$105,MATCH(A2242,'[1]Center of Mass'!$B$8:$B$105,0),10))^2))</f>
        <v>260.73346043000004</v>
      </c>
    </row>
    <row r="2243" spans="1:25">
      <c r="A2243" s="403" t="s">
        <v>53</v>
      </c>
      <c r="B2243" s="403" t="s">
        <v>894</v>
      </c>
      <c r="C2243" s="403" t="s">
        <v>343</v>
      </c>
      <c r="D2243" s="403" t="s">
        <v>344</v>
      </c>
      <c r="E2243" s="403" t="s">
        <v>1455</v>
      </c>
      <c r="F2243" s="403">
        <v>0</v>
      </c>
      <c r="O2243" s="403" t="s">
        <v>345</v>
      </c>
      <c r="R2243" s="403">
        <v>4</v>
      </c>
      <c r="S2243" s="403">
        <v>1.4233</v>
      </c>
      <c r="T2243" s="403">
        <v>4.9290000000000003</v>
      </c>
      <c r="U2243" s="403">
        <v>7.9630000000000001</v>
      </c>
      <c r="V2243" s="403">
        <v>21.541</v>
      </c>
      <c r="W2243" s="403">
        <v>27.2</v>
      </c>
      <c r="X2243" s="404">
        <v>0.38041999999999998</v>
      </c>
      <c r="Y2243" s="403">
        <f>X2243+(S2243*((U2243-INDEX('[1]Center of Mass'!$B$8:$M$105,MATCH(A2243,'[1]Center of Mass'!$B$8:$B$105,0),9))^2+(V2243-INDEX('[1]Center of Mass'!$B$8:$M$105,MATCH(A2243,'[1]Center of Mass'!$B$8:$B$105,0),10))^2))</f>
        <v>357.76061578770003</v>
      </c>
    </row>
    <row r="2244" spans="1:25">
      <c r="A2244" s="403" t="s">
        <v>53</v>
      </c>
      <c r="B2244" s="403" t="s">
        <v>795</v>
      </c>
      <c r="C2244" s="403" t="s">
        <v>343</v>
      </c>
      <c r="D2244" s="403" t="s">
        <v>344</v>
      </c>
      <c r="E2244" s="403" t="s">
        <v>1455</v>
      </c>
      <c r="F2244" s="403">
        <v>0</v>
      </c>
      <c r="O2244" s="403" t="s">
        <v>345</v>
      </c>
      <c r="R2244" s="403">
        <v>4</v>
      </c>
      <c r="S2244" s="403">
        <v>0.72330000000000005</v>
      </c>
      <c r="T2244" s="403">
        <v>3.4289999999999998</v>
      </c>
      <c r="U2244" s="403">
        <v>9.1110000000000007</v>
      </c>
      <c r="V2244" s="403">
        <v>21.518000000000001</v>
      </c>
      <c r="W2244" s="403">
        <v>27.2</v>
      </c>
      <c r="X2244" s="404">
        <v>8.9226E-2</v>
      </c>
      <c r="Y2244" s="403">
        <f>X2244+(S2244*((U2244-INDEX('[1]Center of Mass'!$B$8:$M$105,MATCH(A2244,'[1]Center of Mass'!$B$8:$B$105,0),9))^2+(V2244-INDEX('[1]Center of Mass'!$B$8:$M$105,MATCH(A2244,'[1]Center of Mass'!$B$8:$B$105,0),10))^2))</f>
        <v>159.90166952520002</v>
      </c>
    </row>
    <row r="2245" spans="1:25">
      <c r="A2245" s="403" t="s">
        <v>53</v>
      </c>
      <c r="B2245" s="403" t="s">
        <v>796</v>
      </c>
      <c r="C2245" s="403" t="s">
        <v>343</v>
      </c>
      <c r="D2245" s="403" t="s">
        <v>344</v>
      </c>
      <c r="E2245" s="403" t="s">
        <v>1455</v>
      </c>
      <c r="F2245" s="403">
        <v>0</v>
      </c>
      <c r="O2245" s="403" t="s">
        <v>345</v>
      </c>
      <c r="R2245" s="403">
        <v>4</v>
      </c>
      <c r="S2245" s="403">
        <v>0.93330000000000002</v>
      </c>
      <c r="T2245" s="403">
        <v>3.867</v>
      </c>
      <c r="U2245" s="403">
        <v>10</v>
      </c>
      <c r="V2245" s="403">
        <v>21.533000000000001</v>
      </c>
      <c r="W2245" s="403">
        <v>27.2</v>
      </c>
      <c r="X2245" s="404">
        <v>0.14552999999999999</v>
      </c>
      <c r="Y2245" s="403">
        <f>X2245+(S2245*((U2245-INDEX('[1]Center of Mass'!$B$8:$M$105,MATCH(A2245,'[1]Center of Mass'!$B$8:$B$105,0),9))^2+(V2245-INDEX('[1]Center of Mass'!$B$8:$M$105,MATCH(A2245,'[1]Center of Mass'!$B$8:$B$105,0),10))^2))</f>
        <v>186.76495944900006</v>
      </c>
    </row>
    <row r="2246" spans="1:25">
      <c r="A2246" s="403" t="s">
        <v>53</v>
      </c>
      <c r="B2246" s="403" t="s">
        <v>799</v>
      </c>
      <c r="C2246" s="403" t="s">
        <v>343</v>
      </c>
      <c r="D2246" s="403" t="s">
        <v>344</v>
      </c>
      <c r="E2246" s="403" t="s">
        <v>1455</v>
      </c>
      <c r="F2246" s="403">
        <v>0</v>
      </c>
      <c r="O2246" s="403" t="s">
        <v>345</v>
      </c>
      <c r="R2246" s="403">
        <v>4</v>
      </c>
      <c r="S2246" s="403">
        <v>1.0111000000000001</v>
      </c>
      <c r="T2246" s="403">
        <v>4.0330000000000004</v>
      </c>
      <c r="U2246" s="403">
        <v>13.242000000000001</v>
      </c>
      <c r="V2246" s="403">
        <v>21.533000000000001</v>
      </c>
      <c r="W2246" s="403">
        <v>27.2</v>
      </c>
      <c r="X2246" s="404">
        <v>0.17229</v>
      </c>
      <c r="Y2246" s="403">
        <f>X2246+(S2246*((U2246-INDEX('[1]Center of Mass'!$B$8:$M$105,MATCH(A2246,'[1]Center of Mass'!$B$8:$B$105,0),9))^2+(V2246-INDEX('[1]Center of Mass'!$B$8:$M$105,MATCH(A2246,'[1]Center of Mass'!$B$8:$B$105,0),10))^2))</f>
        <v>137.57533017100008</v>
      </c>
    </row>
    <row r="2247" spans="1:25">
      <c r="A2247" s="403" t="s">
        <v>53</v>
      </c>
      <c r="B2247" s="403" t="s">
        <v>800</v>
      </c>
      <c r="C2247" s="403" t="s">
        <v>343</v>
      </c>
      <c r="D2247" s="403" t="s">
        <v>344</v>
      </c>
      <c r="E2247" s="403" t="s">
        <v>1455</v>
      </c>
      <c r="F2247" s="403">
        <v>0</v>
      </c>
      <c r="O2247" s="403" t="s">
        <v>345</v>
      </c>
      <c r="R2247" s="403">
        <v>4</v>
      </c>
      <c r="S2247" s="403">
        <v>1.0111000000000001</v>
      </c>
      <c r="T2247" s="403">
        <v>4.0330000000000004</v>
      </c>
      <c r="U2247" s="403">
        <v>14.324999999999999</v>
      </c>
      <c r="V2247" s="403">
        <v>21.533000000000001</v>
      </c>
      <c r="W2247" s="403">
        <v>27.2</v>
      </c>
      <c r="X2247" s="404">
        <v>0.17229</v>
      </c>
      <c r="Y2247" s="403">
        <f>X2247+(S2247*((U2247-INDEX('[1]Center of Mass'!$B$8:$M$105,MATCH(A2247,'[1]Center of Mass'!$B$8:$B$105,0),9))^2+(V2247-INDEX('[1]Center of Mass'!$B$8:$M$105,MATCH(A2247,'[1]Center of Mass'!$B$8:$B$105,0),10))^2))</f>
        <v>120.67367640550007</v>
      </c>
    </row>
    <row r="2248" spans="1:25">
      <c r="A2248" s="403" t="s">
        <v>53</v>
      </c>
      <c r="B2248" s="403" t="s">
        <v>801</v>
      </c>
      <c r="C2248" s="403" t="s">
        <v>343</v>
      </c>
      <c r="D2248" s="403" t="s">
        <v>344</v>
      </c>
      <c r="E2248" s="403" t="s">
        <v>1455</v>
      </c>
      <c r="F2248" s="403">
        <v>0</v>
      </c>
      <c r="O2248" s="403" t="s">
        <v>345</v>
      </c>
      <c r="R2248" s="403">
        <v>4</v>
      </c>
      <c r="S2248" s="403">
        <v>1.0111000000000001</v>
      </c>
      <c r="T2248" s="403">
        <v>4.0330000000000004</v>
      </c>
      <c r="U2248" s="403">
        <v>15.407999999999999</v>
      </c>
      <c r="V2248" s="403">
        <v>21.533000000000001</v>
      </c>
      <c r="W2248" s="403">
        <v>27.2</v>
      </c>
      <c r="X2248" s="404">
        <v>0.17229</v>
      </c>
      <c r="Y2248" s="403">
        <f>X2248+(S2248*((U2248-INDEX('[1]Center of Mass'!$B$8:$M$105,MATCH(A2248,'[1]Center of Mass'!$B$8:$B$105,0),9))^2+(V2248-INDEX('[1]Center of Mass'!$B$8:$M$105,MATCH(A2248,'[1]Center of Mass'!$B$8:$B$105,0),10))^2))</f>
        <v>106.14383877580008</v>
      </c>
    </row>
    <row r="2249" spans="1:25">
      <c r="A2249" s="403" t="s">
        <v>53</v>
      </c>
      <c r="B2249" s="403" t="s">
        <v>802</v>
      </c>
      <c r="C2249" s="403" t="s">
        <v>343</v>
      </c>
      <c r="D2249" s="403" t="s">
        <v>344</v>
      </c>
      <c r="E2249" s="403" t="s">
        <v>1455</v>
      </c>
      <c r="F2249" s="403">
        <v>0</v>
      </c>
      <c r="O2249" s="403" t="s">
        <v>345</v>
      </c>
      <c r="R2249" s="403">
        <v>4</v>
      </c>
      <c r="S2249" s="403">
        <v>1.0111000000000001</v>
      </c>
      <c r="T2249" s="403">
        <v>4.0330000000000004</v>
      </c>
      <c r="U2249" s="403">
        <v>16.492000000000001</v>
      </c>
      <c r="V2249" s="403">
        <v>21.533000000000001</v>
      </c>
      <c r="W2249" s="403">
        <v>27.2</v>
      </c>
      <c r="X2249" s="404">
        <v>0.17229</v>
      </c>
      <c r="Y2249" s="403">
        <f>X2249+(S2249*((U2249-INDEX('[1]Center of Mass'!$B$8:$M$105,MATCH(A2249,'[1]Center of Mass'!$B$8:$B$105,0),9))^2+(V2249-INDEX('[1]Center of Mass'!$B$8:$M$105,MATCH(A2249,'[1]Center of Mass'!$B$8:$B$105,0),10))^2))</f>
        <v>93.975687071000067</v>
      </c>
    </row>
    <row r="2250" spans="1:25">
      <c r="A2250" s="403" t="s">
        <v>53</v>
      </c>
      <c r="B2250" s="403" t="s">
        <v>803</v>
      </c>
      <c r="C2250" s="403" t="s">
        <v>343</v>
      </c>
      <c r="D2250" s="403" t="s">
        <v>344</v>
      </c>
      <c r="E2250" s="403" t="s">
        <v>1455</v>
      </c>
      <c r="F2250" s="403">
        <v>0</v>
      </c>
      <c r="O2250" s="403" t="s">
        <v>345</v>
      </c>
      <c r="R2250" s="403">
        <v>4</v>
      </c>
      <c r="S2250" s="403">
        <v>1.0111000000000001</v>
      </c>
      <c r="T2250" s="403">
        <v>4.0330000000000004</v>
      </c>
      <c r="U2250" s="403">
        <v>17.574999999999999</v>
      </c>
      <c r="V2250" s="403">
        <v>21.533000000000001</v>
      </c>
      <c r="W2250" s="403">
        <v>27.2</v>
      </c>
      <c r="X2250" s="404">
        <v>0.17229</v>
      </c>
      <c r="Y2250" s="403">
        <f>X2250+(S2250*((U2250-INDEX('[1]Center of Mass'!$B$8:$M$105,MATCH(A2250,'[1]Center of Mass'!$B$8:$B$105,0),9))^2+(V2250-INDEX('[1]Center of Mass'!$B$8:$M$105,MATCH(A2250,'[1]Center of Mass'!$B$8:$B$105,0),10))^2))</f>
        <v>84.191671755500067</v>
      </c>
    </row>
    <row r="2251" spans="1:25">
      <c r="A2251" s="403" t="s">
        <v>53</v>
      </c>
      <c r="B2251" s="403" t="s">
        <v>804</v>
      </c>
      <c r="C2251" s="403" t="s">
        <v>343</v>
      </c>
      <c r="D2251" s="403" t="s">
        <v>344</v>
      </c>
      <c r="E2251" s="403" t="s">
        <v>1455</v>
      </c>
      <c r="F2251" s="403">
        <v>0</v>
      </c>
      <c r="O2251" s="403" t="s">
        <v>345</v>
      </c>
      <c r="R2251" s="403">
        <v>4</v>
      </c>
      <c r="S2251" s="403">
        <v>1.0111000000000001</v>
      </c>
      <c r="T2251" s="403">
        <v>4.0330000000000004</v>
      </c>
      <c r="U2251" s="403">
        <v>18.658000000000001</v>
      </c>
      <c r="V2251" s="403">
        <v>21.533000000000001</v>
      </c>
      <c r="W2251" s="403">
        <v>27.2</v>
      </c>
      <c r="X2251" s="404">
        <v>0.17229</v>
      </c>
      <c r="Y2251" s="403">
        <f>X2251+(S2251*((U2251-INDEX('[1]Center of Mass'!$B$8:$M$105,MATCH(A2251,'[1]Center of Mass'!$B$8:$B$105,0),9))^2+(V2251-INDEX('[1]Center of Mass'!$B$8:$M$105,MATCH(A2251,'[1]Center of Mass'!$B$8:$B$105,0),10))^2))</f>
        <v>76.779472575800057</v>
      </c>
    </row>
    <row r="2252" spans="1:25">
      <c r="A2252" s="403" t="s">
        <v>53</v>
      </c>
      <c r="B2252" s="403" t="s">
        <v>806</v>
      </c>
      <c r="C2252" s="403" t="s">
        <v>343</v>
      </c>
      <c r="D2252" s="403" t="s">
        <v>344</v>
      </c>
      <c r="E2252" s="403" t="s">
        <v>1455</v>
      </c>
      <c r="F2252" s="403">
        <v>0</v>
      </c>
      <c r="O2252" s="403" t="s">
        <v>345</v>
      </c>
      <c r="R2252" s="403">
        <v>4</v>
      </c>
      <c r="S2252" s="403">
        <v>1.32</v>
      </c>
      <c r="T2252" s="403">
        <v>4.5999999999999996</v>
      </c>
      <c r="U2252" s="403">
        <v>-0.6</v>
      </c>
      <c r="V2252" s="403">
        <v>22.55</v>
      </c>
      <c r="W2252" s="403">
        <v>27.2</v>
      </c>
      <c r="X2252" s="404">
        <v>0.29149999999999998</v>
      </c>
      <c r="Y2252" s="403">
        <f>X2252+(S2252*((U2252-INDEX('[1]Center of Mass'!$B$8:$M$105,MATCH(A2252,'[1]Center of Mass'!$B$8:$B$105,0),9))^2+(V2252-INDEX('[1]Center of Mass'!$B$8:$M$105,MATCH(A2252,'[1]Center of Mass'!$B$8:$B$105,0),10))^2))</f>
        <v>757.84707284000024</v>
      </c>
    </row>
    <row r="2253" spans="1:25">
      <c r="A2253" s="403" t="s">
        <v>53</v>
      </c>
      <c r="B2253" s="403" t="s">
        <v>807</v>
      </c>
      <c r="C2253" s="403" t="s">
        <v>343</v>
      </c>
      <c r="D2253" s="403" t="s">
        <v>344</v>
      </c>
      <c r="E2253" s="403" t="s">
        <v>1455</v>
      </c>
      <c r="F2253" s="403">
        <v>0</v>
      </c>
      <c r="O2253" s="403" t="s">
        <v>345</v>
      </c>
      <c r="R2253" s="403">
        <v>4</v>
      </c>
      <c r="S2253" s="403">
        <v>1.21</v>
      </c>
      <c r="T2253" s="403">
        <v>4.4000000000000004</v>
      </c>
      <c r="U2253" s="403">
        <v>0.55000000000000004</v>
      </c>
      <c r="V2253" s="403">
        <v>22.55</v>
      </c>
      <c r="W2253" s="403">
        <v>27.2</v>
      </c>
      <c r="X2253" s="404">
        <v>0.24401999999999999</v>
      </c>
      <c r="Y2253" s="403">
        <f>X2253+(S2253*((U2253-INDEX('[1]Center of Mass'!$B$8:$M$105,MATCH(A2253,'[1]Center of Mass'!$B$8:$B$105,0),9))^2+(V2253-INDEX('[1]Center of Mass'!$B$8:$M$105,MATCH(A2253,'[1]Center of Mass'!$B$8:$B$105,0),10))^2))</f>
        <v>634.76310376999993</v>
      </c>
    </row>
    <row r="2254" spans="1:25">
      <c r="A2254" s="403" t="s">
        <v>53</v>
      </c>
      <c r="B2254" s="403" t="s">
        <v>808</v>
      </c>
      <c r="C2254" s="403" t="s">
        <v>343</v>
      </c>
      <c r="D2254" s="403" t="s">
        <v>344</v>
      </c>
      <c r="E2254" s="403" t="s">
        <v>1455</v>
      </c>
      <c r="F2254" s="403">
        <v>0</v>
      </c>
      <c r="O2254" s="403" t="s">
        <v>345</v>
      </c>
      <c r="R2254" s="403">
        <v>4</v>
      </c>
      <c r="S2254" s="403">
        <v>1.21</v>
      </c>
      <c r="T2254" s="403">
        <v>4.4000000000000004</v>
      </c>
      <c r="U2254" s="403">
        <v>1.65</v>
      </c>
      <c r="V2254" s="403">
        <v>22.55</v>
      </c>
      <c r="W2254" s="403">
        <v>27.2</v>
      </c>
      <c r="X2254" s="404">
        <v>0.24401999999999999</v>
      </c>
      <c r="Y2254" s="403">
        <f>X2254+(S2254*((U2254-INDEX('[1]Center of Mass'!$B$8:$M$105,MATCH(A2254,'[1]Center of Mass'!$B$8:$B$105,0),9))^2+(V2254-INDEX('[1]Center of Mass'!$B$8:$M$105,MATCH(A2254,'[1]Center of Mass'!$B$8:$B$105,0),10))^2))</f>
        <v>580.45564177000017</v>
      </c>
    </row>
    <row r="2255" spans="1:25">
      <c r="A2255" s="403" t="s">
        <v>53</v>
      </c>
      <c r="B2255" s="403" t="s">
        <v>809</v>
      </c>
      <c r="C2255" s="403" t="s">
        <v>343</v>
      </c>
      <c r="D2255" s="403" t="s">
        <v>344</v>
      </c>
      <c r="E2255" s="403" t="s">
        <v>1455</v>
      </c>
      <c r="F2255" s="403">
        <v>0</v>
      </c>
      <c r="O2255" s="403" t="s">
        <v>345</v>
      </c>
      <c r="R2255" s="403">
        <v>4</v>
      </c>
      <c r="S2255" s="403">
        <v>1.21</v>
      </c>
      <c r="T2255" s="403">
        <v>4.4000000000000004</v>
      </c>
      <c r="U2255" s="403">
        <v>2.75</v>
      </c>
      <c r="V2255" s="403">
        <v>22.55</v>
      </c>
      <c r="W2255" s="403">
        <v>27.2</v>
      </c>
      <c r="X2255" s="404">
        <v>0.24401999999999999</v>
      </c>
      <c r="Y2255" s="403">
        <f>X2255+(S2255*((U2255-INDEX('[1]Center of Mass'!$B$8:$M$105,MATCH(A2255,'[1]Center of Mass'!$B$8:$B$105,0),9))^2+(V2255-INDEX('[1]Center of Mass'!$B$8:$M$105,MATCH(A2255,'[1]Center of Mass'!$B$8:$B$105,0),10))^2))</f>
        <v>529.07637977000002</v>
      </c>
    </row>
    <row r="2256" spans="1:25">
      <c r="A2256" s="403" t="s">
        <v>53</v>
      </c>
      <c r="B2256" s="403" t="s">
        <v>810</v>
      </c>
      <c r="C2256" s="403" t="s">
        <v>343</v>
      </c>
      <c r="D2256" s="403" t="s">
        <v>344</v>
      </c>
      <c r="E2256" s="403" t="s">
        <v>1455</v>
      </c>
      <c r="F2256" s="403">
        <v>0</v>
      </c>
      <c r="O2256" s="403" t="s">
        <v>345</v>
      </c>
      <c r="R2256" s="403">
        <v>4</v>
      </c>
      <c r="S2256" s="403">
        <v>1.0725</v>
      </c>
      <c r="T2256" s="403">
        <v>4.1500000000000004</v>
      </c>
      <c r="U2256" s="403">
        <v>3.7879999999999998</v>
      </c>
      <c r="V2256" s="403">
        <v>22.55</v>
      </c>
      <c r="W2256" s="403">
        <v>27.2</v>
      </c>
      <c r="X2256" s="404">
        <v>0.19311</v>
      </c>
      <c r="Y2256" s="403">
        <f>X2256+(S2256*((U2256-INDEX('[1]Center of Mass'!$B$8:$M$105,MATCH(A2256,'[1]Center of Mass'!$B$8:$B$105,0),9))^2+(V2256-INDEX('[1]Center of Mass'!$B$8:$M$105,MATCH(A2256,'[1]Center of Mass'!$B$8:$B$105,0),10))^2))</f>
        <v>428.33715311250006</v>
      </c>
    </row>
    <row r="2257" spans="1:25">
      <c r="A2257" s="403" t="s">
        <v>53</v>
      </c>
      <c r="B2257" s="403" t="s">
        <v>811</v>
      </c>
      <c r="C2257" s="403" t="s">
        <v>343</v>
      </c>
      <c r="D2257" s="403" t="s">
        <v>344</v>
      </c>
      <c r="E2257" s="403" t="s">
        <v>1455</v>
      </c>
      <c r="F2257" s="403">
        <v>0</v>
      </c>
      <c r="O2257" s="403" t="s">
        <v>345</v>
      </c>
      <c r="R2257" s="403">
        <v>4</v>
      </c>
      <c r="S2257" s="403">
        <v>1.0725</v>
      </c>
      <c r="T2257" s="403">
        <v>4.1500000000000004</v>
      </c>
      <c r="U2257" s="403">
        <v>4.7629999999999999</v>
      </c>
      <c r="V2257" s="403">
        <v>22.55</v>
      </c>
      <c r="W2257" s="403">
        <v>27.2</v>
      </c>
      <c r="X2257" s="404">
        <v>0.19311</v>
      </c>
      <c r="Y2257" s="403">
        <f>X2257+(S2257*((U2257-INDEX('[1]Center of Mass'!$B$8:$M$105,MATCH(A2257,'[1]Center of Mass'!$B$8:$B$105,0),9))^2+(V2257-INDEX('[1]Center of Mass'!$B$8:$M$105,MATCH(A2257,'[1]Center of Mass'!$B$8:$B$105,0),10))^2))</f>
        <v>392.31217305000001</v>
      </c>
    </row>
    <row r="2258" spans="1:25">
      <c r="A2258" s="403" t="s">
        <v>53</v>
      </c>
      <c r="B2258" s="403" t="s">
        <v>812</v>
      </c>
      <c r="C2258" s="403" t="s">
        <v>343</v>
      </c>
      <c r="D2258" s="403" t="s">
        <v>344</v>
      </c>
      <c r="E2258" s="403" t="s">
        <v>1455</v>
      </c>
      <c r="F2258" s="403">
        <v>0</v>
      </c>
      <c r="O2258" s="403" t="s">
        <v>345</v>
      </c>
      <c r="R2258" s="403">
        <v>4</v>
      </c>
      <c r="S2258" s="403">
        <v>1.0725</v>
      </c>
      <c r="T2258" s="403">
        <v>4.1500000000000004</v>
      </c>
      <c r="U2258" s="403">
        <v>5.7380000000000004</v>
      </c>
      <c r="V2258" s="403">
        <v>22.55</v>
      </c>
      <c r="W2258" s="403">
        <v>27.2</v>
      </c>
      <c r="X2258" s="404">
        <v>0.19311</v>
      </c>
      <c r="Y2258" s="403">
        <f>X2258+(S2258*((U2258-INDEX('[1]Center of Mass'!$B$8:$M$105,MATCH(A2258,'[1]Center of Mass'!$B$8:$B$105,0),9))^2+(V2258-INDEX('[1]Center of Mass'!$B$8:$M$105,MATCH(A2258,'[1]Center of Mass'!$B$8:$B$105,0),10))^2))</f>
        <v>358.32628361250011</v>
      </c>
    </row>
    <row r="2259" spans="1:25">
      <c r="A2259" s="403" t="s">
        <v>53</v>
      </c>
      <c r="B2259" s="403" t="s">
        <v>813</v>
      </c>
      <c r="C2259" s="403" t="s">
        <v>343</v>
      </c>
      <c r="D2259" s="403" t="s">
        <v>344</v>
      </c>
      <c r="E2259" s="403" t="s">
        <v>1455</v>
      </c>
      <c r="F2259" s="403">
        <v>0</v>
      </c>
      <c r="O2259" s="403" t="s">
        <v>345</v>
      </c>
      <c r="R2259" s="403">
        <v>4</v>
      </c>
      <c r="S2259" s="403">
        <v>1.0725</v>
      </c>
      <c r="T2259" s="403">
        <v>4.1500000000000004</v>
      </c>
      <c r="U2259" s="403">
        <v>6.7130000000000001</v>
      </c>
      <c r="V2259" s="403">
        <v>22.55</v>
      </c>
      <c r="W2259" s="403">
        <v>27.2</v>
      </c>
      <c r="X2259" s="404">
        <v>0.19311</v>
      </c>
      <c r="Y2259" s="403">
        <f>X2259+(S2259*((U2259-INDEX('[1]Center of Mass'!$B$8:$M$105,MATCH(A2259,'[1]Center of Mass'!$B$8:$B$105,0),9))^2+(V2259-INDEX('[1]Center of Mass'!$B$8:$M$105,MATCH(A2259,'[1]Center of Mass'!$B$8:$B$105,0),10))^2))</f>
        <v>326.3794848</v>
      </c>
    </row>
    <row r="2260" spans="1:25">
      <c r="A2260" s="403" t="s">
        <v>53</v>
      </c>
      <c r="B2260" s="403" t="s">
        <v>814</v>
      </c>
      <c r="C2260" s="403" t="s">
        <v>343</v>
      </c>
      <c r="D2260" s="403" t="s">
        <v>344</v>
      </c>
      <c r="E2260" s="403" t="s">
        <v>1455</v>
      </c>
      <c r="F2260" s="403">
        <v>0</v>
      </c>
      <c r="O2260" s="403" t="s">
        <v>345</v>
      </c>
      <c r="R2260" s="403">
        <v>4</v>
      </c>
      <c r="S2260" s="403">
        <v>1.76</v>
      </c>
      <c r="T2260" s="403">
        <v>5.4</v>
      </c>
      <c r="U2260" s="403">
        <v>8</v>
      </c>
      <c r="V2260" s="403">
        <v>22.55</v>
      </c>
      <c r="W2260" s="403">
        <v>27.2</v>
      </c>
      <c r="X2260" s="404">
        <v>0.55293000000000003</v>
      </c>
      <c r="Y2260" s="403">
        <f>X2260+(S2260*((U2260-INDEX('[1]Center of Mass'!$B$8:$M$105,MATCH(A2260,'[1]Center of Mass'!$B$8:$B$105,0),9))^2+(V2260-INDEX('[1]Center of Mass'!$B$8:$M$105,MATCH(A2260,'[1]Center of Mass'!$B$8:$B$105,0),10))^2))</f>
        <v>471.75515512000015</v>
      </c>
    </row>
    <row r="2261" spans="1:25">
      <c r="A2261" s="403" t="s">
        <v>53</v>
      </c>
      <c r="B2261" s="403" t="s">
        <v>816</v>
      </c>
      <c r="C2261" s="403" t="s">
        <v>343</v>
      </c>
      <c r="D2261" s="403" t="s">
        <v>344</v>
      </c>
      <c r="E2261" s="403" t="s">
        <v>1455</v>
      </c>
      <c r="F2261" s="403">
        <v>0</v>
      </c>
      <c r="O2261" s="403" t="s">
        <v>345</v>
      </c>
      <c r="R2261" s="403">
        <v>4</v>
      </c>
      <c r="S2261" s="403">
        <v>0.77</v>
      </c>
      <c r="T2261" s="403">
        <v>3.6</v>
      </c>
      <c r="U2261" s="403">
        <v>9.15</v>
      </c>
      <c r="V2261" s="403">
        <v>22.55</v>
      </c>
      <c r="W2261" s="403">
        <v>27.2</v>
      </c>
      <c r="X2261" s="404">
        <v>0.10908</v>
      </c>
      <c r="Y2261" s="403">
        <f>X2261+(S2261*((U2261-INDEX('[1]Center of Mass'!$B$8:$M$105,MATCH(A2261,'[1]Center of Mass'!$B$8:$B$105,0),9))^2+(V2261-INDEX('[1]Center of Mass'!$B$8:$M$105,MATCH(A2261,'[1]Center of Mass'!$B$8:$B$105,0),10))^2))</f>
        <v>183.36810749000006</v>
      </c>
    </row>
    <row r="2262" spans="1:25">
      <c r="A2262" s="403" t="s">
        <v>53</v>
      </c>
      <c r="B2262" s="403" t="s">
        <v>818</v>
      </c>
      <c r="C2262" s="403" t="s">
        <v>343</v>
      </c>
      <c r="D2262" s="403" t="s">
        <v>344</v>
      </c>
      <c r="E2262" s="403" t="s">
        <v>1455</v>
      </c>
      <c r="F2262" s="403">
        <v>0</v>
      </c>
      <c r="O2262" s="403" t="s">
        <v>345</v>
      </c>
      <c r="R2262" s="403">
        <v>4</v>
      </c>
      <c r="S2262" s="403">
        <v>1.1917</v>
      </c>
      <c r="T2262" s="403">
        <v>4.367</v>
      </c>
      <c r="U2262" s="403">
        <v>13.242000000000001</v>
      </c>
      <c r="V2262" s="403">
        <v>22.55</v>
      </c>
      <c r="W2262" s="403">
        <v>27.2</v>
      </c>
      <c r="X2262" s="404">
        <v>0.23671</v>
      </c>
      <c r="Y2262" s="403">
        <f>X2262+(S2262*((U2262-INDEX('[1]Center of Mass'!$B$8:$M$105,MATCH(A2262,'[1]Center of Mass'!$B$8:$B$105,0),9))^2+(V2262-INDEX('[1]Center of Mass'!$B$8:$M$105,MATCH(A2262,'[1]Center of Mass'!$B$8:$B$105,0),10))^2))</f>
        <v>183.35645067890005</v>
      </c>
    </row>
    <row r="2263" spans="1:25">
      <c r="A2263" s="403" t="s">
        <v>53</v>
      </c>
      <c r="B2263" s="403" t="s">
        <v>819</v>
      </c>
      <c r="C2263" s="403" t="s">
        <v>343</v>
      </c>
      <c r="D2263" s="403" t="s">
        <v>344</v>
      </c>
      <c r="E2263" s="403" t="s">
        <v>1455</v>
      </c>
      <c r="F2263" s="403">
        <v>0</v>
      </c>
      <c r="O2263" s="403" t="s">
        <v>345</v>
      </c>
      <c r="R2263" s="403">
        <v>4</v>
      </c>
      <c r="S2263" s="403">
        <v>1.1917</v>
      </c>
      <c r="T2263" s="403">
        <v>4.367</v>
      </c>
      <c r="U2263" s="403">
        <v>14.324999999999999</v>
      </c>
      <c r="V2263" s="403">
        <v>22.55</v>
      </c>
      <c r="W2263" s="403">
        <v>27.2</v>
      </c>
      <c r="X2263" s="404">
        <v>0.23671</v>
      </c>
      <c r="Y2263" s="403">
        <f>X2263+(S2263*((U2263-INDEX('[1]Center of Mass'!$B$8:$M$105,MATCH(A2263,'[1]Center of Mass'!$B$8:$B$105,0),9))^2+(V2263-INDEX('[1]Center of Mass'!$B$8:$M$105,MATCH(A2263,'[1]Center of Mass'!$B$8:$B$105,0),10))^2))</f>
        <v>163.43586835040006</v>
      </c>
    </row>
    <row r="2264" spans="1:25">
      <c r="A2264" s="403" t="s">
        <v>53</v>
      </c>
      <c r="B2264" s="403" t="s">
        <v>820</v>
      </c>
      <c r="C2264" s="403" t="s">
        <v>343</v>
      </c>
      <c r="D2264" s="403" t="s">
        <v>344</v>
      </c>
      <c r="E2264" s="403" t="s">
        <v>1455</v>
      </c>
      <c r="F2264" s="403">
        <v>0</v>
      </c>
      <c r="O2264" s="403" t="s">
        <v>345</v>
      </c>
      <c r="R2264" s="403">
        <v>4</v>
      </c>
      <c r="S2264" s="403">
        <v>1.1917</v>
      </c>
      <c r="T2264" s="403">
        <v>4.367</v>
      </c>
      <c r="U2264" s="403">
        <v>15.407999999999999</v>
      </c>
      <c r="V2264" s="403">
        <v>22.55</v>
      </c>
      <c r="W2264" s="403">
        <v>27.2</v>
      </c>
      <c r="X2264" s="404">
        <v>0.23671</v>
      </c>
      <c r="Y2264" s="403">
        <f>X2264+(S2264*((U2264-INDEX('[1]Center of Mass'!$B$8:$M$105,MATCH(A2264,'[1]Center of Mass'!$B$8:$B$105,0),9))^2+(V2264-INDEX('[1]Center of Mass'!$B$8:$M$105,MATCH(A2264,'[1]Center of Mass'!$B$8:$B$105,0),10))^2))</f>
        <v>146.31074966450004</v>
      </c>
    </row>
    <row r="2265" spans="1:25">
      <c r="A2265" s="403" t="s">
        <v>53</v>
      </c>
      <c r="B2265" s="403" t="s">
        <v>821</v>
      </c>
      <c r="C2265" s="403" t="s">
        <v>343</v>
      </c>
      <c r="D2265" s="403" t="s">
        <v>344</v>
      </c>
      <c r="E2265" s="403" t="s">
        <v>1455</v>
      </c>
      <c r="F2265" s="403">
        <v>0</v>
      </c>
      <c r="O2265" s="403" t="s">
        <v>345</v>
      </c>
      <c r="R2265" s="403">
        <v>4</v>
      </c>
      <c r="S2265" s="403">
        <v>1.1917</v>
      </c>
      <c r="T2265" s="403">
        <v>4.367</v>
      </c>
      <c r="U2265" s="403">
        <v>16.492000000000001</v>
      </c>
      <c r="V2265" s="403">
        <v>22.55</v>
      </c>
      <c r="W2265" s="403">
        <v>27.2</v>
      </c>
      <c r="X2265" s="404">
        <v>0.23671</v>
      </c>
      <c r="Y2265" s="403">
        <f>X2265+(S2265*((U2265-INDEX('[1]Center of Mass'!$B$8:$M$105,MATCH(A2265,'[1]Center of Mass'!$B$8:$B$105,0),9))^2+(V2265-INDEX('[1]Center of Mass'!$B$8:$M$105,MATCH(A2265,'[1]Center of Mass'!$B$8:$B$105,0),10))^2))</f>
        <v>131.96915497890004</v>
      </c>
    </row>
    <row r="2266" spans="1:25">
      <c r="A2266" s="403" t="s">
        <v>53</v>
      </c>
      <c r="B2266" s="403" t="s">
        <v>822</v>
      </c>
      <c r="C2266" s="403" t="s">
        <v>343</v>
      </c>
      <c r="D2266" s="403" t="s">
        <v>344</v>
      </c>
      <c r="E2266" s="403" t="s">
        <v>1455</v>
      </c>
      <c r="F2266" s="403">
        <v>0</v>
      </c>
      <c r="O2266" s="403" t="s">
        <v>345</v>
      </c>
      <c r="R2266" s="403">
        <v>4</v>
      </c>
      <c r="S2266" s="403">
        <v>1.1917</v>
      </c>
      <c r="T2266" s="403">
        <v>4.367</v>
      </c>
      <c r="U2266" s="403">
        <v>17.574999999999999</v>
      </c>
      <c r="V2266" s="403">
        <v>22.55</v>
      </c>
      <c r="W2266" s="403">
        <v>27.2</v>
      </c>
      <c r="X2266" s="404">
        <v>0.23671</v>
      </c>
      <c r="Y2266" s="403">
        <f>X2266+(S2266*((U2266-INDEX('[1]Center of Mass'!$B$8:$M$105,MATCH(A2266,'[1]Center of Mass'!$B$8:$B$105,0),9))^2+(V2266-INDEX('[1]Center of Mass'!$B$8:$M$105,MATCH(A2266,'[1]Center of Mass'!$B$8:$B$105,0),10))^2))</f>
        <v>120.43754480040006</v>
      </c>
    </row>
    <row r="2267" spans="1:25">
      <c r="A2267" s="403" t="s">
        <v>53</v>
      </c>
      <c r="B2267" s="403" t="s">
        <v>823</v>
      </c>
      <c r="C2267" s="403" t="s">
        <v>343</v>
      </c>
      <c r="D2267" s="403" t="s">
        <v>344</v>
      </c>
      <c r="E2267" s="403" t="s">
        <v>1455</v>
      </c>
      <c r="F2267" s="403">
        <v>0</v>
      </c>
      <c r="O2267" s="403" t="s">
        <v>345</v>
      </c>
      <c r="R2267" s="403">
        <v>4</v>
      </c>
      <c r="S2267" s="403">
        <v>1.1917</v>
      </c>
      <c r="T2267" s="403">
        <v>4.367</v>
      </c>
      <c r="U2267" s="403">
        <v>18.658000000000001</v>
      </c>
      <c r="V2267" s="403">
        <v>22.55</v>
      </c>
      <c r="W2267" s="403">
        <v>27.2</v>
      </c>
      <c r="X2267" s="404">
        <v>0.23671</v>
      </c>
      <c r="Y2267" s="403">
        <f>X2267+(S2267*((U2267-INDEX('[1]Center of Mass'!$B$8:$M$105,MATCH(A2267,'[1]Center of Mass'!$B$8:$B$105,0),9))^2+(V2267-INDEX('[1]Center of Mass'!$B$8:$M$105,MATCH(A2267,'[1]Center of Mass'!$B$8:$B$105,0),10))^2))</f>
        <v>111.70139826450004</v>
      </c>
    </row>
    <row r="2268" spans="1:25">
      <c r="A2268" s="403" t="s">
        <v>53</v>
      </c>
      <c r="B2268" s="403" t="s">
        <v>825</v>
      </c>
      <c r="C2268" s="403" t="s">
        <v>343</v>
      </c>
      <c r="D2268" s="403" t="s">
        <v>344</v>
      </c>
      <c r="E2268" s="403" t="s">
        <v>1455</v>
      </c>
      <c r="F2268" s="403">
        <v>0</v>
      </c>
      <c r="O2268" s="403" t="s">
        <v>345</v>
      </c>
      <c r="R2268" s="403">
        <v>4</v>
      </c>
      <c r="S2268" s="403">
        <v>1.32</v>
      </c>
      <c r="T2268" s="403">
        <v>4.5999999999999996</v>
      </c>
      <c r="U2268" s="403">
        <v>-0.6</v>
      </c>
      <c r="V2268" s="403">
        <v>23.65</v>
      </c>
      <c r="W2268" s="403">
        <v>27.2</v>
      </c>
      <c r="X2268" s="404">
        <v>0.29149999999999998</v>
      </c>
      <c r="Y2268" s="403">
        <f>X2268+(S2268*((U2268-INDEX('[1]Center of Mass'!$B$8:$M$105,MATCH(A2268,'[1]Center of Mass'!$B$8:$B$105,0),9))^2+(V2268-INDEX('[1]Center of Mass'!$B$8:$M$105,MATCH(A2268,'[1]Center of Mass'!$B$8:$B$105,0),10))^2))</f>
        <v>786.28884884000024</v>
      </c>
    </row>
    <row r="2269" spans="1:25">
      <c r="A2269" s="403" t="s">
        <v>53</v>
      </c>
      <c r="B2269" s="403" t="s">
        <v>826</v>
      </c>
      <c r="C2269" s="403" t="s">
        <v>343</v>
      </c>
      <c r="D2269" s="403" t="s">
        <v>344</v>
      </c>
      <c r="E2269" s="403" t="s">
        <v>1455</v>
      </c>
      <c r="F2269" s="403">
        <v>0</v>
      </c>
      <c r="O2269" s="403" t="s">
        <v>345</v>
      </c>
      <c r="R2269" s="403">
        <v>4</v>
      </c>
      <c r="S2269" s="403">
        <v>1.21</v>
      </c>
      <c r="T2269" s="403">
        <v>4.4000000000000004</v>
      </c>
      <c r="U2269" s="403">
        <v>0.55000000000000004</v>
      </c>
      <c r="V2269" s="403">
        <v>23.65</v>
      </c>
      <c r="W2269" s="403">
        <v>27.2</v>
      </c>
      <c r="X2269" s="404">
        <v>0.24401999999999999</v>
      </c>
      <c r="Y2269" s="403">
        <f>X2269+(S2269*((U2269-INDEX('[1]Center of Mass'!$B$8:$M$105,MATCH(A2269,'[1]Center of Mass'!$B$8:$B$105,0),9))^2+(V2269-INDEX('[1]Center of Mass'!$B$8:$M$105,MATCH(A2269,'[1]Center of Mass'!$B$8:$B$105,0),10))^2))</f>
        <v>660.83473177000008</v>
      </c>
    </row>
    <row r="2270" spans="1:25">
      <c r="A2270" s="403" t="s">
        <v>53</v>
      </c>
      <c r="B2270" s="403" t="s">
        <v>827</v>
      </c>
      <c r="C2270" s="403" t="s">
        <v>343</v>
      </c>
      <c r="D2270" s="403" t="s">
        <v>344</v>
      </c>
      <c r="E2270" s="403" t="s">
        <v>1455</v>
      </c>
      <c r="F2270" s="403">
        <v>0</v>
      </c>
      <c r="O2270" s="403" t="s">
        <v>345</v>
      </c>
      <c r="R2270" s="403">
        <v>4</v>
      </c>
      <c r="S2270" s="403">
        <v>1.21</v>
      </c>
      <c r="T2270" s="403">
        <v>4.4000000000000004</v>
      </c>
      <c r="U2270" s="403">
        <v>1.65</v>
      </c>
      <c r="V2270" s="403">
        <v>23.65</v>
      </c>
      <c r="W2270" s="403">
        <v>27.2</v>
      </c>
      <c r="X2270" s="404">
        <v>0.24401999999999999</v>
      </c>
      <c r="Y2270" s="403">
        <f>X2270+(S2270*((U2270-INDEX('[1]Center of Mass'!$B$8:$M$105,MATCH(A2270,'[1]Center of Mass'!$B$8:$B$105,0),9))^2+(V2270-INDEX('[1]Center of Mass'!$B$8:$M$105,MATCH(A2270,'[1]Center of Mass'!$B$8:$B$105,0),10))^2))</f>
        <v>606.52726977000009</v>
      </c>
    </row>
    <row r="2271" spans="1:25">
      <c r="A2271" s="403" t="s">
        <v>53</v>
      </c>
      <c r="B2271" s="403" t="s">
        <v>828</v>
      </c>
      <c r="C2271" s="403" t="s">
        <v>343</v>
      </c>
      <c r="D2271" s="403" t="s">
        <v>344</v>
      </c>
      <c r="E2271" s="403" t="s">
        <v>1455</v>
      </c>
      <c r="F2271" s="403">
        <v>0</v>
      </c>
      <c r="O2271" s="403" t="s">
        <v>345</v>
      </c>
      <c r="R2271" s="403">
        <v>4</v>
      </c>
      <c r="S2271" s="403">
        <v>1.21</v>
      </c>
      <c r="T2271" s="403">
        <v>4.4000000000000004</v>
      </c>
      <c r="U2271" s="403">
        <v>2.75</v>
      </c>
      <c r="V2271" s="403">
        <v>23.65</v>
      </c>
      <c r="W2271" s="403">
        <v>27.2</v>
      </c>
      <c r="X2271" s="404">
        <v>0.24401999999999999</v>
      </c>
      <c r="Y2271" s="403">
        <f>X2271+(S2271*((U2271-INDEX('[1]Center of Mass'!$B$8:$M$105,MATCH(A2271,'[1]Center of Mass'!$B$8:$B$105,0),9))^2+(V2271-INDEX('[1]Center of Mass'!$B$8:$M$105,MATCH(A2271,'[1]Center of Mass'!$B$8:$B$105,0),10))^2))</f>
        <v>555.14800776999994</v>
      </c>
    </row>
    <row r="2272" spans="1:25">
      <c r="A2272" s="403" t="s">
        <v>53</v>
      </c>
      <c r="B2272" s="403" t="s">
        <v>895</v>
      </c>
      <c r="C2272" s="403" t="s">
        <v>343</v>
      </c>
      <c r="D2272" s="403" t="s">
        <v>344</v>
      </c>
      <c r="E2272" s="403" t="s">
        <v>1455</v>
      </c>
      <c r="F2272" s="403">
        <v>0</v>
      </c>
      <c r="O2272" s="403" t="s">
        <v>345</v>
      </c>
      <c r="R2272" s="403">
        <v>4</v>
      </c>
      <c r="S2272" s="403">
        <v>1.0725</v>
      </c>
      <c r="T2272" s="403">
        <v>4.1500000000000004</v>
      </c>
      <c r="U2272" s="403">
        <v>3.7879999999999998</v>
      </c>
      <c r="V2272" s="403">
        <v>23.65</v>
      </c>
      <c r="W2272" s="403">
        <v>27.2</v>
      </c>
      <c r="X2272" s="404">
        <v>0.19311</v>
      </c>
      <c r="Y2272" s="403">
        <f>X2272+(S2272*((U2272-INDEX('[1]Center of Mass'!$B$8:$M$105,MATCH(A2272,'[1]Center of Mass'!$B$8:$B$105,0),9))^2+(V2272-INDEX('[1]Center of Mass'!$B$8:$M$105,MATCH(A2272,'[1]Center of Mass'!$B$8:$B$105,0),10))^2))</f>
        <v>451.44609611250002</v>
      </c>
    </row>
    <row r="2273" spans="1:25">
      <c r="A2273" s="403" t="s">
        <v>53</v>
      </c>
      <c r="B2273" s="403" t="s">
        <v>896</v>
      </c>
      <c r="C2273" s="403" t="s">
        <v>343</v>
      </c>
      <c r="D2273" s="403" t="s">
        <v>344</v>
      </c>
      <c r="E2273" s="403" t="s">
        <v>1455</v>
      </c>
      <c r="F2273" s="403">
        <v>0</v>
      </c>
      <c r="O2273" s="403" t="s">
        <v>345</v>
      </c>
      <c r="R2273" s="403">
        <v>4</v>
      </c>
      <c r="S2273" s="403">
        <v>1.0725</v>
      </c>
      <c r="T2273" s="403">
        <v>4.1500000000000004</v>
      </c>
      <c r="U2273" s="403">
        <v>4.7629999999999999</v>
      </c>
      <c r="V2273" s="403">
        <v>23.65</v>
      </c>
      <c r="W2273" s="403">
        <v>27.2</v>
      </c>
      <c r="X2273" s="404">
        <v>0.19311</v>
      </c>
      <c r="Y2273" s="403">
        <f>X2273+(S2273*((U2273-INDEX('[1]Center of Mass'!$B$8:$M$105,MATCH(A2273,'[1]Center of Mass'!$B$8:$B$105,0),9))^2+(V2273-INDEX('[1]Center of Mass'!$B$8:$M$105,MATCH(A2273,'[1]Center of Mass'!$B$8:$B$105,0),10))^2))</f>
        <v>415.42111604999997</v>
      </c>
    </row>
    <row r="2274" spans="1:25">
      <c r="A2274" s="403" t="s">
        <v>53</v>
      </c>
      <c r="B2274" s="403" t="s">
        <v>863</v>
      </c>
      <c r="C2274" s="403" t="s">
        <v>343</v>
      </c>
      <c r="D2274" s="403" t="s">
        <v>344</v>
      </c>
      <c r="E2274" s="403" t="s">
        <v>1455</v>
      </c>
      <c r="F2274" s="403">
        <v>0</v>
      </c>
      <c r="O2274" s="403" t="s">
        <v>345</v>
      </c>
      <c r="R2274" s="403">
        <v>4</v>
      </c>
      <c r="S2274" s="403">
        <v>1.0725</v>
      </c>
      <c r="T2274" s="403">
        <v>4.1500000000000004</v>
      </c>
      <c r="U2274" s="403">
        <v>5.7380000000000004</v>
      </c>
      <c r="V2274" s="403">
        <v>23.65</v>
      </c>
      <c r="W2274" s="403">
        <v>27.2</v>
      </c>
      <c r="X2274" s="404">
        <v>0.19311</v>
      </c>
      <c r="Y2274" s="403">
        <f>X2274+(S2274*((U2274-INDEX('[1]Center of Mass'!$B$8:$M$105,MATCH(A2274,'[1]Center of Mass'!$B$8:$B$105,0),9))^2+(V2274-INDEX('[1]Center of Mass'!$B$8:$M$105,MATCH(A2274,'[1]Center of Mass'!$B$8:$B$105,0),10))^2))</f>
        <v>381.43522661250006</v>
      </c>
    </row>
    <row r="2275" spans="1:25">
      <c r="A2275" s="403" t="s">
        <v>53</v>
      </c>
      <c r="B2275" s="403" t="s">
        <v>897</v>
      </c>
      <c r="C2275" s="403" t="s">
        <v>343</v>
      </c>
      <c r="D2275" s="403" t="s">
        <v>344</v>
      </c>
      <c r="E2275" s="403" t="s">
        <v>1455</v>
      </c>
      <c r="F2275" s="403">
        <v>0</v>
      </c>
      <c r="O2275" s="403" t="s">
        <v>345</v>
      </c>
      <c r="R2275" s="403">
        <v>4</v>
      </c>
      <c r="S2275" s="403">
        <v>1.0725</v>
      </c>
      <c r="T2275" s="403">
        <v>4.1500000000000004</v>
      </c>
      <c r="U2275" s="403">
        <v>6.7130000000000001</v>
      </c>
      <c r="V2275" s="403">
        <v>23.65</v>
      </c>
      <c r="W2275" s="403">
        <v>27.2</v>
      </c>
      <c r="X2275" s="404">
        <v>0.19311</v>
      </c>
      <c r="Y2275" s="403">
        <f>X2275+(S2275*((U2275-INDEX('[1]Center of Mass'!$B$8:$M$105,MATCH(A2275,'[1]Center of Mass'!$B$8:$B$105,0),9))^2+(V2275-INDEX('[1]Center of Mass'!$B$8:$M$105,MATCH(A2275,'[1]Center of Mass'!$B$8:$B$105,0),10))^2))</f>
        <v>349.48842779999995</v>
      </c>
    </row>
    <row r="2276" spans="1:25">
      <c r="A2276" s="403" t="s">
        <v>53</v>
      </c>
      <c r="B2276" s="403" t="s">
        <v>864</v>
      </c>
      <c r="C2276" s="403" t="s">
        <v>343</v>
      </c>
      <c r="D2276" s="403" t="s">
        <v>344</v>
      </c>
      <c r="E2276" s="403" t="s">
        <v>1455</v>
      </c>
      <c r="F2276" s="403">
        <v>0</v>
      </c>
      <c r="O2276" s="403" t="s">
        <v>345</v>
      </c>
      <c r="R2276" s="403">
        <v>4</v>
      </c>
      <c r="S2276" s="403">
        <v>1.76</v>
      </c>
      <c r="T2276" s="403">
        <v>5.4</v>
      </c>
      <c r="U2276" s="403">
        <v>8</v>
      </c>
      <c r="V2276" s="403">
        <v>23.65</v>
      </c>
      <c r="W2276" s="403">
        <v>27.2</v>
      </c>
      <c r="X2276" s="404">
        <v>0.55293000000000003</v>
      </c>
      <c r="Y2276" s="403">
        <f>X2276+(S2276*((U2276-INDEX('[1]Center of Mass'!$B$8:$M$105,MATCH(A2276,'[1]Center of Mass'!$B$8:$B$105,0),9))^2+(V2276-INDEX('[1]Center of Mass'!$B$8:$M$105,MATCH(A2276,'[1]Center of Mass'!$B$8:$B$105,0),10))^2))</f>
        <v>509.67752312000005</v>
      </c>
    </row>
    <row r="2277" spans="1:25">
      <c r="A2277" s="403" t="s">
        <v>53</v>
      </c>
      <c r="B2277" s="403" t="s">
        <v>573</v>
      </c>
      <c r="C2277" s="403" t="s">
        <v>343</v>
      </c>
      <c r="D2277" s="403" t="s">
        <v>344</v>
      </c>
      <c r="E2277" s="403" t="s">
        <v>1455</v>
      </c>
      <c r="F2277" s="403">
        <v>0</v>
      </c>
      <c r="O2277" s="403" t="s">
        <v>345</v>
      </c>
      <c r="R2277" s="403">
        <v>4</v>
      </c>
      <c r="S2277" s="403">
        <v>0.77</v>
      </c>
      <c r="T2277" s="403">
        <v>3.6</v>
      </c>
      <c r="U2277" s="403">
        <v>9.15</v>
      </c>
      <c r="V2277" s="403">
        <v>23.65</v>
      </c>
      <c r="W2277" s="403">
        <v>27.2</v>
      </c>
      <c r="X2277" s="404">
        <v>0.10908</v>
      </c>
      <c r="Y2277" s="403">
        <f>X2277+(S2277*((U2277-INDEX('[1]Center of Mass'!$B$8:$M$105,MATCH(A2277,'[1]Center of Mass'!$B$8:$B$105,0),9))^2+(V2277-INDEX('[1]Center of Mass'!$B$8:$M$105,MATCH(A2277,'[1]Center of Mass'!$B$8:$B$105,0),10))^2))</f>
        <v>199.95914349000003</v>
      </c>
    </row>
    <row r="2278" spans="1:25">
      <c r="A2278" s="403" t="s">
        <v>53</v>
      </c>
      <c r="B2278" s="403" t="s">
        <v>574</v>
      </c>
      <c r="C2278" s="403" t="s">
        <v>343</v>
      </c>
      <c r="D2278" s="403" t="s">
        <v>344</v>
      </c>
      <c r="E2278" s="403" t="s">
        <v>1455</v>
      </c>
      <c r="F2278" s="403">
        <v>0</v>
      </c>
      <c r="O2278" s="403" t="s">
        <v>345</v>
      </c>
      <c r="R2278" s="403">
        <v>4</v>
      </c>
      <c r="S2278" s="403">
        <v>1.43</v>
      </c>
      <c r="T2278" s="403">
        <v>4.8</v>
      </c>
      <c r="U2278" s="403">
        <v>10.15</v>
      </c>
      <c r="V2278" s="403">
        <v>23.65</v>
      </c>
      <c r="W2278" s="403">
        <v>27.2</v>
      </c>
      <c r="X2278" s="404">
        <v>0.34558</v>
      </c>
      <c r="Y2278" s="403">
        <f>X2278+(S2278*((U2278-INDEX('[1]Center of Mass'!$B$8:$M$105,MATCH(A2278,'[1]Center of Mass'!$B$8:$B$105,0),9))^2+(V2278-INDEX('[1]Center of Mass'!$B$8:$M$105,MATCH(A2278,'[1]Center of Mass'!$B$8:$B$105,0),10))^2))</f>
        <v>337.60183791000003</v>
      </c>
    </row>
    <row r="2279" spans="1:25">
      <c r="A2279" s="403" t="s">
        <v>53</v>
      </c>
      <c r="B2279" s="403" t="s">
        <v>534</v>
      </c>
      <c r="C2279" s="403" t="s">
        <v>343</v>
      </c>
      <c r="D2279" s="403" t="s">
        <v>344</v>
      </c>
      <c r="E2279" s="403" t="s">
        <v>1455</v>
      </c>
      <c r="F2279" s="403">
        <v>0</v>
      </c>
      <c r="O2279" s="403" t="s">
        <v>345</v>
      </c>
      <c r="R2279" s="403">
        <v>4</v>
      </c>
      <c r="S2279" s="403">
        <v>1.0449999999999999</v>
      </c>
      <c r="T2279" s="403">
        <v>4.0999999999999996</v>
      </c>
      <c r="U2279" s="403">
        <v>11.275</v>
      </c>
      <c r="V2279" s="403">
        <v>23.65</v>
      </c>
      <c r="W2279" s="403">
        <v>27.2</v>
      </c>
      <c r="X2279" s="404">
        <v>0.18396000000000001</v>
      </c>
      <c r="Y2279" s="403">
        <f>X2279+(S2279*((U2279-INDEX('[1]Center of Mass'!$B$8:$M$105,MATCH(A2279,'[1]Center of Mass'!$B$8:$B$105,0),9))^2+(V2279-INDEX('[1]Center of Mass'!$B$8:$M$105,MATCH(A2279,'[1]Center of Mass'!$B$8:$B$105,0),10))^2))</f>
        <v>221.27399553999999</v>
      </c>
    </row>
    <row r="2280" spans="1:25">
      <c r="A2280" s="403" t="s">
        <v>53</v>
      </c>
      <c r="B2280" s="403" t="s">
        <v>535</v>
      </c>
      <c r="C2280" s="403" t="s">
        <v>343</v>
      </c>
      <c r="D2280" s="403" t="s">
        <v>344</v>
      </c>
      <c r="E2280" s="403" t="s">
        <v>1455</v>
      </c>
      <c r="F2280" s="403">
        <v>0</v>
      </c>
      <c r="O2280" s="403" t="s">
        <v>345</v>
      </c>
      <c r="R2280" s="403">
        <v>4</v>
      </c>
      <c r="S2280" s="403">
        <v>1.0449999999999999</v>
      </c>
      <c r="T2280" s="403">
        <v>4.0999999999999996</v>
      </c>
      <c r="U2280" s="403">
        <v>12.225</v>
      </c>
      <c r="V2280" s="403">
        <v>23.65</v>
      </c>
      <c r="W2280" s="403">
        <v>27.2</v>
      </c>
      <c r="X2280" s="404">
        <v>0.18396000000000001</v>
      </c>
      <c r="Y2280" s="403">
        <f>X2280+(S2280*((U2280-INDEX('[1]Center of Mass'!$B$8:$M$105,MATCH(A2280,'[1]Center of Mass'!$B$8:$B$105,0),9))^2+(V2280-INDEX('[1]Center of Mass'!$B$8:$M$105,MATCH(A2280,'[1]Center of Mass'!$B$8:$B$105,0),10))^2))</f>
        <v>201.91338504000004</v>
      </c>
    </row>
    <row r="2281" spans="1:25">
      <c r="A2281" s="403" t="s">
        <v>53</v>
      </c>
      <c r="B2281" s="403" t="s">
        <v>536</v>
      </c>
      <c r="C2281" s="403" t="s">
        <v>343</v>
      </c>
      <c r="D2281" s="403" t="s">
        <v>344</v>
      </c>
      <c r="E2281" s="403" t="s">
        <v>1455</v>
      </c>
      <c r="F2281" s="403">
        <v>0</v>
      </c>
      <c r="O2281" s="403" t="s">
        <v>345</v>
      </c>
      <c r="R2281" s="403">
        <v>4</v>
      </c>
      <c r="S2281" s="403">
        <v>1.1917</v>
      </c>
      <c r="T2281" s="403">
        <v>4.367</v>
      </c>
      <c r="U2281" s="403">
        <v>13.242000000000001</v>
      </c>
      <c r="V2281" s="403">
        <v>23.65</v>
      </c>
      <c r="W2281" s="403">
        <v>27.2</v>
      </c>
      <c r="X2281" s="404">
        <v>0.23671</v>
      </c>
      <c r="Y2281" s="403">
        <f>X2281+(S2281*((U2281-INDEX('[1]Center of Mass'!$B$8:$M$105,MATCH(A2281,'[1]Center of Mass'!$B$8:$B$105,0),9))^2+(V2281-INDEX('[1]Center of Mass'!$B$8:$M$105,MATCH(A2281,'[1]Center of Mass'!$B$8:$B$105,0),10))^2))</f>
        <v>209.03377223889999</v>
      </c>
    </row>
    <row r="2282" spans="1:25">
      <c r="A2282" s="403" t="s">
        <v>53</v>
      </c>
      <c r="B2282" s="403" t="s">
        <v>537</v>
      </c>
      <c r="C2282" s="403" t="s">
        <v>343</v>
      </c>
      <c r="D2282" s="403" t="s">
        <v>344</v>
      </c>
      <c r="E2282" s="403" t="s">
        <v>1455</v>
      </c>
      <c r="F2282" s="403">
        <v>0</v>
      </c>
      <c r="O2282" s="403" t="s">
        <v>345</v>
      </c>
      <c r="R2282" s="403">
        <v>4</v>
      </c>
      <c r="S2282" s="403">
        <v>1.1917</v>
      </c>
      <c r="T2282" s="403">
        <v>4.367</v>
      </c>
      <c r="U2282" s="403">
        <v>14.324999999999999</v>
      </c>
      <c r="V2282" s="403">
        <v>23.65</v>
      </c>
      <c r="W2282" s="403">
        <v>27.2</v>
      </c>
      <c r="X2282" s="404">
        <v>0.23671</v>
      </c>
      <c r="Y2282" s="403">
        <f>X2282+(S2282*((U2282-INDEX('[1]Center of Mass'!$B$8:$M$105,MATCH(A2282,'[1]Center of Mass'!$B$8:$B$105,0),9))^2+(V2282-INDEX('[1]Center of Mass'!$B$8:$M$105,MATCH(A2282,'[1]Center of Mass'!$B$8:$B$105,0),10))^2))</f>
        <v>189.11318991040002</v>
      </c>
    </row>
    <row r="2283" spans="1:25">
      <c r="A2283" s="403" t="s">
        <v>53</v>
      </c>
      <c r="B2283" s="403" t="s">
        <v>538</v>
      </c>
      <c r="C2283" s="403" t="s">
        <v>343</v>
      </c>
      <c r="D2283" s="403" t="s">
        <v>344</v>
      </c>
      <c r="E2283" s="403" t="s">
        <v>1455</v>
      </c>
      <c r="F2283" s="403">
        <v>0</v>
      </c>
      <c r="O2283" s="403" t="s">
        <v>345</v>
      </c>
      <c r="R2283" s="403">
        <v>4</v>
      </c>
      <c r="S2283" s="403">
        <v>1.1917</v>
      </c>
      <c r="T2283" s="403">
        <v>4.367</v>
      </c>
      <c r="U2283" s="403">
        <v>15.407999999999999</v>
      </c>
      <c r="V2283" s="403">
        <v>23.65</v>
      </c>
      <c r="W2283" s="403">
        <v>27.2</v>
      </c>
      <c r="X2283" s="404">
        <v>0.23671</v>
      </c>
      <c r="Y2283" s="403">
        <f>X2283+(S2283*((U2283-INDEX('[1]Center of Mass'!$B$8:$M$105,MATCH(A2283,'[1]Center of Mass'!$B$8:$B$105,0),9))^2+(V2283-INDEX('[1]Center of Mass'!$B$8:$M$105,MATCH(A2283,'[1]Center of Mass'!$B$8:$B$105,0),10))^2))</f>
        <v>171.98807122450003</v>
      </c>
    </row>
    <row r="2284" spans="1:25">
      <c r="A2284" s="403" t="s">
        <v>53</v>
      </c>
      <c r="B2284" s="403" t="s">
        <v>400</v>
      </c>
      <c r="C2284" s="403" t="s">
        <v>343</v>
      </c>
      <c r="D2284" s="403" t="s">
        <v>344</v>
      </c>
      <c r="E2284" s="403" t="s">
        <v>1455</v>
      </c>
      <c r="F2284" s="403">
        <v>0</v>
      </c>
      <c r="O2284" s="403" t="s">
        <v>345</v>
      </c>
      <c r="R2284" s="403">
        <v>4</v>
      </c>
      <c r="S2284" s="403">
        <v>1.1917</v>
      </c>
      <c r="T2284" s="403">
        <v>4.367</v>
      </c>
      <c r="U2284" s="403">
        <v>16.492000000000001</v>
      </c>
      <c r="V2284" s="403">
        <v>23.65</v>
      </c>
      <c r="W2284" s="403">
        <v>27.2</v>
      </c>
      <c r="X2284" s="404">
        <v>0.23671</v>
      </c>
      <c r="Y2284" s="403">
        <f>X2284+(S2284*((U2284-INDEX('[1]Center of Mass'!$B$8:$M$105,MATCH(A2284,'[1]Center of Mass'!$B$8:$B$105,0),9))^2+(V2284-INDEX('[1]Center of Mass'!$B$8:$M$105,MATCH(A2284,'[1]Center of Mass'!$B$8:$B$105,0),10))^2))</f>
        <v>157.64647653889998</v>
      </c>
    </row>
    <row r="2285" spans="1:25">
      <c r="A2285" s="403" t="s">
        <v>53</v>
      </c>
      <c r="B2285" s="403" t="s">
        <v>539</v>
      </c>
      <c r="C2285" s="403" t="s">
        <v>343</v>
      </c>
      <c r="D2285" s="403" t="s">
        <v>344</v>
      </c>
      <c r="E2285" s="403" t="s">
        <v>1455</v>
      </c>
      <c r="F2285" s="403">
        <v>0</v>
      </c>
      <c r="O2285" s="403" t="s">
        <v>345</v>
      </c>
      <c r="R2285" s="403">
        <v>4</v>
      </c>
      <c r="S2285" s="403">
        <v>1.1917</v>
      </c>
      <c r="T2285" s="403">
        <v>4.367</v>
      </c>
      <c r="U2285" s="403">
        <v>17.574999999999999</v>
      </c>
      <c r="V2285" s="403">
        <v>23.65</v>
      </c>
      <c r="W2285" s="403">
        <v>27.2</v>
      </c>
      <c r="X2285" s="404">
        <v>0.23671</v>
      </c>
      <c r="Y2285" s="403">
        <f>X2285+(S2285*((U2285-INDEX('[1]Center of Mass'!$B$8:$M$105,MATCH(A2285,'[1]Center of Mass'!$B$8:$B$105,0),9))^2+(V2285-INDEX('[1]Center of Mass'!$B$8:$M$105,MATCH(A2285,'[1]Center of Mass'!$B$8:$B$105,0),10))^2))</f>
        <v>146.11486636039999</v>
      </c>
    </row>
    <row r="2286" spans="1:25">
      <c r="A2286" s="403" t="s">
        <v>53</v>
      </c>
      <c r="B2286" s="403" t="s">
        <v>401</v>
      </c>
      <c r="C2286" s="403" t="s">
        <v>343</v>
      </c>
      <c r="D2286" s="403" t="s">
        <v>344</v>
      </c>
      <c r="E2286" s="403" t="s">
        <v>1455</v>
      </c>
      <c r="F2286" s="403">
        <v>0</v>
      </c>
      <c r="O2286" s="403" t="s">
        <v>345</v>
      </c>
      <c r="R2286" s="403">
        <v>4</v>
      </c>
      <c r="S2286" s="403">
        <v>1.1917</v>
      </c>
      <c r="T2286" s="403">
        <v>4.367</v>
      </c>
      <c r="U2286" s="403">
        <v>18.658000000000001</v>
      </c>
      <c r="V2286" s="403">
        <v>23.65</v>
      </c>
      <c r="W2286" s="403">
        <v>27.2</v>
      </c>
      <c r="X2286" s="404">
        <v>0.23671</v>
      </c>
      <c r="Y2286" s="403">
        <f>X2286+(S2286*((U2286-INDEX('[1]Center of Mass'!$B$8:$M$105,MATCH(A2286,'[1]Center of Mass'!$B$8:$B$105,0),9))^2+(V2286-INDEX('[1]Center of Mass'!$B$8:$M$105,MATCH(A2286,'[1]Center of Mass'!$B$8:$B$105,0),10))^2))</f>
        <v>137.3787198245</v>
      </c>
    </row>
    <row r="2287" spans="1:25">
      <c r="A2287" s="403" t="s">
        <v>53</v>
      </c>
      <c r="B2287" s="403" t="s">
        <v>403</v>
      </c>
      <c r="C2287" s="403" t="s">
        <v>343</v>
      </c>
      <c r="D2287" s="403" t="s">
        <v>344</v>
      </c>
      <c r="E2287" s="403" t="s">
        <v>1455</v>
      </c>
      <c r="F2287" s="403">
        <v>0</v>
      </c>
      <c r="O2287" s="403" t="s">
        <v>345</v>
      </c>
      <c r="R2287" s="403">
        <v>4</v>
      </c>
      <c r="S2287" s="403">
        <v>1.5</v>
      </c>
      <c r="T2287" s="403">
        <v>4.9000000000000004</v>
      </c>
      <c r="U2287" s="403">
        <v>-0.6</v>
      </c>
      <c r="V2287" s="403">
        <v>24.824999999999999</v>
      </c>
      <c r="W2287" s="403">
        <v>27.2</v>
      </c>
      <c r="X2287" s="404">
        <v>0.37530999999999998</v>
      </c>
      <c r="Y2287" s="403">
        <f>X2287+(S2287*((U2287-INDEX('[1]Center of Mass'!$B$8:$M$105,MATCH(A2287,'[1]Center of Mass'!$B$8:$B$105,0),9))^2+(V2287-INDEX('[1]Center of Mass'!$B$8:$M$105,MATCH(A2287,'[1]Center of Mass'!$B$8:$B$105,0),10))^2))</f>
        <v>932.08765300000016</v>
      </c>
    </row>
    <row r="2288" spans="1:25">
      <c r="A2288" s="403" t="s">
        <v>53</v>
      </c>
      <c r="B2288" s="403" t="s">
        <v>404</v>
      </c>
      <c r="C2288" s="403" t="s">
        <v>343</v>
      </c>
      <c r="D2288" s="403" t="s">
        <v>344</v>
      </c>
      <c r="E2288" s="403" t="s">
        <v>1455</v>
      </c>
      <c r="F2288" s="403">
        <v>0</v>
      </c>
      <c r="O2288" s="403" t="s">
        <v>345</v>
      </c>
      <c r="R2288" s="403">
        <v>4</v>
      </c>
      <c r="S2288" s="403">
        <v>1.375</v>
      </c>
      <c r="T2288" s="403">
        <v>4.7</v>
      </c>
      <c r="U2288" s="403">
        <v>0.55000000000000004</v>
      </c>
      <c r="V2288" s="403">
        <v>24.824999999999999</v>
      </c>
      <c r="W2288" s="403">
        <v>27.2</v>
      </c>
      <c r="X2288" s="404">
        <v>0.31768000000000002</v>
      </c>
      <c r="Y2288" s="403">
        <f>X2288+(S2288*((U2288-INDEX('[1]Center of Mass'!$B$8:$M$105,MATCH(A2288,'[1]Center of Mass'!$B$8:$B$105,0),9))^2+(V2288-INDEX('[1]Center of Mass'!$B$8:$M$105,MATCH(A2288,'[1]Center of Mass'!$B$8:$B$105,0),10))^2))</f>
        <v>786.31135274999997</v>
      </c>
    </row>
    <row r="2289" spans="1:25">
      <c r="A2289" s="403" t="s">
        <v>53</v>
      </c>
      <c r="B2289" s="403" t="s">
        <v>405</v>
      </c>
      <c r="C2289" s="403" t="s">
        <v>343</v>
      </c>
      <c r="D2289" s="403" t="s">
        <v>344</v>
      </c>
      <c r="E2289" s="403" t="s">
        <v>1455</v>
      </c>
      <c r="F2289" s="403">
        <v>0</v>
      </c>
      <c r="O2289" s="403" t="s">
        <v>345</v>
      </c>
      <c r="R2289" s="403">
        <v>4</v>
      </c>
      <c r="S2289" s="403">
        <v>1.375</v>
      </c>
      <c r="T2289" s="403">
        <v>4.7</v>
      </c>
      <c r="U2289" s="403">
        <v>1.65</v>
      </c>
      <c r="V2289" s="403">
        <v>24.824999999999999</v>
      </c>
      <c r="W2289" s="403">
        <v>27.2</v>
      </c>
      <c r="X2289" s="404">
        <v>0.31768000000000002</v>
      </c>
      <c r="Y2289" s="403">
        <f>X2289+(S2289*((U2289-INDEX('[1]Center of Mass'!$B$8:$M$105,MATCH(A2289,'[1]Center of Mass'!$B$8:$B$105,0),9))^2+(V2289-INDEX('[1]Center of Mass'!$B$8:$M$105,MATCH(A2289,'[1]Center of Mass'!$B$8:$B$105,0),10))^2))</f>
        <v>724.59832775000029</v>
      </c>
    </row>
    <row r="2290" spans="1:25">
      <c r="A2290" s="403" t="s">
        <v>53</v>
      </c>
      <c r="B2290" s="403" t="s">
        <v>406</v>
      </c>
      <c r="C2290" s="403" t="s">
        <v>343</v>
      </c>
      <c r="D2290" s="403" t="s">
        <v>344</v>
      </c>
      <c r="E2290" s="403" t="s">
        <v>1455</v>
      </c>
      <c r="F2290" s="403">
        <v>0</v>
      </c>
      <c r="O2290" s="403" t="s">
        <v>345</v>
      </c>
      <c r="R2290" s="403">
        <v>4</v>
      </c>
      <c r="S2290" s="403">
        <v>1.375</v>
      </c>
      <c r="T2290" s="403">
        <v>4.7</v>
      </c>
      <c r="U2290" s="403">
        <v>2.75</v>
      </c>
      <c r="V2290" s="403">
        <v>24.824999999999999</v>
      </c>
      <c r="W2290" s="403">
        <v>27.2</v>
      </c>
      <c r="X2290" s="404">
        <v>0.31768000000000002</v>
      </c>
      <c r="Y2290" s="403">
        <f>X2290+(S2290*((U2290-INDEX('[1]Center of Mass'!$B$8:$M$105,MATCH(A2290,'[1]Center of Mass'!$B$8:$B$105,0),9))^2+(V2290-INDEX('[1]Center of Mass'!$B$8:$M$105,MATCH(A2290,'[1]Center of Mass'!$B$8:$B$105,0),10))^2))</f>
        <v>666.21280275000004</v>
      </c>
    </row>
    <row r="2291" spans="1:25">
      <c r="A2291" s="403" t="s">
        <v>53</v>
      </c>
      <c r="B2291" s="403" t="s">
        <v>407</v>
      </c>
      <c r="C2291" s="403" t="s">
        <v>343</v>
      </c>
      <c r="D2291" s="403" t="s">
        <v>344</v>
      </c>
      <c r="E2291" s="403" t="s">
        <v>1455</v>
      </c>
      <c r="F2291" s="403">
        <v>0</v>
      </c>
      <c r="O2291" s="403" t="s">
        <v>345</v>
      </c>
      <c r="R2291" s="403">
        <v>4</v>
      </c>
      <c r="S2291" s="403">
        <v>1.2188000000000001</v>
      </c>
      <c r="T2291" s="403">
        <v>4.45</v>
      </c>
      <c r="U2291" s="403">
        <v>3.7869999999999999</v>
      </c>
      <c r="V2291" s="403">
        <v>24.824999999999999</v>
      </c>
      <c r="W2291" s="403">
        <v>27.2</v>
      </c>
      <c r="X2291" s="404">
        <v>0.25524000000000002</v>
      </c>
      <c r="Y2291" s="403">
        <f>X2291+(S2291*((U2291-INDEX('[1]Center of Mass'!$B$8:$M$105,MATCH(A2291,'[1]Center of Mass'!$B$8:$B$105,0),9))^2+(V2291-INDEX('[1]Center of Mass'!$B$8:$M$105,MATCH(A2291,'[1]Center of Mass'!$B$8:$B$105,0),10))^2))</f>
        <v>544.4167237516001</v>
      </c>
    </row>
    <row r="2292" spans="1:25">
      <c r="A2292" s="403" t="s">
        <v>53</v>
      </c>
      <c r="B2292" s="403" t="s">
        <v>408</v>
      </c>
      <c r="C2292" s="403" t="s">
        <v>343</v>
      </c>
      <c r="D2292" s="403" t="s">
        <v>344</v>
      </c>
      <c r="E2292" s="403" t="s">
        <v>1455</v>
      </c>
      <c r="F2292" s="403">
        <v>0</v>
      </c>
      <c r="O2292" s="403" t="s">
        <v>345</v>
      </c>
      <c r="R2292" s="403">
        <v>4</v>
      </c>
      <c r="S2292" s="403">
        <v>1.2188000000000001</v>
      </c>
      <c r="T2292" s="403">
        <v>4.45</v>
      </c>
      <c r="U2292" s="403">
        <v>4.7619999999999996</v>
      </c>
      <c r="V2292" s="403">
        <v>24.824999999999999</v>
      </c>
      <c r="W2292" s="403">
        <v>27.2</v>
      </c>
      <c r="X2292" s="404">
        <v>0.25524000000000002</v>
      </c>
      <c r="Y2292" s="403">
        <f>X2292+(S2292*((U2292-INDEX('[1]Center of Mass'!$B$8:$M$105,MATCH(A2292,'[1]Center of Mass'!$B$8:$B$105,0),9))^2+(V2292-INDEX('[1]Center of Mass'!$B$8:$M$105,MATCH(A2292,'[1]Center of Mass'!$B$8:$B$105,0),10))^2))</f>
        <v>503.47519026160012</v>
      </c>
    </row>
    <row r="2293" spans="1:25">
      <c r="A2293" s="403" t="s">
        <v>53</v>
      </c>
      <c r="B2293" s="403" t="s">
        <v>409</v>
      </c>
      <c r="C2293" s="403" t="s">
        <v>343</v>
      </c>
      <c r="D2293" s="403" t="s">
        <v>344</v>
      </c>
      <c r="E2293" s="403" t="s">
        <v>1455</v>
      </c>
      <c r="F2293" s="403">
        <v>0</v>
      </c>
      <c r="O2293" s="403" t="s">
        <v>345</v>
      </c>
      <c r="R2293" s="403">
        <v>4</v>
      </c>
      <c r="S2293" s="403">
        <v>1.2188000000000001</v>
      </c>
      <c r="T2293" s="403">
        <v>4.45</v>
      </c>
      <c r="U2293" s="403">
        <v>5.7370000000000001</v>
      </c>
      <c r="V2293" s="403">
        <v>24.824999999999999</v>
      </c>
      <c r="W2293" s="403">
        <v>27.2</v>
      </c>
      <c r="X2293" s="404">
        <v>0.25524000000000002</v>
      </c>
      <c r="Y2293" s="403">
        <f>X2293+(S2293*((U2293-INDEX('[1]Center of Mass'!$B$8:$M$105,MATCH(A2293,'[1]Center of Mass'!$B$8:$B$105,0),9))^2+(V2293-INDEX('[1]Center of Mass'!$B$8:$M$105,MATCH(A2293,'[1]Center of Mass'!$B$8:$B$105,0),10))^2))</f>
        <v>464.85090027160015</v>
      </c>
    </row>
    <row r="2294" spans="1:25">
      <c r="A2294" s="403" t="s">
        <v>53</v>
      </c>
      <c r="B2294" s="403" t="s">
        <v>456</v>
      </c>
      <c r="C2294" s="403" t="s">
        <v>343</v>
      </c>
      <c r="D2294" s="403" t="s">
        <v>344</v>
      </c>
      <c r="E2294" s="403" t="s">
        <v>1455</v>
      </c>
      <c r="F2294" s="403">
        <v>0</v>
      </c>
      <c r="O2294" s="403" t="s">
        <v>345</v>
      </c>
      <c r="R2294" s="403">
        <v>4</v>
      </c>
      <c r="S2294" s="403">
        <v>1.2188000000000001</v>
      </c>
      <c r="T2294" s="403">
        <v>4.45</v>
      </c>
      <c r="U2294" s="403">
        <v>6.7130000000000001</v>
      </c>
      <c r="V2294" s="403">
        <v>24.824999999999999</v>
      </c>
      <c r="W2294" s="403">
        <v>27.2</v>
      </c>
      <c r="X2294" s="404">
        <v>0.25524000000000002</v>
      </c>
      <c r="Y2294" s="403">
        <f>X2294+(S2294*((U2294-INDEX('[1]Center of Mass'!$B$8:$M$105,MATCH(A2294,'[1]Center of Mass'!$B$8:$B$105,0),9))^2+(V2294-INDEX('[1]Center of Mass'!$B$8:$M$105,MATCH(A2294,'[1]Center of Mass'!$B$8:$B$105,0),10))^2))</f>
        <v>428.50780533400001</v>
      </c>
    </row>
    <row r="2295" spans="1:25">
      <c r="A2295" s="403" t="s">
        <v>53</v>
      </c>
      <c r="B2295" s="403" t="s">
        <v>410</v>
      </c>
      <c r="C2295" s="403" t="s">
        <v>343</v>
      </c>
      <c r="D2295" s="403" t="s">
        <v>344</v>
      </c>
      <c r="E2295" s="403" t="s">
        <v>1455</v>
      </c>
      <c r="F2295" s="403">
        <v>0</v>
      </c>
      <c r="O2295" s="403" t="s">
        <v>345</v>
      </c>
      <c r="R2295" s="403">
        <v>4</v>
      </c>
      <c r="S2295" s="403">
        <v>2</v>
      </c>
      <c r="T2295" s="403">
        <v>5.7</v>
      </c>
      <c r="U2295" s="403">
        <v>8</v>
      </c>
      <c r="V2295" s="403">
        <v>24.824999999999999</v>
      </c>
      <c r="W2295" s="403">
        <v>27.2</v>
      </c>
      <c r="X2295" s="404">
        <v>0.68708000000000002</v>
      </c>
      <c r="Y2295" s="403">
        <f>X2295+(S2295*((U2295-INDEX('[1]Center of Mass'!$B$8:$M$105,MATCH(A2295,'[1]Center of Mass'!$B$8:$B$105,0),9))^2+(V2295-INDEX('[1]Center of Mass'!$B$8:$M$105,MATCH(A2295,'[1]Center of Mass'!$B$8:$B$105,0),10))^2))</f>
        <v>630.61580400000014</v>
      </c>
    </row>
    <row r="2296" spans="1:25">
      <c r="A2296" s="403" t="s">
        <v>53</v>
      </c>
      <c r="B2296" s="403" t="s">
        <v>412</v>
      </c>
      <c r="C2296" s="403" t="s">
        <v>343</v>
      </c>
      <c r="D2296" s="403" t="s">
        <v>344</v>
      </c>
      <c r="E2296" s="403" t="s">
        <v>1455</v>
      </c>
      <c r="F2296" s="403">
        <v>0</v>
      </c>
      <c r="O2296" s="403" t="s">
        <v>345</v>
      </c>
      <c r="R2296" s="403">
        <v>4</v>
      </c>
      <c r="S2296" s="403">
        <v>0.875</v>
      </c>
      <c r="T2296" s="403">
        <v>3.9</v>
      </c>
      <c r="U2296" s="403">
        <v>9.15</v>
      </c>
      <c r="V2296" s="403">
        <v>24.824999999999999</v>
      </c>
      <c r="W2296" s="403">
        <v>27.2</v>
      </c>
      <c r="X2296" s="404">
        <v>0.14965999999999999</v>
      </c>
      <c r="Y2296" s="403">
        <f>X2296+(S2296*((U2296-INDEX('[1]Center of Mass'!$B$8:$M$105,MATCH(A2296,'[1]Center of Mass'!$B$8:$B$105,0),9))^2+(V2296-INDEX('[1]Center of Mass'!$B$8:$M$105,MATCH(A2296,'[1]Center of Mass'!$B$8:$B$105,0),10))^2))</f>
        <v>249.72990175000004</v>
      </c>
    </row>
    <row r="2297" spans="1:25">
      <c r="A2297" s="403" t="s">
        <v>53</v>
      </c>
      <c r="B2297" s="403" t="s">
        <v>413</v>
      </c>
      <c r="C2297" s="403" t="s">
        <v>343</v>
      </c>
      <c r="D2297" s="403" t="s">
        <v>344</v>
      </c>
      <c r="E2297" s="403" t="s">
        <v>1455</v>
      </c>
      <c r="F2297" s="403">
        <v>0</v>
      </c>
      <c r="O2297" s="403" t="s">
        <v>345</v>
      </c>
      <c r="R2297" s="403">
        <v>4</v>
      </c>
      <c r="S2297" s="403">
        <v>1.625</v>
      </c>
      <c r="T2297" s="403">
        <v>5.0999999999999996</v>
      </c>
      <c r="U2297" s="403">
        <v>10.15</v>
      </c>
      <c r="V2297" s="403">
        <v>24.824999999999999</v>
      </c>
      <c r="W2297" s="403">
        <v>27.2</v>
      </c>
      <c r="X2297" s="404">
        <v>0.44044</v>
      </c>
      <c r="Y2297" s="403">
        <f>X2297+(S2297*((U2297-INDEX('[1]Center of Mass'!$B$8:$M$105,MATCH(A2297,'[1]Center of Mass'!$B$8:$B$105,0),9))^2+(V2297-INDEX('[1]Center of Mass'!$B$8:$M$105,MATCH(A2297,'[1]Center of Mass'!$B$8:$B$105,0),10))^2))</f>
        <v>425.4308532500001</v>
      </c>
    </row>
    <row r="2298" spans="1:25">
      <c r="A2298" s="403" t="s">
        <v>53</v>
      </c>
      <c r="B2298" s="403" t="s">
        <v>414</v>
      </c>
      <c r="C2298" s="403" t="s">
        <v>343</v>
      </c>
      <c r="D2298" s="403" t="s">
        <v>344</v>
      </c>
      <c r="E2298" s="403" t="s">
        <v>1455</v>
      </c>
      <c r="F2298" s="403">
        <v>0</v>
      </c>
      <c r="O2298" s="403" t="s">
        <v>345</v>
      </c>
      <c r="R2298" s="403">
        <v>4</v>
      </c>
      <c r="S2298" s="403">
        <v>1.1875</v>
      </c>
      <c r="T2298" s="403">
        <v>4.4000000000000004</v>
      </c>
      <c r="U2298" s="403">
        <v>11.275</v>
      </c>
      <c r="V2298" s="403">
        <v>24.824999999999999</v>
      </c>
      <c r="W2298" s="403">
        <v>27.2</v>
      </c>
      <c r="X2298" s="404">
        <v>0.24393000000000001</v>
      </c>
      <c r="Y2298" s="403">
        <f>X2298+(S2298*((U2298-INDEX('[1]Center of Mass'!$B$8:$M$105,MATCH(A2298,'[1]Center of Mass'!$B$8:$B$105,0),9))^2+(V2298-INDEX('[1]Center of Mass'!$B$8:$M$105,MATCH(A2298,'[1]Center of Mass'!$B$8:$B$105,0),10))^2))</f>
        <v>281.98832393750001</v>
      </c>
    </row>
    <row r="2299" spans="1:25">
      <c r="A2299" s="403" t="s">
        <v>53</v>
      </c>
      <c r="B2299" s="403" t="s">
        <v>415</v>
      </c>
      <c r="C2299" s="403" t="s">
        <v>343</v>
      </c>
      <c r="D2299" s="403" t="s">
        <v>344</v>
      </c>
      <c r="E2299" s="403" t="s">
        <v>1455</v>
      </c>
      <c r="F2299" s="403">
        <v>0</v>
      </c>
      <c r="O2299" s="403" t="s">
        <v>345</v>
      </c>
      <c r="R2299" s="403">
        <v>4</v>
      </c>
      <c r="S2299" s="403">
        <v>1.1875</v>
      </c>
      <c r="T2299" s="403">
        <v>4.4000000000000004</v>
      </c>
      <c r="U2299" s="403">
        <v>12.225</v>
      </c>
      <c r="V2299" s="403">
        <v>24.824999999999999</v>
      </c>
      <c r="W2299" s="403">
        <v>27.2</v>
      </c>
      <c r="X2299" s="404">
        <v>0.24393000000000001</v>
      </c>
      <c r="Y2299" s="403">
        <f>X2299+(S2299*((U2299-INDEX('[1]Center of Mass'!$B$8:$M$105,MATCH(A2299,'[1]Center of Mass'!$B$8:$B$105,0),9))^2+(V2299-INDEX('[1]Center of Mass'!$B$8:$M$105,MATCH(A2299,'[1]Center of Mass'!$B$8:$B$105,0),10))^2))</f>
        <v>259.98763018750003</v>
      </c>
    </row>
    <row r="2300" spans="1:25">
      <c r="A2300" s="403" t="s">
        <v>53</v>
      </c>
      <c r="B2300" s="403" t="s">
        <v>416</v>
      </c>
      <c r="C2300" s="403" t="s">
        <v>343</v>
      </c>
      <c r="D2300" s="403" t="s">
        <v>344</v>
      </c>
      <c r="E2300" s="403" t="s">
        <v>1455</v>
      </c>
      <c r="F2300" s="403">
        <v>0</v>
      </c>
      <c r="O2300" s="403" t="s">
        <v>345</v>
      </c>
      <c r="R2300" s="403">
        <v>4</v>
      </c>
      <c r="S2300" s="403">
        <v>1.3542000000000001</v>
      </c>
      <c r="T2300" s="403">
        <v>4.6669999999999998</v>
      </c>
      <c r="U2300" s="403">
        <v>13.242000000000001</v>
      </c>
      <c r="V2300" s="403">
        <v>24.824999999999999</v>
      </c>
      <c r="W2300" s="403">
        <v>27.2</v>
      </c>
      <c r="X2300" s="404">
        <v>0.30875999999999998</v>
      </c>
      <c r="Y2300" s="403">
        <f>X2300+(S2300*((U2300-INDEX('[1]Center of Mass'!$B$8:$M$105,MATCH(A2300,'[1]Center of Mass'!$B$8:$B$105,0),9))^2+(V2300-INDEX('[1]Center of Mass'!$B$8:$M$105,MATCH(A2300,'[1]Center of Mass'!$B$8:$B$105,0),10))^2))</f>
        <v>272.36543015640007</v>
      </c>
    </row>
    <row r="2301" spans="1:25">
      <c r="A2301" s="403" t="s">
        <v>53</v>
      </c>
      <c r="B2301" s="403" t="s">
        <v>417</v>
      </c>
      <c r="C2301" s="403" t="s">
        <v>343</v>
      </c>
      <c r="D2301" s="403" t="s">
        <v>344</v>
      </c>
      <c r="E2301" s="403" t="s">
        <v>1455</v>
      </c>
      <c r="F2301" s="403">
        <v>0</v>
      </c>
      <c r="O2301" s="403" t="s">
        <v>345</v>
      </c>
      <c r="R2301" s="403">
        <v>4</v>
      </c>
      <c r="S2301" s="403">
        <v>1.3542000000000001</v>
      </c>
      <c r="T2301" s="403">
        <v>4.6669999999999998</v>
      </c>
      <c r="U2301" s="403">
        <v>14.324999999999999</v>
      </c>
      <c r="V2301" s="403">
        <v>24.824999999999999</v>
      </c>
      <c r="W2301" s="403">
        <v>27.2</v>
      </c>
      <c r="X2301" s="404">
        <v>0.30875999999999998</v>
      </c>
      <c r="Y2301" s="403">
        <f>X2301+(S2301*((U2301-INDEX('[1]Center of Mass'!$B$8:$M$105,MATCH(A2301,'[1]Center of Mass'!$B$8:$B$105,0),9))^2+(V2301-INDEX('[1]Center of Mass'!$B$8:$M$105,MATCH(A2301,'[1]Center of Mass'!$B$8:$B$105,0),10))^2))</f>
        <v>249.72848076540009</v>
      </c>
    </row>
    <row r="2302" spans="1:25">
      <c r="A2302" s="403" t="s">
        <v>53</v>
      </c>
      <c r="B2302" s="403" t="s">
        <v>540</v>
      </c>
      <c r="C2302" s="403" t="s">
        <v>343</v>
      </c>
      <c r="D2302" s="403" t="s">
        <v>344</v>
      </c>
      <c r="E2302" s="403" t="s">
        <v>1455</v>
      </c>
      <c r="F2302" s="403">
        <v>0</v>
      </c>
      <c r="O2302" s="403" t="s">
        <v>345</v>
      </c>
      <c r="R2302" s="403">
        <v>4</v>
      </c>
      <c r="S2302" s="403">
        <v>1.3542000000000001</v>
      </c>
      <c r="T2302" s="403">
        <v>4.6669999999999998</v>
      </c>
      <c r="U2302" s="403">
        <v>15.407999999999999</v>
      </c>
      <c r="V2302" s="403">
        <v>24.824999999999999</v>
      </c>
      <c r="W2302" s="403">
        <v>27.2</v>
      </c>
      <c r="X2302" s="404">
        <v>0.30875999999999998</v>
      </c>
      <c r="Y2302" s="403">
        <f>X2302+(S2302*((U2302-INDEX('[1]Center of Mass'!$B$8:$M$105,MATCH(A2302,'[1]Center of Mass'!$B$8:$B$105,0),9))^2+(V2302-INDEX('[1]Center of Mass'!$B$8:$M$105,MATCH(A2302,'[1]Center of Mass'!$B$8:$B$105,0),10))^2))</f>
        <v>230.26818394200006</v>
      </c>
    </row>
    <row r="2303" spans="1:25">
      <c r="A2303" s="403" t="s">
        <v>53</v>
      </c>
      <c r="B2303" s="403" t="s">
        <v>418</v>
      </c>
      <c r="C2303" s="403" t="s">
        <v>343</v>
      </c>
      <c r="D2303" s="403" t="s">
        <v>344</v>
      </c>
      <c r="E2303" s="403" t="s">
        <v>1455</v>
      </c>
      <c r="F2303" s="403">
        <v>0</v>
      </c>
      <c r="O2303" s="403" t="s">
        <v>345</v>
      </c>
      <c r="R2303" s="403">
        <v>4</v>
      </c>
      <c r="S2303" s="403">
        <v>1.3542000000000001</v>
      </c>
      <c r="T2303" s="403">
        <v>4.6669999999999998</v>
      </c>
      <c r="U2303" s="403">
        <v>16.492000000000001</v>
      </c>
      <c r="V2303" s="403">
        <v>24.824999999999999</v>
      </c>
      <c r="W2303" s="403">
        <v>27.2</v>
      </c>
      <c r="X2303" s="404">
        <v>0.30875999999999998</v>
      </c>
      <c r="Y2303" s="403">
        <f>X2303+(S2303*((U2303-INDEX('[1]Center of Mass'!$B$8:$M$105,MATCH(A2303,'[1]Center of Mass'!$B$8:$B$105,0),9))^2+(V2303-INDEX('[1]Center of Mass'!$B$8:$M$105,MATCH(A2303,'[1]Center of Mass'!$B$8:$B$105,0),10))^2))</f>
        <v>213.97097195640004</v>
      </c>
    </row>
    <row r="2304" spans="1:25">
      <c r="A2304" s="403" t="s">
        <v>53</v>
      </c>
      <c r="B2304" s="403" t="s">
        <v>541</v>
      </c>
      <c r="C2304" s="403" t="s">
        <v>343</v>
      </c>
      <c r="D2304" s="403" t="s">
        <v>344</v>
      </c>
      <c r="E2304" s="403" t="s">
        <v>1455</v>
      </c>
      <c r="F2304" s="403">
        <v>0</v>
      </c>
      <c r="O2304" s="403" t="s">
        <v>345</v>
      </c>
      <c r="R2304" s="403">
        <v>4</v>
      </c>
      <c r="S2304" s="403">
        <v>1.3542000000000001</v>
      </c>
      <c r="T2304" s="403">
        <v>4.6669999999999998</v>
      </c>
      <c r="U2304" s="403">
        <v>17.574999999999999</v>
      </c>
      <c r="V2304" s="403">
        <v>24.824999999999999</v>
      </c>
      <c r="W2304" s="403">
        <v>27.2</v>
      </c>
      <c r="X2304" s="404">
        <v>0.30875999999999998</v>
      </c>
      <c r="Y2304" s="403">
        <f>X2304+(S2304*((U2304-INDEX('[1]Center of Mass'!$B$8:$M$105,MATCH(A2304,'[1]Center of Mass'!$B$8:$B$105,0),9))^2+(V2304-INDEX('[1]Center of Mass'!$B$8:$M$105,MATCH(A2304,'[1]Center of Mass'!$B$8:$B$105,0),10))^2))</f>
        <v>200.86691346540005</v>
      </c>
    </row>
    <row r="2305" spans="1:25">
      <c r="A2305" s="403" t="s">
        <v>53</v>
      </c>
      <c r="B2305" s="403" t="s">
        <v>542</v>
      </c>
      <c r="C2305" s="403" t="s">
        <v>343</v>
      </c>
      <c r="D2305" s="403" t="s">
        <v>344</v>
      </c>
      <c r="E2305" s="403" t="s">
        <v>1455</v>
      </c>
      <c r="F2305" s="403">
        <v>0</v>
      </c>
      <c r="O2305" s="403" t="s">
        <v>345</v>
      </c>
      <c r="R2305" s="403">
        <v>4</v>
      </c>
      <c r="S2305" s="403">
        <v>1.3542000000000001</v>
      </c>
      <c r="T2305" s="403">
        <v>4.6669999999999998</v>
      </c>
      <c r="U2305" s="403">
        <v>18.658000000000001</v>
      </c>
      <c r="V2305" s="403">
        <v>24.824999999999999</v>
      </c>
      <c r="W2305" s="403">
        <v>27.2</v>
      </c>
      <c r="X2305" s="404">
        <v>0.30875999999999998</v>
      </c>
      <c r="Y2305" s="403">
        <f>X2305+(S2305*((U2305-INDEX('[1]Center of Mass'!$B$8:$M$105,MATCH(A2305,'[1]Center of Mass'!$B$8:$B$105,0),9))^2+(V2305-INDEX('[1]Center of Mass'!$B$8:$M$105,MATCH(A2305,'[1]Center of Mass'!$B$8:$B$105,0),10))^2))</f>
        <v>190.93950754200003</v>
      </c>
    </row>
    <row r="2306" spans="1:25">
      <c r="A2306" s="403" t="s">
        <v>53</v>
      </c>
      <c r="B2306" s="403" t="s">
        <v>545</v>
      </c>
      <c r="C2306" s="403" t="s">
        <v>343</v>
      </c>
      <c r="D2306" s="403" t="s">
        <v>344</v>
      </c>
      <c r="E2306" s="403" t="s">
        <v>1455</v>
      </c>
      <c r="F2306" s="403">
        <v>0</v>
      </c>
      <c r="O2306" s="403" t="s">
        <v>345</v>
      </c>
      <c r="R2306" s="403">
        <v>4</v>
      </c>
      <c r="S2306" s="403">
        <v>1.5</v>
      </c>
      <c r="T2306" s="403">
        <v>4.9000000000000004</v>
      </c>
      <c r="U2306" s="403">
        <v>-0.6</v>
      </c>
      <c r="V2306" s="403">
        <v>26.074999999999999</v>
      </c>
      <c r="W2306" s="403">
        <v>27.2</v>
      </c>
      <c r="X2306" s="404">
        <v>0.37530999999999998</v>
      </c>
      <c r="Y2306" s="403">
        <f>X2306+(S2306*((U2306-INDEX('[1]Center of Mass'!$B$8:$M$105,MATCH(A2306,'[1]Center of Mass'!$B$8:$B$105,0),9))^2+(V2306-INDEX('[1]Center of Mass'!$B$8:$M$105,MATCH(A2306,'[1]Center of Mass'!$B$8:$B$105,0),10))^2))</f>
        <v>977.62765300000024</v>
      </c>
    </row>
    <row r="2307" spans="1:25">
      <c r="A2307" s="403" t="s">
        <v>53</v>
      </c>
      <c r="B2307" s="403" t="s">
        <v>575</v>
      </c>
      <c r="C2307" s="403" t="s">
        <v>343</v>
      </c>
      <c r="D2307" s="403" t="s">
        <v>344</v>
      </c>
      <c r="E2307" s="403" t="s">
        <v>1455</v>
      </c>
      <c r="F2307" s="403">
        <v>0</v>
      </c>
      <c r="O2307" s="403" t="s">
        <v>345</v>
      </c>
      <c r="R2307" s="403">
        <v>4</v>
      </c>
      <c r="S2307" s="403">
        <v>1.375</v>
      </c>
      <c r="T2307" s="403">
        <v>4.7</v>
      </c>
      <c r="U2307" s="403">
        <v>0.55000000000000004</v>
      </c>
      <c r="V2307" s="403">
        <v>26.074999999999999</v>
      </c>
      <c r="W2307" s="403">
        <v>27.2</v>
      </c>
      <c r="X2307" s="404">
        <v>0.31768000000000002</v>
      </c>
      <c r="Y2307" s="403">
        <f>X2307+(S2307*((U2307-INDEX('[1]Center of Mass'!$B$8:$M$105,MATCH(A2307,'[1]Center of Mass'!$B$8:$B$105,0),9))^2+(V2307-INDEX('[1]Center of Mass'!$B$8:$M$105,MATCH(A2307,'[1]Center of Mass'!$B$8:$B$105,0),10))^2))</f>
        <v>828.05635274999997</v>
      </c>
    </row>
    <row r="2308" spans="1:25">
      <c r="A2308" s="403" t="s">
        <v>53</v>
      </c>
      <c r="B2308" s="403" t="s">
        <v>576</v>
      </c>
      <c r="C2308" s="403" t="s">
        <v>343</v>
      </c>
      <c r="D2308" s="403" t="s">
        <v>344</v>
      </c>
      <c r="E2308" s="403" t="s">
        <v>1455</v>
      </c>
      <c r="F2308" s="403">
        <v>0</v>
      </c>
      <c r="O2308" s="403" t="s">
        <v>345</v>
      </c>
      <c r="R2308" s="403">
        <v>4</v>
      </c>
      <c r="S2308" s="403">
        <v>1.375</v>
      </c>
      <c r="T2308" s="403">
        <v>4.7</v>
      </c>
      <c r="U2308" s="403">
        <v>1.65</v>
      </c>
      <c r="V2308" s="403">
        <v>26.074999999999999</v>
      </c>
      <c r="W2308" s="403">
        <v>27.2</v>
      </c>
      <c r="X2308" s="404">
        <v>0.31768000000000002</v>
      </c>
      <c r="Y2308" s="403">
        <f>X2308+(S2308*((U2308-INDEX('[1]Center of Mass'!$B$8:$M$105,MATCH(A2308,'[1]Center of Mass'!$B$8:$B$105,0),9))^2+(V2308-INDEX('[1]Center of Mass'!$B$8:$M$105,MATCH(A2308,'[1]Center of Mass'!$B$8:$B$105,0),10))^2))</f>
        <v>766.34332775000019</v>
      </c>
    </row>
    <row r="2309" spans="1:25">
      <c r="A2309" s="403" t="s">
        <v>53</v>
      </c>
      <c r="B2309" s="403" t="s">
        <v>577</v>
      </c>
      <c r="C2309" s="403" t="s">
        <v>343</v>
      </c>
      <c r="D2309" s="403" t="s">
        <v>344</v>
      </c>
      <c r="E2309" s="403" t="s">
        <v>1455</v>
      </c>
      <c r="F2309" s="403">
        <v>0</v>
      </c>
      <c r="O2309" s="403" t="s">
        <v>345</v>
      </c>
      <c r="R2309" s="403">
        <v>4</v>
      </c>
      <c r="S2309" s="403">
        <v>1.375</v>
      </c>
      <c r="T2309" s="403">
        <v>4.7</v>
      </c>
      <c r="U2309" s="403">
        <v>2.75</v>
      </c>
      <c r="V2309" s="403">
        <v>26.074999999999999</v>
      </c>
      <c r="W2309" s="403">
        <v>27.2</v>
      </c>
      <c r="X2309" s="404">
        <v>0.31768000000000002</v>
      </c>
      <c r="Y2309" s="403">
        <f>X2309+(S2309*((U2309-INDEX('[1]Center of Mass'!$B$8:$M$105,MATCH(A2309,'[1]Center of Mass'!$B$8:$B$105,0),9))^2+(V2309-INDEX('[1]Center of Mass'!$B$8:$M$105,MATCH(A2309,'[1]Center of Mass'!$B$8:$B$105,0),10))^2))</f>
        <v>707.95780275000004</v>
      </c>
    </row>
    <row r="2310" spans="1:25">
      <c r="A2310" s="403" t="s">
        <v>53</v>
      </c>
      <c r="B2310" s="403" t="s">
        <v>829</v>
      </c>
      <c r="C2310" s="403" t="s">
        <v>343</v>
      </c>
      <c r="D2310" s="403" t="s">
        <v>344</v>
      </c>
      <c r="E2310" s="403" t="s">
        <v>1455</v>
      </c>
      <c r="F2310" s="403">
        <v>0</v>
      </c>
      <c r="O2310" s="403" t="s">
        <v>345</v>
      </c>
      <c r="R2310" s="403">
        <v>4</v>
      </c>
      <c r="S2310" s="403">
        <v>1.2188000000000001</v>
      </c>
      <c r="T2310" s="403">
        <v>4.45</v>
      </c>
      <c r="U2310" s="403">
        <v>3.7869999999999999</v>
      </c>
      <c r="V2310" s="403">
        <v>26.074999999999999</v>
      </c>
      <c r="W2310" s="403">
        <v>27.2</v>
      </c>
      <c r="X2310" s="404">
        <v>0.25524000000000002</v>
      </c>
      <c r="Y2310" s="403">
        <f>X2310+(S2310*((U2310-INDEX('[1]Center of Mass'!$B$8:$M$105,MATCH(A2310,'[1]Center of Mass'!$B$8:$B$105,0),9))^2+(V2310-INDEX('[1]Center of Mass'!$B$8:$M$105,MATCH(A2310,'[1]Center of Mass'!$B$8:$B$105,0),10))^2))</f>
        <v>581.41949175160005</v>
      </c>
    </row>
    <row r="2311" spans="1:25">
      <c r="A2311" s="403" t="s">
        <v>53</v>
      </c>
      <c r="B2311" s="403" t="s">
        <v>830</v>
      </c>
      <c r="C2311" s="403" t="s">
        <v>343</v>
      </c>
      <c r="D2311" s="403" t="s">
        <v>344</v>
      </c>
      <c r="E2311" s="403" t="s">
        <v>1455</v>
      </c>
      <c r="F2311" s="403">
        <v>0</v>
      </c>
      <c r="O2311" s="403" t="s">
        <v>345</v>
      </c>
      <c r="R2311" s="403">
        <v>4</v>
      </c>
      <c r="S2311" s="403">
        <v>1.2188000000000001</v>
      </c>
      <c r="T2311" s="403">
        <v>4.45</v>
      </c>
      <c r="U2311" s="403">
        <v>4.7619999999999996</v>
      </c>
      <c r="V2311" s="403">
        <v>26.074999999999999</v>
      </c>
      <c r="W2311" s="403">
        <v>27.2</v>
      </c>
      <c r="X2311" s="404">
        <v>0.25524000000000002</v>
      </c>
      <c r="Y2311" s="403">
        <f>X2311+(S2311*((U2311-INDEX('[1]Center of Mass'!$B$8:$M$105,MATCH(A2311,'[1]Center of Mass'!$B$8:$B$105,0),9))^2+(V2311-INDEX('[1]Center of Mass'!$B$8:$M$105,MATCH(A2311,'[1]Center of Mass'!$B$8:$B$105,0),10))^2))</f>
        <v>540.47795826160007</v>
      </c>
    </row>
    <row r="2312" spans="1:25">
      <c r="A2312" s="403" t="s">
        <v>53</v>
      </c>
      <c r="B2312" s="403" t="s">
        <v>831</v>
      </c>
      <c r="C2312" s="403" t="s">
        <v>343</v>
      </c>
      <c r="D2312" s="403" t="s">
        <v>344</v>
      </c>
      <c r="E2312" s="403" t="s">
        <v>1455</v>
      </c>
      <c r="F2312" s="403">
        <v>0</v>
      </c>
      <c r="O2312" s="403" t="s">
        <v>345</v>
      </c>
      <c r="R2312" s="403">
        <v>4</v>
      </c>
      <c r="S2312" s="403">
        <v>1.2188000000000001</v>
      </c>
      <c r="T2312" s="403">
        <v>4.45</v>
      </c>
      <c r="U2312" s="403">
        <v>5.7370000000000001</v>
      </c>
      <c r="V2312" s="403">
        <v>26.074999999999999</v>
      </c>
      <c r="W2312" s="403">
        <v>27.2</v>
      </c>
      <c r="X2312" s="404">
        <v>0.25524000000000002</v>
      </c>
      <c r="Y2312" s="403">
        <f>X2312+(S2312*((U2312-INDEX('[1]Center of Mass'!$B$8:$M$105,MATCH(A2312,'[1]Center of Mass'!$B$8:$B$105,0),9))^2+(V2312-INDEX('[1]Center of Mass'!$B$8:$M$105,MATCH(A2312,'[1]Center of Mass'!$B$8:$B$105,0),10))^2))</f>
        <v>501.8536682716001</v>
      </c>
    </row>
    <row r="2313" spans="1:25">
      <c r="A2313" s="403" t="s">
        <v>53</v>
      </c>
      <c r="B2313" s="403" t="s">
        <v>832</v>
      </c>
      <c r="C2313" s="403" t="s">
        <v>343</v>
      </c>
      <c r="D2313" s="403" t="s">
        <v>344</v>
      </c>
      <c r="E2313" s="403" t="s">
        <v>1455</v>
      </c>
      <c r="F2313" s="403">
        <v>0</v>
      </c>
      <c r="O2313" s="403" t="s">
        <v>345</v>
      </c>
      <c r="R2313" s="403">
        <v>4</v>
      </c>
      <c r="S2313" s="403">
        <v>1.2188000000000001</v>
      </c>
      <c r="T2313" s="403">
        <v>4.45</v>
      </c>
      <c r="U2313" s="403">
        <v>6.7119999999999997</v>
      </c>
      <c r="V2313" s="403">
        <v>26.074999999999999</v>
      </c>
      <c r="W2313" s="403">
        <v>27.2</v>
      </c>
      <c r="X2313" s="404">
        <v>0.25524000000000002</v>
      </c>
      <c r="Y2313" s="403">
        <f>X2313+(S2313*((U2313-INDEX('[1]Center of Mass'!$B$8:$M$105,MATCH(A2313,'[1]Center of Mass'!$B$8:$B$105,0),9))^2+(V2313-INDEX('[1]Center of Mass'!$B$8:$M$105,MATCH(A2313,'[1]Center of Mass'!$B$8:$B$105,0),10))^2))</f>
        <v>465.54662178160009</v>
      </c>
    </row>
    <row r="2314" spans="1:25">
      <c r="A2314" s="403" t="s">
        <v>53</v>
      </c>
      <c r="B2314" s="403" t="s">
        <v>833</v>
      </c>
      <c r="C2314" s="403" t="s">
        <v>343</v>
      </c>
      <c r="D2314" s="403" t="s">
        <v>344</v>
      </c>
      <c r="E2314" s="403" t="s">
        <v>1455</v>
      </c>
      <c r="F2314" s="403">
        <v>0</v>
      </c>
      <c r="O2314" s="403" t="s">
        <v>345</v>
      </c>
      <c r="R2314" s="403">
        <v>4</v>
      </c>
      <c r="S2314" s="403">
        <v>2</v>
      </c>
      <c r="T2314" s="403">
        <v>5.7</v>
      </c>
      <c r="U2314" s="403">
        <v>8</v>
      </c>
      <c r="V2314" s="403">
        <v>26.074999999999999</v>
      </c>
      <c r="W2314" s="403">
        <v>27.2</v>
      </c>
      <c r="X2314" s="404">
        <v>0.68708000000000002</v>
      </c>
      <c r="Y2314" s="403">
        <f>X2314+(S2314*((U2314-INDEX('[1]Center of Mass'!$B$8:$M$105,MATCH(A2314,'[1]Center of Mass'!$B$8:$B$105,0),9))^2+(V2314-INDEX('[1]Center of Mass'!$B$8:$M$105,MATCH(A2314,'[1]Center of Mass'!$B$8:$B$105,0),10))^2))</f>
        <v>691.33580400000017</v>
      </c>
    </row>
    <row r="2315" spans="1:25">
      <c r="A2315" s="403" t="s">
        <v>53</v>
      </c>
      <c r="B2315" s="403" t="s">
        <v>835</v>
      </c>
      <c r="C2315" s="403" t="s">
        <v>343</v>
      </c>
      <c r="D2315" s="403" t="s">
        <v>344</v>
      </c>
      <c r="E2315" s="403" t="s">
        <v>1455</v>
      </c>
      <c r="F2315" s="403">
        <v>0</v>
      </c>
      <c r="O2315" s="403" t="s">
        <v>345</v>
      </c>
      <c r="R2315" s="403">
        <v>4</v>
      </c>
      <c r="S2315" s="403">
        <v>0.875</v>
      </c>
      <c r="T2315" s="403">
        <v>3.9</v>
      </c>
      <c r="U2315" s="403">
        <v>9.15</v>
      </c>
      <c r="V2315" s="403">
        <v>26.074999999999999</v>
      </c>
      <c r="W2315" s="403">
        <v>27.2</v>
      </c>
      <c r="X2315" s="404">
        <v>0.14965999999999999</v>
      </c>
      <c r="Y2315" s="403">
        <f>X2315+(S2315*((U2315-INDEX('[1]Center of Mass'!$B$8:$M$105,MATCH(A2315,'[1]Center of Mass'!$B$8:$B$105,0),9))^2+(V2315-INDEX('[1]Center of Mass'!$B$8:$M$105,MATCH(A2315,'[1]Center of Mass'!$B$8:$B$105,0),10))^2))</f>
        <v>276.29490174999995</v>
      </c>
    </row>
    <row r="2316" spans="1:25">
      <c r="A2316" s="403" t="s">
        <v>53</v>
      </c>
      <c r="B2316" s="403" t="s">
        <v>836</v>
      </c>
      <c r="C2316" s="403" t="s">
        <v>343</v>
      </c>
      <c r="D2316" s="403" t="s">
        <v>344</v>
      </c>
      <c r="E2316" s="403" t="s">
        <v>1455</v>
      </c>
      <c r="F2316" s="403">
        <v>0</v>
      </c>
      <c r="O2316" s="403" t="s">
        <v>345</v>
      </c>
      <c r="R2316" s="403">
        <v>4</v>
      </c>
      <c r="S2316" s="403">
        <v>1.625</v>
      </c>
      <c r="T2316" s="403">
        <v>5.0999999999999996</v>
      </c>
      <c r="U2316" s="403">
        <v>10.15</v>
      </c>
      <c r="V2316" s="403">
        <v>26.074999999999999</v>
      </c>
      <c r="W2316" s="403">
        <v>27.2</v>
      </c>
      <c r="X2316" s="404">
        <v>0.44044</v>
      </c>
      <c r="Y2316" s="403">
        <f>X2316+(S2316*((U2316-INDEX('[1]Center of Mass'!$B$8:$M$105,MATCH(A2316,'[1]Center of Mass'!$B$8:$B$105,0),9))^2+(V2316-INDEX('[1]Center of Mass'!$B$8:$M$105,MATCH(A2316,'[1]Center of Mass'!$B$8:$B$105,0),10))^2))</f>
        <v>474.76585325000002</v>
      </c>
    </row>
    <row r="2317" spans="1:25">
      <c r="A2317" s="403" t="s">
        <v>53</v>
      </c>
      <c r="B2317" s="403" t="s">
        <v>837</v>
      </c>
      <c r="C2317" s="403" t="s">
        <v>343</v>
      </c>
      <c r="D2317" s="403" t="s">
        <v>344</v>
      </c>
      <c r="E2317" s="403" t="s">
        <v>1455</v>
      </c>
      <c r="F2317" s="403">
        <v>0</v>
      </c>
      <c r="O2317" s="403" t="s">
        <v>345</v>
      </c>
      <c r="R2317" s="403">
        <v>4</v>
      </c>
      <c r="S2317" s="403">
        <v>1.1875</v>
      </c>
      <c r="T2317" s="403">
        <v>4.4000000000000004</v>
      </c>
      <c r="U2317" s="403">
        <v>11.275</v>
      </c>
      <c r="V2317" s="403">
        <v>26.074999999999999</v>
      </c>
      <c r="W2317" s="403">
        <v>27.2</v>
      </c>
      <c r="X2317" s="404">
        <v>0.24393000000000001</v>
      </c>
      <c r="Y2317" s="403">
        <f>X2317+(S2317*((U2317-INDEX('[1]Center of Mass'!$B$8:$M$105,MATCH(A2317,'[1]Center of Mass'!$B$8:$B$105,0),9))^2+(V2317-INDEX('[1]Center of Mass'!$B$8:$M$105,MATCH(A2317,'[1]Center of Mass'!$B$8:$B$105,0),10))^2))</f>
        <v>318.04082393750002</v>
      </c>
    </row>
    <row r="2318" spans="1:25">
      <c r="A2318" s="403" t="s">
        <v>53</v>
      </c>
      <c r="B2318" s="403" t="s">
        <v>838</v>
      </c>
      <c r="C2318" s="403" t="s">
        <v>343</v>
      </c>
      <c r="D2318" s="403" t="s">
        <v>344</v>
      </c>
      <c r="E2318" s="403" t="s">
        <v>1455</v>
      </c>
      <c r="F2318" s="403">
        <v>0</v>
      </c>
      <c r="O2318" s="403" t="s">
        <v>345</v>
      </c>
      <c r="R2318" s="403">
        <v>4</v>
      </c>
      <c r="S2318" s="403">
        <v>1.1875</v>
      </c>
      <c r="T2318" s="403">
        <v>4.4000000000000004</v>
      </c>
      <c r="U2318" s="403">
        <v>12.225</v>
      </c>
      <c r="V2318" s="403">
        <v>26.074999999999999</v>
      </c>
      <c r="W2318" s="403">
        <v>27.2</v>
      </c>
      <c r="X2318" s="404">
        <v>0.24393000000000001</v>
      </c>
      <c r="Y2318" s="403">
        <f>X2318+(S2318*((U2318-INDEX('[1]Center of Mass'!$B$8:$M$105,MATCH(A2318,'[1]Center of Mass'!$B$8:$B$105,0),9))^2+(V2318-INDEX('[1]Center of Mass'!$B$8:$M$105,MATCH(A2318,'[1]Center of Mass'!$B$8:$B$105,0),10))^2))</f>
        <v>296.04013018749998</v>
      </c>
    </row>
    <row r="2319" spans="1:25">
      <c r="A2319" s="403" t="s">
        <v>53</v>
      </c>
      <c r="B2319" s="403" t="s">
        <v>839</v>
      </c>
      <c r="C2319" s="403" t="s">
        <v>343</v>
      </c>
      <c r="D2319" s="403" t="s">
        <v>344</v>
      </c>
      <c r="E2319" s="403" t="s">
        <v>1455</v>
      </c>
      <c r="F2319" s="403">
        <v>0</v>
      </c>
      <c r="O2319" s="403" t="s">
        <v>345</v>
      </c>
      <c r="R2319" s="403">
        <v>4</v>
      </c>
      <c r="S2319" s="403">
        <v>1.3542000000000001</v>
      </c>
      <c r="T2319" s="403">
        <v>4.6669999999999998</v>
      </c>
      <c r="U2319" s="403">
        <v>13.242000000000001</v>
      </c>
      <c r="V2319" s="403">
        <v>26.074999999999999</v>
      </c>
      <c r="W2319" s="403">
        <v>27.2</v>
      </c>
      <c r="X2319" s="404">
        <v>0.30875999999999998</v>
      </c>
      <c r="Y2319" s="403">
        <f>X2319+(S2319*((U2319-INDEX('[1]Center of Mass'!$B$8:$M$105,MATCH(A2319,'[1]Center of Mass'!$B$8:$B$105,0),9))^2+(V2319-INDEX('[1]Center of Mass'!$B$8:$M$105,MATCH(A2319,'[1]Center of Mass'!$B$8:$B$105,0),10))^2))</f>
        <v>313.47894215640002</v>
      </c>
    </row>
    <row r="2320" spans="1:25">
      <c r="A2320" s="403" t="s">
        <v>53</v>
      </c>
      <c r="B2320" s="403" t="s">
        <v>865</v>
      </c>
      <c r="C2320" s="403" t="s">
        <v>343</v>
      </c>
      <c r="D2320" s="403" t="s">
        <v>344</v>
      </c>
      <c r="E2320" s="403" t="s">
        <v>1455</v>
      </c>
      <c r="F2320" s="403">
        <v>0</v>
      </c>
      <c r="O2320" s="403" t="s">
        <v>345</v>
      </c>
      <c r="R2320" s="403">
        <v>4</v>
      </c>
      <c r="S2320" s="403">
        <v>1.3542000000000001</v>
      </c>
      <c r="T2320" s="403">
        <v>4.6669999999999998</v>
      </c>
      <c r="U2320" s="403">
        <v>14.324999999999999</v>
      </c>
      <c r="V2320" s="403">
        <v>26.074999999999999</v>
      </c>
      <c r="W2320" s="403">
        <v>27.2</v>
      </c>
      <c r="X2320" s="404">
        <v>0.30875999999999998</v>
      </c>
      <c r="Y2320" s="403">
        <f>X2320+(S2320*((U2320-INDEX('[1]Center of Mass'!$B$8:$M$105,MATCH(A2320,'[1]Center of Mass'!$B$8:$B$105,0),9))^2+(V2320-INDEX('[1]Center of Mass'!$B$8:$M$105,MATCH(A2320,'[1]Center of Mass'!$B$8:$B$105,0),10))^2))</f>
        <v>290.84199276540005</v>
      </c>
    </row>
    <row r="2321" spans="1:25">
      <c r="A2321" s="403" t="s">
        <v>53</v>
      </c>
      <c r="B2321" s="403" t="s">
        <v>866</v>
      </c>
      <c r="C2321" s="403" t="s">
        <v>343</v>
      </c>
      <c r="D2321" s="403" t="s">
        <v>344</v>
      </c>
      <c r="E2321" s="403" t="s">
        <v>1455</v>
      </c>
      <c r="F2321" s="403">
        <v>0</v>
      </c>
      <c r="O2321" s="403" t="s">
        <v>345</v>
      </c>
      <c r="R2321" s="403">
        <v>4</v>
      </c>
      <c r="S2321" s="403">
        <v>1.3542000000000001</v>
      </c>
      <c r="T2321" s="403">
        <v>4.6669999999999998</v>
      </c>
      <c r="U2321" s="403">
        <v>15.407999999999999</v>
      </c>
      <c r="V2321" s="403">
        <v>26.074999999999999</v>
      </c>
      <c r="W2321" s="403">
        <v>27.2</v>
      </c>
      <c r="X2321" s="404">
        <v>0.30875999999999998</v>
      </c>
      <c r="Y2321" s="403">
        <f>X2321+(S2321*((U2321-INDEX('[1]Center of Mass'!$B$8:$M$105,MATCH(A2321,'[1]Center of Mass'!$B$8:$B$105,0),9))^2+(V2321-INDEX('[1]Center of Mass'!$B$8:$M$105,MATCH(A2321,'[1]Center of Mass'!$B$8:$B$105,0),10))^2))</f>
        <v>271.38169594200002</v>
      </c>
    </row>
    <row r="2322" spans="1:25">
      <c r="A2322" s="403" t="s">
        <v>53</v>
      </c>
      <c r="B2322" s="403" t="s">
        <v>867</v>
      </c>
      <c r="C2322" s="403" t="s">
        <v>343</v>
      </c>
      <c r="D2322" s="403" t="s">
        <v>344</v>
      </c>
      <c r="E2322" s="403" t="s">
        <v>1455</v>
      </c>
      <c r="F2322" s="403">
        <v>0</v>
      </c>
      <c r="O2322" s="403" t="s">
        <v>345</v>
      </c>
      <c r="R2322" s="403">
        <v>4</v>
      </c>
      <c r="S2322" s="403">
        <v>1.3542000000000001</v>
      </c>
      <c r="T2322" s="403">
        <v>4.6669999999999998</v>
      </c>
      <c r="U2322" s="403">
        <v>16.492000000000001</v>
      </c>
      <c r="V2322" s="403">
        <v>26.074999999999999</v>
      </c>
      <c r="W2322" s="403">
        <v>27.2</v>
      </c>
      <c r="X2322" s="404">
        <v>0.30875999999999998</v>
      </c>
      <c r="Y2322" s="403">
        <f>X2322+(S2322*((U2322-INDEX('[1]Center of Mass'!$B$8:$M$105,MATCH(A2322,'[1]Center of Mass'!$B$8:$B$105,0),9))^2+(V2322-INDEX('[1]Center of Mass'!$B$8:$M$105,MATCH(A2322,'[1]Center of Mass'!$B$8:$B$105,0),10))^2))</f>
        <v>255.08448395640002</v>
      </c>
    </row>
    <row r="2323" spans="1:25">
      <c r="A2323" s="403" t="s">
        <v>53</v>
      </c>
      <c r="B2323" s="403" t="s">
        <v>898</v>
      </c>
      <c r="C2323" s="403" t="s">
        <v>343</v>
      </c>
      <c r="D2323" s="403" t="s">
        <v>344</v>
      </c>
      <c r="E2323" s="403" t="s">
        <v>1455</v>
      </c>
      <c r="F2323" s="403">
        <v>0</v>
      </c>
      <c r="O2323" s="403" t="s">
        <v>345</v>
      </c>
      <c r="R2323" s="403">
        <v>4</v>
      </c>
      <c r="S2323" s="403">
        <v>1.3542000000000001</v>
      </c>
      <c r="T2323" s="403">
        <v>4.6669999999999998</v>
      </c>
      <c r="U2323" s="403">
        <v>17.574999999999999</v>
      </c>
      <c r="V2323" s="403">
        <v>26.074999999999999</v>
      </c>
      <c r="W2323" s="403">
        <v>27.2</v>
      </c>
      <c r="X2323" s="404">
        <v>0.30875999999999998</v>
      </c>
      <c r="Y2323" s="403">
        <f>X2323+(S2323*((U2323-INDEX('[1]Center of Mass'!$B$8:$M$105,MATCH(A2323,'[1]Center of Mass'!$B$8:$B$105,0),9))^2+(V2323-INDEX('[1]Center of Mass'!$B$8:$M$105,MATCH(A2323,'[1]Center of Mass'!$B$8:$B$105,0),10))^2))</f>
        <v>241.9804254654</v>
      </c>
    </row>
    <row r="2324" spans="1:25">
      <c r="A2324" s="403" t="s">
        <v>53</v>
      </c>
      <c r="B2324" s="403" t="s">
        <v>899</v>
      </c>
      <c r="C2324" s="403" t="s">
        <v>343</v>
      </c>
      <c r="D2324" s="403" t="s">
        <v>344</v>
      </c>
      <c r="E2324" s="403" t="s">
        <v>1455</v>
      </c>
      <c r="F2324" s="403">
        <v>0</v>
      </c>
      <c r="O2324" s="403" t="s">
        <v>345</v>
      </c>
      <c r="R2324" s="403">
        <v>4</v>
      </c>
      <c r="S2324" s="403">
        <v>1.3542000000000001</v>
      </c>
      <c r="T2324" s="403">
        <v>4.6669999999999998</v>
      </c>
      <c r="U2324" s="403">
        <v>18.658000000000001</v>
      </c>
      <c r="V2324" s="403">
        <v>26.074999999999999</v>
      </c>
      <c r="W2324" s="403">
        <v>27.2</v>
      </c>
      <c r="X2324" s="404">
        <v>0.30875999999999998</v>
      </c>
      <c r="Y2324" s="403">
        <f>X2324+(S2324*((U2324-INDEX('[1]Center of Mass'!$B$8:$M$105,MATCH(A2324,'[1]Center of Mass'!$B$8:$B$105,0),9))^2+(V2324-INDEX('[1]Center of Mass'!$B$8:$M$105,MATCH(A2324,'[1]Center of Mass'!$B$8:$B$105,0),10))^2))</f>
        <v>232.05301954200002</v>
      </c>
    </row>
    <row r="2325" spans="1:25">
      <c r="A2325" s="403" t="s">
        <v>53</v>
      </c>
      <c r="B2325" s="403" t="s">
        <v>901</v>
      </c>
      <c r="C2325" s="403" t="s">
        <v>343</v>
      </c>
      <c r="D2325" s="403" t="s">
        <v>344</v>
      </c>
      <c r="E2325" s="403" t="s">
        <v>1455</v>
      </c>
      <c r="F2325" s="403">
        <v>0</v>
      </c>
      <c r="O2325" s="403" t="s">
        <v>345</v>
      </c>
      <c r="R2325" s="403">
        <v>4</v>
      </c>
      <c r="S2325" s="403">
        <v>0.64959999999999996</v>
      </c>
      <c r="T2325" s="403">
        <v>3.4830000000000001</v>
      </c>
      <c r="U2325" s="403">
        <v>-0.6</v>
      </c>
      <c r="V2325" s="403">
        <v>26.971</v>
      </c>
      <c r="W2325" s="403">
        <v>27.2</v>
      </c>
      <c r="X2325" s="404">
        <v>9.3812999999999994E-2</v>
      </c>
      <c r="Y2325" s="403">
        <f>X2325+(S2325*((U2325-INDEX('[1]Center of Mass'!$B$8:$M$105,MATCH(A2325,'[1]Center of Mass'!$B$8:$B$105,0),9))^2+(V2325-INDEX('[1]Center of Mass'!$B$8:$M$105,MATCH(A2325,'[1]Center of Mass'!$B$8:$B$105,0),10))^2))</f>
        <v>438.69491532960012</v>
      </c>
    </row>
    <row r="2326" spans="1:25">
      <c r="A2326" s="403" t="s">
        <v>53</v>
      </c>
      <c r="B2326" s="403" t="s">
        <v>902</v>
      </c>
      <c r="C2326" s="403" t="s">
        <v>343</v>
      </c>
      <c r="D2326" s="403" t="s">
        <v>344</v>
      </c>
      <c r="E2326" s="403" t="s">
        <v>1455</v>
      </c>
      <c r="F2326" s="403">
        <v>0</v>
      </c>
      <c r="O2326" s="403" t="s">
        <v>345</v>
      </c>
      <c r="R2326" s="403">
        <v>4</v>
      </c>
      <c r="S2326" s="403">
        <v>0.59550000000000003</v>
      </c>
      <c r="T2326" s="403">
        <v>3.2829999999999999</v>
      </c>
      <c r="U2326" s="403">
        <v>0.55000000000000004</v>
      </c>
      <c r="V2326" s="403">
        <v>26.971</v>
      </c>
      <c r="W2326" s="403">
        <v>27.2</v>
      </c>
      <c r="X2326" s="404">
        <v>7.4582999999999997E-2</v>
      </c>
      <c r="Y2326" s="403">
        <f>X2326+(S2326*((U2326-INDEX('[1]Center of Mass'!$B$8:$M$105,MATCH(A2326,'[1]Center of Mass'!$B$8:$B$105,0),9))^2+(V2326-INDEX('[1]Center of Mass'!$B$8:$M$105,MATCH(A2326,'[1]Center of Mass'!$B$8:$B$105,0),10))^2))</f>
        <v>372.66501378300006</v>
      </c>
    </row>
    <row r="2327" spans="1:25">
      <c r="A2327" s="403" t="s">
        <v>53</v>
      </c>
      <c r="B2327" s="403" t="s">
        <v>903</v>
      </c>
      <c r="C2327" s="403" t="s">
        <v>343</v>
      </c>
      <c r="D2327" s="403" t="s">
        <v>344</v>
      </c>
      <c r="E2327" s="403" t="s">
        <v>1455</v>
      </c>
      <c r="F2327" s="403">
        <v>0</v>
      </c>
      <c r="O2327" s="403" t="s">
        <v>345</v>
      </c>
      <c r="R2327" s="403">
        <v>4</v>
      </c>
      <c r="S2327" s="403">
        <v>0.59550000000000003</v>
      </c>
      <c r="T2327" s="403">
        <v>3.2829999999999999</v>
      </c>
      <c r="U2327" s="403">
        <v>1.65</v>
      </c>
      <c r="V2327" s="403">
        <v>26.971</v>
      </c>
      <c r="W2327" s="403">
        <v>27.2</v>
      </c>
      <c r="X2327" s="404">
        <v>7.4582999999999997E-2</v>
      </c>
      <c r="Y2327" s="403">
        <f>X2327+(S2327*((U2327-INDEX('[1]Center of Mass'!$B$8:$M$105,MATCH(A2327,'[1]Center of Mass'!$B$8:$B$105,0),9))^2+(V2327-INDEX('[1]Center of Mass'!$B$8:$M$105,MATCH(A2327,'[1]Center of Mass'!$B$8:$B$105,0),10))^2))</f>
        <v>345.93766368300015</v>
      </c>
    </row>
    <row r="2328" spans="1:25">
      <c r="A2328" s="403" t="s">
        <v>53</v>
      </c>
      <c r="B2328" s="403" t="s">
        <v>904</v>
      </c>
      <c r="C2328" s="403" t="s">
        <v>343</v>
      </c>
      <c r="D2328" s="403" t="s">
        <v>344</v>
      </c>
      <c r="E2328" s="403" t="s">
        <v>1455</v>
      </c>
      <c r="F2328" s="403">
        <v>0</v>
      </c>
      <c r="O2328" s="403" t="s">
        <v>345</v>
      </c>
      <c r="R2328" s="403">
        <v>4</v>
      </c>
      <c r="S2328" s="403">
        <v>0.59550000000000003</v>
      </c>
      <c r="T2328" s="403">
        <v>3.2829999999999999</v>
      </c>
      <c r="U2328" s="403">
        <v>2.75</v>
      </c>
      <c r="V2328" s="403">
        <v>26.971</v>
      </c>
      <c r="W2328" s="403">
        <v>27.2</v>
      </c>
      <c r="X2328" s="404">
        <v>7.4582999999999997E-2</v>
      </c>
      <c r="Y2328" s="403">
        <f>X2328+(S2328*((U2328-INDEX('[1]Center of Mass'!$B$8:$M$105,MATCH(A2328,'[1]Center of Mass'!$B$8:$B$105,0),9))^2+(V2328-INDEX('[1]Center of Mass'!$B$8:$M$105,MATCH(A2328,'[1]Center of Mass'!$B$8:$B$105,0),10))^2))</f>
        <v>320.65142358300005</v>
      </c>
    </row>
    <row r="2329" spans="1:25">
      <c r="A2329" s="403" t="s">
        <v>53</v>
      </c>
      <c r="B2329" s="403" t="s">
        <v>905</v>
      </c>
      <c r="C2329" s="403" t="s">
        <v>343</v>
      </c>
      <c r="D2329" s="403" t="s">
        <v>344</v>
      </c>
      <c r="E2329" s="403" t="s">
        <v>1455</v>
      </c>
      <c r="F2329" s="403">
        <v>0</v>
      </c>
      <c r="O2329" s="403" t="s">
        <v>345</v>
      </c>
      <c r="R2329" s="403">
        <v>4</v>
      </c>
      <c r="S2329" s="403">
        <v>0.52780000000000005</v>
      </c>
      <c r="T2329" s="403">
        <v>3.0329999999999999</v>
      </c>
      <c r="U2329" s="403">
        <v>3.7869999999999999</v>
      </c>
      <c r="V2329" s="403">
        <v>26.971</v>
      </c>
      <c r="W2329" s="403">
        <v>27.2</v>
      </c>
      <c r="X2329" s="404">
        <v>5.4698999999999998E-2</v>
      </c>
      <c r="Y2329" s="403">
        <f>X2329+(S2329*((U2329-INDEX('[1]Center of Mass'!$B$8:$M$105,MATCH(A2329,'[1]Center of Mass'!$B$8:$B$105,0),9))^2+(V2329-INDEX('[1]Center of Mass'!$B$8:$M$105,MATCH(A2329,'[1]Center of Mass'!$B$8:$B$105,0),10))^2))</f>
        <v>264.22811048380009</v>
      </c>
    </row>
    <row r="2330" spans="1:25">
      <c r="A2330" s="403" t="s">
        <v>53</v>
      </c>
      <c r="B2330" s="403" t="s">
        <v>906</v>
      </c>
      <c r="C2330" s="403" t="s">
        <v>343</v>
      </c>
      <c r="D2330" s="403" t="s">
        <v>344</v>
      </c>
      <c r="E2330" s="403" t="s">
        <v>1455</v>
      </c>
      <c r="F2330" s="403">
        <v>0</v>
      </c>
      <c r="O2330" s="403" t="s">
        <v>345</v>
      </c>
      <c r="R2330" s="403">
        <v>4</v>
      </c>
      <c r="S2330" s="403">
        <v>0.52780000000000005</v>
      </c>
      <c r="T2330" s="403">
        <v>3.0329999999999999</v>
      </c>
      <c r="U2330" s="403">
        <v>4.7619999999999996</v>
      </c>
      <c r="V2330" s="403">
        <v>26.971</v>
      </c>
      <c r="W2330" s="403">
        <v>27.2</v>
      </c>
      <c r="X2330" s="404">
        <v>5.4698999999999998E-2</v>
      </c>
      <c r="Y2330" s="403">
        <f>X2330+(S2330*((U2330-INDEX('[1]Center of Mass'!$B$8:$M$105,MATCH(A2330,'[1]Center of Mass'!$B$8:$B$105,0),9))^2+(V2330-INDEX('[1]Center of Mass'!$B$8:$M$105,MATCH(A2330,'[1]Center of Mass'!$B$8:$B$105,0),10))^2))</f>
        <v>246.49842441880006</v>
      </c>
    </row>
    <row r="2331" spans="1:25">
      <c r="A2331" s="403" t="s">
        <v>53</v>
      </c>
      <c r="B2331" s="403" t="s">
        <v>868</v>
      </c>
      <c r="C2331" s="403" t="s">
        <v>343</v>
      </c>
      <c r="D2331" s="403" t="s">
        <v>344</v>
      </c>
      <c r="E2331" s="403" t="s">
        <v>1455</v>
      </c>
      <c r="F2331" s="403">
        <v>0</v>
      </c>
      <c r="O2331" s="403" t="s">
        <v>345</v>
      </c>
      <c r="R2331" s="403">
        <v>4</v>
      </c>
      <c r="S2331" s="403">
        <v>0.52780000000000005</v>
      </c>
      <c r="T2331" s="403">
        <v>3.0329999999999999</v>
      </c>
      <c r="U2331" s="403">
        <v>5.7370000000000001</v>
      </c>
      <c r="V2331" s="403">
        <v>26.971</v>
      </c>
      <c r="W2331" s="403">
        <v>27.2</v>
      </c>
      <c r="X2331" s="404">
        <v>5.4698999999999998E-2</v>
      </c>
      <c r="Y2331" s="403">
        <f>X2331+(S2331*((U2331-INDEX('[1]Center of Mass'!$B$8:$M$105,MATCH(A2331,'[1]Center of Mass'!$B$8:$B$105,0),9))^2+(V2331-INDEX('[1]Center of Mass'!$B$8:$M$105,MATCH(A2331,'[1]Center of Mass'!$B$8:$B$105,0),10))^2))</f>
        <v>229.77221810380007</v>
      </c>
    </row>
    <row r="2332" spans="1:25">
      <c r="A2332" s="403" t="s">
        <v>53</v>
      </c>
      <c r="B2332" s="403" t="s">
        <v>869</v>
      </c>
      <c r="C2332" s="403" t="s">
        <v>343</v>
      </c>
      <c r="D2332" s="403" t="s">
        <v>344</v>
      </c>
      <c r="E2332" s="403" t="s">
        <v>1455</v>
      </c>
      <c r="F2332" s="403">
        <v>0</v>
      </c>
      <c r="O2332" s="403" t="s">
        <v>345</v>
      </c>
      <c r="R2332" s="403">
        <v>4</v>
      </c>
      <c r="S2332" s="403">
        <v>0.52780000000000005</v>
      </c>
      <c r="T2332" s="403">
        <v>3.0329999999999999</v>
      </c>
      <c r="U2332" s="403">
        <v>6.7119999999999997</v>
      </c>
      <c r="V2332" s="403">
        <v>26.971</v>
      </c>
      <c r="W2332" s="403">
        <v>27.2</v>
      </c>
      <c r="X2332" s="404">
        <v>5.4698999999999998E-2</v>
      </c>
      <c r="Y2332" s="403">
        <f>X2332+(S2332*((U2332-INDEX('[1]Center of Mass'!$B$8:$M$105,MATCH(A2332,'[1]Center of Mass'!$B$8:$B$105,0),9))^2+(V2332-INDEX('[1]Center of Mass'!$B$8:$M$105,MATCH(A2332,'[1]Center of Mass'!$B$8:$B$105,0),10))^2))</f>
        <v>214.04949153880005</v>
      </c>
    </row>
    <row r="2333" spans="1:25">
      <c r="A2333" s="403" t="s">
        <v>53</v>
      </c>
      <c r="B2333" s="403" t="s">
        <v>840</v>
      </c>
      <c r="C2333" s="403" t="s">
        <v>343</v>
      </c>
      <c r="D2333" s="403" t="s">
        <v>344</v>
      </c>
      <c r="E2333" s="403" t="s">
        <v>1455</v>
      </c>
      <c r="F2333" s="403">
        <v>0</v>
      </c>
      <c r="O2333" s="403" t="s">
        <v>345</v>
      </c>
      <c r="R2333" s="403">
        <v>4</v>
      </c>
      <c r="S2333" s="403">
        <v>0.86609999999999998</v>
      </c>
      <c r="T2333" s="403">
        <v>4.2830000000000004</v>
      </c>
      <c r="U2333" s="403">
        <v>8</v>
      </c>
      <c r="V2333" s="403">
        <v>26.971</v>
      </c>
      <c r="W2333" s="403">
        <v>27.2</v>
      </c>
      <c r="X2333" s="404">
        <v>0.20591999999999999</v>
      </c>
      <c r="Y2333" s="403">
        <f>X2333+(S2333*((U2333-INDEX('[1]Center of Mass'!$B$8:$M$105,MATCH(A2333,'[1]Center of Mass'!$B$8:$B$105,0),9))^2+(V2333-INDEX('[1]Center of Mass'!$B$8:$M$105,MATCH(A2333,'[1]Center of Mass'!$B$8:$B$105,0),10))^2))</f>
        <v>319.80481063860003</v>
      </c>
    </row>
    <row r="2334" spans="1:25">
      <c r="A2334" s="403" t="s">
        <v>53</v>
      </c>
      <c r="B2334" s="403" t="s">
        <v>843</v>
      </c>
      <c r="C2334" s="403" t="s">
        <v>343</v>
      </c>
      <c r="D2334" s="403" t="s">
        <v>344</v>
      </c>
      <c r="E2334" s="403" t="s">
        <v>1455</v>
      </c>
      <c r="F2334" s="403">
        <v>0</v>
      </c>
      <c r="O2334" s="403" t="s">
        <v>345</v>
      </c>
      <c r="R2334" s="403">
        <v>4</v>
      </c>
      <c r="S2334" s="403">
        <v>0.51429999999999998</v>
      </c>
      <c r="T2334" s="403">
        <v>2.9830000000000001</v>
      </c>
      <c r="U2334" s="403">
        <v>11.275</v>
      </c>
      <c r="V2334" s="403">
        <v>26.971</v>
      </c>
      <c r="W2334" s="403">
        <v>27.2</v>
      </c>
      <c r="X2334" s="404">
        <v>5.1234000000000002E-2</v>
      </c>
      <c r="Y2334" s="403">
        <f>X2334+(S2334*((U2334-INDEX('[1]Center of Mass'!$B$8:$M$105,MATCH(A2334,'[1]Center of Mass'!$B$8:$B$105,0),9))^2+(V2334-INDEX('[1]Center of Mass'!$B$8:$M$105,MATCH(A2334,'[1]Center of Mass'!$B$8:$B$105,0),10))^2))</f>
        <v>149.86852170430001</v>
      </c>
    </row>
    <row r="2335" spans="1:25">
      <c r="A2335" s="403" t="s">
        <v>53</v>
      </c>
      <c r="B2335" s="403" t="s">
        <v>844</v>
      </c>
      <c r="C2335" s="403" t="s">
        <v>343</v>
      </c>
      <c r="D2335" s="403" t="s">
        <v>344</v>
      </c>
      <c r="E2335" s="403" t="s">
        <v>1455</v>
      </c>
      <c r="F2335" s="403">
        <v>0</v>
      </c>
      <c r="O2335" s="403" t="s">
        <v>345</v>
      </c>
      <c r="R2335" s="403">
        <v>4</v>
      </c>
      <c r="S2335" s="403">
        <v>0.51429999999999998</v>
      </c>
      <c r="T2335" s="403">
        <v>2.9830000000000001</v>
      </c>
      <c r="U2335" s="403">
        <v>12.225</v>
      </c>
      <c r="V2335" s="403">
        <v>26.971</v>
      </c>
      <c r="W2335" s="403">
        <v>27.2</v>
      </c>
      <c r="X2335" s="404">
        <v>5.1234000000000002E-2</v>
      </c>
      <c r="Y2335" s="403">
        <f>X2335+(S2335*((U2335-INDEX('[1]Center of Mass'!$B$8:$M$105,MATCH(A2335,'[1]Center of Mass'!$B$8:$B$105,0),9))^2+(V2335-INDEX('[1]Center of Mass'!$B$8:$M$105,MATCH(A2335,'[1]Center of Mass'!$B$8:$B$105,0),10))^2))</f>
        <v>140.34013703430003</v>
      </c>
    </row>
    <row r="2336" spans="1:25">
      <c r="A2336" s="403" t="s">
        <v>53</v>
      </c>
      <c r="B2336" s="403" t="s">
        <v>845</v>
      </c>
      <c r="C2336" s="403" t="s">
        <v>343</v>
      </c>
      <c r="D2336" s="403" t="s">
        <v>344</v>
      </c>
      <c r="E2336" s="403" t="s">
        <v>1455</v>
      </c>
      <c r="F2336" s="403">
        <v>0</v>
      </c>
      <c r="O2336" s="403" t="s">
        <v>345</v>
      </c>
      <c r="R2336" s="403">
        <v>4</v>
      </c>
      <c r="S2336" s="403">
        <v>0.58640000000000003</v>
      </c>
      <c r="T2336" s="403">
        <v>3.2490000000000001</v>
      </c>
      <c r="U2336" s="403">
        <v>13.242000000000001</v>
      </c>
      <c r="V2336" s="403">
        <v>26.971</v>
      </c>
      <c r="W2336" s="403">
        <v>27.2</v>
      </c>
      <c r="X2336" s="404">
        <v>7.1674000000000002E-2</v>
      </c>
      <c r="Y2336" s="403">
        <f>X2336+(S2336*((U2336-INDEX('[1]Center of Mass'!$B$8:$M$105,MATCH(A2336,'[1]Center of Mass'!$B$8:$B$105,0),9))^2+(V2336-INDEX('[1]Center of Mass'!$B$8:$M$105,MATCH(A2336,'[1]Center of Mass'!$B$8:$B$105,0),10))^2))</f>
        <v>149.57042863840002</v>
      </c>
    </row>
    <row r="2337" spans="1:25">
      <c r="A2337" s="403" t="s">
        <v>53</v>
      </c>
      <c r="B2337" s="403" t="s">
        <v>846</v>
      </c>
      <c r="C2337" s="403" t="s">
        <v>343</v>
      </c>
      <c r="D2337" s="403" t="s">
        <v>344</v>
      </c>
      <c r="E2337" s="403" t="s">
        <v>1455</v>
      </c>
      <c r="F2337" s="403">
        <v>0</v>
      </c>
      <c r="O2337" s="403" t="s">
        <v>345</v>
      </c>
      <c r="R2337" s="403">
        <v>4</v>
      </c>
      <c r="S2337" s="403">
        <v>0.58640000000000003</v>
      </c>
      <c r="T2337" s="403">
        <v>3.2490000000000001</v>
      </c>
      <c r="U2337" s="403">
        <v>14.324999999999999</v>
      </c>
      <c r="V2337" s="403">
        <v>26.971</v>
      </c>
      <c r="W2337" s="403">
        <v>27.2</v>
      </c>
      <c r="X2337" s="404">
        <v>7.1674000000000002E-2</v>
      </c>
      <c r="Y2337" s="403">
        <f>X2337+(S2337*((U2337-INDEX('[1]Center of Mass'!$B$8:$M$105,MATCH(A2337,'[1]Center of Mass'!$B$8:$B$105,0),9))^2+(V2337-INDEX('[1]Center of Mass'!$B$8:$M$105,MATCH(A2337,'[1]Center of Mass'!$B$8:$B$105,0),10))^2))</f>
        <v>139.76810466640003</v>
      </c>
    </row>
    <row r="2338" spans="1:25">
      <c r="A2338" s="403" t="s">
        <v>53</v>
      </c>
      <c r="B2338" s="403" t="s">
        <v>847</v>
      </c>
      <c r="C2338" s="403" t="s">
        <v>343</v>
      </c>
      <c r="D2338" s="403" t="s">
        <v>344</v>
      </c>
      <c r="E2338" s="403" t="s">
        <v>1455</v>
      </c>
      <c r="F2338" s="403">
        <v>0</v>
      </c>
      <c r="O2338" s="403" t="s">
        <v>345</v>
      </c>
      <c r="R2338" s="403">
        <v>4</v>
      </c>
      <c r="S2338" s="403">
        <v>0.58640000000000003</v>
      </c>
      <c r="T2338" s="403">
        <v>3.2490000000000001</v>
      </c>
      <c r="U2338" s="403">
        <v>15.407999999999999</v>
      </c>
      <c r="V2338" s="403">
        <v>26.971</v>
      </c>
      <c r="W2338" s="403">
        <v>27.2</v>
      </c>
      <c r="X2338" s="404">
        <v>7.1674000000000002E-2</v>
      </c>
      <c r="Y2338" s="403">
        <f>X2338+(S2338*((U2338-INDEX('[1]Center of Mass'!$B$8:$M$105,MATCH(A2338,'[1]Center of Mass'!$B$8:$B$105,0),9))^2+(V2338-INDEX('[1]Center of Mass'!$B$8:$M$105,MATCH(A2338,'[1]Center of Mass'!$B$8:$B$105,0),10))^2))</f>
        <v>131.34134491360004</v>
      </c>
    </row>
    <row r="2339" spans="1:25">
      <c r="A2339" s="403" t="s">
        <v>53</v>
      </c>
      <c r="B2339" s="403" t="s">
        <v>848</v>
      </c>
      <c r="C2339" s="403" t="s">
        <v>343</v>
      </c>
      <c r="D2339" s="403" t="s">
        <v>344</v>
      </c>
      <c r="E2339" s="403" t="s">
        <v>1455</v>
      </c>
      <c r="F2339" s="403">
        <v>0</v>
      </c>
      <c r="O2339" s="403" t="s">
        <v>345</v>
      </c>
      <c r="R2339" s="403">
        <v>4</v>
      </c>
      <c r="S2339" s="403">
        <v>0.58640000000000003</v>
      </c>
      <c r="T2339" s="403">
        <v>3.2490000000000001</v>
      </c>
      <c r="U2339" s="403">
        <v>16.492000000000001</v>
      </c>
      <c r="V2339" s="403">
        <v>26.971</v>
      </c>
      <c r="W2339" s="403">
        <v>27.2</v>
      </c>
      <c r="X2339" s="404">
        <v>7.1674000000000002E-2</v>
      </c>
      <c r="Y2339" s="403">
        <f>X2339+(S2339*((U2339-INDEX('[1]Center of Mass'!$B$8:$M$105,MATCH(A2339,'[1]Center of Mass'!$B$8:$B$105,0),9))^2+(V2339-INDEX('[1]Center of Mass'!$B$8:$M$105,MATCH(A2339,'[1]Center of Mass'!$B$8:$B$105,0),10))^2))</f>
        <v>124.28427423840003</v>
      </c>
    </row>
    <row r="2340" spans="1:25">
      <c r="A2340" s="403" t="s">
        <v>53</v>
      </c>
      <c r="B2340" s="403" t="s">
        <v>849</v>
      </c>
      <c r="C2340" s="403" t="s">
        <v>343</v>
      </c>
      <c r="D2340" s="403" t="s">
        <v>344</v>
      </c>
      <c r="E2340" s="403" t="s">
        <v>1455</v>
      </c>
      <c r="F2340" s="403">
        <v>0</v>
      </c>
      <c r="O2340" s="403" t="s">
        <v>345</v>
      </c>
      <c r="R2340" s="403">
        <v>4</v>
      </c>
      <c r="S2340" s="403">
        <v>0.58640000000000003</v>
      </c>
      <c r="T2340" s="403">
        <v>3.2490000000000001</v>
      </c>
      <c r="U2340" s="403">
        <v>17.574999999999999</v>
      </c>
      <c r="V2340" s="403">
        <v>26.971</v>
      </c>
      <c r="W2340" s="403">
        <v>27.2</v>
      </c>
      <c r="X2340" s="404">
        <v>7.1674000000000002E-2</v>
      </c>
      <c r="Y2340" s="403">
        <f>X2340+(S2340*((U2340-INDEX('[1]Center of Mass'!$B$8:$M$105,MATCH(A2340,'[1]Center of Mass'!$B$8:$B$105,0),9))^2+(V2340-INDEX('[1]Center of Mass'!$B$8:$M$105,MATCH(A2340,'[1]Center of Mass'!$B$8:$B$105,0),10))^2))</f>
        <v>118.60991306640003</v>
      </c>
    </row>
    <row r="2341" spans="1:25">
      <c r="A2341" s="403" t="s">
        <v>53</v>
      </c>
      <c r="B2341" s="403" t="s">
        <v>850</v>
      </c>
      <c r="C2341" s="403" t="s">
        <v>343</v>
      </c>
      <c r="D2341" s="403" t="s">
        <v>344</v>
      </c>
      <c r="E2341" s="403" t="s">
        <v>1455</v>
      </c>
      <c r="F2341" s="403">
        <v>0</v>
      </c>
      <c r="O2341" s="403" t="s">
        <v>345</v>
      </c>
      <c r="R2341" s="403">
        <v>4</v>
      </c>
      <c r="S2341" s="403">
        <v>0.58640000000000003</v>
      </c>
      <c r="T2341" s="403">
        <v>3.2490000000000001</v>
      </c>
      <c r="U2341" s="403">
        <v>18.658000000000001</v>
      </c>
      <c r="V2341" s="403">
        <v>26.971</v>
      </c>
      <c r="W2341" s="403">
        <v>27.2</v>
      </c>
      <c r="X2341" s="404">
        <v>7.1674000000000002E-2</v>
      </c>
      <c r="Y2341" s="403">
        <f>X2341+(S2341*((U2341-INDEX('[1]Center of Mass'!$B$8:$M$105,MATCH(A2341,'[1]Center of Mass'!$B$8:$B$105,0),9))^2+(V2341-INDEX('[1]Center of Mass'!$B$8:$M$105,MATCH(A2341,'[1]Center of Mass'!$B$8:$B$105,0),10))^2))</f>
        <v>114.31111611360002</v>
      </c>
    </row>
    <row r="2342" spans="1:25">
      <c r="A2342" s="403" t="s">
        <v>53</v>
      </c>
      <c r="B2342" s="403" t="s">
        <v>916</v>
      </c>
      <c r="C2342" s="403" t="s">
        <v>343</v>
      </c>
      <c r="D2342" s="403" t="s">
        <v>344</v>
      </c>
      <c r="E2342" s="403" t="s">
        <v>1455</v>
      </c>
      <c r="F2342" s="403">
        <v>0</v>
      </c>
      <c r="O2342" s="403" t="s">
        <v>345</v>
      </c>
      <c r="R2342" s="403">
        <v>4</v>
      </c>
      <c r="S2342" s="403">
        <v>1.2315</v>
      </c>
      <c r="T2342" s="403">
        <v>4.4390000000000001</v>
      </c>
      <c r="U2342" s="403">
        <v>0.55000000000000004</v>
      </c>
      <c r="V2342" s="403">
        <v>27.800999999999998</v>
      </c>
      <c r="W2342" s="403">
        <v>27.2</v>
      </c>
      <c r="X2342" s="404">
        <v>0.25280999999999998</v>
      </c>
      <c r="Y2342" s="403">
        <f>X2342+(S2342*((U2342-INDEX('[1]Center of Mass'!$B$8:$M$105,MATCH(A2342,'[1]Center of Mass'!$B$8:$B$105,0),9))^2+(V2342-INDEX('[1]Center of Mass'!$B$8:$M$105,MATCH(A2342,'[1]Center of Mass'!$B$8:$B$105,0),10))^2))</f>
        <v>799.55717811900001</v>
      </c>
    </row>
    <row r="2343" spans="1:25">
      <c r="A2343" s="403" t="s">
        <v>53</v>
      </c>
      <c r="B2343" s="403" t="s">
        <v>917</v>
      </c>
      <c r="C2343" s="403" t="s">
        <v>343</v>
      </c>
      <c r="D2343" s="403" t="s">
        <v>344</v>
      </c>
      <c r="E2343" s="403" t="s">
        <v>1455</v>
      </c>
      <c r="F2343" s="403">
        <v>0</v>
      </c>
      <c r="O2343" s="403" t="s">
        <v>345</v>
      </c>
      <c r="R2343" s="403">
        <v>4</v>
      </c>
      <c r="S2343" s="403">
        <v>1.2315</v>
      </c>
      <c r="T2343" s="403">
        <v>4.4390000000000001</v>
      </c>
      <c r="U2343" s="403">
        <v>1.65</v>
      </c>
      <c r="V2343" s="403">
        <v>27.800999999999998</v>
      </c>
      <c r="W2343" s="403">
        <v>27.2</v>
      </c>
      <c r="X2343" s="404">
        <v>0.25280999999999998</v>
      </c>
      <c r="Y2343" s="403">
        <f>X2343+(S2343*((U2343-INDEX('[1]Center of Mass'!$B$8:$M$105,MATCH(A2343,'[1]Center of Mass'!$B$8:$B$105,0),9))^2+(V2343-INDEX('[1]Center of Mass'!$B$8:$M$105,MATCH(A2343,'[1]Center of Mass'!$B$8:$B$105,0),10))^2))</f>
        <v>744.28474881900013</v>
      </c>
    </row>
    <row r="2344" spans="1:25">
      <c r="A2344" s="403" t="s">
        <v>53</v>
      </c>
      <c r="B2344" s="403" t="s">
        <v>918</v>
      </c>
      <c r="C2344" s="403" t="s">
        <v>343</v>
      </c>
      <c r="D2344" s="403" t="s">
        <v>344</v>
      </c>
      <c r="E2344" s="403" t="s">
        <v>1455</v>
      </c>
      <c r="F2344" s="403">
        <v>0</v>
      </c>
      <c r="O2344" s="403" t="s">
        <v>345</v>
      </c>
      <c r="R2344" s="403">
        <v>4</v>
      </c>
      <c r="S2344" s="403">
        <v>1.2315</v>
      </c>
      <c r="T2344" s="403">
        <v>4.4390000000000001</v>
      </c>
      <c r="U2344" s="403">
        <v>2.75</v>
      </c>
      <c r="V2344" s="403">
        <v>27.800999999999998</v>
      </c>
      <c r="W2344" s="403">
        <v>27.2</v>
      </c>
      <c r="X2344" s="404">
        <v>0.25280999999999998</v>
      </c>
      <c r="Y2344" s="403">
        <f>X2344+(S2344*((U2344-INDEX('[1]Center of Mass'!$B$8:$M$105,MATCH(A2344,'[1]Center of Mass'!$B$8:$B$105,0),9))^2+(V2344-INDEX('[1]Center of Mass'!$B$8:$M$105,MATCH(A2344,'[1]Center of Mass'!$B$8:$B$105,0),10))^2))</f>
        <v>691.99254951899991</v>
      </c>
    </row>
    <row r="2345" spans="1:25">
      <c r="A2345" s="403" t="s">
        <v>53</v>
      </c>
      <c r="B2345" s="403" t="s">
        <v>908</v>
      </c>
      <c r="C2345" s="403" t="s">
        <v>343</v>
      </c>
      <c r="D2345" s="403" t="s">
        <v>344</v>
      </c>
      <c r="E2345" s="403" t="s">
        <v>1455</v>
      </c>
      <c r="F2345" s="403">
        <v>0</v>
      </c>
      <c r="O2345" s="403" t="s">
        <v>345</v>
      </c>
      <c r="R2345" s="403">
        <v>4</v>
      </c>
      <c r="S2345" s="403">
        <v>1.0915999999999999</v>
      </c>
      <c r="T2345" s="403">
        <v>4.1890000000000001</v>
      </c>
      <c r="U2345" s="403">
        <v>3.7879999999999998</v>
      </c>
      <c r="V2345" s="403">
        <v>27.800999999999998</v>
      </c>
      <c r="W2345" s="403">
        <v>27.2</v>
      </c>
      <c r="X2345" s="404">
        <v>0.20049</v>
      </c>
      <c r="Y2345" s="403">
        <f>X2345+(S2345*((U2345-INDEX('[1]Center of Mass'!$B$8:$M$105,MATCH(A2345,'[1]Center of Mass'!$B$8:$B$105,0),9))^2+(V2345-INDEX('[1]Center of Mass'!$B$8:$M$105,MATCH(A2345,'[1]Center of Mass'!$B$8:$B$105,0),10))^2))</f>
        <v>572.04103809039998</v>
      </c>
    </row>
    <row r="2346" spans="1:25">
      <c r="A2346" s="403" t="s">
        <v>53</v>
      </c>
      <c r="B2346" s="403" t="s">
        <v>871</v>
      </c>
      <c r="C2346" s="403" t="s">
        <v>343</v>
      </c>
      <c r="D2346" s="403" t="s">
        <v>344</v>
      </c>
      <c r="E2346" s="403" t="s">
        <v>1455</v>
      </c>
      <c r="F2346" s="403">
        <v>0</v>
      </c>
      <c r="O2346" s="403" t="s">
        <v>345</v>
      </c>
      <c r="R2346" s="403">
        <v>4</v>
      </c>
      <c r="S2346" s="403">
        <v>1.0915999999999999</v>
      </c>
      <c r="T2346" s="403">
        <v>4.1890000000000001</v>
      </c>
      <c r="U2346" s="403">
        <v>4.7629999999999999</v>
      </c>
      <c r="V2346" s="403">
        <v>27.800999999999998</v>
      </c>
      <c r="W2346" s="403">
        <v>27.2</v>
      </c>
      <c r="X2346" s="404">
        <v>0.20049</v>
      </c>
      <c r="Y2346" s="403">
        <f>X2346+(S2346*((U2346-INDEX('[1]Center of Mass'!$B$8:$M$105,MATCH(A2346,'[1]Center of Mass'!$B$8:$B$105,0),9))^2+(V2346-INDEX('[1]Center of Mass'!$B$8:$M$105,MATCH(A2346,'[1]Center of Mass'!$B$8:$B$105,0),10))^2))</f>
        <v>535.37449428039986</v>
      </c>
    </row>
    <row r="2347" spans="1:25">
      <c r="A2347" s="403" t="s">
        <v>53</v>
      </c>
      <c r="B2347" s="403" t="s">
        <v>851</v>
      </c>
      <c r="C2347" s="403" t="s">
        <v>343</v>
      </c>
      <c r="D2347" s="403" t="s">
        <v>344</v>
      </c>
      <c r="E2347" s="403" t="s">
        <v>1455</v>
      </c>
      <c r="F2347" s="403">
        <v>0</v>
      </c>
      <c r="O2347" s="403" t="s">
        <v>345</v>
      </c>
      <c r="R2347" s="403">
        <v>4</v>
      </c>
      <c r="S2347" s="403">
        <v>1.0915999999999999</v>
      </c>
      <c r="T2347" s="403">
        <v>4.1890000000000001</v>
      </c>
      <c r="U2347" s="403">
        <v>5.7380000000000004</v>
      </c>
      <c r="V2347" s="403">
        <v>27.800999999999998</v>
      </c>
      <c r="W2347" s="403">
        <v>27.2</v>
      </c>
      <c r="X2347" s="404">
        <v>0.20049</v>
      </c>
      <c r="Y2347" s="403">
        <f>X2347+(S2347*((U2347-INDEX('[1]Center of Mass'!$B$8:$M$105,MATCH(A2347,'[1]Center of Mass'!$B$8:$B$105,0),9))^2+(V2347-INDEX('[1]Center of Mass'!$B$8:$M$105,MATCH(A2347,'[1]Center of Mass'!$B$8:$B$105,0),10))^2))</f>
        <v>500.78335497040007</v>
      </c>
    </row>
    <row r="2348" spans="1:25">
      <c r="A2348" s="403" t="s">
        <v>53</v>
      </c>
      <c r="B2348" s="403" t="s">
        <v>578</v>
      </c>
      <c r="C2348" s="403" t="s">
        <v>343</v>
      </c>
      <c r="D2348" s="403" t="s">
        <v>344</v>
      </c>
      <c r="E2348" s="403" t="s">
        <v>1455</v>
      </c>
      <c r="F2348" s="403">
        <v>0</v>
      </c>
      <c r="O2348" s="403" t="s">
        <v>345</v>
      </c>
      <c r="R2348" s="403">
        <v>4</v>
      </c>
      <c r="S2348" s="403">
        <v>1.0915999999999999</v>
      </c>
      <c r="T2348" s="403">
        <v>4.1890000000000001</v>
      </c>
      <c r="U2348" s="403">
        <v>6.7130000000000001</v>
      </c>
      <c r="V2348" s="403">
        <v>27.800999999999998</v>
      </c>
      <c r="W2348" s="403">
        <v>27.2</v>
      </c>
      <c r="X2348" s="404">
        <v>0.20049</v>
      </c>
      <c r="Y2348" s="403">
        <f>X2348+(S2348*((U2348-INDEX('[1]Center of Mass'!$B$8:$M$105,MATCH(A2348,'[1]Center of Mass'!$B$8:$B$105,0),9))^2+(V2348-INDEX('[1]Center of Mass'!$B$8:$M$105,MATCH(A2348,'[1]Center of Mass'!$B$8:$B$105,0),10))^2))</f>
        <v>468.26762016039993</v>
      </c>
    </row>
    <row r="2349" spans="1:25">
      <c r="A2349" s="403" t="s">
        <v>53</v>
      </c>
      <c r="B2349" s="403" t="s">
        <v>579</v>
      </c>
      <c r="C2349" s="403" t="s">
        <v>343</v>
      </c>
      <c r="D2349" s="403" t="s">
        <v>344</v>
      </c>
      <c r="E2349" s="403" t="s">
        <v>1455</v>
      </c>
      <c r="F2349" s="403">
        <v>0</v>
      </c>
      <c r="O2349" s="403" t="s">
        <v>345</v>
      </c>
      <c r="R2349" s="403">
        <v>4</v>
      </c>
      <c r="S2349" s="403">
        <v>1.7912999999999999</v>
      </c>
      <c r="T2349" s="403">
        <v>5.4390000000000001</v>
      </c>
      <c r="U2349" s="403">
        <v>8</v>
      </c>
      <c r="V2349" s="403">
        <v>27.800999999999998</v>
      </c>
      <c r="W2349" s="403">
        <v>27.2</v>
      </c>
      <c r="X2349" s="404">
        <v>0.56923999999999997</v>
      </c>
      <c r="Y2349" s="403">
        <f>X2349+(S2349*((U2349-INDEX('[1]Center of Mass'!$B$8:$M$105,MATCH(A2349,'[1]Center of Mass'!$B$8:$B$105,0),9))^2+(V2349-INDEX('[1]Center of Mass'!$B$8:$M$105,MATCH(A2349,'[1]Center of Mass'!$B$8:$B$105,0),10))^2))</f>
        <v>703.44316317380003</v>
      </c>
    </row>
    <row r="2350" spans="1:25">
      <c r="A2350" s="403" t="s">
        <v>53</v>
      </c>
      <c r="B2350" s="403" t="s">
        <v>547</v>
      </c>
      <c r="C2350" s="403" t="s">
        <v>343</v>
      </c>
      <c r="D2350" s="403" t="s">
        <v>344</v>
      </c>
      <c r="E2350" s="403" t="s">
        <v>1455</v>
      </c>
      <c r="F2350" s="403">
        <v>0</v>
      </c>
      <c r="O2350" s="403" t="s">
        <v>345</v>
      </c>
      <c r="R2350" s="403">
        <v>4</v>
      </c>
      <c r="S2350" s="403">
        <v>1.0636000000000001</v>
      </c>
      <c r="T2350" s="403">
        <v>4.1390000000000002</v>
      </c>
      <c r="U2350" s="403">
        <v>11.275</v>
      </c>
      <c r="V2350" s="403">
        <v>27.800999999999998</v>
      </c>
      <c r="W2350" s="403">
        <v>27.2</v>
      </c>
      <c r="X2350" s="404">
        <v>0.19108</v>
      </c>
      <c r="Y2350" s="403">
        <f>X2350+(S2350*((U2350-INDEX('[1]Center of Mass'!$B$8:$M$105,MATCH(A2350,'[1]Center of Mass'!$B$8:$B$105,0),9))^2+(V2350-INDEX('[1]Center of Mass'!$B$8:$M$105,MATCH(A2350,'[1]Center of Mass'!$B$8:$B$105,0),10))^2))</f>
        <v>334.88058102360003</v>
      </c>
    </row>
    <row r="2351" spans="1:25">
      <c r="A2351" s="403" t="s">
        <v>53</v>
      </c>
      <c r="B2351" s="403" t="s">
        <v>548</v>
      </c>
      <c r="C2351" s="403" t="s">
        <v>343</v>
      </c>
      <c r="D2351" s="403" t="s">
        <v>344</v>
      </c>
      <c r="E2351" s="403" t="s">
        <v>1455</v>
      </c>
      <c r="F2351" s="403">
        <v>0</v>
      </c>
      <c r="O2351" s="403" t="s">
        <v>345</v>
      </c>
      <c r="R2351" s="403">
        <v>4</v>
      </c>
      <c r="S2351" s="403">
        <v>1.0636000000000001</v>
      </c>
      <c r="T2351" s="403">
        <v>4.1390000000000002</v>
      </c>
      <c r="U2351" s="403">
        <v>12.225</v>
      </c>
      <c r="V2351" s="403">
        <v>27.800999999999998</v>
      </c>
      <c r="W2351" s="403">
        <v>27.2</v>
      </c>
      <c r="X2351" s="404">
        <v>0.19108</v>
      </c>
      <c r="Y2351" s="403">
        <f>X2351+(S2351*((U2351-INDEX('[1]Center of Mass'!$B$8:$M$105,MATCH(A2351,'[1]Center of Mass'!$B$8:$B$105,0),9))^2+(V2351-INDEX('[1]Center of Mass'!$B$8:$M$105,MATCH(A2351,'[1]Center of Mass'!$B$8:$B$105,0),10))^2))</f>
        <v>315.17537018360002</v>
      </c>
    </row>
    <row r="2352" spans="1:25">
      <c r="A2352" s="403" t="s">
        <v>53</v>
      </c>
      <c r="B2352" s="403" t="s">
        <v>549</v>
      </c>
      <c r="C2352" s="403" t="s">
        <v>343</v>
      </c>
      <c r="D2352" s="403" t="s">
        <v>344</v>
      </c>
      <c r="E2352" s="403" t="s">
        <v>1455</v>
      </c>
      <c r="F2352" s="403">
        <v>0</v>
      </c>
      <c r="O2352" s="403" t="s">
        <v>345</v>
      </c>
      <c r="R2352" s="403">
        <v>4</v>
      </c>
      <c r="S2352" s="403">
        <v>1.2129000000000001</v>
      </c>
      <c r="T2352" s="403">
        <v>4.4059999999999997</v>
      </c>
      <c r="U2352" s="403">
        <v>13.242000000000001</v>
      </c>
      <c r="V2352" s="403">
        <v>27.800999999999998</v>
      </c>
      <c r="W2352" s="403">
        <v>27.2</v>
      </c>
      <c r="X2352" s="404">
        <v>0.24529999999999999</v>
      </c>
      <c r="Y2352" s="403">
        <f>X2352+(S2352*((U2352-INDEX('[1]Center of Mass'!$B$8:$M$105,MATCH(A2352,'[1]Center of Mass'!$B$8:$B$105,0),9))^2+(V2352-INDEX('[1]Center of Mass'!$B$8:$M$105,MATCH(A2352,'[1]Center of Mass'!$B$8:$B$105,0),10))^2))</f>
        <v>337.81490496740003</v>
      </c>
    </row>
    <row r="2353" spans="1:25">
      <c r="A2353" s="403" t="s">
        <v>53</v>
      </c>
      <c r="B2353" s="403" t="s">
        <v>550</v>
      </c>
      <c r="C2353" s="403" t="s">
        <v>343</v>
      </c>
      <c r="D2353" s="403" t="s">
        <v>344</v>
      </c>
      <c r="E2353" s="403" t="s">
        <v>1455</v>
      </c>
      <c r="F2353" s="403">
        <v>0</v>
      </c>
      <c r="O2353" s="403" t="s">
        <v>345</v>
      </c>
      <c r="R2353" s="403">
        <v>4</v>
      </c>
      <c r="S2353" s="403">
        <v>1.2129000000000001</v>
      </c>
      <c r="T2353" s="403">
        <v>4.4059999999999997</v>
      </c>
      <c r="U2353" s="403">
        <v>14.324999999999999</v>
      </c>
      <c r="V2353" s="403">
        <v>27.800999999999998</v>
      </c>
      <c r="W2353" s="403">
        <v>27.2</v>
      </c>
      <c r="X2353" s="404">
        <v>0.24529999999999999</v>
      </c>
      <c r="Y2353" s="403">
        <f>X2353+(S2353*((U2353-INDEX('[1]Center of Mass'!$B$8:$M$105,MATCH(A2353,'[1]Center of Mass'!$B$8:$B$105,0),9))^2+(V2353-INDEX('[1]Center of Mass'!$B$8:$M$105,MATCH(A2353,'[1]Center of Mass'!$B$8:$B$105,0),10))^2))</f>
        <v>317.53994121290003</v>
      </c>
    </row>
    <row r="2354" spans="1:25">
      <c r="A2354" s="403" t="s">
        <v>53</v>
      </c>
      <c r="B2354" s="403" t="s">
        <v>419</v>
      </c>
      <c r="C2354" s="403" t="s">
        <v>343</v>
      </c>
      <c r="D2354" s="403" t="s">
        <v>344</v>
      </c>
      <c r="E2354" s="403" t="s">
        <v>1455</v>
      </c>
      <c r="F2354" s="403">
        <v>0</v>
      </c>
      <c r="O2354" s="403" t="s">
        <v>345</v>
      </c>
      <c r="R2354" s="403">
        <v>4</v>
      </c>
      <c r="S2354" s="403">
        <v>1.2129000000000001</v>
      </c>
      <c r="T2354" s="403">
        <v>4.4059999999999997</v>
      </c>
      <c r="U2354" s="403">
        <v>15.407999999999999</v>
      </c>
      <c r="V2354" s="403">
        <v>27.800999999999998</v>
      </c>
      <c r="W2354" s="403">
        <v>27.2</v>
      </c>
      <c r="X2354" s="404">
        <v>0.24529999999999999</v>
      </c>
      <c r="Y2354" s="403">
        <f>X2354+(S2354*((U2354-INDEX('[1]Center of Mass'!$B$8:$M$105,MATCH(A2354,'[1]Center of Mass'!$B$8:$B$105,0),9))^2+(V2354-INDEX('[1]Center of Mass'!$B$8:$M$105,MATCH(A2354,'[1]Center of Mass'!$B$8:$B$105,0),10))^2))</f>
        <v>300.11017159459999</v>
      </c>
    </row>
    <row r="2355" spans="1:25">
      <c r="A2355" s="403" t="s">
        <v>53</v>
      </c>
      <c r="B2355" s="403" t="s">
        <v>551</v>
      </c>
      <c r="C2355" s="403" t="s">
        <v>343</v>
      </c>
      <c r="D2355" s="403" t="s">
        <v>344</v>
      </c>
      <c r="E2355" s="403" t="s">
        <v>1455</v>
      </c>
      <c r="F2355" s="403">
        <v>0</v>
      </c>
      <c r="O2355" s="403" t="s">
        <v>345</v>
      </c>
      <c r="R2355" s="403">
        <v>4</v>
      </c>
      <c r="S2355" s="403">
        <v>1.2129000000000001</v>
      </c>
      <c r="T2355" s="403">
        <v>4.4059999999999997</v>
      </c>
      <c r="U2355" s="403">
        <v>16.492000000000001</v>
      </c>
      <c r="V2355" s="403">
        <v>27.800999999999998</v>
      </c>
      <c r="W2355" s="403">
        <v>27.2</v>
      </c>
      <c r="X2355" s="404">
        <v>0.24529999999999999</v>
      </c>
      <c r="Y2355" s="403">
        <f>X2355+(S2355*((U2355-INDEX('[1]Center of Mass'!$B$8:$M$105,MATCH(A2355,'[1]Center of Mass'!$B$8:$B$105,0),9))^2+(V2355-INDEX('[1]Center of Mass'!$B$8:$M$105,MATCH(A2355,'[1]Center of Mass'!$B$8:$B$105,0),10))^2))</f>
        <v>285.51344406739997</v>
      </c>
    </row>
    <row r="2356" spans="1:25">
      <c r="A2356" s="403" t="s">
        <v>53</v>
      </c>
      <c r="B2356" s="403" t="s">
        <v>420</v>
      </c>
      <c r="C2356" s="403" t="s">
        <v>343</v>
      </c>
      <c r="D2356" s="403" t="s">
        <v>344</v>
      </c>
      <c r="E2356" s="403" t="s">
        <v>1455</v>
      </c>
      <c r="F2356" s="403">
        <v>0</v>
      </c>
      <c r="O2356" s="403" t="s">
        <v>345</v>
      </c>
      <c r="R2356" s="403">
        <v>4</v>
      </c>
      <c r="S2356" s="403">
        <v>1.2129000000000001</v>
      </c>
      <c r="T2356" s="403">
        <v>4.4059999999999997</v>
      </c>
      <c r="U2356" s="403">
        <v>17.574999999999999</v>
      </c>
      <c r="V2356" s="403">
        <v>27.800999999999998</v>
      </c>
      <c r="W2356" s="403">
        <v>27.2</v>
      </c>
      <c r="X2356" s="404">
        <v>0.24529999999999999</v>
      </c>
      <c r="Y2356" s="403">
        <f>X2356+(S2356*((U2356-INDEX('[1]Center of Mass'!$B$8:$M$105,MATCH(A2356,'[1]Center of Mass'!$B$8:$B$105,0),9))^2+(V2356-INDEX('[1]Center of Mass'!$B$8:$M$105,MATCH(A2356,'[1]Center of Mass'!$B$8:$B$105,0),10))^2))</f>
        <v>273.77668986290001</v>
      </c>
    </row>
    <row r="2357" spans="1:25">
      <c r="A2357" s="403" t="s">
        <v>53</v>
      </c>
      <c r="B2357" s="403" t="s">
        <v>421</v>
      </c>
      <c r="C2357" s="403" t="s">
        <v>343</v>
      </c>
      <c r="D2357" s="403" t="s">
        <v>344</v>
      </c>
      <c r="E2357" s="403" t="s">
        <v>1455</v>
      </c>
      <c r="F2357" s="403">
        <v>0</v>
      </c>
      <c r="O2357" s="403" t="s">
        <v>345</v>
      </c>
      <c r="R2357" s="403">
        <v>4</v>
      </c>
      <c r="S2357" s="403">
        <v>1.2129000000000001</v>
      </c>
      <c r="T2357" s="403">
        <v>4.4059999999999997</v>
      </c>
      <c r="U2357" s="403">
        <v>18.658000000000001</v>
      </c>
      <c r="V2357" s="403">
        <v>27.800999999999998</v>
      </c>
      <c r="W2357" s="403">
        <v>27.2</v>
      </c>
      <c r="X2357" s="404">
        <v>0.24529999999999999</v>
      </c>
      <c r="Y2357" s="403">
        <f>X2357+(S2357*((U2357-INDEX('[1]Center of Mass'!$B$8:$M$105,MATCH(A2357,'[1]Center of Mass'!$B$8:$B$105,0),9))^2+(V2357-INDEX('[1]Center of Mass'!$B$8:$M$105,MATCH(A2357,'[1]Center of Mass'!$B$8:$B$105,0),10))^2))</f>
        <v>264.8851297946</v>
      </c>
    </row>
    <row r="2358" spans="1:25">
      <c r="A2358" s="403" t="s">
        <v>53</v>
      </c>
      <c r="B2358" s="403" t="s">
        <v>424</v>
      </c>
      <c r="C2358" s="403" t="s">
        <v>343</v>
      </c>
      <c r="D2358" s="403" t="s">
        <v>344</v>
      </c>
      <c r="E2358" s="403" t="s">
        <v>1455</v>
      </c>
      <c r="F2358" s="403">
        <v>0</v>
      </c>
      <c r="O2358" s="403" t="s">
        <v>345</v>
      </c>
      <c r="R2358" s="403">
        <v>4</v>
      </c>
      <c r="S2358" s="403">
        <v>1.2315</v>
      </c>
      <c r="T2358" s="403">
        <v>4.4390000000000001</v>
      </c>
      <c r="U2358" s="403">
        <v>0.55000000000000004</v>
      </c>
      <c r="V2358" s="403">
        <v>28.920999999999999</v>
      </c>
      <c r="W2358" s="403">
        <v>27.2</v>
      </c>
      <c r="X2358" s="404">
        <v>0.25280999999999998</v>
      </c>
      <c r="Y2358" s="403">
        <f>X2358+(S2358*((U2358-INDEX('[1]Center of Mass'!$B$8:$M$105,MATCH(A2358,'[1]Center of Mass'!$B$8:$B$105,0),9))^2+(V2358-INDEX('[1]Center of Mass'!$B$8:$M$105,MATCH(A2358,'[1]Center of Mass'!$B$8:$B$105,0),10))^2))</f>
        <v>841.08729891900009</v>
      </c>
    </row>
    <row r="2359" spans="1:25">
      <c r="A2359" s="403" t="s">
        <v>53</v>
      </c>
      <c r="B2359" s="403" t="s">
        <v>425</v>
      </c>
      <c r="C2359" s="403" t="s">
        <v>343</v>
      </c>
      <c r="D2359" s="403" t="s">
        <v>344</v>
      </c>
      <c r="E2359" s="403" t="s">
        <v>1455</v>
      </c>
      <c r="F2359" s="403">
        <v>0</v>
      </c>
      <c r="O2359" s="403" t="s">
        <v>345</v>
      </c>
      <c r="R2359" s="403">
        <v>4</v>
      </c>
      <c r="S2359" s="403">
        <v>1.2315</v>
      </c>
      <c r="T2359" s="403">
        <v>4.4390000000000001</v>
      </c>
      <c r="U2359" s="403">
        <v>1.65</v>
      </c>
      <c r="V2359" s="403">
        <v>28.920999999999999</v>
      </c>
      <c r="W2359" s="403">
        <v>27.2</v>
      </c>
      <c r="X2359" s="404">
        <v>0.25280999999999998</v>
      </c>
      <c r="Y2359" s="403">
        <f>X2359+(S2359*((U2359-INDEX('[1]Center of Mass'!$B$8:$M$105,MATCH(A2359,'[1]Center of Mass'!$B$8:$B$105,0),9))^2+(V2359-INDEX('[1]Center of Mass'!$B$8:$M$105,MATCH(A2359,'[1]Center of Mass'!$B$8:$B$105,0),10))^2))</f>
        <v>785.81486961900021</v>
      </c>
    </row>
    <row r="2360" spans="1:25">
      <c r="A2360" s="403" t="s">
        <v>53</v>
      </c>
      <c r="B2360" s="403" t="s">
        <v>426</v>
      </c>
      <c r="C2360" s="403" t="s">
        <v>343</v>
      </c>
      <c r="D2360" s="403" t="s">
        <v>344</v>
      </c>
      <c r="E2360" s="403" t="s">
        <v>1455</v>
      </c>
      <c r="F2360" s="403">
        <v>0</v>
      </c>
      <c r="O2360" s="403" t="s">
        <v>345</v>
      </c>
      <c r="R2360" s="403">
        <v>4</v>
      </c>
      <c r="S2360" s="403">
        <v>1.2315</v>
      </c>
      <c r="T2360" s="403">
        <v>4.4390000000000001</v>
      </c>
      <c r="U2360" s="403">
        <v>2.75</v>
      </c>
      <c r="V2360" s="403">
        <v>28.920999999999999</v>
      </c>
      <c r="W2360" s="403">
        <v>27.2</v>
      </c>
      <c r="X2360" s="404">
        <v>0.25280999999999998</v>
      </c>
      <c r="Y2360" s="403">
        <f>X2360+(S2360*((U2360-INDEX('[1]Center of Mass'!$B$8:$M$105,MATCH(A2360,'[1]Center of Mass'!$B$8:$B$105,0),9))^2+(V2360-INDEX('[1]Center of Mass'!$B$8:$M$105,MATCH(A2360,'[1]Center of Mass'!$B$8:$B$105,0),10))^2))</f>
        <v>733.52267031899999</v>
      </c>
    </row>
    <row r="2361" spans="1:25">
      <c r="A2361" s="403" t="s">
        <v>53</v>
      </c>
      <c r="B2361" s="403" t="s">
        <v>427</v>
      </c>
      <c r="C2361" s="403" t="s">
        <v>343</v>
      </c>
      <c r="D2361" s="403" t="s">
        <v>344</v>
      </c>
      <c r="E2361" s="403" t="s">
        <v>1455</v>
      </c>
      <c r="F2361" s="403">
        <v>0</v>
      </c>
      <c r="O2361" s="403" t="s">
        <v>345</v>
      </c>
      <c r="R2361" s="403">
        <v>4</v>
      </c>
      <c r="S2361" s="403">
        <v>1.0915999999999999</v>
      </c>
      <c r="T2361" s="403">
        <v>4.1890000000000001</v>
      </c>
      <c r="U2361" s="403">
        <v>3.7879999999999998</v>
      </c>
      <c r="V2361" s="403">
        <v>28.920999999999999</v>
      </c>
      <c r="W2361" s="403">
        <v>27.2</v>
      </c>
      <c r="X2361" s="404">
        <v>0.20049</v>
      </c>
      <c r="Y2361" s="403">
        <f>X2361+(S2361*((U2361-INDEX('[1]Center of Mass'!$B$8:$M$105,MATCH(A2361,'[1]Center of Mass'!$B$8:$B$105,0),9))^2+(V2361-INDEX('[1]Center of Mass'!$B$8:$M$105,MATCH(A2361,'[1]Center of Mass'!$B$8:$B$105,0),10))^2))</f>
        <v>608.85328321039992</v>
      </c>
    </row>
    <row r="2362" spans="1:25">
      <c r="A2362" s="403" t="s">
        <v>53</v>
      </c>
      <c r="B2362" s="403" t="s">
        <v>428</v>
      </c>
      <c r="C2362" s="403" t="s">
        <v>343</v>
      </c>
      <c r="D2362" s="403" t="s">
        <v>344</v>
      </c>
      <c r="E2362" s="403" t="s">
        <v>1455</v>
      </c>
      <c r="F2362" s="403">
        <v>0</v>
      </c>
      <c r="O2362" s="403" t="s">
        <v>345</v>
      </c>
      <c r="R2362" s="403">
        <v>4</v>
      </c>
      <c r="S2362" s="403">
        <v>1.0915999999999999</v>
      </c>
      <c r="T2362" s="403">
        <v>4.1890000000000001</v>
      </c>
      <c r="U2362" s="403">
        <v>4.7629999999999999</v>
      </c>
      <c r="V2362" s="403">
        <v>28.920999999999999</v>
      </c>
      <c r="W2362" s="403">
        <v>27.2</v>
      </c>
      <c r="X2362" s="404">
        <v>0.20049</v>
      </c>
      <c r="Y2362" s="403">
        <f>X2362+(S2362*((U2362-INDEX('[1]Center of Mass'!$B$8:$M$105,MATCH(A2362,'[1]Center of Mass'!$B$8:$B$105,0),9))^2+(V2362-INDEX('[1]Center of Mass'!$B$8:$M$105,MATCH(A2362,'[1]Center of Mass'!$B$8:$B$105,0),10))^2))</f>
        <v>572.18673940039992</v>
      </c>
    </row>
    <row r="2363" spans="1:25">
      <c r="A2363" s="403" t="s">
        <v>53</v>
      </c>
      <c r="B2363" s="403" t="s">
        <v>457</v>
      </c>
      <c r="C2363" s="403" t="s">
        <v>343</v>
      </c>
      <c r="D2363" s="403" t="s">
        <v>344</v>
      </c>
      <c r="E2363" s="403" t="s">
        <v>1455</v>
      </c>
      <c r="F2363" s="403">
        <v>0</v>
      </c>
      <c r="O2363" s="403" t="s">
        <v>345</v>
      </c>
      <c r="R2363" s="403">
        <v>4</v>
      </c>
      <c r="S2363" s="403">
        <v>1.0915999999999999</v>
      </c>
      <c r="T2363" s="403">
        <v>4.1890000000000001</v>
      </c>
      <c r="U2363" s="403">
        <v>5.7380000000000004</v>
      </c>
      <c r="V2363" s="403">
        <v>28.920999999999999</v>
      </c>
      <c r="W2363" s="403">
        <v>27.2</v>
      </c>
      <c r="X2363" s="404">
        <v>0.20049</v>
      </c>
      <c r="Y2363" s="403">
        <f>X2363+(S2363*((U2363-INDEX('[1]Center of Mass'!$B$8:$M$105,MATCH(A2363,'[1]Center of Mass'!$B$8:$B$105,0),9))^2+(V2363-INDEX('[1]Center of Mass'!$B$8:$M$105,MATCH(A2363,'[1]Center of Mass'!$B$8:$B$105,0),10))^2))</f>
        <v>537.59560009040001</v>
      </c>
    </row>
    <row r="2364" spans="1:25">
      <c r="A2364" s="403" t="s">
        <v>53</v>
      </c>
      <c r="B2364" s="403" t="s">
        <v>429</v>
      </c>
      <c r="C2364" s="403" t="s">
        <v>343</v>
      </c>
      <c r="D2364" s="403" t="s">
        <v>344</v>
      </c>
      <c r="E2364" s="403" t="s">
        <v>1455</v>
      </c>
      <c r="F2364" s="403">
        <v>0</v>
      </c>
      <c r="O2364" s="403" t="s">
        <v>345</v>
      </c>
      <c r="R2364" s="403">
        <v>4</v>
      </c>
      <c r="S2364" s="403">
        <v>1.0915999999999999</v>
      </c>
      <c r="T2364" s="403">
        <v>4.1890000000000001</v>
      </c>
      <c r="U2364" s="403">
        <v>6.7130000000000001</v>
      </c>
      <c r="V2364" s="403">
        <v>28.920999999999999</v>
      </c>
      <c r="W2364" s="403">
        <v>27.2</v>
      </c>
      <c r="X2364" s="404">
        <v>0.20049</v>
      </c>
      <c r="Y2364" s="403">
        <f>X2364+(S2364*((U2364-INDEX('[1]Center of Mass'!$B$8:$M$105,MATCH(A2364,'[1]Center of Mass'!$B$8:$B$105,0),9))^2+(V2364-INDEX('[1]Center of Mass'!$B$8:$M$105,MATCH(A2364,'[1]Center of Mass'!$B$8:$B$105,0),10))^2))</f>
        <v>505.07986528039999</v>
      </c>
    </row>
    <row r="2365" spans="1:25">
      <c r="A2365" s="403" t="s">
        <v>53</v>
      </c>
      <c r="B2365" s="403" t="s">
        <v>909</v>
      </c>
      <c r="C2365" s="403" t="s">
        <v>343</v>
      </c>
      <c r="D2365" s="403" t="s">
        <v>344</v>
      </c>
      <c r="E2365" s="403" t="s">
        <v>1455</v>
      </c>
      <c r="F2365" s="403">
        <v>0</v>
      </c>
      <c r="O2365" s="403" t="s">
        <v>345</v>
      </c>
      <c r="R2365" s="403">
        <v>4</v>
      </c>
      <c r="S2365" s="403">
        <v>1.7912999999999999</v>
      </c>
      <c r="T2365" s="403">
        <v>5.4390000000000001</v>
      </c>
      <c r="U2365" s="403">
        <v>8</v>
      </c>
      <c r="V2365" s="403">
        <v>28.920999999999999</v>
      </c>
      <c r="W2365" s="403">
        <v>27.2</v>
      </c>
      <c r="X2365" s="404">
        <v>0.56923999999999997</v>
      </c>
      <c r="Y2365" s="403">
        <f>X2365+(S2365*((U2365-INDEX('[1]Center of Mass'!$B$8:$M$105,MATCH(A2365,'[1]Center of Mass'!$B$8:$B$105,0),9))^2+(V2365-INDEX('[1]Center of Mass'!$B$8:$M$105,MATCH(A2365,'[1]Center of Mass'!$B$8:$B$105,0),10))^2))</f>
        <v>763.85153133380004</v>
      </c>
    </row>
    <row r="2366" spans="1:25">
      <c r="A2366" s="403" t="s">
        <v>53</v>
      </c>
      <c r="B2366" s="403" t="s">
        <v>431</v>
      </c>
      <c r="C2366" s="403" t="s">
        <v>343</v>
      </c>
      <c r="D2366" s="403" t="s">
        <v>344</v>
      </c>
      <c r="E2366" s="403" t="s">
        <v>1455</v>
      </c>
      <c r="F2366" s="403">
        <v>0</v>
      </c>
      <c r="O2366" s="403" t="s">
        <v>345</v>
      </c>
      <c r="R2366" s="403">
        <v>4</v>
      </c>
      <c r="S2366" s="403">
        <v>1.0636000000000001</v>
      </c>
      <c r="T2366" s="403">
        <v>4.1390000000000002</v>
      </c>
      <c r="U2366" s="403">
        <v>11.275</v>
      </c>
      <c r="V2366" s="403">
        <v>28.920999999999999</v>
      </c>
      <c r="W2366" s="403">
        <v>27.2</v>
      </c>
      <c r="X2366" s="404">
        <v>0.19108</v>
      </c>
      <c r="Y2366" s="403">
        <f>X2366+(S2366*((U2366-INDEX('[1]Center of Mass'!$B$8:$M$105,MATCH(A2366,'[1]Center of Mass'!$B$8:$B$105,0),9))^2+(V2366-INDEX('[1]Center of Mass'!$B$8:$M$105,MATCH(A2366,'[1]Center of Mass'!$B$8:$B$105,0),10))^2))</f>
        <v>370.74857654360005</v>
      </c>
    </row>
    <row r="2367" spans="1:25">
      <c r="A2367" s="403" t="s">
        <v>53</v>
      </c>
      <c r="B2367" s="403" t="s">
        <v>911</v>
      </c>
      <c r="C2367" s="403" t="s">
        <v>343</v>
      </c>
      <c r="D2367" s="403" t="s">
        <v>344</v>
      </c>
      <c r="E2367" s="403" t="s">
        <v>1455</v>
      </c>
      <c r="F2367" s="403">
        <v>0</v>
      </c>
      <c r="O2367" s="403" t="s">
        <v>345</v>
      </c>
      <c r="R2367" s="403">
        <v>4</v>
      </c>
      <c r="S2367" s="403">
        <v>1.0636000000000001</v>
      </c>
      <c r="T2367" s="403">
        <v>4.1390000000000002</v>
      </c>
      <c r="U2367" s="403">
        <v>12.225</v>
      </c>
      <c r="V2367" s="403">
        <v>28.920999999999999</v>
      </c>
      <c r="W2367" s="403">
        <v>27.2</v>
      </c>
      <c r="X2367" s="404">
        <v>0.19108</v>
      </c>
      <c r="Y2367" s="403">
        <f>X2367+(S2367*((U2367-INDEX('[1]Center of Mass'!$B$8:$M$105,MATCH(A2367,'[1]Center of Mass'!$B$8:$B$105,0),9))^2+(V2367-INDEX('[1]Center of Mass'!$B$8:$M$105,MATCH(A2367,'[1]Center of Mass'!$B$8:$B$105,0),10))^2))</f>
        <v>351.04336570360005</v>
      </c>
    </row>
    <row r="2368" spans="1:25">
      <c r="A2368" s="403" t="s">
        <v>53</v>
      </c>
      <c r="B2368" s="403" t="s">
        <v>912</v>
      </c>
      <c r="C2368" s="403" t="s">
        <v>343</v>
      </c>
      <c r="D2368" s="403" t="s">
        <v>344</v>
      </c>
      <c r="E2368" s="403" t="s">
        <v>1455</v>
      </c>
      <c r="F2368" s="403">
        <v>0</v>
      </c>
      <c r="O2368" s="403" t="s">
        <v>345</v>
      </c>
      <c r="R2368" s="403">
        <v>4</v>
      </c>
      <c r="S2368" s="403">
        <v>1.2129000000000001</v>
      </c>
      <c r="T2368" s="403">
        <v>4.4059999999999997</v>
      </c>
      <c r="U2368" s="403">
        <v>13.242000000000001</v>
      </c>
      <c r="V2368" s="403">
        <v>28.920999999999999</v>
      </c>
      <c r="W2368" s="403">
        <v>27.2</v>
      </c>
      <c r="X2368" s="404">
        <v>0.24529999999999999</v>
      </c>
      <c r="Y2368" s="403">
        <f>X2368+(S2368*((U2368-INDEX('[1]Center of Mass'!$B$8:$M$105,MATCH(A2368,'[1]Center of Mass'!$B$8:$B$105,0),9))^2+(V2368-INDEX('[1]Center of Mass'!$B$8:$M$105,MATCH(A2368,'[1]Center of Mass'!$B$8:$B$105,0),10))^2))</f>
        <v>378.71777424740003</v>
      </c>
    </row>
    <row r="2369" spans="1:25">
      <c r="A2369" s="403" t="s">
        <v>53</v>
      </c>
      <c r="B2369" s="403" t="s">
        <v>432</v>
      </c>
      <c r="C2369" s="403" t="s">
        <v>343</v>
      </c>
      <c r="D2369" s="403" t="s">
        <v>344</v>
      </c>
      <c r="E2369" s="403" t="s">
        <v>1455</v>
      </c>
      <c r="F2369" s="403">
        <v>0</v>
      </c>
      <c r="O2369" s="403" t="s">
        <v>345</v>
      </c>
      <c r="R2369" s="403">
        <v>4</v>
      </c>
      <c r="S2369" s="403">
        <v>1.2129000000000001</v>
      </c>
      <c r="T2369" s="403">
        <v>4.4059999999999997</v>
      </c>
      <c r="U2369" s="403">
        <v>14.324999999999999</v>
      </c>
      <c r="V2369" s="403">
        <v>28.920999999999999</v>
      </c>
      <c r="W2369" s="403">
        <v>27.2</v>
      </c>
      <c r="X2369" s="404">
        <v>0.24529999999999999</v>
      </c>
      <c r="Y2369" s="403">
        <f>X2369+(S2369*((U2369-INDEX('[1]Center of Mass'!$B$8:$M$105,MATCH(A2369,'[1]Center of Mass'!$B$8:$B$105,0),9))^2+(V2369-INDEX('[1]Center of Mass'!$B$8:$M$105,MATCH(A2369,'[1]Center of Mass'!$B$8:$B$105,0),10))^2))</f>
        <v>358.44281049290004</v>
      </c>
    </row>
    <row r="2370" spans="1:25">
      <c r="A2370" s="403" t="s">
        <v>53</v>
      </c>
      <c r="B2370" s="403" t="s">
        <v>913</v>
      </c>
      <c r="C2370" s="403" t="s">
        <v>343</v>
      </c>
      <c r="D2370" s="403" t="s">
        <v>344</v>
      </c>
      <c r="E2370" s="403" t="s">
        <v>1455</v>
      </c>
      <c r="F2370" s="403">
        <v>0</v>
      </c>
      <c r="O2370" s="403" t="s">
        <v>345</v>
      </c>
      <c r="R2370" s="403">
        <v>4</v>
      </c>
      <c r="S2370" s="403">
        <v>1.2129000000000001</v>
      </c>
      <c r="T2370" s="403">
        <v>4.4059999999999997</v>
      </c>
      <c r="U2370" s="403">
        <v>15.407999999999999</v>
      </c>
      <c r="V2370" s="403">
        <v>28.920999999999999</v>
      </c>
      <c r="W2370" s="403">
        <v>27.2</v>
      </c>
      <c r="X2370" s="404">
        <v>0.24529999999999999</v>
      </c>
      <c r="Y2370" s="403">
        <f>X2370+(S2370*((U2370-INDEX('[1]Center of Mass'!$B$8:$M$105,MATCH(A2370,'[1]Center of Mass'!$B$8:$B$105,0),9))^2+(V2370-INDEX('[1]Center of Mass'!$B$8:$M$105,MATCH(A2370,'[1]Center of Mass'!$B$8:$B$105,0),10))^2))</f>
        <v>341.01304087459999</v>
      </c>
    </row>
    <row r="2371" spans="1:25">
      <c r="A2371" s="403" t="s">
        <v>53</v>
      </c>
      <c r="B2371" s="403" t="s">
        <v>433</v>
      </c>
      <c r="C2371" s="403" t="s">
        <v>343</v>
      </c>
      <c r="D2371" s="403" t="s">
        <v>344</v>
      </c>
      <c r="E2371" s="403" t="s">
        <v>1455</v>
      </c>
      <c r="F2371" s="403">
        <v>0</v>
      </c>
      <c r="O2371" s="403" t="s">
        <v>345</v>
      </c>
      <c r="R2371" s="403">
        <v>4</v>
      </c>
      <c r="S2371" s="403">
        <v>1.2129000000000001</v>
      </c>
      <c r="T2371" s="403">
        <v>4.4059999999999997</v>
      </c>
      <c r="U2371" s="403">
        <v>16.492000000000001</v>
      </c>
      <c r="V2371" s="403">
        <v>28.920999999999999</v>
      </c>
      <c r="W2371" s="403">
        <v>27.2</v>
      </c>
      <c r="X2371" s="404">
        <v>0.24529999999999999</v>
      </c>
      <c r="Y2371" s="403">
        <f>X2371+(S2371*((U2371-INDEX('[1]Center of Mass'!$B$8:$M$105,MATCH(A2371,'[1]Center of Mass'!$B$8:$B$105,0),9))^2+(V2371-INDEX('[1]Center of Mass'!$B$8:$M$105,MATCH(A2371,'[1]Center of Mass'!$B$8:$B$105,0),10))^2))</f>
        <v>326.41631334740003</v>
      </c>
    </row>
    <row r="2372" spans="1:25">
      <c r="A2372" s="403" t="s">
        <v>53</v>
      </c>
      <c r="B2372" s="403" t="s">
        <v>872</v>
      </c>
      <c r="C2372" s="403" t="s">
        <v>343</v>
      </c>
      <c r="D2372" s="403" t="s">
        <v>344</v>
      </c>
      <c r="E2372" s="403" t="s">
        <v>1455</v>
      </c>
      <c r="F2372" s="403">
        <v>0</v>
      </c>
      <c r="O2372" s="403" t="s">
        <v>345</v>
      </c>
      <c r="R2372" s="403">
        <v>4</v>
      </c>
      <c r="S2372" s="403">
        <v>1.2129000000000001</v>
      </c>
      <c r="T2372" s="403">
        <v>4.4059999999999997</v>
      </c>
      <c r="U2372" s="403">
        <v>17.574999999999999</v>
      </c>
      <c r="V2372" s="403">
        <v>28.920999999999999</v>
      </c>
      <c r="W2372" s="403">
        <v>27.2</v>
      </c>
      <c r="X2372" s="404">
        <v>0.24529999999999999</v>
      </c>
      <c r="Y2372" s="403">
        <f>X2372+(S2372*((U2372-INDEX('[1]Center of Mass'!$B$8:$M$105,MATCH(A2372,'[1]Center of Mass'!$B$8:$B$105,0),9))^2+(V2372-INDEX('[1]Center of Mass'!$B$8:$M$105,MATCH(A2372,'[1]Center of Mass'!$B$8:$B$105,0),10))^2))</f>
        <v>314.67955914290008</v>
      </c>
    </row>
    <row r="2373" spans="1:25">
      <c r="A2373" s="403" t="s">
        <v>53</v>
      </c>
      <c r="B2373" s="403" t="s">
        <v>434</v>
      </c>
      <c r="C2373" s="403" t="s">
        <v>343</v>
      </c>
      <c r="D2373" s="403" t="s">
        <v>344</v>
      </c>
      <c r="E2373" s="403" t="s">
        <v>1455</v>
      </c>
      <c r="F2373" s="403">
        <v>0</v>
      </c>
      <c r="O2373" s="403" t="s">
        <v>345</v>
      </c>
      <c r="R2373" s="403">
        <v>4</v>
      </c>
      <c r="S2373" s="403">
        <v>1.2129000000000001</v>
      </c>
      <c r="T2373" s="403">
        <v>4.4059999999999997</v>
      </c>
      <c r="U2373" s="403">
        <v>18.658000000000001</v>
      </c>
      <c r="V2373" s="403">
        <v>28.920999999999999</v>
      </c>
      <c r="W2373" s="403">
        <v>27.2</v>
      </c>
      <c r="X2373" s="404">
        <v>0.24529999999999999</v>
      </c>
      <c r="Y2373" s="403">
        <f>X2373+(S2373*((U2373-INDEX('[1]Center of Mass'!$B$8:$M$105,MATCH(A2373,'[1]Center of Mass'!$B$8:$B$105,0),9))^2+(V2373-INDEX('[1]Center of Mass'!$B$8:$M$105,MATCH(A2373,'[1]Center of Mass'!$B$8:$B$105,0),10))^2))</f>
        <v>305.78799907460001</v>
      </c>
    </row>
    <row r="2374" spans="1:25">
      <c r="A2374" s="403" t="s">
        <v>53</v>
      </c>
      <c r="B2374" s="403" t="s">
        <v>436</v>
      </c>
      <c r="C2374" s="403" t="s">
        <v>343</v>
      </c>
      <c r="D2374" s="403" t="s">
        <v>344</v>
      </c>
      <c r="E2374" s="403" t="s">
        <v>1455</v>
      </c>
      <c r="F2374" s="403">
        <v>0</v>
      </c>
      <c r="O2374" s="403" t="s">
        <v>345</v>
      </c>
      <c r="R2374" s="403">
        <v>4</v>
      </c>
      <c r="S2374" s="403">
        <v>1.2315</v>
      </c>
      <c r="T2374" s="403">
        <v>4.4390000000000001</v>
      </c>
      <c r="U2374" s="403">
        <v>0.55000000000000004</v>
      </c>
      <c r="V2374" s="403">
        <v>30.04</v>
      </c>
      <c r="W2374" s="403">
        <v>27.2</v>
      </c>
      <c r="X2374" s="404">
        <v>0.25280999999999998</v>
      </c>
      <c r="Y2374" s="403">
        <f>X2374+(S2374*((U2374-INDEX('[1]Center of Mass'!$B$8:$M$105,MATCH(A2374,'[1]Center of Mass'!$B$8:$B$105,0),9))^2+(V2374-INDEX('[1]Center of Mass'!$B$8:$M$105,MATCH(A2374,'[1]Center of Mass'!$B$8:$B$105,0),10))^2))</f>
        <v>885.66578984550006</v>
      </c>
    </row>
    <row r="2375" spans="1:25">
      <c r="A2375" s="403" t="s">
        <v>53</v>
      </c>
      <c r="B2375" s="403" t="s">
        <v>552</v>
      </c>
      <c r="C2375" s="403" t="s">
        <v>343</v>
      </c>
      <c r="D2375" s="403" t="s">
        <v>344</v>
      </c>
      <c r="E2375" s="403" t="s">
        <v>1455</v>
      </c>
      <c r="F2375" s="403">
        <v>0</v>
      </c>
      <c r="O2375" s="403" t="s">
        <v>345</v>
      </c>
      <c r="R2375" s="403">
        <v>4</v>
      </c>
      <c r="S2375" s="403">
        <v>1.2315</v>
      </c>
      <c r="T2375" s="403">
        <v>4.4390000000000001</v>
      </c>
      <c r="U2375" s="403">
        <v>1.65</v>
      </c>
      <c r="V2375" s="403">
        <v>30.04</v>
      </c>
      <c r="W2375" s="403">
        <v>27.2</v>
      </c>
      <c r="X2375" s="404">
        <v>0.25280999999999998</v>
      </c>
      <c r="Y2375" s="403">
        <f>X2375+(S2375*((U2375-INDEX('[1]Center of Mass'!$B$8:$M$105,MATCH(A2375,'[1]Center of Mass'!$B$8:$B$105,0),9))^2+(V2375-INDEX('[1]Center of Mass'!$B$8:$M$105,MATCH(A2375,'[1]Center of Mass'!$B$8:$B$105,0),10))^2))</f>
        <v>830.39336054550017</v>
      </c>
    </row>
    <row r="2376" spans="1:25">
      <c r="A2376" s="403" t="s">
        <v>53</v>
      </c>
      <c r="B2376" s="403" t="s">
        <v>437</v>
      </c>
      <c r="C2376" s="403" t="s">
        <v>343</v>
      </c>
      <c r="D2376" s="403" t="s">
        <v>344</v>
      </c>
      <c r="E2376" s="403" t="s">
        <v>1455</v>
      </c>
      <c r="F2376" s="403">
        <v>0</v>
      </c>
      <c r="O2376" s="403" t="s">
        <v>345</v>
      </c>
      <c r="R2376" s="403">
        <v>4</v>
      </c>
      <c r="S2376" s="403">
        <v>1.2315</v>
      </c>
      <c r="T2376" s="403">
        <v>4.4390000000000001</v>
      </c>
      <c r="U2376" s="403">
        <v>2.75</v>
      </c>
      <c r="V2376" s="403">
        <v>30.04</v>
      </c>
      <c r="W2376" s="403">
        <v>27.2</v>
      </c>
      <c r="X2376" s="404">
        <v>0.25280999999999998</v>
      </c>
      <c r="Y2376" s="403">
        <f>X2376+(S2376*((U2376-INDEX('[1]Center of Mass'!$B$8:$M$105,MATCH(A2376,'[1]Center of Mass'!$B$8:$B$105,0),9))^2+(V2376-INDEX('[1]Center of Mass'!$B$8:$M$105,MATCH(A2376,'[1]Center of Mass'!$B$8:$B$105,0),10))^2))</f>
        <v>778.10116124549995</v>
      </c>
    </row>
    <row r="2377" spans="1:25">
      <c r="A2377" s="403" t="s">
        <v>53</v>
      </c>
      <c r="B2377" s="403" t="s">
        <v>553</v>
      </c>
      <c r="C2377" s="403" t="s">
        <v>343</v>
      </c>
      <c r="D2377" s="403" t="s">
        <v>344</v>
      </c>
      <c r="E2377" s="403" t="s">
        <v>1455</v>
      </c>
      <c r="F2377" s="403">
        <v>0</v>
      </c>
      <c r="O2377" s="403" t="s">
        <v>345</v>
      </c>
      <c r="R2377" s="403">
        <v>4</v>
      </c>
      <c r="S2377" s="403">
        <v>1.0915999999999999</v>
      </c>
      <c r="T2377" s="403">
        <v>4.1890000000000001</v>
      </c>
      <c r="U2377" s="403">
        <v>3.7879999999999998</v>
      </c>
      <c r="V2377" s="403">
        <v>30.04</v>
      </c>
      <c r="W2377" s="403">
        <v>27.2</v>
      </c>
      <c r="X2377" s="404">
        <v>0.20049</v>
      </c>
      <c r="Y2377" s="403">
        <f>X2377+(S2377*((U2377-INDEX('[1]Center of Mass'!$B$8:$M$105,MATCH(A2377,'[1]Center of Mass'!$B$8:$B$105,0),9))^2+(V2377-INDEX('[1]Center of Mass'!$B$8:$M$105,MATCH(A2377,'[1]Center of Mass'!$B$8:$B$105,0),10))^2))</f>
        <v>648.36759964999999</v>
      </c>
    </row>
    <row r="2378" spans="1:25">
      <c r="A2378" s="403" t="s">
        <v>53</v>
      </c>
      <c r="B2378" s="403" t="s">
        <v>554</v>
      </c>
      <c r="C2378" s="403" t="s">
        <v>343</v>
      </c>
      <c r="D2378" s="403" t="s">
        <v>344</v>
      </c>
      <c r="E2378" s="403" t="s">
        <v>1455</v>
      </c>
      <c r="F2378" s="403">
        <v>0</v>
      </c>
      <c r="O2378" s="403" t="s">
        <v>345</v>
      </c>
      <c r="R2378" s="403">
        <v>4</v>
      </c>
      <c r="S2378" s="403">
        <v>1.0915999999999999</v>
      </c>
      <c r="T2378" s="403">
        <v>4.1890000000000001</v>
      </c>
      <c r="U2378" s="403">
        <v>4.7629999999999999</v>
      </c>
      <c r="V2378" s="403">
        <v>30.04</v>
      </c>
      <c r="W2378" s="403">
        <v>27.2</v>
      </c>
      <c r="X2378" s="404">
        <v>0.20049</v>
      </c>
      <c r="Y2378" s="403">
        <f>X2378+(S2378*((U2378-INDEX('[1]Center of Mass'!$B$8:$M$105,MATCH(A2378,'[1]Center of Mass'!$B$8:$B$105,0),9))^2+(V2378-INDEX('[1]Center of Mass'!$B$8:$M$105,MATCH(A2378,'[1]Center of Mass'!$B$8:$B$105,0),10))^2))</f>
        <v>611.70105583999987</v>
      </c>
    </row>
    <row r="2379" spans="1:25">
      <c r="A2379" s="403" t="s">
        <v>53</v>
      </c>
      <c r="B2379" s="403" t="s">
        <v>555</v>
      </c>
      <c r="C2379" s="403" t="s">
        <v>343</v>
      </c>
      <c r="D2379" s="403" t="s">
        <v>344</v>
      </c>
      <c r="E2379" s="403" t="s">
        <v>1455</v>
      </c>
      <c r="F2379" s="403">
        <v>0</v>
      </c>
      <c r="O2379" s="403" t="s">
        <v>345</v>
      </c>
      <c r="R2379" s="403">
        <v>4</v>
      </c>
      <c r="S2379" s="403">
        <v>1.0915999999999999</v>
      </c>
      <c r="T2379" s="403">
        <v>4.1890000000000001</v>
      </c>
      <c r="U2379" s="403">
        <v>5.7380000000000004</v>
      </c>
      <c r="V2379" s="403">
        <v>30.04</v>
      </c>
      <c r="W2379" s="403">
        <v>27.2</v>
      </c>
      <c r="X2379" s="404">
        <v>0.20049</v>
      </c>
      <c r="Y2379" s="403">
        <f>X2379+(S2379*((U2379-INDEX('[1]Center of Mass'!$B$8:$M$105,MATCH(A2379,'[1]Center of Mass'!$B$8:$B$105,0),9))^2+(V2379-INDEX('[1]Center of Mass'!$B$8:$M$105,MATCH(A2379,'[1]Center of Mass'!$B$8:$B$105,0),10))^2))</f>
        <v>577.10991652999996</v>
      </c>
    </row>
    <row r="2380" spans="1:25">
      <c r="A2380" s="403" t="s">
        <v>53</v>
      </c>
      <c r="B2380" s="403" t="s">
        <v>556</v>
      </c>
      <c r="C2380" s="403" t="s">
        <v>343</v>
      </c>
      <c r="D2380" s="403" t="s">
        <v>344</v>
      </c>
      <c r="E2380" s="403" t="s">
        <v>1455</v>
      </c>
      <c r="F2380" s="403">
        <v>0</v>
      </c>
      <c r="O2380" s="403" t="s">
        <v>345</v>
      </c>
      <c r="R2380" s="403">
        <v>4</v>
      </c>
      <c r="S2380" s="403">
        <v>1.0915999999999999</v>
      </c>
      <c r="T2380" s="403">
        <v>4.1890000000000001</v>
      </c>
      <c r="U2380" s="403">
        <v>6.7130000000000001</v>
      </c>
      <c r="V2380" s="403">
        <v>30.04</v>
      </c>
      <c r="W2380" s="403">
        <v>27.2</v>
      </c>
      <c r="X2380" s="404">
        <v>0.20049</v>
      </c>
      <c r="Y2380" s="403">
        <f>X2380+(S2380*((U2380-INDEX('[1]Center of Mass'!$B$8:$M$105,MATCH(A2380,'[1]Center of Mass'!$B$8:$B$105,0),9))^2+(V2380-INDEX('[1]Center of Mass'!$B$8:$M$105,MATCH(A2380,'[1]Center of Mass'!$B$8:$B$105,0),10))^2))</f>
        <v>544.59418171999994</v>
      </c>
    </row>
    <row r="2381" spans="1:25">
      <c r="A2381" s="403" t="s">
        <v>53</v>
      </c>
      <c r="B2381" s="403" t="s">
        <v>557</v>
      </c>
      <c r="C2381" s="403" t="s">
        <v>343</v>
      </c>
      <c r="D2381" s="403" t="s">
        <v>344</v>
      </c>
      <c r="E2381" s="403" t="s">
        <v>1455</v>
      </c>
      <c r="F2381" s="403">
        <v>0</v>
      </c>
      <c r="O2381" s="403" t="s">
        <v>345</v>
      </c>
      <c r="R2381" s="403">
        <v>4</v>
      </c>
      <c r="S2381" s="403">
        <v>1.7912999999999999</v>
      </c>
      <c r="T2381" s="403">
        <v>5.4390000000000001</v>
      </c>
      <c r="U2381" s="403">
        <v>8</v>
      </c>
      <c r="V2381" s="403">
        <v>30.04</v>
      </c>
      <c r="W2381" s="403">
        <v>27.2</v>
      </c>
      <c r="X2381" s="404">
        <v>0.56923999999999997</v>
      </c>
      <c r="Y2381" s="403">
        <f>X2381+(S2381*((U2381-INDEX('[1]Center of Mass'!$B$8:$M$105,MATCH(A2381,'[1]Center of Mass'!$B$8:$B$105,0),9))^2+(V2381-INDEX('[1]Center of Mass'!$B$8:$M$105,MATCH(A2381,'[1]Center of Mass'!$B$8:$B$105,0),10))^2))</f>
        <v>828.69395991410011</v>
      </c>
    </row>
    <row r="2382" spans="1:25">
      <c r="A2382" s="403" t="s">
        <v>53</v>
      </c>
      <c r="B2382" s="403" t="s">
        <v>583</v>
      </c>
      <c r="C2382" s="403" t="s">
        <v>343</v>
      </c>
      <c r="D2382" s="403" t="s">
        <v>344</v>
      </c>
      <c r="E2382" s="403" t="s">
        <v>1455</v>
      </c>
      <c r="F2382" s="403">
        <v>0</v>
      </c>
      <c r="O2382" s="403" t="s">
        <v>345</v>
      </c>
      <c r="R2382" s="403">
        <v>4</v>
      </c>
      <c r="S2382" s="403">
        <v>1.0636000000000001</v>
      </c>
      <c r="T2382" s="403">
        <v>4.1390000000000002</v>
      </c>
      <c r="U2382" s="403">
        <v>11.275</v>
      </c>
      <c r="V2382" s="403">
        <v>30.04</v>
      </c>
      <c r="W2382" s="403">
        <v>27.2</v>
      </c>
      <c r="X2382" s="404">
        <v>0.19108</v>
      </c>
      <c r="Y2382" s="403">
        <f>X2382+(S2382*((U2382-INDEX('[1]Center of Mass'!$B$8:$M$105,MATCH(A2382,'[1]Center of Mass'!$B$8:$B$105,0),9))^2+(V2382-INDEX('[1]Center of Mass'!$B$8:$M$105,MATCH(A2382,'[1]Center of Mass'!$B$8:$B$105,0),10))^2))</f>
        <v>409.2493341152001</v>
      </c>
    </row>
    <row r="2383" spans="1:25">
      <c r="A2383" s="403" t="s">
        <v>53</v>
      </c>
      <c r="B2383" s="403" t="s">
        <v>853</v>
      </c>
      <c r="C2383" s="403" t="s">
        <v>343</v>
      </c>
      <c r="D2383" s="403" t="s">
        <v>344</v>
      </c>
      <c r="E2383" s="403" t="s">
        <v>1455</v>
      </c>
      <c r="F2383" s="403">
        <v>0</v>
      </c>
      <c r="O2383" s="403" t="s">
        <v>345</v>
      </c>
      <c r="R2383" s="403">
        <v>4</v>
      </c>
      <c r="S2383" s="403">
        <v>1.0636000000000001</v>
      </c>
      <c r="T2383" s="403">
        <v>4.1390000000000002</v>
      </c>
      <c r="U2383" s="403">
        <v>12.225</v>
      </c>
      <c r="V2383" s="403">
        <v>30.04</v>
      </c>
      <c r="W2383" s="403">
        <v>27.2</v>
      </c>
      <c r="X2383" s="404">
        <v>0.19108</v>
      </c>
      <c r="Y2383" s="403">
        <f>X2383+(S2383*((U2383-INDEX('[1]Center of Mass'!$B$8:$M$105,MATCH(A2383,'[1]Center of Mass'!$B$8:$B$105,0),9))^2+(V2383-INDEX('[1]Center of Mass'!$B$8:$M$105,MATCH(A2383,'[1]Center of Mass'!$B$8:$B$105,0),10))^2))</f>
        <v>389.54412327520015</v>
      </c>
    </row>
    <row r="2384" spans="1:25">
      <c r="A2384" s="403" t="s">
        <v>53</v>
      </c>
      <c r="B2384" s="403" t="s">
        <v>914</v>
      </c>
      <c r="C2384" s="403" t="s">
        <v>343</v>
      </c>
      <c r="D2384" s="403" t="s">
        <v>344</v>
      </c>
      <c r="E2384" s="403" t="s">
        <v>1455</v>
      </c>
      <c r="F2384" s="403">
        <v>0</v>
      </c>
      <c r="O2384" s="403" t="s">
        <v>345</v>
      </c>
      <c r="R2384" s="403">
        <v>4</v>
      </c>
      <c r="S2384" s="403">
        <v>1.2129000000000001</v>
      </c>
      <c r="T2384" s="403">
        <v>4.4059999999999997</v>
      </c>
      <c r="U2384" s="403">
        <v>13.242000000000001</v>
      </c>
      <c r="V2384" s="403">
        <v>30.04</v>
      </c>
      <c r="W2384" s="403">
        <v>27.2</v>
      </c>
      <c r="X2384" s="404">
        <v>0.24529999999999999</v>
      </c>
      <c r="Y2384" s="403">
        <f>X2384+(S2384*((U2384-INDEX('[1]Center of Mass'!$B$8:$M$105,MATCH(A2384,'[1]Center of Mass'!$B$8:$B$105,0),9))^2+(V2384-INDEX('[1]Center of Mass'!$B$8:$M$105,MATCH(A2384,'[1]Center of Mass'!$B$8:$B$105,0),10))^2))</f>
        <v>422.62297249730005</v>
      </c>
    </row>
    <row r="2385" spans="1:25">
      <c r="A2385" s="403" t="s">
        <v>53</v>
      </c>
      <c r="B2385" s="403" t="s">
        <v>873</v>
      </c>
      <c r="C2385" s="403" t="s">
        <v>343</v>
      </c>
      <c r="D2385" s="403" t="s">
        <v>344</v>
      </c>
      <c r="E2385" s="403" t="s">
        <v>1455</v>
      </c>
      <c r="F2385" s="403">
        <v>0</v>
      </c>
      <c r="O2385" s="403" t="s">
        <v>345</v>
      </c>
      <c r="R2385" s="403">
        <v>4</v>
      </c>
      <c r="S2385" s="403">
        <v>1.2129000000000001</v>
      </c>
      <c r="T2385" s="403">
        <v>4.4059999999999997</v>
      </c>
      <c r="U2385" s="403">
        <v>14.324999999999999</v>
      </c>
      <c r="V2385" s="403">
        <v>30.04</v>
      </c>
      <c r="W2385" s="403">
        <v>27.2</v>
      </c>
      <c r="X2385" s="404">
        <v>0.24529999999999999</v>
      </c>
      <c r="Y2385" s="403">
        <f>X2385+(S2385*((U2385-INDEX('[1]Center of Mass'!$B$8:$M$105,MATCH(A2385,'[1]Center of Mass'!$B$8:$B$105,0),9))^2+(V2385-INDEX('[1]Center of Mass'!$B$8:$M$105,MATCH(A2385,'[1]Center of Mass'!$B$8:$B$105,0),10))^2))</f>
        <v>402.34800874280006</v>
      </c>
    </row>
    <row r="2386" spans="1:25">
      <c r="A2386" s="403" t="s">
        <v>53</v>
      </c>
      <c r="B2386" s="403" t="s">
        <v>919</v>
      </c>
      <c r="C2386" s="403" t="s">
        <v>343</v>
      </c>
      <c r="D2386" s="403" t="s">
        <v>344</v>
      </c>
      <c r="E2386" s="403" t="s">
        <v>1455</v>
      </c>
      <c r="F2386" s="403">
        <v>0</v>
      </c>
      <c r="O2386" s="403" t="s">
        <v>345</v>
      </c>
      <c r="R2386" s="403">
        <v>4</v>
      </c>
      <c r="S2386" s="403">
        <v>1.2129000000000001</v>
      </c>
      <c r="T2386" s="403">
        <v>4.4059999999999997</v>
      </c>
      <c r="U2386" s="403">
        <v>15.407999999999999</v>
      </c>
      <c r="V2386" s="403">
        <v>30.04</v>
      </c>
      <c r="W2386" s="403">
        <v>27.2</v>
      </c>
      <c r="X2386" s="404">
        <v>0.24529999999999999</v>
      </c>
      <c r="Y2386" s="403">
        <f>X2386+(S2386*((U2386-INDEX('[1]Center of Mass'!$B$8:$M$105,MATCH(A2386,'[1]Center of Mass'!$B$8:$B$105,0),9))^2+(V2386-INDEX('[1]Center of Mass'!$B$8:$M$105,MATCH(A2386,'[1]Center of Mass'!$B$8:$B$105,0),10))^2))</f>
        <v>384.91823912450008</v>
      </c>
    </row>
    <row r="2387" spans="1:25">
      <c r="A2387" s="403" t="s">
        <v>53</v>
      </c>
      <c r="B2387" s="403" t="s">
        <v>920</v>
      </c>
      <c r="C2387" s="403" t="s">
        <v>343</v>
      </c>
      <c r="D2387" s="403" t="s">
        <v>344</v>
      </c>
      <c r="E2387" s="403" t="s">
        <v>1455</v>
      </c>
      <c r="F2387" s="403">
        <v>0</v>
      </c>
      <c r="O2387" s="403" t="s">
        <v>345</v>
      </c>
      <c r="R2387" s="403">
        <v>4</v>
      </c>
      <c r="S2387" s="403">
        <v>1.2129000000000001</v>
      </c>
      <c r="T2387" s="403">
        <v>4.4059999999999997</v>
      </c>
      <c r="U2387" s="403">
        <v>16.492000000000001</v>
      </c>
      <c r="V2387" s="403">
        <v>30.04</v>
      </c>
      <c r="W2387" s="403">
        <v>27.2</v>
      </c>
      <c r="X2387" s="404">
        <v>0.24529999999999999</v>
      </c>
      <c r="Y2387" s="403">
        <f>X2387+(S2387*((U2387-INDEX('[1]Center of Mass'!$B$8:$M$105,MATCH(A2387,'[1]Center of Mass'!$B$8:$B$105,0),9))^2+(V2387-INDEX('[1]Center of Mass'!$B$8:$M$105,MATCH(A2387,'[1]Center of Mass'!$B$8:$B$105,0),10))^2))</f>
        <v>370.32151159730006</v>
      </c>
    </row>
    <row r="2388" spans="1:25">
      <c r="A2388" s="403" t="s">
        <v>53</v>
      </c>
      <c r="B2388" s="403" t="s">
        <v>921</v>
      </c>
      <c r="C2388" s="403" t="s">
        <v>343</v>
      </c>
      <c r="D2388" s="403" t="s">
        <v>344</v>
      </c>
      <c r="E2388" s="403" t="s">
        <v>1455</v>
      </c>
      <c r="F2388" s="403">
        <v>0</v>
      </c>
      <c r="O2388" s="403" t="s">
        <v>345</v>
      </c>
      <c r="R2388" s="403">
        <v>4</v>
      </c>
      <c r="S2388" s="403">
        <v>1.2129000000000001</v>
      </c>
      <c r="T2388" s="403">
        <v>4.4059999999999997</v>
      </c>
      <c r="U2388" s="403">
        <v>17.574999999999999</v>
      </c>
      <c r="V2388" s="403">
        <v>30.04</v>
      </c>
      <c r="W2388" s="403">
        <v>27.2</v>
      </c>
      <c r="X2388" s="404">
        <v>0.24529999999999999</v>
      </c>
      <c r="Y2388" s="403">
        <f>X2388+(S2388*((U2388-INDEX('[1]Center of Mass'!$B$8:$M$105,MATCH(A2388,'[1]Center of Mass'!$B$8:$B$105,0),9))^2+(V2388-INDEX('[1]Center of Mass'!$B$8:$M$105,MATCH(A2388,'[1]Center of Mass'!$B$8:$B$105,0),10))^2))</f>
        <v>358.58475739280004</v>
      </c>
    </row>
    <row r="2389" spans="1:25">
      <c r="A2389" s="403" t="s">
        <v>53</v>
      </c>
      <c r="B2389" s="403" t="s">
        <v>874</v>
      </c>
      <c r="C2389" s="403" t="s">
        <v>343</v>
      </c>
      <c r="D2389" s="403" t="s">
        <v>344</v>
      </c>
      <c r="E2389" s="403" t="s">
        <v>1455</v>
      </c>
      <c r="F2389" s="403">
        <v>0</v>
      </c>
      <c r="O2389" s="403" t="s">
        <v>345</v>
      </c>
      <c r="R2389" s="403">
        <v>4</v>
      </c>
      <c r="S2389" s="403">
        <v>1.2129000000000001</v>
      </c>
      <c r="T2389" s="403">
        <v>4.4059999999999997</v>
      </c>
      <c r="U2389" s="403">
        <v>18.658000000000001</v>
      </c>
      <c r="V2389" s="403">
        <v>30.04</v>
      </c>
      <c r="W2389" s="403">
        <v>27.2</v>
      </c>
      <c r="X2389" s="404">
        <v>0.24529999999999999</v>
      </c>
      <c r="Y2389" s="403">
        <f>X2389+(S2389*((U2389-INDEX('[1]Center of Mass'!$B$8:$M$105,MATCH(A2389,'[1]Center of Mass'!$B$8:$B$105,0),9))^2+(V2389-INDEX('[1]Center of Mass'!$B$8:$M$105,MATCH(A2389,'[1]Center of Mass'!$B$8:$B$105,0),10))^2))</f>
        <v>349.69319732450003</v>
      </c>
    </row>
    <row r="2390" spans="1:25">
      <c r="A2390" s="403" t="s">
        <v>53</v>
      </c>
      <c r="B2390" s="403" t="s">
        <v>875</v>
      </c>
      <c r="C2390" s="403" t="s">
        <v>343</v>
      </c>
      <c r="D2390" s="403" t="s">
        <v>344</v>
      </c>
      <c r="E2390" s="403" t="s">
        <v>1455</v>
      </c>
      <c r="F2390" s="403">
        <v>0</v>
      </c>
      <c r="O2390" s="403" t="s">
        <v>345</v>
      </c>
      <c r="R2390" s="403">
        <v>4</v>
      </c>
      <c r="S2390" s="403">
        <v>0.76</v>
      </c>
      <c r="T2390" s="403">
        <v>3.5</v>
      </c>
      <c r="U2390" s="403">
        <v>11.275</v>
      </c>
      <c r="V2390" s="403">
        <v>31</v>
      </c>
      <c r="W2390" s="403">
        <v>27.2</v>
      </c>
      <c r="X2390" s="404">
        <v>9.7692000000000001E-2</v>
      </c>
      <c r="Y2390" s="403">
        <f>X2390+(S2390*((U2390-INDEX('[1]Center of Mass'!$B$8:$M$105,MATCH(A2390,'[1]Center of Mass'!$B$8:$B$105,0),9))^2+(V2390-INDEX('[1]Center of Mass'!$B$8:$M$105,MATCH(A2390,'[1]Center of Mass'!$B$8:$B$105,0),10))^2))</f>
        <v>317.5107131200001</v>
      </c>
    </row>
    <row r="2391" spans="1:25">
      <c r="A2391" s="403" t="s">
        <v>53</v>
      </c>
      <c r="B2391" s="403" t="s">
        <v>915</v>
      </c>
      <c r="C2391" s="403" t="s">
        <v>343</v>
      </c>
      <c r="D2391" s="403" t="s">
        <v>344</v>
      </c>
      <c r="E2391" s="403" t="s">
        <v>1455</v>
      </c>
      <c r="F2391" s="403">
        <v>0</v>
      </c>
      <c r="O2391" s="403" t="s">
        <v>345</v>
      </c>
      <c r="R2391" s="403">
        <v>4</v>
      </c>
      <c r="S2391" s="403">
        <v>0.76</v>
      </c>
      <c r="T2391" s="403">
        <v>3.5</v>
      </c>
      <c r="U2391" s="403">
        <v>12.225</v>
      </c>
      <c r="V2391" s="403">
        <v>31</v>
      </c>
      <c r="W2391" s="403">
        <v>27.2</v>
      </c>
      <c r="X2391" s="404">
        <v>9.7692000000000001E-2</v>
      </c>
      <c r="Y2391" s="403">
        <f>X2391+(S2391*((U2391-INDEX('[1]Center of Mass'!$B$8:$M$105,MATCH(A2391,'[1]Center of Mass'!$B$8:$B$105,0),9))^2+(V2391-INDEX('[1]Center of Mass'!$B$8:$M$105,MATCH(A2391,'[1]Center of Mass'!$B$8:$B$105,0),10))^2))</f>
        <v>303.4302691200001</v>
      </c>
    </row>
    <row r="2392" spans="1:25">
      <c r="A2392" s="403" t="s">
        <v>53</v>
      </c>
      <c r="B2392" s="403" t="s">
        <v>876</v>
      </c>
      <c r="C2392" s="403" t="s">
        <v>343</v>
      </c>
      <c r="D2392" s="403" t="s">
        <v>344</v>
      </c>
      <c r="E2392" s="403" t="s">
        <v>1455</v>
      </c>
      <c r="F2392" s="403">
        <v>0</v>
      </c>
      <c r="O2392" s="403" t="s">
        <v>345</v>
      </c>
      <c r="R2392" s="403">
        <v>4</v>
      </c>
      <c r="S2392" s="403">
        <v>0.86670000000000003</v>
      </c>
      <c r="T2392" s="403">
        <v>3.7669999999999999</v>
      </c>
      <c r="U2392" s="403">
        <v>13.242000000000001</v>
      </c>
      <c r="V2392" s="403">
        <v>31</v>
      </c>
      <c r="W2392" s="403">
        <v>27.2</v>
      </c>
      <c r="X2392" s="404">
        <v>0.13098000000000001</v>
      </c>
      <c r="Y2392" s="403">
        <f>X2392+(S2392*((U2392-INDEX('[1]Center of Mass'!$B$8:$M$105,MATCH(A2392,'[1]Center of Mass'!$B$8:$B$105,0),9))^2+(V2392-INDEX('[1]Center of Mass'!$B$8:$M$105,MATCH(A2392,'[1]Center of Mass'!$B$8:$B$105,0),10))^2))</f>
        <v>330.59391102390015</v>
      </c>
    </row>
    <row r="2393" spans="1:25">
      <c r="A2393" s="403" t="s">
        <v>53</v>
      </c>
      <c r="B2393" s="403" t="s">
        <v>922</v>
      </c>
      <c r="C2393" s="403" t="s">
        <v>343</v>
      </c>
      <c r="D2393" s="403" t="s">
        <v>344</v>
      </c>
      <c r="E2393" s="403" t="s">
        <v>1455</v>
      </c>
      <c r="F2393" s="403">
        <v>0</v>
      </c>
      <c r="O2393" s="403" t="s">
        <v>345</v>
      </c>
      <c r="R2393" s="403">
        <v>4</v>
      </c>
      <c r="S2393" s="403">
        <v>0.86670000000000003</v>
      </c>
      <c r="T2393" s="403">
        <v>3.7669999999999999</v>
      </c>
      <c r="U2393" s="403">
        <v>14.324999999999999</v>
      </c>
      <c r="V2393" s="403">
        <v>31</v>
      </c>
      <c r="W2393" s="403">
        <v>27.2</v>
      </c>
      <c r="X2393" s="404">
        <v>0.13098000000000001</v>
      </c>
      <c r="Y2393" s="403">
        <f>X2393+(S2393*((U2393-INDEX('[1]Center of Mass'!$B$8:$M$105,MATCH(A2393,'[1]Center of Mass'!$B$8:$B$105,0),9))^2+(V2393-INDEX('[1]Center of Mass'!$B$8:$M$105,MATCH(A2393,'[1]Center of Mass'!$B$8:$B$105,0),10))^2))</f>
        <v>316.1060628204001</v>
      </c>
    </row>
    <row r="2394" spans="1:25">
      <c r="A2394" s="403" t="s">
        <v>53</v>
      </c>
      <c r="B2394" s="403" t="s">
        <v>923</v>
      </c>
      <c r="C2394" s="403" t="s">
        <v>343</v>
      </c>
      <c r="D2394" s="403" t="s">
        <v>344</v>
      </c>
      <c r="E2394" s="403" t="s">
        <v>1455</v>
      </c>
      <c r="F2394" s="403">
        <v>0</v>
      </c>
      <c r="O2394" s="403" t="s">
        <v>345</v>
      </c>
      <c r="R2394" s="403">
        <v>4</v>
      </c>
      <c r="S2394" s="403">
        <v>0.86670000000000003</v>
      </c>
      <c r="T2394" s="403">
        <v>3.7669999999999999</v>
      </c>
      <c r="U2394" s="403">
        <v>15.407999999999999</v>
      </c>
      <c r="V2394" s="403">
        <v>31</v>
      </c>
      <c r="W2394" s="403">
        <v>27.2</v>
      </c>
      <c r="X2394" s="404">
        <v>0.13098000000000001</v>
      </c>
      <c r="Y2394" s="403">
        <f>X2394+(S2394*((U2394-INDEX('[1]Center of Mass'!$B$8:$M$105,MATCH(A2394,'[1]Center of Mass'!$B$8:$B$105,0),9))^2+(V2394-INDEX('[1]Center of Mass'!$B$8:$M$105,MATCH(A2394,'[1]Center of Mass'!$B$8:$B$105,0),10))^2))</f>
        <v>303.65130040950015</v>
      </c>
    </row>
    <row r="2395" spans="1:25">
      <c r="A2395" s="403" t="s">
        <v>53</v>
      </c>
      <c r="B2395" s="403" t="s">
        <v>924</v>
      </c>
      <c r="C2395" s="403" t="s">
        <v>343</v>
      </c>
      <c r="D2395" s="403" t="s">
        <v>344</v>
      </c>
      <c r="E2395" s="403" t="s">
        <v>1455</v>
      </c>
      <c r="F2395" s="403">
        <v>0</v>
      </c>
      <c r="O2395" s="403" t="s">
        <v>345</v>
      </c>
      <c r="R2395" s="403">
        <v>4</v>
      </c>
      <c r="S2395" s="403">
        <v>0.86670000000000003</v>
      </c>
      <c r="T2395" s="403">
        <v>3.7669999999999999</v>
      </c>
      <c r="U2395" s="403">
        <v>16.492000000000001</v>
      </c>
      <c r="V2395" s="403">
        <v>31</v>
      </c>
      <c r="W2395" s="403">
        <v>27.2</v>
      </c>
      <c r="X2395" s="404">
        <v>0.13098000000000001</v>
      </c>
      <c r="Y2395" s="403">
        <f>X2395+(S2395*((U2395-INDEX('[1]Center of Mass'!$B$8:$M$105,MATCH(A2395,'[1]Center of Mass'!$B$8:$B$105,0),9))^2+(V2395-INDEX('[1]Center of Mass'!$B$8:$M$105,MATCH(A2395,'[1]Center of Mass'!$B$8:$B$105,0),10))^2))</f>
        <v>293.22094032390009</v>
      </c>
    </row>
    <row r="2396" spans="1:25">
      <c r="A2396" s="403" t="s">
        <v>53</v>
      </c>
      <c r="B2396" s="403" t="s">
        <v>925</v>
      </c>
      <c r="C2396" s="403" t="s">
        <v>343</v>
      </c>
      <c r="D2396" s="403" t="s">
        <v>344</v>
      </c>
      <c r="E2396" s="403" t="s">
        <v>1455</v>
      </c>
      <c r="F2396" s="403">
        <v>0</v>
      </c>
      <c r="O2396" s="403" t="s">
        <v>345</v>
      </c>
      <c r="R2396" s="403">
        <v>4</v>
      </c>
      <c r="S2396" s="403">
        <v>0.86670000000000003</v>
      </c>
      <c r="T2396" s="403">
        <v>3.7669999999999999</v>
      </c>
      <c r="U2396" s="403">
        <v>17.574999999999999</v>
      </c>
      <c r="V2396" s="403">
        <v>31</v>
      </c>
      <c r="W2396" s="403">
        <v>27.2</v>
      </c>
      <c r="X2396" s="404">
        <v>0.13098000000000001</v>
      </c>
      <c r="Y2396" s="403">
        <f>X2396+(S2396*((U2396-INDEX('[1]Center of Mass'!$B$8:$M$105,MATCH(A2396,'[1]Center of Mass'!$B$8:$B$105,0),9))^2+(V2396-INDEX('[1]Center of Mass'!$B$8:$M$105,MATCH(A2396,'[1]Center of Mass'!$B$8:$B$105,0),10))^2))</f>
        <v>284.83422677040011</v>
      </c>
    </row>
    <row r="2397" spans="1:25">
      <c r="A2397" s="403" t="s">
        <v>53</v>
      </c>
      <c r="B2397" s="403" t="s">
        <v>926</v>
      </c>
      <c r="C2397" s="403" t="s">
        <v>343</v>
      </c>
      <c r="D2397" s="403" t="s">
        <v>344</v>
      </c>
      <c r="E2397" s="403" t="s">
        <v>1455</v>
      </c>
      <c r="F2397" s="403">
        <v>0</v>
      </c>
      <c r="O2397" s="403" t="s">
        <v>345</v>
      </c>
      <c r="R2397" s="403">
        <v>4</v>
      </c>
      <c r="S2397" s="403">
        <v>0.86670000000000003</v>
      </c>
      <c r="T2397" s="403">
        <v>3.7669999999999999</v>
      </c>
      <c r="U2397" s="403">
        <v>18.658000000000001</v>
      </c>
      <c r="V2397" s="403">
        <v>31</v>
      </c>
      <c r="W2397" s="403">
        <v>27.2</v>
      </c>
      <c r="X2397" s="404">
        <v>0.13098000000000001</v>
      </c>
      <c r="Y2397" s="403">
        <f>X2397+(S2397*((U2397-INDEX('[1]Center of Mass'!$B$8:$M$105,MATCH(A2397,'[1]Center of Mass'!$B$8:$B$105,0),9))^2+(V2397-INDEX('[1]Center of Mass'!$B$8:$M$105,MATCH(A2397,'[1]Center of Mass'!$B$8:$B$105,0),10))^2))</f>
        <v>278.48059900950011</v>
      </c>
    </row>
    <row r="2398" spans="1:25">
      <c r="A2398" s="403" t="s">
        <v>53</v>
      </c>
      <c r="B2398" s="403" t="s">
        <v>1465</v>
      </c>
      <c r="C2398" s="403" t="s">
        <v>343</v>
      </c>
      <c r="D2398" s="403" t="s">
        <v>344</v>
      </c>
      <c r="E2398" s="403" t="s">
        <v>1455</v>
      </c>
      <c r="F2398" s="403">
        <v>0</v>
      </c>
      <c r="O2398" s="403" t="s">
        <v>345</v>
      </c>
      <c r="R2398" s="403">
        <v>4</v>
      </c>
      <c r="S2398" s="403">
        <v>1.0083</v>
      </c>
      <c r="T2398" s="403">
        <v>4.0330000000000004</v>
      </c>
      <c r="U2398" s="403">
        <v>0.55000000000000004</v>
      </c>
      <c r="V2398" s="403">
        <v>31.058</v>
      </c>
      <c r="W2398" s="403">
        <v>27.2</v>
      </c>
      <c r="X2398" s="404">
        <v>0.17227999999999999</v>
      </c>
      <c r="Y2398" s="403">
        <f>X2398+(S2398*((U2398-INDEX('[1]Center of Mass'!$B$8:$M$105,MATCH(A2398,'[1]Center of Mass'!$B$8:$B$105,0),9))^2+(V2398-INDEX('[1]Center of Mass'!$B$8:$M$105,MATCH(A2398,'[1]Center of Mass'!$B$8:$B$105,0),10))^2))</f>
        <v>760.50903161150006</v>
      </c>
    </row>
    <row r="2399" spans="1:25">
      <c r="A2399" s="403" t="s">
        <v>53</v>
      </c>
      <c r="B2399" s="403" t="s">
        <v>1466</v>
      </c>
      <c r="C2399" s="403" t="s">
        <v>343</v>
      </c>
      <c r="D2399" s="403" t="s">
        <v>344</v>
      </c>
      <c r="E2399" s="403" t="s">
        <v>1455</v>
      </c>
      <c r="F2399" s="403">
        <v>0</v>
      </c>
      <c r="O2399" s="403" t="s">
        <v>345</v>
      </c>
      <c r="R2399" s="403">
        <v>4</v>
      </c>
      <c r="S2399" s="403">
        <v>1.0083</v>
      </c>
      <c r="T2399" s="403">
        <v>4.0330000000000004</v>
      </c>
      <c r="U2399" s="403">
        <v>1.65</v>
      </c>
      <c r="V2399" s="403">
        <v>31.058</v>
      </c>
      <c r="W2399" s="403">
        <v>27.2</v>
      </c>
      <c r="X2399" s="404">
        <v>0.17227999999999999</v>
      </c>
      <c r="Y2399" s="403">
        <f>X2399+(S2399*((U2399-INDEX('[1]Center of Mass'!$B$8:$M$105,MATCH(A2399,'[1]Center of Mass'!$B$8:$B$105,0),9))^2+(V2399-INDEX('[1]Center of Mass'!$B$8:$M$105,MATCH(A2399,'[1]Center of Mass'!$B$8:$B$105,0),10))^2))</f>
        <v>715.25430935150018</v>
      </c>
    </row>
    <row r="2400" spans="1:25">
      <c r="A2400" s="403" t="s">
        <v>53</v>
      </c>
      <c r="B2400" s="403" t="s">
        <v>1467</v>
      </c>
      <c r="C2400" s="403" t="s">
        <v>343</v>
      </c>
      <c r="D2400" s="403" t="s">
        <v>344</v>
      </c>
      <c r="E2400" s="403" t="s">
        <v>1455</v>
      </c>
      <c r="F2400" s="403">
        <v>0</v>
      </c>
      <c r="O2400" s="403" t="s">
        <v>345</v>
      </c>
      <c r="R2400" s="403">
        <v>4</v>
      </c>
      <c r="S2400" s="403">
        <v>1.0083</v>
      </c>
      <c r="T2400" s="403">
        <v>4.0330000000000004</v>
      </c>
      <c r="U2400" s="403">
        <v>2.75</v>
      </c>
      <c r="V2400" s="403">
        <v>31.058</v>
      </c>
      <c r="W2400" s="403">
        <v>27.2</v>
      </c>
      <c r="X2400" s="404">
        <v>0.17227999999999999</v>
      </c>
      <c r="Y2400" s="403">
        <f>X2400+(S2400*((U2400-INDEX('[1]Center of Mass'!$B$8:$M$105,MATCH(A2400,'[1]Center of Mass'!$B$8:$B$105,0),9))^2+(V2400-INDEX('[1]Center of Mass'!$B$8:$M$105,MATCH(A2400,'[1]Center of Mass'!$B$8:$B$105,0),10))^2))</f>
        <v>672.43967309150014</v>
      </c>
    </row>
    <row r="2401" spans="1:25">
      <c r="A2401" s="403" t="s">
        <v>53</v>
      </c>
      <c r="B2401" s="403" t="s">
        <v>1468</v>
      </c>
      <c r="C2401" s="403" t="s">
        <v>343</v>
      </c>
      <c r="D2401" s="403" t="s">
        <v>344</v>
      </c>
      <c r="E2401" s="403" t="s">
        <v>1455</v>
      </c>
      <c r="F2401" s="403">
        <v>0</v>
      </c>
      <c r="O2401" s="403" t="s">
        <v>345</v>
      </c>
      <c r="R2401" s="403">
        <v>4</v>
      </c>
      <c r="S2401" s="403">
        <v>0.89380000000000004</v>
      </c>
      <c r="T2401" s="403">
        <v>3.7829999999999999</v>
      </c>
      <c r="U2401" s="403">
        <v>3.7879999999999998</v>
      </c>
      <c r="V2401" s="403">
        <v>31.058</v>
      </c>
      <c r="W2401" s="403">
        <v>27.2</v>
      </c>
      <c r="X2401" s="404">
        <v>0.13338</v>
      </c>
      <c r="Y2401" s="403">
        <f>X2401+(S2401*((U2401-INDEX('[1]Center of Mass'!$B$8:$M$105,MATCH(A2401,'[1]Center of Mass'!$B$8:$B$105,0),9))^2+(V2401-INDEX('[1]Center of Mass'!$B$8:$M$105,MATCH(A2401,'[1]Center of Mass'!$B$8:$B$105,0),10))^2))</f>
        <v>562.22978568740007</v>
      </c>
    </row>
    <row r="2402" spans="1:25">
      <c r="A2402" s="403" t="s">
        <v>53</v>
      </c>
      <c r="B2402" s="403" t="s">
        <v>1469</v>
      </c>
      <c r="C2402" s="403" t="s">
        <v>343</v>
      </c>
      <c r="D2402" s="403" t="s">
        <v>344</v>
      </c>
      <c r="E2402" s="403" t="s">
        <v>1455</v>
      </c>
      <c r="F2402" s="403">
        <v>0</v>
      </c>
      <c r="O2402" s="403" t="s">
        <v>345</v>
      </c>
      <c r="R2402" s="403">
        <v>4</v>
      </c>
      <c r="S2402" s="403">
        <v>0.89380000000000004</v>
      </c>
      <c r="T2402" s="403">
        <v>3.7829999999999999</v>
      </c>
      <c r="U2402" s="403">
        <v>4.7629999999999999</v>
      </c>
      <c r="V2402" s="403">
        <v>31.058</v>
      </c>
      <c r="W2402" s="403">
        <v>27.2</v>
      </c>
      <c r="X2402" s="404">
        <v>0.13338</v>
      </c>
      <c r="Y2402" s="403">
        <f>X2402+(S2402*((U2402-INDEX('[1]Center of Mass'!$B$8:$M$105,MATCH(A2402,'[1]Center of Mass'!$B$8:$B$105,0),9))^2+(V2402-INDEX('[1]Center of Mass'!$B$8:$M$105,MATCH(A2402,'[1]Center of Mass'!$B$8:$B$105,0),10))^2))</f>
        <v>532.20728948240003</v>
      </c>
    </row>
    <row r="2403" spans="1:25">
      <c r="A2403" s="403" t="s">
        <v>53</v>
      </c>
      <c r="B2403" s="403" t="s">
        <v>1470</v>
      </c>
      <c r="C2403" s="403" t="s">
        <v>343</v>
      </c>
      <c r="D2403" s="403" t="s">
        <v>344</v>
      </c>
      <c r="E2403" s="403" t="s">
        <v>1455</v>
      </c>
      <c r="F2403" s="403">
        <v>0</v>
      </c>
      <c r="O2403" s="403" t="s">
        <v>345</v>
      </c>
      <c r="R2403" s="403">
        <v>4</v>
      </c>
      <c r="S2403" s="403">
        <v>0.89380000000000004</v>
      </c>
      <c r="T2403" s="403">
        <v>3.7829999999999999</v>
      </c>
      <c r="U2403" s="403">
        <v>5.7380000000000004</v>
      </c>
      <c r="V2403" s="403">
        <v>31.058</v>
      </c>
      <c r="W2403" s="403">
        <v>27.2</v>
      </c>
      <c r="X2403" s="404">
        <v>0.13338</v>
      </c>
      <c r="Y2403" s="403">
        <f>X2403+(S2403*((U2403-INDEX('[1]Center of Mass'!$B$8:$M$105,MATCH(A2403,'[1]Center of Mass'!$B$8:$B$105,0),9))^2+(V2403-INDEX('[1]Center of Mass'!$B$8:$M$105,MATCH(A2403,'[1]Center of Mass'!$B$8:$B$105,0),10))^2))</f>
        <v>503.88413052740015</v>
      </c>
    </row>
    <row r="2404" spans="1:25">
      <c r="A2404" s="403" t="s">
        <v>53</v>
      </c>
      <c r="B2404" s="403" t="s">
        <v>1471</v>
      </c>
      <c r="C2404" s="403" t="s">
        <v>343</v>
      </c>
      <c r="D2404" s="403" t="s">
        <v>344</v>
      </c>
      <c r="E2404" s="403" t="s">
        <v>1455</v>
      </c>
      <c r="F2404" s="403">
        <v>0</v>
      </c>
      <c r="O2404" s="403" t="s">
        <v>345</v>
      </c>
      <c r="R2404" s="403">
        <v>4</v>
      </c>
      <c r="S2404" s="403">
        <v>0.89380000000000004</v>
      </c>
      <c r="T2404" s="403">
        <v>3.7829999999999999</v>
      </c>
      <c r="U2404" s="403">
        <v>6.7130000000000001</v>
      </c>
      <c r="V2404" s="403">
        <v>31.058</v>
      </c>
      <c r="W2404" s="403">
        <v>27.2</v>
      </c>
      <c r="X2404" s="404">
        <v>0.13338</v>
      </c>
      <c r="Y2404" s="403">
        <f>X2404+(S2404*((U2404-INDEX('[1]Center of Mass'!$B$8:$M$105,MATCH(A2404,'[1]Center of Mass'!$B$8:$B$105,0),9))^2+(V2404-INDEX('[1]Center of Mass'!$B$8:$M$105,MATCH(A2404,'[1]Center of Mass'!$B$8:$B$105,0),10))^2))</f>
        <v>477.26030882240008</v>
      </c>
    </row>
    <row r="2405" spans="1:25">
      <c r="A2405" s="403" t="s">
        <v>53</v>
      </c>
      <c r="B2405" s="403" t="s">
        <v>1472</v>
      </c>
      <c r="C2405" s="403" t="s">
        <v>343</v>
      </c>
      <c r="D2405" s="403" t="s">
        <v>344</v>
      </c>
      <c r="E2405" s="403" t="s">
        <v>1455</v>
      </c>
      <c r="F2405" s="403">
        <v>0</v>
      </c>
      <c r="O2405" s="403" t="s">
        <v>345</v>
      </c>
      <c r="R2405" s="403">
        <v>4</v>
      </c>
      <c r="S2405" s="403">
        <v>1.4666999999999999</v>
      </c>
      <c r="T2405" s="403">
        <v>5.0330000000000004</v>
      </c>
      <c r="U2405" s="403">
        <v>8</v>
      </c>
      <c r="V2405" s="403">
        <v>31.058</v>
      </c>
      <c r="W2405" s="403">
        <v>27.2</v>
      </c>
      <c r="X2405" s="404">
        <v>0.41559000000000001</v>
      </c>
      <c r="Y2405" s="403">
        <f>X2405+(S2405*((U2405-INDEX('[1]Center of Mass'!$B$8:$M$105,MATCH(A2405,'[1]Center of Mass'!$B$8:$B$105,0),9))^2+(V2405-INDEX('[1]Center of Mass'!$B$8:$M$105,MATCH(A2405,'[1]Center of Mass'!$B$8:$B$105,0),10))^2))</f>
        <v>729.96757768350005</v>
      </c>
    </row>
    <row r="2406" spans="1:25">
      <c r="A2406" s="403" t="s">
        <v>53</v>
      </c>
      <c r="B2406" s="403" t="s">
        <v>1473</v>
      </c>
      <c r="C2406" s="403" t="s">
        <v>343</v>
      </c>
      <c r="D2406" s="403" t="s">
        <v>344</v>
      </c>
      <c r="E2406" s="403" t="s">
        <v>1455</v>
      </c>
      <c r="F2406" s="403">
        <v>0</v>
      </c>
      <c r="O2406" s="403" t="s">
        <v>345</v>
      </c>
      <c r="R2406" s="403">
        <v>4</v>
      </c>
      <c r="S2406" s="403">
        <v>0.76</v>
      </c>
      <c r="T2406" s="403">
        <v>3.5</v>
      </c>
      <c r="U2406" s="403">
        <v>11.275</v>
      </c>
      <c r="V2406" s="403">
        <v>31.8</v>
      </c>
      <c r="W2406" s="403">
        <v>27.2</v>
      </c>
      <c r="X2406" s="404">
        <v>9.7692000000000001E-2</v>
      </c>
      <c r="Y2406" s="403">
        <f>X2406+(S2406*((U2406-INDEX('[1]Center of Mass'!$B$8:$M$105,MATCH(A2406,'[1]Center of Mass'!$B$8:$B$105,0),9))^2+(V2406-INDEX('[1]Center of Mass'!$B$8:$M$105,MATCH(A2406,'[1]Center of Mass'!$B$8:$B$105,0),10))^2))</f>
        <v>339.51301711999997</v>
      </c>
    </row>
    <row r="2407" spans="1:25">
      <c r="A2407" s="403" t="s">
        <v>53</v>
      </c>
      <c r="B2407" s="403" t="s">
        <v>1474</v>
      </c>
      <c r="C2407" s="403" t="s">
        <v>343</v>
      </c>
      <c r="D2407" s="403" t="s">
        <v>344</v>
      </c>
      <c r="E2407" s="403" t="s">
        <v>1455</v>
      </c>
      <c r="F2407" s="403">
        <v>0</v>
      </c>
      <c r="O2407" s="403" t="s">
        <v>345</v>
      </c>
      <c r="R2407" s="403">
        <v>4</v>
      </c>
      <c r="S2407" s="403">
        <v>0.76</v>
      </c>
      <c r="T2407" s="403">
        <v>3.5</v>
      </c>
      <c r="U2407" s="403">
        <v>12.225</v>
      </c>
      <c r="V2407" s="403">
        <v>31.8</v>
      </c>
      <c r="W2407" s="403">
        <v>27.2</v>
      </c>
      <c r="X2407" s="404">
        <v>9.7692000000000001E-2</v>
      </c>
      <c r="Y2407" s="403">
        <f>X2407+(S2407*((U2407-INDEX('[1]Center of Mass'!$B$8:$M$105,MATCH(A2407,'[1]Center of Mass'!$B$8:$B$105,0),9))^2+(V2407-INDEX('[1]Center of Mass'!$B$8:$M$105,MATCH(A2407,'[1]Center of Mass'!$B$8:$B$105,0),10))^2))</f>
        <v>325.43257312000003</v>
      </c>
    </row>
    <row r="2408" spans="1:25">
      <c r="A2408" s="403" t="s">
        <v>53</v>
      </c>
      <c r="B2408" s="403" t="s">
        <v>1475</v>
      </c>
      <c r="C2408" s="403" t="s">
        <v>343</v>
      </c>
      <c r="D2408" s="403" t="s">
        <v>344</v>
      </c>
      <c r="E2408" s="403" t="s">
        <v>1455</v>
      </c>
      <c r="F2408" s="403">
        <v>0</v>
      </c>
      <c r="O2408" s="403" t="s">
        <v>345</v>
      </c>
      <c r="R2408" s="403">
        <v>4</v>
      </c>
      <c r="S2408" s="403">
        <v>0.86670000000000003</v>
      </c>
      <c r="T2408" s="403">
        <v>3.7669999999999999</v>
      </c>
      <c r="U2408" s="403">
        <v>13.242000000000001</v>
      </c>
      <c r="V2408" s="403">
        <v>31.8</v>
      </c>
      <c r="W2408" s="403">
        <v>27.2</v>
      </c>
      <c r="X2408" s="404">
        <v>0.13098000000000001</v>
      </c>
      <c r="Y2408" s="403">
        <f>X2408+(S2408*((U2408-INDEX('[1]Center of Mass'!$B$8:$M$105,MATCH(A2408,'[1]Center of Mass'!$B$8:$B$105,0),9))^2+(V2408-INDEX('[1]Center of Mass'!$B$8:$M$105,MATCH(A2408,'[1]Center of Mass'!$B$8:$B$105,0),10))^2))</f>
        <v>355.68522270390002</v>
      </c>
    </row>
    <row r="2409" spans="1:25">
      <c r="A2409" s="403" t="s">
        <v>53</v>
      </c>
      <c r="B2409" s="403" t="s">
        <v>1476</v>
      </c>
      <c r="C2409" s="403" t="s">
        <v>343</v>
      </c>
      <c r="D2409" s="403" t="s">
        <v>344</v>
      </c>
      <c r="E2409" s="403" t="s">
        <v>1455</v>
      </c>
      <c r="F2409" s="403">
        <v>0</v>
      </c>
      <c r="O2409" s="403" t="s">
        <v>345</v>
      </c>
      <c r="R2409" s="403">
        <v>4</v>
      </c>
      <c r="S2409" s="403">
        <v>0.86670000000000003</v>
      </c>
      <c r="T2409" s="403">
        <v>3.7669999999999999</v>
      </c>
      <c r="U2409" s="403">
        <v>14.324999999999999</v>
      </c>
      <c r="V2409" s="403">
        <v>31.8</v>
      </c>
      <c r="W2409" s="403">
        <v>27.2</v>
      </c>
      <c r="X2409" s="404">
        <v>0.13098000000000001</v>
      </c>
      <c r="Y2409" s="403">
        <f>X2409+(S2409*((U2409-INDEX('[1]Center of Mass'!$B$8:$M$105,MATCH(A2409,'[1]Center of Mass'!$B$8:$B$105,0),9))^2+(V2409-INDEX('[1]Center of Mass'!$B$8:$M$105,MATCH(A2409,'[1]Center of Mass'!$B$8:$B$105,0),10))^2))</f>
        <v>341.19737450040003</v>
      </c>
    </row>
    <row r="2410" spans="1:25">
      <c r="A2410" s="403" t="s">
        <v>53</v>
      </c>
      <c r="B2410" s="403" t="s">
        <v>1477</v>
      </c>
      <c r="C2410" s="403" t="s">
        <v>343</v>
      </c>
      <c r="D2410" s="403" t="s">
        <v>344</v>
      </c>
      <c r="E2410" s="403" t="s">
        <v>1455</v>
      </c>
      <c r="F2410" s="403">
        <v>0</v>
      </c>
      <c r="O2410" s="403" t="s">
        <v>345</v>
      </c>
      <c r="R2410" s="403">
        <v>4</v>
      </c>
      <c r="S2410" s="403">
        <v>0.86670000000000003</v>
      </c>
      <c r="T2410" s="403">
        <v>3.7669999999999999</v>
      </c>
      <c r="U2410" s="403">
        <v>15.407999999999999</v>
      </c>
      <c r="V2410" s="403">
        <v>31.8</v>
      </c>
      <c r="W2410" s="403">
        <v>27.2</v>
      </c>
      <c r="X2410" s="404">
        <v>0.13098000000000001</v>
      </c>
      <c r="Y2410" s="403">
        <f>X2410+(S2410*((U2410-INDEX('[1]Center of Mass'!$B$8:$M$105,MATCH(A2410,'[1]Center of Mass'!$B$8:$B$105,0),9))^2+(V2410-INDEX('[1]Center of Mass'!$B$8:$M$105,MATCH(A2410,'[1]Center of Mass'!$B$8:$B$105,0),10))^2))</f>
        <v>328.74261208950003</v>
      </c>
    </row>
    <row r="2411" spans="1:25">
      <c r="A2411" s="403" t="s">
        <v>53</v>
      </c>
      <c r="B2411" s="403" t="s">
        <v>1478</v>
      </c>
      <c r="C2411" s="403" t="s">
        <v>343</v>
      </c>
      <c r="D2411" s="403" t="s">
        <v>344</v>
      </c>
      <c r="E2411" s="403" t="s">
        <v>1455</v>
      </c>
      <c r="F2411" s="403">
        <v>0</v>
      </c>
      <c r="O2411" s="403" t="s">
        <v>345</v>
      </c>
      <c r="R2411" s="403">
        <v>4</v>
      </c>
      <c r="S2411" s="403">
        <v>0.86670000000000003</v>
      </c>
      <c r="T2411" s="403">
        <v>3.7669999999999999</v>
      </c>
      <c r="U2411" s="403">
        <v>16.492000000000001</v>
      </c>
      <c r="V2411" s="403">
        <v>31.8</v>
      </c>
      <c r="W2411" s="403">
        <v>27.2</v>
      </c>
      <c r="X2411" s="404">
        <v>0.13098000000000001</v>
      </c>
      <c r="Y2411" s="403">
        <f>X2411+(S2411*((U2411-INDEX('[1]Center of Mass'!$B$8:$M$105,MATCH(A2411,'[1]Center of Mass'!$B$8:$B$105,0),9))^2+(V2411-INDEX('[1]Center of Mass'!$B$8:$M$105,MATCH(A2411,'[1]Center of Mass'!$B$8:$B$105,0),10))^2))</f>
        <v>318.31225200390003</v>
      </c>
    </row>
    <row r="2412" spans="1:25">
      <c r="A2412" s="403" t="s">
        <v>53</v>
      </c>
      <c r="B2412" s="403" t="s">
        <v>1479</v>
      </c>
      <c r="C2412" s="403" t="s">
        <v>343</v>
      </c>
      <c r="D2412" s="403" t="s">
        <v>344</v>
      </c>
      <c r="E2412" s="403" t="s">
        <v>1455</v>
      </c>
      <c r="F2412" s="403">
        <v>0</v>
      </c>
      <c r="O2412" s="403" t="s">
        <v>345</v>
      </c>
      <c r="R2412" s="403">
        <v>4</v>
      </c>
      <c r="S2412" s="403">
        <v>0.86670000000000003</v>
      </c>
      <c r="T2412" s="403">
        <v>3.7669999999999999</v>
      </c>
      <c r="U2412" s="403">
        <v>17.574999999999999</v>
      </c>
      <c r="V2412" s="403">
        <v>31.8</v>
      </c>
      <c r="W2412" s="403">
        <v>27.2</v>
      </c>
      <c r="X2412" s="404">
        <v>0.13098000000000001</v>
      </c>
      <c r="Y2412" s="403">
        <f>X2412+(S2412*((U2412-INDEX('[1]Center of Mass'!$B$8:$M$105,MATCH(A2412,'[1]Center of Mass'!$B$8:$B$105,0),9))^2+(V2412-INDEX('[1]Center of Mass'!$B$8:$M$105,MATCH(A2412,'[1]Center of Mass'!$B$8:$B$105,0),10))^2))</f>
        <v>309.92553845040004</v>
      </c>
    </row>
    <row r="2413" spans="1:25">
      <c r="A2413" s="403" t="s">
        <v>53</v>
      </c>
      <c r="B2413" s="403" t="s">
        <v>1480</v>
      </c>
      <c r="C2413" s="403" t="s">
        <v>343</v>
      </c>
      <c r="D2413" s="403" t="s">
        <v>344</v>
      </c>
      <c r="E2413" s="403" t="s">
        <v>1455</v>
      </c>
      <c r="F2413" s="403">
        <v>0</v>
      </c>
      <c r="O2413" s="403" t="s">
        <v>345</v>
      </c>
      <c r="R2413" s="403">
        <v>4</v>
      </c>
      <c r="S2413" s="403">
        <v>0.86670000000000003</v>
      </c>
      <c r="T2413" s="403">
        <v>3.7669999999999999</v>
      </c>
      <c r="U2413" s="403">
        <v>18.658000000000001</v>
      </c>
      <c r="V2413" s="403">
        <v>31.8</v>
      </c>
      <c r="W2413" s="403">
        <v>27.2</v>
      </c>
      <c r="X2413" s="404">
        <v>0.13098000000000001</v>
      </c>
      <c r="Y2413" s="403">
        <f>X2413+(S2413*((U2413-INDEX('[1]Center of Mass'!$B$8:$M$105,MATCH(A2413,'[1]Center of Mass'!$B$8:$B$105,0),9))^2+(V2413-INDEX('[1]Center of Mass'!$B$8:$M$105,MATCH(A2413,'[1]Center of Mass'!$B$8:$B$105,0),10))^2))</f>
        <v>303.57191068950004</v>
      </c>
    </row>
    <row r="2414" spans="1:25">
      <c r="A2414" s="403" t="s">
        <v>53</v>
      </c>
      <c r="B2414" s="403" t="s">
        <v>1481</v>
      </c>
      <c r="C2414" s="403" t="s">
        <v>343</v>
      </c>
      <c r="D2414" s="403" t="s">
        <v>344</v>
      </c>
      <c r="E2414" s="403" t="s">
        <v>1455</v>
      </c>
      <c r="F2414" s="403">
        <v>0</v>
      </c>
      <c r="O2414" s="403" t="s">
        <v>345</v>
      </c>
      <c r="R2414" s="403">
        <v>4</v>
      </c>
      <c r="S2414" s="403">
        <v>1.0083</v>
      </c>
      <c r="T2414" s="403">
        <v>4.0330000000000004</v>
      </c>
      <c r="U2414" s="403">
        <v>0.55000000000000004</v>
      </c>
      <c r="V2414" s="403">
        <v>31.975000000000001</v>
      </c>
      <c r="W2414" s="403">
        <v>27.2</v>
      </c>
      <c r="X2414" s="404">
        <v>0.17227999999999999</v>
      </c>
      <c r="Y2414" s="403">
        <f>X2414+(S2414*((U2414-INDEX('[1]Center of Mass'!$B$8:$M$105,MATCH(A2414,'[1]Center of Mass'!$B$8:$B$105,0),9))^2+(V2414-INDEX('[1]Center of Mass'!$B$8:$M$105,MATCH(A2414,'[1]Center of Mass'!$B$8:$B$105,0),10))^2))</f>
        <v>794.18429248460018</v>
      </c>
    </row>
    <row r="2415" spans="1:25">
      <c r="A2415" s="403" t="s">
        <v>53</v>
      </c>
      <c r="B2415" s="403" t="s">
        <v>1482</v>
      </c>
      <c r="C2415" s="403" t="s">
        <v>343</v>
      </c>
      <c r="D2415" s="403" t="s">
        <v>344</v>
      </c>
      <c r="E2415" s="403" t="s">
        <v>1455</v>
      </c>
      <c r="F2415" s="403">
        <v>0</v>
      </c>
      <c r="O2415" s="403" t="s">
        <v>345</v>
      </c>
      <c r="R2415" s="403">
        <v>4</v>
      </c>
      <c r="S2415" s="403">
        <v>1.0083</v>
      </c>
      <c r="T2415" s="403">
        <v>4.0330000000000004</v>
      </c>
      <c r="U2415" s="403">
        <v>1.65</v>
      </c>
      <c r="V2415" s="403">
        <v>31.975000000000001</v>
      </c>
      <c r="W2415" s="403">
        <v>27.2</v>
      </c>
      <c r="X2415" s="404">
        <v>0.17227999999999999</v>
      </c>
      <c r="Y2415" s="403">
        <f>X2415+(S2415*((U2415-INDEX('[1]Center of Mass'!$B$8:$M$105,MATCH(A2415,'[1]Center of Mass'!$B$8:$B$105,0),9))^2+(V2415-INDEX('[1]Center of Mass'!$B$8:$M$105,MATCH(A2415,'[1]Center of Mass'!$B$8:$B$105,0),10))^2))</f>
        <v>748.92957022460018</v>
      </c>
    </row>
    <row r="2416" spans="1:25">
      <c r="A2416" s="403" t="s">
        <v>53</v>
      </c>
      <c r="B2416" s="403" t="s">
        <v>1483</v>
      </c>
      <c r="C2416" s="403" t="s">
        <v>343</v>
      </c>
      <c r="D2416" s="403" t="s">
        <v>344</v>
      </c>
      <c r="E2416" s="403" t="s">
        <v>1455</v>
      </c>
      <c r="F2416" s="403">
        <v>0</v>
      </c>
      <c r="O2416" s="403" t="s">
        <v>345</v>
      </c>
      <c r="R2416" s="403">
        <v>4</v>
      </c>
      <c r="S2416" s="403">
        <v>1.0083</v>
      </c>
      <c r="T2416" s="403">
        <v>4.0330000000000004</v>
      </c>
      <c r="U2416" s="403">
        <v>2.75</v>
      </c>
      <c r="V2416" s="403">
        <v>31.975000000000001</v>
      </c>
      <c r="W2416" s="403">
        <v>27.2</v>
      </c>
      <c r="X2416" s="404">
        <v>0.17227999999999999</v>
      </c>
      <c r="Y2416" s="403">
        <f>X2416+(S2416*((U2416-INDEX('[1]Center of Mass'!$B$8:$M$105,MATCH(A2416,'[1]Center of Mass'!$B$8:$B$105,0),9))^2+(V2416-INDEX('[1]Center of Mass'!$B$8:$M$105,MATCH(A2416,'[1]Center of Mass'!$B$8:$B$105,0),10))^2))</f>
        <v>706.11493396460014</v>
      </c>
    </row>
    <row r="2417" spans="1:25">
      <c r="A2417" s="403" t="s">
        <v>53</v>
      </c>
      <c r="B2417" s="403" t="s">
        <v>1484</v>
      </c>
      <c r="C2417" s="403" t="s">
        <v>343</v>
      </c>
      <c r="D2417" s="403" t="s">
        <v>344</v>
      </c>
      <c r="E2417" s="403" t="s">
        <v>1455</v>
      </c>
      <c r="F2417" s="403">
        <v>0</v>
      </c>
      <c r="O2417" s="403" t="s">
        <v>345</v>
      </c>
      <c r="R2417" s="403">
        <v>4</v>
      </c>
      <c r="S2417" s="403">
        <v>0.89380000000000004</v>
      </c>
      <c r="T2417" s="403">
        <v>3.7829999999999999</v>
      </c>
      <c r="U2417" s="403">
        <v>3.7879999999999998</v>
      </c>
      <c r="V2417" s="403">
        <v>31.975000000000001</v>
      </c>
      <c r="W2417" s="403">
        <v>27.2</v>
      </c>
      <c r="X2417" s="404">
        <v>0.13338</v>
      </c>
      <c r="Y2417" s="403">
        <f>X2417+(S2417*((U2417-INDEX('[1]Center of Mass'!$B$8:$M$105,MATCH(A2417,'[1]Center of Mass'!$B$8:$B$105,0),9))^2+(V2417-INDEX('[1]Center of Mass'!$B$8:$M$105,MATCH(A2417,'[1]Center of Mass'!$B$8:$B$105,0),10))^2))</f>
        <v>592.08096903400008</v>
      </c>
    </row>
    <row r="2418" spans="1:25">
      <c r="A2418" s="403" t="s">
        <v>53</v>
      </c>
      <c r="B2418" s="403" t="s">
        <v>1485</v>
      </c>
      <c r="C2418" s="403" t="s">
        <v>343</v>
      </c>
      <c r="D2418" s="403" t="s">
        <v>344</v>
      </c>
      <c r="E2418" s="403" t="s">
        <v>1455</v>
      </c>
      <c r="F2418" s="403">
        <v>0</v>
      </c>
      <c r="O2418" s="403" t="s">
        <v>345</v>
      </c>
      <c r="R2418" s="403">
        <v>4</v>
      </c>
      <c r="S2418" s="403">
        <v>0.89380000000000004</v>
      </c>
      <c r="T2418" s="403">
        <v>3.7829999999999999</v>
      </c>
      <c r="U2418" s="403">
        <v>4.7629999999999999</v>
      </c>
      <c r="V2418" s="403">
        <v>31.975000000000001</v>
      </c>
      <c r="W2418" s="403">
        <v>27.2</v>
      </c>
      <c r="X2418" s="404">
        <v>0.13338</v>
      </c>
      <c r="Y2418" s="403">
        <f>X2418+(S2418*((U2418-INDEX('[1]Center of Mass'!$B$8:$M$105,MATCH(A2418,'[1]Center of Mass'!$B$8:$B$105,0),9))^2+(V2418-INDEX('[1]Center of Mass'!$B$8:$M$105,MATCH(A2418,'[1]Center of Mass'!$B$8:$B$105,0),10))^2))</f>
        <v>562.05847282900004</v>
      </c>
    </row>
    <row r="2419" spans="1:25">
      <c r="A2419" s="403" t="s">
        <v>53</v>
      </c>
      <c r="B2419" s="403" t="s">
        <v>1486</v>
      </c>
      <c r="C2419" s="403" t="s">
        <v>343</v>
      </c>
      <c r="D2419" s="403" t="s">
        <v>344</v>
      </c>
      <c r="E2419" s="403" t="s">
        <v>1455</v>
      </c>
      <c r="F2419" s="403">
        <v>0</v>
      </c>
      <c r="O2419" s="403" t="s">
        <v>345</v>
      </c>
      <c r="R2419" s="403">
        <v>4</v>
      </c>
      <c r="S2419" s="403">
        <v>0.89380000000000004</v>
      </c>
      <c r="T2419" s="403">
        <v>3.7829999999999999</v>
      </c>
      <c r="U2419" s="403">
        <v>5.7380000000000004</v>
      </c>
      <c r="V2419" s="403">
        <v>31.975000000000001</v>
      </c>
      <c r="W2419" s="403">
        <v>27.2</v>
      </c>
      <c r="X2419" s="404">
        <v>0.13338</v>
      </c>
      <c r="Y2419" s="403">
        <f>X2419+(S2419*((U2419-INDEX('[1]Center of Mass'!$B$8:$M$105,MATCH(A2419,'[1]Center of Mass'!$B$8:$B$105,0),9))^2+(V2419-INDEX('[1]Center of Mass'!$B$8:$M$105,MATCH(A2419,'[1]Center of Mass'!$B$8:$B$105,0),10))^2))</f>
        <v>533.7353138740001</v>
      </c>
    </row>
    <row r="2420" spans="1:25">
      <c r="A2420" s="403" t="s">
        <v>53</v>
      </c>
      <c r="B2420" s="403" t="s">
        <v>1487</v>
      </c>
      <c r="C2420" s="403" t="s">
        <v>343</v>
      </c>
      <c r="D2420" s="403" t="s">
        <v>344</v>
      </c>
      <c r="E2420" s="403" t="s">
        <v>1455</v>
      </c>
      <c r="F2420" s="403">
        <v>0</v>
      </c>
      <c r="O2420" s="403" t="s">
        <v>345</v>
      </c>
      <c r="R2420" s="403">
        <v>4</v>
      </c>
      <c r="S2420" s="403">
        <v>0.89380000000000004</v>
      </c>
      <c r="T2420" s="403">
        <v>3.7829999999999999</v>
      </c>
      <c r="U2420" s="403">
        <v>6.7130000000000001</v>
      </c>
      <c r="V2420" s="403">
        <v>31.975000000000001</v>
      </c>
      <c r="W2420" s="403">
        <v>27.2</v>
      </c>
      <c r="X2420" s="404">
        <v>0.13338</v>
      </c>
      <c r="Y2420" s="403">
        <f>X2420+(S2420*((U2420-INDEX('[1]Center of Mass'!$B$8:$M$105,MATCH(A2420,'[1]Center of Mass'!$B$8:$B$105,0),9))^2+(V2420-INDEX('[1]Center of Mass'!$B$8:$M$105,MATCH(A2420,'[1]Center of Mass'!$B$8:$B$105,0),10))^2))</f>
        <v>507.11149216900009</v>
      </c>
    </row>
    <row r="2421" spans="1:25">
      <c r="A2421" s="403" t="s">
        <v>53</v>
      </c>
      <c r="B2421" s="403" t="s">
        <v>1488</v>
      </c>
      <c r="C2421" s="403" t="s">
        <v>343</v>
      </c>
      <c r="D2421" s="403" t="s">
        <v>344</v>
      </c>
      <c r="E2421" s="403" t="s">
        <v>1455</v>
      </c>
      <c r="F2421" s="403">
        <v>0</v>
      </c>
      <c r="O2421" s="403" t="s">
        <v>345</v>
      </c>
      <c r="R2421" s="403">
        <v>4</v>
      </c>
      <c r="S2421" s="403">
        <v>1.4666999999999999</v>
      </c>
      <c r="T2421" s="403">
        <v>5.0330000000000004</v>
      </c>
      <c r="U2421" s="403">
        <v>8</v>
      </c>
      <c r="V2421" s="403">
        <v>31.975000000000001</v>
      </c>
      <c r="W2421" s="403">
        <v>27.2</v>
      </c>
      <c r="X2421" s="404">
        <v>0.41559000000000001</v>
      </c>
      <c r="Y2421" s="403">
        <f>X2421+(S2421*((U2421-INDEX('[1]Center of Mass'!$B$8:$M$105,MATCH(A2421,'[1]Center of Mass'!$B$8:$B$105,0),9))^2+(V2421-INDEX('[1]Center of Mass'!$B$8:$M$105,MATCH(A2421,'[1]Center of Mass'!$B$8:$B$105,0),10))^2))</f>
        <v>778.95250788540011</v>
      </c>
    </row>
    <row r="2422" spans="1:25">
      <c r="A2422" s="403" t="s">
        <v>53</v>
      </c>
      <c r="B2422" s="403" t="s">
        <v>1489</v>
      </c>
      <c r="C2422" s="403" t="s">
        <v>343</v>
      </c>
      <c r="D2422" s="403" t="s">
        <v>344</v>
      </c>
      <c r="E2422" s="403" t="s">
        <v>1455</v>
      </c>
      <c r="F2422" s="403">
        <v>0</v>
      </c>
      <c r="O2422" s="403" t="s">
        <v>345</v>
      </c>
      <c r="R2422" s="403">
        <v>4</v>
      </c>
      <c r="S2422" s="403">
        <v>0.76</v>
      </c>
      <c r="T2422" s="403">
        <v>3.5</v>
      </c>
      <c r="U2422" s="403">
        <v>11.275</v>
      </c>
      <c r="V2422" s="403">
        <v>32.6</v>
      </c>
      <c r="W2422" s="403">
        <v>27.2</v>
      </c>
      <c r="X2422" s="404">
        <v>9.7692000000000001E-2</v>
      </c>
      <c r="Y2422" s="403">
        <f>X2422+(S2422*((U2422-INDEX('[1]Center of Mass'!$B$8:$M$105,MATCH(A2422,'[1]Center of Mass'!$B$8:$B$105,0),9))^2+(V2422-INDEX('[1]Center of Mass'!$B$8:$M$105,MATCH(A2422,'[1]Center of Mass'!$B$8:$B$105,0),10))^2))</f>
        <v>362.48812112000013</v>
      </c>
    </row>
    <row r="2423" spans="1:25">
      <c r="A2423" s="403" t="s">
        <v>53</v>
      </c>
      <c r="B2423" s="403" t="s">
        <v>1490</v>
      </c>
      <c r="C2423" s="403" t="s">
        <v>343</v>
      </c>
      <c r="D2423" s="403" t="s">
        <v>344</v>
      </c>
      <c r="E2423" s="403" t="s">
        <v>1455</v>
      </c>
      <c r="F2423" s="403">
        <v>0</v>
      </c>
      <c r="O2423" s="403" t="s">
        <v>345</v>
      </c>
      <c r="R2423" s="403">
        <v>4</v>
      </c>
      <c r="S2423" s="403">
        <v>0.76</v>
      </c>
      <c r="T2423" s="403">
        <v>3.5</v>
      </c>
      <c r="U2423" s="403">
        <v>12.225</v>
      </c>
      <c r="V2423" s="403">
        <v>32.6</v>
      </c>
      <c r="W2423" s="403">
        <v>27.2</v>
      </c>
      <c r="X2423" s="404">
        <v>9.7692000000000001E-2</v>
      </c>
      <c r="Y2423" s="403">
        <f>X2423+(S2423*((U2423-INDEX('[1]Center of Mass'!$B$8:$M$105,MATCH(A2423,'[1]Center of Mass'!$B$8:$B$105,0),9))^2+(V2423-INDEX('[1]Center of Mass'!$B$8:$M$105,MATCH(A2423,'[1]Center of Mass'!$B$8:$B$105,0),10))^2))</f>
        <v>348.40767712000013</v>
      </c>
    </row>
    <row r="2424" spans="1:25">
      <c r="A2424" s="403" t="s">
        <v>53</v>
      </c>
      <c r="B2424" s="403" t="s">
        <v>1491</v>
      </c>
      <c r="C2424" s="403" t="s">
        <v>343</v>
      </c>
      <c r="D2424" s="403" t="s">
        <v>344</v>
      </c>
      <c r="E2424" s="403" t="s">
        <v>1455</v>
      </c>
      <c r="F2424" s="403">
        <v>0</v>
      </c>
      <c r="O2424" s="403" t="s">
        <v>345</v>
      </c>
      <c r="R2424" s="403">
        <v>4</v>
      </c>
      <c r="S2424" s="403">
        <v>0.86670000000000003</v>
      </c>
      <c r="T2424" s="403">
        <v>3.7669999999999999</v>
      </c>
      <c r="U2424" s="403">
        <v>13.242000000000001</v>
      </c>
      <c r="V2424" s="403">
        <v>32.6</v>
      </c>
      <c r="W2424" s="403">
        <v>27.2</v>
      </c>
      <c r="X2424" s="404">
        <v>0.13098000000000001</v>
      </c>
      <c r="Y2424" s="403">
        <f>X2424+(S2424*((U2424-INDEX('[1]Center of Mass'!$B$8:$M$105,MATCH(A2424,'[1]Center of Mass'!$B$8:$B$105,0),9))^2+(V2424-INDEX('[1]Center of Mass'!$B$8:$M$105,MATCH(A2424,'[1]Center of Mass'!$B$8:$B$105,0),10))^2))</f>
        <v>381.88591038390012</v>
      </c>
    </row>
    <row r="2425" spans="1:25">
      <c r="A2425" s="403" t="s">
        <v>53</v>
      </c>
      <c r="B2425" s="403" t="s">
        <v>1492</v>
      </c>
      <c r="C2425" s="403" t="s">
        <v>343</v>
      </c>
      <c r="D2425" s="403" t="s">
        <v>344</v>
      </c>
      <c r="E2425" s="403" t="s">
        <v>1455</v>
      </c>
      <c r="F2425" s="403">
        <v>0</v>
      </c>
      <c r="O2425" s="403" t="s">
        <v>345</v>
      </c>
      <c r="R2425" s="403">
        <v>4</v>
      </c>
      <c r="S2425" s="403">
        <v>0.86670000000000003</v>
      </c>
      <c r="T2425" s="403">
        <v>3.7669999999999999</v>
      </c>
      <c r="U2425" s="403">
        <v>14.324999999999999</v>
      </c>
      <c r="V2425" s="403">
        <v>32.6</v>
      </c>
      <c r="W2425" s="403">
        <v>27.2</v>
      </c>
      <c r="X2425" s="404">
        <v>0.13098000000000001</v>
      </c>
      <c r="Y2425" s="403">
        <f>X2425+(S2425*((U2425-INDEX('[1]Center of Mass'!$B$8:$M$105,MATCH(A2425,'[1]Center of Mass'!$B$8:$B$105,0),9))^2+(V2425-INDEX('[1]Center of Mass'!$B$8:$M$105,MATCH(A2425,'[1]Center of Mass'!$B$8:$B$105,0),10))^2))</f>
        <v>367.39806218040013</v>
      </c>
    </row>
    <row r="2426" spans="1:25">
      <c r="A2426" s="403" t="s">
        <v>53</v>
      </c>
      <c r="B2426" s="403" t="s">
        <v>1493</v>
      </c>
      <c r="C2426" s="403" t="s">
        <v>343</v>
      </c>
      <c r="D2426" s="403" t="s">
        <v>344</v>
      </c>
      <c r="E2426" s="403" t="s">
        <v>1455</v>
      </c>
      <c r="F2426" s="403">
        <v>0</v>
      </c>
      <c r="O2426" s="403" t="s">
        <v>345</v>
      </c>
      <c r="R2426" s="403">
        <v>4</v>
      </c>
      <c r="S2426" s="403">
        <v>0.86670000000000003</v>
      </c>
      <c r="T2426" s="403">
        <v>3.7669999999999999</v>
      </c>
      <c r="U2426" s="403">
        <v>15.407999999999999</v>
      </c>
      <c r="V2426" s="403">
        <v>32.6</v>
      </c>
      <c r="W2426" s="403">
        <v>27.2</v>
      </c>
      <c r="X2426" s="404">
        <v>0.13098000000000001</v>
      </c>
      <c r="Y2426" s="403">
        <f>X2426+(S2426*((U2426-INDEX('[1]Center of Mass'!$B$8:$M$105,MATCH(A2426,'[1]Center of Mass'!$B$8:$B$105,0),9))^2+(V2426-INDEX('[1]Center of Mass'!$B$8:$M$105,MATCH(A2426,'[1]Center of Mass'!$B$8:$B$105,0),10))^2))</f>
        <v>354.94329976950019</v>
      </c>
    </row>
    <row r="2427" spans="1:25">
      <c r="A2427" s="403" t="s">
        <v>53</v>
      </c>
      <c r="B2427" s="403" t="s">
        <v>1494</v>
      </c>
      <c r="C2427" s="403" t="s">
        <v>343</v>
      </c>
      <c r="D2427" s="403" t="s">
        <v>344</v>
      </c>
      <c r="E2427" s="403" t="s">
        <v>1455</v>
      </c>
      <c r="F2427" s="403">
        <v>0</v>
      </c>
      <c r="O2427" s="403" t="s">
        <v>345</v>
      </c>
      <c r="R2427" s="403">
        <v>4</v>
      </c>
      <c r="S2427" s="403">
        <v>0.86670000000000003</v>
      </c>
      <c r="T2427" s="403">
        <v>3.7669999999999999</v>
      </c>
      <c r="U2427" s="403">
        <v>16.492000000000001</v>
      </c>
      <c r="V2427" s="403">
        <v>32.6</v>
      </c>
      <c r="W2427" s="403">
        <v>27.2</v>
      </c>
      <c r="X2427" s="404">
        <v>0.13098000000000001</v>
      </c>
      <c r="Y2427" s="403">
        <f>X2427+(S2427*((U2427-INDEX('[1]Center of Mass'!$B$8:$M$105,MATCH(A2427,'[1]Center of Mass'!$B$8:$B$105,0),9))^2+(V2427-INDEX('[1]Center of Mass'!$B$8:$M$105,MATCH(A2427,'[1]Center of Mass'!$B$8:$B$105,0),10))^2))</f>
        <v>344.51293968390013</v>
      </c>
    </row>
    <row r="2428" spans="1:25">
      <c r="A2428" s="403" t="s">
        <v>53</v>
      </c>
      <c r="B2428" s="403" t="s">
        <v>1495</v>
      </c>
      <c r="C2428" s="403" t="s">
        <v>343</v>
      </c>
      <c r="D2428" s="403" t="s">
        <v>344</v>
      </c>
      <c r="E2428" s="403" t="s">
        <v>1455</v>
      </c>
      <c r="F2428" s="403">
        <v>0</v>
      </c>
      <c r="O2428" s="403" t="s">
        <v>345</v>
      </c>
      <c r="R2428" s="403">
        <v>4</v>
      </c>
      <c r="S2428" s="403">
        <v>0.86670000000000003</v>
      </c>
      <c r="T2428" s="403">
        <v>3.7669999999999999</v>
      </c>
      <c r="U2428" s="403">
        <v>17.574999999999999</v>
      </c>
      <c r="V2428" s="403">
        <v>32.6</v>
      </c>
      <c r="W2428" s="403">
        <v>27.2</v>
      </c>
      <c r="X2428" s="404">
        <v>0.13098000000000001</v>
      </c>
      <c r="Y2428" s="403">
        <f>X2428+(S2428*((U2428-INDEX('[1]Center of Mass'!$B$8:$M$105,MATCH(A2428,'[1]Center of Mass'!$B$8:$B$105,0),9))^2+(V2428-INDEX('[1]Center of Mass'!$B$8:$M$105,MATCH(A2428,'[1]Center of Mass'!$B$8:$B$105,0),10))^2))</f>
        <v>336.12622613040014</v>
      </c>
    </row>
    <row r="2429" spans="1:25">
      <c r="A2429" s="403" t="s">
        <v>53</v>
      </c>
      <c r="B2429" s="403" t="s">
        <v>1496</v>
      </c>
      <c r="C2429" s="403" t="s">
        <v>343</v>
      </c>
      <c r="D2429" s="403" t="s">
        <v>344</v>
      </c>
      <c r="E2429" s="403" t="s">
        <v>1455</v>
      </c>
      <c r="F2429" s="403">
        <v>0</v>
      </c>
      <c r="O2429" s="403" t="s">
        <v>345</v>
      </c>
      <c r="R2429" s="403">
        <v>4</v>
      </c>
      <c r="S2429" s="403">
        <v>0.86670000000000003</v>
      </c>
      <c r="T2429" s="403">
        <v>3.7669999999999999</v>
      </c>
      <c r="U2429" s="403">
        <v>18.658000000000001</v>
      </c>
      <c r="V2429" s="403">
        <v>32.6</v>
      </c>
      <c r="W2429" s="403">
        <v>27.2</v>
      </c>
      <c r="X2429" s="404">
        <v>0.13098000000000001</v>
      </c>
      <c r="Y2429" s="403">
        <f>X2429+(S2429*((U2429-INDEX('[1]Center of Mass'!$B$8:$M$105,MATCH(A2429,'[1]Center of Mass'!$B$8:$B$105,0),9))^2+(V2429-INDEX('[1]Center of Mass'!$B$8:$M$105,MATCH(A2429,'[1]Center of Mass'!$B$8:$B$105,0),10))^2))</f>
        <v>329.77259836950014</v>
      </c>
    </row>
    <row r="2430" spans="1:25">
      <c r="A2430" s="403" t="s">
        <v>53</v>
      </c>
      <c r="B2430" s="403" t="s">
        <v>1497</v>
      </c>
      <c r="C2430" s="403" t="s">
        <v>343</v>
      </c>
      <c r="D2430" s="403" t="s">
        <v>344</v>
      </c>
      <c r="E2430" s="403" t="s">
        <v>1455</v>
      </c>
      <c r="F2430" s="403">
        <v>0</v>
      </c>
      <c r="O2430" s="403" t="s">
        <v>345</v>
      </c>
      <c r="R2430" s="403">
        <v>4</v>
      </c>
      <c r="S2430" s="403">
        <v>1.0083</v>
      </c>
      <c r="T2430" s="403">
        <v>4.0330000000000004</v>
      </c>
      <c r="U2430" s="403">
        <v>0.55000000000000004</v>
      </c>
      <c r="V2430" s="403">
        <v>32.892000000000003</v>
      </c>
      <c r="W2430" s="403">
        <v>27.2</v>
      </c>
      <c r="X2430" s="404">
        <v>0.17227999999999999</v>
      </c>
      <c r="Y2430" s="403">
        <f>X2430+(S2430*((U2430-INDEX('[1]Center of Mass'!$B$8:$M$105,MATCH(A2430,'[1]Center of Mass'!$B$8:$B$105,0),9))^2+(V2430-INDEX('[1]Center of Mass'!$B$8:$M$105,MATCH(A2430,'[1]Center of Mass'!$B$8:$B$105,0),10))^2))</f>
        <v>829.55529011510021</v>
      </c>
    </row>
    <row r="2431" spans="1:25">
      <c r="A2431" s="403" t="s">
        <v>53</v>
      </c>
      <c r="B2431" s="403" t="s">
        <v>1498</v>
      </c>
      <c r="C2431" s="403" t="s">
        <v>343</v>
      </c>
      <c r="D2431" s="403" t="s">
        <v>344</v>
      </c>
      <c r="E2431" s="403" t="s">
        <v>1455</v>
      </c>
      <c r="F2431" s="403">
        <v>0</v>
      </c>
      <c r="O2431" s="403" t="s">
        <v>345</v>
      </c>
      <c r="R2431" s="403">
        <v>4</v>
      </c>
      <c r="S2431" s="403">
        <v>1.0083</v>
      </c>
      <c r="T2431" s="403">
        <v>4.0330000000000004</v>
      </c>
      <c r="U2431" s="403">
        <v>1.65</v>
      </c>
      <c r="V2431" s="403">
        <v>32.892000000000003</v>
      </c>
      <c r="W2431" s="403">
        <v>27.2</v>
      </c>
      <c r="X2431" s="404">
        <v>0.17227999999999999</v>
      </c>
      <c r="Y2431" s="403">
        <f>X2431+(S2431*((U2431-INDEX('[1]Center of Mass'!$B$8:$M$105,MATCH(A2431,'[1]Center of Mass'!$B$8:$B$105,0),9))^2+(V2431-INDEX('[1]Center of Mass'!$B$8:$M$105,MATCH(A2431,'[1]Center of Mass'!$B$8:$B$105,0),10))^2))</f>
        <v>784.30056785510044</v>
      </c>
    </row>
    <row r="2432" spans="1:25">
      <c r="A2432" s="403" t="s">
        <v>53</v>
      </c>
      <c r="B2432" s="403" t="s">
        <v>1499</v>
      </c>
      <c r="C2432" s="403" t="s">
        <v>343</v>
      </c>
      <c r="D2432" s="403" t="s">
        <v>344</v>
      </c>
      <c r="E2432" s="403" t="s">
        <v>1455</v>
      </c>
      <c r="F2432" s="403">
        <v>0</v>
      </c>
      <c r="O2432" s="403" t="s">
        <v>345</v>
      </c>
      <c r="R2432" s="403">
        <v>4</v>
      </c>
      <c r="S2432" s="403">
        <v>1.0083</v>
      </c>
      <c r="T2432" s="403">
        <v>4.0330000000000004</v>
      </c>
      <c r="U2432" s="403">
        <v>2.75</v>
      </c>
      <c r="V2432" s="403">
        <v>32.892000000000003</v>
      </c>
      <c r="W2432" s="403">
        <v>27.2</v>
      </c>
      <c r="X2432" s="404">
        <v>0.17227999999999999</v>
      </c>
      <c r="Y2432" s="403">
        <f>X2432+(S2432*((U2432-INDEX('[1]Center of Mass'!$B$8:$M$105,MATCH(A2432,'[1]Center of Mass'!$B$8:$B$105,0),9))^2+(V2432-INDEX('[1]Center of Mass'!$B$8:$M$105,MATCH(A2432,'[1]Center of Mass'!$B$8:$B$105,0),10))^2))</f>
        <v>741.48593159510028</v>
      </c>
    </row>
    <row r="2433" spans="1:25">
      <c r="A2433" s="403" t="s">
        <v>53</v>
      </c>
      <c r="B2433" s="403" t="s">
        <v>1500</v>
      </c>
      <c r="C2433" s="403" t="s">
        <v>343</v>
      </c>
      <c r="D2433" s="403" t="s">
        <v>344</v>
      </c>
      <c r="E2433" s="403" t="s">
        <v>1455</v>
      </c>
      <c r="F2433" s="403">
        <v>0</v>
      </c>
      <c r="O2433" s="403" t="s">
        <v>345</v>
      </c>
      <c r="R2433" s="403">
        <v>4</v>
      </c>
      <c r="S2433" s="403">
        <v>0.89370000000000005</v>
      </c>
      <c r="T2433" s="403">
        <v>3.7829999999999999</v>
      </c>
      <c r="U2433" s="403">
        <v>3.7879999999999998</v>
      </c>
      <c r="V2433" s="403">
        <v>32.892000000000003</v>
      </c>
      <c r="W2433" s="403">
        <v>27.2</v>
      </c>
      <c r="X2433" s="404">
        <v>0.13338</v>
      </c>
      <c r="Y2433" s="403">
        <f>X2433+(S2433*((U2433-INDEX('[1]Center of Mass'!$B$8:$M$105,MATCH(A2433,'[1]Center of Mass'!$B$8:$B$105,0),9))^2+(V2433-INDEX('[1]Center of Mass'!$B$8:$M$105,MATCH(A2433,'[1]Center of Mass'!$B$8:$B$105,0),10))^2))</f>
        <v>623.3655893805003</v>
      </c>
    </row>
    <row r="2434" spans="1:25">
      <c r="A2434" s="403" t="s">
        <v>53</v>
      </c>
      <c r="B2434" s="403" t="s">
        <v>1501</v>
      </c>
      <c r="C2434" s="403" t="s">
        <v>343</v>
      </c>
      <c r="D2434" s="403" t="s">
        <v>344</v>
      </c>
      <c r="E2434" s="403" t="s">
        <v>1455</v>
      </c>
      <c r="F2434" s="403">
        <v>0</v>
      </c>
      <c r="O2434" s="403" t="s">
        <v>345</v>
      </c>
      <c r="R2434" s="403">
        <v>4</v>
      </c>
      <c r="S2434" s="403">
        <v>0.89370000000000005</v>
      </c>
      <c r="T2434" s="403">
        <v>3.7829999999999999</v>
      </c>
      <c r="U2434" s="403">
        <v>4.7629999999999999</v>
      </c>
      <c r="V2434" s="403">
        <v>32.892000000000003</v>
      </c>
      <c r="W2434" s="403">
        <v>27.2</v>
      </c>
      <c r="X2434" s="404">
        <v>0.13338</v>
      </c>
      <c r="Y2434" s="403">
        <f>X2434+(S2434*((U2434-INDEX('[1]Center of Mass'!$B$8:$M$105,MATCH(A2434,'[1]Center of Mass'!$B$8:$B$105,0),9))^2+(V2434-INDEX('[1]Center of Mass'!$B$8:$M$105,MATCH(A2434,'[1]Center of Mass'!$B$8:$B$105,0),10))^2))</f>
        <v>593.34645214800025</v>
      </c>
    </row>
    <row r="2435" spans="1:25">
      <c r="A2435" s="403" t="s">
        <v>53</v>
      </c>
      <c r="B2435" s="403" t="s">
        <v>1502</v>
      </c>
      <c r="C2435" s="403" t="s">
        <v>343</v>
      </c>
      <c r="D2435" s="403" t="s">
        <v>344</v>
      </c>
      <c r="E2435" s="403" t="s">
        <v>1455</v>
      </c>
      <c r="F2435" s="403">
        <v>0</v>
      </c>
      <c r="O2435" s="403" t="s">
        <v>345</v>
      </c>
      <c r="R2435" s="403">
        <v>4</v>
      </c>
      <c r="S2435" s="403">
        <v>0.89370000000000005</v>
      </c>
      <c r="T2435" s="403">
        <v>3.7829999999999999</v>
      </c>
      <c r="U2435" s="403">
        <v>5.7380000000000004</v>
      </c>
      <c r="V2435" s="403">
        <v>32.892000000000003</v>
      </c>
      <c r="W2435" s="403">
        <v>27.2</v>
      </c>
      <c r="X2435" s="404">
        <v>0.13338</v>
      </c>
      <c r="Y2435" s="403">
        <f>X2435+(S2435*((U2435-INDEX('[1]Center of Mass'!$B$8:$M$105,MATCH(A2435,'[1]Center of Mass'!$B$8:$B$105,0),9))^2+(V2435-INDEX('[1]Center of Mass'!$B$8:$M$105,MATCH(A2435,'[1]Center of Mass'!$B$8:$B$105,0),10))^2))</f>
        <v>565.02646204050029</v>
      </c>
    </row>
    <row r="2436" spans="1:25">
      <c r="A2436" s="403" t="s">
        <v>53</v>
      </c>
      <c r="B2436" s="403" t="s">
        <v>1503</v>
      </c>
      <c r="C2436" s="403" t="s">
        <v>343</v>
      </c>
      <c r="D2436" s="403" t="s">
        <v>344</v>
      </c>
      <c r="E2436" s="403" t="s">
        <v>1455</v>
      </c>
      <c r="F2436" s="403">
        <v>0</v>
      </c>
      <c r="O2436" s="403" t="s">
        <v>345</v>
      </c>
      <c r="R2436" s="403">
        <v>4</v>
      </c>
      <c r="S2436" s="403">
        <v>0.89370000000000005</v>
      </c>
      <c r="T2436" s="403">
        <v>3.7829999999999999</v>
      </c>
      <c r="U2436" s="403">
        <v>6.7130000000000001</v>
      </c>
      <c r="V2436" s="403">
        <v>32.892000000000003</v>
      </c>
      <c r="W2436" s="403">
        <v>27.2</v>
      </c>
      <c r="X2436" s="404">
        <v>0.13338</v>
      </c>
      <c r="Y2436" s="403">
        <f>X2436+(S2436*((U2436-INDEX('[1]Center of Mass'!$B$8:$M$105,MATCH(A2436,'[1]Center of Mass'!$B$8:$B$105,0),9))^2+(V2436-INDEX('[1]Center of Mass'!$B$8:$M$105,MATCH(A2436,'[1]Center of Mass'!$B$8:$B$105,0),10))^2))</f>
        <v>538.40561905800018</v>
      </c>
    </row>
    <row r="2437" spans="1:25">
      <c r="A2437" s="403" t="s">
        <v>53</v>
      </c>
      <c r="B2437" s="403" t="s">
        <v>1504</v>
      </c>
      <c r="C2437" s="403" t="s">
        <v>343</v>
      </c>
      <c r="D2437" s="403" t="s">
        <v>344</v>
      </c>
      <c r="E2437" s="403" t="s">
        <v>1455</v>
      </c>
      <c r="F2437" s="403">
        <v>0</v>
      </c>
      <c r="O2437" s="403" t="s">
        <v>345</v>
      </c>
      <c r="R2437" s="403">
        <v>4</v>
      </c>
      <c r="S2437" s="403">
        <v>1.4666999999999999</v>
      </c>
      <c r="T2437" s="403">
        <v>5.0330000000000004</v>
      </c>
      <c r="U2437" s="403">
        <v>8</v>
      </c>
      <c r="V2437" s="403">
        <v>32.892000000000003</v>
      </c>
      <c r="W2437" s="403">
        <v>27.2</v>
      </c>
      <c r="X2437" s="404">
        <v>0.41559000000000001</v>
      </c>
      <c r="Y2437" s="403">
        <f>X2437+(S2437*((U2437-INDEX('[1]Center of Mass'!$B$8:$M$105,MATCH(A2437,'[1]Center of Mass'!$B$8:$B$105,0),9))^2+(V2437-INDEX('[1]Center of Mass'!$B$8:$M$105,MATCH(A2437,'[1]Center of Mass'!$B$8:$B$105,0),10))^2))</f>
        <v>830.40410187990028</v>
      </c>
    </row>
    <row r="2438" spans="1:25">
      <c r="A2438" s="403" t="s">
        <v>53</v>
      </c>
      <c r="B2438" s="403" t="s">
        <v>1505</v>
      </c>
      <c r="C2438" s="403" t="s">
        <v>343</v>
      </c>
      <c r="D2438" s="403" t="s">
        <v>344</v>
      </c>
      <c r="E2438" s="403" t="s">
        <v>1455</v>
      </c>
      <c r="F2438" s="403">
        <v>0</v>
      </c>
      <c r="O2438" s="403" t="s">
        <v>345</v>
      </c>
      <c r="R2438" s="403">
        <v>4</v>
      </c>
      <c r="S2438" s="403">
        <v>0.81879999999999997</v>
      </c>
      <c r="T2438" s="403">
        <v>3.6890000000000001</v>
      </c>
      <c r="U2438" s="403">
        <v>0.55000000000000004</v>
      </c>
      <c r="V2438" s="403">
        <v>33.722000000000001</v>
      </c>
      <c r="W2438" s="403">
        <v>27.2</v>
      </c>
      <c r="X2438" s="404">
        <v>0.12037</v>
      </c>
      <c r="Y2438" s="403">
        <f>X2438+(S2438*((U2438-INDEX('[1]Center of Mass'!$B$8:$M$105,MATCH(A2438,'[1]Center of Mass'!$B$8:$B$105,0),9))^2+(V2438-INDEX('[1]Center of Mass'!$B$8:$M$105,MATCH(A2438,'[1]Center of Mass'!$B$8:$B$105,0),10))^2))</f>
        <v>700.81457579160008</v>
      </c>
    </row>
    <row r="2439" spans="1:25">
      <c r="A2439" s="403" t="s">
        <v>53</v>
      </c>
      <c r="B2439" s="403" t="s">
        <v>1506</v>
      </c>
      <c r="C2439" s="403" t="s">
        <v>343</v>
      </c>
      <c r="D2439" s="403" t="s">
        <v>344</v>
      </c>
      <c r="E2439" s="403" t="s">
        <v>1455</v>
      </c>
      <c r="F2439" s="403">
        <v>0</v>
      </c>
      <c r="O2439" s="403" t="s">
        <v>345</v>
      </c>
      <c r="R2439" s="403">
        <v>4</v>
      </c>
      <c r="S2439" s="403">
        <v>0.81879999999999997</v>
      </c>
      <c r="T2439" s="403">
        <v>3.6890000000000001</v>
      </c>
      <c r="U2439" s="403">
        <v>1.65</v>
      </c>
      <c r="V2439" s="403">
        <v>33.722000000000001</v>
      </c>
      <c r="W2439" s="403">
        <v>27.2</v>
      </c>
      <c r="X2439" s="404">
        <v>0.12035999999999999</v>
      </c>
      <c r="Y2439" s="403">
        <f>X2439+(S2439*((U2439-INDEX('[1]Center of Mass'!$B$8:$M$105,MATCH(A2439,'[1]Center of Mass'!$B$8:$B$105,0),9))^2+(V2439-INDEX('[1]Center of Mass'!$B$8:$M$105,MATCH(A2439,'[1]Center of Mass'!$B$8:$B$105,0),10))^2))</f>
        <v>664.06502043160026</v>
      </c>
    </row>
    <row r="2440" spans="1:25">
      <c r="A2440" s="403" t="s">
        <v>53</v>
      </c>
      <c r="B2440" s="403" t="s">
        <v>1507</v>
      </c>
      <c r="C2440" s="403" t="s">
        <v>343</v>
      </c>
      <c r="D2440" s="403" t="s">
        <v>344</v>
      </c>
      <c r="E2440" s="403" t="s">
        <v>1455</v>
      </c>
      <c r="F2440" s="403">
        <v>0</v>
      </c>
      <c r="O2440" s="403" t="s">
        <v>345</v>
      </c>
      <c r="R2440" s="403">
        <v>4</v>
      </c>
      <c r="S2440" s="403">
        <v>0.81869999999999998</v>
      </c>
      <c r="T2440" s="403">
        <v>3.6890000000000001</v>
      </c>
      <c r="U2440" s="403">
        <v>2.75</v>
      </c>
      <c r="V2440" s="403">
        <v>33.722000000000001</v>
      </c>
      <c r="W2440" s="403">
        <v>27.2</v>
      </c>
      <c r="X2440" s="404">
        <v>0.12035999999999999</v>
      </c>
      <c r="Y2440" s="403">
        <f>X2440+(S2440*((U2440-INDEX('[1]Center of Mass'!$B$8:$M$105,MATCH(A2440,'[1]Center of Mass'!$B$8:$B$105,0),9))^2+(V2440-INDEX('[1]Center of Mass'!$B$8:$M$105,MATCH(A2440,'[1]Center of Mass'!$B$8:$B$105,0),10))^2))</f>
        <v>629.2201297659002</v>
      </c>
    </row>
    <row r="2441" spans="1:25">
      <c r="A2441" s="403" t="s">
        <v>53</v>
      </c>
      <c r="B2441" s="403" t="s">
        <v>1508</v>
      </c>
      <c r="C2441" s="403" t="s">
        <v>343</v>
      </c>
      <c r="D2441" s="403" t="s">
        <v>344</v>
      </c>
      <c r="E2441" s="403" t="s">
        <v>1455</v>
      </c>
      <c r="F2441" s="403">
        <v>0</v>
      </c>
      <c r="O2441" s="403" t="s">
        <v>345</v>
      </c>
      <c r="R2441" s="403">
        <v>4</v>
      </c>
      <c r="S2441" s="403">
        <v>0.72570000000000001</v>
      </c>
      <c r="T2441" s="403">
        <v>3.4390000000000001</v>
      </c>
      <c r="U2441" s="403">
        <v>3.7879999999999998</v>
      </c>
      <c r="V2441" s="403">
        <v>33.722000000000001</v>
      </c>
      <c r="W2441" s="403">
        <v>27.2</v>
      </c>
      <c r="X2441" s="404">
        <v>9.0990000000000001E-2</v>
      </c>
      <c r="Y2441" s="403">
        <f>X2441+(S2441*((U2441-INDEX('[1]Center of Mass'!$B$8:$M$105,MATCH(A2441,'[1]Center of Mass'!$B$8:$B$105,0),9))^2+(V2441-INDEX('[1]Center of Mass'!$B$8:$M$105,MATCH(A2441,'[1]Center of Mass'!$B$8:$B$105,0),10))^2))</f>
        <v>530.26086752250023</v>
      </c>
    </row>
    <row r="2442" spans="1:25">
      <c r="A2442" s="403" t="s">
        <v>53</v>
      </c>
      <c r="B2442" s="403" t="s">
        <v>1509</v>
      </c>
      <c r="C2442" s="403" t="s">
        <v>343</v>
      </c>
      <c r="D2442" s="403" t="s">
        <v>344</v>
      </c>
      <c r="E2442" s="403" t="s">
        <v>1455</v>
      </c>
      <c r="F2442" s="403">
        <v>0</v>
      </c>
      <c r="O2442" s="403" t="s">
        <v>345</v>
      </c>
      <c r="R2442" s="403">
        <v>4</v>
      </c>
      <c r="S2442" s="403">
        <v>0.72570000000000001</v>
      </c>
      <c r="T2442" s="403">
        <v>3.4390000000000001</v>
      </c>
      <c r="U2442" s="403">
        <v>4.7629999999999999</v>
      </c>
      <c r="V2442" s="403">
        <v>33.722000000000001</v>
      </c>
      <c r="W2442" s="403">
        <v>27.2</v>
      </c>
      <c r="X2442" s="404">
        <v>9.0990000000000001E-2</v>
      </c>
      <c r="Y2442" s="403">
        <f>X2442+(S2442*((U2442-INDEX('[1]Center of Mass'!$B$8:$M$105,MATCH(A2442,'[1]Center of Mass'!$B$8:$B$105,0),9))^2+(V2442-INDEX('[1]Center of Mass'!$B$8:$M$105,MATCH(A2442,'[1]Center of Mass'!$B$8:$B$105,0),10))^2))</f>
        <v>505.88480409000016</v>
      </c>
    </row>
    <row r="2443" spans="1:25">
      <c r="A2443" s="403" t="s">
        <v>53</v>
      </c>
      <c r="B2443" s="403" t="s">
        <v>1510</v>
      </c>
      <c r="C2443" s="403" t="s">
        <v>343</v>
      </c>
      <c r="D2443" s="403" t="s">
        <v>344</v>
      </c>
      <c r="E2443" s="403" t="s">
        <v>1455</v>
      </c>
      <c r="F2443" s="403">
        <v>0</v>
      </c>
      <c r="O2443" s="403" t="s">
        <v>345</v>
      </c>
      <c r="R2443" s="403">
        <v>4</v>
      </c>
      <c r="S2443" s="403">
        <v>0.72570000000000001</v>
      </c>
      <c r="T2443" s="403">
        <v>3.4390000000000001</v>
      </c>
      <c r="U2443" s="403">
        <v>5.7380000000000004</v>
      </c>
      <c r="V2443" s="403">
        <v>33.722000000000001</v>
      </c>
      <c r="W2443" s="403">
        <v>27.2</v>
      </c>
      <c r="X2443" s="404">
        <v>9.0990000000000001E-2</v>
      </c>
      <c r="Y2443" s="403">
        <f>X2443+(S2443*((U2443-INDEX('[1]Center of Mass'!$B$8:$M$105,MATCH(A2443,'[1]Center of Mass'!$B$8:$B$105,0),9))^2+(V2443-INDEX('[1]Center of Mass'!$B$8:$M$105,MATCH(A2443,'[1]Center of Mass'!$B$8:$B$105,0),10))^2))</f>
        <v>482.88847778250022</v>
      </c>
    </row>
    <row r="2444" spans="1:25">
      <c r="A2444" s="403" t="s">
        <v>53</v>
      </c>
      <c r="B2444" s="403" t="s">
        <v>1511</v>
      </c>
      <c r="C2444" s="403" t="s">
        <v>343</v>
      </c>
      <c r="D2444" s="403" t="s">
        <v>344</v>
      </c>
      <c r="E2444" s="403" t="s">
        <v>1455</v>
      </c>
      <c r="F2444" s="403">
        <v>0</v>
      </c>
      <c r="O2444" s="403" t="s">
        <v>345</v>
      </c>
      <c r="R2444" s="403">
        <v>4</v>
      </c>
      <c r="S2444" s="403">
        <v>0.72570000000000001</v>
      </c>
      <c r="T2444" s="403">
        <v>3.4390000000000001</v>
      </c>
      <c r="U2444" s="403">
        <v>6.7130000000000001</v>
      </c>
      <c r="V2444" s="403">
        <v>33.722000000000001</v>
      </c>
      <c r="W2444" s="403">
        <v>27.2</v>
      </c>
      <c r="X2444" s="404">
        <v>9.0990000000000001E-2</v>
      </c>
      <c r="Y2444" s="403">
        <f>X2444+(S2444*((U2444-INDEX('[1]Center of Mass'!$B$8:$M$105,MATCH(A2444,'[1]Center of Mass'!$B$8:$B$105,0),9))^2+(V2444-INDEX('[1]Center of Mass'!$B$8:$M$105,MATCH(A2444,'[1]Center of Mass'!$B$8:$B$105,0),10))^2))</f>
        <v>461.27188860000012</v>
      </c>
    </row>
    <row r="2445" spans="1:25">
      <c r="A2445" s="403" t="s">
        <v>53</v>
      </c>
      <c r="B2445" s="403" t="s">
        <v>1512</v>
      </c>
      <c r="C2445" s="403" t="s">
        <v>343</v>
      </c>
      <c r="D2445" s="403" t="s">
        <v>344</v>
      </c>
      <c r="E2445" s="403" t="s">
        <v>1455</v>
      </c>
      <c r="F2445" s="403">
        <v>0</v>
      </c>
      <c r="O2445" s="403" t="s">
        <v>345</v>
      </c>
      <c r="R2445" s="403">
        <v>4</v>
      </c>
      <c r="S2445" s="403">
        <v>1.1909000000000001</v>
      </c>
      <c r="T2445" s="403">
        <v>4.6890000000000001</v>
      </c>
      <c r="U2445" s="403">
        <v>8</v>
      </c>
      <c r="V2445" s="403">
        <v>33.722000000000001</v>
      </c>
      <c r="W2445" s="403">
        <v>27.2</v>
      </c>
      <c r="X2445" s="404">
        <v>0.30903000000000003</v>
      </c>
      <c r="Y2445" s="403">
        <f>X2445+(S2445*((U2445-INDEX('[1]Center of Mass'!$B$8:$M$105,MATCH(A2445,'[1]Center of Mass'!$B$8:$B$105,0),9))^2+(V2445-INDEX('[1]Center of Mass'!$B$8:$M$105,MATCH(A2445,'[1]Center of Mass'!$B$8:$B$105,0),10))^2))</f>
        <v>713.76537888130031</v>
      </c>
    </row>
    <row r="2446" spans="1:25">
      <c r="A2446" s="403" t="s">
        <v>54</v>
      </c>
      <c r="B2446" s="403" t="s">
        <v>584</v>
      </c>
      <c r="C2446" s="403" t="s">
        <v>343</v>
      </c>
      <c r="D2446" s="403" t="s">
        <v>344</v>
      </c>
      <c r="E2446" s="403" t="s">
        <v>1455</v>
      </c>
      <c r="F2446" s="403">
        <v>0</v>
      </c>
      <c r="O2446" s="403" t="s">
        <v>345</v>
      </c>
      <c r="R2446" s="403">
        <v>4</v>
      </c>
      <c r="S2446" s="403">
        <v>1.6041000000000001</v>
      </c>
      <c r="T2446" s="403">
        <v>5.2080000000000002</v>
      </c>
      <c r="U2446" s="403">
        <v>11.898</v>
      </c>
      <c r="V2446" s="403">
        <v>-1.6</v>
      </c>
      <c r="W2446" s="403">
        <v>23.8</v>
      </c>
      <c r="X2446" s="404">
        <v>0.47763</v>
      </c>
      <c r="Y2446" s="403">
        <f>X2446+(S2446*((U2446-INDEX('[1]Center of Mass'!$B$8:$M$105,MATCH(A2446,'[1]Center of Mass'!$B$8:$B$105,0),9))^2+(V2446-INDEX('[1]Center of Mass'!$B$8:$M$105,MATCH(A2446,'[1]Center of Mass'!$B$8:$B$105,0),10))^2))</f>
        <v>532.96030128450002</v>
      </c>
    </row>
    <row r="2447" spans="1:25">
      <c r="A2447" s="403" t="s">
        <v>54</v>
      </c>
      <c r="B2447" s="403" t="s">
        <v>585</v>
      </c>
      <c r="C2447" s="403" t="s">
        <v>343</v>
      </c>
      <c r="D2447" s="403" t="s">
        <v>344</v>
      </c>
      <c r="E2447" s="403" t="s">
        <v>1455</v>
      </c>
      <c r="F2447" s="403">
        <v>0</v>
      </c>
      <c r="O2447" s="403" t="s">
        <v>345</v>
      </c>
      <c r="R2447" s="403">
        <v>4</v>
      </c>
      <c r="S2447" s="403">
        <v>1.1032</v>
      </c>
      <c r="T2447" s="403">
        <v>4.2060000000000004</v>
      </c>
      <c r="U2447" s="403">
        <v>13.252000000000001</v>
      </c>
      <c r="V2447" s="403">
        <v>-1.6</v>
      </c>
      <c r="W2447" s="403">
        <v>23.8</v>
      </c>
      <c r="X2447" s="404">
        <v>0.20380999999999999</v>
      </c>
      <c r="Y2447" s="403">
        <f>X2447+(S2447*((U2447-INDEX('[1]Center of Mass'!$B$8:$M$105,MATCH(A2447,'[1]Center of Mass'!$B$8:$B$105,0),9))^2+(V2447-INDEX('[1]Center of Mass'!$B$8:$M$105,MATCH(A2447,'[1]Center of Mass'!$B$8:$B$105,0),10))^2))</f>
        <v>338.70644686959997</v>
      </c>
    </row>
    <row r="2448" spans="1:25">
      <c r="A2448" s="403" t="s">
        <v>54</v>
      </c>
      <c r="B2448" s="403" t="s">
        <v>586</v>
      </c>
      <c r="C2448" s="403" t="s">
        <v>343</v>
      </c>
      <c r="D2448" s="403" t="s">
        <v>344</v>
      </c>
      <c r="E2448" s="403" t="s">
        <v>1455</v>
      </c>
      <c r="F2448" s="403">
        <v>0</v>
      </c>
      <c r="O2448" s="403" t="s">
        <v>345</v>
      </c>
      <c r="R2448" s="403">
        <v>4</v>
      </c>
      <c r="S2448" s="403">
        <v>1.1032</v>
      </c>
      <c r="T2448" s="403">
        <v>4.2060000000000004</v>
      </c>
      <c r="U2448" s="403">
        <v>14.355</v>
      </c>
      <c r="V2448" s="403">
        <v>-1.6</v>
      </c>
      <c r="W2448" s="403">
        <v>23.8</v>
      </c>
      <c r="X2448" s="404">
        <v>0.20380999999999999</v>
      </c>
      <c r="Y2448" s="403">
        <f>X2448+(S2448*((U2448-INDEX('[1]Center of Mass'!$B$8:$M$105,MATCH(A2448,'[1]Center of Mass'!$B$8:$B$105,0),9))^2+(V2448-INDEX('[1]Center of Mass'!$B$8:$M$105,MATCH(A2448,'[1]Center of Mass'!$B$8:$B$105,0),10))^2))</f>
        <v>319.12644177599998</v>
      </c>
    </row>
    <row r="2449" spans="1:25">
      <c r="A2449" s="403" t="s">
        <v>54</v>
      </c>
      <c r="B2449" s="403" t="s">
        <v>587</v>
      </c>
      <c r="C2449" s="403" t="s">
        <v>343</v>
      </c>
      <c r="D2449" s="403" t="s">
        <v>344</v>
      </c>
      <c r="E2449" s="403" t="s">
        <v>1455</v>
      </c>
      <c r="F2449" s="403">
        <v>0</v>
      </c>
      <c r="O2449" s="403" t="s">
        <v>345</v>
      </c>
      <c r="R2449" s="403">
        <v>4</v>
      </c>
      <c r="S2449" s="403">
        <v>1.1032</v>
      </c>
      <c r="T2449" s="403">
        <v>4.2060000000000004</v>
      </c>
      <c r="U2449" s="403">
        <v>15.458</v>
      </c>
      <c r="V2449" s="403">
        <v>-1.6</v>
      </c>
      <c r="W2449" s="403">
        <v>23.8</v>
      </c>
      <c r="X2449" s="404">
        <v>0.20380999999999999</v>
      </c>
      <c r="Y2449" s="403">
        <f>X2449+(S2449*((U2449-INDEX('[1]Center of Mass'!$B$8:$M$105,MATCH(A2449,'[1]Center of Mass'!$B$8:$B$105,0),9))^2+(V2449-INDEX('[1]Center of Mass'!$B$8:$M$105,MATCH(A2449,'[1]Center of Mass'!$B$8:$B$105,0),10))^2))</f>
        <v>302.23076277999996</v>
      </c>
    </row>
    <row r="2450" spans="1:25">
      <c r="A2450" s="403" t="s">
        <v>54</v>
      </c>
      <c r="B2450" s="403" t="s">
        <v>588</v>
      </c>
      <c r="C2450" s="403" t="s">
        <v>343</v>
      </c>
      <c r="D2450" s="403" t="s">
        <v>344</v>
      </c>
      <c r="E2450" s="403" t="s">
        <v>1455</v>
      </c>
      <c r="F2450" s="403">
        <v>0</v>
      </c>
      <c r="O2450" s="403" t="s">
        <v>345</v>
      </c>
      <c r="R2450" s="403">
        <v>4</v>
      </c>
      <c r="S2450" s="403">
        <v>0.45800000000000002</v>
      </c>
      <c r="T2450" s="403">
        <v>3.7789999999999999</v>
      </c>
      <c r="U2450" s="403">
        <v>11.903</v>
      </c>
      <c r="V2450" s="403">
        <v>-0.95699999999999996</v>
      </c>
      <c r="W2450" s="403">
        <v>23.8</v>
      </c>
      <c r="X2450" s="404">
        <v>0.1013</v>
      </c>
      <c r="Y2450" s="403">
        <f>X2450+(S2450*((U2450-INDEX('[1]Center of Mass'!$B$8:$M$105,MATCH(A2450,'[1]Center of Mass'!$B$8:$B$105,0),9))^2+(V2450-INDEX('[1]Center of Mass'!$B$8:$M$105,MATCH(A2450,'[1]Center of Mass'!$B$8:$B$105,0),10))^2))</f>
        <v>143.28953926600005</v>
      </c>
    </row>
    <row r="2451" spans="1:25">
      <c r="A2451" s="403" t="s">
        <v>54</v>
      </c>
      <c r="B2451" s="403" t="s">
        <v>589</v>
      </c>
      <c r="C2451" s="403" t="s">
        <v>343</v>
      </c>
      <c r="D2451" s="403" t="s">
        <v>344</v>
      </c>
      <c r="E2451" s="403" t="s">
        <v>1455</v>
      </c>
      <c r="F2451" s="403">
        <v>0</v>
      </c>
      <c r="O2451" s="403" t="s">
        <v>345</v>
      </c>
      <c r="R2451" s="403">
        <v>4</v>
      </c>
      <c r="S2451" s="403">
        <v>0.32100000000000001</v>
      </c>
      <c r="T2451" s="403">
        <v>2.7879999999999998</v>
      </c>
      <c r="U2451" s="403">
        <v>13.252000000000001</v>
      </c>
      <c r="V2451" s="403">
        <v>-0.95499999999999996</v>
      </c>
      <c r="W2451" s="403">
        <v>23.8</v>
      </c>
      <c r="X2451" s="404">
        <v>3.4821999999999999E-2</v>
      </c>
      <c r="Y2451" s="403">
        <f>X2451+(S2451*((U2451-INDEX('[1]Center of Mass'!$B$8:$M$105,MATCH(A2451,'[1]Center of Mass'!$B$8:$B$105,0),9))^2+(V2451-INDEX('[1]Center of Mass'!$B$8:$M$105,MATCH(A2451,'[1]Center of Mass'!$B$8:$B$105,0),10))^2))</f>
        <v>92.343218458000024</v>
      </c>
    </row>
    <row r="2452" spans="1:25">
      <c r="A2452" s="403" t="s">
        <v>54</v>
      </c>
      <c r="B2452" s="403" t="s">
        <v>590</v>
      </c>
      <c r="C2452" s="403" t="s">
        <v>343</v>
      </c>
      <c r="D2452" s="403" t="s">
        <v>344</v>
      </c>
      <c r="E2452" s="403" t="s">
        <v>1455</v>
      </c>
      <c r="F2452" s="403">
        <v>0</v>
      </c>
      <c r="O2452" s="403" t="s">
        <v>345</v>
      </c>
      <c r="R2452" s="403">
        <v>4</v>
      </c>
      <c r="S2452" s="403">
        <v>0.32100000000000001</v>
      </c>
      <c r="T2452" s="403">
        <v>2.7879999999999998</v>
      </c>
      <c r="U2452" s="403">
        <v>14.355</v>
      </c>
      <c r="V2452" s="403">
        <v>-0.95499999999999996</v>
      </c>
      <c r="W2452" s="403">
        <v>23.8</v>
      </c>
      <c r="X2452" s="404">
        <v>3.4821999999999999E-2</v>
      </c>
      <c r="Y2452" s="403">
        <f>X2452+(S2452*((U2452-INDEX('[1]Center of Mass'!$B$8:$M$105,MATCH(A2452,'[1]Center of Mass'!$B$8:$B$105,0),9))^2+(V2452-INDEX('[1]Center of Mass'!$B$8:$M$105,MATCH(A2452,'[1]Center of Mass'!$B$8:$B$105,0),10))^2))</f>
        <v>86.645990725000019</v>
      </c>
    </row>
    <row r="2453" spans="1:25">
      <c r="A2453" s="403" t="s">
        <v>54</v>
      </c>
      <c r="B2453" s="403" t="s">
        <v>591</v>
      </c>
      <c r="C2453" s="403" t="s">
        <v>343</v>
      </c>
      <c r="D2453" s="403" t="s">
        <v>344</v>
      </c>
      <c r="E2453" s="403" t="s">
        <v>1455</v>
      </c>
      <c r="F2453" s="403">
        <v>0</v>
      </c>
      <c r="O2453" s="403" t="s">
        <v>345</v>
      </c>
      <c r="R2453" s="403">
        <v>4</v>
      </c>
      <c r="S2453" s="403">
        <v>0.32100000000000001</v>
      </c>
      <c r="T2453" s="403">
        <v>2.7879999999999998</v>
      </c>
      <c r="U2453" s="403">
        <v>15.458</v>
      </c>
      <c r="V2453" s="403">
        <v>-0.95499999999999996</v>
      </c>
      <c r="W2453" s="403">
        <v>23.8</v>
      </c>
      <c r="X2453" s="404">
        <v>3.4821999999999999E-2</v>
      </c>
      <c r="Y2453" s="403">
        <f>X2453+(S2453*((U2453-INDEX('[1]Center of Mass'!$B$8:$M$105,MATCH(A2453,'[1]Center of Mass'!$B$8:$B$105,0),9))^2+(V2453-INDEX('[1]Center of Mass'!$B$8:$M$105,MATCH(A2453,'[1]Center of Mass'!$B$8:$B$105,0),10))^2))</f>
        <v>81.729825970000007</v>
      </c>
    </row>
    <row r="2454" spans="1:25">
      <c r="A2454" s="403" t="s">
        <v>54</v>
      </c>
      <c r="B2454" s="403" t="s">
        <v>592</v>
      </c>
      <c r="C2454" s="403" t="s">
        <v>343</v>
      </c>
      <c r="D2454" s="403" t="s">
        <v>344</v>
      </c>
      <c r="E2454" s="403" t="s">
        <v>1455</v>
      </c>
      <c r="F2454" s="403">
        <v>0</v>
      </c>
      <c r="O2454" s="403" t="s">
        <v>345</v>
      </c>
      <c r="R2454" s="403">
        <v>4</v>
      </c>
      <c r="S2454" s="403">
        <v>0.34639999999999999</v>
      </c>
      <c r="T2454" s="403">
        <v>2.9630000000000001</v>
      </c>
      <c r="U2454" s="403">
        <v>16.605</v>
      </c>
      <c r="V2454" s="403">
        <v>-0.95499999999999996</v>
      </c>
      <c r="W2454" s="403">
        <v>23.8</v>
      </c>
      <c r="X2454" s="404">
        <v>4.3360999999999997E-2</v>
      </c>
      <c r="Y2454" s="403">
        <f>X2454+(S2454*((U2454-INDEX('[1]Center of Mass'!$B$8:$M$105,MATCH(A2454,'[1]Center of Mass'!$B$8:$B$105,0),9))^2+(V2454-INDEX('[1]Center of Mass'!$B$8:$M$105,MATCH(A2454,'[1]Center of Mass'!$B$8:$B$105,0),10))^2))</f>
        <v>83.57987734000001</v>
      </c>
    </row>
    <row r="2455" spans="1:25">
      <c r="A2455" s="403" t="s">
        <v>54</v>
      </c>
      <c r="B2455" s="403" t="s">
        <v>593</v>
      </c>
      <c r="C2455" s="403" t="s">
        <v>343</v>
      </c>
      <c r="D2455" s="403" t="s">
        <v>344</v>
      </c>
      <c r="E2455" s="403" t="s">
        <v>1455</v>
      </c>
      <c r="F2455" s="403">
        <v>0</v>
      </c>
      <c r="O2455" s="403" t="s">
        <v>345</v>
      </c>
      <c r="R2455" s="403">
        <v>4</v>
      </c>
      <c r="S2455" s="403">
        <v>0.17460000000000001</v>
      </c>
      <c r="T2455" s="403">
        <v>1.782</v>
      </c>
      <c r="U2455" s="403">
        <v>17.5</v>
      </c>
      <c r="V2455" s="403">
        <v>-0.95499999999999996</v>
      </c>
      <c r="W2455" s="403">
        <v>23.8</v>
      </c>
      <c r="X2455" s="404">
        <v>6.4701000000000003E-3</v>
      </c>
      <c r="Y2455" s="403">
        <f>X2455+(S2455*((U2455-INDEX('[1]Center of Mass'!$B$8:$M$105,MATCH(A2455,'[1]Center of Mass'!$B$8:$B$105,0),9))^2+(V2455-INDEX('[1]Center of Mass'!$B$8:$M$105,MATCH(A2455,'[1]Center of Mass'!$B$8:$B$105,0),10))^2))</f>
        <v>40.613277654000008</v>
      </c>
    </row>
    <row r="2456" spans="1:25">
      <c r="A2456" s="403" t="s">
        <v>54</v>
      </c>
      <c r="B2456" s="403" t="s">
        <v>609</v>
      </c>
      <c r="C2456" s="403" t="s">
        <v>343</v>
      </c>
      <c r="D2456" s="403" t="s">
        <v>344</v>
      </c>
      <c r="E2456" s="403" t="s">
        <v>1455</v>
      </c>
      <c r="F2456" s="403">
        <v>0</v>
      </c>
      <c r="O2456" s="403" t="s">
        <v>345</v>
      </c>
      <c r="R2456" s="403">
        <v>4</v>
      </c>
      <c r="S2456" s="403">
        <v>0.84050000000000002</v>
      </c>
      <c r="T2456" s="403">
        <v>3.69</v>
      </c>
      <c r="U2456" s="403">
        <v>1.7629999999999999</v>
      </c>
      <c r="V2456" s="403">
        <v>-0.41</v>
      </c>
      <c r="W2456" s="403">
        <v>23.8</v>
      </c>
      <c r="X2456" s="404">
        <v>0.12068</v>
      </c>
      <c r="Y2456" s="403">
        <f>X2456+(S2456*((U2456-INDEX('[1]Center of Mass'!$B$8:$M$105,MATCH(A2456,'[1]Center of Mass'!$B$8:$B$105,0),9))^2+(V2456-INDEX('[1]Center of Mass'!$B$8:$M$105,MATCH(A2456,'[1]Center of Mass'!$B$8:$B$105,0),10))^2))</f>
        <v>505.65502148999997</v>
      </c>
    </row>
    <row r="2457" spans="1:25">
      <c r="A2457" s="403" t="s">
        <v>54</v>
      </c>
      <c r="B2457" s="403" t="s">
        <v>610</v>
      </c>
      <c r="C2457" s="403" t="s">
        <v>343</v>
      </c>
      <c r="D2457" s="403" t="s">
        <v>344</v>
      </c>
      <c r="E2457" s="403" t="s">
        <v>1455</v>
      </c>
      <c r="F2457" s="403">
        <v>0</v>
      </c>
      <c r="O2457" s="403" t="s">
        <v>345</v>
      </c>
      <c r="R2457" s="403">
        <v>4</v>
      </c>
      <c r="S2457" s="403">
        <v>0.84050000000000002</v>
      </c>
      <c r="T2457" s="403">
        <v>3.69</v>
      </c>
      <c r="U2457" s="403">
        <v>2.7879999999999998</v>
      </c>
      <c r="V2457" s="403">
        <v>-0.41</v>
      </c>
      <c r="W2457" s="403">
        <v>23.8</v>
      </c>
      <c r="X2457" s="404">
        <v>0.12068</v>
      </c>
      <c r="Y2457" s="403">
        <f>X2457+(S2457*((U2457-INDEX('[1]Center of Mass'!$B$8:$M$105,MATCH(A2457,'[1]Center of Mass'!$B$8:$B$105,0),9))^2+(V2457-INDEX('[1]Center of Mass'!$B$8:$M$105,MATCH(A2457,'[1]Center of Mass'!$B$8:$B$105,0),10))^2))</f>
        <v>471.9293916525001</v>
      </c>
    </row>
    <row r="2458" spans="1:25">
      <c r="A2458" s="403" t="s">
        <v>54</v>
      </c>
      <c r="B2458" s="403" t="s">
        <v>611</v>
      </c>
      <c r="C2458" s="403" t="s">
        <v>343</v>
      </c>
      <c r="D2458" s="403" t="s">
        <v>344</v>
      </c>
      <c r="E2458" s="403" t="s">
        <v>1455</v>
      </c>
      <c r="F2458" s="403">
        <v>0</v>
      </c>
      <c r="O2458" s="403" t="s">
        <v>345</v>
      </c>
      <c r="R2458" s="403">
        <v>4</v>
      </c>
      <c r="S2458" s="403">
        <v>1.0660000000000001</v>
      </c>
      <c r="T2458" s="403">
        <v>4.24</v>
      </c>
      <c r="U2458" s="403">
        <v>3.95</v>
      </c>
      <c r="V2458" s="403">
        <v>-0.41</v>
      </c>
      <c r="W2458" s="403">
        <v>23.8</v>
      </c>
      <c r="X2458" s="404">
        <v>0.20985999999999999</v>
      </c>
      <c r="Y2458" s="403">
        <f>X2458+(S2458*((U2458-INDEX('[1]Center of Mass'!$B$8:$M$105,MATCH(A2458,'[1]Center of Mass'!$B$8:$B$105,0),9))^2+(V2458-INDEX('[1]Center of Mass'!$B$8:$M$105,MATCH(A2458,'[1]Center of Mass'!$B$8:$B$105,0),10))^2))</f>
        <v>552.81934041000011</v>
      </c>
    </row>
    <row r="2459" spans="1:25">
      <c r="A2459" s="403" t="s">
        <v>54</v>
      </c>
      <c r="B2459" s="403" t="s">
        <v>612</v>
      </c>
      <c r="C2459" s="403" t="s">
        <v>343</v>
      </c>
      <c r="D2459" s="403" t="s">
        <v>344</v>
      </c>
      <c r="E2459" s="403" t="s">
        <v>1455</v>
      </c>
      <c r="F2459" s="403">
        <v>0</v>
      </c>
      <c r="O2459" s="403" t="s">
        <v>345</v>
      </c>
      <c r="R2459" s="403">
        <v>4</v>
      </c>
      <c r="S2459" s="403">
        <v>1.0660000000000001</v>
      </c>
      <c r="T2459" s="403">
        <v>4.24</v>
      </c>
      <c r="U2459" s="403">
        <v>5.25</v>
      </c>
      <c r="V2459" s="403">
        <v>-0.41</v>
      </c>
      <c r="W2459" s="403">
        <v>23.8</v>
      </c>
      <c r="X2459" s="404">
        <v>0.20985999999999999</v>
      </c>
      <c r="Y2459" s="403">
        <f>X2459+(S2459*((U2459-INDEX('[1]Center of Mass'!$B$8:$M$105,MATCH(A2459,'[1]Center of Mass'!$B$8:$B$105,0),9))^2+(V2459-INDEX('[1]Center of Mass'!$B$8:$M$105,MATCH(A2459,'[1]Center of Mass'!$B$8:$B$105,0),10))^2))</f>
        <v>505.01201201000003</v>
      </c>
    </row>
    <row r="2460" spans="1:25">
      <c r="A2460" s="403" t="s">
        <v>54</v>
      </c>
      <c r="B2460" s="403" t="s">
        <v>613</v>
      </c>
      <c r="C2460" s="403" t="s">
        <v>343</v>
      </c>
      <c r="D2460" s="403" t="s">
        <v>344</v>
      </c>
      <c r="E2460" s="403" t="s">
        <v>1455</v>
      </c>
      <c r="F2460" s="403">
        <v>0</v>
      </c>
      <c r="O2460" s="403" t="s">
        <v>345</v>
      </c>
      <c r="R2460" s="403">
        <v>4</v>
      </c>
      <c r="S2460" s="403">
        <v>1.0660000000000001</v>
      </c>
      <c r="T2460" s="403">
        <v>4.24</v>
      </c>
      <c r="U2460" s="403">
        <v>6.55</v>
      </c>
      <c r="V2460" s="403">
        <v>-0.41</v>
      </c>
      <c r="W2460" s="403">
        <v>23.8</v>
      </c>
      <c r="X2460" s="404">
        <v>0.20985999999999999</v>
      </c>
      <c r="Y2460" s="403">
        <f>X2460+(S2460*((U2460-INDEX('[1]Center of Mass'!$B$8:$M$105,MATCH(A2460,'[1]Center of Mass'!$B$8:$B$105,0),9))^2+(V2460-INDEX('[1]Center of Mass'!$B$8:$M$105,MATCH(A2460,'[1]Center of Mass'!$B$8:$B$105,0),10))^2))</f>
        <v>460.80776361000005</v>
      </c>
    </row>
    <row r="2461" spans="1:25">
      <c r="A2461" s="403" t="s">
        <v>54</v>
      </c>
      <c r="B2461" s="403" t="s">
        <v>877</v>
      </c>
      <c r="C2461" s="403" t="s">
        <v>343</v>
      </c>
      <c r="D2461" s="403" t="s">
        <v>344</v>
      </c>
      <c r="E2461" s="403" t="s">
        <v>1455</v>
      </c>
      <c r="F2461" s="403">
        <v>0</v>
      </c>
      <c r="O2461" s="403" t="s">
        <v>345</v>
      </c>
      <c r="R2461" s="403">
        <v>4</v>
      </c>
      <c r="S2461" s="403">
        <v>0.94289999999999996</v>
      </c>
      <c r="T2461" s="403">
        <v>3.94</v>
      </c>
      <c r="U2461" s="403">
        <v>7.7750000000000004</v>
      </c>
      <c r="V2461" s="403">
        <v>-0.41</v>
      </c>
      <c r="W2461" s="403">
        <v>23.8</v>
      </c>
      <c r="X2461" s="404">
        <v>0.15673000000000001</v>
      </c>
      <c r="Y2461" s="403">
        <f>X2461+(S2461*((U2461-INDEX('[1]Center of Mass'!$B$8:$M$105,MATCH(A2461,'[1]Center of Mass'!$B$8:$B$105,0),9))^2+(V2461-INDEX('[1]Center of Mass'!$B$8:$M$105,MATCH(A2461,'[1]Center of Mass'!$B$8:$B$105,0),10))^2))</f>
        <v>373.63815651399995</v>
      </c>
    </row>
    <row r="2462" spans="1:25">
      <c r="A2462" s="403" t="s">
        <v>54</v>
      </c>
      <c r="B2462" s="403" t="s">
        <v>878</v>
      </c>
      <c r="C2462" s="403" t="s">
        <v>343</v>
      </c>
      <c r="D2462" s="403" t="s">
        <v>344</v>
      </c>
      <c r="E2462" s="403" t="s">
        <v>1455</v>
      </c>
      <c r="F2462" s="403">
        <v>0</v>
      </c>
      <c r="O2462" s="403" t="s">
        <v>345</v>
      </c>
      <c r="R2462" s="403">
        <v>4</v>
      </c>
      <c r="S2462" s="403">
        <v>0.94289999999999996</v>
      </c>
      <c r="T2462" s="403">
        <v>3.94</v>
      </c>
      <c r="U2462" s="403">
        <v>8.9250000000000007</v>
      </c>
      <c r="V2462" s="403">
        <v>-0.41</v>
      </c>
      <c r="W2462" s="403">
        <v>23.8</v>
      </c>
      <c r="X2462" s="404">
        <v>0.15673000000000001</v>
      </c>
      <c r="Y2462" s="403">
        <f>X2462+(S2462*((U2462-INDEX('[1]Center of Mass'!$B$8:$M$105,MATCH(A2462,'[1]Center of Mass'!$B$8:$B$105,0),9))^2+(V2462-INDEX('[1]Center of Mass'!$B$8:$M$105,MATCH(A2462,'[1]Center of Mass'!$B$8:$B$105,0),10))^2))</f>
        <v>344.36328018400002</v>
      </c>
    </row>
    <row r="2463" spans="1:25">
      <c r="A2463" s="403" t="s">
        <v>54</v>
      </c>
      <c r="B2463" s="403" t="s">
        <v>879</v>
      </c>
      <c r="C2463" s="403" t="s">
        <v>343</v>
      </c>
      <c r="D2463" s="403" t="s">
        <v>344</v>
      </c>
      <c r="E2463" s="403" t="s">
        <v>1455</v>
      </c>
      <c r="F2463" s="403">
        <v>0</v>
      </c>
      <c r="O2463" s="403" t="s">
        <v>345</v>
      </c>
      <c r="R2463" s="403">
        <v>4</v>
      </c>
      <c r="S2463" s="403">
        <v>1.3088</v>
      </c>
      <c r="T2463" s="403">
        <v>4.8319999999999999</v>
      </c>
      <c r="U2463" s="403">
        <v>10.298</v>
      </c>
      <c r="V2463" s="403">
        <v>-0.41</v>
      </c>
      <c r="W2463" s="403">
        <v>23.8</v>
      </c>
      <c r="X2463" s="404">
        <v>0.35119</v>
      </c>
      <c r="Y2463" s="403">
        <f>X2463+(S2463*((U2463-INDEX('[1]Center of Mass'!$B$8:$M$105,MATCH(A2463,'[1]Center of Mass'!$B$8:$B$105,0),9))^2+(V2463-INDEX('[1]Center of Mass'!$B$8:$M$105,MATCH(A2463,'[1]Center of Mass'!$B$8:$B$105,0),10))^2))</f>
        <v>434.14874220799999</v>
      </c>
    </row>
    <row r="2464" spans="1:25">
      <c r="A2464" s="403" t="s">
        <v>54</v>
      </c>
      <c r="B2464" s="403" t="s">
        <v>880</v>
      </c>
      <c r="C2464" s="403" t="s">
        <v>343</v>
      </c>
      <c r="D2464" s="403" t="s">
        <v>344</v>
      </c>
      <c r="E2464" s="403" t="s">
        <v>1455</v>
      </c>
      <c r="F2464" s="403">
        <v>0</v>
      </c>
      <c r="O2464" s="403" t="s">
        <v>345</v>
      </c>
      <c r="R2464" s="403">
        <v>4</v>
      </c>
      <c r="S2464" s="403">
        <v>1.3065</v>
      </c>
      <c r="T2464" s="403">
        <v>4.8369999999999997</v>
      </c>
      <c r="U2464" s="403">
        <v>11.896000000000001</v>
      </c>
      <c r="V2464" s="403">
        <v>-0.40699999999999997</v>
      </c>
      <c r="W2464" s="403">
        <v>23.8</v>
      </c>
      <c r="X2464" s="404">
        <v>0.35238999999999998</v>
      </c>
      <c r="Y2464" s="403">
        <f>X2464+(S2464*((U2464-INDEX('[1]Center of Mass'!$B$8:$M$105,MATCH(A2464,'[1]Center of Mass'!$B$8:$B$105,0),9))^2+(V2464-INDEX('[1]Center of Mass'!$B$8:$M$105,MATCH(A2464,'[1]Center of Mass'!$B$8:$B$105,0),10))^2))</f>
        <v>388.38154430499998</v>
      </c>
    </row>
    <row r="2465" spans="1:25">
      <c r="A2465" s="403" t="s">
        <v>54</v>
      </c>
      <c r="B2465" s="403" t="s">
        <v>881</v>
      </c>
      <c r="C2465" s="403" t="s">
        <v>343</v>
      </c>
      <c r="D2465" s="403" t="s">
        <v>344</v>
      </c>
      <c r="E2465" s="403" t="s">
        <v>1455</v>
      </c>
      <c r="F2465" s="403">
        <v>0</v>
      </c>
      <c r="O2465" s="403" t="s">
        <v>345</v>
      </c>
      <c r="R2465" s="403">
        <v>4</v>
      </c>
      <c r="S2465" s="403">
        <v>0.89249999999999996</v>
      </c>
      <c r="T2465" s="403">
        <v>3.8239999999999998</v>
      </c>
      <c r="U2465" s="403">
        <v>13.252000000000001</v>
      </c>
      <c r="V2465" s="403">
        <v>-0.40500000000000003</v>
      </c>
      <c r="W2465" s="403">
        <v>23.8</v>
      </c>
      <c r="X2465" s="404">
        <v>0.13918</v>
      </c>
      <c r="Y2465" s="403">
        <f>X2465+(S2465*((U2465-INDEX('[1]Center of Mass'!$B$8:$M$105,MATCH(A2465,'[1]Center of Mass'!$B$8:$B$105,0),9))^2+(V2465-INDEX('[1]Center of Mass'!$B$8:$M$105,MATCH(A2465,'[1]Center of Mass'!$B$8:$B$105,0),10))^2))</f>
        <v>242.71077146500002</v>
      </c>
    </row>
    <row r="2466" spans="1:25">
      <c r="A2466" s="403" t="s">
        <v>54</v>
      </c>
      <c r="B2466" s="403" t="s">
        <v>882</v>
      </c>
      <c r="C2466" s="403" t="s">
        <v>343</v>
      </c>
      <c r="D2466" s="403" t="s">
        <v>344</v>
      </c>
      <c r="E2466" s="403" t="s">
        <v>1455</v>
      </c>
      <c r="F2466" s="403">
        <v>0</v>
      </c>
      <c r="O2466" s="403" t="s">
        <v>345</v>
      </c>
      <c r="R2466" s="403">
        <v>4</v>
      </c>
      <c r="S2466" s="403">
        <v>0.89249999999999996</v>
      </c>
      <c r="T2466" s="403">
        <v>3.8239999999999998</v>
      </c>
      <c r="U2466" s="403">
        <v>14.355</v>
      </c>
      <c r="V2466" s="403">
        <v>-0.40500000000000003</v>
      </c>
      <c r="W2466" s="403">
        <v>23.8</v>
      </c>
      <c r="X2466" s="404">
        <v>0.13918</v>
      </c>
      <c r="Y2466" s="403">
        <f>X2466+(S2466*((U2466-INDEX('[1]Center of Mass'!$B$8:$M$105,MATCH(A2466,'[1]Center of Mass'!$B$8:$B$105,0),9))^2+(V2466-INDEX('[1]Center of Mass'!$B$8:$M$105,MATCH(A2466,'[1]Center of Mass'!$B$8:$B$105,0),10))^2))</f>
        <v>226.8703485625</v>
      </c>
    </row>
    <row r="2467" spans="1:25">
      <c r="A2467" s="403" t="s">
        <v>54</v>
      </c>
      <c r="B2467" s="403" t="s">
        <v>614</v>
      </c>
      <c r="C2467" s="403" t="s">
        <v>343</v>
      </c>
      <c r="D2467" s="403" t="s">
        <v>344</v>
      </c>
      <c r="E2467" s="403" t="s">
        <v>1455</v>
      </c>
      <c r="F2467" s="403">
        <v>0</v>
      </c>
      <c r="O2467" s="403" t="s">
        <v>345</v>
      </c>
      <c r="R2467" s="403">
        <v>4</v>
      </c>
      <c r="S2467" s="403">
        <v>0.89249999999999996</v>
      </c>
      <c r="T2467" s="403">
        <v>3.8239999999999998</v>
      </c>
      <c r="U2467" s="403">
        <v>15.458</v>
      </c>
      <c r="V2467" s="403">
        <v>-0.40500000000000003</v>
      </c>
      <c r="W2467" s="403">
        <v>23.8</v>
      </c>
      <c r="X2467" s="404">
        <v>0.13918</v>
      </c>
      <c r="Y2467" s="403">
        <f>X2467+(S2467*((U2467-INDEX('[1]Center of Mass'!$B$8:$M$105,MATCH(A2467,'[1]Center of Mass'!$B$8:$B$105,0),9))^2+(V2467-INDEX('[1]Center of Mass'!$B$8:$M$105,MATCH(A2467,'[1]Center of Mass'!$B$8:$B$105,0),10))^2))</f>
        <v>213.20157272500001</v>
      </c>
    </row>
    <row r="2468" spans="1:25">
      <c r="A2468" s="403" t="s">
        <v>54</v>
      </c>
      <c r="B2468" s="403" t="s">
        <v>615</v>
      </c>
      <c r="C2468" s="403" t="s">
        <v>343</v>
      </c>
      <c r="D2468" s="403" t="s">
        <v>344</v>
      </c>
      <c r="E2468" s="403" t="s">
        <v>1455</v>
      </c>
      <c r="F2468" s="403">
        <v>0</v>
      </c>
      <c r="O2468" s="403" t="s">
        <v>345</v>
      </c>
      <c r="R2468" s="403">
        <v>4</v>
      </c>
      <c r="S2468" s="403">
        <v>0.96309999999999996</v>
      </c>
      <c r="T2468" s="403">
        <v>3.9990000000000001</v>
      </c>
      <c r="U2468" s="403">
        <v>16.605</v>
      </c>
      <c r="V2468" s="403">
        <v>-0.40500000000000003</v>
      </c>
      <c r="W2468" s="403">
        <v>23.8</v>
      </c>
      <c r="X2468" s="404">
        <v>0.16628000000000001</v>
      </c>
      <c r="Y2468" s="403">
        <f>X2468+(S2468*((U2468-INDEX('[1]Center of Mass'!$B$8:$M$105,MATCH(A2468,'[1]Center of Mass'!$B$8:$B$105,0),9))^2+(V2468-INDEX('[1]Center of Mass'!$B$8:$M$105,MATCH(A2468,'[1]Center of Mass'!$B$8:$B$105,0),10))^2))</f>
        <v>217.2297820775</v>
      </c>
    </row>
    <row r="2469" spans="1:25">
      <c r="A2469" s="403" t="s">
        <v>54</v>
      </c>
      <c r="B2469" s="403" t="s">
        <v>616</v>
      </c>
      <c r="C2469" s="403" t="s">
        <v>343</v>
      </c>
      <c r="D2469" s="403" t="s">
        <v>344</v>
      </c>
      <c r="E2469" s="403" t="s">
        <v>1455</v>
      </c>
      <c r="F2469" s="403">
        <v>0</v>
      </c>
      <c r="O2469" s="403" t="s">
        <v>345</v>
      </c>
      <c r="R2469" s="403">
        <v>4</v>
      </c>
      <c r="S2469" s="403">
        <v>0.4854</v>
      </c>
      <c r="T2469" s="403">
        <v>2.8180000000000001</v>
      </c>
      <c r="U2469" s="403">
        <v>17.5</v>
      </c>
      <c r="V2469" s="403">
        <v>-0.40500000000000003</v>
      </c>
      <c r="W2469" s="403">
        <v>23.8</v>
      </c>
      <c r="X2469" s="404">
        <v>4.1036000000000003E-2</v>
      </c>
      <c r="Y2469" s="403">
        <f>X2469+(S2469*((U2469-INDEX('[1]Center of Mass'!$B$8:$M$105,MATCH(A2469,'[1]Center of Mass'!$B$8:$B$105,0),9))^2+(V2469-INDEX('[1]Center of Mass'!$B$8:$M$105,MATCH(A2469,'[1]Center of Mass'!$B$8:$B$105,0),10))^2))</f>
        <v>105.27298436600002</v>
      </c>
    </row>
    <row r="2470" spans="1:25">
      <c r="A2470" s="403" t="s">
        <v>54</v>
      </c>
      <c r="B2470" s="403" t="s">
        <v>617</v>
      </c>
      <c r="C2470" s="403" t="s">
        <v>343</v>
      </c>
      <c r="D2470" s="403" t="s">
        <v>344</v>
      </c>
      <c r="E2470" s="403" t="s">
        <v>1455</v>
      </c>
      <c r="F2470" s="403">
        <v>0</v>
      </c>
      <c r="O2470" s="403" t="s">
        <v>345</v>
      </c>
      <c r="R2470" s="403">
        <v>4</v>
      </c>
      <c r="S2470" s="403">
        <v>1.4582999999999999</v>
      </c>
      <c r="T2470" s="403">
        <v>4.8330000000000002</v>
      </c>
      <c r="U2470" s="403">
        <v>0.625</v>
      </c>
      <c r="V2470" s="403">
        <v>0.58299999999999996</v>
      </c>
      <c r="W2470" s="403">
        <v>23.8</v>
      </c>
      <c r="X2470" s="404">
        <v>0.3553</v>
      </c>
      <c r="Y2470" s="403">
        <f>X2470+(S2470*((U2470-INDEX('[1]Center of Mass'!$B$8:$M$105,MATCH(A2470,'[1]Center of Mass'!$B$8:$B$105,0),9))^2+(V2470-INDEX('[1]Center of Mass'!$B$8:$M$105,MATCH(A2470,'[1]Center of Mass'!$B$8:$B$105,0),10))^2))</f>
        <v>906.71560751109996</v>
      </c>
    </row>
    <row r="2471" spans="1:25">
      <c r="A2471" s="403" t="s">
        <v>54</v>
      </c>
      <c r="B2471" s="403" t="s">
        <v>883</v>
      </c>
      <c r="C2471" s="403" t="s">
        <v>343</v>
      </c>
      <c r="D2471" s="403" t="s">
        <v>344</v>
      </c>
      <c r="E2471" s="403" t="s">
        <v>1455</v>
      </c>
      <c r="F2471" s="403">
        <v>0</v>
      </c>
      <c r="O2471" s="403" t="s">
        <v>345</v>
      </c>
      <c r="R2471" s="403">
        <v>4</v>
      </c>
      <c r="S2471" s="403">
        <v>1.1958</v>
      </c>
      <c r="T2471" s="403">
        <v>4.383</v>
      </c>
      <c r="U2471" s="403">
        <v>1.7629999999999999</v>
      </c>
      <c r="V2471" s="403">
        <v>0.58299999999999996</v>
      </c>
      <c r="W2471" s="403">
        <v>23.8</v>
      </c>
      <c r="X2471" s="404">
        <v>0.24034</v>
      </c>
      <c r="Y2471" s="403">
        <f>X2471+(S2471*((U2471-INDEX('[1]Center of Mass'!$B$8:$M$105,MATCH(A2471,'[1]Center of Mass'!$B$8:$B$105,0),9))^2+(V2471-INDEX('[1]Center of Mass'!$B$8:$M$105,MATCH(A2471,'[1]Center of Mass'!$B$8:$B$105,0),10))^2))</f>
        <v>687.23657232459982</v>
      </c>
    </row>
    <row r="2472" spans="1:25">
      <c r="A2472" s="403" t="s">
        <v>54</v>
      </c>
      <c r="B2472" s="403" t="s">
        <v>618</v>
      </c>
      <c r="C2472" s="403" t="s">
        <v>343</v>
      </c>
      <c r="D2472" s="403" t="s">
        <v>344</v>
      </c>
      <c r="E2472" s="403" t="s">
        <v>1455</v>
      </c>
      <c r="F2472" s="403">
        <v>0</v>
      </c>
      <c r="O2472" s="403" t="s">
        <v>345</v>
      </c>
      <c r="R2472" s="403">
        <v>4</v>
      </c>
      <c r="S2472" s="403">
        <v>1.1958</v>
      </c>
      <c r="T2472" s="403">
        <v>4.383</v>
      </c>
      <c r="U2472" s="403">
        <v>2.7879999999999998</v>
      </c>
      <c r="V2472" s="403">
        <v>0.58299999999999996</v>
      </c>
      <c r="W2472" s="403">
        <v>23.8</v>
      </c>
      <c r="X2472" s="404">
        <v>0.24034</v>
      </c>
      <c r="Y2472" s="403">
        <f>X2472+(S2472*((U2472-INDEX('[1]Center of Mass'!$B$8:$M$105,MATCH(A2472,'[1]Center of Mass'!$B$8:$B$105,0),9))^2+(V2472-INDEX('[1]Center of Mass'!$B$8:$M$105,MATCH(A2472,'[1]Center of Mass'!$B$8:$B$105,0),10))^2))</f>
        <v>639.25429015960003</v>
      </c>
    </row>
    <row r="2473" spans="1:25">
      <c r="A2473" s="403" t="s">
        <v>54</v>
      </c>
      <c r="B2473" s="403" t="s">
        <v>619</v>
      </c>
      <c r="C2473" s="403" t="s">
        <v>343</v>
      </c>
      <c r="D2473" s="403" t="s">
        <v>344</v>
      </c>
      <c r="E2473" s="403" t="s">
        <v>1455</v>
      </c>
      <c r="F2473" s="403">
        <v>0</v>
      </c>
      <c r="O2473" s="403" t="s">
        <v>345</v>
      </c>
      <c r="R2473" s="403">
        <v>4</v>
      </c>
      <c r="S2473" s="403">
        <v>1.5166999999999999</v>
      </c>
      <c r="T2473" s="403">
        <v>4.9329999999999998</v>
      </c>
      <c r="U2473" s="403">
        <v>3.95</v>
      </c>
      <c r="V2473" s="403">
        <v>0.58299999999999996</v>
      </c>
      <c r="W2473" s="403">
        <v>23.8</v>
      </c>
      <c r="X2473" s="404">
        <v>0.38562999999999997</v>
      </c>
      <c r="Y2473" s="403">
        <f>X2473+(S2473*((U2473-INDEX('[1]Center of Mass'!$B$8:$M$105,MATCH(A2473,'[1]Center of Mass'!$B$8:$B$105,0),9))^2+(V2473-INDEX('[1]Center of Mass'!$B$8:$M$105,MATCH(A2473,'[1]Center of Mass'!$B$8:$B$105,0),10))^2))</f>
        <v>745.74424818140005</v>
      </c>
    </row>
    <row r="2474" spans="1:25">
      <c r="A2474" s="403" t="s">
        <v>54</v>
      </c>
      <c r="B2474" s="403" t="s">
        <v>620</v>
      </c>
      <c r="C2474" s="403" t="s">
        <v>343</v>
      </c>
      <c r="D2474" s="403" t="s">
        <v>344</v>
      </c>
      <c r="E2474" s="403" t="s">
        <v>1455</v>
      </c>
      <c r="F2474" s="403">
        <v>0</v>
      </c>
      <c r="O2474" s="403" t="s">
        <v>345</v>
      </c>
      <c r="R2474" s="403">
        <v>4</v>
      </c>
      <c r="S2474" s="403">
        <v>1.5166999999999999</v>
      </c>
      <c r="T2474" s="403">
        <v>4.9329999999999998</v>
      </c>
      <c r="U2474" s="403">
        <v>5.25</v>
      </c>
      <c r="V2474" s="403">
        <v>0.58299999999999996</v>
      </c>
      <c r="W2474" s="403">
        <v>23.8</v>
      </c>
      <c r="X2474" s="404">
        <v>0.38562999999999997</v>
      </c>
      <c r="Y2474" s="403">
        <f>X2474+(S2474*((U2474-INDEX('[1]Center of Mass'!$B$8:$M$105,MATCH(A2474,'[1]Center of Mass'!$B$8:$B$105,0),9))^2+(V2474-INDEX('[1]Center of Mass'!$B$8:$M$105,MATCH(A2474,'[1]Center of Mass'!$B$8:$B$105,0),10))^2))</f>
        <v>677.72419660140008</v>
      </c>
    </row>
    <row r="2475" spans="1:25">
      <c r="A2475" s="403" t="s">
        <v>54</v>
      </c>
      <c r="B2475" s="403" t="s">
        <v>621</v>
      </c>
      <c r="C2475" s="403" t="s">
        <v>343</v>
      </c>
      <c r="D2475" s="403" t="s">
        <v>344</v>
      </c>
      <c r="E2475" s="403" t="s">
        <v>1455</v>
      </c>
      <c r="F2475" s="403">
        <v>0</v>
      </c>
      <c r="O2475" s="403" t="s">
        <v>345</v>
      </c>
      <c r="R2475" s="403">
        <v>4</v>
      </c>
      <c r="S2475" s="403">
        <v>1.5166999999999999</v>
      </c>
      <c r="T2475" s="403">
        <v>4.9329999999999998</v>
      </c>
      <c r="U2475" s="403">
        <v>6.55</v>
      </c>
      <c r="V2475" s="403">
        <v>0.58299999999999996</v>
      </c>
      <c r="W2475" s="403">
        <v>23.8</v>
      </c>
      <c r="X2475" s="404">
        <v>0.38562999999999997</v>
      </c>
      <c r="Y2475" s="403">
        <f>X2475+(S2475*((U2475-INDEX('[1]Center of Mass'!$B$8:$M$105,MATCH(A2475,'[1]Center of Mass'!$B$8:$B$105,0),9))^2+(V2475-INDEX('[1]Center of Mass'!$B$8:$M$105,MATCH(A2475,'[1]Center of Mass'!$B$8:$B$105,0),10))^2))</f>
        <v>614.83059102139998</v>
      </c>
    </row>
    <row r="2476" spans="1:25">
      <c r="A2476" s="403" t="s">
        <v>54</v>
      </c>
      <c r="B2476" s="403" t="s">
        <v>622</v>
      </c>
      <c r="C2476" s="403" t="s">
        <v>343</v>
      </c>
      <c r="D2476" s="403" t="s">
        <v>344</v>
      </c>
      <c r="E2476" s="403" t="s">
        <v>1455</v>
      </c>
      <c r="F2476" s="403">
        <v>0</v>
      </c>
      <c r="O2476" s="403" t="s">
        <v>345</v>
      </c>
      <c r="R2476" s="403">
        <v>4</v>
      </c>
      <c r="S2476" s="403">
        <v>1.3416999999999999</v>
      </c>
      <c r="T2476" s="403">
        <v>4.633</v>
      </c>
      <c r="U2476" s="403">
        <v>7.7750000000000004</v>
      </c>
      <c r="V2476" s="403">
        <v>0.58299999999999996</v>
      </c>
      <c r="W2476" s="403">
        <v>23.8</v>
      </c>
      <c r="X2476" s="404">
        <v>0.30003999999999997</v>
      </c>
      <c r="Y2476" s="403">
        <f>X2476+(S2476*((U2476-INDEX('[1]Center of Mass'!$B$8:$M$105,MATCH(A2476,'[1]Center of Mass'!$B$8:$B$105,0),9))^2+(V2476-INDEX('[1]Center of Mass'!$B$8:$M$105,MATCH(A2476,'[1]Center of Mass'!$B$8:$B$105,0),10))^2))</f>
        <v>495.5721148989</v>
      </c>
    </row>
    <row r="2477" spans="1:25">
      <c r="A2477" s="403" t="s">
        <v>54</v>
      </c>
      <c r="B2477" s="403" t="s">
        <v>623</v>
      </c>
      <c r="C2477" s="403" t="s">
        <v>343</v>
      </c>
      <c r="D2477" s="403" t="s">
        <v>344</v>
      </c>
      <c r="E2477" s="403" t="s">
        <v>1455</v>
      </c>
      <c r="F2477" s="403">
        <v>0</v>
      </c>
      <c r="O2477" s="403" t="s">
        <v>345</v>
      </c>
      <c r="R2477" s="403">
        <v>4</v>
      </c>
      <c r="S2477" s="403">
        <v>1.3416999999999999</v>
      </c>
      <c r="T2477" s="403">
        <v>4.633</v>
      </c>
      <c r="U2477" s="403">
        <v>8.9250000000000007</v>
      </c>
      <c r="V2477" s="403">
        <v>0.58299999999999996</v>
      </c>
      <c r="W2477" s="403">
        <v>23.8</v>
      </c>
      <c r="X2477" s="404">
        <v>0.30003999999999997</v>
      </c>
      <c r="Y2477" s="403">
        <f>X2477+(S2477*((U2477-INDEX('[1]Center of Mass'!$B$8:$M$105,MATCH(A2477,'[1]Center of Mass'!$B$8:$B$105,0),9))^2+(V2477-INDEX('[1]Center of Mass'!$B$8:$M$105,MATCH(A2477,'[1]Center of Mass'!$B$8:$B$105,0),10))^2))</f>
        <v>453.91541580889998</v>
      </c>
    </row>
    <row r="2478" spans="1:25">
      <c r="A2478" s="403" t="s">
        <v>54</v>
      </c>
      <c r="B2478" s="403" t="s">
        <v>624</v>
      </c>
      <c r="C2478" s="403" t="s">
        <v>343</v>
      </c>
      <c r="D2478" s="403" t="s">
        <v>344</v>
      </c>
      <c r="E2478" s="403" t="s">
        <v>1455</v>
      </c>
      <c r="F2478" s="403">
        <v>0</v>
      </c>
      <c r="O2478" s="403" t="s">
        <v>345</v>
      </c>
      <c r="R2478" s="403">
        <v>4</v>
      </c>
      <c r="S2478" s="403">
        <v>1.8619000000000001</v>
      </c>
      <c r="T2478" s="403">
        <v>5.5250000000000004</v>
      </c>
      <c r="U2478" s="403">
        <v>10.298</v>
      </c>
      <c r="V2478" s="403">
        <v>0.58299999999999996</v>
      </c>
      <c r="W2478" s="403">
        <v>23.8</v>
      </c>
      <c r="X2478" s="404">
        <v>0.60636999999999996</v>
      </c>
      <c r="Y2478" s="403">
        <f>X2478+(S2478*((U2478-INDEX('[1]Center of Mass'!$B$8:$M$105,MATCH(A2478,'[1]Center of Mass'!$B$8:$B$105,0),9))^2+(V2478-INDEX('[1]Center of Mass'!$B$8:$M$105,MATCH(A2478,'[1]Center of Mass'!$B$8:$B$105,0),10))^2))</f>
        <v>567.52855921980006</v>
      </c>
    </row>
    <row r="2479" spans="1:25">
      <c r="A2479" s="403" t="s">
        <v>54</v>
      </c>
      <c r="B2479" s="403" t="s">
        <v>625</v>
      </c>
      <c r="C2479" s="403" t="s">
        <v>343</v>
      </c>
      <c r="D2479" s="403" t="s">
        <v>344</v>
      </c>
      <c r="E2479" s="403" t="s">
        <v>1455</v>
      </c>
      <c r="F2479" s="403">
        <v>0</v>
      </c>
      <c r="O2479" s="403" t="s">
        <v>345</v>
      </c>
      <c r="R2479" s="403">
        <v>4</v>
      </c>
      <c r="S2479" s="403">
        <v>1.8714</v>
      </c>
      <c r="T2479" s="403">
        <v>5.5410000000000004</v>
      </c>
      <c r="U2479" s="403">
        <v>11.898</v>
      </c>
      <c r="V2479" s="403">
        <v>0.58299999999999996</v>
      </c>
      <c r="W2479" s="403">
        <v>23.8</v>
      </c>
      <c r="X2479" s="404">
        <v>0.61355000000000004</v>
      </c>
      <c r="Y2479" s="403">
        <f>X2479+(S2479*((U2479-INDEX('[1]Center of Mass'!$B$8:$M$105,MATCH(A2479,'[1]Center of Mass'!$B$8:$B$105,0),9))^2+(V2479-INDEX('[1]Center of Mass'!$B$8:$M$105,MATCH(A2479,'[1]Center of Mass'!$B$8:$B$105,0),10))^2))</f>
        <v>506.04620623879998</v>
      </c>
    </row>
    <row r="2480" spans="1:25">
      <c r="A2480" s="403" t="s">
        <v>54</v>
      </c>
      <c r="B2480" s="403" t="s">
        <v>626</v>
      </c>
      <c r="C2480" s="403" t="s">
        <v>343</v>
      </c>
      <c r="D2480" s="403" t="s">
        <v>344</v>
      </c>
      <c r="E2480" s="403" t="s">
        <v>1455</v>
      </c>
      <c r="F2480" s="403">
        <v>0</v>
      </c>
      <c r="O2480" s="403" t="s">
        <v>345</v>
      </c>
      <c r="R2480" s="403">
        <v>4</v>
      </c>
      <c r="S2480" s="403">
        <v>1.2869999999999999</v>
      </c>
      <c r="T2480" s="403">
        <v>4.54</v>
      </c>
      <c r="U2480" s="403">
        <v>13.252000000000001</v>
      </c>
      <c r="V2480" s="403">
        <v>0.58299999999999996</v>
      </c>
      <c r="W2480" s="403">
        <v>23.8</v>
      </c>
      <c r="X2480" s="404">
        <v>0.27650999999999998</v>
      </c>
      <c r="Y2480" s="403">
        <f>X2480+(S2480*((U2480-INDEX('[1]Center of Mass'!$B$8:$M$105,MATCH(A2480,'[1]Center of Mass'!$B$8:$B$105,0),9))^2+(V2480-INDEX('[1]Center of Mass'!$B$8:$M$105,MATCH(A2480,'[1]Center of Mass'!$B$8:$B$105,0),10))^2))</f>
        <v>315.55116254999996</v>
      </c>
    </row>
    <row r="2481" spans="1:25">
      <c r="A2481" s="403" t="s">
        <v>54</v>
      </c>
      <c r="B2481" s="403" t="s">
        <v>627</v>
      </c>
      <c r="C2481" s="403" t="s">
        <v>343</v>
      </c>
      <c r="D2481" s="403" t="s">
        <v>344</v>
      </c>
      <c r="E2481" s="403" t="s">
        <v>1455</v>
      </c>
      <c r="F2481" s="403">
        <v>0</v>
      </c>
      <c r="O2481" s="403" t="s">
        <v>345</v>
      </c>
      <c r="R2481" s="403">
        <v>4</v>
      </c>
      <c r="S2481" s="403">
        <v>1.2869999999999999</v>
      </c>
      <c r="T2481" s="403">
        <v>4.54</v>
      </c>
      <c r="U2481" s="403">
        <v>14.355</v>
      </c>
      <c r="V2481" s="403">
        <v>0.58299999999999996</v>
      </c>
      <c r="W2481" s="403">
        <v>23.8</v>
      </c>
      <c r="X2481" s="404">
        <v>0.27650999999999998</v>
      </c>
      <c r="Y2481" s="403">
        <f>X2481+(S2481*((U2481-INDEX('[1]Center of Mass'!$B$8:$M$105,MATCH(A2481,'[1]Center of Mass'!$B$8:$B$105,0),9))^2+(V2481-INDEX('[1]Center of Mass'!$B$8:$M$105,MATCH(A2481,'[1]Center of Mass'!$B$8:$B$105,0),10))^2))</f>
        <v>292.70900649899994</v>
      </c>
    </row>
    <row r="2482" spans="1:25">
      <c r="A2482" s="403" t="s">
        <v>54</v>
      </c>
      <c r="B2482" s="403" t="s">
        <v>628</v>
      </c>
      <c r="C2482" s="403" t="s">
        <v>343</v>
      </c>
      <c r="D2482" s="403" t="s">
        <v>344</v>
      </c>
      <c r="E2482" s="403" t="s">
        <v>1455</v>
      </c>
      <c r="F2482" s="403">
        <v>0</v>
      </c>
      <c r="O2482" s="403" t="s">
        <v>345</v>
      </c>
      <c r="R2482" s="403">
        <v>4</v>
      </c>
      <c r="S2482" s="403">
        <v>1.2869999999999999</v>
      </c>
      <c r="T2482" s="403">
        <v>4.54</v>
      </c>
      <c r="U2482" s="403">
        <v>15.458</v>
      </c>
      <c r="V2482" s="403">
        <v>0.58299999999999996</v>
      </c>
      <c r="W2482" s="403">
        <v>23.8</v>
      </c>
      <c r="X2482" s="404">
        <v>0.27650999999999998</v>
      </c>
      <c r="Y2482" s="403">
        <f>X2482+(S2482*((U2482-INDEX('[1]Center of Mass'!$B$8:$M$105,MATCH(A2482,'[1]Center of Mass'!$B$8:$B$105,0),9))^2+(V2482-INDEX('[1]Center of Mass'!$B$8:$M$105,MATCH(A2482,'[1]Center of Mass'!$B$8:$B$105,0),10))^2))</f>
        <v>272.99840201399996</v>
      </c>
    </row>
    <row r="2483" spans="1:25">
      <c r="A2483" s="403" t="s">
        <v>54</v>
      </c>
      <c r="B2483" s="403" t="s">
        <v>629</v>
      </c>
      <c r="C2483" s="403" t="s">
        <v>343</v>
      </c>
      <c r="D2483" s="403" t="s">
        <v>344</v>
      </c>
      <c r="E2483" s="403" t="s">
        <v>1455</v>
      </c>
      <c r="F2483" s="403">
        <v>0</v>
      </c>
      <c r="O2483" s="403" t="s">
        <v>345</v>
      </c>
      <c r="R2483" s="403">
        <v>4</v>
      </c>
      <c r="S2483" s="403">
        <v>1.3889</v>
      </c>
      <c r="T2483" s="403">
        <v>4.7140000000000004</v>
      </c>
      <c r="U2483" s="403">
        <v>16.605</v>
      </c>
      <c r="V2483" s="403">
        <v>0.58299999999999996</v>
      </c>
      <c r="W2483" s="403">
        <v>23.8</v>
      </c>
      <c r="X2483" s="404">
        <v>0.32157999999999998</v>
      </c>
      <c r="Y2483" s="403">
        <f>X2483+(S2483*((U2483-INDEX('[1]Center of Mass'!$B$8:$M$105,MATCH(A2483,'[1]Center of Mass'!$B$8:$B$105,0),9))^2+(V2483-INDEX('[1]Center of Mass'!$B$8:$M$105,MATCH(A2483,'[1]Center of Mass'!$B$8:$B$105,0),10))^2))</f>
        <v>276.10125427530005</v>
      </c>
    </row>
    <row r="2484" spans="1:25">
      <c r="A2484" s="403" t="s">
        <v>54</v>
      </c>
      <c r="B2484" s="403" t="s">
        <v>630</v>
      </c>
      <c r="C2484" s="403" t="s">
        <v>343</v>
      </c>
      <c r="D2484" s="403" t="s">
        <v>344</v>
      </c>
      <c r="E2484" s="403" t="s">
        <v>1455</v>
      </c>
      <c r="F2484" s="403">
        <v>0</v>
      </c>
      <c r="O2484" s="403" t="s">
        <v>345</v>
      </c>
      <c r="R2484" s="403">
        <v>4</v>
      </c>
      <c r="S2484" s="403">
        <v>0.7</v>
      </c>
      <c r="T2484" s="403">
        <v>3.5329999999999999</v>
      </c>
      <c r="U2484" s="403">
        <v>17.5</v>
      </c>
      <c r="V2484" s="403">
        <v>0.58299999999999996</v>
      </c>
      <c r="W2484" s="403">
        <v>23.8</v>
      </c>
      <c r="X2484" s="404">
        <v>0.1004</v>
      </c>
      <c r="Y2484" s="403">
        <f>X2484+(S2484*((U2484-INDEX('[1]Center of Mass'!$B$8:$M$105,MATCH(A2484,'[1]Center of Mass'!$B$8:$B$105,0),9))^2+(V2484-INDEX('[1]Center of Mass'!$B$8:$M$105,MATCH(A2484,'[1]Center of Mass'!$B$8:$B$105,0),10))^2))</f>
        <v>133.08222940000002</v>
      </c>
    </row>
    <row r="2485" spans="1:25">
      <c r="A2485" s="403" t="s">
        <v>54</v>
      </c>
      <c r="B2485" s="403" t="s">
        <v>884</v>
      </c>
      <c r="C2485" s="403" t="s">
        <v>343</v>
      </c>
      <c r="D2485" s="403" t="s">
        <v>344</v>
      </c>
      <c r="E2485" s="403" t="s">
        <v>1455</v>
      </c>
      <c r="F2485" s="403">
        <v>0</v>
      </c>
      <c r="O2485" s="403" t="s">
        <v>345</v>
      </c>
      <c r="R2485" s="403">
        <v>4</v>
      </c>
      <c r="S2485" s="403">
        <v>1.4582999999999999</v>
      </c>
      <c r="T2485" s="403">
        <v>4.8330000000000002</v>
      </c>
      <c r="U2485" s="403">
        <v>0.625</v>
      </c>
      <c r="V2485" s="403">
        <v>1.75</v>
      </c>
      <c r="W2485" s="403">
        <v>23.8</v>
      </c>
      <c r="X2485" s="404">
        <v>0.3553</v>
      </c>
      <c r="Y2485" s="403">
        <f>X2485+(S2485*((U2485-INDEX('[1]Center of Mass'!$B$8:$M$105,MATCH(A2485,'[1]Center of Mass'!$B$8:$B$105,0),9))^2+(V2485-INDEX('[1]Center of Mass'!$B$8:$M$105,MATCH(A2485,'[1]Center of Mass'!$B$8:$B$105,0),10))^2))</f>
        <v>864.18502153600002</v>
      </c>
    </row>
    <row r="2486" spans="1:25">
      <c r="A2486" s="403" t="s">
        <v>54</v>
      </c>
      <c r="B2486" s="403" t="s">
        <v>885</v>
      </c>
      <c r="C2486" s="403" t="s">
        <v>343</v>
      </c>
      <c r="D2486" s="403" t="s">
        <v>344</v>
      </c>
      <c r="E2486" s="403" t="s">
        <v>1455</v>
      </c>
      <c r="F2486" s="403">
        <v>0</v>
      </c>
      <c r="O2486" s="403" t="s">
        <v>345</v>
      </c>
      <c r="R2486" s="403">
        <v>4</v>
      </c>
      <c r="S2486" s="403">
        <v>1.1958</v>
      </c>
      <c r="T2486" s="403">
        <v>4.383</v>
      </c>
      <c r="U2486" s="403">
        <v>1.7629999999999999</v>
      </c>
      <c r="V2486" s="403">
        <v>1.75</v>
      </c>
      <c r="W2486" s="403">
        <v>23.8</v>
      </c>
      <c r="X2486" s="404">
        <v>0.24034</v>
      </c>
      <c r="Y2486" s="403">
        <f>X2486+(S2486*((U2486-INDEX('[1]Center of Mass'!$B$8:$M$105,MATCH(A2486,'[1]Center of Mass'!$B$8:$B$105,0),9))^2+(V2486-INDEX('[1]Center of Mass'!$B$8:$M$105,MATCH(A2486,'[1]Center of Mass'!$B$8:$B$105,0),10))^2))</f>
        <v>652.36166681199984</v>
      </c>
    </row>
    <row r="2487" spans="1:25">
      <c r="A2487" s="403" t="s">
        <v>54</v>
      </c>
      <c r="B2487" s="403" t="s">
        <v>631</v>
      </c>
      <c r="C2487" s="403" t="s">
        <v>343</v>
      </c>
      <c r="D2487" s="403" t="s">
        <v>344</v>
      </c>
      <c r="E2487" s="403" t="s">
        <v>1455</v>
      </c>
      <c r="F2487" s="403">
        <v>0</v>
      </c>
      <c r="O2487" s="403" t="s">
        <v>345</v>
      </c>
      <c r="R2487" s="403">
        <v>4</v>
      </c>
      <c r="S2487" s="403">
        <v>1.1958</v>
      </c>
      <c r="T2487" s="403">
        <v>4.383</v>
      </c>
      <c r="U2487" s="403">
        <v>2.7879999999999998</v>
      </c>
      <c r="V2487" s="403">
        <v>1.75</v>
      </c>
      <c r="W2487" s="403">
        <v>23.8</v>
      </c>
      <c r="X2487" s="404">
        <v>0.24034</v>
      </c>
      <c r="Y2487" s="403">
        <f>X2487+(S2487*((U2487-INDEX('[1]Center of Mass'!$B$8:$M$105,MATCH(A2487,'[1]Center of Mass'!$B$8:$B$105,0),9))^2+(V2487-INDEX('[1]Center of Mass'!$B$8:$M$105,MATCH(A2487,'[1]Center of Mass'!$B$8:$B$105,0),10))^2))</f>
        <v>604.37938464700005</v>
      </c>
    </row>
    <row r="2488" spans="1:25">
      <c r="A2488" s="403" t="s">
        <v>54</v>
      </c>
      <c r="B2488" s="403" t="s">
        <v>632</v>
      </c>
      <c r="C2488" s="403" t="s">
        <v>343</v>
      </c>
      <c r="D2488" s="403" t="s">
        <v>344</v>
      </c>
      <c r="E2488" s="403" t="s">
        <v>1455</v>
      </c>
      <c r="F2488" s="403">
        <v>0</v>
      </c>
      <c r="O2488" s="403" t="s">
        <v>345</v>
      </c>
      <c r="R2488" s="403">
        <v>4</v>
      </c>
      <c r="S2488" s="403">
        <v>1.5166999999999999</v>
      </c>
      <c r="T2488" s="403">
        <v>4.9329999999999998</v>
      </c>
      <c r="U2488" s="403">
        <v>3.95</v>
      </c>
      <c r="V2488" s="403">
        <v>1.75</v>
      </c>
      <c r="W2488" s="403">
        <v>23.8</v>
      </c>
      <c r="X2488" s="404">
        <v>0.38562999999999997</v>
      </c>
      <c r="Y2488" s="403">
        <f>X2488+(S2488*((U2488-INDEX('[1]Center of Mass'!$B$8:$M$105,MATCH(A2488,'[1]Center of Mass'!$B$8:$B$105,0),9))^2+(V2488-INDEX('[1]Center of Mass'!$B$8:$M$105,MATCH(A2488,'[1]Center of Mass'!$B$8:$B$105,0),10))^2))</f>
        <v>701.51045558149997</v>
      </c>
    </row>
    <row r="2489" spans="1:25">
      <c r="A2489" s="403" t="s">
        <v>54</v>
      </c>
      <c r="B2489" s="403" t="s">
        <v>633</v>
      </c>
      <c r="C2489" s="403" t="s">
        <v>343</v>
      </c>
      <c r="D2489" s="403" t="s">
        <v>344</v>
      </c>
      <c r="E2489" s="403" t="s">
        <v>1455</v>
      </c>
      <c r="F2489" s="403">
        <v>0</v>
      </c>
      <c r="O2489" s="403" t="s">
        <v>345</v>
      </c>
      <c r="R2489" s="403">
        <v>4</v>
      </c>
      <c r="S2489" s="403">
        <v>1.5166999999999999</v>
      </c>
      <c r="T2489" s="403">
        <v>4.9329999999999998</v>
      </c>
      <c r="U2489" s="403">
        <v>5.25</v>
      </c>
      <c r="V2489" s="403">
        <v>1.75</v>
      </c>
      <c r="W2489" s="403">
        <v>23.8</v>
      </c>
      <c r="X2489" s="404">
        <v>0.38562999999999997</v>
      </c>
      <c r="Y2489" s="403">
        <f>X2489+(S2489*((U2489-INDEX('[1]Center of Mass'!$B$8:$M$105,MATCH(A2489,'[1]Center of Mass'!$B$8:$B$105,0),9))^2+(V2489-INDEX('[1]Center of Mass'!$B$8:$M$105,MATCH(A2489,'[1]Center of Mass'!$B$8:$B$105,0),10))^2))</f>
        <v>633.4904040015</v>
      </c>
    </row>
    <row r="2490" spans="1:25">
      <c r="A2490" s="403" t="s">
        <v>54</v>
      </c>
      <c r="B2490" s="403" t="s">
        <v>634</v>
      </c>
      <c r="C2490" s="403" t="s">
        <v>343</v>
      </c>
      <c r="D2490" s="403" t="s">
        <v>344</v>
      </c>
      <c r="E2490" s="403" t="s">
        <v>1455</v>
      </c>
      <c r="F2490" s="403">
        <v>0</v>
      </c>
      <c r="O2490" s="403" t="s">
        <v>345</v>
      </c>
      <c r="R2490" s="403">
        <v>4</v>
      </c>
      <c r="S2490" s="403">
        <v>1.5166999999999999</v>
      </c>
      <c r="T2490" s="403">
        <v>4.9329999999999998</v>
      </c>
      <c r="U2490" s="403">
        <v>6.55</v>
      </c>
      <c r="V2490" s="403">
        <v>1.75</v>
      </c>
      <c r="W2490" s="403">
        <v>23.8</v>
      </c>
      <c r="X2490" s="404">
        <v>0.38562999999999997</v>
      </c>
      <c r="Y2490" s="403">
        <f>X2490+(S2490*((U2490-INDEX('[1]Center of Mass'!$B$8:$M$105,MATCH(A2490,'[1]Center of Mass'!$B$8:$B$105,0),9))^2+(V2490-INDEX('[1]Center of Mass'!$B$8:$M$105,MATCH(A2490,'[1]Center of Mass'!$B$8:$B$105,0),10))^2))</f>
        <v>570.59679842150001</v>
      </c>
    </row>
    <row r="2491" spans="1:25">
      <c r="A2491" s="403" t="s">
        <v>54</v>
      </c>
      <c r="B2491" s="403" t="s">
        <v>635</v>
      </c>
      <c r="C2491" s="403" t="s">
        <v>343</v>
      </c>
      <c r="D2491" s="403" t="s">
        <v>344</v>
      </c>
      <c r="E2491" s="403" t="s">
        <v>1455</v>
      </c>
      <c r="F2491" s="403">
        <v>0</v>
      </c>
      <c r="O2491" s="403" t="s">
        <v>345</v>
      </c>
      <c r="R2491" s="403">
        <v>4</v>
      </c>
      <c r="S2491" s="403">
        <v>1.3416999999999999</v>
      </c>
      <c r="T2491" s="403">
        <v>4.633</v>
      </c>
      <c r="U2491" s="403">
        <v>7.7750000000000004</v>
      </c>
      <c r="V2491" s="403">
        <v>1.75</v>
      </c>
      <c r="W2491" s="403">
        <v>23.8</v>
      </c>
      <c r="X2491" s="404">
        <v>0.30003999999999997</v>
      </c>
      <c r="Y2491" s="403">
        <f>X2491+(S2491*((U2491-INDEX('[1]Center of Mass'!$B$8:$M$105,MATCH(A2491,'[1]Center of Mass'!$B$8:$B$105,0),9))^2+(V2491-INDEX('[1]Center of Mass'!$B$8:$M$105,MATCH(A2491,'[1]Center of Mass'!$B$8:$B$105,0),10))^2))</f>
        <v>456.44210927399996</v>
      </c>
    </row>
    <row r="2492" spans="1:25">
      <c r="A2492" s="403" t="s">
        <v>54</v>
      </c>
      <c r="B2492" s="403" t="s">
        <v>636</v>
      </c>
      <c r="C2492" s="403" t="s">
        <v>343</v>
      </c>
      <c r="D2492" s="403" t="s">
        <v>344</v>
      </c>
      <c r="E2492" s="403" t="s">
        <v>1455</v>
      </c>
      <c r="F2492" s="403">
        <v>0</v>
      </c>
      <c r="O2492" s="403" t="s">
        <v>345</v>
      </c>
      <c r="R2492" s="403">
        <v>4</v>
      </c>
      <c r="S2492" s="403">
        <v>1.3416999999999999</v>
      </c>
      <c r="T2492" s="403">
        <v>4.633</v>
      </c>
      <c r="U2492" s="403">
        <v>8.9250000000000007</v>
      </c>
      <c r="V2492" s="403">
        <v>1.75</v>
      </c>
      <c r="W2492" s="403">
        <v>23.8</v>
      </c>
      <c r="X2492" s="404">
        <v>0.30003999999999997</v>
      </c>
      <c r="Y2492" s="403">
        <f>X2492+(S2492*((U2492-INDEX('[1]Center of Mass'!$B$8:$M$105,MATCH(A2492,'[1]Center of Mass'!$B$8:$B$105,0),9))^2+(V2492-INDEX('[1]Center of Mass'!$B$8:$M$105,MATCH(A2492,'[1]Center of Mass'!$B$8:$B$105,0),10))^2))</f>
        <v>414.785410184</v>
      </c>
    </row>
    <row r="2493" spans="1:25">
      <c r="A2493" s="403" t="s">
        <v>54</v>
      </c>
      <c r="B2493" s="403" t="s">
        <v>637</v>
      </c>
      <c r="C2493" s="403" t="s">
        <v>343</v>
      </c>
      <c r="D2493" s="403" t="s">
        <v>344</v>
      </c>
      <c r="E2493" s="403" t="s">
        <v>1455</v>
      </c>
      <c r="F2493" s="403">
        <v>0</v>
      </c>
      <c r="O2493" s="403" t="s">
        <v>345</v>
      </c>
      <c r="R2493" s="403">
        <v>4</v>
      </c>
      <c r="S2493" s="403">
        <v>1.8619000000000001</v>
      </c>
      <c r="T2493" s="403">
        <v>5.5250000000000004</v>
      </c>
      <c r="U2493" s="403">
        <v>10.298</v>
      </c>
      <c r="V2493" s="403">
        <v>1.75</v>
      </c>
      <c r="W2493" s="403">
        <v>23.8</v>
      </c>
      <c r="X2493" s="404">
        <v>0.60636999999999996</v>
      </c>
      <c r="Y2493" s="403">
        <f>X2493+(S2493*((U2493-INDEX('[1]Center of Mass'!$B$8:$M$105,MATCH(A2493,'[1]Center of Mass'!$B$8:$B$105,0),9))^2+(V2493-INDEX('[1]Center of Mass'!$B$8:$M$105,MATCH(A2493,'[1]Center of Mass'!$B$8:$B$105,0),10))^2))</f>
        <v>513.2271822555</v>
      </c>
    </row>
    <row r="2494" spans="1:25">
      <c r="A2494" s="403" t="s">
        <v>54</v>
      </c>
      <c r="B2494" s="403" t="s">
        <v>638</v>
      </c>
      <c r="C2494" s="403" t="s">
        <v>343</v>
      </c>
      <c r="D2494" s="403" t="s">
        <v>344</v>
      </c>
      <c r="E2494" s="403" t="s">
        <v>1455</v>
      </c>
      <c r="F2494" s="403">
        <v>0</v>
      </c>
      <c r="O2494" s="403" t="s">
        <v>345</v>
      </c>
      <c r="R2494" s="403">
        <v>4</v>
      </c>
      <c r="S2494" s="403">
        <v>1.8714</v>
      </c>
      <c r="T2494" s="403">
        <v>5.5410000000000004</v>
      </c>
      <c r="U2494" s="403">
        <v>11.898</v>
      </c>
      <c r="V2494" s="403">
        <v>1.75</v>
      </c>
      <c r="W2494" s="403">
        <v>23.8</v>
      </c>
      <c r="X2494" s="404">
        <v>0.61355000000000004</v>
      </c>
      <c r="Y2494" s="403">
        <f>X2494+(S2494*((U2494-INDEX('[1]Center of Mass'!$B$8:$M$105,MATCH(A2494,'[1]Center of Mass'!$B$8:$B$105,0),9))^2+(V2494-INDEX('[1]Center of Mass'!$B$8:$M$105,MATCH(A2494,'[1]Center of Mass'!$B$8:$B$105,0),10))^2))</f>
        <v>451.46776655300005</v>
      </c>
    </row>
    <row r="2495" spans="1:25">
      <c r="A2495" s="403" t="s">
        <v>54</v>
      </c>
      <c r="B2495" s="403" t="s">
        <v>639</v>
      </c>
      <c r="C2495" s="403" t="s">
        <v>343</v>
      </c>
      <c r="D2495" s="403" t="s">
        <v>344</v>
      </c>
      <c r="E2495" s="403" t="s">
        <v>1455</v>
      </c>
      <c r="F2495" s="403">
        <v>0</v>
      </c>
      <c r="O2495" s="403" t="s">
        <v>345</v>
      </c>
      <c r="R2495" s="403">
        <v>4</v>
      </c>
      <c r="S2495" s="403">
        <v>1.2869999999999999</v>
      </c>
      <c r="T2495" s="403">
        <v>4.54</v>
      </c>
      <c r="U2495" s="403">
        <v>13.252000000000001</v>
      </c>
      <c r="V2495" s="403">
        <v>1.75</v>
      </c>
      <c r="W2495" s="403">
        <v>23.8</v>
      </c>
      <c r="X2495" s="404">
        <v>0.27650999999999998</v>
      </c>
      <c r="Y2495" s="403">
        <f>X2495+(S2495*((U2495-INDEX('[1]Center of Mass'!$B$8:$M$105,MATCH(A2495,'[1]Center of Mass'!$B$8:$B$105,0),9))^2+(V2495-INDEX('[1]Center of Mass'!$B$8:$M$105,MATCH(A2495,'[1]Center of Mass'!$B$8:$B$105,0),10))^2))</f>
        <v>278.01645491099993</v>
      </c>
    </row>
    <row r="2496" spans="1:25">
      <c r="A2496" s="403" t="s">
        <v>54</v>
      </c>
      <c r="B2496" s="403" t="s">
        <v>640</v>
      </c>
      <c r="C2496" s="403" t="s">
        <v>343</v>
      </c>
      <c r="D2496" s="403" t="s">
        <v>344</v>
      </c>
      <c r="E2496" s="403" t="s">
        <v>1455</v>
      </c>
      <c r="F2496" s="403">
        <v>0</v>
      </c>
      <c r="O2496" s="403" t="s">
        <v>345</v>
      </c>
      <c r="R2496" s="403">
        <v>4</v>
      </c>
      <c r="S2496" s="403">
        <v>1.2869999999999999</v>
      </c>
      <c r="T2496" s="403">
        <v>4.54</v>
      </c>
      <c r="U2496" s="403">
        <v>14.355</v>
      </c>
      <c r="V2496" s="403">
        <v>1.75</v>
      </c>
      <c r="W2496" s="403">
        <v>23.8</v>
      </c>
      <c r="X2496" s="404">
        <v>0.27650999999999998</v>
      </c>
      <c r="Y2496" s="403">
        <f>X2496+(S2496*((U2496-INDEX('[1]Center of Mass'!$B$8:$M$105,MATCH(A2496,'[1]Center of Mass'!$B$8:$B$105,0),9))^2+(V2496-INDEX('[1]Center of Mass'!$B$8:$M$105,MATCH(A2496,'[1]Center of Mass'!$B$8:$B$105,0),10))^2))</f>
        <v>255.17429885999999</v>
      </c>
    </row>
    <row r="2497" spans="1:25">
      <c r="A2497" s="403" t="s">
        <v>54</v>
      </c>
      <c r="B2497" s="403" t="s">
        <v>641</v>
      </c>
      <c r="C2497" s="403" t="s">
        <v>343</v>
      </c>
      <c r="D2497" s="403" t="s">
        <v>344</v>
      </c>
      <c r="E2497" s="403" t="s">
        <v>1455</v>
      </c>
      <c r="F2497" s="403">
        <v>0</v>
      </c>
      <c r="O2497" s="403" t="s">
        <v>345</v>
      </c>
      <c r="R2497" s="403">
        <v>4</v>
      </c>
      <c r="S2497" s="403">
        <v>1.2869999999999999</v>
      </c>
      <c r="T2497" s="403">
        <v>4.54</v>
      </c>
      <c r="U2497" s="403">
        <v>15.458</v>
      </c>
      <c r="V2497" s="403">
        <v>1.75</v>
      </c>
      <c r="W2497" s="403">
        <v>23.8</v>
      </c>
      <c r="X2497" s="404">
        <v>0.27650999999999998</v>
      </c>
      <c r="Y2497" s="403">
        <f>X2497+(S2497*((U2497-INDEX('[1]Center of Mass'!$B$8:$M$105,MATCH(A2497,'[1]Center of Mass'!$B$8:$B$105,0),9))^2+(V2497-INDEX('[1]Center of Mass'!$B$8:$M$105,MATCH(A2497,'[1]Center of Mass'!$B$8:$B$105,0),10))^2))</f>
        <v>235.46369437500002</v>
      </c>
    </row>
    <row r="2498" spans="1:25">
      <c r="A2498" s="403" t="s">
        <v>54</v>
      </c>
      <c r="B2498" s="403" t="s">
        <v>642</v>
      </c>
      <c r="C2498" s="403" t="s">
        <v>343</v>
      </c>
      <c r="D2498" s="403" t="s">
        <v>344</v>
      </c>
      <c r="E2498" s="403" t="s">
        <v>1455</v>
      </c>
      <c r="F2498" s="403">
        <v>0</v>
      </c>
      <c r="O2498" s="403" t="s">
        <v>345</v>
      </c>
      <c r="R2498" s="403">
        <v>4</v>
      </c>
      <c r="S2498" s="403">
        <v>1.3889</v>
      </c>
      <c r="T2498" s="403">
        <v>4.7140000000000004</v>
      </c>
      <c r="U2498" s="403">
        <v>16.605</v>
      </c>
      <c r="V2498" s="403">
        <v>1.75</v>
      </c>
      <c r="W2498" s="403">
        <v>23.8</v>
      </c>
      <c r="X2498" s="404">
        <v>0.32157999999999998</v>
      </c>
      <c r="Y2498" s="403">
        <f>X2498+(S2498*((U2498-INDEX('[1]Center of Mass'!$B$8:$M$105,MATCH(A2498,'[1]Center of Mass'!$B$8:$B$105,0),9))^2+(V2498-INDEX('[1]Center of Mass'!$B$8:$M$105,MATCH(A2498,'[1]Center of Mass'!$B$8:$B$105,0),10))^2))</f>
        <v>235.59468439200003</v>
      </c>
    </row>
    <row r="2499" spans="1:25">
      <c r="A2499" s="403" t="s">
        <v>54</v>
      </c>
      <c r="B2499" s="403" t="s">
        <v>643</v>
      </c>
      <c r="C2499" s="403" t="s">
        <v>343</v>
      </c>
      <c r="D2499" s="403" t="s">
        <v>344</v>
      </c>
      <c r="E2499" s="403" t="s">
        <v>1455</v>
      </c>
      <c r="F2499" s="403">
        <v>0</v>
      </c>
      <c r="O2499" s="403" t="s">
        <v>345</v>
      </c>
      <c r="R2499" s="403">
        <v>4</v>
      </c>
      <c r="S2499" s="403">
        <v>0.7</v>
      </c>
      <c r="T2499" s="403">
        <v>3.5329999999999999</v>
      </c>
      <c r="U2499" s="403">
        <v>17.5</v>
      </c>
      <c r="V2499" s="403">
        <v>1.75</v>
      </c>
      <c r="W2499" s="403">
        <v>23.8</v>
      </c>
      <c r="X2499" s="404">
        <v>0.1004</v>
      </c>
      <c r="Y2499" s="403">
        <f>X2499+(S2499*((U2499-INDEX('[1]Center of Mass'!$B$8:$M$105,MATCH(A2499,'[1]Center of Mass'!$B$8:$B$105,0),9))^2+(V2499-INDEX('[1]Center of Mass'!$B$8:$M$105,MATCH(A2499,'[1]Center of Mass'!$B$8:$B$105,0),10))^2))</f>
        <v>112.66708149999999</v>
      </c>
    </row>
    <row r="2500" spans="1:25">
      <c r="A2500" s="403" t="s">
        <v>54</v>
      </c>
      <c r="B2500" s="403" t="s">
        <v>644</v>
      </c>
      <c r="C2500" s="403" t="s">
        <v>343</v>
      </c>
      <c r="D2500" s="403" t="s">
        <v>344</v>
      </c>
      <c r="E2500" s="403" t="s">
        <v>1455</v>
      </c>
      <c r="F2500" s="403">
        <v>0</v>
      </c>
      <c r="O2500" s="403" t="s">
        <v>345</v>
      </c>
      <c r="R2500" s="403">
        <v>4</v>
      </c>
      <c r="S2500" s="403">
        <v>1.4582999999999999</v>
      </c>
      <c r="T2500" s="403">
        <v>4.8330000000000002</v>
      </c>
      <c r="U2500" s="403">
        <v>0.625</v>
      </c>
      <c r="V2500" s="403">
        <v>2.9169999999999998</v>
      </c>
      <c r="W2500" s="403">
        <v>23.8</v>
      </c>
      <c r="X2500" s="404">
        <v>0.3553</v>
      </c>
      <c r="Y2500" s="403">
        <f>X2500+(S2500*((U2500-INDEX('[1]Center of Mass'!$B$8:$M$105,MATCH(A2500,'[1]Center of Mass'!$B$8:$B$105,0),9))^2+(V2500-INDEX('[1]Center of Mass'!$B$8:$M$105,MATCH(A2500,'[1]Center of Mass'!$B$8:$B$105,0),10))^2))</f>
        <v>825.62652101829997</v>
      </c>
    </row>
    <row r="2501" spans="1:25">
      <c r="A2501" s="403" t="s">
        <v>54</v>
      </c>
      <c r="B2501" s="403" t="s">
        <v>886</v>
      </c>
      <c r="C2501" s="403" t="s">
        <v>343</v>
      </c>
      <c r="D2501" s="403" t="s">
        <v>344</v>
      </c>
      <c r="E2501" s="403" t="s">
        <v>1455</v>
      </c>
      <c r="F2501" s="403">
        <v>0</v>
      </c>
      <c r="O2501" s="403" t="s">
        <v>345</v>
      </c>
      <c r="R2501" s="403">
        <v>4</v>
      </c>
      <c r="S2501" s="403">
        <v>1.1958</v>
      </c>
      <c r="T2501" s="403">
        <v>4.383</v>
      </c>
      <c r="U2501" s="403">
        <v>1.7629999999999999</v>
      </c>
      <c r="V2501" s="403">
        <v>2.9169999999999998</v>
      </c>
      <c r="W2501" s="403">
        <v>23.8</v>
      </c>
      <c r="X2501" s="404">
        <v>0.24034</v>
      </c>
      <c r="Y2501" s="403">
        <f>X2501+(S2501*((U2501-INDEX('[1]Center of Mass'!$B$8:$M$105,MATCH(A2501,'[1]Center of Mass'!$B$8:$B$105,0),9))^2+(V2501-INDEX('[1]Center of Mass'!$B$8:$M$105,MATCH(A2501,'[1]Center of Mass'!$B$8:$B$105,0),10))^2))</f>
        <v>620.74385503179985</v>
      </c>
    </row>
    <row r="2502" spans="1:25">
      <c r="A2502" s="403" t="s">
        <v>54</v>
      </c>
      <c r="B2502" s="403" t="s">
        <v>887</v>
      </c>
      <c r="C2502" s="403" t="s">
        <v>343</v>
      </c>
      <c r="D2502" s="403" t="s">
        <v>344</v>
      </c>
      <c r="E2502" s="403" t="s">
        <v>1455</v>
      </c>
      <c r="F2502" s="403">
        <v>0</v>
      </c>
      <c r="O2502" s="403" t="s">
        <v>345</v>
      </c>
      <c r="R2502" s="403">
        <v>4</v>
      </c>
      <c r="S2502" s="403">
        <v>1.1958</v>
      </c>
      <c r="T2502" s="403">
        <v>4.383</v>
      </c>
      <c r="U2502" s="403">
        <v>2.7879999999999998</v>
      </c>
      <c r="V2502" s="403">
        <v>2.9169999999999998</v>
      </c>
      <c r="W2502" s="403">
        <v>23.8</v>
      </c>
      <c r="X2502" s="404">
        <v>0.24034</v>
      </c>
      <c r="Y2502" s="403">
        <f>X2502+(S2502*((U2502-INDEX('[1]Center of Mass'!$B$8:$M$105,MATCH(A2502,'[1]Center of Mass'!$B$8:$B$105,0),9))^2+(V2502-INDEX('[1]Center of Mass'!$B$8:$M$105,MATCH(A2502,'[1]Center of Mass'!$B$8:$B$105,0),10))^2))</f>
        <v>572.76157286679995</v>
      </c>
    </row>
    <row r="2503" spans="1:25">
      <c r="A2503" s="403" t="s">
        <v>54</v>
      </c>
      <c r="B2503" s="403" t="s">
        <v>888</v>
      </c>
      <c r="C2503" s="403" t="s">
        <v>343</v>
      </c>
      <c r="D2503" s="403" t="s">
        <v>344</v>
      </c>
      <c r="E2503" s="403" t="s">
        <v>1455</v>
      </c>
      <c r="F2503" s="403">
        <v>0</v>
      </c>
      <c r="O2503" s="403" t="s">
        <v>345</v>
      </c>
      <c r="R2503" s="403">
        <v>4</v>
      </c>
      <c r="S2503" s="403">
        <v>1.5166999999999999</v>
      </c>
      <c r="T2503" s="403">
        <v>4.9329999999999998</v>
      </c>
      <c r="U2503" s="403">
        <v>3.95</v>
      </c>
      <c r="V2503" s="403">
        <v>2.9169999999999998</v>
      </c>
      <c r="W2503" s="403">
        <v>23.8</v>
      </c>
      <c r="X2503" s="404">
        <v>0.38562999999999997</v>
      </c>
      <c r="Y2503" s="403">
        <f>X2503+(S2503*((U2503-INDEX('[1]Center of Mass'!$B$8:$M$105,MATCH(A2503,'[1]Center of Mass'!$B$8:$B$105,0),9))^2+(V2503-INDEX('[1]Center of Mass'!$B$8:$M$105,MATCH(A2503,'[1]Center of Mass'!$B$8:$B$105,0),10))^2))</f>
        <v>661.40781707420001</v>
      </c>
    </row>
    <row r="2504" spans="1:25">
      <c r="A2504" s="403" t="s">
        <v>54</v>
      </c>
      <c r="B2504" s="403" t="s">
        <v>889</v>
      </c>
      <c r="C2504" s="403" t="s">
        <v>343</v>
      </c>
      <c r="D2504" s="403" t="s">
        <v>344</v>
      </c>
      <c r="E2504" s="403" t="s">
        <v>1455</v>
      </c>
      <c r="F2504" s="403">
        <v>0</v>
      </c>
      <c r="O2504" s="403" t="s">
        <v>345</v>
      </c>
      <c r="R2504" s="403">
        <v>4</v>
      </c>
      <c r="S2504" s="403">
        <v>1.5166999999999999</v>
      </c>
      <c r="T2504" s="403">
        <v>4.9329999999999998</v>
      </c>
      <c r="U2504" s="403">
        <v>5.25</v>
      </c>
      <c r="V2504" s="403">
        <v>2.9169999999999998</v>
      </c>
      <c r="W2504" s="403">
        <v>23.8</v>
      </c>
      <c r="X2504" s="404">
        <v>0.38562999999999997</v>
      </c>
      <c r="Y2504" s="403">
        <f>X2504+(S2504*((U2504-INDEX('[1]Center of Mass'!$B$8:$M$105,MATCH(A2504,'[1]Center of Mass'!$B$8:$B$105,0),9))^2+(V2504-INDEX('[1]Center of Mass'!$B$8:$M$105,MATCH(A2504,'[1]Center of Mass'!$B$8:$B$105,0),10))^2))</f>
        <v>593.38776549420004</v>
      </c>
    </row>
    <row r="2505" spans="1:25">
      <c r="A2505" s="403" t="s">
        <v>54</v>
      </c>
      <c r="B2505" s="403" t="s">
        <v>890</v>
      </c>
      <c r="C2505" s="403" t="s">
        <v>343</v>
      </c>
      <c r="D2505" s="403" t="s">
        <v>344</v>
      </c>
      <c r="E2505" s="403" t="s">
        <v>1455</v>
      </c>
      <c r="F2505" s="403">
        <v>0</v>
      </c>
      <c r="O2505" s="403" t="s">
        <v>345</v>
      </c>
      <c r="R2505" s="403">
        <v>4</v>
      </c>
      <c r="S2505" s="403">
        <v>1.5166999999999999</v>
      </c>
      <c r="T2505" s="403">
        <v>4.9329999999999998</v>
      </c>
      <c r="U2505" s="403">
        <v>6.55</v>
      </c>
      <c r="V2505" s="403">
        <v>2.9169999999999998</v>
      </c>
      <c r="W2505" s="403">
        <v>23.8</v>
      </c>
      <c r="X2505" s="404">
        <v>0.38562999999999997</v>
      </c>
      <c r="Y2505" s="403">
        <f>X2505+(S2505*((U2505-INDEX('[1]Center of Mass'!$B$8:$M$105,MATCH(A2505,'[1]Center of Mass'!$B$8:$B$105,0),9))^2+(V2505-INDEX('[1]Center of Mass'!$B$8:$M$105,MATCH(A2505,'[1]Center of Mass'!$B$8:$B$105,0),10))^2))</f>
        <v>530.49415991419994</v>
      </c>
    </row>
    <row r="2506" spans="1:25">
      <c r="A2506" s="403" t="s">
        <v>54</v>
      </c>
      <c r="B2506" s="403" t="s">
        <v>459</v>
      </c>
      <c r="C2506" s="403" t="s">
        <v>343</v>
      </c>
      <c r="D2506" s="403" t="s">
        <v>344</v>
      </c>
      <c r="E2506" s="403" t="s">
        <v>1455</v>
      </c>
      <c r="F2506" s="403">
        <v>0</v>
      </c>
      <c r="O2506" s="403" t="s">
        <v>345</v>
      </c>
      <c r="R2506" s="403">
        <v>4</v>
      </c>
      <c r="S2506" s="403">
        <v>1.3416999999999999</v>
      </c>
      <c r="T2506" s="403">
        <v>4.633</v>
      </c>
      <c r="U2506" s="403">
        <v>7.7750000000000004</v>
      </c>
      <c r="V2506" s="403">
        <v>2.9169999999999998</v>
      </c>
      <c r="W2506" s="403">
        <v>23.8</v>
      </c>
      <c r="X2506" s="404">
        <v>0.30003999999999997</v>
      </c>
      <c r="Y2506" s="403">
        <f>X2506+(S2506*((U2506-INDEX('[1]Center of Mass'!$B$8:$M$105,MATCH(A2506,'[1]Center of Mass'!$B$8:$B$105,0),9))^2+(V2506-INDEX('[1]Center of Mass'!$B$8:$M$105,MATCH(A2506,'[1]Center of Mass'!$B$8:$B$105,0),10))^2))</f>
        <v>420.96659659170001</v>
      </c>
    </row>
    <row r="2507" spans="1:25">
      <c r="A2507" s="403" t="s">
        <v>54</v>
      </c>
      <c r="B2507" s="403" t="s">
        <v>460</v>
      </c>
      <c r="C2507" s="403" t="s">
        <v>343</v>
      </c>
      <c r="D2507" s="403" t="s">
        <v>344</v>
      </c>
      <c r="E2507" s="403" t="s">
        <v>1455</v>
      </c>
      <c r="F2507" s="403">
        <v>0</v>
      </c>
      <c r="O2507" s="403" t="s">
        <v>345</v>
      </c>
      <c r="R2507" s="403">
        <v>4</v>
      </c>
      <c r="S2507" s="403">
        <v>1.3416999999999999</v>
      </c>
      <c r="T2507" s="403">
        <v>4.633</v>
      </c>
      <c r="U2507" s="403">
        <v>8.9250000000000007</v>
      </c>
      <c r="V2507" s="403">
        <v>2.9169999999999998</v>
      </c>
      <c r="W2507" s="403">
        <v>23.8</v>
      </c>
      <c r="X2507" s="404">
        <v>0.30003999999999997</v>
      </c>
      <c r="Y2507" s="403">
        <f>X2507+(S2507*((U2507-INDEX('[1]Center of Mass'!$B$8:$M$105,MATCH(A2507,'[1]Center of Mass'!$B$8:$B$105,0),9))^2+(V2507-INDEX('[1]Center of Mass'!$B$8:$M$105,MATCH(A2507,'[1]Center of Mass'!$B$8:$B$105,0),10))^2))</f>
        <v>379.30989750169999</v>
      </c>
    </row>
    <row r="2508" spans="1:25">
      <c r="A2508" s="403" t="s">
        <v>54</v>
      </c>
      <c r="B2508" s="403" t="s">
        <v>461</v>
      </c>
      <c r="C2508" s="403" t="s">
        <v>343</v>
      </c>
      <c r="D2508" s="403" t="s">
        <v>344</v>
      </c>
      <c r="E2508" s="403" t="s">
        <v>1455</v>
      </c>
      <c r="F2508" s="403">
        <v>0</v>
      </c>
      <c r="O2508" s="403" t="s">
        <v>345</v>
      </c>
      <c r="R2508" s="403">
        <v>4</v>
      </c>
      <c r="S2508" s="403">
        <v>1.8619000000000001</v>
      </c>
      <c r="T2508" s="403">
        <v>5.5250000000000004</v>
      </c>
      <c r="U2508" s="403">
        <v>10.298</v>
      </c>
      <c r="V2508" s="403">
        <v>2.9169999999999998</v>
      </c>
      <c r="W2508" s="403">
        <v>23.8</v>
      </c>
      <c r="X2508" s="404">
        <v>0.60636999999999996</v>
      </c>
      <c r="Y2508" s="403">
        <f>X2508+(S2508*((U2508-INDEX('[1]Center of Mass'!$B$8:$M$105,MATCH(A2508,'[1]Center of Mass'!$B$8:$B$105,0),9))^2+(V2508-INDEX('[1]Center of Mass'!$B$8:$M$105,MATCH(A2508,'[1]Center of Mass'!$B$8:$B$105,0),10))^2))</f>
        <v>463.99720754940006</v>
      </c>
    </row>
    <row r="2509" spans="1:25">
      <c r="A2509" s="403" t="s">
        <v>54</v>
      </c>
      <c r="B2509" s="403" t="s">
        <v>462</v>
      </c>
      <c r="C2509" s="403" t="s">
        <v>343</v>
      </c>
      <c r="D2509" s="403" t="s">
        <v>344</v>
      </c>
      <c r="E2509" s="403" t="s">
        <v>1455</v>
      </c>
      <c r="F2509" s="403">
        <v>0</v>
      </c>
      <c r="O2509" s="403" t="s">
        <v>345</v>
      </c>
      <c r="R2509" s="403">
        <v>4</v>
      </c>
      <c r="S2509" s="403">
        <v>1.8714</v>
      </c>
      <c r="T2509" s="403">
        <v>5.5410000000000004</v>
      </c>
      <c r="U2509" s="403">
        <v>11.898</v>
      </c>
      <c r="V2509" s="403">
        <v>2.9169999999999998</v>
      </c>
      <c r="W2509" s="403">
        <v>23.8</v>
      </c>
      <c r="X2509" s="404">
        <v>0.61355000000000004</v>
      </c>
      <c r="Y2509" s="403">
        <f>X2509+(S2509*((U2509-INDEX('[1]Center of Mass'!$B$8:$M$105,MATCH(A2509,'[1]Center of Mass'!$B$8:$B$105,0),9))^2+(V2509-INDEX('[1]Center of Mass'!$B$8:$M$105,MATCH(A2509,'[1]Center of Mass'!$B$8:$B$105,0),10))^2))</f>
        <v>401.98660501640001</v>
      </c>
    </row>
    <row r="2510" spans="1:25">
      <c r="A2510" s="403" t="s">
        <v>54</v>
      </c>
      <c r="B2510" s="403" t="s">
        <v>645</v>
      </c>
      <c r="C2510" s="403" t="s">
        <v>343</v>
      </c>
      <c r="D2510" s="403" t="s">
        <v>344</v>
      </c>
      <c r="E2510" s="403" t="s">
        <v>1455</v>
      </c>
      <c r="F2510" s="403">
        <v>0</v>
      </c>
      <c r="O2510" s="403" t="s">
        <v>345</v>
      </c>
      <c r="R2510" s="403">
        <v>4</v>
      </c>
      <c r="S2510" s="403">
        <v>1.2869999999999999</v>
      </c>
      <c r="T2510" s="403">
        <v>4.54</v>
      </c>
      <c r="U2510" s="403">
        <v>13.252000000000001</v>
      </c>
      <c r="V2510" s="403">
        <v>2.9169999999999998</v>
      </c>
      <c r="W2510" s="403">
        <v>23.8</v>
      </c>
      <c r="X2510" s="404">
        <v>0.27650999999999998</v>
      </c>
      <c r="Y2510" s="403">
        <f>X2510+(S2510*((U2510-INDEX('[1]Center of Mass'!$B$8:$M$105,MATCH(A2510,'[1]Center of Mass'!$B$8:$B$105,0),9))^2+(V2510-INDEX('[1]Center of Mass'!$B$8:$M$105,MATCH(A2510,'[1]Center of Mass'!$B$8:$B$105,0),10))^2))</f>
        <v>243.987249558</v>
      </c>
    </row>
    <row r="2511" spans="1:25">
      <c r="A2511" s="403" t="s">
        <v>54</v>
      </c>
      <c r="B2511" s="403" t="s">
        <v>646</v>
      </c>
      <c r="C2511" s="403" t="s">
        <v>343</v>
      </c>
      <c r="D2511" s="403" t="s">
        <v>344</v>
      </c>
      <c r="E2511" s="403" t="s">
        <v>1455</v>
      </c>
      <c r="F2511" s="403">
        <v>0</v>
      </c>
      <c r="O2511" s="403" t="s">
        <v>345</v>
      </c>
      <c r="R2511" s="403">
        <v>4</v>
      </c>
      <c r="S2511" s="403">
        <v>1.2869999999999999</v>
      </c>
      <c r="T2511" s="403">
        <v>4.54</v>
      </c>
      <c r="U2511" s="403">
        <v>14.355</v>
      </c>
      <c r="V2511" s="403">
        <v>2.9169999999999998</v>
      </c>
      <c r="W2511" s="403">
        <v>23.8</v>
      </c>
      <c r="X2511" s="404">
        <v>0.27650999999999998</v>
      </c>
      <c r="Y2511" s="403">
        <f>X2511+(S2511*((U2511-INDEX('[1]Center of Mass'!$B$8:$M$105,MATCH(A2511,'[1]Center of Mass'!$B$8:$B$105,0),9))^2+(V2511-INDEX('[1]Center of Mass'!$B$8:$M$105,MATCH(A2511,'[1]Center of Mass'!$B$8:$B$105,0),10))^2))</f>
        <v>221.14509350700001</v>
      </c>
    </row>
    <row r="2512" spans="1:25">
      <c r="A2512" s="403" t="s">
        <v>54</v>
      </c>
      <c r="B2512" s="403" t="s">
        <v>647</v>
      </c>
      <c r="C2512" s="403" t="s">
        <v>343</v>
      </c>
      <c r="D2512" s="403" t="s">
        <v>344</v>
      </c>
      <c r="E2512" s="403" t="s">
        <v>1455</v>
      </c>
      <c r="F2512" s="403">
        <v>0</v>
      </c>
      <c r="O2512" s="403" t="s">
        <v>345</v>
      </c>
      <c r="R2512" s="403">
        <v>4</v>
      </c>
      <c r="S2512" s="403">
        <v>1.2869999999999999</v>
      </c>
      <c r="T2512" s="403">
        <v>4.54</v>
      </c>
      <c r="U2512" s="403">
        <v>15.458</v>
      </c>
      <c r="V2512" s="403">
        <v>2.9169999999999998</v>
      </c>
      <c r="W2512" s="403">
        <v>23.8</v>
      </c>
      <c r="X2512" s="404">
        <v>0.27650999999999998</v>
      </c>
      <c r="Y2512" s="403">
        <f>X2512+(S2512*((U2512-INDEX('[1]Center of Mass'!$B$8:$M$105,MATCH(A2512,'[1]Center of Mass'!$B$8:$B$105,0),9))^2+(V2512-INDEX('[1]Center of Mass'!$B$8:$M$105,MATCH(A2512,'[1]Center of Mass'!$B$8:$B$105,0),10))^2))</f>
        <v>201.43448902200001</v>
      </c>
    </row>
    <row r="2513" spans="1:25">
      <c r="A2513" s="403" t="s">
        <v>54</v>
      </c>
      <c r="B2513" s="403" t="s">
        <v>648</v>
      </c>
      <c r="C2513" s="403" t="s">
        <v>343</v>
      </c>
      <c r="D2513" s="403" t="s">
        <v>344</v>
      </c>
      <c r="E2513" s="403" t="s">
        <v>1455</v>
      </c>
      <c r="F2513" s="403">
        <v>0</v>
      </c>
      <c r="O2513" s="403" t="s">
        <v>345</v>
      </c>
      <c r="R2513" s="403">
        <v>4</v>
      </c>
      <c r="S2513" s="403">
        <v>1.3889</v>
      </c>
      <c r="T2513" s="403">
        <v>4.7140000000000004</v>
      </c>
      <c r="U2513" s="403">
        <v>16.605</v>
      </c>
      <c r="V2513" s="403">
        <v>2.9169999999999998</v>
      </c>
      <c r="W2513" s="403">
        <v>23.8</v>
      </c>
      <c r="X2513" s="404">
        <v>0.32157999999999998</v>
      </c>
      <c r="Y2513" s="403">
        <f>X2513+(S2513*((U2513-INDEX('[1]Center of Mass'!$B$8:$M$105,MATCH(A2513,'[1]Center of Mass'!$B$8:$B$105,0),9))^2+(V2513-INDEX('[1]Center of Mass'!$B$8:$M$105,MATCH(A2513,'[1]Center of Mass'!$B$8:$B$105,0),10))^2))</f>
        <v>198.87116977290003</v>
      </c>
    </row>
    <row r="2514" spans="1:25">
      <c r="A2514" s="403" t="s">
        <v>54</v>
      </c>
      <c r="B2514" s="403" t="s">
        <v>649</v>
      </c>
      <c r="C2514" s="403" t="s">
        <v>343</v>
      </c>
      <c r="D2514" s="403" t="s">
        <v>344</v>
      </c>
      <c r="E2514" s="403" t="s">
        <v>1455</v>
      </c>
      <c r="F2514" s="403">
        <v>0</v>
      </c>
      <c r="O2514" s="403" t="s">
        <v>345</v>
      </c>
      <c r="R2514" s="403">
        <v>4</v>
      </c>
      <c r="S2514" s="403">
        <v>0.7</v>
      </c>
      <c r="T2514" s="403">
        <v>3.5329999999999999</v>
      </c>
      <c r="U2514" s="403">
        <v>17.5</v>
      </c>
      <c r="V2514" s="403">
        <v>2.9169999999999998</v>
      </c>
      <c r="W2514" s="403">
        <v>23.8</v>
      </c>
      <c r="X2514" s="404">
        <v>0.1004</v>
      </c>
      <c r="Y2514" s="403">
        <f>X2514+(S2514*((U2514-INDEX('[1]Center of Mass'!$B$8:$M$105,MATCH(A2514,'[1]Center of Mass'!$B$8:$B$105,0),9))^2+(V2514-INDEX('[1]Center of Mass'!$B$8:$M$105,MATCH(A2514,'[1]Center of Mass'!$B$8:$B$105,0),10))^2))</f>
        <v>94.158578199999994</v>
      </c>
    </row>
    <row r="2515" spans="1:25">
      <c r="A2515" s="403" t="s">
        <v>54</v>
      </c>
      <c r="B2515" s="403" t="s">
        <v>650</v>
      </c>
      <c r="C2515" s="403" t="s">
        <v>343</v>
      </c>
      <c r="D2515" s="403" t="s">
        <v>344</v>
      </c>
      <c r="E2515" s="403" t="s">
        <v>1455</v>
      </c>
      <c r="F2515" s="403">
        <v>0</v>
      </c>
      <c r="O2515" s="403" t="s">
        <v>345</v>
      </c>
      <c r="R2515" s="403">
        <v>4</v>
      </c>
      <c r="S2515" s="403">
        <v>1.7625999999999999</v>
      </c>
      <c r="T2515" s="403">
        <v>5.32</v>
      </c>
      <c r="U2515" s="403">
        <v>0.625</v>
      </c>
      <c r="V2515" s="403">
        <v>4.2050000000000001</v>
      </c>
      <c r="W2515" s="403">
        <v>23.8</v>
      </c>
      <c r="X2515" s="404">
        <v>0.52153000000000005</v>
      </c>
      <c r="Y2515" s="403">
        <f>X2515+(S2515*((U2515-INDEX('[1]Center of Mass'!$B$8:$M$105,MATCH(A2515,'[1]Center of Mass'!$B$8:$B$105,0),9))^2+(V2515-INDEX('[1]Center of Mass'!$B$8:$M$105,MATCH(A2515,'[1]Center of Mass'!$B$8:$B$105,0),10))^2))</f>
        <v>952.13697586499984</v>
      </c>
    </row>
    <row r="2516" spans="1:25">
      <c r="A2516" s="403" t="s">
        <v>54</v>
      </c>
      <c r="B2516" s="403" t="s">
        <v>651</v>
      </c>
      <c r="C2516" s="403" t="s">
        <v>343</v>
      </c>
      <c r="D2516" s="403" t="s">
        <v>344</v>
      </c>
      <c r="E2516" s="403" t="s">
        <v>1455</v>
      </c>
      <c r="F2516" s="403">
        <v>0</v>
      </c>
      <c r="O2516" s="403" t="s">
        <v>345</v>
      </c>
      <c r="R2516" s="403">
        <v>4</v>
      </c>
      <c r="S2516" s="403">
        <v>1.4453</v>
      </c>
      <c r="T2516" s="403">
        <v>4.87</v>
      </c>
      <c r="U2516" s="403">
        <v>1.7629999999999999</v>
      </c>
      <c r="V2516" s="403">
        <v>4.2050000000000001</v>
      </c>
      <c r="W2516" s="403">
        <v>23.8</v>
      </c>
      <c r="X2516" s="404">
        <v>0.36601</v>
      </c>
      <c r="Y2516" s="403">
        <f>X2516+(S2516*((U2516-INDEX('[1]Center of Mass'!$B$8:$M$105,MATCH(A2516,'[1]Center of Mass'!$B$8:$B$105,0),9))^2+(V2516-INDEX('[1]Center of Mass'!$B$8:$M$105,MATCH(A2516,'[1]Center of Mass'!$B$8:$B$105,0),10))^2))</f>
        <v>712.72871869849985</v>
      </c>
    </row>
    <row r="2517" spans="1:25">
      <c r="A2517" s="403" t="s">
        <v>54</v>
      </c>
      <c r="B2517" s="403" t="s">
        <v>652</v>
      </c>
      <c r="C2517" s="403" t="s">
        <v>343</v>
      </c>
      <c r="D2517" s="403" t="s">
        <v>344</v>
      </c>
      <c r="E2517" s="403" t="s">
        <v>1455</v>
      </c>
      <c r="F2517" s="403">
        <v>0</v>
      </c>
      <c r="O2517" s="403" t="s">
        <v>345</v>
      </c>
      <c r="R2517" s="403">
        <v>4</v>
      </c>
      <c r="S2517" s="403">
        <v>1.4453</v>
      </c>
      <c r="T2517" s="403">
        <v>4.87</v>
      </c>
      <c r="U2517" s="403">
        <v>2.7879999999999998</v>
      </c>
      <c r="V2517" s="403">
        <v>4.2050000000000001</v>
      </c>
      <c r="W2517" s="403">
        <v>23.8</v>
      </c>
      <c r="X2517" s="404">
        <v>0.36601</v>
      </c>
      <c r="Y2517" s="403">
        <f>X2517+(S2517*((U2517-INDEX('[1]Center of Mass'!$B$8:$M$105,MATCH(A2517,'[1]Center of Mass'!$B$8:$B$105,0),9))^2+(V2517-INDEX('[1]Center of Mass'!$B$8:$M$105,MATCH(A2517,'[1]Center of Mass'!$B$8:$B$105,0),10))^2))</f>
        <v>654.73508062099995</v>
      </c>
    </row>
    <row r="2518" spans="1:25">
      <c r="A2518" s="403" t="s">
        <v>54</v>
      </c>
      <c r="B2518" s="403" t="s">
        <v>653</v>
      </c>
      <c r="C2518" s="403" t="s">
        <v>343</v>
      </c>
      <c r="D2518" s="403" t="s">
        <v>344</v>
      </c>
      <c r="E2518" s="403" t="s">
        <v>1455</v>
      </c>
      <c r="F2518" s="403">
        <v>0</v>
      </c>
      <c r="O2518" s="403" t="s">
        <v>345</v>
      </c>
      <c r="R2518" s="403">
        <v>4</v>
      </c>
      <c r="S2518" s="403">
        <v>1.8331</v>
      </c>
      <c r="T2518" s="403">
        <v>5.42</v>
      </c>
      <c r="U2518" s="403">
        <v>3.95</v>
      </c>
      <c r="V2518" s="403">
        <v>4.2050000000000001</v>
      </c>
      <c r="W2518" s="403">
        <v>23.8</v>
      </c>
      <c r="X2518" s="404">
        <v>0.56186999999999998</v>
      </c>
      <c r="Y2518" s="403">
        <f>X2518+(S2518*((U2518-INDEX('[1]Center of Mass'!$B$8:$M$105,MATCH(A2518,'[1]Center of Mass'!$B$8:$B$105,0),9))^2+(V2518-INDEX('[1]Center of Mass'!$B$8:$M$105,MATCH(A2518,'[1]Center of Mass'!$B$8:$B$105,0),10))^2))</f>
        <v>751.78283955500012</v>
      </c>
    </row>
    <row r="2519" spans="1:25">
      <c r="A2519" s="403" t="s">
        <v>54</v>
      </c>
      <c r="B2519" s="403" t="s">
        <v>654</v>
      </c>
      <c r="C2519" s="403" t="s">
        <v>343</v>
      </c>
      <c r="D2519" s="403" t="s">
        <v>344</v>
      </c>
      <c r="E2519" s="403" t="s">
        <v>1455</v>
      </c>
      <c r="F2519" s="403">
        <v>0</v>
      </c>
      <c r="O2519" s="403" t="s">
        <v>345</v>
      </c>
      <c r="R2519" s="403">
        <v>4</v>
      </c>
      <c r="S2519" s="403">
        <v>1.8331</v>
      </c>
      <c r="T2519" s="403">
        <v>5.42</v>
      </c>
      <c r="U2519" s="403">
        <v>5.25</v>
      </c>
      <c r="V2519" s="403">
        <v>4.2050000000000001</v>
      </c>
      <c r="W2519" s="403">
        <v>23.8</v>
      </c>
      <c r="X2519" s="404">
        <v>0.56186999999999998</v>
      </c>
      <c r="Y2519" s="403">
        <f>X2519+(S2519*((U2519-INDEX('[1]Center of Mass'!$B$8:$M$105,MATCH(A2519,'[1]Center of Mass'!$B$8:$B$105,0),9))^2+(V2519-INDEX('[1]Center of Mass'!$B$8:$M$105,MATCH(A2519,'[1]Center of Mass'!$B$8:$B$105,0),10))^2))</f>
        <v>669.57307061500012</v>
      </c>
    </row>
    <row r="2520" spans="1:25">
      <c r="A2520" s="403" t="s">
        <v>54</v>
      </c>
      <c r="B2520" s="403" t="s">
        <v>655</v>
      </c>
      <c r="C2520" s="403" t="s">
        <v>343</v>
      </c>
      <c r="D2520" s="403" t="s">
        <v>344</v>
      </c>
      <c r="E2520" s="403" t="s">
        <v>1455</v>
      </c>
      <c r="F2520" s="403">
        <v>0</v>
      </c>
      <c r="O2520" s="403" t="s">
        <v>345</v>
      </c>
      <c r="R2520" s="403">
        <v>4</v>
      </c>
      <c r="S2520" s="403">
        <v>1.8331</v>
      </c>
      <c r="T2520" s="403">
        <v>5.42</v>
      </c>
      <c r="U2520" s="403">
        <v>6.55</v>
      </c>
      <c r="V2520" s="403">
        <v>4.2050000000000001</v>
      </c>
      <c r="W2520" s="403">
        <v>23.8</v>
      </c>
      <c r="X2520" s="404">
        <v>0.56186999999999998</v>
      </c>
      <c r="Y2520" s="403">
        <f>X2520+(S2520*((U2520-INDEX('[1]Center of Mass'!$B$8:$M$105,MATCH(A2520,'[1]Center of Mass'!$B$8:$B$105,0),9))^2+(V2520-INDEX('[1]Center of Mass'!$B$8:$M$105,MATCH(A2520,'[1]Center of Mass'!$B$8:$B$105,0),10))^2))</f>
        <v>593.55917967499988</v>
      </c>
    </row>
    <row r="2521" spans="1:25">
      <c r="A2521" s="403" t="s">
        <v>54</v>
      </c>
      <c r="B2521" s="403" t="s">
        <v>656</v>
      </c>
      <c r="C2521" s="403" t="s">
        <v>343</v>
      </c>
      <c r="D2521" s="403" t="s">
        <v>344</v>
      </c>
      <c r="E2521" s="403" t="s">
        <v>1455</v>
      </c>
      <c r="F2521" s="403">
        <v>0</v>
      </c>
      <c r="O2521" s="403" t="s">
        <v>345</v>
      </c>
      <c r="R2521" s="403">
        <v>4</v>
      </c>
      <c r="S2521" s="403">
        <v>1.6215999999999999</v>
      </c>
      <c r="T2521" s="403">
        <v>5.12</v>
      </c>
      <c r="U2521" s="403">
        <v>7.7750000000000004</v>
      </c>
      <c r="V2521" s="403">
        <v>4.2050000000000001</v>
      </c>
      <c r="W2521" s="403">
        <v>23.8</v>
      </c>
      <c r="X2521" s="404">
        <v>0.44738</v>
      </c>
      <c r="Y2521" s="403">
        <f>X2521+(S2521*((U2521-INDEX('[1]Center of Mass'!$B$8:$M$105,MATCH(A2521,'[1]Center of Mass'!$B$8:$B$105,0),9))^2+(V2521-INDEX('[1]Center of Mass'!$B$8:$M$105,MATCH(A2521,'[1]Center of Mass'!$B$8:$B$105,0),10))^2))</f>
        <v>466.67736622000007</v>
      </c>
    </row>
    <row r="2522" spans="1:25">
      <c r="A2522" s="403" t="s">
        <v>54</v>
      </c>
      <c r="B2522" s="403" t="s">
        <v>657</v>
      </c>
      <c r="C2522" s="403" t="s">
        <v>343</v>
      </c>
      <c r="D2522" s="403" t="s">
        <v>344</v>
      </c>
      <c r="E2522" s="403" t="s">
        <v>1455</v>
      </c>
      <c r="F2522" s="403">
        <v>0</v>
      </c>
      <c r="O2522" s="403" t="s">
        <v>345</v>
      </c>
      <c r="R2522" s="403">
        <v>4</v>
      </c>
      <c r="S2522" s="403">
        <v>1.6215999999999999</v>
      </c>
      <c r="T2522" s="403">
        <v>5.12</v>
      </c>
      <c r="U2522" s="403">
        <v>8.9250000000000007</v>
      </c>
      <c r="V2522" s="403">
        <v>4.2050000000000001</v>
      </c>
      <c r="W2522" s="403">
        <v>23.8</v>
      </c>
      <c r="X2522" s="404">
        <v>0.44738</v>
      </c>
      <c r="Y2522" s="403">
        <f>X2522+(S2522*((U2522-INDEX('[1]Center of Mass'!$B$8:$M$105,MATCH(A2522,'[1]Center of Mass'!$B$8:$B$105,0),9))^2+(V2522-INDEX('[1]Center of Mass'!$B$8:$M$105,MATCH(A2522,'[1]Center of Mass'!$B$8:$B$105,0),10))^2))</f>
        <v>416.33041589999999</v>
      </c>
    </row>
    <row r="2523" spans="1:25">
      <c r="A2523" s="403" t="s">
        <v>54</v>
      </c>
      <c r="B2523" s="403" t="s">
        <v>463</v>
      </c>
      <c r="C2523" s="403" t="s">
        <v>343</v>
      </c>
      <c r="D2523" s="403" t="s">
        <v>344</v>
      </c>
      <c r="E2523" s="403" t="s">
        <v>1455</v>
      </c>
      <c r="F2523" s="403">
        <v>0</v>
      </c>
      <c r="O2523" s="403" t="s">
        <v>345</v>
      </c>
      <c r="R2523" s="403">
        <v>4</v>
      </c>
      <c r="S2523" s="403">
        <v>2.2503000000000002</v>
      </c>
      <c r="T2523" s="403">
        <v>6.0119999999999996</v>
      </c>
      <c r="U2523" s="403">
        <v>10.298</v>
      </c>
      <c r="V2523" s="403">
        <v>4.2050000000000001</v>
      </c>
      <c r="W2523" s="403">
        <v>23.8</v>
      </c>
      <c r="X2523" s="404">
        <v>0.85046999999999995</v>
      </c>
      <c r="Y2523" s="403">
        <f>X2523+(S2523*((U2523-INDEX('[1]Center of Mass'!$B$8:$M$105,MATCH(A2523,'[1]Center of Mass'!$B$8:$B$105,0),9))^2+(V2523-INDEX('[1]Center of Mass'!$B$8:$M$105,MATCH(A2523,'[1]Center of Mass'!$B$8:$B$105,0),10))^2))</f>
        <v>502.35334063500005</v>
      </c>
    </row>
    <row r="2524" spans="1:25">
      <c r="A2524" s="403" t="s">
        <v>54</v>
      </c>
      <c r="B2524" s="403" t="s">
        <v>464</v>
      </c>
      <c r="C2524" s="403" t="s">
        <v>343</v>
      </c>
      <c r="D2524" s="403" t="s">
        <v>344</v>
      </c>
      <c r="E2524" s="403" t="s">
        <v>1455</v>
      </c>
      <c r="F2524" s="403">
        <v>0</v>
      </c>
      <c r="O2524" s="403" t="s">
        <v>345</v>
      </c>
      <c r="R2524" s="403">
        <v>4</v>
      </c>
      <c r="S2524" s="403">
        <v>2.2618</v>
      </c>
      <c r="T2524" s="403">
        <v>6.0279999999999996</v>
      </c>
      <c r="U2524" s="403">
        <v>11.898</v>
      </c>
      <c r="V2524" s="403">
        <v>4.2050000000000001</v>
      </c>
      <c r="W2524" s="403">
        <v>23.8</v>
      </c>
      <c r="X2524" s="404">
        <v>0.85975000000000001</v>
      </c>
      <c r="Y2524" s="403">
        <f>X2524+(S2524*((U2524-INDEX('[1]Center of Mass'!$B$8:$M$105,MATCH(A2524,'[1]Center of Mass'!$B$8:$B$105,0),9))^2+(V2524-INDEX('[1]Center of Mass'!$B$8:$M$105,MATCH(A2524,'[1]Center of Mass'!$B$8:$B$105,0),10))^2))</f>
        <v>427.11235805000013</v>
      </c>
    </row>
    <row r="2525" spans="1:25">
      <c r="A2525" s="403" t="s">
        <v>54</v>
      </c>
      <c r="B2525" s="403" t="s">
        <v>465</v>
      </c>
      <c r="C2525" s="403" t="s">
        <v>343</v>
      </c>
      <c r="D2525" s="403" t="s">
        <v>344</v>
      </c>
      <c r="E2525" s="403" t="s">
        <v>1455</v>
      </c>
      <c r="F2525" s="403">
        <v>0</v>
      </c>
      <c r="O2525" s="403" t="s">
        <v>345</v>
      </c>
      <c r="R2525" s="403">
        <v>4</v>
      </c>
      <c r="S2525" s="403">
        <v>1.5555000000000001</v>
      </c>
      <c r="T2525" s="403">
        <v>5.0259999999999998</v>
      </c>
      <c r="U2525" s="403">
        <v>13.252000000000001</v>
      </c>
      <c r="V2525" s="403">
        <v>4.2050000000000001</v>
      </c>
      <c r="W2525" s="403">
        <v>23.8</v>
      </c>
      <c r="X2525" s="404">
        <v>0.41548000000000002</v>
      </c>
      <c r="Y2525" s="403">
        <f>X2525+(S2525*((U2525-INDEX('[1]Center of Mass'!$B$8:$M$105,MATCH(A2525,'[1]Center of Mass'!$B$8:$B$105,0),9))^2+(V2525-INDEX('[1]Center of Mass'!$B$8:$M$105,MATCH(A2525,'[1]Center of Mass'!$B$8:$B$105,0),10))^2))</f>
        <v>254.495917819</v>
      </c>
    </row>
    <row r="2526" spans="1:25">
      <c r="A2526" s="403" t="s">
        <v>54</v>
      </c>
      <c r="B2526" s="403" t="s">
        <v>466</v>
      </c>
      <c r="C2526" s="403" t="s">
        <v>343</v>
      </c>
      <c r="D2526" s="403" t="s">
        <v>344</v>
      </c>
      <c r="E2526" s="403" t="s">
        <v>1455</v>
      </c>
      <c r="F2526" s="403">
        <v>0</v>
      </c>
      <c r="O2526" s="403" t="s">
        <v>345</v>
      </c>
      <c r="R2526" s="403">
        <v>4</v>
      </c>
      <c r="S2526" s="403">
        <v>1.5555000000000001</v>
      </c>
      <c r="T2526" s="403">
        <v>5.0259999999999998</v>
      </c>
      <c r="U2526" s="403">
        <v>14.355</v>
      </c>
      <c r="V2526" s="403">
        <v>4.2050000000000001</v>
      </c>
      <c r="W2526" s="403">
        <v>23.8</v>
      </c>
      <c r="X2526" s="404">
        <v>0.41548000000000002</v>
      </c>
      <c r="Y2526" s="403">
        <f>X2526+(S2526*((U2526-INDEX('[1]Center of Mass'!$B$8:$M$105,MATCH(A2526,'[1]Center of Mass'!$B$8:$B$105,0),9))^2+(V2526-INDEX('[1]Center of Mass'!$B$8:$M$105,MATCH(A2526,'[1]Center of Mass'!$B$8:$B$105,0),10))^2))</f>
        <v>226.88832361750002</v>
      </c>
    </row>
    <row r="2527" spans="1:25">
      <c r="A2527" s="403" t="s">
        <v>54</v>
      </c>
      <c r="B2527" s="403" t="s">
        <v>467</v>
      </c>
      <c r="C2527" s="403" t="s">
        <v>343</v>
      </c>
      <c r="D2527" s="403" t="s">
        <v>344</v>
      </c>
      <c r="E2527" s="403" t="s">
        <v>1455</v>
      </c>
      <c r="F2527" s="403">
        <v>0</v>
      </c>
      <c r="O2527" s="403" t="s">
        <v>345</v>
      </c>
      <c r="R2527" s="403">
        <v>4</v>
      </c>
      <c r="S2527" s="403">
        <v>1.5555000000000001</v>
      </c>
      <c r="T2527" s="403">
        <v>5.0259999999999998</v>
      </c>
      <c r="U2527" s="403">
        <v>15.458</v>
      </c>
      <c r="V2527" s="403">
        <v>4.2050000000000001</v>
      </c>
      <c r="W2527" s="403">
        <v>23.8</v>
      </c>
      <c r="X2527" s="404">
        <v>0.41548000000000002</v>
      </c>
      <c r="Y2527" s="403">
        <f>X2527+(S2527*((U2527-INDEX('[1]Center of Mass'!$B$8:$M$105,MATCH(A2527,'[1]Center of Mass'!$B$8:$B$105,0),9))^2+(V2527-INDEX('[1]Center of Mass'!$B$8:$M$105,MATCH(A2527,'[1]Center of Mass'!$B$8:$B$105,0),10))^2))</f>
        <v>203.06560001500006</v>
      </c>
    </row>
    <row r="2528" spans="1:25">
      <c r="A2528" s="403" t="s">
        <v>54</v>
      </c>
      <c r="B2528" s="403" t="s">
        <v>468</v>
      </c>
      <c r="C2528" s="403" t="s">
        <v>343</v>
      </c>
      <c r="D2528" s="403" t="s">
        <v>344</v>
      </c>
      <c r="E2528" s="403" t="s">
        <v>1455</v>
      </c>
      <c r="F2528" s="403">
        <v>0</v>
      </c>
      <c r="O2528" s="403" t="s">
        <v>345</v>
      </c>
      <c r="R2528" s="403">
        <v>4</v>
      </c>
      <c r="S2528" s="403">
        <v>1.6787000000000001</v>
      </c>
      <c r="T2528" s="403">
        <v>5.2009999999999996</v>
      </c>
      <c r="U2528" s="403">
        <v>16.605</v>
      </c>
      <c r="V2528" s="403">
        <v>4.2050000000000001</v>
      </c>
      <c r="W2528" s="403">
        <v>23.8</v>
      </c>
      <c r="X2528" s="404">
        <v>0.47638999999999998</v>
      </c>
      <c r="Y2528" s="403">
        <f>X2528+(S2528*((U2528-INDEX('[1]Center of Mass'!$B$8:$M$105,MATCH(A2528,'[1]Center of Mass'!$B$8:$B$105,0),9))^2+(V2528-INDEX('[1]Center of Mass'!$B$8:$M$105,MATCH(A2528,'[1]Center of Mass'!$B$8:$B$105,0),10))^2))</f>
        <v>196.77414209950004</v>
      </c>
    </row>
    <row r="2529" spans="1:25">
      <c r="A2529" s="403" t="s">
        <v>54</v>
      </c>
      <c r="B2529" s="403" t="s">
        <v>469</v>
      </c>
      <c r="C2529" s="403" t="s">
        <v>343</v>
      </c>
      <c r="D2529" s="403" t="s">
        <v>344</v>
      </c>
      <c r="E2529" s="403" t="s">
        <v>1455</v>
      </c>
      <c r="F2529" s="403">
        <v>0</v>
      </c>
      <c r="O2529" s="403" t="s">
        <v>345</v>
      </c>
      <c r="R2529" s="403">
        <v>4</v>
      </c>
      <c r="S2529" s="403">
        <v>0.84599999999999997</v>
      </c>
      <c r="T2529" s="403">
        <v>4.0199999999999996</v>
      </c>
      <c r="U2529" s="403">
        <v>17.5</v>
      </c>
      <c r="V2529" s="403">
        <v>4.2050000000000001</v>
      </c>
      <c r="W2529" s="403">
        <v>23.8</v>
      </c>
      <c r="X2529" s="404">
        <v>0.16556000000000001</v>
      </c>
      <c r="Y2529" s="403">
        <f>X2529+(S2529*((U2529-INDEX('[1]Center of Mass'!$B$8:$M$105,MATCH(A2529,'[1]Center of Mass'!$B$8:$B$105,0),9))^2+(V2529-INDEX('[1]Center of Mass'!$B$8:$M$105,MATCH(A2529,'[1]Center of Mass'!$B$8:$B$105,0),10))^2))</f>
        <v>91.828517900000008</v>
      </c>
    </row>
    <row r="2530" spans="1:25">
      <c r="A2530" s="403" t="s">
        <v>54</v>
      </c>
      <c r="B2530" s="403" t="s">
        <v>658</v>
      </c>
      <c r="C2530" s="403" t="s">
        <v>343</v>
      </c>
      <c r="D2530" s="403" t="s">
        <v>344</v>
      </c>
      <c r="E2530" s="403" t="s">
        <v>1455</v>
      </c>
      <c r="F2530" s="403">
        <v>0</v>
      </c>
      <c r="O2530" s="403" t="s">
        <v>345</v>
      </c>
      <c r="R2530" s="403">
        <v>4</v>
      </c>
      <c r="S2530" s="403">
        <v>1.7625999999999999</v>
      </c>
      <c r="T2530" s="403">
        <v>5.32</v>
      </c>
      <c r="U2530" s="403">
        <v>0.625</v>
      </c>
      <c r="V2530" s="403">
        <v>5.6150000000000002</v>
      </c>
      <c r="W2530" s="403">
        <v>23.8</v>
      </c>
      <c r="X2530" s="404">
        <v>0.52153000000000005</v>
      </c>
      <c r="Y2530" s="403">
        <f>X2530+(S2530*((U2530-INDEX('[1]Center of Mass'!$B$8:$M$105,MATCH(A2530,'[1]Center of Mass'!$B$8:$B$105,0),9))^2+(V2530-INDEX('[1]Center of Mass'!$B$8:$M$105,MATCH(A2530,'[1]Center of Mass'!$B$8:$B$105,0),10))^2))</f>
        <v>908.63487980100001</v>
      </c>
    </row>
    <row r="2531" spans="1:25">
      <c r="A2531" s="403" t="s">
        <v>54</v>
      </c>
      <c r="B2531" s="403" t="s">
        <v>659</v>
      </c>
      <c r="C2531" s="403" t="s">
        <v>343</v>
      </c>
      <c r="D2531" s="403" t="s">
        <v>344</v>
      </c>
      <c r="E2531" s="403" t="s">
        <v>1455</v>
      </c>
      <c r="F2531" s="403">
        <v>0</v>
      </c>
      <c r="O2531" s="403" t="s">
        <v>345</v>
      </c>
      <c r="R2531" s="403">
        <v>4</v>
      </c>
      <c r="S2531" s="403">
        <v>1.4453</v>
      </c>
      <c r="T2531" s="403">
        <v>4.87</v>
      </c>
      <c r="U2531" s="403">
        <v>1.7629999999999999</v>
      </c>
      <c r="V2531" s="403">
        <v>5.6150000000000002</v>
      </c>
      <c r="W2531" s="403">
        <v>23.8</v>
      </c>
      <c r="X2531" s="404">
        <v>0.36601</v>
      </c>
      <c r="Y2531" s="403">
        <f>X2531+(S2531*((U2531-INDEX('[1]Center of Mass'!$B$8:$M$105,MATCH(A2531,'[1]Center of Mass'!$B$8:$B$105,0),9))^2+(V2531-INDEX('[1]Center of Mass'!$B$8:$M$105,MATCH(A2531,'[1]Center of Mass'!$B$8:$B$105,0),10))^2))</f>
        <v>677.05778970649988</v>
      </c>
    </row>
    <row r="2532" spans="1:25">
      <c r="A2532" s="403" t="s">
        <v>54</v>
      </c>
      <c r="B2532" s="403" t="s">
        <v>660</v>
      </c>
      <c r="C2532" s="403" t="s">
        <v>343</v>
      </c>
      <c r="D2532" s="403" t="s">
        <v>344</v>
      </c>
      <c r="E2532" s="403" t="s">
        <v>1455</v>
      </c>
      <c r="F2532" s="403">
        <v>0</v>
      </c>
      <c r="O2532" s="403" t="s">
        <v>345</v>
      </c>
      <c r="R2532" s="403">
        <v>4</v>
      </c>
      <c r="S2532" s="403">
        <v>1.4453</v>
      </c>
      <c r="T2532" s="403">
        <v>4.87</v>
      </c>
      <c r="U2532" s="403">
        <v>2.7879999999999998</v>
      </c>
      <c r="V2532" s="403">
        <v>5.6150000000000002</v>
      </c>
      <c r="W2532" s="403">
        <v>23.8</v>
      </c>
      <c r="X2532" s="404">
        <v>0.36601</v>
      </c>
      <c r="Y2532" s="403">
        <f>X2532+(S2532*((U2532-INDEX('[1]Center of Mass'!$B$8:$M$105,MATCH(A2532,'[1]Center of Mass'!$B$8:$B$105,0),9))^2+(V2532-INDEX('[1]Center of Mass'!$B$8:$M$105,MATCH(A2532,'[1]Center of Mass'!$B$8:$B$105,0),10))^2))</f>
        <v>619.06415162899998</v>
      </c>
    </row>
    <row r="2533" spans="1:25">
      <c r="A2533" s="403" t="s">
        <v>54</v>
      </c>
      <c r="B2533" s="403" t="s">
        <v>661</v>
      </c>
      <c r="C2533" s="403" t="s">
        <v>343</v>
      </c>
      <c r="D2533" s="403" t="s">
        <v>344</v>
      </c>
      <c r="E2533" s="403" t="s">
        <v>1455</v>
      </c>
      <c r="F2533" s="403">
        <v>0</v>
      </c>
      <c r="O2533" s="403" t="s">
        <v>345</v>
      </c>
      <c r="R2533" s="403">
        <v>4</v>
      </c>
      <c r="S2533" s="403">
        <v>1.8331</v>
      </c>
      <c r="T2533" s="403">
        <v>5.42</v>
      </c>
      <c r="U2533" s="403">
        <v>3.95</v>
      </c>
      <c r="V2533" s="403">
        <v>5.6150000000000002</v>
      </c>
      <c r="W2533" s="403">
        <v>23.8</v>
      </c>
      <c r="X2533" s="404">
        <v>0.56186999999999998</v>
      </c>
      <c r="Y2533" s="403">
        <f>X2533+(S2533*((U2533-INDEX('[1]Center of Mass'!$B$8:$M$105,MATCH(A2533,'[1]Center of Mass'!$B$8:$B$105,0),9))^2+(V2533-INDEX('[1]Center of Mass'!$B$8:$M$105,MATCH(A2533,'[1]Center of Mass'!$B$8:$B$105,0),10))^2))</f>
        <v>706.54075837100004</v>
      </c>
    </row>
    <row r="2534" spans="1:25">
      <c r="A2534" s="403" t="s">
        <v>54</v>
      </c>
      <c r="B2534" s="403" t="s">
        <v>662</v>
      </c>
      <c r="C2534" s="403" t="s">
        <v>343</v>
      </c>
      <c r="D2534" s="403" t="s">
        <v>344</v>
      </c>
      <c r="E2534" s="403" t="s">
        <v>1455</v>
      </c>
      <c r="F2534" s="403">
        <v>0</v>
      </c>
      <c r="O2534" s="403" t="s">
        <v>345</v>
      </c>
      <c r="R2534" s="403">
        <v>4</v>
      </c>
      <c r="S2534" s="403">
        <v>1.8331</v>
      </c>
      <c r="T2534" s="403">
        <v>5.42</v>
      </c>
      <c r="U2534" s="403">
        <v>5.25</v>
      </c>
      <c r="V2534" s="403">
        <v>5.6150000000000002</v>
      </c>
      <c r="W2534" s="403">
        <v>23.8</v>
      </c>
      <c r="X2534" s="404">
        <v>0.56186999999999998</v>
      </c>
      <c r="Y2534" s="403">
        <f>X2534+(S2534*((U2534-INDEX('[1]Center of Mass'!$B$8:$M$105,MATCH(A2534,'[1]Center of Mass'!$B$8:$B$105,0),9))^2+(V2534-INDEX('[1]Center of Mass'!$B$8:$M$105,MATCH(A2534,'[1]Center of Mass'!$B$8:$B$105,0),10))^2))</f>
        <v>624.33098943100003</v>
      </c>
    </row>
    <row r="2535" spans="1:25">
      <c r="A2535" s="403" t="s">
        <v>54</v>
      </c>
      <c r="B2535" s="403" t="s">
        <v>663</v>
      </c>
      <c r="C2535" s="403" t="s">
        <v>343</v>
      </c>
      <c r="D2535" s="403" t="s">
        <v>344</v>
      </c>
      <c r="E2535" s="403" t="s">
        <v>1455</v>
      </c>
      <c r="F2535" s="403">
        <v>0</v>
      </c>
      <c r="O2535" s="403" t="s">
        <v>345</v>
      </c>
      <c r="R2535" s="403">
        <v>4</v>
      </c>
      <c r="S2535" s="403">
        <v>1.8331</v>
      </c>
      <c r="T2535" s="403">
        <v>5.42</v>
      </c>
      <c r="U2535" s="403">
        <v>6.55</v>
      </c>
      <c r="V2535" s="403">
        <v>5.6150000000000002</v>
      </c>
      <c r="W2535" s="403">
        <v>23.8</v>
      </c>
      <c r="X2535" s="404">
        <v>0.56186999999999998</v>
      </c>
      <c r="Y2535" s="403">
        <f>X2535+(S2535*((U2535-INDEX('[1]Center of Mass'!$B$8:$M$105,MATCH(A2535,'[1]Center of Mass'!$B$8:$B$105,0),9))^2+(V2535-INDEX('[1]Center of Mass'!$B$8:$M$105,MATCH(A2535,'[1]Center of Mass'!$B$8:$B$105,0),10))^2))</f>
        <v>548.31709849099991</v>
      </c>
    </row>
    <row r="2536" spans="1:25">
      <c r="A2536" s="403" t="s">
        <v>54</v>
      </c>
      <c r="B2536" s="403" t="s">
        <v>664</v>
      </c>
      <c r="C2536" s="403" t="s">
        <v>343</v>
      </c>
      <c r="D2536" s="403" t="s">
        <v>344</v>
      </c>
      <c r="E2536" s="403" t="s">
        <v>1455</v>
      </c>
      <c r="F2536" s="403">
        <v>0</v>
      </c>
      <c r="O2536" s="403" t="s">
        <v>345</v>
      </c>
      <c r="R2536" s="403">
        <v>4</v>
      </c>
      <c r="S2536" s="403">
        <v>1.6215999999999999</v>
      </c>
      <c r="T2536" s="403">
        <v>5.12</v>
      </c>
      <c r="U2536" s="403">
        <v>7.7750000000000004</v>
      </c>
      <c r="V2536" s="403">
        <v>5.6150000000000002</v>
      </c>
      <c r="W2536" s="403">
        <v>23.8</v>
      </c>
      <c r="X2536" s="404">
        <v>0.44738</v>
      </c>
      <c r="Y2536" s="403">
        <f>X2536+(S2536*((U2536-INDEX('[1]Center of Mass'!$B$8:$M$105,MATCH(A2536,'[1]Center of Mass'!$B$8:$B$105,0),9))^2+(V2536-INDEX('[1]Center of Mass'!$B$8:$M$105,MATCH(A2536,'[1]Center of Mass'!$B$8:$B$105,0),10))^2))</f>
        <v>426.65524039599995</v>
      </c>
    </row>
    <row r="2537" spans="1:25">
      <c r="A2537" s="403" t="s">
        <v>54</v>
      </c>
      <c r="B2537" s="403" t="s">
        <v>665</v>
      </c>
      <c r="C2537" s="403" t="s">
        <v>343</v>
      </c>
      <c r="D2537" s="403" t="s">
        <v>344</v>
      </c>
      <c r="E2537" s="403" t="s">
        <v>1455</v>
      </c>
      <c r="F2537" s="403">
        <v>0</v>
      </c>
      <c r="O2537" s="403" t="s">
        <v>345</v>
      </c>
      <c r="R2537" s="403">
        <v>4</v>
      </c>
      <c r="S2537" s="403">
        <v>1.6215999999999999</v>
      </c>
      <c r="T2537" s="403">
        <v>5.12</v>
      </c>
      <c r="U2537" s="403">
        <v>8.9250000000000007</v>
      </c>
      <c r="V2537" s="403">
        <v>5.6150000000000002</v>
      </c>
      <c r="W2537" s="403">
        <v>23.8</v>
      </c>
      <c r="X2537" s="404">
        <v>0.44738</v>
      </c>
      <c r="Y2537" s="403">
        <f>X2537+(S2537*((U2537-INDEX('[1]Center of Mass'!$B$8:$M$105,MATCH(A2537,'[1]Center of Mass'!$B$8:$B$105,0),9))^2+(V2537-INDEX('[1]Center of Mass'!$B$8:$M$105,MATCH(A2537,'[1]Center of Mass'!$B$8:$B$105,0),10))^2))</f>
        <v>376.30829007599999</v>
      </c>
    </row>
    <row r="2538" spans="1:25">
      <c r="A2538" s="403" t="s">
        <v>54</v>
      </c>
      <c r="B2538" s="403" t="s">
        <v>666</v>
      </c>
      <c r="C2538" s="403" t="s">
        <v>343</v>
      </c>
      <c r="D2538" s="403" t="s">
        <v>344</v>
      </c>
      <c r="E2538" s="403" t="s">
        <v>1455</v>
      </c>
      <c r="F2538" s="403">
        <v>0</v>
      </c>
      <c r="O2538" s="403" t="s">
        <v>345</v>
      </c>
      <c r="R2538" s="403">
        <v>4</v>
      </c>
      <c r="S2538" s="403">
        <v>2.2503000000000002</v>
      </c>
      <c r="T2538" s="403">
        <v>6.0119999999999996</v>
      </c>
      <c r="U2538" s="403">
        <v>10.298</v>
      </c>
      <c r="V2538" s="403">
        <v>5.6150000000000002</v>
      </c>
      <c r="W2538" s="403">
        <v>23.8</v>
      </c>
      <c r="X2538" s="404">
        <v>0.85046999999999995</v>
      </c>
      <c r="Y2538" s="403">
        <f>X2538+(S2538*((U2538-INDEX('[1]Center of Mass'!$B$8:$M$105,MATCH(A2538,'[1]Center of Mass'!$B$8:$B$105,0),9))^2+(V2538-INDEX('[1]Center of Mass'!$B$8:$M$105,MATCH(A2538,'[1]Center of Mass'!$B$8:$B$105,0),10))^2))</f>
        <v>446.814496443</v>
      </c>
    </row>
    <row r="2539" spans="1:25">
      <c r="A2539" s="403" t="s">
        <v>54</v>
      </c>
      <c r="B2539" s="403" t="s">
        <v>667</v>
      </c>
      <c r="C2539" s="403" t="s">
        <v>343</v>
      </c>
      <c r="D2539" s="403" t="s">
        <v>344</v>
      </c>
      <c r="E2539" s="403" t="s">
        <v>1455</v>
      </c>
      <c r="F2539" s="403">
        <v>0</v>
      </c>
      <c r="O2539" s="403" t="s">
        <v>345</v>
      </c>
      <c r="R2539" s="403">
        <v>4</v>
      </c>
      <c r="S2539" s="403">
        <v>2.2618</v>
      </c>
      <c r="T2539" s="403">
        <v>6.0279999999999996</v>
      </c>
      <c r="U2539" s="403">
        <v>11.898</v>
      </c>
      <c r="V2539" s="403">
        <v>5.6150000000000002</v>
      </c>
      <c r="W2539" s="403">
        <v>23.8</v>
      </c>
      <c r="X2539" s="404">
        <v>0.85975000000000001</v>
      </c>
      <c r="Y2539" s="403">
        <f>X2539+(S2539*((U2539-INDEX('[1]Center of Mass'!$B$8:$M$105,MATCH(A2539,'[1]Center of Mass'!$B$8:$B$105,0),9))^2+(V2539-INDEX('[1]Center of Mass'!$B$8:$M$105,MATCH(A2539,'[1]Center of Mass'!$B$8:$B$105,0),10))^2))</f>
        <v>371.28968649800004</v>
      </c>
    </row>
    <row r="2540" spans="1:25">
      <c r="A2540" s="403" t="s">
        <v>54</v>
      </c>
      <c r="B2540" s="403" t="s">
        <v>668</v>
      </c>
      <c r="C2540" s="403" t="s">
        <v>343</v>
      </c>
      <c r="D2540" s="403" t="s">
        <v>344</v>
      </c>
      <c r="E2540" s="403" t="s">
        <v>1455</v>
      </c>
      <c r="F2540" s="403">
        <v>0</v>
      </c>
      <c r="O2540" s="403" t="s">
        <v>345</v>
      </c>
      <c r="R2540" s="403">
        <v>4</v>
      </c>
      <c r="S2540" s="403">
        <v>1.5555000000000001</v>
      </c>
      <c r="T2540" s="403">
        <v>5.0259999999999998</v>
      </c>
      <c r="U2540" s="403">
        <v>13.252000000000001</v>
      </c>
      <c r="V2540" s="403">
        <v>5.6150000000000002</v>
      </c>
      <c r="W2540" s="403">
        <v>23.8</v>
      </c>
      <c r="X2540" s="404">
        <v>0.41548000000000002</v>
      </c>
      <c r="Y2540" s="403">
        <f>X2540+(S2540*((U2540-INDEX('[1]Center of Mass'!$B$8:$M$105,MATCH(A2540,'[1]Center of Mass'!$B$8:$B$105,0),9))^2+(V2540-INDEX('[1]Center of Mass'!$B$8:$M$105,MATCH(A2540,'[1]Center of Mass'!$B$8:$B$105,0),10))^2))</f>
        <v>216.10518229900003</v>
      </c>
    </row>
    <row r="2541" spans="1:25">
      <c r="A2541" s="403" t="s">
        <v>54</v>
      </c>
      <c r="B2541" s="403" t="s">
        <v>669</v>
      </c>
      <c r="C2541" s="403" t="s">
        <v>343</v>
      </c>
      <c r="D2541" s="403" t="s">
        <v>344</v>
      </c>
      <c r="E2541" s="403" t="s">
        <v>1455</v>
      </c>
      <c r="F2541" s="403">
        <v>0</v>
      </c>
      <c r="O2541" s="403" t="s">
        <v>345</v>
      </c>
      <c r="R2541" s="403">
        <v>4</v>
      </c>
      <c r="S2541" s="403">
        <v>1.5555000000000001</v>
      </c>
      <c r="T2541" s="403">
        <v>5.0259999999999998</v>
      </c>
      <c r="U2541" s="403">
        <v>14.355</v>
      </c>
      <c r="V2541" s="403">
        <v>5.6150000000000002</v>
      </c>
      <c r="W2541" s="403">
        <v>23.8</v>
      </c>
      <c r="X2541" s="404">
        <v>0.41548000000000002</v>
      </c>
      <c r="Y2541" s="403">
        <f>X2541+(S2541*((U2541-INDEX('[1]Center of Mass'!$B$8:$M$105,MATCH(A2541,'[1]Center of Mass'!$B$8:$B$105,0),9))^2+(V2541-INDEX('[1]Center of Mass'!$B$8:$M$105,MATCH(A2541,'[1]Center of Mass'!$B$8:$B$105,0),10))^2))</f>
        <v>188.4975880975</v>
      </c>
    </row>
    <row r="2542" spans="1:25">
      <c r="A2542" s="403" t="s">
        <v>54</v>
      </c>
      <c r="B2542" s="403" t="s">
        <v>670</v>
      </c>
      <c r="C2542" s="403" t="s">
        <v>343</v>
      </c>
      <c r="D2542" s="403" t="s">
        <v>344</v>
      </c>
      <c r="E2542" s="403" t="s">
        <v>1455</v>
      </c>
      <c r="F2542" s="403">
        <v>0</v>
      </c>
      <c r="O2542" s="403" t="s">
        <v>345</v>
      </c>
      <c r="R2542" s="403">
        <v>4</v>
      </c>
      <c r="S2542" s="403">
        <v>1.5555000000000001</v>
      </c>
      <c r="T2542" s="403">
        <v>5.0259999999999998</v>
      </c>
      <c r="U2542" s="403">
        <v>15.458</v>
      </c>
      <c r="V2542" s="403">
        <v>5.6150000000000002</v>
      </c>
      <c r="W2542" s="403">
        <v>23.8</v>
      </c>
      <c r="X2542" s="404">
        <v>0.41548000000000002</v>
      </c>
      <c r="Y2542" s="403">
        <f>X2542+(S2542*((U2542-INDEX('[1]Center of Mass'!$B$8:$M$105,MATCH(A2542,'[1]Center of Mass'!$B$8:$B$105,0),9))^2+(V2542-INDEX('[1]Center of Mass'!$B$8:$M$105,MATCH(A2542,'[1]Center of Mass'!$B$8:$B$105,0),10))^2))</f>
        <v>164.67486449500001</v>
      </c>
    </row>
    <row r="2543" spans="1:25">
      <c r="A2543" s="403" t="s">
        <v>54</v>
      </c>
      <c r="B2543" s="403" t="s">
        <v>671</v>
      </c>
      <c r="C2543" s="403" t="s">
        <v>343</v>
      </c>
      <c r="D2543" s="403" t="s">
        <v>344</v>
      </c>
      <c r="E2543" s="403" t="s">
        <v>1455</v>
      </c>
      <c r="F2543" s="403">
        <v>0</v>
      </c>
      <c r="O2543" s="403" t="s">
        <v>345</v>
      </c>
      <c r="R2543" s="403">
        <v>4</v>
      </c>
      <c r="S2543" s="403">
        <v>1.6787000000000001</v>
      </c>
      <c r="T2543" s="403">
        <v>5.2009999999999996</v>
      </c>
      <c r="U2543" s="403">
        <v>16.605</v>
      </c>
      <c r="V2543" s="403">
        <v>5.6150000000000002</v>
      </c>
      <c r="W2543" s="403">
        <v>23.8</v>
      </c>
      <c r="X2543" s="404">
        <v>0.47638999999999998</v>
      </c>
      <c r="Y2543" s="403">
        <f>X2543+(S2543*((U2543-INDEX('[1]Center of Mass'!$B$8:$M$105,MATCH(A2543,'[1]Center of Mass'!$B$8:$B$105,0),9))^2+(V2543-INDEX('[1]Center of Mass'!$B$8:$M$105,MATCH(A2543,'[1]Center of Mass'!$B$8:$B$105,0),10))^2))</f>
        <v>155.34275173150004</v>
      </c>
    </row>
    <row r="2544" spans="1:25">
      <c r="A2544" s="403" t="s">
        <v>54</v>
      </c>
      <c r="B2544" s="403" t="s">
        <v>470</v>
      </c>
      <c r="C2544" s="403" t="s">
        <v>343</v>
      </c>
      <c r="D2544" s="403" t="s">
        <v>344</v>
      </c>
      <c r="E2544" s="403" t="s">
        <v>1455</v>
      </c>
      <c r="F2544" s="403">
        <v>0</v>
      </c>
      <c r="O2544" s="403" t="s">
        <v>345</v>
      </c>
      <c r="R2544" s="403">
        <v>4</v>
      </c>
      <c r="S2544" s="403">
        <v>0.84599999999999997</v>
      </c>
      <c r="T2544" s="403">
        <v>4.0199999999999996</v>
      </c>
      <c r="U2544" s="403">
        <v>17.5</v>
      </c>
      <c r="V2544" s="403">
        <v>5.6150000000000002</v>
      </c>
      <c r="W2544" s="403">
        <v>23.8</v>
      </c>
      <c r="X2544" s="404">
        <v>0.16556000000000001</v>
      </c>
      <c r="Y2544" s="403">
        <f>X2544+(S2544*((U2544-INDEX('[1]Center of Mass'!$B$8:$M$105,MATCH(A2544,'[1]Center of Mass'!$B$8:$B$105,0),9))^2+(V2544-INDEX('[1]Center of Mass'!$B$8:$M$105,MATCH(A2544,'[1]Center of Mass'!$B$8:$B$105,0),10))^2))</f>
        <v>70.948696460000008</v>
      </c>
    </row>
    <row r="2545" spans="1:25">
      <c r="A2545" s="403" t="s">
        <v>54</v>
      </c>
      <c r="B2545" s="403" t="s">
        <v>472</v>
      </c>
      <c r="C2545" s="403" t="s">
        <v>343</v>
      </c>
      <c r="D2545" s="403" t="s">
        <v>344</v>
      </c>
      <c r="E2545" s="403" t="s">
        <v>1455</v>
      </c>
      <c r="F2545" s="403">
        <v>0</v>
      </c>
      <c r="O2545" s="403" t="s">
        <v>345</v>
      </c>
      <c r="R2545" s="403">
        <v>4</v>
      </c>
      <c r="S2545" s="403">
        <v>1.6875</v>
      </c>
      <c r="T2545" s="403">
        <v>5.2</v>
      </c>
      <c r="U2545" s="403">
        <v>0.625</v>
      </c>
      <c r="V2545" s="403">
        <v>6.9950000000000001</v>
      </c>
      <c r="W2545" s="403">
        <v>23.8</v>
      </c>
      <c r="X2545" s="404">
        <v>0.47602</v>
      </c>
      <c r="Y2545" s="403">
        <f>X2545+(S2545*((U2545-INDEX('[1]Center of Mass'!$B$8:$M$105,MATCH(A2545,'[1]Center of Mass'!$B$8:$B$105,0),9))^2+(V2545-INDEX('[1]Center of Mass'!$B$8:$M$105,MATCH(A2545,'[1]Center of Mass'!$B$8:$B$105,0),10))^2))</f>
        <v>835.63169218749988</v>
      </c>
    </row>
    <row r="2546" spans="1:25">
      <c r="A2546" s="403" t="s">
        <v>54</v>
      </c>
      <c r="B2546" s="403" t="s">
        <v>473</v>
      </c>
      <c r="C2546" s="403" t="s">
        <v>343</v>
      </c>
      <c r="D2546" s="403" t="s">
        <v>344</v>
      </c>
      <c r="E2546" s="403" t="s">
        <v>1455</v>
      </c>
      <c r="F2546" s="403">
        <v>0</v>
      </c>
      <c r="O2546" s="403" t="s">
        <v>345</v>
      </c>
      <c r="R2546" s="403">
        <v>4</v>
      </c>
      <c r="S2546" s="403">
        <v>1.3837999999999999</v>
      </c>
      <c r="T2546" s="403">
        <v>4.75</v>
      </c>
      <c r="U2546" s="403">
        <v>1.7629999999999999</v>
      </c>
      <c r="V2546" s="403">
        <v>6.9950000000000001</v>
      </c>
      <c r="W2546" s="403">
        <v>23.8</v>
      </c>
      <c r="X2546" s="404">
        <v>0.33130999999999999</v>
      </c>
      <c r="Y2546" s="403">
        <f>X2546+(S2546*((U2546-INDEX('[1]Center of Mass'!$B$8:$M$105,MATCH(A2546,'[1]Center of Mass'!$B$8:$B$105,0),9))^2+(V2546-INDEX('[1]Center of Mass'!$B$8:$M$105,MATCH(A2546,'[1]Center of Mass'!$B$8:$B$105,0),10))^2))</f>
        <v>620.13018918299986</v>
      </c>
    </row>
    <row r="2547" spans="1:25">
      <c r="A2547" s="403" t="s">
        <v>54</v>
      </c>
      <c r="B2547" s="403" t="s">
        <v>474</v>
      </c>
      <c r="C2547" s="403" t="s">
        <v>343</v>
      </c>
      <c r="D2547" s="403" t="s">
        <v>344</v>
      </c>
      <c r="E2547" s="403" t="s">
        <v>1455</v>
      </c>
      <c r="F2547" s="403">
        <v>0</v>
      </c>
      <c r="O2547" s="403" t="s">
        <v>345</v>
      </c>
      <c r="R2547" s="403">
        <v>4</v>
      </c>
      <c r="S2547" s="403">
        <v>1.3837999999999999</v>
      </c>
      <c r="T2547" s="403">
        <v>4.75</v>
      </c>
      <c r="U2547" s="403">
        <v>2.7879999999999998</v>
      </c>
      <c r="V2547" s="403">
        <v>6.9950000000000001</v>
      </c>
      <c r="W2547" s="403">
        <v>23.8</v>
      </c>
      <c r="X2547" s="404">
        <v>0.33130999999999999</v>
      </c>
      <c r="Y2547" s="403">
        <f>X2547+(S2547*((U2547-INDEX('[1]Center of Mass'!$B$8:$M$105,MATCH(A2547,'[1]Center of Mass'!$B$8:$B$105,0),9))^2+(V2547-INDEX('[1]Center of Mass'!$B$8:$M$105,MATCH(A2547,'[1]Center of Mass'!$B$8:$B$105,0),10))^2))</f>
        <v>564.60428011800002</v>
      </c>
    </row>
    <row r="2548" spans="1:25">
      <c r="A2548" s="403" t="s">
        <v>54</v>
      </c>
      <c r="B2548" s="403" t="s">
        <v>475</v>
      </c>
      <c r="C2548" s="403" t="s">
        <v>343</v>
      </c>
      <c r="D2548" s="403" t="s">
        <v>344</v>
      </c>
      <c r="E2548" s="403" t="s">
        <v>1455</v>
      </c>
      <c r="F2548" s="403">
        <v>0</v>
      </c>
      <c r="O2548" s="403" t="s">
        <v>345</v>
      </c>
      <c r="R2548" s="403">
        <v>4</v>
      </c>
      <c r="S2548" s="403">
        <v>1.7549999999999999</v>
      </c>
      <c r="T2548" s="403">
        <v>5.3</v>
      </c>
      <c r="U2548" s="403">
        <v>3.95</v>
      </c>
      <c r="V2548" s="403">
        <v>6.9950000000000001</v>
      </c>
      <c r="W2548" s="403">
        <v>23.8</v>
      </c>
      <c r="X2548" s="404">
        <v>0.51370000000000005</v>
      </c>
      <c r="Y2548" s="403">
        <f>X2548+(S2548*((U2548-INDEX('[1]Center of Mass'!$B$8:$M$105,MATCH(A2548,'[1]Center of Mass'!$B$8:$B$105,0),9))^2+(V2548-INDEX('[1]Center of Mass'!$B$8:$M$105,MATCH(A2548,'[1]Center of Mass'!$B$8:$B$105,0),10))^2))</f>
        <v>640.77822294999999</v>
      </c>
    </row>
    <row r="2549" spans="1:25">
      <c r="A2549" s="403" t="s">
        <v>54</v>
      </c>
      <c r="B2549" s="403" t="s">
        <v>476</v>
      </c>
      <c r="C2549" s="403" t="s">
        <v>343</v>
      </c>
      <c r="D2549" s="403" t="s">
        <v>344</v>
      </c>
      <c r="E2549" s="403" t="s">
        <v>1455</v>
      </c>
      <c r="F2549" s="403">
        <v>0</v>
      </c>
      <c r="O2549" s="403" t="s">
        <v>345</v>
      </c>
      <c r="R2549" s="403">
        <v>4</v>
      </c>
      <c r="S2549" s="403">
        <v>1.7549999999999999</v>
      </c>
      <c r="T2549" s="403">
        <v>5.3</v>
      </c>
      <c r="U2549" s="403">
        <v>5.25</v>
      </c>
      <c r="V2549" s="403">
        <v>6.9950000000000001</v>
      </c>
      <c r="W2549" s="403">
        <v>23.8</v>
      </c>
      <c r="X2549" s="404">
        <v>0.51370000000000005</v>
      </c>
      <c r="Y2549" s="403">
        <f>X2549+(S2549*((U2549-INDEX('[1]Center of Mass'!$B$8:$M$105,MATCH(A2549,'[1]Center of Mass'!$B$8:$B$105,0),9))^2+(V2549-INDEX('[1]Center of Mass'!$B$8:$M$105,MATCH(A2549,'[1]Center of Mass'!$B$8:$B$105,0),10))^2))</f>
        <v>562.07103595000001</v>
      </c>
    </row>
    <row r="2550" spans="1:25">
      <c r="A2550" s="403" t="s">
        <v>54</v>
      </c>
      <c r="B2550" s="403" t="s">
        <v>477</v>
      </c>
      <c r="C2550" s="403" t="s">
        <v>343</v>
      </c>
      <c r="D2550" s="403" t="s">
        <v>344</v>
      </c>
      <c r="E2550" s="403" t="s">
        <v>1455</v>
      </c>
      <c r="F2550" s="403">
        <v>0</v>
      </c>
      <c r="O2550" s="403" t="s">
        <v>345</v>
      </c>
      <c r="R2550" s="403">
        <v>4</v>
      </c>
      <c r="S2550" s="403">
        <v>1.7549999999999999</v>
      </c>
      <c r="T2550" s="403">
        <v>5.3</v>
      </c>
      <c r="U2550" s="403">
        <v>6.55</v>
      </c>
      <c r="V2550" s="403">
        <v>6.9950000000000001</v>
      </c>
      <c r="W2550" s="403">
        <v>23.8</v>
      </c>
      <c r="X2550" s="404">
        <v>0.51370000000000005</v>
      </c>
      <c r="Y2550" s="403">
        <f>X2550+(S2550*((U2550-INDEX('[1]Center of Mass'!$B$8:$M$105,MATCH(A2550,'[1]Center of Mass'!$B$8:$B$105,0),9))^2+(V2550-INDEX('[1]Center of Mass'!$B$8:$M$105,MATCH(A2550,'[1]Center of Mass'!$B$8:$B$105,0),10))^2))</f>
        <v>489.29574894999996</v>
      </c>
    </row>
    <row r="2551" spans="1:25">
      <c r="A2551" s="403" t="s">
        <v>54</v>
      </c>
      <c r="B2551" s="403" t="s">
        <v>478</v>
      </c>
      <c r="C2551" s="403" t="s">
        <v>343</v>
      </c>
      <c r="D2551" s="403" t="s">
        <v>344</v>
      </c>
      <c r="E2551" s="403" t="s">
        <v>1455</v>
      </c>
      <c r="F2551" s="403">
        <v>0</v>
      </c>
      <c r="O2551" s="403" t="s">
        <v>345</v>
      </c>
      <c r="R2551" s="403">
        <v>4</v>
      </c>
      <c r="S2551" s="403">
        <v>1.5525</v>
      </c>
      <c r="T2551" s="403">
        <v>5</v>
      </c>
      <c r="U2551" s="403">
        <v>7.7750000000000004</v>
      </c>
      <c r="V2551" s="403">
        <v>6.9950000000000001</v>
      </c>
      <c r="W2551" s="403">
        <v>23.8</v>
      </c>
      <c r="X2551" s="404">
        <v>0.40688000000000002</v>
      </c>
      <c r="Y2551" s="403">
        <f>X2551+(S2551*((U2551-INDEX('[1]Center of Mass'!$B$8:$M$105,MATCH(A2551,'[1]Center of Mass'!$B$8:$B$105,0),9))^2+(V2551-INDEX('[1]Center of Mass'!$B$8:$M$105,MATCH(A2551,'[1]Center of Mass'!$B$8:$B$105,0),10))^2))</f>
        <v>376.92906166249998</v>
      </c>
    </row>
    <row r="2552" spans="1:25">
      <c r="A2552" s="403" t="s">
        <v>54</v>
      </c>
      <c r="B2552" s="403" t="s">
        <v>479</v>
      </c>
      <c r="C2552" s="403" t="s">
        <v>343</v>
      </c>
      <c r="D2552" s="403" t="s">
        <v>344</v>
      </c>
      <c r="E2552" s="403" t="s">
        <v>1455</v>
      </c>
      <c r="F2552" s="403">
        <v>0</v>
      </c>
      <c r="O2552" s="403" t="s">
        <v>345</v>
      </c>
      <c r="R2552" s="403">
        <v>4</v>
      </c>
      <c r="S2552" s="403">
        <v>1.5525</v>
      </c>
      <c r="T2552" s="403">
        <v>5</v>
      </c>
      <c r="U2552" s="403">
        <v>8.9250000000000007</v>
      </c>
      <c r="V2552" s="403">
        <v>6.9950000000000001</v>
      </c>
      <c r="W2552" s="403">
        <v>23.8</v>
      </c>
      <c r="X2552" s="404">
        <v>0.40688000000000002</v>
      </c>
      <c r="Y2552" s="403">
        <f>X2552+(S2552*((U2552-INDEX('[1]Center of Mass'!$B$8:$M$105,MATCH(A2552,'[1]Center of Mass'!$B$8:$B$105,0),9))^2+(V2552-INDEX('[1]Center of Mass'!$B$8:$M$105,MATCH(A2552,'[1]Center of Mass'!$B$8:$B$105,0),10))^2))</f>
        <v>328.72750741250002</v>
      </c>
    </row>
    <row r="2553" spans="1:25">
      <c r="A2553" s="403" t="s">
        <v>54</v>
      </c>
      <c r="B2553" s="403" t="s">
        <v>480</v>
      </c>
      <c r="C2553" s="403" t="s">
        <v>343</v>
      </c>
      <c r="D2553" s="403" t="s">
        <v>344</v>
      </c>
      <c r="E2553" s="403" t="s">
        <v>1455</v>
      </c>
      <c r="F2553" s="403">
        <v>0</v>
      </c>
      <c r="O2553" s="403" t="s">
        <v>345</v>
      </c>
      <c r="R2553" s="403">
        <v>4</v>
      </c>
      <c r="S2553" s="403">
        <v>2.1545000000000001</v>
      </c>
      <c r="T2553" s="403">
        <v>5.8920000000000003</v>
      </c>
      <c r="U2553" s="403">
        <v>10.298</v>
      </c>
      <c r="V2553" s="403">
        <v>6.9950000000000001</v>
      </c>
      <c r="W2553" s="403">
        <v>23.8</v>
      </c>
      <c r="X2553" s="404">
        <v>0.78449000000000002</v>
      </c>
      <c r="Y2553" s="403">
        <f>X2553+(S2553*((U2553-INDEX('[1]Center of Mass'!$B$8:$M$105,MATCH(A2553,'[1]Center of Mass'!$B$8:$B$105,0),9))^2+(V2553-INDEX('[1]Center of Mass'!$B$8:$M$105,MATCH(A2553,'[1]Center of Mass'!$B$8:$B$105,0),10))^2))</f>
        <v>384.01507870500006</v>
      </c>
    </row>
    <row r="2554" spans="1:25">
      <c r="A2554" s="403" t="s">
        <v>54</v>
      </c>
      <c r="B2554" s="403" t="s">
        <v>481</v>
      </c>
      <c r="C2554" s="403" t="s">
        <v>343</v>
      </c>
      <c r="D2554" s="403" t="s">
        <v>344</v>
      </c>
      <c r="E2554" s="403" t="s">
        <v>1455</v>
      </c>
      <c r="F2554" s="403">
        <v>0</v>
      </c>
      <c r="O2554" s="403" t="s">
        <v>345</v>
      </c>
      <c r="R2554" s="403">
        <v>4</v>
      </c>
      <c r="S2554" s="403">
        <v>2.1655000000000002</v>
      </c>
      <c r="T2554" s="403">
        <v>5.9080000000000004</v>
      </c>
      <c r="U2554" s="403">
        <v>11.898</v>
      </c>
      <c r="V2554" s="403">
        <v>6.9950000000000001</v>
      </c>
      <c r="W2554" s="403">
        <v>23.8</v>
      </c>
      <c r="X2554" s="404">
        <v>0.79322000000000004</v>
      </c>
      <c r="Y2554" s="403">
        <f>X2554+(S2554*((U2554-INDEX('[1]Center of Mass'!$B$8:$M$105,MATCH(A2554,'[1]Center of Mass'!$B$8:$B$105,0),9))^2+(V2554-INDEX('[1]Center of Mass'!$B$8:$M$105,MATCH(A2554,'[1]Center of Mass'!$B$8:$B$105,0),10))^2))</f>
        <v>311.48029849500006</v>
      </c>
    </row>
    <row r="2555" spans="1:25">
      <c r="A2555" s="403" t="s">
        <v>54</v>
      </c>
      <c r="B2555" s="403" t="s">
        <v>672</v>
      </c>
      <c r="C2555" s="403" t="s">
        <v>343</v>
      </c>
      <c r="D2555" s="403" t="s">
        <v>344</v>
      </c>
      <c r="E2555" s="403" t="s">
        <v>1455</v>
      </c>
      <c r="F2555" s="403">
        <v>0</v>
      </c>
      <c r="O2555" s="403" t="s">
        <v>345</v>
      </c>
      <c r="R2555" s="403">
        <v>4</v>
      </c>
      <c r="S2555" s="403">
        <v>1.4893000000000001</v>
      </c>
      <c r="T2555" s="403">
        <v>4.9059999999999997</v>
      </c>
      <c r="U2555" s="403">
        <v>13.252000000000001</v>
      </c>
      <c r="V2555" s="403">
        <v>6.9950000000000001</v>
      </c>
      <c r="W2555" s="403">
        <v>23.8</v>
      </c>
      <c r="X2555" s="404">
        <v>0.37722</v>
      </c>
      <c r="Y2555" s="403">
        <f>X2555+(S2555*((U2555-INDEX('[1]Center of Mass'!$B$8:$M$105,MATCH(A2555,'[1]Center of Mass'!$B$8:$B$105,0),9))^2+(V2555-INDEX('[1]Center of Mass'!$B$8:$M$105,MATCH(A2555,'[1]Center of Mass'!$B$8:$B$105,0),10))^2))</f>
        <v>176.64674391139999</v>
      </c>
    </row>
    <row r="2556" spans="1:25">
      <c r="A2556" s="403" t="s">
        <v>54</v>
      </c>
      <c r="B2556" s="403" t="s">
        <v>673</v>
      </c>
      <c r="C2556" s="403" t="s">
        <v>343</v>
      </c>
      <c r="D2556" s="403" t="s">
        <v>344</v>
      </c>
      <c r="E2556" s="403" t="s">
        <v>1455</v>
      </c>
      <c r="F2556" s="403">
        <v>0</v>
      </c>
      <c r="O2556" s="403" t="s">
        <v>345</v>
      </c>
      <c r="R2556" s="403">
        <v>4</v>
      </c>
      <c r="S2556" s="403">
        <v>1.4893000000000001</v>
      </c>
      <c r="T2556" s="403">
        <v>4.9059999999999997</v>
      </c>
      <c r="U2556" s="403">
        <v>14.355</v>
      </c>
      <c r="V2556" s="403">
        <v>6.9950000000000001</v>
      </c>
      <c r="W2556" s="403">
        <v>23.8</v>
      </c>
      <c r="X2556" s="404">
        <v>0.37722</v>
      </c>
      <c r="Y2556" s="403">
        <f>X2556+(S2556*((U2556-INDEX('[1]Center of Mass'!$B$8:$M$105,MATCH(A2556,'[1]Center of Mass'!$B$8:$B$105,0),9))^2+(V2556-INDEX('[1]Center of Mass'!$B$8:$M$105,MATCH(A2556,'[1]Center of Mass'!$B$8:$B$105,0),10))^2))</f>
        <v>150.2140920025</v>
      </c>
    </row>
    <row r="2557" spans="1:25">
      <c r="A2557" s="403" t="s">
        <v>54</v>
      </c>
      <c r="B2557" s="403" t="s">
        <v>674</v>
      </c>
      <c r="C2557" s="403" t="s">
        <v>343</v>
      </c>
      <c r="D2557" s="403" t="s">
        <v>344</v>
      </c>
      <c r="E2557" s="403" t="s">
        <v>1455</v>
      </c>
      <c r="F2557" s="403">
        <v>0</v>
      </c>
      <c r="O2557" s="403" t="s">
        <v>345</v>
      </c>
      <c r="R2557" s="403">
        <v>4</v>
      </c>
      <c r="S2557" s="403">
        <v>1.4893000000000001</v>
      </c>
      <c r="T2557" s="403">
        <v>4.9059999999999997</v>
      </c>
      <c r="U2557" s="403">
        <v>15.458</v>
      </c>
      <c r="V2557" s="403">
        <v>6.9950000000000001</v>
      </c>
      <c r="W2557" s="403">
        <v>23.8</v>
      </c>
      <c r="X2557" s="404">
        <v>0.37722</v>
      </c>
      <c r="Y2557" s="403">
        <f>X2557+(S2557*((U2557-INDEX('[1]Center of Mass'!$B$8:$M$105,MATCH(A2557,'[1]Center of Mass'!$B$8:$B$105,0),9))^2+(V2557-INDEX('[1]Center of Mass'!$B$8:$M$105,MATCH(A2557,'[1]Center of Mass'!$B$8:$B$105,0),10))^2))</f>
        <v>127.40523166100002</v>
      </c>
    </row>
    <row r="2558" spans="1:25">
      <c r="A2558" s="403" t="s">
        <v>54</v>
      </c>
      <c r="B2558" s="403" t="s">
        <v>675</v>
      </c>
      <c r="C2558" s="403" t="s">
        <v>343</v>
      </c>
      <c r="D2558" s="403" t="s">
        <v>344</v>
      </c>
      <c r="E2558" s="403" t="s">
        <v>1455</v>
      </c>
      <c r="F2558" s="403">
        <v>0</v>
      </c>
      <c r="O2558" s="403" t="s">
        <v>345</v>
      </c>
      <c r="R2558" s="403">
        <v>4</v>
      </c>
      <c r="S2558" s="403">
        <v>1.6072</v>
      </c>
      <c r="T2558" s="403">
        <v>5.0810000000000004</v>
      </c>
      <c r="U2558" s="403">
        <v>16.605</v>
      </c>
      <c r="V2558" s="403">
        <v>6.9950000000000001</v>
      </c>
      <c r="W2558" s="403">
        <v>23.8</v>
      </c>
      <c r="X2558" s="404">
        <v>0.43391000000000002</v>
      </c>
      <c r="Y2558" s="403">
        <f>X2558+(S2558*((U2558-INDEX('[1]Center of Mass'!$B$8:$M$105,MATCH(A2558,'[1]Center of Mass'!$B$8:$B$105,0),9))^2+(V2558-INDEX('[1]Center of Mass'!$B$8:$M$105,MATCH(A2558,'[1]Center of Mass'!$B$8:$B$105,0),10))^2))</f>
        <v>116.06941866000001</v>
      </c>
    </row>
    <row r="2559" spans="1:25">
      <c r="A2559" s="403" t="s">
        <v>54</v>
      </c>
      <c r="B2559" s="403" t="s">
        <v>676</v>
      </c>
      <c r="C2559" s="403" t="s">
        <v>343</v>
      </c>
      <c r="D2559" s="403" t="s">
        <v>344</v>
      </c>
      <c r="E2559" s="403" t="s">
        <v>1455</v>
      </c>
      <c r="F2559" s="403">
        <v>0</v>
      </c>
      <c r="O2559" s="403" t="s">
        <v>345</v>
      </c>
      <c r="R2559" s="403">
        <v>4</v>
      </c>
      <c r="S2559" s="403">
        <v>0.81</v>
      </c>
      <c r="T2559" s="403">
        <v>3.9</v>
      </c>
      <c r="U2559" s="403">
        <v>17.5</v>
      </c>
      <c r="V2559" s="403">
        <v>6.9950000000000001</v>
      </c>
      <c r="W2559" s="403">
        <v>23.8</v>
      </c>
      <c r="X2559" s="404">
        <v>0.14732000000000001</v>
      </c>
      <c r="Y2559" s="403">
        <f>X2559+(S2559*((U2559-INDEX('[1]Center of Mass'!$B$8:$M$105,MATCH(A2559,'[1]Center of Mass'!$B$8:$B$105,0),9))^2+(V2559-INDEX('[1]Center of Mass'!$B$8:$M$105,MATCH(A2559,'[1]Center of Mass'!$B$8:$B$105,0),10))^2))</f>
        <v>51.471098900000015</v>
      </c>
    </row>
    <row r="2560" spans="1:25">
      <c r="A2560" s="403" t="s">
        <v>54</v>
      </c>
      <c r="B2560" s="403" t="s">
        <v>678</v>
      </c>
      <c r="C2560" s="403" t="s">
        <v>343</v>
      </c>
      <c r="D2560" s="403" t="s">
        <v>344</v>
      </c>
      <c r="E2560" s="403" t="s">
        <v>1455</v>
      </c>
      <c r="F2560" s="403">
        <v>0</v>
      </c>
      <c r="O2560" s="403" t="s">
        <v>345</v>
      </c>
      <c r="R2560" s="403">
        <v>4</v>
      </c>
      <c r="S2560" s="403">
        <v>0.54320000000000002</v>
      </c>
      <c r="T2560" s="403">
        <v>3.11</v>
      </c>
      <c r="U2560" s="403">
        <v>1.7629999999999999</v>
      </c>
      <c r="V2560" s="403">
        <v>7.9349999999999996</v>
      </c>
      <c r="W2560" s="403">
        <v>23.8</v>
      </c>
      <c r="X2560" s="404">
        <v>6.0263999999999998E-2</v>
      </c>
      <c r="Y2560" s="403">
        <f>X2560+(S2560*((U2560-INDEX('[1]Center of Mass'!$B$8:$M$105,MATCH(A2560,'[1]Center of Mass'!$B$8:$B$105,0),9))^2+(V2560-INDEX('[1]Center of Mass'!$B$8:$M$105,MATCH(A2560,'[1]Center of Mass'!$B$8:$B$105,0),10))^2))</f>
        <v>237.02905045999998</v>
      </c>
    </row>
    <row r="2561" spans="1:25">
      <c r="A2561" s="403" t="s">
        <v>54</v>
      </c>
      <c r="B2561" s="403" t="s">
        <v>679</v>
      </c>
      <c r="C2561" s="403" t="s">
        <v>343</v>
      </c>
      <c r="D2561" s="403" t="s">
        <v>344</v>
      </c>
      <c r="E2561" s="403" t="s">
        <v>1455</v>
      </c>
      <c r="F2561" s="403">
        <v>0</v>
      </c>
      <c r="O2561" s="403" t="s">
        <v>345</v>
      </c>
      <c r="R2561" s="403">
        <v>4</v>
      </c>
      <c r="S2561" s="403">
        <v>0.54320000000000002</v>
      </c>
      <c r="T2561" s="403">
        <v>3.11</v>
      </c>
      <c r="U2561" s="403">
        <v>2.7879999999999998</v>
      </c>
      <c r="V2561" s="403">
        <v>7.9349999999999996</v>
      </c>
      <c r="W2561" s="403">
        <v>23.8</v>
      </c>
      <c r="X2561" s="404">
        <v>6.0263999999999998E-2</v>
      </c>
      <c r="Y2561" s="403">
        <f>X2561+(S2561*((U2561-INDEX('[1]Center of Mass'!$B$8:$M$105,MATCH(A2561,'[1]Center of Mass'!$B$8:$B$105,0),9))^2+(V2561-INDEX('[1]Center of Mass'!$B$8:$M$105,MATCH(A2561,'[1]Center of Mass'!$B$8:$B$105,0),10))^2))</f>
        <v>215.23278380000002</v>
      </c>
    </row>
    <row r="2562" spans="1:25">
      <c r="A2562" s="403" t="s">
        <v>54</v>
      </c>
      <c r="B2562" s="403" t="s">
        <v>680</v>
      </c>
      <c r="C2562" s="403" t="s">
        <v>343</v>
      </c>
      <c r="D2562" s="403" t="s">
        <v>344</v>
      </c>
      <c r="E2562" s="403" t="s">
        <v>1455</v>
      </c>
      <c r="F2562" s="403">
        <v>0</v>
      </c>
      <c r="O2562" s="403" t="s">
        <v>345</v>
      </c>
      <c r="R2562" s="403">
        <v>4</v>
      </c>
      <c r="S2562" s="403">
        <v>0.68889999999999996</v>
      </c>
      <c r="T2562" s="403">
        <v>3.66</v>
      </c>
      <c r="U2562" s="403">
        <v>3.95</v>
      </c>
      <c r="V2562" s="403">
        <v>7.9349999999999996</v>
      </c>
      <c r="W2562" s="403">
        <v>23.8</v>
      </c>
      <c r="X2562" s="404">
        <v>0.11314</v>
      </c>
      <c r="Y2562" s="403">
        <f>X2562+(S2562*((U2562-INDEX('[1]Center of Mass'!$B$8:$M$105,MATCH(A2562,'[1]Center of Mass'!$B$8:$B$105,0),9))^2+(V2562-INDEX('[1]Center of Mass'!$B$8:$M$105,MATCH(A2562,'[1]Center of Mass'!$B$8:$B$105,0),10))^2))</f>
        <v>243.413833697</v>
      </c>
    </row>
    <row r="2563" spans="1:25">
      <c r="A2563" s="403" t="s">
        <v>54</v>
      </c>
      <c r="B2563" s="403" t="s">
        <v>681</v>
      </c>
      <c r="C2563" s="403" t="s">
        <v>343</v>
      </c>
      <c r="D2563" s="403" t="s">
        <v>344</v>
      </c>
      <c r="E2563" s="403" t="s">
        <v>1455</v>
      </c>
      <c r="F2563" s="403">
        <v>0</v>
      </c>
      <c r="O2563" s="403" t="s">
        <v>345</v>
      </c>
      <c r="R2563" s="403">
        <v>4</v>
      </c>
      <c r="S2563" s="403">
        <v>0.68889999999999996</v>
      </c>
      <c r="T2563" s="403">
        <v>3.66</v>
      </c>
      <c r="U2563" s="403">
        <v>5.25</v>
      </c>
      <c r="V2563" s="403">
        <v>7.9349999999999996</v>
      </c>
      <c r="W2563" s="403">
        <v>23.8</v>
      </c>
      <c r="X2563" s="404">
        <v>0.11314</v>
      </c>
      <c r="Y2563" s="403">
        <f>X2563+(S2563*((U2563-INDEX('[1]Center of Mass'!$B$8:$M$105,MATCH(A2563,'[1]Center of Mass'!$B$8:$B$105,0),9))^2+(V2563-INDEX('[1]Center of Mass'!$B$8:$M$105,MATCH(A2563,'[1]Center of Mass'!$B$8:$B$105,0),10))^2))</f>
        <v>212.51845983700002</v>
      </c>
    </row>
    <row r="2564" spans="1:25">
      <c r="A2564" s="403" t="s">
        <v>54</v>
      </c>
      <c r="B2564" s="403" t="s">
        <v>682</v>
      </c>
      <c r="C2564" s="403" t="s">
        <v>343</v>
      </c>
      <c r="D2564" s="403" t="s">
        <v>344</v>
      </c>
      <c r="E2564" s="403" t="s">
        <v>1455</v>
      </c>
      <c r="F2564" s="403">
        <v>0</v>
      </c>
      <c r="O2564" s="403" t="s">
        <v>345</v>
      </c>
      <c r="R2564" s="403">
        <v>4</v>
      </c>
      <c r="S2564" s="403">
        <v>0.68889999999999996</v>
      </c>
      <c r="T2564" s="403">
        <v>3.66</v>
      </c>
      <c r="U2564" s="403">
        <v>6.55</v>
      </c>
      <c r="V2564" s="403">
        <v>7.9349999999999996</v>
      </c>
      <c r="W2564" s="403">
        <v>23.8</v>
      </c>
      <c r="X2564" s="404">
        <v>0.11314</v>
      </c>
      <c r="Y2564" s="403">
        <f>X2564+(S2564*((U2564-INDEX('[1]Center of Mass'!$B$8:$M$105,MATCH(A2564,'[1]Center of Mass'!$B$8:$B$105,0),9))^2+(V2564-INDEX('[1]Center of Mass'!$B$8:$M$105,MATCH(A2564,'[1]Center of Mass'!$B$8:$B$105,0),10))^2))</f>
        <v>183.951567977</v>
      </c>
    </row>
    <row r="2565" spans="1:25">
      <c r="A2565" s="403" t="s">
        <v>54</v>
      </c>
      <c r="B2565" s="403" t="s">
        <v>683</v>
      </c>
      <c r="C2565" s="403" t="s">
        <v>343</v>
      </c>
      <c r="D2565" s="403" t="s">
        <v>344</v>
      </c>
      <c r="E2565" s="403" t="s">
        <v>1455</v>
      </c>
      <c r="F2565" s="403">
        <v>0</v>
      </c>
      <c r="O2565" s="403" t="s">
        <v>345</v>
      </c>
      <c r="R2565" s="403">
        <v>4</v>
      </c>
      <c r="S2565" s="403">
        <v>0.60940000000000005</v>
      </c>
      <c r="T2565" s="403">
        <v>3.36</v>
      </c>
      <c r="U2565" s="403">
        <v>7.7750000000000004</v>
      </c>
      <c r="V2565" s="403">
        <v>7.9349999999999996</v>
      </c>
      <c r="W2565" s="403">
        <v>23.8</v>
      </c>
      <c r="X2565" s="404">
        <v>8.1419000000000005E-2</v>
      </c>
      <c r="Y2565" s="403">
        <f>X2565+(S2565*((U2565-INDEX('[1]Center of Mass'!$B$8:$M$105,MATCH(A2565,'[1]Center of Mass'!$B$8:$B$105,0),9))^2+(V2565-INDEX('[1]Center of Mass'!$B$8:$M$105,MATCH(A2565,'[1]Center of Mass'!$B$8:$B$105,0),10))^2))</f>
        <v>140.77725644700004</v>
      </c>
    </row>
    <row r="2566" spans="1:25">
      <c r="A2566" s="403" t="s">
        <v>54</v>
      </c>
      <c r="B2566" s="403" t="s">
        <v>684</v>
      </c>
      <c r="C2566" s="403" t="s">
        <v>343</v>
      </c>
      <c r="D2566" s="403" t="s">
        <v>344</v>
      </c>
      <c r="E2566" s="403" t="s">
        <v>1455</v>
      </c>
      <c r="F2566" s="403">
        <v>0</v>
      </c>
      <c r="O2566" s="403" t="s">
        <v>345</v>
      </c>
      <c r="R2566" s="403">
        <v>4</v>
      </c>
      <c r="S2566" s="403">
        <v>0.60940000000000005</v>
      </c>
      <c r="T2566" s="403">
        <v>3.36</v>
      </c>
      <c r="U2566" s="403">
        <v>8.9250000000000007</v>
      </c>
      <c r="V2566" s="403">
        <v>7.9349999999999996</v>
      </c>
      <c r="W2566" s="403">
        <v>23.8</v>
      </c>
      <c r="X2566" s="404">
        <v>8.1419000000000005E-2</v>
      </c>
      <c r="Y2566" s="403">
        <f>X2566+(S2566*((U2566-INDEX('[1]Center of Mass'!$B$8:$M$105,MATCH(A2566,'[1]Center of Mass'!$B$8:$B$105,0),9))^2+(V2566-INDEX('[1]Center of Mass'!$B$8:$M$105,MATCH(A2566,'[1]Center of Mass'!$B$8:$B$105,0),10))^2))</f>
        <v>121.85678806700001</v>
      </c>
    </row>
    <row r="2567" spans="1:25">
      <c r="A2567" s="403" t="s">
        <v>54</v>
      </c>
      <c r="B2567" s="403" t="s">
        <v>685</v>
      </c>
      <c r="C2567" s="403" t="s">
        <v>343</v>
      </c>
      <c r="D2567" s="403" t="s">
        <v>344</v>
      </c>
      <c r="E2567" s="403" t="s">
        <v>1455</v>
      </c>
      <c r="F2567" s="403">
        <v>0</v>
      </c>
      <c r="O2567" s="403" t="s">
        <v>345</v>
      </c>
      <c r="R2567" s="403">
        <v>4</v>
      </c>
      <c r="S2567" s="403">
        <v>0.84570000000000001</v>
      </c>
      <c r="T2567" s="403">
        <v>4.2519999999999998</v>
      </c>
      <c r="U2567" s="403">
        <v>10.298</v>
      </c>
      <c r="V2567" s="403">
        <v>7.9349999999999996</v>
      </c>
      <c r="W2567" s="403">
        <v>23.8</v>
      </c>
      <c r="X2567" s="404">
        <v>0.19928000000000001</v>
      </c>
      <c r="Y2567" s="403">
        <f>X2567+(S2567*((U2567-INDEX('[1]Center of Mass'!$B$8:$M$105,MATCH(A2567,'[1]Center of Mass'!$B$8:$B$105,0),9))^2+(V2567-INDEX('[1]Center of Mass'!$B$8:$M$105,MATCH(A2567,'[1]Center of Mass'!$B$8:$B$105,0),10))^2))</f>
        <v>140.77502674099998</v>
      </c>
    </row>
    <row r="2568" spans="1:25">
      <c r="A2568" s="403" t="s">
        <v>54</v>
      </c>
      <c r="B2568" s="403" t="s">
        <v>686</v>
      </c>
      <c r="C2568" s="403" t="s">
        <v>343</v>
      </c>
      <c r="D2568" s="403" t="s">
        <v>344</v>
      </c>
      <c r="E2568" s="403" t="s">
        <v>1455</v>
      </c>
      <c r="F2568" s="403">
        <v>0</v>
      </c>
      <c r="O2568" s="403" t="s">
        <v>345</v>
      </c>
      <c r="R2568" s="403">
        <v>4</v>
      </c>
      <c r="S2568" s="403">
        <v>0.85</v>
      </c>
      <c r="T2568" s="403">
        <v>4.2679999999999998</v>
      </c>
      <c r="U2568" s="403">
        <v>11.898</v>
      </c>
      <c r="V2568" s="403">
        <v>7.9349999999999996</v>
      </c>
      <c r="W2568" s="403">
        <v>23.8</v>
      </c>
      <c r="X2568" s="404">
        <v>0.20215</v>
      </c>
      <c r="Y2568" s="403">
        <f>X2568+(S2568*((U2568-INDEX('[1]Center of Mass'!$B$8:$M$105,MATCH(A2568,'[1]Center of Mass'!$B$8:$B$105,0),9))^2+(V2568-INDEX('[1]Center of Mass'!$B$8:$M$105,MATCH(A2568,'[1]Center of Mass'!$B$8:$B$105,0),10))^2))</f>
        <v>112.24994050000002</v>
      </c>
    </row>
    <row r="2569" spans="1:25">
      <c r="A2569" s="403" t="s">
        <v>54</v>
      </c>
      <c r="B2569" s="403" t="s">
        <v>687</v>
      </c>
      <c r="C2569" s="403" t="s">
        <v>343</v>
      </c>
      <c r="D2569" s="403" t="s">
        <v>344</v>
      </c>
      <c r="E2569" s="403" t="s">
        <v>1455</v>
      </c>
      <c r="F2569" s="403">
        <v>0</v>
      </c>
      <c r="O2569" s="403" t="s">
        <v>345</v>
      </c>
      <c r="R2569" s="403">
        <v>4</v>
      </c>
      <c r="S2569" s="403">
        <v>0.58460000000000001</v>
      </c>
      <c r="T2569" s="403">
        <v>3.266</v>
      </c>
      <c r="U2569" s="403">
        <v>13.252000000000001</v>
      </c>
      <c r="V2569" s="403">
        <v>7.9349999999999996</v>
      </c>
      <c r="W2569" s="403">
        <v>23.8</v>
      </c>
      <c r="X2569" s="404">
        <v>7.2963E-2</v>
      </c>
      <c r="Y2569" s="403">
        <f>X2569+(S2569*((U2569-INDEX('[1]Center of Mass'!$B$8:$M$105,MATCH(A2569,'[1]Center of Mass'!$B$8:$B$105,0),9))^2+(V2569-INDEX('[1]Center of Mass'!$B$8:$M$105,MATCH(A2569,'[1]Center of Mass'!$B$8:$B$105,0),10))^2))</f>
        <v>62.453838954800005</v>
      </c>
    </row>
    <row r="2570" spans="1:25">
      <c r="A2570" s="403" t="s">
        <v>54</v>
      </c>
      <c r="B2570" s="403" t="s">
        <v>688</v>
      </c>
      <c r="C2570" s="403" t="s">
        <v>343</v>
      </c>
      <c r="D2570" s="403" t="s">
        <v>344</v>
      </c>
      <c r="E2570" s="403" t="s">
        <v>1455</v>
      </c>
      <c r="F2570" s="403">
        <v>0</v>
      </c>
      <c r="O2570" s="403" t="s">
        <v>345</v>
      </c>
      <c r="R2570" s="403">
        <v>4</v>
      </c>
      <c r="S2570" s="403">
        <v>0.58460000000000001</v>
      </c>
      <c r="T2570" s="403">
        <v>3.266</v>
      </c>
      <c r="U2570" s="403">
        <v>14.355</v>
      </c>
      <c r="V2570" s="403">
        <v>7.9349999999999996</v>
      </c>
      <c r="W2570" s="403">
        <v>23.8</v>
      </c>
      <c r="X2570" s="404">
        <v>7.2963E-2</v>
      </c>
      <c r="Y2570" s="403">
        <f>X2570+(S2570*((U2570-INDEX('[1]Center of Mass'!$B$8:$M$105,MATCH(A2570,'[1]Center of Mass'!$B$8:$B$105,0),9))^2+(V2570-INDEX('[1]Center of Mass'!$B$8:$M$105,MATCH(A2570,'[1]Center of Mass'!$B$8:$B$105,0),10))^2))</f>
        <v>52.078140099000017</v>
      </c>
    </row>
    <row r="2571" spans="1:25">
      <c r="A2571" s="403" t="s">
        <v>54</v>
      </c>
      <c r="B2571" s="403" t="s">
        <v>689</v>
      </c>
      <c r="C2571" s="403" t="s">
        <v>343</v>
      </c>
      <c r="D2571" s="403" t="s">
        <v>344</v>
      </c>
      <c r="E2571" s="403" t="s">
        <v>1455</v>
      </c>
      <c r="F2571" s="403">
        <v>0</v>
      </c>
      <c r="O2571" s="403" t="s">
        <v>345</v>
      </c>
      <c r="R2571" s="403">
        <v>4</v>
      </c>
      <c r="S2571" s="403">
        <v>0.58460000000000001</v>
      </c>
      <c r="T2571" s="403">
        <v>3.266</v>
      </c>
      <c r="U2571" s="403">
        <v>15.458</v>
      </c>
      <c r="V2571" s="403">
        <v>7.9349999999999996</v>
      </c>
      <c r="W2571" s="403">
        <v>23.8</v>
      </c>
      <c r="X2571" s="404">
        <v>7.2963E-2</v>
      </c>
      <c r="Y2571" s="403">
        <f>X2571+(S2571*((U2571-INDEX('[1]Center of Mass'!$B$8:$M$105,MATCH(A2571,'[1]Center of Mass'!$B$8:$B$105,0),9))^2+(V2571-INDEX('[1]Center of Mass'!$B$8:$M$105,MATCH(A2571,'[1]Center of Mass'!$B$8:$B$105,0),10))^2))</f>
        <v>43.124900486000016</v>
      </c>
    </row>
    <row r="2572" spans="1:25">
      <c r="A2572" s="403" t="s">
        <v>54</v>
      </c>
      <c r="B2572" s="403" t="s">
        <v>690</v>
      </c>
      <c r="C2572" s="403" t="s">
        <v>343</v>
      </c>
      <c r="D2572" s="403" t="s">
        <v>344</v>
      </c>
      <c r="E2572" s="403" t="s">
        <v>1455</v>
      </c>
      <c r="F2572" s="403">
        <v>0</v>
      </c>
      <c r="O2572" s="403" t="s">
        <v>345</v>
      </c>
      <c r="R2572" s="403">
        <v>4</v>
      </c>
      <c r="S2572" s="403">
        <v>0.63090000000000002</v>
      </c>
      <c r="T2572" s="403">
        <v>3.4409999999999998</v>
      </c>
      <c r="U2572" s="403">
        <v>16.605</v>
      </c>
      <c r="V2572" s="403">
        <v>7.9349999999999996</v>
      </c>
      <c r="W2572" s="403">
        <v>23.8</v>
      </c>
      <c r="X2572" s="404">
        <v>8.9270000000000002E-2</v>
      </c>
      <c r="Y2572" s="403">
        <f>X2572+(S2572*((U2572-INDEX('[1]Center of Mass'!$B$8:$M$105,MATCH(A2572,'[1]Center of Mass'!$B$8:$B$105,0),9))^2+(V2572-INDEX('[1]Center of Mass'!$B$8:$M$105,MATCH(A2572,'[1]Center of Mass'!$B$8:$B$105,0),10))^2))</f>
        <v>38.13131920850001</v>
      </c>
    </row>
    <row r="2573" spans="1:25">
      <c r="A2573" s="403" t="s">
        <v>54</v>
      </c>
      <c r="B2573" s="403" t="s">
        <v>691</v>
      </c>
      <c r="C2573" s="403" t="s">
        <v>343</v>
      </c>
      <c r="D2573" s="403" t="s">
        <v>344</v>
      </c>
      <c r="E2573" s="403" t="s">
        <v>1455</v>
      </c>
      <c r="F2573" s="403">
        <v>0</v>
      </c>
      <c r="O2573" s="403" t="s">
        <v>345</v>
      </c>
      <c r="R2573" s="403">
        <v>4</v>
      </c>
      <c r="S2573" s="403">
        <v>0.31790000000000002</v>
      </c>
      <c r="T2573" s="403">
        <v>2.2599999999999998</v>
      </c>
      <c r="U2573" s="403">
        <v>17.5</v>
      </c>
      <c r="V2573" s="403">
        <v>7.9349999999999996</v>
      </c>
      <c r="W2573" s="403">
        <v>23.8</v>
      </c>
      <c r="X2573" s="404">
        <v>1.6978E-2</v>
      </c>
      <c r="Y2573" s="403">
        <f>X2573+(S2573*((U2573-INDEX('[1]Center of Mass'!$B$8:$M$105,MATCH(A2573,'[1]Center of Mass'!$B$8:$B$105,0),9))^2+(V2573-INDEX('[1]Center of Mass'!$B$8:$M$105,MATCH(A2573,'[1]Center of Mass'!$B$8:$B$105,0),10))^2))</f>
        <v>16.45632770700001</v>
      </c>
    </row>
    <row r="2574" spans="1:25">
      <c r="A2574" s="403" t="s">
        <v>54</v>
      </c>
      <c r="B2574" s="403" t="s">
        <v>693</v>
      </c>
      <c r="C2574" s="403" t="s">
        <v>343</v>
      </c>
      <c r="D2574" s="403" t="s">
        <v>344</v>
      </c>
      <c r="E2574" s="403" t="s">
        <v>1455</v>
      </c>
      <c r="F2574" s="403">
        <v>0</v>
      </c>
      <c r="O2574" s="403" t="s">
        <v>345</v>
      </c>
      <c r="R2574" s="403">
        <v>4</v>
      </c>
      <c r="S2574" s="403">
        <v>0.41909999999999997</v>
      </c>
      <c r="T2574" s="403">
        <v>2.8679999999999999</v>
      </c>
      <c r="U2574" s="403">
        <v>1.7629999999999999</v>
      </c>
      <c r="V2574" s="403">
        <v>8.4039999999999999</v>
      </c>
      <c r="W2574" s="403">
        <v>23.8</v>
      </c>
      <c r="X2574" s="404">
        <v>4.2528999999999997E-2</v>
      </c>
      <c r="Y2574" s="403">
        <f>X2574+(S2574*((U2574-INDEX('[1]Center of Mass'!$B$8:$M$105,MATCH(A2574,'[1]Center of Mass'!$B$8:$B$105,0),9))^2+(V2574-INDEX('[1]Center of Mass'!$B$8:$M$105,MATCH(A2574,'[1]Center of Mass'!$B$8:$B$105,0),10))^2))</f>
        <v>180.71400763599996</v>
      </c>
    </row>
    <row r="2575" spans="1:25">
      <c r="A2575" s="403" t="s">
        <v>54</v>
      </c>
      <c r="B2575" s="403" t="s">
        <v>694</v>
      </c>
      <c r="C2575" s="403" t="s">
        <v>343</v>
      </c>
      <c r="D2575" s="403" t="s">
        <v>344</v>
      </c>
      <c r="E2575" s="403" t="s">
        <v>1455</v>
      </c>
      <c r="F2575" s="403">
        <v>0</v>
      </c>
      <c r="O2575" s="403" t="s">
        <v>345</v>
      </c>
      <c r="R2575" s="403">
        <v>4</v>
      </c>
      <c r="S2575" s="403">
        <v>0.41909999999999997</v>
      </c>
      <c r="T2575" s="403">
        <v>2.8679999999999999</v>
      </c>
      <c r="U2575" s="403">
        <v>2.7879999999999998</v>
      </c>
      <c r="V2575" s="403">
        <v>8.4039999999999999</v>
      </c>
      <c r="W2575" s="403">
        <v>23.8</v>
      </c>
      <c r="X2575" s="404">
        <v>4.2528999999999997E-2</v>
      </c>
      <c r="Y2575" s="403">
        <f>X2575+(S2575*((U2575-INDEX('[1]Center of Mass'!$B$8:$M$105,MATCH(A2575,'[1]Center of Mass'!$B$8:$B$105,0),9))^2+(V2575-INDEX('[1]Center of Mass'!$B$8:$M$105,MATCH(A2575,'[1]Center of Mass'!$B$8:$B$105,0),10))^2))</f>
        <v>163.8973372435</v>
      </c>
    </row>
    <row r="2576" spans="1:25">
      <c r="A2576" s="403" t="s">
        <v>54</v>
      </c>
      <c r="B2576" s="403" t="s">
        <v>695</v>
      </c>
      <c r="C2576" s="403" t="s">
        <v>343</v>
      </c>
      <c r="D2576" s="403" t="s">
        <v>344</v>
      </c>
      <c r="E2576" s="403" t="s">
        <v>1455</v>
      </c>
      <c r="F2576" s="403">
        <v>0</v>
      </c>
      <c r="O2576" s="403" t="s">
        <v>345</v>
      </c>
      <c r="R2576" s="403">
        <v>4</v>
      </c>
      <c r="S2576" s="403">
        <v>0.53149999999999997</v>
      </c>
      <c r="T2576" s="403">
        <v>3.4180000000000001</v>
      </c>
      <c r="U2576" s="403">
        <v>3.95</v>
      </c>
      <c r="V2576" s="403">
        <v>8.4039999999999999</v>
      </c>
      <c r="W2576" s="403">
        <v>23.8</v>
      </c>
      <c r="X2576" s="404">
        <v>8.226E-2</v>
      </c>
      <c r="Y2576" s="403">
        <f>X2576+(S2576*((U2576-INDEX('[1]Center of Mass'!$B$8:$M$105,MATCH(A2576,'[1]Center of Mass'!$B$8:$B$105,0),9))^2+(V2576-INDEX('[1]Center of Mass'!$B$8:$M$105,MATCH(A2576,'[1]Center of Mass'!$B$8:$B$105,0),10))^2))</f>
        <v>185.05529659749999</v>
      </c>
    </row>
    <row r="2577" spans="1:25">
      <c r="A2577" s="403" t="s">
        <v>54</v>
      </c>
      <c r="B2577" s="403" t="s">
        <v>696</v>
      </c>
      <c r="C2577" s="403" t="s">
        <v>343</v>
      </c>
      <c r="D2577" s="403" t="s">
        <v>344</v>
      </c>
      <c r="E2577" s="403" t="s">
        <v>1455</v>
      </c>
      <c r="F2577" s="403">
        <v>0</v>
      </c>
      <c r="O2577" s="403" t="s">
        <v>345</v>
      </c>
      <c r="R2577" s="403">
        <v>4</v>
      </c>
      <c r="S2577" s="403">
        <v>0.53149999999999997</v>
      </c>
      <c r="T2577" s="403">
        <v>3.4180000000000001</v>
      </c>
      <c r="U2577" s="403">
        <v>5.25</v>
      </c>
      <c r="V2577" s="403">
        <v>8.4039999999999999</v>
      </c>
      <c r="W2577" s="403">
        <v>23.8</v>
      </c>
      <c r="X2577" s="404">
        <v>8.226E-2</v>
      </c>
      <c r="Y2577" s="403">
        <f>X2577+(S2577*((U2577-INDEX('[1]Center of Mass'!$B$8:$M$105,MATCH(A2577,'[1]Center of Mass'!$B$8:$B$105,0),9))^2+(V2577-INDEX('[1]Center of Mass'!$B$8:$M$105,MATCH(A2577,'[1]Center of Mass'!$B$8:$B$105,0),10))^2))</f>
        <v>161.21890349750001</v>
      </c>
    </row>
    <row r="2578" spans="1:25">
      <c r="A2578" s="403" t="s">
        <v>54</v>
      </c>
      <c r="B2578" s="403" t="s">
        <v>697</v>
      </c>
      <c r="C2578" s="403" t="s">
        <v>343</v>
      </c>
      <c r="D2578" s="403" t="s">
        <v>344</v>
      </c>
      <c r="E2578" s="403" t="s">
        <v>1455</v>
      </c>
      <c r="F2578" s="403">
        <v>0</v>
      </c>
      <c r="O2578" s="403" t="s">
        <v>345</v>
      </c>
      <c r="R2578" s="403">
        <v>4</v>
      </c>
      <c r="S2578" s="403">
        <v>0.53149999999999997</v>
      </c>
      <c r="T2578" s="403">
        <v>3.4180000000000001</v>
      </c>
      <c r="U2578" s="403">
        <v>6.55</v>
      </c>
      <c r="V2578" s="403">
        <v>8.4039999999999999</v>
      </c>
      <c r="W2578" s="403">
        <v>23.8</v>
      </c>
      <c r="X2578" s="404">
        <v>8.226E-2</v>
      </c>
      <c r="Y2578" s="403">
        <f>X2578+(S2578*((U2578-INDEX('[1]Center of Mass'!$B$8:$M$105,MATCH(A2578,'[1]Center of Mass'!$B$8:$B$105,0),9))^2+(V2578-INDEX('[1]Center of Mass'!$B$8:$M$105,MATCH(A2578,'[1]Center of Mass'!$B$8:$B$105,0),10))^2))</f>
        <v>139.17898039749997</v>
      </c>
    </row>
    <row r="2579" spans="1:25">
      <c r="A2579" s="403" t="s">
        <v>54</v>
      </c>
      <c r="B2579" s="403" t="s">
        <v>698</v>
      </c>
      <c r="C2579" s="403" t="s">
        <v>343</v>
      </c>
      <c r="D2579" s="403" t="s">
        <v>344</v>
      </c>
      <c r="E2579" s="403" t="s">
        <v>1455</v>
      </c>
      <c r="F2579" s="403">
        <v>0</v>
      </c>
      <c r="O2579" s="403" t="s">
        <v>345</v>
      </c>
      <c r="R2579" s="403">
        <v>4</v>
      </c>
      <c r="S2579" s="403">
        <v>0.47020000000000001</v>
      </c>
      <c r="T2579" s="403">
        <v>3.1179999999999999</v>
      </c>
      <c r="U2579" s="403">
        <v>7.7750000000000004</v>
      </c>
      <c r="V2579" s="403">
        <v>8.4039999999999999</v>
      </c>
      <c r="W2579" s="403">
        <v>23.8</v>
      </c>
      <c r="X2579" s="404">
        <v>5.8368999999999997E-2</v>
      </c>
      <c r="Y2579" s="403">
        <f>X2579+(S2579*((U2579-INDEX('[1]Center of Mass'!$B$8:$M$105,MATCH(A2579,'[1]Center of Mass'!$B$8:$B$105,0),9))^2+(V2579-INDEX('[1]Center of Mass'!$B$8:$M$105,MATCH(A2579,'[1]Center of Mass'!$B$8:$B$105,0),10))^2))</f>
        <v>106.193812608</v>
      </c>
    </row>
    <row r="2580" spans="1:25">
      <c r="A2580" s="403" t="s">
        <v>54</v>
      </c>
      <c r="B2580" s="403" t="s">
        <v>699</v>
      </c>
      <c r="C2580" s="403" t="s">
        <v>343</v>
      </c>
      <c r="D2580" s="403" t="s">
        <v>344</v>
      </c>
      <c r="E2580" s="403" t="s">
        <v>1455</v>
      </c>
      <c r="F2580" s="403">
        <v>0</v>
      </c>
      <c r="O2580" s="403" t="s">
        <v>345</v>
      </c>
      <c r="R2580" s="403">
        <v>4</v>
      </c>
      <c r="S2580" s="403">
        <v>0.47020000000000001</v>
      </c>
      <c r="T2580" s="403">
        <v>3.1179999999999999</v>
      </c>
      <c r="U2580" s="403">
        <v>8.9250000000000007</v>
      </c>
      <c r="V2580" s="403">
        <v>8.4039999999999999</v>
      </c>
      <c r="W2580" s="403">
        <v>23.8</v>
      </c>
      <c r="X2580" s="404">
        <v>5.8368999999999997E-2</v>
      </c>
      <c r="Y2580" s="403">
        <f>X2580+(S2580*((U2580-INDEX('[1]Center of Mass'!$B$8:$M$105,MATCH(A2580,'[1]Center of Mass'!$B$8:$B$105,0),9))^2+(V2580-INDEX('[1]Center of Mass'!$B$8:$M$105,MATCH(A2580,'[1]Center of Mass'!$B$8:$B$105,0),10))^2))</f>
        <v>91.595184068000009</v>
      </c>
    </row>
    <row r="2581" spans="1:25">
      <c r="A2581" s="403" t="s">
        <v>54</v>
      </c>
      <c r="B2581" s="403" t="s">
        <v>700</v>
      </c>
      <c r="C2581" s="403" t="s">
        <v>343</v>
      </c>
      <c r="D2581" s="403" t="s">
        <v>344</v>
      </c>
      <c r="E2581" s="403" t="s">
        <v>1455</v>
      </c>
      <c r="F2581" s="403">
        <v>0</v>
      </c>
      <c r="O2581" s="403" t="s">
        <v>345</v>
      </c>
      <c r="R2581" s="403">
        <v>4</v>
      </c>
      <c r="S2581" s="403">
        <v>0.65249999999999997</v>
      </c>
      <c r="T2581" s="403">
        <v>4.01</v>
      </c>
      <c r="U2581" s="403">
        <v>10.298</v>
      </c>
      <c r="V2581" s="403">
        <v>8.4039999999999999</v>
      </c>
      <c r="W2581" s="403">
        <v>23.8</v>
      </c>
      <c r="X2581" s="404">
        <v>0.14757999999999999</v>
      </c>
      <c r="Y2581" s="403">
        <f>X2581+(S2581*((U2581-INDEX('[1]Center of Mass'!$B$8:$M$105,MATCH(A2581,'[1]Center of Mass'!$B$8:$B$105,0),9))^2+(V2581-INDEX('[1]Center of Mass'!$B$8:$M$105,MATCH(A2581,'[1]Center of Mass'!$B$8:$B$105,0),10))^2))</f>
        <v>105.2471676625</v>
      </c>
    </row>
    <row r="2582" spans="1:25">
      <c r="A2582" s="403" t="s">
        <v>54</v>
      </c>
      <c r="B2582" s="403" t="s">
        <v>701</v>
      </c>
      <c r="C2582" s="403" t="s">
        <v>343</v>
      </c>
      <c r="D2582" s="403" t="s">
        <v>344</v>
      </c>
      <c r="E2582" s="403" t="s">
        <v>1455</v>
      </c>
      <c r="F2582" s="403">
        <v>0</v>
      </c>
      <c r="O2582" s="403" t="s">
        <v>345</v>
      </c>
      <c r="R2582" s="403">
        <v>4</v>
      </c>
      <c r="S2582" s="403">
        <v>0.65580000000000005</v>
      </c>
      <c r="T2582" s="403">
        <v>4.0259999999999998</v>
      </c>
      <c r="U2582" s="403">
        <v>11.898</v>
      </c>
      <c r="V2582" s="403">
        <v>8.4039999999999999</v>
      </c>
      <c r="W2582" s="403">
        <v>23.8</v>
      </c>
      <c r="X2582" s="404">
        <v>0.14976</v>
      </c>
      <c r="Y2582" s="403">
        <f>X2582+(S2582*((U2582-INDEX('[1]Center of Mass'!$B$8:$M$105,MATCH(A2582,'[1]Center of Mass'!$B$8:$B$105,0),9))^2+(V2582-INDEX('[1]Center of Mass'!$B$8:$M$105,MATCH(A2582,'[1]Center of Mass'!$B$8:$B$105,0),10))^2))</f>
        <v>83.219267247000019</v>
      </c>
    </row>
    <row r="2583" spans="1:25">
      <c r="A2583" s="403" t="s">
        <v>54</v>
      </c>
      <c r="B2583" s="403" t="s">
        <v>702</v>
      </c>
      <c r="C2583" s="403" t="s">
        <v>343</v>
      </c>
      <c r="D2583" s="403" t="s">
        <v>344</v>
      </c>
      <c r="E2583" s="403" t="s">
        <v>1455</v>
      </c>
      <c r="F2583" s="403">
        <v>0</v>
      </c>
      <c r="O2583" s="403" t="s">
        <v>345</v>
      </c>
      <c r="R2583" s="403">
        <v>4</v>
      </c>
      <c r="S2583" s="403">
        <v>0.45100000000000001</v>
      </c>
      <c r="T2583" s="403">
        <v>3.024</v>
      </c>
      <c r="U2583" s="403">
        <v>13.252000000000001</v>
      </c>
      <c r="V2583" s="403">
        <v>8.4039999999999999</v>
      </c>
      <c r="W2583" s="403">
        <v>23.8</v>
      </c>
      <c r="X2583" s="404">
        <v>5.2025000000000002E-2</v>
      </c>
      <c r="Y2583" s="403">
        <f>X2583+(S2583*((U2583-INDEX('[1]Center of Mass'!$B$8:$M$105,MATCH(A2583,'[1]Center of Mass'!$B$8:$B$105,0),9))^2+(V2583-INDEX('[1]Center of Mass'!$B$8:$M$105,MATCH(A2583,'[1]Center of Mass'!$B$8:$B$105,0),10))^2))</f>
        <v>45.853317823000005</v>
      </c>
    </row>
    <row r="2584" spans="1:25">
      <c r="A2584" s="403" t="s">
        <v>54</v>
      </c>
      <c r="B2584" s="403" t="s">
        <v>703</v>
      </c>
      <c r="C2584" s="403" t="s">
        <v>343</v>
      </c>
      <c r="D2584" s="403" t="s">
        <v>344</v>
      </c>
      <c r="E2584" s="403" t="s">
        <v>1455</v>
      </c>
      <c r="F2584" s="403">
        <v>0</v>
      </c>
      <c r="O2584" s="403" t="s">
        <v>345</v>
      </c>
      <c r="R2584" s="403">
        <v>4</v>
      </c>
      <c r="S2584" s="403">
        <v>0.45100000000000001</v>
      </c>
      <c r="T2584" s="403">
        <v>3.024</v>
      </c>
      <c r="U2584" s="403">
        <v>14.355</v>
      </c>
      <c r="V2584" s="403">
        <v>8.4039999999999999</v>
      </c>
      <c r="W2584" s="403">
        <v>23.8</v>
      </c>
      <c r="X2584" s="404">
        <v>5.2025000000000002E-2</v>
      </c>
      <c r="Y2584" s="403">
        <f>X2584+(S2584*((U2584-INDEX('[1]Center of Mass'!$B$8:$M$105,MATCH(A2584,'[1]Center of Mass'!$B$8:$B$105,0),9))^2+(V2584-INDEX('[1]Center of Mass'!$B$8:$M$105,MATCH(A2584,'[1]Center of Mass'!$B$8:$B$105,0),10))^2))</f>
        <v>37.848801600000002</v>
      </c>
    </row>
    <row r="2585" spans="1:25">
      <c r="A2585" s="403" t="s">
        <v>54</v>
      </c>
      <c r="B2585" s="403" t="s">
        <v>482</v>
      </c>
      <c r="C2585" s="403" t="s">
        <v>343</v>
      </c>
      <c r="D2585" s="403" t="s">
        <v>344</v>
      </c>
      <c r="E2585" s="403" t="s">
        <v>1455</v>
      </c>
      <c r="F2585" s="403">
        <v>0</v>
      </c>
      <c r="O2585" s="403" t="s">
        <v>345</v>
      </c>
      <c r="R2585" s="403">
        <v>4</v>
      </c>
      <c r="S2585" s="403">
        <v>0.45100000000000001</v>
      </c>
      <c r="T2585" s="403">
        <v>3.024</v>
      </c>
      <c r="U2585" s="403">
        <v>15.458</v>
      </c>
      <c r="V2585" s="403">
        <v>8.4039999999999999</v>
      </c>
      <c r="W2585" s="403">
        <v>23.8</v>
      </c>
      <c r="X2585" s="404">
        <v>5.2025000000000002E-2</v>
      </c>
      <c r="Y2585" s="403">
        <f>X2585+(S2585*((U2585-INDEX('[1]Center of Mass'!$B$8:$M$105,MATCH(A2585,'[1]Center of Mass'!$B$8:$B$105,0),9))^2+(V2585-INDEX('[1]Center of Mass'!$B$8:$M$105,MATCH(A2585,'[1]Center of Mass'!$B$8:$B$105,0),10))^2))</f>
        <v>30.941666695000006</v>
      </c>
    </row>
    <row r="2586" spans="1:25">
      <c r="A2586" s="403" t="s">
        <v>54</v>
      </c>
      <c r="B2586" s="403" t="s">
        <v>483</v>
      </c>
      <c r="C2586" s="403" t="s">
        <v>343</v>
      </c>
      <c r="D2586" s="403" t="s">
        <v>344</v>
      </c>
      <c r="E2586" s="403" t="s">
        <v>1455</v>
      </c>
      <c r="F2586" s="403">
        <v>0</v>
      </c>
      <c r="O2586" s="403" t="s">
        <v>345</v>
      </c>
      <c r="R2586" s="403">
        <v>4</v>
      </c>
      <c r="S2586" s="403">
        <v>0.48670000000000002</v>
      </c>
      <c r="T2586" s="403">
        <v>3.1989999999999998</v>
      </c>
      <c r="U2586" s="403">
        <v>16.605</v>
      </c>
      <c r="V2586" s="403">
        <v>8.4039999999999999</v>
      </c>
      <c r="W2586" s="403">
        <v>23.8</v>
      </c>
      <c r="X2586" s="404">
        <v>6.4269000000000007E-2</v>
      </c>
      <c r="Y2586" s="403">
        <f>X2586+(S2586*((U2586-INDEX('[1]Center of Mass'!$B$8:$M$105,MATCH(A2586,'[1]Center of Mass'!$B$8:$B$105,0),9))^2+(V2586-INDEX('[1]Center of Mass'!$B$8:$M$105,MATCH(A2586,'[1]Center of Mass'!$B$8:$B$105,0),10))^2))</f>
        <v>26.903875870000004</v>
      </c>
    </row>
    <row r="2587" spans="1:25">
      <c r="A2587" s="403" t="s">
        <v>54</v>
      </c>
      <c r="B2587" s="403" t="s">
        <v>485</v>
      </c>
      <c r="C2587" s="403" t="s">
        <v>343</v>
      </c>
      <c r="D2587" s="403" t="s">
        <v>344</v>
      </c>
      <c r="E2587" s="403" t="s">
        <v>1455</v>
      </c>
      <c r="F2587" s="403">
        <v>0</v>
      </c>
      <c r="O2587" s="403" t="s">
        <v>345</v>
      </c>
      <c r="R2587" s="403">
        <v>4</v>
      </c>
      <c r="S2587" s="403">
        <v>0.97040000000000004</v>
      </c>
      <c r="T2587" s="403">
        <v>3.9609999999999999</v>
      </c>
      <c r="U2587" s="403">
        <v>0.80500000000000005</v>
      </c>
      <c r="V2587" s="403">
        <v>9.1539999999999999</v>
      </c>
      <c r="W2587" s="403">
        <v>23.8</v>
      </c>
      <c r="X2587" s="404">
        <v>0.16023999999999999</v>
      </c>
      <c r="Y2587" s="403">
        <f>X2587+(S2587*((U2587-INDEX('[1]Center of Mass'!$B$8:$M$105,MATCH(A2587,'[1]Center of Mass'!$B$8:$B$105,0),9))^2+(V2587-INDEX('[1]Center of Mass'!$B$8:$M$105,MATCH(A2587,'[1]Center of Mass'!$B$8:$B$105,0),10))^2))</f>
        <v>449.62234880000005</v>
      </c>
    </row>
    <row r="2588" spans="1:25">
      <c r="A2588" s="403" t="s">
        <v>54</v>
      </c>
      <c r="B2588" s="403" t="s">
        <v>486</v>
      </c>
      <c r="C2588" s="403" t="s">
        <v>343</v>
      </c>
      <c r="D2588" s="403" t="s">
        <v>344</v>
      </c>
      <c r="E2588" s="403" t="s">
        <v>1455</v>
      </c>
      <c r="F2588" s="403">
        <v>0</v>
      </c>
      <c r="O2588" s="403" t="s">
        <v>345</v>
      </c>
      <c r="R2588" s="403">
        <v>4</v>
      </c>
      <c r="S2588" s="403">
        <v>1.1184000000000001</v>
      </c>
      <c r="T2588" s="403">
        <v>4.2320000000000002</v>
      </c>
      <c r="U2588" s="403">
        <v>1.7629999999999999</v>
      </c>
      <c r="V2588" s="403">
        <v>9.1539999999999999</v>
      </c>
      <c r="W2588" s="403">
        <v>23.8</v>
      </c>
      <c r="X2588" s="404">
        <v>0.20888000000000001</v>
      </c>
      <c r="Y2588" s="403">
        <f>X2588+(S2588*((U2588-INDEX('[1]Center of Mass'!$B$8:$M$105,MATCH(A2588,'[1]Center of Mass'!$B$8:$B$105,0),9))^2+(V2588-INDEX('[1]Center of Mass'!$B$8:$M$105,MATCH(A2588,'[1]Center of Mass'!$B$8:$B$105,0),10))^2))</f>
        <v>474.15264406399996</v>
      </c>
    </row>
    <row r="2589" spans="1:25">
      <c r="A2589" s="403" t="s">
        <v>54</v>
      </c>
      <c r="B2589" s="403" t="s">
        <v>487</v>
      </c>
      <c r="C2589" s="403" t="s">
        <v>343</v>
      </c>
      <c r="D2589" s="403" t="s">
        <v>344</v>
      </c>
      <c r="E2589" s="403" t="s">
        <v>1455</v>
      </c>
      <c r="F2589" s="403">
        <v>0</v>
      </c>
      <c r="O2589" s="403" t="s">
        <v>345</v>
      </c>
      <c r="R2589" s="403">
        <v>4</v>
      </c>
      <c r="S2589" s="403">
        <v>1.1184000000000001</v>
      </c>
      <c r="T2589" s="403">
        <v>4.2320000000000002</v>
      </c>
      <c r="U2589" s="403">
        <v>2.7879999999999998</v>
      </c>
      <c r="V2589" s="403">
        <v>9.1539999999999999</v>
      </c>
      <c r="W2589" s="403">
        <v>23.8</v>
      </c>
      <c r="X2589" s="404">
        <v>0.20888000000000001</v>
      </c>
      <c r="Y2589" s="403">
        <f>X2589+(S2589*((U2589-INDEX('[1]Center of Mass'!$B$8:$M$105,MATCH(A2589,'[1]Center of Mass'!$B$8:$B$105,0),9))^2+(V2589-INDEX('[1]Center of Mass'!$B$8:$M$105,MATCH(A2589,'[1]Center of Mass'!$B$8:$B$105,0),10))^2))</f>
        <v>429.27608914400008</v>
      </c>
    </row>
    <row r="2590" spans="1:25">
      <c r="A2590" s="403" t="s">
        <v>54</v>
      </c>
      <c r="B2590" s="403" t="s">
        <v>488</v>
      </c>
      <c r="C2590" s="403" t="s">
        <v>343</v>
      </c>
      <c r="D2590" s="403" t="s">
        <v>344</v>
      </c>
      <c r="E2590" s="403" t="s">
        <v>1455</v>
      </c>
      <c r="F2590" s="403">
        <v>0</v>
      </c>
      <c r="O2590" s="403" t="s">
        <v>345</v>
      </c>
      <c r="R2590" s="403">
        <v>4</v>
      </c>
      <c r="S2590" s="403">
        <v>1.4185000000000001</v>
      </c>
      <c r="T2590" s="403">
        <v>4.782</v>
      </c>
      <c r="U2590" s="403">
        <v>3.95</v>
      </c>
      <c r="V2590" s="403">
        <v>9.1539999999999999</v>
      </c>
      <c r="W2590" s="403">
        <v>23.8</v>
      </c>
      <c r="X2590" s="404">
        <v>0.34050999999999998</v>
      </c>
      <c r="Y2590" s="403">
        <f>X2590+(S2590*((U2590-INDEX('[1]Center of Mass'!$B$8:$M$105,MATCH(A2590,'[1]Center of Mass'!$B$8:$B$105,0),9))^2+(V2590-INDEX('[1]Center of Mass'!$B$8:$M$105,MATCH(A2590,'[1]Center of Mass'!$B$8:$B$105,0),10))^2))</f>
        <v>483.61816190250011</v>
      </c>
    </row>
    <row r="2591" spans="1:25">
      <c r="A2591" s="403" t="s">
        <v>54</v>
      </c>
      <c r="B2591" s="403" t="s">
        <v>489</v>
      </c>
      <c r="C2591" s="403" t="s">
        <v>343</v>
      </c>
      <c r="D2591" s="403" t="s">
        <v>344</v>
      </c>
      <c r="E2591" s="403" t="s">
        <v>1455</v>
      </c>
      <c r="F2591" s="403">
        <v>0</v>
      </c>
      <c r="O2591" s="403" t="s">
        <v>345</v>
      </c>
      <c r="R2591" s="403">
        <v>4</v>
      </c>
      <c r="S2591" s="403">
        <v>1.4185000000000001</v>
      </c>
      <c r="T2591" s="403">
        <v>4.782</v>
      </c>
      <c r="U2591" s="403">
        <v>5.25</v>
      </c>
      <c r="V2591" s="403">
        <v>9.1539999999999999</v>
      </c>
      <c r="W2591" s="403">
        <v>23.8</v>
      </c>
      <c r="X2591" s="404">
        <v>0.34050999999999998</v>
      </c>
      <c r="Y2591" s="403">
        <f>X2591+(S2591*((U2591-INDEX('[1]Center of Mass'!$B$8:$M$105,MATCH(A2591,'[1]Center of Mass'!$B$8:$B$105,0),9))^2+(V2591-INDEX('[1]Center of Mass'!$B$8:$M$105,MATCH(A2591,'[1]Center of Mass'!$B$8:$B$105,0),10))^2))</f>
        <v>420.00212500250007</v>
      </c>
    </row>
    <row r="2592" spans="1:25">
      <c r="A2592" s="403" t="s">
        <v>54</v>
      </c>
      <c r="B2592" s="403" t="s">
        <v>490</v>
      </c>
      <c r="C2592" s="403" t="s">
        <v>343</v>
      </c>
      <c r="D2592" s="403" t="s">
        <v>344</v>
      </c>
      <c r="E2592" s="403" t="s">
        <v>1455</v>
      </c>
      <c r="F2592" s="403">
        <v>0</v>
      </c>
      <c r="O2592" s="403" t="s">
        <v>345</v>
      </c>
      <c r="R2592" s="403">
        <v>4</v>
      </c>
      <c r="S2592" s="403">
        <v>1.4185000000000001</v>
      </c>
      <c r="T2592" s="403">
        <v>4.782</v>
      </c>
      <c r="U2592" s="403">
        <v>6.55</v>
      </c>
      <c r="V2592" s="403">
        <v>9.1539999999999999</v>
      </c>
      <c r="W2592" s="403">
        <v>23.8</v>
      </c>
      <c r="X2592" s="404">
        <v>0.34050999999999998</v>
      </c>
      <c r="Y2592" s="403">
        <f>X2592+(S2592*((U2592-INDEX('[1]Center of Mass'!$B$8:$M$105,MATCH(A2592,'[1]Center of Mass'!$B$8:$B$105,0),9))^2+(V2592-INDEX('[1]Center of Mass'!$B$8:$M$105,MATCH(A2592,'[1]Center of Mass'!$B$8:$B$105,0),10))^2))</f>
        <v>361.18061810250003</v>
      </c>
    </row>
    <row r="2593" spans="1:25">
      <c r="A2593" s="403" t="s">
        <v>54</v>
      </c>
      <c r="B2593" s="403" t="s">
        <v>491</v>
      </c>
      <c r="C2593" s="403" t="s">
        <v>343</v>
      </c>
      <c r="D2593" s="403" t="s">
        <v>344</v>
      </c>
      <c r="E2593" s="403" t="s">
        <v>1455</v>
      </c>
      <c r="F2593" s="403">
        <v>0</v>
      </c>
      <c r="O2593" s="403" t="s">
        <v>345</v>
      </c>
      <c r="R2593" s="403">
        <v>4</v>
      </c>
      <c r="S2593" s="403">
        <v>1.2547999999999999</v>
      </c>
      <c r="T2593" s="403">
        <v>4.4820000000000002</v>
      </c>
      <c r="U2593" s="403">
        <v>7.7750000000000004</v>
      </c>
      <c r="V2593" s="403">
        <v>9.1539999999999999</v>
      </c>
      <c r="W2593" s="403">
        <v>23.8</v>
      </c>
      <c r="X2593" s="404">
        <v>0.26279000000000002</v>
      </c>
      <c r="Y2593" s="403">
        <f>X2593+(S2593*((U2593-INDEX('[1]Center of Mass'!$B$8:$M$105,MATCH(A2593,'[1]Center of Mass'!$B$8:$B$105,0),9))^2+(V2593-INDEX('[1]Center of Mass'!$B$8:$M$105,MATCH(A2593,'[1]Center of Mass'!$B$8:$B$105,0),10))^2))</f>
        <v>274.310532792</v>
      </c>
    </row>
    <row r="2594" spans="1:25">
      <c r="A2594" s="403" t="s">
        <v>54</v>
      </c>
      <c r="B2594" s="403" t="s">
        <v>492</v>
      </c>
      <c r="C2594" s="403" t="s">
        <v>343</v>
      </c>
      <c r="D2594" s="403" t="s">
        <v>344</v>
      </c>
      <c r="E2594" s="403" t="s">
        <v>1455</v>
      </c>
      <c r="F2594" s="403">
        <v>0</v>
      </c>
      <c r="O2594" s="403" t="s">
        <v>345</v>
      </c>
      <c r="R2594" s="403">
        <v>4</v>
      </c>
      <c r="S2594" s="403">
        <v>1.2547999999999999</v>
      </c>
      <c r="T2594" s="403">
        <v>4.4820000000000002</v>
      </c>
      <c r="U2594" s="403">
        <v>8.9250000000000007</v>
      </c>
      <c r="V2594" s="403">
        <v>9.1539999999999999</v>
      </c>
      <c r="W2594" s="403">
        <v>23.8</v>
      </c>
      <c r="X2594" s="404">
        <v>0.26279000000000002</v>
      </c>
      <c r="Y2594" s="403">
        <f>X2594+(S2594*((U2594-INDEX('[1]Center of Mass'!$B$8:$M$105,MATCH(A2594,'[1]Center of Mass'!$B$8:$B$105,0),9))^2+(V2594-INDEX('[1]Center of Mass'!$B$8:$M$105,MATCH(A2594,'[1]Center of Mass'!$B$8:$B$105,0),10))^2))</f>
        <v>235.35187883199998</v>
      </c>
    </row>
    <row r="2595" spans="1:25">
      <c r="A2595" s="403" t="s">
        <v>54</v>
      </c>
      <c r="B2595" s="403" t="s">
        <v>493</v>
      </c>
      <c r="C2595" s="403" t="s">
        <v>343</v>
      </c>
      <c r="D2595" s="403" t="s">
        <v>344</v>
      </c>
      <c r="E2595" s="403" t="s">
        <v>1455</v>
      </c>
      <c r="F2595" s="403">
        <v>0</v>
      </c>
      <c r="O2595" s="403" t="s">
        <v>345</v>
      </c>
      <c r="R2595" s="403">
        <v>4</v>
      </c>
      <c r="S2595" s="403">
        <v>1.7414000000000001</v>
      </c>
      <c r="T2595" s="403">
        <v>5.3739999999999997</v>
      </c>
      <c r="U2595" s="403">
        <v>10.298</v>
      </c>
      <c r="V2595" s="403">
        <v>9.1539999999999999</v>
      </c>
      <c r="W2595" s="403">
        <v>23.8</v>
      </c>
      <c r="X2595" s="404">
        <v>0.54237000000000002</v>
      </c>
      <c r="Y2595" s="403">
        <f>X2595+(S2595*((U2595-INDEX('[1]Center of Mass'!$B$8:$M$105,MATCH(A2595,'[1]Center of Mass'!$B$8:$B$105,0),9))^2+(V2595-INDEX('[1]Center of Mass'!$B$8:$M$105,MATCH(A2595,'[1]Center of Mass'!$B$8:$B$105,0),10))^2))</f>
        <v>268.27855383100001</v>
      </c>
    </row>
    <row r="2596" spans="1:25">
      <c r="A2596" s="403" t="s">
        <v>54</v>
      </c>
      <c r="B2596" s="403" t="s">
        <v>494</v>
      </c>
      <c r="C2596" s="403" t="s">
        <v>343</v>
      </c>
      <c r="D2596" s="403" t="s">
        <v>344</v>
      </c>
      <c r="E2596" s="403" t="s">
        <v>1455</v>
      </c>
      <c r="F2596" s="403">
        <v>0</v>
      </c>
      <c r="O2596" s="403" t="s">
        <v>345</v>
      </c>
      <c r="R2596" s="403">
        <v>4</v>
      </c>
      <c r="S2596" s="403">
        <v>1.7503</v>
      </c>
      <c r="T2596" s="403">
        <v>5.39</v>
      </c>
      <c r="U2596" s="403">
        <v>11.898</v>
      </c>
      <c r="V2596" s="403">
        <v>9.1539999999999999</v>
      </c>
      <c r="W2596" s="403">
        <v>23.8</v>
      </c>
      <c r="X2596" s="404">
        <v>0.54896</v>
      </c>
      <c r="Y2596" s="403">
        <f>X2596+(S2596*((U2596-INDEX('[1]Center of Mass'!$B$8:$M$105,MATCH(A2596,'[1]Center of Mass'!$B$8:$B$105,0),9))^2+(V2596-INDEX('[1]Center of Mass'!$B$8:$M$105,MATCH(A2596,'[1]Center of Mass'!$B$8:$B$105,0),10))^2))</f>
        <v>209.43757708950005</v>
      </c>
    </row>
    <row r="2597" spans="1:25">
      <c r="A2597" s="403" t="s">
        <v>54</v>
      </c>
      <c r="B2597" s="403" t="s">
        <v>495</v>
      </c>
      <c r="C2597" s="403" t="s">
        <v>343</v>
      </c>
      <c r="D2597" s="403" t="s">
        <v>344</v>
      </c>
      <c r="E2597" s="403" t="s">
        <v>1455</v>
      </c>
      <c r="F2597" s="403">
        <v>0</v>
      </c>
      <c r="O2597" s="403" t="s">
        <v>345</v>
      </c>
      <c r="R2597" s="403">
        <v>4</v>
      </c>
      <c r="S2597" s="403">
        <v>1.2037</v>
      </c>
      <c r="T2597" s="403">
        <v>4.3890000000000002</v>
      </c>
      <c r="U2597" s="403">
        <v>13.252000000000001</v>
      </c>
      <c r="V2597" s="403">
        <v>9.1539999999999999</v>
      </c>
      <c r="W2597" s="403">
        <v>23.8</v>
      </c>
      <c r="X2597" s="404">
        <v>0.24149999999999999</v>
      </c>
      <c r="Y2597" s="403">
        <f>X2597+(S2597*((U2597-INDEX('[1]Center of Mass'!$B$8:$M$105,MATCH(A2597,'[1]Center of Mass'!$B$8:$B$105,0),9))^2+(V2597-INDEX('[1]Center of Mass'!$B$8:$M$105,MATCH(A2597,'[1]Center of Mass'!$B$8:$B$105,0),10))^2))</f>
        <v>113.66672035010001</v>
      </c>
    </row>
    <row r="2598" spans="1:25">
      <c r="A2598" s="403" t="s">
        <v>54</v>
      </c>
      <c r="B2598" s="403" t="s">
        <v>496</v>
      </c>
      <c r="C2598" s="403" t="s">
        <v>343</v>
      </c>
      <c r="D2598" s="403" t="s">
        <v>344</v>
      </c>
      <c r="E2598" s="403" t="s">
        <v>1455</v>
      </c>
      <c r="F2598" s="403">
        <v>0</v>
      </c>
      <c r="O2598" s="403" t="s">
        <v>345</v>
      </c>
      <c r="R2598" s="403">
        <v>4</v>
      </c>
      <c r="S2598" s="403">
        <v>1.2037</v>
      </c>
      <c r="T2598" s="403">
        <v>4.3890000000000002</v>
      </c>
      <c r="U2598" s="403">
        <v>14.355</v>
      </c>
      <c r="V2598" s="403">
        <v>9.1539999999999999</v>
      </c>
      <c r="W2598" s="403">
        <v>23.8</v>
      </c>
      <c r="X2598" s="404">
        <v>0.24149999999999999</v>
      </c>
      <c r="Y2598" s="403">
        <f>X2598+(S2598*((U2598-INDEX('[1]Center of Mass'!$B$8:$M$105,MATCH(A2598,'[1]Center of Mass'!$B$8:$B$105,0),9))^2+(V2598-INDEX('[1]Center of Mass'!$B$8:$M$105,MATCH(A2598,'[1]Center of Mass'!$B$8:$B$105,0),10))^2))</f>
        <v>92.303003770000004</v>
      </c>
    </row>
    <row r="2599" spans="1:25">
      <c r="A2599" s="403" t="s">
        <v>54</v>
      </c>
      <c r="B2599" s="403" t="s">
        <v>497</v>
      </c>
      <c r="C2599" s="403" t="s">
        <v>343</v>
      </c>
      <c r="D2599" s="403" t="s">
        <v>344</v>
      </c>
      <c r="E2599" s="403" t="s">
        <v>1455</v>
      </c>
      <c r="F2599" s="403">
        <v>0</v>
      </c>
      <c r="O2599" s="403" t="s">
        <v>345</v>
      </c>
      <c r="R2599" s="403">
        <v>4</v>
      </c>
      <c r="S2599" s="403">
        <v>1.2037</v>
      </c>
      <c r="T2599" s="403">
        <v>4.3890000000000002</v>
      </c>
      <c r="U2599" s="403">
        <v>15.458</v>
      </c>
      <c r="V2599" s="403">
        <v>9.1539999999999999</v>
      </c>
      <c r="W2599" s="403">
        <v>23.8</v>
      </c>
      <c r="X2599" s="404">
        <v>0.24149999999999999</v>
      </c>
      <c r="Y2599" s="403">
        <f>X2599+(S2599*((U2599-INDEX('[1]Center of Mass'!$B$8:$M$105,MATCH(A2599,'[1]Center of Mass'!$B$8:$B$105,0),9))^2+(V2599-INDEX('[1]Center of Mass'!$B$8:$M$105,MATCH(A2599,'[1]Center of Mass'!$B$8:$B$105,0),10))^2))</f>
        <v>73.868151696500021</v>
      </c>
    </row>
    <row r="2600" spans="1:25">
      <c r="A2600" s="403" t="s">
        <v>54</v>
      </c>
      <c r="B2600" s="403" t="s">
        <v>704</v>
      </c>
      <c r="C2600" s="403" t="s">
        <v>343</v>
      </c>
      <c r="D2600" s="403" t="s">
        <v>344</v>
      </c>
      <c r="E2600" s="403" t="s">
        <v>1455</v>
      </c>
      <c r="F2600" s="403">
        <v>0</v>
      </c>
      <c r="O2600" s="403" t="s">
        <v>345</v>
      </c>
      <c r="R2600" s="403">
        <v>4</v>
      </c>
      <c r="S2600" s="403">
        <v>1.2989999999999999</v>
      </c>
      <c r="T2600" s="403">
        <v>4.5629999999999997</v>
      </c>
      <c r="U2600" s="403">
        <v>16.605</v>
      </c>
      <c r="V2600" s="403">
        <v>9.1539999999999999</v>
      </c>
      <c r="W2600" s="403">
        <v>23.8</v>
      </c>
      <c r="X2600" s="404">
        <v>0.2823</v>
      </c>
      <c r="Y2600" s="403">
        <f>X2600+(S2600*((U2600-INDEX('[1]Center of Mass'!$B$8:$M$105,MATCH(A2600,'[1]Center of Mass'!$B$8:$B$105,0),9))^2+(V2600-INDEX('[1]Center of Mass'!$B$8:$M$105,MATCH(A2600,'[1]Center of Mass'!$B$8:$B$105,0),10))^2))</f>
        <v>62.402558400000004</v>
      </c>
    </row>
    <row r="2601" spans="1:25">
      <c r="A2601" s="403" t="s">
        <v>54</v>
      </c>
      <c r="B2601" s="403" t="s">
        <v>706</v>
      </c>
      <c r="C2601" s="403" t="s">
        <v>343</v>
      </c>
      <c r="D2601" s="403" t="s">
        <v>344</v>
      </c>
      <c r="E2601" s="403" t="s">
        <v>1455</v>
      </c>
      <c r="F2601" s="403">
        <v>0</v>
      </c>
      <c r="O2601" s="403" t="s">
        <v>345</v>
      </c>
      <c r="R2601" s="403">
        <v>4</v>
      </c>
      <c r="S2601" s="403">
        <v>0.80830000000000002</v>
      </c>
      <c r="T2601" s="403">
        <v>3.5960000000000001</v>
      </c>
      <c r="U2601" s="403">
        <v>0.80500000000000005</v>
      </c>
      <c r="V2601" s="403">
        <v>10.154</v>
      </c>
      <c r="W2601" s="403">
        <v>23.8</v>
      </c>
      <c r="X2601" s="404">
        <v>0.10891000000000001</v>
      </c>
      <c r="Y2601" s="403">
        <f>X2601+(S2601*((U2601-INDEX('[1]Center of Mass'!$B$8:$M$105,MATCH(A2601,'[1]Center of Mass'!$B$8:$B$105,0),9))^2+(V2601-INDEX('[1]Center of Mass'!$B$8:$M$105,MATCH(A2601,'[1]Center of Mass'!$B$8:$B$105,0),10))^2))</f>
        <v>368.01150480000001</v>
      </c>
    </row>
    <row r="2602" spans="1:25">
      <c r="A2602" s="403" t="s">
        <v>54</v>
      </c>
      <c r="B2602" s="403" t="s">
        <v>707</v>
      </c>
      <c r="C2602" s="403" t="s">
        <v>343</v>
      </c>
      <c r="D2602" s="403" t="s">
        <v>344</v>
      </c>
      <c r="E2602" s="403" t="s">
        <v>1455</v>
      </c>
      <c r="F2602" s="403">
        <v>0</v>
      </c>
      <c r="O2602" s="403" t="s">
        <v>345</v>
      </c>
      <c r="R2602" s="403">
        <v>4</v>
      </c>
      <c r="S2602" s="403">
        <v>0.93159999999999998</v>
      </c>
      <c r="T2602" s="403">
        <v>3.8679999999999999</v>
      </c>
      <c r="U2602" s="403">
        <v>1.7629999999999999</v>
      </c>
      <c r="V2602" s="403">
        <v>10.154</v>
      </c>
      <c r="W2602" s="403">
        <v>23.8</v>
      </c>
      <c r="X2602" s="404">
        <v>0.14568999999999999</v>
      </c>
      <c r="Y2602" s="403">
        <f>X2602+(S2602*((U2602-INDEX('[1]Center of Mass'!$B$8:$M$105,MATCH(A2602,'[1]Center of Mass'!$B$8:$B$105,0),9))^2+(V2602-INDEX('[1]Center of Mass'!$B$8:$M$105,MATCH(A2602,'[1]Center of Mass'!$B$8:$B$105,0),10))^2))</f>
        <v>387.46161333599991</v>
      </c>
    </row>
    <row r="2603" spans="1:25">
      <c r="A2603" s="403" t="s">
        <v>54</v>
      </c>
      <c r="B2603" s="403" t="s">
        <v>708</v>
      </c>
      <c r="C2603" s="403" t="s">
        <v>343</v>
      </c>
      <c r="D2603" s="403" t="s">
        <v>344</v>
      </c>
      <c r="E2603" s="403" t="s">
        <v>1455</v>
      </c>
      <c r="F2603" s="403">
        <v>0</v>
      </c>
      <c r="O2603" s="403" t="s">
        <v>345</v>
      </c>
      <c r="R2603" s="403">
        <v>4</v>
      </c>
      <c r="S2603" s="403">
        <v>0.93159999999999998</v>
      </c>
      <c r="T2603" s="403">
        <v>3.8679999999999999</v>
      </c>
      <c r="U2603" s="403">
        <v>2.7879999999999998</v>
      </c>
      <c r="V2603" s="403">
        <v>10.154</v>
      </c>
      <c r="W2603" s="403">
        <v>23.8</v>
      </c>
      <c r="X2603" s="404">
        <v>0.14568999999999999</v>
      </c>
      <c r="Y2603" s="403">
        <f>X2603+(S2603*((U2603-INDEX('[1]Center of Mass'!$B$8:$M$105,MATCH(A2603,'[1]Center of Mass'!$B$8:$B$105,0),9))^2+(V2603-INDEX('[1]Center of Mass'!$B$8:$M$105,MATCH(A2603,'[1]Center of Mass'!$B$8:$B$105,0),10))^2))</f>
        <v>350.08053450599999</v>
      </c>
    </row>
    <row r="2604" spans="1:25">
      <c r="A2604" s="403" t="s">
        <v>54</v>
      </c>
      <c r="B2604" s="403" t="s">
        <v>709</v>
      </c>
      <c r="C2604" s="403" t="s">
        <v>343</v>
      </c>
      <c r="D2604" s="403" t="s">
        <v>344</v>
      </c>
      <c r="E2604" s="403" t="s">
        <v>1455</v>
      </c>
      <c r="F2604" s="403">
        <v>0</v>
      </c>
      <c r="O2604" s="403" t="s">
        <v>345</v>
      </c>
      <c r="R2604" s="403">
        <v>4</v>
      </c>
      <c r="S2604" s="403">
        <v>1.1815</v>
      </c>
      <c r="T2604" s="403">
        <v>4.4180000000000001</v>
      </c>
      <c r="U2604" s="403">
        <v>3.95</v>
      </c>
      <c r="V2604" s="403">
        <v>10.154</v>
      </c>
      <c r="W2604" s="403">
        <v>23.8</v>
      </c>
      <c r="X2604" s="404">
        <v>0.24773000000000001</v>
      </c>
      <c r="Y2604" s="403">
        <f>X2604+(S2604*((U2604-INDEX('[1]Center of Mass'!$B$8:$M$105,MATCH(A2604,'[1]Center of Mass'!$B$8:$B$105,0),9))^2+(V2604-INDEX('[1]Center of Mass'!$B$8:$M$105,MATCH(A2604,'[1]Center of Mass'!$B$8:$B$105,0),10))^2))</f>
        <v>393.30946309749999</v>
      </c>
    </row>
    <row r="2605" spans="1:25">
      <c r="A2605" s="403" t="s">
        <v>54</v>
      </c>
      <c r="B2605" s="403" t="s">
        <v>710</v>
      </c>
      <c r="C2605" s="403" t="s">
        <v>343</v>
      </c>
      <c r="D2605" s="403" t="s">
        <v>344</v>
      </c>
      <c r="E2605" s="403" t="s">
        <v>1455</v>
      </c>
      <c r="F2605" s="403">
        <v>0</v>
      </c>
      <c r="O2605" s="403" t="s">
        <v>345</v>
      </c>
      <c r="R2605" s="403">
        <v>4</v>
      </c>
      <c r="S2605" s="403">
        <v>1.1815</v>
      </c>
      <c r="T2605" s="403">
        <v>4.4180000000000001</v>
      </c>
      <c r="U2605" s="403">
        <v>5.25</v>
      </c>
      <c r="V2605" s="403">
        <v>10.154</v>
      </c>
      <c r="W2605" s="403">
        <v>23.8</v>
      </c>
      <c r="X2605" s="404">
        <v>0.24773000000000001</v>
      </c>
      <c r="Y2605" s="403">
        <f>X2605+(S2605*((U2605-INDEX('[1]Center of Mass'!$B$8:$M$105,MATCH(A2605,'[1]Center of Mass'!$B$8:$B$105,0),9))^2+(V2605-INDEX('[1]Center of Mass'!$B$8:$M$105,MATCH(A2605,'[1]Center of Mass'!$B$8:$B$105,0),10))^2))</f>
        <v>340.3222599975</v>
      </c>
    </row>
    <row r="2606" spans="1:25">
      <c r="A2606" s="403" t="s">
        <v>54</v>
      </c>
      <c r="B2606" s="403" t="s">
        <v>711</v>
      </c>
      <c r="C2606" s="403" t="s">
        <v>343</v>
      </c>
      <c r="D2606" s="403" t="s">
        <v>344</v>
      </c>
      <c r="E2606" s="403" t="s">
        <v>1455</v>
      </c>
      <c r="F2606" s="403">
        <v>0</v>
      </c>
      <c r="O2606" s="403" t="s">
        <v>345</v>
      </c>
      <c r="R2606" s="403">
        <v>4</v>
      </c>
      <c r="S2606" s="403">
        <v>1.1815</v>
      </c>
      <c r="T2606" s="403">
        <v>4.4180000000000001</v>
      </c>
      <c r="U2606" s="403">
        <v>6.55</v>
      </c>
      <c r="V2606" s="403">
        <v>10.154</v>
      </c>
      <c r="W2606" s="403">
        <v>23.8</v>
      </c>
      <c r="X2606" s="404">
        <v>0.24773000000000001</v>
      </c>
      <c r="Y2606" s="403">
        <f>X2606+(S2606*((U2606-INDEX('[1]Center of Mass'!$B$8:$M$105,MATCH(A2606,'[1]Center of Mass'!$B$8:$B$105,0),9))^2+(V2606-INDEX('[1]Center of Mass'!$B$8:$M$105,MATCH(A2606,'[1]Center of Mass'!$B$8:$B$105,0),10))^2))</f>
        <v>291.32852689749996</v>
      </c>
    </row>
    <row r="2607" spans="1:25">
      <c r="A2607" s="403" t="s">
        <v>54</v>
      </c>
      <c r="B2607" s="403" t="s">
        <v>712</v>
      </c>
      <c r="C2607" s="403" t="s">
        <v>343</v>
      </c>
      <c r="D2607" s="403" t="s">
        <v>344</v>
      </c>
      <c r="E2607" s="403" t="s">
        <v>1455</v>
      </c>
      <c r="F2607" s="403">
        <v>0</v>
      </c>
      <c r="O2607" s="403" t="s">
        <v>345</v>
      </c>
      <c r="R2607" s="403">
        <v>4</v>
      </c>
      <c r="S2607" s="403">
        <v>1.0451999999999999</v>
      </c>
      <c r="T2607" s="403">
        <v>4.1180000000000003</v>
      </c>
      <c r="U2607" s="403">
        <v>7.7750000000000004</v>
      </c>
      <c r="V2607" s="403">
        <v>10.154</v>
      </c>
      <c r="W2607" s="403">
        <v>23.8</v>
      </c>
      <c r="X2607" s="404">
        <v>0.18712999999999999</v>
      </c>
      <c r="Y2607" s="403">
        <f>X2607+(S2607*((U2607-INDEX('[1]Center of Mass'!$B$8:$M$105,MATCH(A2607,'[1]Center of Mass'!$B$8:$B$105,0),9))^2+(V2607-INDEX('[1]Center of Mass'!$B$8:$M$105,MATCH(A2607,'[1]Center of Mass'!$B$8:$B$105,0),10))^2))</f>
        <v>220.08000600799997</v>
      </c>
    </row>
    <row r="2608" spans="1:25">
      <c r="A2608" s="403" t="s">
        <v>54</v>
      </c>
      <c r="B2608" s="403" t="s">
        <v>713</v>
      </c>
      <c r="C2608" s="403" t="s">
        <v>343</v>
      </c>
      <c r="D2608" s="403" t="s">
        <v>344</v>
      </c>
      <c r="E2608" s="403" t="s">
        <v>1455</v>
      </c>
      <c r="F2608" s="403">
        <v>0</v>
      </c>
      <c r="O2608" s="403" t="s">
        <v>345</v>
      </c>
      <c r="R2608" s="403">
        <v>4</v>
      </c>
      <c r="S2608" s="403">
        <v>1.0451999999999999</v>
      </c>
      <c r="T2608" s="403">
        <v>4.1180000000000003</v>
      </c>
      <c r="U2608" s="403">
        <v>8.9250000000000007</v>
      </c>
      <c r="V2608" s="403">
        <v>10.154</v>
      </c>
      <c r="W2608" s="403">
        <v>23.8</v>
      </c>
      <c r="X2608" s="404">
        <v>0.18712999999999999</v>
      </c>
      <c r="Y2608" s="403">
        <f>X2608+(S2608*((U2608-INDEX('[1]Center of Mass'!$B$8:$M$105,MATCH(A2608,'[1]Center of Mass'!$B$8:$B$105,0),9))^2+(V2608-INDEX('[1]Center of Mass'!$B$8:$M$105,MATCH(A2608,'[1]Center of Mass'!$B$8:$B$105,0),10))^2))</f>
        <v>187.628949968</v>
      </c>
    </row>
    <row r="2609" spans="1:25">
      <c r="A2609" s="403" t="s">
        <v>54</v>
      </c>
      <c r="B2609" s="403" t="s">
        <v>714</v>
      </c>
      <c r="C2609" s="403" t="s">
        <v>343</v>
      </c>
      <c r="D2609" s="403" t="s">
        <v>344</v>
      </c>
      <c r="E2609" s="403" t="s">
        <v>1455</v>
      </c>
      <c r="F2609" s="403">
        <v>0</v>
      </c>
      <c r="O2609" s="403" t="s">
        <v>345</v>
      </c>
      <c r="R2609" s="403">
        <v>4</v>
      </c>
      <c r="S2609" s="403">
        <v>1.4504999999999999</v>
      </c>
      <c r="T2609" s="403">
        <v>5.01</v>
      </c>
      <c r="U2609" s="403">
        <v>10.298</v>
      </c>
      <c r="V2609" s="403">
        <v>10.154</v>
      </c>
      <c r="W2609" s="403">
        <v>23.8</v>
      </c>
      <c r="X2609" s="404">
        <v>0.40770000000000001</v>
      </c>
      <c r="Y2609" s="403">
        <f>X2609+(S2609*((U2609-INDEX('[1]Center of Mass'!$B$8:$M$105,MATCH(A2609,'[1]Center of Mass'!$B$8:$B$105,0),9))^2+(V2609-INDEX('[1]Center of Mass'!$B$8:$M$105,MATCH(A2609,'[1]Center of Mass'!$B$8:$B$105,0),10))^2))</f>
        <v>211.79148008250002</v>
      </c>
    </row>
    <row r="2610" spans="1:25">
      <c r="A2610" s="403" t="s">
        <v>54</v>
      </c>
      <c r="B2610" s="403" t="s">
        <v>715</v>
      </c>
      <c r="C2610" s="403" t="s">
        <v>343</v>
      </c>
      <c r="D2610" s="403" t="s">
        <v>344</v>
      </c>
      <c r="E2610" s="403" t="s">
        <v>1455</v>
      </c>
      <c r="F2610" s="403">
        <v>0</v>
      </c>
      <c r="O2610" s="403" t="s">
        <v>345</v>
      </c>
      <c r="R2610" s="403">
        <v>4</v>
      </c>
      <c r="S2610" s="403">
        <v>1.4579</v>
      </c>
      <c r="T2610" s="403">
        <v>5.0259999999999998</v>
      </c>
      <c r="U2610" s="403">
        <v>11.898</v>
      </c>
      <c r="V2610" s="403">
        <v>10.154</v>
      </c>
      <c r="W2610" s="403">
        <v>23.8</v>
      </c>
      <c r="X2610" s="404">
        <v>0.41295999999999999</v>
      </c>
      <c r="Y2610" s="403">
        <f>X2610+(S2610*((U2610-INDEX('[1]Center of Mass'!$B$8:$M$105,MATCH(A2610,'[1]Center of Mass'!$B$8:$B$105,0),9))^2+(V2610-INDEX('[1]Center of Mass'!$B$8:$M$105,MATCH(A2610,'[1]Center of Mass'!$B$8:$B$105,0),10))^2))</f>
        <v>162.71872912350003</v>
      </c>
    </row>
    <row r="2611" spans="1:25">
      <c r="A2611" s="403" t="s">
        <v>54</v>
      </c>
      <c r="B2611" s="403" t="s">
        <v>716</v>
      </c>
      <c r="C2611" s="403" t="s">
        <v>343</v>
      </c>
      <c r="D2611" s="403" t="s">
        <v>344</v>
      </c>
      <c r="E2611" s="403" t="s">
        <v>1455</v>
      </c>
      <c r="F2611" s="403">
        <v>0</v>
      </c>
      <c r="O2611" s="403" t="s">
        <v>345</v>
      </c>
      <c r="R2611" s="403">
        <v>4</v>
      </c>
      <c r="S2611" s="403">
        <v>1.0025999999999999</v>
      </c>
      <c r="T2611" s="403">
        <v>4.024</v>
      </c>
      <c r="U2611" s="403">
        <v>13.252000000000001</v>
      </c>
      <c r="V2611" s="403">
        <v>10.154</v>
      </c>
      <c r="W2611" s="403">
        <v>23.8</v>
      </c>
      <c r="X2611" s="404">
        <v>0.17069999999999999</v>
      </c>
      <c r="Y2611" s="403">
        <f>X2611+(S2611*((U2611-INDEX('[1]Center of Mass'!$B$8:$M$105,MATCH(A2611,'[1]Center of Mass'!$B$8:$B$105,0),9))^2+(V2611-INDEX('[1]Center of Mass'!$B$8:$M$105,MATCH(A2611,'[1]Center of Mass'!$B$8:$B$105,0),10))^2))</f>
        <v>86.609330629799985</v>
      </c>
    </row>
    <row r="2612" spans="1:25">
      <c r="A2612" s="403" t="s">
        <v>54</v>
      </c>
      <c r="B2612" s="403" t="s">
        <v>717</v>
      </c>
      <c r="C2612" s="403" t="s">
        <v>343</v>
      </c>
      <c r="D2612" s="403" t="s">
        <v>344</v>
      </c>
      <c r="E2612" s="403" t="s">
        <v>1455</v>
      </c>
      <c r="F2612" s="403">
        <v>0</v>
      </c>
      <c r="O2612" s="403" t="s">
        <v>345</v>
      </c>
      <c r="R2612" s="403">
        <v>4</v>
      </c>
      <c r="S2612" s="403">
        <v>1.0025999999999999</v>
      </c>
      <c r="T2612" s="403">
        <v>4.024</v>
      </c>
      <c r="U2612" s="403">
        <v>14.355</v>
      </c>
      <c r="V2612" s="403">
        <v>10.154</v>
      </c>
      <c r="W2612" s="403">
        <v>23.8</v>
      </c>
      <c r="X2612" s="404">
        <v>0.17069999999999999</v>
      </c>
      <c r="Y2612" s="403">
        <f>X2612+(S2612*((U2612-INDEX('[1]Center of Mass'!$B$8:$M$105,MATCH(A2612,'[1]Center of Mass'!$B$8:$B$105,0),9))^2+(V2612-INDEX('[1]Center of Mass'!$B$8:$M$105,MATCH(A2612,'[1]Center of Mass'!$B$8:$B$105,0),10))^2))</f>
        <v>68.814811860000006</v>
      </c>
    </row>
    <row r="2613" spans="1:25">
      <c r="A2613" s="403" t="s">
        <v>54</v>
      </c>
      <c r="B2613" s="403" t="s">
        <v>718</v>
      </c>
      <c r="C2613" s="403" t="s">
        <v>343</v>
      </c>
      <c r="D2613" s="403" t="s">
        <v>344</v>
      </c>
      <c r="E2613" s="403" t="s">
        <v>1455</v>
      </c>
      <c r="F2613" s="403">
        <v>0</v>
      </c>
      <c r="O2613" s="403" t="s">
        <v>345</v>
      </c>
      <c r="R2613" s="403">
        <v>4</v>
      </c>
      <c r="S2613" s="403">
        <v>1.0025999999999999</v>
      </c>
      <c r="T2613" s="403">
        <v>4.024</v>
      </c>
      <c r="U2613" s="403">
        <v>15.458</v>
      </c>
      <c r="V2613" s="403">
        <v>10.154</v>
      </c>
      <c r="W2613" s="403">
        <v>23.8</v>
      </c>
      <c r="X2613" s="404">
        <v>0.17069999999999999</v>
      </c>
      <c r="Y2613" s="403">
        <f>X2613+(S2613*((U2613-INDEX('[1]Center of Mass'!$B$8:$M$105,MATCH(A2613,'[1]Center of Mass'!$B$8:$B$105,0),9))^2+(V2613-INDEX('[1]Center of Mass'!$B$8:$M$105,MATCH(A2613,'[1]Center of Mass'!$B$8:$B$105,0),10))^2))</f>
        <v>53.459837456999999</v>
      </c>
    </row>
    <row r="2614" spans="1:25">
      <c r="A2614" s="403" t="s">
        <v>54</v>
      </c>
      <c r="B2614" s="403" t="s">
        <v>719</v>
      </c>
      <c r="C2614" s="403" t="s">
        <v>343</v>
      </c>
      <c r="D2614" s="403" t="s">
        <v>344</v>
      </c>
      <c r="E2614" s="403" t="s">
        <v>1455</v>
      </c>
      <c r="F2614" s="403">
        <v>0</v>
      </c>
      <c r="O2614" s="403" t="s">
        <v>345</v>
      </c>
      <c r="R2614" s="403">
        <v>4</v>
      </c>
      <c r="S2614" s="403">
        <v>1.0820000000000001</v>
      </c>
      <c r="T2614" s="403">
        <v>4.1989999999999998</v>
      </c>
      <c r="U2614" s="403">
        <v>16.605</v>
      </c>
      <c r="V2614" s="403">
        <v>10.154</v>
      </c>
      <c r="W2614" s="403">
        <v>23.8</v>
      </c>
      <c r="X2614" s="404">
        <v>0.20227000000000001</v>
      </c>
      <c r="Y2614" s="403">
        <f>X2614+(S2614*((U2614-INDEX('[1]Center of Mass'!$B$8:$M$105,MATCH(A2614,'[1]Center of Mass'!$B$8:$B$105,0),9))^2+(V2614-INDEX('[1]Center of Mass'!$B$8:$M$105,MATCH(A2614,'[1]Center of Mass'!$B$8:$B$105,0),10))^2))</f>
        <v>43.27192920000001</v>
      </c>
    </row>
    <row r="2615" spans="1:25">
      <c r="A2615" s="403" t="s">
        <v>54</v>
      </c>
      <c r="B2615" s="403" t="s">
        <v>720</v>
      </c>
      <c r="C2615" s="403" t="s">
        <v>343</v>
      </c>
      <c r="D2615" s="403" t="s">
        <v>344</v>
      </c>
      <c r="E2615" s="403" t="s">
        <v>1455</v>
      </c>
      <c r="F2615" s="403">
        <v>0</v>
      </c>
      <c r="O2615" s="403" t="s">
        <v>345</v>
      </c>
      <c r="R2615" s="403">
        <v>4</v>
      </c>
      <c r="S2615" s="403">
        <v>1.0906</v>
      </c>
      <c r="T2615" s="403">
        <v>4.218</v>
      </c>
      <c r="U2615" s="403">
        <v>17.8</v>
      </c>
      <c r="V2615" s="403">
        <v>10.154</v>
      </c>
      <c r="W2615" s="403">
        <v>23.8</v>
      </c>
      <c r="X2615" s="404">
        <v>0.20594999999999999</v>
      </c>
      <c r="Y2615" s="403">
        <f>X2615+(S2615*((U2615-INDEX('[1]Center of Mass'!$B$8:$M$105,MATCH(A2615,'[1]Center of Mass'!$B$8:$B$105,0),9))^2+(V2615-INDEX('[1]Center of Mass'!$B$8:$M$105,MATCH(A2615,'[1]Center of Mass'!$B$8:$B$105,0),10))^2))</f>
        <v>31.506677129000003</v>
      </c>
    </row>
    <row r="2616" spans="1:25">
      <c r="A2616" s="403" t="s">
        <v>54</v>
      </c>
      <c r="B2616" s="403" t="s">
        <v>722</v>
      </c>
      <c r="C2616" s="403" t="s">
        <v>343</v>
      </c>
      <c r="D2616" s="403" t="s">
        <v>344</v>
      </c>
      <c r="E2616" s="403" t="s">
        <v>1455</v>
      </c>
      <c r="F2616" s="403">
        <v>0</v>
      </c>
      <c r="O2616" s="403" t="s">
        <v>345</v>
      </c>
      <c r="R2616" s="403">
        <v>4</v>
      </c>
      <c r="S2616" s="403">
        <v>0.60589999999999999</v>
      </c>
      <c r="T2616" s="403">
        <v>3.2320000000000002</v>
      </c>
      <c r="U2616" s="403">
        <v>1.7629999999999999</v>
      </c>
      <c r="V2616" s="403">
        <v>10.904</v>
      </c>
      <c r="W2616" s="403">
        <v>23.8</v>
      </c>
      <c r="X2616" s="404">
        <v>7.0694000000000007E-2</v>
      </c>
      <c r="Y2616" s="403">
        <f>X2616+(S2616*((U2616-INDEX('[1]Center of Mass'!$B$8:$M$105,MATCH(A2616,'[1]Center of Mass'!$B$8:$B$105,0),9))^2+(V2616-INDEX('[1]Center of Mass'!$B$8:$M$105,MATCH(A2616,'[1]Center of Mass'!$B$8:$B$105,0),10))^2))</f>
        <v>249.12828836399996</v>
      </c>
    </row>
    <row r="2617" spans="1:25">
      <c r="A2617" s="403" t="s">
        <v>54</v>
      </c>
      <c r="B2617" s="403" t="s">
        <v>723</v>
      </c>
      <c r="C2617" s="403" t="s">
        <v>343</v>
      </c>
      <c r="D2617" s="403" t="s">
        <v>344</v>
      </c>
      <c r="E2617" s="403" t="s">
        <v>1455</v>
      </c>
      <c r="F2617" s="403">
        <v>0</v>
      </c>
      <c r="O2617" s="403" t="s">
        <v>345</v>
      </c>
      <c r="R2617" s="403">
        <v>4</v>
      </c>
      <c r="S2617" s="403">
        <v>0.60589999999999999</v>
      </c>
      <c r="T2617" s="403">
        <v>3.2320000000000002</v>
      </c>
      <c r="U2617" s="403">
        <v>2.7879999999999998</v>
      </c>
      <c r="V2617" s="403">
        <v>10.904</v>
      </c>
      <c r="W2617" s="403">
        <v>23.8</v>
      </c>
      <c r="X2617" s="404">
        <v>7.0694000000000007E-2</v>
      </c>
      <c r="Y2617" s="403">
        <f>X2617+(S2617*((U2617-INDEX('[1]Center of Mass'!$B$8:$M$105,MATCH(A2617,'[1]Center of Mass'!$B$8:$B$105,0),9))^2+(V2617-INDEX('[1]Center of Mass'!$B$8:$M$105,MATCH(A2617,'[1]Center of Mass'!$B$8:$B$105,0),10))^2))</f>
        <v>224.81614188150002</v>
      </c>
    </row>
    <row r="2618" spans="1:25">
      <c r="A2618" s="403" t="s">
        <v>54</v>
      </c>
      <c r="B2618" s="403" t="s">
        <v>724</v>
      </c>
      <c r="C2618" s="403" t="s">
        <v>343</v>
      </c>
      <c r="D2618" s="403" t="s">
        <v>344</v>
      </c>
      <c r="E2618" s="403" t="s">
        <v>1455</v>
      </c>
      <c r="F2618" s="403">
        <v>0</v>
      </c>
      <c r="O2618" s="403" t="s">
        <v>345</v>
      </c>
      <c r="R2618" s="403">
        <v>4</v>
      </c>
      <c r="S2618" s="403">
        <v>0.76849999999999996</v>
      </c>
      <c r="T2618" s="403">
        <v>3.782</v>
      </c>
      <c r="U2618" s="403">
        <v>3.95</v>
      </c>
      <c r="V2618" s="403">
        <v>10.904</v>
      </c>
      <c r="W2618" s="403">
        <v>23.8</v>
      </c>
      <c r="X2618" s="404">
        <v>0.13061</v>
      </c>
      <c r="Y2618" s="403">
        <f>X2618+(S2618*((U2618-INDEX('[1]Center of Mass'!$B$8:$M$105,MATCH(A2618,'[1]Center of Mass'!$B$8:$B$105,0),9))^2+(V2618-INDEX('[1]Center of Mass'!$B$8:$M$105,MATCH(A2618,'[1]Center of Mass'!$B$8:$B$105,0),10))^2))</f>
        <v>252.18382790249998</v>
      </c>
    </row>
    <row r="2619" spans="1:25">
      <c r="A2619" s="403" t="s">
        <v>54</v>
      </c>
      <c r="B2619" s="403" t="s">
        <v>725</v>
      </c>
      <c r="C2619" s="403" t="s">
        <v>343</v>
      </c>
      <c r="D2619" s="403" t="s">
        <v>344</v>
      </c>
      <c r="E2619" s="403" t="s">
        <v>1455</v>
      </c>
      <c r="F2619" s="403">
        <v>0</v>
      </c>
      <c r="O2619" s="403" t="s">
        <v>345</v>
      </c>
      <c r="R2619" s="403">
        <v>4</v>
      </c>
      <c r="S2619" s="403">
        <v>0.76849999999999996</v>
      </c>
      <c r="T2619" s="403">
        <v>3.782</v>
      </c>
      <c r="U2619" s="403">
        <v>5.25</v>
      </c>
      <c r="V2619" s="403">
        <v>10.904</v>
      </c>
      <c r="W2619" s="403">
        <v>23.8</v>
      </c>
      <c r="X2619" s="404">
        <v>0.13061</v>
      </c>
      <c r="Y2619" s="403">
        <f>X2619+(S2619*((U2619-INDEX('[1]Center of Mass'!$B$8:$M$105,MATCH(A2619,'[1]Center of Mass'!$B$8:$B$105,0),9))^2+(V2619-INDEX('[1]Center of Mass'!$B$8:$M$105,MATCH(A2619,'[1]Center of Mass'!$B$8:$B$105,0),10))^2))</f>
        <v>217.71860100250001</v>
      </c>
    </row>
    <row r="2620" spans="1:25">
      <c r="A2620" s="403" t="s">
        <v>54</v>
      </c>
      <c r="B2620" s="403" t="s">
        <v>726</v>
      </c>
      <c r="C2620" s="403" t="s">
        <v>343</v>
      </c>
      <c r="D2620" s="403" t="s">
        <v>344</v>
      </c>
      <c r="E2620" s="403" t="s">
        <v>1455</v>
      </c>
      <c r="F2620" s="403">
        <v>0</v>
      </c>
      <c r="O2620" s="403" t="s">
        <v>345</v>
      </c>
      <c r="R2620" s="403">
        <v>4</v>
      </c>
      <c r="S2620" s="403">
        <v>0.76849999999999996</v>
      </c>
      <c r="T2620" s="403">
        <v>3.782</v>
      </c>
      <c r="U2620" s="403">
        <v>6.55</v>
      </c>
      <c r="V2620" s="403">
        <v>10.904</v>
      </c>
      <c r="W2620" s="403">
        <v>23.8</v>
      </c>
      <c r="X2620" s="404">
        <v>0.13061</v>
      </c>
      <c r="Y2620" s="403">
        <f>X2620+(S2620*((U2620-INDEX('[1]Center of Mass'!$B$8:$M$105,MATCH(A2620,'[1]Center of Mass'!$B$8:$B$105,0),9))^2+(V2620-INDEX('[1]Center of Mass'!$B$8:$M$105,MATCH(A2620,'[1]Center of Mass'!$B$8:$B$105,0),10))^2))</f>
        <v>185.85090410249995</v>
      </c>
    </row>
    <row r="2621" spans="1:25">
      <c r="A2621" s="403" t="s">
        <v>54</v>
      </c>
      <c r="B2621" s="403" t="s">
        <v>727</v>
      </c>
      <c r="C2621" s="403" t="s">
        <v>343</v>
      </c>
      <c r="D2621" s="403" t="s">
        <v>344</v>
      </c>
      <c r="E2621" s="403" t="s">
        <v>1455</v>
      </c>
      <c r="F2621" s="403">
        <v>0</v>
      </c>
      <c r="O2621" s="403" t="s">
        <v>345</v>
      </c>
      <c r="R2621" s="403">
        <v>4</v>
      </c>
      <c r="S2621" s="403">
        <v>0.67979999999999996</v>
      </c>
      <c r="T2621" s="403">
        <v>3.4820000000000002</v>
      </c>
      <c r="U2621" s="403">
        <v>7.7750000000000004</v>
      </c>
      <c r="V2621" s="403">
        <v>10.904</v>
      </c>
      <c r="W2621" s="403">
        <v>23.8</v>
      </c>
      <c r="X2621" s="404">
        <v>9.4716999999999996E-2</v>
      </c>
      <c r="Y2621" s="403">
        <f>X2621+(S2621*((U2621-INDEX('[1]Center of Mass'!$B$8:$M$105,MATCH(A2621,'[1]Center of Mass'!$B$8:$B$105,0),9))^2+(V2621-INDEX('[1]Center of Mass'!$B$8:$M$105,MATCH(A2621,'[1]Center of Mass'!$B$8:$B$105,0),10))^2))</f>
        <v>139.91872739199999</v>
      </c>
    </row>
    <row r="2622" spans="1:25">
      <c r="A2622" s="403" t="s">
        <v>54</v>
      </c>
      <c r="B2622" s="403" t="s">
        <v>728</v>
      </c>
      <c r="C2622" s="403" t="s">
        <v>343</v>
      </c>
      <c r="D2622" s="403" t="s">
        <v>344</v>
      </c>
      <c r="E2622" s="403" t="s">
        <v>1455</v>
      </c>
      <c r="F2622" s="403">
        <v>0</v>
      </c>
      <c r="O2622" s="403" t="s">
        <v>345</v>
      </c>
      <c r="R2622" s="403">
        <v>4</v>
      </c>
      <c r="S2622" s="403">
        <v>0.67979999999999996</v>
      </c>
      <c r="T2622" s="403">
        <v>3.4820000000000002</v>
      </c>
      <c r="U2622" s="403">
        <v>8.9250000000000007</v>
      </c>
      <c r="V2622" s="403">
        <v>10.904</v>
      </c>
      <c r="W2622" s="403">
        <v>23.8</v>
      </c>
      <c r="X2622" s="404">
        <v>9.4716999999999996E-2</v>
      </c>
      <c r="Y2622" s="403">
        <f>X2622+(S2622*((U2622-INDEX('[1]Center of Mass'!$B$8:$M$105,MATCH(A2622,'[1]Center of Mass'!$B$8:$B$105,0),9))^2+(V2622-INDEX('[1]Center of Mass'!$B$8:$M$105,MATCH(A2622,'[1]Center of Mass'!$B$8:$B$105,0),10))^2))</f>
        <v>118.81250093199999</v>
      </c>
    </row>
    <row r="2623" spans="1:25">
      <c r="A2623" s="403" t="s">
        <v>54</v>
      </c>
      <c r="B2623" s="403" t="s">
        <v>729</v>
      </c>
      <c r="C2623" s="403" t="s">
        <v>343</v>
      </c>
      <c r="D2623" s="403" t="s">
        <v>344</v>
      </c>
      <c r="E2623" s="403" t="s">
        <v>1455</v>
      </c>
      <c r="F2623" s="403">
        <v>0</v>
      </c>
      <c r="O2623" s="403" t="s">
        <v>345</v>
      </c>
      <c r="R2623" s="403">
        <v>4</v>
      </c>
      <c r="S2623" s="403">
        <v>0.94340000000000002</v>
      </c>
      <c r="T2623" s="403">
        <v>4.3739999999999997</v>
      </c>
      <c r="U2623" s="403">
        <v>10.298</v>
      </c>
      <c r="V2623" s="403">
        <v>10.904</v>
      </c>
      <c r="W2623" s="403">
        <v>23.8</v>
      </c>
      <c r="X2623" s="404">
        <v>0.22771</v>
      </c>
      <c r="Y2623" s="403">
        <f>X2623+(S2623*((U2623-INDEX('[1]Center of Mass'!$B$8:$M$105,MATCH(A2623,'[1]Center of Mass'!$B$8:$B$105,0),9))^2+(V2623-INDEX('[1]Center of Mass'!$B$8:$M$105,MATCH(A2623,'[1]Center of Mass'!$B$8:$B$105,0),10))^2))</f>
        <v>133.27745446099999</v>
      </c>
    </row>
    <row r="2624" spans="1:25">
      <c r="A2624" s="403" t="s">
        <v>54</v>
      </c>
      <c r="B2624" s="403" t="s">
        <v>730</v>
      </c>
      <c r="C2624" s="403" t="s">
        <v>343</v>
      </c>
      <c r="D2624" s="403" t="s">
        <v>344</v>
      </c>
      <c r="E2624" s="403" t="s">
        <v>1455</v>
      </c>
      <c r="F2624" s="403">
        <v>0</v>
      </c>
      <c r="O2624" s="403" t="s">
        <v>345</v>
      </c>
      <c r="R2624" s="403">
        <v>4</v>
      </c>
      <c r="S2624" s="403">
        <v>0.94820000000000004</v>
      </c>
      <c r="T2624" s="403">
        <v>4.3899999999999997</v>
      </c>
      <c r="U2624" s="403">
        <v>11.898</v>
      </c>
      <c r="V2624" s="403">
        <v>10.904</v>
      </c>
      <c r="W2624" s="403">
        <v>23.8</v>
      </c>
      <c r="X2624" s="404">
        <v>0.23094000000000001</v>
      </c>
      <c r="Y2624" s="403">
        <f>X2624+(S2624*((U2624-INDEX('[1]Center of Mass'!$B$8:$M$105,MATCH(A2624,'[1]Center of Mass'!$B$8:$B$105,0),9))^2+(V2624-INDEX('[1]Center of Mass'!$B$8:$M$105,MATCH(A2624,'[1]Center of Mass'!$B$8:$B$105,0),10))^2))</f>
        <v>101.33652461300002</v>
      </c>
    </row>
    <row r="2625" spans="1:25">
      <c r="A2625" s="403" t="s">
        <v>54</v>
      </c>
      <c r="B2625" s="403" t="s">
        <v>731</v>
      </c>
      <c r="C2625" s="403" t="s">
        <v>343</v>
      </c>
      <c r="D2625" s="403" t="s">
        <v>344</v>
      </c>
      <c r="E2625" s="403" t="s">
        <v>1455</v>
      </c>
      <c r="F2625" s="403">
        <v>0</v>
      </c>
      <c r="O2625" s="403" t="s">
        <v>345</v>
      </c>
      <c r="R2625" s="403">
        <v>4</v>
      </c>
      <c r="S2625" s="403">
        <v>0.65210000000000001</v>
      </c>
      <c r="T2625" s="403">
        <v>3.3889999999999998</v>
      </c>
      <c r="U2625" s="403">
        <v>13.252000000000001</v>
      </c>
      <c r="V2625" s="403">
        <v>10.904</v>
      </c>
      <c r="W2625" s="403">
        <v>23.8</v>
      </c>
      <c r="X2625" s="404">
        <v>8.5125000000000006E-2</v>
      </c>
      <c r="Y2625" s="403">
        <f>X2625+(S2625*((U2625-INDEX('[1]Center of Mass'!$B$8:$M$105,MATCH(A2625,'[1]Center of Mass'!$B$8:$B$105,0),9))^2+(V2625-INDEX('[1]Center of Mass'!$B$8:$M$105,MATCH(A2625,'[1]Center of Mass'!$B$8:$B$105,0),10))^2))</f>
        <v>53.241038893300001</v>
      </c>
    </row>
    <row r="2626" spans="1:25">
      <c r="A2626" s="403" t="s">
        <v>54</v>
      </c>
      <c r="B2626" s="403" t="s">
        <v>732</v>
      </c>
      <c r="C2626" s="403" t="s">
        <v>343</v>
      </c>
      <c r="D2626" s="403" t="s">
        <v>344</v>
      </c>
      <c r="E2626" s="403" t="s">
        <v>1455</v>
      </c>
      <c r="F2626" s="403">
        <v>0</v>
      </c>
      <c r="O2626" s="403" t="s">
        <v>345</v>
      </c>
      <c r="R2626" s="403">
        <v>4</v>
      </c>
      <c r="S2626" s="403">
        <v>0.65210000000000001</v>
      </c>
      <c r="T2626" s="403">
        <v>3.3889999999999998</v>
      </c>
      <c r="U2626" s="403">
        <v>14.355</v>
      </c>
      <c r="V2626" s="403">
        <v>10.904</v>
      </c>
      <c r="W2626" s="403">
        <v>23.8</v>
      </c>
      <c r="X2626" s="404">
        <v>8.5125000000000006E-2</v>
      </c>
      <c r="Y2626" s="403">
        <f>X2626+(S2626*((U2626-INDEX('[1]Center of Mass'!$B$8:$M$105,MATCH(A2626,'[1]Center of Mass'!$B$8:$B$105,0),9))^2+(V2626-INDEX('[1]Center of Mass'!$B$8:$M$105,MATCH(A2626,'[1]Center of Mass'!$B$8:$B$105,0),10))^2))</f>
        <v>41.667324860000001</v>
      </c>
    </row>
    <row r="2627" spans="1:25">
      <c r="A2627" s="403" t="s">
        <v>54</v>
      </c>
      <c r="B2627" s="403" t="s">
        <v>733</v>
      </c>
      <c r="C2627" s="403" t="s">
        <v>343</v>
      </c>
      <c r="D2627" s="403" t="s">
        <v>344</v>
      </c>
      <c r="E2627" s="403" t="s">
        <v>1455</v>
      </c>
      <c r="F2627" s="403">
        <v>0</v>
      </c>
      <c r="O2627" s="403" t="s">
        <v>345</v>
      </c>
      <c r="R2627" s="403">
        <v>4</v>
      </c>
      <c r="S2627" s="403">
        <v>0.65210000000000001</v>
      </c>
      <c r="T2627" s="403">
        <v>3.3889999999999998</v>
      </c>
      <c r="U2627" s="403">
        <v>15.458</v>
      </c>
      <c r="V2627" s="403">
        <v>10.904</v>
      </c>
      <c r="W2627" s="403">
        <v>23.8</v>
      </c>
      <c r="X2627" s="404">
        <v>8.5125000000000006E-2</v>
      </c>
      <c r="Y2627" s="403">
        <f>X2627+(S2627*((U2627-INDEX('[1]Center of Mass'!$B$8:$M$105,MATCH(A2627,'[1]Center of Mass'!$B$8:$B$105,0),9))^2+(V2627-INDEX('[1]Center of Mass'!$B$8:$M$105,MATCH(A2627,'[1]Center of Mass'!$B$8:$B$105,0),10))^2))</f>
        <v>31.680312284500008</v>
      </c>
    </row>
    <row r="2628" spans="1:25">
      <c r="A2628" s="403" t="s">
        <v>54</v>
      </c>
      <c r="B2628" s="403" t="s">
        <v>734</v>
      </c>
      <c r="C2628" s="403" t="s">
        <v>343</v>
      </c>
      <c r="D2628" s="403" t="s">
        <v>344</v>
      </c>
      <c r="E2628" s="403" t="s">
        <v>1455</v>
      </c>
      <c r="F2628" s="403">
        <v>0</v>
      </c>
      <c r="O2628" s="403" t="s">
        <v>345</v>
      </c>
      <c r="R2628" s="403">
        <v>4</v>
      </c>
      <c r="S2628" s="403">
        <v>0.70379999999999998</v>
      </c>
      <c r="T2628" s="403">
        <v>3.5630000000000002</v>
      </c>
      <c r="U2628" s="403">
        <v>16.605</v>
      </c>
      <c r="V2628" s="403">
        <v>10.904</v>
      </c>
      <c r="W2628" s="403">
        <v>23.8</v>
      </c>
      <c r="X2628" s="404">
        <v>0.10360999999999999</v>
      </c>
      <c r="Y2628" s="403">
        <f>X2628+(S2628*((U2628-INDEX('[1]Center of Mass'!$B$8:$M$105,MATCH(A2628,'[1]Center of Mass'!$B$8:$B$105,0),9))^2+(V2628-INDEX('[1]Center of Mass'!$B$8:$M$105,MATCH(A2628,'[1]Center of Mass'!$B$8:$B$105,0),10))^2))</f>
        <v>24.811283180000004</v>
      </c>
    </row>
    <row r="2629" spans="1:25">
      <c r="A2629" s="403" t="s">
        <v>54</v>
      </c>
      <c r="B2629" s="403" t="s">
        <v>735</v>
      </c>
      <c r="C2629" s="403" t="s">
        <v>343</v>
      </c>
      <c r="D2629" s="403" t="s">
        <v>344</v>
      </c>
      <c r="E2629" s="403" t="s">
        <v>1455</v>
      </c>
      <c r="F2629" s="403">
        <v>0</v>
      </c>
      <c r="O2629" s="403" t="s">
        <v>345</v>
      </c>
      <c r="R2629" s="403">
        <v>4</v>
      </c>
      <c r="S2629" s="403">
        <v>0.70940000000000003</v>
      </c>
      <c r="T2629" s="403">
        <v>3.5819999999999999</v>
      </c>
      <c r="U2629" s="403">
        <v>17.8</v>
      </c>
      <c r="V2629" s="403">
        <v>10.904</v>
      </c>
      <c r="W2629" s="403">
        <v>23.8</v>
      </c>
      <c r="X2629" s="404">
        <v>0.10578</v>
      </c>
      <c r="Y2629" s="403">
        <f>X2629+(S2629*((U2629-INDEX('[1]Center of Mass'!$B$8:$M$105,MATCH(A2629,'[1]Center of Mass'!$B$8:$B$105,0),9))^2+(V2629-INDEX('[1]Center of Mass'!$B$8:$M$105,MATCH(A2629,'[1]Center of Mass'!$B$8:$B$105,0),10))^2))</f>
        <v>17.132064571000001</v>
      </c>
    </row>
    <row r="2630" spans="1:25">
      <c r="A2630" s="403" t="s">
        <v>54</v>
      </c>
      <c r="B2630" s="403" t="s">
        <v>737</v>
      </c>
      <c r="C2630" s="403" t="s">
        <v>343</v>
      </c>
      <c r="D2630" s="403" t="s">
        <v>344</v>
      </c>
      <c r="E2630" s="403" t="s">
        <v>1455</v>
      </c>
      <c r="F2630" s="403">
        <v>0</v>
      </c>
      <c r="O2630" s="403" t="s">
        <v>345</v>
      </c>
      <c r="R2630" s="403">
        <v>4</v>
      </c>
      <c r="S2630" s="403">
        <v>1.2474000000000001</v>
      </c>
      <c r="T2630" s="403">
        <v>4.484</v>
      </c>
      <c r="U2630" s="403">
        <v>1.7629999999999999</v>
      </c>
      <c r="V2630" s="403">
        <v>11.808</v>
      </c>
      <c r="W2630" s="403">
        <v>23.8</v>
      </c>
      <c r="X2630" s="404">
        <v>0.26313999999999999</v>
      </c>
      <c r="Y2630" s="403">
        <f>X2630+(S2630*((U2630-INDEX('[1]Center of Mass'!$B$8:$M$105,MATCH(A2630,'[1]Center of Mass'!$B$8:$B$105,0),9))^2+(V2630-INDEX('[1]Center of Mass'!$B$8:$M$105,MATCH(A2630,'[1]Center of Mass'!$B$8:$B$105,0),10))^2))</f>
        <v>507.81112974879994</v>
      </c>
    </row>
    <row r="2631" spans="1:25">
      <c r="A2631" s="403" t="s">
        <v>54</v>
      </c>
      <c r="B2631" s="403" t="s">
        <v>738</v>
      </c>
      <c r="C2631" s="403" t="s">
        <v>343</v>
      </c>
      <c r="D2631" s="403" t="s">
        <v>344</v>
      </c>
      <c r="E2631" s="403" t="s">
        <v>1455</v>
      </c>
      <c r="F2631" s="403">
        <v>0</v>
      </c>
      <c r="O2631" s="403" t="s">
        <v>345</v>
      </c>
      <c r="R2631" s="403">
        <v>4</v>
      </c>
      <c r="S2631" s="403">
        <v>1.2474000000000001</v>
      </c>
      <c r="T2631" s="403">
        <v>4.484</v>
      </c>
      <c r="U2631" s="403">
        <v>2.7879999999999998</v>
      </c>
      <c r="V2631" s="403">
        <v>11.808</v>
      </c>
      <c r="W2631" s="403">
        <v>23.8</v>
      </c>
      <c r="X2631" s="404">
        <v>0.26313999999999999</v>
      </c>
      <c r="Y2631" s="403">
        <f>X2631+(S2631*((U2631-INDEX('[1]Center of Mass'!$B$8:$M$105,MATCH(A2631,'[1]Center of Mass'!$B$8:$B$105,0),9))^2+(V2631-INDEX('[1]Center of Mass'!$B$8:$M$105,MATCH(A2631,'[1]Center of Mass'!$B$8:$B$105,0),10))^2))</f>
        <v>457.7583627538001</v>
      </c>
    </row>
    <row r="2632" spans="1:25">
      <c r="A2632" s="403" t="s">
        <v>54</v>
      </c>
      <c r="B2632" s="403" t="s">
        <v>739</v>
      </c>
      <c r="C2632" s="403" t="s">
        <v>343</v>
      </c>
      <c r="D2632" s="403" t="s">
        <v>344</v>
      </c>
      <c r="E2632" s="403" t="s">
        <v>1455</v>
      </c>
      <c r="F2632" s="403">
        <v>0</v>
      </c>
      <c r="O2632" s="403" t="s">
        <v>345</v>
      </c>
      <c r="R2632" s="403">
        <v>4</v>
      </c>
      <c r="S2632" s="403">
        <v>1.5820000000000001</v>
      </c>
      <c r="T2632" s="403">
        <v>5.0339999999999998</v>
      </c>
      <c r="U2632" s="403">
        <v>3.95</v>
      </c>
      <c r="V2632" s="403">
        <v>11.808</v>
      </c>
      <c r="W2632" s="403">
        <v>23.8</v>
      </c>
      <c r="X2632" s="404">
        <v>0.41803000000000001</v>
      </c>
      <c r="Y2632" s="403">
        <f>X2632+(S2632*((U2632-INDEX('[1]Center of Mass'!$B$8:$M$105,MATCH(A2632,'[1]Center of Mass'!$B$8:$B$105,0),9))^2+(V2632-INDEX('[1]Center of Mass'!$B$8:$M$105,MATCH(A2632,'[1]Center of Mass'!$B$8:$B$105,0),10))^2))</f>
        <v>512.68784989400012</v>
      </c>
    </row>
    <row r="2633" spans="1:25">
      <c r="A2633" s="403" t="s">
        <v>54</v>
      </c>
      <c r="B2633" s="403" t="s">
        <v>342</v>
      </c>
      <c r="C2633" s="403" t="s">
        <v>343</v>
      </c>
      <c r="D2633" s="403" t="s">
        <v>344</v>
      </c>
      <c r="E2633" s="403" t="s">
        <v>1455</v>
      </c>
      <c r="F2633" s="403">
        <v>0</v>
      </c>
      <c r="O2633" s="403" t="s">
        <v>345</v>
      </c>
      <c r="R2633" s="403">
        <v>4</v>
      </c>
      <c r="S2633" s="403">
        <v>1.5820000000000001</v>
      </c>
      <c r="T2633" s="403">
        <v>5.0339999999999998</v>
      </c>
      <c r="U2633" s="403">
        <v>5.25</v>
      </c>
      <c r="V2633" s="403">
        <v>11.808</v>
      </c>
      <c r="W2633" s="403">
        <v>23.8</v>
      </c>
      <c r="X2633" s="404">
        <v>0.41803000000000001</v>
      </c>
      <c r="Y2633" s="403">
        <f>X2633+(S2633*((U2633-INDEX('[1]Center of Mass'!$B$8:$M$105,MATCH(A2633,'[1]Center of Mass'!$B$8:$B$105,0),9))^2+(V2633-INDEX('[1]Center of Mass'!$B$8:$M$105,MATCH(A2633,'[1]Center of Mass'!$B$8:$B$105,0),10))^2))</f>
        <v>441.73926309400008</v>
      </c>
    </row>
    <row r="2634" spans="1:25">
      <c r="A2634" s="403" t="s">
        <v>54</v>
      </c>
      <c r="B2634" s="403" t="s">
        <v>346</v>
      </c>
      <c r="C2634" s="403" t="s">
        <v>343</v>
      </c>
      <c r="D2634" s="403" t="s">
        <v>344</v>
      </c>
      <c r="E2634" s="403" t="s">
        <v>1455</v>
      </c>
      <c r="F2634" s="403">
        <v>0</v>
      </c>
      <c r="O2634" s="403" t="s">
        <v>345</v>
      </c>
      <c r="R2634" s="403">
        <v>4</v>
      </c>
      <c r="S2634" s="403">
        <v>1.5820000000000001</v>
      </c>
      <c r="T2634" s="403">
        <v>5.0339999999999998</v>
      </c>
      <c r="U2634" s="403">
        <v>6.55</v>
      </c>
      <c r="V2634" s="403">
        <v>11.808</v>
      </c>
      <c r="W2634" s="403">
        <v>23.8</v>
      </c>
      <c r="X2634" s="404">
        <v>0.41803000000000001</v>
      </c>
      <c r="Y2634" s="403">
        <f>X2634+(S2634*((U2634-INDEX('[1]Center of Mass'!$B$8:$M$105,MATCH(A2634,'[1]Center of Mass'!$B$8:$B$105,0),9))^2+(V2634-INDEX('[1]Center of Mass'!$B$8:$M$105,MATCH(A2634,'[1]Center of Mass'!$B$8:$B$105,0),10))^2))</f>
        <v>376.13783629400001</v>
      </c>
    </row>
    <row r="2635" spans="1:25">
      <c r="A2635" s="403" t="s">
        <v>54</v>
      </c>
      <c r="B2635" s="403" t="s">
        <v>347</v>
      </c>
      <c r="C2635" s="403" t="s">
        <v>343</v>
      </c>
      <c r="D2635" s="403" t="s">
        <v>344</v>
      </c>
      <c r="E2635" s="403" t="s">
        <v>1455</v>
      </c>
      <c r="F2635" s="403">
        <v>0</v>
      </c>
      <c r="O2635" s="403" t="s">
        <v>345</v>
      </c>
      <c r="R2635" s="403">
        <v>4</v>
      </c>
      <c r="S2635" s="403">
        <v>1.3995</v>
      </c>
      <c r="T2635" s="403">
        <v>4.734</v>
      </c>
      <c r="U2635" s="403">
        <v>7.7750000000000004</v>
      </c>
      <c r="V2635" s="403">
        <v>11.808</v>
      </c>
      <c r="W2635" s="403">
        <v>23.8</v>
      </c>
      <c r="X2635" s="404">
        <v>0.32694000000000001</v>
      </c>
      <c r="Y2635" s="403">
        <f>X2635+(S2635*((U2635-INDEX('[1]Center of Mass'!$B$8:$M$105,MATCH(A2635,'[1]Center of Mass'!$B$8:$B$105,0),9))^2+(V2635-INDEX('[1]Center of Mass'!$B$8:$M$105,MATCH(A2635,'[1]Center of Mass'!$B$8:$B$105,0),10))^2))</f>
        <v>282.34689140399996</v>
      </c>
    </row>
    <row r="2636" spans="1:25">
      <c r="A2636" s="403" t="s">
        <v>54</v>
      </c>
      <c r="B2636" s="403" t="s">
        <v>348</v>
      </c>
      <c r="C2636" s="403" t="s">
        <v>343</v>
      </c>
      <c r="D2636" s="403" t="s">
        <v>344</v>
      </c>
      <c r="E2636" s="403" t="s">
        <v>1455</v>
      </c>
      <c r="F2636" s="403">
        <v>0</v>
      </c>
      <c r="O2636" s="403" t="s">
        <v>345</v>
      </c>
      <c r="R2636" s="403">
        <v>4</v>
      </c>
      <c r="S2636" s="403">
        <v>1.3995</v>
      </c>
      <c r="T2636" s="403">
        <v>4.734</v>
      </c>
      <c r="U2636" s="403">
        <v>8.9250000000000007</v>
      </c>
      <c r="V2636" s="403">
        <v>11.808</v>
      </c>
      <c r="W2636" s="403">
        <v>23.8</v>
      </c>
      <c r="X2636" s="404">
        <v>0.32694000000000001</v>
      </c>
      <c r="Y2636" s="403">
        <f>X2636+(S2636*((U2636-INDEX('[1]Center of Mass'!$B$8:$M$105,MATCH(A2636,'[1]Center of Mass'!$B$8:$B$105,0),9))^2+(V2636-INDEX('[1]Center of Mass'!$B$8:$M$105,MATCH(A2636,'[1]Center of Mass'!$B$8:$B$105,0),10))^2))</f>
        <v>238.89563525400001</v>
      </c>
    </row>
    <row r="2637" spans="1:25">
      <c r="A2637" s="403" t="s">
        <v>54</v>
      </c>
      <c r="B2637" s="403" t="s">
        <v>352</v>
      </c>
      <c r="C2637" s="403" t="s">
        <v>343</v>
      </c>
      <c r="D2637" s="403" t="s">
        <v>344</v>
      </c>
      <c r="E2637" s="403" t="s">
        <v>1455</v>
      </c>
      <c r="F2637" s="403">
        <v>0</v>
      </c>
      <c r="O2637" s="403" t="s">
        <v>345</v>
      </c>
      <c r="R2637" s="403">
        <v>4</v>
      </c>
      <c r="S2637" s="403">
        <v>1.3425</v>
      </c>
      <c r="T2637" s="403">
        <v>4.6399999999999997</v>
      </c>
      <c r="U2637" s="403">
        <v>13.252000000000001</v>
      </c>
      <c r="V2637" s="403">
        <v>11.808</v>
      </c>
      <c r="W2637" s="403">
        <v>23.8</v>
      </c>
      <c r="X2637" s="404">
        <v>0.30181999999999998</v>
      </c>
      <c r="Y2637" s="403">
        <f>X2637+(S2637*((U2637-INDEX('[1]Center of Mass'!$B$8:$M$105,MATCH(A2637,'[1]Center of Mass'!$B$8:$B$105,0),9))^2+(V2637-INDEX('[1]Center of Mass'!$B$8:$M$105,MATCH(A2637,'[1]Center of Mass'!$B$8:$B$105,0),10))^2))</f>
        <v>104.13845581250001</v>
      </c>
    </row>
    <row r="2638" spans="1:25">
      <c r="A2638" s="403" t="s">
        <v>54</v>
      </c>
      <c r="B2638" s="403" t="s">
        <v>353</v>
      </c>
      <c r="C2638" s="403" t="s">
        <v>343</v>
      </c>
      <c r="D2638" s="403" t="s">
        <v>344</v>
      </c>
      <c r="E2638" s="403" t="s">
        <v>1455</v>
      </c>
      <c r="F2638" s="403">
        <v>0</v>
      </c>
      <c r="O2638" s="403" t="s">
        <v>345</v>
      </c>
      <c r="R2638" s="403">
        <v>4</v>
      </c>
      <c r="S2638" s="403">
        <v>1.3425</v>
      </c>
      <c r="T2638" s="403">
        <v>4.6399999999999997</v>
      </c>
      <c r="U2638" s="403">
        <v>14.355</v>
      </c>
      <c r="V2638" s="403">
        <v>11.808</v>
      </c>
      <c r="W2638" s="403">
        <v>23.8</v>
      </c>
      <c r="X2638" s="404">
        <v>0.30181999999999998</v>
      </c>
      <c r="Y2638" s="403">
        <f>X2638+(S2638*((U2638-INDEX('[1]Center of Mass'!$B$8:$M$105,MATCH(A2638,'[1]Center of Mass'!$B$8:$B$105,0),9))^2+(V2638-INDEX('[1]Center of Mass'!$B$8:$M$105,MATCH(A2638,'[1]Center of Mass'!$B$8:$B$105,0),10))^2))</f>
        <v>80.311265060000011</v>
      </c>
    </row>
    <row r="2639" spans="1:25">
      <c r="A2639" s="403" t="s">
        <v>54</v>
      </c>
      <c r="B2639" s="403" t="s">
        <v>354</v>
      </c>
      <c r="C2639" s="403" t="s">
        <v>343</v>
      </c>
      <c r="D2639" s="403" t="s">
        <v>344</v>
      </c>
      <c r="E2639" s="403" t="s">
        <v>1455</v>
      </c>
      <c r="F2639" s="403">
        <v>0</v>
      </c>
      <c r="O2639" s="403" t="s">
        <v>345</v>
      </c>
      <c r="R2639" s="403">
        <v>4</v>
      </c>
      <c r="S2639" s="403">
        <v>1.3425</v>
      </c>
      <c r="T2639" s="403">
        <v>4.6399999999999997</v>
      </c>
      <c r="U2639" s="403">
        <v>15.458</v>
      </c>
      <c r="V2639" s="403">
        <v>11.808</v>
      </c>
      <c r="W2639" s="403">
        <v>23.8</v>
      </c>
      <c r="X2639" s="404">
        <v>0.30181999999999998</v>
      </c>
      <c r="Y2639" s="403">
        <f>X2639+(S2639*((U2639-INDEX('[1]Center of Mass'!$B$8:$M$105,MATCH(A2639,'[1]Center of Mass'!$B$8:$B$105,0),9))^2+(V2639-INDEX('[1]Center of Mass'!$B$8:$M$105,MATCH(A2639,'[1]Center of Mass'!$B$8:$B$105,0),10))^2))</f>
        <v>59.750669472500007</v>
      </c>
    </row>
    <row r="2640" spans="1:25">
      <c r="A2640" s="403" t="s">
        <v>54</v>
      </c>
      <c r="B2640" s="403" t="s">
        <v>355</v>
      </c>
      <c r="C2640" s="403" t="s">
        <v>343</v>
      </c>
      <c r="D2640" s="403" t="s">
        <v>344</v>
      </c>
      <c r="E2640" s="403" t="s">
        <v>1455</v>
      </c>
      <c r="F2640" s="403">
        <v>0</v>
      </c>
      <c r="O2640" s="403" t="s">
        <v>345</v>
      </c>
      <c r="R2640" s="403">
        <v>4</v>
      </c>
      <c r="S2640" s="403">
        <v>1.4488000000000001</v>
      </c>
      <c r="T2640" s="403">
        <v>4.8150000000000004</v>
      </c>
      <c r="U2640" s="403">
        <v>16.605</v>
      </c>
      <c r="V2640" s="403">
        <v>11.808</v>
      </c>
      <c r="W2640" s="403">
        <v>23.8</v>
      </c>
      <c r="X2640" s="404">
        <v>0.34989999999999999</v>
      </c>
      <c r="Y2640" s="403">
        <f>X2640+(S2640*((U2640-INDEX('[1]Center of Mass'!$B$8:$M$105,MATCH(A2640,'[1]Center of Mass'!$B$8:$B$105,0),9))^2+(V2640-INDEX('[1]Center of Mass'!$B$8:$M$105,MATCH(A2640,'[1]Center of Mass'!$B$8:$B$105,0),10))^2))</f>
        <v>45.1712111776</v>
      </c>
    </row>
    <row r="2641" spans="1:25">
      <c r="A2641" s="403" t="s">
        <v>54</v>
      </c>
      <c r="B2641" s="403" t="s">
        <v>356</v>
      </c>
      <c r="C2641" s="403" t="s">
        <v>343</v>
      </c>
      <c r="D2641" s="403" t="s">
        <v>344</v>
      </c>
      <c r="E2641" s="403" t="s">
        <v>1455</v>
      </c>
      <c r="F2641" s="403">
        <v>0</v>
      </c>
      <c r="O2641" s="403" t="s">
        <v>345</v>
      </c>
      <c r="R2641" s="403">
        <v>4</v>
      </c>
      <c r="S2641" s="403">
        <v>1.4602999999999999</v>
      </c>
      <c r="T2641" s="403">
        <v>4.8339999999999996</v>
      </c>
      <c r="U2641" s="403">
        <v>17.8</v>
      </c>
      <c r="V2641" s="403">
        <v>11.808</v>
      </c>
      <c r="W2641" s="403">
        <v>23.8</v>
      </c>
      <c r="X2641" s="404">
        <v>0.35546</v>
      </c>
      <c r="Y2641" s="403">
        <f>X2641+(S2641*((U2641-INDEX('[1]Center of Mass'!$B$8:$M$105,MATCH(A2641,'[1]Center of Mass'!$B$8:$B$105,0),9))^2+(V2641-INDEX('[1]Center of Mass'!$B$8:$M$105,MATCH(A2641,'[1]Center of Mass'!$B$8:$B$105,0),10))^2))</f>
        <v>29.315716335099996</v>
      </c>
    </row>
    <row r="2642" spans="1:25">
      <c r="A2642" s="403" t="s">
        <v>54</v>
      </c>
      <c r="B2642" s="403" t="s">
        <v>357</v>
      </c>
      <c r="C2642" s="403" t="s">
        <v>343</v>
      </c>
      <c r="D2642" s="403" t="s">
        <v>344</v>
      </c>
      <c r="E2642" s="403" t="s">
        <v>458</v>
      </c>
      <c r="F2642" s="403">
        <v>0</v>
      </c>
      <c r="O2642" s="403" t="s">
        <v>345</v>
      </c>
      <c r="R2642" s="403">
        <v>4</v>
      </c>
      <c r="S2642" s="403">
        <v>2.08</v>
      </c>
      <c r="T2642" s="403">
        <v>5.8</v>
      </c>
      <c r="U2642" s="403">
        <v>10.3</v>
      </c>
      <c r="V2642" s="403">
        <v>11.85</v>
      </c>
      <c r="W2642" s="403">
        <v>22.1</v>
      </c>
      <c r="X2642" s="404">
        <v>0.73667000000000005</v>
      </c>
      <c r="Y2642" s="403">
        <f>X2642+(S2642*((U2642-INDEX('[1]Center of Mass'!$B$8:$M$105,MATCH(A2642,'[1]Center of Mass'!$B$8:$B$105,0),9))^2+(V2642-INDEX('[1]Center of Mass'!$B$8:$M$105,MATCH(A2642,'[1]Center of Mass'!$B$8:$B$105,0),10))^2))</f>
        <v>284.99517960000003</v>
      </c>
    </row>
    <row r="2643" spans="1:25">
      <c r="A2643" s="403" t="s">
        <v>54</v>
      </c>
      <c r="B2643" s="403" t="s">
        <v>358</v>
      </c>
      <c r="C2643" s="403" t="s">
        <v>343</v>
      </c>
      <c r="D2643" s="403" t="s">
        <v>344</v>
      </c>
      <c r="E2643" s="403" t="s">
        <v>458</v>
      </c>
      <c r="F2643" s="403">
        <v>0</v>
      </c>
      <c r="O2643" s="403" t="s">
        <v>345</v>
      </c>
      <c r="R2643" s="403">
        <v>4</v>
      </c>
      <c r="S2643" s="403">
        <v>2.08</v>
      </c>
      <c r="T2643" s="403">
        <v>5.8</v>
      </c>
      <c r="U2643" s="403">
        <v>11.9</v>
      </c>
      <c r="V2643" s="403">
        <v>11.85</v>
      </c>
      <c r="W2643" s="403">
        <v>22.1</v>
      </c>
      <c r="X2643" s="404">
        <v>0.73667000000000005</v>
      </c>
      <c r="Y2643" s="403">
        <f>X2643+(S2643*((U2643-INDEX('[1]Center of Mass'!$B$8:$M$105,MATCH(A2643,'[1]Center of Mass'!$B$8:$B$105,0),9))^2+(V2643-INDEX('[1]Center of Mass'!$B$8:$M$105,MATCH(A2643,'[1]Center of Mass'!$B$8:$B$105,0),10))^2))</f>
        <v>213.44983560000003</v>
      </c>
    </row>
    <row r="2644" spans="1:25">
      <c r="A2644" s="403" t="s">
        <v>54</v>
      </c>
      <c r="B2644" s="403" t="s">
        <v>362</v>
      </c>
      <c r="C2644" s="403" t="s">
        <v>343</v>
      </c>
      <c r="D2644" s="403" t="s">
        <v>344</v>
      </c>
      <c r="E2644" s="403" t="s">
        <v>1455</v>
      </c>
      <c r="F2644" s="403">
        <v>0</v>
      </c>
      <c r="O2644" s="403" t="s">
        <v>345</v>
      </c>
      <c r="R2644" s="403">
        <v>4</v>
      </c>
      <c r="S2644" s="403">
        <v>1.2474000000000001</v>
      </c>
      <c r="T2644" s="403">
        <v>4.484</v>
      </c>
      <c r="U2644" s="403">
        <v>1.7629999999999999</v>
      </c>
      <c r="V2644" s="403">
        <v>13.025</v>
      </c>
      <c r="W2644" s="403">
        <v>23.8</v>
      </c>
      <c r="X2644" s="404">
        <v>0.26313999999999999</v>
      </c>
      <c r="Y2644" s="403">
        <f>X2644+(S2644*((U2644-INDEX('[1]Center of Mass'!$B$8:$M$105,MATCH(A2644,'[1]Center of Mass'!$B$8:$B$105,0),9))^2+(V2644-INDEX('[1]Center of Mass'!$B$8:$M$105,MATCH(A2644,'[1]Center of Mass'!$B$8:$B$105,0),10))^2))</f>
        <v>504.02957802099996</v>
      </c>
    </row>
    <row r="2645" spans="1:25">
      <c r="A2645" s="403" t="s">
        <v>54</v>
      </c>
      <c r="B2645" s="403" t="s">
        <v>363</v>
      </c>
      <c r="C2645" s="403" t="s">
        <v>343</v>
      </c>
      <c r="D2645" s="403" t="s">
        <v>344</v>
      </c>
      <c r="E2645" s="403" t="s">
        <v>1455</v>
      </c>
      <c r="F2645" s="403">
        <v>0</v>
      </c>
      <c r="O2645" s="403" t="s">
        <v>345</v>
      </c>
      <c r="R2645" s="403">
        <v>4</v>
      </c>
      <c r="S2645" s="403">
        <v>1.2474000000000001</v>
      </c>
      <c r="T2645" s="403">
        <v>4.484</v>
      </c>
      <c r="U2645" s="403">
        <v>2.7879999999999998</v>
      </c>
      <c r="V2645" s="403">
        <v>13.025</v>
      </c>
      <c r="W2645" s="403">
        <v>23.8</v>
      </c>
      <c r="X2645" s="404">
        <v>0.26313999999999999</v>
      </c>
      <c r="Y2645" s="403">
        <f>X2645+(S2645*((U2645-INDEX('[1]Center of Mass'!$B$8:$M$105,MATCH(A2645,'[1]Center of Mass'!$B$8:$B$105,0),9))^2+(V2645-INDEX('[1]Center of Mass'!$B$8:$M$105,MATCH(A2645,'[1]Center of Mass'!$B$8:$B$105,0),10))^2))</f>
        <v>453.97681102600012</v>
      </c>
    </row>
    <row r="2646" spans="1:25">
      <c r="A2646" s="403" t="s">
        <v>54</v>
      </c>
      <c r="B2646" s="403" t="s">
        <v>740</v>
      </c>
      <c r="C2646" s="403" t="s">
        <v>343</v>
      </c>
      <c r="D2646" s="403" t="s">
        <v>344</v>
      </c>
      <c r="E2646" s="403" t="s">
        <v>1455</v>
      </c>
      <c r="F2646" s="403">
        <v>0</v>
      </c>
      <c r="O2646" s="403" t="s">
        <v>345</v>
      </c>
      <c r="R2646" s="403">
        <v>4</v>
      </c>
      <c r="S2646" s="403">
        <v>1.5820000000000001</v>
      </c>
      <c r="T2646" s="403">
        <v>5.0339999999999998</v>
      </c>
      <c r="U2646" s="403">
        <v>3.95</v>
      </c>
      <c r="V2646" s="403">
        <v>13.025</v>
      </c>
      <c r="W2646" s="403">
        <v>23.8</v>
      </c>
      <c r="X2646" s="404">
        <v>0.41803000000000001</v>
      </c>
      <c r="Y2646" s="403">
        <f>X2646+(S2646*((U2646-INDEX('[1]Center of Mass'!$B$8:$M$105,MATCH(A2646,'[1]Center of Mass'!$B$8:$B$105,0),9))^2+(V2646-INDEX('[1]Center of Mass'!$B$8:$M$105,MATCH(A2646,'[1]Center of Mass'!$B$8:$B$105,0),10))^2))</f>
        <v>507.89194254000006</v>
      </c>
    </row>
    <row r="2647" spans="1:25">
      <c r="A2647" s="403" t="s">
        <v>54</v>
      </c>
      <c r="B2647" s="403" t="s">
        <v>741</v>
      </c>
      <c r="C2647" s="403" t="s">
        <v>343</v>
      </c>
      <c r="D2647" s="403" t="s">
        <v>344</v>
      </c>
      <c r="E2647" s="403" t="s">
        <v>1455</v>
      </c>
      <c r="F2647" s="403">
        <v>0</v>
      </c>
      <c r="O2647" s="403" t="s">
        <v>345</v>
      </c>
      <c r="R2647" s="403">
        <v>4</v>
      </c>
      <c r="S2647" s="403">
        <v>1.5820000000000001</v>
      </c>
      <c r="T2647" s="403">
        <v>5.0339999999999998</v>
      </c>
      <c r="U2647" s="403">
        <v>5.25</v>
      </c>
      <c r="V2647" s="403">
        <v>13.025</v>
      </c>
      <c r="W2647" s="403">
        <v>23.8</v>
      </c>
      <c r="X2647" s="404">
        <v>0.41803000000000001</v>
      </c>
      <c r="Y2647" s="403">
        <f>X2647+(S2647*((U2647-INDEX('[1]Center of Mass'!$B$8:$M$105,MATCH(A2647,'[1]Center of Mass'!$B$8:$B$105,0),9))^2+(V2647-INDEX('[1]Center of Mass'!$B$8:$M$105,MATCH(A2647,'[1]Center of Mass'!$B$8:$B$105,0),10))^2))</f>
        <v>436.94335574000007</v>
      </c>
    </row>
    <row r="2648" spans="1:25">
      <c r="A2648" s="403" t="s">
        <v>54</v>
      </c>
      <c r="B2648" s="403" t="s">
        <v>742</v>
      </c>
      <c r="C2648" s="403" t="s">
        <v>343</v>
      </c>
      <c r="D2648" s="403" t="s">
        <v>344</v>
      </c>
      <c r="E2648" s="403" t="s">
        <v>1455</v>
      </c>
      <c r="F2648" s="403">
        <v>0</v>
      </c>
      <c r="O2648" s="403" t="s">
        <v>345</v>
      </c>
      <c r="R2648" s="403">
        <v>4</v>
      </c>
      <c r="S2648" s="403">
        <v>1.5820000000000001</v>
      </c>
      <c r="T2648" s="403">
        <v>5.0339999999999998</v>
      </c>
      <c r="U2648" s="403">
        <v>6.55</v>
      </c>
      <c r="V2648" s="403">
        <v>13.025</v>
      </c>
      <c r="W2648" s="403">
        <v>23.8</v>
      </c>
      <c r="X2648" s="404">
        <v>0.41803000000000001</v>
      </c>
      <c r="Y2648" s="403">
        <f>X2648+(S2648*((U2648-INDEX('[1]Center of Mass'!$B$8:$M$105,MATCH(A2648,'[1]Center of Mass'!$B$8:$B$105,0),9))^2+(V2648-INDEX('[1]Center of Mass'!$B$8:$M$105,MATCH(A2648,'[1]Center of Mass'!$B$8:$B$105,0),10))^2))</f>
        <v>371.34192893999995</v>
      </c>
    </row>
    <row r="2649" spans="1:25">
      <c r="A2649" s="403" t="s">
        <v>54</v>
      </c>
      <c r="B2649" s="403" t="s">
        <v>743</v>
      </c>
      <c r="C2649" s="403" t="s">
        <v>343</v>
      </c>
      <c r="D2649" s="403" t="s">
        <v>344</v>
      </c>
      <c r="E2649" s="403" t="s">
        <v>1455</v>
      </c>
      <c r="F2649" s="403">
        <v>0</v>
      </c>
      <c r="O2649" s="403" t="s">
        <v>345</v>
      </c>
      <c r="R2649" s="403">
        <v>4</v>
      </c>
      <c r="S2649" s="403">
        <v>1.3995</v>
      </c>
      <c r="T2649" s="403">
        <v>4.734</v>
      </c>
      <c r="U2649" s="403">
        <v>7.7750000000000004</v>
      </c>
      <c r="V2649" s="403">
        <v>13.025</v>
      </c>
      <c r="W2649" s="403">
        <v>23.8</v>
      </c>
      <c r="X2649" s="404">
        <v>0.32694000000000001</v>
      </c>
      <c r="Y2649" s="403">
        <f>X2649+(S2649*((U2649-INDEX('[1]Center of Mass'!$B$8:$M$105,MATCH(A2649,'[1]Center of Mass'!$B$8:$B$105,0),9))^2+(V2649-INDEX('[1]Center of Mass'!$B$8:$M$105,MATCH(A2649,'[1]Center of Mass'!$B$8:$B$105,0),10))^2))</f>
        <v>278.10424137749993</v>
      </c>
    </row>
    <row r="2650" spans="1:25">
      <c r="A2650" s="403" t="s">
        <v>54</v>
      </c>
      <c r="B2650" s="403" t="s">
        <v>498</v>
      </c>
      <c r="C2650" s="403" t="s">
        <v>343</v>
      </c>
      <c r="D2650" s="403" t="s">
        <v>344</v>
      </c>
      <c r="E2650" s="403" t="s">
        <v>1455</v>
      </c>
      <c r="F2650" s="403">
        <v>0</v>
      </c>
      <c r="O2650" s="403" t="s">
        <v>345</v>
      </c>
      <c r="R2650" s="403">
        <v>4</v>
      </c>
      <c r="S2650" s="403">
        <v>1.3995</v>
      </c>
      <c r="T2650" s="403">
        <v>4.734</v>
      </c>
      <c r="U2650" s="403">
        <v>8.9250000000000007</v>
      </c>
      <c r="V2650" s="403">
        <v>13.025</v>
      </c>
      <c r="W2650" s="403">
        <v>23.8</v>
      </c>
      <c r="X2650" s="404">
        <v>0.32694000000000001</v>
      </c>
      <c r="Y2650" s="403">
        <f>X2650+(S2650*((U2650-INDEX('[1]Center of Mass'!$B$8:$M$105,MATCH(A2650,'[1]Center of Mass'!$B$8:$B$105,0),9))^2+(V2650-INDEX('[1]Center of Mass'!$B$8:$M$105,MATCH(A2650,'[1]Center of Mass'!$B$8:$B$105,0),10))^2))</f>
        <v>234.65298522749998</v>
      </c>
    </row>
    <row r="2651" spans="1:25">
      <c r="A2651" s="403" t="s">
        <v>54</v>
      </c>
      <c r="B2651" s="403" t="s">
        <v>502</v>
      </c>
      <c r="C2651" s="403" t="s">
        <v>343</v>
      </c>
      <c r="D2651" s="403" t="s">
        <v>344</v>
      </c>
      <c r="E2651" s="403" t="s">
        <v>1455</v>
      </c>
      <c r="F2651" s="403">
        <v>0</v>
      </c>
      <c r="O2651" s="403" t="s">
        <v>345</v>
      </c>
      <c r="R2651" s="403">
        <v>4</v>
      </c>
      <c r="S2651" s="403">
        <v>1.3425</v>
      </c>
      <c r="T2651" s="403">
        <v>4.6399999999999997</v>
      </c>
      <c r="U2651" s="403">
        <v>13.252000000000001</v>
      </c>
      <c r="V2651" s="403">
        <v>13.025</v>
      </c>
      <c r="W2651" s="403">
        <v>23.8</v>
      </c>
      <c r="X2651" s="404">
        <v>0.30181999999999998</v>
      </c>
      <c r="Y2651" s="403">
        <f>X2651+(S2651*((U2651-INDEX('[1]Center of Mass'!$B$8:$M$105,MATCH(A2651,'[1]Center of Mass'!$B$8:$B$105,0),9))^2+(V2651-INDEX('[1]Center of Mass'!$B$8:$M$105,MATCH(A2651,'[1]Center of Mass'!$B$8:$B$105,0),10))^2))</f>
        <v>100.06860396500001</v>
      </c>
    </row>
    <row r="2652" spans="1:25">
      <c r="A2652" s="403" t="s">
        <v>54</v>
      </c>
      <c r="B2652" s="403" t="s">
        <v>503</v>
      </c>
      <c r="C2652" s="403" t="s">
        <v>343</v>
      </c>
      <c r="D2652" s="403" t="s">
        <v>344</v>
      </c>
      <c r="E2652" s="403" t="s">
        <v>1455</v>
      </c>
      <c r="F2652" s="403">
        <v>0</v>
      </c>
      <c r="O2652" s="403" t="s">
        <v>345</v>
      </c>
      <c r="R2652" s="403">
        <v>4</v>
      </c>
      <c r="S2652" s="403">
        <v>1.3425</v>
      </c>
      <c r="T2652" s="403">
        <v>4.6399999999999997</v>
      </c>
      <c r="U2652" s="403">
        <v>14.355</v>
      </c>
      <c r="V2652" s="403">
        <v>13.025</v>
      </c>
      <c r="W2652" s="403">
        <v>23.8</v>
      </c>
      <c r="X2652" s="404">
        <v>0.30181999999999998</v>
      </c>
      <c r="Y2652" s="403">
        <f>X2652+(S2652*((U2652-INDEX('[1]Center of Mass'!$B$8:$M$105,MATCH(A2652,'[1]Center of Mass'!$B$8:$B$105,0),9))^2+(V2652-INDEX('[1]Center of Mass'!$B$8:$M$105,MATCH(A2652,'[1]Center of Mass'!$B$8:$B$105,0),10))^2))</f>
        <v>76.241413212500007</v>
      </c>
    </row>
    <row r="2653" spans="1:25">
      <c r="A2653" s="403" t="s">
        <v>54</v>
      </c>
      <c r="B2653" s="403" t="s">
        <v>438</v>
      </c>
      <c r="C2653" s="403" t="s">
        <v>343</v>
      </c>
      <c r="D2653" s="403" t="s">
        <v>344</v>
      </c>
      <c r="E2653" s="403" t="s">
        <v>1455</v>
      </c>
      <c r="F2653" s="403">
        <v>0</v>
      </c>
      <c r="O2653" s="403" t="s">
        <v>345</v>
      </c>
      <c r="R2653" s="403">
        <v>4</v>
      </c>
      <c r="S2653" s="403">
        <v>1.3425</v>
      </c>
      <c r="T2653" s="403">
        <v>4.6399999999999997</v>
      </c>
      <c r="U2653" s="403">
        <v>15.458</v>
      </c>
      <c r="V2653" s="403">
        <v>13.025</v>
      </c>
      <c r="W2653" s="403">
        <v>23.8</v>
      </c>
      <c r="X2653" s="404">
        <v>0.30181999999999998</v>
      </c>
      <c r="Y2653" s="403">
        <f>X2653+(S2653*((U2653-INDEX('[1]Center of Mass'!$B$8:$M$105,MATCH(A2653,'[1]Center of Mass'!$B$8:$B$105,0),9))^2+(V2653-INDEX('[1]Center of Mass'!$B$8:$M$105,MATCH(A2653,'[1]Center of Mass'!$B$8:$B$105,0),10))^2))</f>
        <v>55.680817625000003</v>
      </c>
    </row>
    <row r="2654" spans="1:25">
      <c r="A2654" s="403" t="s">
        <v>54</v>
      </c>
      <c r="B2654" s="403" t="s">
        <v>439</v>
      </c>
      <c r="C2654" s="403" t="s">
        <v>343</v>
      </c>
      <c r="D2654" s="403" t="s">
        <v>344</v>
      </c>
      <c r="E2654" s="403" t="s">
        <v>1455</v>
      </c>
      <c r="F2654" s="403">
        <v>0</v>
      </c>
      <c r="O2654" s="403" t="s">
        <v>345</v>
      </c>
      <c r="R2654" s="403">
        <v>4</v>
      </c>
      <c r="S2654" s="403">
        <v>1.4488000000000001</v>
      </c>
      <c r="T2654" s="403">
        <v>4.8150000000000004</v>
      </c>
      <c r="U2654" s="403">
        <v>16.605</v>
      </c>
      <c r="V2654" s="403">
        <v>13.025</v>
      </c>
      <c r="W2654" s="403">
        <v>23.8</v>
      </c>
      <c r="X2654" s="404">
        <v>0.34989999999999999</v>
      </c>
      <c r="Y2654" s="403">
        <f>X2654+(S2654*((U2654-INDEX('[1]Center of Mass'!$B$8:$M$105,MATCH(A2654,'[1]Center of Mass'!$B$8:$B$105,0),9))^2+(V2654-INDEX('[1]Center of Mass'!$B$8:$M$105,MATCH(A2654,'[1]Center of Mass'!$B$8:$B$105,0),10))^2))</f>
        <v>40.779105883999996</v>
      </c>
    </row>
    <row r="2655" spans="1:25">
      <c r="A2655" s="403" t="s">
        <v>54</v>
      </c>
      <c r="B2655" s="403" t="s">
        <v>440</v>
      </c>
      <c r="C2655" s="403" t="s">
        <v>343</v>
      </c>
      <c r="D2655" s="403" t="s">
        <v>344</v>
      </c>
      <c r="E2655" s="403" t="s">
        <v>1455</v>
      </c>
      <c r="F2655" s="403">
        <v>0</v>
      </c>
      <c r="O2655" s="403" t="s">
        <v>345</v>
      </c>
      <c r="R2655" s="403">
        <v>4</v>
      </c>
      <c r="S2655" s="403">
        <v>1.4602999999999999</v>
      </c>
      <c r="T2655" s="403">
        <v>4.8339999999999996</v>
      </c>
      <c r="U2655" s="403">
        <v>17.8</v>
      </c>
      <c r="V2655" s="403">
        <v>13.025</v>
      </c>
      <c r="W2655" s="403">
        <v>23.8</v>
      </c>
      <c r="X2655" s="404">
        <v>0.35546</v>
      </c>
      <c r="Y2655" s="403">
        <f>X2655+(S2655*((U2655-INDEX('[1]Center of Mass'!$B$8:$M$105,MATCH(A2655,'[1]Center of Mass'!$B$8:$B$105,0),9))^2+(V2655-INDEX('[1]Center of Mass'!$B$8:$M$105,MATCH(A2655,'[1]Center of Mass'!$B$8:$B$105,0),10))^2))</f>
        <v>24.888748250999992</v>
      </c>
    </row>
    <row r="2656" spans="1:25">
      <c r="A2656" s="403" t="s">
        <v>54</v>
      </c>
      <c r="B2656" s="403" t="s">
        <v>442</v>
      </c>
      <c r="C2656" s="403" t="s">
        <v>343</v>
      </c>
      <c r="D2656" s="403" t="s">
        <v>344</v>
      </c>
      <c r="E2656" s="403" t="s">
        <v>1455</v>
      </c>
      <c r="F2656" s="403">
        <v>0</v>
      </c>
      <c r="O2656" s="403" t="s">
        <v>345</v>
      </c>
      <c r="R2656" s="403">
        <v>4</v>
      </c>
      <c r="S2656" s="403">
        <v>0.8327</v>
      </c>
      <c r="T2656" s="403">
        <v>3.8319999999999999</v>
      </c>
      <c r="U2656" s="403">
        <v>0.625</v>
      </c>
      <c r="V2656" s="403">
        <v>13.967000000000001</v>
      </c>
      <c r="W2656" s="403">
        <v>23.8</v>
      </c>
      <c r="X2656" s="404">
        <v>0.13921</v>
      </c>
      <c r="Y2656" s="403">
        <f>X2656+(S2656*((U2656-INDEX('[1]Center of Mass'!$B$8:$M$105,MATCH(A2656,'[1]Center of Mass'!$B$8:$B$105,0),9))^2+(V2656-INDEX('[1]Center of Mass'!$B$8:$M$105,MATCH(A2656,'[1]Center of Mass'!$B$8:$B$105,0),10))^2))</f>
        <v>375.31319507269995</v>
      </c>
    </row>
    <row r="2657" spans="1:25">
      <c r="A2657" s="403" t="s">
        <v>54</v>
      </c>
      <c r="B2657" s="403" t="s">
        <v>443</v>
      </c>
      <c r="C2657" s="403" t="s">
        <v>343</v>
      </c>
      <c r="D2657" s="403" t="s">
        <v>344</v>
      </c>
      <c r="E2657" s="403" t="s">
        <v>1455</v>
      </c>
      <c r="F2657" s="403">
        <v>0</v>
      </c>
      <c r="O2657" s="403" t="s">
        <v>345</v>
      </c>
      <c r="R2657" s="403">
        <v>4</v>
      </c>
      <c r="S2657" s="403">
        <v>0.68279999999999996</v>
      </c>
      <c r="T2657" s="403">
        <v>3.3820000000000001</v>
      </c>
      <c r="U2657" s="403">
        <v>1.7629999999999999</v>
      </c>
      <c r="V2657" s="403">
        <v>13.967000000000001</v>
      </c>
      <c r="W2657" s="403">
        <v>23.8</v>
      </c>
      <c r="X2657" s="404">
        <v>8.5028999999999993E-2</v>
      </c>
      <c r="Y2657" s="403">
        <f>X2657+(S2657*((U2657-INDEX('[1]Center of Mass'!$B$8:$M$105,MATCH(A2657,'[1]Center of Mass'!$B$8:$B$105,0),9))^2+(V2657-INDEX('[1]Center of Mass'!$B$8:$M$105,MATCH(A2657,'[1]Center of Mass'!$B$8:$B$105,0),10))^2))</f>
        <v>275.62242845879996</v>
      </c>
    </row>
    <row r="2658" spans="1:25">
      <c r="A2658" s="403" t="s">
        <v>54</v>
      </c>
      <c r="B2658" s="403" t="s">
        <v>444</v>
      </c>
      <c r="C2658" s="403" t="s">
        <v>343</v>
      </c>
      <c r="D2658" s="403" t="s">
        <v>344</v>
      </c>
      <c r="E2658" s="403" t="s">
        <v>1455</v>
      </c>
      <c r="F2658" s="403">
        <v>0</v>
      </c>
      <c r="O2658" s="403" t="s">
        <v>345</v>
      </c>
      <c r="R2658" s="403">
        <v>4</v>
      </c>
      <c r="S2658" s="403">
        <v>0.68279999999999996</v>
      </c>
      <c r="T2658" s="403">
        <v>3.3820000000000001</v>
      </c>
      <c r="U2658" s="403">
        <v>2.7879999999999998</v>
      </c>
      <c r="V2658" s="403">
        <v>13.967000000000001</v>
      </c>
      <c r="W2658" s="403">
        <v>23.8</v>
      </c>
      <c r="X2658" s="404">
        <v>8.5028999999999993E-2</v>
      </c>
      <c r="Y2658" s="403">
        <f>X2658+(S2658*((U2658-INDEX('[1]Center of Mass'!$B$8:$M$105,MATCH(A2658,'[1]Center of Mass'!$B$8:$B$105,0),9))^2+(V2658-INDEX('[1]Center of Mass'!$B$8:$M$105,MATCH(A2658,'[1]Center of Mass'!$B$8:$B$105,0),10))^2))</f>
        <v>248.2246175688</v>
      </c>
    </row>
    <row r="2659" spans="1:25">
      <c r="A2659" s="403" t="s">
        <v>54</v>
      </c>
      <c r="B2659" s="403" t="s">
        <v>445</v>
      </c>
      <c r="C2659" s="403" t="s">
        <v>343</v>
      </c>
      <c r="D2659" s="403" t="s">
        <v>344</v>
      </c>
      <c r="E2659" s="403" t="s">
        <v>1455</v>
      </c>
      <c r="F2659" s="403">
        <v>0</v>
      </c>
      <c r="O2659" s="403" t="s">
        <v>345</v>
      </c>
      <c r="R2659" s="403">
        <v>4</v>
      </c>
      <c r="S2659" s="403">
        <v>0.86599999999999999</v>
      </c>
      <c r="T2659" s="403">
        <v>3.9319999999999999</v>
      </c>
      <c r="U2659" s="403">
        <v>3.95</v>
      </c>
      <c r="V2659" s="403">
        <v>13.967000000000001</v>
      </c>
      <c r="W2659" s="403">
        <v>23.8</v>
      </c>
      <c r="X2659" s="404">
        <v>0.15398000000000001</v>
      </c>
      <c r="Y2659" s="403">
        <f>X2659+(S2659*((U2659-INDEX('[1]Center of Mass'!$B$8:$M$105,MATCH(A2659,'[1]Center of Mass'!$B$8:$B$105,0),9))^2+(V2659-INDEX('[1]Center of Mass'!$B$8:$M$105,MATCH(A2659,'[1]Center of Mass'!$B$8:$B$105,0),10))^2))</f>
        <v>277.67859771600001</v>
      </c>
    </row>
    <row r="2660" spans="1:25">
      <c r="A2660" s="403" t="s">
        <v>54</v>
      </c>
      <c r="B2660" s="403" t="s">
        <v>446</v>
      </c>
      <c r="C2660" s="403" t="s">
        <v>343</v>
      </c>
      <c r="D2660" s="403" t="s">
        <v>344</v>
      </c>
      <c r="E2660" s="403" t="s">
        <v>1455</v>
      </c>
      <c r="F2660" s="403">
        <v>0</v>
      </c>
      <c r="O2660" s="403" t="s">
        <v>345</v>
      </c>
      <c r="R2660" s="403">
        <v>4</v>
      </c>
      <c r="S2660" s="403">
        <v>0.86599999999999999</v>
      </c>
      <c r="T2660" s="403">
        <v>3.9319999999999999</v>
      </c>
      <c r="U2660" s="403">
        <v>5.25</v>
      </c>
      <c r="V2660" s="403">
        <v>13.967000000000001</v>
      </c>
      <c r="W2660" s="403">
        <v>23.8</v>
      </c>
      <c r="X2660" s="404">
        <v>0.15398000000000001</v>
      </c>
      <c r="Y2660" s="403">
        <f>X2660+(S2660*((U2660-INDEX('[1]Center of Mass'!$B$8:$M$105,MATCH(A2660,'[1]Center of Mass'!$B$8:$B$105,0),9))^2+(V2660-INDEX('[1]Center of Mass'!$B$8:$M$105,MATCH(A2660,'[1]Center of Mass'!$B$8:$B$105,0),10))^2))</f>
        <v>238.84074931600003</v>
      </c>
    </row>
    <row r="2661" spans="1:25">
      <c r="A2661" s="403" t="s">
        <v>54</v>
      </c>
      <c r="B2661" s="403" t="s">
        <v>744</v>
      </c>
      <c r="C2661" s="403" t="s">
        <v>343</v>
      </c>
      <c r="D2661" s="403" t="s">
        <v>344</v>
      </c>
      <c r="E2661" s="403" t="s">
        <v>1455</v>
      </c>
      <c r="F2661" s="403">
        <v>0</v>
      </c>
      <c r="O2661" s="403" t="s">
        <v>345</v>
      </c>
      <c r="R2661" s="403">
        <v>4</v>
      </c>
      <c r="S2661" s="403">
        <v>0.86599999999999999</v>
      </c>
      <c r="T2661" s="403">
        <v>3.9319999999999999</v>
      </c>
      <c r="U2661" s="403">
        <v>6.55</v>
      </c>
      <c r="V2661" s="403">
        <v>13.967000000000001</v>
      </c>
      <c r="W2661" s="403">
        <v>23.8</v>
      </c>
      <c r="X2661" s="404">
        <v>0.15398000000000001</v>
      </c>
      <c r="Y2661" s="403">
        <f>X2661+(S2661*((U2661-INDEX('[1]Center of Mass'!$B$8:$M$105,MATCH(A2661,'[1]Center of Mass'!$B$8:$B$105,0),9))^2+(V2661-INDEX('[1]Center of Mass'!$B$8:$M$105,MATCH(A2661,'[1]Center of Mass'!$B$8:$B$105,0),10))^2))</f>
        <v>202.92998091599998</v>
      </c>
    </row>
    <row r="2662" spans="1:25">
      <c r="A2662" s="403" t="s">
        <v>54</v>
      </c>
      <c r="B2662" s="403" t="s">
        <v>447</v>
      </c>
      <c r="C2662" s="403" t="s">
        <v>343</v>
      </c>
      <c r="D2662" s="403" t="s">
        <v>344</v>
      </c>
      <c r="E2662" s="403" t="s">
        <v>1455</v>
      </c>
      <c r="F2662" s="403">
        <v>0</v>
      </c>
      <c r="O2662" s="403" t="s">
        <v>345</v>
      </c>
      <c r="R2662" s="403">
        <v>4</v>
      </c>
      <c r="S2662" s="403">
        <v>0.7661</v>
      </c>
      <c r="T2662" s="403">
        <v>3.6320000000000001</v>
      </c>
      <c r="U2662" s="403">
        <v>7.7750000000000004</v>
      </c>
      <c r="V2662" s="403">
        <v>13.967000000000001</v>
      </c>
      <c r="W2662" s="403">
        <v>23.8</v>
      </c>
      <c r="X2662" s="404">
        <v>0.11275</v>
      </c>
      <c r="Y2662" s="403">
        <f>X2662+(S2662*((U2662-INDEX('[1]Center of Mass'!$B$8:$M$105,MATCH(A2662,'[1]Center of Mass'!$B$8:$B$105,0),9))^2+(V2662-INDEX('[1]Center of Mass'!$B$8:$M$105,MATCH(A2662,'[1]Center of Mass'!$B$8:$B$105,0),10))^2))</f>
        <v>151.93117081610001</v>
      </c>
    </row>
    <row r="2663" spans="1:25">
      <c r="A2663" s="403" t="s">
        <v>54</v>
      </c>
      <c r="B2663" s="403" t="s">
        <v>745</v>
      </c>
      <c r="C2663" s="403" t="s">
        <v>343</v>
      </c>
      <c r="D2663" s="403" t="s">
        <v>344</v>
      </c>
      <c r="E2663" s="403" t="s">
        <v>1455</v>
      </c>
      <c r="F2663" s="403">
        <v>0</v>
      </c>
      <c r="O2663" s="403" t="s">
        <v>345</v>
      </c>
      <c r="R2663" s="403">
        <v>4</v>
      </c>
      <c r="S2663" s="403">
        <v>0.7661</v>
      </c>
      <c r="T2663" s="403">
        <v>3.6320000000000001</v>
      </c>
      <c r="U2663" s="403">
        <v>8.9250000000000007</v>
      </c>
      <c r="V2663" s="403">
        <v>13.967000000000001</v>
      </c>
      <c r="W2663" s="403">
        <v>23.8</v>
      </c>
      <c r="X2663" s="404">
        <v>0.11275</v>
      </c>
      <c r="Y2663" s="403">
        <f>X2663+(S2663*((U2663-INDEX('[1]Center of Mass'!$B$8:$M$105,MATCH(A2663,'[1]Center of Mass'!$B$8:$B$105,0),9))^2+(V2663-INDEX('[1]Center of Mass'!$B$8:$M$105,MATCH(A2663,'[1]Center of Mass'!$B$8:$B$105,0),10))^2))</f>
        <v>128.14552784610001</v>
      </c>
    </row>
    <row r="2664" spans="1:25">
      <c r="A2664" s="403" t="s">
        <v>54</v>
      </c>
      <c r="B2664" s="403" t="s">
        <v>449</v>
      </c>
      <c r="C2664" s="403" t="s">
        <v>343</v>
      </c>
      <c r="D2664" s="403" t="s">
        <v>344</v>
      </c>
      <c r="E2664" s="403" t="s">
        <v>1455</v>
      </c>
      <c r="F2664" s="403">
        <v>0</v>
      </c>
      <c r="O2664" s="403" t="s">
        <v>345</v>
      </c>
      <c r="R2664" s="403">
        <v>4</v>
      </c>
      <c r="S2664" s="403">
        <v>0.7349</v>
      </c>
      <c r="T2664" s="403">
        <v>3.5390000000000001</v>
      </c>
      <c r="U2664" s="403">
        <v>13.252000000000001</v>
      </c>
      <c r="V2664" s="403">
        <v>13.967000000000001</v>
      </c>
      <c r="W2664" s="403">
        <v>23.8</v>
      </c>
      <c r="X2664" s="404">
        <v>0.1017</v>
      </c>
      <c r="Y2664" s="403">
        <f>X2664+(S2664*((U2664-INDEX('[1]Center of Mass'!$B$8:$M$105,MATCH(A2664,'[1]Center of Mass'!$B$8:$B$105,0),9))^2+(V2664-INDEX('[1]Center of Mass'!$B$8:$M$105,MATCH(A2664,'[1]Center of Mass'!$B$8:$B$105,0),10))^2))</f>
        <v>54.485353846599992</v>
      </c>
    </row>
    <row r="2665" spans="1:25">
      <c r="A2665" s="403" t="s">
        <v>54</v>
      </c>
      <c r="B2665" s="403" t="s">
        <v>748</v>
      </c>
      <c r="C2665" s="403" t="s">
        <v>343</v>
      </c>
      <c r="D2665" s="403" t="s">
        <v>344</v>
      </c>
      <c r="E2665" s="403" t="s">
        <v>1455</v>
      </c>
      <c r="F2665" s="403">
        <v>0</v>
      </c>
      <c r="O2665" s="403" t="s">
        <v>345</v>
      </c>
      <c r="R2665" s="403">
        <v>4</v>
      </c>
      <c r="S2665" s="403">
        <v>0.7349</v>
      </c>
      <c r="T2665" s="403">
        <v>3.5390000000000001</v>
      </c>
      <c r="U2665" s="403">
        <v>14.355</v>
      </c>
      <c r="V2665" s="403">
        <v>13.967000000000001</v>
      </c>
      <c r="W2665" s="403">
        <v>23.8</v>
      </c>
      <c r="X2665" s="404">
        <v>0.1017</v>
      </c>
      <c r="Y2665" s="403">
        <f>X2665+(S2665*((U2665-INDEX('[1]Center of Mass'!$B$8:$M$105,MATCH(A2665,'[1]Center of Mass'!$B$8:$B$105,0),9))^2+(V2665-INDEX('[1]Center of Mass'!$B$8:$M$105,MATCH(A2665,'[1]Center of Mass'!$B$8:$B$105,0),10))^2))</f>
        <v>41.442074528900001</v>
      </c>
    </row>
    <row r="2666" spans="1:25">
      <c r="A2666" s="403" t="s">
        <v>54</v>
      </c>
      <c r="B2666" s="403" t="s">
        <v>450</v>
      </c>
      <c r="C2666" s="403" t="s">
        <v>343</v>
      </c>
      <c r="D2666" s="403" t="s">
        <v>344</v>
      </c>
      <c r="E2666" s="403" t="s">
        <v>1455</v>
      </c>
      <c r="F2666" s="403">
        <v>0</v>
      </c>
      <c r="O2666" s="403" t="s">
        <v>345</v>
      </c>
      <c r="R2666" s="403">
        <v>4</v>
      </c>
      <c r="S2666" s="403">
        <v>0.7349</v>
      </c>
      <c r="T2666" s="403">
        <v>3.5390000000000001</v>
      </c>
      <c r="U2666" s="403">
        <v>15.458</v>
      </c>
      <c r="V2666" s="403">
        <v>13.967000000000001</v>
      </c>
      <c r="W2666" s="403">
        <v>23.8</v>
      </c>
      <c r="X2666" s="404">
        <v>0.1017</v>
      </c>
      <c r="Y2666" s="403">
        <f>X2666+(S2666*((U2666-INDEX('[1]Center of Mass'!$B$8:$M$105,MATCH(A2666,'[1]Center of Mass'!$B$8:$B$105,0),9))^2+(V2666-INDEX('[1]Center of Mass'!$B$8:$M$105,MATCH(A2666,'[1]Center of Mass'!$B$8:$B$105,0),10))^2))</f>
        <v>30.186967119399998</v>
      </c>
    </row>
    <row r="2667" spans="1:25">
      <c r="A2667" s="403" t="s">
        <v>54</v>
      </c>
      <c r="B2667" s="403" t="s">
        <v>749</v>
      </c>
      <c r="C2667" s="403" t="s">
        <v>343</v>
      </c>
      <c r="D2667" s="403" t="s">
        <v>344</v>
      </c>
      <c r="E2667" s="403" t="s">
        <v>1455</v>
      </c>
      <c r="F2667" s="403">
        <v>0</v>
      </c>
      <c r="O2667" s="403" t="s">
        <v>345</v>
      </c>
      <c r="R2667" s="403">
        <v>4</v>
      </c>
      <c r="S2667" s="403">
        <v>0.79300000000000004</v>
      </c>
      <c r="T2667" s="403">
        <v>3.7130000000000001</v>
      </c>
      <c r="U2667" s="403">
        <v>16.605</v>
      </c>
      <c r="V2667" s="403">
        <v>13.967000000000001</v>
      </c>
      <c r="W2667" s="403">
        <v>23.8</v>
      </c>
      <c r="X2667" s="404">
        <v>0.12299</v>
      </c>
      <c r="Y2667" s="403">
        <f>X2667+(S2667*((U2667-INDEX('[1]Center of Mass'!$B$8:$M$105,MATCH(A2667,'[1]Center of Mass'!$B$8:$B$105,0),9))^2+(V2667-INDEX('[1]Center of Mass'!$B$8:$M$105,MATCH(A2667,'[1]Center of Mass'!$B$8:$B$105,0),10))^2))</f>
        <v>22.003890873000003</v>
      </c>
    </row>
    <row r="2668" spans="1:25">
      <c r="A2668" s="403" t="s">
        <v>54</v>
      </c>
      <c r="B2668" s="403" t="s">
        <v>451</v>
      </c>
      <c r="C2668" s="403" t="s">
        <v>343</v>
      </c>
      <c r="D2668" s="403" t="s">
        <v>344</v>
      </c>
      <c r="E2668" s="403" t="s">
        <v>1455</v>
      </c>
      <c r="F2668" s="403">
        <v>0</v>
      </c>
      <c r="O2668" s="403" t="s">
        <v>345</v>
      </c>
      <c r="R2668" s="403">
        <v>4</v>
      </c>
      <c r="S2668" s="403">
        <v>0.7994</v>
      </c>
      <c r="T2668" s="403">
        <v>3.7320000000000002</v>
      </c>
      <c r="U2668" s="403">
        <v>17.8</v>
      </c>
      <c r="V2668" s="403">
        <v>13.967000000000001</v>
      </c>
      <c r="W2668" s="403">
        <v>23.8</v>
      </c>
      <c r="X2668" s="404">
        <v>0.12548000000000001</v>
      </c>
      <c r="Y2668" s="403">
        <f>X2668+(S2668*((U2668-INDEX('[1]Center of Mass'!$B$8:$M$105,MATCH(A2668,'[1]Center of Mass'!$B$8:$B$105,0),9))^2+(V2668-INDEX('[1]Center of Mass'!$B$8:$M$105,MATCH(A2668,'[1]Center of Mass'!$B$8:$B$105,0),10))^2))</f>
        <v>13.305528344399995</v>
      </c>
    </row>
    <row r="2669" spans="1:25">
      <c r="A2669" s="403" t="s">
        <v>54</v>
      </c>
      <c r="B2669" s="403" t="s">
        <v>452</v>
      </c>
      <c r="C2669" s="403" t="s">
        <v>343</v>
      </c>
      <c r="D2669" s="403" t="s">
        <v>344</v>
      </c>
      <c r="E2669" s="403" t="s">
        <v>1455</v>
      </c>
      <c r="F2669" s="403">
        <v>0</v>
      </c>
      <c r="O2669" s="403" t="s">
        <v>345</v>
      </c>
      <c r="R2669" s="403">
        <v>4</v>
      </c>
      <c r="S2669" s="403">
        <v>1.5</v>
      </c>
      <c r="T2669" s="403">
        <v>4.9000000000000004</v>
      </c>
      <c r="U2669" s="403">
        <v>0.625</v>
      </c>
      <c r="V2669" s="403">
        <v>14.9</v>
      </c>
      <c r="W2669" s="403">
        <v>23.8</v>
      </c>
      <c r="X2669" s="404">
        <v>0.37530999999999998</v>
      </c>
      <c r="Y2669" s="403">
        <f>X2669+(S2669*((U2669-INDEX('[1]Center of Mass'!$B$8:$M$105,MATCH(A2669,'[1]Center of Mass'!$B$8:$B$105,0),9))^2+(V2669-INDEX('[1]Center of Mass'!$B$8:$M$105,MATCH(A2669,'[1]Center of Mass'!$B$8:$B$105,0),10))^2))</f>
        <v>678.36153999999999</v>
      </c>
    </row>
    <row r="2670" spans="1:25">
      <c r="A2670" s="403" t="s">
        <v>54</v>
      </c>
      <c r="B2670" s="403" t="s">
        <v>453</v>
      </c>
      <c r="C2670" s="403" t="s">
        <v>343</v>
      </c>
      <c r="D2670" s="403" t="s">
        <v>344</v>
      </c>
      <c r="E2670" s="403" t="s">
        <v>1455</v>
      </c>
      <c r="F2670" s="403">
        <v>0</v>
      </c>
      <c r="O2670" s="403" t="s">
        <v>345</v>
      </c>
      <c r="R2670" s="403">
        <v>4</v>
      </c>
      <c r="S2670" s="403">
        <v>1.23</v>
      </c>
      <c r="T2670" s="403">
        <v>4.45</v>
      </c>
      <c r="U2670" s="403">
        <v>1.7629999999999999</v>
      </c>
      <c r="V2670" s="403">
        <v>14.9</v>
      </c>
      <c r="W2670" s="403">
        <v>23.8</v>
      </c>
      <c r="X2670" s="404">
        <v>0.25529000000000002</v>
      </c>
      <c r="Y2670" s="403">
        <f>X2670+(S2670*((U2670-INDEX('[1]Center of Mass'!$B$8:$M$105,MATCH(A2670,'[1]Center of Mass'!$B$8:$B$105,0),9))^2+(V2670-INDEX('[1]Center of Mass'!$B$8:$M$105,MATCH(A2670,'[1]Center of Mass'!$B$8:$B$105,0),10))^2))</f>
        <v>498.38073919999988</v>
      </c>
    </row>
    <row r="2671" spans="1:25">
      <c r="A2671" s="403" t="s">
        <v>54</v>
      </c>
      <c r="B2671" s="403" t="s">
        <v>504</v>
      </c>
      <c r="C2671" s="403" t="s">
        <v>343</v>
      </c>
      <c r="D2671" s="403" t="s">
        <v>344</v>
      </c>
      <c r="E2671" s="403" t="s">
        <v>1455</v>
      </c>
      <c r="F2671" s="403">
        <v>0</v>
      </c>
      <c r="O2671" s="403" t="s">
        <v>345</v>
      </c>
      <c r="R2671" s="403">
        <v>4</v>
      </c>
      <c r="S2671" s="403">
        <v>1.23</v>
      </c>
      <c r="T2671" s="403">
        <v>4.45</v>
      </c>
      <c r="U2671" s="403">
        <v>2.7879999999999998</v>
      </c>
      <c r="V2671" s="403">
        <v>14.9</v>
      </c>
      <c r="W2671" s="403">
        <v>23.8</v>
      </c>
      <c r="X2671" s="404">
        <v>0.25529000000000002</v>
      </c>
      <c r="Y2671" s="403">
        <f>X2671+(S2671*((U2671-INDEX('[1]Center of Mass'!$B$8:$M$105,MATCH(A2671,'[1]Center of Mass'!$B$8:$B$105,0),9))^2+(V2671-INDEX('[1]Center of Mass'!$B$8:$M$105,MATCH(A2671,'[1]Center of Mass'!$B$8:$B$105,0),10))^2))</f>
        <v>449.02615895000002</v>
      </c>
    </row>
    <row r="2672" spans="1:25">
      <c r="A2672" s="403" t="s">
        <v>54</v>
      </c>
      <c r="B2672" s="403" t="s">
        <v>505</v>
      </c>
      <c r="C2672" s="403" t="s">
        <v>343</v>
      </c>
      <c r="D2672" s="403" t="s">
        <v>344</v>
      </c>
      <c r="E2672" s="403" t="s">
        <v>1455</v>
      </c>
      <c r="F2672" s="403">
        <v>0</v>
      </c>
      <c r="O2672" s="403" t="s">
        <v>345</v>
      </c>
      <c r="R2672" s="403">
        <v>4</v>
      </c>
      <c r="S2672" s="403">
        <v>1.56</v>
      </c>
      <c r="T2672" s="403">
        <v>5</v>
      </c>
      <c r="U2672" s="403">
        <v>3.95</v>
      </c>
      <c r="V2672" s="403">
        <v>14.9</v>
      </c>
      <c r="W2672" s="403">
        <v>23.8</v>
      </c>
      <c r="X2672" s="404">
        <v>0.40689999999999998</v>
      </c>
      <c r="Y2672" s="403">
        <f>X2672+(S2672*((U2672-INDEX('[1]Center of Mass'!$B$8:$M$105,MATCH(A2672,'[1]Center of Mass'!$B$8:$B$105,0),9))^2+(V2672-INDEX('[1]Center of Mass'!$B$8:$M$105,MATCH(A2672,'[1]Center of Mass'!$B$8:$B$105,0),10))^2))</f>
        <v>502.58157820000008</v>
      </c>
    </row>
    <row r="2673" spans="1:25">
      <c r="A2673" s="403" t="s">
        <v>54</v>
      </c>
      <c r="B2673" s="403" t="s">
        <v>506</v>
      </c>
      <c r="C2673" s="403" t="s">
        <v>343</v>
      </c>
      <c r="D2673" s="403" t="s">
        <v>344</v>
      </c>
      <c r="E2673" s="403" t="s">
        <v>1455</v>
      </c>
      <c r="F2673" s="403">
        <v>0</v>
      </c>
      <c r="O2673" s="403" t="s">
        <v>345</v>
      </c>
      <c r="R2673" s="403">
        <v>4</v>
      </c>
      <c r="S2673" s="403">
        <v>1.56</v>
      </c>
      <c r="T2673" s="403">
        <v>5</v>
      </c>
      <c r="U2673" s="403">
        <v>5.25</v>
      </c>
      <c r="V2673" s="403">
        <v>14.9</v>
      </c>
      <c r="W2673" s="403">
        <v>23.8</v>
      </c>
      <c r="X2673" s="404">
        <v>0.40689999999999998</v>
      </c>
      <c r="Y2673" s="403">
        <f>X2673+(S2673*((U2673-INDEX('[1]Center of Mass'!$B$8:$M$105,MATCH(A2673,'[1]Center of Mass'!$B$8:$B$105,0),9))^2+(V2673-INDEX('[1]Center of Mass'!$B$8:$M$105,MATCH(A2673,'[1]Center of Mass'!$B$8:$B$105,0),10))^2))</f>
        <v>432.61963420000006</v>
      </c>
    </row>
    <row r="2674" spans="1:25">
      <c r="A2674" s="403" t="s">
        <v>54</v>
      </c>
      <c r="B2674" s="403" t="s">
        <v>507</v>
      </c>
      <c r="C2674" s="403" t="s">
        <v>343</v>
      </c>
      <c r="D2674" s="403" t="s">
        <v>344</v>
      </c>
      <c r="E2674" s="403" t="s">
        <v>1455</v>
      </c>
      <c r="F2674" s="403">
        <v>0</v>
      </c>
      <c r="O2674" s="403" t="s">
        <v>345</v>
      </c>
      <c r="R2674" s="403">
        <v>4</v>
      </c>
      <c r="S2674" s="403">
        <v>1.56</v>
      </c>
      <c r="T2674" s="403">
        <v>5</v>
      </c>
      <c r="U2674" s="403">
        <v>6.55</v>
      </c>
      <c r="V2674" s="403">
        <v>14.9</v>
      </c>
      <c r="W2674" s="403">
        <v>23.8</v>
      </c>
      <c r="X2674" s="404">
        <v>0.40689999999999998</v>
      </c>
      <c r="Y2674" s="403">
        <f>X2674+(S2674*((U2674-INDEX('[1]Center of Mass'!$B$8:$M$105,MATCH(A2674,'[1]Center of Mass'!$B$8:$B$105,0),9))^2+(V2674-INDEX('[1]Center of Mass'!$B$8:$M$105,MATCH(A2674,'[1]Center of Mass'!$B$8:$B$105,0),10))^2))</f>
        <v>367.93049020000001</v>
      </c>
    </row>
    <row r="2675" spans="1:25">
      <c r="A2675" s="403" t="s">
        <v>54</v>
      </c>
      <c r="B2675" s="403" t="s">
        <v>508</v>
      </c>
      <c r="C2675" s="403" t="s">
        <v>343</v>
      </c>
      <c r="D2675" s="403" t="s">
        <v>344</v>
      </c>
      <c r="E2675" s="403" t="s">
        <v>1455</v>
      </c>
      <c r="F2675" s="403">
        <v>0</v>
      </c>
      <c r="O2675" s="403" t="s">
        <v>345</v>
      </c>
      <c r="R2675" s="403">
        <v>4</v>
      </c>
      <c r="S2675" s="403">
        <v>1.38</v>
      </c>
      <c r="T2675" s="403">
        <v>4.7</v>
      </c>
      <c r="U2675" s="403">
        <v>7.7750000000000004</v>
      </c>
      <c r="V2675" s="403">
        <v>14.9</v>
      </c>
      <c r="W2675" s="403">
        <v>23.8</v>
      </c>
      <c r="X2675" s="404">
        <v>0.31768999999999997</v>
      </c>
      <c r="Y2675" s="403">
        <f>X2675+(S2675*((U2675-INDEX('[1]Center of Mass'!$B$8:$M$105,MATCH(A2675,'[1]Center of Mass'!$B$8:$B$105,0),9))^2+(V2675-INDEX('[1]Center of Mass'!$B$8:$M$105,MATCH(A2675,'[1]Center of Mass'!$B$8:$B$105,0),10))^2))</f>
        <v>275.77965560000001</v>
      </c>
    </row>
    <row r="2676" spans="1:25">
      <c r="A2676" s="403" t="s">
        <v>54</v>
      </c>
      <c r="B2676" s="403" t="s">
        <v>509</v>
      </c>
      <c r="C2676" s="403" t="s">
        <v>343</v>
      </c>
      <c r="D2676" s="403" t="s">
        <v>344</v>
      </c>
      <c r="E2676" s="403" t="s">
        <v>1455</v>
      </c>
      <c r="F2676" s="403">
        <v>0</v>
      </c>
      <c r="O2676" s="403" t="s">
        <v>345</v>
      </c>
      <c r="R2676" s="403">
        <v>4</v>
      </c>
      <c r="S2676" s="403">
        <v>1.38</v>
      </c>
      <c r="T2676" s="403">
        <v>4.7</v>
      </c>
      <c r="U2676" s="403">
        <v>8.9250000000000007</v>
      </c>
      <c r="V2676" s="403">
        <v>14.9</v>
      </c>
      <c r="W2676" s="403">
        <v>23.8</v>
      </c>
      <c r="X2676" s="404">
        <v>0.31768999999999997</v>
      </c>
      <c r="Y2676" s="403">
        <f>X2676+(S2676*((U2676-INDEX('[1]Center of Mass'!$B$8:$M$105,MATCH(A2676,'[1]Center of Mass'!$B$8:$B$105,0),9))^2+(V2676-INDEX('[1]Center of Mass'!$B$8:$M$105,MATCH(A2676,'[1]Center of Mass'!$B$8:$B$105,0),10))^2))</f>
        <v>232.9338296</v>
      </c>
    </row>
    <row r="2677" spans="1:25">
      <c r="A2677" s="403" t="s">
        <v>54</v>
      </c>
      <c r="B2677" s="403" t="s">
        <v>754</v>
      </c>
      <c r="C2677" s="403" t="s">
        <v>343</v>
      </c>
      <c r="D2677" s="403" t="s">
        <v>344</v>
      </c>
      <c r="E2677" s="403" t="s">
        <v>1455</v>
      </c>
      <c r="F2677" s="403">
        <v>0</v>
      </c>
      <c r="O2677" s="403" t="s">
        <v>345</v>
      </c>
      <c r="R2677" s="403">
        <v>4</v>
      </c>
      <c r="S2677" s="403">
        <v>1.3238000000000001</v>
      </c>
      <c r="T2677" s="403">
        <v>4.6059999999999999</v>
      </c>
      <c r="U2677" s="403">
        <v>13.252000000000001</v>
      </c>
      <c r="V2677" s="403">
        <v>14.9</v>
      </c>
      <c r="W2677" s="403">
        <v>23.8</v>
      </c>
      <c r="X2677" s="404">
        <v>0.29310999999999998</v>
      </c>
      <c r="Y2677" s="403">
        <f>X2677+(S2677*((U2677-INDEX('[1]Center of Mass'!$B$8:$M$105,MATCH(A2677,'[1]Center of Mass'!$B$8:$B$105,0),9))^2+(V2677-INDEX('[1]Center of Mass'!$B$8:$M$105,MATCH(A2677,'[1]Center of Mass'!$B$8:$B$105,0),10))^2))</f>
        <v>100.1619759614</v>
      </c>
    </row>
    <row r="2678" spans="1:25">
      <c r="A2678" s="403" t="s">
        <v>54</v>
      </c>
      <c r="B2678" s="403" t="s">
        <v>755</v>
      </c>
      <c r="C2678" s="403" t="s">
        <v>343</v>
      </c>
      <c r="D2678" s="403" t="s">
        <v>344</v>
      </c>
      <c r="E2678" s="403" t="s">
        <v>1455</v>
      </c>
      <c r="F2678" s="403">
        <v>0</v>
      </c>
      <c r="O2678" s="403" t="s">
        <v>345</v>
      </c>
      <c r="R2678" s="403">
        <v>4</v>
      </c>
      <c r="S2678" s="403">
        <v>1.3238000000000001</v>
      </c>
      <c r="T2678" s="403">
        <v>4.6059999999999999</v>
      </c>
      <c r="U2678" s="403">
        <v>14.355</v>
      </c>
      <c r="V2678" s="403">
        <v>14.9</v>
      </c>
      <c r="W2678" s="403">
        <v>23.8</v>
      </c>
      <c r="X2678" s="404">
        <v>0.29310999999999998</v>
      </c>
      <c r="Y2678" s="403">
        <f>X2678+(S2678*((U2678-INDEX('[1]Center of Mass'!$B$8:$M$105,MATCH(A2678,'[1]Center of Mass'!$B$8:$B$105,0),9))^2+(V2678-INDEX('[1]Center of Mass'!$B$8:$M$105,MATCH(A2678,'[1]Center of Mass'!$B$8:$B$105,0),10))^2))</f>
        <v>76.666679783999996</v>
      </c>
    </row>
    <row r="2679" spans="1:25">
      <c r="A2679" s="403" t="s">
        <v>54</v>
      </c>
      <c r="B2679" s="403" t="s">
        <v>560</v>
      </c>
      <c r="C2679" s="403" t="s">
        <v>343</v>
      </c>
      <c r="D2679" s="403" t="s">
        <v>344</v>
      </c>
      <c r="E2679" s="403" t="s">
        <v>1455</v>
      </c>
      <c r="F2679" s="403">
        <v>0</v>
      </c>
      <c r="O2679" s="403" t="s">
        <v>345</v>
      </c>
      <c r="R2679" s="403">
        <v>4</v>
      </c>
      <c r="S2679" s="403">
        <v>1.3238000000000001</v>
      </c>
      <c r="T2679" s="403">
        <v>4.6059999999999999</v>
      </c>
      <c r="U2679" s="403">
        <v>15.458</v>
      </c>
      <c r="V2679" s="403">
        <v>14.9</v>
      </c>
      <c r="W2679" s="403">
        <v>23.8</v>
      </c>
      <c r="X2679" s="404">
        <v>0.29310999999999998</v>
      </c>
      <c r="Y2679" s="403">
        <f>X2679+(S2679*((U2679-INDEX('[1]Center of Mass'!$B$8:$M$105,MATCH(A2679,'[1]Center of Mass'!$B$8:$B$105,0),9))^2+(V2679-INDEX('[1]Center of Mass'!$B$8:$M$105,MATCH(A2679,'[1]Center of Mass'!$B$8:$B$105,0),10))^2))</f>
        <v>56.392477595000003</v>
      </c>
    </row>
    <row r="2680" spans="1:25">
      <c r="A2680" s="403" t="s">
        <v>54</v>
      </c>
      <c r="B2680" s="403" t="s">
        <v>561</v>
      </c>
      <c r="C2680" s="403" t="s">
        <v>343</v>
      </c>
      <c r="D2680" s="403" t="s">
        <v>344</v>
      </c>
      <c r="E2680" s="403" t="s">
        <v>1455</v>
      </c>
      <c r="F2680" s="403">
        <v>0</v>
      </c>
      <c r="O2680" s="403" t="s">
        <v>345</v>
      </c>
      <c r="R2680" s="403">
        <v>4</v>
      </c>
      <c r="S2680" s="403">
        <v>1.4286000000000001</v>
      </c>
      <c r="T2680" s="403">
        <v>4.7809999999999997</v>
      </c>
      <c r="U2680" s="403">
        <v>16.605</v>
      </c>
      <c r="V2680" s="403">
        <v>14.9</v>
      </c>
      <c r="W2680" s="403">
        <v>23.8</v>
      </c>
      <c r="X2680" s="404">
        <v>0.34016000000000002</v>
      </c>
      <c r="Y2680" s="403">
        <f>X2680+(S2680*((U2680-INDEX('[1]Center of Mass'!$B$8:$M$105,MATCH(A2680,'[1]Center of Mass'!$B$8:$B$105,0),9))^2+(V2680-INDEX('[1]Center of Mass'!$B$8:$M$105,MATCH(A2680,'[1]Center of Mass'!$B$8:$B$105,0),10))^2))</f>
        <v>41.815532347999998</v>
      </c>
    </row>
    <row r="2681" spans="1:25">
      <c r="A2681" s="403" t="s">
        <v>54</v>
      </c>
      <c r="B2681" s="403" t="s">
        <v>562</v>
      </c>
      <c r="C2681" s="403" t="s">
        <v>343</v>
      </c>
      <c r="D2681" s="403" t="s">
        <v>344</v>
      </c>
      <c r="E2681" s="403" t="s">
        <v>1455</v>
      </c>
      <c r="F2681" s="403">
        <v>0</v>
      </c>
      <c r="O2681" s="403" t="s">
        <v>345</v>
      </c>
      <c r="R2681" s="403">
        <v>4</v>
      </c>
      <c r="S2681" s="403">
        <v>1.44</v>
      </c>
      <c r="T2681" s="403">
        <v>4.8</v>
      </c>
      <c r="U2681" s="403">
        <v>17.8</v>
      </c>
      <c r="V2681" s="403">
        <v>14.9</v>
      </c>
      <c r="W2681" s="403">
        <v>23.8</v>
      </c>
      <c r="X2681" s="404">
        <v>0.34560000000000002</v>
      </c>
      <c r="Y2681" s="403">
        <f>X2681+(S2681*((U2681-INDEX('[1]Center of Mass'!$B$8:$M$105,MATCH(A2681,'[1]Center of Mass'!$B$8:$B$105,0),9))^2+(V2681-INDEX('[1]Center of Mass'!$B$8:$M$105,MATCH(A2681,'[1]Center of Mass'!$B$8:$B$105,0),10))^2))</f>
        <v>26.16054479999999</v>
      </c>
    </row>
    <row r="2682" spans="1:25">
      <c r="A2682" s="403" t="s">
        <v>54</v>
      </c>
      <c r="B2682" s="403" t="s">
        <v>512</v>
      </c>
      <c r="C2682" s="403" t="s">
        <v>343</v>
      </c>
      <c r="D2682" s="403" t="s">
        <v>344</v>
      </c>
      <c r="E2682" s="403" t="s">
        <v>1455</v>
      </c>
      <c r="F2682" s="403">
        <v>0</v>
      </c>
      <c r="O2682" s="403" t="s">
        <v>345</v>
      </c>
      <c r="R2682" s="403">
        <v>4</v>
      </c>
      <c r="S2682" s="403">
        <v>1.5</v>
      </c>
      <c r="T2682" s="403">
        <v>4.9000000000000004</v>
      </c>
      <c r="U2682" s="403">
        <v>0.625</v>
      </c>
      <c r="V2682" s="403">
        <v>16.100000000000001</v>
      </c>
      <c r="W2682" s="403">
        <v>23.8</v>
      </c>
      <c r="X2682" s="404">
        <v>0.37530999999999998</v>
      </c>
      <c r="Y2682" s="403">
        <f>X2682+(S2682*((U2682-INDEX('[1]Center of Mass'!$B$8:$M$105,MATCH(A2682,'[1]Center of Mass'!$B$8:$B$105,0),9))^2+(V2682-INDEX('[1]Center of Mass'!$B$8:$M$105,MATCH(A2682,'[1]Center of Mass'!$B$8:$B$105,0),10))^2))</f>
        <v>684.97834</v>
      </c>
    </row>
    <row r="2683" spans="1:25">
      <c r="A2683" s="403" t="s">
        <v>54</v>
      </c>
      <c r="B2683" s="403" t="s">
        <v>514</v>
      </c>
      <c r="C2683" s="403" t="s">
        <v>343</v>
      </c>
      <c r="D2683" s="403" t="s">
        <v>344</v>
      </c>
      <c r="E2683" s="403" t="s">
        <v>1455</v>
      </c>
      <c r="F2683" s="403">
        <v>0</v>
      </c>
      <c r="O2683" s="403" t="s">
        <v>345</v>
      </c>
      <c r="R2683" s="403">
        <v>4</v>
      </c>
      <c r="S2683" s="403">
        <v>1.23</v>
      </c>
      <c r="T2683" s="403">
        <v>4.45</v>
      </c>
      <c r="U2683" s="403">
        <v>1.7629999999999999</v>
      </c>
      <c r="V2683" s="403">
        <v>16.100000000000001</v>
      </c>
      <c r="W2683" s="403">
        <v>23.8</v>
      </c>
      <c r="X2683" s="404">
        <v>0.25529000000000002</v>
      </c>
      <c r="Y2683" s="403">
        <f>X2683+(S2683*((U2683-INDEX('[1]Center of Mass'!$B$8:$M$105,MATCH(A2683,'[1]Center of Mass'!$B$8:$B$105,0),9))^2+(V2683-INDEX('[1]Center of Mass'!$B$8:$M$105,MATCH(A2683,'[1]Center of Mass'!$B$8:$B$105,0),10))^2))</f>
        <v>503.80651519999992</v>
      </c>
    </row>
    <row r="2684" spans="1:25">
      <c r="A2684" s="403" t="s">
        <v>54</v>
      </c>
      <c r="B2684" s="403" t="s">
        <v>515</v>
      </c>
      <c r="C2684" s="403" t="s">
        <v>343</v>
      </c>
      <c r="D2684" s="403" t="s">
        <v>344</v>
      </c>
      <c r="E2684" s="403" t="s">
        <v>1455</v>
      </c>
      <c r="F2684" s="403">
        <v>0</v>
      </c>
      <c r="O2684" s="403" t="s">
        <v>345</v>
      </c>
      <c r="R2684" s="403">
        <v>4</v>
      </c>
      <c r="S2684" s="403">
        <v>1.23</v>
      </c>
      <c r="T2684" s="403">
        <v>4.45</v>
      </c>
      <c r="U2684" s="403">
        <v>2.7879999999999998</v>
      </c>
      <c r="V2684" s="403">
        <v>16.100000000000001</v>
      </c>
      <c r="W2684" s="403">
        <v>23.8</v>
      </c>
      <c r="X2684" s="404">
        <v>0.25529000000000002</v>
      </c>
      <c r="Y2684" s="403">
        <f>X2684+(S2684*((U2684-INDEX('[1]Center of Mass'!$B$8:$M$105,MATCH(A2684,'[1]Center of Mass'!$B$8:$B$105,0),9))^2+(V2684-INDEX('[1]Center of Mass'!$B$8:$M$105,MATCH(A2684,'[1]Center of Mass'!$B$8:$B$105,0),10))^2))</f>
        <v>454.45193495000007</v>
      </c>
    </row>
    <row r="2685" spans="1:25">
      <c r="A2685" s="403" t="s">
        <v>54</v>
      </c>
      <c r="B2685" s="403" t="s">
        <v>365</v>
      </c>
      <c r="C2685" s="403" t="s">
        <v>343</v>
      </c>
      <c r="D2685" s="403" t="s">
        <v>344</v>
      </c>
      <c r="E2685" s="403" t="s">
        <v>1455</v>
      </c>
      <c r="F2685" s="403">
        <v>0</v>
      </c>
      <c r="O2685" s="403" t="s">
        <v>345</v>
      </c>
      <c r="R2685" s="403">
        <v>4</v>
      </c>
      <c r="S2685" s="403">
        <v>1.56</v>
      </c>
      <c r="T2685" s="403">
        <v>5</v>
      </c>
      <c r="U2685" s="403">
        <v>3.95</v>
      </c>
      <c r="V2685" s="403">
        <v>16.100000000000001</v>
      </c>
      <c r="W2685" s="403">
        <v>23.8</v>
      </c>
      <c r="X2685" s="404">
        <v>0.40689999999999998</v>
      </c>
      <c r="Y2685" s="403">
        <f>X2685+(S2685*((U2685-INDEX('[1]Center of Mass'!$B$8:$M$105,MATCH(A2685,'[1]Center of Mass'!$B$8:$B$105,0),9))^2+(V2685-INDEX('[1]Center of Mass'!$B$8:$M$105,MATCH(A2685,'[1]Center of Mass'!$B$8:$B$105,0),10))^2))</f>
        <v>509.46305020000011</v>
      </c>
    </row>
    <row r="2686" spans="1:25">
      <c r="A2686" s="403" t="s">
        <v>54</v>
      </c>
      <c r="B2686" s="403" t="s">
        <v>366</v>
      </c>
      <c r="C2686" s="403" t="s">
        <v>343</v>
      </c>
      <c r="D2686" s="403" t="s">
        <v>344</v>
      </c>
      <c r="E2686" s="403" t="s">
        <v>1455</v>
      </c>
      <c r="F2686" s="403">
        <v>0</v>
      </c>
      <c r="O2686" s="403" t="s">
        <v>345</v>
      </c>
      <c r="R2686" s="403">
        <v>4</v>
      </c>
      <c r="S2686" s="403">
        <v>1.56</v>
      </c>
      <c r="T2686" s="403">
        <v>5</v>
      </c>
      <c r="U2686" s="403">
        <v>5.25</v>
      </c>
      <c r="V2686" s="403">
        <v>16.100000000000001</v>
      </c>
      <c r="W2686" s="403">
        <v>23.8</v>
      </c>
      <c r="X2686" s="404">
        <v>0.40689999999999998</v>
      </c>
      <c r="Y2686" s="403">
        <f>X2686+(S2686*((U2686-INDEX('[1]Center of Mass'!$B$8:$M$105,MATCH(A2686,'[1]Center of Mass'!$B$8:$B$105,0),9))^2+(V2686-INDEX('[1]Center of Mass'!$B$8:$M$105,MATCH(A2686,'[1]Center of Mass'!$B$8:$B$105,0),10))^2))</f>
        <v>439.50110620000009</v>
      </c>
    </row>
    <row r="2687" spans="1:25">
      <c r="A2687" s="403" t="s">
        <v>54</v>
      </c>
      <c r="B2687" s="403" t="s">
        <v>367</v>
      </c>
      <c r="C2687" s="403" t="s">
        <v>343</v>
      </c>
      <c r="D2687" s="403" t="s">
        <v>344</v>
      </c>
      <c r="E2687" s="403" t="s">
        <v>1455</v>
      </c>
      <c r="F2687" s="403">
        <v>0</v>
      </c>
      <c r="O2687" s="403" t="s">
        <v>345</v>
      </c>
      <c r="R2687" s="403">
        <v>4</v>
      </c>
      <c r="S2687" s="403">
        <v>1.56</v>
      </c>
      <c r="T2687" s="403">
        <v>5</v>
      </c>
      <c r="U2687" s="403">
        <v>6.55</v>
      </c>
      <c r="V2687" s="403">
        <v>16.100000000000001</v>
      </c>
      <c r="W2687" s="403">
        <v>23.8</v>
      </c>
      <c r="X2687" s="404">
        <v>0.40689999999999998</v>
      </c>
      <c r="Y2687" s="403">
        <f>X2687+(S2687*((U2687-INDEX('[1]Center of Mass'!$B$8:$M$105,MATCH(A2687,'[1]Center of Mass'!$B$8:$B$105,0),9))^2+(V2687-INDEX('[1]Center of Mass'!$B$8:$M$105,MATCH(A2687,'[1]Center of Mass'!$B$8:$B$105,0),10))^2))</f>
        <v>374.81196219999998</v>
      </c>
    </row>
    <row r="2688" spans="1:25">
      <c r="A2688" s="403" t="s">
        <v>54</v>
      </c>
      <c r="B2688" s="403" t="s">
        <v>368</v>
      </c>
      <c r="C2688" s="403" t="s">
        <v>343</v>
      </c>
      <c r="D2688" s="403" t="s">
        <v>344</v>
      </c>
      <c r="E2688" s="403" t="s">
        <v>1455</v>
      </c>
      <c r="F2688" s="403">
        <v>0</v>
      </c>
      <c r="O2688" s="403" t="s">
        <v>345</v>
      </c>
      <c r="R2688" s="403">
        <v>4</v>
      </c>
      <c r="S2688" s="403">
        <v>1.38</v>
      </c>
      <c r="T2688" s="403">
        <v>4.7</v>
      </c>
      <c r="U2688" s="403">
        <v>7.7750000000000004</v>
      </c>
      <c r="V2688" s="403">
        <v>16.100000000000001</v>
      </c>
      <c r="W2688" s="403">
        <v>23.8</v>
      </c>
      <c r="X2688" s="404">
        <v>0.31768999999999997</v>
      </c>
      <c r="Y2688" s="403">
        <f>X2688+(S2688*((U2688-INDEX('[1]Center of Mass'!$B$8:$M$105,MATCH(A2688,'[1]Center of Mass'!$B$8:$B$105,0),9))^2+(V2688-INDEX('[1]Center of Mass'!$B$8:$M$105,MATCH(A2688,'[1]Center of Mass'!$B$8:$B$105,0),10))^2))</f>
        <v>281.86711159999999</v>
      </c>
    </row>
    <row r="2689" spans="1:25">
      <c r="A2689" s="403" t="s">
        <v>54</v>
      </c>
      <c r="B2689" s="403" t="s">
        <v>369</v>
      </c>
      <c r="C2689" s="403" t="s">
        <v>343</v>
      </c>
      <c r="D2689" s="403" t="s">
        <v>344</v>
      </c>
      <c r="E2689" s="403" t="s">
        <v>1455</v>
      </c>
      <c r="F2689" s="403">
        <v>0</v>
      </c>
      <c r="O2689" s="403" t="s">
        <v>345</v>
      </c>
      <c r="R2689" s="403">
        <v>4</v>
      </c>
      <c r="S2689" s="403">
        <v>1.38</v>
      </c>
      <c r="T2689" s="403">
        <v>4.7</v>
      </c>
      <c r="U2689" s="403">
        <v>8.9250000000000007</v>
      </c>
      <c r="V2689" s="403">
        <v>16.100000000000001</v>
      </c>
      <c r="W2689" s="403">
        <v>23.8</v>
      </c>
      <c r="X2689" s="404">
        <v>0.31768999999999997</v>
      </c>
      <c r="Y2689" s="403">
        <f>X2689+(S2689*((U2689-INDEX('[1]Center of Mass'!$B$8:$M$105,MATCH(A2689,'[1]Center of Mass'!$B$8:$B$105,0),9))^2+(V2689-INDEX('[1]Center of Mass'!$B$8:$M$105,MATCH(A2689,'[1]Center of Mass'!$B$8:$B$105,0),10))^2))</f>
        <v>239.0212856</v>
      </c>
    </row>
    <row r="2690" spans="1:25">
      <c r="A2690" s="403" t="s">
        <v>54</v>
      </c>
      <c r="B2690" s="403" t="s">
        <v>370</v>
      </c>
      <c r="C2690" s="403" t="s">
        <v>343</v>
      </c>
      <c r="D2690" s="403" t="s">
        <v>344</v>
      </c>
      <c r="E2690" s="403" t="s">
        <v>1455</v>
      </c>
      <c r="F2690" s="403">
        <v>0</v>
      </c>
      <c r="O2690" s="403" t="s">
        <v>345</v>
      </c>
      <c r="R2690" s="403">
        <v>4</v>
      </c>
      <c r="S2690" s="403">
        <v>1.2</v>
      </c>
      <c r="T2690" s="403">
        <v>4.4000000000000004</v>
      </c>
      <c r="U2690" s="403">
        <v>10</v>
      </c>
      <c r="V2690" s="403">
        <v>16.100000000000001</v>
      </c>
      <c r="W2690" s="403">
        <v>23.8</v>
      </c>
      <c r="X2690" s="404">
        <v>0.24399999999999999</v>
      </c>
      <c r="Y2690" s="403">
        <f>X2690+(S2690*((U2690-INDEX('[1]Center of Mass'!$B$8:$M$105,MATCH(A2690,'[1]Center of Mass'!$B$8:$B$105,0),9))^2+(V2690-INDEX('[1]Center of Mass'!$B$8:$M$105,MATCH(A2690,'[1]Center of Mass'!$B$8:$B$105,0),10))^2))</f>
        <v>175.85517400000001</v>
      </c>
    </row>
    <row r="2691" spans="1:25">
      <c r="A2691" s="403" t="s">
        <v>54</v>
      </c>
      <c r="B2691" s="403" t="s">
        <v>373</v>
      </c>
      <c r="C2691" s="403" t="s">
        <v>343</v>
      </c>
      <c r="D2691" s="403" t="s">
        <v>344</v>
      </c>
      <c r="E2691" s="403" t="s">
        <v>1455</v>
      </c>
      <c r="F2691" s="403">
        <v>0</v>
      </c>
      <c r="O2691" s="403" t="s">
        <v>345</v>
      </c>
      <c r="R2691" s="403">
        <v>4</v>
      </c>
      <c r="S2691" s="403">
        <v>2.64</v>
      </c>
      <c r="T2691" s="403">
        <v>6.8</v>
      </c>
      <c r="U2691" s="403">
        <v>11.6</v>
      </c>
      <c r="V2691" s="403">
        <v>16.100000000000001</v>
      </c>
      <c r="W2691" s="403">
        <v>23.8</v>
      </c>
      <c r="X2691" s="404">
        <v>1.3815999999999999</v>
      </c>
      <c r="Y2691" s="403">
        <f>X2691+(S2691*((U2691-INDEX('[1]Center of Mass'!$B$8:$M$105,MATCH(A2691,'[1]Center of Mass'!$B$8:$B$105,0),9))^2+(V2691-INDEX('[1]Center of Mass'!$B$8:$M$105,MATCH(A2691,'[1]Center of Mass'!$B$8:$B$105,0),10))^2))</f>
        <v>294.38423080000001</v>
      </c>
    </row>
    <row r="2692" spans="1:25">
      <c r="A2692" s="403" t="s">
        <v>54</v>
      </c>
      <c r="B2692" s="403" t="s">
        <v>375</v>
      </c>
      <c r="C2692" s="403" t="s">
        <v>343</v>
      </c>
      <c r="D2692" s="403" t="s">
        <v>344</v>
      </c>
      <c r="E2692" s="403" t="s">
        <v>1455</v>
      </c>
      <c r="F2692" s="403">
        <v>0</v>
      </c>
      <c r="O2692" s="403" t="s">
        <v>345</v>
      </c>
      <c r="R2692" s="403">
        <v>4</v>
      </c>
      <c r="S2692" s="403">
        <v>1.3238000000000001</v>
      </c>
      <c r="T2692" s="403">
        <v>4.6059999999999999</v>
      </c>
      <c r="U2692" s="403">
        <v>13.252000000000001</v>
      </c>
      <c r="V2692" s="403">
        <v>16.100000000000001</v>
      </c>
      <c r="W2692" s="403">
        <v>23.8</v>
      </c>
      <c r="X2692" s="404">
        <v>0.29310999999999998</v>
      </c>
      <c r="Y2692" s="403">
        <f>X2692+(S2692*((U2692-INDEX('[1]Center of Mass'!$B$8:$M$105,MATCH(A2692,'[1]Center of Mass'!$B$8:$B$105,0),9))^2+(V2692-INDEX('[1]Center of Mass'!$B$8:$M$105,MATCH(A2692,'[1]Center of Mass'!$B$8:$B$105,0),10))^2))</f>
        <v>106.00152252139999</v>
      </c>
    </row>
    <row r="2693" spans="1:25">
      <c r="A2693" s="403" t="s">
        <v>54</v>
      </c>
      <c r="B2693" s="403" t="s">
        <v>376</v>
      </c>
      <c r="C2693" s="403" t="s">
        <v>343</v>
      </c>
      <c r="D2693" s="403" t="s">
        <v>344</v>
      </c>
      <c r="E2693" s="403" t="s">
        <v>1455</v>
      </c>
      <c r="F2693" s="403">
        <v>0</v>
      </c>
      <c r="O2693" s="403" t="s">
        <v>345</v>
      </c>
      <c r="R2693" s="403">
        <v>4</v>
      </c>
      <c r="S2693" s="403">
        <v>1.3238000000000001</v>
      </c>
      <c r="T2693" s="403">
        <v>4.6059999999999999</v>
      </c>
      <c r="U2693" s="403">
        <v>14.355</v>
      </c>
      <c r="V2693" s="403">
        <v>16.100000000000001</v>
      </c>
      <c r="W2693" s="403">
        <v>23.8</v>
      </c>
      <c r="X2693" s="404">
        <v>0.29310999999999998</v>
      </c>
      <c r="Y2693" s="403">
        <f>X2693+(S2693*((U2693-INDEX('[1]Center of Mass'!$B$8:$M$105,MATCH(A2693,'[1]Center of Mass'!$B$8:$B$105,0),9))^2+(V2693-INDEX('[1]Center of Mass'!$B$8:$M$105,MATCH(A2693,'[1]Center of Mass'!$B$8:$B$105,0),10))^2))</f>
        <v>82.506226344000012</v>
      </c>
    </row>
    <row r="2694" spans="1:25">
      <c r="A2694" s="403" t="s">
        <v>54</v>
      </c>
      <c r="B2694" s="403" t="s">
        <v>759</v>
      </c>
      <c r="C2694" s="403" t="s">
        <v>343</v>
      </c>
      <c r="D2694" s="403" t="s">
        <v>344</v>
      </c>
      <c r="E2694" s="403" t="s">
        <v>1455</v>
      </c>
      <c r="F2694" s="403">
        <v>0</v>
      </c>
      <c r="O2694" s="403" t="s">
        <v>345</v>
      </c>
      <c r="R2694" s="403">
        <v>4</v>
      </c>
      <c r="S2694" s="403">
        <v>1.3238000000000001</v>
      </c>
      <c r="T2694" s="403">
        <v>4.6059999999999999</v>
      </c>
      <c r="U2694" s="403">
        <v>15.458</v>
      </c>
      <c r="V2694" s="403">
        <v>16.100000000000001</v>
      </c>
      <c r="W2694" s="403">
        <v>23.8</v>
      </c>
      <c r="X2694" s="404">
        <v>0.29310999999999998</v>
      </c>
      <c r="Y2694" s="403">
        <f>X2694+(S2694*((U2694-INDEX('[1]Center of Mass'!$B$8:$M$105,MATCH(A2694,'[1]Center of Mass'!$B$8:$B$105,0),9))^2+(V2694-INDEX('[1]Center of Mass'!$B$8:$M$105,MATCH(A2694,'[1]Center of Mass'!$B$8:$B$105,0),10))^2))</f>
        <v>62.232024155000012</v>
      </c>
    </row>
    <row r="2695" spans="1:25">
      <c r="A2695" s="403" t="s">
        <v>54</v>
      </c>
      <c r="B2695" s="403" t="s">
        <v>760</v>
      </c>
      <c r="C2695" s="403" t="s">
        <v>343</v>
      </c>
      <c r="D2695" s="403" t="s">
        <v>344</v>
      </c>
      <c r="E2695" s="403" t="s">
        <v>1455</v>
      </c>
      <c r="F2695" s="403">
        <v>0</v>
      </c>
      <c r="O2695" s="403" t="s">
        <v>345</v>
      </c>
      <c r="R2695" s="403">
        <v>4</v>
      </c>
      <c r="S2695" s="403">
        <v>1.4286000000000001</v>
      </c>
      <c r="T2695" s="403">
        <v>4.7809999999999997</v>
      </c>
      <c r="U2695" s="403">
        <v>16.605</v>
      </c>
      <c r="V2695" s="403">
        <v>16.100000000000001</v>
      </c>
      <c r="W2695" s="403">
        <v>23.8</v>
      </c>
      <c r="X2695" s="404">
        <v>0.34016000000000002</v>
      </c>
      <c r="Y2695" s="403">
        <f>X2695+(S2695*((U2695-INDEX('[1]Center of Mass'!$B$8:$M$105,MATCH(A2695,'[1]Center of Mass'!$B$8:$B$105,0),9))^2+(V2695-INDEX('[1]Center of Mass'!$B$8:$M$105,MATCH(A2695,'[1]Center of Mass'!$B$8:$B$105,0),10))^2))</f>
        <v>48.117372668000009</v>
      </c>
    </row>
    <row r="2696" spans="1:25">
      <c r="A2696" s="403" t="s">
        <v>54</v>
      </c>
      <c r="B2696" s="403" t="s">
        <v>378</v>
      </c>
      <c r="C2696" s="403" t="s">
        <v>343</v>
      </c>
      <c r="D2696" s="403" t="s">
        <v>344</v>
      </c>
      <c r="E2696" s="403" t="s">
        <v>1455</v>
      </c>
      <c r="F2696" s="403">
        <v>0</v>
      </c>
      <c r="O2696" s="403" t="s">
        <v>345</v>
      </c>
      <c r="R2696" s="403">
        <v>4</v>
      </c>
      <c r="S2696" s="403">
        <v>1.44</v>
      </c>
      <c r="T2696" s="403">
        <v>4.8</v>
      </c>
      <c r="U2696" s="403">
        <v>17.8</v>
      </c>
      <c r="V2696" s="403">
        <v>16.100000000000001</v>
      </c>
      <c r="W2696" s="403">
        <v>23.8</v>
      </c>
      <c r="X2696" s="404">
        <v>0.34560000000000002</v>
      </c>
      <c r="Y2696" s="403">
        <f>X2696+(S2696*((U2696-INDEX('[1]Center of Mass'!$B$8:$M$105,MATCH(A2696,'[1]Center of Mass'!$B$8:$B$105,0),9))^2+(V2696-INDEX('[1]Center of Mass'!$B$8:$M$105,MATCH(A2696,'[1]Center of Mass'!$B$8:$B$105,0),10))^2))</f>
        <v>32.51267279999999</v>
      </c>
    </row>
    <row r="2697" spans="1:25">
      <c r="A2697" s="403" t="s">
        <v>54</v>
      </c>
      <c r="B2697" s="403" t="s">
        <v>854</v>
      </c>
      <c r="C2697" s="403" t="s">
        <v>343</v>
      </c>
      <c r="D2697" s="403" t="s">
        <v>344</v>
      </c>
      <c r="E2697" s="403" t="s">
        <v>1455</v>
      </c>
      <c r="F2697" s="403">
        <v>0</v>
      </c>
      <c r="O2697" s="403" t="s">
        <v>345</v>
      </c>
      <c r="R2697" s="403">
        <v>4</v>
      </c>
      <c r="S2697" s="403">
        <v>1.4375</v>
      </c>
      <c r="T2697" s="403">
        <v>4.8</v>
      </c>
      <c r="U2697" s="403">
        <v>7.7750000000000004</v>
      </c>
      <c r="V2697" s="403">
        <v>17.324999999999999</v>
      </c>
      <c r="W2697" s="403">
        <v>23.8</v>
      </c>
      <c r="X2697" s="404">
        <v>0.34560000000000002</v>
      </c>
      <c r="Y2697" s="403">
        <f>X2697+(S2697*((U2697-INDEX('[1]Center of Mass'!$B$8:$M$105,MATCH(A2697,'[1]Center of Mass'!$B$8:$B$105,0),9))^2+(V2697-INDEX('[1]Center of Mass'!$B$8:$M$105,MATCH(A2697,'[1]Center of Mass'!$B$8:$B$105,0),10))^2))</f>
        <v>304.36972718749996</v>
      </c>
    </row>
    <row r="2698" spans="1:25">
      <c r="A2698" s="403" t="s">
        <v>54</v>
      </c>
      <c r="B2698" s="403" t="s">
        <v>565</v>
      </c>
      <c r="C2698" s="403" t="s">
        <v>343</v>
      </c>
      <c r="D2698" s="403" t="s">
        <v>344</v>
      </c>
      <c r="E2698" s="403" t="s">
        <v>1455</v>
      </c>
      <c r="F2698" s="403">
        <v>0</v>
      </c>
      <c r="O2698" s="403" t="s">
        <v>345</v>
      </c>
      <c r="R2698" s="403">
        <v>4</v>
      </c>
      <c r="S2698" s="403">
        <v>1.4375</v>
      </c>
      <c r="T2698" s="403">
        <v>4.8</v>
      </c>
      <c r="U2698" s="403">
        <v>8.9250000000000007</v>
      </c>
      <c r="V2698" s="403">
        <v>17.324999999999999</v>
      </c>
      <c r="W2698" s="403">
        <v>23.8</v>
      </c>
      <c r="X2698" s="404">
        <v>0.34560000000000002</v>
      </c>
      <c r="Y2698" s="403">
        <f>X2698+(S2698*((U2698-INDEX('[1]Center of Mass'!$B$8:$M$105,MATCH(A2698,'[1]Center of Mass'!$B$8:$B$105,0),9))^2+(V2698-INDEX('[1]Center of Mass'!$B$8:$M$105,MATCH(A2698,'[1]Center of Mass'!$B$8:$B$105,0),10))^2))</f>
        <v>259.73865843749996</v>
      </c>
    </row>
    <row r="2699" spans="1:25">
      <c r="A2699" s="403" t="s">
        <v>54</v>
      </c>
      <c r="B2699" s="403" t="s">
        <v>855</v>
      </c>
      <c r="C2699" s="403" t="s">
        <v>343</v>
      </c>
      <c r="D2699" s="403" t="s">
        <v>344</v>
      </c>
      <c r="E2699" s="403" t="s">
        <v>1455</v>
      </c>
      <c r="F2699" s="403">
        <v>0</v>
      </c>
      <c r="O2699" s="403" t="s">
        <v>345</v>
      </c>
      <c r="R2699" s="403">
        <v>4</v>
      </c>
      <c r="S2699" s="403">
        <v>1.25</v>
      </c>
      <c r="T2699" s="403">
        <v>4.5</v>
      </c>
      <c r="U2699" s="403">
        <v>10</v>
      </c>
      <c r="V2699" s="403">
        <v>17.324999999999999</v>
      </c>
      <c r="W2699" s="403">
        <v>23.8</v>
      </c>
      <c r="X2699" s="404">
        <v>0.26693</v>
      </c>
      <c r="Y2699" s="403">
        <f>X2699+(S2699*((U2699-INDEX('[1]Center of Mass'!$B$8:$M$105,MATCH(A2699,'[1]Center of Mass'!$B$8:$B$105,0),9))^2+(V2699-INDEX('[1]Center of Mass'!$B$8:$M$105,MATCH(A2699,'[1]Center of Mass'!$B$8:$B$105,0),10))^2))</f>
        <v>192.53739249999998</v>
      </c>
    </row>
    <row r="2700" spans="1:25">
      <c r="A2700" s="403" t="s">
        <v>54</v>
      </c>
      <c r="B2700" s="403" t="s">
        <v>778</v>
      </c>
      <c r="C2700" s="403" t="s">
        <v>343</v>
      </c>
      <c r="D2700" s="403" t="s">
        <v>344</v>
      </c>
      <c r="E2700" s="403" t="s">
        <v>1455</v>
      </c>
      <c r="F2700" s="403">
        <v>0</v>
      </c>
      <c r="O2700" s="403" t="s">
        <v>345</v>
      </c>
      <c r="R2700" s="403">
        <v>4</v>
      </c>
      <c r="S2700" s="403">
        <v>1.4375</v>
      </c>
      <c r="T2700" s="403">
        <v>4.8</v>
      </c>
      <c r="U2700" s="403">
        <v>7.7750000000000004</v>
      </c>
      <c r="V2700" s="403">
        <v>18.574999999999999</v>
      </c>
      <c r="W2700" s="403">
        <v>23.8</v>
      </c>
      <c r="X2700" s="404">
        <v>0.34560000000000002</v>
      </c>
      <c r="Y2700" s="403">
        <f>X2700+(S2700*((U2700-INDEX('[1]Center of Mass'!$B$8:$M$105,MATCH(A2700,'[1]Center of Mass'!$B$8:$B$105,0),9))^2+(V2700-INDEX('[1]Center of Mass'!$B$8:$M$105,MATCH(A2700,'[1]Center of Mass'!$B$8:$B$105,0),10))^2))</f>
        <v>319.77972718749993</v>
      </c>
    </row>
    <row r="2701" spans="1:25">
      <c r="A2701" s="403" t="s">
        <v>54</v>
      </c>
      <c r="B2701" s="403" t="s">
        <v>779</v>
      </c>
      <c r="C2701" s="403" t="s">
        <v>343</v>
      </c>
      <c r="D2701" s="403" t="s">
        <v>344</v>
      </c>
      <c r="E2701" s="403" t="s">
        <v>1455</v>
      </c>
      <c r="F2701" s="403">
        <v>0</v>
      </c>
      <c r="O2701" s="403" t="s">
        <v>345</v>
      </c>
      <c r="R2701" s="403">
        <v>4</v>
      </c>
      <c r="S2701" s="403">
        <v>1.4375</v>
      </c>
      <c r="T2701" s="403">
        <v>4.8</v>
      </c>
      <c r="U2701" s="403">
        <v>8.9250000000000007</v>
      </c>
      <c r="V2701" s="403">
        <v>18.574999999999999</v>
      </c>
      <c r="W2701" s="403">
        <v>23.8</v>
      </c>
      <c r="X2701" s="404">
        <v>0.34560000000000002</v>
      </c>
      <c r="Y2701" s="403">
        <f>X2701+(S2701*((U2701-INDEX('[1]Center of Mass'!$B$8:$M$105,MATCH(A2701,'[1]Center of Mass'!$B$8:$B$105,0),9))^2+(V2701-INDEX('[1]Center of Mass'!$B$8:$M$105,MATCH(A2701,'[1]Center of Mass'!$B$8:$B$105,0),10))^2))</f>
        <v>275.14865843749999</v>
      </c>
    </row>
    <row r="2702" spans="1:25">
      <c r="A2702" s="403" t="s">
        <v>54</v>
      </c>
      <c r="B2702" s="403" t="s">
        <v>780</v>
      </c>
      <c r="C2702" s="403" t="s">
        <v>343</v>
      </c>
      <c r="D2702" s="403" t="s">
        <v>344</v>
      </c>
      <c r="E2702" s="403" t="s">
        <v>1455</v>
      </c>
      <c r="F2702" s="403">
        <v>0</v>
      </c>
      <c r="O2702" s="403" t="s">
        <v>345</v>
      </c>
      <c r="R2702" s="403">
        <v>4</v>
      </c>
      <c r="S2702" s="403">
        <v>1.25</v>
      </c>
      <c r="T2702" s="403">
        <v>4.5</v>
      </c>
      <c r="U2702" s="403">
        <v>10</v>
      </c>
      <c r="V2702" s="403">
        <v>18.574999999999999</v>
      </c>
      <c r="W2702" s="403">
        <v>23.8</v>
      </c>
      <c r="X2702" s="404">
        <v>0.26693</v>
      </c>
      <c r="Y2702" s="403">
        <f>X2702+(S2702*((U2702-INDEX('[1]Center of Mass'!$B$8:$M$105,MATCH(A2702,'[1]Center of Mass'!$B$8:$B$105,0),9))^2+(V2702-INDEX('[1]Center of Mass'!$B$8:$M$105,MATCH(A2702,'[1]Center of Mass'!$B$8:$B$105,0),10))^2))</f>
        <v>205.93739249999999</v>
      </c>
    </row>
    <row r="2703" spans="1:25">
      <c r="A2703" s="403" t="s">
        <v>54</v>
      </c>
      <c r="B2703" s="403" t="s">
        <v>786</v>
      </c>
      <c r="C2703" s="403" t="s">
        <v>343</v>
      </c>
      <c r="D2703" s="403" t="s">
        <v>344</v>
      </c>
      <c r="E2703" s="403" t="s">
        <v>1455</v>
      </c>
      <c r="F2703" s="403">
        <v>0</v>
      </c>
      <c r="O2703" s="403" t="s">
        <v>345</v>
      </c>
      <c r="R2703" s="403">
        <v>4</v>
      </c>
      <c r="S2703" s="403">
        <v>1.1200000000000001</v>
      </c>
      <c r="T2703" s="403">
        <v>4.2670000000000003</v>
      </c>
      <c r="U2703" s="403">
        <v>-0.6</v>
      </c>
      <c r="V2703" s="403">
        <v>19.667000000000002</v>
      </c>
      <c r="W2703" s="403">
        <v>23.8</v>
      </c>
      <c r="X2703" s="404">
        <v>0.2157</v>
      </c>
      <c r="Y2703" s="403">
        <f>X2703+(S2703*((U2703-INDEX('[1]Center of Mass'!$B$8:$M$105,MATCH(A2703,'[1]Center of Mass'!$B$8:$B$105,0),9))^2+(V2703-INDEX('[1]Center of Mass'!$B$8:$M$105,MATCH(A2703,'[1]Center of Mass'!$B$8:$B$105,0),10))^2))</f>
        <v>605.03544112000009</v>
      </c>
    </row>
    <row r="2704" spans="1:25">
      <c r="A2704" s="403" t="s">
        <v>54</v>
      </c>
      <c r="B2704" s="403" t="s">
        <v>788</v>
      </c>
      <c r="C2704" s="403" t="s">
        <v>343</v>
      </c>
      <c r="D2704" s="403" t="s">
        <v>344</v>
      </c>
      <c r="E2704" s="403" t="s">
        <v>1455</v>
      </c>
      <c r="F2704" s="403">
        <v>0</v>
      </c>
      <c r="O2704" s="403" t="s">
        <v>345</v>
      </c>
      <c r="R2704" s="403">
        <v>4</v>
      </c>
      <c r="S2704" s="403">
        <v>1.0266999999999999</v>
      </c>
      <c r="T2704" s="403">
        <v>4.0670000000000002</v>
      </c>
      <c r="U2704" s="403">
        <v>0.55000000000000004</v>
      </c>
      <c r="V2704" s="403">
        <v>19.667000000000002</v>
      </c>
      <c r="W2704" s="403">
        <v>23.8</v>
      </c>
      <c r="X2704" s="404">
        <v>0.17805000000000001</v>
      </c>
      <c r="Y2704" s="403">
        <f>X2704+(S2704*((U2704-INDEX('[1]Center of Mass'!$B$8:$M$105,MATCH(A2704,'[1]Center of Mass'!$B$8:$B$105,0),9))^2+(V2704-INDEX('[1]Center of Mass'!$B$8:$M$105,MATCH(A2704,'[1]Center of Mass'!$B$8:$B$105,0),10))^2))</f>
        <v>502.96066427419993</v>
      </c>
    </row>
    <row r="2705" spans="1:25">
      <c r="A2705" s="403" t="s">
        <v>54</v>
      </c>
      <c r="B2705" s="403" t="s">
        <v>789</v>
      </c>
      <c r="C2705" s="403" t="s">
        <v>343</v>
      </c>
      <c r="D2705" s="403" t="s">
        <v>344</v>
      </c>
      <c r="E2705" s="403" t="s">
        <v>1455</v>
      </c>
      <c r="F2705" s="403">
        <v>0</v>
      </c>
      <c r="O2705" s="403" t="s">
        <v>345</v>
      </c>
      <c r="R2705" s="403">
        <v>4</v>
      </c>
      <c r="S2705" s="403">
        <v>1.0266999999999999</v>
      </c>
      <c r="T2705" s="403">
        <v>4.0670000000000002</v>
      </c>
      <c r="U2705" s="403">
        <v>1.65</v>
      </c>
      <c r="V2705" s="403">
        <v>19.667000000000002</v>
      </c>
      <c r="W2705" s="403">
        <v>23.8</v>
      </c>
      <c r="X2705" s="404">
        <v>0.17805000000000001</v>
      </c>
      <c r="Y2705" s="403">
        <f>X2705+(S2705*((U2705-INDEX('[1]Center of Mass'!$B$8:$M$105,MATCH(A2705,'[1]Center of Mass'!$B$8:$B$105,0),9))^2+(V2705-INDEX('[1]Center of Mass'!$B$8:$M$105,MATCH(A2705,'[1]Center of Mass'!$B$8:$B$105,0),10))^2))</f>
        <v>456.09406801419999</v>
      </c>
    </row>
    <row r="2706" spans="1:25">
      <c r="A2706" s="403" t="s">
        <v>54</v>
      </c>
      <c r="B2706" s="403" t="s">
        <v>790</v>
      </c>
      <c r="C2706" s="403" t="s">
        <v>343</v>
      </c>
      <c r="D2706" s="403" t="s">
        <v>344</v>
      </c>
      <c r="E2706" s="403" t="s">
        <v>1455</v>
      </c>
      <c r="F2706" s="403">
        <v>0</v>
      </c>
      <c r="O2706" s="403" t="s">
        <v>345</v>
      </c>
      <c r="R2706" s="403">
        <v>4</v>
      </c>
      <c r="S2706" s="403">
        <v>1.0266999999999999</v>
      </c>
      <c r="T2706" s="403">
        <v>4.0670000000000002</v>
      </c>
      <c r="U2706" s="403">
        <v>2.75</v>
      </c>
      <c r="V2706" s="403">
        <v>19.667000000000002</v>
      </c>
      <c r="W2706" s="403">
        <v>23.8</v>
      </c>
      <c r="X2706" s="404">
        <v>0.17805000000000001</v>
      </c>
      <c r="Y2706" s="403">
        <f>X2706+(S2706*((U2706-INDEX('[1]Center of Mass'!$B$8:$M$105,MATCH(A2706,'[1]Center of Mass'!$B$8:$B$105,0),9))^2+(V2706-INDEX('[1]Center of Mass'!$B$8:$M$105,MATCH(A2706,'[1]Center of Mass'!$B$8:$B$105,0),10))^2))</f>
        <v>411.71208575419996</v>
      </c>
    </row>
    <row r="2707" spans="1:25">
      <c r="A2707" s="403" t="s">
        <v>54</v>
      </c>
      <c r="B2707" s="403" t="s">
        <v>791</v>
      </c>
      <c r="C2707" s="403" t="s">
        <v>343</v>
      </c>
      <c r="D2707" s="403" t="s">
        <v>344</v>
      </c>
      <c r="E2707" s="403" t="s">
        <v>1455</v>
      </c>
      <c r="F2707" s="403">
        <v>0</v>
      </c>
      <c r="O2707" s="403" t="s">
        <v>345</v>
      </c>
      <c r="R2707" s="403">
        <v>4</v>
      </c>
      <c r="S2707" s="403">
        <v>0.91</v>
      </c>
      <c r="T2707" s="403">
        <v>3.8170000000000002</v>
      </c>
      <c r="U2707" s="403">
        <v>3.7879999999999998</v>
      </c>
      <c r="V2707" s="403">
        <v>19.667000000000002</v>
      </c>
      <c r="W2707" s="403">
        <v>23.8</v>
      </c>
      <c r="X2707" s="404">
        <v>0.13815</v>
      </c>
      <c r="Y2707" s="403">
        <f>X2707+(S2707*((U2707-INDEX('[1]Center of Mass'!$B$8:$M$105,MATCH(A2707,'[1]Center of Mass'!$B$8:$B$105,0),9))^2+(V2707-INDEX('[1]Center of Mass'!$B$8:$M$105,MATCH(A2707,'[1]Center of Mass'!$B$8:$B$105,0),10))^2))</f>
        <v>329.79451886000004</v>
      </c>
    </row>
    <row r="2708" spans="1:25">
      <c r="A2708" s="403" t="s">
        <v>54</v>
      </c>
      <c r="B2708" s="403" t="s">
        <v>794</v>
      </c>
      <c r="C2708" s="403" t="s">
        <v>343</v>
      </c>
      <c r="D2708" s="403" t="s">
        <v>344</v>
      </c>
      <c r="E2708" s="403" t="s">
        <v>1455</v>
      </c>
      <c r="F2708" s="403">
        <v>0</v>
      </c>
      <c r="O2708" s="403" t="s">
        <v>345</v>
      </c>
      <c r="R2708" s="403">
        <v>4</v>
      </c>
      <c r="S2708" s="403">
        <v>0.91</v>
      </c>
      <c r="T2708" s="403">
        <v>3.8170000000000002</v>
      </c>
      <c r="U2708" s="403">
        <v>4.7629999999999999</v>
      </c>
      <c r="V2708" s="403">
        <v>19.667000000000002</v>
      </c>
      <c r="W2708" s="403">
        <v>23.8</v>
      </c>
      <c r="X2708" s="404">
        <v>0.13815</v>
      </c>
      <c r="Y2708" s="403">
        <f>X2708+(S2708*((U2708-INDEX('[1]Center of Mass'!$B$8:$M$105,MATCH(A2708,'[1]Center of Mass'!$B$8:$B$105,0),9))^2+(V2708-INDEX('[1]Center of Mass'!$B$8:$M$105,MATCH(A2708,'[1]Center of Mass'!$B$8:$B$105,0),10))^2))</f>
        <v>298.61034310999997</v>
      </c>
    </row>
    <row r="2709" spans="1:25">
      <c r="A2709" s="403" t="s">
        <v>54</v>
      </c>
      <c r="B2709" s="403" t="s">
        <v>857</v>
      </c>
      <c r="C2709" s="403" t="s">
        <v>343</v>
      </c>
      <c r="D2709" s="403" t="s">
        <v>344</v>
      </c>
      <c r="E2709" s="403" t="s">
        <v>1455</v>
      </c>
      <c r="F2709" s="403">
        <v>0</v>
      </c>
      <c r="O2709" s="403" t="s">
        <v>345</v>
      </c>
      <c r="R2709" s="403">
        <v>4</v>
      </c>
      <c r="S2709" s="403">
        <v>0.91</v>
      </c>
      <c r="T2709" s="403">
        <v>3.8170000000000002</v>
      </c>
      <c r="U2709" s="403">
        <v>5.7380000000000004</v>
      </c>
      <c r="V2709" s="403">
        <v>19.667000000000002</v>
      </c>
      <c r="W2709" s="403">
        <v>23.8</v>
      </c>
      <c r="X2709" s="404">
        <v>0.13815</v>
      </c>
      <c r="Y2709" s="403">
        <f>X2709+(S2709*((U2709-INDEX('[1]Center of Mass'!$B$8:$M$105,MATCH(A2709,'[1]Center of Mass'!$B$8:$B$105,0),9))^2+(V2709-INDEX('[1]Center of Mass'!$B$8:$M$105,MATCH(A2709,'[1]Center of Mass'!$B$8:$B$105,0),10))^2))</f>
        <v>269.15630486000003</v>
      </c>
    </row>
    <row r="2710" spans="1:25">
      <c r="A2710" s="403" t="s">
        <v>54</v>
      </c>
      <c r="B2710" s="403" t="s">
        <v>566</v>
      </c>
      <c r="C2710" s="403" t="s">
        <v>343</v>
      </c>
      <c r="D2710" s="403" t="s">
        <v>344</v>
      </c>
      <c r="E2710" s="403" t="s">
        <v>1455</v>
      </c>
      <c r="F2710" s="403">
        <v>0</v>
      </c>
      <c r="O2710" s="403" t="s">
        <v>345</v>
      </c>
      <c r="R2710" s="403">
        <v>4</v>
      </c>
      <c r="S2710" s="403">
        <v>0.91</v>
      </c>
      <c r="T2710" s="403">
        <v>3.8170000000000002</v>
      </c>
      <c r="U2710" s="403">
        <v>6.7130000000000001</v>
      </c>
      <c r="V2710" s="403">
        <v>19.667000000000002</v>
      </c>
      <c r="W2710" s="403">
        <v>23.8</v>
      </c>
      <c r="X2710" s="404">
        <v>0.13815</v>
      </c>
      <c r="Y2710" s="403">
        <f>X2710+(S2710*((U2710-INDEX('[1]Center of Mass'!$B$8:$M$105,MATCH(A2710,'[1]Center of Mass'!$B$8:$B$105,0),9))^2+(V2710-INDEX('[1]Center of Mass'!$B$8:$M$105,MATCH(A2710,'[1]Center of Mass'!$B$8:$B$105,0),10))^2))</f>
        <v>241.43240411000002</v>
      </c>
    </row>
    <row r="2711" spans="1:25">
      <c r="A2711" s="403" t="s">
        <v>54</v>
      </c>
      <c r="B2711" s="403" t="s">
        <v>567</v>
      </c>
      <c r="C2711" s="403" t="s">
        <v>343</v>
      </c>
      <c r="D2711" s="403" t="s">
        <v>344</v>
      </c>
      <c r="E2711" s="403" t="s">
        <v>1455</v>
      </c>
      <c r="F2711" s="403">
        <v>0</v>
      </c>
      <c r="O2711" s="403" t="s">
        <v>345</v>
      </c>
      <c r="R2711" s="403">
        <v>4</v>
      </c>
      <c r="S2711" s="403">
        <v>1.1433</v>
      </c>
      <c r="T2711" s="403">
        <v>4.3289999999999997</v>
      </c>
      <c r="U2711" s="403">
        <v>7.8129999999999997</v>
      </c>
      <c r="V2711" s="403">
        <v>19.675999999999998</v>
      </c>
      <c r="W2711" s="403">
        <v>23.8</v>
      </c>
      <c r="X2711" s="404">
        <v>0.22694</v>
      </c>
      <c r="Y2711" s="403">
        <f>X2711+(S2711*((U2711-INDEX('[1]Center of Mass'!$B$8:$M$105,MATCH(A2711,'[1]Center of Mass'!$B$8:$B$105,0),9))^2+(V2711-INDEX('[1]Center of Mass'!$B$8:$M$105,MATCH(A2711,'[1]Center of Mass'!$B$8:$B$105,0),10))^2))</f>
        <v>266.81876660360001</v>
      </c>
    </row>
    <row r="2712" spans="1:25">
      <c r="A2712" s="403" t="s">
        <v>54</v>
      </c>
      <c r="B2712" s="403" t="s">
        <v>522</v>
      </c>
      <c r="C2712" s="403" t="s">
        <v>343</v>
      </c>
      <c r="D2712" s="403" t="s">
        <v>344</v>
      </c>
      <c r="E2712" s="403" t="s">
        <v>1455</v>
      </c>
      <c r="F2712" s="403">
        <v>0</v>
      </c>
      <c r="O2712" s="403" t="s">
        <v>345</v>
      </c>
      <c r="R2712" s="403">
        <v>4</v>
      </c>
      <c r="S2712" s="403">
        <v>1.0033000000000001</v>
      </c>
      <c r="T2712" s="403">
        <v>4.0289999999999999</v>
      </c>
      <c r="U2712" s="403">
        <v>8.9619999999999997</v>
      </c>
      <c r="V2712" s="403">
        <v>19.655999999999999</v>
      </c>
      <c r="W2712" s="403">
        <v>23.8</v>
      </c>
      <c r="X2712" s="404">
        <v>0.17027999999999999</v>
      </c>
      <c r="Y2712" s="403">
        <f>X2712+(S2712*((U2712-INDEX('[1]Center of Mass'!$B$8:$M$105,MATCH(A2712,'[1]Center of Mass'!$B$8:$B$105,0),9))^2+(V2712-INDEX('[1]Center of Mass'!$B$8:$M$105,MATCH(A2712,'[1]Center of Mass'!$B$8:$B$105,0),10))^2))</f>
        <v>202.83969425649997</v>
      </c>
    </row>
    <row r="2713" spans="1:25">
      <c r="A2713" s="403" t="s">
        <v>54</v>
      </c>
      <c r="B2713" s="403" t="s">
        <v>523</v>
      </c>
      <c r="C2713" s="403" t="s">
        <v>343</v>
      </c>
      <c r="D2713" s="403" t="s">
        <v>344</v>
      </c>
      <c r="E2713" s="403" t="s">
        <v>1455</v>
      </c>
      <c r="F2713" s="403">
        <v>0</v>
      </c>
      <c r="O2713" s="403" t="s">
        <v>345</v>
      </c>
      <c r="R2713" s="403">
        <v>4</v>
      </c>
      <c r="S2713" s="403">
        <v>0.93330000000000002</v>
      </c>
      <c r="T2713" s="403">
        <v>3.867</v>
      </c>
      <c r="U2713" s="403">
        <v>10</v>
      </c>
      <c r="V2713" s="403">
        <v>19.667000000000002</v>
      </c>
      <c r="W2713" s="403">
        <v>23.8</v>
      </c>
      <c r="X2713" s="404">
        <v>0.14552999999999999</v>
      </c>
      <c r="Y2713" s="403">
        <f>X2713+(S2713*((U2713-INDEX('[1]Center of Mass'!$B$8:$M$105,MATCH(A2713,'[1]Center of Mass'!$B$8:$B$105,0),9))^2+(V2713-INDEX('[1]Center of Mass'!$B$8:$M$105,MATCH(A2713,'[1]Center of Mass'!$B$8:$B$105,0),10))^2))</f>
        <v>164.8345523058</v>
      </c>
    </row>
    <row r="2714" spans="1:25">
      <c r="A2714" s="403" t="s">
        <v>54</v>
      </c>
      <c r="B2714" s="403" t="s">
        <v>526</v>
      </c>
      <c r="C2714" s="403" t="s">
        <v>343</v>
      </c>
      <c r="D2714" s="403" t="s">
        <v>344</v>
      </c>
      <c r="E2714" s="403" t="s">
        <v>1455</v>
      </c>
      <c r="F2714" s="403">
        <v>0</v>
      </c>
      <c r="O2714" s="403" t="s">
        <v>345</v>
      </c>
      <c r="R2714" s="403">
        <v>4</v>
      </c>
      <c r="S2714" s="403">
        <v>1.0111000000000001</v>
      </c>
      <c r="T2714" s="403">
        <v>4.0330000000000004</v>
      </c>
      <c r="U2714" s="403">
        <v>13.242000000000001</v>
      </c>
      <c r="V2714" s="403">
        <v>19.667000000000002</v>
      </c>
      <c r="W2714" s="403">
        <v>23.8</v>
      </c>
      <c r="X2714" s="404">
        <v>0.17229</v>
      </c>
      <c r="Y2714" s="403">
        <f>X2714+(S2714*((U2714-INDEX('[1]Center of Mass'!$B$8:$M$105,MATCH(A2714,'[1]Center of Mass'!$B$8:$B$105,0),9))^2+(V2714-INDEX('[1]Center of Mass'!$B$8:$M$105,MATCH(A2714,'[1]Center of Mass'!$B$8:$B$105,0),10))^2))</f>
        <v>111.53532326140001</v>
      </c>
    </row>
    <row r="2715" spans="1:25">
      <c r="A2715" s="403" t="s">
        <v>54</v>
      </c>
      <c r="B2715" s="403" t="s">
        <v>383</v>
      </c>
      <c r="C2715" s="403" t="s">
        <v>343</v>
      </c>
      <c r="D2715" s="403" t="s">
        <v>344</v>
      </c>
      <c r="E2715" s="403" t="s">
        <v>1455</v>
      </c>
      <c r="F2715" s="403">
        <v>0</v>
      </c>
      <c r="O2715" s="403" t="s">
        <v>345</v>
      </c>
      <c r="R2715" s="403">
        <v>4</v>
      </c>
      <c r="S2715" s="403">
        <v>1.0111000000000001</v>
      </c>
      <c r="T2715" s="403">
        <v>4.0330000000000004</v>
      </c>
      <c r="U2715" s="403">
        <v>14.324999999999999</v>
      </c>
      <c r="V2715" s="403">
        <v>19.667000000000002</v>
      </c>
      <c r="W2715" s="403">
        <v>23.8</v>
      </c>
      <c r="X2715" s="404">
        <v>0.17229</v>
      </c>
      <c r="Y2715" s="403">
        <f>X2715+(S2715*((U2715-INDEX('[1]Center of Mass'!$B$8:$M$105,MATCH(A2715,'[1]Center of Mass'!$B$8:$B$105,0),9))^2+(V2715-INDEX('[1]Center of Mass'!$B$8:$M$105,MATCH(A2715,'[1]Center of Mass'!$B$8:$B$105,0),10))^2))</f>
        <v>93.871534671100051</v>
      </c>
    </row>
    <row r="2716" spans="1:25">
      <c r="A2716" s="403" t="s">
        <v>54</v>
      </c>
      <c r="B2716" s="403" t="s">
        <v>527</v>
      </c>
      <c r="C2716" s="403" t="s">
        <v>343</v>
      </c>
      <c r="D2716" s="403" t="s">
        <v>344</v>
      </c>
      <c r="E2716" s="403" t="s">
        <v>1455</v>
      </c>
      <c r="F2716" s="403">
        <v>0</v>
      </c>
      <c r="O2716" s="403" t="s">
        <v>345</v>
      </c>
      <c r="R2716" s="403">
        <v>4</v>
      </c>
      <c r="S2716" s="403">
        <v>1.0111000000000001</v>
      </c>
      <c r="T2716" s="403">
        <v>4.0330000000000004</v>
      </c>
      <c r="U2716" s="403">
        <v>15.407999999999999</v>
      </c>
      <c r="V2716" s="403">
        <v>19.667000000000002</v>
      </c>
      <c r="W2716" s="403">
        <v>23.8</v>
      </c>
      <c r="X2716" s="404">
        <v>0.17229</v>
      </c>
      <c r="Y2716" s="403">
        <f>X2716+(S2716*((U2716-INDEX('[1]Center of Mass'!$B$8:$M$105,MATCH(A2716,'[1]Center of Mass'!$B$8:$B$105,0),9))^2+(V2716-INDEX('[1]Center of Mass'!$B$8:$M$105,MATCH(A2716,'[1]Center of Mass'!$B$8:$B$105,0),10))^2))</f>
        <v>78.579562216600038</v>
      </c>
    </row>
    <row r="2717" spans="1:25">
      <c r="A2717" s="403" t="s">
        <v>54</v>
      </c>
      <c r="B2717" s="403" t="s">
        <v>384</v>
      </c>
      <c r="C2717" s="403" t="s">
        <v>343</v>
      </c>
      <c r="D2717" s="403" t="s">
        <v>344</v>
      </c>
      <c r="E2717" s="403" t="s">
        <v>1455</v>
      </c>
      <c r="F2717" s="403">
        <v>0</v>
      </c>
      <c r="O2717" s="403" t="s">
        <v>345</v>
      </c>
      <c r="R2717" s="403">
        <v>4</v>
      </c>
      <c r="S2717" s="403">
        <v>1.0111000000000001</v>
      </c>
      <c r="T2717" s="403">
        <v>4.0330000000000004</v>
      </c>
      <c r="U2717" s="403">
        <v>16.492000000000001</v>
      </c>
      <c r="V2717" s="403">
        <v>19.667000000000002</v>
      </c>
      <c r="W2717" s="403">
        <v>23.8</v>
      </c>
      <c r="X2717" s="404">
        <v>0.17229</v>
      </c>
      <c r="Y2717" s="403">
        <f>X2717+(S2717*((U2717-INDEX('[1]Center of Mass'!$B$8:$M$105,MATCH(A2717,'[1]Center of Mass'!$B$8:$B$105,0),9))^2+(V2717-INDEX('[1]Center of Mass'!$B$8:$M$105,MATCH(A2717,'[1]Center of Mass'!$B$8:$B$105,0),10))^2))</f>
        <v>65.648571961400009</v>
      </c>
    </row>
    <row r="2718" spans="1:25">
      <c r="A2718" s="403" t="s">
        <v>54</v>
      </c>
      <c r="B2718" s="403" t="s">
        <v>385</v>
      </c>
      <c r="C2718" s="403" t="s">
        <v>343</v>
      </c>
      <c r="D2718" s="403" t="s">
        <v>344</v>
      </c>
      <c r="E2718" s="403" t="s">
        <v>1455</v>
      </c>
      <c r="F2718" s="403">
        <v>0</v>
      </c>
      <c r="O2718" s="403" t="s">
        <v>345</v>
      </c>
      <c r="R2718" s="403">
        <v>4</v>
      </c>
      <c r="S2718" s="403">
        <v>1.0111000000000001</v>
      </c>
      <c r="T2718" s="403">
        <v>4.0330000000000004</v>
      </c>
      <c r="U2718" s="403">
        <v>17.574999999999999</v>
      </c>
      <c r="V2718" s="403">
        <v>19.667000000000002</v>
      </c>
      <c r="W2718" s="403">
        <v>23.8</v>
      </c>
      <c r="X2718" s="404">
        <v>0.17229</v>
      </c>
      <c r="Y2718" s="403">
        <f>X2718+(S2718*((U2718-INDEX('[1]Center of Mass'!$B$8:$M$105,MATCH(A2718,'[1]Center of Mass'!$B$8:$B$105,0),9))^2+(V2718-INDEX('[1]Center of Mass'!$B$8:$M$105,MATCH(A2718,'[1]Center of Mass'!$B$8:$B$105,0),10))^2))</f>
        <v>55.102421821100016</v>
      </c>
    </row>
    <row r="2719" spans="1:25">
      <c r="A2719" s="403" t="s">
        <v>54</v>
      </c>
      <c r="B2719" s="403" t="s">
        <v>386</v>
      </c>
      <c r="C2719" s="403" t="s">
        <v>343</v>
      </c>
      <c r="D2719" s="403" t="s">
        <v>344</v>
      </c>
      <c r="E2719" s="403" t="s">
        <v>1455</v>
      </c>
      <c r="F2719" s="403">
        <v>0</v>
      </c>
      <c r="O2719" s="403" t="s">
        <v>345</v>
      </c>
      <c r="R2719" s="403">
        <v>4</v>
      </c>
      <c r="S2719" s="403">
        <v>1.0111000000000001</v>
      </c>
      <c r="T2719" s="403">
        <v>4.0330000000000004</v>
      </c>
      <c r="U2719" s="403">
        <v>18.658000000000001</v>
      </c>
      <c r="V2719" s="403">
        <v>19.667000000000002</v>
      </c>
      <c r="W2719" s="403">
        <v>23.8</v>
      </c>
      <c r="X2719" s="404">
        <v>0.17229</v>
      </c>
      <c r="Y2719" s="403">
        <f>X2719+(S2719*((U2719-INDEX('[1]Center of Mass'!$B$8:$M$105,MATCH(A2719,'[1]Center of Mass'!$B$8:$B$105,0),9))^2+(V2719-INDEX('[1]Center of Mass'!$B$8:$M$105,MATCH(A2719,'[1]Center of Mass'!$B$8:$B$105,0),10))^2))</f>
        <v>46.928087816600005</v>
      </c>
    </row>
    <row r="2720" spans="1:25">
      <c r="A2720" s="403" t="s">
        <v>54</v>
      </c>
      <c r="B2720" s="403" t="s">
        <v>1464</v>
      </c>
      <c r="C2720" s="403" t="s">
        <v>343</v>
      </c>
      <c r="D2720" s="403" t="s">
        <v>344</v>
      </c>
      <c r="E2720" s="403" t="s">
        <v>1455</v>
      </c>
      <c r="F2720" s="403">
        <v>0</v>
      </c>
      <c r="O2720" s="403" t="s">
        <v>345</v>
      </c>
      <c r="R2720" s="403">
        <v>4</v>
      </c>
      <c r="S2720" s="403">
        <v>1.1200000000000001</v>
      </c>
      <c r="T2720" s="403">
        <v>4.2670000000000003</v>
      </c>
      <c r="U2720" s="403">
        <v>-0.6</v>
      </c>
      <c r="V2720" s="403">
        <v>20.6</v>
      </c>
      <c r="W2720" s="403">
        <v>23.8</v>
      </c>
      <c r="X2720" s="404">
        <v>0.2157</v>
      </c>
      <c r="Y2720" s="403">
        <f>X2720+(S2720*((U2720-INDEX('[1]Center of Mass'!$B$8:$M$105,MATCH(A2720,'[1]Center of Mass'!$B$8:$B$105,0),9))^2+(V2720-INDEX('[1]Center of Mass'!$B$8:$M$105,MATCH(A2720,'[1]Center of Mass'!$B$8:$B$105,0),10))^2))</f>
        <v>618.56035840000015</v>
      </c>
    </row>
    <row r="2721" spans="1:25">
      <c r="A2721" s="403" t="s">
        <v>54</v>
      </c>
      <c r="B2721" s="403" t="s">
        <v>387</v>
      </c>
      <c r="C2721" s="403" t="s">
        <v>343</v>
      </c>
      <c r="D2721" s="403" t="s">
        <v>344</v>
      </c>
      <c r="E2721" s="403" t="s">
        <v>1455</v>
      </c>
      <c r="F2721" s="403">
        <v>0</v>
      </c>
      <c r="O2721" s="403" t="s">
        <v>345</v>
      </c>
      <c r="R2721" s="403">
        <v>4</v>
      </c>
      <c r="S2721" s="403">
        <v>1.0266999999999999</v>
      </c>
      <c r="T2721" s="403">
        <v>4.0670000000000002</v>
      </c>
      <c r="U2721" s="403">
        <v>0.55000000000000004</v>
      </c>
      <c r="V2721" s="403">
        <v>20.6</v>
      </c>
      <c r="W2721" s="403">
        <v>23.8</v>
      </c>
      <c r="X2721" s="404">
        <v>0.17805000000000001</v>
      </c>
      <c r="Y2721" s="403">
        <f>X2721+(S2721*((U2721-INDEX('[1]Center of Mass'!$B$8:$M$105,MATCH(A2721,'[1]Center of Mass'!$B$8:$B$105,0),9))^2+(V2721-INDEX('[1]Center of Mass'!$B$8:$M$105,MATCH(A2721,'[1]Center of Mass'!$B$8:$B$105,0),10))^2))</f>
        <v>515.35890764149997</v>
      </c>
    </row>
    <row r="2722" spans="1:25">
      <c r="A2722" s="403" t="s">
        <v>54</v>
      </c>
      <c r="B2722" s="403" t="s">
        <v>388</v>
      </c>
      <c r="C2722" s="403" t="s">
        <v>343</v>
      </c>
      <c r="D2722" s="403" t="s">
        <v>344</v>
      </c>
      <c r="E2722" s="403" t="s">
        <v>1455</v>
      </c>
      <c r="F2722" s="403">
        <v>0</v>
      </c>
      <c r="O2722" s="403" t="s">
        <v>345</v>
      </c>
      <c r="R2722" s="403">
        <v>4</v>
      </c>
      <c r="S2722" s="403">
        <v>1.0266999999999999</v>
      </c>
      <c r="T2722" s="403">
        <v>4.0670000000000002</v>
      </c>
      <c r="U2722" s="403">
        <v>1.65</v>
      </c>
      <c r="V2722" s="403">
        <v>20.6</v>
      </c>
      <c r="W2722" s="403">
        <v>23.8</v>
      </c>
      <c r="X2722" s="404">
        <v>0.17805000000000001</v>
      </c>
      <c r="Y2722" s="403">
        <f>X2722+(S2722*((U2722-INDEX('[1]Center of Mass'!$B$8:$M$105,MATCH(A2722,'[1]Center of Mass'!$B$8:$B$105,0),9))^2+(V2722-INDEX('[1]Center of Mass'!$B$8:$M$105,MATCH(A2722,'[1]Center of Mass'!$B$8:$B$105,0),10))^2))</f>
        <v>468.49231138150003</v>
      </c>
    </row>
    <row r="2723" spans="1:25">
      <c r="A2723" s="403" t="s">
        <v>54</v>
      </c>
      <c r="B2723" s="403" t="s">
        <v>389</v>
      </c>
      <c r="C2723" s="403" t="s">
        <v>343</v>
      </c>
      <c r="D2723" s="403" t="s">
        <v>344</v>
      </c>
      <c r="E2723" s="403" t="s">
        <v>1455</v>
      </c>
      <c r="F2723" s="403">
        <v>0</v>
      </c>
      <c r="O2723" s="403" t="s">
        <v>345</v>
      </c>
      <c r="R2723" s="403">
        <v>4</v>
      </c>
      <c r="S2723" s="403">
        <v>1.0266999999999999</v>
      </c>
      <c r="T2723" s="403">
        <v>4.0670000000000002</v>
      </c>
      <c r="U2723" s="403">
        <v>2.75</v>
      </c>
      <c r="V2723" s="403">
        <v>20.6</v>
      </c>
      <c r="W2723" s="403">
        <v>23.8</v>
      </c>
      <c r="X2723" s="404">
        <v>0.17805000000000001</v>
      </c>
      <c r="Y2723" s="403">
        <f>X2723+(S2723*((U2723-INDEX('[1]Center of Mass'!$B$8:$M$105,MATCH(A2723,'[1]Center of Mass'!$B$8:$B$105,0),9))^2+(V2723-INDEX('[1]Center of Mass'!$B$8:$M$105,MATCH(A2723,'[1]Center of Mass'!$B$8:$B$105,0),10))^2))</f>
        <v>424.11032912149994</v>
      </c>
    </row>
    <row r="2724" spans="1:25">
      <c r="A2724" s="403" t="s">
        <v>54</v>
      </c>
      <c r="B2724" s="403" t="s">
        <v>390</v>
      </c>
      <c r="C2724" s="403" t="s">
        <v>343</v>
      </c>
      <c r="D2724" s="403" t="s">
        <v>344</v>
      </c>
      <c r="E2724" s="403" t="s">
        <v>1455</v>
      </c>
      <c r="F2724" s="403">
        <v>0</v>
      </c>
      <c r="O2724" s="403" t="s">
        <v>345</v>
      </c>
      <c r="R2724" s="403">
        <v>4</v>
      </c>
      <c r="S2724" s="403">
        <v>0.91</v>
      </c>
      <c r="T2724" s="403">
        <v>3.8170000000000002</v>
      </c>
      <c r="U2724" s="403">
        <v>3.7879999999999998</v>
      </c>
      <c r="V2724" s="403">
        <v>20.6</v>
      </c>
      <c r="W2724" s="403">
        <v>23.8</v>
      </c>
      <c r="X2724" s="404">
        <v>0.13815</v>
      </c>
      <c r="Y2724" s="403">
        <f>X2724+(S2724*((U2724-INDEX('[1]Center of Mass'!$B$8:$M$105,MATCH(A2724,'[1]Center of Mass'!$B$8:$B$105,0),9))^2+(V2724-INDEX('[1]Center of Mass'!$B$8:$M$105,MATCH(A2724,'[1]Center of Mass'!$B$8:$B$105,0),10))^2))</f>
        <v>340.78351415000003</v>
      </c>
    </row>
    <row r="2725" spans="1:25">
      <c r="A2725" s="403" t="s">
        <v>54</v>
      </c>
      <c r="B2725" s="403" t="s">
        <v>455</v>
      </c>
      <c r="C2725" s="403" t="s">
        <v>343</v>
      </c>
      <c r="D2725" s="403" t="s">
        <v>344</v>
      </c>
      <c r="E2725" s="403" t="s">
        <v>1455</v>
      </c>
      <c r="F2725" s="403">
        <v>0</v>
      </c>
      <c r="O2725" s="403" t="s">
        <v>345</v>
      </c>
      <c r="R2725" s="403">
        <v>4</v>
      </c>
      <c r="S2725" s="403">
        <v>0.91</v>
      </c>
      <c r="T2725" s="403">
        <v>3.8170000000000002</v>
      </c>
      <c r="U2725" s="403">
        <v>4.7629999999999999</v>
      </c>
      <c r="V2725" s="403">
        <v>20.6</v>
      </c>
      <c r="W2725" s="403">
        <v>23.8</v>
      </c>
      <c r="X2725" s="404">
        <v>0.13815</v>
      </c>
      <c r="Y2725" s="403">
        <f>X2725+(S2725*((U2725-INDEX('[1]Center of Mass'!$B$8:$M$105,MATCH(A2725,'[1]Center of Mass'!$B$8:$B$105,0),9))^2+(V2725-INDEX('[1]Center of Mass'!$B$8:$M$105,MATCH(A2725,'[1]Center of Mass'!$B$8:$B$105,0),10))^2))</f>
        <v>309.59933839999997</v>
      </c>
    </row>
    <row r="2726" spans="1:25">
      <c r="A2726" s="403" t="s">
        <v>54</v>
      </c>
      <c r="B2726" s="403" t="s">
        <v>391</v>
      </c>
      <c r="C2726" s="403" t="s">
        <v>343</v>
      </c>
      <c r="D2726" s="403" t="s">
        <v>344</v>
      </c>
      <c r="E2726" s="403" t="s">
        <v>1455</v>
      </c>
      <c r="F2726" s="403">
        <v>0</v>
      </c>
      <c r="O2726" s="403" t="s">
        <v>345</v>
      </c>
      <c r="R2726" s="403">
        <v>4</v>
      </c>
      <c r="S2726" s="403">
        <v>0.91</v>
      </c>
      <c r="T2726" s="403">
        <v>3.8170000000000002</v>
      </c>
      <c r="U2726" s="403">
        <v>5.7380000000000004</v>
      </c>
      <c r="V2726" s="403">
        <v>20.6</v>
      </c>
      <c r="W2726" s="403">
        <v>23.8</v>
      </c>
      <c r="X2726" s="404">
        <v>0.13815</v>
      </c>
      <c r="Y2726" s="403">
        <f>X2726+(S2726*((U2726-INDEX('[1]Center of Mass'!$B$8:$M$105,MATCH(A2726,'[1]Center of Mass'!$B$8:$B$105,0),9))^2+(V2726-INDEX('[1]Center of Mass'!$B$8:$M$105,MATCH(A2726,'[1]Center of Mass'!$B$8:$B$105,0),10))^2))</f>
        <v>280.14530015000003</v>
      </c>
    </row>
    <row r="2727" spans="1:25">
      <c r="A2727" s="403" t="s">
        <v>54</v>
      </c>
      <c r="B2727" s="403" t="s">
        <v>392</v>
      </c>
      <c r="C2727" s="403" t="s">
        <v>343</v>
      </c>
      <c r="D2727" s="403" t="s">
        <v>344</v>
      </c>
      <c r="E2727" s="403" t="s">
        <v>1455</v>
      </c>
      <c r="F2727" s="403">
        <v>0</v>
      </c>
      <c r="O2727" s="403" t="s">
        <v>345</v>
      </c>
      <c r="R2727" s="403">
        <v>4</v>
      </c>
      <c r="S2727" s="403">
        <v>0.91</v>
      </c>
      <c r="T2727" s="403">
        <v>3.8170000000000002</v>
      </c>
      <c r="U2727" s="403">
        <v>6.7130000000000001</v>
      </c>
      <c r="V2727" s="403">
        <v>20.6</v>
      </c>
      <c r="W2727" s="403">
        <v>23.8</v>
      </c>
      <c r="X2727" s="404">
        <v>0.13815</v>
      </c>
      <c r="Y2727" s="403">
        <f>X2727+(S2727*((U2727-INDEX('[1]Center of Mass'!$B$8:$M$105,MATCH(A2727,'[1]Center of Mass'!$B$8:$B$105,0),9))^2+(V2727-INDEX('[1]Center of Mass'!$B$8:$M$105,MATCH(A2727,'[1]Center of Mass'!$B$8:$B$105,0),10))^2))</f>
        <v>252.42139939999998</v>
      </c>
    </row>
    <row r="2728" spans="1:25">
      <c r="A2728" s="403" t="s">
        <v>54</v>
      </c>
      <c r="B2728" s="403" t="s">
        <v>393</v>
      </c>
      <c r="C2728" s="403" t="s">
        <v>343</v>
      </c>
      <c r="D2728" s="403" t="s">
        <v>344</v>
      </c>
      <c r="E2728" s="403" t="s">
        <v>1455</v>
      </c>
      <c r="F2728" s="403">
        <v>0</v>
      </c>
      <c r="O2728" s="403" t="s">
        <v>345</v>
      </c>
      <c r="R2728" s="403">
        <v>4</v>
      </c>
      <c r="S2728" s="403">
        <v>1.2833000000000001</v>
      </c>
      <c r="T2728" s="403">
        <v>4.6289999999999996</v>
      </c>
      <c r="U2728" s="403">
        <v>7.8879999999999999</v>
      </c>
      <c r="V2728" s="403">
        <v>20.608000000000001</v>
      </c>
      <c r="W2728" s="403">
        <v>23.8</v>
      </c>
      <c r="X2728" s="404">
        <v>0.29646</v>
      </c>
      <c r="Y2728" s="403">
        <f>X2728+(S2728*((U2728-INDEX('[1]Center of Mass'!$B$8:$M$105,MATCH(A2728,'[1]Center of Mass'!$B$8:$B$105,0),9))^2+(V2728-INDEX('[1]Center of Mass'!$B$8:$M$105,MATCH(A2728,'[1]Center of Mass'!$B$8:$B$105,0),10))^2))</f>
        <v>312.33911560210004</v>
      </c>
    </row>
    <row r="2729" spans="1:25">
      <c r="A2729" s="403" t="s">
        <v>54</v>
      </c>
      <c r="B2729" s="403" t="s">
        <v>395</v>
      </c>
      <c r="C2729" s="403" t="s">
        <v>343</v>
      </c>
      <c r="D2729" s="403" t="s">
        <v>344</v>
      </c>
      <c r="E2729" s="403" t="s">
        <v>1455</v>
      </c>
      <c r="F2729" s="403">
        <v>0</v>
      </c>
      <c r="O2729" s="403" t="s">
        <v>345</v>
      </c>
      <c r="R2729" s="403">
        <v>4</v>
      </c>
      <c r="S2729" s="403">
        <v>0.86329999999999996</v>
      </c>
      <c r="T2729" s="403">
        <v>3.7290000000000001</v>
      </c>
      <c r="U2729" s="403">
        <v>9.0359999999999996</v>
      </c>
      <c r="V2729" s="403">
        <v>20.587</v>
      </c>
      <c r="W2729" s="403">
        <v>23.8</v>
      </c>
      <c r="X2729" s="404">
        <v>0.1249</v>
      </c>
      <c r="Y2729" s="403">
        <f>X2729+(S2729*((U2729-INDEX('[1]Center of Mass'!$B$8:$M$105,MATCH(A2729,'[1]Center of Mass'!$B$8:$B$105,0),9))^2+(V2729-INDEX('[1]Center of Mass'!$B$8:$M$105,MATCH(A2729,'[1]Center of Mass'!$B$8:$B$105,0),10))^2))</f>
        <v>183.25551520019999</v>
      </c>
    </row>
    <row r="2730" spans="1:25">
      <c r="A2730" s="403" t="s">
        <v>54</v>
      </c>
      <c r="B2730" s="403" t="s">
        <v>396</v>
      </c>
      <c r="C2730" s="403" t="s">
        <v>343</v>
      </c>
      <c r="D2730" s="403" t="s">
        <v>344</v>
      </c>
      <c r="E2730" s="403" t="s">
        <v>1455</v>
      </c>
      <c r="F2730" s="403">
        <v>0</v>
      </c>
      <c r="O2730" s="403" t="s">
        <v>345</v>
      </c>
      <c r="R2730" s="403">
        <v>4</v>
      </c>
      <c r="S2730" s="403">
        <v>0.93330000000000002</v>
      </c>
      <c r="T2730" s="403">
        <v>3.867</v>
      </c>
      <c r="U2730" s="403">
        <v>10</v>
      </c>
      <c r="V2730" s="403">
        <v>20.6</v>
      </c>
      <c r="W2730" s="403">
        <v>23.8</v>
      </c>
      <c r="X2730" s="404">
        <v>0.14552999999999999</v>
      </c>
      <c r="Y2730" s="403">
        <f>X2730+(S2730*((U2730-INDEX('[1]Center of Mass'!$B$8:$M$105,MATCH(A2730,'[1]Center of Mass'!$B$8:$B$105,0),9))^2+(V2730-INDEX('[1]Center of Mass'!$B$8:$M$105,MATCH(A2730,'[1]Center of Mass'!$B$8:$B$105,0),10))^2))</f>
        <v>176.10491417850002</v>
      </c>
    </row>
    <row r="2731" spans="1:25">
      <c r="A2731" s="403" t="s">
        <v>54</v>
      </c>
      <c r="B2731" s="403" t="s">
        <v>528</v>
      </c>
      <c r="C2731" s="403" t="s">
        <v>343</v>
      </c>
      <c r="D2731" s="403" t="s">
        <v>344</v>
      </c>
      <c r="E2731" s="403" t="s">
        <v>1455</v>
      </c>
      <c r="F2731" s="403">
        <v>0</v>
      </c>
      <c r="O2731" s="403" t="s">
        <v>345</v>
      </c>
      <c r="R2731" s="403">
        <v>4</v>
      </c>
      <c r="S2731" s="403">
        <v>1.0111000000000001</v>
      </c>
      <c r="T2731" s="403">
        <v>4.0330000000000004</v>
      </c>
      <c r="U2731" s="403">
        <v>13.242000000000001</v>
      </c>
      <c r="V2731" s="403">
        <v>20.6</v>
      </c>
      <c r="W2731" s="403">
        <v>23.8</v>
      </c>
      <c r="X2731" s="404">
        <v>0.17229</v>
      </c>
      <c r="Y2731" s="403">
        <f>X2731+(S2731*((U2731-INDEX('[1]Center of Mass'!$B$8:$M$105,MATCH(A2731,'[1]Center of Mass'!$B$8:$B$105,0),9))^2+(V2731-INDEX('[1]Center of Mass'!$B$8:$M$105,MATCH(A2731,'[1]Center of Mass'!$B$8:$B$105,0),10))^2))</f>
        <v>123.74518385230002</v>
      </c>
    </row>
    <row r="2732" spans="1:25">
      <c r="A2732" s="403" t="s">
        <v>54</v>
      </c>
      <c r="B2732" s="403" t="s">
        <v>399</v>
      </c>
      <c r="C2732" s="403" t="s">
        <v>343</v>
      </c>
      <c r="D2732" s="403" t="s">
        <v>344</v>
      </c>
      <c r="E2732" s="403" t="s">
        <v>1455</v>
      </c>
      <c r="F2732" s="403">
        <v>0</v>
      </c>
      <c r="O2732" s="403" t="s">
        <v>345</v>
      </c>
      <c r="R2732" s="403">
        <v>4</v>
      </c>
      <c r="S2732" s="403">
        <v>1.0111000000000001</v>
      </c>
      <c r="T2732" s="403">
        <v>4.0330000000000004</v>
      </c>
      <c r="U2732" s="403">
        <v>14.324999999999999</v>
      </c>
      <c r="V2732" s="403">
        <v>20.6</v>
      </c>
      <c r="W2732" s="403">
        <v>23.8</v>
      </c>
      <c r="X2732" s="404">
        <v>0.17229</v>
      </c>
      <c r="Y2732" s="403">
        <f>X2732+(S2732*((U2732-INDEX('[1]Center of Mass'!$B$8:$M$105,MATCH(A2732,'[1]Center of Mass'!$B$8:$B$105,0),9))^2+(V2732-INDEX('[1]Center of Mass'!$B$8:$M$105,MATCH(A2732,'[1]Center of Mass'!$B$8:$B$105,0),10))^2))</f>
        <v>106.08139526200004</v>
      </c>
    </row>
    <row r="2733" spans="1:25">
      <c r="A2733" s="403" t="s">
        <v>54</v>
      </c>
      <c r="B2733" s="403" t="s">
        <v>529</v>
      </c>
      <c r="C2733" s="403" t="s">
        <v>343</v>
      </c>
      <c r="D2733" s="403" t="s">
        <v>344</v>
      </c>
      <c r="E2733" s="403" t="s">
        <v>1455</v>
      </c>
      <c r="F2733" s="403">
        <v>0</v>
      </c>
      <c r="O2733" s="403" t="s">
        <v>345</v>
      </c>
      <c r="R2733" s="403">
        <v>4</v>
      </c>
      <c r="S2733" s="403">
        <v>1.0111000000000001</v>
      </c>
      <c r="T2733" s="403">
        <v>4.0330000000000004</v>
      </c>
      <c r="U2733" s="403">
        <v>15.407999999999999</v>
      </c>
      <c r="V2733" s="403">
        <v>20.6</v>
      </c>
      <c r="W2733" s="403">
        <v>23.8</v>
      </c>
      <c r="X2733" s="404">
        <v>0.17229</v>
      </c>
      <c r="Y2733" s="403">
        <f>X2733+(S2733*((U2733-INDEX('[1]Center of Mass'!$B$8:$M$105,MATCH(A2733,'[1]Center of Mass'!$B$8:$B$105,0),9))^2+(V2733-INDEX('[1]Center of Mass'!$B$8:$M$105,MATCH(A2733,'[1]Center of Mass'!$B$8:$B$105,0),10))^2))</f>
        <v>90.789422807500031</v>
      </c>
    </row>
    <row r="2734" spans="1:25">
      <c r="A2734" s="403" t="s">
        <v>54</v>
      </c>
      <c r="B2734" s="403" t="s">
        <v>530</v>
      </c>
      <c r="C2734" s="403" t="s">
        <v>343</v>
      </c>
      <c r="D2734" s="403" t="s">
        <v>344</v>
      </c>
      <c r="E2734" s="403" t="s">
        <v>1455</v>
      </c>
      <c r="F2734" s="403">
        <v>0</v>
      </c>
      <c r="O2734" s="403" t="s">
        <v>345</v>
      </c>
      <c r="R2734" s="403">
        <v>4</v>
      </c>
      <c r="S2734" s="403">
        <v>1.0111000000000001</v>
      </c>
      <c r="T2734" s="403">
        <v>4.0330000000000004</v>
      </c>
      <c r="U2734" s="403">
        <v>16.492000000000001</v>
      </c>
      <c r="V2734" s="403">
        <v>20.6</v>
      </c>
      <c r="W2734" s="403">
        <v>23.8</v>
      </c>
      <c r="X2734" s="404">
        <v>0.17229</v>
      </c>
      <c r="Y2734" s="403">
        <f>X2734+(S2734*((U2734-INDEX('[1]Center of Mass'!$B$8:$M$105,MATCH(A2734,'[1]Center of Mass'!$B$8:$B$105,0),9))^2+(V2734-INDEX('[1]Center of Mass'!$B$8:$M$105,MATCH(A2734,'[1]Center of Mass'!$B$8:$B$105,0),10))^2))</f>
        <v>77.858432552300016</v>
      </c>
    </row>
    <row r="2735" spans="1:25">
      <c r="A2735" s="403" t="s">
        <v>54</v>
      </c>
      <c r="B2735" s="403" t="s">
        <v>531</v>
      </c>
      <c r="C2735" s="403" t="s">
        <v>343</v>
      </c>
      <c r="D2735" s="403" t="s">
        <v>344</v>
      </c>
      <c r="E2735" s="403" t="s">
        <v>1455</v>
      </c>
      <c r="F2735" s="403">
        <v>0</v>
      </c>
      <c r="O2735" s="403" t="s">
        <v>345</v>
      </c>
      <c r="R2735" s="403">
        <v>4</v>
      </c>
      <c r="S2735" s="403">
        <v>1.0111000000000001</v>
      </c>
      <c r="T2735" s="403">
        <v>4.0330000000000004</v>
      </c>
      <c r="U2735" s="403">
        <v>17.574999999999999</v>
      </c>
      <c r="V2735" s="403">
        <v>20.6</v>
      </c>
      <c r="W2735" s="403">
        <v>23.8</v>
      </c>
      <c r="X2735" s="404">
        <v>0.17229</v>
      </c>
      <c r="Y2735" s="403">
        <f>X2735+(S2735*((U2735-INDEX('[1]Center of Mass'!$B$8:$M$105,MATCH(A2735,'[1]Center of Mass'!$B$8:$B$105,0),9))^2+(V2735-INDEX('[1]Center of Mass'!$B$8:$M$105,MATCH(A2735,'[1]Center of Mass'!$B$8:$B$105,0),10))^2))</f>
        <v>67.312282412000016</v>
      </c>
    </row>
    <row r="2736" spans="1:25">
      <c r="A2736" s="403" t="s">
        <v>54</v>
      </c>
      <c r="B2736" s="403" t="s">
        <v>532</v>
      </c>
      <c r="C2736" s="403" t="s">
        <v>343</v>
      </c>
      <c r="D2736" s="403" t="s">
        <v>344</v>
      </c>
      <c r="E2736" s="403" t="s">
        <v>1455</v>
      </c>
      <c r="F2736" s="403">
        <v>0</v>
      </c>
      <c r="O2736" s="403" t="s">
        <v>345</v>
      </c>
      <c r="R2736" s="403">
        <v>4</v>
      </c>
      <c r="S2736" s="403">
        <v>1.0111000000000001</v>
      </c>
      <c r="T2736" s="403">
        <v>4.0330000000000004</v>
      </c>
      <c r="U2736" s="403">
        <v>18.658000000000001</v>
      </c>
      <c r="V2736" s="403">
        <v>20.6</v>
      </c>
      <c r="W2736" s="403">
        <v>23.8</v>
      </c>
      <c r="X2736" s="404">
        <v>0.17229</v>
      </c>
      <c r="Y2736" s="403">
        <f>X2736+(S2736*((U2736-INDEX('[1]Center of Mass'!$B$8:$M$105,MATCH(A2736,'[1]Center of Mass'!$B$8:$B$105,0),9))^2+(V2736-INDEX('[1]Center of Mass'!$B$8:$M$105,MATCH(A2736,'[1]Center of Mass'!$B$8:$B$105,0),10))^2))</f>
        <v>59.137948407500005</v>
      </c>
    </row>
    <row r="2737" spans="1:25">
      <c r="A2737" s="403" t="s">
        <v>54</v>
      </c>
      <c r="B2737" s="403" t="s">
        <v>533</v>
      </c>
      <c r="C2737" s="403" t="s">
        <v>343</v>
      </c>
      <c r="D2737" s="403" t="s">
        <v>344</v>
      </c>
      <c r="E2737" s="403" t="s">
        <v>1455</v>
      </c>
      <c r="F2737" s="403">
        <v>0</v>
      </c>
      <c r="O2737" s="403" t="s">
        <v>345</v>
      </c>
      <c r="R2737" s="403">
        <v>4</v>
      </c>
      <c r="S2737" s="403">
        <v>1.1200000000000001</v>
      </c>
      <c r="T2737" s="403">
        <v>4.2670000000000003</v>
      </c>
      <c r="U2737" s="403">
        <v>-0.6</v>
      </c>
      <c r="V2737" s="403">
        <v>21.533000000000001</v>
      </c>
      <c r="W2737" s="403">
        <v>23.8</v>
      </c>
      <c r="X2737" s="404">
        <v>0.2157</v>
      </c>
      <c r="Y2737" s="403">
        <f>X2737+(S2737*((U2737-INDEX('[1]Center of Mass'!$B$8:$M$105,MATCH(A2737,'[1]Center of Mass'!$B$8:$B$105,0),9))^2+(V2737-INDEX('[1]Center of Mass'!$B$8:$M$105,MATCH(A2737,'[1]Center of Mass'!$B$8:$B$105,0),10))^2))</f>
        <v>634.03517104000002</v>
      </c>
    </row>
    <row r="2738" spans="1:25">
      <c r="A2738" s="403" t="s">
        <v>54</v>
      </c>
      <c r="B2738" s="403" t="s">
        <v>570</v>
      </c>
      <c r="C2738" s="403" t="s">
        <v>343</v>
      </c>
      <c r="D2738" s="403" t="s">
        <v>344</v>
      </c>
      <c r="E2738" s="403" t="s">
        <v>1455</v>
      </c>
      <c r="F2738" s="403">
        <v>0</v>
      </c>
      <c r="O2738" s="403" t="s">
        <v>345</v>
      </c>
      <c r="R2738" s="403">
        <v>4</v>
      </c>
      <c r="S2738" s="403">
        <v>1.0266999999999999</v>
      </c>
      <c r="T2738" s="403">
        <v>4.0670000000000002</v>
      </c>
      <c r="U2738" s="403">
        <v>0.55000000000000004</v>
      </c>
      <c r="V2738" s="403">
        <v>21.533000000000001</v>
      </c>
      <c r="W2738" s="403">
        <v>23.8</v>
      </c>
      <c r="X2738" s="404">
        <v>0.17805000000000001</v>
      </c>
      <c r="Y2738" s="403">
        <f>X2738+(S2738*((U2738-INDEX('[1]Center of Mass'!$B$8:$M$105,MATCH(A2738,'[1]Center of Mass'!$B$8:$B$105,0),9))^2+(V2738-INDEX('[1]Center of Mass'!$B$8:$M$105,MATCH(A2738,'[1]Center of Mass'!$B$8:$B$105,0),10))^2))</f>
        <v>529.54461312139995</v>
      </c>
    </row>
    <row r="2739" spans="1:25">
      <c r="A2739" s="403" t="s">
        <v>54</v>
      </c>
      <c r="B2739" s="403" t="s">
        <v>571</v>
      </c>
      <c r="C2739" s="403" t="s">
        <v>343</v>
      </c>
      <c r="D2739" s="403" t="s">
        <v>344</v>
      </c>
      <c r="E2739" s="403" t="s">
        <v>1455</v>
      </c>
      <c r="F2739" s="403">
        <v>0</v>
      </c>
      <c r="O2739" s="403" t="s">
        <v>345</v>
      </c>
      <c r="R2739" s="403">
        <v>4</v>
      </c>
      <c r="S2739" s="403">
        <v>1.0266999999999999</v>
      </c>
      <c r="T2739" s="403">
        <v>4.0670000000000002</v>
      </c>
      <c r="U2739" s="403">
        <v>1.65</v>
      </c>
      <c r="V2739" s="403">
        <v>21.533000000000001</v>
      </c>
      <c r="W2739" s="403">
        <v>23.8</v>
      </c>
      <c r="X2739" s="404">
        <v>0.17805000000000001</v>
      </c>
      <c r="Y2739" s="403">
        <f>X2739+(S2739*((U2739-INDEX('[1]Center of Mass'!$B$8:$M$105,MATCH(A2739,'[1]Center of Mass'!$B$8:$B$105,0),9))^2+(V2739-INDEX('[1]Center of Mass'!$B$8:$M$105,MATCH(A2739,'[1]Center of Mass'!$B$8:$B$105,0),10))^2))</f>
        <v>482.67801686140001</v>
      </c>
    </row>
    <row r="2740" spans="1:25">
      <c r="A2740" s="403" t="s">
        <v>54</v>
      </c>
      <c r="B2740" s="403" t="s">
        <v>892</v>
      </c>
      <c r="C2740" s="403" t="s">
        <v>343</v>
      </c>
      <c r="D2740" s="403" t="s">
        <v>344</v>
      </c>
      <c r="E2740" s="403" t="s">
        <v>1455</v>
      </c>
      <c r="F2740" s="403">
        <v>0</v>
      </c>
      <c r="O2740" s="403" t="s">
        <v>345</v>
      </c>
      <c r="R2740" s="403">
        <v>4</v>
      </c>
      <c r="S2740" s="403">
        <v>1.0266999999999999</v>
      </c>
      <c r="T2740" s="403">
        <v>4.0670000000000002</v>
      </c>
      <c r="U2740" s="403">
        <v>2.75</v>
      </c>
      <c r="V2740" s="403">
        <v>21.533000000000001</v>
      </c>
      <c r="W2740" s="403">
        <v>23.8</v>
      </c>
      <c r="X2740" s="404">
        <v>0.17805000000000001</v>
      </c>
      <c r="Y2740" s="403">
        <f>X2740+(S2740*((U2740-INDEX('[1]Center of Mass'!$B$8:$M$105,MATCH(A2740,'[1]Center of Mass'!$B$8:$B$105,0),9))^2+(V2740-INDEX('[1]Center of Mass'!$B$8:$M$105,MATCH(A2740,'[1]Center of Mass'!$B$8:$B$105,0),10))^2))</f>
        <v>438.29603460139998</v>
      </c>
    </row>
    <row r="2741" spans="1:25">
      <c r="A2741" s="403" t="s">
        <v>54</v>
      </c>
      <c r="B2741" s="403" t="s">
        <v>859</v>
      </c>
      <c r="C2741" s="403" t="s">
        <v>343</v>
      </c>
      <c r="D2741" s="403" t="s">
        <v>344</v>
      </c>
      <c r="E2741" s="403" t="s">
        <v>1455</v>
      </c>
      <c r="F2741" s="403">
        <v>0</v>
      </c>
      <c r="O2741" s="403" t="s">
        <v>345</v>
      </c>
      <c r="R2741" s="403">
        <v>4</v>
      </c>
      <c r="S2741" s="403">
        <v>0.91</v>
      </c>
      <c r="T2741" s="403">
        <v>3.8170000000000002</v>
      </c>
      <c r="U2741" s="403">
        <v>3.7879999999999998</v>
      </c>
      <c r="V2741" s="403">
        <v>21.533000000000001</v>
      </c>
      <c r="W2741" s="403">
        <v>23.8</v>
      </c>
      <c r="X2741" s="404">
        <v>0.13815</v>
      </c>
      <c r="Y2741" s="403">
        <f>X2741+(S2741*((U2741-INDEX('[1]Center of Mass'!$B$8:$M$105,MATCH(A2741,'[1]Center of Mass'!$B$8:$B$105,0),9))^2+(V2741-INDEX('[1]Center of Mass'!$B$8:$M$105,MATCH(A2741,'[1]Center of Mass'!$B$8:$B$105,0),10))^2))</f>
        <v>353.35679942000002</v>
      </c>
    </row>
    <row r="2742" spans="1:25">
      <c r="A2742" s="403" t="s">
        <v>54</v>
      </c>
      <c r="B2742" s="403" t="s">
        <v>893</v>
      </c>
      <c r="C2742" s="403" t="s">
        <v>343</v>
      </c>
      <c r="D2742" s="403" t="s">
        <v>344</v>
      </c>
      <c r="E2742" s="403" t="s">
        <v>1455</v>
      </c>
      <c r="F2742" s="403">
        <v>0</v>
      </c>
      <c r="O2742" s="403" t="s">
        <v>345</v>
      </c>
      <c r="R2742" s="403">
        <v>4</v>
      </c>
      <c r="S2742" s="403">
        <v>0.91</v>
      </c>
      <c r="T2742" s="403">
        <v>3.8170000000000002</v>
      </c>
      <c r="U2742" s="403">
        <v>4.7629999999999999</v>
      </c>
      <c r="V2742" s="403">
        <v>21.533000000000001</v>
      </c>
      <c r="W2742" s="403">
        <v>23.8</v>
      </c>
      <c r="X2742" s="404">
        <v>0.13815</v>
      </c>
      <c r="Y2742" s="403">
        <f>X2742+(S2742*((U2742-INDEX('[1]Center of Mass'!$B$8:$M$105,MATCH(A2742,'[1]Center of Mass'!$B$8:$B$105,0),9))^2+(V2742-INDEX('[1]Center of Mass'!$B$8:$M$105,MATCH(A2742,'[1]Center of Mass'!$B$8:$B$105,0),10))^2))</f>
        <v>322.17262367000001</v>
      </c>
    </row>
    <row r="2743" spans="1:25">
      <c r="A2743" s="403" t="s">
        <v>54</v>
      </c>
      <c r="B2743" s="403" t="s">
        <v>860</v>
      </c>
      <c r="C2743" s="403" t="s">
        <v>343</v>
      </c>
      <c r="D2743" s="403" t="s">
        <v>344</v>
      </c>
      <c r="E2743" s="403" t="s">
        <v>1455</v>
      </c>
      <c r="F2743" s="403">
        <v>0</v>
      </c>
      <c r="O2743" s="403" t="s">
        <v>345</v>
      </c>
      <c r="R2743" s="403">
        <v>4</v>
      </c>
      <c r="S2743" s="403">
        <v>0.91</v>
      </c>
      <c r="T2743" s="403">
        <v>3.8170000000000002</v>
      </c>
      <c r="U2743" s="403">
        <v>5.7380000000000004</v>
      </c>
      <c r="V2743" s="403">
        <v>21.533000000000001</v>
      </c>
      <c r="W2743" s="403">
        <v>23.8</v>
      </c>
      <c r="X2743" s="404">
        <v>0.13815</v>
      </c>
      <c r="Y2743" s="403">
        <f>X2743+(S2743*((U2743-INDEX('[1]Center of Mass'!$B$8:$M$105,MATCH(A2743,'[1]Center of Mass'!$B$8:$B$105,0),9))^2+(V2743-INDEX('[1]Center of Mass'!$B$8:$M$105,MATCH(A2743,'[1]Center of Mass'!$B$8:$B$105,0),10))^2))</f>
        <v>292.71858542000001</v>
      </c>
    </row>
    <row r="2744" spans="1:25">
      <c r="A2744" s="403" t="s">
        <v>54</v>
      </c>
      <c r="B2744" s="403" t="s">
        <v>861</v>
      </c>
      <c r="C2744" s="403" t="s">
        <v>343</v>
      </c>
      <c r="D2744" s="403" t="s">
        <v>344</v>
      </c>
      <c r="E2744" s="403" t="s">
        <v>1455</v>
      </c>
      <c r="F2744" s="403">
        <v>0</v>
      </c>
      <c r="O2744" s="403" t="s">
        <v>345</v>
      </c>
      <c r="R2744" s="403">
        <v>4</v>
      </c>
      <c r="S2744" s="403">
        <v>0.91</v>
      </c>
      <c r="T2744" s="403">
        <v>3.8170000000000002</v>
      </c>
      <c r="U2744" s="403">
        <v>6.7130000000000001</v>
      </c>
      <c r="V2744" s="403">
        <v>21.533000000000001</v>
      </c>
      <c r="W2744" s="403">
        <v>23.8</v>
      </c>
      <c r="X2744" s="404">
        <v>0.13815</v>
      </c>
      <c r="Y2744" s="403">
        <f>X2744+(S2744*((U2744-INDEX('[1]Center of Mass'!$B$8:$M$105,MATCH(A2744,'[1]Center of Mass'!$B$8:$B$105,0),9))^2+(V2744-INDEX('[1]Center of Mass'!$B$8:$M$105,MATCH(A2744,'[1]Center of Mass'!$B$8:$B$105,0),10))^2))</f>
        <v>264.99468466999997</v>
      </c>
    </row>
    <row r="2745" spans="1:25">
      <c r="A2745" s="403" t="s">
        <v>54</v>
      </c>
      <c r="B2745" s="403" t="s">
        <v>894</v>
      </c>
      <c r="C2745" s="403" t="s">
        <v>343</v>
      </c>
      <c r="D2745" s="403" t="s">
        <v>344</v>
      </c>
      <c r="E2745" s="403" t="s">
        <v>1455</v>
      </c>
      <c r="F2745" s="403">
        <v>0</v>
      </c>
      <c r="O2745" s="403" t="s">
        <v>345</v>
      </c>
      <c r="R2745" s="403">
        <v>4</v>
      </c>
      <c r="S2745" s="403">
        <v>1.4233</v>
      </c>
      <c r="T2745" s="403">
        <v>4.9290000000000003</v>
      </c>
      <c r="U2745" s="403">
        <v>7.9630000000000001</v>
      </c>
      <c r="V2745" s="403">
        <v>21.541</v>
      </c>
      <c r="W2745" s="403">
        <v>23.8</v>
      </c>
      <c r="X2745" s="404">
        <v>0.38041999999999998</v>
      </c>
      <c r="Y2745" s="403">
        <f>X2745+(S2745*((U2745-INDEX('[1]Center of Mass'!$B$8:$M$105,MATCH(A2745,'[1]Center of Mass'!$B$8:$B$105,0),9))^2+(V2745-INDEX('[1]Center of Mass'!$B$8:$M$105,MATCH(A2745,'[1]Center of Mass'!$B$8:$B$105,0),10))^2))</f>
        <v>363.17907334209997</v>
      </c>
    </row>
    <row r="2746" spans="1:25">
      <c r="A2746" s="403" t="s">
        <v>54</v>
      </c>
      <c r="B2746" s="403" t="s">
        <v>795</v>
      </c>
      <c r="C2746" s="403" t="s">
        <v>343</v>
      </c>
      <c r="D2746" s="403" t="s">
        <v>344</v>
      </c>
      <c r="E2746" s="403" t="s">
        <v>1455</v>
      </c>
      <c r="F2746" s="403">
        <v>0</v>
      </c>
      <c r="O2746" s="403" t="s">
        <v>345</v>
      </c>
      <c r="R2746" s="403">
        <v>4</v>
      </c>
      <c r="S2746" s="403">
        <v>0.72330000000000005</v>
      </c>
      <c r="T2746" s="403">
        <v>3.4289999999999998</v>
      </c>
      <c r="U2746" s="403">
        <v>9.1110000000000007</v>
      </c>
      <c r="V2746" s="403">
        <v>21.518000000000001</v>
      </c>
      <c r="W2746" s="403">
        <v>23.8</v>
      </c>
      <c r="X2746" s="404">
        <v>8.9226E-2</v>
      </c>
      <c r="Y2746" s="403">
        <f>X2746+(S2746*((U2746-INDEX('[1]Center of Mass'!$B$8:$M$105,MATCH(A2746,'[1]Center of Mass'!$B$8:$B$105,0),9))^2+(V2746-INDEX('[1]Center of Mass'!$B$8:$M$105,MATCH(A2746,'[1]Center of Mass'!$B$8:$B$105,0),10))^2))</f>
        <v>162.08917175400001</v>
      </c>
    </row>
    <row r="2747" spans="1:25">
      <c r="A2747" s="403" t="s">
        <v>54</v>
      </c>
      <c r="B2747" s="403" t="s">
        <v>796</v>
      </c>
      <c r="C2747" s="403" t="s">
        <v>343</v>
      </c>
      <c r="D2747" s="403" t="s">
        <v>344</v>
      </c>
      <c r="E2747" s="403" t="s">
        <v>1455</v>
      </c>
      <c r="F2747" s="403">
        <v>0</v>
      </c>
      <c r="O2747" s="403" t="s">
        <v>345</v>
      </c>
      <c r="R2747" s="403">
        <v>4</v>
      </c>
      <c r="S2747" s="403">
        <v>0.93330000000000002</v>
      </c>
      <c r="T2747" s="403">
        <v>3.867</v>
      </c>
      <c r="U2747" s="403">
        <v>10</v>
      </c>
      <c r="V2747" s="403">
        <v>21.533000000000001</v>
      </c>
      <c r="W2747" s="403">
        <v>23.8</v>
      </c>
      <c r="X2747" s="404">
        <v>0.14552999999999999</v>
      </c>
      <c r="Y2747" s="403">
        <f>X2747+(S2747*((U2747-INDEX('[1]Center of Mass'!$B$8:$M$105,MATCH(A2747,'[1]Center of Mass'!$B$8:$B$105,0),9))^2+(V2747-INDEX('[1]Center of Mass'!$B$8:$M$105,MATCH(A2747,'[1]Center of Mass'!$B$8:$B$105,0),10))^2))</f>
        <v>189.00013081860001</v>
      </c>
    </row>
    <row r="2748" spans="1:25">
      <c r="A2748" s="403" t="s">
        <v>54</v>
      </c>
      <c r="B2748" s="403" t="s">
        <v>799</v>
      </c>
      <c r="C2748" s="403" t="s">
        <v>343</v>
      </c>
      <c r="D2748" s="403" t="s">
        <v>344</v>
      </c>
      <c r="E2748" s="403" t="s">
        <v>1455</v>
      </c>
      <c r="F2748" s="403">
        <v>0</v>
      </c>
      <c r="O2748" s="403" t="s">
        <v>345</v>
      </c>
      <c r="R2748" s="403">
        <v>4</v>
      </c>
      <c r="S2748" s="403">
        <v>1.0111000000000001</v>
      </c>
      <c r="T2748" s="403">
        <v>4.0330000000000004</v>
      </c>
      <c r="U2748" s="403">
        <v>13.242000000000001</v>
      </c>
      <c r="V2748" s="403">
        <v>21.533000000000001</v>
      </c>
      <c r="W2748" s="403">
        <v>23.8</v>
      </c>
      <c r="X2748" s="404">
        <v>0.17229</v>
      </c>
      <c r="Y2748" s="403">
        <f>X2748+(S2748*((U2748-INDEX('[1]Center of Mass'!$B$8:$M$105,MATCH(A2748,'[1]Center of Mass'!$B$8:$B$105,0),9))^2+(V2748-INDEX('[1]Center of Mass'!$B$8:$M$105,MATCH(A2748,'[1]Center of Mass'!$B$8:$B$105,0),10))^2))</f>
        <v>137.715347299</v>
      </c>
    </row>
    <row r="2749" spans="1:25">
      <c r="A2749" s="403" t="s">
        <v>54</v>
      </c>
      <c r="B2749" s="403" t="s">
        <v>800</v>
      </c>
      <c r="C2749" s="403" t="s">
        <v>343</v>
      </c>
      <c r="D2749" s="403" t="s">
        <v>344</v>
      </c>
      <c r="E2749" s="403" t="s">
        <v>1455</v>
      </c>
      <c r="F2749" s="403">
        <v>0</v>
      </c>
      <c r="O2749" s="403" t="s">
        <v>345</v>
      </c>
      <c r="R2749" s="403">
        <v>4</v>
      </c>
      <c r="S2749" s="403">
        <v>1.0111000000000001</v>
      </c>
      <c r="T2749" s="403">
        <v>4.0330000000000004</v>
      </c>
      <c r="U2749" s="403">
        <v>14.324999999999999</v>
      </c>
      <c r="V2749" s="403">
        <v>21.533000000000001</v>
      </c>
      <c r="W2749" s="403">
        <v>23.8</v>
      </c>
      <c r="X2749" s="404">
        <v>0.17229</v>
      </c>
      <c r="Y2749" s="403">
        <f>X2749+(S2749*((U2749-INDEX('[1]Center of Mass'!$B$8:$M$105,MATCH(A2749,'[1]Center of Mass'!$B$8:$B$105,0),9))^2+(V2749-INDEX('[1]Center of Mass'!$B$8:$M$105,MATCH(A2749,'[1]Center of Mass'!$B$8:$B$105,0),10))^2))</f>
        <v>120.05155870870004</v>
      </c>
    </row>
    <row r="2750" spans="1:25">
      <c r="A2750" s="403" t="s">
        <v>54</v>
      </c>
      <c r="B2750" s="403" t="s">
        <v>801</v>
      </c>
      <c r="C2750" s="403" t="s">
        <v>343</v>
      </c>
      <c r="D2750" s="403" t="s">
        <v>344</v>
      </c>
      <c r="E2750" s="403" t="s">
        <v>1455</v>
      </c>
      <c r="F2750" s="403">
        <v>0</v>
      </c>
      <c r="O2750" s="403" t="s">
        <v>345</v>
      </c>
      <c r="R2750" s="403">
        <v>4</v>
      </c>
      <c r="S2750" s="403">
        <v>1.0111000000000001</v>
      </c>
      <c r="T2750" s="403">
        <v>4.0330000000000004</v>
      </c>
      <c r="U2750" s="403">
        <v>15.407999999999999</v>
      </c>
      <c r="V2750" s="403">
        <v>21.533000000000001</v>
      </c>
      <c r="W2750" s="403">
        <v>23.8</v>
      </c>
      <c r="X2750" s="404">
        <v>0.17229</v>
      </c>
      <c r="Y2750" s="403">
        <f>X2750+(S2750*((U2750-INDEX('[1]Center of Mass'!$B$8:$M$105,MATCH(A2750,'[1]Center of Mass'!$B$8:$B$105,0),9))^2+(V2750-INDEX('[1]Center of Mass'!$B$8:$M$105,MATCH(A2750,'[1]Center of Mass'!$B$8:$B$105,0),10))^2))</f>
        <v>104.75958625420004</v>
      </c>
    </row>
    <row r="2751" spans="1:25">
      <c r="A2751" s="403" t="s">
        <v>54</v>
      </c>
      <c r="B2751" s="403" t="s">
        <v>802</v>
      </c>
      <c r="C2751" s="403" t="s">
        <v>343</v>
      </c>
      <c r="D2751" s="403" t="s">
        <v>344</v>
      </c>
      <c r="E2751" s="403" t="s">
        <v>1455</v>
      </c>
      <c r="F2751" s="403">
        <v>0</v>
      </c>
      <c r="O2751" s="403" t="s">
        <v>345</v>
      </c>
      <c r="R2751" s="403">
        <v>4</v>
      </c>
      <c r="S2751" s="403">
        <v>1.0111000000000001</v>
      </c>
      <c r="T2751" s="403">
        <v>4.0330000000000004</v>
      </c>
      <c r="U2751" s="403">
        <v>16.492000000000001</v>
      </c>
      <c r="V2751" s="403">
        <v>21.533000000000001</v>
      </c>
      <c r="W2751" s="403">
        <v>23.8</v>
      </c>
      <c r="X2751" s="404">
        <v>0.17229</v>
      </c>
      <c r="Y2751" s="403">
        <f>X2751+(S2751*((U2751-INDEX('[1]Center of Mass'!$B$8:$M$105,MATCH(A2751,'[1]Center of Mass'!$B$8:$B$105,0),9))^2+(V2751-INDEX('[1]Center of Mass'!$B$8:$M$105,MATCH(A2751,'[1]Center of Mass'!$B$8:$B$105,0),10))^2))</f>
        <v>91.828595999000015</v>
      </c>
    </row>
    <row r="2752" spans="1:25">
      <c r="A2752" s="403" t="s">
        <v>54</v>
      </c>
      <c r="B2752" s="403" t="s">
        <v>803</v>
      </c>
      <c r="C2752" s="403" t="s">
        <v>343</v>
      </c>
      <c r="D2752" s="403" t="s">
        <v>344</v>
      </c>
      <c r="E2752" s="403" t="s">
        <v>1455</v>
      </c>
      <c r="F2752" s="403">
        <v>0</v>
      </c>
      <c r="O2752" s="403" t="s">
        <v>345</v>
      </c>
      <c r="R2752" s="403">
        <v>4</v>
      </c>
      <c r="S2752" s="403">
        <v>1.0111000000000001</v>
      </c>
      <c r="T2752" s="403">
        <v>4.0330000000000004</v>
      </c>
      <c r="U2752" s="403">
        <v>17.574999999999999</v>
      </c>
      <c r="V2752" s="403">
        <v>21.533000000000001</v>
      </c>
      <c r="W2752" s="403">
        <v>23.8</v>
      </c>
      <c r="X2752" s="404">
        <v>0.17229</v>
      </c>
      <c r="Y2752" s="403">
        <f>X2752+(S2752*((U2752-INDEX('[1]Center of Mass'!$B$8:$M$105,MATCH(A2752,'[1]Center of Mass'!$B$8:$B$105,0),9))^2+(V2752-INDEX('[1]Center of Mass'!$B$8:$M$105,MATCH(A2752,'[1]Center of Mass'!$B$8:$B$105,0),10))^2))</f>
        <v>81.282445858700029</v>
      </c>
    </row>
    <row r="2753" spans="1:25">
      <c r="A2753" s="403" t="s">
        <v>54</v>
      </c>
      <c r="B2753" s="403" t="s">
        <v>804</v>
      </c>
      <c r="C2753" s="403" t="s">
        <v>343</v>
      </c>
      <c r="D2753" s="403" t="s">
        <v>344</v>
      </c>
      <c r="E2753" s="403" t="s">
        <v>1455</v>
      </c>
      <c r="F2753" s="403">
        <v>0</v>
      </c>
      <c r="O2753" s="403" t="s">
        <v>345</v>
      </c>
      <c r="R2753" s="403">
        <v>4</v>
      </c>
      <c r="S2753" s="403">
        <v>1.0111000000000001</v>
      </c>
      <c r="T2753" s="403">
        <v>4.0330000000000004</v>
      </c>
      <c r="U2753" s="403">
        <v>18.658000000000001</v>
      </c>
      <c r="V2753" s="403">
        <v>21.533000000000001</v>
      </c>
      <c r="W2753" s="403">
        <v>23.8</v>
      </c>
      <c r="X2753" s="404">
        <v>0.17229</v>
      </c>
      <c r="Y2753" s="403">
        <f>X2753+(S2753*((U2753-INDEX('[1]Center of Mass'!$B$8:$M$105,MATCH(A2753,'[1]Center of Mass'!$B$8:$B$105,0),9))^2+(V2753-INDEX('[1]Center of Mass'!$B$8:$M$105,MATCH(A2753,'[1]Center of Mass'!$B$8:$B$105,0),10))^2))</f>
        <v>73.108111854200004</v>
      </c>
    </row>
    <row r="2754" spans="1:25">
      <c r="A2754" s="403" t="s">
        <v>54</v>
      </c>
      <c r="B2754" s="403" t="s">
        <v>806</v>
      </c>
      <c r="C2754" s="403" t="s">
        <v>343</v>
      </c>
      <c r="D2754" s="403" t="s">
        <v>344</v>
      </c>
      <c r="E2754" s="403" t="s">
        <v>1455</v>
      </c>
      <c r="F2754" s="403">
        <v>0</v>
      </c>
      <c r="O2754" s="403" t="s">
        <v>345</v>
      </c>
      <c r="R2754" s="403">
        <v>4</v>
      </c>
      <c r="S2754" s="403">
        <v>1.32</v>
      </c>
      <c r="T2754" s="403">
        <v>4.5999999999999996</v>
      </c>
      <c r="U2754" s="403">
        <v>-0.6</v>
      </c>
      <c r="V2754" s="403">
        <v>22.55</v>
      </c>
      <c r="W2754" s="403">
        <v>23.8</v>
      </c>
      <c r="X2754" s="404">
        <v>0.29149999999999998</v>
      </c>
      <c r="Y2754" s="403">
        <f>X2754+(S2754*((U2754-INDEX('[1]Center of Mass'!$B$8:$M$105,MATCH(A2754,'[1]Center of Mass'!$B$8:$B$105,0),9))^2+(V2754-INDEX('[1]Center of Mass'!$B$8:$M$105,MATCH(A2754,'[1]Center of Mass'!$B$8:$B$105,0),10))^2))</f>
        <v>769.7909714000001</v>
      </c>
    </row>
    <row r="2755" spans="1:25">
      <c r="A2755" s="403" t="s">
        <v>54</v>
      </c>
      <c r="B2755" s="403" t="s">
        <v>807</v>
      </c>
      <c r="C2755" s="403" t="s">
        <v>343</v>
      </c>
      <c r="D2755" s="403" t="s">
        <v>344</v>
      </c>
      <c r="E2755" s="403" t="s">
        <v>1455</v>
      </c>
      <c r="F2755" s="403">
        <v>0</v>
      </c>
      <c r="O2755" s="403" t="s">
        <v>345</v>
      </c>
      <c r="R2755" s="403">
        <v>4</v>
      </c>
      <c r="S2755" s="403">
        <v>1.21</v>
      </c>
      <c r="T2755" s="403">
        <v>4.4000000000000004</v>
      </c>
      <c r="U2755" s="403">
        <v>0.55000000000000004</v>
      </c>
      <c r="V2755" s="403">
        <v>22.55</v>
      </c>
      <c r="W2755" s="403">
        <v>23.8</v>
      </c>
      <c r="X2755" s="404">
        <v>0.24401999999999999</v>
      </c>
      <c r="Y2755" s="403">
        <f>X2755+(S2755*((U2755-INDEX('[1]Center of Mass'!$B$8:$M$105,MATCH(A2755,'[1]Center of Mass'!$B$8:$B$105,0),9))^2+(V2755-INDEX('[1]Center of Mass'!$B$8:$M$105,MATCH(A2755,'[1]Center of Mass'!$B$8:$B$105,0),10))^2))</f>
        <v>644.74319345000004</v>
      </c>
    </row>
    <row r="2756" spans="1:25">
      <c r="A2756" s="403" t="s">
        <v>54</v>
      </c>
      <c r="B2756" s="403" t="s">
        <v>808</v>
      </c>
      <c r="C2756" s="403" t="s">
        <v>343</v>
      </c>
      <c r="D2756" s="403" t="s">
        <v>344</v>
      </c>
      <c r="E2756" s="403" t="s">
        <v>1455</v>
      </c>
      <c r="F2756" s="403">
        <v>0</v>
      </c>
      <c r="O2756" s="403" t="s">
        <v>345</v>
      </c>
      <c r="R2756" s="403">
        <v>4</v>
      </c>
      <c r="S2756" s="403">
        <v>1.21</v>
      </c>
      <c r="T2756" s="403">
        <v>4.4000000000000004</v>
      </c>
      <c r="U2756" s="403">
        <v>1.65</v>
      </c>
      <c r="V2756" s="403">
        <v>22.55</v>
      </c>
      <c r="W2756" s="403">
        <v>23.8</v>
      </c>
      <c r="X2756" s="404">
        <v>0.24401999999999999</v>
      </c>
      <c r="Y2756" s="403">
        <f>X2756+(S2756*((U2756-INDEX('[1]Center of Mass'!$B$8:$M$105,MATCH(A2756,'[1]Center of Mass'!$B$8:$B$105,0),9))^2+(V2756-INDEX('[1]Center of Mass'!$B$8:$M$105,MATCH(A2756,'[1]Center of Mass'!$B$8:$B$105,0),10))^2))</f>
        <v>589.50935545000004</v>
      </c>
    </row>
    <row r="2757" spans="1:25">
      <c r="A2757" s="403" t="s">
        <v>54</v>
      </c>
      <c r="B2757" s="403" t="s">
        <v>809</v>
      </c>
      <c r="C2757" s="403" t="s">
        <v>343</v>
      </c>
      <c r="D2757" s="403" t="s">
        <v>344</v>
      </c>
      <c r="E2757" s="403" t="s">
        <v>1455</v>
      </c>
      <c r="F2757" s="403">
        <v>0</v>
      </c>
      <c r="O2757" s="403" t="s">
        <v>345</v>
      </c>
      <c r="R2757" s="403">
        <v>4</v>
      </c>
      <c r="S2757" s="403">
        <v>1.21</v>
      </c>
      <c r="T2757" s="403">
        <v>4.4000000000000004</v>
      </c>
      <c r="U2757" s="403">
        <v>2.75</v>
      </c>
      <c r="V2757" s="403">
        <v>22.55</v>
      </c>
      <c r="W2757" s="403">
        <v>23.8</v>
      </c>
      <c r="X2757" s="404">
        <v>0.24401999999999999</v>
      </c>
      <c r="Y2757" s="403">
        <f>X2757+(S2757*((U2757-INDEX('[1]Center of Mass'!$B$8:$M$105,MATCH(A2757,'[1]Center of Mass'!$B$8:$B$105,0),9))^2+(V2757-INDEX('[1]Center of Mass'!$B$8:$M$105,MATCH(A2757,'[1]Center of Mass'!$B$8:$B$105,0),10))^2))</f>
        <v>537.20371744999989</v>
      </c>
    </row>
    <row r="2758" spans="1:25">
      <c r="A2758" s="403" t="s">
        <v>54</v>
      </c>
      <c r="B2758" s="403" t="s">
        <v>810</v>
      </c>
      <c r="C2758" s="403" t="s">
        <v>343</v>
      </c>
      <c r="D2758" s="403" t="s">
        <v>344</v>
      </c>
      <c r="E2758" s="403" t="s">
        <v>1455</v>
      </c>
      <c r="F2758" s="403">
        <v>0</v>
      </c>
      <c r="O2758" s="403" t="s">
        <v>345</v>
      </c>
      <c r="R2758" s="403">
        <v>4</v>
      </c>
      <c r="S2758" s="403">
        <v>1.0725</v>
      </c>
      <c r="T2758" s="403">
        <v>4.1500000000000004</v>
      </c>
      <c r="U2758" s="403">
        <v>3.7879999999999998</v>
      </c>
      <c r="V2758" s="403">
        <v>22.55</v>
      </c>
      <c r="W2758" s="403">
        <v>23.8</v>
      </c>
      <c r="X2758" s="404">
        <v>0.19311</v>
      </c>
      <c r="Y2758" s="403">
        <f>X2758+(S2758*((U2758-INDEX('[1]Center of Mass'!$B$8:$M$105,MATCH(A2758,'[1]Center of Mass'!$B$8:$B$105,0),9))^2+(V2758-INDEX('[1]Center of Mass'!$B$8:$M$105,MATCH(A2758,'[1]Center of Mass'!$B$8:$B$105,0),10))^2))</f>
        <v>434.76610421250001</v>
      </c>
    </row>
    <row r="2759" spans="1:25">
      <c r="A2759" s="403" t="s">
        <v>54</v>
      </c>
      <c r="B2759" s="403" t="s">
        <v>811</v>
      </c>
      <c r="C2759" s="403" t="s">
        <v>343</v>
      </c>
      <c r="D2759" s="403" t="s">
        <v>344</v>
      </c>
      <c r="E2759" s="403" t="s">
        <v>1455</v>
      </c>
      <c r="F2759" s="403">
        <v>0</v>
      </c>
      <c r="O2759" s="403" t="s">
        <v>345</v>
      </c>
      <c r="R2759" s="403">
        <v>4</v>
      </c>
      <c r="S2759" s="403">
        <v>1.0725</v>
      </c>
      <c r="T2759" s="403">
        <v>4.1500000000000004</v>
      </c>
      <c r="U2759" s="403">
        <v>4.7629999999999999</v>
      </c>
      <c r="V2759" s="403">
        <v>22.55</v>
      </c>
      <c r="W2759" s="403">
        <v>23.8</v>
      </c>
      <c r="X2759" s="404">
        <v>0.19311</v>
      </c>
      <c r="Y2759" s="403">
        <f>X2759+(S2759*((U2759-INDEX('[1]Center of Mass'!$B$8:$M$105,MATCH(A2759,'[1]Center of Mass'!$B$8:$B$105,0),9))^2+(V2759-INDEX('[1]Center of Mass'!$B$8:$M$105,MATCH(A2759,'[1]Center of Mass'!$B$8:$B$105,0),10))^2))</f>
        <v>398.0133256499999</v>
      </c>
    </row>
    <row r="2760" spans="1:25">
      <c r="A2760" s="403" t="s">
        <v>54</v>
      </c>
      <c r="B2760" s="403" t="s">
        <v>812</v>
      </c>
      <c r="C2760" s="403" t="s">
        <v>343</v>
      </c>
      <c r="D2760" s="403" t="s">
        <v>344</v>
      </c>
      <c r="E2760" s="403" t="s">
        <v>1455</v>
      </c>
      <c r="F2760" s="403">
        <v>0</v>
      </c>
      <c r="O2760" s="403" t="s">
        <v>345</v>
      </c>
      <c r="R2760" s="403">
        <v>4</v>
      </c>
      <c r="S2760" s="403">
        <v>1.0725</v>
      </c>
      <c r="T2760" s="403">
        <v>4.1500000000000004</v>
      </c>
      <c r="U2760" s="403">
        <v>5.7380000000000004</v>
      </c>
      <c r="V2760" s="403">
        <v>22.55</v>
      </c>
      <c r="W2760" s="403">
        <v>23.8</v>
      </c>
      <c r="X2760" s="404">
        <v>0.19311</v>
      </c>
      <c r="Y2760" s="403">
        <f>X2760+(S2760*((U2760-INDEX('[1]Center of Mass'!$B$8:$M$105,MATCH(A2760,'[1]Center of Mass'!$B$8:$B$105,0),9))^2+(V2760-INDEX('[1]Center of Mass'!$B$8:$M$105,MATCH(A2760,'[1]Center of Mass'!$B$8:$B$105,0),10))^2))</f>
        <v>363.29963771250004</v>
      </c>
    </row>
    <row r="2761" spans="1:25">
      <c r="A2761" s="403" t="s">
        <v>54</v>
      </c>
      <c r="B2761" s="403" t="s">
        <v>813</v>
      </c>
      <c r="C2761" s="403" t="s">
        <v>343</v>
      </c>
      <c r="D2761" s="403" t="s">
        <v>344</v>
      </c>
      <c r="E2761" s="403" t="s">
        <v>1455</v>
      </c>
      <c r="F2761" s="403">
        <v>0</v>
      </c>
      <c r="O2761" s="403" t="s">
        <v>345</v>
      </c>
      <c r="R2761" s="403">
        <v>4</v>
      </c>
      <c r="S2761" s="403">
        <v>1.0725</v>
      </c>
      <c r="T2761" s="403">
        <v>4.1500000000000004</v>
      </c>
      <c r="U2761" s="403">
        <v>6.7130000000000001</v>
      </c>
      <c r="V2761" s="403">
        <v>22.55</v>
      </c>
      <c r="W2761" s="403">
        <v>23.8</v>
      </c>
      <c r="X2761" s="404">
        <v>0.19311</v>
      </c>
      <c r="Y2761" s="403">
        <f>X2761+(S2761*((U2761-INDEX('[1]Center of Mass'!$B$8:$M$105,MATCH(A2761,'[1]Center of Mass'!$B$8:$B$105,0),9))^2+(V2761-INDEX('[1]Center of Mass'!$B$8:$M$105,MATCH(A2761,'[1]Center of Mass'!$B$8:$B$105,0),10))^2))</f>
        <v>330.62504039999999</v>
      </c>
    </row>
    <row r="2762" spans="1:25">
      <c r="A2762" s="403" t="s">
        <v>54</v>
      </c>
      <c r="B2762" s="403" t="s">
        <v>814</v>
      </c>
      <c r="C2762" s="403" t="s">
        <v>343</v>
      </c>
      <c r="D2762" s="403" t="s">
        <v>344</v>
      </c>
      <c r="E2762" s="403" t="s">
        <v>1455</v>
      </c>
      <c r="F2762" s="403">
        <v>0</v>
      </c>
      <c r="O2762" s="403" t="s">
        <v>345</v>
      </c>
      <c r="R2762" s="403">
        <v>4</v>
      </c>
      <c r="S2762" s="403">
        <v>1.76</v>
      </c>
      <c r="T2762" s="403">
        <v>5.4</v>
      </c>
      <c r="U2762" s="403">
        <v>8</v>
      </c>
      <c r="V2762" s="403">
        <v>22.55</v>
      </c>
      <c r="W2762" s="403">
        <v>23.8</v>
      </c>
      <c r="X2762" s="404">
        <v>0.55293000000000003</v>
      </c>
      <c r="Y2762" s="403">
        <f>X2762+(S2762*((U2762-INDEX('[1]Center of Mass'!$B$8:$M$105,MATCH(A2762,'[1]Center of Mass'!$B$8:$B$105,0),9))^2+(V2762-INDEX('[1]Center of Mass'!$B$8:$M$105,MATCH(A2762,'[1]Center of Mass'!$B$8:$B$105,0),10))^2))</f>
        <v>477.14569719999997</v>
      </c>
    </row>
    <row r="2763" spans="1:25">
      <c r="A2763" s="403" t="s">
        <v>54</v>
      </c>
      <c r="B2763" s="403" t="s">
        <v>816</v>
      </c>
      <c r="C2763" s="403" t="s">
        <v>343</v>
      </c>
      <c r="D2763" s="403" t="s">
        <v>344</v>
      </c>
      <c r="E2763" s="403" t="s">
        <v>1455</v>
      </c>
      <c r="F2763" s="403">
        <v>0</v>
      </c>
      <c r="O2763" s="403" t="s">
        <v>345</v>
      </c>
      <c r="R2763" s="403">
        <v>4</v>
      </c>
      <c r="S2763" s="403">
        <v>0.77</v>
      </c>
      <c r="T2763" s="403">
        <v>3.6</v>
      </c>
      <c r="U2763" s="403">
        <v>9.15</v>
      </c>
      <c r="V2763" s="403">
        <v>22.55</v>
      </c>
      <c r="W2763" s="403">
        <v>23.8</v>
      </c>
      <c r="X2763" s="404">
        <v>0.10908</v>
      </c>
      <c r="Y2763" s="403">
        <f>X2763+(S2763*((U2763-INDEX('[1]Center of Mass'!$B$8:$M$105,MATCH(A2763,'[1]Center of Mass'!$B$8:$B$105,0),9))^2+(V2763-INDEX('[1]Center of Mass'!$B$8:$M$105,MATCH(A2763,'[1]Center of Mass'!$B$8:$B$105,0),10))^2))</f>
        <v>185.11016165000001</v>
      </c>
    </row>
    <row r="2764" spans="1:25">
      <c r="A2764" s="403" t="s">
        <v>54</v>
      </c>
      <c r="B2764" s="403" t="s">
        <v>818</v>
      </c>
      <c r="C2764" s="403" t="s">
        <v>343</v>
      </c>
      <c r="D2764" s="403" t="s">
        <v>344</v>
      </c>
      <c r="E2764" s="403" t="s">
        <v>1455</v>
      </c>
      <c r="F2764" s="403">
        <v>0</v>
      </c>
      <c r="O2764" s="403" t="s">
        <v>345</v>
      </c>
      <c r="R2764" s="403">
        <v>4</v>
      </c>
      <c r="S2764" s="403">
        <v>1.1917</v>
      </c>
      <c r="T2764" s="403">
        <v>4.367</v>
      </c>
      <c r="U2764" s="403">
        <v>13.242000000000001</v>
      </c>
      <c r="V2764" s="403">
        <v>22.55</v>
      </c>
      <c r="W2764" s="403">
        <v>23.8</v>
      </c>
      <c r="X2764" s="404">
        <v>0.23671</v>
      </c>
      <c r="Y2764" s="403">
        <f>X2764+(S2764*((U2764-INDEX('[1]Center of Mass'!$B$8:$M$105,MATCH(A2764,'[1]Center of Mass'!$B$8:$B$105,0),9))^2+(V2764-INDEX('[1]Center of Mass'!$B$8:$M$105,MATCH(A2764,'[1]Center of Mass'!$B$8:$B$105,0),10))^2))</f>
        <v>182.65856255809996</v>
      </c>
    </row>
    <row r="2765" spans="1:25">
      <c r="A2765" s="403" t="s">
        <v>54</v>
      </c>
      <c r="B2765" s="403" t="s">
        <v>819</v>
      </c>
      <c r="C2765" s="403" t="s">
        <v>343</v>
      </c>
      <c r="D2765" s="403" t="s">
        <v>344</v>
      </c>
      <c r="E2765" s="403" t="s">
        <v>1455</v>
      </c>
      <c r="F2765" s="403">
        <v>0</v>
      </c>
      <c r="O2765" s="403" t="s">
        <v>345</v>
      </c>
      <c r="R2765" s="403">
        <v>4</v>
      </c>
      <c r="S2765" s="403">
        <v>1.1917</v>
      </c>
      <c r="T2765" s="403">
        <v>4.367</v>
      </c>
      <c r="U2765" s="403">
        <v>14.324999999999999</v>
      </c>
      <c r="V2765" s="403">
        <v>22.55</v>
      </c>
      <c r="W2765" s="403">
        <v>23.8</v>
      </c>
      <c r="X2765" s="404">
        <v>0.23671</v>
      </c>
      <c r="Y2765" s="403">
        <f>X2765+(S2765*((U2765-INDEX('[1]Center of Mass'!$B$8:$M$105,MATCH(A2765,'[1]Center of Mass'!$B$8:$B$105,0),9))^2+(V2765-INDEX('[1]Center of Mass'!$B$8:$M$105,MATCH(A2765,'[1]Center of Mass'!$B$8:$B$105,0),10))^2))</f>
        <v>161.839714904</v>
      </c>
    </row>
    <row r="2766" spans="1:25">
      <c r="A2766" s="403" t="s">
        <v>54</v>
      </c>
      <c r="B2766" s="403" t="s">
        <v>820</v>
      </c>
      <c r="C2766" s="403" t="s">
        <v>343</v>
      </c>
      <c r="D2766" s="403" t="s">
        <v>344</v>
      </c>
      <c r="E2766" s="403" t="s">
        <v>1455</v>
      </c>
      <c r="F2766" s="403">
        <v>0</v>
      </c>
      <c r="O2766" s="403" t="s">
        <v>345</v>
      </c>
      <c r="R2766" s="403">
        <v>4</v>
      </c>
      <c r="S2766" s="403">
        <v>1.1917</v>
      </c>
      <c r="T2766" s="403">
        <v>4.367</v>
      </c>
      <c r="U2766" s="403">
        <v>15.407999999999999</v>
      </c>
      <c r="V2766" s="403">
        <v>22.55</v>
      </c>
      <c r="W2766" s="403">
        <v>23.8</v>
      </c>
      <c r="X2766" s="404">
        <v>0.23671</v>
      </c>
      <c r="Y2766" s="403">
        <f>X2766+(S2766*((U2766-INDEX('[1]Center of Mass'!$B$8:$M$105,MATCH(A2766,'[1]Center of Mass'!$B$8:$B$105,0),9))^2+(V2766-INDEX('[1]Center of Mass'!$B$8:$M$105,MATCH(A2766,'[1]Center of Mass'!$B$8:$B$105,0),10))^2))</f>
        <v>143.81633089249999</v>
      </c>
    </row>
    <row r="2767" spans="1:25">
      <c r="A2767" s="403" t="s">
        <v>54</v>
      </c>
      <c r="B2767" s="403" t="s">
        <v>821</v>
      </c>
      <c r="C2767" s="403" t="s">
        <v>343</v>
      </c>
      <c r="D2767" s="403" t="s">
        <v>344</v>
      </c>
      <c r="E2767" s="403" t="s">
        <v>1455</v>
      </c>
      <c r="F2767" s="403">
        <v>0</v>
      </c>
      <c r="O2767" s="403" t="s">
        <v>345</v>
      </c>
      <c r="R2767" s="403">
        <v>4</v>
      </c>
      <c r="S2767" s="403">
        <v>1.1917</v>
      </c>
      <c r="T2767" s="403">
        <v>4.367</v>
      </c>
      <c r="U2767" s="403">
        <v>16.492000000000001</v>
      </c>
      <c r="V2767" s="403">
        <v>22.55</v>
      </c>
      <c r="W2767" s="403">
        <v>23.8</v>
      </c>
      <c r="X2767" s="404">
        <v>0.23671</v>
      </c>
      <c r="Y2767" s="403">
        <f>X2767+(S2767*((U2767-INDEX('[1]Center of Mass'!$B$8:$M$105,MATCH(A2767,'[1]Center of Mass'!$B$8:$B$105,0),9))^2+(V2767-INDEX('[1]Center of Mass'!$B$8:$M$105,MATCH(A2767,'[1]Center of Mass'!$B$8:$B$105,0),10))^2))</f>
        <v>128.57564145809997</v>
      </c>
    </row>
    <row r="2768" spans="1:25">
      <c r="A2768" s="403" t="s">
        <v>54</v>
      </c>
      <c r="B2768" s="403" t="s">
        <v>822</v>
      </c>
      <c r="C2768" s="403" t="s">
        <v>343</v>
      </c>
      <c r="D2768" s="403" t="s">
        <v>344</v>
      </c>
      <c r="E2768" s="403" t="s">
        <v>1455</v>
      </c>
      <c r="F2768" s="403">
        <v>0</v>
      </c>
      <c r="O2768" s="403" t="s">
        <v>345</v>
      </c>
      <c r="R2768" s="403">
        <v>4</v>
      </c>
      <c r="S2768" s="403">
        <v>1.1917</v>
      </c>
      <c r="T2768" s="403">
        <v>4.367</v>
      </c>
      <c r="U2768" s="403">
        <v>17.574999999999999</v>
      </c>
      <c r="V2768" s="403">
        <v>22.55</v>
      </c>
      <c r="W2768" s="403">
        <v>23.8</v>
      </c>
      <c r="X2768" s="404">
        <v>0.23671</v>
      </c>
      <c r="Y2768" s="403">
        <f>X2768+(S2768*((U2768-INDEX('[1]Center of Mass'!$B$8:$M$105,MATCH(A2768,'[1]Center of Mass'!$B$8:$B$105,0),9))^2+(V2768-INDEX('[1]Center of Mass'!$B$8:$M$105,MATCH(A2768,'[1]Center of Mass'!$B$8:$B$105,0),10))^2))</f>
        <v>116.145765954</v>
      </c>
    </row>
    <row r="2769" spans="1:25">
      <c r="A2769" s="403" t="s">
        <v>54</v>
      </c>
      <c r="B2769" s="403" t="s">
        <v>823</v>
      </c>
      <c r="C2769" s="403" t="s">
        <v>343</v>
      </c>
      <c r="D2769" s="403" t="s">
        <v>344</v>
      </c>
      <c r="E2769" s="403" t="s">
        <v>1455</v>
      </c>
      <c r="F2769" s="403">
        <v>0</v>
      </c>
      <c r="O2769" s="403" t="s">
        <v>345</v>
      </c>
      <c r="R2769" s="403">
        <v>4</v>
      </c>
      <c r="S2769" s="403">
        <v>1.1917</v>
      </c>
      <c r="T2769" s="403">
        <v>4.367</v>
      </c>
      <c r="U2769" s="403">
        <v>18.658000000000001</v>
      </c>
      <c r="V2769" s="403">
        <v>22.55</v>
      </c>
      <c r="W2769" s="403">
        <v>23.8</v>
      </c>
      <c r="X2769" s="404">
        <v>0.23671</v>
      </c>
      <c r="Y2769" s="403">
        <f>X2769+(S2769*((U2769-INDEX('[1]Center of Mass'!$B$8:$M$105,MATCH(A2769,'[1]Center of Mass'!$B$8:$B$105,0),9))^2+(V2769-INDEX('[1]Center of Mass'!$B$8:$M$105,MATCH(A2769,'[1]Center of Mass'!$B$8:$B$105,0),10))^2))</f>
        <v>106.5113540925</v>
      </c>
    </row>
    <row r="2770" spans="1:25">
      <c r="A2770" s="403" t="s">
        <v>54</v>
      </c>
      <c r="B2770" s="403" t="s">
        <v>825</v>
      </c>
      <c r="C2770" s="403" t="s">
        <v>343</v>
      </c>
      <c r="D2770" s="403" t="s">
        <v>344</v>
      </c>
      <c r="E2770" s="403" t="s">
        <v>1455</v>
      </c>
      <c r="F2770" s="403">
        <v>0</v>
      </c>
      <c r="O2770" s="403" t="s">
        <v>345</v>
      </c>
      <c r="R2770" s="403">
        <v>4</v>
      </c>
      <c r="S2770" s="403">
        <v>1.32</v>
      </c>
      <c r="T2770" s="403">
        <v>4.5999999999999996</v>
      </c>
      <c r="U2770" s="403">
        <v>-0.6</v>
      </c>
      <c r="V2770" s="403">
        <v>23.65</v>
      </c>
      <c r="W2770" s="403">
        <v>23.8</v>
      </c>
      <c r="X2770" s="404">
        <v>0.29149999999999998</v>
      </c>
      <c r="Y2770" s="403">
        <f>X2770+(S2770*((U2770-INDEX('[1]Center of Mass'!$B$8:$M$105,MATCH(A2770,'[1]Center of Mass'!$B$8:$B$105,0),9))^2+(V2770-INDEX('[1]Center of Mass'!$B$8:$M$105,MATCH(A2770,'[1]Center of Mass'!$B$8:$B$105,0),10))^2))</f>
        <v>797.19892340000013</v>
      </c>
    </row>
    <row r="2771" spans="1:25">
      <c r="A2771" s="403" t="s">
        <v>54</v>
      </c>
      <c r="B2771" s="403" t="s">
        <v>826</v>
      </c>
      <c r="C2771" s="403" t="s">
        <v>343</v>
      </c>
      <c r="D2771" s="403" t="s">
        <v>344</v>
      </c>
      <c r="E2771" s="403" t="s">
        <v>1455</v>
      </c>
      <c r="F2771" s="403">
        <v>0</v>
      </c>
      <c r="O2771" s="403" t="s">
        <v>345</v>
      </c>
      <c r="R2771" s="403">
        <v>4</v>
      </c>
      <c r="S2771" s="403">
        <v>1.21</v>
      </c>
      <c r="T2771" s="403">
        <v>4.4000000000000004</v>
      </c>
      <c r="U2771" s="403">
        <v>0.55000000000000004</v>
      </c>
      <c r="V2771" s="403">
        <v>23.65</v>
      </c>
      <c r="W2771" s="403">
        <v>23.8</v>
      </c>
      <c r="X2771" s="404">
        <v>0.24401999999999999</v>
      </c>
      <c r="Y2771" s="403">
        <f>X2771+(S2771*((U2771-INDEX('[1]Center of Mass'!$B$8:$M$105,MATCH(A2771,'[1]Center of Mass'!$B$8:$B$105,0),9))^2+(V2771-INDEX('[1]Center of Mass'!$B$8:$M$105,MATCH(A2771,'[1]Center of Mass'!$B$8:$B$105,0),10))^2))</f>
        <v>669.86714944999983</v>
      </c>
    </row>
    <row r="2772" spans="1:25">
      <c r="A2772" s="403" t="s">
        <v>54</v>
      </c>
      <c r="B2772" s="403" t="s">
        <v>827</v>
      </c>
      <c r="C2772" s="403" t="s">
        <v>343</v>
      </c>
      <c r="D2772" s="403" t="s">
        <v>344</v>
      </c>
      <c r="E2772" s="403" t="s">
        <v>1455</v>
      </c>
      <c r="F2772" s="403">
        <v>0</v>
      </c>
      <c r="O2772" s="403" t="s">
        <v>345</v>
      </c>
      <c r="R2772" s="403">
        <v>4</v>
      </c>
      <c r="S2772" s="403">
        <v>1.21</v>
      </c>
      <c r="T2772" s="403">
        <v>4.4000000000000004</v>
      </c>
      <c r="U2772" s="403">
        <v>1.65</v>
      </c>
      <c r="V2772" s="403">
        <v>23.65</v>
      </c>
      <c r="W2772" s="403">
        <v>23.8</v>
      </c>
      <c r="X2772" s="404">
        <v>0.24401999999999999</v>
      </c>
      <c r="Y2772" s="403">
        <f>X2772+(S2772*((U2772-INDEX('[1]Center of Mass'!$B$8:$M$105,MATCH(A2772,'[1]Center of Mass'!$B$8:$B$105,0),9))^2+(V2772-INDEX('[1]Center of Mass'!$B$8:$M$105,MATCH(A2772,'[1]Center of Mass'!$B$8:$B$105,0),10))^2))</f>
        <v>614.63331144999995</v>
      </c>
    </row>
    <row r="2773" spans="1:25">
      <c r="A2773" s="403" t="s">
        <v>54</v>
      </c>
      <c r="B2773" s="403" t="s">
        <v>828</v>
      </c>
      <c r="C2773" s="403" t="s">
        <v>343</v>
      </c>
      <c r="D2773" s="403" t="s">
        <v>344</v>
      </c>
      <c r="E2773" s="403" t="s">
        <v>1455</v>
      </c>
      <c r="F2773" s="403">
        <v>0</v>
      </c>
      <c r="O2773" s="403" t="s">
        <v>345</v>
      </c>
      <c r="R2773" s="403">
        <v>4</v>
      </c>
      <c r="S2773" s="403">
        <v>1.21</v>
      </c>
      <c r="T2773" s="403">
        <v>4.4000000000000004</v>
      </c>
      <c r="U2773" s="403">
        <v>2.75</v>
      </c>
      <c r="V2773" s="403">
        <v>23.65</v>
      </c>
      <c r="W2773" s="403">
        <v>23.8</v>
      </c>
      <c r="X2773" s="404">
        <v>0.24401999999999999</v>
      </c>
      <c r="Y2773" s="403">
        <f>X2773+(S2773*((U2773-INDEX('[1]Center of Mass'!$B$8:$M$105,MATCH(A2773,'[1]Center of Mass'!$B$8:$B$105,0),9))^2+(V2773-INDEX('[1]Center of Mass'!$B$8:$M$105,MATCH(A2773,'[1]Center of Mass'!$B$8:$B$105,0),10))^2))</f>
        <v>562.32767344999991</v>
      </c>
    </row>
    <row r="2774" spans="1:25">
      <c r="A2774" s="403" t="s">
        <v>54</v>
      </c>
      <c r="B2774" s="403" t="s">
        <v>895</v>
      </c>
      <c r="C2774" s="403" t="s">
        <v>343</v>
      </c>
      <c r="D2774" s="403" t="s">
        <v>344</v>
      </c>
      <c r="E2774" s="403" t="s">
        <v>1455</v>
      </c>
      <c r="F2774" s="403">
        <v>0</v>
      </c>
      <c r="O2774" s="403" t="s">
        <v>345</v>
      </c>
      <c r="R2774" s="403">
        <v>4</v>
      </c>
      <c r="S2774" s="403">
        <v>1.0725</v>
      </c>
      <c r="T2774" s="403">
        <v>4.1500000000000004</v>
      </c>
      <c r="U2774" s="403">
        <v>3.7879999999999998</v>
      </c>
      <c r="V2774" s="403">
        <v>23.65</v>
      </c>
      <c r="W2774" s="403">
        <v>23.8</v>
      </c>
      <c r="X2774" s="404">
        <v>0.19311</v>
      </c>
      <c r="Y2774" s="403">
        <f>X2774+(S2774*((U2774-INDEX('[1]Center of Mass'!$B$8:$M$105,MATCH(A2774,'[1]Center of Mass'!$B$8:$B$105,0),9))^2+(V2774-INDEX('[1]Center of Mass'!$B$8:$M$105,MATCH(A2774,'[1]Center of Mass'!$B$8:$B$105,0),10))^2))</f>
        <v>457.03506521249994</v>
      </c>
    </row>
    <row r="2775" spans="1:25">
      <c r="A2775" s="403" t="s">
        <v>54</v>
      </c>
      <c r="B2775" s="403" t="s">
        <v>896</v>
      </c>
      <c r="C2775" s="403" t="s">
        <v>343</v>
      </c>
      <c r="D2775" s="403" t="s">
        <v>344</v>
      </c>
      <c r="E2775" s="403" t="s">
        <v>1455</v>
      </c>
      <c r="F2775" s="403">
        <v>0</v>
      </c>
      <c r="O2775" s="403" t="s">
        <v>345</v>
      </c>
      <c r="R2775" s="403">
        <v>4</v>
      </c>
      <c r="S2775" s="403">
        <v>1.0725</v>
      </c>
      <c r="T2775" s="403">
        <v>4.1500000000000004</v>
      </c>
      <c r="U2775" s="403">
        <v>4.7629999999999999</v>
      </c>
      <c r="V2775" s="403">
        <v>23.65</v>
      </c>
      <c r="W2775" s="403">
        <v>23.8</v>
      </c>
      <c r="X2775" s="404">
        <v>0.19311</v>
      </c>
      <c r="Y2775" s="403">
        <f>X2775+(S2775*((U2775-INDEX('[1]Center of Mass'!$B$8:$M$105,MATCH(A2775,'[1]Center of Mass'!$B$8:$B$105,0),9))^2+(V2775-INDEX('[1]Center of Mass'!$B$8:$M$105,MATCH(A2775,'[1]Center of Mass'!$B$8:$B$105,0),10))^2))</f>
        <v>420.28228664999989</v>
      </c>
    </row>
    <row r="2776" spans="1:25">
      <c r="A2776" s="403" t="s">
        <v>54</v>
      </c>
      <c r="B2776" s="403" t="s">
        <v>863</v>
      </c>
      <c r="C2776" s="403" t="s">
        <v>343</v>
      </c>
      <c r="D2776" s="403" t="s">
        <v>344</v>
      </c>
      <c r="E2776" s="403" t="s">
        <v>1455</v>
      </c>
      <c r="F2776" s="403">
        <v>0</v>
      </c>
      <c r="O2776" s="403" t="s">
        <v>345</v>
      </c>
      <c r="R2776" s="403">
        <v>4</v>
      </c>
      <c r="S2776" s="403">
        <v>1.0725</v>
      </c>
      <c r="T2776" s="403">
        <v>4.1500000000000004</v>
      </c>
      <c r="U2776" s="403">
        <v>5.7380000000000004</v>
      </c>
      <c r="V2776" s="403">
        <v>23.65</v>
      </c>
      <c r="W2776" s="403">
        <v>23.8</v>
      </c>
      <c r="X2776" s="404">
        <v>0.19311</v>
      </c>
      <c r="Y2776" s="403">
        <f>X2776+(S2776*((U2776-INDEX('[1]Center of Mass'!$B$8:$M$105,MATCH(A2776,'[1]Center of Mass'!$B$8:$B$105,0),9))^2+(V2776-INDEX('[1]Center of Mass'!$B$8:$M$105,MATCH(A2776,'[1]Center of Mass'!$B$8:$B$105,0),10))^2))</f>
        <v>385.56859871249998</v>
      </c>
    </row>
    <row r="2777" spans="1:25">
      <c r="A2777" s="403" t="s">
        <v>54</v>
      </c>
      <c r="B2777" s="403" t="s">
        <v>897</v>
      </c>
      <c r="C2777" s="403" t="s">
        <v>343</v>
      </c>
      <c r="D2777" s="403" t="s">
        <v>344</v>
      </c>
      <c r="E2777" s="403" t="s">
        <v>1455</v>
      </c>
      <c r="F2777" s="403">
        <v>0</v>
      </c>
      <c r="O2777" s="403" t="s">
        <v>345</v>
      </c>
      <c r="R2777" s="403">
        <v>4</v>
      </c>
      <c r="S2777" s="403">
        <v>1.0725</v>
      </c>
      <c r="T2777" s="403">
        <v>4.1500000000000004</v>
      </c>
      <c r="U2777" s="403">
        <v>6.7130000000000001</v>
      </c>
      <c r="V2777" s="403">
        <v>23.65</v>
      </c>
      <c r="W2777" s="403">
        <v>23.8</v>
      </c>
      <c r="X2777" s="404">
        <v>0.19311</v>
      </c>
      <c r="Y2777" s="403">
        <f>X2777+(S2777*((U2777-INDEX('[1]Center of Mass'!$B$8:$M$105,MATCH(A2777,'[1]Center of Mass'!$B$8:$B$105,0),9))^2+(V2777-INDEX('[1]Center of Mass'!$B$8:$M$105,MATCH(A2777,'[1]Center of Mass'!$B$8:$B$105,0),10))^2))</f>
        <v>352.89400139999992</v>
      </c>
    </row>
    <row r="2778" spans="1:25">
      <c r="A2778" s="403" t="s">
        <v>54</v>
      </c>
      <c r="B2778" s="403" t="s">
        <v>864</v>
      </c>
      <c r="C2778" s="403" t="s">
        <v>343</v>
      </c>
      <c r="D2778" s="403" t="s">
        <v>344</v>
      </c>
      <c r="E2778" s="403" t="s">
        <v>1455</v>
      </c>
      <c r="F2778" s="403">
        <v>0</v>
      </c>
      <c r="O2778" s="403" t="s">
        <v>345</v>
      </c>
      <c r="R2778" s="403">
        <v>4</v>
      </c>
      <c r="S2778" s="403">
        <v>1.76</v>
      </c>
      <c r="T2778" s="403">
        <v>5.4</v>
      </c>
      <c r="U2778" s="403">
        <v>8</v>
      </c>
      <c r="V2778" s="403">
        <v>23.65</v>
      </c>
      <c r="W2778" s="403">
        <v>23.8</v>
      </c>
      <c r="X2778" s="404">
        <v>0.55293000000000003</v>
      </c>
      <c r="Y2778" s="403">
        <f>X2778+(S2778*((U2778-INDEX('[1]Center of Mass'!$B$8:$M$105,MATCH(A2778,'[1]Center of Mass'!$B$8:$B$105,0),9))^2+(V2778-INDEX('[1]Center of Mass'!$B$8:$M$105,MATCH(A2778,'[1]Center of Mass'!$B$8:$B$105,0),10))^2))</f>
        <v>513.68963319999989</v>
      </c>
    </row>
    <row r="2779" spans="1:25">
      <c r="A2779" s="403" t="s">
        <v>54</v>
      </c>
      <c r="B2779" s="403" t="s">
        <v>573</v>
      </c>
      <c r="C2779" s="403" t="s">
        <v>343</v>
      </c>
      <c r="D2779" s="403" t="s">
        <v>344</v>
      </c>
      <c r="E2779" s="403" t="s">
        <v>1455</v>
      </c>
      <c r="F2779" s="403">
        <v>0</v>
      </c>
      <c r="O2779" s="403" t="s">
        <v>345</v>
      </c>
      <c r="R2779" s="403">
        <v>4</v>
      </c>
      <c r="S2779" s="403">
        <v>0.77</v>
      </c>
      <c r="T2779" s="403">
        <v>3.6</v>
      </c>
      <c r="U2779" s="403">
        <v>9.15</v>
      </c>
      <c r="V2779" s="403">
        <v>23.65</v>
      </c>
      <c r="W2779" s="403">
        <v>23.8</v>
      </c>
      <c r="X2779" s="404">
        <v>0.10908</v>
      </c>
      <c r="Y2779" s="403">
        <f>X2779+(S2779*((U2779-INDEX('[1]Center of Mass'!$B$8:$M$105,MATCH(A2779,'[1]Center of Mass'!$B$8:$B$105,0),9))^2+(V2779-INDEX('[1]Center of Mass'!$B$8:$M$105,MATCH(A2779,'[1]Center of Mass'!$B$8:$B$105,0),10))^2))</f>
        <v>201.09813364999997</v>
      </c>
    </row>
    <row r="2780" spans="1:25">
      <c r="A2780" s="403" t="s">
        <v>54</v>
      </c>
      <c r="B2780" s="403" t="s">
        <v>574</v>
      </c>
      <c r="C2780" s="403" t="s">
        <v>343</v>
      </c>
      <c r="D2780" s="403" t="s">
        <v>344</v>
      </c>
      <c r="E2780" s="403" t="s">
        <v>1455</v>
      </c>
      <c r="F2780" s="403">
        <v>0</v>
      </c>
      <c r="O2780" s="403" t="s">
        <v>345</v>
      </c>
      <c r="R2780" s="403">
        <v>4</v>
      </c>
      <c r="S2780" s="403">
        <v>1.43</v>
      </c>
      <c r="T2780" s="403">
        <v>4.8</v>
      </c>
      <c r="U2780" s="403">
        <v>10.15</v>
      </c>
      <c r="V2780" s="403">
        <v>23.65</v>
      </c>
      <c r="W2780" s="403">
        <v>23.8</v>
      </c>
      <c r="X2780" s="404">
        <v>0.34558</v>
      </c>
      <c r="Y2780" s="403">
        <f>X2780+(S2780*((U2780-INDEX('[1]Center of Mass'!$B$8:$M$105,MATCH(A2780,'[1]Center of Mass'!$B$8:$B$105,0),9))^2+(V2780-INDEX('[1]Center of Mass'!$B$8:$M$105,MATCH(A2780,'[1]Center of Mass'!$B$8:$B$105,0),10))^2))</f>
        <v>338.7218253499999</v>
      </c>
    </row>
    <row r="2781" spans="1:25">
      <c r="A2781" s="403" t="s">
        <v>54</v>
      </c>
      <c r="B2781" s="403" t="s">
        <v>534</v>
      </c>
      <c r="C2781" s="403" t="s">
        <v>343</v>
      </c>
      <c r="D2781" s="403" t="s">
        <v>344</v>
      </c>
      <c r="E2781" s="403" t="s">
        <v>1455</v>
      </c>
      <c r="F2781" s="403">
        <v>0</v>
      </c>
      <c r="O2781" s="403" t="s">
        <v>345</v>
      </c>
      <c r="R2781" s="403">
        <v>4</v>
      </c>
      <c r="S2781" s="403">
        <v>1.0449999999999999</v>
      </c>
      <c r="T2781" s="403">
        <v>4.0999999999999996</v>
      </c>
      <c r="U2781" s="403">
        <v>11.275</v>
      </c>
      <c r="V2781" s="403">
        <v>23.65</v>
      </c>
      <c r="W2781" s="403">
        <v>23.8</v>
      </c>
      <c r="X2781" s="404">
        <v>0.18396000000000001</v>
      </c>
      <c r="Y2781" s="403">
        <f>X2781+(S2781*((U2781-INDEX('[1]Center of Mass'!$B$8:$M$105,MATCH(A2781,'[1]Center of Mass'!$B$8:$B$105,0),9))^2+(V2781-INDEX('[1]Center of Mass'!$B$8:$M$105,MATCH(A2781,'[1]Center of Mass'!$B$8:$B$105,0),10))^2))</f>
        <v>221.27421289999995</v>
      </c>
    </row>
    <row r="2782" spans="1:25">
      <c r="A2782" s="403" t="s">
        <v>54</v>
      </c>
      <c r="B2782" s="403" t="s">
        <v>535</v>
      </c>
      <c r="C2782" s="403" t="s">
        <v>343</v>
      </c>
      <c r="D2782" s="403" t="s">
        <v>344</v>
      </c>
      <c r="E2782" s="403" t="s">
        <v>1455</v>
      </c>
      <c r="F2782" s="403">
        <v>0</v>
      </c>
      <c r="O2782" s="403" t="s">
        <v>345</v>
      </c>
      <c r="R2782" s="403">
        <v>4</v>
      </c>
      <c r="S2782" s="403">
        <v>1.0449999999999999</v>
      </c>
      <c r="T2782" s="403">
        <v>4.0999999999999996</v>
      </c>
      <c r="U2782" s="403">
        <v>12.225</v>
      </c>
      <c r="V2782" s="403">
        <v>23.65</v>
      </c>
      <c r="W2782" s="403">
        <v>23.8</v>
      </c>
      <c r="X2782" s="404">
        <v>0.18396000000000001</v>
      </c>
      <c r="Y2782" s="403">
        <f>X2782+(S2782*((U2782-INDEX('[1]Center of Mass'!$B$8:$M$105,MATCH(A2782,'[1]Center of Mass'!$B$8:$B$105,0),9))^2+(V2782-INDEX('[1]Center of Mass'!$B$8:$M$105,MATCH(A2782,'[1]Center of Mass'!$B$8:$B$105,0),10))^2))</f>
        <v>201.22264839999997</v>
      </c>
    </row>
    <row r="2783" spans="1:25">
      <c r="A2783" s="403" t="s">
        <v>54</v>
      </c>
      <c r="B2783" s="403" t="s">
        <v>536</v>
      </c>
      <c r="C2783" s="403" t="s">
        <v>343</v>
      </c>
      <c r="D2783" s="403" t="s">
        <v>344</v>
      </c>
      <c r="E2783" s="403" t="s">
        <v>1455</v>
      </c>
      <c r="F2783" s="403">
        <v>0</v>
      </c>
      <c r="O2783" s="403" t="s">
        <v>345</v>
      </c>
      <c r="R2783" s="403">
        <v>4</v>
      </c>
      <c r="S2783" s="403">
        <v>1.1917</v>
      </c>
      <c r="T2783" s="403">
        <v>4.367</v>
      </c>
      <c r="U2783" s="403">
        <v>13.242000000000001</v>
      </c>
      <c r="V2783" s="403">
        <v>23.65</v>
      </c>
      <c r="W2783" s="403">
        <v>23.8</v>
      </c>
      <c r="X2783" s="404">
        <v>0.23671</v>
      </c>
      <c r="Y2783" s="403">
        <f>X2783+(S2783*((U2783-INDEX('[1]Center of Mass'!$B$8:$M$105,MATCH(A2783,'[1]Center of Mass'!$B$8:$B$105,0),9))^2+(V2783-INDEX('[1]Center of Mass'!$B$8:$M$105,MATCH(A2783,'[1]Center of Mass'!$B$8:$B$105,0),10))^2))</f>
        <v>207.40254467809993</v>
      </c>
    </row>
    <row r="2784" spans="1:25">
      <c r="A2784" s="403" t="s">
        <v>54</v>
      </c>
      <c r="B2784" s="403" t="s">
        <v>537</v>
      </c>
      <c r="C2784" s="403" t="s">
        <v>343</v>
      </c>
      <c r="D2784" s="403" t="s">
        <v>344</v>
      </c>
      <c r="E2784" s="403" t="s">
        <v>1455</v>
      </c>
      <c r="F2784" s="403">
        <v>0</v>
      </c>
      <c r="O2784" s="403" t="s">
        <v>345</v>
      </c>
      <c r="R2784" s="403">
        <v>4</v>
      </c>
      <c r="S2784" s="403">
        <v>1.1917</v>
      </c>
      <c r="T2784" s="403">
        <v>4.367</v>
      </c>
      <c r="U2784" s="403">
        <v>14.324999999999999</v>
      </c>
      <c r="V2784" s="403">
        <v>23.65</v>
      </c>
      <c r="W2784" s="403">
        <v>23.8</v>
      </c>
      <c r="X2784" s="404">
        <v>0.23671</v>
      </c>
      <c r="Y2784" s="403">
        <f>X2784+(S2784*((U2784-INDEX('[1]Center of Mass'!$B$8:$M$105,MATCH(A2784,'[1]Center of Mass'!$B$8:$B$105,0),9))^2+(V2784-INDEX('[1]Center of Mass'!$B$8:$M$105,MATCH(A2784,'[1]Center of Mass'!$B$8:$B$105,0),10))^2))</f>
        <v>186.58369702399995</v>
      </c>
    </row>
    <row r="2785" spans="1:25">
      <c r="A2785" s="403" t="s">
        <v>54</v>
      </c>
      <c r="B2785" s="403" t="s">
        <v>538</v>
      </c>
      <c r="C2785" s="403" t="s">
        <v>343</v>
      </c>
      <c r="D2785" s="403" t="s">
        <v>344</v>
      </c>
      <c r="E2785" s="403" t="s">
        <v>1455</v>
      </c>
      <c r="F2785" s="403">
        <v>0</v>
      </c>
      <c r="O2785" s="403" t="s">
        <v>345</v>
      </c>
      <c r="R2785" s="403">
        <v>4</v>
      </c>
      <c r="S2785" s="403">
        <v>1.1917</v>
      </c>
      <c r="T2785" s="403">
        <v>4.367</v>
      </c>
      <c r="U2785" s="403">
        <v>15.407999999999999</v>
      </c>
      <c r="V2785" s="403">
        <v>23.65</v>
      </c>
      <c r="W2785" s="403">
        <v>23.8</v>
      </c>
      <c r="X2785" s="404">
        <v>0.23671</v>
      </c>
      <c r="Y2785" s="403">
        <f>X2785+(S2785*((U2785-INDEX('[1]Center of Mass'!$B$8:$M$105,MATCH(A2785,'[1]Center of Mass'!$B$8:$B$105,0),9))^2+(V2785-INDEX('[1]Center of Mass'!$B$8:$M$105,MATCH(A2785,'[1]Center of Mass'!$B$8:$B$105,0),10))^2))</f>
        <v>168.56031301249993</v>
      </c>
    </row>
    <row r="2786" spans="1:25">
      <c r="A2786" s="403" t="s">
        <v>54</v>
      </c>
      <c r="B2786" s="403" t="s">
        <v>400</v>
      </c>
      <c r="C2786" s="403" t="s">
        <v>343</v>
      </c>
      <c r="D2786" s="403" t="s">
        <v>344</v>
      </c>
      <c r="E2786" s="403" t="s">
        <v>1455</v>
      </c>
      <c r="F2786" s="403">
        <v>0</v>
      </c>
      <c r="O2786" s="403" t="s">
        <v>345</v>
      </c>
      <c r="R2786" s="403">
        <v>4</v>
      </c>
      <c r="S2786" s="403">
        <v>1.1917</v>
      </c>
      <c r="T2786" s="403">
        <v>4.367</v>
      </c>
      <c r="U2786" s="403">
        <v>16.492000000000001</v>
      </c>
      <c r="V2786" s="403">
        <v>23.65</v>
      </c>
      <c r="W2786" s="403">
        <v>23.8</v>
      </c>
      <c r="X2786" s="404">
        <v>0.23671</v>
      </c>
      <c r="Y2786" s="403">
        <f>X2786+(S2786*((U2786-INDEX('[1]Center of Mass'!$B$8:$M$105,MATCH(A2786,'[1]Center of Mass'!$B$8:$B$105,0),9))^2+(V2786-INDEX('[1]Center of Mass'!$B$8:$M$105,MATCH(A2786,'[1]Center of Mass'!$B$8:$B$105,0),10))^2))</f>
        <v>153.31962357809991</v>
      </c>
    </row>
    <row r="2787" spans="1:25">
      <c r="A2787" s="403" t="s">
        <v>54</v>
      </c>
      <c r="B2787" s="403" t="s">
        <v>539</v>
      </c>
      <c r="C2787" s="403" t="s">
        <v>343</v>
      </c>
      <c r="D2787" s="403" t="s">
        <v>344</v>
      </c>
      <c r="E2787" s="403" t="s">
        <v>1455</v>
      </c>
      <c r="F2787" s="403">
        <v>0</v>
      </c>
      <c r="O2787" s="403" t="s">
        <v>345</v>
      </c>
      <c r="R2787" s="403">
        <v>4</v>
      </c>
      <c r="S2787" s="403">
        <v>1.1917</v>
      </c>
      <c r="T2787" s="403">
        <v>4.367</v>
      </c>
      <c r="U2787" s="403">
        <v>17.574999999999999</v>
      </c>
      <c r="V2787" s="403">
        <v>23.65</v>
      </c>
      <c r="W2787" s="403">
        <v>23.8</v>
      </c>
      <c r="X2787" s="404">
        <v>0.23671</v>
      </c>
      <c r="Y2787" s="403">
        <f>X2787+(S2787*((U2787-INDEX('[1]Center of Mass'!$B$8:$M$105,MATCH(A2787,'[1]Center of Mass'!$B$8:$B$105,0),9))^2+(V2787-INDEX('[1]Center of Mass'!$B$8:$M$105,MATCH(A2787,'[1]Center of Mass'!$B$8:$B$105,0),10))^2))</f>
        <v>140.88974807399993</v>
      </c>
    </row>
    <row r="2788" spans="1:25">
      <c r="A2788" s="403" t="s">
        <v>54</v>
      </c>
      <c r="B2788" s="403" t="s">
        <v>401</v>
      </c>
      <c r="C2788" s="403" t="s">
        <v>343</v>
      </c>
      <c r="D2788" s="403" t="s">
        <v>344</v>
      </c>
      <c r="E2788" s="403" t="s">
        <v>1455</v>
      </c>
      <c r="F2788" s="403">
        <v>0</v>
      </c>
      <c r="O2788" s="403" t="s">
        <v>345</v>
      </c>
      <c r="R2788" s="403">
        <v>4</v>
      </c>
      <c r="S2788" s="403">
        <v>1.1917</v>
      </c>
      <c r="T2788" s="403">
        <v>4.367</v>
      </c>
      <c r="U2788" s="403">
        <v>18.658000000000001</v>
      </c>
      <c r="V2788" s="403">
        <v>23.65</v>
      </c>
      <c r="W2788" s="403">
        <v>23.8</v>
      </c>
      <c r="X2788" s="404">
        <v>0.23671</v>
      </c>
      <c r="Y2788" s="403">
        <f>X2788+(S2788*((U2788-INDEX('[1]Center of Mass'!$B$8:$M$105,MATCH(A2788,'[1]Center of Mass'!$B$8:$B$105,0),9))^2+(V2788-INDEX('[1]Center of Mass'!$B$8:$M$105,MATCH(A2788,'[1]Center of Mass'!$B$8:$B$105,0),10))^2))</f>
        <v>131.25533621249991</v>
      </c>
    </row>
    <row r="2789" spans="1:25">
      <c r="A2789" s="403" t="s">
        <v>54</v>
      </c>
      <c r="B2789" s="403" t="s">
        <v>403</v>
      </c>
      <c r="C2789" s="403" t="s">
        <v>343</v>
      </c>
      <c r="D2789" s="403" t="s">
        <v>344</v>
      </c>
      <c r="E2789" s="403" t="s">
        <v>1455</v>
      </c>
      <c r="F2789" s="403">
        <v>0</v>
      </c>
      <c r="O2789" s="403" t="s">
        <v>345</v>
      </c>
      <c r="R2789" s="403">
        <v>4</v>
      </c>
      <c r="S2789" s="403">
        <v>1.5</v>
      </c>
      <c r="T2789" s="403">
        <v>4.9000000000000004</v>
      </c>
      <c r="U2789" s="403">
        <v>-0.6</v>
      </c>
      <c r="V2789" s="403">
        <v>24.824999999999999</v>
      </c>
      <c r="W2789" s="403">
        <v>23.8</v>
      </c>
      <c r="X2789" s="404">
        <v>0.37530999999999998</v>
      </c>
      <c r="Y2789" s="403">
        <f>X2789+(S2789*((U2789-INDEX('[1]Center of Mass'!$B$8:$M$105,MATCH(A2789,'[1]Center of Mass'!$B$8:$B$105,0),9))^2+(V2789-INDEX('[1]Center of Mass'!$B$8:$M$105,MATCH(A2789,'[1]Center of Mass'!$B$8:$B$105,0),10))^2))</f>
        <v>943.23056500000018</v>
      </c>
    </row>
    <row r="2790" spans="1:25">
      <c r="A2790" s="403" t="s">
        <v>54</v>
      </c>
      <c r="B2790" s="403" t="s">
        <v>404</v>
      </c>
      <c r="C2790" s="403" t="s">
        <v>343</v>
      </c>
      <c r="D2790" s="403" t="s">
        <v>344</v>
      </c>
      <c r="E2790" s="403" t="s">
        <v>1455</v>
      </c>
      <c r="F2790" s="403">
        <v>0</v>
      </c>
      <c r="O2790" s="403" t="s">
        <v>345</v>
      </c>
      <c r="R2790" s="403">
        <v>4</v>
      </c>
      <c r="S2790" s="403">
        <v>1.375</v>
      </c>
      <c r="T2790" s="403">
        <v>4.7</v>
      </c>
      <c r="U2790" s="403">
        <v>0.55000000000000004</v>
      </c>
      <c r="V2790" s="403">
        <v>24.824999999999999</v>
      </c>
      <c r="W2790" s="403">
        <v>23.8</v>
      </c>
      <c r="X2790" s="404">
        <v>0.31768000000000002</v>
      </c>
      <c r="Y2790" s="403">
        <f>X2790+(S2790*((U2790-INDEX('[1]Center of Mass'!$B$8:$M$105,MATCH(A2790,'[1]Center of Mass'!$B$8:$B$105,0),9))^2+(V2790-INDEX('[1]Center of Mass'!$B$8:$M$105,MATCH(A2790,'[1]Center of Mass'!$B$8:$B$105,0),10))^2))</f>
        <v>795.42513874999997</v>
      </c>
    </row>
    <row r="2791" spans="1:25">
      <c r="A2791" s="403" t="s">
        <v>54</v>
      </c>
      <c r="B2791" s="403" t="s">
        <v>405</v>
      </c>
      <c r="C2791" s="403" t="s">
        <v>343</v>
      </c>
      <c r="D2791" s="403" t="s">
        <v>344</v>
      </c>
      <c r="E2791" s="403" t="s">
        <v>1455</v>
      </c>
      <c r="F2791" s="403">
        <v>0</v>
      </c>
      <c r="O2791" s="403" t="s">
        <v>345</v>
      </c>
      <c r="R2791" s="403">
        <v>4</v>
      </c>
      <c r="S2791" s="403">
        <v>1.375</v>
      </c>
      <c r="T2791" s="403">
        <v>4.7</v>
      </c>
      <c r="U2791" s="403">
        <v>1.65</v>
      </c>
      <c r="V2791" s="403">
        <v>24.824999999999999</v>
      </c>
      <c r="W2791" s="403">
        <v>23.8</v>
      </c>
      <c r="X2791" s="404">
        <v>0.31768000000000002</v>
      </c>
      <c r="Y2791" s="403">
        <f>X2791+(S2791*((U2791-INDEX('[1]Center of Mass'!$B$8:$M$105,MATCH(A2791,'[1]Center of Mass'!$B$8:$B$105,0),9))^2+(V2791-INDEX('[1]Center of Mass'!$B$8:$M$105,MATCH(A2791,'[1]Center of Mass'!$B$8:$B$105,0),10))^2))</f>
        <v>732.65941375</v>
      </c>
    </row>
    <row r="2792" spans="1:25">
      <c r="A2792" s="403" t="s">
        <v>54</v>
      </c>
      <c r="B2792" s="403" t="s">
        <v>406</v>
      </c>
      <c r="C2792" s="403" t="s">
        <v>343</v>
      </c>
      <c r="D2792" s="403" t="s">
        <v>344</v>
      </c>
      <c r="E2792" s="403" t="s">
        <v>1455</v>
      </c>
      <c r="F2792" s="403">
        <v>0</v>
      </c>
      <c r="O2792" s="403" t="s">
        <v>345</v>
      </c>
      <c r="R2792" s="403">
        <v>4</v>
      </c>
      <c r="S2792" s="403">
        <v>1.375</v>
      </c>
      <c r="T2792" s="403">
        <v>4.7</v>
      </c>
      <c r="U2792" s="403">
        <v>2.75</v>
      </c>
      <c r="V2792" s="403">
        <v>24.824999999999999</v>
      </c>
      <c r="W2792" s="403">
        <v>23.8</v>
      </c>
      <c r="X2792" s="404">
        <v>0.31768000000000002</v>
      </c>
      <c r="Y2792" s="403">
        <f>X2792+(S2792*((U2792-INDEX('[1]Center of Mass'!$B$8:$M$105,MATCH(A2792,'[1]Center of Mass'!$B$8:$B$105,0),9))^2+(V2792-INDEX('[1]Center of Mass'!$B$8:$M$105,MATCH(A2792,'[1]Center of Mass'!$B$8:$B$105,0),10))^2))</f>
        <v>673.2211887499999</v>
      </c>
    </row>
    <row r="2793" spans="1:25">
      <c r="A2793" s="403" t="s">
        <v>54</v>
      </c>
      <c r="B2793" s="403" t="s">
        <v>407</v>
      </c>
      <c r="C2793" s="403" t="s">
        <v>343</v>
      </c>
      <c r="D2793" s="403" t="s">
        <v>344</v>
      </c>
      <c r="E2793" s="403" t="s">
        <v>1455</v>
      </c>
      <c r="F2793" s="403">
        <v>0</v>
      </c>
      <c r="O2793" s="403" t="s">
        <v>345</v>
      </c>
      <c r="R2793" s="403">
        <v>4</v>
      </c>
      <c r="S2793" s="403">
        <v>1.2188000000000001</v>
      </c>
      <c r="T2793" s="403">
        <v>4.45</v>
      </c>
      <c r="U2793" s="403">
        <v>3.7869999999999999</v>
      </c>
      <c r="V2793" s="403">
        <v>24.824999999999999</v>
      </c>
      <c r="W2793" s="403">
        <v>23.8</v>
      </c>
      <c r="X2793" s="404">
        <v>0.25524000000000002</v>
      </c>
      <c r="Y2793" s="403">
        <f>X2793+(S2793*((U2793-INDEX('[1]Center of Mass'!$B$8:$M$105,MATCH(A2793,'[1]Center of Mass'!$B$8:$B$105,0),9))^2+(V2793-INDEX('[1]Center of Mass'!$B$8:$M$105,MATCH(A2793,'[1]Center of Mass'!$B$8:$B$105,0),10))^2))</f>
        <v>549.74928576440004</v>
      </c>
    </row>
    <row r="2794" spans="1:25">
      <c r="A2794" s="403" t="s">
        <v>54</v>
      </c>
      <c r="B2794" s="403" t="s">
        <v>408</v>
      </c>
      <c r="C2794" s="403" t="s">
        <v>343</v>
      </c>
      <c r="D2794" s="403" t="s">
        <v>344</v>
      </c>
      <c r="E2794" s="403" t="s">
        <v>1455</v>
      </c>
      <c r="F2794" s="403">
        <v>0</v>
      </c>
      <c r="O2794" s="403" t="s">
        <v>345</v>
      </c>
      <c r="R2794" s="403">
        <v>4</v>
      </c>
      <c r="S2794" s="403">
        <v>1.2188000000000001</v>
      </c>
      <c r="T2794" s="403">
        <v>4.45</v>
      </c>
      <c r="U2794" s="403">
        <v>4.7619999999999996</v>
      </c>
      <c r="V2794" s="403">
        <v>24.824999999999999</v>
      </c>
      <c r="W2794" s="403">
        <v>23.8</v>
      </c>
      <c r="X2794" s="404">
        <v>0.25524000000000002</v>
      </c>
      <c r="Y2794" s="403">
        <f>X2794+(S2794*((U2794-INDEX('[1]Center of Mass'!$B$8:$M$105,MATCH(A2794,'[1]Center of Mass'!$B$8:$B$105,0),9))^2+(V2794-INDEX('[1]Center of Mass'!$B$8:$M$105,MATCH(A2794,'[1]Center of Mass'!$B$8:$B$105,0),10))^2))</f>
        <v>507.9806745944</v>
      </c>
    </row>
    <row r="2795" spans="1:25">
      <c r="A2795" s="403" t="s">
        <v>54</v>
      </c>
      <c r="B2795" s="403" t="s">
        <v>409</v>
      </c>
      <c r="C2795" s="403" t="s">
        <v>343</v>
      </c>
      <c r="D2795" s="403" t="s">
        <v>344</v>
      </c>
      <c r="E2795" s="403" t="s">
        <v>1455</v>
      </c>
      <c r="F2795" s="403">
        <v>0</v>
      </c>
      <c r="O2795" s="403" t="s">
        <v>345</v>
      </c>
      <c r="R2795" s="403">
        <v>4</v>
      </c>
      <c r="S2795" s="403">
        <v>1.2188000000000001</v>
      </c>
      <c r="T2795" s="403">
        <v>4.45</v>
      </c>
      <c r="U2795" s="403">
        <v>5.7370000000000001</v>
      </c>
      <c r="V2795" s="403">
        <v>24.824999999999999</v>
      </c>
      <c r="W2795" s="403">
        <v>23.8</v>
      </c>
      <c r="X2795" s="404">
        <v>0.25524000000000002</v>
      </c>
      <c r="Y2795" s="403">
        <f>X2795+(S2795*((U2795-INDEX('[1]Center of Mass'!$B$8:$M$105,MATCH(A2795,'[1]Center of Mass'!$B$8:$B$105,0),9))^2+(V2795-INDEX('[1]Center of Mass'!$B$8:$M$105,MATCH(A2795,'[1]Center of Mass'!$B$8:$B$105,0),10))^2))</f>
        <v>468.52930692440003</v>
      </c>
    </row>
    <row r="2796" spans="1:25">
      <c r="A2796" s="403" t="s">
        <v>54</v>
      </c>
      <c r="B2796" s="403" t="s">
        <v>456</v>
      </c>
      <c r="C2796" s="403" t="s">
        <v>343</v>
      </c>
      <c r="D2796" s="403" t="s">
        <v>344</v>
      </c>
      <c r="E2796" s="403" t="s">
        <v>1455</v>
      </c>
      <c r="F2796" s="403">
        <v>0</v>
      </c>
      <c r="O2796" s="403" t="s">
        <v>345</v>
      </c>
      <c r="R2796" s="403">
        <v>4</v>
      </c>
      <c r="S2796" s="403">
        <v>1.2188000000000001</v>
      </c>
      <c r="T2796" s="403">
        <v>4.45</v>
      </c>
      <c r="U2796" s="403">
        <v>6.7130000000000001</v>
      </c>
      <c r="V2796" s="403">
        <v>24.824999999999999</v>
      </c>
      <c r="W2796" s="403">
        <v>23.8</v>
      </c>
      <c r="X2796" s="404">
        <v>0.25524000000000002</v>
      </c>
      <c r="Y2796" s="403">
        <f>X2796+(S2796*((U2796-INDEX('[1]Center of Mass'!$B$8:$M$105,MATCH(A2796,'[1]Center of Mass'!$B$8:$B$105,0),9))^2+(V2796-INDEX('[1]Center of Mass'!$B$8:$M$105,MATCH(A2796,'[1]Center of Mass'!$B$8:$B$105,0),10))^2))</f>
        <v>431.35828602200002</v>
      </c>
    </row>
    <row r="2797" spans="1:25">
      <c r="A2797" s="403" t="s">
        <v>54</v>
      </c>
      <c r="B2797" s="403" t="s">
        <v>410</v>
      </c>
      <c r="C2797" s="403" t="s">
        <v>343</v>
      </c>
      <c r="D2797" s="403" t="s">
        <v>344</v>
      </c>
      <c r="E2797" s="403" t="s">
        <v>1455</v>
      </c>
      <c r="F2797" s="403">
        <v>0</v>
      </c>
      <c r="O2797" s="403" t="s">
        <v>345</v>
      </c>
      <c r="R2797" s="403">
        <v>4</v>
      </c>
      <c r="S2797" s="403">
        <v>2</v>
      </c>
      <c r="T2797" s="403">
        <v>5.7</v>
      </c>
      <c r="U2797" s="403">
        <v>8</v>
      </c>
      <c r="V2797" s="403">
        <v>24.824999999999999</v>
      </c>
      <c r="W2797" s="403">
        <v>23.8</v>
      </c>
      <c r="X2797" s="404">
        <v>0.68708000000000002</v>
      </c>
      <c r="Y2797" s="403">
        <f>X2797+(S2797*((U2797-INDEX('[1]Center of Mass'!$B$8:$M$105,MATCH(A2797,'[1]Center of Mass'!$B$8:$B$105,0),9))^2+(V2797-INDEX('[1]Center of Mass'!$B$8:$M$105,MATCH(A2797,'[1]Center of Mass'!$B$8:$B$105,0),10))^2))</f>
        <v>633.50181999999995</v>
      </c>
    </row>
    <row r="2798" spans="1:25">
      <c r="A2798" s="403" t="s">
        <v>54</v>
      </c>
      <c r="B2798" s="403" t="s">
        <v>412</v>
      </c>
      <c r="C2798" s="403" t="s">
        <v>343</v>
      </c>
      <c r="D2798" s="403" t="s">
        <v>344</v>
      </c>
      <c r="E2798" s="403" t="s">
        <v>1455</v>
      </c>
      <c r="F2798" s="403">
        <v>0</v>
      </c>
      <c r="O2798" s="403" t="s">
        <v>345</v>
      </c>
      <c r="R2798" s="403">
        <v>4</v>
      </c>
      <c r="S2798" s="403">
        <v>0.875</v>
      </c>
      <c r="T2798" s="403">
        <v>3.9</v>
      </c>
      <c r="U2798" s="403">
        <v>9.15</v>
      </c>
      <c r="V2798" s="403">
        <v>24.824999999999999</v>
      </c>
      <c r="W2798" s="403">
        <v>23.8</v>
      </c>
      <c r="X2798" s="404">
        <v>0.14965999999999999</v>
      </c>
      <c r="Y2798" s="403">
        <f>X2798+(S2798*((U2798-INDEX('[1]Center of Mass'!$B$8:$M$105,MATCH(A2798,'[1]Center of Mass'!$B$8:$B$105,0),9))^2+(V2798-INDEX('[1]Center of Mass'!$B$8:$M$105,MATCH(A2798,'[1]Center of Mass'!$B$8:$B$105,0),10))^2))</f>
        <v>250.29218374999999</v>
      </c>
    </row>
    <row r="2799" spans="1:25">
      <c r="A2799" s="403" t="s">
        <v>54</v>
      </c>
      <c r="B2799" s="403" t="s">
        <v>413</v>
      </c>
      <c r="C2799" s="403" t="s">
        <v>343</v>
      </c>
      <c r="D2799" s="403" t="s">
        <v>344</v>
      </c>
      <c r="E2799" s="403" t="s">
        <v>1455</v>
      </c>
      <c r="F2799" s="403">
        <v>0</v>
      </c>
      <c r="O2799" s="403" t="s">
        <v>345</v>
      </c>
      <c r="R2799" s="403">
        <v>4</v>
      </c>
      <c r="S2799" s="403">
        <v>1.625</v>
      </c>
      <c r="T2799" s="403">
        <v>5.0999999999999996</v>
      </c>
      <c r="U2799" s="403">
        <v>10.15</v>
      </c>
      <c r="V2799" s="403">
        <v>24.824999999999999</v>
      </c>
      <c r="W2799" s="403">
        <v>23.8</v>
      </c>
      <c r="X2799" s="404">
        <v>0.44044</v>
      </c>
      <c r="Y2799" s="403">
        <f>X2799+(S2799*((U2799-INDEX('[1]Center of Mass'!$B$8:$M$105,MATCH(A2799,'[1]Center of Mass'!$B$8:$B$105,0),9))^2+(V2799-INDEX('[1]Center of Mass'!$B$8:$M$105,MATCH(A2799,'[1]Center of Mass'!$B$8:$B$105,0),10))^2))</f>
        <v>425.34409124999996</v>
      </c>
    </row>
    <row r="2800" spans="1:25">
      <c r="A2800" s="403" t="s">
        <v>54</v>
      </c>
      <c r="B2800" s="403" t="s">
        <v>414</v>
      </c>
      <c r="C2800" s="403" t="s">
        <v>343</v>
      </c>
      <c r="D2800" s="403" t="s">
        <v>344</v>
      </c>
      <c r="E2800" s="403" t="s">
        <v>1455</v>
      </c>
      <c r="F2800" s="403">
        <v>0</v>
      </c>
      <c r="O2800" s="403" t="s">
        <v>345</v>
      </c>
      <c r="R2800" s="403">
        <v>4</v>
      </c>
      <c r="S2800" s="403">
        <v>1.1875</v>
      </c>
      <c r="T2800" s="403">
        <v>4.4000000000000004</v>
      </c>
      <c r="U2800" s="403">
        <v>11.275</v>
      </c>
      <c r="V2800" s="403">
        <v>24.824999999999999</v>
      </c>
      <c r="W2800" s="403">
        <v>23.8</v>
      </c>
      <c r="X2800" s="404">
        <v>0.24393000000000001</v>
      </c>
      <c r="Y2800" s="403">
        <f>X2800+(S2800*((U2800-INDEX('[1]Center of Mass'!$B$8:$M$105,MATCH(A2800,'[1]Center of Mass'!$B$8:$B$105,0),9))^2+(V2800-INDEX('[1]Center of Mass'!$B$8:$M$105,MATCH(A2800,'[1]Center of Mass'!$B$8:$B$105,0),10))^2))</f>
        <v>280.99510843749994</v>
      </c>
    </row>
    <row r="2801" spans="1:25">
      <c r="A2801" s="403" t="s">
        <v>54</v>
      </c>
      <c r="B2801" s="403" t="s">
        <v>415</v>
      </c>
      <c r="C2801" s="403" t="s">
        <v>343</v>
      </c>
      <c r="D2801" s="403" t="s">
        <v>344</v>
      </c>
      <c r="E2801" s="403" t="s">
        <v>1455</v>
      </c>
      <c r="F2801" s="403">
        <v>0</v>
      </c>
      <c r="O2801" s="403" t="s">
        <v>345</v>
      </c>
      <c r="R2801" s="403">
        <v>4</v>
      </c>
      <c r="S2801" s="403">
        <v>1.1875</v>
      </c>
      <c r="T2801" s="403">
        <v>4.4000000000000004</v>
      </c>
      <c r="U2801" s="403">
        <v>12.225</v>
      </c>
      <c r="V2801" s="403">
        <v>24.824999999999999</v>
      </c>
      <c r="W2801" s="403">
        <v>23.8</v>
      </c>
      <c r="X2801" s="404">
        <v>0.24393000000000001</v>
      </c>
      <c r="Y2801" s="403">
        <f>X2801+(S2801*((U2801-INDEX('[1]Center of Mass'!$B$8:$M$105,MATCH(A2801,'[1]Center of Mass'!$B$8:$B$105,0),9))^2+(V2801-INDEX('[1]Center of Mass'!$B$8:$M$105,MATCH(A2801,'[1]Center of Mass'!$B$8:$B$105,0),10))^2))</f>
        <v>258.20923968749997</v>
      </c>
    </row>
    <row r="2802" spans="1:25">
      <c r="A2802" s="403" t="s">
        <v>54</v>
      </c>
      <c r="B2802" s="403" t="s">
        <v>416</v>
      </c>
      <c r="C2802" s="403" t="s">
        <v>343</v>
      </c>
      <c r="D2802" s="403" t="s">
        <v>344</v>
      </c>
      <c r="E2802" s="403" t="s">
        <v>1455</v>
      </c>
      <c r="F2802" s="403">
        <v>0</v>
      </c>
      <c r="O2802" s="403" t="s">
        <v>345</v>
      </c>
      <c r="R2802" s="403">
        <v>4</v>
      </c>
      <c r="S2802" s="403">
        <v>1.3542000000000001</v>
      </c>
      <c r="T2802" s="403">
        <v>4.6669999999999998</v>
      </c>
      <c r="U2802" s="403">
        <v>13.242000000000001</v>
      </c>
      <c r="V2802" s="403">
        <v>24.824999999999999</v>
      </c>
      <c r="W2802" s="403">
        <v>23.8</v>
      </c>
      <c r="X2802" s="404">
        <v>0.30875999999999998</v>
      </c>
      <c r="Y2802" s="403">
        <f>X2802+(S2802*((U2802-INDEX('[1]Center of Mass'!$B$8:$M$105,MATCH(A2802,'[1]Center of Mass'!$B$8:$B$105,0),9))^2+(V2802-INDEX('[1]Center of Mass'!$B$8:$M$105,MATCH(A2802,'[1]Center of Mass'!$B$8:$B$105,0),10))^2))</f>
        <v>269.37884497559992</v>
      </c>
    </row>
    <row r="2803" spans="1:25">
      <c r="A2803" s="403" t="s">
        <v>54</v>
      </c>
      <c r="B2803" s="403" t="s">
        <v>417</v>
      </c>
      <c r="C2803" s="403" t="s">
        <v>343</v>
      </c>
      <c r="D2803" s="403" t="s">
        <v>344</v>
      </c>
      <c r="E2803" s="403" t="s">
        <v>1455</v>
      </c>
      <c r="F2803" s="403">
        <v>0</v>
      </c>
      <c r="O2803" s="403" t="s">
        <v>345</v>
      </c>
      <c r="R2803" s="403">
        <v>4</v>
      </c>
      <c r="S2803" s="403">
        <v>1.3542000000000001</v>
      </c>
      <c r="T2803" s="403">
        <v>4.6669999999999998</v>
      </c>
      <c r="U2803" s="403">
        <v>14.324999999999999</v>
      </c>
      <c r="V2803" s="403">
        <v>24.824999999999999</v>
      </c>
      <c r="W2803" s="403">
        <v>23.8</v>
      </c>
      <c r="X2803" s="404">
        <v>0.30875999999999998</v>
      </c>
      <c r="Y2803" s="403">
        <f>X2803+(S2803*((U2803-INDEX('[1]Center of Mass'!$B$8:$M$105,MATCH(A2803,'[1]Center of Mass'!$B$8:$B$105,0),9))^2+(V2803-INDEX('[1]Center of Mass'!$B$8:$M$105,MATCH(A2803,'[1]Center of Mass'!$B$8:$B$105,0),10))^2))</f>
        <v>245.72114295899999</v>
      </c>
    </row>
    <row r="2804" spans="1:25">
      <c r="A2804" s="403" t="s">
        <v>54</v>
      </c>
      <c r="B2804" s="403" t="s">
        <v>540</v>
      </c>
      <c r="C2804" s="403" t="s">
        <v>343</v>
      </c>
      <c r="D2804" s="403" t="s">
        <v>344</v>
      </c>
      <c r="E2804" s="403" t="s">
        <v>1455</v>
      </c>
      <c r="F2804" s="403">
        <v>0</v>
      </c>
      <c r="O2804" s="403" t="s">
        <v>345</v>
      </c>
      <c r="R2804" s="403">
        <v>4</v>
      </c>
      <c r="S2804" s="403">
        <v>1.3542000000000001</v>
      </c>
      <c r="T2804" s="403">
        <v>4.6669999999999998</v>
      </c>
      <c r="U2804" s="403">
        <v>15.407999999999999</v>
      </c>
      <c r="V2804" s="403">
        <v>24.824999999999999</v>
      </c>
      <c r="W2804" s="403">
        <v>23.8</v>
      </c>
      <c r="X2804" s="404">
        <v>0.30875999999999998</v>
      </c>
      <c r="Y2804" s="403">
        <f>X2804+(S2804*((U2804-INDEX('[1]Center of Mass'!$B$8:$M$105,MATCH(A2804,'[1]Center of Mass'!$B$8:$B$105,0),9))^2+(V2804-INDEX('[1]Center of Mass'!$B$8:$M$105,MATCH(A2804,'[1]Center of Mass'!$B$8:$B$105,0),10))^2))</f>
        <v>225.24009350999998</v>
      </c>
    </row>
    <row r="2805" spans="1:25">
      <c r="A2805" s="403" t="s">
        <v>54</v>
      </c>
      <c r="B2805" s="403" t="s">
        <v>418</v>
      </c>
      <c r="C2805" s="403" t="s">
        <v>343</v>
      </c>
      <c r="D2805" s="403" t="s">
        <v>344</v>
      </c>
      <c r="E2805" s="403" t="s">
        <v>1455</v>
      </c>
      <c r="F2805" s="403">
        <v>0</v>
      </c>
      <c r="O2805" s="403" t="s">
        <v>345</v>
      </c>
      <c r="R2805" s="403">
        <v>4</v>
      </c>
      <c r="S2805" s="403">
        <v>1.3542000000000001</v>
      </c>
      <c r="T2805" s="403">
        <v>4.6669999999999998</v>
      </c>
      <c r="U2805" s="403">
        <v>16.492000000000001</v>
      </c>
      <c r="V2805" s="403">
        <v>24.824999999999999</v>
      </c>
      <c r="W2805" s="403">
        <v>23.8</v>
      </c>
      <c r="X2805" s="404">
        <v>0.30875999999999998</v>
      </c>
      <c r="Y2805" s="403">
        <f>X2805+(S2805*((U2805-INDEX('[1]Center of Mass'!$B$8:$M$105,MATCH(A2805,'[1]Center of Mass'!$B$8:$B$105,0),9))^2+(V2805-INDEX('[1]Center of Mass'!$B$8:$M$105,MATCH(A2805,'[1]Center of Mass'!$B$8:$B$105,0),10))^2))</f>
        <v>207.92118637559997</v>
      </c>
    </row>
    <row r="2806" spans="1:25">
      <c r="A2806" s="403" t="s">
        <v>54</v>
      </c>
      <c r="B2806" s="403" t="s">
        <v>541</v>
      </c>
      <c r="C2806" s="403" t="s">
        <v>343</v>
      </c>
      <c r="D2806" s="403" t="s">
        <v>344</v>
      </c>
      <c r="E2806" s="403" t="s">
        <v>1455</v>
      </c>
      <c r="F2806" s="403">
        <v>0</v>
      </c>
      <c r="O2806" s="403" t="s">
        <v>345</v>
      </c>
      <c r="R2806" s="403">
        <v>4</v>
      </c>
      <c r="S2806" s="403">
        <v>1.3542000000000001</v>
      </c>
      <c r="T2806" s="403">
        <v>4.6669999999999998</v>
      </c>
      <c r="U2806" s="403">
        <v>17.574999999999999</v>
      </c>
      <c r="V2806" s="403">
        <v>24.824999999999999</v>
      </c>
      <c r="W2806" s="403">
        <v>23.8</v>
      </c>
      <c r="X2806" s="404">
        <v>0.30875999999999998</v>
      </c>
      <c r="Y2806" s="403">
        <f>X2806+(S2806*((U2806-INDEX('[1]Center of Mass'!$B$8:$M$105,MATCH(A2806,'[1]Center of Mass'!$B$8:$B$105,0),9))^2+(V2806-INDEX('[1]Center of Mass'!$B$8:$M$105,MATCH(A2806,'[1]Center of Mass'!$B$8:$B$105,0),10))^2))</f>
        <v>193.796375259</v>
      </c>
    </row>
    <row r="2807" spans="1:25">
      <c r="A2807" s="403" t="s">
        <v>54</v>
      </c>
      <c r="B2807" s="403" t="s">
        <v>542</v>
      </c>
      <c r="C2807" s="403" t="s">
        <v>343</v>
      </c>
      <c r="D2807" s="403" t="s">
        <v>344</v>
      </c>
      <c r="E2807" s="403" t="s">
        <v>1455</v>
      </c>
      <c r="F2807" s="403">
        <v>0</v>
      </c>
      <c r="O2807" s="403" t="s">
        <v>345</v>
      </c>
      <c r="R2807" s="403">
        <v>4</v>
      </c>
      <c r="S2807" s="403">
        <v>1.3542000000000001</v>
      </c>
      <c r="T2807" s="403">
        <v>4.6669999999999998</v>
      </c>
      <c r="U2807" s="403">
        <v>18.658000000000001</v>
      </c>
      <c r="V2807" s="403">
        <v>24.824999999999999</v>
      </c>
      <c r="W2807" s="403">
        <v>23.8</v>
      </c>
      <c r="X2807" s="404">
        <v>0.30875999999999998</v>
      </c>
      <c r="Y2807" s="403">
        <f>X2807+(S2807*((U2807-INDEX('[1]Center of Mass'!$B$8:$M$105,MATCH(A2807,'[1]Center of Mass'!$B$8:$B$105,0),9))^2+(V2807-INDEX('[1]Center of Mass'!$B$8:$M$105,MATCH(A2807,'[1]Center of Mass'!$B$8:$B$105,0),10))^2))</f>
        <v>182.84821670999995</v>
      </c>
    </row>
    <row r="2808" spans="1:25">
      <c r="A2808" s="403" t="s">
        <v>54</v>
      </c>
      <c r="B2808" s="403" t="s">
        <v>545</v>
      </c>
      <c r="C2808" s="403" t="s">
        <v>343</v>
      </c>
      <c r="D2808" s="403" t="s">
        <v>344</v>
      </c>
      <c r="E2808" s="403" t="s">
        <v>1455</v>
      </c>
      <c r="F2808" s="403">
        <v>0</v>
      </c>
      <c r="O2808" s="403" t="s">
        <v>345</v>
      </c>
      <c r="R2808" s="403">
        <v>4</v>
      </c>
      <c r="S2808" s="403">
        <v>1.5</v>
      </c>
      <c r="T2808" s="403">
        <v>4.9000000000000004</v>
      </c>
      <c r="U2808" s="403">
        <v>-0.6</v>
      </c>
      <c r="V2808" s="403">
        <v>26.074999999999999</v>
      </c>
      <c r="W2808" s="403">
        <v>23.8</v>
      </c>
      <c r="X2808" s="404">
        <v>0.37530999999999998</v>
      </c>
      <c r="Y2808" s="403">
        <f>X2808+(S2808*((U2808-INDEX('[1]Center of Mass'!$B$8:$M$105,MATCH(A2808,'[1]Center of Mass'!$B$8:$B$105,0),9))^2+(V2808-INDEX('[1]Center of Mass'!$B$8:$M$105,MATCH(A2808,'[1]Center of Mass'!$B$8:$B$105,0),10))^2))</f>
        <v>987.435565</v>
      </c>
    </row>
    <row r="2809" spans="1:25">
      <c r="A2809" s="403" t="s">
        <v>54</v>
      </c>
      <c r="B2809" s="403" t="s">
        <v>575</v>
      </c>
      <c r="C2809" s="403" t="s">
        <v>343</v>
      </c>
      <c r="D2809" s="403" t="s">
        <v>344</v>
      </c>
      <c r="E2809" s="403" t="s">
        <v>1455</v>
      </c>
      <c r="F2809" s="403">
        <v>0</v>
      </c>
      <c r="O2809" s="403" t="s">
        <v>345</v>
      </c>
      <c r="R2809" s="403">
        <v>4</v>
      </c>
      <c r="S2809" s="403">
        <v>1.375</v>
      </c>
      <c r="T2809" s="403">
        <v>4.7</v>
      </c>
      <c r="U2809" s="403">
        <v>0.55000000000000004</v>
      </c>
      <c r="V2809" s="403">
        <v>26.074999999999999</v>
      </c>
      <c r="W2809" s="403">
        <v>23.8</v>
      </c>
      <c r="X2809" s="404">
        <v>0.31768000000000002</v>
      </c>
      <c r="Y2809" s="403">
        <f>X2809+(S2809*((U2809-INDEX('[1]Center of Mass'!$B$8:$M$105,MATCH(A2809,'[1]Center of Mass'!$B$8:$B$105,0),9))^2+(V2809-INDEX('[1]Center of Mass'!$B$8:$M$105,MATCH(A2809,'[1]Center of Mass'!$B$8:$B$105,0),10))^2))</f>
        <v>835.94638874999998</v>
      </c>
    </row>
    <row r="2810" spans="1:25">
      <c r="A2810" s="403" t="s">
        <v>54</v>
      </c>
      <c r="B2810" s="403" t="s">
        <v>576</v>
      </c>
      <c r="C2810" s="403" t="s">
        <v>343</v>
      </c>
      <c r="D2810" s="403" t="s">
        <v>344</v>
      </c>
      <c r="E2810" s="403" t="s">
        <v>1455</v>
      </c>
      <c r="F2810" s="403">
        <v>0</v>
      </c>
      <c r="O2810" s="403" t="s">
        <v>345</v>
      </c>
      <c r="R2810" s="403">
        <v>4</v>
      </c>
      <c r="S2810" s="403">
        <v>1.375</v>
      </c>
      <c r="T2810" s="403">
        <v>4.7</v>
      </c>
      <c r="U2810" s="403">
        <v>1.65</v>
      </c>
      <c r="V2810" s="403">
        <v>26.074999999999999</v>
      </c>
      <c r="W2810" s="403">
        <v>23.8</v>
      </c>
      <c r="X2810" s="404">
        <v>0.31768000000000002</v>
      </c>
      <c r="Y2810" s="403">
        <f>X2810+(S2810*((U2810-INDEX('[1]Center of Mass'!$B$8:$M$105,MATCH(A2810,'[1]Center of Mass'!$B$8:$B$105,0),9))^2+(V2810-INDEX('[1]Center of Mass'!$B$8:$M$105,MATCH(A2810,'[1]Center of Mass'!$B$8:$B$105,0),10))^2))</f>
        <v>773.18066375000001</v>
      </c>
    </row>
    <row r="2811" spans="1:25">
      <c r="A2811" s="403" t="s">
        <v>54</v>
      </c>
      <c r="B2811" s="403" t="s">
        <v>577</v>
      </c>
      <c r="C2811" s="403" t="s">
        <v>343</v>
      </c>
      <c r="D2811" s="403" t="s">
        <v>344</v>
      </c>
      <c r="E2811" s="403" t="s">
        <v>1455</v>
      </c>
      <c r="F2811" s="403">
        <v>0</v>
      </c>
      <c r="O2811" s="403" t="s">
        <v>345</v>
      </c>
      <c r="R2811" s="403">
        <v>4</v>
      </c>
      <c r="S2811" s="403">
        <v>1.375</v>
      </c>
      <c r="T2811" s="403">
        <v>4.7</v>
      </c>
      <c r="U2811" s="403">
        <v>2.75</v>
      </c>
      <c r="V2811" s="403">
        <v>26.074999999999999</v>
      </c>
      <c r="W2811" s="403">
        <v>23.8</v>
      </c>
      <c r="X2811" s="404">
        <v>0.31768000000000002</v>
      </c>
      <c r="Y2811" s="403">
        <f>X2811+(S2811*((U2811-INDEX('[1]Center of Mass'!$B$8:$M$105,MATCH(A2811,'[1]Center of Mass'!$B$8:$B$105,0),9))^2+(V2811-INDEX('[1]Center of Mass'!$B$8:$M$105,MATCH(A2811,'[1]Center of Mass'!$B$8:$B$105,0),10))^2))</f>
        <v>713.74243874999991</v>
      </c>
    </row>
    <row r="2812" spans="1:25">
      <c r="A2812" s="403" t="s">
        <v>54</v>
      </c>
      <c r="B2812" s="403" t="s">
        <v>829</v>
      </c>
      <c r="C2812" s="403" t="s">
        <v>343</v>
      </c>
      <c r="D2812" s="403" t="s">
        <v>344</v>
      </c>
      <c r="E2812" s="403" t="s">
        <v>1455</v>
      </c>
      <c r="F2812" s="403">
        <v>0</v>
      </c>
      <c r="O2812" s="403" t="s">
        <v>345</v>
      </c>
      <c r="R2812" s="403">
        <v>4</v>
      </c>
      <c r="S2812" s="403">
        <v>1.2188000000000001</v>
      </c>
      <c r="T2812" s="403">
        <v>4.45</v>
      </c>
      <c r="U2812" s="403">
        <v>3.7869999999999999</v>
      </c>
      <c r="V2812" s="403">
        <v>26.074999999999999</v>
      </c>
      <c r="W2812" s="403">
        <v>23.8</v>
      </c>
      <c r="X2812" s="404">
        <v>0.25524000000000002</v>
      </c>
      <c r="Y2812" s="403">
        <f>X2812+(S2812*((U2812-INDEX('[1]Center of Mass'!$B$8:$M$105,MATCH(A2812,'[1]Center of Mass'!$B$8:$B$105,0),9))^2+(V2812-INDEX('[1]Center of Mass'!$B$8:$M$105,MATCH(A2812,'[1]Center of Mass'!$B$8:$B$105,0),10))^2))</f>
        <v>585.66732176439996</v>
      </c>
    </row>
    <row r="2813" spans="1:25">
      <c r="A2813" s="403" t="s">
        <v>54</v>
      </c>
      <c r="B2813" s="403" t="s">
        <v>830</v>
      </c>
      <c r="C2813" s="403" t="s">
        <v>343</v>
      </c>
      <c r="D2813" s="403" t="s">
        <v>344</v>
      </c>
      <c r="E2813" s="403" t="s">
        <v>1455</v>
      </c>
      <c r="F2813" s="403">
        <v>0</v>
      </c>
      <c r="O2813" s="403" t="s">
        <v>345</v>
      </c>
      <c r="R2813" s="403">
        <v>4</v>
      </c>
      <c r="S2813" s="403">
        <v>1.2188000000000001</v>
      </c>
      <c r="T2813" s="403">
        <v>4.45</v>
      </c>
      <c r="U2813" s="403">
        <v>4.7619999999999996</v>
      </c>
      <c r="V2813" s="403">
        <v>26.074999999999999</v>
      </c>
      <c r="W2813" s="403">
        <v>23.8</v>
      </c>
      <c r="X2813" s="404">
        <v>0.25524000000000002</v>
      </c>
      <c r="Y2813" s="403">
        <f>X2813+(S2813*((U2813-INDEX('[1]Center of Mass'!$B$8:$M$105,MATCH(A2813,'[1]Center of Mass'!$B$8:$B$105,0),9))^2+(V2813-INDEX('[1]Center of Mass'!$B$8:$M$105,MATCH(A2813,'[1]Center of Mass'!$B$8:$B$105,0),10))^2))</f>
        <v>543.89871059439997</v>
      </c>
    </row>
    <row r="2814" spans="1:25">
      <c r="A2814" s="403" t="s">
        <v>54</v>
      </c>
      <c r="B2814" s="403" t="s">
        <v>831</v>
      </c>
      <c r="C2814" s="403" t="s">
        <v>343</v>
      </c>
      <c r="D2814" s="403" t="s">
        <v>344</v>
      </c>
      <c r="E2814" s="403" t="s">
        <v>1455</v>
      </c>
      <c r="F2814" s="403">
        <v>0</v>
      </c>
      <c r="O2814" s="403" t="s">
        <v>345</v>
      </c>
      <c r="R2814" s="403">
        <v>4</v>
      </c>
      <c r="S2814" s="403">
        <v>1.2188000000000001</v>
      </c>
      <c r="T2814" s="403">
        <v>4.45</v>
      </c>
      <c r="U2814" s="403">
        <v>5.7370000000000001</v>
      </c>
      <c r="V2814" s="403">
        <v>26.074999999999999</v>
      </c>
      <c r="W2814" s="403">
        <v>23.8</v>
      </c>
      <c r="X2814" s="404">
        <v>0.25524000000000002</v>
      </c>
      <c r="Y2814" s="403">
        <f>X2814+(S2814*((U2814-INDEX('[1]Center of Mass'!$B$8:$M$105,MATCH(A2814,'[1]Center of Mass'!$B$8:$B$105,0),9))^2+(V2814-INDEX('[1]Center of Mass'!$B$8:$M$105,MATCH(A2814,'[1]Center of Mass'!$B$8:$B$105,0),10))^2))</f>
        <v>504.44734292440012</v>
      </c>
    </row>
    <row r="2815" spans="1:25">
      <c r="A2815" s="403" t="s">
        <v>54</v>
      </c>
      <c r="B2815" s="403" t="s">
        <v>832</v>
      </c>
      <c r="C2815" s="403" t="s">
        <v>343</v>
      </c>
      <c r="D2815" s="403" t="s">
        <v>344</v>
      </c>
      <c r="E2815" s="403" t="s">
        <v>1455</v>
      </c>
      <c r="F2815" s="403">
        <v>0</v>
      </c>
      <c r="O2815" s="403" t="s">
        <v>345</v>
      </c>
      <c r="R2815" s="403">
        <v>4</v>
      </c>
      <c r="S2815" s="403">
        <v>1.2188000000000001</v>
      </c>
      <c r="T2815" s="403">
        <v>4.45</v>
      </c>
      <c r="U2815" s="403">
        <v>6.7119999999999997</v>
      </c>
      <c r="V2815" s="403">
        <v>26.074999999999999</v>
      </c>
      <c r="W2815" s="403">
        <v>23.8</v>
      </c>
      <c r="X2815" s="404">
        <v>0.25524000000000002</v>
      </c>
      <c r="Y2815" s="403">
        <f>X2815+(S2815*((U2815-INDEX('[1]Center of Mass'!$B$8:$M$105,MATCH(A2815,'[1]Center of Mass'!$B$8:$B$105,0),9))^2+(V2815-INDEX('[1]Center of Mass'!$B$8:$M$105,MATCH(A2815,'[1]Center of Mass'!$B$8:$B$105,0),10))^2))</f>
        <v>467.3132187544</v>
      </c>
    </row>
    <row r="2816" spans="1:25">
      <c r="A2816" s="403" t="s">
        <v>54</v>
      </c>
      <c r="B2816" s="403" t="s">
        <v>833</v>
      </c>
      <c r="C2816" s="403" t="s">
        <v>343</v>
      </c>
      <c r="D2816" s="403" t="s">
        <v>344</v>
      </c>
      <c r="E2816" s="403" t="s">
        <v>1455</v>
      </c>
      <c r="F2816" s="403">
        <v>0</v>
      </c>
      <c r="O2816" s="403" t="s">
        <v>345</v>
      </c>
      <c r="R2816" s="403">
        <v>4</v>
      </c>
      <c r="S2816" s="403">
        <v>2</v>
      </c>
      <c r="T2816" s="403">
        <v>5.7</v>
      </c>
      <c r="U2816" s="403">
        <v>8</v>
      </c>
      <c r="V2816" s="403">
        <v>26.074999999999999</v>
      </c>
      <c r="W2816" s="403">
        <v>23.8</v>
      </c>
      <c r="X2816" s="404">
        <v>0.68708000000000002</v>
      </c>
      <c r="Y2816" s="403">
        <f>X2816+(S2816*((U2816-INDEX('[1]Center of Mass'!$B$8:$M$105,MATCH(A2816,'[1]Center of Mass'!$B$8:$B$105,0),9))^2+(V2816-INDEX('[1]Center of Mass'!$B$8:$M$105,MATCH(A2816,'[1]Center of Mass'!$B$8:$B$105,0),10))^2))</f>
        <v>692.44181999999989</v>
      </c>
    </row>
    <row r="2817" spans="1:25">
      <c r="A2817" s="403" t="s">
        <v>54</v>
      </c>
      <c r="B2817" s="403" t="s">
        <v>835</v>
      </c>
      <c r="C2817" s="403" t="s">
        <v>343</v>
      </c>
      <c r="D2817" s="403" t="s">
        <v>344</v>
      </c>
      <c r="E2817" s="403" t="s">
        <v>1455</v>
      </c>
      <c r="F2817" s="403">
        <v>0</v>
      </c>
      <c r="O2817" s="403" t="s">
        <v>345</v>
      </c>
      <c r="R2817" s="403">
        <v>4</v>
      </c>
      <c r="S2817" s="403">
        <v>0.875</v>
      </c>
      <c r="T2817" s="403">
        <v>3.9</v>
      </c>
      <c r="U2817" s="403">
        <v>9.15</v>
      </c>
      <c r="V2817" s="403">
        <v>26.074999999999999</v>
      </c>
      <c r="W2817" s="403">
        <v>23.8</v>
      </c>
      <c r="X2817" s="404">
        <v>0.14965999999999999</v>
      </c>
      <c r="Y2817" s="403">
        <f>X2817+(S2817*((U2817-INDEX('[1]Center of Mass'!$B$8:$M$105,MATCH(A2817,'[1]Center of Mass'!$B$8:$B$105,0),9))^2+(V2817-INDEX('[1]Center of Mass'!$B$8:$M$105,MATCH(A2817,'[1]Center of Mass'!$B$8:$B$105,0),10))^2))</f>
        <v>276.07843374999993</v>
      </c>
    </row>
    <row r="2818" spans="1:25">
      <c r="A2818" s="403" t="s">
        <v>54</v>
      </c>
      <c r="B2818" s="403" t="s">
        <v>836</v>
      </c>
      <c r="C2818" s="403" t="s">
        <v>343</v>
      </c>
      <c r="D2818" s="403" t="s">
        <v>344</v>
      </c>
      <c r="E2818" s="403" t="s">
        <v>1455</v>
      </c>
      <c r="F2818" s="403">
        <v>0</v>
      </c>
      <c r="O2818" s="403" t="s">
        <v>345</v>
      </c>
      <c r="R2818" s="403">
        <v>4</v>
      </c>
      <c r="S2818" s="403">
        <v>1.625</v>
      </c>
      <c r="T2818" s="403">
        <v>5.0999999999999996</v>
      </c>
      <c r="U2818" s="403">
        <v>10.15</v>
      </c>
      <c r="V2818" s="403">
        <v>26.074999999999999</v>
      </c>
      <c r="W2818" s="403">
        <v>23.8</v>
      </c>
      <c r="X2818" s="404">
        <v>0.44044</v>
      </c>
      <c r="Y2818" s="403">
        <f>X2818+(S2818*((U2818-INDEX('[1]Center of Mass'!$B$8:$M$105,MATCH(A2818,'[1]Center of Mass'!$B$8:$B$105,0),9))^2+(V2818-INDEX('[1]Center of Mass'!$B$8:$M$105,MATCH(A2818,'[1]Center of Mass'!$B$8:$B$105,0),10))^2))</f>
        <v>473.23284124999998</v>
      </c>
    </row>
    <row r="2819" spans="1:25">
      <c r="A2819" s="403" t="s">
        <v>54</v>
      </c>
      <c r="B2819" s="403" t="s">
        <v>837</v>
      </c>
      <c r="C2819" s="403" t="s">
        <v>343</v>
      </c>
      <c r="D2819" s="403" t="s">
        <v>344</v>
      </c>
      <c r="E2819" s="403" t="s">
        <v>1455</v>
      </c>
      <c r="F2819" s="403">
        <v>0</v>
      </c>
      <c r="O2819" s="403" t="s">
        <v>345</v>
      </c>
      <c r="R2819" s="403">
        <v>4</v>
      </c>
      <c r="S2819" s="403">
        <v>1.1875</v>
      </c>
      <c r="T2819" s="403">
        <v>4.4000000000000004</v>
      </c>
      <c r="U2819" s="403">
        <v>11.275</v>
      </c>
      <c r="V2819" s="403">
        <v>26.074999999999999</v>
      </c>
      <c r="W2819" s="403">
        <v>23.8</v>
      </c>
      <c r="X2819" s="404">
        <v>0.24393000000000001</v>
      </c>
      <c r="Y2819" s="403">
        <f>X2819+(S2819*((U2819-INDEX('[1]Center of Mass'!$B$8:$M$105,MATCH(A2819,'[1]Center of Mass'!$B$8:$B$105,0),9))^2+(V2819-INDEX('[1]Center of Mass'!$B$8:$M$105,MATCH(A2819,'[1]Center of Mass'!$B$8:$B$105,0),10))^2))</f>
        <v>315.9907334374999</v>
      </c>
    </row>
    <row r="2820" spans="1:25">
      <c r="A2820" s="403" t="s">
        <v>54</v>
      </c>
      <c r="B2820" s="403" t="s">
        <v>838</v>
      </c>
      <c r="C2820" s="403" t="s">
        <v>343</v>
      </c>
      <c r="D2820" s="403" t="s">
        <v>344</v>
      </c>
      <c r="E2820" s="403" t="s">
        <v>1455</v>
      </c>
      <c r="F2820" s="403">
        <v>0</v>
      </c>
      <c r="O2820" s="403" t="s">
        <v>345</v>
      </c>
      <c r="R2820" s="403">
        <v>4</v>
      </c>
      <c r="S2820" s="403">
        <v>1.1875</v>
      </c>
      <c r="T2820" s="403">
        <v>4.4000000000000004</v>
      </c>
      <c r="U2820" s="403">
        <v>12.225</v>
      </c>
      <c r="V2820" s="403">
        <v>26.074999999999999</v>
      </c>
      <c r="W2820" s="403">
        <v>23.8</v>
      </c>
      <c r="X2820" s="404">
        <v>0.24393000000000001</v>
      </c>
      <c r="Y2820" s="403">
        <f>X2820+(S2820*((U2820-INDEX('[1]Center of Mass'!$B$8:$M$105,MATCH(A2820,'[1]Center of Mass'!$B$8:$B$105,0),9))^2+(V2820-INDEX('[1]Center of Mass'!$B$8:$M$105,MATCH(A2820,'[1]Center of Mass'!$B$8:$B$105,0),10))^2))</f>
        <v>293.20486468749993</v>
      </c>
    </row>
    <row r="2821" spans="1:25">
      <c r="A2821" s="403" t="s">
        <v>54</v>
      </c>
      <c r="B2821" s="403" t="s">
        <v>839</v>
      </c>
      <c r="C2821" s="403" t="s">
        <v>343</v>
      </c>
      <c r="D2821" s="403" t="s">
        <v>344</v>
      </c>
      <c r="E2821" s="403" t="s">
        <v>1455</v>
      </c>
      <c r="F2821" s="403">
        <v>0</v>
      </c>
      <c r="O2821" s="403" t="s">
        <v>345</v>
      </c>
      <c r="R2821" s="403">
        <v>4</v>
      </c>
      <c r="S2821" s="403">
        <v>1.3542000000000001</v>
      </c>
      <c r="T2821" s="403">
        <v>4.6669999999999998</v>
      </c>
      <c r="U2821" s="403">
        <v>13.242000000000001</v>
      </c>
      <c r="V2821" s="403">
        <v>26.074999999999999</v>
      </c>
      <c r="W2821" s="403">
        <v>23.8</v>
      </c>
      <c r="X2821" s="404">
        <v>0.30875999999999998</v>
      </c>
      <c r="Y2821" s="403">
        <f>X2821+(S2821*((U2821-INDEX('[1]Center of Mass'!$B$8:$M$105,MATCH(A2821,'[1]Center of Mass'!$B$8:$B$105,0),9))^2+(V2821-INDEX('[1]Center of Mass'!$B$8:$M$105,MATCH(A2821,'[1]Center of Mass'!$B$8:$B$105,0),10))^2))</f>
        <v>309.28711897559992</v>
      </c>
    </row>
    <row r="2822" spans="1:25">
      <c r="A2822" s="403" t="s">
        <v>54</v>
      </c>
      <c r="B2822" s="403" t="s">
        <v>865</v>
      </c>
      <c r="C2822" s="403" t="s">
        <v>343</v>
      </c>
      <c r="D2822" s="403" t="s">
        <v>344</v>
      </c>
      <c r="E2822" s="403" t="s">
        <v>1455</v>
      </c>
      <c r="F2822" s="403">
        <v>0</v>
      </c>
      <c r="O2822" s="403" t="s">
        <v>345</v>
      </c>
      <c r="R2822" s="403">
        <v>4</v>
      </c>
      <c r="S2822" s="403">
        <v>1.3542000000000001</v>
      </c>
      <c r="T2822" s="403">
        <v>4.6669999999999998</v>
      </c>
      <c r="U2822" s="403">
        <v>14.324999999999999</v>
      </c>
      <c r="V2822" s="403">
        <v>26.074999999999999</v>
      </c>
      <c r="W2822" s="403">
        <v>23.8</v>
      </c>
      <c r="X2822" s="404">
        <v>0.30875999999999998</v>
      </c>
      <c r="Y2822" s="403">
        <f>X2822+(S2822*((U2822-INDEX('[1]Center of Mass'!$B$8:$M$105,MATCH(A2822,'[1]Center of Mass'!$B$8:$B$105,0),9))^2+(V2822-INDEX('[1]Center of Mass'!$B$8:$M$105,MATCH(A2822,'[1]Center of Mass'!$B$8:$B$105,0),10))^2))</f>
        <v>285.62941695899997</v>
      </c>
    </row>
    <row r="2823" spans="1:25">
      <c r="A2823" s="403" t="s">
        <v>54</v>
      </c>
      <c r="B2823" s="403" t="s">
        <v>866</v>
      </c>
      <c r="C2823" s="403" t="s">
        <v>343</v>
      </c>
      <c r="D2823" s="403" t="s">
        <v>344</v>
      </c>
      <c r="E2823" s="403" t="s">
        <v>1455</v>
      </c>
      <c r="F2823" s="403">
        <v>0</v>
      </c>
      <c r="O2823" s="403" t="s">
        <v>345</v>
      </c>
      <c r="R2823" s="403">
        <v>4</v>
      </c>
      <c r="S2823" s="403">
        <v>1.3542000000000001</v>
      </c>
      <c r="T2823" s="403">
        <v>4.6669999999999998</v>
      </c>
      <c r="U2823" s="403">
        <v>15.407999999999999</v>
      </c>
      <c r="V2823" s="403">
        <v>26.074999999999999</v>
      </c>
      <c r="W2823" s="403">
        <v>23.8</v>
      </c>
      <c r="X2823" s="404">
        <v>0.30875999999999998</v>
      </c>
      <c r="Y2823" s="403">
        <f>X2823+(S2823*((U2823-INDEX('[1]Center of Mass'!$B$8:$M$105,MATCH(A2823,'[1]Center of Mass'!$B$8:$B$105,0),9))^2+(V2823-INDEX('[1]Center of Mass'!$B$8:$M$105,MATCH(A2823,'[1]Center of Mass'!$B$8:$B$105,0),10))^2))</f>
        <v>265.14836750999996</v>
      </c>
    </row>
    <row r="2824" spans="1:25">
      <c r="A2824" s="403" t="s">
        <v>54</v>
      </c>
      <c r="B2824" s="403" t="s">
        <v>867</v>
      </c>
      <c r="C2824" s="403" t="s">
        <v>343</v>
      </c>
      <c r="D2824" s="403" t="s">
        <v>344</v>
      </c>
      <c r="E2824" s="403" t="s">
        <v>1455</v>
      </c>
      <c r="F2824" s="403">
        <v>0</v>
      </c>
      <c r="O2824" s="403" t="s">
        <v>345</v>
      </c>
      <c r="R2824" s="403">
        <v>4</v>
      </c>
      <c r="S2824" s="403">
        <v>1.3542000000000001</v>
      </c>
      <c r="T2824" s="403">
        <v>4.6669999999999998</v>
      </c>
      <c r="U2824" s="403">
        <v>16.492000000000001</v>
      </c>
      <c r="V2824" s="403">
        <v>26.074999999999999</v>
      </c>
      <c r="W2824" s="403">
        <v>23.8</v>
      </c>
      <c r="X2824" s="404">
        <v>0.30875999999999998</v>
      </c>
      <c r="Y2824" s="403">
        <f>X2824+(S2824*((U2824-INDEX('[1]Center of Mass'!$B$8:$M$105,MATCH(A2824,'[1]Center of Mass'!$B$8:$B$105,0),9))^2+(V2824-INDEX('[1]Center of Mass'!$B$8:$M$105,MATCH(A2824,'[1]Center of Mass'!$B$8:$B$105,0),10))^2))</f>
        <v>247.82946037559992</v>
      </c>
    </row>
    <row r="2825" spans="1:25">
      <c r="A2825" s="403" t="s">
        <v>54</v>
      </c>
      <c r="B2825" s="403" t="s">
        <v>898</v>
      </c>
      <c r="C2825" s="403" t="s">
        <v>343</v>
      </c>
      <c r="D2825" s="403" t="s">
        <v>344</v>
      </c>
      <c r="E2825" s="403" t="s">
        <v>1455</v>
      </c>
      <c r="F2825" s="403">
        <v>0</v>
      </c>
      <c r="O2825" s="403" t="s">
        <v>345</v>
      </c>
      <c r="R2825" s="403">
        <v>4</v>
      </c>
      <c r="S2825" s="403">
        <v>1.3542000000000001</v>
      </c>
      <c r="T2825" s="403">
        <v>4.6669999999999998</v>
      </c>
      <c r="U2825" s="403">
        <v>17.574999999999999</v>
      </c>
      <c r="V2825" s="403">
        <v>26.074999999999999</v>
      </c>
      <c r="W2825" s="403">
        <v>23.8</v>
      </c>
      <c r="X2825" s="404">
        <v>0.30875999999999998</v>
      </c>
      <c r="Y2825" s="403">
        <f>X2825+(S2825*((U2825-INDEX('[1]Center of Mass'!$B$8:$M$105,MATCH(A2825,'[1]Center of Mass'!$B$8:$B$105,0),9))^2+(V2825-INDEX('[1]Center of Mass'!$B$8:$M$105,MATCH(A2825,'[1]Center of Mass'!$B$8:$B$105,0),10))^2))</f>
        <v>233.70464925899995</v>
      </c>
    </row>
    <row r="2826" spans="1:25">
      <c r="A2826" s="403" t="s">
        <v>54</v>
      </c>
      <c r="B2826" s="403" t="s">
        <v>899</v>
      </c>
      <c r="C2826" s="403" t="s">
        <v>343</v>
      </c>
      <c r="D2826" s="403" t="s">
        <v>344</v>
      </c>
      <c r="E2826" s="403" t="s">
        <v>1455</v>
      </c>
      <c r="F2826" s="403">
        <v>0</v>
      </c>
      <c r="O2826" s="403" t="s">
        <v>345</v>
      </c>
      <c r="R2826" s="403">
        <v>4</v>
      </c>
      <c r="S2826" s="403">
        <v>1.3542000000000001</v>
      </c>
      <c r="T2826" s="403">
        <v>4.6669999999999998</v>
      </c>
      <c r="U2826" s="403">
        <v>18.658000000000001</v>
      </c>
      <c r="V2826" s="403">
        <v>26.074999999999999</v>
      </c>
      <c r="W2826" s="403">
        <v>23.8</v>
      </c>
      <c r="X2826" s="404">
        <v>0.30875999999999998</v>
      </c>
      <c r="Y2826" s="403">
        <f>X2826+(S2826*((U2826-INDEX('[1]Center of Mass'!$B$8:$M$105,MATCH(A2826,'[1]Center of Mass'!$B$8:$B$105,0),9))^2+(V2826-INDEX('[1]Center of Mass'!$B$8:$M$105,MATCH(A2826,'[1]Center of Mass'!$B$8:$B$105,0),10))^2))</f>
        <v>222.75649070999995</v>
      </c>
    </row>
    <row r="2827" spans="1:25">
      <c r="A2827" s="403" t="s">
        <v>54</v>
      </c>
      <c r="B2827" s="403" t="s">
        <v>901</v>
      </c>
      <c r="C2827" s="403" t="s">
        <v>343</v>
      </c>
      <c r="D2827" s="403" t="s">
        <v>344</v>
      </c>
      <c r="E2827" s="403" t="s">
        <v>1455</v>
      </c>
      <c r="F2827" s="403">
        <v>0</v>
      </c>
      <c r="O2827" s="403" t="s">
        <v>345</v>
      </c>
      <c r="R2827" s="403">
        <v>4</v>
      </c>
      <c r="S2827" s="403">
        <v>0.64959999999999996</v>
      </c>
      <c r="T2827" s="403">
        <v>3.4830000000000001</v>
      </c>
      <c r="U2827" s="403">
        <v>-0.6</v>
      </c>
      <c r="V2827" s="403">
        <v>26.971</v>
      </c>
      <c r="W2827" s="403">
        <v>23.8</v>
      </c>
      <c r="X2827" s="404">
        <v>9.3812999999999994E-2</v>
      </c>
      <c r="Y2827" s="403">
        <f>X2827+(S2827*((U2827-INDEX('[1]Center of Mass'!$B$8:$M$105,MATCH(A2827,'[1]Center of Mass'!$B$8:$B$105,0),9))^2+(V2827-INDEX('[1]Center of Mass'!$B$8:$M$105,MATCH(A2827,'[1]Center of Mass'!$B$8:$B$105,0),10))^2))</f>
        <v>442.52798146719999</v>
      </c>
    </row>
    <row r="2828" spans="1:25">
      <c r="A2828" s="403" t="s">
        <v>54</v>
      </c>
      <c r="B2828" s="403" t="s">
        <v>902</v>
      </c>
      <c r="C2828" s="403" t="s">
        <v>343</v>
      </c>
      <c r="D2828" s="403" t="s">
        <v>344</v>
      </c>
      <c r="E2828" s="403" t="s">
        <v>1455</v>
      </c>
      <c r="F2828" s="403">
        <v>0</v>
      </c>
      <c r="O2828" s="403" t="s">
        <v>345</v>
      </c>
      <c r="R2828" s="403">
        <v>4</v>
      </c>
      <c r="S2828" s="403">
        <v>0.59550000000000003</v>
      </c>
      <c r="T2828" s="403">
        <v>3.2829999999999999</v>
      </c>
      <c r="U2828" s="403">
        <v>0.55000000000000004</v>
      </c>
      <c r="V2828" s="403">
        <v>26.971</v>
      </c>
      <c r="W2828" s="403">
        <v>23.8</v>
      </c>
      <c r="X2828" s="404">
        <v>7.4582999999999997E-2</v>
      </c>
      <c r="Y2828" s="403">
        <f>X2828+(S2828*((U2828-INDEX('[1]Center of Mass'!$B$8:$M$105,MATCH(A2828,'[1]Center of Mass'!$B$8:$B$105,0),9))^2+(V2828-INDEX('[1]Center of Mass'!$B$8:$M$105,MATCH(A2828,'[1]Center of Mass'!$B$8:$B$105,0),10))^2))</f>
        <v>375.70221623100002</v>
      </c>
    </row>
    <row r="2829" spans="1:25">
      <c r="A2829" s="403" t="s">
        <v>54</v>
      </c>
      <c r="B2829" s="403" t="s">
        <v>903</v>
      </c>
      <c r="C2829" s="403" t="s">
        <v>343</v>
      </c>
      <c r="D2829" s="403" t="s">
        <v>344</v>
      </c>
      <c r="E2829" s="403" t="s">
        <v>1455</v>
      </c>
      <c r="F2829" s="403">
        <v>0</v>
      </c>
      <c r="O2829" s="403" t="s">
        <v>345</v>
      </c>
      <c r="R2829" s="403">
        <v>4</v>
      </c>
      <c r="S2829" s="403">
        <v>0.59550000000000003</v>
      </c>
      <c r="T2829" s="403">
        <v>3.2829999999999999</v>
      </c>
      <c r="U2829" s="403">
        <v>1.65</v>
      </c>
      <c r="V2829" s="403">
        <v>26.971</v>
      </c>
      <c r="W2829" s="403">
        <v>23.8</v>
      </c>
      <c r="X2829" s="404">
        <v>7.4582999999999997E-2</v>
      </c>
      <c r="Y2829" s="403">
        <f>X2829+(S2829*((U2829-INDEX('[1]Center of Mass'!$B$8:$M$105,MATCH(A2829,'[1]Center of Mass'!$B$8:$B$105,0),9))^2+(V2829-INDEX('[1]Center of Mass'!$B$8:$M$105,MATCH(A2829,'[1]Center of Mass'!$B$8:$B$105,0),10))^2))</f>
        <v>348.51895133100004</v>
      </c>
    </row>
    <row r="2830" spans="1:25">
      <c r="A2830" s="403" t="s">
        <v>54</v>
      </c>
      <c r="B2830" s="403" t="s">
        <v>904</v>
      </c>
      <c r="C2830" s="403" t="s">
        <v>343</v>
      </c>
      <c r="D2830" s="403" t="s">
        <v>344</v>
      </c>
      <c r="E2830" s="403" t="s">
        <v>1455</v>
      </c>
      <c r="F2830" s="403">
        <v>0</v>
      </c>
      <c r="O2830" s="403" t="s">
        <v>345</v>
      </c>
      <c r="R2830" s="403">
        <v>4</v>
      </c>
      <c r="S2830" s="403">
        <v>0.59550000000000003</v>
      </c>
      <c r="T2830" s="403">
        <v>3.2829999999999999</v>
      </c>
      <c r="U2830" s="403">
        <v>2.75</v>
      </c>
      <c r="V2830" s="403">
        <v>26.971</v>
      </c>
      <c r="W2830" s="403">
        <v>23.8</v>
      </c>
      <c r="X2830" s="404">
        <v>7.4582999999999997E-2</v>
      </c>
      <c r="Y2830" s="403">
        <f>X2830+(S2830*((U2830-INDEX('[1]Center of Mass'!$B$8:$M$105,MATCH(A2830,'[1]Center of Mass'!$B$8:$B$105,0),9))^2+(V2830-INDEX('[1]Center of Mass'!$B$8:$M$105,MATCH(A2830,'[1]Center of Mass'!$B$8:$B$105,0),10))^2))</f>
        <v>322.77679643099998</v>
      </c>
    </row>
    <row r="2831" spans="1:25">
      <c r="A2831" s="403" t="s">
        <v>54</v>
      </c>
      <c r="B2831" s="403" t="s">
        <v>905</v>
      </c>
      <c r="C2831" s="403" t="s">
        <v>343</v>
      </c>
      <c r="D2831" s="403" t="s">
        <v>344</v>
      </c>
      <c r="E2831" s="403" t="s">
        <v>1455</v>
      </c>
      <c r="F2831" s="403">
        <v>0</v>
      </c>
      <c r="O2831" s="403" t="s">
        <v>345</v>
      </c>
      <c r="R2831" s="403">
        <v>4</v>
      </c>
      <c r="S2831" s="403">
        <v>0.52780000000000005</v>
      </c>
      <c r="T2831" s="403">
        <v>3.0329999999999999</v>
      </c>
      <c r="U2831" s="403">
        <v>3.7869999999999999</v>
      </c>
      <c r="V2831" s="403">
        <v>26.971</v>
      </c>
      <c r="W2831" s="403">
        <v>23.8</v>
      </c>
      <c r="X2831" s="404">
        <v>5.4698999999999998E-2</v>
      </c>
      <c r="Y2831" s="403">
        <f>X2831+(S2831*((U2831-INDEX('[1]Center of Mass'!$B$8:$M$105,MATCH(A2831,'[1]Center of Mass'!$B$8:$B$105,0),9))^2+(V2831-INDEX('[1]Center of Mass'!$B$8:$M$105,MATCH(A2831,'[1]Center of Mass'!$B$8:$B$105,0),10))^2))</f>
        <v>265.73091753500006</v>
      </c>
    </row>
    <row r="2832" spans="1:25">
      <c r="A2832" s="403" t="s">
        <v>54</v>
      </c>
      <c r="B2832" s="403" t="s">
        <v>906</v>
      </c>
      <c r="C2832" s="403" t="s">
        <v>343</v>
      </c>
      <c r="D2832" s="403" t="s">
        <v>344</v>
      </c>
      <c r="E2832" s="403" t="s">
        <v>1455</v>
      </c>
      <c r="F2832" s="403">
        <v>0</v>
      </c>
      <c r="O2832" s="403" t="s">
        <v>345</v>
      </c>
      <c r="R2832" s="403">
        <v>4</v>
      </c>
      <c r="S2832" s="403">
        <v>0.52780000000000005</v>
      </c>
      <c r="T2832" s="403">
        <v>3.0329999999999999</v>
      </c>
      <c r="U2832" s="403">
        <v>4.7619999999999996</v>
      </c>
      <c r="V2832" s="403">
        <v>26.971</v>
      </c>
      <c r="W2832" s="403">
        <v>23.8</v>
      </c>
      <c r="X2832" s="404">
        <v>5.4698999999999998E-2</v>
      </c>
      <c r="Y2832" s="403">
        <f>X2832+(S2832*((U2832-INDEX('[1]Center of Mass'!$B$8:$M$105,MATCH(A2832,'[1]Center of Mass'!$B$8:$B$105,0),9))^2+(V2832-INDEX('[1]Center of Mass'!$B$8:$M$105,MATCH(A2832,'[1]Center of Mass'!$B$8:$B$105,0),10))^2))</f>
        <v>247.64306639000003</v>
      </c>
    </row>
    <row r="2833" spans="1:25">
      <c r="A2833" s="403" t="s">
        <v>54</v>
      </c>
      <c r="B2833" s="403" t="s">
        <v>868</v>
      </c>
      <c r="C2833" s="403" t="s">
        <v>343</v>
      </c>
      <c r="D2833" s="403" t="s">
        <v>344</v>
      </c>
      <c r="E2833" s="403" t="s">
        <v>1455</v>
      </c>
      <c r="F2833" s="403">
        <v>0</v>
      </c>
      <c r="O2833" s="403" t="s">
        <v>345</v>
      </c>
      <c r="R2833" s="403">
        <v>4</v>
      </c>
      <c r="S2833" s="403">
        <v>0.52780000000000005</v>
      </c>
      <c r="T2833" s="403">
        <v>3.0329999999999999</v>
      </c>
      <c r="U2833" s="403">
        <v>5.7370000000000001</v>
      </c>
      <c r="V2833" s="403">
        <v>26.971</v>
      </c>
      <c r="W2833" s="403">
        <v>23.8</v>
      </c>
      <c r="X2833" s="404">
        <v>5.4698999999999998E-2</v>
      </c>
      <c r="Y2833" s="403">
        <f>X2833+(S2833*((U2833-INDEX('[1]Center of Mass'!$B$8:$M$105,MATCH(A2833,'[1]Center of Mass'!$B$8:$B$105,0),9))^2+(V2833-INDEX('[1]Center of Mass'!$B$8:$M$105,MATCH(A2833,'[1]Center of Mass'!$B$8:$B$105,0),10))^2))</f>
        <v>230.55869499500005</v>
      </c>
    </row>
    <row r="2834" spans="1:25">
      <c r="A2834" s="403" t="s">
        <v>54</v>
      </c>
      <c r="B2834" s="403" t="s">
        <v>869</v>
      </c>
      <c r="C2834" s="403" t="s">
        <v>343</v>
      </c>
      <c r="D2834" s="403" t="s">
        <v>344</v>
      </c>
      <c r="E2834" s="403" t="s">
        <v>1455</v>
      </c>
      <c r="F2834" s="403">
        <v>0</v>
      </c>
      <c r="O2834" s="403" t="s">
        <v>345</v>
      </c>
      <c r="R2834" s="403">
        <v>4</v>
      </c>
      <c r="S2834" s="403">
        <v>0.52780000000000005</v>
      </c>
      <c r="T2834" s="403">
        <v>3.0329999999999999</v>
      </c>
      <c r="U2834" s="403">
        <v>6.7119999999999997</v>
      </c>
      <c r="V2834" s="403">
        <v>26.971</v>
      </c>
      <c r="W2834" s="403">
        <v>23.8</v>
      </c>
      <c r="X2834" s="404">
        <v>5.4698999999999998E-2</v>
      </c>
      <c r="Y2834" s="403">
        <f>X2834+(S2834*((U2834-INDEX('[1]Center of Mass'!$B$8:$M$105,MATCH(A2834,'[1]Center of Mass'!$B$8:$B$105,0),9))^2+(V2834-INDEX('[1]Center of Mass'!$B$8:$M$105,MATCH(A2834,'[1]Center of Mass'!$B$8:$B$105,0),10))^2))</f>
        <v>214.47780335000002</v>
      </c>
    </row>
    <row r="2835" spans="1:25">
      <c r="A2835" s="403" t="s">
        <v>54</v>
      </c>
      <c r="B2835" s="403" t="s">
        <v>840</v>
      </c>
      <c r="C2835" s="403" t="s">
        <v>343</v>
      </c>
      <c r="D2835" s="403" t="s">
        <v>344</v>
      </c>
      <c r="E2835" s="403" t="s">
        <v>1455</v>
      </c>
      <c r="F2835" s="403">
        <v>0</v>
      </c>
      <c r="O2835" s="403" t="s">
        <v>345</v>
      </c>
      <c r="R2835" s="403">
        <v>4</v>
      </c>
      <c r="S2835" s="403">
        <v>0.86609999999999998</v>
      </c>
      <c r="T2835" s="403">
        <v>4.2830000000000004</v>
      </c>
      <c r="U2835" s="403">
        <v>8</v>
      </c>
      <c r="V2835" s="403">
        <v>26.971</v>
      </c>
      <c r="W2835" s="403">
        <v>23.8</v>
      </c>
      <c r="X2835" s="404">
        <v>0.20591999999999999</v>
      </c>
      <c r="Y2835" s="403">
        <f>X2835+(S2835*((U2835-INDEX('[1]Center of Mass'!$B$8:$M$105,MATCH(A2835,'[1]Center of Mass'!$B$8:$B$105,0),9))^2+(V2835-INDEX('[1]Center of Mass'!$B$8:$M$105,MATCH(A2835,'[1]Center of Mass'!$B$8:$B$105,0),10))^2))</f>
        <v>319.73124064019993</v>
      </c>
    </row>
    <row r="2836" spans="1:25">
      <c r="A2836" s="403" t="s">
        <v>54</v>
      </c>
      <c r="B2836" s="403" t="s">
        <v>843</v>
      </c>
      <c r="C2836" s="403" t="s">
        <v>343</v>
      </c>
      <c r="D2836" s="403" t="s">
        <v>344</v>
      </c>
      <c r="E2836" s="403" t="s">
        <v>1455</v>
      </c>
      <c r="F2836" s="403">
        <v>0</v>
      </c>
      <c r="O2836" s="403" t="s">
        <v>345</v>
      </c>
      <c r="R2836" s="403">
        <v>4</v>
      </c>
      <c r="S2836" s="403">
        <v>0.51429999999999998</v>
      </c>
      <c r="T2836" s="403">
        <v>2.9830000000000001</v>
      </c>
      <c r="U2836" s="403">
        <v>11.275</v>
      </c>
      <c r="V2836" s="403">
        <v>26.971</v>
      </c>
      <c r="W2836" s="403">
        <v>23.8</v>
      </c>
      <c r="X2836" s="404">
        <v>5.1234000000000002E-2</v>
      </c>
      <c r="Y2836" s="403">
        <f>X2836+(S2836*((U2836-INDEX('[1]Center of Mass'!$B$8:$M$105,MATCH(A2836,'[1]Center of Mass'!$B$8:$B$105,0),9))^2+(V2836-INDEX('[1]Center of Mass'!$B$8:$M$105,MATCH(A2836,'[1]Center of Mass'!$B$8:$B$105,0),10))^2))</f>
        <v>148.65253958509996</v>
      </c>
    </row>
    <row r="2837" spans="1:25">
      <c r="A2837" s="403" t="s">
        <v>54</v>
      </c>
      <c r="B2837" s="403" t="s">
        <v>844</v>
      </c>
      <c r="C2837" s="403" t="s">
        <v>343</v>
      </c>
      <c r="D2837" s="403" t="s">
        <v>344</v>
      </c>
      <c r="E2837" s="403" t="s">
        <v>1455</v>
      </c>
      <c r="F2837" s="403">
        <v>0</v>
      </c>
      <c r="O2837" s="403" t="s">
        <v>345</v>
      </c>
      <c r="R2837" s="403">
        <v>4</v>
      </c>
      <c r="S2837" s="403">
        <v>0.51429999999999998</v>
      </c>
      <c r="T2837" s="403">
        <v>2.9830000000000001</v>
      </c>
      <c r="U2837" s="403">
        <v>12.225</v>
      </c>
      <c r="V2837" s="403">
        <v>26.971</v>
      </c>
      <c r="W2837" s="403">
        <v>23.8</v>
      </c>
      <c r="X2837" s="404">
        <v>5.1234000000000002E-2</v>
      </c>
      <c r="Y2837" s="403">
        <f>X2837+(S2837*((U2837-INDEX('[1]Center of Mass'!$B$8:$M$105,MATCH(A2837,'[1]Center of Mass'!$B$8:$B$105,0),9))^2+(V2837-INDEX('[1]Center of Mass'!$B$8:$M$105,MATCH(A2837,'[1]Center of Mass'!$B$8:$B$105,0),10))^2))</f>
        <v>138.78409975509999</v>
      </c>
    </row>
    <row r="2838" spans="1:25">
      <c r="A2838" s="403" t="s">
        <v>54</v>
      </c>
      <c r="B2838" s="403" t="s">
        <v>845</v>
      </c>
      <c r="C2838" s="403" t="s">
        <v>343</v>
      </c>
      <c r="D2838" s="403" t="s">
        <v>344</v>
      </c>
      <c r="E2838" s="403" t="s">
        <v>1455</v>
      </c>
      <c r="F2838" s="403">
        <v>0</v>
      </c>
      <c r="O2838" s="403" t="s">
        <v>345</v>
      </c>
      <c r="R2838" s="403">
        <v>4</v>
      </c>
      <c r="S2838" s="403">
        <v>0.58640000000000003</v>
      </c>
      <c r="T2838" s="403">
        <v>3.2490000000000001</v>
      </c>
      <c r="U2838" s="403">
        <v>13.242000000000001</v>
      </c>
      <c r="V2838" s="403">
        <v>26.971</v>
      </c>
      <c r="W2838" s="403">
        <v>23.8</v>
      </c>
      <c r="X2838" s="404">
        <v>7.1674000000000002E-2</v>
      </c>
      <c r="Y2838" s="403">
        <f>X2838+(S2838*((U2838-INDEX('[1]Center of Mass'!$B$8:$M$105,MATCH(A2838,'[1]Center of Mass'!$B$8:$B$105,0),9))^2+(V2838-INDEX('[1]Center of Mass'!$B$8:$M$105,MATCH(A2838,'[1]Center of Mass'!$B$8:$B$105,0),10))^2))</f>
        <v>147.38117695199998</v>
      </c>
    </row>
    <row r="2839" spans="1:25">
      <c r="A2839" s="403" t="s">
        <v>54</v>
      </c>
      <c r="B2839" s="403" t="s">
        <v>846</v>
      </c>
      <c r="C2839" s="403" t="s">
        <v>343</v>
      </c>
      <c r="D2839" s="403" t="s">
        <v>344</v>
      </c>
      <c r="E2839" s="403" t="s">
        <v>1455</v>
      </c>
      <c r="F2839" s="403">
        <v>0</v>
      </c>
      <c r="O2839" s="403" t="s">
        <v>345</v>
      </c>
      <c r="R2839" s="403">
        <v>4</v>
      </c>
      <c r="S2839" s="403">
        <v>0.58640000000000003</v>
      </c>
      <c r="T2839" s="403">
        <v>3.2490000000000001</v>
      </c>
      <c r="U2839" s="403">
        <v>14.324999999999999</v>
      </c>
      <c r="V2839" s="403">
        <v>26.971</v>
      </c>
      <c r="W2839" s="403">
        <v>23.8</v>
      </c>
      <c r="X2839" s="404">
        <v>7.1674000000000002E-2</v>
      </c>
      <c r="Y2839" s="403">
        <f>X2839+(S2839*((U2839-INDEX('[1]Center of Mass'!$B$8:$M$105,MATCH(A2839,'[1]Center of Mass'!$B$8:$B$105,0),9))^2+(V2839-INDEX('[1]Center of Mass'!$B$8:$M$105,MATCH(A2839,'[1]Center of Mass'!$B$8:$B$105,0),10))^2))</f>
        <v>137.13684342479999</v>
      </c>
    </row>
    <row r="2840" spans="1:25">
      <c r="A2840" s="403" t="s">
        <v>54</v>
      </c>
      <c r="B2840" s="403" t="s">
        <v>847</v>
      </c>
      <c r="C2840" s="403" t="s">
        <v>343</v>
      </c>
      <c r="D2840" s="403" t="s">
        <v>344</v>
      </c>
      <c r="E2840" s="403" t="s">
        <v>1455</v>
      </c>
      <c r="F2840" s="403">
        <v>0</v>
      </c>
      <c r="O2840" s="403" t="s">
        <v>345</v>
      </c>
      <c r="R2840" s="403">
        <v>4</v>
      </c>
      <c r="S2840" s="403">
        <v>0.58640000000000003</v>
      </c>
      <c r="T2840" s="403">
        <v>3.2490000000000001</v>
      </c>
      <c r="U2840" s="403">
        <v>15.407999999999999</v>
      </c>
      <c r="V2840" s="403">
        <v>26.971</v>
      </c>
      <c r="W2840" s="403">
        <v>23.8</v>
      </c>
      <c r="X2840" s="404">
        <v>7.1674000000000002E-2</v>
      </c>
      <c r="Y2840" s="403">
        <f>X2840+(S2840*((U2840-INDEX('[1]Center of Mass'!$B$8:$M$105,MATCH(A2840,'[1]Center of Mass'!$B$8:$B$105,0),9))^2+(V2840-INDEX('[1]Center of Mass'!$B$8:$M$105,MATCH(A2840,'[1]Center of Mass'!$B$8:$B$105,0),10))^2))</f>
        <v>128.26807411679999</v>
      </c>
    </row>
    <row r="2841" spans="1:25">
      <c r="A2841" s="403" t="s">
        <v>54</v>
      </c>
      <c r="B2841" s="403" t="s">
        <v>848</v>
      </c>
      <c r="C2841" s="403" t="s">
        <v>343</v>
      </c>
      <c r="D2841" s="403" t="s">
        <v>344</v>
      </c>
      <c r="E2841" s="403" t="s">
        <v>1455</v>
      </c>
      <c r="F2841" s="403">
        <v>0</v>
      </c>
      <c r="O2841" s="403" t="s">
        <v>345</v>
      </c>
      <c r="R2841" s="403">
        <v>4</v>
      </c>
      <c r="S2841" s="403">
        <v>0.58640000000000003</v>
      </c>
      <c r="T2841" s="403">
        <v>3.2490000000000001</v>
      </c>
      <c r="U2841" s="403">
        <v>16.492000000000001</v>
      </c>
      <c r="V2841" s="403">
        <v>26.971</v>
      </c>
      <c r="W2841" s="403">
        <v>23.8</v>
      </c>
      <c r="X2841" s="404">
        <v>7.1674000000000002E-2</v>
      </c>
      <c r="Y2841" s="403">
        <f>X2841+(S2841*((U2841-INDEX('[1]Center of Mass'!$B$8:$M$105,MATCH(A2841,'[1]Center of Mass'!$B$8:$B$105,0),9))^2+(V2841-INDEX('[1]Center of Mass'!$B$8:$M$105,MATCH(A2841,'[1]Center of Mass'!$B$8:$B$105,0),10))^2))</f>
        <v>120.76858575199998</v>
      </c>
    </row>
    <row r="2842" spans="1:25">
      <c r="A2842" s="403" t="s">
        <v>54</v>
      </c>
      <c r="B2842" s="403" t="s">
        <v>849</v>
      </c>
      <c r="C2842" s="403" t="s">
        <v>343</v>
      </c>
      <c r="D2842" s="403" t="s">
        <v>344</v>
      </c>
      <c r="E2842" s="403" t="s">
        <v>1455</v>
      </c>
      <c r="F2842" s="403">
        <v>0</v>
      </c>
      <c r="O2842" s="403" t="s">
        <v>345</v>
      </c>
      <c r="R2842" s="403">
        <v>4</v>
      </c>
      <c r="S2842" s="403">
        <v>0.58640000000000003</v>
      </c>
      <c r="T2842" s="403">
        <v>3.2490000000000001</v>
      </c>
      <c r="U2842" s="403">
        <v>17.574999999999999</v>
      </c>
      <c r="V2842" s="403">
        <v>26.971</v>
      </c>
      <c r="W2842" s="403">
        <v>23.8</v>
      </c>
      <c r="X2842" s="404">
        <v>7.1674000000000002E-2</v>
      </c>
      <c r="Y2842" s="403">
        <f>X2842+(S2842*((U2842-INDEX('[1]Center of Mass'!$B$8:$M$105,MATCH(A2842,'[1]Center of Mass'!$B$8:$B$105,0),9))^2+(V2842-INDEX('[1]Center of Mass'!$B$8:$M$105,MATCH(A2842,'[1]Center of Mass'!$B$8:$B$105,0),10))^2))</f>
        <v>114.65221502479999</v>
      </c>
    </row>
    <row r="2843" spans="1:25">
      <c r="A2843" s="403" t="s">
        <v>54</v>
      </c>
      <c r="B2843" s="403" t="s">
        <v>850</v>
      </c>
      <c r="C2843" s="403" t="s">
        <v>343</v>
      </c>
      <c r="D2843" s="403" t="s">
        <v>344</v>
      </c>
      <c r="E2843" s="403" t="s">
        <v>1455</v>
      </c>
      <c r="F2843" s="403">
        <v>0</v>
      </c>
      <c r="O2843" s="403" t="s">
        <v>345</v>
      </c>
      <c r="R2843" s="403">
        <v>4</v>
      </c>
      <c r="S2843" s="403">
        <v>0.58640000000000003</v>
      </c>
      <c r="T2843" s="403">
        <v>3.2490000000000001</v>
      </c>
      <c r="U2843" s="403">
        <v>18.658000000000001</v>
      </c>
      <c r="V2843" s="403">
        <v>26.971</v>
      </c>
      <c r="W2843" s="403">
        <v>23.8</v>
      </c>
      <c r="X2843" s="404">
        <v>7.1674000000000002E-2</v>
      </c>
      <c r="Y2843" s="403">
        <f>X2843+(S2843*((U2843-INDEX('[1]Center of Mass'!$B$8:$M$105,MATCH(A2843,'[1]Center of Mass'!$B$8:$B$105,0),9))^2+(V2843-INDEX('[1]Center of Mass'!$B$8:$M$105,MATCH(A2843,'[1]Center of Mass'!$B$8:$B$105,0),10))^2))</f>
        <v>109.91140851679999</v>
      </c>
    </row>
    <row r="2844" spans="1:25">
      <c r="A2844" s="403" t="s">
        <v>54</v>
      </c>
      <c r="B2844" s="403" t="s">
        <v>916</v>
      </c>
      <c r="C2844" s="403" t="s">
        <v>343</v>
      </c>
      <c r="D2844" s="403" t="s">
        <v>344</v>
      </c>
      <c r="E2844" s="403" t="s">
        <v>1455</v>
      </c>
      <c r="F2844" s="403">
        <v>0</v>
      </c>
      <c r="O2844" s="403" t="s">
        <v>345</v>
      </c>
      <c r="R2844" s="403">
        <v>4</v>
      </c>
      <c r="S2844" s="403">
        <v>1.2315</v>
      </c>
      <c r="T2844" s="403">
        <v>4.4390000000000001</v>
      </c>
      <c r="U2844" s="403">
        <v>0.55000000000000004</v>
      </c>
      <c r="V2844" s="403">
        <v>27.800999999999998</v>
      </c>
      <c r="W2844" s="403">
        <v>23.8</v>
      </c>
      <c r="X2844" s="404">
        <v>0.25280999999999998</v>
      </c>
      <c r="Y2844" s="403">
        <f>X2844+(S2844*((U2844-INDEX('[1]Center of Mass'!$B$8:$M$105,MATCH(A2844,'[1]Center of Mass'!$B$8:$B$105,0),9))^2+(V2844-INDEX('[1]Center of Mass'!$B$8:$M$105,MATCH(A2844,'[1]Center of Mass'!$B$8:$B$105,0),10))^2))</f>
        <v>805.11037614299994</v>
      </c>
    </row>
    <row r="2845" spans="1:25">
      <c r="A2845" s="403" t="s">
        <v>54</v>
      </c>
      <c r="B2845" s="403" t="s">
        <v>917</v>
      </c>
      <c r="C2845" s="403" t="s">
        <v>343</v>
      </c>
      <c r="D2845" s="403" t="s">
        <v>344</v>
      </c>
      <c r="E2845" s="403" t="s">
        <v>1455</v>
      </c>
      <c r="F2845" s="403">
        <v>0</v>
      </c>
      <c r="O2845" s="403" t="s">
        <v>345</v>
      </c>
      <c r="R2845" s="403">
        <v>4</v>
      </c>
      <c r="S2845" s="403">
        <v>1.2315</v>
      </c>
      <c r="T2845" s="403">
        <v>4.4390000000000001</v>
      </c>
      <c r="U2845" s="403">
        <v>1.65</v>
      </c>
      <c r="V2845" s="403">
        <v>27.800999999999998</v>
      </c>
      <c r="W2845" s="403">
        <v>23.8</v>
      </c>
      <c r="X2845" s="404">
        <v>0.25280999999999998</v>
      </c>
      <c r="Y2845" s="403">
        <f>X2845+(S2845*((U2845-INDEX('[1]Center of Mass'!$B$8:$M$105,MATCH(A2845,'[1]Center of Mass'!$B$8:$B$105,0),9))^2+(V2845-INDEX('[1]Center of Mass'!$B$8:$M$105,MATCH(A2845,'[1]Center of Mass'!$B$8:$B$105,0),10))^2))</f>
        <v>748.89511044300002</v>
      </c>
    </row>
    <row r="2846" spans="1:25">
      <c r="A2846" s="403" t="s">
        <v>54</v>
      </c>
      <c r="B2846" s="403" t="s">
        <v>918</v>
      </c>
      <c r="C2846" s="403" t="s">
        <v>343</v>
      </c>
      <c r="D2846" s="403" t="s">
        <v>344</v>
      </c>
      <c r="E2846" s="403" t="s">
        <v>1455</v>
      </c>
      <c r="F2846" s="403">
        <v>0</v>
      </c>
      <c r="O2846" s="403" t="s">
        <v>345</v>
      </c>
      <c r="R2846" s="403">
        <v>4</v>
      </c>
      <c r="S2846" s="403">
        <v>1.2315</v>
      </c>
      <c r="T2846" s="403">
        <v>4.4390000000000001</v>
      </c>
      <c r="U2846" s="403">
        <v>2.75</v>
      </c>
      <c r="V2846" s="403">
        <v>27.800999999999998</v>
      </c>
      <c r="W2846" s="403">
        <v>23.8</v>
      </c>
      <c r="X2846" s="404">
        <v>0.25280999999999998</v>
      </c>
      <c r="Y2846" s="403">
        <f>X2846+(S2846*((U2846-INDEX('[1]Center of Mass'!$B$8:$M$105,MATCH(A2846,'[1]Center of Mass'!$B$8:$B$105,0),9))^2+(V2846-INDEX('[1]Center of Mass'!$B$8:$M$105,MATCH(A2846,'[1]Center of Mass'!$B$8:$B$105,0),10))^2))</f>
        <v>695.66007474299988</v>
      </c>
    </row>
    <row r="2847" spans="1:25">
      <c r="A2847" s="403" t="s">
        <v>54</v>
      </c>
      <c r="B2847" s="403" t="s">
        <v>908</v>
      </c>
      <c r="C2847" s="403" t="s">
        <v>343</v>
      </c>
      <c r="D2847" s="403" t="s">
        <v>344</v>
      </c>
      <c r="E2847" s="403" t="s">
        <v>1455</v>
      </c>
      <c r="F2847" s="403">
        <v>0</v>
      </c>
      <c r="O2847" s="403" t="s">
        <v>345</v>
      </c>
      <c r="R2847" s="403">
        <v>4</v>
      </c>
      <c r="S2847" s="403">
        <v>1.0915999999999999</v>
      </c>
      <c r="T2847" s="403">
        <v>4.1890000000000001</v>
      </c>
      <c r="U2847" s="403">
        <v>3.7879999999999998</v>
      </c>
      <c r="V2847" s="403">
        <v>27.800999999999998</v>
      </c>
      <c r="W2847" s="403">
        <v>23.8</v>
      </c>
      <c r="X2847" s="404">
        <v>0.20049</v>
      </c>
      <c r="Y2847" s="403">
        <f>X2847+(S2847*((U2847-INDEX('[1]Center of Mass'!$B$8:$M$105,MATCH(A2847,'[1]Center of Mass'!$B$8:$B$105,0),9))^2+(V2847-INDEX('[1]Center of Mass'!$B$8:$M$105,MATCH(A2847,'[1]Center of Mass'!$B$8:$B$105,0),10))^2))</f>
        <v>574.50330344719987</v>
      </c>
    </row>
    <row r="2848" spans="1:25">
      <c r="A2848" s="403" t="s">
        <v>54</v>
      </c>
      <c r="B2848" s="403" t="s">
        <v>871</v>
      </c>
      <c r="C2848" s="403" t="s">
        <v>343</v>
      </c>
      <c r="D2848" s="403" t="s">
        <v>344</v>
      </c>
      <c r="E2848" s="403" t="s">
        <v>1455</v>
      </c>
      <c r="F2848" s="403">
        <v>0</v>
      </c>
      <c r="O2848" s="403" t="s">
        <v>345</v>
      </c>
      <c r="R2848" s="403">
        <v>4</v>
      </c>
      <c r="S2848" s="403">
        <v>1.0915999999999999</v>
      </c>
      <c r="T2848" s="403">
        <v>4.1890000000000001</v>
      </c>
      <c r="U2848" s="403">
        <v>4.7629999999999999</v>
      </c>
      <c r="V2848" s="403">
        <v>27.800999999999998</v>
      </c>
      <c r="W2848" s="403">
        <v>23.8</v>
      </c>
      <c r="X2848" s="404">
        <v>0.20049</v>
      </c>
      <c r="Y2848" s="403">
        <f>X2848+(S2848*((U2848-INDEX('[1]Center of Mass'!$B$8:$M$105,MATCH(A2848,'[1]Center of Mass'!$B$8:$B$105,0),9))^2+(V2848-INDEX('[1]Center of Mass'!$B$8:$M$105,MATCH(A2848,'[1]Center of Mass'!$B$8:$B$105,0),10))^2))</f>
        <v>537.0959998771998</v>
      </c>
    </row>
    <row r="2849" spans="1:25">
      <c r="A2849" s="403" t="s">
        <v>54</v>
      </c>
      <c r="B2849" s="403" t="s">
        <v>851</v>
      </c>
      <c r="C2849" s="403" t="s">
        <v>343</v>
      </c>
      <c r="D2849" s="403" t="s">
        <v>344</v>
      </c>
      <c r="E2849" s="403" t="s">
        <v>1455</v>
      </c>
      <c r="F2849" s="403">
        <v>0</v>
      </c>
      <c r="O2849" s="403" t="s">
        <v>345</v>
      </c>
      <c r="R2849" s="403">
        <v>4</v>
      </c>
      <c r="S2849" s="403">
        <v>1.0915999999999999</v>
      </c>
      <c r="T2849" s="403">
        <v>4.1890000000000001</v>
      </c>
      <c r="U2849" s="403">
        <v>5.7380000000000004</v>
      </c>
      <c r="V2849" s="403">
        <v>27.800999999999998</v>
      </c>
      <c r="W2849" s="403">
        <v>23.8</v>
      </c>
      <c r="X2849" s="404">
        <v>0.20049</v>
      </c>
      <c r="Y2849" s="403">
        <f>X2849+(S2849*((U2849-INDEX('[1]Center of Mass'!$B$8:$M$105,MATCH(A2849,'[1]Center of Mass'!$B$8:$B$105,0),9))^2+(V2849-INDEX('[1]Center of Mass'!$B$8:$M$105,MATCH(A2849,'[1]Center of Mass'!$B$8:$B$105,0),10))^2))</f>
        <v>501.7641008071999</v>
      </c>
    </row>
    <row r="2850" spans="1:25">
      <c r="A2850" s="403" t="s">
        <v>54</v>
      </c>
      <c r="B2850" s="403" t="s">
        <v>578</v>
      </c>
      <c r="C2850" s="403" t="s">
        <v>343</v>
      </c>
      <c r="D2850" s="403" t="s">
        <v>344</v>
      </c>
      <c r="E2850" s="403" t="s">
        <v>1455</v>
      </c>
      <c r="F2850" s="403">
        <v>0</v>
      </c>
      <c r="O2850" s="403" t="s">
        <v>345</v>
      </c>
      <c r="R2850" s="403">
        <v>4</v>
      </c>
      <c r="S2850" s="403">
        <v>1.0915999999999999</v>
      </c>
      <c r="T2850" s="403">
        <v>4.1890000000000001</v>
      </c>
      <c r="U2850" s="403">
        <v>6.7130000000000001</v>
      </c>
      <c r="V2850" s="403">
        <v>27.800999999999998</v>
      </c>
      <c r="W2850" s="403">
        <v>23.8</v>
      </c>
      <c r="X2850" s="404">
        <v>0.20049</v>
      </c>
      <c r="Y2850" s="403">
        <f>X2850+(S2850*((U2850-INDEX('[1]Center of Mass'!$B$8:$M$105,MATCH(A2850,'[1]Center of Mass'!$B$8:$B$105,0),9))^2+(V2850-INDEX('[1]Center of Mass'!$B$8:$M$105,MATCH(A2850,'[1]Center of Mass'!$B$8:$B$105,0),10))^2))</f>
        <v>468.50760623719981</v>
      </c>
    </row>
    <row r="2851" spans="1:25">
      <c r="A2851" s="403" t="s">
        <v>54</v>
      </c>
      <c r="B2851" s="403" t="s">
        <v>579</v>
      </c>
      <c r="C2851" s="403" t="s">
        <v>343</v>
      </c>
      <c r="D2851" s="403" t="s">
        <v>344</v>
      </c>
      <c r="E2851" s="403" t="s">
        <v>1455</v>
      </c>
      <c r="F2851" s="403">
        <v>0</v>
      </c>
      <c r="O2851" s="403" t="s">
        <v>345</v>
      </c>
      <c r="R2851" s="403">
        <v>4</v>
      </c>
      <c r="S2851" s="403">
        <v>1.7912999999999999</v>
      </c>
      <c r="T2851" s="403">
        <v>5.4390000000000001</v>
      </c>
      <c r="U2851" s="403">
        <v>8</v>
      </c>
      <c r="V2851" s="403">
        <v>27.800999999999998</v>
      </c>
      <c r="W2851" s="403">
        <v>23.8</v>
      </c>
      <c r="X2851" s="404">
        <v>0.56923999999999997</v>
      </c>
      <c r="Y2851" s="403">
        <f>X2851+(S2851*((U2851-INDEX('[1]Center of Mass'!$B$8:$M$105,MATCH(A2851,'[1]Center of Mass'!$B$8:$B$105,0),9))^2+(V2851-INDEX('[1]Center of Mass'!$B$8:$M$105,MATCH(A2851,'[1]Center of Mass'!$B$8:$B$105,0),10))^2))</f>
        <v>702.23241633859993</v>
      </c>
    </row>
    <row r="2852" spans="1:25">
      <c r="A2852" s="403" t="s">
        <v>54</v>
      </c>
      <c r="B2852" s="403" t="s">
        <v>547</v>
      </c>
      <c r="C2852" s="403" t="s">
        <v>343</v>
      </c>
      <c r="D2852" s="403" t="s">
        <v>344</v>
      </c>
      <c r="E2852" s="403" t="s">
        <v>1455</v>
      </c>
      <c r="F2852" s="403">
        <v>0</v>
      </c>
      <c r="O2852" s="403" t="s">
        <v>345</v>
      </c>
      <c r="R2852" s="403">
        <v>4</v>
      </c>
      <c r="S2852" s="403">
        <v>1.0636000000000001</v>
      </c>
      <c r="T2852" s="403">
        <v>4.1390000000000002</v>
      </c>
      <c r="U2852" s="403">
        <v>11.275</v>
      </c>
      <c r="V2852" s="403">
        <v>27.800999999999998</v>
      </c>
      <c r="W2852" s="403">
        <v>23.8</v>
      </c>
      <c r="X2852" s="404">
        <v>0.19108</v>
      </c>
      <c r="Y2852" s="403">
        <f>X2852+(S2852*((U2852-INDEX('[1]Center of Mass'!$B$8:$M$105,MATCH(A2852,'[1]Center of Mass'!$B$8:$B$105,0),9))^2+(V2852-INDEX('[1]Center of Mass'!$B$8:$M$105,MATCH(A2852,'[1]Center of Mass'!$B$8:$B$105,0),10))^2))</f>
        <v>331.73731968919998</v>
      </c>
    </row>
    <row r="2853" spans="1:25">
      <c r="A2853" s="403" t="s">
        <v>54</v>
      </c>
      <c r="B2853" s="403" t="s">
        <v>548</v>
      </c>
      <c r="C2853" s="403" t="s">
        <v>343</v>
      </c>
      <c r="D2853" s="403" t="s">
        <v>344</v>
      </c>
      <c r="E2853" s="403" t="s">
        <v>1455</v>
      </c>
      <c r="F2853" s="403">
        <v>0</v>
      </c>
      <c r="O2853" s="403" t="s">
        <v>345</v>
      </c>
      <c r="R2853" s="403">
        <v>4</v>
      </c>
      <c r="S2853" s="403">
        <v>1.0636000000000001</v>
      </c>
      <c r="T2853" s="403">
        <v>4.1390000000000002</v>
      </c>
      <c r="U2853" s="403">
        <v>12.225</v>
      </c>
      <c r="V2853" s="403">
        <v>27.800999999999998</v>
      </c>
      <c r="W2853" s="403">
        <v>23.8</v>
      </c>
      <c r="X2853" s="404">
        <v>0.19108</v>
      </c>
      <c r="Y2853" s="403">
        <f>X2853+(S2853*((U2853-INDEX('[1]Center of Mass'!$B$8:$M$105,MATCH(A2853,'[1]Center of Mass'!$B$8:$B$105,0),9))^2+(V2853-INDEX('[1]Center of Mass'!$B$8:$M$105,MATCH(A2853,'[1]Center of Mass'!$B$8:$B$105,0),10))^2))</f>
        <v>311.32885652919992</v>
      </c>
    </row>
    <row r="2854" spans="1:25">
      <c r="A2854" s="403" t="s">
        <v>54</v>
      </c>
      <c r="B2854" s="403" t="s">
        <v>549</v>
      </c>
      <c r="C2854" s="403" t="s">
        <v>343</v>
      </c>
      <c r="D2854" s="403" t="s">
        <v>344</v>
      </c>
      <c r="E2854" s="403" t="s">
        <v>1455</v>
      </c>
      <c r="F2854" s="403">
        <v>0</v>
      </c>
      <c r="O2854" s="403" t="s">
        <v>345</v>
      </c>
      <c r="R2854" s="403">
        <v>4</v>
      </c>
      <c r="S2854" s="403">
        <v>1.2129000000000001</v>
      </c>
      <c r="T2854" s="403">
        <v>4.4059999999999997</v>
      </c>
      <c r="U2854" s="403">
        <v>13.242000000000001</v>
      </c>
      <c r="V2854" s="403">
        <v>27.800999999999998</v>
      </c>
      <c r="W2854" s="403">
        <v>23.8</v>
      </c>
      <c r="X2854" s="404">
        <v>0.24529999999999999</v>
      </c>
      <c r="Y2854" s="403">
        <f>X2854+(S2854*((U2854-INDEX('[1]Center of Mass'!$B$8:$M$105,MATCH(A2854,'[1]Center of Mass'!$B$8:$B$105,0),9))^2+(V2854-INDEX('[1]Center of Mass'!$B$8:$M$105,MATCH(A2854,'[1]Center of Mass'!$B$8:$B$105,0),10))^2))</f>
        <v>332.56991783299992</v>
      </c>
    </row>
    <row r="2855" spans="1:25">
      <c r="A2855" s="403" t="s">
        <v>54</v>
      </c>
      <c r="B2855" s="403" t="s">
        <v>550</v>
      </c>
      <c r="C2855" s="403" t="s">
        <v>343</v>
      </c>
      <c r="D2855" s="403" t="s">
        <v>344</v>
      </c>
      <c r="E2855" s="403" t="s">
        <v>1455</v>
      </c>
      <c r="F2855" s="403">
        <v>0</v>
      </c>
      <c r="O2855" s="403" t="s">
        <v>345</v>
      </c>
      <c r="R2855" s="403">
        <v>4</v>
      </c>
      <c r="S2855" s="403">
        <v>1.2129000000000001</v>
      </c>
      <c r="T2855" s="403">
        <v>4.4059999999999997</v>
      </c>
      <c r="U2855" s="403">
        <v>14.324999999999999</v>
      </c>
      <c r="V2855" s="403">
        <v>27.800999999999998</v>
      </c>
      <c r="W2855" s="403">
        <v>23.8</v>
      </c>
      <c r="X2855" s="404">
        <v>0.24529999999999999</v>
      </c>
      <c r="Y2855" s="403">
        <f>X2855+(S2855*((U2855-INDEX('[1]Center of Mass'!$B$8:$M$105,MATCH(A2855,'[1]Center of Mass'!$B$8:$B$105,0),9))^2+(V2855-INDEX('[1]Center of Mass'!$B$8:$M$105,MATCH(A2855,'[1]Center of Mass'!$B$8:$B$105,0),10))^2))</f>
        <v>311.38070887129999</v>
      </c>
    </row>
    <row r="2856" spans="1:25">
      <c r="A2856" s="403" t="s">
        <v>54</v>
      </c>
      <c r="B2856" s="403" t="s">
        <v>419</v>
      </c>
      <c r="C2856" s="403" t="s">
        <v>343</v>
      </c>
      <c r="D2856" s="403" t="s">
        <v>344</v>
      </c>
      <c r="E2856" s="403" t="s">
        <v>1455</v>
      </c>
      <c r="F2856" s="403">
        <v>0</v>
      </c>
      <c r="O2856" s="403" t="s">
        <v>345</v>
      </c>
      <c r="R2856" s="403">
        <v>4</v>
      </c>
      <c r="S2856" s="403">
        <v>1.2129000000000001</v>
      </c>
      <c r="T2856" s="403">
        <v>4.4059999999999997</v>
      </c>
      <c r="U2856" s="403">
        <v>15.407999999999999</v>
      </c>
      <c r="V2856" s="403">
        <v>27.800999999999998</v>
      </c>
      <c r="W2856" s="403">
        <v>23.8</v>
      </c>
      <c r="X2856" s="404">
        <v>0.24529999999999999</v>
      </c>
      <c r="Y2856" s="403">
        <f>X2856+(S2856*((U2856-INDEX('[1]Center of Mass'!$B$8:$M$105,MATCH(A2856,'[1]Center of Mass'!$B$8:$B$105,0),9))^2+(V2856-INDEX('[1]Center of Mass'!$B$8:$M$105,MATCH(A2856,'[1]Center of Mass'!$B$8:$B$105,0),10))^2))</f>
        <v>293.03669404579995</v>
      </c>
    </row>
    <row r="2857" spans="1:25">
      <c r="A2857" s="403" t="s">
        <v>54</v>
      </c>
      <c r="B2857" s="403" t="s">
        <v>551</v>
      </c>
      <c r="C2857" s="403" t="s">
        <v>343</v>
      </c>
      <c r="D2857" s="403" t="s">
        <v>344</v>
      </c>
      <c r="E2857" s="403" t="s">
        <v>1455</v>
      </c>
      <c r="F2857" s="403">
        <v>0</v>
      </c>
      <c r="O2857" s="403" t="s">
        <v>345</v>
      </c>
      <c r="R2857" s="403">
        <v>4</v>
      </c>
      <c r="S2857" s="403">
        <v>1.2129000000000001</v>
      </c>
      <c r="T2857" s="403">
        <v>4.4059999999999997</v>
      </c>
      <c r="U2857" s="403">
        <v>16.492000000000001</v>
      </c>
      <c r="V2857" s="403">
        <v>27.800999999999998</v>
      </c>
      <c r="W2857" s="403">
        <v>23.8</v>
      </c>
      <c r="X2857" s="404">
        <v>0.24529999999999999</v>
      </c>
      <c r="Y2857" s="403">
        <f>X2857+(S2857*((U2857-INDEX('[1]Center of Mass'!$B$8:$M$105,MATCH(A2857,'[1]Center of Mass'!$B$8:$B$105,0),9))^2+(V2857-INDEX('[1]Center of Mass'!$B$8:$M$105,MATCH(A2857,'[1]Center of Mass'!$B$8:$B$105,0),10))^2))</f>
        <v>277.5248771329999</v>
      </c>
    </row>
    <row r="2858" spans="1:25">
      <c r="A2858" s="403" t="s">
        <v>54</v>
      </c>
      <c r="B2858" s="403" t="s">
        <v>420</v>
      </c>
      <c r="C2858" s="403" t="s">
        <v>343</v>
      </c>
      <c r="D2858" s="403" t="s">
        <v>344</v>
      </c>
      <c r="E2858" s="403" t="s">
        <v>1455</v>
      </c>
      <c r="F2858" s="403">
        <v>0</v>
      </c>
      <c r="O2858" s="403" t="s">
        <v>345</v>
      </c>
      <c r="R2858" s="403">
        <v>4</v>
      </c>
      <c r="S2858" s="403">
        <v>1.2129000000000001</v>
      </c>
      <c r="T2858" s="403">
        <v>4.4059999999999997</v>
      </c>
      <c r="U2858" s="403">
        <v>17.574999999999999</v>
      </c>
      <c r="V2858" s="403">
        <v>27.800999999999998</v>
      </c>
      <c r="W2858" s="403">
        <v>23.8</v>
      </c>
      <c r="X2858" s="404">
        <v>0.24529999999999999</v>
      </c>
      <c r="Y2858" s="403">
        <f>X2858+(S2858*((U2858-INDEX('[1]Center of Mass'!$B$8:$M$105,MATCH(A2858,'[1]Center of Mass'!$B$8:$B$105,0),9))^2+(V2858-INDEX('[1]Center of Mass'!$B$8:$M$105,MATCH(A2858,'[1]Center of Mass'!$B$8:$B$105,0),10))^2))</f>
        <v>264.87387772129995</v>
      </c>
    </row>
    <row r="2859" spans="1:25">
      <c r="A2859" s="403" t="s">
        <v>54</v>
      </c>
      <c r="B2859" s="403" t="s">
        <v>421</v>
      </c>
      <c r="C2859" s="403" t="s">
        <v>343</v>
      </c>
      <c r="D2859" s="403" t="s">
        <v>344</v>
      </c>
      <c r="E2859" s="403" t="s">
        <v>1455</v>
      </c>
      <c r="F2859" s="403">
        <v>0</v>
      </c>
      <c r="O2859" s="403" t="s">
        <v>345</v>
      </c>
      <c r="R2859" s="403">
        <v>4</v>
      </c>
      <c r="S2859" s="403">
        <v>1.2129000000000001</v>
      </c>
      <c r="T2859" s="403">
        <v>4.4059999999999997</v>
      </c>
      <c r="U2859" s="403">
        <v>18.658000000000001</v>
      </c>
      <c r="V2859" s="403">
        <v>27.800999999999998</v>
      </c>
      <c r="W2859" s="403">
        <v>23.8</v>
      </c>
      <c r="X2859" s="404">
        <v>0.24529999999999999</v>
      </c>
      <c r="Y2859" s="403">
        <f>X2859+(S2859*((U2859-INDEX('[1]Center of Mass'!$B$8:$M$105,MATCH(A2859,'[1]Center of Mass'!$B$8:$B$105,0),9))^2+(V2859-INDEX('[1]Center of Mass'!$B$8:$M$105,MATCH(A2859,'[1]Center of Mass'!$B$8:$B$105,0),10))^2))</f>
        <v>255.06807244579991</v>
      </c>
    </row>
    <row r="2860" spans="1:25">
      <c r="A2860" s="403" t="s">
        <v>54</v>
      </c>
      <c r="B2860" s="403" t="s">
        <v>424</v>
      </c>
      <c r="C2860" s="403" t="s">
        <v>343</v>
      </c>
      <c r="D2860" s="403" t="s">
        <v>344</v>
      </c>
      <c r="E2860" s="403" t="s">
        <v>1455</v>
      </c>
      <c r="F2860" s="403">
        <v>0</v>
      </c>
      <c r="O2860" s="403" t="s">
        <v>345</v>
      </c>
      <c r="R2860" s="403">
        <v>4</v>
      </c>
      <c r="S2860" s="403">
        <v>1.2315</v>
      </c>
      <c r="T2860" s="403">
        <v>4.4390000000000001</v>
      </c>
      <c r="U2860" s="403">
        <v>0.55000000000000004</v>
      </c>
      <c r="V2860" s="403">
        <v>28.920999999999999</v>
      </c>
      <c r="W2860" s="403">
        <v>23.8</v>
      </c>
      <c r="X2860" s="404">
        <v>0.25280999999999998</v>
      </c>
      <c r="Y2860" s="403">
        <f>X2860+(S2860*((U2860-INDEX('[1]Center of Mass'!$B$8:$M$105,MATCH(A2860,'[1]Center of Mass'!$B$8:$B$105,0),9))^2+(V2860-INDEX('[1]Center of Mass'!$B$8:$M$105,MATCH(A2860,'[1]Center of Mass'!$B$8:$B$105,0),10))^2))</f>
        <v>845.65844958299988</v>
      </c>
    </row>
    <row r="2861" spans="1:25">
      <c r="A2861" s="403" t="s">
        <v>54</v>
      </c>
      <c r="B2861" s="403" t="s">
        <v>425</v>
      </c>
      <c r="C2861" s="403" t="s">
        <v>343</v>
      </c>
      <c r="D2861" s="403" t="s">
        <v>344</v>
      </c>
      <c r="E2861" s="403" t="s">
        <v>1455</v>
      </c>
      <c r="F2861" s="403">
        <v>0</v>
      </c>
      <c r="O2861" s="403" t="s">
        <v>345</v>
      </c>
      <c r="R2861" s="403">
        <v>4</v>
      </c>
      <c r="S2861" s="403">
        <v>1.2315</v>
      </c>
      <c r="T2861" s="403">
        <v>4.4390000000000001</v>
      </c>
      <c r="U2861" s="403">
        <v>1.65</v>
      </c>
      <c r="V2861" s="403">
        <v>28.920999999999999</v>
      </c>
      <c r="W2861" s="403">
        <v>23.8</v>
      </c>
      <c r="X2861" s="404">
        <v>0.25280999999999998</v>
      </c>
      <c r="Y2861" s="403">
        <f>X2861+(S2861*((U2861-INDEX('[1]Center of Mass'!$B$8:$M$105,MATCH(A2861,'[1]Center of Mass'!$B$8:$B$105,0),9))^2+(V2861-INDEX('[1]Center of Mass'!$B$8:$M$105,MATCH(A2861,'[1]Center of Mass'!$B$8:$B$105,0),10))^2))</f>
        <v>789.44318388299996</v>
      </c>
    </row>
    <row r="2862" spans="1:25">
      <c r="A2862" s="403" t="s">
        <v>54</v>
      </c>
      <c r="B2862" s="403" t="s">
        <v>426</v>
      </c>
      <c r="C2862" s="403" t="s">
        <v>343</v>
      </c>
      <c r="D2862" s="403" t="s">
        <v>344</v>
      </c>
      <c r="E2862" s="403" t="s">
        <v>1455</v>
      </c>
      <c r="F2862" s="403">
        <v>0</v>
      </c>
      <c r="O2862" s="403" t="s">
        <v>345</v>
      </c>
      <c r="R2862" s="403">
        <v>4</v>
      </c>
      <c r="S2862" s="403">
        <v>1.2315</v>
      </c>
      <c r="T2862" s="403">
        <v>4.4390000000000001</v>
      </c>
      <c r="U2862" s="403">
        <v>2.75</v>
      </c>
      <c r="V2862" s="403">
        <v>28.920999999999999</v>
      </c>
      <c r="W2862" s="403">
        <v>23.8</v>
      </c>
      <c r="X2862" s="404">
        <v>0.25280999999999998</v>
      </c>
      <c r="Y2862" s="403">
        <f>X2862+(S2862*((U2862-INDEX('[1]Center of Mass'!$B$8:$M$105,MATCH(A2862,'[1]Center of Mass'!$B$8:$B$105,0),9))^2+(V2862-INDEX('[1]Center of Mass'!$B$8:$M$105,MATCH(A2862,'[1]Center of Mass'!$B$8:$B$105,0),10))^2))</f>
        <v>736.20814818299993</v>
      </c>
    </row>
    <row r="2863" spans="1:25">
      <c r="A2863" s="403" t="s">
        <v>54</v>
      </c>
      <c r="B2863" s="403" t="s">
        <v>427</v>
      </c>
      <c r="C2863" s="403" t="s">
        <v>343</v>
      </c>
      <c r="D2863" s="403" t="s">
        <v>344</v>
      </c>
      <c r="E2863" s="403" t="s">
        <v>1455</v>
      </c>
      <c r="F2863" s="403">
        <v>0</v>
      </c>
      <c r="O2863" s="403" t="s">
        <v>345</v>
      </c>
      <c r="R2863" s="403">
        <v>4</v>
      </c>
      <c r="S2863" s="403">
        <v>1.0915999999999999</v>
      </c>
      <c r="T2863" s="403">
        <v>4.1890000000000001</v>
      </c>
      <c r="U2863" s="403">
        <v>3.7879999999999998</v>
      </c>
      <c r="V2863" s="403">
        <v>28.920999999999999</v>
      </c>
      <c r="W2863" s="403">
        <v>23.8</v>
      </c>
      <c r="X2863" s="404">
        <v>0.20049</v>
      </c>
      <c r="Y2863" s="403">
        <f>X2863+(S2863*((U2863-INDEX('[1]Center of Mass'!$B$8:$M$105,MATCH(A2863,'[1]Center of Mass'!$B$8:$B$105,0),9))^2+(V2863-INDEX('[1]Center of Mass'!$B$8:$M$105,MATCH(A2863,'[1]Center of Mass'!$B$8:$B$105,0),10))^2))</f>
        <v>610.44506306319988</v>
      </c>
    </row>
    <row r="2864" spans="1:25">
      <c r="A2864" s="403" t="s">
        <v>54</v>
      </c>
      <c r="B2864" s="403" t="s">
        <v>428</v>
      </c>
      <c r="C2864" s="403" t="s">
        <v>343</v>
      </c>
      <c r="D2864" s="403" t="s">
        <v>344</v>
      </c>
      <c r="E2864" s="403" t="s">
        <v>1455</v>
      </c>
      <c r="F2864" s="403">
        <v>0</v>
      </c>
      <c r="O2864" s="403" t="s">
        <v>345</v>
      </c>
      <c r="R2864" s="403">
        <v>4</v>
      </c>
      <c r="S2864" s="403">
        <v>1.0915999999999999</v>
      </c>
      <c r="T2864" s="403">
        <v>4.1890000000000001</v>
      </c>
      <c r="U2864" s="403">
        <v>4.7629999999999999</v>
      </c>
      <c r="V2864" s="403">
        <v>28.920999999999999</v>
      </c>
      <c r="W2864" s="403">
        <v>23.8</v>
      </c>
      <c r="X2864" s="404">
        <v>0.20049</v>
      </c>
      <c r="Y2864" s="403">
        <f>X2864+(S2864*((U2864-INDEX('[1]Center of Mass'!$B$8:$M$105,MATCH(A2864,'[1]Center of Mass'!$B$8:$B$105,0),9))^2+(V2864-INDEX('[1]Center of Mass'!$B$8:$M$105,MATCH(A2864,'[1]Center of Mass'!$B$8:$B$105,0),10))^2))</f>
        <v>573.0377594931997</v>
      </c>
    </row>
    <row r="2865" spans="1:25">
      <c r="A2865" s="403" t="s">
        <v>54</v>
      </c>
      <c r="B2865" s="403" t="s">
        <v>457</v>
      </c>
      <c r="C2865" s="403" t="s">
        <v>343</v>
      </c>
      <c r="D2865" s="403" t="s">
        <v>344</v>
      </c>
      <c r="E2865" s="403" t="s">
        <v>1455</v>
      </c>
      <c r="F2865" s="403">
        <v>0</v>
      </c>
      <c r="O2865" s="403" t="s">
        <v>345</v>
      </c>
      <c r="R2865" s="403">
        <v>4</v>
      </c>
      <c r="S2865" s="403">
        <v>1.0915999999999999</v>
      </c>
      <c r="T2865" s="403">
        <v>4.1890000000000001</v>
      </c>
      <c r="U2865" s="403">
        <v>5.7380000000000004</v>
      </c>
      <c r="V2865" s="403">
        <v>28.920999999999999</v>
      </c>
      <c r="W2865" s="403">
        <v>23.8</v>
      </c>
      <c r="X2865" s="404">
        <v>0.20049</v>
      </c>
      <c r="Y2865" s="403">
        <f>X2865+(S2865*((U2865-INDEX('[1]Center of Mass'!$B$8:$M$105,MATCH(A2865,'[1]Center of Mass'!$B$8:$B$105,0),9))^2+(V2865-INDEX('[1]Center of Mass'!$B$8:$M$105,MATCH(A2865,'[1]Center of Mass'!$B$8:$B$105,0),10))^2))</f>
        <v>537.70586042319985</v>
      </c>
    </row>
    <row r="2866" spans="1:25">
      <c r="A2866" s="403" t="s">
        <v>54</v>
      </c>
      <c r="B2866" s="403" t="s">
        <v>429</v>
      </c>
      <c r="C2866" s="403" t="s">
        <v>343</v>
      </c>
      <c r="D2866" s="403" t="s">
        <v>344</v>
      </c>
      <c r="E2866" s="403" t="s">
        <v>1455</v>
      </c>
      <c r="F2866" s="403">
        <v>0</v>
      </c>
      <c r="O2866" s="403" t="s">
        <v>345</v>
      </c>
      <c r="R2866" s="403">
        <v>4</v>
      </c>
      <c r="S2866" s="403">
        <v>1.0915999999999999</v>
      </c>
      <c r="T2866" s="403">
        <v>4.1890000000000001</v>
      </c>
      <c r="U2866" s="403">
        <v>6.7130000000000001</v>
      </c>
      <c r="V2866" s="403">
        <v>28.920999999999999</v>
      </c>
      <c r="W2866" s="403">
        <v>23.8</v>
      </c>
      <c r="X2866" s="404">
        <v>0.20049</v>
      </c>
      <c r="Y2866" s="403">
        <f>X2866+(S2866*((U2866-INDEX('[1]Center of Mass'!$B$8:$M$105,MATCH(A2866,'[1]Center of Mass'!$B$8:$B$105,0),9))^2+(V2866-INDEX('[1]Center of Mass'!$B$8:$M$105,MATCH(A2866,'[1]Center of Mass'!$B$8:$B$105,0),10))^2))</f>
        <v>504.44936585319994</v>
      </c>
    </row>
    <row r="2867" spans="1:25">
      <c r="A2867" s="403" t="s">
        <v>54</v>
      </c>
      <c r="B2867" s="403" t="s">
        <v>909</v>
      </c>
      <c r="C2867" s="403" t="s">
        <v>343</v>
      </c>
      <c r="D2867" s="403" t="s">
        <v>344</v>
      </c>
      <c r="E2867" s="403" t="s">
        <v>1455</v>
      </c>
      <c r="F2867" s="403">
        <v>0</v>
      </c>
      <c r="O2867" s="403" t="s">
        <v>345</v>
      </c>
      <c r="R2867" s="403">
        <v>4</v>
      </c>
      <c r="S2867" s="403">
        <v>1.7912999999999999</v>
      </c>
      <c r="T2867" s="403">
        <v>5.4390000000000001</v>
      </c>
      <c r="U2867" s="403">
        <v>8</v>
      </c>
      <c r="V2867" s="403">
        <v>28.920999999999999</v>
      </c>
      <c r="W2867" s="403">
        <v>23.8</v>
      </c>
      <c r="X2867" s="404">
        <v>0.56923999999999997</v>
      </c>
      <c r="Y2867" s="403">
        <f>X2867+(S2867*((U2867-INDEX('[1]Center of Mass'!$B$8:$M$105,MATCH(A2867,'[1]Center of Mass'!$B$8:$B$105,0),9))^2+(V2867-INDEX('[1]Center of Mass'!$B$8:$M$105,MATCH(A2867,'[1]Center of Mass'!$B$8:$B$105,0),10))^2))</f>
        <v>761.21233022659987</v>
      </c>
    </row>
    <row r="2868" spans="1:25">
      <c r="A2868" s="403" t="s">
        <v>54</v>
      </c>
      <c r="B2868" s="403" t="s">
        <v>431</v>
      </c>
      <c r="C2868" s="403" t="s">
        <v>343</v>
      </c>
      <c r="D2868" s="403" t="s">
        <v>344</v>
      </c>
      <c r="E2868" s="403" t="s">
        <v>1455</v>
      </c>
      <c r="F2868" s="403">
        <v>0</v>
      </c>
      <c r="O2868" s="403" t="s">
        <v>345</v>
      </c>
      <c r="R2868" s="403">
        <v>4</v>
      </c>
      <c r="S2868" s="403">
        <v>1.0636000000000001</v>
      </c>
      <c r="T2868" s="403">
        <v>4.1390000000000002</v>
      </c>
      <c r="U2868" s="403">
        <v>11.275</v>
      </c>
      <c r="V2868" s="403">
        <v>28.920999999999999</v>
      </c>
      <c r="W2868" s="403">
        <v>23.8</v>
      </c>
      <c r="X2868" s="404">
        <v>0.19108</v>
      </c>
      <c r="Y2868" s="403">
        <f>X2868+(S2868*((U2868-INDEX('[1]Center of Mass'!$B$8:$M$105,MATCH(A2868,'[1]Center of Mass'!$B$8:$B$105,0),9))^2+(V2868-INDEX('[1]Center of Mass'!$B$8:$M$105,MATCH(A2868,'[1]Center of Mass'!$B$8:$B$105,0),10))^2))</f>
        <v>366.7571580252</v>
      </c>
    </row>
    <row r="2869" spans="1:25">
      <c r="A2869" s="403" t="s">
        <v>54</v>
      </c>
      <c r="B2869" s="403" t="s">
        <v>911</v>
      </c>
      <c r="C2869" s="403" t="s">
        <v>343</v>
      </c>
      <c r="D2869" s="403" t="s">
        <v>344</v>
      </c>
      <c r="E2869" s="403" t="s">
        <v>1455</v>
      </c>
      <c r="F2869" s="403">
        <v>0</v>
      </c>
      <c r="O2869" s="403" t="s">
        <v>345</v>
      </c>
      <c r="R2869" s="403">
        <v>4</v>
      </c>
      <c r="S2869" s="403">
        <v>1.0636000000000001</v>
      </c>
      <c r="T2869" s="403">
        <v>4.1390000000000002</v>
      </c>
      <c r="U2869" s="403">
        <v>12.225</v>
      </c>
      <c r="V2869" s="403">
        <v>28.920999999999999</v>
      </c>
      <c r="W2869" s="403">
        <v>23.8</v>
      </c>
      <c r="X2869" s="404">
        <v>0.19108</v>
      </c>
      <c r="Y2869" s="403">
        <f>X2869+(S2869*((U2869-INDEX('[1]Center of Mass'!$B$8:$M$105,MATCH(A2869,'[1]Center of Mass'!$B$8:$B$105,0),9))^2+(V2869-INDEX('[1]Center of Mass'!$B$8:$M$105,MATCH(A2869,'[1]Center of Mass'!$B$8:$B$105,0),10))^2))</f>
        <v>346.3486948652</v>
      </c>
    </row>
    <row r="2870" spans="1:25">
      <c r="A2870" s="403" t="s">
        <v>54</v>
      </c>
      <c r="B2870" s="403" t="s">
        <v>912</v>
      </c>
      <c r="C2870" s="403" t="s">
        <v>343</v>
      </c>
      <c r="D2870" s="403" t="s">
        <v>344</v>
      </c>
      <c r="E2870" s="403" t="s">
        <v>1455</v>
      </c>
      <c r="F2870" s="403">
        <v>0</v>
      </c>
      <c r="O2870" s="403" t="s">
        <v>345</v>
      </c>
      <c r="R2870" s="403">
        <v>4</v>
      </c>
      <c r="S2870" s="403">
        <v>1.2129000000000001</v>
      </c>
      <c r="T2870" s="403">
        <v>4.4059999999999997</v>
      </c>
      <c r="U2870" s="403">
        <v>13.242000000000001</v>
      </c>
      <c r="V2870" s="403">
        <v>28.920999999999999</v>
      </c>
      <c r="W2870" s="403">
        <v>23.8</v>
      </c>
      <c r="X2870" s="404">
        <v>0.24529999999999999</v>
      </c>
      <c r="Y2870" s="403">
        <f>X2870+(S2870*((U2870-INDEX('[1]Center of Mass'!$B$8:$M$105,MATCH(A2870,'[1]Center of Mass'!$B$8:$B$105,0),9))^2+(V2870-INDEX('[1]Center of Mass'!$B$8:$M$105,MATCH(A2870,'[1]Center of Mass'!$B$8:$B$105,0),10))^2))</f>
        <v>372.50557213699994</v>
      </c>
    </row>
    <row r="2871" spans="1:25">
      <c r="A2871" s="403" t="s">
        <v>54</v>
      </c>
      <c r="B2871" s="403" t="s">
        <v>432</v>
      </c>
      <c r="C2871" s="403" t="s">
        <v>343</v>
      </c>
      <c r="D2871" s="403" t="s">
        <v>344</v>
      </c>
      <c r="E2871" s="403" t="s">
        <v>1455</v>
      </c>
      <c r="F2871" s="403">
        <v>0</v>
      </c>
      <c r="O2871" s="403" t="s">
        <v>345</v>
      </c>
      <c r="R2871" s="403">
        <v>4</v>
      </c>
      <c r="S2871" s="403">
        <v>1.2129000000000001</v>
      </c>
      <c r="T2871" s="403">
        <v>4.4059999999999997</v>
      </c>
      <c r="U2871" s="403">
        <v>14.324999999999999</v>
      </c>
      <c r="V2871" s="403">
        <v>28.920999999999999</v>
      </c>
      <c r="W2871" s="403">
        <v>23.8</v>
      </c>
      <c r="X2871" s="404">
        <v>0.24529999999999999</v>
      </c>
      <c r="Y2871" s="403">
        <f>X2871+(S2871*((U2871-INDEX('[1]Center of Mass'!$B$8:$M$105,MATCH(A2871,'[1]Center of Mass'!$B$8:$B$105,0),9))^2+(V2871-INDEX('[1]Center of Mass'!$B$8:$M$105,MATCH(A2871,'[1]Center of Mass'!$B$8:$B$105,0),10))^2))</f>
        <v>351.31636317530001</v>
      </c>
    </row>
    <row r="2872" spans="1:25">
      <c r="A2872" s="403" t="s">
        <v>54</v>
      </c>
      <c r="B2872" s="403" t="s">
        <v>913</v>
      </c>
      <c r="C2872" s="403" t="s">
        <v>343</v>
      </c>
      <c r="D2872" s="403" t="s">
        <v>344</v>
      </c>
      <c r="E2872" s="403" t="s">
        <v>1455</v>
      </c>
      <c r="F2872" s="403">
        <v>0</v>
      </c>
      <c r="O2872" s="403" t="s">
        <v>345</v>
      </c>
      <c r="R2872" s="403">
        <v>4</v>
      </c>
      <c r="S2872" s="403">
        <v>1.2129000000000001</v>
      </c>
      <c r="T2872" s="403">
        <v>4.4059999999999997</v>
      </c>
      <c r="U2872" s="403">
        <v>15.407999999999999</v>
      </c>
      <c r="V2872" s="403">
        <v>28.920999999999999</v>
      </c>
      <c r="W2872" s="403">
        <v>23.8</v>
      </c>
      <c r="X2872" s="404">
        <v>0.24529999999999999</v>
      </c>
      <c r="Y2872" s="403">
        <f>X2872+(S2872*((U2872-INDEX('[1]Center of Mass'!$B$8:$M$105,MATCH(A2872,'[1]Center of Mass'!$B$8:$B$105,0),9))^2+(V2872-INDEX('[1]Center of Mass'!$B$8:$M$105,MATCH(A2872,'[1]Center of Mass'!$B$8:$B$105,0),10))^2))</f>
        <v>332.97234834979997</v>
      </c>
    </row>
    <row r="2873" spans="1:25">
      <c r="A2873" s="403" t="s">
        <v>54</v>
      </c>
      <c r="B2873" s="403" t="s">
        <v>433</v>
      </c>
      <c r="C2873" s="403" t="s">
        <v>343</v>
      </c>
      <c r="D2873" s="403" t="s">
        <v>344</v>
      </c>
      <c r="E2873" s="403" t="s">
        <v>1455</v>
      </c>
      <c r="F2873" s="403">
        <v>0</v>
      </c>
      <c r="O2873" s="403" t="s">
        <v>345</v>
      </c>
      <c r="R2873" s="403">
        <v>4</v>
      </c>
      <c r="S2873" s="403">
        <v>1.2129000000000001</v>
      </c>
      <c r="T2873" s="403">
        <v>4.4059999999999997</v>
      </c>
      <c r="U2873" s="403">
        <v>16.492000000000001</v>
      </c>
      <c r="V2873" s="403">
        <v>28.920999999999999</v>
      </c>
      <c r="W2873" s="403">
        <v>23.8</v>
      </c>
      <c r="X2873" s="404">
        <v>0.24529999999999999</v>
      </c>
      <c r="Y2873" s="403">
        <f>X2873+(S2873*((U2873-INDEX('[1]Center of Mass'!$B$8:$M$105,MATCH(A2873,'[1]Center of Mass'!$B$8:$B$105,0),9))^2+(V2873-INDEX('[1]Center of Mass'!$B$8:$M$105,MATCH(A2873,'[1]Center of Mass'!$B$8:$B$105,0),10))^2))</f>
        <v>317.46053143699999</v>
      </c>
    </row>
    <row r="2874" spans="1:25">
      <c r="A2874" s="403" t="s">
        <v>54</v>
      </c>
      <c r="B2874" s="403" t="s">
        <v>872</v>
      </c>
      <c r="C2874" s="403" t="s">
        <v>343</v>
      </c>
      <c r="D2874" s="403" t="s">
        <v>344</v>
      </c>
      <c r="E2874" s="403" t="s">
        <v>1455</v>
      </c>
      <c r="F2874" s="403">
        <v>0</v>
      </c>
      <c r="O2874" s="403" t="s">
        <v>345</v>
      </c>
      <c r="R2874" s="403">
        <v>4</v>
      </c>
      <c r="S2874" s="403">
        <v>1.2129000000000001</v>
      </c>
      <c r="T2874" s="403">
        <v>4.4059999999999997</v>
      </c>
      <c r="U2874" s="403">
        <v>17.574999999999999</v>
      </c>
      <c r="V2874" s="403">
        <v>28.920999999999999</v>
      </c>
      <c r="W2874" s="403">
        <v>23.8</v>
      </c>
      <c r="X2874" s="404">
        <v>0.24529999999999999</v>
      </c>
      <c r="Y2874" s="403">
        <f>X2874+(S2874*((U2874-INDEX('[1]Center of Mass'!$B$8:$M$105,MATCH(A2874,'[1]Center of Mass'!$B$8:$B$105,0),9))^2+(V2874-INDEX('[1]Center of Mass'!$B$8:$M$105,MATCH(A2874,'[1]Center of Mass'!$B$8:$B$105,0),10))^2))</f>
        <v>304.80953202529997</v>
      </c>
    </row>
    <row r="2875" spans="1:25">
      <c r="A2875" s="403" t="s">
        <v>54</v>
      </c>
      <c r="B2875" s="403" t="s">
        <v>434</v>
      </c>
      <c r="C2875" s="403" t="s">
        <v>343</v>
      </c>
      <c r="D2875" s="403" t="s">
        <v>344</v>
      </c>
      <c r="E2875" s="403" t="s">
        <v>1455</v>
      </c>
      <c r="F2875" s="403">
        <v>0</v>
      </c>
      <c r="O2875" s="403" t="s">
        <v>345</v>
      </c>
      <c r="R2875" s="403">
        <v>4</v>
      </c>
      <c r="S2875" s="403">
        <v>1.2129000000000001</v>
      </c>
      <c r="T2875" s="403">
        <v>4.4059999999999997</v>
      </c>
      <c r="U2875" s="403">
        <v>18.658000000000001</v>
      </c>
      <c r="V2875" s="403">
        <v>28.920999999999999</v>
      </c>
      <c r="W2875" s="403">
        <v>23.8</v>
      </c>
      <c r="X2875" s="404">
        <v>0.24529999999999999</v>
      </c>
      <c r="Y2875" s="403">
        <f>X2875+(S2875*((U2875-INDEX('[1]Center of Mass'!$B$8:$M$105,MATCH(A2875,'[1]Center of Mass'!$B$8:$B$105,0),9))^2+(V2875-INDEX('[1]Center of Mass'!$B$8:$M$105,MATCH(A2875,'[1]Center of Mass'!$B$8:$B$105,0),10))^2))</f>
        <v>295.00372674979997</v>
      </c>
    </row>
    <row r="2876" spans="1:25">
      <c r="A2876" s="403" t="s">
        <v>54</v>
      </c>
      <c r="B2876" s="403" t="s">
        <v>436</v>
      </c>
      <c r="C2876" s="403" t="s">
        <v>343</v>
      </c>
      <c r="D2876" s="403" t="s">
        <v>344</v>
      </c>
      <c r="E2876" s="403" t="s">
        <v>1455</v>
      </c>
      <c r="F2876" s="403">
        <v>0</v>
      </c>
      <c r="O2876" s="403" t="s">
        <v>345</v>
      </c>
      <c r="R2876" s="403">
        <v>4</v>
      </c>
      <c r="S2876" s="403">
        <v>1.2315</v>
      </c>
      <c r="T2876" s="403">
        <v>4.4390000000000001</v>
      </c>
      <c r="U2876" s="403">
        <v>0.55000000000000004</v>
      </c>
      <c r="V2876" s="403">
        <v>30.04</v>
      </c>
      <c r="W2876" s="403">
        <v>23.8</v>
      </c>
      <c r="X2876" s="404">
        <v>0.25280999999999998</v>
      </c>
      <c r="Y2876" s="403">
        <f>X2876+(S2876*((U2876-INDEX('[1]Center of Mass'!$B$8:$M$105,MATCH(A2876,'[1]Center of Mass'!$B$8:$B$105,0),9))^2+(V2876-INDEX('[1]Center of Mass'!$B$8:$M$105,MATCH(A2876,'[1]Center of Mass'!$B$8:$B$105,0),10))^2))</f>
        <v>889.25576997749999</v>
      </c>
    </row>
    <row r="2877" spans="1:25">
      <c r="A2877" s="403" t="s">
        <v>54</v>
      </c>
      <c r="B2877" s="403" t="s">
        <v>552</v>
      </c>
      <c r="C2877" s="403" t="s">
        <v>343</v>
      </c>
      <c r="D2877" s="403" t="s">
        <v>344</v>
      </c>
      <c r="E2877" s="403" t="s">
        <v>1455</v>
      </c>
      <c r="F2877" s="403">
        <v>0</v>
      </c>
      <c r="O2877" s="403" t="s">
        <v>345</v>
      </c>
      <c r="R2877" s="403">
        <v>4</v>
      </c>
      <c r="S2877" s="403">
        <v>1.2315</v>
      </c>
      <c r="T2877" s="403">
        <v>4.4390000000000001</v>
      </c>
      <c r="U2877" s="403">
        <v>1.65</v>
      </c>
      <c r="V2877" s="403">
        <v>30.04</v>
      </c>
      <c r="W2877" s="403">
        <v>23.8</v>
      </c>
      <c r="X2877" s="404">
        <v>0.25280999999999998</v>
      </c>
      <c r="Y2877" s="403">
        <f>X2877+(S2877*((U2877-INDEX('[1]Center of Mass'!$B$8:$M$105,MATCH(A2877,'[1]Center of Mass'!$B$8:$B$105,0),9))^2+(V2877-INDEX('[1]Center of Mass'!$B$8:$M$105,MATCH(A2877,'[1]Center of Mass'!$B$8:$B$105,0),10))^2))</f>
        <v>833.04050427750008</v>
      </c>
    </row>
    <row r="2878" spans="1:25">
      <c r="A2878" s="403" t="s">
        <v>54</v>
      </c>
      <c r="B2878" s="403" t="s">
        <v>437</v>
      </c>
      <c r="C2878" s="403" t="s">
        <v>343</v>
      </c>
      <c r="D2878" s="403" t="s">
        <v>344</v>
      </c>
      <c r="E2878" s="403" t="s">
        <v>1455</v>
      </c>
      <c r="F2878" s="403">
        <v>0</v>
      </c>
      <c r="O2878" s="403" t="s">
        <v>345</v>
      </c>
      <c r="R2878" s="403">
        <v>4</v>
      </c>
      <c r="S2878" s="403">
        <v>1.2315</v>
      </c>
      <c r="T2878" s="403">
        <v>4.4390000000000001</v>
      </c>
      <c r="U2878" s="403">
        <v>2.75</v>
      </c>
      <c r="V2878" s="403">
        <v>30.04</v>
      </c>
      <c r="W2878" s="403">
        <v>23.8</v>
      </c>
      <c r="X2878" s="404">
        <v>0.25280999999999998</v>
      </c>
      <c r="Y2878" s="403">
        <f>X2878+(S2878*((U2878-INDEX('[1]Center of Mass'!$B$8:$M$105,MATCH(A2878,'[1]Center of Mass'!$B$8:$B$105,0),9))^2+(V2878-INDEX('[1]Center of Mass'!$B$8:$M$105,MATCH(A2878,'[1]Center of Mass'!$B$8:$B$105,0),10))^2))</f>
        <v>779.80546857749994</v>
      </c>
    </row>
    <row r="2879" spans="1:25">
      <c r="A2879" s="403" t="s">
        <v>54</v>
      </c>
      <c r="B2879" s="403" t="s">
        <v>553</v>
      </c>
      <c r="C2879" s="403" t="s">
        <v>343</v>
      </c>
      <c r="D2879" s="403" t="s">
        <v>344</v>
      </c>
      <c r="E2879" s="403" t="s">
        <v>1455</v>
      </c>
      <c r="F2879" s="403">
        <v>0</v>
      </c>
      <c r="O2879" s="403" t="s">
        <v>345</v>
      </c>
      <c r="R2879" s="403">
        <v>4</v>
      </c>
      <c r="S2879" s="403">
        <v>1.0915999999999999</v>
      </c>
      <c r="T2879" s="403">
        <v>4.1890000000000001</v>
      </c>
      <c r="U2879" s="403">
        <v>3.7879999999999998</v>
      </c>
      <c r="V2879" s="403">
        <v>30.04</v>
      </c>
      <c r="W2879" s="403">
        <v>23.8</v>
      </c>
      <c r="X2879" s="404">
        <v>0.20049</v>
      </c>
      <c r="Y2879" s="403">
        <f>X2879+(S2879*((U2879-INDEX('[1]Center of Mass'!$B$8:$M$105,MATCH(A2879,'[1]Center of Mass'!$B$8:$B$105,0),9))^2+(V2879-INDEX('[1]Center of Mass'!$B$8:$M$105,MATCH(A2879,'[1]Center of Mass'!$B$8:$B$105,0),10))^2))</f>
        <v>649.08967121799992</v>
      </c>
    </row>
    <row r="2880" spans="1:25">
      <c r="A2880" s="403" t="s">
        <v>54</v>
      </c>
      <c r="B2880" s="403" t="s">
        <v>554</v>
      </c>
      <c r="C2880" s="403" t="s">
        <v>343</v>
      </c>
      <c r="D2880" s="403" t="s">
        <v>344</v>
      </c>
      <c r="E2880" s="403" t="s">
        <v>1455</v>
      </c>
      <c r="F2880" s="403">
        <v>0</v>
      </c>
      <c r="O2880" s="403" t="s">
        <v>345</v>
      </c>
      <c r="R2880" s="403">
        <v>4</v>
      </c>
      <c r="S2880" s="403">
        <v>1.0915999999999999</v>
      </c>
      <c r="T2880" s="403">
        <v>4.1890000000000001</v>
      </c>
      <c r="U2880" s="403">
        <v>4.7629999999999999</v>
      </c>
      <c r="V2880" s="403">
        <v>30.04</v>
      </c>
      <c r="W2880" s="403">
        <v>23.8</v>
      </c>
      <c r="X2880" s="404">
        <v>0.20049</v>
      </c>
      <c r="Y2880" s="403">
        <f>X2880+(S2880*((U2880-INDEX('[1]Center of Mass'!$B$8:$M$105,MATCH(A2880,'[1]Center of Mass'!$B$8:$B$105,0),9))^2+(V2880-INDEX('[1]Center of Mass'!$B$8:$M$105,MATCH(A2880,'[1]Center of Mass'!$B$8:$B$105,0),10))^2))</f>
        <v>611.68236764799985</v>
      </c>
    </row>
    <row r="2881" spans="1:25">
      <c r="A2881" s="403" t="s">
        <v>54</v>
      </c>
      <c r="B2881" s="403" t="s">
        <v>555</v>
      </c>
      <c r="C2881" s="403" t="s">
        <v>343</v>
      </c>
      <c r="D2881" s="403" t="s">
        <v>344</v>
      </c>
      <c r="E2881" s="403" t="s">
        <v>1455</v>
      </c>
      <c r="F2881" s="403">
        <v>0</v>
      </c>
      <c r="O2881" s="403" t="s">
        <v>345</v>
      </c>
      <c r="R2881" s="403">
        <v>4</v>
      </c>
      <c r="S2881" s="403">
        <v>1.0915999999999999</v>
      </c>
      <c r="T2881" s="403">
        <v>4.1890000000000001</v>
      </c>
      <c r="U2881" s="403">
        <v>5.7380000000000004</v>
      </c>
      <c r="V2881" s="403">
        <v>30.04</v>
      </c>
      <c r="W2881" s="403">
        <v>23.8</v>
      </c>
      <c r="X2881" s="404">
        <v>0.20049</v>
      </c>
      <c r="Y2881" s="403">
        <f>X2881+(S2881*((U2881-INDEX('[1]Center of Mass'!$B$8:$M$105,MATCH(A2881,'[1]Center of Mass'!$B$8:$B$105,0),9))^2+(V2881-INDEX('[1]Center of Mass'!$B$8:$M$105,MATCH(A2881,'[1]Center of Mass'!$B$8:$B$105,0),10))^2))</f>
        <v>576.35046857799978</v>
      </c>
    </row>
    <row r="2882" spans="1:25">
      <c r="A2882" s="403" t="s">
        <v>54</v>
      </c>
      <c r="B2882" s="403" t="s">
        <v>556</v>
      </c>
      <c r="C2882" s="403" t="s">
        <v>343</v>
      </c>
      <c r="D2882" s="403" t="s">
        <v>344</v>
      </c>
      <c r="E2882" s="403" t="s">
        <v>1455</v>
      </c>
      <c r="F2882" s="403">
        <v>0</v>
      </c>
      <c r="O2882" s="403" t="s">
        <v>345</v>
      </c>
      <c r="R2882" s="403">
        <v>4</v>
      </c>
      <c r="S2882" s="403">
        <v>1.0915999999999999</v>
      </c>
      <c r="T2882" s="403">
        <v>4.1890000000000001</v>
      </c>
      <c r="U2882" s="403">
        <v>6.7130000000000001</v>
      </c>
      <c r="V2882" s="403">
        <v>30.04</v>
      </c>
      <c r="W2882" s="403">
        <v>23.8</v>
      </c>
      <c r="X2882" s="404">
        <v>0.20049</v>
      </c>
      <c r="Y2882" s="403">
        <f>X2882+(S2882*((U2882-INDEX('[1]Center of Mass'!$B$8:$M$105,MATCH(A2882,'[1]Center of Mass'!$B$8:$B$105,0),9))^2+(V2882-INDEX('[1]Center of Mass'!$B$8:$M$105,MATCH(A2882,'[1]Center of Mass'!$B$8:$B$105,0),10))^2))</f>
        <v>543.0939740079998</v>
      </c>
    </row>
    <row r="2883" spans="1:25">
      <c r="A2883" s="403" t="s">
        <v>54</v>
      </c>
      <c r="B2883" s="403" t="s">
        <v>557</v>
      </c>
      <c r="C2883" s="403" t="s">
        <v>343</v>
      </c>
      <c r="D2883" s="403" t="s">
        <v>344</v>
      </c>
      <c r="E2883" s="403" t="s">
        <v>1455</v>
      </c>
      <c r="F2883" s="403">
        <v>0</v>
      </c>
      <c r="O2883" s="403" t="s">
        <v>345</v>
      </c>
      <c r="R2883" s="403">
        <v>4</v>
      </c>
      <c r="S2883" s="403">
        <v>1.7912999999999999</v>
      </c>
      <c r="T2883" s="403">
        <v>5.4390000000000001</v>
      </c>
      <c r="U2883" s="403">
        <v>8</v>
      </c>
      <c r="V2883" s="403">
        <v>30.04</v>
      </c>
      <c r="W2883" s="403">
        <v>23.8</v>
      </c>
      <c r="X2883" s="404">
        <v>0.56923999999999997</v>
      </c>
      <c r="Y2883" s="403">
        <f>X2883+(S2883*((U2883-INDEX('[1]Center of Mass'!$B$8:$M$105,MATCH(A2883,'[1]Center of Mass'!$B$8:$B$105,0),9))^2+(V2883-INDEX('[1]Center of Mass'!$B$8:$M$105,MATCH(A2883,'[1]Center of Mass'!$B$8:$B$105,0),10))^2))</f>
        <v>824.62757994050003</v>
      </c>
    </row>
    <row r="2884" spans="1:25">
      <c r="A2884" s="403" t="s">
        <v>54</v>
      </c>
      <c r="B2884" s="403" t="s">
        <v>583</v>
      </c>
      <c r="C2884" s="403" t="s">
        <v>343</v>
      </c>
      <c r="D2884" s="403" t="s">
        <v>344</v>
      </c>
      <c r="E2884" s="403" t="s">
        <v>1455</v>
      </c>
      <c r="F2884" s="403">
        <v>0</v>
      </c>
      <c r="O2884" s="403" t="s">
        <v>345</v>
      </c>
      <c r="R2884" s="403">
        <v>4</v>
      </c>
      <c r="S2884" s="403">
        <v>1.0636000000000001</v>
      </c>
      <c r="T2884" s="403">
        <v>4.1390000000000002</v>
      </c>
      <c r="U2884" s="403">
        <v>11.275</v>
      </c>
      <c r="V2884" s="403">
        <v>30.04</v>
      </c>
      <c r="W2884" s="403">
        <v>23.8</v>
      </c>
      <c r="X2884" s="404">
        <v>0.19108</v>
      </c>
      <c r="Y2884" s="403">
        <f>X2884+(S2884*((U2884-INDEX('[1]Center of Mass'!$B$8:$M$105,MATCH(A2884,'[1]Center of Mass'!$B$8:$B$105,0),9))^2+(V2884-INDEX('[1]Center of Mass'!$B$8:$M$105,MATCH(A2884,'[1]Center of Mass'!$B$8:$B$105,0),10))^2))</f>
        <v>404.41051569600006</v>
      </c>
    </row>
    <row r="2885" spans="1:25">
      <c r="A2885" s="403" t="s">
        <v>54</v>
      </c>
      <c r="B2885" s="403" t="s">
        <v>853</v>
      </c>
      <c r="C2885" s="403" t="s">
        <v>343</v>
      </c>
      <c r="D2885" s="403" t="s">
        <v>344</v>
      </c>
      <c r="E2885" s="403" t="s">
        <v>1455</v>
      </c>
      <c r="F2885" s="403">
        <v>0</v>
      </c>
      <c r="O2885" s="403" t="s">
        <v>345</v>
      </c>
      <c r="R2885" s="403">
        <v>4</v>
      </c>
      <c r="S2885" s="403">
        <v>1.0636000000000001</v>
      </c>
      <c r="T2885" s="403">
        <v>4.1390000000000002</v>
      </c>
      <c r="U2885" s="403">
        <v>12.225</v>
      </c>
      <c r="V2885" s="403">
        <v>30.04</v>
      </c>
      <c r="W2885" s="403">
        <v>23.8</v>
      </c>
      <c r="X2885" s="404">
        <v>0.19108</v>
      </c>
      <c r="Y2885" s="403">
        <f>X2885+(S2885*((U2885-INDEX('[1]Center of Mass'!$B$8:$M$105,MATCH(A2885,'[1]Center of Mass'!$B$8:$B$105,0),9))^2+(V2885-INDEX('[1]Center of Mass'!$B$8:$M$105,MATCH(A2885,'[1]Center of Mass'!$B$8:$B$105,0),10))^2))</f>
        <v>384.00205253600001</v>
      </c>
    </row>
    <row r="2886" spans="1:25">
      <c r="A2886" s="403" t="s">
        <v>54</v>
      </c>
      <c r="B2886" s="403" t="s">
        <v>914</v>
      </c>
      <c r="C2886" s="403" t="s">
        <v>343</v>
      </c>
      <c r="D2886" s="403" t="s">
        <v>344</v>
      </c>
      <c r="E2886" s="403" t="s">
        <v>1455</v>
      </c>
      <c r="F2886" s="403">
        <v>0</v>
      </c>
      <c r="O2886" s="403" t="s">
        <v>345</v>
      </c>
      <c r="R2886" s="403">
        <v>4</v>
      </c>
      <c r="S2886" s="403">
        <v>1.2129000000000001</v>
      </c>
      <c r="T2886" s="403">
        <v>4.4059999999999997</v>
      </c>
      <c r="U2886" s="403">
        <v>13.242000000000001</v>
      </c>
      <c r="V2886" s="403">
        <v>30.04</v>
      </c>
      <c r="W2886" s="403">
        <v>23.8</v>
      </c>
      <c r="X2886" s="404">
        <v>0.24529999999999999</v>
      </c>
      <c r="Y2886" s="403">
        <f>X2886+(S2886*((U2886-INDEX('[1]Center of Mass'!$B$8:$M$105,MATCH(A2886,'[1]Center of Mass'!$B$8:$B$105,0),9))^2+(V2886-INDEX('[1]Center of Mass'!$B$8:$M$105,MATCH(A2886,'[1]Center of Mass'!$B$8:$B$105,0),10))^2))</f>
        <v>415.4444189957</v>
      </c>
    </row>
    <row r="2887" spans="1:25">
      <c r="A2887" s="403" t="s">
        <v>54</v>
      </c>
      <c r="B2887" s="403" t="s">
        <v>873</v>
      </c>
      <c r="C2887" s="403" t="s">
        <v>343</v>
      </c>
      <c r="D2887" s="403" t="s">
        <v>344</v>
      </c>
      <c r="E2887" s="403" t="s">
        <v>1455</v>
      </c>
      <c r="F2887" s="403">
        <v>0</v>
      </c>
      <c r="O2887" s="403" t="s">
        <v>345</v>
      </c>
      <c r="R2887" s="403">
        <v>4</v>
      </c>
      <c r="S2887" s="403">
        <v>1.2129000000000001</v>
      </c>
      <c r="T2887" s="403">
        <v>4.4059999999999997</v>
      </c>
      <c r="U2887" s="403">
        <v>14.324999999999999</v>
      </c>
      <c r="V2887" s="403">
        <v>30.04</v>
      </c>
      <c r="W2887" s="403">
        <v>23.8</v>
      </c>
      <c r="X2887" s="404">
        <v>0.24529999999999999</v>
      </c>
      <c r="Y2887" s="403">
        <f>X2887+(S2887*((U2887-INDEX('[1]Center of Mass'!$B$8:$M$105,MATCH(A2887,'[1]Center of Mass'!$B$8:$B$105,0),9))^2+(V2887-INDEX('[1]Center of Mass'!$B$8:$M$105,MATCH(A2887,'[1]Center of Mass'!$B$8:$B$105,0),10))^2))</f>
        <v>394.25521003400002</v>
      </c>
    </row>
    <row r="2888" spans="1:25">
      <c r="A2888" s="403" t="s">
        <v>54</v>
      </c>
      <c r="B2888" s="403" t="s">
        <v>919</v>
      </c>
      <c r="C2888" s="403" t="s">
        <v>343</v>
      </c>
      <c r="D2888" s="403" t="s">
        <v>344</v>
      </c>
      <c r="E2888" s="403" t="s">
        <v>1455</v>
      </c>
      <c r="F2888" s="403">
        <v>0</v>
      </c>
      <c r="O2888" s="403" t="s">
        <v>345</v>
      </c>
      <c r="R2888" s="403">
        <v>4</v>
      </c>
      <c r="S2888" s="403">
        <v>1.2129000000000001</v>
      </c>
      <c r="T2888" s="403">
        <v>4.4059999999999997</v>
      </c>
      <c r="U2888" s="403">
        <v>15.407999999999999</v>
      </c>
      <c r="V2888" s="403">
        <v>30.04</v>
      </c>
      <c r="W2888" s="403">
        <v>23.8</v>
      </c>
      <c r="X2888" s="404">
        <v>0.24529999999999999</v>
      </c>
      <c r="Y2888" s="403">
        <f>X2888+(S2888*((U2888-INDEX('[1]Center of Mass'!$B$8:$M$105,MATCH(A2888,'[1]Center of Mass'!$B$8:$B$105,0),9))^2+(V2888-INDEX('[1]Center of Mass'!$B$8:$M$105,MATCH(A2888,'[1]Center of Mass'!$B$8:$B$105,0),10))^2))</f>
        <v>375.91119520850003</v>
      </c>
    </row>
    <row r="2889" spans="1:25">
      <c r="A2889" s="403" t="s">
        <v>54</v>
      </c>
      <c r="B2889" s="403" t="s">
        <v>920</v>
      </c>
      <c r="C2889" s="403" t="s">
        <v>343</v>
      </c>
      <c r="D2889" s="403" t="s">
        <v>344</v>
      </c>
      <c r="E2889" s="403" t="s">
        <v>1455</v>
      </c>
      <c r="F2889" s="403">
        <v>0</v>
      </c>
      <c r="O2889" s="403" t="s">
        <v>345</v>
      </c>
      <c r="R2889" s="403">
        <v>4</v>
      </c>
      <c r="S2889" s="403">
        <v>1.2129000000000001</v>
      </c>
      <c r="T2889" s="403">
        <v>4.4059999999999997</v>
      </c>
      <c r="U2889" s="403">
        <v>16.492000000000001</v>
      </c>
      <c r="V2889" s="403">
        <v>30.04</v>
      </c>
      <c r="W2889" s="403">
        <v>23.8</v>
      </c>
      <c r="X2889" s="404">
        <v>0.24529999999999999</v>
      </c>
      <c r="Y2889" s="403">
        <f>X2889+(S2889*((U2889-INDEX('[1]Center of Mass'!$B$8:$M$105,MATCH(A2889,'[1]Center of Mass'!$B$8:$B$105,0),9))^2+(V2889-INDEX('[1]Center of Mass'!$B$8:$M$105,MATCH(A2889,'[1]Center of Mass'!$B$8:$B$105,0),10))^2))</f>
        <v>360.39937829569999</v>
      </c>
    </row>
    <row r="2890" spans="1:25">
      <c r="A2890" s="403" t="s">
        <v>54</v>
      </c>
      <c r="B2890" s="403" t="s">
        <v>921</v>
      </c>
      <c r="C2890" s="403" t="s">
        <v>343</v>
      </c>
      <c r="D2890" s="403" t="s">
        <v>344</v>
      </c>
      <c r="E2890" s="403" t="s">
        <v>1455</v>
      </c>
      <c r="F2890" s="403">
        <v>0</v>
      </c>
      <c r="O2890" s="403" t="s">
        <v>345</v>
      </c>
      <c r="R2890" s="403">
        <v>4</v>
      </c>
      <c r="S2890" s="403">
        <v>1.2129000000000001</v>
      </c>
      <c r="T2890" s="403">
        <v>4.4059999999999997</v>
      </c>
      <c r="U2890" s="403">
        <v>17.574999999999999</v>
      </c>
      <c r="V2890" s="403">
        <v>30.04</v>
      </c>
      <c r="W2890" s="403">
        <v>23.8</v>
      </c>
      <c r="X2890" s="404">
        <v>0.24529999999999999</v>
      </c>
      <c r="Y2890" s="403">
        <f>X2890+(S2890*((U2890-INDEX('[1]Center of Mass'!$B$8:$M$105,MATCH(A2890,'[1]Center of Mass'!$B$8:$B$105,0),9))^2+(V2890-INDEX('[1]Center of Mass'!$B$8:$M$105,MATCH(A2890,'[1]Center of Mass'!$B$8:$B$105,0),10))^2))</f>
        <v>347.74837888400003</v>
      </c>
    </row>
    <row r="2891" spans="1:25">
      <c r="A2891" s="403" t="s">
        <v>54</v>
      </c>
      <c r="B2891" s="403" t="s">
        <v>874</v>
      </c>
      <c r="C2891" s="403" t="s">
        <v>343</v>
      </c>
      <c r="D2891" s="403" t="s">
        <v>344</v>
      </c>
      <c r="E2891" s="403" t="s">
        <v>1455</v>
      </c>
      <c r="F2891" s="403">
        <v>0</v>
      </c>
      <c r="O2891" s="403" t="s">
        <v>345</v>
      </c>
      <c r="R2891" s="403">
        <v>4</v>
      </c>
      <c r="S2891" s="403">
        <v>1.2129000000000001</v>
      </c>
      <c r="T2891" s="403">
        <v>4.4059999999999997</v>
      </c>
      <c r="U2891" s="403">
        <v>18.658000000000001</v>
      </c>
      <c r="V2891" s="403">
        <v>30.04</v>
      </c>
      <c r="W2891" s="403">
        <v>23.8</v>
      </c>
      <c r="X2891" s="404">
        <v>0.24529999999999999</v>
      </c>
      <c r="Y2891" s="403">
        <f>X2891+(S2891*((U2891-INDEX('[1]Center of Mass'!$B$8:$M$105,MATCH(A2891,'[1]Center of Mass'!$B$8:$B$105,0),9))^2+(V2891-INDEX('[1]Center of Mass'!$B$8:$M$105,MATCH(A2891,'[1]Center of Mass'!$B$8:$B$105,0),10))^2))</f>
        <v>337.94257360849997</v>
      </c>
    </row>
    <row r="2892" spans="1:25">
      <c r="A2892" s="403" t="s">
        <v>54</v>
      </c>
      <c r="B2892" s="403" t="s">
        <v>875</v>
      </c>
      <c r="C2892" s="403" t="s">
        <v>343</v>
      </c>
      <c r="D2892" s="403" t="s">
        <v>344</v>
      </c>
      <c r="E2892" s="403" t="s">
        <v>1455</v>
      </c>
      <c r="F2892" s="403">
        <v>0</v>
      </c>
      <c r="O2892" s="403" t="s">
        <v>345</v>
      </c>
      <c r="R2892" s="403">
        <v>4</v>
      </c>
      <c r="S2892" s="403">
        <v>0.76</v>
      </c>
      <c r="T2892" s="403">
        <v>3.5</v>
      </c>
      <c r="U2892" s="403">
        <v>11.275</v>
      </c>
      <c r="V2892" s="403">
        <v>31</v>
      </c>
      <c r="W2892" s="403">
        <v>23.8</v>
      </c>
      <c r="X2892" s="404">
        <v>9.7692000000000001E-2</v>
      </c>
      <c r="Y2892" s="403">
        <f>X2892+(S2892*((U2892-INDEX('[1]Center of Mass'!$B$8:$M$105,MATCH(A2892,'[1]Center of Mass'!$B$8:$B$105,0),9))^2+(V2892-INDEX('[1]Center of Mass'!$B$8:$M$105,MATCH(A2892,'[1]Center of Mass'!$B$8:$B$105,0),10))^2))</f>
        <v>313.53363920000004</v>
      </c>
    </row>
    <row r="2893" spans="1:25">
      <c r="A2893" s="403" t="s">
        <v>54</v>
      </c>
      <c r="B2893" s="403" t="s">
        <v>915</v>
      </c>
      <c r="C2893" s="403" t="s">
        <v>343</v>
      </c>
      <c r="D2893" s="403" t="s">
        <v>344</v>
      </c>
      <c r="E2893" s="403" t="s">
        <v>1455</v>
      </c>
      <c r="F2893" s="403">
        <v>0</v>
      </c>
      <c r="O2893" s="403" t="s">
        <v>345</v>
      </c>
      <c r="R2893" s="403">
        <v>4</v>
      </c>
      <c r="S2893" s="403">
        <v>0.76</v>
      </c>
      <c r="T2893" s="403">
        <v>3.5</v>
      </c>
      <c r="U2893" s="403">
        <v>12.225</v>
      </c>
      <c r="V2893" s="403">
        <v>31</v>
      </c>
      <c r="W2893" s="403">
        <v>23.8</v>
      </c>
      <c r="X2893" s="404">
        <v>9.7692000000000001E-2</v>
      </c>
      <c r="Y2893" s="403">
        <f>X2893+(S2893*((U2893-INDEX('[1]Center of Mass'!$B$8:$M$105,MATCH(A2893,'[1]Center of Mass'!$B$8:$B$105,0),9))^2+(V2893-INDEX('[1]Center of Mass'!$B$8:$M$105,MATCH(A2893,'[1]Center of Mass'!$B$8:$B$105,0),10))^2))</f>
        <v>298.95068320000007</v>
      </c>
    </row>
    <row r="2894" spans="1:25">
      <c r="A2894" s="403" t="s">
        <v>54</v>
      </c>
      <c r="B2894" s="403" t="s">
        <v>876</v>
      </c>
      <c r="C2894" s="403" t="s">
        <v>343</v>
      </c>
      <c r="D2894" s="403" t="s">
        <v>344</v>
      </c>
      <c r="E2894" s="403" t="s">
        <v>1455</v>
      </c>
      <c r="F2894" s="403">
        <v>0</v>
      </c>
      <c r="O2894" s="403" t="s">
        <v>345</v>
      </c>
      <c r="R2894" s="403">
        <v>4</v>
      </c>
      <c r="S2894" s="403">
        <v>0.86670000000000003</v>
      </c>
      <c r="T2894" s="403">
        <v>3.7669999999999999</v>
      </c>
      <c r="U2894" s="403">
        <v>13.242000000000001</v>
      </c>
      <c r="V2894" s="403">
        <v>31</v>
      </c>
      <c r="W2894" s="403">
        <v>23.8</v>
      </c>
      <c r="X2894" s="404">
        <v>0.13098000000000001</v>
      </c>
      <c r="Y2894" s="403">
        <f>X2894+(S2894*((U2894-INDEX('[1]Center of Mass'!$B$8:$M$105,MATCH(A2894,'[1]Center of Mass'!$B$8:$B$105,0),9))^2+(V2894-INDEX('[1]Center of Mass'!$B$8:$M$105,MATCH(A2894,'[1]Center of Mass'!$B$8:$B$105,0),10))^2))</f>
        <v>324.8719368231001</v>
      </c>
    </row>
    <row r="2895" spans="1:25">
      <c r="A2895" s="403" t="s">
        <v>54</v>
      </c>
      <c r="B2895" s="403" t="s">
        <v>922</v>
      </c>
      <c r="C2895" s="403" t="s">
        <v>343</v>
      </c>
      <c r="D2895" s="403" t="s">
        <v>344</v>
      </c>
      <c r="E2895" s="403" t="s">
        <v>1455</v>
      </c>
      <c r="F2895" s="403">
        <v>0</v>
      </c>
      <c r="O2895" s="403" t="s">
        <v>345</v>
      </c>
      <c r="R2895" s="403">
        <v>4</v>
      </c>
      <c r="S2895" s="403">
        <v>0.86670000000000003</v>
      </c>
      <c r="T2895" s="403">
        <v>3.7669999999999999</v>
      </c>
      <c r="U2895" s="403">
        <v>14.324999999999999</v>
      </c>
      <c r="V2895" s="403">
        <v>31</v>
      </c>
      <c r="W2895" s="403">
        <v>23.8</v>
      </c>
      <c r="X2895" s="404">
        <v>0.13098000000000001</v>
      </c>
      <c r="Y2895" s="403">
        <f>X2895+(S2895*((U2895-INDEX('[1]Center of Mass'!$B$8:$M$105,MATCH(A2895,'[1]Center of Mass'!$B$8:$B$105,0),9))^2+(V2895-INDEX('[1]Center of Mass'!$B$8:$M$105,MATCH(A2895,'[1]Center of Mass'!$B$8:$B$105,0),10))^2))</f>
        <v>309.73079789400009</v>
      </c>
    </row>
    <row r="2896" spans="1:25">
      <c r="A2896" s="403" t="s">
        <v>54</v>
      </c>
      <c r="B2896" s="403" t="s">
        <v>923</v>
      </c>
      <c r="C2896" s="403" t="s">
        <v>343</v>
      </c>
      <c r="D2896" s="403" t="s">
        <v>344</v>
      </c>
      <c r="E2896" s="403" t="s">
        <v>1455</v>
      </c>
      <c r="F2896" s="403">
        <v>0</v>
      </c>
      <c r="O2896" s="403" t="s">
        <v>345</v>
      </c>
      <c r="R2896" s="403">
        <v>4</v>
      </c>
      <c r="S2896" s="403">
        <v>0.86670000000000003</v>
      </c>
      <c r="T2896" s="403">
        <v>3.7669999999999999</v>
      </c>
      <c r="U2896" s="403">
        <v>15.407999999999999</v>
      </c>
      <c r="V2896" s="403">
        <v>31</v>
      </c>
      <c r="W2896" s="403">
        <v>23.8</v>
      </c>
      <c r="X2896" s="404">
        <v>0.13098000000000001</v>
      </c>
      <c r="Y2896" s="403">
        <f>X2896+(S2896*((U2896-INDEX('[1]Center of Mass'!$B$8:$M$105,MATCH(A2896,'[1]Center of Mass'!$B$8:$B$105,0),9))^2+(V2896-INDEX('[1]Center of Mass'!$B$8:$M$105,MATCH(A2896,'[1]Center of Mass'!$B$8:$B$105,0),10))^2))</f>
        <v>296.62274475750013</v>
      </c>
    </row>
    <row r="2897" spans="1:25">
      <c r="A2897" s="403" t="s">
        <v>54</v>
      </c>
      <c r="B2897" s="403" t="s">
        <v>924</v>
      </c>
      <c r="C2897" s="403" t="s">
        <v>343</v>
      </c>
      <c r="D2897" s="403" t="s">
        <v>344</v>
      </c>
      <c r="E2897" s="403" t="s">
        <v>1455</v>
      </c>
      <c r="F2897" s="403">
        <v>0</v>
      </c>
      <c r="O2897" s="403" t="s">
        <v>345</v>
      </c>
      <c r="R2897" s="403">
        <v>4</v>
      </c>
      <c r="S2897" s="403">
        <v>0.86670000000000003</v>
      </c>
      <c r="T2897" s="403">
        <v>3.7669999999999999</v>
      </c>
      <c r="U2897" s="403">
        <v>16.492000000000001</v>
      </c>
      <c r="V2897" s="403">
        <v>31</v>
      </c>
      <c r="W2897" s="403">
        <v>23.8</v>
      </c>
      <c r="X2897" s="404">
        <v>0.13098000000000001</v>
      </c>
      <c r="Y2897" s="403">
        <f>X2897+(S2897*((U2897-INDEX('[1]Center of Mass'!$B$8:$M$105,MATCH(A2897,'[1]Center of Mass'!$B$8:$B$105,0),9))^2+(V2897-INDEX('[1]Center of Mass'!$B$8:$M$105,MATCH(A2897,'[1]Center of Mass'!$B$8:$B$105,0),10))^2))</f>
        <v>285.5384907231001</v>
      </c>
    </row>
    <row r="2898" spans="1:25">
      <c r="A2898" s="403" t="s">
        <v>54</v>
      </c>
      <c r="B2898" s="403" t="s">
        <v>925</v>
      </c>
      <c r="C2898" s="403" t="s">
        <v>343</v>
      </c>
      <c r="D2898" s="403" t="s">
        <v>344</v>
      </c>
      <c r="E2898" s="403" t="s">
        <v>1455</v>
      </c>
      <c r="F2898" s="403">
        <v>0</v>
      </c>
      <c r="O2898" s="403" t="s">
        <v>345</v>
      </c>
      <c r="R2898" s="403">
        <v>4</v>
      </c>
      <c r="S2898" s="403">
        <v>0.86670000000000003</v>
      </c>
      <c r="T2898" s="403">
        <v>3.7669999999999999</v>
      </c>
      <c r="U2898" s="403">
        <v>17.574999999999999</v>
      </c>
      <c r="V2898" s="403">
        <v>31</v>
      </c>
      <c r="W2898" s="403">
        <v>23.8</v>
      </c>
      <c r="X2898" s="404">
        <v>0.13098000000000001</v>
      </c>
      <c r="Y2898" s="403">
        <f>X2898+(S2898*((U2898-INDEX('[1]Center of Mass'!$B$8:$M$105,MATCH(A2898,'[1]Center of Mass'!$B$8:$B$105,0),9))^2+(V2898-INDEX('[1]Center of Mass'!$B$8:$M$105,MATCH(A2898,'[1]Center of Mass'!$B$8:$B$105,0),10))^2))</f>
        <v>276.49848644400009</v>
      </c>
    </row>
    <row r="2899" spans="1:25">
      <c r="A2899" s="403" t="s">
        <v>54</v>
      </c>
      <c r="B2899" s="403" t="s">
        <v>926</v>
      </c>
      <c r="C2899" s="403" t="s">
        <v>343</v>
      </c>
      <c r="D2899" s="403" t="s">
        <v>344</v>
      </c>
      <c r="E2899" s="403" t="s">
        <v>1455</v>
      </c>
      <c r="F2899" s="403">
        <v>0</v>
      </c>
      <c r="O2899" s="403" t="s">
        <v>345</v>
      </c>
      <c r="R2899" s="403">
        <v>4</v>
      </c>
      <c r="S2899" s="403">
        <v>0.86670000000000003</v>
      </c>
      <c r="T2899" s="403">
        <v>3.7669999999999999</v>
      </c>
      <c r="U2899" s="403">
        <v>18.658000000000001</v>
      </c>
      <c r="V2899" s="403">
        <v>31</v>
      </c>
      <c r="W2899" s="403">
        <v>23.8</v>
      </c>
      <c r="X2899" s="404">
        <v>0.13098000000000001</v>
      </c>
      <c r="Y2899" s="403">
        <f>X2899+(S2899*((U2899-INDEX('[1]Center of Mass'!$B$8:$M$105,MATCH(A2899,'[1]Center of Mass'!$B$8:$B$105,0),9))^2+(V2899-INDEX('[1]Center of Mass'!$B$8:$M$105,MATCH(A2899,'[1]Center of Mass'!$B$8:$B$105,0),10))^2))</f>
        <v>269.49156795750008</v>
      </c>
    </row>
    <row r="2900" spans="1:25">
      <c r="A2900" s="403" t="s">
        <v>54</v>
      </c>
      <c r="B2900" s="403" t="s">
        <v>1465</v>
      </c>
      <c r="C2900" s="403" t="s">
        <v>343</v>
      </c>
      <c r="D2900" s="403" t="s">
        <v>344</v>
      </c>
      <c r="E2900" s="403" t="s">
        <v>1455</v>
      </c>
      <c r="F2900" s="403">
        <v>0</v>
      </c>
      <c r="O2900" s="403" t="s">
        <v>345</v>
      </c>
      <c r="R2900" s="403">
        <v>4</v>
      </c>
      <c r="S2900" s="403">
        <v>1.0083</v>
      </c>
      <c r="T2900" s="403">
        <v>4.0330000000000004</v>
      </c>
      <c r="U2900" s="403">
        <v>0.55000000000000004</v>
      </c>
      <c r="V2900" s="403">
        <v>31.058</v>
      </c>
      <c r="W2900" s="403">
        <v>23.8</v>
      </c>
      <c r="X2900" s="404">
        <v>0.17227999999999999</v>
      </c>
      <c r="Y2900" s="403">
        <f>X2900+(S2900*((U2900-INDEX('[1]Center of Mass'!$B$8:$M$105,MATCH(A2900,'[1]Center of Mass'!$B$8:$B$105,0),9))^2+(V2900-INDEX('[1]Center of Mass'!$B$8:$M$105,MATCH(A2900,'[1]Center of Mass'!$B$8:$B$105,0),10))^2))</f>
        <v>762.71752320109999</v>
      </c>
    </row>
    <row r="2901" spans="1:25">
      <c r="A2901" s="403" t="s">
        <v>54</v>
      </c>
      <c r="B2901" s="403" t="s">
        <v>1466</v>
      </c>
      <c r="C2901" s="403" t="s">
        <v>343</v>
      </c>
      <c r="D2901" s="403" t="s">
        <v>344</v>
      </c>
      <c r="E2901" s="403" t="s">
        <v>1455</v>
      </c>
      <c r="F2901" s="403">
        <v>0</v>
      </c>
      <c r="O2901" s="403" t="s">
        <v>345</v>
      </c>
      <c r="R2901" s="403">
        <v>4</v>
      </c>
      <c r="S2901" s="403">
        <v>1.0083</v>
      </c>
      <c r="T2901" s="403">
        <v>4.0330000000000004</v>
      </c>
      <c r="U2901" s="403">
        <v>1.65</v>
      </c>
      <c r="V2901" s="403">
        <v>31.058</v>
      </c>
      <c r="W2901" s="403">
        <v>23.8</v>
      </c>
      <c r="X2901" s="404">
        <v>0.17227999999999999</v>
      </c>
      <c r="Y2901" s="403">
        <f>X2901+(S2901*((U2901-INDEX('[1]Center of Mass'!$B$8:$M$105,MATCH(A2901,'[1]Center of Mass'!$B$8:$B$105,0),9))^2+(V2901-INDEX('[1]Center of Mass'!$B$8:$M$105,MATCH(A2901,'[1]Center of Mass'!$B$8:$B$105,0),10))^2))</f>
        <v>716.69084646110002</v>
      </c>
    </row>
    <row r="2902" spans="1:25">
      <c r="A2902" s="403" t="s">
        <v>54</v>
      </c>
      <c r="B2902" s="403" t="s">
        <v>1467</v>
      </c>
      <c r="C2902" s="403" t="s">
        <v>343</v>
      </c>
      <c r="D2902" s="403" t="s">
        <v>344</v>
      </c>
      <c r="E2902" s="403" t="s">
        <v>1455</v>
      </c>
      <c r="F2902" s="403">
        <v>0</v>
      </c>
      <c r="O2902" s="403" t="s">
        <v>345</v>
      </c>
      <c r="R2902" s="403">
        <v>4</v>
      </c>
      <c r="S2902" s="403">
        <v>1.0083</v>
      </c>
      <c r="T2902" s="403">
        <v>4.0330000000000004</v>
      </c>
      <c r="U2902" s="403">
        <v>2.75</v>
      </c>
      <c r="V2902" s="403">
        <v>31.058</v>
      </c>
      <c r="W2902" s="403">
        <v>23.8</v>
      </c>
      <c r="X2902" s="404">
        <v>0.17227999999999999</v>
      </c>
      <c r="Y2902" s="403">
        <f>X2902+(S2902*((U2902-INDEX('[1]Center of Mass'!$B$8:$M$105,MATCH(A2902,'[1]Center of Mass'!$B$8:$B$105,0),9))^2+(V2902-INDEX('[1]Center of Mass'!$B$8:$M$105,MATCH(A2902,'[1]Center of Mass'!$B$8:$B$105,0),10))^2))</f>
        <v>673.1042557211</v>
      </c>
    </row>
    <row r="2903" spans="1:25">
      <c r="A2903" s="403" t="s">
        <v>54</v>
      </c>
      <c r="B2903" s="403" t="s">
        <v>1468</v>
      </c>
      <c r="C2903" s="403" t="s">
        <v>343</v>
      </c>
      <c r="D2903" s="403" t="s">
        <v>344</v>
      </c>
      <c r="E2903" s="403" t="s">
        <v>1455</v>
      </c>
      <c r="F2903" s="403">
        <v>0</v>
      </c>
      <c r="O2903" s="403" t="s">
        <v>345</v>
      </c>
      <c r="R2903" s="403">
        <v>4</v>
      </c>
      <c r="S2903" s="403">
        <v>0.89380000000000004</v>
      </c>
      <c r="T2903" s="403">
        <v>3.7829999999999999</v>
      </c>
      <c r="U2903" s="403">
        <v>3.7879999999999998</v>
      </c>
      <c r="V2903" s="403">
        <v>31.058</v>
      </c>
      <c r="W2903" s="403">
        <v>23.8</v>
      </c>
      <c r="X2903" s="404">
        <v>0.13338</v>
      </c>
      <c r="Y2903" s="403">
        <f>X2903+(S2903*((U2903-INDEX('[1]Center of Mass'!$B$8:$M$105,MATCH(A2903,'[1]Center of Mass'!$B$8:$B$105,0),9))^2+(V2903-INDEX('[1]Center of Mass'!$B$8:$M$105,MATCH(A2903,'[1]Center of Mass'!$B$8:$B$105,0),10))^2))</f>
        <v>562.17317597060003</v>
      </c>
    </row>
    <row r="2904" spans="1:25">
      <c r="A2904" s="403" t="s">
        <v>54</v>
      </c>
      <c r="B2904" s="403" t="s">
        <v>1469</v>
      </c>
      <c r="C2904" s="403" t="s">
        <v>343</v>
      </c>
      <c r="D2904" s="403" t="s">
        <v>344</v>
      </c>
      <c r="E2904" s="403" t="s">
        <v>1455</v>
      </c>
      <c r="F2904" s="403">
        <v>0</v>
      </c>
      <c r="O2904" s="403" t="s">
        <v>345</v>
      </c>
      <c r="R2904" s="403">
        <v>4</v>
      </c>
      <c r="S2904" s="403">
        <v>0.89380000000000004</v>
      </c>
      <c r="T2904" s="403">
        <v>3.7829999999999999</v>
      </c>
      <c r="U2904" s="403">
        <v>4.7629999999999999</v>
      </c>
      <c r="V2904" s="403">
        <v>31.058</v>
      </c>
      <c r="W2904" s="403">
        <v>23.8</v>
      </c>
      <c r="X2904" s="404">
        <v>0.13338</v>
      </c>
      <c r="Y2904" s="403">
        <f>X2904+(S2904*((U2904-INDEX('[1]Center of Mass'!$B$8:$M$105,MATCH(A2904,'[1]Center of Mass'!$B$8:$B$105,0),9))^2+(V2904-INDEX('[1]Center of Mass'!$B$8:$M$105,MATCH(A2904,'[1]Center of Mass'!$B$8:$B$105,0),10))^2))</f>
        <v>531.54414708560012</v>
      </c>
    </row>
    <row r="2905" spans="1:25">
      <c r="A2905" s="403" t="s">
        <v>54</v>
      </c>
      <c r="B2905" s="403" t="s">
        <v>1470</v>
      </c>
      <c r="C2905" s="403" t="s">
        <v>343</v>
      </c>
      <c r="D2905" s="403" t="s">
        <v>344</v>
      </c>
      <c r="E2905" s="403" t="s">
        <v>1455</v>
      </c>
      <c r="F2905" s="403">
        <v>0</v>
      </c>
      <c r="O2905" s="403" t="s">
        <v>345</v>
      </c>
      <c r="R2905" s="403">
        <v>4</v>
      </c>
      <c r="S2905" s="403">
        <v>0.89380000000000004</v>
      </c>
      <c r="T2905" s="403">
        <v>3.7829999999999999</v>
      </c>
      <c r="U2905" s="403">
        <v>5.7380000000000004</v>
      </c>
      <c r="V2905" s="403">
        <v>31.058</v>
      </c>
      <c r="W2905" s="403">
        <v>23.8</v>
      </c>
      <c r="X2905" s="404">
        <v>0.13338</v>
      </c>
      <c r="Y2905" s="403">
        <f>X2905+(S2905*((U2905-INDEX('[1]Center of Mass'!$B$8:$M$105,MATCH(A2905,'[1]Center of Mass'!$B$8:$B$105,0),9))^2+(V2905-INDEX('[1]Center of Mass'!$B$8:$M$105,MATCH(A2905,'[1]Center of Mass'!$B$8:$B$105,0),10))^2))</f>
        <v>502.61445545060008</v>
      </c>
    </row>
    <row r="2906" spans="1:25">
      <c r="A2906" s="403" t="s">
        <v>54</v>
      </c>
      <c r="B2906" s="403" t="s">
        <v>1471</v>
      </c>
      <c r="C2906" s="403" t="s">
        <v>343</v>
      </c>
      <c r="D2906" s="403" t="s">
        <v>344</v>
      </c>
      <c r="E2906" s="403" t="s">
        <v>1455</v>
      </c>
      <c r="F2906" s="403">
        <v>0</v>
      </c>
      <c r="O2906" s="403" t="s">
        <v>345</v>
      </c>
      <c r="R2906" s="403">
        <v>4</v>
      </c>
      <c r="S2906" s="403">
        <v>0.89380000000000004</v>
      </c>
      <c r="T2906" s="403">
        <v>3.7829999999999999</v>
      </c>
      <c r="U2906" s="403">
        <v>6.7130000000000001</v>
      </c>
      <c r="V2906" s="403">
        <v>31.058</v>
      </c>
      <c r="W2906" s="403">
        <v>23.8</v>
      </c>
      <c r="X2906" s="404">
        <v>0.13338</v>
      </c>
      <c r="Y2906" s="403">
        <f>X2906+(S2906*((U2906-INDEX('[1]Center of Mass'!$B$8:$M$105,MATCH(A2906,'[1]Center of Mass'!$B$8:$B$105,0),9))^2+(V2906-INDEX('[1]Center of Mass'!$B$8:$M$105,MATCH(A2906,'[1]Center of Mass'!$B$8:$B$105,0),10))^2))</f>
        <v>475.38410106560008</v>
      </c>
    </row>
    <row r="2907" spans="1:25">
      <c r="A2907" s="403" t="s">
        <v>54</v>
      </c>
      <c r="B2907" s="403" t="s">
        <v>1472</v>
      </c>
      <c r="C2907" s="403" t="s">
        <v>343</v>
      </c>
      <c r="D2907" s="403" t="s">
        <v>344</v>
      </c>
      <c r="E2907" s="403" t="s">
        <v>1455</v>
      </c>
      <c r="F2907" s="403">
        <v>0</v>
      </c>
      <c r="O2907" s="403" t="s">
        <v>345</v>
      </c>
      <c r="R2907" s="403">
        <v>4</v>
      </c>
      <c r="S2907" s="403">
        <v>1.4666999999999999</v>
      </c>
      <c r="T2907" s="403">
        <v>5.0330000000000004</v>
      </c>
      <c r="U2907" s="403">
        <v>8</v>
      </c>
      <c r="V2907" s="403">
        <v>31.058</v>
      </c>
      <c r="W2907" s="403">
        <v>23.8</v>
      </c>
      <c r="X2907" s="404">
        <v>0.41559000000000001</v>
      </c>
      <c r="Y2907" s="403">
        <f>X2907+(S2907*((U2907-INDEX('[1]Center of Mass'!$B$8:$M$105,MATCH(A2907,'[1]Center of Mass'!$B$8:$B$105,0),9))^2+(V2907-INDEX('[1]Center of Mass'!$B$8:$M$105,MATCH(A2907,'[1]Center of Mass'!$B$8:$B$105,0),10))^2))</f>
        <v>725.57497545389992</v>
      </c>
    </row>
    <row r="2908" spans="1:25">
      <c r="A2908" s="403" t="s">
        <v>54</v>
      </c>
      <c r="B2908" s="403" t="s">
        <v>1473</v>
      </c>
      <c r="C2908" s="403" t="s">
        <v>343</v>
      </c>
      <c r="D2908" s="403" t="s">
        <v>344</v>
      </c>
      <c r="E2908" s="403" t="s">
        <v>1455</v>
      </c>
      <c r="F2908" s="403">
        <v>0</v>
      </c>
      <c r="O2908" s="403" t="s">
        <v>345</v>
      </c>
      <c r="R2908" s="403">
        <v>4</v>
      </c>
      <c r="S2908" s="403">
        <v>0.76</v>
      </c>
      <c r="T2908" s="403">
        <v>3.5</v>
      </c>
      <c r="U2908" s="403">
        <v>11.275</v>
      </c>
      <c r="V2908" s="403">
        <v>31.8</v>
      </c>
      <c r="W2908" s="403">
        <v>23.8</v>
      </c>
      <c r="X2908" s="404">
        <v>9.7692000000000001E-2</v>
      </c>
      <c r="Y2908" s="403">
        <f>X2908+(S2908*((U2908-INDEX('[1]Center of Mass'!$B$8:$M$105,MATCH(A2908,'[1]Center of Mass'!$B$8:$B$105,0),9))^2+(V2908-INDEX('[1]Center of Mass'!$B$8:$M$105,MATCH(A2908,'[1]Center of Mass'!$B$8:$B$105,0),10))^2))</f>
        <v>335.10304719999993</v>
      </c>
    </row>
    <row r="2909" spans="1:25">
      <c r="A2909" s="403" t="s">
        <v>54</v>
      </c>
      <c r="B2909" s="403" t="s">
        <v>1474</v>
      </c>
      <c r="C2909" s="403" t="s">
        <v>343</v>
      </c>
      <c r="D2909" s="403" t="s">
        <v>344</v>
      </c>
      <c r="E2909" s="403" t="s">
        <v>1455</v>
      </c>
      <c r="F2909" s="403">
        <v>0</v>
      </c>
      <c r="O2909" s="403" t="s">
        <v>345</v>
      </c>
      <c r="R2909" s="403">
        <v>4</v>
      </c>
      <c r="S2909" s="403">
        <v>0.76</v>
      </c>
      <c r="T2909" s="403">
        <v>3.5</v>
      </c>
      <c r="U2909" s="403">
        <v>12.225</v>
      </c>
      <c r="V2909" s="403">
        <v>31.8</v>
      </c>
      <c r="W2909" s="403">
        <v>23.8</v>
      </c>
      <c r="X2909" s="404">
        <v>9.7692000000000001E-2</v>
      </c>
      <c r="Y2909" s="403">
        <f>X2909+(S2909*((U2909-INDEX('[1]Center of Mass'!$B$8:$M$105,MATCH(A2909,'[1]Center of Mass'!$B$8:$B$105,0),9))^2+(V2909-INDEX('[1]Center of Mass'!$B$8:$M$105,MATCH(A2909,'[1]Center of Mass'!$B$8:$B$105,0),10))^2))</f>
        <v>320.52009119999991</v>
      </c>
    </row>
    <row r="2910" spans="1:25">
      <c r="A2910" s="403" t="s">
        <v>54</v>
      </c>
      <c r="B2910" s="403" t="s">
        <v>1475</v>
      </c>
      <c r="C2910" s="403" t="s">
        <v>343</v>
      </c>
      <c r="D2910" s="403" t="s">
        <v>344</v>
      </c>
      <c r="E2910" s="403" t="s">
        <v>1455</v>
      </c>
      <c r="F2910" s="403">
        <v>0</v>
      </c>
      <c r="O2910" s="403" t="s">
        <v>345</v>
      </c>
      <c r="R2910" s="403">
        <v>4</v>
      </c>
      <c r="S2910" s="403">
        <v>0.86670000000000003</v>
      </c>
      <c r="T2910" s="403">
        <v>3.7669999999999999</v>
      </c>
      <c r="U2910" s="403">
        <v>13.242000000000001</v>
      </c>
      <c r="V2910" s="403">
        <v>31.8</v>
      </c>
      <c r="W2910" s="403">
        <v>23.8</v>
      </c>
      <c r="X2910" s="404">
        <v>0.13098000000000001</v>
      </c>
      <c r="Y2910" s="403">
        <f>X2910+(S2910*((U2910-INDEX('[1]Center of Mass'!$B$8:$M$105,MATCH(A2910,'[1]Center of Mass'!$B$8:$B$105,0),9))^2+(V2910-INDEX('[1]Center of Mass'!$B$8:$M$105,MATCH(A2910,'[1]Center of Mass'!$B$8:$B$105,0),10))^2))</f>
        <v>349.46957618309995</v>
      </c>
    </row>
    <row r="2911" spans="1:25">
      <c r="A2911" s="403" t="s">
        <v>54</v>
      </c>
      <c r="B2911" s="403" t="s">
        <v>1476</v>
      </c>
      <c r="C2911" s="403" t="s">
        <v>343</v>
      </c>
      <c r="D2911" s="403" t="s">
        <v>344</v>
      </c>
      <c r="E2911" s="403" t="s">
        <v>1455</v>
      </c>
      <c r="F2911" s="403">
        <v>0</v>
      </c>
      <c r="O2911" s="403" t="s">
        <v>345</v>
      </c>
      <c r="R2911" s="403">
        <v>4</v>
      </c>
      <c r="S2911" s="403">
        <v>0.86670000000000003</v>
      </c>
      <c r="T2911" s="403">
        <v>3.7669999999999999</v>
      </c>
      <c r="U2911" s="403">
        <v>14.324999999999999</v>
      </c>
      <c r="V2911" s="403">
        <v>31.8</v>
      </c>
      <c r="W2911" s="403">
        <v>23.8</v>
      </c>
      <c r="X2911" s="404">
        <v>0.13098000000000001</v>
      </c>
      <c r="Y2911" s="403">
        <f>X2911+(S2911*((U2911-INDEX('[1]Center of Mass'!$B$8:$M$105,MATCH(A2911,'[1]Center of Mass'!$B$8:$B$105,0),9))^2+(V2911-INDEX('[1]Center of Mass'!$B$8:$M$105,MATCH(A2911,'[1]Center of Mass'!$B$8:$B$105,0),10))^2))</f>
        <v>334.32843725399999</v>
      </c>
    </row>
    <row r="2912" spans="1:25">
      <c r="A2912" s="403" t="s">
        <v>54</v>
      </c>
      <c r="B2912" s="403" t="s">
        <v>1477</v>
      </c>
      <c r="C2912" s="403" t="s">
        <v>343</v>
      </c>
      <c r="D2912" s="403" t="s">
        <v>344</v>
      </c>
      <c r="E2912" s="403" t="s">
        <v>1455</v>
      </c>
      <c r="F2912" s="403">
        <v>0</v>
      </c>
      <c r="O2912" s="403" t="s">
        <v>345</v>
      </c>
      <c r="R2912" s="403">
        <v>4</v>
      </c>
      <c r="S2912" s="403">
        <v>0.86670000000000003</v>
      </c>
      <c r="T2912" s="403">
        <v>3.7669999999999999</v>
      </c>
      <c r="U2912" s="403">
        <v>15.407999999999999</v>
      </c>
      <c r="V2912" s="403">
        <v>31.8</v>
      </c>
      <c r="W2912" s="403">
        <v>23.8</v>
      </c>
      <c r="X2912" s="404">
        <v>0.13098000000000001</v>
      </c>
      <c r="Y2912" s="403">
        <f>X2912+(S2912*((U2912-INDEX('[1]Center of Mass'!$B$8:$M$105,MATCH(A2912,'[1]Center of Mass'!$B$8:$B$105,0),9))^2+(V2912-INDEX('[1]Center of Mass'!$B$8:$M$105,MATCH(A2912,'[1]Center of Mass'!$B$8:$B$105,0),10))^2))</f>
        <v>321.22038411749998</v>
      </c>
    </row>
    <row r="2913" spans="1:25">
      <c r="A2913" s="403" t="s">
        <v>54</v>
      </c>
      <c r="B2913" s="403" t="s">
        <v>1478</v>
      </c>
      <c r="C2913" s="403" t="s">
        <v>343</v>
      </c>
      <c r="D2913" s="403" t="s">
        <v>344</v>
      </c>
      <c r="E2913" s="403" t="s">
        <v>1455</v>
      </c>
      <c r="F2913" s="403">
        <v>0</v>
      </c>
      <c r="O2913" s="403" t="s">
        <v>345</v>
      </c>
      <c r="R2913" s="403">
        <v>4</v>
      </c>
      <c r="S2913" s="403">
        <v>0.86670000000000003</v>
      </c>
      <c r="T2913" s="403">
        <v>3.7669999999999999</v>
      </c>
      <c r="U2913" s="403">
        <v>16.492000000000001</v>
      </c>
      <c r="V2913" s="403">
        <v>31.8</v>
      </c>
      <c r="W2913" s="403">
        <v>23.8</v>
      </c>
      <c r="X2913" s="404">
        <v>0.13098000000000001</v>
      </c>
      <c r="Y2913" s="403">
        <f>X2913+(S2913*((U2913-INDEX('[1]Center of Mass'!$B$8:$M$105,MATCH(A2913,'[1]Center of Mass'!$B$8:$B$105,0),9))^2+(V2913-INDEX('[1]Center of Mass'!$B$8:$M$105,MATCH(A2913,'[1]Center of Mass'!$B$8:$B$105,0),10))^2))</f>
        <v>310.13613008309994</v>
      </c>
    </row>
    <row r="2914" spans="1:25">
      <c r="A2914" s="403" t="s">
        <v>54</v>
      </c>
      <c r="B2914" s="403" t="s">
        <v>1479</v>
      </c>
      <c r="C2914" s="403" t="s">
        <v>343</v>
      </c>
      <c r="D2914" s="403" t="s">
        <v>344</v>
      </c>
      <c r="E2914" s="403" t="s">
        <v>1455</v>
      </c>
      <c r="F2914" s="403">
        <v>0</v>
      </c>
      <c r="O2914" s="403" t="s">
        <v>345</v>
      </c>
      <c r="R2914" s="403">
        <v>4</v>
      </c>
      <c r="S2914" s="403">
        <v>0.86670000000000003</v>
      </c>
      <c r="T2914" s="403">
        <v>3.7669999999999999</v>
      </c>
      <c r="U2914" s="403">
        <v>17.574999999999999</v>
      </c>
      <c r="V2914" s="403">
        <v>31.8</v>
      </c>
      <c r="W2914" s="403">
        <v>23.8</v>
      </c>
      <c r="X2914" s="404">
        <v>0.13098000000000001</v>
      </c>
      <c r="Y2914" s="403">
        <f>X2914+(S2914*((U2914-INDEX('[1]Center of Mass'!$B$8:$M$105,MATCH(A2914,'[1]Center of Mass'!$B$8:$B$105,0),9))^2+(V2914-INDEX('[1]Center of Mass'!$B$8:$M$105,MATCH(A2914,'[1]Center of Mass'!$B$8:$B$105,0),10))^2))</f>
        <v>301.096125804</v>
      </c>
    </row>
    <row r="2915" spans="1:25">
      <c r="A2915" s="403" t="s">
        <v>54</v>
      </c>
      <c r="B2915" s="403" t="s">
        <v>1480</v>
      </c>
      <c r="C2915" s="403" t="s">
        <v>343</v>
      </c>
      <c r="D2915" s="403" t="s">
        <v>344</v>
      </c>
      <c r="E2915" s="403" t="s">
        <v>1455</v>
      </c>
      <c r="F2915" s="403">
        <v>0</v>
      </c>
      <c r="O2915" s="403" t="s">
        <v>345</v>
      </c>
      <c r="R2915" s="403">
        <v>4</v>
      </c>
      <c r="S2915" s="403">
        <v>0.86670000000000003</v>
      </c>
      <c r="T2915" s="403">
        <v>3.7669999999999999</v>
      </c>
      <c r="U2915" s="403">
        <v>18.658000000000001</v>
      </c>
      <c r="V2915" s="403">
        <v>31.8</v>
      </c>
      <c r="W2915" s="403">
        <v>23.8</v>
      </c>
      <c r="X2915" s="404">
        <v>0.13098000000000001</v>
      </c>
      <c r="Y2915" s="403">
        <f>X2915+(S2915*((U2915-INDEX('[1]Center of Mass'!$B$8:$M$105,MATCH(A2915,'[1]Center of Mass'!$B$8:$B$105,0),9))^2+(V2915-INDEX('[1]Center of Mass'!$B$8:$M$105,MATCH(A2915,'[1]Center of Mass'!$B$8:$B$105,0),10))^2))</f>
        <v>294.08920731749993</v>
      </c>
    </row>
    <row r="2916" spans="1:25">
      <c r="A2916" s="403" t="s">
        <v>54</v>
      </c>
      <c r="B2916" s="403" t="s">
        <v>1481</v>
      </c>
      <c r="C2916" s="403" t="s">
        <v>343</v>
      </c>
      <c r="D2916" s="403" t="s">
        <v>344</v>
      </c>
      <c r="E2916" s="403" t="s">
        <v>1455</v>
      </c>
      <c r="F2916" s="403">
        <v>0</v>
      </c>
      <c r="O2916" s="403" t="s">
        <v>345</v>
      </c>
      <c r="R2916" s="403">
        <v>4</v>
      </c>
      <c r="S2916" s="403">
        <v>1.0083</v>
      </c>
      <c r="T2916" s="403">
        <v>4.0330000000000004</v>
      </c>
      <c r="U2916" s="403">
        <v>0.55000000000000004</v>
      </c>
      <c r="V2916" s="403">
        <v>31.975000000000001</v>
      </c>
      <c r="W2916" s="403">
        <v>23.8</v>
      </c>
      <c r="X2916" s="404">
        <v>0.17227999999999999</v>
      </c>
      <c r="Y2916" s="403">
        <f>X2916+(S2916*((U2916-INDEX('[1]Center of Mass'!$B$8:$M$105,MATCH(A2916,'[1]Center of Mass'!$B$8:$B$105,0),9))^2+(V2916-INDEX('[1]Center of Mass'!$B$8:$M$105,MATCH(A2916,'[1]Center of Mass'!$B$8:$B$105,0),10))^2))</f>
        <v>795.73446097100009</v>
      </c>
    </row>
    <row r="2917" spans="1:25">
      <c r="A2917" s="403" t="s">
        <v>54</v>
      </c>
      <c r="B2917" s="403" t="s">
        <v>1482</v>
      </c>
      <c r="C2917" s="403" t="s">
        <v>343</v>
      </c>
      <c r="D2917" s="403" t="s">
        <v>344</v>
      </c>
      <c r="E2917" s="403" t="s">
        <v>1455</v>
      </c>
      <c r="F2917" s="403">
        <v>0</v>
      </c>
      <c r="O2917" s="403" t="s">
        <v>345</v>
      </c>
      <c r="R2917" s="403">
        <v>4</v>
      </c>
      <c r="S2917" s="403">
        <v>1.0083</v>
      </c>
      <c r="T2917" s="403">
        <v>4.0330000000000004</v>
      </c>
      <c r="U2917" s="403">
        <v>1.65</v>
      </c>
      <c r="V2917" s="403">
        <v>31.975000000000001</v>
      </c>
      <c r="W2917" s="403">
        <v>23.8</v>
      </c>
      <c r="X2917" s="404">
        <v>0.17227999999999999</v>
      </c>
      <c r="Y2917" s="403">
        <f>X2917+(S2917*((U2917-INDEX('[1]Center of Mass'!$B$8:$M$105,MATCH(A2917,'[1]Center of Mass'!$B$8:$B$105,0),9))^2+(V2917-INDEX('[1]Center of Mass'!$B$8:$M$105,MATCH(A2917,'[1]Center of Mass'!$B$8:$B$105,0),10))^2))</f>
        <v>749.70778423100012</v>
      </c>
    </row>
    <row r="2918" spans="1:25">
      <c r="A2918" s="403" t="s">
        <v>54</v>
      </c>
      <c r="B2918" s="403" t="s">
        <v>1483</v>
      </c>
      <c r="C2918" s="403" t="s">
        <v>343</v>
      </c>
      <c r="D2918" s="403" t="s">
        <v>344</v>
      </c>
      <c r="E2918" s="403" t="s">
        <v>1455</v>
      </c>
      <c r="F2918" s="403">
        <v>0</v>
      </c>
      <c r="O2918" s="403" t="s">
        <v>345</v>
      </c>
      <c r="R2918" s="403">
        <v>4</v>
      </c>
      <c r="S2918" s="403">
        <v>1.0083</v>
      </c>
      <c r="T2918" s="403">
        <v>4.0330000000000004</v>
      </c>
      <c r="U2918" s="403">
        <v>2.75</v>
      </c>
      <c r="V2918" s="403">
        <v>31.975000000000001</v>
      </c>
      <c r="W2918" s="403">
        <v>23.8</v>
      </c>
      <c r="X2918" s="404">
        <v>0.17227999999999999</v>
      </c>
      <c r="Y2918" s="403">
        <f>X2918+(S2918*((U2918-INDEX('[1]Center of Mass'!$B$8:$M$105,MATCH(A2918,'[1]Center of Mass'!$B$8:$B$105,0),9))^2+(V2918-INDEX('[1]Center of Mass'!$B$8:$M$105,MATCH(A2918,'[1]Center of Mass'!$B$8:$B$105,0),10))^2))</f>
        <v>706.12119349099999</v>
      </c>
    </row>
    <row r="2919" spans="1:25">
      <c r="A2919" s="403" t="s">
        <v>54</v>
      </c>
      <c r="B2919" s="403" t="s">
        <v>1484</v>
      </c>
      <c r="C2919" s="403" t="s">
        <v>343</v>
      </c>
      <c r="D2919" s="403" t="s">
        <v>344</v>
      </c>
      <c r="E2919" s="403" t="s">
        <v>1455</v>
      </c>
      <c r="F2919" s="403">
        <v>0</v>
      </c>
      <c r="O2919" s="403" t="s">
        <v>345</v>
      </c>
      <c r="R2919" s="403">
        <v>4</v>
      </c>
      <c r="S2919" s="403">
        <v>0.89380000000000004</v>
      </c>
      <c r="T2919" s="403">
        <v>3.7829999999999999</v>
      </c>
      <c r="U2919" s="403">
        <v>3.7879999999999998</v>
      </c>
      <c r="V2919" s="403">
        <v>31.975000000000001</v>
      </c>
      <c r="W2919" s="403">
        <v>23.8</v>
      </c>
      <c r="X2919" s="404">
        <v>0.13338</v>
      </c>
      <c r="Y2919" s="403">
        <f>X2919+(S2919*((U2919-INDEX('[1]Center of Mass'!$B$8:$M$105,MATCH(A2919,'[1]Center of Mass'!$B$8:$B$105,0),9))^2+(V2919-INDEX('[1]Center of Mass'!$B$8:$M$105,MATCH(A2919,'[1]Center of Mass'!$B$8:$B$105,0),10))^2))</f>
        <v>591.44079372200008</v>
      </c>
    </row>
    <row r="2920" spans="1:25">
      <c r="A2920" s="403" t="s">
        <v>54</v>
      </c>
      <c r="B2920" s="403" t="s">
        <v>1485</v>
      </c>
      <c r="C2920" s="403" t="s">
        <v>343</v>
      </c>
      <c r="D2920" s="403" t="s">
        <v>344</v>
      </c>
      <c r="E2920" s="403" t="s">
        <v>1455</v>
      </c>
      <c r="F2920" s="403">
        <v>0</v>
      </c>
      <c r="O2920" s="403" t="s">
        <v>345</v>
      </c>
      <c r="R2920" s="403">
        <v>4</v>
      </c>
      <c r="S2920" s="403">
        <v>0.89380000000000004</v>
      </c>
      <c r="T2920" s="403">
        <v>3.7829999999999999</v>
      </c>
      <c r="U2920" s="403">
        <v>4.7629999999999999</v>
      </c>
      <c r="V2920" s="403">
        <v>31.975000000000001</v>
      </c>
      <c r="W2920" s="403">
        <v>23.8</v>
      </c>
      <c r="X2920" s="404">
        <v>0.13338</v>
      </c>
      <c r="Y2920" s="403">
        <f>X2920+(S2920*((U2920-INDEX('[1]Center of Mass'!$B$8:$M$105,MATCH(A2920,'[1]Center of Mass'!$B$8:$B$105,0),9))^2+(V2920-INDEX('[1]Center of Mass'!$B$8:$M$105,MATCH(A2920,'[1]Center of Mass'!$B$8:$B$105,0),10))^2))</f>
        <v>560.81176483700006</v>
      </c>
    </row>
    <row r="2921" spans="1:25">
      <c r="A2921" s="403" t="s">
        <v>54</v>
      </c>
      <c r="B2921" s="403" t="s">
        <v>1486</v>
      </c>
      <c r="C2921" s="403" t="s">
        <v>343</v>
      </c>
      <c r="D2921" s="403" t="s">
        <v>344</v>
      </c>
      <c r="E2921" s="403" t="s">
        <v>1455</v>
      </c>
      <c r="F2921" s="403">
        <v>0</v>
      </c>
      <c r="O2921" s="403" t="s">
        <v>345</v>
      </c>
      <c r="R2921" s="403">
        <v>4</v>
      </c>
      <c r="S2921" s="403">
        <v>0.89380000000000004</v>
      </c>
      <c r="T2921" s="403">
        <v>3.7829999999999999</v>
      </c>
      <c r="U2921" s="403">
        <v>5.7380000000000004</v>
      </c>
      <c r="V2921" s="403">
        <v>31.975000000000001</v>
      </c>
      <c r="W2921" s="403">
        <v>23.8</v>
      </c>
      <c r="X2921" s="404">
        <v>0.13338</v>
      </c>
      <c r="Y2921" s="403">
        <f>X2921+(S2921*((U2921-INDEX('[1]Center of Mass'!$B$8:$M$105,MATCH(A2921,'[1]Center of Mass'!$B$8:$B$105,0),9))^2+(V2921-INDEX('[1]Center of Mass'!$B$8:$M$105,MATCH(A2921,'[1]Center of Mass'!$B$8:$B$105,0),10))^2))</f>
        <v>531.88207320200002</v>
      </c>
    </row>
    <row r="2922" spans="1:25">
      <c r="A2922" s="403" t="s">
        <v>54</v>
      </c>
      <c r="B2922" s="403" t="s">
        <v>1487</v>
      </c>
      <c r="C2922" s="403" t="s">
        <v>343</v>
      </c>
      <c r="D2922" s="403" t="s">
        <v>344</v>
      </c>
      <c r="E2922" s="403" t="s">
        <v>1455</v>
      </c>
      <c r="F2922" s="403">
        <v>0</v>
      </c>
      <c r="O2922" s="403" t="s">
        <v>345</v>
      </c>
      <c r="R2922" s="403">
        <v>4</v>
      </c>
      <c r="S2922" s="403">
        <v>0.89380000000000004</v>
      </c>
      <c r="T2922" s="403">
        <v>3.7829999999999999</v>
      </c>
      <c r="U2922" s="403">
        <v>6.7130000000000001</v>
      </c>
      <c r="V2922" s="403">
        <v>31.975000000000001</v>
      </c>
      <c r="W2922" s="403">
        <v>23.8</v>
      </c>
      <c r="X2922" s="404">
        <v>0.13338</v>
      </c>
      <c r="Y2922" s="403">
        <f>X2922+(S2922*((U2922-INDEX('[1]Center of Mass'!$B$8:$M$105,MATCH(A2922,'[1]Center of Mass'!$B$8:$B$105,0),9))^2+(V2922-INDEX('[1]Center of Mass'!$B$8:$M$105,MATCH(A2922,'[1]Center of Mass'!$B$8:$B$105,0),10))^2))</f>
        <v>504.65171881700002</v>
      </c>
    </row>
    <row r="2923" spans="1:25">
      <c r="A2923" s="403" t="s">
        <v>54</v>
      </c>
      <c r="B2923" s="403" t="s">
        <v>1488</v>
      </c>
      <c r="C2923" s="403" t="s">
        <v>343</v>
      </c>
      <c r="D2923" s="403" t="s">
        <v>344</v>
      </c>
      <c r="E2923" s="403" t="s">
        <v>1455</v>
      </c>
      <c r="F2923" s="403">
        <v>0</v>
      </c>
      <c r="O2923" s="403" t="s">
        <v>345</v>
      </c>
      <c r="R2923" s="403">
        <v>4</v>
      </c>
      <c r="S2923" s="403">
        <v>1.4666999999999999</v>
      </c>
      <c r="T2923" s="403">
        <v>5.0330000000000004</v>
      </c>
      <c r="U2923" s="403">
        <v>8</v>
      </c>
      <c r="V2923" s="403">
        <v>31.975000000000001</v>
      </c>
      <c r="W2923" s="403">
        <v>23.8</v>
      </c>
      <c r="X2923" s="404">
        <v>0.41559000000000001</v>
      </c>
      <c r="Y2923" s="403">
        <f>X2923+(S2923*((U2923-INDEX('[1]Center of Mass'!$B$8:$M$105,MATCH(A2923,'[1]Center of Mass'!$B$8:$B$105,0),9))^2+(V2923-INDEX('[1]Center of Mass'!$B$8:$M$105,MATCH(A2923,'[1]Center of Mass'!$B$8:$B$105,0),10))^2))</f>
        <v>773.60229135899999</v>
      </c>
    </row>
    <row r="2924" spans="1:25">
      <c r="A2924" s="403" t="s">
        <v>54</v>
      </c>
      <c r="B2924" s="403" t="s">
        <v>1489</v>
      </c>
      <c r="C2924" s="403" t="s">
        <v>343</v>
      </c>
      <c r="D2924" s="403" t="s">
        <v>344</v>
      </c>
      <c r="E2924" s="403" t="s">
        <v>1455</v>
      </c>
      <c r="F2924" s="403">
        <v>0</v>
      </c>
      <c r="O2924" s="403" t="s">
        <v>345</v>
      </c>
      <c r="R2924" s="403">
        <v>4</v>
      </c>
      <c r="S2924" s="403">
        <v>0.76</v>
      </c>
      <c r="T2924" s="403">
        <v>3.5</v>
      </c>
      <c r="U2924" s="403">
        <v>11.275</v>
      </c>
      <c r="V2924" s="403">
        <v>32.6</v>
      </c>
      <c r="W2924" s="403">
        <v>23.8</v>
      </c>
      <c r="X2924" s="404">
        <v>9.7692000000000001E-2</v>
      </c>
      <c r="Y2924" s="403">
        <f>X2924+(S2924*((U2924-INDEX('[1]Center of Mass'!$B$8:$M$105,MATCH(A2924,'[1]Center of Mass'!$B$8:$B$105,0),9))^2+(V2924-INDEX('[1]Center of Mass'!$B$8:$M$105,MATCH(A2924,'[1]Center of Mass'!$B$8:$B$105,0),10))^2))</f>
        <v>357.64525520000007</v>
      </c>
    </row>
    <row r="2925" spans="1:25">
      <c r="A2925" s="403" t="s">
        <v>54</v>
      </c>
      <c r="B2925" s="403" t="s">
        <v>1490</v>
      </c>
      <c r="C2925" s="403" t="s">
        <v>343</v>
      </c>
      <c r="D2925" s="403" t="s">
        <v>344</v>
      </c>
      <c r="E2925" s="403" t="s">
        <v>1455</v>
      </c>
      <c r="F2925" s="403">
        <v>0</v>
      </c>
      <c r="O2925" s="403" t="s">
        <v>345</v>
      </c>
      <c r="R2925" s="403">
        <v>4</v>
      </c>
      <c r="S2925" s="403">
        <v>0.76</v>
      </c>
      <c r="T2925" s="403">
        <v>3.5</v>
      </c>
      <c r="U2925" s="403">
        <v>12.225</v>
      </c>
      <c r="V2925" s="403">
        <v>32.6</v>
      </c>
      <c r="W2925" s="403">
        <v>23.8</v>
      </c>
      <c r="X2925" s="404">
        <v>9.7692000000000001E-2</v>
      </c>
      <c r="Y2925" s="403">
        <f>X2925+(S2925*((U2925-INDEX('[1]Center of Mass'!$B$8:$M$105,MATCH(A2925,'[1]Center of Mass'!$B$8:$B$105,0),9))^2+(V2925-INDEX('[1]Center of Mass'!$B$8:$M$105,MATCH(A2925,'[1]Center of Mass'!$B$8:$B$105,0),10))^2))</f>
        <v>343.06229920000004</v>
      </c>
    </row>
    <row r="2926" spans="1:25">
      <c r="A2926" s="403" t="s">
        <v>54</v>
      </c>
      <c r="B2926" s="403" t="s">
        <v>1491</v>
      </c>
      <c r="C2926" s="403" t="s">
        <v>343</v>
      </c>
      <c r="D2926" s="403" t="s">
        <v>344</v>
      </c>
      <c r="E2926" s="403" t="s">
        <v>1455</v>
      </c>
      <c r="F2926" s="403">
        <v>0</v>
      </c>
      <c r="O2926" s="403" t="s">
        <v>345</v>
      </c>
      <c r="R2926" s="403">
        <v>4</v>
      </c>
      <c r="S2926" s="403">
        <v>0.86670000000000003</v>
      </c>
      <c r="T2926" s="403">
        <v>3.7669999999999999</v>
      </c>
      <c r="U2926" s="403">
        <v>13.242000000000001</v>
      </c>
      <c r="V2926" s="403">
        <v>32.6</v>
      </c>
      <c r="W2926" s="403">
        <v>23.8</v>
      </c>
      <c r="X2926" s="404">
        <v>0.13098000000000001</v>
      </c>
      <c r="Y2926" s="403">
        <f>X2926+(S2926*((U2926-INDEX('[1]Center of Mass'!$B$8:$M$105,MATCH(A2926,'[1]Center of Mass'!$B$8:$B$105,0),9))^2+(V2926-INDEX('[1]Center of Mass'!$B$8:$M$105,MATCH(A2926,'[1]Center of Mass'!$B$8:$B$105,0),10))^2))</f>
        <v>375.17659154310007</v>
      </c>
    </row>
    <row r="2927" spans="1:25">
      <c r="A2927" s="403" t="s">
        <v>54</v>
      </c>
      <c r="B2927" s="403" t="s">
        <v>1492</v>
      </c>
      <c r="C2927" s="403" t="s">
        <v>343</v>
      </c>
      <c r="D2927" s="403" t="s">
        <v>344</v>
      </c>
      <c r="E2927" s="403" t="s">
        <v>1455</v>
      </c>
      <c r="F2927" s="403">
        <v>0</v>
      </c>
      <c r="O2927" s="403" t="s">
        <v>345</v>
      </c>
      <c r="R2927" s="403">
        <v>4</v>
      </c>
      <c r="S2927" s="403">
        <v>0.86670000000000003</v>
      </c>
      <c r="T2927" s="403">
        <v>3.7669999999999999</v>
      </c>
      <c r="U2927" s="403">
        <v>14.324999999999999</v>
      </c>
      <c r="V2927" s="403">
        <v>32.6</v>
      </c>
      <c r="W2927" s="403">
        <v>23.8</v>
      </c>
      <c r="X2927" s="404">
        <v>0.13098000000000001</v>
      </c>
      <c r="Y2927" s="403">
        <f>X2927+(S2927*((U2927-INDEX('[1]Center of Mass'!$B$8:$M$105,MATCH(A2927,'[1]Center of Mass'!$B$8:$B$105,0),9))^2+(V2927-INDEX('[1]Center of Mass'!$B$8:$M$105,MATCH(A2927,'[1]Center of Mass'!$B$8:$B$105,0),10))^2))</f>
        <v>360.03545261400012</v>
      </c>
    </row>
    <row r="2928" spans="1:25">
      <c r="A2928" s="403" t="s">
        <v>54</v>
      </c>
      <c r="B2928" s="403" t="s">
        <v>1493</v>
      </c>
      <c r="C2928" s="403" t="s">
        <v>343</v>
      </c>
      <c r="D2928" s="403" t="s">
        <v>344</v>
      </c>
      <c r="E2928" s="403" t="s">
        <v>1455</v>
      </c>
      <c r="F2928" s="403">
        <v>0</v>
      </c>
      <c r="O2928" s="403" t="s">
        <v>345</v>
      </c>
      <c r="R2928" s="403">
        <v>4</v>
      </c>
      <c r="S2928" s="403">
        <v>0.86670000000000003</v>
      </c>
      <c r="T2928" s="403">
        <v>3.7669999999999999</v>
      </c>
      <c r="U2928" s="403">
        <v>15.407999999999999</v>
      </c>
      <c r="V2928" s="403">
        <v>32.6</v>
      </c>
      <c r="W2928" s="403">
        <v>23.8</v>
      </c>
      <c r="X2928" s="404">
        <v>0.13098000000000001</v>
      </c>
      <c r="Y2928" s="403">
        <f>X2928+(S2928*((U2928-INDEX('[1]Center of Mass'!$B$8:$M$105,MATCH(A2928,'[1]Center of Mass'!$B$8:$B$105,0),9))^2+(V2928-INDEX('[1]Center of Mass'!$B$8:$M$105,MATCH(A2928,'[1]Center of Mass'!$B$8:$B$105,0),10))^2))</f>
        <v>346.9273994775001</v>
      </c>
    </row>
    <row r="2929" spans="1:25">
      <c r="A2929" s="403" t="s">
        <v>54</v>
      </c>
      <c r="B2929" s="403" t="s">
        <v>1494</v>
      </c>
      <c r="C2929" s="403" t="s">
        <v>343</v>
      </c>
      <c r="D2929" s="403" t="s">
        <v>344</v>
      </c>
      <c r="E2929" s="403" t="s">
        <v>1455</v>
      </c>
      <c r="F2929" s="403">
        <v>0</v>
      </c>
      <c r="O2929" s="403" t="s">
        <v>345</v>
      </c>
      <c r="R2929" s="403">
        <v>4</v>
      </c>
      <c r="S2929" s="403">
        <v>0.86670000000000003</v>
      </c>
      <c r="T2929" s="403">
        <v>3.7669999999999999</v>
      </c>
      <c r="U2929" s="403">
        <v>16.492000000000001</v>
      </c>
      <c r="V2929" s="403">
        <v>32.6</v>
      </c>
      <c r="W2929" s="403">
        <v>23.8</v>
      </c>
      <c r="X2929" s="404">
        <v>0.13098000000000001</v>
      </c>
      <c r="Y2929" s="403">
        <f>X2929+(S2929*((U2929-INDEX('[1]Center of Mass'!$B$8:$M$105,MATCH(A2929,'[1]Center of Mass'!$B$8:$B$105,0),9))^2+(V2929-INDEX('[1]Center of Mass'!$B$8:$M$105,MATCH(A2929,'[1]Center of Mass'!$B$8:$B$105,0),10))^2))</f>
        <v>335.84314544310013</v>
      </c>
    </row>
    <row r="2930" spans="1:25">
      <c r="A2930" s="403" t="s">
        <v>54</v>
      </c>
      <c r="B2930" s="403" t="s">
        <v>1495</v>
      </c>
      <c r="C2930" s="403" t="s">
        <v>343</v>
      </c>
      <c r="D2930" s="403" t="s">
        <v>344</v>
      </c>
      <c r="E2930" s="403" t="s">
        <v>1455</v>
      </c>
      <c r="F2930" s="403">
        <v>0</v>
      </c>
      <c r="O2930" s="403" t="s">
        <v>345</v>
      </c>
      <c r="R2930" s="403">
        <v>4</v>
      </c>
      <c r="S2930" s="403">
        <v>0.86670000000000003</v>
      </c>
      <c r="T2930" s="403">
        <v>3.7669999999999999</v>
      </c>
      <c r="U2930" s="403">
        <v>17.574999999999999</v>
      </c>
      <c r="V2930" s="403">
        <v>32.6</v>
      </c>
      <c r="W2930" s="403">
        <v>23.8</v>
      </c>
      <c r="X2930" s="404">
        <v>0.13098000000000001</v>
      </c>
      <c r="Y2930" s="403">
        <f>X2930+(S2930*((U2930-INDEX('[1]Center of Mass'!$B$8:$M$105,MATCH(A2930,'[1]Center of Mass'!$B$8:$B$105,0),9))^2+(V2930-INDEX('[1]Center of Mass'!$B$8:$M$105,MATCH(A2930,'[1]Center of Mass'!$B$8:$B$105,0),10))^2))</f>
        <v>326.80314116400012</v>
      </c>
    </row>
    <row r="2931" spans="1:25">
      <c r="A2931" s="403" t="s">
        <v>54</v>
      </c>
      <c r="B2931" s="403" t="s">
        <v>1496</v>
      </c>
      <c r="C2931" s="403" t="s">
        <v>343</v>
      </c>
      <c r="D2931" s="403" t="s">
        <v>344</v>
      </c>
      <c r="E2931" s="403" t="s">
        <v>1455</v>
      </c>
      <c r="F2931" s="403">
        <v>0</v>
      </c>
      <c r="O2931" s="403" t="s">
        <v>345</v>
      </c>
      <c r="R2931" s="403">
        <v>4</v>
      </c>
      <c r="S2931" s="403">
        <v>0.86670000000000003</v>
      </c>
      <c r="T2931" s="403">
        <v>3.7669999999999999</v>
      </c>
      <c r="U2931" s="403">
        <v>18.658000000000001</v>
      </c>
      <c r="V2931" s="403">
        <v>32.6</v>
      </c>
      <c r="W2931" s="403">
        <v>23.8</v>
      </c>
      <c r="X2931" s="404">
        <v>0.13098000000000001</v>
      </c>
      <c r="Y2931" s="403">
        <f>X2931+(S2931*((U2931-INDEX('[1]Center of Mass'!$B$8:$M$105,MATCH(A2931,'[1]Center of Mass'!$B$8:$B$105,0),9))^2+(V2931-INDEX('[1]Center of Mass'!$B$8:$M$105,MATCH(A2931,'[1]Center of Mass'!$B$8:$B$105,0),10))^2))</f>
        <v>319.79622267750011</v>
      </c>
    </row>
    <row r="2932" spans="1:25">
      <c r="A2932" s="403" t="s">
        <v>54</v>
      </c>
      <c r="B2932" s="403" t="s">
        <v>1497</v>
      </c>
      <c r="C2932" s="403" t="s">
        <v>343</v>
      </c>
      <c r="D2932" s="403" t="s">
        <v>344</v>
      </c>
      <c r="E2932" s="403" t="s">
        <v>1455</v>
      </c>
      <c r="F2932" s="403">
        <v>0</v>
      </c>
      <c r="O2932" s="403" t="s">
        <v>345</v>
      </c>
      <c r="R2932" s="403">
        <v>4</v>
      </c>
      <c r="S2932" s="403">
        <v>1.0083</v>
      </c>
      <c r="T2932" s="403">
        <v>4.0330000000000004</v>
      </c>
      <c r="U2932" s="403">
        <v>0.55000000000000004</v>
      </c>
      <c r="V2932" s="403">
        <v>32.892000000000003</v>
      </c>
      <c r="W2932" s="403">
        <v>23.8</v>
      </c>
      <c r="X2932" s="404">
        <v>0.17227999999999999</v>
      </c>
      <c r="Y2932" s="403">
        <f>X2932+(S2932*((U2932-INDEX('[1]Center of Mass'!$B$8:$M$105,MATCH(A2932,'[1]Center of Mass'!$B$8:$B$105,0),9))^2+(V2932-INDEX('[1]Center of Mass'!$B$8:$M$105,MATCH(A2932,'[1]Center of Mass'!$B$8:$B$105,0),10))^2))</f>
        <v>830.4471354983001</v>
      </c>
    </row>
    <row r="2933" spans="1:25">
      <c r="A2933" s="403" t="s">
        <v>54</v>
      </c>
      <c r="B2933" s="403" t="s">
        <v>1498</v>
      </c>
      <c r="C2933" s="403" t="s">
        <v>343</v>
      </c>
      <c r="D2933" s="403" t="s">
        <v>344</v>
      </c>
      <c r="E2933" s="403" t="s">
        <v>1455</v>
      </c>
      <c r="F2933" s="403">
        <v>0</v>
      </c>
      <c r="O2933" s="403" t="s">
        <v>345</v>
      </c>
      <c r="R2933" s="403">
        <v>4</v>
      </c>
      <c r="S2933" s="403">
        <v>1.0083</v>
      </c>
      <c r="T2933" s="403">
        <v>4.0330000000000004</v>
      </c>
      <c r="U2933" s="403">
        <v>1.65</v>
      </c>
      <c r="V2933" s="403">
        <v>32.892000000000003</v>
      </c>
      <c r="W2933" s="403">
        <v>23.8</v>
      </c>
      <c r="X2933" s="404">
        <v>0.17227999999999999</v>
      </c>
      <c r="Y2933" s="403">
        <f>X2933+(S2933*((U2933-INDEX('[1]Center of Mass'!$B$8:$M$105,MATCH(A2933,'[1]Center of Mass'!$B$8:$B$105,0),9))^2+(V2933-INDEX('[1]Center of Mass'!$B$8:$M$105,MATCH(A2933,'[1]Center of Mass'!$B$8:$B$105,0),10))^2))</f>
        <v>784.42045875830013</v>
      </c>
    </row>
    <row r="2934" spans="1:25">
      <c r="A2934" s="403" t="s">
        <v>54</v>
      </c>
      <c r="B2934" s="403" t="s">
        <v>1499</v>
      </c>
      <c r="C2934" s="403" t="s">
        <v>343</v>
      </c>
      <c r="D2934" s="403" t="s">
        <v>344</v>
      </c>
      <c r="E2934" s="403" t="s">
        <v>1455</v>
      </c>
      <c r="F2934" s="403">
        <v>0</v>
      </c>
      <c r="O2934" s="403" t="s">
        <v>345</v>
      </c>
      <c r="R2934" s="403">
        <v>4</v>
      </c>
      <c r="S2934" s="403">
        <v>1.0083</v>
      </c>
      <c r="T2934" s="403">
        <v>4.0330000000000004</v>
      </c>
      <c r="U2934" s="403">
        <v>2.75</v>
      </c>
      <c r="V2934" s="403">
        <v>32.892000000000003</v>
      </c>
      <c r="W2934" s="403">
        <v>23.8</v>
      </c>
      <c r="X2934" s="404">
        <v>0.17227999999999999</v>
      </c>
      <c r="Y2934" s="403">
        <f>X2934+(S2934*((U2934-INDEX('[1]Center of Mass'!$B$8:$M$105,MATCH(A2934,'[1]Center of Mass'!$B$8:$B$105,0),9))^2+(V2934-INDEX('[1]Center of Mass'!$B$8:$M$105,MATCH(A2934,'[1]Center of Mass'!$B$8:$B$105,0),10))^2))</f>
        <v>740.83386801830011</v>
      </c>
    </row>
    <row r="2935" spans="1:25">
      <c r="A2935" s="403" t="s">
        <v>54</v>
      </c>
      <c r="B2935" s="403" t="s">
        <v>1500</v>
      </c>
      <c r="C2935" s="403" t="s">
        <v>343</v>
      </c>
      <c r="D2935" s="403" t="s">
        <v>344</v>
      </c>
      <c r="E2935" s="403" t="s">
        <v>1455</v>
      </c>
      <c r="F2935" s="403">
        <v>0</v>
      </c>
      <c r="O2935" s="403" t="s">
        <v>345</v>
      </c>
      <c r="R2935" s="403">
        <v>4</v>
      </c>
      <c r="S2935" s="403">
        <v>0.89370000000000005</v>
      </c>
      <c r="T2935" s="403">
        <v>3.7829999999999999</v>
      </c>
      <c r="U2935" s="403">
        <v>3.7879999999999998</v>
      </c>
      <c r="V2935" s="403">
        <v>32.892000000000003</v>
      </c>
      <c r="W2935" s="403">
        <v>23.8</v>
      </c>
      <c r="X2935" s="404">
        <v>0.13338</v>
      </c>
      <c r="Y2935" s="403">
        <f>X2935+(S2935*((U2935-INDEX('[1]Center of Mass'!$B$8:$M$105,MATCH(A2935,'[1]Center of Mass'!$B$8:$B$105,0),9))^2+(V2935-INDEX('[1]Center of Mass'!$B$8:$M$105,MATCH(A2935,'[1]Center of Mass'!$B$8:$B$105,0),10))^2))</f>
        <v>622.14198538770006</v>
      </c>
    </row>
    <row r="2936" spans="1:25">
      <c r="A2936" s="403" t="s">
        <v>54</v>
      </c>
      <c r="B2936" s="403" t="s">
        <v>1501</v>
      </c>
      <c r="C2936" s="403" t="s">
        <v>343</v>
      </c>
      <c r="D2936" s="403" t="s">
        <v>344</v>
      </c>
      <c r="E2936" s="403" t="s">
        <v>1455</v>
      </c>
      <c r="F2936" s="403">
        <v>0</v>
      </c>
      <c r="O2936" s="403" t="s">
        <v>345</v>
      </c>
      <c r="R2936" s="403">
        <v>4</v>
      </c>
      <c r="S2936" s="403">
        <v>0.89370000000000005</v>
      </c>
      <c r="T2936" s="403">
        <v>3.7829999999999999</v>
      </c>
      <c r="U2936" s="403">
        <v>4.7629999999999999</v>
      </c>
      <c r="V2936" s="403">
        <v>32.892000000000003</v>
      </c>
      <c r="W2936" s="403">
        <v>23.8</v>
      </c>
      <c r="X2936" s="404">
        <v>0.13338</v>
      </c>
      <c r="Y2936" s="403">
        <f>X2936+(S2936*((U2936-INDEX('[1]Center of Mass'!$B$8:$M$105,MATCH(A2936,'[1]Center of Mass'!$B$8:$B$105,0),9))^2+(V2936-INDEX('[1]Center of Mass'!$B$8:$M$105,MATCH(A2936,'[1]Center of Mass'!$B$8:$B$105,0),10))^2))</f>
        <v>591.51638333520009</v>
      </c>
    </row>
    <row r="2937" spans="1:25">
      <c r="A2937" s="403" t="s">
        <v>54</v>
      </c>
      <c r="B2937" s="403" t="s">
        <v>1502</v>
      </c>
      <c r="C2937" s="403" t="s">
        <v>343</v>
      </c>
      <c r="D2937" s="403" t="s">
        <v>344</v>
      </c>
      <c r="E2937" s="403" t="s">
        <v>1455</v>
      </c>
      <c r="F2937" s="403">
        <v>0</v>
      </c>
      <c r="O2937" s="403" t="s">
        <v>345</v>
      </c>
      <c r="R2937" s="403">
        <v>4</v>
      </c>
      <c r="S2937" s="403">
        <v>0.89370000000000005</v>
      </c>
      <c r="T2937" s="403">
        <v>3.7829999999999999</v>
      </c>
      <c r="U2937" s="403">
        <v>5.7380000000000004</v>
      </c>
      <c r="V2937" s="403">
        <v>32.892000000000003</v>
      </c>
      <c r="W2937" s="403">
        <v>23.8</v>
      </c>
      <c r="X2937" s="404">
        <v>0.13338</v>
      </c>
      <c r="Y2937" s="403">
        <f>X2937+(S2937*((U2937-INDEX('[1]Center of Mass'!$B$8:$M$105,MATCH(A2937,'[1]Center of Mass'!$B$8:$B$105,0),9))^2+(V2937-INDEX('[1]Center of Mass'!$B$8:$M$105,MATCH(A2937,'[1]Center of Mass'!$B$8:$B$105,0),10))^2))</f>
        <v>562.5899284077002</v>
      </c>
    </row>
    <row r="2938" spans="1:25">
      <c r="A2938" s="403" t="s">
        <v>54</v>
      </c>
      <c r="B2938" s="403" t="s">
        <v>1503</v>
      </c>
      <c r="C2938" s="403" t="s">
        <v>343</v>
      </c>
      <c r="D2938" s="403" t="s">
        <v>344</v>
      </c>
      <c r="E2938" s="403" t="s">
        <v>1455</v>
      </c>
      <c r="F2938" s="403">
        <v>0</v>
      </c>
      <c r="O2938" s="403" t="s">
        <v>345</v>
      </c>
      <c r="R2938" s="403">
        <v>4</v>
      </c>
      <c r="S2938" s="403">
        <v>0.89370000000000005</v>
      </c>
      <c r="T2938" s="403">
        <v>3.7829999999999999</v>
      </c>
      <c r="U2938" s="403">
        <v>6.7130000000000001</v>
      </c>
      <c r="V2938" s="403">
        <v>32.892000000000003</v>
      </c>
      <c r="W2938" s="403">
        <v>23.8</v>
      </c>
      <c r="X2938" s="404">
        <v>0.13338</v>
      </c>
      <c r="Y2938" s="403">
        <f>X2938+(S2938*((U2938-INDEX('[1]Center of Mass'!$B$8:$M$105,MATCH(A2938,'[1]Center of Mass'!$B$8:$B$105,0),9))^2+(V2938-INDEX('[1]Center of Mass'!$B$8:$M$105,MATCH(A2938,'[1]Center of Mass'!$B$8:$B$105,0),10))^2))</f>
        <v>535.36262060520016</v>
      </c>
    </row>
    <row r="2939" spans="1:25">
      <c r="A2939" s="403" t="s">
        <v>54</v>
      </c>
      <c r="B2939" s="403" t="s">
        <v>1504</v>
      </c>
      <c r="C2939" s="403" t="s">
        <v>343</v>
      </c>
      <c r="D2939" s="403" t="s">
        <v>344</v>
      </c>
      <c r="E2939" s="403" t="s">
        <v>1455</v>
      </c>
      <c r="F2939" s="403">
        <v>0</v>
      </c>
      <c r="O2939" s="403" t="s">
        <v>345</v>
      </c>
      <c r="R2939" s="403">
        <v>4</v>
      </c>
      <c r="S2939" s="403">
        <v>1.4666999999999999</v>
      </c>
      <c r="T2939" s="403">
        <v>5.0330000000000004</v>
      </c>
      <c r="U2939" s="403">
        <v>8</v>
      </c>
      <c r="V2939" s="403">
        <v>32.892000000000003</v>
      </c>
      <c r="W2939" s="403">
        <v>23.8</v>
      </c>
      <c r="X2939" s="404">
        <v>0.41559000000000001</v>
      </c>
      <c r="Y2939" s="403">
        <f>X2939+(S2939*((U2939-INDEX('[1]Center of Mass'!$B$8:$M$105,MATCH(A2939,'[1]Center of Mass'!$B$8:$B$105,0),9))^2+(V2939-INDEX('[1]Center of Mass'!$B$8:$M$105,MATCH(A2939,'[1]Center of Mass'!$B$8:$B$105,0),10))^2))</f>
        <v>824.09627105670006</v>
      </c>
    </row>
    <row r="2940" spans="1:25">
      <c r="A2940" s="403" t="s">
        <v>54</v>
      </c>
      <c r="B2940" s="403" t="s">
        <v>1505</v>
      </c>
      <c r="C2940" s="403" t="s">
        <v>343</v>
      </c>
      <c r="D2940" s="403" t="s">
        <v>344</v>
      </c>
      <c r="E2940" s="403" t="s">
        <v>1455</v>
      </c>
      <c r="F2940" s="403">
        <v>0</v>
      </c>
      <c r="O2940" s="403" t="s">
        <v>345</v>
      </c>
      <c r="R2940" s="403">
        <v>4</v>
      </c>
      <c r="S2940" s="403">
        <v>0.81879999999999997</v>
      </c>
      <c r="T2940" s="403">
        <v>3.6890000000000001</v>
      </c>
      <c r="U2940" s="403">
        <v>0.55000000000000004</v>
      </c>
      <c r="V2940" s="403">
        <v>33.722000000000001</v>
      </c>
      <c r="W2940" s="403">
        <v>23.8</v>
      </c>
      <c r="X2940" s="404">
        <v>0.12037</v>
      </c>
      <c r="Y2940" s="403">
        <f>X2940+(S2940*((U2940-INDEX('[1]Center of Mass'!$B$8:$M$105,MATCH(A2940,'[1]Center of Mass'!$B$8:$B$105,0),9))^2+(V2940-INDEX('[1]Center of Mass'!$B$8:$M$105,MATCH(A2940,'[1]Center of Mass'!$B$8:$B$105,0),10))^2))</f>
        <v>701.05492961879997</v>
      </c>
    </row>
    <row r="2941" spans="1:25">
      <c r="A2941" s="403" t="s">
        <v>54</v>
      </c>
      <c r="B2941" s="403" t="s">
        <v>1506</v>
      </c>
      <c r="C2941" s="403" t="s">
        <v>343</v>
      </c>
      <c r="D2941" s="403" t="s">
        <v>344</v>
      </c>
      <c r="E2941" s="403" t="s">
        <v>1455</v>
      </c>
      <c r="F2941" s="403">
        <v>0</v>
      </c>
      <c r="O2941" s="403" t="s">
        <v>345</v>
      </c>
      <c r="R2941" s="403">
        <v>4</v>
      </c>
      <c r="S2941" s="403">
        <v>0.81879999999999997</v>
      </c>
      <c r="T2941" s="403">
        <v>3.6890000000000001</v>
      </c>
      <c r="U2941" s="403">
        <v>1.65</v>
      </c>
      <c r="V2941" s="403">
        <v>33.722000000000001</v>
      </c>
      <c r="W2941" s="403">
        <v>23.8</v>
      </c>
      <c r="X2941" s="404">
        <v>0.12035999999999999</v>
      </c>
      <c r="Y2941" s="403">
        <f>X2941+(S2941*((U2941-INDEX('[1]Center of Mass'!$B$8:$M$105,MATCH(A2941,'[1]Center of Mass'!$B$8:$B$105,0),9))^2+(V2941-INDEX('[1]Center of Mass'!$B$8:$M$105,MATCH(A2941,'[1]Center of Mass'!$B$8:$B$105,0),10))^2))</f>
        <v>663.6785009788</v>
      </c>
    </row>
    <row r="2942" spans="1:25">
      <c r="A2942" s="403" t="s">
        <v>54</v>
      </c>
      <c r="B2942" s="403" t="s">
        <v>1507</v>
      </c>
      <c r="C2942" s="403" t="s">
        <v>343</v>
      </c>
      <c r="D2942" s="403" t="s">
        <v>344</v>
      </c>
      <c r="E2942" s="403" t="s">
        <v>1455</v>
      </c>
      <c r="F2942" s="403">
        <v>0</v>
      </c>
      <c r="O2942" s="403" t="s">
        <v>345</v>
      </c>
      <c r="R2942" s="403">
        <v>4</v>
      </c>
      <c r="S2942" s="403">
        <v>0.81869999999999998</v>
      </c>
      <c r="T2942" s="403">
        <v>3.6890000000000001</v>
      </c>
      <c r="U2942" s="403">
        <v>2.75</v>
      </c>
      <c r="V2942" s="403">
        <v>33.722000000000001</v>
      </c>
      <c r="W2942" s="403">
        <v>23.8</v>
      </c>
      <c r="X2942" s="404">
        <v>0.12035999999999999</v>
      </c>
      <c r="Y2942" s="403">
        <f>X2942+(S2942*((U2942-INDEX('[1]Center of Mass'!$B$8:$M$105,MATCH(A2942,'[1]Center of Mass'!$B$8:$B$105,0),9))^2+(V2942-INDEX('[1]Center of Mass'!$B$8:$M$105,MATCH(A2942,'[1]Center of Mass'!$B$8:$B$105,0),10))^2))</f>
        <v>628.20686079870006</v>
      </c>
    </row>
    <row r="2943" spans="1:25">
      <c r="A2943" s="403" t="s">
        <v>54</v>
      </c>
      <c r="B2943" s="403" t="s">
        <v>1508</v>
      </c>
      <c r="C2943" s="403" t="s">
        <v>343</v>
      </c>
      <c r="D2943" s="403" t="s">
        <v>344</v>
      </c>
      <c r="E2943" s="403" t="s">
        <v>1455</v>
      </c>
      <c r="F2943" s="403">
        <v>0</v>
      </c>
      <c r="O2943" s="403" t="s">
        <v>345</v>
      </c>
      <c r="R2943" s="403">
        <v>4</v>
      </c>
      <c r="S2943" s="403">
        <v>0.72570000000000001</v>
      </c>
      <c r="T2943" s="403">
        <v>3.4390000000000001</v>
      </c>
      <c r="U2943" s="403">
        <v>3.7879999999999998</v>
      </c>
      <c r="V2943" s="403">
        <v>33.722000000000001</v>
      </c>
      <c r="W2943" s="403">
        <v>23.8</v>
      </c>
      <c r="X2943" s="404">
        <v>9.0990000000000001E-2</v>
      </c>
      <c r="Y2943" s="403">
        <f>X2943+(S2943*((U2943-INDEX('[1]Center of Mass'!$B$8:$M$105,MATCH(A2943,'[1]Center of Mass'!$B$8:$B$105,0),9))^2+(V2943-INDEX('[1]Center of Mass'!$B$8:$M$105,MATCH(A2943,'[1]Center of Mass'!$B$8:$B$105,0),10))^2))</f>
        <v>528.83842004970006</v>
      </c>
    </row>
    <row r="2944" spans="1:25">
      <c r="A2944" s="403" t="s">
        <v>54</v>
      </c>
      <c r="B2944" s="403" t="s">
        <v>1509</v>
      </c>
      <c r="C2944" s="403" t="s">
        <v>343</v>
      </c>
      <c r="D2944" s="403" t="s">
        <v>344</v>
      </c>
      <c r="E2944" s="403" t="s">
        <v>1455</v>
      </c>
      <c r="F2944" s="403">
        <v>0</v>
      </c>
      <c r="O2944" s="403" t="s">
        <v>345</v>
      </c>
      <c r="R2944" s="403">
        <v>4</v>
      </c>
      <c r="S2944" s="403">
        <v>0.72570000000000001</v>
      </c>
      <c r="T2944" s="403">
        <v>3.4390000000000001</v>
      </c>
      <c r="U2944" s="403">
        <v>4.7629999999999999</v>
      </c>
      <c r="V2944" s="403">
        <v>33.722000000000001</v>
      </c>
      <c r="W2944" s="403">
        <v>23.8</v>
      </c>
      <c r="X2944" s="404">
        <v>9.0990000000000001E-2</v>
      </c>
      <c r="Y2944" s="403">
        <f>X2944+(S2944*((U2944-INDEX('[1]Center of Mass'!$B$8:$M$105,MATCH(A2944,'[1]Center of Mass'!$B$8:$B$105,0),9))^2+(V2944-INDEX('[1]Center of Mass'!$B$8:$M$105,MATCH(A2944,'[1]Center of Mass'!$B$8:$B$105,0),10))^2))</f>
        <v>503.96989659720003</v>
      </c>
    </row>
    <row r="2945" spans="1:25">
      <c r="A2945" s="403" t="s">
        <v>54</v>
      </c>
      <c r="B2945" s="403" t="s">
        <v>1510</v>
      </c>
      <c r="C2945" s="403" t="s">
        <v>343</v>
      </c>
      <c r="D2945" s="403" t="s">
        <v>344</v>
      </c>
      <c r="E2945" s="403" t="s">
        <v>1455</v>
      </c>
      <c r="F2945" s="403">
        <v>0</v>
      </c>
      <c r="O2945" s="403" t="s">
        <v>345</v>
      </c>
      <c r="R2945" s="403">
        <v>4</v>
      </c>
      <c r="S2945" s="403">
        <v>0.72570000000000001</v>
      </c>
      <c r="T2945" s="403">
        <v>3.4390000000000001</v>
      </c>
      <c r="U2945" s="403">
        <v>5.7380000000000004</v>
      </c>
      <c r="V2945" s="403">
        <v>33.722000000000001</v>
      </c>
      <c r="W2945" s="403">
        <v>23.8</v>
      </c>
      <c r="X2945" s="404">
        <v>9.0990000000000001E-2</v>
      </c>
      <c r="Y2945" s="403">
        <f>X2945+(S2945*((U2945-INDEX('[1]Center of Mass'!$B$8:$M$105,MATCH(A2945,'[1]Center of Mass'!$B$8:$B$105,0),9))^2+(V2945-INDEX('[1]Center of Mass'!$B$8:$M$105,MATCH(A2945,'[1]Center of Mass'!$B$8:$B$105,0),10))^2))</f>
        <v>480.48111026970008</v>
      </c>
    </row>
    <row r="2946" spans="1:25">
      <c r="A2946" s="403" t="s">
        <v>54</v>
      </c>
      <c r="B2946" s="403" t="s">
        <v>1511</v>
      </c>
      <c r="C2946" s="403" t="s">
        <v>343</v>
      </c>
      <c r="D2946" s="403" t="s">
        <v>344</v>
      </c>
      <c r="E2946" s="403" t="s">
        <v>1455</v>
      </c>
      <c r="F2946" s="403">
        <v>0</v>
      </c>
      <c r="O2946" s="403" t="s">
        <v>345</v>
      </c>
      <c r="R2946" s="403">
        <v>4</v>
      </c>
      <c r="S2946" s="403">
        <v>0.72570000000000001</v>
      </c>
      <c r="T2946" s="403">
        <v>3.4390000000000001</v>
      </c>
      <c r="U2946" s="403">
        <v>6.7130000000000001</v>
      </c>
      <c r="V2946" s="403">
        <v>33.722000000000001</v>
      </c>
      <c r="W2946" s="403">
        <v>23.8</v>
      </c>
      <c r="X2946" s="404">
        <v>9.0990000000000001E-2</v>
      </c>
      <c r="Y2946" s="403">
        <f>X2946+(S2946*((U2946-INDEX('[1]Center of Mass'!$B$8:$M$105,MATCH(A2946,'[1]Center of Mass'!$B$8:$B$105,0),9))^2+(V2946-INDEX('[1]Center of Mass'!$B$8:$M$105,MATCH(A2946,'[1]Center of Mass'!$B$8:$B$105,0),10))^2))</f>
        <v>458.37206106720004</v>
      </c>
    </row>
    <row r="2947" spans="1:25">
      <c r="A2947" s="403" t="s">
        <v>54</v>
      </c>
      <c r="B2947" s="403" t="s">
        <v>1512</v>
      </c>
      <c r="C2947" s="403" t="s">
        <v>343</v>
      </c>
      <c r="D2947" s="403" t="s">
        <v>344</v>
      </c>
      <c r="E2947" s="403" t="s">
        <v>1455</v>
      </c>
      <c r="F2947" s="403">
        <v>0</v>
      </c>
      <c r="O2947" s="403" t="s">
        <v>345</v>
      </c>
      <c r="R2947" s="403">
        <v>4</v>
      </c>
      <c r="S2947" s="403">
        <v>1.1909000000000001</v>
      </c>
      <c r="T2947" s="403">
        <v>4.6890000000000001</v>
      </c>
      <c r="U2947" s="403">
        <v>8</v>
      </c>
      <c r="V2947" s="403">
        <v>33.722000000000001</v>
      </c>
      <c r="W2947" s="403">
        <v>23.8</v>
      </c>
      <c r="X2947" s="404">
        <v>0.30903000000000003</v>
      </c>
      <c r="Y2947" s="403">
        <f>X2947+(S2947*((U2947-INDEX('[1]Center of Mass'!$B$8:$M$105,MATCH(A2947,'[1]Center of Mass'!$B$8:$B$105,0),9))^2+(V2947-INDEX('[1]Center of Mass'!$B$8:$M$105,MATCH(A2947,'[1]Center of Mass'!$B$8:$B$105,0),10))^2))</f>
        <v>707.93990575090015</v>
      </c>
    </row>
    <row r="2948" spans="1:25">
      <c r="A2948" s="403" t="s">
        <v>55</v>
      </c>
      <c r="B2948" s="403" t="s">
        <v>584</v>
      </c>
      <c r="C2948" s="403" t="s">
        <v>343</v>
      </c>
      <c r="D2948" s="403" t="s">
        <v>344</v>
      </c>
      <c r="E2948" s="403" t="s">
        <v>1455</v>
      </c>
      <c r="F2948" s="403">
        <v>0</v>
      </c>
      <c r="O2948" s="403" t="s">
        <v>345</v>
      </c>
      <c r="R2948" s="403">
        <v>4</v>
      </c>
      <c r="S2948" s="403">
        <v>1.6041000000000001</v>
      </c>
      <c r="T2948" s="403">
        <v>5.2080000000000002</v>
      </c>
      <c r="U2948" s="403">
        <v>11.898</v>
      </c>
      <c r="V2948" s="403">
        <v>-1.6</v>
      </c>
      <c r="W2948" s="403">
        <v>20.399999999999999</v>
      </c>
      <c r="X2948" s="404">
        <v>0.47763</v>
      </c>
      <c r="Y2948" s="403">
        <f>X2948+(S2948*((U2948-INDEX('[1]Center of Mass'!$B$8:$M$105,MATCH(A2948,'[1]Center of Mass'!$B$8:$B$105,0),9))^2+(V2948-INDEX('[1]Center of Mass'!$B$8:$M$105,MATCH(A2948,'[1]Center of Mass'!$B$8:$B$105,0),10))^2))</f>
        <v>505.72619465939999</v>
      </c>
    </row>
    <row r="2949" spans="1:25">
      <c r="A2949" s="403" t="s">
        <v>55</v>
      </c>
      <c r="B2949" s="403" t="s">
        <v>585</v>
      </c>
      <c r="C2949" s="403" t="s">
        <v>343</v>
      </c>
      <c r="D2949" s="403" t="s">
        <v>344</v>
      </c>
      <c r="E2949" s="403" t="s">
        <v>1455</v>
      </c>
      <c r="F2949" s="403">
        <v>0</v>
      </c>
      <c r="O2949" s="403" t="s">
        <v>345</v>
      </c>
      <c r="R2949" s="403">
        <v>4</v>
      </c>
      <c r="S2949" s="403">
        <v>1.1032</v>
      </c>
      <c r="T2949" s="403">
        <v>4.2060000000000004</v>
      </c>
      <c r="U2949" s="403">
        <v>13.252000000000001</v>
      </c>
      <c r="V2949" s="403">
        <v>-1.6</v>
      </c>
      <c r="W2949" s="403">
        <v>20.399999999999999</v>
      </c>
      <c r="X2949" s="404">
        <v>0.20380999999999999</v>
      </c>
      <c r="Y2949" s="403">
        <f>X2949+(S2949*((U2949-INDEX('[1]Center of Mass'!$B$8:$M$105,MATCH(A2949,'[1]Center of Mass'!$B$8:$B$105,0),9))^2+(V2949-INDEX('[1]Center of Mass'!$B$8:$M$105,MATCH(A2949,'[1]Center of Mass'!$B$8:$B$105,0),10))^2))</f>
        <v>321.01616380319996</v>
      </c>
    </row>
    <row r="2950" spans="1:25">
      <c r="A2950" s="403" t="s">
        <v>55</v>
      </c>
      <c r="B2950" s="403" t="s">
        <v>586</v>
      </c>
      <c r="C2950" s="403" t="s">
        <v>343</v>
      </c>
      <c r="D2950" s="403" t="s">
        <v>344</v>
      </c>
      <c r="E2950" s="403" t="s">
        <v>1455</v>
      </c>
      <c r="F2950" s="403">
        <v>0</v>
      </c>
      <c r="O2950" s="403" t="s">
        <v>345</v>
      </c>
      <c r="R2950" s="403">
        <v>4</v>
      </c>
      <c r="S2950" s="403">
        <v>1.1032</v>
      </c>
      <c r="T2950" s="403">
        <v>4.2060000000000004</v>
      </c>
      <c r="U2950" s="403">
        <v>14.355</v>
      </c>
      <c r="V2950" s="403">
        <v>-1.6</v>
      </c>
      <c r="W2950" s="403">
        <v>20.399999999999999</v>
      </c>
      <c r="X2950" s="404">
        <v>0.20380999999999999</v>
      </c>
      <c r="Y2950" s="403">
        <f>X2950+(S2950*((U2950-INDEX('[1]Center of Mass'!$B$8:$M$105,MATCH(A2950,'[1]Center of Mass'!$B$8:$B$105,0),9))^2+(V2950-INDEX('[1]Center of Mass'!$B$8:$M$105,MATCH(A2950,'[1]Center of Mass'!$B$8:$B$105,0),10))^2))</f>
        <v>302.28307211119994</v>
      </c>
    </row>
    <row r="2951" spans="1:25">
      <c r="A2951" s="403" t="s">
        <v>55</v>
      </c>
      <c r="B2951" s="403" t="s">
        <v>587</v>
      </c>
      <c r="C2951" s="403" t="s">
        <v>343</v>
      </c>
      <c r="D2951" s="403" t="s">
        <v>344</v>
      </c>
      <c r="E2951" s="403" t="s">
        <v>1455</v>
      </c>
      <c r="F2951" s="403">
        <v>0</v>
      </c>
      <c r="O2951" s="403" t="s">
        <v>345</v>
      </c>
      <c r="R2951" s="403">
        <v>4</v>
      </c>
      <c r="S2951" s="403">
        <v>1.1032</v>
      </c>
      <c r="T2951" s="403">
        <v>4.2060000000000004</v>
      </c>
      <c r="U2951" s="403">
        <v>15.458</v>
      </c>
      <c r="V2951" s="403">
        <v>-1.6</v>
      </c>
      <c r="W2951" s="403">
        <v>20.399999999999999</v>
      </c>
      <c r="X2951" s="404">
        <v>0.20380999999999999</v>
      </c>
      <c r="Y2951" s="403">
        <f>X2951+(S2951*((U2951-INDEX('[1]Center of Mass'!$B$8:$M$105,MATCH(A2951,'[1]Center of Mass'!$B$8:$B$105,0),9))^2+(V2951-INDEX('[1]Center of Mass'!$B$8:$M$105,MATCH(A2951,'[1]Center of Mass'!$B$8:$B$105,0),10))^2))</f>
        <v>286.2343065167999</v>
      </c>
    </row>
    <row r="2952" spans="1:25">
      <c r="A2952" s="403" t="s">
        <v>55</v>
      </c>
      <c r="B2952" s="403" t="s">
        <v>588</v>
      </c>
      <c r="C2952" s="403" t="s">
        <v>343</v>
      </c>
      <c r="D2952" s="403" t="s">
        <v>344</v>
      </c>
      <c r="E2952" s="403" t="s">
        <v>1455</v>
      </c>
      <c r="F2952" s="403">
        <v>0</v>
      </c>
      <c r="O2952" s="403" t="s">
        <v>345</v>
      </c>
      <c r="R2952" s="403">
        <v>4</v>
      </c>
      <c r="S2952" s="403">
        <v>0.45800000000000002</v>
      </c>
      <c r="T2952" s="403">
        <v>3.7789999999999999</v>
      </c>
      <c r="U2952" s="403">
        <v>11.903</v>
      </c>
      <c r="V2952" s="403">
        <v>-0.95699999999999996</v>
      </c>
      <c r="W2952" s="403">
        <v>20.399999999999999</v>
      </c>
      <c r="X2952" s="404">
        <v>0.1013</v>
      </c>
      <c r="Y2952" s="403">
        <f>X2952+(S2952*((U2952-INDEX('[1]Center of Mass'!$B$8:$M$105,MATCH(A2952,'[1]Center of Mass'!$B$8:$B$105,0),9))^2+(V2952-INDEX('[1]Center of Mass'!$B$8:$M$105,MATCH(A2952,'[1]Center of Mass'!$B$8:$B$105,0),10))^2))</f>
        <v>135.71378462400003</v>
      </c>
    </row>
    <row r="2953" spans="1:25">
      <c r="A2953" s="403" t="s">
        <v>55</v>
      </c>
      <c r="B2953" s="403" t="s">
        <v>589</v>
      </c>
      <c r="C2953" s="403" t="s">
        <v>343</v>
      </c>
      <c r="D2953" s="403" t="s">
        <v>344</v>
      </c>
      <c r="E2953" s="403" t="s">
        <v>1455</v>
      </c>
      <c r="F2953" s="403">
        <v>0</v>
      </c>
      <c r="O2953" s="403" t="s">
        <v>345</v>
      </c>
      <c r="R2953" s="403">
        <v>4</v>
      </c>
      <c r="S2953" s="403">
        <v>0.32100000000000001</v>
      </c>
      <c r="T2953" s="403">
        <v>2.7879999999999998</v>
      </c>
      <c r="U2953" s="403">
        <v>13.252000000000001</v>
      </c>
      <c r="V2953" s="403">
        <v>-0.95499999999999996</v>
      </c>
      <c r="W2953" s="403">
        <v>20.399999999999999</v>
      </c>
      <c r="X2953" s="404">
        <v>3.4821999999999999E-2</v>
      </c>
      <c r="Y2953" s="403">
        <f>X2953+(S2953*((U2953-INDEX('[1]Center of Mass'!$B$8:$M$105,MATCH(A2953,'[1]Center of Mass'!$B$8:$B$105,0),9))^2+(V2953-INDEX('[1]Center of Mass'!$B$8:$M$105,MATCH(A2953,'[1]Center of Mass'!$B$8:$B$105,0),10))^2))</f>
        <v>87.335394721000014</v>
      </c>
    </row>
    <row r="2954" spans="1:25">
      <c r="A2954" s="403" t="s">
        <v>55</v>
      </c>
      <c r="B2954" s="403" t="s">
        <v>590</v>
      </c>
      <c r="C2954" s="403" t="s">
        <v>343</v>
      </c>
      <c r="D2954" s="403" t="s">
        <v>344</v>
      </c>
      <c r="E2954" s="403" t="s">
        <v>1455</v>
      </c>
      <c r="F2954" s="403">
        <v>0</v>
      </c>
      <c r="O2954" s="403" t="s">
        <v>345</v>
      </c>
      <c r="R2954" s="403">
        <v>4</v>
      </c>
      <c r="S2954" s="403">
        <v>0.32100000000000001</v>
      </c>
      <c r="T2954" s="403">
        <v>2.7879999999999998</v>
      </c>
      <c r="U2954" s="403">
        <v>14.355</v>
      </c>
      <c r="V2954" s="403">
        <v>-0.95499999999999996</v>
      </c>
      <c r="W2954" s="403">
        <v>20.399999999999999</v>
      </c>
      <c r="X2954" s="404">
        <v>3.4821999999999999E-2</v>
      </c>
      <c r="Y2954" s="403">
        <f>X2954+(S2954*((U2954-INDEX('[1]Center of Mass'!$B$8:$M$105,MATCH(A2954,'[1]Center of Mass'!$B$8:$B$105,0),9))^2+(V2954-INDEX('[1]Center of Mass'!$B$8:$M$105,MATCH(A2954,'[1]Center of Mass'!$B$8:$B$105,0),10))^2))</f>
        <v>81.884594836000019</v>
      </c>
    </row>
    <row r="2955" spans="1:25">
      <c r="A2955" s="403" t="s">
        <v>55</v>
      </c>
      <c r="B2955" s="403" t="s">
        <v>591</v>
      </c>
      <c r="C2955" s="403" t="s">
        <v>343</v>
      </c>
      <c r="D2955" s="403" t="s">
        <v>344</v>
      </c>
      <c r="E2955" s="403" t="s">
        <v>1455</v>
      </c>
      <c r="F2955" s="403">
        <v>0</v>
      </c>
      <c r="O2955" s="403" t="s">
        <v>345</v>
      </c>
      <c r="R2955" s="403">
        <v>4</v>
      </c>
      <c r="S2955" s="403">
        <v>0.32100000000000001</v>
      </c>
      <c r="T2955" s="403">
        <v>2.7879999999999998</v>
      </c>
      <c r="U2955" s="403">
        <v>15.458</v>
      </c>
      <c r="V2955" s="403">
        <v>-0.95499999999999996</v>
      </c>
      <c r="W2955" s="403">
        <v>20.399999999999999</v>
      </c>
      <c r="X2955" s="404">
        <v>3.4821999999999999E-2</v>
      </c>
      <c r="Y2955" s="403">
        <f>X2955+(S2955*((U2955-INDEX('[1]Center of Mass'!$B$8:$M$105,MATCH(A2955,'[1]Center of Mass'!$B$8:$B$105,0),9))^2+(V2955-INDEX('[1]Center of Mass'!$B$8:$M$105,MATCH(A2955,'[1]Center of Mass'!$B$8:$B$105,0),10))^2))</f>
        <v>77.214857929000004</v>
      </c>
    </row>
    <row r="2956" spans="1:25">
      <c r="A2956" s="403" t="s">
        <v>55</v>
      </c>
      <c r="B2956" s="403" t="s">
        <v>592</v>
      </c>
      <c r="C2956" s="403" t="s">
        <v>343</v>
      </c>
      <c r="D2956" s="403" t="s">
        <v>344</v>
      </c>
      <c r="E2956" s="403" t="s">
        <v>1455</v>
      </c>
      <c r="F2956" s="403">
        <v>0</v>
      </c>
      <c r="O2956" s="403" t="s">
        <v>345</v>
      </c>
      <c r="R2956" s="403">
        <v>4</v>
      </c>
      <c r="S2956" s="403">
        <v>0.34639999999999999</v>
      </c>
      <c r="T2956" s="403">
        <v>2.9630000000000001</v>
      </c>
      <c r="U2956" s="403">
        <v>16.605</v>
      </c>
      <c r="V2956" s="403">
        <v>-0.95499999999999996</v>
      </c>
      <c r="W2956" s="403">
        <v>20.399999999999999</v>
      </c>
      <c r="X2956" s="404">
        <v>4.3360999999999997E-2</v>
      </c>
      <c r="Y2956" s="403">
        <f>X2956+(S2956*((U2956-INDEX('[1]Center of Mass'!$B$8:$M$105,MATCH(A2956,'[1]Center of Mass'!$B$8:$B$105,0),9))^2+(V2956-INDEX('[1]Center of Mass'!$B$8:$M$105,MATCH(A2956,'[1]Center of Mass'!$B$8:$B$105,0),10))^2))</f>
        <v>78.984185422400003</v>
      </c>
    </row>
    <row r="2957" spans="1:25">
      <c r="A2957" s="403" t="s">
        <v>55</v>
      </c>
      <c r="B2957" s="403" t="s">
        <v>593</v>
      </c>
      <c r="C2957" s="403" t="s">
        <v>343</v>
      </c>
      <c r="D2957" s="403" t="s">
        <v>344</v>
      </c>
      <c r="E2957" s="403" t="s">
        <v>1455</v>
      </c>
      <c r="F2957" s="403">
        <v>0</v>
      </c>
      <c r="O2957" s="403" t="s">
        <v>345</v>
      </c>
      <c r="R2957" s="403">
        <v>4</v>
      </c>
      <c r="S2957" s="403">
        <v>0.17460000000000001</v>
      </c>
      <c r="T2957" s="403">
        <v>1.782</v>
      </c>
      <c r="U2957" s="403">
        <v>17.5</v>
      </c>
      <c r="V2957" s="403">
        <v>-0.95499999999999996</v>
      </c>
      <c r="W2957" s="403">
        <v>20.399999999999999</v>
      </c>
      <c r="X2957" s="404">
        <v>6.4701000000000003E-3</v>
      </c>
      <c r="Y2957" s="403">
        <f>X2957+(S2957*((U2957-INDEX('[1]Center of Mass'!$B$8:$M$105,MATCH(A2957,'[1]Center of Mass'!$B$8:$B$105,0),9))^2+(V2957-INDEX('[1]Center of Mass'!$B$8:$M$105,MATCH(A2957,'[1]Center of Mass'!$B$8:$B$105,0),10))^2))</f>
        <v>38.4056197146</v>
      </c>
    </row>
    <row r="2958" spans="1:25">
      <c r="A2958" s="403" t="s">
        <v>55</v>
      </c>
      <c r="B2958" s="403" t="s">
        <v>609</v>
      </c>
      <c r="C2958" s="403" t="s">
        <v>343</v>
      </c>
      <c r="D2958" s="403" t="s">
        <v>344</v>
      </c>
      <c r="E2958" s="403" t="s">
        <v>1455</v>
      </c>
      <c r="F2958" s="403">
        <v>0</v>
      </c>
      <c r="O2958" s="403" t="s">
        <v>345</v>
      </c>
      <c r="R2958" s="403">
        <v>4</v>
      </c>
      <c r="S2958" s="403">
        <v>0.84050000000000002</v>
      </c>
      <c r="T2958" s="403">
        <v>3.69</v>
      </c>
      <c r="U2958" s="403">
        <v>1.7629999999999999</v>
      </c>
      <c r="V2958" s="403">
        <v>-0.41</v>
      </c>
      <c r="W2958" s="403">
        <v>20.399999999999999</v>
      </c>
      <c r="X2958" s="404">
        <v>0.12068</v>
      </c>
      <c r="Y2958" s="403">
        <f>X2958+(S2958*((U2958-INDEX('[1]Center of Mass'!$B$8:$M$105,MATCH(A2958,'[1]Center of Mass'!$B$8:$B$105,0),9))^2+(V2958-INDEX('[1]Center of Mass'!$B$8:$M$105,MATCH(A2958,'[1]Center of Mass'!$B$8:$B$105,0),10))^2))</f>
        <v>486.13044939450003</v>
      </c>
    </row>
    <row r="2959" spans="1:25">
      <c r="A2959" s="403" t="s">
        <v>55</v>
      </c>
      <c r="B2959" s="403" t="s">
        <v>610</v>
      </c>
      <c r="C2959" s="403" t="s">
        <v>343</v>
      </c>
      <c r="D2959" s="403" t="s">
        <v>344</v>
      </c>
      <c r="E2959" s="403" t="s">
        <v>1455</v>
      </c>
      <c r="F2959" s="403">
        <v>0</v>
      </c>
      <c r="O2959" s="403" t="s">
        <v>345</v>
      </c>
      <c r="R2959" s="403">
        <v>4</v>
      </c>
      <c r="S2959" s="403">
        <v>0.84050000000000002</v>
      </c>
      <c r="T2959" s="403">
        <v>3.69</v>
      </c>
      <c r="U2959" s="403">
        <v>2.7879999999999998</v>
      </c>
      <c r="V2959" s="403">
        <v>-0.41</v>
      </c>
      <c r="W2959" s="403">
        <v>20.399999999999999</v>
      </c>
      <c r="X2959" s="404">
        <v>0.12068</v>
      </c>
      <c r="Y2959" s="403">
        <f>X2959+(S2959*((U2959-INDEX('[1]Center of Mass'!$B$8:$M$105,MATCH(A2959,'[1]Center of Mass'!$B$8:$B$105,0),9))^2+(V2959-INDEX('[1]Center of Mass'!$B$8:$M$105,MATCH(A2959,'[1]Center of Mass'!$B$8:$B$105,0),10))^2))</f>
        <v>453.00443225700002</v>
      </c>
    </row>
    <row r="2960" spans="1:25">
      <c r="A2960" s="403" t="s">
        <v>55</v>
      </c>
      <c r="B2960" s="403" t="s">
        <v>611</v>
      </c>
      <c r="C2960" s="403" t="s">
        <v>343</v>
      </c>
      <c r="D2960" s="403" t="s">
        <v>344</v>
      </c>
      <c r="E2960" s="403" t="s">
        <v>1455</v>
      </c>
      <c r="F2960" s="403">
        <v>0</v>
      </c>
      <c r="O2960" s="403" t="s">
        <v>345</v>
      </c>
      <c r="R2960" s="403">
        <v>4</v>
      </c>
      <c r="S2960" s="403">
        <v>1.0660000000000001</v>
      </c>
      <c r="T2960" s="403">
        <v>4.24</v>
      </c>
      <c r="U2960" s="403">
        <v>3.95</v>
      </c>
      <c r="V2960" s="403">
        <v>-0.41</v>
      </c>
      <c r="W2960" s="403">
        <v>20.399999999999999</v>
      </c>
      <c r="X2960" s="404">
        <v>0.20985999999999999</v>
      </c>
      <c r="Y2960" s="403">
        <f>X2960+(S2960*((U2960-INDEX('[1]Center of Mass'!$B$8:$M$105,MATCH(A2960,'[1]Center of Mass'!$B$8:$B$105,0),9))^2+(V2960-INDEX('[1]Center of Mass'!$B$8:$M$105,MATCH(A2960,'[1]Center of Mass'!$B$8:$B$105,0),10))^2))</f>
        <v>529.67908251600011</v>
      </c>
    </row>
    <row r="2961" spans="1:25">
      <c r="A2961" s="403" t="s">
        <v>55</v>
      </c>
      <c r="B2961" s="403" t="s">
        <v>612</v>
      </c>
      <c r="C2961" s="403" t="s">
        <v>343</v>
      </c>
      <c r="D2961" s="403" t="s">
        <v>344</v>
      </c>
      <c r="E2961" s="403" t="s">
        <v>1455</v>
      </c>
      <c r="F2961" s="403">
        <v>0</v>
      </c>
      <c r="O2961" s="403" t="s">
        <v>345</v>
      </c>
      <c r="R2961" s="403">
        <v>4</v>
      </c>
      <c r="S2961" s="403">
        <v>1.0660000000000001</v>
      </c>
      <c r="T2961" s="403">
        <v>4.24</v>
      </c>
      <c r="U2961" s="403">
        <v>5.25</v>
      </c>
      <c r="V2961" s="403">
        <v>-0.41</v>
      </c>
      <c r="W2961" s="403">
        <v>20.399999999999999</v>
      </c>
      <c r="X2961" s="404">
        <v>0.20985999999999999</v>
      </c>
      <c r="Y2961" s="403">
        <f>X2961+(S2961*((U2961-INDEX('[1]Center of Mass'!$B$8:$M$105,MATCH(A2961,'[1]Center of Mass'!$B$8:$B$105,0),9))^2+(V2961-INDEX('[1]Center of Mass'!$B$8:$M$105,MATCH(A2961,'[1]Center of Mass'!$B$8:$B$105,0),10))^2))</f>
        <v>482.83627091600005</v>
      </c>
    </row>
    <row r="2962" spans="1:25">
      <c r="A2962" s="403" t="s">
        <v>55</v>
      </c>
      <c r="B2962" s="403" t="s">
        <v>613</v>
      </c>
      <c r="C2962" s="403" t="s">
        <v>343</v>
      </c>
      <c r="D2962" s="403" t="s">
        <v>344</v>
      </c>
      <c r="E2962" s="403" t="s">
        <v>1455</v>
      </c>
      <c r="F2962" s="403">
        <v>0</v>
      </c>
      <c r="O2962" s="403" t="s">
        <v>345</v>
      </c>
      <c r="R2962" s="403">
        <v>4</v>
      </c>
      <c r="S2962" s="403">
        <v>1.0660000000000001</v>
      </c>
      <c r="T2962" s="403">
        <v>4.24</v>
      </c>
      <c r="U2962" s="403">
        <v>6.55</v>
      </c>
      <c r="V2962" s="403">
        <v>-0.41</v>
      </c>
      <c r="W2962" s="403">
        <v>20.399999999999999</v>
      </c>
      <c r="X2962" s="404">
        <v>0.20985999999999999</v>
      </c>
      <c r="Y2962" s="403">
        <f>X2962+(S2962*((U2962-INDEX('[1]Center of Mass'!$B$8:$M$105,MATCH(A2962,'[1]Center of Mass'!$B$8:$B$105,0),9))^2+(V2962-INDEX('[1]Center of Mass'!$B$8:$M$105,MATCH(A2962,'[1]Center of Mass'!$B$8:$B$105,0),10))^2))</f>
        <v>439.59653931600002</v>
      </c>
    </row>
    <row r="2963" spans="1:25">
      <c r="A2963" s="403" t="s">
        <v>55</v>
      </c>
      <c r="B2963" s="403" t="s">
        <v>877</v>
      </c>
      <c r="C2963" s="403" t="s">
        <v>343</v>
      </c>
      <c r="D2963" s="403" t="s">
        <v>344</v>
      </c>
      <c r="E2963" s="403" t="s">
        <v>1455</v>
      </c>
      <c r="F2963" s="403">
        <v>0</v>
      </c>
      <c r="O2963" s="403" t="s">
        <v>345</v>
      </c>
      <c r="R2963" s="403">
        <v>4</v>
      </c>
      <c r="S2963" s="403">
        <v>0.94289999999999996</v>
      </c>
      <c r="T2963" s="403">
        <v>3.94</v>
      </c>
      <c r="U2963" s="403">
        <v>7.7750000000000004</v>
      </c>
      <c r="V2963" s="403">
        <v>-0.41</v>
      </c>
      <c r="W2963" s="403">
        <v>20.399999999999999</v>
      </c>
      <c r="X2963" s="404">
        <v>0.15673000000000001</v>
      </c>
      <c r="Y2963" s="403">
        <f>X2963+(S2963*((U2963-INDEX('[1]Center of Mass'!$B$8:$M$105,MATCH(A2963,'[1]Center of Mass'!$B$8:$B$105,0),9))^2+(V2963-INDEX('[1]Center of Mass'!$B$8:$M$105,MATCH(A2963,'[1]Center of Mass'!$B$8:$B$105,0),10))^2))</f>
        <v>355.68028751290001</v>
      </c>
    </row>
    <row r="2964" spans="1:25">
      <c r="A2964" s="403" t="s">
        <v>55</v>
      </c>
      <c r="B2964" s="403" t="s">
        <v>878</v>
      </c>
      <c r="C2964" s="403" t="s">
        <v>343</v>
      </c>
      <c r="D2964" s="403" t="s">
        <v>344</v>
      </c>
      <c r="E2964" s="403" t="s">
        <v>1455</v>
      </c>
      <c r="F2964" s="403">
        <v>0</v>
      </c>
      <c r="O2964" s="403" t="s">
        <v>345</v>
      </c>
      <c r="R2964" s="403">
        <v>4</v>
      </c>
      <c r="S2964" s="403">
        <v>0.94289999999999996</v>
      </c>
      <c r="T2964" s="403">
        <v>3.94</v>
      </c>
      <c r="U2964" s="403">
        <v>8.9250000000000007</v>
      </c>
      <c r="V2964" s="403">
        <v>-0.41</v>
      </c>
      <c r="W2964" s="403">
        <v>20.399999999999999</v>
      </c>
      <c r="X2964" s="404">
        <v>0.15673000000000001</v>
      </c>
      <c r="Y2964" s="403">
        <f>X2964+(S2964*((U2964-INDEX('[1]Center of Mass'!$B$8:$M$105,MATCH(A2964,'[1]Center of Mass'!$B$8:$B$105,0),9))^2+(V2964-INDEX('[1]Center of Mass'!$B$8:$M$105,MATCH(A2964,'[1]Center of Mass'!$B$8:$B$105,0),10))^2))</f>
        <v>327.16010834289995</v>
      </c>
    </row>
    <row r="2965" spans="1:25">
      <c r="A2965" s="403" t="s">
        <v>55</v>
      </c>
      <c r="B2965" s="403" t="s">
        <v>879</v>
      </c>
      <c r="C2965" s="403" t="s">
        <v>343</v>
      </c>
      <c r="D2965" s="403" t="s">
        <v>344</v>
      </c>
      <c r="E2965" s="403" t="s">
        <v>1455</v>
      </c>
      <c r="F2965" s="403">
        <v>0</v>
      </c>
      <c r="O2965" s="403" t="s">
        <v>345</v>
      </c>
      <c r="R2965" s="403">
        <v>4</v>
      </c>
      <c r="S2965" s="403">
        <v>1.3088</v>
      </c>
      <c r="T2965" s="403">
        <v>4.8319999999999999</v>
      </c>
      <c r="U2965" s="403">
        <v>10.298</v>
      </c>
      <c r="V2965" s="403">
        <v>-0.41</v>
      </c>
      <c r="W2965" s="403">
        <v>20.399999999999999</v>
      </c>
      <c r="X2965" s="404">
        <v>0.35119</v>
      </c>
      <c r="Y2965" s="403">
        <f>X2965+(S2965*((U2965-INDEX('[1]Center of Mass'!$B$8:$M$105,MATCH(A2965,'[1]Center of Mass'!$B$8:$B$105,0),9))^2+(V2965-INDEX('[1]Center of Mass'!$B$8:$M$105,MATCH(A2965,'[1]Center of Mass'!$B$8:$B$105,0),10))^2))</f>
        <v>411.52043961919998</v>
      </c>
    </row>
    <row r="2966" spans="1:25">
      <c r="A2966" s="403" t="s">
        <v>55</v>
      </c>
      <c r="B2966" s="403" t="s">
        <v>880</v>
      </c>
      <c r="C2966" s="403" t="s">
        <v>343</v>
      </c>
      <c r="D2966" s="403" t="s">
        <v>344</v>
      </c>
      <c r="E2966" s="403" t="s">
        <v>1455</v>
      </c>
      <c r="F2966" s="403">
        <v>0</v>
      </c>
      <c r="O2966" s="403" t="s">
        <v>345</v>
      </c>
      <c r="R2966" s="403">
        <v>4</v>
      </c>
      <c r="S2966" s="403">
        <v>1.3065</v>
      </c>
      <c r="T2966" s="403">
        <v>4.8369999999999997</v>
      </c>
      <c r="U2966" s="403">
        <v>11.896000000000001</v>
      </c>
      <c r="V2966" s="403">
        <v>-0.40699999999999997</v>
      </c>
      <c r="W2966" s="403">
        <v>20.399999999999999</v>
      </c>
      <c r="X2966" s="404">
        <v>0.35238999999999998</v>
      </c>
      <c r="Y2966" s="403">
        <f>X2966+(S2966*((U2966-INDEX('[1]Center of Mass'!$B$8:$M$105,MATCH(A2966,'[1]Center of Mass'!$B$8:$B$105,0),9))^2+(V2966-INDEX('[1]Center of Mass'!$B$8:$M$105,MATCH(A2966,'[1]Center of Mass'!$B$8:$B$105,0),10))^2))</f>
        <v>367.2487487185</v>
      </c>
    </row>
    <row r="2967" spans="1:25">
      <c r="A2967" s="403" t="s">
        <v>55</v>
      </c>
      <c r="B2967" s="403" t="s">
        <v>881</v>
      </c>
      <c r="C2967" s="403" t="s">
        <v>343</v>
      </c>
      <c r="D2967" s="403" t="s">
        <v>344</v>
      </c>
      <c r="E2967" s="403" t="s">
        <v>1455</v>
      </c>
      <c r="F2967" s="403">
        <v>0</v>
      </c>
      <c r="O2967" s="403" t="s">
        <v>345</v>
      </c>
      <c r="R2967" s="403">
        <v>4</v>
      </c>
      <c r="S2967" s="403">
        <v>0.89249999999999996</v>
      </c>
      <c r="T2967" s="403">
        <v>3.8239999999999998</v>
      </c>
      <c r="U2967" s="403">
        <v>13.252000000000001</v>
      </c>
      <c r="V2967" s="403">
        <v>-0.40500000000000003</v>
      </c>
      <c r="W2967" s="403">
        <v>20.399999999999999</v>
      </c>
      <c r="X2967" s="404">
        <v>0.13918</v>
      </c>
      <c r="Y2967" s="403">
        <f>X2967+(S2967*((U2967-INDEX('[1]Center of Mass'!$B$8:$M$105,MATCH(A2967,'[1]Center of Mass'!$B$8:$B$105,0),9))^2+(V2967-INDEX('[1]Center of Mass'!$B$8:$M$105,MATCH(A2967,'[1]Center of Mass'!$B$8:$B$105,0),10))^2))</f>
        <v>229.1179991425</v>
      </c>
    </row>
    <row r="2968" spans="1:25">
      <c r="A2968" s="403" t="s">
        <v>55</v>
      </c>
      <c r="B2968" s="403" t="s">
        <v>882</v>
      </c>
      <c r="C2968" s="403" t="s">
        <v>343</v>
      </c>
      <c r="D2968" s="403" t="s">
        <v>344</v>
      </c>
      <c r="E2968" s="403" t="s">
        <v>1455</v>
      </c>
      <c r="F2968" s="403">
        <v>0</v>
      </c>
      <c r="O2968" s="403" t="s">
        <v>345</v>
      </c>
      <c r="R2968" s="403">
        <v>4</v>
      </c>
      <c r="S2968" s="403">
        <v>0.89249999999999996</v>
      </c>
      <c r="T2968" s="403">
        <v>3.8239999999999998</v>
      </c>
      <c r="U2968" s="403">
        <v>14.355</v>
      </c>
      <c r="V2968" s="403">
        <v>-0.40500000000000003</v>
      </c>
      <c r="W2968" s="403">
        <v>20.399999999999999</v>
      </c>
      <c r="X2968" s="404">
        <v>0.13918</v>
      </c>
      <c r="Y2968" s="403">
        <f>X2968+(S2968*((U2968-INDEX('[1]Center of Mass'!$B$8:$M$105,MATCH(A2968,'[1]Center of Mass'!$B$8:$B$105,0),9))^2+(V2968-INDEX('[1]Center of Mass'!$B$8:$M$105,MATCH(A2968,'[1]Center of Mass'!$B$8:$B$105,0),10))^2))</f>
        <v>213.96273778</v>
      </c>
    </row>
    <row r="2969" spans="1:25">
      <c r="A2969" s="403" t="s">
        <v>55</v>
      </c>
      <c r="B2969" s="403" t="s">
        <v>614</v>
      </c>
      <c r="C2969" s="403" t="s">
        <v>343</v>
      </c>
      <c r="D2969" s="403" t="s">
        <v>344</v>
      </c>
      <c r="E2969" s="403" t="s">
        <v>1455</v>
      </c>
      <c r="F2969" s="403">
        <v>0</v>
      </c>
      <c r="O2969" s="403" t="s">
        <v>345</v>
      </c>
      <c r="R2969" s="403">
        <v>4</v>
      </c>
      <c r="S2969" s="403">
        <v>0.89249999999999996</v>
      </c>
      <c r="T2969" s="403">
        <v>3.8239999999999998</v>
      </c>
      <c r="U2969" s="403">
        <v>15.458</v>
      </c>
      <c r="V2969" s="403">
        <v>-0.40500000000000003</v>
      </c>
      <c r="W2969" s="403">
        <v>20.399999999999999</v>
      </c>
      <c r="X2969" s="404">
        <v>0.13918</v>
      </c>
      <c r="Y2969" s="403">
        <f>X2969+(S2969*((U2969-INDEX('[1]Center of Mass'!$B$8:$M$105,MATCH(A2969,'[1]Center of Mass'!$B$8:$B$105,0),9))^2+(V2969-INDEX('[1]Center of Mass'!$B$8:$M$105,MATCH(A2969,'[1]Center of Mass'!$B$8:$B$105,0),10))^2))</f>
        <v>200.9791234825</v>
      </c>
    </row>
    <row r="2970" spans="1:25">
      <c r="A2970" s="403" t="s">
        <v>55</v>
      </c>
      <c r="B2970" s="403" t="s">
        <v>615</v>
      </c>
      <c r="C2970" s="403" t="s">
        <v>343</v>
      </c>
      <c r="D2970" s="403" t="s">
        <v>344</v>
      </c>
      <c r="E2970" s="403" t="s">
        <v>1455</v>
      </c>
      <c r="F2970" s="403">
        <v>0</v>
      </c>
      <c r="O2970" s="403" t="s">
        <v>345</v>
      </c>
      <c r="R2970" s="403">
        <v>4</v>
      </c>
      <c r="S2970" s="403">
        <v>0.96309999999999996</v>
      </c>
      <c r="T2970" s="403">
        <v>3.9990000000000001</v>
      </c>
      <c r="U2970" s="403">
        <v>16.605</v>
      </c>
      <c r="V2970" s="403">
        <v>-0.40500000000000003</v>
      </c>
      <c r="W2970" s="403">
        <v>20.399999999999999</v>
      </c>
      <c r="X2970" s="404">
        <v>0.16628000000000001</v>
      </c>
      <c r="Y2970" s="403">
        <f>X2970+(S2970*((U2970-INDEX('[1]Center of Mass'!$B$8:$M$105,MATCH(A2970,'[1]Center of Mass'!$B$8:$B$105,0),9))^2+(V2970-INDEX('[1]Center of Mass'!$B$8:$M$105,MATCH(A2970,'[1]Center of Mass'!$B$8:$B$105,0),10))^2))</f>
        <v>204.80934687959999</v>
      </c>
    </row>
    <row r="2971" spans="1:25">
      <c r="A2971" s="403" t="s">
        <v>55</v>
      </c>
      <c r="B2971" s="403" t="s">
        <v>616</v>
      </c>
      <c r="C2971" s="403" t="s">
        <v>343</v>
      </c>
      <c r="D2971" s="403" t="s">
        <v>344</v>
      </c>
      <c r="E2971" s="403" t="s">
        <v>1455</v>
      </c>
      <c r="F2971" s="403">
        <v>0</v>
      </c>
      <c r="O2971" s="403" t="s">
        <v>345</v>
      </c>
      <c r="R2971" s="403">
        <v>4</v>
      </c>
      <c r="S2971" s="403">
        <v>0.4854</v>
      </c>
      <c r="T2971" s="403">
        <v>2.8180000000000001</v>
      </c>
      <c r="U2971" s="403">
        <v>17.5</v>
      </c>
      <c r="V2971" s="403">
        <v>-0.40500000000000003</v>
      </c>
      <c r="W2971" s="403">
        <v>20.399999999999999</v>
      </c>
      <c r="X2971" s="404">
        <v>4.1036000000000003E-2</v>
      </c>
      <c r="Y2971" s="403">
        <f>X2971+(S2971*((U2971-INDEX('[1]Center of Mass'!$B$8:$M$105,MATCH(A2971,'[1]Center of Mass'!$B$8:$B$105,0),9))^2+(V2971-INDEX('[1]Center of Mass'!$B$8:$M$105,MATCH(A2971,'[1]Center of Mass'!$B$8:$B$105,0),10))^2))</f>
        <v>99.315481345400002</v>
      </c>
    </row>
    <row r="2972" spans="1:25">
      <c r="A2972" s="403" t="s">
        <v>55</v>
      </c>
      <c r="B2972" s="403" t="s">
        <v>617</v>
      </c>
      <c r="C2972" s="403" t="s">
        <v>343</v>
      </c>
      <c r="D2972" s="403" t="s">
        <v>344</v>
      </c>
      <c r="E2972" s="403" t="s">
        <v>1455</v>
      </c>
      <c r="F2972" s="403">
        <v>0</v>
      </c>
      <c r="O2972" s="403" t="s">
        <v>345</v>
      </c>
      <c r="R2972" s="403">
        <v>4</v>
      </c>
      <c r="S2972" s="403">
        <v>1.4582999999999999</v>
      </c>
      <c r="T2972" s="403">
        <v>4.8330000000000002</v>
      </c>
      <c r="U2972" s="403">
        <v>0.625</v>
      </c>
      <c r="V2972" s="403">
        <v>0.58299999999999996</v>
      </c>
      <c r="W2972" s="403">
        <v>20.399999999999999</v>
      </c>
      <c r="X2972" s="404">
        <v>0.3553</v>
      </c>
      <c r="Y2972" s="403">
        <f>X2972+(S2972*((U2972-INDEX('[1]Center of Mass'!$B$8:$M$105,MATCH(A2972,'[1]Center of Mass'!$B$8:$B$105,0),9))^2+(V2972-INDEX('[1]Center of Mass'!$B$8:$M$105,MATCH(A2972,'[1]Center of Mass'!$B$8:$B$105,0),10))^2))</f>
        <v>872.66069030200003</v>
      </c>
    </row>
    <row r="2973" spans="1:25">
      <c r="A2973" s="403" t="s">
        <v>55</v>
      </c>
      <c r="B2973" s="403" t="s">
        <v>883</v>
      </c>
      <c r="C2973" s="403" t="s">
        <v>343</v>
      </c>
      <c r="D2973" s="403" t="s">
        <v>344</v>
      </c>
      <c r="E2973" s="403" t="s">
        <v>1455</v>
      </c>
      <c r="F2973" s="403">
        <v>0</v>
      </c>
      <c r="O2973" s="403" t="s">
        <v>345</v>
      </c>
      <c r="R2973" s="403">
        <v>4</v>
      </c>
      <c r="S2973" s="403">
        <v>1.1958</v>
      </c>
      <c r="T2973" s="403">
        <v>4.383</v>
      </c>
      <c r="U2973" s="403">
        <v>1.7629999999999999</v>
      </c>
      <c r="V2973" s="403">
        <v>0.58299999999999996</v>
      </c>
      <c r="W2973" s="403">
        <v>20.399999999999999</v>
      </c>
      <c r="X2973" s="404">
        <v>0.24034</v>
      </c>
      <c r="Y2973" s="403">
        <f>X2973+(S2973*((U2973-INDEX('[1]Center of Mass'!$B$8:$M$105,MATCH(A2973,'[1]Center of Mass'!$B$8:$B$105,0),9))^2+(V2973-INDEX('[1]Center of Mass'!$B$8:$M$105,MATCH(A2973,'[1]Center of Mass'!$B$8:$B$105,0),10))^2))</f>
        <v>660.25881132639984</v>
      </c>
    </row>
    <row r="2974" spans="1:25">
      <c r="A2974" s="403" t="s">
        <v>55</v>
      </c>
      <c r="B2974" s="403" t="s">
        <v>618</v>
      </c>
      <c r="C2974" s="403" t="s">
        <v>343</v>
      </c>
      <c r="D2974" s="403" t="s">
        <v>344</v>
      </c>
      <c r="E2974" s="403" t="s">
        <v>1455</v>
      </c>
      <c r="F2974" s="403">
        <v>0</v>
      </c>
      <c r="O2974" s="403" t="s">
        <v>345</v>
      </c>
      <c r="R2974" s="403">
        <v>4</v>
      </c>
      <c r="S2974" s="403">
        <v>1.1958</v>
      </c>
      <c r="T2974" s="403">
        <v>4.383</v>
      </c>
      <c r="U2974" s="403">
        <v>2.7879999999999998</v>
      </c>
      <c r="V2974" s="403">
        <v>0.58299999999999996</v>
      </c>
      <c r="W2974" s="403">
        <v>20.399999999999999</v>
      </c>
      <c r="X2974" s="404">
        <v>0.24034</v>
      </c>
      <c r="Y2974" s="403">
        <f>X2974+(S2974*((U2974-INDEX('[1]Center of Mass'!$B$8:$M$105,MATCH(A2974,'[1]Center of Mass'!$B$8:$B$105,0),9))^2+(V2974-INDEX('[1]Center of Mass'!$B$8:$M$105,MATCH(A2974,'[1]Center of Mass'!$B$8:$B$105,0),10))^2))</f>
        <v>613.12961288139991</v>
      </c>
    </row>
    <row r="2975" spans="1:25">
      <c r="A2975" s="403" t="s">
        <v>55</v>
      </c>
      <c r="B2975" s="403" t="s">
        <v>619</v>
      </c>
      <c r="C2975" s="403" t="s">
        <v>343</v>
      </c>
      <c r="D2975" s="403" t="s">
        <v>344</v>
      </c>
      <c r="E2975" s="403" t="s">
        <v>1455</v>
      </c>
      <c r="F2975" s="403">
        <v>0</v>
      </c>
      <c r="O2975" s="403" t="s">
        <v>345</v>
      </c>
      <c r="R2975" s="403">
        <v>4</v>
      </c>
      <c r="S2975" s="403">
        <v>1.5166999999999999</v>
      </c>
      <c r="T2975" s="403">
        <v>4.9329999999999998</v>
      </c>
      <c r="U2975" s="403">
        <v>3.95</v>
      </c>
      <c r="V2975" s="403">
        <v>0.58299999999999996</v>
      </c>
      <c r="W2975" s="403">
        <v>20.399999999999999</v>
      </c>
      <c r="X2975" s="404">
        <v>0.38562999999999997</v>
      </c>
      <c r="Y2975" s="403">
        <f>X2975+(S2975*((U2975-INDEX('[1]Center of Mass'!$B$8:$M$105,MATCH(A2975,'[1]Center of Mass'!$B$8:$B$105,0),9))^2+(V2975-INDEX('[1]Center of Mass'!$B$8:$M$105,MATCH(A2975,'[1]Center of Mass'!$B$8:$B$105,0),10))^2))</f>
        <v>713.8354934555</v>
      </c>
    </row>
    <row r="2976" spans="1:25">
      <c r="A2976" s="403" t="s">
        <v>55</v>
      </c>
      <c r="B2976" s="403" t="s">
        <v>620</v>
      </c>
      <c r="C2976" s="403" t="s">
        <v>343</v>
      </c>
      <c r="D2976" s="403" t="s">
        <v>344</v>
      </c>
      <c r="E2976" s="403" t="s">
        <v>1455</v>
      </c>
      <c r="F2976" s="403">
        <v>0</v>
      </c>
      <c r="O2976" s="403" t="s">
        <v>345</v>
      </c>
      <c r="R2976" s="403">
        <v>4</v>
      </c>
      <c r="S2976" s="403">
        <v>1.5166999999999999</v>
      </c>
      <c r="T2976" s="403">
        <v>4.9329999999999998</v>
      </c>
      <c r="U2976" s="403">
        <v>5.25</v>
      </c>
      <c r="V2976" s="403">
        <v>0.58299999999999996</v>
      </c>
      <c r="W2976" s="403">
        <v>20.399999999999999</v>
      </c>
      <c r="X2976" s="404">
        <v>0.38562999999999997</v>
      </c>
      <c r="Y2976" s="403">
        <f>X2976+(S2976*((U2976-INDEX('[1]Center of Mass'!$B$8:$M$105,MATCH(A2976,'[1]Center of Mass'!$B$8:$B$105,0),9))^2+(V2976-INDEX('[1]Center of Mass'!$B$8:$M$105,MATCH(A2976,'[1]Center of Mass'!$B$8:$B$105,0),10))^2))</f>
        <v>647.18775203550001</v>
      </c>
    </row>
    <row r="2977" spans="1:25">
      <c r="A2977" s="403" t="s">
        <v>55</v>
      </c>
      <c r="B2977" s="403" t="s">
        <v>621</v>
      </c>
      <c r="C2977" s="403" t="s">
        <v>343</v>
      </c>
      <c r="D2977" s="403" t="s">
        <v>344</v>
      </c>
      <c r="E2977" s="403" t="s">
        <v>1455</v>
      </c>
      <c r="F2977" s="403">
        <v>0</v>
      </c>
      <c r="O2977" s="403" t="s">
        <v>345</v>
      </c>
      <c r="R2977" s="403">
        <v>4</v>
      </c>
      <c r="S2977" s="403">
        <v>1.5166999999999999</v>
      </c>
      <c r="T2977" s="403">
        <v>4.9329999999999998</v>
      </c>
      <c r="U2977" s="403">
        <v>6.55</v>
      </c>
      <c r="V2977" s="403">
        <v>0.58299999999999996</v>
      </c>
      <c r="W2977" s="403">
        <v>20.399999999999999</v>
      </c>
      <c r="X2977" s="404">
        <v>0.38562999999999997</v>
      </c>
      <c r="Y2977" s="403">
        <f>X2977+(S2977*((U2977-INDEX('[1]Center of Mass'!$B$8:$M$105,MATCH(A2977,'[1]Center of Mass'!$B$8:$B$105,0),9))^2+(V2977-INDEX('[1]Center of Mass'!$B$8:$M$105,MATCH(A2977,'[1]Center of Mass'!$B$8:$B$105,0),10))^2))</f>
        <v>585.66645661550001</v>
      </c>
    </row>
    <row r="2978" spans="1:25">
      <c r="A2978" s="403" t="s">
        <v>55</v>
      </c>
      <c r="B2978" s="403" t="s">
        <v>622</v>
      </c>
      <c r="C2978" s="403" t="s">
        <v>343</v>
      </c>
      <c r="D2978" s="403" t="s">
        <v>344</v>
      </c>
      <c r="E2978" s="403" t="s">
        <v>1455</v>
      </c>
      <c r="F2978" s="403">
        <v>0</v>
      </c>
      <c r="O2978" s="403" t="s">
        <v>345</v>
      </c>
      <c r="R2978" s="403">
        <v>4</v>
      </c>
      <c r="S2978" s="403">
        <v>1.3416999999999999</v>
      </c>
      <c r="T2978" s="403">
        <v>4.633</v>
      </c>
      <c r="U2978" s="403">
        <v>7.7750000000000004</v>
      </c>
      <c r="V2978" s="403">
        <v>0.58299999999999996</v>
      </c>
      <c r="W2978" s="403">
        <v>20.399999999999999</v>
      </c>
      <c r="X2978" s="404">
        <v>0.30003999999999997</v>
      </c>
      <c r="Y2978" s="403">
        <f>X2978+(S2978*((U2978-INDEX('[1]Center of Mass'!$B$8:$M$105,MATCH(A2978,'[1]Center of Mass'!$B$8:$B$105,0),9))^2+(V2978-INDEX('[1]Center of Mass'!$B$8:$M$105,MATCH(A2978,'[1]Center of Mass'!$B$8:$B$105,0),10))^2))</f>
        <v>470.91693238799996</v>
      </c>
    </row>
    <row r="2979" spans="1:25">
      <c r="A2979" s="403" t="s">
        <v>55</v>
      </c>
      <c r="B2979" s="403" t="s">
        <v>623</v>
      </c>
      <c r="C2979" s="403" t="s">
        <v>343</v>
      </c>
      <c r="D2979" s="403" t="s">
        <v>344</v>
      </c>
      <c r="E2979" s="403" t="s">
        <v>1455</v>
      </c>
      <c r="F2979" s="403">
        <v>0</v>
      </c>
      <c r="O2979" s="403" t="s">
        <v>345</v>
      </c>
      <c r="R2979" s="403">
        <v>4</v>
      </c>
      <c r="S2979" s="403">
        <v>1.3416999999999999</v>
      </c>
      <c r="T2979" s="403">
        <v>4.633</v>
      </c>
      <c r="U2979" s="403">
        <v>8.9250000000000007</v>
      </c>
      <c r="V2979" s="403">
        <v>0.58299999999999996</v>
      </c>
      <c r="W2979" s="403">
        <v>20.399999999999999</v>
      </c>
      <c r="X2979" s="404">
        <v>0.30003999999999997</v>
      </c>
      <c r="Y2979" s="403">
        <f>X2979+(S2979*((U2979-INDEX('[1]Center of Mass'!$B$8:$M$105,MATCH(A2979,'[1]Center of Mass'!$B$8:$B$105,0),9))^2+(V2979-INDEX('[1]Center of Mass'!$B$8:$M$105,MATCH(A2979,'[1]Center of Mass'!$B$8:$B$105,0),10))^2))</f>
        <v>430.33412997799991</v>
      </c>
    </row>
    <row r="2980" spans="1:25">
      <c r="A2980" s="403" t="s">
        <v>55</v>
      </c>
      <c r="B2980" s="403" t="s">
        <v>624</v>
      </c>
      <c r="C2980" s="403" t="s">
        <v>343</v>
      </c>
      <c r="D2980" s="403" t="s">
        <v>344</v>
      </c>
      <c r="E2980" s="403" t="s">
        <v>1455</v>
      </c>
      <c r="F2980" s="403">
        <v>0</v>
      </c>
      <c r="O2980" s="403" t="s">
        <v>345</v>
      </c>
      <c r="R2980" s="403">
        <v>4</v>
      </c>
      <c r="S2980" s="403">
        <v>1.8619000000000001</v>
      </c>
      <c r="T2980" s="403">
        <v>5.5250000000000004</v>
      </c>
      <c r="U2980" s="403">
        <v>10.298</v>
      </c>
      <c r="V2980" s="403">
        <v>0.58299999999999996</v>
      </c>
      <c r="W2980" s="403">
        <v>20.399999999999999</v>
      </c>
      <c r="X2980" s="404">
        <v>0.60636999999999996</v>
      </c>
      <c r="Y2980" s="403">
        <f>X2980+(S2980*((U2980-INDEX('[1]Center of Mass'!$B$8:$M$105,MATCH(A2980,'[1]Center of Mass'!$B$8:$B$105,0),9))^2+(V2980-INDEX('[1]Center of Mass'!$B$8:$M$105,MATCH(A2980,'[1]Center of Mass'!$B$8:$B$105,0),10))^2))</f>
        <v>536.58365274869993</v>
      </c>
    </row>
    <row r="2981" spans="1:25">
      <c r="A2981" s="403" t="s">
        <v>55</v>
      </c>
      <c r="B2981" s="403" t="s">
        <v>625</v>
      </c>
      <c r="C2981" s="403" t="s">
        <v>343</v>
      </c>
      <c r="D2981" s="403" t="s">
        <v>344</v>
      </c>
      <c r="E2981" s="403" t="s">
        <v>1455</v>
      </c>
      <c r="F2981" s="403">
        <v>0</v>
      </c>
      <c r="O2981" s="403" t="s">
        <v>345</v>
      </c>
      <c r="R2981" s="403">
        <v>4</v>
      </c>
      <c r="S2981" s="403">
        <v>1.8714</v>
      </c>
      <c r="T2981" s="403">
        <v>5.5410000000000004</v>
      </c>
      <c r="U2981" s="403">
        <v>11.898</v>
      </c>
      <c r="V2981" s="403">
        <v>0.58299999999999996</v>
      </c>
      <c r="W2981" s="403">
        <v>20.399999999999999</v>
      </c>
      <c r="X2981" s="404">
        <v>0.61355000000000004</v>
      </c>
      <c r="Y2981" s="403">
        <f>X2981+(S2981*((U2981-INDEX('[1]Center of Mass'!$B$8:$M$105,MATCH(A2981,'[1]Center of Mass'!$B$8:$B$105,0),9))^2+(V2981-INDEX('[1]Center of Mass'!$B$8:$M$105,MATCH(A2981,'[1]Center of Mass'!$B$8:$B$105,0),10))^2))</f>
        <v>477.02740015219996</v>
      </c>
    </row>
    <row r="2982" spans="1:25">
      <c r="A2982" s="403" t="s">
        <v>55</v>
      </c>
      <c r="B2982" s="403" t="s">
        <v>626</v>
      </c>
      <c r="C2982" s="403" t="s">
        <v>343</v>
      </c>
      <c r="D2982" s="403" t="s">
        <v>344</v>
      </c>
      <c r="E2982" s="403" t="s">
        <v>1455</v>
      </c>
      <c r="F2982" s="403">
        <v>0</v>
      </c>
      <c r="O2982" s="403" t="s">
        <v>345</v>
      </c>
      <c r="R2982" s="403">
        <v>4</v>
      </c>
      <c r="S2982" s="403">
        <v>1.2869999999999999</v>
      </c>
      <c r="T2982" s="403">
        <v>4.54</v>
      </c>
      <c r="U2982" s="403">
        <v>13.252000000000001</v>
      </c>
      <c r="V2982" s="403">
        <v>0.58299999999999996</v>
      </c>
      <c r="W2982" s="403">
        <v>20.399999999999999</v>
      </c>
      <c r="X2982" s="404">
        <v>0.27650999999999998</v>
      </c>
      <c r="Y2982" s="403">
        <f>X2982+(S2982*((U2982-INDEX('[1]Center of Mass'!$B$8:$M$105,MATCH(A2982,'[1]Center of Mass'!$B$8:$B$105,0),9))^2+(V2982-INDEX('[1]Center of Mass'!$B$8:$M$105,MATCH(A2982,'[1]Center of Mass'!$B$8:$B$105,0),10))^2))</f>
        <v>296.80718515499996</v>
      </c>
    </row>
    <row r="2983" spans="1:25">
      <c r="A2983" s="403" t="s">
        <v>55</v>
      </c>
      <c r="B2983" s="403" t="s">
        <v>627</v>
      </c>
      <c r="C2983" s="403" t="s">
        <v>343</v>
      </c>
      <c r="D2983" s="403" t="s">
        <v>344</v>
      </c>
      <c r="E2983" s="403" t="s">
        <v>1455</v>
      </c>
      <c r="F2983" s="403">
        <v>0</v>
      </c>
      <c r="O2983" s="403" t="s">
        <v>345</v>
      </c>
      <c r="R2983" s="403">
        <v>4</v>
      </c>
      <c r="S2983" s="403">
        <v>1.2869999999999999</v>
      </c>
      <c r="T2983" s="403">
        <v>4.54</v>
      </c>
      <c r="U2983" s="403">
        <v>14.355</v>
      </c>
      <c r="V2983" s="403">
        <v>0.58299999999999996</v>
      </c>
      <c r="W2983" s="403">
        <v>20.399999999999999</v>
      </c>
      <c r="X2983" s="404">
        <v>0.27650999999999998</v>
      </c>
      <c r="Y2983" s="403">
        <f>X2983+(S2983*((U2983-INDEX('[1]Center of Mass'!$B$8:$M$105,MATCH(A2983,'[1]Center of Mass'!$B$8:$B$105,0),9))^2+(V2983-INDEX('[1]Center of Mass'!$B$8:$M$105,MATCH(A2983,'[1]Center of Mass'!$B$8:$B$105,0),10))^2))</f>
        <v>274.95304355999997</v>
      </c>
    </row>
    <row r="2984" spans="1:25">
      <c r="A2984" s="403" t="s">
        <v>55</v>
      </c>
      <c r="B2984" s="403" t="s">
        <v>628</v>
      </c>
      <c r="C2984" s="403" t="s">
        <v>343</v>
      </c>
      <c r="D2984" s="403" t="s">
        <v>344</v>
      </c>
      <c r="E2984" s="403" t="s">
        <v>1455</v>
      </c>
      <c r="F2984" s="403">
        <v>0</v>
      </c>
      <c r="O2984" s="403" t="s">
        <v>345</v>
      </c>
      <c r="R2984" s="403">
        <v>4</v>
      </c>
      <c r="S2984" s="403">
        <v>1.2869999999999999</v>
      </c>
      <c r="T2984" s="403">
        <v>4.54</v>
      </c>
      <c r="U2984" s="403">
        <v>15.458</v>
      </c>
      <c r="V2984" s="403">
        <v>0.58299999999999996</v>
      </c>
      <c r="W2984" s="403">
        <v>20.399999999999999</v>
      </c>
      <c r="X2984" s="404">
        <v>0.27650999999999998</v>
      </c>
      <c r="Y2984" s="403">
        <f>X2984+(S2984*((U2984-INDEX('[1]Center of Mass'!$B$8:$M$105,MATCH(A2984,'[1]Center of Mass'!$B$8:$B$105,0),9))^2+(V2984-INDEX('[1]Center of Mass'!$B$8:$M$105,MATCH(A2984,'[1]Center of Mass'!$B$8:$B$105,0),10))^2))</f>
        <v>256.23045353099997</v>
      </c>
    </row>
    <row r="2985" spans="1:25">
      <c r="A2985" s="403" t="s">
        <v>55</v>
      </c>
      <c r="B2985" s="403" t="s">
        <v>629</v>
      </c>
      <c r="C2985" s="403" t="s">
        <v>343</v>
      </c>
      <c r="D2985" s="403" t="s">
        <v>344</v>
      </c>
      <c r="E2985" s="403" t="s">
        <v>1455</v>
      </c>
      <c r="F2985" s="403">
        <v>0</v>
      </c>
      <c r="O2985" s="403" t="s">
        <v>345</v>
      </c>
      <c r="R2985" s="403">
        <v>4</v>
      </c>
      <c r="S2985" s="403">
        <v>1.3889</v>
      </c>
      <c r="T2985" s="403">
        <v>4.7140000000000004</v>
      </c>
      <c r="U2985" s="403">
        <v>16.605</v>
      </c>
      <c r="V2985" s="403">
        <v>0.58299999999999996</v>
      </c>
      <c r="W2985" s="403">
        <v>20.399999999999999</v>
      </c>
      <c r="X2985" s="404">
        <v>0.32157999999999998</v>
      </c>
      <c r="Y2985" s="403">
        <f>X2985+(S2985*((U2985-INDEX('[1]Center of Mass'!$B$8:$M$105,MATCH(A2985,'[1]Center of Mass'!$B$8:$B$105,0),9))^2+(V2985-INDEX('[1]Center of Mass'!$B$8:$M$105,MATCH(A2985,'[1]Center of Mass'!$B$8:$B$105,0),10))^2))</f>
        <v>259.11445588199996</v>
      </c>
    </row>
    <row r="2986" spans="1:25">
      <c r="A2986" s="403" t="s">
        <v>55</v>
      </c>
      <c r="B2986" s="403" t="s">
        <v>630</v>
      </c>
      <c r="C2986" s="403" t="s">
        <v>343</v>
      </c>
      <c r="D2986" s="403" t="s">
        <v>344</v>
      </c>
      <c r="E2986" s="403" t="s">
        <v>1455</v>
      </c>
      <c r="F2986" s="403">
        <v>0</v>
      </c>
      <c r="O2986" s="403" t="s">
        <v>345</v>
      </c>
      <c r="R2986" s="403">
        <v>4</v>
      </c>
      <c r="S2986" s="403">
        <v>0.7</v>
      </c>
      <c r="T2986" s="403">
        <v>3.5329999999999999</v>
      </c>
      <c r="U2986" s="403">
        <v>17.5</v>
      </c>
      <c r="V2986" s="403">
        <v>0.58299999999999996</v>
      </c>
      <c r="W2986" s="403">
        <v>20.399999999999999</v>
      </c>
      <c r="X2986" s="404">
        <v>0.1004</v>
      </c>
      <c r="Y2986" s="403">
        <f>X2986+(S2986*((U2986-INDEX('[1]Center of Mass'!$B$8:$M$105,MATCH(A2986,'[1]Center of Mass'!$B$8:$B$105,0),9))^2+(V2986-INDEX('[1]Center of Mass'!$B$8:$M$105,MATCH(A2986,'[1]Center of Mass'!$B$8:$B$105,0),10))^2))</f>
        <v>124.95699549999998</v>
      </c>
    </row>
    <row r="2987" spans="1:25">
      <c r="A2987" s="403" t="s">
        <v>55</v>
      </c>
      <c r="B2987" s="403" t="s">
        <v>884</v>
      </c>
      <c r="C2987" s="403" t="s">
        <v>343</v>
      </c>
      <c r="D2987" s="403" t="s">
        <v>344</v>
      </c>
      <c r="E2987" s="403" t="s">
        <v>1455</v>
      </c>
      <c r="F2987" s="403">
        <v>0</v>
      </c>
      <c r="O2987" s="403" t="s">
        <v>345</v>
      </c>
      <c r="R2987" s="403">
        <v>4</v>
      </c>
      <c r="S2987" s="403">
        <v>1.4582999999999999</v>
      </c>
      <c r="T2987" s="403">
        <v>4.8330000000000002</v>
      </c>
      <c r="U2987" s="403">
        <v>0.625</v>
      </c>
      <c r="V2987" s="403">
        <v>1.75</v>
      </c>
      <c r="W2987" s="403">
        <v>20.399999999999999</v>
      </c>
      <c r="X2987" s="404">
        <v>0.3553</v>
      </c>
      <c r="Y2987" s="403">
        <f>X2987+(S2987*((U2987-INDEX('[1]Center of Mass'!$B$8:$M$105,MATCH(A2987,'[1]Center of Mass'!$B$8:$B$105,0),9))^2+(V2987-INDEX('[1]Center of Mass'!$B$8:$M$105,MATCH(A2987,'[1]Center of Mass'!$B$8:$B$105,0),10))^2))</f>
        <v>831.27714185830007</v>
      </c>
    </row>
    <row r="2988" spans="1:25">
      <c r="A2988" s="403" t="s">
        <v>55</v>
      </c>
      <c r="B2988" s="403" t="s">
        <v>885</v>
      </c>
      <c r="C2988" s="403" t="s">
        <v>343</v>
      </c>
      <c r="D2988" s="403" t="s">
        <v>344</v>
      </c>
      <c r="E2988" s="403" t="s">
        <v>1455</v>
      </c>
      <c r="F2988" s="403">
        <v>0</v>
      </c>
      <c r="O2988" s="403" t="s">
        <v>345</v>
      </c>
      <c r="R2988" s="403">
        <v>4</v>
      </c>
      <c r="S2988" s="403">
        <v>1.1958</v>
      </c>
      <c r="T2988" s="403">
        <v>4.383</v>
      </c>
      <c r="U2988" s="403">
        <v>1.7629999999999999</v>
      </c>
      <c r="V2988" s="403">
        <v>1.75</v>
      </c>
      <c r="W2988" s="403">
        <v>20.399999999999999</v>
      </c>
      <c r="X2988" s="404">
        <v>0.24034</v>
      </c>
      <c r="Y2988" s="403">
        <f>X2988+(S2988*((U2988-INDEX('[1]Center of Mass'!$B$8:$M$105,MATCH(A2988,'[1]Center of Mass'!$B$8:$B$105,0),9))^2+(V2988-INDEX('[1]Center of Mass'!$B$8:$M$105,MATCH(A2988,'[1]Center of Mass'!$B$8:$B$105,0),10))^2))</f>
        <v>626.32447187019989</v>
      </c>
    </row>
    <row r="2989" spans="1:25">
      <c r="A2989" s="403" t="s">
        <v>55</v>
      </c>
      <c r="B2989" s="403" t="s">
        <v>631</v>
      </c>
      <c r="C2989" s="403" t="s">
        <v>343</v>
      </c>
      <c r="D2989" s="403" t="s">
        <v>344</v>
      </c>
      <c r="E2989" s="403" t="s">
        <v>1455</v>
      </c>
      <c r="F2989" s="403">
        <v>0</v>
      </c>
      <c r="O2989" s="403" t="s">
        <v>345</v>
      </c>
      <c r="R2989" s="403">
        <v>4</v>
      </c>
      <c r="S2989" s="403">
        <v>1.1958</v>
      </c>
      <c r="T2989" s="403">
        <v>4.383</v>
      </c>
      <c r="U2989" s="403">
        <v>2.7879999999999998</v>
      </c>
      <c r="V2989" s="403">
        <v>1.75</v>
      </c>
      <c r="W2989" s="403">
        <v>20.399999999999999</v>
      </c>
      <c r="X2989" s="404">
        <v>0.24034</v>
      </c>
      <c r="Y2989" s="403">
        <f>X2989+(S2989*((U2989-INDEX('[1]Center of Mass'!$B$8:$M$105,MATCH(A2989,'[1]Center of Mass'!$B$8:$B$105,0),9))^2+(V2989-INDEX('[1]Center of Mass'!$B$8:$M$105,MATCH(A2989,'[1]Center of Mass'!$B$8:$B$105,0),10))^2))</f>
        <v>579.19527342519996</v>
      </c>
    </row>
    <row r="2990" spans="1:25">
      <c r="A2990" s="403" t="s">
        <v>55</v>
      </c>
      <c r="B2990" s="403" t="s">
        <v>632</v>
      </c>
      <c r="C2990" s="403" t="s">
        <v>343</v>
      </c>
      <c r="D2990" s="403" t="s">
        <v>344</v>
      </c>
      <c r="E2990" s="403" t="s">
        <v>1455</v>
      </c>
      <c r="F2990" s="403">
        <v>0</v>
      </c>
      <c r="O2990" s="403" t="s">
        <v>345</v>
      </c>
      <c r="R2990" s="403">
        <v>4</v>
      </c>
      <c r="S2990" s="403">
        <v>1.5166999999999999</v>
      </c>
      <c r="T2990" s="403">
        <v>4.9329999999999998</v>
      </c>
      <c r="U2990" s="403">
        <v>3.95</v>
      </c>
      <c r="V2990" s="403">
        <v>1.75</v>
      </c>
      <c r="W2990" s="403">
        <v>20.399999999999999</v>
      </c>
      <c r="X2990" s="404">
        <v>0.38562999999999997</v>
      </c>
      <c r="Y2990" s="403">
        <f>X2990+(S2990*((U2990-INDEX('[1]Center of Mass'!$B$8:$M$105,MATCH(A2990,'[1]Center of Mass'!$B$8:$B$105,0),9))^2+(V2990-INDEX('[1]Center of Mass'!$B$8:$M$105,MATCH(A2990,'[1]Center of Mass'!$B$8:$B$105,0),10))^2))</f>
        <v>670.79467337419999</v>
      </c>
    </row>
    <row r="2991" spans="1:25">
      <c r="A2991" s="403" t="s">
        <v>55</v>
      </c>
      <c r="B2991" s="403" t="s">
        <v>633</v>
      </c>
      <c r="C2991" s="403" t="s">
        <v>343</v>
      </c>
      <c r="D2991" s="403" t="s">
        <v>344</v>
      </c>
      <c r="E2991" s="403" t="s">
        <v>1455</v>
      </c>
      <c r="F2991" s="403">
        <v>0</v>
      </c>
      <c r="O2991" s="403" t="s">
        <v>345</v>
      </c>
      <c r="R2991" s="403">
        <v>4</v>
      </c>
      <c r="S2991" s="403">
        <v>1.5166999999999999</v>
      </c>
      <c r="T2991" s="403">
        <v>4.9329999999999998</v>
      </c>
      <c r="U2991" s="403">
        <v>5.25</v>
      </c>
      <c r="V2991" s="403">
        <v>1.75</v>
      </c>
      <c r="W2991" s="403">
        <v>20.399999999999999</v>
      </c>
      <c r="X2991" s="404">
        <v>0.38562999999999997</v>
      </c>
      <c r="Y2991" s="403">
        <f>X2991+(S2991*((U2991-INDEX('[1]Center of Mass'!$B$8:$M$105,MATCH(A2991,'[1]Center of Mass'!$B$8:$B$105,0),9))^2+(V2991-INDEX('[1]Center of Mass'!$B$8:$M$105,MATCH(A2991,'[1]Center of Mass'!$B$8:$B$105,0),10))^2))</f>
        <v>604.1469319542</v>
      </c>
    </row>
    <row r="2992" spans="1:25">
      <c r="A2992" s="403" t="s">
        <v>55</v>
      </c>
      <c r="B2992" s="403" t="s">
        <v>634</v>
      </c>
      <c r="C2992" s="403" t="s">
        <v>343</v>
      </c>
      <c r="D2992" s="403" t="s">
        <v>344</v>
      </c>
      <c r="E2992" s="403" t="s">
        <v>1455</v>
      </c>
      <c r="F2992" s="403">
        <v>0</v>
      </c>
      <c r="O2992" s="403" t="s">
        <v>345</v>
      </c>
      <c r="R2992" s="403">
        <v>4</v>
      </c>
      <c r="S2992" s="403">
        <v>1.5166999999999999</v>
      </c>
      <c r="T2992" s="403">
        <v>4.9329999999999998</v>
      </c>
      <c r="U2992" s="403">
        <v>6.55</v>
      </c>
      <c r="V2992" s="403">
        <v>1.75</v>
      </c>
      <c r="W2992" s="403">
        <v>20.399999999999999</v>
      </c>
      <c r="X2992" s="404">
        <v>0.38562999999999997</v>
      </c>
      <c r="Y2992" s="403">
        <f>X2992+(S2992*((U2992-INDEX('[1]Center of Mass'!$B$8:$M$105,MATCH(A2992,'[1]Center of Mass'!$B$8:$B$105,0),9))^2+(V2992-INDEX('[1]Center of Mass'!$B$8:$M$105,MATCH(A2992,'[1]Center of Mass'!$B$8:$B$105,0),10))^2))</f>
        <v>542.62563653419988</v>
      </c>
    </row>
    <row r="2993" spans="1:25">
      <c r="A2993" s="403" t="s">
        <v>55</v>
      </c>
      <c r="B2993" s="403" t="s">
        <v>635</v>
      </c>
      <c r="C2993" s="403" t="s">
        <v>343</v>
      </c>
      <c r="D2993" s="403" t="s">
        <v>344</v>
      </c>
      <c r="E2993" s="403" t="s">
        <v>1455</v>
      </c>
      <c r="F2993" s="403">
        <v>0</v>
      </c>
      <c r="O2993" s="403" t="s">
        <v>345</v>
      </c>
      <c r="R2993" s="403">
        <v>4</v>
      </c>
      <c r="S2993" s="403">
        <v>1.3416999999999999</v>
      </c>
      <c r="T2993" s="403">
        <v>4.633</v>
      </c>
      <c r="U2993" s="403">
        <v>7.7750000000000004</v>
      </c>
      <c r="V2993" s="403">
        <v>1.75</v>
      </c>
      <c r="W2993" s="403">
        <v>20.399999999999999</v>
      </c>
      <c r="X2993" s="404">
        <v>0.30003999999999997</v>
      </c>
      <c r="Y2993" s="403">
        <f>X2993+(S2993*((U2993-INDEX('[1]Center of Mass'!$B$8:$M$105,MATCH(A2993,'[1]Center of Mass'!$B$8:$B$105,0),9))^2+(V2993-INDEX('[1]Center of Mass'!$B$8:$M$105,MATCH(A2993,'[1]Center of Mass'!$B$8:$B$105,0),10))^2))</f>
        <v>432.84225163169998</v>
      </c>
    </row>
    <row r="2994" spans="1:25">
      <c r="A2994" s="403" t="s">
        <v>55</v>
      </c>
      <c r="B2994" s="403" t="s">
        <v>636</v>
      </c>
      <c r="C2994" s="403" t="s">
        <v>343</v>
      </c>
      <c r="D2994" s="403" t="s">
        <v>344</v>
      </c>
      <c r="E2994" s="403" t="s">
        <v>1455</v>
      </c>
      <c r="F2994" s="403">
        <v>0</v>
      </c>
      <c r="O2994" s="403" t="s">
        <v>345</v>
      </c>
      <c r="R2994" s="403">
        <v>4</v>
      </c>
      <c r="S2994" s="403">
        <v>1.3416999999999999</v>
      </c>
      <c r="T2994" s="403">
        <v>4.633</v>
      </c>
      <c r="U2994" s="403">
        <v>8.9250000000000007</v>
      </c>
      <c r="V2994" s="403">
        <v>1.75</v>
      </c>
      <c r="W2994" s="403">
        <v>20.399999999999999</v>
      </c>
      <c r="X2994" s="404">
        <v>0.30003999999999997</v>
      </c>
      <c r="Y2994" s="403">
        <f>X2994+(S2994*((U2994-INDEX('[1]Center of Mass'!$B$8:$M$105,MATCH(A2994,'[1]Center of Mass'!$B$8:$B$105,0),9))^2+(V2994-INDEX('[1]Center of Mass'!$B$8:$M$105,MATCH(A2994,'[1]Center of Mass'!$B$8:$B$105,0),10))^2))</f>
        <v>392.25944922169998</v>
      </c>
    </row>
    <row r="2995" spans="1:25">
      <c r="A2995" s="403" t="s">
        <v>55</v>
      </c>
      <c r="B2995" s="403" t="s">
        <v>637</v>
      </c>
      <c r="C2995" s="403" t="s">
        <v>343</v>
      </c>
      <c r="D2995" s="403" t="s">
        <v>344</v>
      </c>
      <c r="E2995" s="403" t="s">
        <v>1455</v>
      </c>
      <c r="F2995" s="403">
        <v>0</v>
      </c>
      <c r="O2995" s="403" t="s">
        <v>345</v>
      </c>
      <c r="R2995" s="403">
        <v>4</v>
      </c>
      <c r="S2995" s="403">
        <v>1.8619000000000001</v>
      </c>
      <c r="T2995" s="403">
        <v>5.5250000000000004</v>
      </c>
      <c r="U2995" s="403">
        <v>10.298</v>
      </c>
      <c r="V2995" s="403">
        <v>1.75</v>
      </c>
      <c r="W2995" s="403">
        <v>20.399999999999999</v>
      </c>
      <c r="X2995" s="404">
        <v>0.60636999999999996</v>
      </c>
      <c r="Y2995" s="403">
        <f>X2995+(S2995*((U2995-INDEX('[1]Center of Mass'!$B$8:$M$105,MATCH(A2995,'[1]Center of Mass'!$B$8:$B$105,0),9))^2+(V2995-INDEX('[1]Center of Mass'!$B$8:$M$105,MATCH(A2995,'[1]Center of Mass'!$B$8:$B$105,0),10))^2))</f>
        <v>483.74676812460007</v>
      </c>
    </row>
    <row r="2996" spans="1:25">
      <c r="A2996" s="403" t="s">
        <v>55</v>
      </c>
      <c r="B2996" s="403" t="s">
        <v>638</v>
      </c>
      <c r="C2996" s="403" t="s">
        <v>343</v>
      </c>
      <c r="D2996" s="403" t="s">
        <v>344</v>
      </c>
      <c r="E2996" s="403" t="s">
        <v>1455</v>
      </c>
      <c r="F2996" s="403">
        <v>0</v>
      </c>
      <c r="O2996" s="403" t="s">
        <v>345</v>
      </c>
      <c r="R2996" s="403">
        <v>4</v>
      </c>
      <c r="S2996" s="403">
        <v>1.8714</v>
      </c>
      <c r="T2996" s="403">
        <v>5.5410000000000004</v>
      </c>
      <c r="U2996" s="403">
        <v>11.898</v>
      </c>
      <c r="V2996" s="403">
        <v>1.75</v>
      </c>
      <c r="W2996" s="403">
        <v>20.399999999999999</v>
      </c>
      <c r="X2996" s="404">
        <v>0.61355000000000004</v>
      </c>
      <c r="Y2996" s="403">
        <f>X2996+(S2996*((U2996-INDEX('[1]Center of Mass'!$B$8:$M$105,MATCH(A2996,'[1]Center of Mass'!$B$8:$B$105,0),9))^2+(V2996-INDEX('[1]Center of Mass'!$B$8:$M$105,MATCH(A2996,'[1]Center of Mass'!$B$8:$B$105,0),10))^2))</f>
        <v>423.9209251076</v>
      </c>
    </row>
    <row r="2997" spans="1:25">
      <c r="A2997" s="403" t="s">
        <v>55</v>
      </c>
      <c r="B2997" s="403" t="s">
        <v>639</v>
      </c>
      <c r="C2997" s="403" t="s">
        <v>343</v>
      </c>
      <c r="D2997" s="403" t="s">
        <v>344</v>
      </c>
      <c r="E2997" s="403" t="s">
        <v>1455</v>
      </c>
      <c r="F2997" s="403">
        <v>0</v>
      </c>
      <c r="O2997" s="403" t="s">
        <v>345</v>
      </c>
      <c r="R2997" s="403">
        <v>4</v>
      </c>
      <c r="S2997" s="403">
        <v>1.2869999999999999</v>
      </c>
      <c r="T2997" s="403">
        <v>4.54</v>
      </c>
      <c r="U2997" s="403">
        <v>13.252000000000001</v>
      </c>
      <c r="V2997" s="403">
        <v>1.75</v>
      </c>
      <c r="W2997" s="403">
        <v>20.399999999999999</v>
      </c>
      <c r="X2997" s="404">
        <v>0.27650999999999998</v>
      </c>
      <c r="Y2997" s="403">
        <f>X2997+(S2997*((U2997-INDEX('[1]Center of Mass'!$B$8:$M$105,MATCH(A2997,'[1]Center of Mass'!$B$8:$B$105,0),9))^2+(V2997-INDEX('[1]Center of Mass'!$B$8:$M$105,MATCH(A2997,'[1]Center of Mass'!$B$8:$B$105,0),10))^2))</f>
        <v>260.2847776619999</v>
      </c>
    </row>
    <row r="2998" spans="1:25">
      <c r="A2998" s="403" t="s">
        <v>55</v>
      </c>
      <c r="B2998" s="403" t="s">
        <v>640</v>
      </c>
      <c r="C2998" s="403" t="s">
        <v>343</v>
      </c>
      <c r="D2998" s="403" t="s">
        <v>344</v>
      </c>
      <c r="E2998" s="403" t="s">
        <v>1455</v>
      </c>
      <c r="F2998" s="403">
        <v>0</v>
      </c>
      <c r="O2998" s="403" t="s">
        <v>345</v>
      </c>
      <c r="R2998" s="403">
        <v>4</v>
      </c>
      <c r="S2998" s="403">
        <v>1.2869999999999999</v>
      </c>
      <c r="T2998" s="403">
        <v>4.54</v>
      </c>
      <c r="U2998" s="403">
        <v>14.355</v>
      </c>
      <c r="V2998" s="403">
        <v>1.75</v>
      </c>
      <c r="W2998" s="403">
        <v>20.399999999999999</v>
      </c>
      <c r="X2998" s="404">
        <v>0.27650999999999998</v>
      </c>
      <c r="Y2998" s="403">
        <f>X2998+(S2998*((U2998-INDEX('[1]Center of Mass'!$B$8:$M$105,MATCH(A2998,'[1]Center of Mass'!$B$8:$B$105,0),9))^2+(V2998-INDEX('[1]Center of Mass'!$B$8:$M$105,MATCH(A2998,'[1]Center of Mass'!$B$8:$B$105,0),10))^2))</f>
        <v>238.43063606699994</v>
      </c>
    </row>
    <row r="2999" spans="1:25">
      <c r="A2999" s="403" t="s">
        <v>55</v>
      </c>
      <c r="B2999" s="403" t="s">
        <v>641</v>
      </c>
      <c r="C2999" s="403" t="s">
        <v>343</v>
      </c>
      <c r="D2999" s="403" t="s">
        <v>344</v>
      </c>
      <c r="E2999" s="403" t="s">
        <v>1455</v>
      </c>
      <c r="F2999" s="403">
        <v>0</v>
      </c>
      <c r="O2999" s="403" t="s">
        <v>345</v>
      </c>
      <c r="R2999" s="403">
        <v>4</v>
      </c>
      <c r="S2999" s="403">
        <v>1.2869999999999999</v>
      </c>
      <c r="T2999" s="403">
        <v>4.54</v>
      </c>
      <c r="U2999" s="403">
        <v>15.458</v>
      </c>
      <c r="V2999" s="403">
        <v>1.75</v>
      </c>
      <c r="W2999" s="403">
        <v>20.399999999999999</v>
      </c>
      <c r="X2999" s="404">
        <v>0.27650999999999998</v>
      </c>
      <c r="Y2999" s="403">
        <f>X2999+(S2999*((U2999-INDEX('[1]Center of Mass'!$B$8:$M$105,MATCH(A2999,'[1]Center of Mass'!$B$8:$B$105,0),9))^2+(V2999-INDEX('[1]Center of Mass'!$B$8:$M$105,MATCH(A2999,'[1]Center of Mass'!$B$8:$B$105,0),10))^2))</f>
        <v>219.70804603799996</v>
      </c>
    </row>
    <row r="3000" spans="1:25">
      <c r="A3000" s="403" t="s">
        <v>55</v>
      </c>
      <c r="B3000" s="403" t="s">
        <v>642</v>
      </c>
      <c r="C3000" s="403" t="s">
        <v>343</v>
      </c>
      <c r="D3000" s="403" t="s">
        <v>344</v>
      </c>
      <c r="E3000" s="403" t="s">
        <v>1455</v>
      </c>
      <c r="F3000" s="403">
        <v>0</v>
      </c>
      <c r="O3000" s="403" t="s">
        <v>345</v>
      </c>
      <c r="R3000" s="403">
        <v>4</v>
      </c>
      <c r="S3000" s="403">
        <v>1.3889</v>
      </c>
      <c r="T3000" s="403">
        <v>4.7140000000000004</v>
      </c>
      <c r="U3000" s="403">
        <v>16.605</v>
      </c>
      <c r="V3000" s="403">
        <v>1.75</v>
      </c>
      <c r="W3000" s="403">
        <v>20.399999999999999</v>
      </c>
      <c r="X3000" s="404">
        <v>0.32157999999999998</v>
      </c>
      <c r="Y3000" s="403">
        <f>X3000+(S3000*((U3000-INDEX('[1]Center of Mass'!$B$8:$M$105,MATCH(A3000,'[1]Center of Mass'!$B$8:$B$105,0),9))^2+(V3000-INDEX('[1]Center of Mass'!$B$8:$M$105,MATCH(A3000,'[1]Center of Mass'!$B$8:$B$105,0),10))^2))</f>
        <v>219.70033640489999</v>
      </c>
    </row>
    <row r="3001" spans="1:25">
      <c r="A3001" s="403" t="s">
        <v>55</v>
      </c>
      <c r="B3001" s="403" t="s">
        <v>643</v>
      </c>
      <c r="C3001" s="403" t="s">
        <v>343</v>
      </c>
      <c r="D3001" s="403" t="s">
        <v>344</v>
      </c>
      <c r="E3001" s="403" t="s">
        <v>1455</v>
      </c>
      <c r="F3001" s="403">
        <v>0</v>
      </c>
      <c r="O3001" s="403" t="s">
        <v>345</v>
      </c>
      <c r="R3001" s="403">
        <v>4</v>
      </c>
      <c r="S3001" s="403">
        <v>0.7</v>
      </c>
      <c r="T3001" s="403">
        <v>3.5329999999999999</v>
      </c>
      <c r="U3001" s="403">
        <v>17.5</v>
      </c>
      <c r="V3001" s="403">
        <v>1.75</v>
      </c>
      <c r="W3001" s="403">
        <v>20.399999999999999</v>
      </c>
      <c r="X3001" s="404">
        <v>0.1004</v>
      </c>
      <c r="Y3001" s="403">
        <f>X3001+(S3001*((U3001-INDEX('[1]Center of Mass'!$B$8:$M$105,MATCH(A3001,'[1]Center of Mass'!$B$8:$B$105,0),9))^2+(V3001-INDEX('[1]Center of Mass'!$B$8:$M$105,MATCH(A3001,'[1]Center of Mass'!$B$8:$B$105,0),10))^2))</f>
        <v>105.09243819999998</v>
      </c>
    </row>
    <row r="3002" spans="1:25">
      <c r="A3002" s="403" t="s">
        <v>55</v>
      </c>
      <c r="B3002" s="403" t="s">
        <v>644</v>
      </c>
      <c r="C3002" s="403" t="s">
        <v>343</v>
      </c>
      <c r="D3002" s="403" t="s">
        <v>344</v>
      </c>
      <c r="E3002" s="403" t="s">
        <v>1455</v>
      </c>
      <c r="F3002" s="403">
        <v>0</v>
      </c>
      <c r="O3002" s="403" t="s">
        <v>345</v>
      </c>
      <c r="R3002" s="403">
        <v>4</v>
      </c>
      <c r="S3002" s="403">
        <v>1.4582999999999999</v>
      </c>
      <c r="T3002" s="403">
        <v>4.8330000000000002</v>
      </c>
      <c r="U3002" s="403">
        <v>0.625</v>
      </c>
      <c r="V3002" s="403">
        <v>2.9169999999999998</v>
      </c>
      <c r="W3002" s="403">
        <v>20.399999999999999</v>
      </c>
      <c r="X3002" s="404">
        <v>0.3553</v>
      </c>
      <c r="Y3002" s="403">
        <f>X3002+(S3002*((U3002-INDEX('[1]Center of Mass'!$B$8:$M$105,MATCH(A3002,'[1]Center of Mass'!$B$8:$B$105,0),9))^2+(V3002-INDEX('[1]Center of Mass'!$B$8:$M$105,MATCH(A3002,'[1]Center of Mass'!$B$8:$B$105,0),10))^2))</f>
        <v>793.86567887199999</v>
      </c>
    </row>
    <row r="3003" spans="1:25">
      <c r="A3003" s="403" t="s">
        <v>55</v>
      </c>
      <c r="B3003" s="403" t="s">
        <v>886</v>
      </c>
      <c r="C3003" s="403" t="s">
        <v>343</v>
      </c>
      <c r="D3003" s="403" t="s">
        <v>344</v>
      </c>
      <c r="E3003" s="403" t="s">
        <v>1455</v>
      </c>
      <c r="F3003" s="403">
        <v>0</v>
      </c>
      <c r="O3003" s="403" t="s">
        <v>345</v>
      </c>
      <c r="R3003" s="403">
        <v>4</v>
      </c>
      <c r="S3003" s="403">
        <v>1.1958</v>
      </c>
      <c r="T3003" s="403">
        <v>4.383</v>
      </c>
      <c r="U3003" s="403">
        <v>1.7629999999999999</v>
      </c>
      <c r="V3003" s="403">
        <v>2.9169999999999998</v>
      </c>
      <c r="W3003" s="403">
        <v>20.399999999999999</v>
      </c>
      <c r="X3003" s="404">
        <v>0.24034</v>
      </c>
      <c r="Y3003" s="403">
        <f>X3003+(S3003*((U3003-INDEX('[1]Center of Mass'!$B$8:$M$105,MATCH(A3003,'[1]Center of Mass'!$B$8:$B$105,0),9))^2+(V3003-INDEX('[1]Center of Mass'!$B$8:$M$105,MATCH(A3003,'[1]Center of Mass'!$B$8:$B$105,0),10))^2))</f>
        <v>595.64722614639993</v>
      </c>
    </row>
    <row r="3004" spans="1:25">
      <c r="A3004" s="403" t="s">
        <v>55</v>
      </c>
      <c r="B3004" s="403" t="s">
        <v>887</v>
      </c>
      <c r="C3004" s="403" t="s">
        <v>343</v>
      </c>
      <c r="D3004" s="403" t="s">
        <v>344</v>
      </c>
      <c r="E3004" s="403" t="s">
        <v>1455</v>
      </c>
      <c r="F3004" s="403">
        <v>0</v>
      </c>
      <c r="O3004" s="403" t="s">
        <v>345</v>
      </c>
      <c r="R3004" s="403">
        <v>4</v>
      </c>
      <c r="S3004" s="403">
        <v>1.1958</v>
      </c>
      <c r="T3004" s="403">
        <v>4.383</v>
      </c>
      <c r="U3004" s="403">
        <v>2.7879999999999998</v>
      </c>
      <c r="V3004" s="403">
        <v>2.9169999999999998</v>
      </c>
      <c r="W3004" s="403">
        <v>20.399999999999999</v>
      </c>
      <c r="X3004" s="404">
        <v>0.24034</v>
      </c>
      <c r="Y3004" s="403">
        <f>X3004+(S3004*((U3004-INDEX('[1]Center of Mass'!$B$8:$M$105,MATCH(A3004,'[1]Center of Mass'!$B$8:$B$105,0),9))^2+(V3004-INDEX('[1]Center of Mass'!$B$8:$M$105,MATCH(A3004,'[1]Center of Mass'!$B$8:$B$105,0),10))^2))</f>
        <v>548.5180277014</v>
      </c>
    </row>
    <row r="3005" spans="1:25">
      <c r="A3005" s="403" t="s">
        <v>55</v>
      </c>
      <c r="B3005" s="403" t="s">
        <v>888</v>
      </c>
      <c r="C3005" s="403" t="s">
        <v>343</v>
      </c>
      <c r="D3005" s="403" t="s">
        <v>344</v>
      </c>
      <c r="E3005" s="403" t="s">
        <v>1455</v>
      </c>
      <c r="F3005" s="403">
        <v>0</v>
      </c>
      <c r="O3005" s="403" t="s">
        <v>345</v>
      </c>
      <c r="R3005" s="403">
        <v>4</v>
      </c>
      <c r="S3005" s="403">
        <v>1.5166999999999999</v>
      </c>
      <c r="T3005" s="403">
        <v>4.9329999999999998</v>
      </c>
      <c r="U3005" s="403">
        <v>3.95</v>
      </c>
      <c r="V3005" s="403">
        <v>2.9169999999999998</v>
      </c>
      <c r="W3005" s="403">
        <v>20.399999999999999</v>
      </c>
      <c r="X3005" s="404">
        <v>0.38562999999999997</v>
      </c>
      <c r="Y3005" s="403">
        <f>X3005+(S3005*((U3005-INDEX('[1]Center of Mass'!$B$8:$M$105,MATCH(A3005,'[1]Center of Mass'!$B$8:$B$105,0),9))^2+(V3005-INDEX('[1]Center of Mass'!$B$8:$M$105,MATCH(A3005,'[1]Center of Mass'!$B$8:$B$105,0),10))^2))</f>
        <v>631.88500738549999</v>
      </c>
    </row>
    <row r="3006" spans="1:25">
      <c r="A3006" s="403" t="s">
        <v>55</v>
      </c>
      <c r="B3006" s="403" t="s">
        <v>889</v>
      </c>
      <c r="C3006" s="403" t="s">
        <v>343</v>
      </c>
      <c r="D3006" s="403" t="s">
        <v>344</v>
      </c>
      <c r="E3006" s="403" t="s">
        <v>1455</v>
      </c>
      <c r="F3006" s="403">
        <v>0</v>
      </c>
      <c r="O3006" s="403" t="s">
        <v>345</v>
      </c>
      <c r="R3006" s="403">
        <v>4</v>
      </c>
      <c r="S3006" s="403">
        <v>1.5166999999999999</v>
      </c>
      <c r="T3006" s="403">
        <v>4.9329999999999998</v>
      </c>
      <c r="U3006" s="403">
        <v>5.25</v>
      </c>
      <c r="V3006" s="403">
        <v>2.9169999999999998</v>
      </c>
      <c r="W3006" s="403">
        <v>20.399999999999999</v>
      </c>
      <c r="X3006" s="404">
        <v>0.38562999999999997</v>
      </c>
      <c r="Y3006" s="403">
        <f>X3006+(S3006*((U3006-INDEX('[1]Center of Mass'!$B$8:$M$105,MATCH(A3006,'[1]Center of Mass'!$B$8:$B$105,0),9))^2+(V3006-INDEX('[1]Center of Mass'!$B$8:$M$105,MATCH(A3006,'[1]Center of Mass'!$B$8:$B$105,0),10))^2))</f>
        <v>565.2372659655</v>
      </c>
    </row>
    <row r="3007" spans="1:25">
      <c r="A3007" s="403" t="s">
        <v>55</v>
      </c>
      <c r="B3007" s="403" t="s">
        <v>890</v>
      </c>
      <c r="C3007" s="403" t="s">
        <v>343</v>
      </c>
      <c r="D3007" s="403" t="s">
        <v>344</v>
      </c>
      <c r="E3007" s="403" t="s">
        <v>1455</v>
      </c>
      <c r="F3007" s="403">
        <v>0</v>
      </c>
      <c r="O3007" s="403" t="s">
        <v>345</v>
      </c>
      <c r="R3007" s="403">
        <v>4</v>
      </c>
      <c r="S3007" s="403">
        <v>1.5166999999999999</v>
      </c>
      <c r="T3007" s="403">
        <v>4.9329999999999998</v>
      </c>
      <c r="U3007" s="403">
        <v>6.55</v>
      </c>
      <c r="V3007" s="403">
        <v>2.9169999999999998</v>
      </c>
      <c r="W3007" s="403">
        <v>20.399999999999999</v>
      </c>
      <c r="X3007" s="404">
        <v>0.38562999999999997</v>
      </c>
      <c r="Y3007" s="403">
        <f>X3007+(S3007*((U3007-INDEX('[1]Center of Mass'!$B$8:$M$105,MATCH(A3007,'[1]Center of Mass'!$B$8:$B$105,0),9))^2+(V3007-INDEX('[1]Center of Mass'!$B$8:$M$105,MATCH(A3007,'[1]Center of Mass'!$B$8:$B$105,0),10))^2))</f>
        <v>503.7159705455</v>
      </c>
    </row>
    <row r="3008" spans="1:25">
      <c r="A3008" s="403" t="s">
        <v>55</v>
      </c>
      <c r="B3008" s="403" t="s">
        <v>459</v>
      </c>
      <c r="C3008" s="403" t="s">
        <v>343</v>
      </c>
      <c r="D3008" s="403" t="s">
        <v>344</v>
      </c>
      <c r="E3008" s="403" t="s">
        <v>1455</v>
      </c>
      <c r="F3008" s="403">
        <v>0</v>
      </c>
      <c r="O3008" s="403" t="s">
        <v>345</v>
      </c>
      <c r="R3008" s="403">
        <v>4</v>
      </c>
      <c r="S3008" s="403">
        <v>1.3416999999999999</v>
      </c>
      <c r="T3008" s="403">
        <v>4.633</v>
      </c>
      <c r="U3008" s="403">
        <v>7.7750000000000004</v>
      </c>
      <c r="V3008" s="403">
        <v>2.9169999999999998</v>
      </c>
      <c r="W3008" s="403">
        <v>20.399999999999999</v>
      </c>
      <c r="X3008" s="404">
        <v>0.30003999999999997</v>
      </c>
      <c r="Y3008" s="403">
        <f>X3008+(S3008*((U3008-INDEX('[1]Center of Mass'!$B$8:$M$105,MATCH(A3008,'[1]Center of Mass'!$B$8:$B$105,0),9))^2+(V3008-INDEX('[1]Center of Mass'!$B$8:$M$105,MATCH(A3008,'[1]Center of Mass'!$B$8:$B$105,0),10))^2))</f>
        <v>398.42206381800003</v>
      </c>
    </row>
    <row r="3009" spans="1:25">
      <c r="A3009" s="403" t="s">
        <v>55</v>
      </c>
      <c r="B3009" s="403" t="s">
        <v>460</v>
      </c>
      <c r="C3009" s="403" t="s">
        <v>343</v>
      </c>
      <c r="D3009" s="403" t="s">
        <v>344</v>
      </c>
      <c r="E3009" s="403" t="s">
        <v>1455</v>
      </c>
      <c r="F3009" s="403">
        <v>0</v>
      </c>
      <c r="O3009" s="403" t="s">
        <v>345</v>
      </c>
      <c r="R3009" s="403">
        <v>4</v>
      </c>
      <c r="S3009" s="403">
        <v>1.3416999999999999</v>
      </c>
      <c r="T3009" s="403">
        <v>4.633</v>
      </c>
      <c r="U3009" s="403">
        <v>8.9250000000000007</v>
      </c>
      <c r="V3009" s="403">
        <v>2.9169999999999998</v>
      </c>
      <c r="W3009" s="403">
        <v>20.399999999999999</v>
      </c>
      <c r="X3009" s="404">
        <v>0.30003999999999997</v>
      </c>
      <c r="Y3009" s="403">
        <f>X3009+(S3009*((U3009-INDEX('[1]Center of Mass'!$B$8:$M$105,MATCH(A3009,'[1]Center of Mass'!$B$8:$B$105,0),9))^2+(V3009-INDEX('[1]Center of Mass'!$B$8:$M$105,MATCH(A3009,'[1]Center of Mass'!$B$8:$B$105,0),10))^2))</f>
        <v>357.83926140799997</v>
      </c>
    </row>
    <row r="3010" spans="1:25">
      <c r="A3010" s="403" t="s">
        <v>55</v>
      </c>
      <c r="B3010" s="403" t="s">
        <v>461</v>
      </c>
      <c r="C3010" s="403" t="s">
        <v>343</v>
      </c>
      <c r="D3010" s="403" t="s">
        <v>344</v>
      </c>
      <c r="E3010" s="403" t="s">
        <v>1455</v>
      </c>
      <c r="F3010" s="403">
        <v>0</v>
      </c>
      <c r="O3010" s="403" t="s">
        <v>345</v>
      </c>
      <c r="R3010" s="403">
        <v>4</v>
      </c>
      <c r="S3010" s="403">
        <v>1.8619000000000001</v>
      </c>
      <c r="T3010" s="403">
        <v>5.5250000000000004</v>
      </c>
      <c r="U3010" s="403">
        <v>10.298</v>
      </c>
      <c r="V3010" s="403">
        <v>2.9169999999999998</v>
      </c>
      <c r="W3010" s="403">
        <v>20.399999999999999</v>
      </c>
      <c r="X3010" s="404">
        <v>0.60636999999999996</v>
      </c>
      <c r="Y3010" s="403">
        <f>X3010+(S3010*((U3010-INDEX('[1]Center of Mass'!$B$8:$M$105,MATCH(A3010,'[1]Center of Mass'!$B$8:$B$105,0),9))^2+(V3010-INDEX('[1]Center of Mass'!$B$8:$M$105,MATCH(A3010,'[1]Center of Mass'!$B$8:$B$105,0),10))^2))</f>
        <v>435.9812857587001</v>
      </c>
    </row>
    <row r="3011" spans="1:25">
      <c r="A3011" s="403" t="s">
        <v>55</v>
      </c>
      <c r="B3011" s="403" t="s">
        <v>462</v>
      </c>
      <c r="C3011" s="403" t="s">
        <v>343</v>
      </c>
      <c r="D3011" s="403" t="s">
        <v>344</v>
      </c>
      <c r="E3011" s="403" t="s">
        <v>1455</v>
      </c>
      <c r="F3011" s="403">
        <v>0</v>
      </c>
      <c r="O3011" s="403" t="s">
        <v>345</v>
      </c>
      <c r="R3011" s="403">
        <v>4</v>
      </c>
      <c r="S3011" s="403">
        <v>1.8714</v>
      </c>
      <c r="T3011" s="403">
        <v>5.5410000000000004</v>
      </c>
      <c r="U3011" s="403">
        <v>11.898</v>
      </c>
      <c r="V3011" s="403">
        <v>2.9169999999999998</v>
      </c>
      <c r="W3011" s="403">
        <v>20.399999999999999</v>
      </c>
      <c r="X3011" s="404">
        <v>0.61355000000000004</v>
      </c>
      <c r="Y3011" s="403">
        <f>X3011+(S3011*((U3011-INDEX('[1]Center of Mass'!$B$8:$M$105,MATCH(A3011,'[1]Center of Mass'!$B$8:$B$105,0),9))^2+(V3011-INDEX('[1]Center of Mass'!$B$8:$M$105,MATCH(A3011,'[1]Center of Mass'!$B$8:$B$105,0),10))^2))</f>
        <v>375.91172821219999</v>
      </c>
    </row>
    <row r="3012" spans="1:25">
      <c r="A3012" s="403" t="s">
        <v>55</v>
      </c>
      <c r="B3012" s="403" t="s">
        <v>645</v>
      </c>
      <c r="C3012" s="403" t="s">
        <v>343</v>
      </c>
      <c r="D3012" s="403" t="s">
        <v>344</v>
      </c>
      <c r="E3012" s="403" t="s">
        <v>1455</v>
      </c>
      <c r="F3012" s="403">
        <v>0</v>
      </c>
      <c r="O3012" s="403" t="s">
        <v>345</v>
      </c>
      <c r="R3012" s="403">
        <v>4</v>
      </c>
      <c r="S3012" s="403">
        <v>1.2869999999999999</v>
      </c>
      <c r="T3012" s="403">
        <v>4.54</v>
      </c>
      <c r="U3012" s="403">
        <v>13.252000000000001</v>
      </c>
      <c r="V3012" s="403">
        <v>2.9169999999999998</v>
      </c>
      <c r="W3012" s="403">
        <v>20.399999999999999</v>
      </c>
      <c r="X3012" s="404">
        <v>0.27650999999999998</v>
      </c>
      <c r="Y3012" s="403">
        <f>X3012+(S3012*((U3012-INDEX('[1]Center of Mass'!$B$8:$M$105,MATCH(A3012,'[1]Center of Mass'!$B$8:$B$105,0),9))^2+(V3012-INDEX('[1]Center of Mass'!$B$8:$M$105,MATCH(A3012,'[1]Center of Mass'!$B$8:$B$105,0),10))^2))</f>
        <v>227.26787245499995</v>
      </c>
    </row>
    <row r="3013" spans="1:25">
      <c r="A3013" s="403" t="s">
        <v>55</v>
      </c>
      <c r="B3013" s="403" t="s">
        <v>646</v>
      </c>
      <c r="C3013" s="403" t="s">
        <v>343</v>
      </c>
      <c r="D3013" s="403" t="s">
        <v>344</v>
      </c>
      <c r="E3013" s="403" t="s">
        <v>1455</v>
      </c>
      <c r="F3013" s="403">
        <v>0</v>
      </c>
      <c r="O3013" s="403" t="s">
        <v>345</v>
      </c>
      <c r="R3013" s="403">
        <v>4</v>
      </c>
      <c r="S3013" s="403">
        <v>1.2869999999999999</v>
      </c>
      <c r="T3013" s="403">
        <v>4.54</v>
      </c>
      <c r="U3013" s="403">
        <v>14.355</v>
      </c>
      <c r="V3013" s="403">
        <v>2.9169999999999998</v>
      </c>
      <c r="W3013" s="403">
        <v>20.399999999999999</v>
      </c>
      <c r="X3013" s="404">
        <v>0.27650999999999998</v>
      </c>
      <c r="Y3013" s="403">
        <f>X3013+(S3013*((U3013-INDEX('[1]Center of Mass'!$B$8:$M$105,MATCH(A3013,'[1]Center of Mass'!$B$8:$B$105,0),9))^2+(V3013-INDEX('[1]Center of Mass'!$B$8:$M$105,MATCH(A3013,'[1]Center of Mass'!$B$8:$B$105,0),10))^2))</f>
        <v>205.41373085999996</v>
      </c>
    </row>
    <row r="3014" spans="1:25">
      <c r="A3014" s="403" t="s">
        <v>55</v>
      </c>
      <c r="B3014" s="403" t="s">
        <v>647</v>
      </c>
      <c r="C3014" s="403" t="s">
        <v>343</v>
      </c>
      <c r="D3014" s="403" t="s">
        <v>344</v>
      </c>
      <c r="E3014" s="403" t="s">
        <v>1455</v>
      </c>
      <c r="F3014" s="403">
        <v>0</v>
      </c>
      <c r="O3014" s="403" t="s">
        <v>345</v>
      </c>
      <c r="R3014" s="403">
        <v>4</v>
      </c>
      <c r="S3014" s="403">
        <v>1.2869999999999999</v>
      </c>
      <c r="T3014" s="403">
        <v>4.54</v>
      </c>
      <c r="U3014" s="403">
        <v>15.458</v>
      </c>
      <c r="V3014" s="403">
        <v>2.9169999999999998</v>
      </c>
      <c r="W3014" s="403">
        <v>20.399999999999999</v>
      </c>
      <c r="X3014" s="404">
        <v>0.27650999999999998</v>
      </c>
      <c r="Y3014" s="403">
        <f>X3014+(S3014*((U3014-INDEX('[1]Center of Mass'!$B$8:$M$105,MATCH(A3014,'[1]Center of Mass'!$B$8:$B$105,0),9))^2+(V3014-INDEX('[1]Center of Mass'!$B$8:$M$105,MATCH(A3014,'[1]Center of Mass'!$B$8:$B$105,0),10))^2))</f>
        <v>186.69114083099998</v>
      </c>
    </row>
    <row r="3015" spans="1:25">
      <c r="A3015" s="403" t="s">
        <v>55</v>
      </c>
      <c r="B3015" s="403" t="s">
        <v>648</v>
      </c>
      <c r="C3015" s="403" t="s">
        <v>343</v>
      </c>
      <c r="D3015" s="403" t="s">
        <v>344</v>
      </c>
      <c r="E3015" s="403" t="s">
        <v>1455</v>
      </c>
      <c r="F3015" s="403">
        <v>0</v>
      </c>
      <c r="O3015" s="403" t="s">
        <v>345</v>
      </c>
      <c r="R3015" s="403">
        <v>4</v>
      </c>
      <c r="S3015" s="403">
        <v>1.3889</v>
      </c>
      <c r="T3015" s="403">
        <v>4.7140000000000004</v>
      </c>
      <c r="U3015" s="403">
        <v>16.605</v>
      </c>
      <c r="V3015" s="403">
        <v>2.9169999999999998</v>
      </c>
      <c r="W3015" s="403">
        <v>20.399999999999999</v>
      </c>
      <c r="X3015" s="404">
        <v>0.32157999999999998</v>
      </c>
      <c r="Y3015" s="403">
        <f>X3015+(S3015*((U3015-INDEX('[1]Center of Mass'!$B$8:$M$105,MATCH(A3015,'[1]Center of Mass'!$B$8:$B$105,0),9))^2+(V3015-INDEX('[1]Center of Mass'!$B$8:$M$105,MATCH(A3015,'[1]Center of Mass'!$B$8:$B$105,0),10))^2))</f>
        <v>184.06927219200003</v>
      </c>
    </row>
    <row r="3016" spans="1:25">
      <c r="A3016" s="403" t="s">
        <v>55</v>
      </c>
      <c r="B3016" s="403" t="s">
        <v>649</v>
      </c>
      <c r="C3016" s="403" t="s">
        <v>343</v>
      </c>
      <c r="D3016" s="403" t="s">
        <v>344</v>
      </c>
      <c r="E3016" s="403" t="s">
        <v>1455</v>
      </c>
      <c r="F3016" s="403">
        <v>0</v>
      </c>
      <c r="O3016" s="403" t="s">
        <v>345</v>
      </c>
      <c r="R3016" s="403">
        <v>4</v>
      </c>
      <c r="S3016" s="403">
        <v>0.7</v>
      </c>
      <c r="T3016" s="403">
        <v>3.5329999999999999</v>
      </c>
      <c r="U3016" s="403">
        <v>17.5</v>
      </c>
      <c r="V3016" s="403">
        <v>2.9169999999999998</v>
      </c>
      <c r="W3016" s="403">
        <v>20.399999999999999</v>
      </c>
      <c r="X3016" s="404">
        <v>0.1004</v>
      </c>
      <c r="Y3016" s="403">
        <f>X3016+(S3016*((U3016-INDEX('[1]Center of Mass'!$B$8:$M$105,MATCH(A3016,'[1]Center of Mass'!$B$8:$B$105,0),9))^2+(V3016-INDEX('[1]Center of Mass'!$B$8:$M$105,MATCH(A3016,'[1]Center of Mass'!$B$8:$B$105,0),10))^2))</f>
        <v>87.134525499999981</v>
      </c>
    </row>
    <row r="3017" spans="1:25">
      <c r="A3017" s="403" t="s">
        <v>55</v>
      </c>
      <c r="B3017" s="403" t="s">
        <v>650</v>
      </c>
      <c r="C3017" s="403" t="s">
        <v>343</v>
      </c>
      <c r="D3017" s="403" t="s">
        <v>344</v>
      </c>
      <c r="E3017" s="403" t="s">
        <v>1455</v>
      </c>
      <c r="F3017" s="403">
        <v>0</v>
      </c>
      <c r="O3017" s="403" t="s">
        <v>345</v>
      </c>
      <c r="R3017" s="403">
        <v>4</v>
      </c>
      <c r="S3017" s="403">
        <v>1.7625999999999999</v>
      </c>
      <c r="T3017" s="403">
        <v>5.32</v>
      </c>
      <c r="U3017" s="403">
        <v>0.625</v>
      </c>
      <c r="V3017" s="403">
        <v>4.2050000000000001</v>
      </c>
      <c r="W3017" s="403">
        <v>20.399999999999999</v>
      </c>
      <c r="X3017" s="404">
        <v>0.52153000000000005</v>
      </c>
      <c r="Y3017" s="403">
        <f>X3017+(S3017*((U3017-INDEX('[1]Center of Mass'!$B$8:$M$105,MATCH(A3017,'[1]Center of Mass'!$B$8:$B$105,0),9))^2+(V3017-INDEX('[1]Center of Mass'!$B$8:$M$105,MATCH(A3017,'[1]Center of Mass'!$B$8:$B$105,0),10))^2))</f>
        <v>915.27880837760006</v>
      </c>
    </row>
    <row r="3018" spans="1:25">
      <c r="A3018" s="403" t="s">
        <v>55</v>
      </c>
      <c r="B3018" s="403" t="s">
        <v>651</v>
      </c>
      <c r="C3018" s="403" t="s">
        <v>343</v>
      </c>
      <c r="D3018" s="403" t="s">
        <v>344</v>
      </c>
      <c r="E3018" s="403" t="s">
        <v>1455</v>
      </c>
      <c r="F3018" s="403">
        <v>0</v>
      </c>
      <c r="O3018" s="403" t="s">
        <v>345</v>
      </c>
      <c r="R3018" s="403">
        <v>4</v>
      </c>
      <c r="S3018" s="403">
        <v>1.4453</v>
      </c>
      <c r="T3018" s="403">
        <v>4.87</v>
      </c>
      <c r="U3018" s="403">
        <v>1.7629999999999999</v>
      </c>
      <c r="V3018" s="403">
        <v>4.2050000000000001</v>
      </c>
      <c r="W3018" s="403">
        <v>20.399999999999999</v>
      </c>
      <c r="X3018" s="404">
        <v>0.36601</v>
      </c>
      <c r="Y3018" s="403">
        <f>X3018+(S3018*((U3018-INDEX('[1]Center of Mass'!$B$8:$M$105,MATCH(A3018,'[1]Center of Mass'!$B$8:$B$105,0),9))^2+(V3018-INDEX('[1]Center of Mass'!$B$8:$M$105,MATCH(A3018,'[1]Center of Mass'!$B$8:$B$105,0),10))^2))</f>
        <v>683.65043749319989</v>
      </c>
    </row>
    <row r="3019" spans="1:25">
      <c r="A3019" s="403" t="s">
        <v>55</v>
      </c>
      <c r="B3019" s="403" t="s">
        <v>652</v>
      </c>
      <c r="C3019" s="403" t="s">
        <v>343</v>
      </c>
      <c r="D3019" s="403" t="s">
        <v>344</v>
      </c>
      <c r="E3019" s="403" t="s">
        <v>1455</v>
      </c>
      <c r="F3019" s="403">
        <v>0</v>
      </c>
      <c r="O3019" s="403" t="s">
        <v>345</v>
      </c>
      <c r="R3019" s="403">
        <v>4</v>
      </c>
      <c r="S3019" s="403">
        <v>1.4453</v>
      </c>
      <c r="T3019" s="403">
        <v>4.87</v>
      </c>
      <c r="U3019" s="403">
        <v>2.7879999999999998</v>
      </c>
      <c r="V3019" s="403">
        <v>4.2050000000000001</v>
      </c>
      <c r="W3019" s="403">
        <v>20.399999999999999</v>
      </c>
      <c r="X3019" s="404">
        <v>0.36601</v>
      </c>
      <c r="Y3019" s="403">
        <f>X3019+(S3019*((U3019-INDEX('[1]Center of Mass'!$B$8:$M$105,MATCH(A3019,'[1]Center of Mass'!$B$8:$B$105,0),9))^2+(V3019-INDEX('[1]Center of Mass'!$B$8:$M$105,MATCH(A3019,'[1]Center of Mass'!$B$8:$B$105,0),10))^2))</f>
        <v>626.68787643569999</v>
      </c>
    </row>
    <row r="3020" spans="1:25">
      <c r="A3020" s="403" t="s">
        <v>55</v>
      </c>
      <c r="B3020" s="403" t="s">
        <v>653</v>
      </c>
      <c r="C3020" s="403" t="s">
        <v>343</v>
      </c>
      <c r="D3020" s="403" t="s">
        <v>344</v>
      </c>
      <c r="E3020" s="403" t="s">
        <v>1455</v>
      </c>
      <c r="F3020" s="403">
        <v>0</v>
      </c>
      <c r="O3020" s="403" t="s">
        <v>345</v>
      </c>
      <c r="R3020" s="403">
        <v>4</v>
      </c>
      <c r="S3020" s="403">
        <v>1.8331</v>
      </c>
      <c r="T3020" s="403">
        <v>5.42</v>
      </c>
      <c r="U3020" s="403">
        <v>3.95</v>
      </c>
      <c r="V3020" s="403">
        <v>4.2050000000000001</v>
      </c>
      <c r="W3020" s="403">
        <v>20.399999999999999</v>
      </c>
      <c r="X3020" s="404">
        <v>0.56186999999999998</v>
      </c>
      <c r="Y3020" s="403">
        <f>X3020+(S3020*((U3020-INDEX('[1]Center of Mass'!$B$8:$M$105,MATCH(A3020,'[1]Center of Mass'!$B$8:$B$105,0),9))^2+(V3020-INDEX('[1]Center of Mass'!$B$8:$M$105,MATCH(A3020,'[1]Center of Mass'!$B$8:$B$105,0),10))^2))</f>
        <v>717.69258903310003</v>
      </c>
    </row>
    <row r="3021" spans="1:25">
      <c r="A3021" s="403" t="s">
        <v>55</v>
      </c>
      <c r="B3021" s="403" t="s">
        <v>654</v>
      </c>
      <c r="C3021" s="403" t="s">
        <v>343</v>
      </c>
      <c r="D3021" s="403" t="s">
        <v>344</v>
      </c>
      <c r="E3021" s="403" t="s">
        <v>1455</v>
      </c>
      <c r="F3021" s="403">
        <v>0</v>
      </c>
      <c r="O3021" s="403" t="s">
        <v>345</v>
      </c>
      <c r="R3021" s="403">
        <v>4</v>
      </c>
      <c r="S3021" s="403">
        <v>1.8331</v>
      </c>
      <c r="T3021" s="403">
        <v>5.42</v>
      </c>
      <c r="U3021" s="403">
        <v>5.25</v>
      </c>
      <c r="V3021" s="403">
        <v>4.2050000000000001</v>
      </c>
      <c r="W3021" s="403">
        <v>20.399999999999999</v>
      </c>
      <c r="X3021" s="404">
        <v>0.56186999999999998</v>
      </c>
      <c r="Y3021" s="403">
        <f>X3021+(S3021*((U3021-INDEX('[1]Center of Mass'!$B$8:$M$105,MATCH(A3021,'[1]Center of Mass'!$B$8:$B$105,0),9))^2+(V3021-INDEX('[1]Center of Mass'!$B$8:$M$105,MATCH(A3021,'[1]Center of Mass'!$B$8:$B$105,0),10))^2))</f>
        <v>637.14140897310006</v>
      </c>
    </row>
    <row r="3022" spans="1:25">
      <c r="A3022" s="403" t="s">
        <v>55</v>
      </c>
      <c r="B3022" s="403" t="s">
        <v>655</v>
      </c>
      <c r="C3022" s="403" t="s">
        <v>343</v>
      </c>
      <c r="D3022" s="403" t="s">
        <v>344</v>
      </c>
      <c r="E3022" s="403" t="s">
        <v>1455</v>
      </c>
      <c r="F3022" s="403">
        <v>0</v>
      </c>
      <c r="O3022" s="403" t="s">
        <v>345</v>
      </c>
      <c r="R3022" s="403">
        <v>4</v>
      </c>
      <c r="S3022" s="403">
        <v>1.8331</v>
      </c>
      <c r="T3022" s="403">
        <v>5.42</v>
      </c>
      <c r="U3022" s="403">
        <v>6.55</v>
      </c>
      <c r="V3022" s="403">
        <v>4.2050000000000001</v>
      </c>
      <c r="W3022" s="403">
        <v>20.399999999999999</v>
      </c>
      <c r="X3022" s="404">
        <v>0.56186999999999998</v>
      </c>
      <c r="Y3022" s="403">
        <f>X3022+(S3022*((U3022-INDEX('[1]Center of Mass'!$B$8:$M$105,MATCH(A3022,'[1]Center of Mass'!$B$8:$B$105,0),9))^2+(V3022-INDEX('[1]Center of Mass'!$B$8:$M$105,MATCH(A3022,'[1]Center of Mass'!$B$8:$B$105,0),10))^2))</f>
        <v>562.78610691310007</v>
      </c>
    </row>
    <row r="3023" spans="1:25">
      <c r="A3023" s="403" t="s">
        <v>55</v>
      </c>
      <c r="B3023" s="403" t="s">
        <v>656</v>
      </c>
      <c r="C3023" s="403" t="s">
        <v>343</v>
      </c>
      <c r="D3023" s="403" t="s">
        <v>344</v>
      </c>
      <c r="E3023" s="403" t="s">
        <v>1455</v>
      </c>
      <c r="F3023" s="403">
        <v>0</v>
      </c>
      <c r="O3023" s="403" t="s">
        <v>345</v>
      </c>
      <c r="R3023" s="403">
        <v>4</v>
      </c>
      <c r="S3023" s="403">
        <v>1.6215999999999999</v>
      </c>
      <c r="T3023" s="403">
        <v>5.12</v>
      </c>
      <c r="U3023" s="403">
        <v>7.7750000000000004</v>
      </c>
      <c r="V3023" s="403">
        <v>4.2050000000000001</v>
      </c>
      <c r="W3023" s="403">
        <v>20.399999999999999</v>
      </c>
      <c r="X3023" s="404">
        <v>0.44738</v>
      </c>
      <c r="Y3023" s="403">
        <f>X3023+(S3023*((U3023-INDEX('[1]Center of Mass'!$B$8:$M$105,MATCH(A3023,'[1]Center of Mass'!$B$8:$B$105,0),9))^2+(V3023-INDEX('[1]Center of Mass'!$B$8:$M$105,MATCH(A3023,'[1]Center of Mass'!$B$8:$B$105,0),10))^2))</f>
        <v>440.83741508160006</v>
      </c>
    </row>
    <row r="3024" spans="1:25">
      <c r="A3024" s="403" t="s">
        <v>55</v>
      </c>
      <c r="B3024" s="403" t="s">
        <v>657</v>
      </c>
      <c r="C3024" s="403" t="s">
        <v>343</v>
      </c>
      <c r="D3024" s="403" t="s">
        <v>344</v>
      </c>
      <c r="E3024" s="403" t="s">
        <v>1455</v>
      </c>
      <c r="F3024" s="403">
        <v>0</v>
      </c>
      <c r="O3024" s="403" t="s">
        <v>345</v>
      </c>
      <c r="R3024" s="403">
        <v>4</v>
      </c>
      <c r="S3024" s="403">
        <v>1.6215999999999999</v>
      </c>
      <c r="T3024" s="403">
        <v>5.12</v>
      </c>
      <c r="U3024" s="403">
        <v>8.9250000000000007</v>
      </c>
      <c r="V3024" s="403">
        <v>4.2050000000000001</v>
      </c>
      <c r="W3024" s="403">
        <v>20.399999999999999</v>
      </c>
      <c r="X3024" s="404">
        <v>0.44738</v>
      </c>
      <c r="Y3024" s="403">
        <f>X3024+(S3024*((U3024-INDEX('[1]Center of Mass'!$B$8:$M$105,MATCH(A3024,'[1]Center of Mass'!$B$8:$B$105,0),9))^2+(V3024-INDEX('[1]Center of Mass'!$B$8:$M$105,MATCH(A3024,'[1]Center of Mass'!$B$8:$B$105,0),10))^2))</f>
        <v>391.78839340159999</v>
      </c>
    </row>
    <row r="3025" spans="1:25">
      <c r="A3025" s="403" t="s">
        <v>55</v>
      </c>
      <c r="B3025" s="403" t="s">
        <v>463</v>
      </c>
      <c r="C3025" s="403" t="s">
        <v>343</v>
      </c>
      <c r="D3025" s="403" t="s">
        <v>344</v>
      </c>
      <c r="E3025" s="403" t="s">
        <v>1455</v>
      </c>
      <c r="F3025" s="403">
        <v>0</v>
      </c>
      <c r="O3025" s="403" t="s">
        <v>345</v>
      </c>
      <c r="R3025" s="403">
        <v>4</v>
      </c>
      <c r="S3025" s="403">
        <v>2.2503000000000002</v>
      </c>
      <c r="T3025" s="403">
        <v>6.0119999999999996</v>
      </c>
      <c r="U3025" s="403">
        <v>10.298</v>
      </c>
      <c r="V3025" s="403">
        <v>4.2050000000000001</v>
      </c>
      <c r="W3025" s="403">
        <v>20.399999999999999</v>
      </c>
      <c r="X3025" s="404">
        <v>0.85046999999999995</v>
      </c>
      <c r="Y3025" s="403">
        <f>X3025+(S3025*((U3025-INDEX('[1]Center of Mass'!$B$8:$M$105,MATCH(A3025,'[1]Center of Mass'!$B$8:$B$105,0),9))^2+(V3025-INDEX('[1]Center of Mass'!$B$8:$M$105,MATCH(A3025,'[1]Center of Mass'!$B$8:$B$105,0),10))^2))</f>
        <v>470.44669473270011</v>
      </c>
    </row>
    <row r="3026" spans="1:25">
      <c r="A3026" s="403" t="s">
        <v>55</v>
      </c>
      <c r="B3026" s="403" t="s">
        <v>464</v>
      </c>
      <c r="C3026" s="403" t="s">
        <v>343</v>
      </c>
      <c r="D3026" s="403" t="s">
        <v>344</v>
      </c>
      <c r="E3026" s="403" t="s">
        <v>1455</v>
      </c>
      <c r="F3026" s="403">
        <v>0</v>
      </c>
      <c r="O3026" s="403" t="s">
        <v>345</v>
      </c>
      <c r="R3026" s="403">
        <v>4</v>
      </c>
      <c r="S3026" s="403">
        <v>2.2618</v>
      </c>
      <c r="T3026" s="403">
        <v>6.0279999999999996</v>
      </c>
      <c r="U3026" s="403">
        <v>11.898</v>
      </c>
      <c r="V3026" s="403">
        <v>4.2050000000000001</v>
      </c>
      <c r="W3026" s="403">
        <v>20.399999999999999</v>
      </c>
      <c r="X3026" s="404">
        <v>0.85975000000000001</v>
      </c>
      <c r="Y3026" s="403">
        <f>X3026+(S3026*((U3026-INDEX('[1]Center of Mass'!$B$8:$M$105,MATCH(A3026,'[1]Center of Mass'!$B$8:$B$105,0),9))^2+(V3026-INDEX('[1]Center of Mass'!$B$8:$M$105,MATCH(A3026,'[1]Center of Mass'!$B$8:$B$105,0),10))^2))</f>
        <v>397.5613959562001</v>
      </c>
    </row>
    <row r="3027" spans="1:25">
      <c r="A3027" s="403" t="s">
        <v>55</v>
      </c>
      <c r="B3027" s="403" t="s">
        <v>465</v>
      </c>
      <c r="C3027" s="403" t="s">
        <v>343</v>
      </c>
      <c r="D3027" s="403" t="s">
        <v>344</v>
      </c>
      <c r="E3027" s="403" t="s">
        <v>1455</v>
      </c>
      <c r="F3027" s="403">
        <v>0</v>
      </c>
      <c r="O3027" s="403" t="s">
        <v>345</v>
      </c>
      <c r="R3027" s="403">
        <v>4</v>
      </c>
      <c r="S3027" s="403">
        <v>1.5555000000000001</v>
      </c>
      <c r="T3027" s="403">
        <v>5.0259999999999998</v>
      </c>
      <c r="U3027" s="403">
        <v>13.252000000000001</v>
      </c>
      <c r="V3027" s="403">
        <v>4.2050000000000001</v>
      </c>
      <c r="W3027" s="403">
        <v>20.399999999999999</v>
      </c>
      <c r="X3027" s="404">
        <v>0.41548000000000002</v>
      </c>
      <c r="Y3027" s="403">
        <f>X3027+(S3027*((U3027-INDEX('[1]Center of Mass'!$B$8:$M$105,MATCH(A3027,'[1]Center of Mass'!$B$8:$B$105,0),9))^2+(V3027-INDEX('[1]Center of Mass'!$B$8:$M$105,MATCH(A3027,'[1]Center of Mass'!$B$8:$B$105,0),10))^2))</f>
        <v>235.6388137555</v>
      </c>
    </row>
    <row r="3028" spans="1:25">
      <c r="A3028" s="403" t="s">
        <v>55</v>
      </c>
      <c r="B3028" s="403" t="s">
        <v>466</v>
      </c>
      <c r="C3028" s="403" t="s">
        <v>343</v>
      </c>
      <c r="D3028" s="403" t="s">
        <v>344</v>
      </c>
      <c r="E3028" s="403" t="s">
        <v>1455</v>
      </c>
      <c r="F3028" s="403">
        <v>0</v>
      </c>
      <c r="O3028" s="403" t="s">
        <v>345</v>
      </c>
      <c r="R3028" s="403">
        <v>4</v>
      </c>
      <c r="S3028" s="403">
        <v>1.5555000000000001</v>
      </c>
      <c r="T3028" s="403">
        <v>5.0259999999999998</v>
      </c>
      <c r="U3028" s="403">
        <v>14.355</v>
      </c>
      <c r="V3028" s="403">
        <v>4.2050000000000001</v>
      </c>
      <c r="W3028" s="403">
        <v>20.399999999999999</v>
      </c>
      <c r="X3028" s="404">
        <v>0.41548000000000002</v>
      </c>
      <c r="Y3028" s="403">
        <f>X3028+(S3028*((U3028-INDEX('[1]Center of Mass'!$B$8:$M$105,MATCH(A3028,'[1]Center of Mass'!$B$8:$B$105,0),9))^2+(V3028-INDEX('[1]Center of Mass'!$B$8:$M$105,MATCH(A3028,'[1]Center of Mass'!$B$8:$B$105,0),10))^2))</f>
        <v>209.22535823799998</v>
      </c>
    </row>
    <row r="3029" spans="1:25">
      <c r="A3029" s="403" t="s">
        <v>55</v>
      </c>
      <c r="B3029" s="403" t="s">
        <v>467</v>
      </c>
      <c r="C3029" s="403" t="s">
        <v>343</v>
      </c>
      <c r="D3029" s="403" t="s">
        <v>344</v>
      </c>
      <c r="E3029" s="403" t="s">
        <v>1455</v>
      </c>
      <c r="F3029" s="403">
        <v>0</v>
      </c>
      <c r="O3029" s="403" t="s">
        <v>345</v>
      </c>
      <c r="R3029" s="403">
        <v>4</v>
      </c>
      <c r="S3029" s="403">
        <v>1.5555000000000001</v>
      </c>
      <c r="T3029" s="403">
        <v>5.0259999999999998</v>
      </c>
      <c r="U3029" s="403">
        <v>15.458</v>
      </c>
      <c r="V3029" s="403">
        <v>4.2050000000000001</v>
      </c>
      <c r="W3029" s="403">
        <v>20.399999999999999</v>
      </c>
      <c r="X3029" s="404">
        <v>0.41548000000000002</v>
      </c>
      <c r="Y3029" s="403">
        <f>X3029+(S3029*((U3029-INDEX('[1]Center of Mass'!$B$8:$M$105,MATCH(A3029,'[1]Center of Mass'!$B$8:$B$105,0),9))^2+(V3029-INDEX('[1]Center of Mass'!$B$8:$M$105,MATCH(A3029,'[1]Center of Mass'!$B$8:$B$105,0),10))^2))</f>
        <v>186.59677331950002</v>
      </c>
    </row>
    <row r="3030" spans="1:25">
      <c r="A3030" s="403" t="s">
        <v>55</v>
      </c>
      <c r="B3030" s="403" t="s">
        <v>468</v>
      </c>
      <c r="C3030" s="403" t="s">
        <v>343</v>
      </c>
      <c r="D3030" s="403" t="s">
        <v>344</v>
      </c>
      <c r="E3030" s="403" t="s">
        <v>1455</v>
      </c>
      <c r="F3030" s="403">
        <v>0</v>
      </c>
      <c r="O3030" s="403" t="s">
        <v>345</v>
      </c>
      <c r="R3030" s="403">
        <v>4</v>
      </c>
      <c r="S3030" s="403">
        <v>1.6787000000000001</v>
      </c>
      <c r="T3030" s="403">
        <v>5.2009999999999996</v>
      </c>
      <c r="U3030" s="403">
        <v>16.605</v>
      </c>
      <c r="V3030" s="403">
        <v>4.2050000000000001</v>
      </c>
      <c r="W3030" s="403">
        <v>20.399999999999999</v>
      </c>
      <c r="X3030" s="404">
        <v>0.47638999999999998</v>
      </c>
      <c r="Y3030" s="403">
        <f>X3030+(S3030*((U3030-INDEX('[1]Center of Mass'!$B$8:$M$105,MATCH(A3030,'[1]Center of Mass'!$B$8:$B$105,0),9))^2+(V3030-INDEX('[1]Center of Mass'!$B$8:$M$105,MATCH(A3030,'[1]Center of Mass'!$B$8:$B$105,0),10))^2))</f>
        <v>180.34106409920003</v>
      </c>
    </row>
    <row r="3031" spans="1:25">
      <c r="A3031" s="403" t="s">
        <v>55</v>
      </c>
      <c r="B3031" s="403" t="s">
        <v>469</v>
      </c>
      <c r="C3031" s="403" t="s">
        <v>343</v>
      </c>
      <c r="D3031" s="403" t="s">
        <v>344</v>
      </c>
      <c r="E3031" s="403" t="s">
        <v>1455</v>
      </c>
      <c r="F3031" s="403">
        <v>0</v>
      </c>
      <c r="O3031" s="403" t="s">
        <v>345</v>
      </c>
      <c r="R3031" s="403">
        <v>4</v>
      </c>
      <c r="S3031" s="403">
        <v>0.84599999999999997</v>
      </c>
      <c r="T3031" s="403">
        <v>4.0199999999999996</v>
      </c>
      <c r="U3031" s="403">
        <v>17.5</v>
      </c>
      <c r="V3031" s="403">
        <v>4.2050000000000001</v>
      </c>
      <c r="W3031" s="403">
        <v>20.399999999999999</v>
      </c>
      <c r="X3031" s="404">
        <v>0.16556000000000001</v>
      </c>
      <c r="Y3031" s="403">
        <f>X3031+(S3031*((U3031-INDEX('[1]Center of Mass'!$B$8:$M$105,MATCH(A3031,'[1]Center of Mass'!$B$8:$B$105,0),9))^2+(V3031-INDEX('[1]Center of Mass'!$B$8:$M$105,MATCH(A3031,'[1]Center of Mass'!$B$8:$B$105,0),10))^2))</f>
        <v>84.073871245999996</v>
      </c>
    </row>
    <row r="3032" spans="1:25">
      <c r="A3032" s="403" t="s">
        <v>55</v>
      </c>
      <c r="B3032" s="403" t="s">
        <v>658</v>
      </c>
      <c r="C3032" s="403" t="s">
        <v>343</v>
      </c>
      <c r="D3032" s="403" t="s">
        <v>344</v>
      </c>
      <c r="E3032" s="403" t="s">
        <v>1455</v>
      </c>
      <c r="F3032" s="403">
        <v>0</v>
      </c>
      <c r="O3032" s="403" t="s">
        <v>345</v>
      </c>
      <c r="R3032" s="403">
        <v>4</v>
      </c>
      <c r="S3032" s="403">
        <v>1.7625999999999999</v>
      </c>
      <c r="T3032" s="403">
        <v>5.32</v>
      </c>
      <c r="U3032" s="403">
        <v>0.625</v>
      </c>
      <c r="V3032" s="403">
        <v>5.6150000000000002</v>
      </c>
      <c r="W3032" s="403">
        <v>20.399999999999999</v>
      </c>
      <c r="X3032" s="404">
        <v>0.52153000000000005</v>
      </c>
      <c r="Y3032" s="403">
        <f>X3032+(S3032*((U3032-INDEX('[1]Center of Mass'!$B$8:$M$105,MATCH(A3032,'[1]Center of Mass'!$B$8:$B$105,0),9))^2+(V3032-INDEX('[1]Center of Mass'!$B$8:$M$105,MATCH(A3032,'[1]Center of Mass'!$B$8:$B$105,0),10))^2))</f>
        <v>873.45178159759996</v>
      </c>
    </row>
    <row r="3033" spans="1:25">
      <c r="A3033" s="403" t="s">
        <v>55</v>
      </c>
      <c r="B3033" s="403" t="s">
        <v>659</v>
      </c>
      <c r="C3033" s="403" t="s">
        <v>343</v>
      </c>
      <c r="D3033" s="403" t="s">
        <v>344</v>
      </c>
      <c r="E3033" s="403" t="s">
        <v>1455</v>
      </c>
      <c r="F3033" s="403">
        <v>0</v>
      </c>
      <c r="O3033" s="403" t="s">
        <v>345</v>
      </c>
      <c r="R3033" s="403">
        <v>4</v>
      </c>
      <c r="S3033" s="403">
        <v>1.4453</v>
      </c>
      <c r="T3033" s="403">
        <v>4.87</v>
      </c>
      <c r="U3033" s="403">
        <v>1.7629999999999999</v>
      </c>
      <c r="V3033" s="403">
        <v>5.6150000000000002</v>
      </c>
      <c r="W3033" s="403">
        <v>20.399999999999999</v>
      </c>
      <c r="X3033" s="404">
        <v>0.36601</v>
      </c>
      <c r="Y3033" s="403">
        <f>X3033+(S3033*((U3033-INDEX('[1]Center of Mass'!$B$8:$M$105,MATCH(A3033,'[1]Center of Mass'!$B$8:$B$105,0),9))^2+(V3033-INDEX('[1]Center of Mass'!$B$8:$M$105,MATCH(A3033,'[1]Center of Mass'!$B$8:$B$105,0),10))^2))</f>
        <v>649.35303490319995</v>
      </c>
    </row>
    <row r="3034" spans="1:25">
      <c r="A3034" s="403" t="s">
        <v>55</v>
      </c>
      <c r="B3034" s="403" t="s">
        <v>660</v>
      </c>
      <c r="C3034" s="403" t="s">
        <v>343</v>
      </c>
      <c r="D3034" s="403" t="s">
        <v>344</v>
      </c>
      <c r="E3034" s="403" t="s">
        <v>1455</v>
      </c>
      <c r="F3034" s="403">
        <v>0</v>
      </c>
      <c r="O3034" s="403" t="s">
        <v>345</v>
      </c>
      <c r="R3034" s="403">
        <v>4</v>
      </c>
      <c r="S3034" s="403">
        <v>1.4453</v>
      </c>
      <c r="T3034" s="403">
        <v>4.87</v>
      </c>
      <c r="U3034" s="403">
        <v>2.7879999999999998</v>
      </c>
      <c r="V3034" s="403">
        <v>5.6150000000000002</v>
      </c>
      <c r="W3034" s="403">
        <v>20.399999999999999</v>
      </c>
      <c r="X3034" s="404">
        <v>0.36601</v>
      </c>
      <c r="Y3034" s="403">
        <f>X3034+(S3034*((U3034-INDEX('[1]Center of Mass'!$B$8:$M$105,MATCH(A3034,'[1]Center of Mass'!$B$8:$B$105,0),9))^2+(V3034-INDEX('[1]Center of Mass'!$B$8:$M$105,MATCH(A3034,'[1]Center of Mass'!$B$8:$B$105,0),10))^2))</f>
        <v>592.39047384569994</v>
      </c>
    </row>
    <row r="3035" spans="1:25">
      <c r="A3035" s="403" t="s">
        <v>55</v>
      </c>
      <c r="B3035" s="403" t="s">
        <v>661</v>
      </c>
      <c r="C3035" s="403" t="s">
        <v>343</v>
      </c>
      <c r="D3035" s="403" t="s">
        <v>344</v>
      </c>
      <c r="E3035" s="403" t="s">
        <v>1455</v>
      </c>
      <c r="F3035" s="403">
        <v>0</v>
      </c>
      <c r="O3035" s="403" t="s">
        <v>345</v>
      </c>
      <c r="R3035" s="403">
        <v>4</v>
      </c>
      <c r="S3035" s="403">
        <v>1.8331</v>
      </c>
      <c r="T3035" s="403">
        <v>5.42</v>
      </c>
      <c r="U3035" s="403">
        <v>3.95</v>
      </c>
      <c r="V3035" s="403">
        <v>5.6150000000000002</v>
      </c>
      <c r="W3035" s="403">
        <v>20.399999999999999</v>
      </c>
      <c r="X3035" s="404">
        <v>0.56186999999999998</v>
      </c>
      <c r="Y3035" s="403">
        <f>X3035+(S3035*((U3035-INDEX('[1]Center of Mass'!$B$8:$M$105,MATCH(A3035,'[1]Center of Mass'!$B$8:$B$105,0),9))^2+(V3035-INDEX('[1]Center of Mass'!$B$8:$M$105,MATCH(A3035,'[1]Center of Mass'!$B$8:$B$105,0),10))^2))</f>
        <v>674.19257610310001</v>
      </c>
    </row>
    <row r="3036" spans="1:25">
      <c r="A3036" s="403" t="s">
        <v>55</v>
      </c>
      <c r="B3036" s="403" t="s">
        <v>662</v>
      </c>
      <c r="C3036" s="403" t="s">
        <v>343</v>
      </c>
      <c r="D3036" s="403" t="s">
        <v>344</v>
      </c>
      <c r="E3036" s="403" t="s">
        <v>1455</v>
      </c>
      <c r="F3036" s="403">
        <v>0</v>
      </c>
      <c r="O3036" s="403" t="s">
        <v>345</v>
      </c>
      <c r="R3036" s="403">
        <v>4</v>
      </c>
      <c r="S3036" s="403">
        <v>1.8331</v>
      </c>
      <c r="T3036" s="403">
        <v>5.42</v>
      </c>
      <c r="U3036" s="403">
        <v>5.25</v>
      </c>
      <c r="V3036" s="403">
        <v>5.6150000000000002</v>
      </c>
      <c r="W3036" s="403">
        <v>20.399999999999999</v>
      </c>
      <c r="X3036" s="404">
        <v>0.56186999999999998</v>
      </c>
      <c r="Y3036" s="403">
        <f>X3036+(S3036*((U3036-INDEX('[1]Center of Mass'!$B$8:$M$105,MATCH(A3036,'[1]Center of Mass'!$B$8:$B$105,0),9))^2+(V3036-INDEX('[1]Center of Mass'!$B$8:$M$105,MATCH(A3036,'[1]Center of Mass'!$B$8:$B$105,0),10))^2))</f>
        <v>593.64139604310003</v>
      </c>
    </row>
    <row r="3037" spans="1:25">
      <c r="A3037" s="403" t="s">
        <v>55</v>
      </c>
      <c r="B3037" s="403" t="s">
        <v>663</v>
      </c>
      <c r="C3037" s="403" t="s">
        <v>343</v>
      </c>
      <c r="D3037" s="403" t="s">
        <v>344</v>
      </c>
      <c r="E3037" s="403" t="s">
        <v>1455</v>
      </c>
      <c r="F3037" s="403">
        <v>0</v>
      </c>
      <c r="O3037" s="403" t="s">
        <v>345</v>
      </c>
      <c r="R3037" s="403">
        <v>4</v>
      </c>
      <c r="S3037" s="403">
        <v>1.8331</v>
      </c>
      <c r="T3037" s="403">
        <v>5.42</v>
      </c>
      <c r="U3037" s="403">
        <v>6.55</v>
      </c>
      <c r="V3037" s="403">
        <v>5.6150000000000002</v>
      </c>
      <c r="W3037" s="403">
        <v>20.399999999999999</v>
      </c>
      <c r="X3037" s="404">
        <v>0.56186999999999998</v>
      </c>
      <c r="Y3037" s="403">
        <f>X3037+(S3037*((U3037-INDEX('[1]Center of Mass'!$B$8:$M$105,MATCH(A3037,'[1]Center of Mass'!$B$8:$B$105,0),9))^2+(V3037-INDEX('[1]Center of Mass'!$B$8:$M$105,MATCH(A3037,'[1]Center of Mass'!$B$8:$B$105,0),10))^2))</f>
        <v>519.28609398309993</v>
      </c>
    </row>
    <row r="3038" spans="1:25">
      <c r="A3038" s="403" t="s">
        <v>55</v>
      </c>
      <c r="B3038" s="403" t="s">
        <v>664</v>
      </c>
      <c r="C3038" s="403" t="s">
        <v>343</v>
      </c>
      <c r="D3038" s="403" t="s">
        <v>344</v>
      </c>
      <c r="E3038" s="403" t="s">
        <v>1455</v>
      </c>
      <c r="F3038" s="403">
        <v>0</v>
      </c>
      <c r="O3038" s="403" t="s">
        <v>345</v>
      </c>
      <c r="R3038" s="403">
        <v>4</v>
      </c>
      <c r="S3038" s="403">
        <v>1.6215999999999999</v>
      </c>
      <c r="T3038" s="403">
        <v>5.12</v>
      </c>
      <c r="U3038" s="403">
        <v>7.7750000000000004</v>
      </c>
      <c r="V3038" s="403">
        <v>5.6150000000000002</v>
      </c>
      <c r="W3038" s="403">
        <v>20.399999999999999</v>
      </c>
      <c r="X3038" s="404">
        <v>0.44738</v>
      </c>
      <c r="Y3038" s="403">
        <f>X3038+(S3038*((U3038-INDEX('[1]Center of Mass'!$B$8:$M$105,MATCH(A3038,'[1]Center of Mass'!$B$8:$B$105,0),9))^2+(V3038-INDEX('[1]Center of Mass'!$B$8:$M$105,MATCH(A3038,'[1]Center of Mass'!$B$8:$B$105,0),10))^2))</f>
        <v>402.35636060160004</v>
      </c>
    </row>
    <row r="3039" spans="1:25">
      <c r="A3039" s="403" t="s">
        <v>55</v>
      </c>
      <c r="B3039" s="403" t="s">
        <v>665</v>
      </c>
      <c r="C3039" s="403" t="s">
        <v>343</v>
      </c>
      <c r="D3039" s="403" t="s">
        <v>344</v>
      </c>
      <c r="E3039" s="403" t="s">
        <v>1455</v>
      </c>
      <c r="F3039" s="403">
        <v>0</v>
      </c>
      <c r="O3039" s="403" t="s">
        <v>345</v>
      </c>
      <c r="R3039" s="403">
        <v>4</v>
      </c>
      <c r="S3039" s="403">
        <v>1.6215999999999999</v>
      </c>
      <c r="T3039" s="403">
        <v>5.12</v>
      </c>
      <c r="U3039" s="403">
        <v>8.9250000000000007</v>
      </c>
      <c r="V3039" s="403">
        <v>5.6150000000000002</v>
      </c>
      <c r="W3039" s="403">
        <v>20.399999999999999</v>
      </c>
      <c r="X3039" s="404">
        <v>0.44738</v>
      </c>
      <c r="Y3039" s="403">
        <f>X3039+(S3039*((U3039-INDEX('[1]Center of Mass'!$B$8:$M$105,MATCH(A3039,'[1]Center of Mass'!$B$8:$B$105,0),9))^2+(V3039-INDEX('[1]Center of Mass'!$B$8:$M$105,MATCH(A3039,'[1]Center of Mass'!$B$8:$B$105,0),10))^2))</f>
        <v>353.30733892159998</v>
      </c>
    </row>
    <row r="3040" spans="1:25">
      <c r="A3040" s="403" t="s">
        <v>55</v>
      </c>
      <c r="B3040" s="403" t="s">
        <v>666</v>
      </c>
      <c r="C3040" s="403" t="s">
        <v>343</v>
      </c>
      <c r="D3040" s="403" t="s">
        <v>344</v>
      </c>
      <c r="E3040" s="403" t="s">
        <v>1455</v>
      </c>
      <c r="F3040" s="403">
        <v>0</v>
      </c>
      <c r="O3040" s="403" t="s">
        <v>345</v>
      </c>
      <c r="R3040" s="403">
        <v>4</v>
      </c>
      <c r="S3040" s="403">
        <v>2.2503000000000002</v>
      </c>
      <c r="T3040" s="403">
        <v>6.0119999999999996</v>
      </c>
      <c r="U3040" s="403">
        <v>10.298</v>
      </c>
      <c r="V3040" s="403">
        <v>5.6150000000000002</v>
      </c>
      <c r="W3040" s="403">
        <v>20.399999999999999</v>
      </c>
      <c r="X3040" s="404">
        <v>0.85046999999999995</v>
      </c>
      <c r="Y3040" s="403">
        <f>X3040+(S3040*((U3040-INDEX('[1]Center of Mass'!$B$8:$M$105,MATCH(A3040,'[1]Center of Mass'!$B$8:$B$105,0),9))^2+(V3040-INDEX('[1]Center of Mass'!$B$8:$M$105,MATCH(A3040,'[1]Center of Mass'!$B$8:$B$105,0),10))^2))</f>
        <v>417.04640064270001</v>
      </c>
    </row>
    <row r="3041" spans="1:25">
      <c r="A3041" s="403" t="s">
        <v>55</v>
      </c>
      <c r="B3041" s="403" t="s">
        <v>667</v>
      </c>
      <c r="C3041" s="403" t="s">
        <v>343</v>
      </c>
      <c r="D3041" s="403" t="s">
        <v>344</v>
      </c>
      <c r="E3041" s="403" t="s">
        <v>1455</v>
      </c>
      <c r="F3041" s="403">
        <v>0</v>
      </c>
      <c r="O3041" s="403" t="s">
        <v>345</v>
      </c>
      <c r="R3041" s="403">
        <v>4</v>
      </c>
      <c r="S3041" s="403">
        <v>2.2618</v>
      </c>
      <c r="T3041" s="403">
        <v>6.0279999999999996</v>
      </c>
      <c r="U3041" s="403">
        <v>11.898</v>
      </c>
      <c r="V3041" s="403">
        <v>5.6150000000000002</v>
      </c>
      <c r="W3041" s="403">
        <v>20.399999999999999</v>
      </c>
      <c r="X3041" s="404">
        <v>0.85975000000000001</v>
      </c>
      <c r="Y3041" s="403">
        <f>X3041+(S3041*((U3041-INDEX('[1]Center of Mass'!$B$8:$M$105,MATCH(A3041,'[1]Center of Mass'!$B$8:$B$105,0),9))^2+(V3041-INDEX('[1]Center of Mass'!$B$8:$M$105,MATCH(A3041,'[1]Center of Mass'!$B$8:$B$105,0),10))^2))</f>
        <v>343.88820341620004</v>
      </c>
    </row>
    <row r="3042" spans="1:25">
      <c r="A3042" s="403" t="s">
        <v>55</v>
      </c>
      <c r="B3042" s="403" t="s">
        <v>668</v>
      </c>
      <c r="C3042" s="403" t="s">
        <v>343</v>
      </c>
      <c r="D3042" s="403" t="s">
        <v>344</v>
      </c>
      <c r="E3042" s="403" t="s">
        <v>1455</v>
      </c>
      <c r="F3042" s="403">
        <v>0</v>
      </c>
      <c r="O3042" s="403" t="s">
        <v>345</v>
      </c>
      <c r="R3042" s="403">
        <v>4</v>
      </c>
      <c r="S3042" s="403">
        <v>1.5555000000000001</v>
      </c>
      <c r="T3042" s="403">
        <v>5.0259999999999998</v>
      </c>
      <c r="U3042" s="403">
        <v>13.252000000000001</v>
      </c>
      <c r="V3042" s="403">
        <v>5.6150000000000002</v>
      </c>
      <c r="W3042" s="403">
        <v>20.399999999999999</v>
      </c>
      <c r="X3042" s="404">
        <v>0.41548000000000002</v>
      </c>
      <c r="Y3042" s="403">
        <f>X3042+(S3042*((U3042-INDEX('[1]Center of Mass'!$B$8:$M$105,MATCH(A3042,'[1]Center of Mass'!$B$8:$B$105,0),9))^2+(V3042-INDEX('[1]Center of Mass'!$B$8:$M$105,MATCH(A3042,'[1]Center of Mass'!$B$8:$B$105,0),10))^2))</f>
        <v>198.72633210549998</v>
      </c>
    </row>
    <row r="3043" spans="1:25">
      <c r="A3043" s="403" t="s">
        <v>55</v>
      </c>
      <c r="B3043" s="403" t="s">
        <v>669</v>
      </c>
      <c r="C3043" s="403" t="s">
        <v>343</v>
      </c>
      <c r="D3043" s="403" t="s">
        <v>344</v>
      </c>
      <c r="E3043" s="403" t="s">
        <v>1455</v>
      </c>
      <c r="F3043" s="403">
        <v>0</v>
      </c>
      <c r="O3043" s="403" t="s">
        <v>345</v>
      </c>
      <c r="R3043" s="403">
        <v>4</v>
      </c>
      <c r="S3043" s="403">
        <v>1.5555000000000001</v>
      </c>
      <c r="T3043" s="403">
        <v>5.0259999999999998</v>
      </c>
      <c r="U3043" s="403">
        <v>14.355</v>
      </c>
      <c r="V3043" s="403">
        <v>5.6150000000000002</v>
      </c>
      <c r="W3043" s="403">
        <v>20.399999999999999</v>
      </c>
      <c r="X3043" s="404">
        <v>0.41548000000000002</v>
      </c>
      <c r="Y3043" s="403">
        <f>X3043+(S3043*((U3043-INDEX('[1]Center of Mass'!$B$8:$M$105,MATCH(A3043,'[1]Center of Mass'!$B$8:$B$105,0),9))^2+(V3043-INDEX('[1]Center of Mass'!$B$8:$M$105,MATCH(A3043,'[1]Center of Mass'!$B$8:$B$105,0),10))^2))</f>
        <v>172.31287658799999</v>
      </c>
    </row>
    <row r="3044" spans="1:25">
      <c r="A3044" s="403" t="s">
        <v>55</v>
      </c>
      <c r="B3044" s="403" t="s">
        <v>670</v>
      </c>
      <c r="C3044" s="403" t="s">
        <v>343</v>
      </c>
      <c r="D3044" s="403" t="s">
        <v>344</v>
      </c>
      <c r="E3044" s="403" t="s">
        <v>1455</v>
      </c>
      <c r="F3044" s="403">
        <v>0</v>
      </c>
      <c r="O3044" s="403" t="s">
        <v>345</v>
      </c>
      <c r="R3044" s="403">
        <v>4</v>
      </c>
      <c r="S3044" s="403">
        <v>1.5555000000000001</v>
      </c>
      <c r="T3044" s="403">
        <v>5.0259999999999998</v>
      </c>
      <c r="U3044" s="403">
        <v>15.458</v>
      </c>
      <c r="V3044" s="403">
        <v>5.6150000000000002</v>
      </c>
      <c r="W3044" s="403">
        <v>20.399999999999999</v>
      </c>
      <c r="X3044" s="404">
        <v>0.41548000000000002</v>
      </c>
      <c r="Y3044" s="403">
        <f>X3044+(S3044*((U3044-INDEX('[1]Center of Mass'!$B$8:$M$105,MATCH(A3044,'[1]Center of Mass'!$B$8:$B$105,0),9))^2+(V3044-INDEX('[1]Center of Mass'!$B$8:$M$105,MATCH(A3044,'[1]Center of Mass'!$B$8:$B$105,0),10))^2))</f>
        <v>149.68429166950003</v>
      </c>
    </row>
    <row r="3045" spans="1:25">
      <c r="A3045" s="403" t="s">
        <v>55</v>
      </c>
      <c r="B3045" s="403" t="s">
        <v>671</v>
      </c>
      <c r="C3045" s="403" t="s">
        <v>343</v>
      </c>
      <c r="D3045" s="403" t="s">
        <v>344</v>
      </c>
      <c r="E3045" s="403" t="s">
        <v>1455</v>
      </c>
      <c r="F3045" s="403">
        <v>0</v>
      </c>
      <c r="O3045" s="403" t="s">
        <v>345</v>
      </c>
      <c r="R3045" s="403">
        <v>4</v>
      </c>
      <c r="S3045" s="403">
        <v>1.6787000000000001</v>
      </c>
      <c r="T3045" s="403">
        <v>5.2009999999999996</v>
      </c>
      <c r="U3045" s="403">
        <v>16.605</v>
      </c>
      <c r="V3045" s="403">
        <v>5.6150000000000002</v>
      </c>
      <c r="W3045" s="403">
        <v>20.399999999999999</v>
      </c>
      <c r="X3045" s="404">
        <v>0.47638999999999998</v>
      </c>
      <c r="Y3045" s="403">
        <f>X3045+(S3045*((U3045-INDEX('[1]Center of Mass'!$B$8:$M$105,MATCH(A3045,'[1]Center of Mass'!$B$8:$B$105,0),9))^2+(V3045-INDEX('[1]Center of Mass'!$B$8:$M$105,MATCH(A3045,'[1]Center of Mass'!$B$8:$B$105,0),10))^2))</f>
        <v>140.50500948920001</v>
      </c>
    </row>
    <row r="3046" spans="1:25">
      <c r="A3046" s="403" t="s">
        <v>55</v>
      </c>
      <c r="B3046" s="403" t="s">
        <v>470</v>
      </c>
      <c r="C3046" s="403" t="s">
        <v>343</v>
      </c>
      <c r="D3046" s="403" t="s">
        <v>344</v>
      </c>
      <c r="E3046" s="403" t="s">
        <v>1455</v>
      </c>
      <c r="F3046" s="403">
        <v>0</v>
      </c>
      <c r="O3046" s="403" t="s">
        <v>345</v>
      </c>
      <c r="R3046" s="403">
        <v>4</v>
      </c>
      <c r="S3046" s="403">
        <v>0.84599999999999997</v>
      </c>
      <c r="T3046" s="403">
        <v>4.0199999999999996</v>
      </c>
      <c r="U3046" s="403">
        <v>17.5</v>
      </c>
      <c r="V3046" s="403">
        <v>5.6150000000000002</v>
      </c>
      <c r="W3046" s="403">
        <v>20.399999999999999</v>
      </c>
      <c r="X3046" s="404">
        <v>0.16556000000000001</v>
      </c>
      <c r="Y3046" s="403">
        <f>X3046+(S3046*((U3046-INDEX('[1]Center of Mass'!$B$8:$M$105,MATCH(A3046,'[1]Center of Mass'!$B$8:$B$105,0),9))^2+(V3046-INDEX('[1]Center of Mass'!$B$8:$M$105,MATCH(A3046,'[1]Center of Mass'!$B$8:$B$105,0),10))^2))</f>
        <v>63.998037445999998</v>
      </c>
    </row>
    <row r="3047" spans="1:25">
      <c r="A3047" s="403" t="s">
        <v>55</v>
      </c>
      <c r="B3047" s="403" t="s">
        <v>472</v>
      </c>
      <c r="C3047" s="403" t="s">
        <v>343</v>
      </c>
      <c r="D3047" s="403" t="s">
        <v>344</v>
      </c>
      <c r="E3047" s="403" t="s">
        <v>1455</v>
      </c>
      <c r="F3047" s="403">
        <v>0</v>
      </c>
      <c r="O3047" s="403" t="s">
        <v>345</v>
      </c>
      <c r="R3047" s="403">
        <v>4</v>
      </c>
      <c r="S3047" s="403">
        <v>1.6875</v>
      </c>
      <c r="T3047" s="403">
        <v>5.2</v>
      </c>
      <c r="U3047" s="403">
        <v>0.625</v>
      </c>
      <c r="V3047" s="403">
        <v>6.9950000000000001</v>
      </c>
      <c r="W3047" s="403">
        <v>20.399999999999999</v>
      </c>
      <c r="X3047" s="404">
        <v>0.47602</v>
      </c>
      <c r="Y3047" s="403">
        <f>X3047+(S3047*((U3047-INDEX('[1]Center of Mass'!$B$8:$M$105,MATCH(A3047,'[1]Center of Mass'!$B$8:$B$105,0),9))^2+(V3047-INDEX('[1]Center of Mass'!$B$8:$M$105,MATCH(A3047,'[1]Center of Mass'!$B$8:$B$105,0),10))^2))</f>
        <v>803.51723574999994</v>
      </c>
    </row>
    <row r="3048" spans="1:25">
      <c r="A3048" s="403" t="s">
        <v>55</v>
      </c>
      <c r="B3048" s="403" t="s">
        <v>473</v>
      </c>
      <c r="C3048" s="403" t="s">
        <v>343</v>
      </c>
      <c r="D3048" s="403" t="s">
        <v>344</v>
      </c>
      <c r="E3048" s="403" t="s">
        <v>1455</v>
      </c>
      <c r="F3048" s="403">
        <v>0</v>
      </c>
      <c r="O3048" s="403" t="s">
        <v>345</v>
      </c>
      <c r="R3048" s="403">
        <v>4</v>
      </c>
      <c r="S3048" s="403">
        <v>1.3837999999999999</v>
      </c>
      <c r="T3048" s="403">
        <v>4.75</v>
      </c>
      <c r="U3048" s="403">
        <v>1.7629999999999999</v>
      </c>
      <c r="V3048" s="403">
        <v>6.9950000000000001</v>
      </c>
      <c r="W3048" s="403">
        <v>20.399999999999999</v>
      </c>
      <c r="X3048" s="404">
        <v>0.33130999999999999</v>
      </c>
      <c r="Y3048" s="403">
        <f>X3048+(S3048*((U3048-INDEX('[1]Center of Mass'!$B$8:$M$105,MATCH(A3048,'[1]Center of Mass'!$B$8:$B$105,0),9))^2+(V3048-INDEX('[1]Center of Mass'!$B$8:$M$105,MATCH(A3048,'[1]Center of Mass'!$B$8:$B$105,0),10))^2))</f>
        <v>594.8914193871999</v>
      </c>
    </row>
    <row r="3049" spans="1:25">
      <c r="A3049" s="403" t="s">
        <v>55</v>
      </c>
      <c r="B3049" s="403" t="s">
        <v>474</v>
      </c>
      <c r="C3049" s="403" t="s">
        <v>343</v>
      </c>
      <c r="D3049" s="403" t="s">
        <v>344</v>
      </c>
      <c r="E3049" s="403" t="s">
        <v>1455</v>
      </c>
      <c r="F3049" s="403">
        <v>0</v>
      </c>
      <c r="O3049" s="403" t="s">
        <v>345</v>
      </c>
      <c r="R3049" s="403">
        <v>4</v>
      </c>
      <c r="S3049" s="403">
        <v>1.3837999999999999</v>
      </c>
      <c r="T3049" s="403">
        <v>4.75</v>
      </c>
      <c r="U3049" s="403">
        <v>2.7879999999999998</v>
      </c>
      <c r="V3049" s="403">
        <v>6.9950000000000001</v>
      </c>
      <c r="W3049" s="403">
        <v>20.399999999999999</v>
      </c>
      <c r="X3049" s="404">
        <v>0.33130999999999999</v>
      </c>
      <c r="Y3049" s="403">
        <f>X3049+(S3049*((U3049-INDEX('[1]Center of Mass'!$B$8:$M$105,MATCH(A3049,'[1]Center of Mass'!$B$8:$B$105,0),9))^2+(V3049-INDEX('[1]Center of Mass'!$B$8:$M$105,MATCH(A3049,'[1]Center of Mass'!$B$8:$B$105,0),10))^2))</f>
        <v>540.35271324220002</v>
      </c>
    </row>
    <row r="3050" spans="1:25">
      <c r="A3050" s="403" t="s">
        <v>55</v>
      </c>
      <c r="B3050" s="403" t="s">
        <v>475</v>
      </c>
      <c r="C3050" s="403" t="s">
        <v>343</v>
      </c>
      <c r="D3050" s="403" t="s">
        <v>344</v>
      </c>
      <c r="E3050" s="403" t="s">
        <v>1455</v>
      </c>
      <c r="F3050" s="403">
        <v>0</v>
      </c>
      <c r="O3050" s="403" t="s">
        <v>345</v>
      </c>
      <c r="R3050" s="403">
        <v>4</v>
      </c>
      <c r="S3050" s="403">
        <v>1.7549999999999999</v>
      </c>
      <c r="T3050" s="403">
        <v>5.3</v>
      </c>
      <c r="U3050" s="403">
        <v>3.95</v>
      </c>
      <c r="V3050" s="403">
        <v>6.9950000000000001</v>
      </c>
      <c r="W3050" s="403">
        <v>20.399999999999999</v>
      </c>
      <c r="X3050" s="404">
        <v>0.51370000000000005</v>
      </c>
      <c r="Y3050" s="403">
        <f>X3050+(S3050*((U3050-INDEX('[1]Center of Mass'!$B$8:$M$105,MATCH(A3050,'[1]Center of Mass'!$B$8:$B$105,0),9))^2+(V3050-INDEX('[1]Center of Mass'!$B$8:$M$105,MATCH(A3050,'[1]Center of Mass'!$B$8:$B$105,0),10))^2))</f>
        <v>611.44060925500003</v>
      </c>
    </row>
    <row r="3051" spans="1:25">
      <c r="A3051" s="403" t="s">
        <v>55</v>
      </c>
      <c r="B3051" s="403" t="s">
        <v>476</v>
      </c>
      <c r="C3051" s="403" t="s">
        <v>343</v>
      </c>
      <c r="D3051" s="403" t="s">
        <v>344</v>
      </c>
      <c r="E3051" s="403" t="s">
        <v>1455</v>
      </c>
      <c r="F3051" s="403">
        <v>0</v>
      </c>
      <c r="O3051" s="403" t="s">
        <v>345</v>
      </c>
      <c r="R3051" s="403">
        <v>4</v>
      </c>
      <c r="S3051" s="403">
        <v>1.7549999999999999</v>
      </c>
      <c r="T3051" s="403">
        <v>5.3</v>
      </c>
      <c r="U3051" s="403">
        <v>5.25</v>
      </c>
      <c r="V3051" s="403">
        <v>6.9950000000000001</v>
      </c>
      <c r="W3051" s="403">
        <v>20.399999999999999</v>
      </c>
      <c r="X3051" s="404">
        <v>0.51370000000000005</v>
      </c>
      <c r="Y3051" s="403">
        <f>X3051+(S3051*((U3051-INDEX('[1]Center of Mass'!$B$8:$M$105,MATCH(A3051,'[1]Center of Mass'!$B$8:$B$105,0),9))^2+(V3051-INDEX('[1]Center of Mass'!$B$8:$M$105,MATCH(A3051,'[1]Center of Mass'!$B$8:$B$105,0),10))^2))</f>
        <v>534.32134625499998</v>
      </c>
    </row>
    <row r="3052" spans="1:25">
      <c r="A3052" s="403" t="s">
        <v>55</v>
      </c>
      <c r="B3052" s="403" t="s">
        <v>477</v>
      </c>
      <c r="C3052" s="403" t="s">
        <v>343</v>
      </c>
      <c r="D3052" s="403" t="s">
        <v>344</v>
      </c>
      <c r="E3052" s="403" t="s">
        <v>1455</v>
      </c>
      <c r="F3052" s="403">
        <v>0</v>
      </c>
      <c r="O3052" s="403" t="s">
        <v>345</v>
      </c>
      <c r="R3052" s="403">
        <v>4</v>
      </c>
      <c r="S3052" s="403">
        <v>1.7549999999999999</v>
      </c>
      <c r="T3052" s="403">
        <v>5.3</v>
      </c>
      <c r="U3052" s="403">
        <v>6.55</v>
      </c>
      <c r="V3052" s="403">
        <v>6.9950000000000001</v>
      </c>
      <c r="W3052" s="403">
        <v>20.399999999999999</v>
      </c>
      <c r="X3052" s="404">
        <v>0.51370000000000005</v>
      </c>
      <c r="Y3052" s="403">
        <f>X3052+(S3052*((U3052-INDEX('[1]Center of Mass'!$B$8:$M$105,MATCH(A3052,'[1]Center of Mass'!$B$8:$B$105,0),9))^2+(V3052-INDEX('[1]Center of Mass'!$B$8:$M$105,MATCH(A3052,'[1]Center of Mass'!$B$8:$B$105,0),10))^2))</f>
        <v>463.13398325500009</v>
      </c>
    </row>
    <row r="3053" spans="1:25">
      <c r="A3053" s="403" t="s">
        <v>55</v>
      </c>
      <c r="B3053" s="403" t="s">
        <v>478</v>
      </c>
      <c r="C3053" s="403" t="s">
        <v>343</v>
      </c>
      <c r="D3053" s="403" t="s">
        <v>344</v>
      </c>
      <c r="E3053" s="403" t="s">
        <v>1455</v>
      </c>
      <c r="F3053" s="403">
        <v>0</v>
      </c>
      <c r="O3053" s="403" t="s">
        <v>345</v>
      </c>
      <c r="R3053" s="403">
        <v>4</v>
      </c>
      <c r="S3053" s="403">
        <v>1.5525</v>
      </c>
      <c r="T3053" s="403">
        <v>5</v>
      </c>
      <c r="U3053" s="403">
        <v>7.7750000000000004</v>
      </c>
      <c r="V3053" s="403">
        <v>6.9950000000000001</v>
      </c>
      <c r="W3053" s="403">
        <v>20.399999999999999</v>
      </c>
      <c r="X3053" s="404">
        <v>0.40688000000000002</v>
      </c>
      <c r="Y3053" s="403">
        <f>X3053+(S3053*((U3053-INDEX('[1]Center of Mass'!$B$8:$M$105,MATCH(A3053,'[1]Center of Mass'!$B$8:$B$105,0),9))^2+(V3053-INDEX('[1]Center of Mass'!$B$8:$M$105,MATCH(A3053,'[1]Center of Mass'!$B$8:$B$105,0),10))^2))</f>
        <v>355.10962274000002</v>
      </c>
    </row>
    <row r="3054" spans="1:25">
      <c r="A3054" s="403" t="s">
        <v>55</v>
      </c>
      <c r="B3054" s="403" t="s">
        <v>479</v>
      </c>
      <c r="C3054" s="403" t="s">
        <v>343</v>
      </c>
      <c r="D3054" s="403" t="s">
        <v>344</v>
      </c>
      <c r="E3054" s="403" t="s">
        <v>1455</v>
      </c>
      <c r="F3054" s="403">
        <v>0</v>
      </c>
      <c r="O3054" s="403" t="s">
        <v>345</v>
      </c>
      <c r="R3054" s="403">
        <v>4</v>
      </c>
      <c r="S3054" s="403">
        <v>1.5525</v>
      </c>
      <c r="T3054" s="403">
        <v>5</v>
      </c>
      <c r="U3054" s="403">
        <v>8.9250000000000007</v>
      </c>
      <c r="V3054" s="403">
        <v>6.9950000000000001</v>
      </c>
      <c r="W3054" s="403">
        <v>20.399999999999999</v>
      </c>
      <c r="X3054" s="404">
        <v>0.40688000000000002</v>
      </c>
      <c r="Y3054" s="403">
        <f>X3054+(S3054*((U3054-INDEX('[1]Center of Mass'!$B$8:$M$105,MATCH(A3054,'[1]Center of Mass'!$B$8:$B$105,0),9))^2+(V3054-INDEX('[1]Center of Mass'!$B$8:$M$105,MATCH(A3054,'[1]Center of Mass'!$B$8:$B$105,0),10))^2))</f>
        <v>308.15068948999999</v>
      </c>
    </row>
    <row r="3055" spans="1:25">
      <c r="A3055" s="403" t="s">
        <v>55</v>
      </c>
      <c r="B3055" s="403" t="s">
        <v>480</v>
      </c>
      <c r="C3055" s="403" t="s">
        <v>343</v>
      </c>
      <c r="D3055" s="403" t="s">
        <v>344</v>
      </c>
      <c r="E3055" s="403" t="s">
        <v>1455</v>
      </c>
      <c r="F3055" s="403">
        <v>0</v>
      </c>
      <c r="O3055" s="403" t="s">
        <v>345</v>
      </c>
      <c r="R3055" s="403">
        <v>4</v>
      </c>
      <c r="S3055" s="403">
        <v>2.1545000000000001</v>
      </c>
      <c r="T3055" s="403">
        <v>5.8920000000000003</v>
      </c>
      <c r="U3055" s="403">
        <v>10.298</v>
      </c>
      <c r="V3055" s="403">
        <v>6.9950000000000001</v>
      </c>
      <c r="W3055" s="403">
        <v>20.399999999999999</v>
      </c>
      <c r="X3055" s="404">
        <v>0.78449000000000002</v>
      </c>
      <c r="Y3055" s="403">
        <f>X3055+(S3055*((U3055-INDEX('[1]Center of Mass'!$B$8:$M$105,MATCH(A3055,'[1]Center of Mass'!$B$8:$B$105,0),9))^2+(V3055-INDEX('[1]Center of Mass'!$B$8:$M$105,MATCH(A3055,'[1]Center of Mass'!$B$8:$B$105,0),10))^2))</f>
        <v>357.51821684050009</v>
      </c>
    </row>
    <row r="3056" spans="1:25">
      <c r="A3056" s="403" t="s">
        <v>55</v>
      </c>
      <c r="B3056" s="403" t="s">
        <v>481</v>
      </c>
      <c r="C3056" s="403" t="s">
        <v>343</v>
      </c>
      <c r="D3056" s="403" t="s">
        <v>344</v>
      </c>
      <c r="E3056" s="403" t="s">
        <v>1455</v>
      </c>
      <c r="F3056" s="403">
        <v>0</v>
      </c>
      <c r="O3056" s="403" t="s">
        <v>345</v>
      </c>
      <c r="R3056" s="403">
        <v>4</v>
      </c>
      <c r="S3056" s="403">
        <v>2.1655000000000002</v>
      </c>
      <c r="T3056" s="403">
        <v>5.9080000000000004</v>
      </c>
      <c r="U3056" s="403">
        <v>11.898</v>
      </c>
      <c r="V3056" s="403">
        <v>6.9950000000000001</v>
      </c>
      <c r="W3056" s="403">
        <v>20.399999999999999</v>
      </c>
      <c r="X3056" s="404">
        <v>0.79322000000000004</v>
      </c>
      <c r="Y3056" s="403">
        <f>X3056+(S3056*((U3056-INDEX('[1]Center of Mass'!$B$8:$M$105,MATCH(A3056,'[1]Center of Mass'!$B$8:$B$105,0),9))^2+(V3056-INDEX('[1]Center of Mass'!$B$8:$M$105,MATCH(A3056,'[1]Center of Mass'!$B$8:$B$105,0),10))^2))</f>
        <v>287.25965523950009</v>
      </c>
    </row>
    <row r="3057" spans="1:25">
      <c r="A3057" s="403" t="s">
        <v>55</v>
      </c>
      <c r="B3057" s="403" t="s">
        <v>672</v>
      </c>
      <c r="C3057" s="403" t="s">
        <v>343</v>
      </c>
      <c r="D3057" s="403" t="s">
        <v>344</v>
      </c>
      <c r="E3057" s="403" t="s">
        <v>1455</v>
      </c>
      <c r="F3057" s="403">
        <v>0</v>
      </c>
      <c r="O3057" s="403" t="s">
        <v>345</v>
      </c>
      <c r="R3057" s="403">
        <v>4</v>
      </c>
      <c r="S3057" s="403">
        <v>1.4893000000000001</v>
      </c>
      <c r="T3057" s="403">
        <v>4.9059999999999997</v>
      </c>
      <c r="U3057" s="403">
        <v>13.252000000000001</v>
      </c>
      <c r="V3057" s="403">
        <v>6.9950000000000001</v>
      </c>
      <c r="W3057" s="403">
        <v>20.399999999999999</v>
      </c>
      <c r="X3057" s="404">
        <v>0.37722</v>
      </c>
      <c r="Y3057" s="403">
        <f>X3057+(S3057*((U3057-INDEX('[1]Center of Mass'!$B$8:$M$105,MATCH(A3057,'[1]Center of Mass'!$B$8:$B$105,0),9))^2+(V3057-INDEX('[1]Center of Mass'!$B$8:$M$105,MATCH(A3057,'[1]Center of Mass'!$B$8:$B$105,0),10))^2))</f>
        <v>161.39274205930002</v>
      </c>
    </row>
    <row r="3058" spans="1:25">
      <c r="A3058" s="403" t="s">
        <v>55</v>
      </c>
      <c r="B3058" s="403" t="s">
        <v>673</v>
      </c>
      <c r="C3058" s="403" t="s">
        <v>343</v>
      </c>
      <c r="D3058" s="403" t="s">
        <v>344</v>
      </c>
      <c r="E3058" s="403" t="s">
        <v>1455</v>
      </c>
      <c r="F3058" s="403">
        <v>0</v>
      </c>
      <c r="O3058" s="403" t="s">
        <v>345</v>
      </c>
      <c r="R3058" s="403">
        <v>4</v>
      </c>
      <c r="S3058" s="403">
        <v>1.4893000000000001</v>
      </c>
      <c r="T3058" s="403">
        <v>4.9059999999999997</v>
      </c>
      <c r="U3058" s="403">
        <v>14.355</v>
      </c>
      <c r="V3058" s="403">
        <v>6.9950000000000001</v>
      </c>
      <c r="W3058" s="403">
        <v>20.399999999999999</v>
      </c>
      <c r="X3058" s="404">
        <v>0.37722</v>
      </c>
      <c r="Y3058" s="403">
        <f>X3058+(S3058*((U3058-INDEX('[1]Center of Mass'!$B$8:$M$105,MATCH(A3058,'[1]Center of Mass'!$B$8:$B$105,0),9))^2+(V3058-INDEX('[1]Center of Mass'!$B$8:$M$105,MATCH(A3058,'[1]Center of Mass'!$B$8:$B$105,0),10))^2))</f>
        <v>136.10340788880001</v>
      </c>
    </row>
    <row r="3059" spans="1:25">
      <c r="A3059" s="403" t="s">
        <v>55</v>
      </c>
      <c r="B3059" s="403" t="s">
        <v>674</v>
      </c>
      <c r="C3059" s="403" t="s">
        <v>343</v>
      </c>
      <c r="D3059" s="403" t="s">
        <v>344</v>
      </c>
      <c r="E3059" s="403" t="s">
        <v>1455</v>
      </c>
      <c r="F3059" s="403">
        <v>0</v>
      </c>
      <c r="O3059" s="403" t="s">
        <v>345</v>
      </c>
      <c r="R3059" s="403">
        <v>4</v>
      </c>
      <c r="S3059" s="403">
        <v>1.4893000000000001</v>
      </c>
      <c r="T3059" s="403">
        <v>4.9059999999999997</v>
      </c>
      <c r="U3059" s="403">
        <v>15.458</v>
      </c>
      <c r="V3059" s="403">
        <v>6.9950000000000001</v>
      </c>
      <c r="W3059" s="403">
        <v>20.399999999999999</v>
      </c>
      <c r="X3059" s="404">
        <v>0.37722</v>
      </c>
      <c r="Y3059" s="403">
        <f>X3059+(S3059*((U3059-INDEX('[1]Center of Mass'!$B$8:$M$105,MATCH(A3059,'[1]Center of Mass'!$B$8:$B$105,0),9))^2+(V3059-INDEX('[1]Center of Mass'!$B$8:$M$105,MATCH(A3059,'[1]Center of Mass'!$B$8:$B$105,0),10))^2))</f>
        <v>114.4378652857</v>
      </c>
    </row>
    <row r="3060" spans="1:25">
      <c r="A3060" s="403" t="s">
        <v>55</v>
      </c>
      <c r="B3060" s="403" t="s">
        <v>675</v>
      </c>
      <c r="C3060" s="403" t="s">
        <v>343</v>
      </c>
      <c r="D3060" s="403" t="s">
        <v>344</v>
      </c>
      <c r="E3060" s="403" t="s">
        <v>1455</v>
      </c>
      <c r="F3060" s="403">
        <v>0</v>
      </c>
      <c r="O3060" s="403" t="s">
        <v>345</v>
      </c>
      <c r="R3060" s="403">
        <v>4</v>
      </c>
      <c r="S3060" s="403">
        <v>1.6072</v>
      </c>
      <c r="T3060" s="403">
        <v>5.0810000000000004</v>
      </c>
      <c r="U3060" s="403">
        <v>16.605</v>
      </c>
      <c r="V3060" s="403">
        <v>6.9950000000000001</v>
      </c>
      <c r="W3060" s="403">
        <v>20.399999999999999</v>
      </c>
      <c r="X3060" s="404">
        <v>0.43391000000000002</v>
      </c>
      <c r="Y3060" s="403">
        <f>X3060+(S3060*((U3060-INDEX('[1]Center of Mass'!$B$8:$M$105,MATCH(A3060,'[1]Center of Mass'!$B$8:$B$105,0),9))^2+(V3060-INDEX('[1]Center of Mass'!$B$8:$M$105,MATCH(A3060,'[1]Center of Mass'!$B$8:$B$105,0),10))^2))</f>
        <v>103.35854155519999</v>
      </c>
    </row>
    <row r="3061" spans="1:25">
      <c r="A3061" s="403" t="s">
        <v>55</v>
      </c>
      <c r="B3061" s="403" t="s">
        <v>676</v>
      </c>
      <c r="C3061" s="403" t="s">
        <v>343</v>
      </c>
      <c r="D3061" s="403" t="s">
        <v>344</v>
      </c>
      <c r="E3061" s="403" t="s">
        <v>1455</v>
      </c>
      <c r="F3061" s="403">
        <v>0</v>
      </c>
      <c r="O3061" s="403" t="s">
        <v>345</v>
      </c>
      <c r="R3061" s="403">
        <v>4</v>
      </c>
      <c r="S3061" s="403">
        <v>0.81</v>
      </c>
      <c r="T3061" s="403">
        <v>3.9</v>
      </c>
      <c r="U3061" s="403">
        <v>17.5</v>
      </c>
      <c r="V3061" s="403">
        <v>6.9950000000000001</v>
      </c>
      <c r="W3061" s="403">
        <v>20.399999999999999</v>
      </c>
      <c r="X3061" s="404">
        <v>0.14732000000000001</v>
      </c>
      <c r="Y3061" s="403">
        <f>X3061+(S3061*((U3061-INDEX('[1]Center of Mass'!$B$8:$M$105,MATCH(A3061,'[1]Center of Mass'!$B$8:$B$105,0),9))^2+(V3061-INDEX('[1]Center of Mass'!$B$8:$M$105,MATCH(A3061,'[1]Center of Mass'!$B$8:$B$105,0),10))^2))</f>
        <v>45.56960981000001</v>
      </c>
    </row>
    <row r="3062" spans="1:25">
      <c r="A3062" s="403" t="s">
        <v>55</v>
      </c>
      <c r="B3062" s="403" t="s">
        <v>678</v>
      </c>
      <c r="C3062" s="403" t="s">
        <v>343</v>
      </c>
      <c r="D3062" s="403" t="s">
        <v>344</v>
      </c>
      <c r="E3062" s="403" t="s">
        <v>1455</v>
      </c>
      <c r="F3062" s="403">
        <v>0</v>
      </c>
      <c r="O3062" s="403" t="s">
        <v>345</v>
      </c>
      <c r="R3062" s="403">
        <v>4</v>
      </c>
      <c r="S3062" s="403">
        <v>0.54320000000000002</v>
      </c>
      <c r="T3062" s="403">
        <v>3.11</v>
      </c>
      <c r="U3062" s="403">
        <v>1.7629999999999999</v>
      </c>
      <c r="V3062" s="403">
        <v>7.9349999999999996</v>
      </c>
      <c r="W3062" s="403">
        <v>20.399999999999999</v>
      </c>
      <c r="X3062" s="404">
        <v>6.0263999999999998E-2</v>
      </c>
      <c r="Y3062" s="403">
        <f>X3062+(S3062*((U3062-INDEX('[1]Center of Mass'!$B$8:$M$105,MATCH(A3062,'[1]Center of Mass'!$B$8:$B$105,0),9))^2+(V3062-INDEX('[1]Center of Mass'!$B$8:$M$105,MATCH(A3062,'[1]Center of Mass'!$B$8:$B$105,0),10))^2))</f>
        <v>227.46591614079998</v>
      </c>
    </row>
    <row r="3063" spans="1:25">
      <c r="A3063" s="403" t="s">
        <v>55</v>
      </c>
      <c r="B3063" s="403" t="s">
        <v>679</v>
      </c>
      <c r="C3063" s="403" t="s">
        <v>343</v>
      </c>
      <c r="D3063" s="403" t="s">
        <v>344</v>
      </c>
      <c r="E3063" s="403" t="s">
        <v>1455</v>
      </c>
      <c r="F3063" s="403">
        <v>0</v>
      </c>
      <c r="O3063" s="403" t="s">
        <v>345</v>
      </c>
      <c r="R3063" s="403">
        <v>4</v>
      </c>
      <c r="S3063" s="403">
        <v>0.54320000000000002</v>
      </c>
      <c r="T3063" s="403">
        <v>3.11</v>
      </c>
      <c r="U3063" s="403">
        <v>2.7879999999999998</v>
      </c>
      <c r="V3063" s="403">
        <v>7.9349999999999996</v>
      </c>
      <c r="W3063" s="403">
        <v>20.399999999999999</v>
      </c>
      <c r="X3063" s="404">
        <v>6.0263999999999998E-2</v>
      </c>
      <c r="Y3063" s="403">
        <f>X3063+(S3063*((U3063-INDEX('[1]Center of Mass'!$B$8:$M$105,MATCH(A3063,'[1]Center of Mass'!$B$8:$B$105,0),9))^2+(V3063-INDEX('[1]Center of Mass'!$B$8:$M$105,MATCH(A3063,'[1]Center of Mass'!$B$8:$B$105,0),10))^2))</f>
        <v>206.05716836080001</v>
      </c>
    </row>
    <row r="3064" spans="1:25">
      <c r="A3064" s="403" t="s">
        <v>55</v>
      </c>
      <c r="B3064" s="403" t="s">
        <v>680</v>
      </c>
      <c r="C3064" s="403" t="s">
        <v>343</v>
      </c>
      <c r="D3064" s="403" t="s">
        <v>344</v>
      </c>
      <c r="E3064" s="403" t="s">
        <v>1455</v>
      </c>
      <c r="F3064" s="403">
        <v>0</v>
      </c>
      <c r="O3064" s="403" t="s">
        <v>345</v>
      </c>
      <c r="R3064" s="403">
        <v>4</v>
      </c>
      <c r="S3064" s="403">
        <v>0.68889999999999996</v>
      </c>
      <c r="T3064" s="403">
        <v>3.66</v>
      </c>
      <c r="U3064" s="403">
        <v>3.95</v>
      </c>
      <c r="V3064" s="403">
        <v>7.9349999999999996</v>
      </c>
      <c r="W3064" s="403">
        <v>20.399999999999999</v>
      </c>
      <c r="X3064" s="404">
        <v>0.11314</v>
      </c>
      <c r="Y3064" s="403">
        <f>X3064+(S3064*((U3064-INDEX('[1]Center of Mass'!$B$8:$M$105,MATCH(A3064,'[1]Center of Mass'!$B$8:$B$105,0),9))^2+(V3064-INDEX('[1]Center of Mass'!$B$8:$M$105,MATCH(A3064,'[1]Center of Mass'!$B$8:$B$105,0),10))^2))</f>
        <v>232.33423501890002</v>
      </c>
    </row>
    <row r="3065" spans="1:25">
      <c r="A3065" s="403" t="s">
        <v>55</v>
      </c>
      <c r="B3065" s="403" t="s">
        <v>681</v>
      </c>
      <c r="C3065" s="403" t="s">
        <v>343</v>
      </c>
      <c r="D3065" s="403" t="s">
        <v>344</v>
      </c>
      <c r="E3065" s="403" t="s">
        <v>1455</v>
      </c>
      <c r="F3065" s="403">
        <v>0</v>
      </c>
      <c r="O3065" s="403" t="s">
        <v>345</v>
      </c>
      <c r="R3065" s="403">
        <v>4</v>
      </c>
      <c r="S3065" s="403">
        <v>0.68889999999999996</v>
      </c>
      <c r="T3065" s="403">
        <v>3.66</v>
      </c>
      <c r="U3065" s="403">
        <v>5.25</v>
      </c>
      <c r="V3065" s="403">
        <v>7.9349999999999996</v>
      </c>
      <c r="W3065" s="403">
        <v>20.399999999999999</v>
      </c>
      <c r="X3065" s="404">
        <v>0.11314</v>
      </c>
      <c r="Y3065" s="403">
        <f>X3065+(S3065*((U3065-INDEX('[1]Center of Mass'!$B$8:$M$105,MATCH(A3065,'[1]Center of Mass'!$B$8:$B$105,0),9))^2+(V3065-INDEX('[1]Center of Mass'!$B$8:$M$105,MATCH(A3065,'[1]Center of Mass'!$B$8:$B$105,0),10))^2))</f>
        <v>202.0621778789</v>
      </c>
    </row>
    <row r="3066" spans="1:25">
      <c r="A3066" s="403" t="s">
        <v>55</v>
      </c>
      <c r="B3066" s="403" t="s">
        <v>682</v>
      </c>
      <c r="C3066" s="403" t="s">
        <v>343</v>
      </c>
      <c r="D3066" s="403" t="s">
        <v>344</v>
      </c>
      <c r="E3066" s="403" t="s">
        <v>1455</v>
      </c>
      <c r="F3066" s="403">
        <v>0</v>
      </c>
      <c r="O3066" s="403" t="s">
        <v>345</v>
      </c>
      <c r="R3066" s="403">
        <v>4</v>
      </c>
      <c r="S3066" s="403">
        <v>0.68889999999999996</v>
      </c>
      <c r="T3066" s="403">
        <v>3.66</v>
      </c>
      <c r="U3066" s="403">
        <v>6.55</v>
      </c>
      <c r="V3066" s="403">
        <v>7.9349999999999996</v>
      </c>
      <c r="W3066" s="403">
        <v>20.399999999999999</v>
      </c>
      <c r="X3066" s="404">
        <v>0.11314</v>
      </c>
      <c r="Y3066" s="403">
        <f>X3066+(S3066*((U3066-INDEX('[1]Center of Mass'!$B$8:$M$105,MATCH(A3066,'[1]Center of Mass'!$B$8:$B$105,0),9))^2+(V3066-INDEX('[1]Center of Mass'!$B$8:$M$105,MATCH(A3066,'[1]Center of Mass'!$B$8:$B$105,0),10))^2))</f>
        <v>174.11860273889999</v>
      </c>
    </row>
    <row r="3067" spans="1:25">
      <c r="A3067" s="403" t="s">
        <v>55</v>
      </c>
      <c r="B3067" s="403" t="s">
        <v>683</v>
      </c>
      <c r="C3067" s="403" t="s">
        <v>343</v>
      </c>
      <c r="D3067" s="403" t="s">
        <v>344</v>
      </c>
      <c r="E3067" s="403" t="s">
        <v>1455</v>
      </c>
      <c r="F3067" s="403">
        <v>0</v>
      </c>
      <c r="O3067" s="403" t="s">
        <v>345</v>
      </c>
      <c r="R3067" s="403">
        <v>4</v>
      </c>
      <c r="S3067" s="403">
        <v>0.60940000000000005</v>
      </c>
      <c r="T3067" s="403">
        <v>3.36</v>
      </c>
      <c r="U3067" s="403">
        <v>7.7750000000000004</v>
      </c>
      <c r="V3067" s="403">
        <v>7.9349999999999996</v>
      </c>
      <c r="W3067" s="403">
        <v>20.399999999999999</v>
      </c>
      <c r="X3067" s="404">
        <v>8.1419000000000005E-2</v>
      </c>
      <c r="Y3067" s="403">
        <f>X3067+(S3067*((U3067-INDEX('[1]Center of Mass'!$B$8:$M$105,MATCH(A3067,'[1]Center of Mass'!$B$8:$B$105,0),9))^2+(V3067-INDEX('[1]Center of Mass'!$B$8:$M$105,MATCH(A3067,'[1]Center of Mass'!$B$8:$B$105,0),10))^2))</f>
        <v>132.59860325440005</v>
      </c>
    </row>
    <row r="3068" spans="1:25">
      <c r="A3068" s="403" t="s">
        <v>55</v>
      </c>
      <c r="B3068" s="403" t="s">
        <v>684</v>
      </c>
      <c r="C3068" s="403" t="s">
        <v>343</v>
      </c>
      <c r="D3068" s="403" t="s">
        <v>344</v>
      </c>
      <c r="E3068" s="403" t="s">
        <v>1455</v>
      </c>
      <c r="F3068" s="403">
        <v>0</v>
      </c>
      <c r="O3068" s="403" t="s">
        <v>345</v>
      </c>
      <c r="R3068" s="403">
        <v>4</v>
      </c>
      <c r="S3068" s="403">
        <v>0.60940000000000005</v>
      </c>
      <c r="T3068" s="403">
        <v>3.36</v>
      </c>
      <c r="U3068" s="403">
        <v>8.9250000000000007</v>
      </c>
      <c r="V3068" s="403">
        <v>7.9349999999999996</v>
      </c>
      <c r="W3068" s="403">
        <v>20.399999999999999</v>
      </c>
      <c r="X3068" s="404">
        <v>8.1419000000000005E-2</v>
      </c>
      <c r="Y3068" s="403">
        <f>X3068+(S3068*((U3068-INDEX('[1]Center of Mass'!$B$8:$M$105,MATCH(A3068,'[1]Center of Mass'!$B$8:$B$105,0),9))^2+(V3068-INDEX('[1]Center of Mass'!$B$8:$M$105,MATCH(A3068,'[1]Center of Mass'!$B$8:$B$105,0),10))^2))</f>
        <v>114.16589863440001</v>
      </c>
    </row>
    <row r="3069" spans="1:25">
      <c r="A3069" s="403" t="s">
        <v>55</v>
      </c>
      <c r="B3069" s="403" t="s">
        <v>685</v>
      </c>
      <c r="C3069" s="403" t="s">
        <v>343</v>
      </c>
      <c r="D3069" s="403" t="s">
        <v>344</v>
      </c>
      <c r="E3069" s="403" t="s">
        <v>1455</v>
      </c>
      <c r="F3069" s="403">
        <v>0</v>
      </c>
      <c r="O3069" s="403" t="s">
        <v>345</v>
      </c>
      <c r="R3069" s="403">
        <v>4</v>
      </c>
      <c r="S3069" s="403">
        <v>0.84570000000000001</v>
      </c>
      <c r="T3069" s="403">
        <v>4.2519999999999998</v>
      </c>
      <c r="U3069" s="403">
        <v>10.298</v>
      </c>
      <c r="V3069" s="403">
        <v>7.9349999999999996</v>
      </c>
      <c r="W3069" s="403">
        <v>20.399999999999999</v>
      </c>
      <c r="X3069" s="404">
        <v>0.19928000000000001</v>
      </c>
      <c r="Y3069" s="403">
        <f>X3069+(S3069*((U3069-INDEX('[1]Center of Mass'!$B$8:$M$105,MATCH(A3069,'[1]Center of Mass'!$B$8:$B$105,0),9))^2+(V3069-INDEX('[1]Center of Mass'!$B$8:$M$105,MATCH(A3069,'[1]Center of Mass'!$B$8:$B$105,0),10))^2))</f>
        <v>130.91008762130002</v>
      </c>
    </row>
    <row r="3070" spans="1:25">
      <c r="A3070" s="403" t="s">
        <v>55</v>
      </c>
      <c r="B3070" s="403" t="s">
        <v>686</v>
      </c>
      <c r="C3070" s="403" t="s">
        <v>343</v>
      </c>
      <c r="D3070" s="403" t="s">
        <v>344</v>
      </c>
      <c r="E3070" s="403" t="s">
        <v>1455</v>
      </c>
      <c r="F3070" s="403">
        <v>0</v>
      </c>
      <c r="O3070" s="403" t="s">
        <v>345</v>
      </c>
      <c r="R3070" s="403">
        <v>4</v>
      </c>
      <c r="S3070" s="403">
        <v>0.85</v>
      </c>
      <c r="T3070" s="403">
        <v>4.2679999999999998</v>
      </c>
      <c r="U3070" s="403">
        <v>11.898</v>
      </c>
      <c r="V3070" s="403">
        <v>7.9349999999999996</v>
      </c>
      <c r="W3070" s="403">
        <v>20.399999999999999</v>
      </c>
      <c r="X3070" s="404">
        <v>0.20215</v>
      </c>
      <c r="Y3070" s="403">
        <f>X3070+(S3070*((U3070-INDEX('[1]Center of Mass'!$B$8:$M$105,MATCH(A3070,'[1]Center of Mass'!$B$8:$B$105,0),9))^2+(V3070-INDEX('[1]Center of Mass'!$B$8:$M$105,MATCH(A3070,'[1]Center of Mass'!$B$8:$B$105,0),10))^2))</f>
        <v>103.28140265000002</v>
      </c>
    </row>
    <row r="3071" spans="1:25">
      <c r="A3071" s="403" t="s">
        <v>55</v>
      </c>
      <c r="B3071" s="403" t="s">
        <v>687</v>
      </c>
      <c r="C3071" s="403" t="s">
        <v>343</v>
      </c>
      <c r="D3071" s="403" t="s">
        <v>344</v>
      </c>
      <c r="E3071" s="403" t="s">
        <v>1455</v>
      </c>
      <c r="F3071" s="403">
        <v>0</v>
      </c>
      <c r="O3071" s="403" t="s">
        <v>345</v>
      </c>
      <c r="R3071" s="403">
        <v>4</v>
      </c>
      <c r="S3071" s="403">
        <v>0.58460000000000001</v>
      </c>
      <c r="T3071" s="403">
        <v>3.266</v>
      </c>
      <c r="U3071" s="403">
        <v>13.252000000000001</v>
      </c>
      <c r="V3071" s="403">
        <v>7.9349999999999996</v>
      </c>
      <c r="W3071" s="403">
        <v>20.399999999999999</v>
      </c>
      <c r="X3071" s="404">
        <v>7.2963E-2</v>
      </c>
      <c r="Y3071" s="403">
        <f>X3071+(S3071*((U3071-INDEX('[1]Center of Mass'!$B$8:$M$105,MATCH(A3071,'[1]Center of Mass'!$B$8:$B$105,0),9))^2+(V3071-INDEX('[1]Center of Mass'!$B$8:$M$105,MATCH(A3071,'[1]Center of Mass'!$B$8:$B$105,0),10))^2))</f>
        <v>56.836512844600001</v>
      </c>
    </row>
    <row r="3072" spans="1:25">
      <c r="A3072" s="403" t="s">
        <v>55</v>
      </c>
      <c r="B3072" s="403" t="s">
        <v>688</v>
      </c>
      <c r="C3072" s="403" t="s">
        <v>343</v>
      </c>
      <c r="D3072" s="403" t="s">
        <v>344</v>
      </c>
      <c r="E3072" s="403" t="s">
        <v>1455</v>
      </c>
      <c r="F3072" s="403">
        <v>0</v>
      </c>
      <c r="O3072" s="403" t="s">
        <v>345</v>
      </c>
      <c r="R3072" s="403">
        <v>4</v>
      </c>
      <c r="S3072" s="403">
        <v>0.58460000000000001</v>
      </c>
      <c r="T3072" s="403">
        <v>3.266</v>
      </c>
      <c r="U3072" s="403">
        <v>14.355</v>
      </c>
      <c r="V3072" s="403">
        <v>7.9349999999999996</v>
      </c>
      <c r="W3072" s="403">
        <v>20.399999999999999</v>
      </c>
      <c r="X3072" s="404">
        <v>7.2963E-2</v>
      </c>
      <c r="Y3072" s="403">
        <f>X3072+(S3072*((U3072-INDEX('[1]Center of Mass'!$B$8:$M$105,MATCH(A3072,'[1]Center of Mass'!$B$8:$B$105,0),9))^2+(V3072-INDEX('[1]Center of Mass'!$B$8:$M$105,MATCH(A3072,'[1]Center of Mass'!$B$8:$B$105,0),10))^2))</f>
        <v>46.909604393600006</v>
      </c>
    </row>
    <row r="3073" spans="1:25">
      <c r="A3073" s="403" t="s">
        <v>55</v>
      </c>
      <c r="B3073" s="403" t="s">
        <v>689</v>
      </c>
      <c r="C3073" s="403" t="s">
        <v>343</v>
      </c>
      <c r="D3073" s="403" t="s">
        <v>344</v>
      </c>
      <c r="E3073" s="403" t="s">
        <v>1455</v>
      </c>
      <c r="F3073" s="403">
        <v>0</v>
      </c>
      <c r="O3073" s="403" t="s">
        <v>345</v>
      </c>
      <c r="R3073" s="403">
        <v>4</v>
      </c>
      <c r="S3073" s="403">
        <v>0.58460000000000001</v>
      </c>
      <c r="T3073" s="403">
        <v>3.266</v>
      </c>
      <c r="U3073" s="403">
        <v>15.458</v>
      </c>
      <c r="V3073" s="403">
        <v>7.9349999999999996</v>
      </c>
      <c r="W3073" s="403">
        <v>20.399999999999999</v>
      </c>
      <c r="X3073" s="404">
        <v>7.2963E-2</v>
      </c>
      <c r="Y3073" s="403">
        <f>X3073+(S3073*((U3073-INDEX('[1]Center of Mass'!$B$8:$M$105,MATCH(A3073,'[1]Center of Mass'!$B$8:$B$105,0),9))^2+(V3073-INDEX('[1]Center of Mass'!$B$8:$M$105,MATCH(A3073,'[1]Center of Mass'!$B$8:$B$105,0),10))^2))</f>
        <v>38.405155185400005</v>
      </c>
    </row>
    <row r="3074" spans="1:25">
      <c r="A3074" s="403" t="s">
        <v>55</v>
      </c>
      <c r="B3074" s="403" t="s">
        <v>690</v>
      </c>
      <c r="C3074" s="403" t="s">
        <v>343</v>
      </c>
      <c r="D3074" s="403" t="s">
        <v>344</v>
      </c>
      <c r="E3074" s="403" t="s">
        <v>1455</v>
      </c>
      <c r="F3074" s="403">
        <v>0</v>
      </c>
      <c r="O3074" s="403" t="s">
        <v>345</v>
      </c>
      <c r="R3074" s="403">
        <v>4</v>
      </c>
      <c r="S3074" s="403">
        <v>0.63090000000000002</v>
      </c>
      <c r="T3074" s="403">
        <v>3.4409999999999998</v>
      </c>
      <c r="U3074" s="403">
        <v>16.605</v>
      </c>
      <c r="V3074" s="403">
        <v>7.9349999999999996</v>
      </c>
      <c r="W3074" s="403">
        <v>20.399999999999999</v>
      </c>
      <c r="X3074" s="404">
        <v>8.9270000000000002E-2</v>
      </c>
      <c r="Y3074" s="403">
        <f>X3074+(S3074*((U3074-INDEX('[1]Center of Mass'!$B$8:$M$105,MATCH(A3074,'[1]Center of Mass'!$B$8:$B$105,0),9))^2+(V3074-INDEX('[1]Center of Mass'!$B$8:$M$105,MATCH(A3074,'[1]Center of Mass'!$B$8:$B$105,0),10))^2))</f>
        <v>33.5414277044</v>
      </c>
    </row>
    <row r="3075" spans="1:25">
      <c r="A3075" s="403" t="s">
        <v>55</v>
      </c>
      <c r="B3075" s="403" t="s">
        <v>691</v>
      </c>
      <c r="C3075" s="403" t="s">
        <v>343</v>
      </c>
      <c r="D3075" s="403" t="s">
        <v>344</v>
      </c>
      <c r="E3075" s="403" t="s">
        <v>1455</v>
      </c>
      <c r="F3075" s="403">
        <v>0</v>
      </c>
      <c r="O3075" s="403" t="s">
        <v>345</v>
      </c>
      <c r="R3075" s="403">
        <v>4</v>
      </c>
      <c r="S3075" s="403">
        <v>0.31790000000000002</v>
      </c>
      <c r="T3075" s="403">
        <v>2.2599999999999998</v>
      </c>
      <c r="U3075" s="403">
        <v>17.5</v>
      </c>
      <c r="V3075" s="403">
        <v>7.9349999999999996</v>
      </c>
      <c r="W3075" s="403">
        <v>20.399999999999999</v>
      </c>
      <c r="X3075" s="404">
        <v>1.6978E-2</v>
      </c>
      <c r="Y3075" s="403">
        <f>X3075+(S3075*((U3075-INDEX('[1]Center of Mass'!$B$8:$M$105,MATCH(A3075,'[1]Center of Mass'!$B$8:$B$105,0),9))^2+(V3075-INDEX('[1]Center of Mass'!$B$8:$M$105,MATCH(A3075,'[1]Center of Mass'!$B$8:$B$105,0),10))^2))</f>
        <v>14.341584107900001</v>
      </c>
    </row>
    <row r="3076" spans="1:25">
      <c r="A3076" s="403" t="s">
        <v>55</v>
      </c>
      <c r="B3076" s="403" t="s">
        <v>693</v>
      </c>
      <c r="C3076" s="403" t="s">
        <v>343</v>
      </c>
      <c r="D3076" s="403" t="s">
        <v>344</v>
      </c>
      <c r="E3076" s="403" t="s">
        <v>1455</v>
      </c>
      <c r="F3076" s="403">
        <v>0</v>
      </c>
      <c r="O3076" s="403" t="s">
        <v>345</v>
      </c>
      <c r="R3076" s="403">
        <v>4</v>
      </c>
      <c r="S3076" s="403">
        <v>0.41909999999999997</v>
      </c>
      <c r="T3076" s="403">
        <v>2.8679999999999999</v>
      </c>
      <c r="U3076" s="403">
        <v>1.7629999999999999</v>
      </c>
      <c r="V3076" s="403">
        <v>8.4039999999999999</v>
      </c>
      <c r="W3076" s="403">
        <v>20.399999999999999</v>
      </c>
      <c r="X3076" s="404">
        <v>4.2528999999999997E-2</v>
      </c>
      <c r="Y3076" s="403">
        <f>X3076+(S3076*((U3076-INDEX('[1]Center of Mass'!$B$8:$M$105,MATCH(A3076,'[1]Center of Mass'!$B$8:$B$105,0),9))^2+(V3076-INDEX('[1]Center of Mass'!$B$8:$M$105,MATCH(A3076,'[1]Center of Mass'!$B$8:$B$105,0),10))^2))</f>
        <v>173.46815630349997</v>
      </c>
    </row>
    <row r="3077" spans="1:25">
      <c r="A3077" s="403" t="s">
        <v>55</v>
      </c>
      <c r="B3077" s="403" t="s">
        <v>694</v>
      </c>
      <c r="C3077" s="403" t="s">
        <v>343</v>
      </c>
      <c r="D3077" s="403" t="s">
        <v>344</v>
      </c>
      <c r="E3077" s="403" t="s">
        <v>1455</v>
      </c>
      <c r="F3077" s="403">
        <v>0</v>
      </c>
      <c r="O3077" s="403" t="s">
        <v>345</v>
      </c>
      <c r="R3077" s="403">
        <v>4</v>
      </c>
      <c r="S3077" s="403">
        <v>0.41909999999999997</v>
      </c>
      <c r="T3077" s="403">
        <v>2.8679999999999999</v>
      </c>
      <c r="U3077" s="403">
        <v>2.7879999999999998</v>
      </c>
      <c r="V3077" s="403">
        <v>8.4039999999999999</v>
      </c>
      <c r="W3077" s="403">
        <v>20.399999999999999</v>
      </c>
      <c r="X3077" s="404">
        <v>4.2528999999999997E-2</v>
      </c>
      <c r="Y3077" s="403">
        <f>X3077+(S3077*((U3077-INDEX('[1]Center of Mass'!$B$8:$M$105,MATCH(A3077,'[1]Center of Mass'!$B$8:$B$105,0),9))^2+(V3077-INDEX('[1]Center of Mass'!$B$8:$M$105,MATCH(A3077,'[1]Center of Mass'!$B$8:$B$105,0),10))^2))</f>
        <v>156.95047185099997</v>
      </c>
    </row>
    <row r="3078" spans="1:25">
      <c r="A3078" s="403" t="s">
        <v>55</v>
      </c>
      <c r="B3078" s="403" t="s">
        <v>695</v>
      </c>
      <c r="C3078" s="403" t="s">
        <v>343</v>
      </c>
      <c r="D3078" s="403" t="s">
        <v>344</v>
      </c>
      <c r="E3078" s="403" t="s">
        <v>1455</v>
      </c>
      <c r="F3078" s="403">
        <v>0</v>
      </c>
      <c r="O3078" s="403" t="s">
        <v>345</v>
      </c>
      <c r="R3078" s="403">
        <v>4</v>
      </c>
      <c r="S3078" s="403">
        <v>0.53149999999999997</v>
      </c>
      <c r="T3078" s="403">
        <v>3.4180000000000001</v>
      </c>
      <c r="U3078" s="403">
        <v>3.95</v>
      </c>
      <c r="V3078" s="403">
        <v>8.4039999999999999</v>
      </c>
      <c r="W3078" s="403">
        <v>20.399999999999999</v>
      </c>
      <c r="X3078" s="404">
        <v>8.226E-2</v>
      </c>
      <c r="Y3078" s="403">
        <f>X3078+(S3078*((U3078-INDEX('[1]Center of Mass'!$B$8:$M$105,MATCH(A3078,'[1]Center of Mass'!$B$8:$B$105,0),9))^2+(V3078-INDEX('[1]Center of Mass'!$B$8:$M$105,MATCH(A3078,'[1]Center of Mass'!$B$8:$B$105,0),10))^2))</f>
        <v>176.675177023</v>
      </c>
    </row>
    <row r="3079" spans="1:25">
      <c r="A3079" s="403" t="s">
        <v>55</v>
      </c>
      <c r="B3079" s="403" t="s">
        <v>696</v>
      </c>
      <c r="C3079" s="403" t="s">
        <v>343</v>
      </c>
      <c r="D3079" s="403" t="s">
        <v>344</v>
      </c>
      <c r="E3079" s="403" t="s">
        <v>1455</v>
      </c>
      <c r="F3079" s="403">
        <v>0</v>
      </c>
      <c r="O3079" s="403" t="s">
        <v>345</v>
      </c>
      <c r="R3079" s="403">
        <v>4</v>
      </c>
      <c r="S3079" s="403">
        <v>0.53149999999999997</v>
      </c>
      <c r="T3079" s="403">
        <v>3.4180000000000001</v>
      </c>
      <c r="U3079" s="403">
        <v>5.25</v>
      </c>
      <c r="V3079" s="403">
        <v>8.4039999999999999</v>
      </c>
      <c r="W3079" s="403">
        <v>20.399999999999999</v>
      </c>
      <c r="X3079" s="404">
        <v>8.226E-2</v>
      </c>
      <c r="Y3079" s="403">
        <f>X3079+(S3079*((U3079-INDEX('[1]Center of Mass'!$B$8:$M$105,MATCH(A3079,'[1]Center of Mass'!$B$8:$B$105,0),9))^2+(V3079-INDEX('[1]Center of Mass'!$B$8:$M$105,MATCH(A3079,'[1]Center of Mass'!$B$8:$B$105,0),10))^2))</f>
        <v>153.31968512299997</v>
      </c>
    </row>
    <row r="3080" spans="1:25">
      <c r="A3080" s="403" t="s">
        <v>55</v>
      </c>
      <c r="B3080" s="403" t="s">
        <v>697</v>
      </c>
      <c r="C3080" s="403" t="s">
        <v>343</v>
      </c>
      <c r="D3080" s="403" t="s">
        <v>344</v>
      </c>
      <c r="E3080" s="403" t="s">
        <v>1455</v>
      </c>
      <c r="F3080" s="403">
        <v>0</v>
      </c>
      <c r="O3080" s="403" t="s">
        <v>345</v>
      </c>
      <c r="R3080" s="403">
        <v>4</v>
      </c>
      <c r="S3080" s="403">
        <v>0.53149999999999997</v>
      </c>
      <c r="T3080" s="403">
        <v>3.4180000000000001</v>
      </c>
      <c r="U3080" s="403">
        <v>6.55</v>
      </c>
      <c r="V3080" s="403">
        <v>8.4039999999999999</v>
      </c>
      <c r="W3080" s="403">
        <v>20.399999999999999</v>
      </c>
      <c r="X3080" s="404">
        <v>8.226E-2</v>
      </c>
      <c r="Y3080" s="403">
        <f>X3080+(S3080*((U3080-INDEX('[1]Center of Mass'!$B$8:$M$105,MATCH(A3080,'[1]Center of Mass'!$B$8:$B$105,0),9))^2+(V3080-INDEX('[1]Center of Mass'!$B$8:$M$105,MATCH(A3080,'[1]Center of Mass'!$B$8:$B$105,0),10))^2))</f>
        <v>131.76066322299999</v>
      </c>
    </row>
    <row r="3081" spans="1:25">
      <c r="A3081" s="403" t="s">
        <v>55</v>
      </c>
      <c r="B3081" s="403" t="s">
        <v>698</v>
      </c>
      <c r="C3081" s="403" t="s">
        <v>343</v>
      </c>
      <c r="D3081" s="403" t="s">
        <v>344</v>
      </c>
      <c r="E3081" s="403" t="s">
        <v>1455</v>
      </c>
      <c r="F3081" s="403">
        <v>0</v>
      </c>
      <c r="O3081" s="403" t="s">
        <v>345</v>
      </c>
      <c r="R3081" s="403">
        <v>4</v>
      </c>
      <c r="S3081" s="403">
        <v>0.47020000000000001</v>
      </c>
      <c r="T3081" s="403">
        <v>3.1179999999999999</v>
      </c>
      <c r="U3081" s="403">
        <v>7.7750000000000004</v>
      </c>
      <c r="V3081" s="403">
        <v>8.4039999999999999</v>
      </c>
      <c r="W3081" s="403">
        <v>20.399999999999999</v>
      </c>
      <c r="X3081" s="404">
        <v>5.8368999999999997E-2</v>
      </c>
      <c r="Y3081" s="403">
        <f>X3081+(S3081*((U3081-INDEX('[1]Center of Mass'!$B$8:$M$105,MATCH(A3081,'[1]Center of Mass'!$B$8:$B$105,0),9))^2+(V3081-INDEX('[1]Center of Mass'!$B$8:$M$105,MATCH(A3081,'[1]Center of Mass'!$B$8:$B$105,0),10))^2))</f>
        <v>100.03197185340001</v>
      </c>
    </row>
    <row r="3082" spans="1:25">
      <c r="A3082" s="403" t="s">
        <v>55</v>
      </c>
      <c r="B3082" s="403" t="s">
        <v>699</v>
      </c>
      <c r="C3082" s="403" t="s">
        <v>343</v>
      </c>
      <c r="D3082" s="403" t="s">
        <v>344</v>
      </c>
      <c r="E3082" s="403" t="s">
        <v>1455</v>
      </c>
      <c r="F3082" s="403">
        <v>0</v>
      </c>
      <c r="O3082" s="403" t="s">
        <v>345</v>
      </c>
      <c r="R3082" s="403">
        <v>4</v>
      </c>
      <c r="S3082" s="403">
        <v>0.47020000000000001</v>
      </c>
      <c r="T3082" s="403">
        <v>3.1179999999999999</v>
      </c>
      <c r="U3082" s="403">
        <v>8.9250000000000007</v>
      </c>
      <c r="V3082" s="403">
        <v>8.4039999999999999</v>
      </c>
      <c r="W3082" s="403">
        <v>20.399999999999999</v>
      </c>
      <c r="X3082" s="404">
        <v>5.8368999999999997E-2</v>
      </c>
      <c r="Y3082" s="403">
        <f>X3082+(S3082*((U3082-INDEX('[1]Center of Mass'!$B$8:$M$105,MATCH(A3082,'[1]Center of Mass'!$B$8:$B$105,0),9))^2+(V3082-INDEX('[1]Center of Mass'!$B$8:$M$105,MATCH(A3082,'[1]Center of Mass'!$B$8:$B$105,0),10))^2))</f>
        <v>85.809691393400001</v>
      </c>
    </row>
    <row r="3083" spans="1:25">
      <c r="A3083" s="403" t="s">
        <v>55</v>
      </c>
      <c r="B3083" s="403" t="s">
        <v>700</v>
      </c>
      <c r="C3083" s="403" t="s">
        <v>343</v>
      </c>
      <c r="D3083" s="403" t="s">
        <v>344</v>
      </c>
      <c r="E3083" s="403" t="s">
        <v>1455</v>
      </c>
      <c r="F3083" s="403">
        <v>0</v>
      </c>
      <c r="O3083" s="403" t="s">
        <v>345</v>
      </c>
      <c r="R3083" s="403">
        <v>4</v>
      </c>
      <c r="S3083" s="403">
        <v>0.65249999999999997</v>
      </c>
      <c r="T3083" s="403">
        <v>4.01</v>
      </c>
      <c r="U3083" s="403">
        <v>10.298</v>
      </c>
      <c r="V3083" s="403">
        <v>8.4039999999999999</v>
      </c>
      <c r="W3083" s="403">
        <v>20.399999999999999</v>
      </c>
      <c r="X3083" s="404">
        <v>0.14757999999999999</v>
      </c>
      <c r="Y3083" s="403">
        <f>X3083+(S3083*((U3083-INDEX('[1]Center of Mass'!$B$8:$M$105,MATCH(A3083,'[1]Center of Mass'!$B$8:$B$105,0),9))^2+(V3083-INDEX('[1]Center of Mass'!$B$8:$M$105,MATCH(A3083,'[1]Center of Mass'!$B$8:$B$105,0),10))^2))</f>
        <v>97.842131125000009</v>
      </c>
    </row>
    <row r="3084" spans="1:25">
      <c r="A3084" s="403" t="s">
        <v>55</v>
      </c>
      <c r="B3084" s="403" t="s">
        <v>701</v>
      </c>
      <c r="C3084" s="403" t="s">
        <v>343</v>
      </c>
      <c r="D3084" s="403" t="s">
        <v>344</v>
      </c>
      <c r="E3084" s="403" t="s">
        <v>1455</v>
      </c>
      <c r="F3084" s="403">
        <v>0</v>
      </c>
      <c r="O3084" s="403" t="s">
        <v>345</v>
      </c>
      <c r="R3084" s="403">
        <v>4</v>
      </c>
      <c r="S3084" s="403">
        <v>0.65580000000000005</v>
      </c>
      <c r="T3084" s="403">
        <v>4.0259999999999998</v>
      </c>
      <c r="U3084" s="403">
        <v>11.898</v>
      </c>
      <c r="V3084" s="403">
        <v>8.4039999999999999</v>
      </c>
      <c r="W3084" s="403">
        <v>20.399999999999999</v>
      </c>
      <c r="X3084" s="404">
        <v>0.14976</v>
      </c>
      <c r="Y3084" s="403">
        <f>X3084+(S3084*((U3084-INDEX('[1]Center of Mass'!$B$8:$M$105,MATCH(A3084,'[1]Center of Mass'!$B$8:$B$105,0),9))^2+(V3084-INDEX('[1]Center of Mass'!$B$8:$M$105,MATCH(A3084,'[1]Center of Mass'!$B$8:$B$105,0),10))^2))</f>
        <v>76.507078830000026</v>
      </c>
    </row>
    <row r="3085" spans="1:25">
      <c r="A3085" s="403" t="s">
        <v>55</v>
      </c>
      <c r="B3085" s="403" t="s">
        <v>702</v>
      </c>
      <c r="C3085" s="403" t="s">
        <v>343</v>
      </c>
      <c r="D3085" s="403" t="s">
        <v>344</v>
      </c>
      <c r="E3085" s="403" t="s">
        <v>1455</v>
      </c>
      <c r="F3085" s="403">
        <v>0</v>
      </c>
      <c r="O3085" s="403" t="s">
        <v>345</v>
      </c>
      <c r="R3085" s="403">
        <v>4</v>
      </c>
      <c r="S3085" s="403">
        <v>0.45100000000000001</v>
      </c>
      <c r="T3085" s="403">
        <v>3.024</v>
      </c>
      <c r="U3085" s="403">
        <v>13.252000000000001</v>
      </c>
      <c r="V3085" s="403">
        <v>8.4039999999999999</v>
      </c>
      <c r="W3085" s="403">
        <v>20.399999999999999</v>
      </c>
      <c r="X3085" s="404">
        <v>5.2025000000000002E-2</v>
      </c>
      <c r="Y3085" s="403">
        <f>X3085+(S3085*((U3085-INDEX('[1]Center of Mass'!$B$8:$M$105,MATCH(A3085,'[1]Center of Mass'!$B$8:$B$105,0),9))^2+(V3085-INDEX('[1]Center of Mass'!$B$8:$M$105,MATCH(A3085,'[1]Center of Mass'!$B$8:$B$105,0),10))^2))</f>
        <v>41.662296142000002</v>
      </c>
    </row>
    <row r="3086" spans="1:25">
      <c r="A3086" s="403" t="s">
        <v>55</v>
      </c>
      <c r="B3086" s="403" t="s">
        <v>703</v>
      </c>
      <c r="C3086" s="403" t="s">
        <v>343</v>
      </c>
      <c r="D3086" s="403" t="s">
        <v>344</v>
      </c>
      <c r="E3086" s="403" t="s">
        <v>1455</v>
      </c>
      <c r="F3086" s="403">
        <v>0</v>
      </c>
      <c r="O3086" s="403" t="s">
        <v>345</v>
      </c>
      <c r="R3086" s="403">
        <v>4</v>
      </c>
      <c r="S3086" s="403">
        <v>0.45100000000000001</v>
      </c>
      <c r="T3086" s="403">
        <v>3.024</v>
      </c>
      <c r="U3086" s="403">
        <v>14.355</v>
      </c>
      <c r="V3086" s="403">
        <v>8.4039999999999999</v>
      </c>
      <c r="W3086" s="403">
        <v>20.399999999999999</v>
      </c>
      <c r="X3086" s="404">
        <v>5.2025000000000002E-2</v>
      </c>
      <c r="Y3086" s="403">
        <f>X3086+(S3086*((U3086-INDEX('[1]Center of Mass'!$B$8:$M$105,MATCH(A3086,'[1]Center of Mass'!$B$8:$B$105,0),9))^2+(V3086-INDEX('[1]Center of Mass'!$B$8:$M$105,MATCH(A3086,'[1]Center of Mass'!$B$8:$B$105,0),10))^2))</f>
        <v>34.004007207000001</v>
      </c>
    </row>
    <row r="3087" spans="1:25">
      <c r="A3087" s="403" t="s">
        <v>55</v>
      </c>
      <c r="B3087" s="403" t="s">
        <v>482</v>
      </c>
      <c r="C3087" s="403" t="s">
        <v>343</v>
      </c>
      <c r="D3087" s="403" t="s">
        <v>344</v>
      </c>
      <c r="E3087" s="403" t="s">
        <v>1455</v>
      </c>
      <c r="F3087" s="403">
        <v>0</v>
      </c>
      <c r="O3087" s="403" t="s">
        <v>345</v>
      </c>
      <c r="R3087" s="403">
        <v>4</v>
      </c>
      <c r="S3087" s="403">
        <v>0.45100000000000001</v>
      </c>
      <c r="T3087" s="403">
        <v>3.024</v>
      </c>
      <c r="U3087" s="403">
        <v>15.458</v>
      </c>
      <c r="V3087" s="403">
        <v>8.4039999999999999</v>
      </c>
      <c r="W3087" s="403">
        <v>20.399999999999999</v>
      </c>
      <c r="X3087" s="404">
        <v>5.2025000000000002E-2</v>
      </c>
      <c r="Y3087" s="403">
        <f>X3087+(S3087*((U3087-INDEX('[1]Center of Mass'!$B$8:$M$105,MATCH(A3087,'[1]Center of Mass'!$B$8:$B$105,0),9))^2+(V3087-INDEX('[1]Center of Mass'!$B$8:$M$105,MATCH(A3087,'[1]Center of Mass'!$B$8:$B$105,0),10))^2))</f>
        <v>27.443099590000006</v>
      </c>
    </row>
    <row r="3088" spans="1:25">
      <c r="A3088" s="403" t="s">
        <v>55</v>
      </c>
      <c r="B3088" s="403" t="s">
        <v>483</v>
      </c>
      <c r="C3088" s="403" t="s">
        <v>343</v>
      </c>
      <c r="D3088" s="403" t="s">
        <v>344</v>
      </c>
      <c r="E3088" s="403" t="s">
        <v>1455</v>
      </c>
      <c r="F3088" s="403">
        <v>0</v>
      </c>
      <c r="O3088" s="403" t="s">
        <v>345</v>
      </c>
      <c r="R3088" s="403">
        <v>4</v>
      </c>
      <c r="S3088" s="403">
        <v>0.48670000000000002</v>
      </c>
      <c r="T3088" s="403">
        <v>3.1989999999999998</v>
      </c>
      <c r="U3088" s="403">
        <v>16.605</v>
      </c>
      <c r="V3088" s="403">
        <v>8.4039999999999999</v>
      </c>
      <c r="W3088" s="403">
        <v>20.399999999999999</v>
      </c>
      <c r="X3088" s="404">
        <v>6.4269000000000007E-2</v>
      </c>
      <c r="Y3088" s="403">
        <f>X3088+(S3088*((U3088-INDEX('[1]Center of Mass'!$B$8:$M$105,MATCH(A3088,'[1]Center of Mass'!$B$8:$B$105,0),9))^2+(V3088-INDEX('[1]Center of Mass'!$B$8:$M$105,MATCH(A3088,'[1]Center of Mass'!$B$8:$B$105,0),10))^2))</f>
        <v>23.5169096419</v>
      </c>
    </row>
    <row r="3089" spans="1:25">
      <c r="A3089" s="403" t="s">
        <v>55</v>
      </c>
      <c r="B3089" s="403" t="s">
        <v>485</v>
      </c>
      <c r="C3089" s="403" t="s">
        <v>343</v>
      </c>
      <c r="D3089" s="403" t="s">
        <v>344</v>
      </c>
      <c r="E3089" s="403" t="s">
        <v>1455</v>
      </c>
      <c r="F3089" s="403">
        <v>0</v>
      </c>
      <c r="O3089" s="403" t="s">
        <v>345</v>
      </c>
      <c r="R3089" s="403">
        <v>4</v>
      </c>
      <c r="S3089" s="403">
        <v>0.97040000000000004</v>
      </c>
      <c r="T3089" s="403">
        <v>3.9609999999999999</v>
      </c>
      <c r="U3089" s="403">
        <v>0.80500000000000005</v>
      </c>
      <c r="V3089" s="403">
        <v>9.1539999999999999</v>
      </c>
      <c r="W3089" s="403">
        <v>20.399999999999999</v>
      </c>
      <c r="X3089" s="404">
        <v>0.16023999999999999</v>
      </c>
      <c r="Y3089" s="403">
        <f>X3089+(S3089*((U3089-INDEX('[1]Center of Mass'!$B$8:$M$105,MATCH(A3089,'[1]Center of Mass'!$B$8:$B$105,0),9))^2+(V3089-INDEX('[1]Center of Mass'!$B$8:$M$105,MATCH(A3089,'[1]Center of Mass'!$B$8:$B$105,0),10))^2))</f>
        <v>432.68853595280007</v>
      </c>
    </row>
    <row r="3090" spans="1:25">
      <c r="A3090" s="403" t="s">
        <v>55</v>
      </c>
      <c r="B3090" s="403" t="s">
        <v>486</v>
      </c>
      <c r="C3090" s="403" t="s">
        <v>343</v>
      </c>
      <c r="D3090" s="403" t="s">
        <v>344</v>
      </c>
      <c r="E3090" s="403" t="s">
        <v>1455</v>
      </c>
      <c r="F3090" s="403">
        <v>0</v>
      </c>
      <c r="O3090" s="403" t="s">
        <v>345</v>
      </c>
      <c r="R3090" s="403">
        <v>4</v>
      </c>
      <c r="S3090" s="403">
        <v>1.1184000000000001</v>
      </c>
      <c r="T3090" s="403">
        <v>4.2320000000000002</v>
      </c>
      <c r="U3090" s="403">
        <v>1.7629999999999999</v>
      </c>
      <c r="V3090" s="403">
        <v>9.1539999999999999</v>
      </c>
      <c r="W3090" s="403">
        <v>20.399999999999999</v>
      </c>
      <c r="X3090" s="404">
        <v>0.20888000000000001</v>
      </c>
      <c r="Y3090" s="403">
        <f>X3090+(S3090*((U3090-INDEX('[1]Center of Mass'!$B$8:$M$105,MATCH(A3090,'[1]Center of Mass'!$B$8:$B$105,0),9))^2+(V3090-INDEX('[1]Center of Mass'!$B$8:$M$105,MATCH(A3090,'[1]Center of Mass'!$B$8:$B$105,0),10))^2))</f>
        <v>455.38189378400006</v>
      </c>
    </row>
    <row r="3091" spans="1:25">
      <c r="A3091" s="403" t="s">
        <v>55</v>
      </c>
      <c r="B3091" s="403" t="s">
        <v>487</v>
      </c>
      <c r="C3091" s="403" t="s">
        <v>343</v>
      </c>
      <c r="D3091" s="403" t="s">
        <v>344</v>
      </c>
      <c r="E3091" s="403" t="s">
        <v>1455</v>
      </c>
      <c r="F3091" s="403">
        <v>0</v>
      </c>
      <c r="O3091" s="403" t="s">
        <v>345</v>
      </c>
      <c r="R3091" s="403">
        <v>4</v>
      </c>
      <c r="S3091" s="403">
        <v>1.1184000000000001</v>
      </c>
      <c r="T3091" s="403">
        <v>4.2320000000000002</v>
      </c>
      <c r="U3091" s="403">
        <v>2.7879999999999998</v>
      </c>
      <c r="V3091" s="403">
        <v>9.1539999999999999</v>
      </c>
      <c r="W3091" s="403">
        <v>20.399999999999999</v>
      </c>
      <c r="X3091" s="404">
        <v>0.20888000000000001</v>
      </c>
      <c r="Y3091" s="403">
        <f>X3091+(S3091*((U3091-INDEX('[1]Center of Mass'!$B$8:$M$105,MATCH(A3091,'[1]Center of Mass'!$B$8:$B$105,0),9))^2+(V3091-INDEX('[1]Center of Mass'!$B$8:$M$105,MATCH(A3091,'[1]Center of Mass'!$B$8:$B$105,0),10))^2))</f>
        <v>411.30320542400005</v>
      </c>
    </row>
    <row r="3092" spans="1:25">
      <c r="A3092" s="403" t="s">
        <v>55</v>
      </c>
      <c r="B3092" s="403" t="s">
        <v>488</v>
      </c>
      <c r="C3092" s="403" t="s">
        <v>343</v>
      </c>
      <c r="D3092" s="403" t="s">
        <v>344</v>
      </c>
      <c r="E3092" s="403" t="s">
        <v>1455</v>
      </c>
      <c r="F3092" s="403">
        <v>0</v>
      </c>
      <c r="O3092" s="403" t="s">
        <v>345</v>
      </c>
      <c r="R3092" s="403">
        <v>4</v>
      </c>
      <c r="S3092" s="403">
        <v>1.4185000000000001</v>
      </c>
      <c r="T3092" s="403">
        <v>4.782</v>
      </c>
      <c r="U3092" s="403">
        <v>3.95</v>
      </c>
      <c r="V3092" s="403">
        <v>9.1539999999999999</v>
      </c>
      <c r="W3092" s="403">
        <v>20.399999999999999</v>
      </c>
      <c r="X3092" s="404">
        <v>0.34050999999999998</v>
      </c>
      <c r="Y3092" s="403">
        <f>X3092+(S3092*((U3092-INDEX('[1]Center of Mass'!$B$8:$M$105,MATCH(A3092,'[1]Center of Mass'!$B$8:$B$105,0),9))^2+(V3092-INDEX('[1]Center of Mass'!$B$8:$M$105,MATCH(A3092,'[1]Center of Mass'!$B$8:$B$105,0),10))^2))</f>
        <v>461.9698333770001</v>
      </c>
    </row>
    <row r="3093" spans="1:25">
      <c r="A3093" s="403" t="s">
        <v>55</v>
      </c>
      <c r="B3093" s="403" t="s">
        <v>489</v>
      </c>
      <c r="C3093" s="403" t="s">
        <v>343</v>
      </c>
      <c r="D3093" s="403" t="s">
        <v>344</v>
      </c>
      <c r="E3093" s="403" t="s">
        <v>1455</v>
      </c>
      <c r="F3093" s="403">
        <v>0</v>
      </c>
      <c r="O3093" s="403" t="s">
        <v>345</v>
      </c>
      <c r="R3093" s="403">
        <v>4</v>
      </c>
      <c r="S3093" s="403">
        <v>1.4185000000000001</v>
      </c>
      <c r="T3093" s="403">
        <v>4.782</v>
      </c>
      <c r="U3093" s="403">
        <v>5.25</v>
      </c>
      <c r="V3093" s="403">
        <v>9.1539999999999999</v>
      </c>
      <c r="W3093" s="403">
        <v>20.399999999999999</v>
      </c>
      <c r="X3093" s="404">
        <v>0.34050999999999998</v>
      </c>
      <c r="Y3093" s="403">
        <f>X3093+(S3093*((U3093-INDEX('[1]Center of Mass'!$B$8:$M$105,MATCH(A3093,'[1]Center of Mass'!$B$8:$B$105,0),9))^2+(V3093-INDEX('[1]Center of Mass'!$B$8:$M$105,MATCH(A3093,'[1]Center of Mass'!$B$8:$B$105,0),10))^2))</f>
        <v>399.63725527700007</v>
      </c>
    </row>
    <row r="3094" spans="1:25">
      <c r="A3094" s="403" t="s">
        <v>55</v>
      </c>
      <c r="B3094" s="403" t="s">
        <v>490</v>
      </c>
      <c r="C3094" s="403" t="s">
        <v>343</v>
      </c>
      <c r="D3094" s="403" t="s">
        <v>344</v>
      </c>
      <c r="E3094" s="403" t="s">
        <v>1455</v>
      </c>
      <c r="F3094" s="403">
        <v>0</v>
      </c>
      <c r="O3094" s="403" t="s">
        <v>345</v>
      </c>
      <c r="R3094" s="403">
        <v>4</v>
      </c>
      <c r="S3094" s="403">
        <v>1.4185000000000001</v>
      </c>
      <c r="T3094" s="403">
        <v>4.782</v>
      </c>
      <c r="U3094" s="403">
        <v>6.55</v>
      </c>
      <c r="V3094" s="403">
        <v>9.1539999999999999</v>
      </c>
      <c r="W3094" s="403">
        <v>20.399999999999999</v>
      </c>
      <c r="X3094" s="404">
        <v>0.34050999999999998</v>
      </c>
      <c r="Y3094" s="403">
        <f>X3094+(S3094*((U3094-INDEX('[1]Center of Mass'!$B$8:$M$105,MATCH(A3094,'[1]Center of Mass'!$B$8:$B$105,0),9))^2+(V3094-INDEX('[1]Center of Mass'!$B$8:$M$105,MATCH(A3094,'[1]Center of Mass'!$B$8:$B$105,0),10))^2))</f>
        <v>342.09920717700004</v>
      </c>
    </row>
    <row r="3095" spans="1:25">
      <c r="A3095" s="403" t="s">
        <v>55</v>
      </c>
      <c r="B3095" s="403" t="s">
        <v>491</v>
      </c>
      <c r="C3095" s="403" t="s">
        <v>343</v>
      </c>
      <c r="D3095" s="403" t="s">
        <v>344</v>
      </c>
      <c r="E3095" s="403" t="s">
        <v>1455</v>
      </c>
      <c r="F3095" s="403">
        <v>0</v>
      </c>
      <c r="O3095" s="403" t="s">
        <v>345</v>
      </c>
      <c r="R3095" s="403">
        <v>4</v>
      </c>
      <c r="S3095" s="403">
        <v>1.2547999999999999</v>
      </c>
      <c r="T3095" s="403">
        <v>4.4820000000000002</v>
      </c>
      <c r="U3095" s="403">
        <v>7.7750000000000004</v>
      </c>
      <c r="V3095" s="403">
        <v>9.1539999999999999</v>
      </c>
      <c r="W3095" s="403">
        <v>20.399999999999999</v>
      </c>
      <c r="X3095" s="404">
        <v>0.26279000000000002</v>
      </c>
      <c r="Y3095" s="403">
        <f>X3095+(S3095*((U3095-INDEX('[1]Center of Mass'!$B$8:$M$105,MATCH(A3095,'[1]Center of Mass'!$B$8:$B$105,0),9))^2+(V3095-INDEX('[1]Center of Mass'!$B$8:$M$105,MATCH(A3095,'[1]Center of Mass'!$B$8:$B$105,0),10))^2))</f>
        <v>258.50102777159998</v>
      </c>
    </row>
    <row r="3096" spans="1:25">
      <c r="A3096" s="403" t="s">
        <v>55</v>
      </c>
      <c r="B3096" s="403" t="s">
        <v>492</v>
      </c>
      <c r="C3096" s="403" t="s">
        <v>343</v>
      </c>
      <c r="D3096" s="403" t="s">
        <v>344</v>
      </c>
      <c r="E3096" s="403" t="s">
        <v>1455</v>
      </c>
      <c r="F3096" s="403">
        <v>0</v>
      </c>
      <c r="O3096" s="403" t="s">
        <v>345</v>
      </c>
      <c r="R3096" s="403">
        <v>4</v>
      </c>
      <c r="S3096" s="403">
        <v>1.2547999999999999</v>
      </c>
      <c r="T3096" s="403">
        <v>4.4820000000000002</v>
      </c>
      <c r="U3096" s="403">
        <v>8.9250000000000007</v>
      </c>
      <c r="V3096" s="403">
        <v>9.1539999999999999</v>
      </c>
      <c r="W3096" s="403">
        <v>20.399999999999999</v>
      </c>
      <c r="X3096" s="404">
        <v>0.26279000000000002</v>
      </c>
      <c r="Y3096" s="403">
        <f>X3096+(S3096*((U3096-INDEX('[1]Center of Mass'!$B$8:$M$105,MATCH(A3096,'[1]Center of Mass'!$B$8:$B$105,0),9))^2+(V3096-INDEX('[1]Center of Mass'!$B$8:$M$105,MATCH(A3096,'[1]Center of Mass'!$B$8:$B$105,0),10))^2))</f>
        <v>220.54671573159999</v>
      </c>
    </row>
    <row r="3097" spans="1:25">
      <c r="A3097" s="403" t="s">
        <v>55</v>
      </c>
      <c r="B3097" s="403" t="s">
        <v>493</v>
      </c>
      <c r="C3097" s="403" t="s">
        <v>343</v>
      </c>
      <c r="D3097" s="403" t="s">
        <v>344</v>
      </c>
      <c r="E3097" s="403" t="s">
        <v>1455</v>
      </c>
      <c r="F3097" s="403">
        <v>0</v>
      </c>
      <c r="O3097" s="403" t="s">
        <v>345</v>
      </c>
      <c r="R3097" s="403">
        <v>4</v>
      </c>
      <c r="S3097" s="403">
        <v>1.7414000000000001</v>
      </c>
      <c r="T3097" s="403">
        <v>5.3739999999999997</v>
      </c>
      <c r="U3097" s="403">
        <v>10.298</v>
      </c>
      <c r="V3097" s="403">
        <v>9.1539999999999999</v>
      </c>
      <c r="W3097" s="403">
        <v>20.399999999999999</v>
      </c>
      <c r="X3097" s="404">
        <v>0.54237000000000002</v>
      </c>
      <c r="Y3097" s="403">
        <f>X3097+(S3097*((U3097-INDEX('[1]Center of Mass'!$B$8:$M$105,MATCH(A3097,'[1]Center of Mass'!$B$8:$B$105,0),9))^2+(V3097-INDEX('[1]Center of Mass'!$B$8:$M$105,MATCH(A3097,'[1]Center of Mass'!$B$8:$B$105,0),10))^2))</f>
        <v>249.39617923000006</v>
      </c>
    </row>
    <row r="3098" spans="1:25">
      <c r="A3098" s="403" t="s">
        <v>55</v>
      </c>
      <c r="B3098" s="403" t="s">
        <v>494</v>
      </c>
      <c r="C3098" s="403" t="s">
        <v>343</v>
      </c>
      <c r="D3098" s="403" t="s">
        <v>344</v>
      </c>
      <c r="E3098" s="403" t="s">
        <v>1455</v>
      </c>
      <c r="F3098" s="403">
        <v>0</v>
      </c>
      <c r="O3098" s="403" t="s">
        <v>345</v>
      </c>
      <c r="R3098" s="403">
        <v>4</v>
      </c>
      <c r="S3098" s="403">
        <v>1.7503</v>
      </c>
      <c r="T3098" s="403">
        <v>5.39</v>
      </c>
      <c r="U3098" s="403">
        <v>11.898</v>
      </c>
      <c r="V3098" s="403">
        <v>9.1539999999999999</v>
      </c>
      <c r="W3098" s="403">
        <v>20.399999999999999</v>
      </c>
      <c r="X3098" s="404">
        <v>0.54896</v>
      </c>
      <c r="Y3098" s="403">
        <f>X3098+(S3098*((U3098-INDEX('[1]Center of Mass'!$B$8:$M$105,MATCH(A3098,'[1]Center of Mass'!$B$8:$B$105,0),9))^2+(V3098-INDEX('[1]Center of Mass'!$B$8:$M$105,MATCH(A3098,'[1]Center of Mass'!$B$8:$B$105,0),10))^2))</f>
        <v>192.40783195500003</v>
      </c>
    </row>
    <row r="3099" spans="1:25">
      <c r="A3099" s="403" t="s">
        <v>55</v>
      </c>
      <c r="B3099" s="403" t="s">
        <v>495</v>
      </c>
      <c r="C3099" s="403" t="s">
        <v>343</v>
      </c>
      <c r="D3099" s="403" t="s">
        <v>344</v>
      </c>
      <c r="E3099" s="403" t="s">
        <v>1455</v>
      </c>
      <c r="F3099" s="403">
        <v>0</v>
      </c>
      <c r="O3099" s="403" t="s">
        <v>345</v>
      </c>
      <c r="R3099" s="403">
        <v>4</v>
      </c>
      <c r="S3099" s="403">
        <v>1.2037</v>
      </c>
      <c r="T3099" s="403">
        <v>4.3890000000000002</v>
      </c>
      <c r="U3099" s="403">
        <v>13.252000000000001</v>
      </c>
      <c r="V3099" s="403">
        <v>9.1539999999999999</v>
      </c>
      <c r="W3099" s="403">
        <v>20.399999999999999</v>
      </c>
      <c r="X3099" s="404">
        <v>0.24149999999999999</v>
      </c>
      <c r="Y3099" s="403">
        <f>X3099+(S3099*((U3099-INDEX('[1]Center of Mass'!$B$8:$M$105,MATCH(A3099,'[1]Center of Mass'!$B$8:$B$105,0),9))^2+(V3099-INDEX('[1]Center of Mass'!$B$8:$M$105,MATCH(A3099,'[1]Center of Mass'!$B$8:$B$105,0),10))^2))</f>
        <v>103.0895303954</v>
      </c>
    </row>
    <row r="3100" spans="1:25">
      <c r="A3100" s="403" t="s">
        <v>55</v>
      </c>
      <c r="B3100" s="403" t="s">
        <v>496</v>
      </c>
      <c r="C3100" s="403" t="s">
        <v>343</v>
      </c>
      <c r="D3100" s="403" t="s">
        <v>344</v>
      </c>
      <c r="E3100" s="403" t="s">
        <v>1455</v>
      </c>
      <c r="F3100" s="403">
        <v>0</v>
      </c>
      <c r="O3100" s="403" t="s">
        <v>345</v>
      </c>
      <c r="R3100" s="403">
        <v>4</v>
      </c>
      <c r="S3100" s="403">
        <v>1.2037</v>
      </c>
      <c r="T3100" s="403">
        <v>4.3890000000000002</v>
      </c>
      <c r="U3100" s="403">
        <v>14.355</v>
      </c>
      <c r="V3100" s="403">
        <v>9.1539999999999999</v>
      </c>
      <c r="W3100" s="403">
        <v>20.399999999999999</v>
      </c>
      <c r="X3100" s="404">
        <v>0.24149999999999999</v>
      </c>
      <c r="Y3100" s="403">
        <f>X3100+(S3100*((U3100-INDEX('[1]Center of Mass'!$B$8:$M$105,MATCH(A3100,'[1]Center of Mass'!$B$8:$B$105,0),9))^2+(V3100-INDEX('[1]Center of Mass'!$B$8:$M$105,MATCH(A3100,'[1]Center of Mass'!$B$8:$B$105,0),10))^2))</f>
        <v>82.6498798609</v>
      </c>
    </row>
    <row r="3101" spans="1:25">
      <c r="A3101" s="403" t="s">
        <v>55</v>
      </c>
      <c r="B3101" s="403" t="s">
        <v>497</v>
      </c>
      <c r="C3101" s="403" t="s">
        <v>343</v>
      </c>
      <c r="D3101" s="403" t="s">
        <v>344</v>
      </c>
      <c r="E3101" s="403" t="s">
        <v>1455</v>
      </c>
      <c r="F3101" s="403">
        <v>0</v>
      </c>
      <c r="O3101" s="403" t="s">
        <v>345</v>
      </c>
      <c r="R3101" s="403">
        <v>4</v>
      </c>
      <c r="S3101" s="403">
        <v>1.2037</v>
      </c>
      <c r="T3101" s="403">
        <v>4.3890000000000002</v>
      </c>
      <c r="U3101" s="403">
        <v>15.458</v>
      </c>
      <c r="V3101" s="403">
        <v>9.1539999999999999</v>
      </c>
      <c r="W3101" s="403">
        <v>20.399999999999999</v>
      </c>
      <c r="X3101" s="404">
        <v>0.24149999999999999</v>
      </c>
      <c r="Y3101" s="403">
        <f>X3101+(S3101*((U3101-INDEX('[1]Center of Mass'!$B$8:$M$105,MATCH(A3101,'[1]Center of Mass'!$B$8:$B$105,0),9))^2+(V3101-INDEX('[1]Center of Mass'!$B$8:$M$105,MATCH(A3101,'[1]Center of Mass'!$B$8:$B$105,0),10))^2))</f>
        <v>65.139093833000004</v>
      </c>
    </row>
    <row r="3102" spans="1:25">
      <c r="A3102" s="403" t="s">
        <v>55</v>
      </c>
      <c r="B3102" s="403" t="s">
        <v>704</v>
      </c>
      <c r="C3102" s="403" t="s">
        <v>343</v>
      </c>
      <c r="D3102" s="403" t="s">
        <v>344</v>
      </c>
      <c r="E3102" s="403" t="s">
        <v>1455</v>
      </c>
      <c r="F3102" s="403">
        <v>0</v>
      </c>
      <c r="O3102" s="403" t="s">
        <v>345</v>
      </c>
      <c r="R3102" s="403">
        <v>4</v>
      </c>
      <c r="S3102" s="403">
        <v>1.2989999999999999</v>
      </c>
      <c r="T3102" s="403">
        <v>4.5629999999999997</v>
      </c>
      <c r="U3102" s="403">
        <v>16.605</v>
      </c>
      <c r="V3102" s="403">
        <v>9.1539999999999999</v>
      </c>
      <c r="W3102" s="403">
        <v>20.399999999999999</v>
      </c>
      <c r="X3102" s="404">
        <v>0.2823</v>
      </c>
      <c r="Y3102" s="403">
        <f>X3102+(S3102*((U3102-INDEX('[1]Center of Mass'!$B$8:$M$105,MATCH(A3102,'[1]Center of Mass'!$B$8:$B$105,0),9))^2+(V3102-INDEX('[1]Center of Mass'!$B$8:$M$105,MATCH(A3102,'[1]Center of Mass'!$B$8:$B$105,0),10))^2))</f>
        <v>54.019406042999996</v>
      </c>
    </row>
    <row r="3103" spans="1:25">
      <c r="A3103" s="403" t="s">
        <v>55</v>
      </c>
      <c r="B3103" s="403" t="s">
        <v>706</v>
      </c>
      <c r="C3103" s="403" t="s">
        <v>343</v>
      </c>
      <c r="D3103" s="403" t="s">
        <v>344</v>
      </c>
      <c r="E3103" s="403" t="s">
        <v>1455</v>
      </c>
      <c r="F3103" s="403">
        <v>0</v>
      </c>
      <c r="O3103" s="403" t="s">
        <v>345</v>
      </c>
      <c r="R3103" s="403">
        <v>4</v>
      </c>
      <c r="S3103" s="403">
        <v>0.80830000000000002</v>
      </c>
      <c r="T3103" s="403">
        <v>3.5960000000000001</v>
      </c>
      <c r="U3103" s="403">
        <v>0.80500000000000005</v>
      </c>
      <c r="V3103" s="403">
        <v>10.154</v>
      </c>
      <c r="W3103" s="403">
        <v>20.399999999999999</v>
      </c>
      <c r="X3103" s="404">
        <v>0.10891000000000001</v>
      </c>
      <c r="Y3103" s="403">
        <f>X3103+(S3103*((U3103-INDEX('[1]Center of Mass'!$B$8:$M$105,MATCH(A3103,'[1]Center of Mass'!$B$8:$B$105,0),9))^2+(V3103-INDEX('[1]Center of Mass'!$B$8:$M$105,MATCH(A3103,'[1]Center of Mass'!$B$8:$B$105,0),10))^2))</f>
        <v>354.45118675310005</v>
      </c>
    </row>
    <row r="3104" spans="1:25">
      <c r="A3104" s="403" t="s">
        <v>55</v>
      </c>
      <c r="B3104" s="403" t="s">
        <v>707</v>
      </c>
      <c r="C3104" s="403" t="s">
        <v>343</v>
      </c>
      <c r="D3104" s="403" t="s">
        <v>344</v>
      </c>
      <c r="E3104" s="403" t="s">
        <v>1455</v>
      </c>
      <c r="F3104" s="403">
        <v>0</v>
      </c>
      <c r="O3104" s="403" t="s">
        <v>345</v>
      </c>
      <c r="R3104" s="403">
        <v>4</v>
      </c>
      <c r="S3104" s="403">
        <v>0.93159999999999998</v>
      </c>
      <c r="T3104" s="403">
        <v>3.8679999999999999</v>
      </c>
      <c r="U3104" s="403">
        <v>1.7629999999999999</v>
      </c>
      <c r="V3104" s="403">
        <v>10.154</v>
      </c>
      <c r="W3104" s="403">
        <v>20.399999999999999</v>
      </c>
      <c r="X3104" s="404">
        <v>0.14568999999999999</v>
      </c>
      <c r="Y3104" s="403">
        <f>X3104+(S3104*((U3104-INDEX('[1]Center of Mass'!$B$8:$M$105,MATCH(A3104,'[1]Center of Mass'!$B$8:$B$105,0),9))^2+(V3104-INDEX('[1]Center of Mass'!$B$8:$M$105,MATCH(A3104,'[1]Center of Mass'!$B$8:$B$105,0),10))^2))</f>
        <v>372.45393326599998</v>
      </c>
    </row>
    <row r="3105" spans="1:25">
      <c r="A3105" s="403" t="s">
        <v>55</v>
      </c>
      <c r="B3105" s="403" t="s">
        <v>708</v>
      </c>
      <c r="C3105" s="403" t="s">
        <v>343</v>
      </c>
      <c r="D3105" s="403" t="s">
        <v>344</v>
      </c>
      <c r="E3105" s="403" t="s">
        <v>1455</v>
      </c>
      <c r="F3105" s="403">
        <v>0</v>
      </c>
      <c r="O3105" s="403" t="s">
        <v>345</v>
      </c>
      <c r="R3105" s="403">
        <v>4</v>
      </c>
      <c r="S3105" s="403">
        <v>0.93159999999999998</v>
      </c>
      <c r="T3105" s="403">
        <v>3.8679999999999999</v>
      </c>
      <c r="U3105" s="403">
        <v>2.7879999999999998</v>
      </c>
      <c r="V3105" s="403">
        <v>10.154</v>
      </c>
      <c r="W3105" s="403">
        <v>20.399999999999999</v>
      </c>
      <c r="X3105" s="404">
        <v>0.14568999999999999</v>
      </c>
      <c r="Y3105" s="403">
        <f>X3105+(S3105*((U3105-INDEX('[1]Center of Mass'!$B$8:$M$105,MATCH(A3105,'[1]Center of Mass'!$B$8:$B$105,0),9))^2+(V3105-INDEX('[1]Center of Mass'!$B$8:$M$105,MATCH(A3105,'[1]Center of Mass'!$B$8:$B$105,0),10))^2))</f>
        <v>335.73745787600006</v>
      </c>
    </row>
    <row r="3106" spans="1:25">
      <c r="A3106" s="403" t="s">
        <v>55</v>
      </c>
      <c r="B3106" s="403" t="s">
        <v>709</v>
      </c>
      <c r="C3106" s="403" t="s">
        <v>343</v>
      </c>
      <c r="D3106" s="403" t="s">
        <v>344</v>
      </c>
      <c r="E3106" s="403" t="s">
        <v>1455</v>
      </c>
      <c r="F3106" s="403">
        <v>0</v>
      </c>
      <c r="O3106" s="403" t="s">
        <v>345</v>
      </c>
      <c r="R3106" s="403">
        <v>4</v>
      </c>
      <c r="S3106" s="403">
        <v>1.1815</v>
      </c>
      <c r="T3106" s="403">
        <v>4.4180000000000001</v>
      </c>
      <c r="U3106" s="403">
        <v>3.95</v>
      </c>
      <c r="V3106" s="403">
        <v>10.154</v>
      </c>
      <c r="W3106" s="403">
        <v>20.399999999999999</v>
      </c>
      <c r="X3106" s="404">
        <v>0.24773000000000001</v>
      </c>
      <c r="Y3106" s="403">
        <f>X3106+(S3106*((U3106-INDEX('[1]Center of Mass'!$B$8:$M$105,MATCH(A3106,'[1]Center of Mass'!$B$8:$B$105,0),9))^2+(V3106-INDEX('[1]Center of Mass'!$B$8:$M$105,MATCH(A3106,'[1]Center of Mass'!$B$8:$B$105,0),10))^2))</f>
        <v>376.07442282300002</v>
      </c>
    </row>
    <row r="3107" spans="1:25">
      <c r="A3107" s="403" t="s">
        <v>55</v>
      </c>
      <c r="B3107" s="403" t="s">
        <v>710</v>
      </c>
      <c r="C3107" s="403" t="s">
        <v>343</v>
      </c>
      <c r="D3107" s="403" t="s">
        <v>344</v>
      </c>
      <c r="E3107" s="403" t="s">
        <v>1455</v>
      </c>
      <c r="F3107" s="403">
        <v>0</v>
      </c>
      <c r="O3107" s="403" t="s">
        <v>345</v>
      </c>
      <c r="R3107" s="403">
        <v>4</v>
      </c>
      <c r="S3107" s="403">
        <v>1.1815</v>
      </c>
      <c r="T3107" s="403">
        <v>4.4180000000000001</v>
      </c>
      <c r="U3107" s="403">
        <v>5.25</v>
      </c>
      <c r="V3107" s="403">
        <v>10.154</v>
      </c>
      <c r="W3107" s="403">
        <v>20.399999999999999</v>
      </c>
      <c r="X3107" s="404">
        <v>0.24773000000000001</v>
      </c>
      <c r="Y3107" s="403">
        <f>X3107+(S3107*((U3107-INDEX('[1]Center of Mass'!$B$8:$M$105,MATCH(A3107,'[1]Center of Mass'!$B$8:$B$105,0),9))^2+(V3107-INDEX('[1]Center of Mass'!$B$8:$M$105,MATCH(A3107,'[1]Center of Mass'!$B$8:$B$105,0),10))^2))</f>
        <v>324.15624092300004</v>
      </c>
    </row>
    <row r="3108" spans="1:25">
      <c r="A3108" s="403" t="s">
        <v>55</v>
      </c>
      <c r="B3108" s="403" t="s">
        <v>711</v>
      </c>
      <c r="C3108" s="403" t="s">
        <v>343</v>
      </c>
      <c r="D3108" s="403" t="s">
        <v>344</v>
      </c>
      <c r="E3108" s="403" t="s">
        <v>1455</v>
      </c>
      <c r="F3108" s="403">
        <v>0</v>
      </c>
      <c r="O3108" s="403" t="s">
        <v>345</v>
      </c>
      <c r="R3108" s="403">
        <v>4</v>
      </c>
      <c r="S3108" s="403">
        <v>1.1815</v>
      </c>
      <c r="T3108" s="403">
        <v>4.4180000000000001</v>
      </c>
      <c r="U3108" s="403">
        <v>6.55</v>
      </c>
      <c r="V3108" s="403">
        <v>10.154</v>
      </c>
      <c r="W3108" s="403">
        <v>20.399999999999999</v>
      </c>
      <c r="X3108" s="404">
        <v>0.24773000000000001</v>
      </c>
      <c r="Y3108" s="403">
        <f>X3108+(S3108*((U3108-INDEX('[1]Center of Mass'!$B$8:$M$105,MATCH(A3108,'[1]Center of Mass'!$B$8:$B$105,0),9))^2+(V3108-INDEX('[1]Center of Mass'!$B$8:$M$105,MATCH(A3108,'[1]Center of Mass'!$B$8:$B$105,0),10))^2))</f>
        <v>276.23152902300001</v>
      </c>
    </row>
    <row r="3109" spans="1:25">
      <c r="A3109" s="403" t="s">
        <v>55</v>
      </c>
      <c r="B3109" s="403" t="s">
        <v>712</v>
      </c>
      <c r="C3109" s="403" t="s">
        <v>343</v>
      </c>
      <c r="D3109" s="403" t="s">
        <v>344</v>
      </c>
      <c r="E3109" s="403" t="s">
        <v>1455</v>
      </c>
      <c r="F3109" s="403">
        <v>0</v>
      </c>
      <c r="O3109" s="403" t="s">
        <v>345</v>
      </c>
      <c r="R3109" s="403">
        <v>4</v>
      </c>
      <c r="S3109" s="403">
        <v>1.0451999999999999</v>
      </c>
      <c r="T3109" s="403">
        <v>4.1180000000000003</v>
      </c>
      <c r="U3109" s="403">
        <v>7.7750000000000004</v>
      </c>
      <c r="V3109" s="403">
        <v>10.154</v>
      </c>
      <c r="W3109" s="403">
        <v>20.399999999999999</v>
      </c>
      <c r="X3109" s="404">
        <v>0.18712999999999999</v>
      </c>
      <c r="Y3109" s="403">
        <f>X3109+(S3109*((U3109-INDEX('[1]Center of Mass'!$B$8:$M$105,MATCH(A3109,'[1]Center of Mass'!$B$8:$B$105,0),9))^2+(V3109-INDEX('[1]Center of Mass'!$B$8:$M$105,MATCH(A3109,'[1]Center of Mass'!$B$8:$B$105,0),10))^2))</f>
        <v>207.61576292839999</v>
      </c>
    </row>
    <row r="3110" spans="1:25">
      <c r="A3110" s="403" t="s">
        <v>55</v>
      </c>
      <c r="B3110" s="403" t="s">
        <v>713</v>
      </c>
      <c r="C3110" s="403" t="s">
        <v>343</v>
      </c>
      <c r="D3110" s="403" t="s">
        <v>344</v>
      </c>
      <c r="E3110" s="403" t="s">
        <v>1455</v>
      </c>
      <c r="F3110" s="403">
        <v>0</v>
      </c>
      <c r="O3110" s="403" t="s">
        <v>345</v>
      </c>
      <c r="R3110" s="403">
        <v>4</v>
      </c>
      <c r="S3110" s="403">
        <v>1.0451999999999999</v>
      </c>
      <c r="T3110" s="403">
        <v>4.1180000000000003</v>
      </c>
      <c r="U3110" s="403">
        <v>8.9250000000000007</v>
      </c>
      <c r="V3110" s="403">
        <v>10.154</v>
      </c>
      <c r="W3110" s="403">
        <v>20.399999999999999</v>
      </c>
      <c r="X3110" s="404">
        <v>0.18712999999999999</v>
      </c>
      <c r="Y3110" s="403">
        <f>X3110+(S3110*((U3110-INDEX('[1]Center of Mass'!$B$8:$M$105,MATCH(A3110,'[1]Center of Mass'!$B$8:$B$105,0),9))^2+(V3110-INDEX('[1]Center of Mass'!$B$8:$M$105,MATCH(A3110,'[1]Center of Mass'!$B$8:$B$105,0),10))^2))</f>
        <v>176.00128496839997</v>
      </c>
    </row>
    <row r="3111" spans="1:25">
      <c r="A3111" s="403" t="s">
        <v>55</v>
      </c>
      <c r="B3111" s="403" t="s">
        <v>714</v>
      </c>
      <c r="C3111" s="403" t="s">
        <v>343</v>
      </c>
      <c r="D3111" s="403" t="s">
        <v>344</v>
      </c>
      <c r="E3111" s="403" t="s">
        <v>1455</v>
      </c>
      <c r="F3111" s="403">
        <v>0</v>
      </c>
      <c r="O3111" s="403" t="s">
        <v>345</v>
      </c>
      <c r="R3111" s="403">
        <v>4</v>
      </c>
      <c r="S3111" s="403">
        <v>1.4504999999999999</v>
      </c>
      <c r="T3111" s="403">
        <v>5.01</v>
      </c>
      <c r="U3111" s="403">
        <v>10.298</v>
      </c>
      <c r="V3111" s="403">
        <v>10.154</v>
      </c>
      <c r="W3111" s="403">
        <v>20.399999999999999</v>
      </c>
      <c r="X3111" s="404">
        <v>0.40770000000000001</v>
      </c>
      <c r="Y3111" s="403">
        <f>X3111+(S3111*((U3111-INDEX('[1]Center of Mass'!$B$8:$M$105,MATCH(A3111,'[1]Center of Mass'!$B$8:$B$105,0),9))^2+(V3111-INDEX('[1]Center of Mass'!$B$8:$M$105,MATCH(A3111,'[1]Center of Mass'!$B$8:$B$105,0),10))^2))</f>
        <v>197.04103372500001</v>
      </c>
    </row>
    <row r="3112" spans="1:25">
      <c r="A3112" s="403" t="s">
        <v>55</v>
      </c>
      <c r="B3112" s="403" t="s">
        <v>715</v>
      </c>
      <c r="C3112" s="403" t="s">
        <v>343</v>
      </c>
      <c r="D3112" s="403" t="s">
        <v>344</v>
      </c>
      <c r="E3112" s="403" t="s">
        <v>1455</v>
      </c>
      <c r="F3112" s="403">
        <v>0</v>
      </c>
      <c r="O3112" s="403" t="s">
        <v>345</v>
      </c>
      <c r="R3112" s="403">
        <v>4</v>
      </c>
      <c r="S3112" s="403">
        <v>1.4579</v>
      </c>
      <c r="T3112" s="403">
        <v>5.0259999999999998</v>
      </c>
      <c r="U3112" s="403">
        <v>11.898</v>
      </c>
      <c r="V3112" s="403">
        <v>10.154</v>
      </c>
      <c r="W3112" s="403">
        <v>20.399999999999999</v>
      </c>
      <c r="X3112" s="404">
        <v>0.41295999999999999</v>
      </c>
      <c r="Y3112" s="403">
        <f>X3112+(S3112*((U3112-INDEX('[1]Center of Mass'!$B$8:$M$105,MATCH(A3112,'[1]Center of Mass'!$B$8:$B$105,0),9))^2+(V3112-INDEX('[1]Center of Mass'!$B$8:$M$105,MATCH(A3112,'[1]Center of Mass'!$B$8:$B$105,0),10))^2))</f>
        <v>149.51654801500001</v>
      </c>
    </row>
    <row r="3113" spans="1:25">
      <c r="A3113" s="403" t="s">
        <v>55</v>
      </c>
      <c r="B3113" s="403" t="s">
        <v>716</v>
      </c>
      <c r="C3113" s="403" t="s">
        <v>343</v>
      </c>
      <c r="D3113" s="403" t="s">
        <v>344</v>
      </c>
      <c r="E3113" s="403" t="s">
        <v>1455</v>
      </c>
      <c r="F3113" s="403">
        <v>0</v>
      </c>
      <c r="O3113" s="403" t="s">
        <v>345</v>
      </c>
      <c r="R3113" s="403">
        <v>4</v>
      </c>
      <c r="S3113" s="403">
        <v>1.0025999999999999</v>
      </c>
      <c r="T3113" s="403">
        <v>4.024</v>
      </c>
      <c r="U3113" s="403">
        <v>13.252000000000001</v>
      </c>
      <c r="V3113" s="403">
        <v>10.154</v>
      </c>
      <c r="W3113" s="403">
        <v>20.399999999999999</v>
      </c>
      <c r="X3113" s="404">
        <v>0.17069999999999999</v>
      </c>
      <c r="Y3113" s="403">
        <f>X3113+(S3113*((U3113-INDEX('[1]Center of Mass'!$B$8:$M$105,MATCH(A3113,'[1]Center of Mass'!$B$8:$B$105,0),9))^2+(V3113-INDEX('[1]Center of Mass'!$B$8:$M$105,MATCH(A3113,'[1]Center of Mass'!$B$8:$B$105,0),10))^2))</f>
        <v>78.475005229199994</v>
      </c>
    </row>
    <row r="3114" spans="1:25">
      <c r="A3114" s="403" t="s">
        <v>55</v>
      </c>
      <c r="B3114" s="403" t="s">
        <v>717</v>
      </c>
      <c r="C3114" s="403" t="s">
        <v>343</v>
      </c>
      <c r="D3114" s="403" t="s">
        <v>344</v>
      </c>
      <c r="E3114" s="403" t="s">
        <v>1455</v>
      </c>
      <c r="F3114" s="403">
        <v>0</v>
      </c>
      <c r="O3114" s="403" t="s">
        <v>345</v>
      </c>
      <c r="R3114" s="403">
        <v>4</v>
      </c>
      <c r="S3114" s="403">
        <v>1.0025999999999999</v>
      </c>
      <c r="T3114" s="403">
        <v>4.024</v>
      </c>
      <c r="U3114" s="403">
        <v>14.355</v>
      </c>
      <c r="V3114" s="403">
        <v>10.154</v>
      </c>
      <c r="W3114" s="403">
        <v>20.399999999999999</v>
      </c>
      <c r="X3114" s="404">
        <v>0.17069999999999999</v>
      </c>
      <c r="Y3114" s="403">
        <f>X3114+(S3114*((U3114-INDEX('[1]Center of Mass'!$B$8:$M$105,MATCH(A3114,'[1]Center of Mass'!$B$8:$B$105,0),9))^2+(V3114-INDEX('[1]Center of Mass'!$B$8:$M$105,MATCH(A3114,'[1]Center of Mass'!$B$8:$B$105,0),10))^2))</f>
        <v>61.450170448199998</v>
      </c>
    </row>
    <row r="3115" spans="1:25">
      <c r="A3115" s="403" t="s">
        <v>55</v>
      </c>
      <c r="B3115" s="403" t="s">
        <v>718</v>
      </c>
      <c r="C3115" s="403" t="s">
        <v>343</v>
      </c>
      <c r="D3115" s="403" t="s">
        <v>344</v>
      </c>
      <c r="E3115" s="403" t="s">
        <v>1455</v>
      </c>
      <c r="F3115" s="403">
        <v>0</v>
      </c>
      <c r="O3115" s="403" t="s">
        <v>345</v>
      </c>
      <c r="R3115" s="403">
        <v>4</v>
      </c>
      <c r="S3115" s="403">
        <v>1.0025999999999999</v>
      </c>
      <c r="T3115" s="403">
        <v>4.024</v>
      </c>
      <c r="U3115" s="403">
        <v>15.458</v>
      </c>
      <c r="V3115" s="403">
        <v>10.154</v>
      </c>
      <c r="W3115" s="403">
        <v>20.399999999999999</v>
      </c>
      <c r="X3115" s="404">
        <v>0.17069999999999999</v>
      </c>
      <c r="Y3115" s="403">
        <f>X3115+(S3115*((U3115-INDEX('[1]Center of Mass'!$B$8:$M$105,MATCH(A3115,'[1]Center of Mass'!$B$8:$B$105,0),9))^2+(V3115-INDEX('[1]Center of Mass'!$B$8:$M$105,MATCH(A3115,'[1]Center of Mass'!$B$8:$B$105,0),10))^2))</f>
        <v>46.864880034000002</v>
      </c>
    </row>
    <row r="3116" spans="1:25">
      <c r="A3116" s="403" t="s">
        <v>55</v>
      </c>
      <c r="B3116" s="403" t="s">
        <v>719</v>
      </c>
      <c r="C3116" s="403" t="s">
        <v>343</v>
      </c>
      <c r="D3116" s="403" t="s">
        <v>344</v>
      </c>
      <c r="E3116" s="403" t="s">
        <v>1455</v>
      </c>
      <c r="F3116" s="403">
        <v>0</v>
      </c>
      <c r="O3116" s="403" t="s">
        <v>345</v>
      </c>
      <c r="R3116" s="403">
        <v>4</v>
      </c>
      <c r="S3116" s="403">
        <v>1.0820000000000001</v>
      </c>
      <c r="T3116" s="403">
        <v>4.1989999999999998</v>
      </c>
      <c r="U3116" s="403">
        <v>16.605</v>
      </c>
      <c r="V3116" s="403">
        <v>10.154</v>
      </c>
      <c r="W3116" s="403">
        <v>20.399999999999999</v>
      </c>
      <c r="X3116" s="404">
        <v>0.20227000000000001</v>
      </c>
      <c r="Y3116" s="403">
        <f>X3116+(S3116*((U3116-INDEX('[1]Center of Mass'!$B$8:$M$105,MATCH(A3116,'[1]Center of Mass'!$B$8:$B$105,0),9))^2+(V3116-INDEX('[1]Center of Mass'!$B$8:$M$105,MATCH(A3116,'[1]Center of Mass'!$B$8:$B$105,0),10))^2))</f>
        <v>37.018463674000003</v>
      </c>
    </row>
    <row r="3117" spans="1:25">
      <c r="A3117" s="403" t="s">
        <v>55</v>
      </c>
      <c r="B3117" s="403" t="s">
        <v>720</v>
      </c>
      <c r="C3117" s="403" t="s">
        <v>343</v>
      </c>
      <c r="D3117" s="403" t="s">
        <v>344</v>
      </c>
      <c r="E3117" s="403" t="s">
        <v>1455</v>
      </c>
      <c r="F3117" s="403">
        <v>0</v>
      </c>
      <c r="O3117" s="403" t="s">
        <v>345</v>
      </c>
      <c r="R3117" s="403">
        <v>4</v>
      </c>
      <c r="S3117" s="403">
        <v>1.0906</v>
      </c>
      <c r="T3117" s="403">
        <v>4.218</v>
      </c>
      <c r="U3117" s="403">
        <v>17.8</v>
      </c>
      <c r="V3117" s="403">
        <v>10.154</v>
      </c>
      <c r="W3117" s="403">
        <v>20.399999999999999</v>
      </c>
      <c r="X3117" s="404">
        <v>0.20594999999999999</v>
      </c>
      <c r="Y3117" s="403">
        <f>X3117+(S3117*((U3117-INDEX('[1]Center of Mass'!$B$8:$M$105,MATCH(A3117,'[1]Center of Mass'!$B$8:$B$105,0),9))^2+(V3117-INDEX('[1]Center of Mass'!$B$8:$M$105,MATCH(A3117,'[1]Center of Mass'!$B$8:$B$105,0),10))^2))</f>
        <v>26.110581365200005</v>
      </c>
    </row>
    <row r="3118" spans="1:25">
      <c r="A3118" s="403" t="s">
        <v>55</v>
      </c>
      <c r="B3118" s="403" t="s">
        <v>722</v>
      </c>
      <c r="C3118" s="403" t="s">
        <v>343</v>
      </c>
      <c r="D3118" s="403" t="s">
        <v>344</v>
      </c>
      <c r="E3118" s="403" t="s">
        <v>1455</v>
      </c>
      <c r="F3118" s="403">
        <v>0</v>
      </c>
      <c r="O3118" s="403" t="s">
        <v>345</v>
      </c>
      <c r="R3118" s="403">
        <v>4</v>
      </c>
      <c r="S3118" s="403">
        <v>0.60589999999999999</v>
      </c>
      <c r="T3118" s="403">
        <v>3.2320000000000002</v>
      </c>
      <c r="U3118" s="403">
        <v>1.7629999999999999</v>
      </c>
      <c r="V3118" s="403">
        <v>10.904</v>
      </c>
      <c r="W3118" s="403">
        <v>20.399999999999999</v>
      </c>
      <c r="X3118" s="404">
        <v>7.0694000000000007E-2</v>
      </c>
      <c r="Y3118" s="403">
        <f>X3118+(S3118*((U3118-INDEX('[1]Center of Mass'!$B$8:$M$105,MATCH(A3118,'[1]Center of Mass'!$B$8:$B$105,0),9))^2+(V3118-INDEX('[1]Center of Mass'!$B$8:$M$105,MATCH(A3118,'[1]Center of Mass'!$B$8:$B$105,0),10))^2))</f>
        <v>239.67377932150001</v>
      </c>
    </row>
    <row r="3119" spans="1:25">
      <c r="A3119" s="403" t="s">
        <v>55</v>
      </c>
      <c r="B3119" s="403" t="s">
        <v>723</v>
      </c>
      <c r="C3119" s="403" t="s">
        <v>343</v>
      </c>
      <c r="D3119" s="403" t="s">
        <v>344</v>
      </c>
      <c r="E3119" s="403" t="s">
        <v>1455</v>
      </c>
      <c r="F3119" s="403">
        <v>0</v>
      </c>
      <c r="O3119" s="403" t="s">
        <v>345</v>
      </c>
      <c r="R3119" s="403">
        <v>4</v>
      </c>
      <c r="S3119" s="403">
        <v>0.60589999999999999</v>
      </c>
      <c r="T3119" s="403">
        <v>3.2320000000000002</v>
      </c>
      <c r="U3119" s="403">
        <v>2.7879999999999998</v>
      </c>
      <c r="V3119" s="403">
        <v>10.904</v>
      </c>
      <c r="W3119" s="403">
        <v>20.399999999999999</v>
      </c>
      <c r="X3119" s="404">
        <v>7.0694000000000007E-2</v>
      </c>
      <c r="Y3119" s="403">
        <f>X3119+(S3119*((U3119-INDEX('[1]Center of Mass'!$B$8:$M$105,MATCH(A3119,'[1]Center of Mass'!$B$8:$B$105,0),9))^2+(V3119-INDEX('[1]Center of Mass'!$B$8:$M$105,MATCH(A3119,'[1]Center of Mass'!$B$8:$B$105,0),10))^2))</f>
        <v>215.79388189900001</v>
      </c>
    </row>
    <row r="3120" spans="1:25">
      <c r="A3120" s="403" t="s">
        <v>55</v>
      </c>
      <c r="B3120" s="403" t="s">
        <v>724</v>
      </c>
      <c r="C3120" s="403" t="s">
        <v>343</v>
      </c>
      <c r="D3120" s="403" t="s">
        <v>344</v>
      </c>
      <c r="E3120" s="403" t="s">
        <v>1455</v>
      </c>
      <c r="F3120" s="403">
        <v>0</v>
      </c>
      <c r="O3120" s="403" t="s">
        <v>345</v>
      </c>
      <c r="R3120" s="403">
        <v>4</v>
      </c>
      <c r="S3120" s="403">
        <v>0.76849999999999996</v>
      </c>
      <c r="T3120" s="403">
        <v>3.782</v>
      </c>
      <c r="U3120" s="403">
        <v>3.95</v>
      </c>
      <c r="V3120" s="403">
        <v>10.904</v>
      </c>
      <c r="W3120" s="403">
        <v>20.399999999999999</v>
      </c>
      <c r="X3120" s="404">
        <v>0.13061</v>
      </c>
      <c r="Y3120" s="403">
        <f>X3120+(S3120*((U3120-INDEX('[1]Center of Mass'!$B$8:$M$105,MATCH(A3120,'[1]Center of Mass'!$B$8:$B$105,0),9))^2+(V3120-INDEX('[1]Center of Mass'!$B$8:$M$105,MATCH(A3120,'[1]Center of Mass'!$B$8:$B$105,0),10))^2))</f>
        <v>241.36187007700002</v>
      </c>
    </row>
    <row r="3121" spans="1:25">
      <c r="A3121" s="403" t="s">
        <v>55</v>
      </c>
      <c r="B3121" s="403" t="s">
        <v>725</v>
      </c>
      <c r="C3121" s="403" t="s">
        <v>343</v>
      </c>
      <c r="D3121" s="403" t="s">
        <v>344</v>
      </c>
      <c r="E3121" s="403" t="s">
        <v>1455</v>
      </c>
      <c r="F3121" s="403">
        <v>0</v>
      </c>
      <c r="O3121" s="403" t="s">
        <v>345</v>
      </c>
      <c r="R3121" s="403">
        <v>4</v>
      </c>
      <c r="S3121" s="403">
        <v>0.76849999999999996</v>
      </c>
      <c r="T3121" s="403">
        <v>3.782</v>
      </c>
      <c r="U3121" s="403">
        <v>5.25</v>
      </c>
      <c r="V3121" s="403">
        <v>10.904</v>
      </c>
      <c r="W3121" s="403">
        <v>20.399999999999999</v>
      </c>
      <c r="X3121" s="404">
        <v>0.13061</v>
      </c>
      <c r="Y3121" s="403">
        <f>X3121+(S3121*((U3121-INDEX('[1]Center of Mass'!$B$8:$M$105,MATCH(A3121,'[1]Center of Mass'!$B$8:$B$105,0),9))^2+(V3121-INDEX('[1]Center of Mass'!$B$8:$M$105,MATCH(A3121,'[1]Center of Mass'!$B$8:$B$105,0),10))^2))</f>
        <v>207.59198197700002</v>
      </c>
    </row>
    <row r="3122" spans="1:25">
      <c r="A3122" s="403" t="s">
        <v>55</v>
      </c>
      <c r="B3122" s="403" t="s">
        <v>726</v>
      </c>
      <c r="C3122" s="403" t="s">
        <v>343</v>
      </c>
      <c r="D3122" s="403" t="s">
        <v>344</v>
      </c>
      <c r="E3122" s="403" t="s">
        <v>1455</v>
      </c>
      <c r="F3122" s="403">
        <v>0</v>
      </c>
      <c r="O3122" s="403" t="s">
        <v>345</v>
      </c>
      <c r="R3122" s="403">
        <v>4</v>
      </c>
      <c r="S3122" s="403">
        <v>0.76849999999999996</v>
      </c>
      <c r="T3122" s="403">
        <v>3.782</v>
      </c>
      <c r="U3122" s="403">
        <v>6.55</v>
      </c>
      <c r="V3122" s="403">
        <v>10.904</v>
      </c>
      <c r="W3122" s="403">
        <v>20.399999999999999</v>
      </c>
      <c r="X3122" s="404">
        <v>0.13061</v>
      </c>
      <c r="Y3122" s="403">
        <f>X3122+(S3122*((U3122-INDEX('[1]Center of Mass'!$B$8:$M$105,MATCH(A3122,'[1]Center of Mass'!$B$8:$B$105,0),9))^2+(V3122-INDEX('[1]Center of Mass'!$B$8:$M$105,MATCH(A3122,'[1]Center of Mass'!$B$8:$B$105,0),10))^2))</f>
        <v>176.41962387699999</v>
      </c>
    </row>
    <row r="3123" spans="1:25">
      <c r="A3123" s="403" t="s">
        <v>55</v>
      </c>
      <c r="B3123" s="403" t="s">
        <v>727</v>
      </c>
      <c r="C3123" s="403" t="s">
        <v>343</v>
      </c>
      <c r="D3123" s="403" t="s">
        <v>344</v>
      </c>
      <c r="E3123" s="403" t="s">
        <v>1455</v>
      </c>
      <c r="F3123" s="403">
        <v>0</v>
      </c>
      <c r="O3123" s="403" t="s">
        <v>345</v>
      </c>
      <c r="R3123" s="403">
        <v>4</v>
      </c>
      <c r="S3123" s="403">
        <v>0.67979999999999996</v>
      </c>
      <c r="T3123" s="403">
        <v>3.4820000000000002</v>
      </c>
      <c r="U3123" s="403">
        <v>7.7750000000000004</v>
      </c>
      <c r="V3123" s="403">
        <v>10.904</v>
      </c>
      <c r="W3123" s="403">
        <v>20.399999999999999</v>
      </c>
      <c r="X3123" s="404">
        <v>9.4716999999999996E-2</v>
      </c>
      <c r="Y3123" s="403">
        <f>X3123+(S3123*((U3123-INDEX('[1]Center of Mass'!$B$8:$M$105,MATCH(A3123,'[1]Center of Mass'!$B$8:$B$105,0),9))^2+(V3123-INDEX('[1]Center of Mass'!$B$8:$M$105,MATCH(A3123,'[1]Center of Mass'!$B$8:$B$105,0),10))^2))</f>
        <v>132.15559969660001</v>
      </c>
    </row>
    <row r="3124" spans="1:25">
      <c r="A3124" s="403" t="s">
        <v>55</v>
      </c>
      <c r="B3124" s="403" t="s">
        <v>728</v>
      </c>
      <c r="C3124" s="403" t="s">
        <v>343</v>
      </c>
      <c r="D3124" s="403" t="s">
        <v>344</v>
      </c>
      <c r="E3124" s="403" t="s">
        <v>1455</v>
      </c>
      <c r="F3124" s="403">
        <v>0</v>
      </c>
      <c r="O3124" s="403" t="s">
        <v>345</v>
      </c>
      <c r="R3124" s="403">
        <v>4</v>
      </c>
      <c r="S3124" s="403">
        <v>0.67979999999999996</v>
      </c>
      <c r="T3124" s="403">
        <v>3.4820000000000002</v>
      </c>
      <c r="U3124" s="403">
        <v>8.9250000000000007</v>
      </c>
      <c r="V3124" s="403">
        <v>10.904</v>
      </c>
      <c r="W3124" s="403">
        <v>20.399999999999999</v>
      </c>
      <c r="X3124" s="404">
        <v>9.4716999999999996E-2</v>
      </c>
      <c r="Y3124" s="403">
        <f>X3124+(S3124*((U3124-INDEX('[1]Center of Mass'!$B$8:$M$105,MATCH(A3124,'[1]Center of Mass'!$B$8:$B$105,0),9))^2+(V3124-INDEX('[1]Center of Mass'!$B$8:$M$105,MATCH(A3124,'[1]Center of Mass'!$B$8:$B$105,0),10))^2))</f>
        <v>111.5934851566</v>
      </c>
    </row>
    <row r="3125" spans="1:25">
      <c r="A3125" s="403" t="s">
        <v>55</v>
      </c>
      <c r="B3125" s="403" t="s">
        <v>729</v>
      </c>
      <c r="C3125" s="403" t="s">
        <v>343</v>
      </c>
      <c r="D3125" s="403" t="s">
        <v>344</v>
      </c>
      <c r="E3125" s="403" t="s">
        <v>1455</v>
      </c>
      <c r="F3125" s="403">
        <v>0</v>
      </c>
      <c r="O3125" s="403" t="s">
        <v>345</v>
      </c>
      <c r="R3125" s="403">
        <v>4</v>
      </c>
      <c r="S3125" s="403">
        <v>0.94340000000000002</v>
      </c>
      <c r="T3125" s="403">
        <v>4.3739999999999997</v>
      </c>
      <c r="U3125" s="403">
        <v>10.298</v>
      </c>
      <c r="V3125" s="403">
        <v>10.904</v>
      </c>
      <c r="W3125" s="403">
        <v>20.399999999999999</v>
      </c>
      <c r="X3125" s="404">
        <v>0.22771</v>
      </c>
      <c r="Y3125" s="403">
        <f>X3125+(S3125*((U3125-INDEX('[1]Center of Mass'!$B$8:$M$105,MATCH(A3125,'[1]Center of Mass'!$B$8:$B$105,0),9))^2+(V3125-INDEX('[1]Center of Mass'!$B$8:$M$105,MATCH(A3125,'[1]Center of Mass'!$B$8:$B$105,0),10))^2))</f>
        <v>124.16070573000003</v>
      </c>
    </row>
    <row r="3126" spans="1:25">
      <c r="A3126" s="403" t="s">
        <v>55</v>
      </c>
      <c r="B3126" s="403" t="s">
        <v>730</v>
      </c>
      <c r="C3126" s="403" t="s">
        <v>343</v>
      </c>
      <c r="D3126" s="403" t="s">
        <v>344</v>
      </c>
      <c r="E3126" s="403" t="s">
        <v>1455</v>
      </c>
      <c r="F3126" s="403">
        <v>0</v>
      </c>
      <c r="O3126" s="403" t="s">
        <v>345</v>
      </c>
      <c r="R3126" s="403">
        <v>4</v>
      </c>
      <c r="S3126" s="403">
        <v>0.94820000000000004</v>
      </c>
      <c r="T3126" s="403">
        <v>4.3899999999999997</v>
      </c>
      <c r="U3126" s="403">
        <v>11.898</v>
      </c>
      <c r="V3126" s="403">
        <v>10.904</v>
      </c>
      <c r="W3126" s="403">
        <v>20.399999999999999</v>
      </c>
      <c r="X3126" s="404">
        <v>0.23094000000000001</v>
      </c>
      <c r="Y3126" s="403">
        <f>X3126+(S3126*((U3126-INDEX('[1]Center of Mass'!$B$8:$M$105,MATCH(A3126,'[1]Center of Mass'!$B$8:$B$105,0),9))^2+(V3126-INDEX('[1]Center of Mass'!$B$8:$M$105,MATCH(A3126,'[1]Center of Mass'!$B$8:$B$105,0),10))^2))</f>
        <v>93.229305570000022</v>
      </c>
    </row>
    <row r="3127" spans="1:25">
      <c r="A3127" s="403" t="s">
        <v>55</v>
      </c>
      <c r="B3127" s="403" t="s">
        <v>731</v>
      </c>
      <c r="C3127" s="403" t="s">
        <v>343</v>
      </c>
      <c r="D3127" s="403" t="s">
        <v>344</v>
      </c>
      <c r="E3127" s="403" t="s">
        <v>1455</v>
      </c>
      <c r="F3127" s="403">
        <v>0</v>
      </c>
      <c r="O3127" s="403" t="s">
        <v>345</v>
      </c>
      <c r="R3127" s="403">
        <v>4</v>
      </c>
      <c r="S3127" s="403">
        <v>0.65210000000000001</v>
      </c>
      <c r="T3127" s="403">
        <v>3.3889999999999998</v>
      </c>
      <c r="U3127" s="403">
        <v>13.252000000000001</v>
      </c>
      <c r="V3127" s="403">
        <v>10.904</v>
      </c>
      <c r="W3127" s="403">
        <v>20.399999999999999</v>
      </c>
      <c r="X3127" s="404">
        <v>8.5125000000000006E-2</v>
      </c>
      <c r="Y3127" s="403">
        <f>X3127+(S3127*((U3127-INDEX('[1]Center of Mass'!$B$8:$M$105,MATCH(A3127,'[1]Center of Mass'!$B$8:$B$105,0),9))^2+(V3127-INDEX('[1]Center of Mass'!$B$8:$M$105,MATCH(A3127,'[1]Center of Mass'!$B$8:$B$105,0),10))^2))</f>
        <v>48.280037508199996</v>
      </c>
    </row>
    <row r="3128" spans="1:25">
      <c r="A3128" s="403" t="s">
        <v>55</v>
      </c>
      <c r="B3128" s="403" t="s">
        <v>732</v>
      </c>
      <c r="C3128" s="403" t="s">
        <v>343</v>
      </c>
      <c r="D3128" s="403" t="s">
        <v>344</v>
      </c>
      <c r="E3128" s="403" t="s">
        <v>1455</v>
      </c>
      <c r="F3128" s="403">
        <v>0</v>
      </c>
      <c r="O3128" s="403" t="s">
        <v>345</v>
      </c>
      <c r="R3128" s="403">
        <v>4</v>
      </c>
      <c r="S3128" s="403">
        <v>0.65210000000000001</v>
      </c>
      <c r="T3128" s="403">
        <v>3.3889999999999998</v>
      </c>
      <c r="U3128" s="403">
        <v>14.355</v>
      </c>
      <c r="V3128" s="403">
        <v>10.904</v>
      </c>
      <c r="W3128" s="403">
        <v>20.399999999999999</v>
      </c>
      <c r="X3128" s="404">
        <v>8.5125000000000006E-2</v>
      </c>
      <c r="Y3128" s="403">
        <f>X3128+(S3128*((U3128-INDEX('[1]Center of Mass'!$B$8:$M$105,MATCH(A3128,'[1]Center of Mass'!$B$8:$B$105,0),9))^2+(V3128-INDEX('[1]Center of Mass'!$B$8:$M$105,MATCH(A3128,'[1]Center of Mass'!$B$8:$B$105,0),10))^2))</f>
        <v>37.206932819700008</v>
      </c>
    </row>
    <row r="3129" spans="1:25">
      <c r="A3129" s="403" t="s">
        <v>55</v>
      </c>
      <c r="B3129" s="403" t="s">
        <v>733</v>
      </c>
      <c r="C3129" s="403" t="s">
        <v>343</v>
      </c>
      <c r="D3129" s="403" t="s">
        <v>344</v>
      </c>
      <c r="E3129" s="403" t="s">
        <v>1455</v>
      </c>
      <c r="F3129" s="403">
        <v>0</v>
      </c>
      <c r="O3129" s="403" t="s">
        <v>345</v>
      </c>
      <c r="R3129" s="403">
        <v>4</v>
      </c>
      <c r="S3129" s="403">
        <v>0.65210000000000001</v>
      </c>
      <c r="T3129" s="403">
        <v>3.3889999999999998</v>
      </c>
      <c r="U3129" s="403">
        <v>15.458</v>
      </c>
      <c r="V3129" s="403">
        <v>10.904</v>
      </c>
      <c r="W3129" s="403">
        <v>20.399999999999999</v>
      </c>
      <c r="X3129" s="404">
        <v>8.5125000000000006E-2</v>
      </c>
      <c r="Y3129" s="403">
        <f>X3129+(S3129*((U3129-INDEX('[1]Center of Mass'!$B$8:$M$105,MATCH(A3129,'[1]Center of Mass'!$B$8:$B$105,0),9))^2+(V3129-INDEX('[1]Center of Mass'!$B$8:$M$105,MATCH(A3129,'[1]Center of Mass'!$B$8:$B$105,0),10))^2))</f>
        <v>27.720529589000009</v>
      </c>
    </row>
    <row r="3130" spans="1:25">
      <c r="A3130" s="403" t="s">
        <v>55</v>
      </c>
      <c r="B3130" s="403" t="s">
        <v>734</v>
      </c>
      <c r="C3130" s="403" t="s">
        <v>343</v>
      </c>
      <c r="D3130" s="403" t="s">
        <v>344</v>
      </c>
      <c r="E3130" s="403" t="s">
        <v>1455</v>
      </c>
      <c r="F3130" s="403">
        <v>0</v>
      </c>
      <c r="O3130" s="403" t="s">
        <v>345</v>
      </c>
      <c r="R3130" s="403">
        <v>4</v>
      </c>
      <c r="S3130" s="403">
        <v>0.70379999999999998</v>
      </c>
      <c r="T3130" s="403">
        <v>3.5630000000000002</v>
      </c>
      <c r="U3130" s="403">
        <v>16.605</v>
      </c>
      <c r="V3130" s="403">
        <v>10.904</v>
      </c>
      <c r="W3130" s="403">
        <v>20.399999999999999</v>
      </c>
      <c r="X3130" s="404">
        <v>0.10360999999999999</v>
      </c>
      <c r="Y3130" s="403">
        <f>X3130+(S3130*((U3130-INDEX('[1]Center of Mass'!$B$8:$M$105,MATCH(A3130,'[1]Center of Mass'!$B$8:$B$105,0),9))^2+(V3130-INDEX('[1]Center of Mass'!$B$8:$M$105,MATCH(A3130,'[1]Center of Mass'!$B$8:$B$105,0),10))^2))</f>
        <v>21.099411716600002</v>
      </c>
    </row>
    <row r="3131" spans="1:25">
      <c r="A3131" s="403" t="s">
        <v>55</v>
      </c>
      <c r="B3131" s="403" t="s">
        <v>735</v>
      </c>
      <c r="C3131" s="403" t="s">
        <v>343</v>
      </c>
      <c r="D3131" s="403" t="s">
        <v>344</v>
      </c>
      <c r="E3131" s="403" t="s">
        <v>1455</v>
      </c>
      <c r="F3131" s="403">
        <v>0</v>
      </c>
      <c r="O3131" s="403" t="s">
        <v>345</v>
      </c>
      <c r="R3131" s="403">
        <v>4</v>
      </c>
      <c r="S3131" s="403">
        <v>0.70940000000000003</v>
      </c>
      <c r="T3131" s="403">
        <v>3.5819999999999999</v>
      </c>
      <c r="U3131" s="403">
        <v>17.8</v>
      </c>
      <c r="V3131" s="403">
        <v>10.904</v>
      </c>
      <c r="W3131" s="403">
        <v>20.399999999999999</v>
      </c>
      <c r="X3131" s="404">
        <v>0.10578</v>
      </c>
      <c r="Y3131" s="403">
        <f>X3131+(S3131*((U3131-INDEX('[1]Center of Mass'!$B$8:$M$105,MATCH(A3131,'[1]Center of Mass'!$B$8:$B$105,0),9))^2+(V3131-INDEX('[1]Center of Mass'!$B$8:$M$105,MATCH(A3131,'[1]Center of Mass'!$B$8:$B$105,0),10))^2))</f>
        <v>13.980680634800002</v>
      </c>
    </row>
    <row r="3132" spans="1:25">
      <c r="A3132" s="403" t="s">
        <v>55</v>
      </c>
      <c r="B3132" s="403" t="s">
        <v>737</v>
      </c>
      <c r="C3132" s="403" t="s">
        <v>343</v>
      </c>
      <c r="D3132" s="403" t="s">
        <v>344</v>
      </c>
      <c r="E3132" s="403" t="s">
        <v>1455</v>
      </c>
      <c r="F3132" s="403">
        <v>0</v>
      </c>
      <c r="O3132" s="403" t="s">
        <v>345</v>
      </c>
      <c r="R3132" s="403">
        <v>4</v>
      </c>
      <c r="S3132" s="403">
        <v>1.2474000000000001</v>
      </c>
      <c r="T3132" s="403">
        <v>4.484</v>
      </c>
      <c r="U3132" s="403">
        <v>1.7629999999999999</v>
      </c>
      <c r="V3132" s="403">
        <v>11.808</v>
      </c>
      <c r="W3132" s="403">
        <v>20.399999999999999</v>
      </c>
      <c r="X3132" s="404">
        <v>0.26313999999999999</v>
      </c>
      <c r="Y3132" s="403">
        <f>X3132+(S3132*((U3132-INDEX('[1]Center of Mass'!$B$8:$M$105,MATCH(A3132,'[1]Center of Mass'!$B$8:$B$105,0),9))^2+(V3132-INDEX('[1]Center of Mass'!$B$8:$M$105,MATCH(A3132,'[1]Center of Mass'!$B$8:$B$105,0),10))^2))</f>
        <v>489.1066424242</v>
      </c>
    </row>
    <row r="3133" spans="1:25">
      <c r="A3133" s="403" t="s">
        <v>55</v>
      </c>
      <c r="B3133" s="403" t="s">
        <v>738</v>
      </c>
      <c r="C3133" s="403" t="s">
        <v>343</v>
      </c>
      <c r="D3133" s="403" t="s">
        <v>344</v>
      </c>
      <c r="E3133" s="403" t="s">
        <v>1455</v>
      </c>
      <c r="F3133" s="403">
        <v>0</v>
      </c>
      <c r="O3133" s="403" t="s">
        <v>345</v>
      </c>
      <c r="R3133" s="403">
        <v>4</v>
      </c>
      <c r="S3133" s="403">
        <v>1.2474000000000001</v>
      </c>
      <c r="T3133" s="403">
        <v>4.484</v>
      </c>
      <c r="U3133" s="403">
        <v>2.7879999999999998</v>
      </c>
      <c r="V3133" s="403">
        <v>11.808</v>
      </c>
      <c r="W3133" s="403">
        <v>20.399999999999999</v>
      </c>
      <c r="X3133" s="404">
        <v>0.26313999999999999</v>
      </c>
      <c r="Y3133" s="403">
        <f>X3133+(S3133*((U3133-INDEX('[1]Center of Mass'!$B$8:$M$105,MATCH(A3133,'[1]Center of Mass'!$B$8:$B$105,0),9))^2+(V3133-INDEX('[1]Center of Mass'!$B$8:$M$105,MATCH(A3133,'[1]Center of Mass'!$B$8:$B$105,0),10))^2))</f>
        <v>439.94377058920008</v>
      </c>
    </row>
    <row r="3134" spans="1:25">
      <c r="A3134" s="403" t="s">
        <v>55</v>
      </c>
      <c r="B3134" s="403" t="s">
        <v>739</v>
      </c>
      <c r="C3134" s="403" t="s">
        <v>343</v>
      </c>
      <c r="D3134" s="403" t="s">
        <v>344</v>
      </c>
      <c r="E3134" s="403" t="s">
        <v>1455</v>
      </c>
      <c r="F3134" s="403">
        <v>0</v>
      </c>
      <c r="O3134" s="403" t="s">
        <v>345</v>
      </c>
      <c r="R3134" s="403">
        <v>4</v>
      </c>
      <c r="S3134" s="403">
        <v>1.5820000000000001</v>
      </c>
      <c r="T3134" s="403">
        <v>5.0339999999999998</v>
      </c>
      <c r="U3134" s="403">
        <v>3.95</v>
      </c>
      <c r="V3134" s="403">
        <v>11.808</v>
      </c>
      <c r="W3134" s="403">
        <v>20.399999999999999</v>
      </c>
      <c r="X3134" s="404">
        <v>0.41803000000000001</v>
      </c>
      <c r="Y3134" s="403">
        <f>X3134+(S3134*((U3134-INDEX('[1]Center of Mass'!$B$8:$M$105,MATCH(A3134,'[1]Center of Mass'!$B$8:$B$105,0),9))^2+(V3134-INDEX('[1]Center of Mass'!$B$8:$M$105,MATCH(A3134,'[1]Center of Mass'!$B$8:$B$105,0),10))^2))</f>
        <v>491.37415398000007</v>
      </c>
    </row>
    <row r="3135" spans="1:25">
      <c r="A3135" s="403" t="s">
        <v>55</v>
      </c>
      <c r="B3135" s="403" t="s">
        <v>342</v>
      </c>
      <c r="C3135" s="403" t="s">
        <v>343</v>
      </c>
      <c r="D3135" s="403" t="s">
        <v>344</v>
      </c>
      <c r="E3135" s="403" t="s">
        <v>1455</v>
      </c>
      <c r="F3135" s="403">
        <v>0</v>
      </c>
      <c r="O3135" s="403" t="s">
        <v>345</v>
      </c>
      <c r="R3135" s="403">
        <v>4</v>
      </c>
      <c r="S3135" s="403">
        <v>1.5820000000000001</v>
      </c>
      <c r="T3135" s="403">
        <v>5.0339999999999998</v>
      </c>
      <c r="U3135" s="403">
        <v>5.25</v>
      </c>
      <c r="V3135" s="403">
        <v>11.808</v>
      </c>
      <c r="W3135" s="403">
        <v>20.399999999999999</v>
      </c>
      <c r="X3135" s="404">
        <v>0.41803000000000001</v>
      </c>
      <c r="Y3135" s="403">
        <f>X3135+(S3135*((U3135-INDEX('[1]Center of Mass'!$B$8:$M$105,MATCH(A3135,'[1]Center of Mass'!$B$8:$B$105,0),9))^2+(V3135-INDEX('[1]Center of Mass'!$B$8:$M$105,MATCH(A3135,'[1]Center of Mass'!$B$8:$B$105,0),10))^2))</f>
        <v>421.85696078000007</v>
      </c>
    </row>
    <row r="3136" spans="1:25">
      <c r="A3136" s="403" t="s">
        <v>55</v>
      </c>
      <c r="B3136" s="403" t="s">
        <v>346</v>
      </c>
      <c r="C3136" s="403" t="s">
        <v>343</v>
      </c>
      <c r="D3136" s="403" t="s">
        <v>344</v>
      </c>
      <c r="E3136" s="403" t="s">
        <v>1455</v>
      </c>
      <c r="F3136" s="403">
        <v>0</v>
      </c>
      <c r="O3136" s="403" t="s">
        <v>345</v>
      </c>
      <c r="R3136" s="403">
        <v>4</v>
      </c>
      <c r="S3136" s="403">
        <v>1.5820000000000001</v>
      </c>
      <c r="T3136" s="403">
        <v>5.0339999999999998</v>
      </c>
      <c r="U3136" s="403">
        <v>6.55</v>
      </c>
      <c r="V3136" s="403">
        <v>11.808</v>
      </c>
      <c r="W3136" s="403">
        <v>20.399999999999999</v>
      </c>
      <c r="X3136" s="404">
        <v>0.41803000000000001</v>
      </c>
      <c r="Y3136" s="403">
        <f>X3136+(S3136*((U3136-INDEX('[1]Center of Mass'!$B$8:$M$105,MATCH(A3136,'[1]Center of Mass'!$B$8:$B$105,0),9))^2+(V3136-INDEX('[1]Center of Mass'!$B$8:$M$105,MATCH(A3136,'[1]Center of Mass'!$B$8:$B$105,0),10))^2))</f>
        <v>357.68692758000003</v>
      </c>
    </row>
    <row r="3137" spans="1:25">
      <c r="A3137" s="403" t="s">
        <v>55</v>
      </c>
      <c r="B3137" s="403" t="s">
        <v>347</v>
      </c>
      <c r="C3137" s="403" t="s">
        <v>343</v>
      </c>
      <c r="D3137" s="403" t="s">
        <v>344</v>
      </c>
      <c r="E3137" s="403" t="s">
        <v>1455</v>
      </c>
      <c r="F3137" s="403">
        <v>0</v>
      </c>
      <c r="O3137" s="403" t="s">
        <v>345</v>
      </c>
      <c r="R3137" s="403">
        <v>4</v>
      </c>
      <c r="S3137" s="403">
        <v>1.3995</v>
      </c>
      <c r="T3137" s="403">
        <v>4.734</v>
      </c>
      <c r="U3137" s="403">
        <v>7.7750000000000004</v>
      </c>
      <c r="V3137" s="403">
        <v>11.808</v>
      </c>
      <c r="W3137" s="403">
        <v>20.399999999999999</v>
      </c>
      <c r="X3137" s="404">
        <v>0.32694000000000001</v>
      </c>
      <c r="Y3137" s="403">
        <f>X3137+(S3137*((U3137-INDEX('[1]Center of Mass'!$B$8:$M$105,MATCH(A3137,'[1]Center of Mass'!$B$8:$B$105,0),9))^2+(V3137-INDEX('[1]Center of Mass'!$B$8:$M$105,MATCH(A3137,'[1]Center of Mass'!$B$8:$B$105,0),10))^2))</f>
        <v>267.21769881749998</v>
      </c>
    </row>
    <row r="3138" spans="1:25">
      <c r="A3138" s="403" t="s">
        <v>55</v>
      </c>
      <c r="B3138" s="403" t="s">
        <v>348</v>
      </c>
      <c r="C3138" s="403" t="s">
        <v>343</v>
      </c>
      <c r="D3138" s="403" t="s">
        <v>344</v>
      </c>
      <c r="E3138" s="403" t="s">
        <v>1455</v>
      </c>
      <c r="F3138" s="403">
        <v>0</v>
      </c>
      <c r="O3138" s="403" t="s">
        <v>345</v>
      </c>
      <c r="R3138" s="403">
        <v>4</v>
      </c>
      <c r="S3138" s="403">
        <v>1.3995</v>
      </c>
      <c r="T3138" s="403">
        <v>4.734</v>
      </c>
      <c r="U3138" s="403">
        <v>8.9250000000000007</v>
      </c>
      <c r="V3138" s="403">
        <v>11.808</v>
      </c>
      <c r="W3138" s="403">
        <v>20.399999999999999</v>
      </c>
      <c r="X3138" s="404">
        <v>0.32694000000000001</v>
      </c>
      <c r="Y3138" s="403">
        <f>X3138+(S3138*((U3138-INDEX('[1]Center of Mass'!$B$8:$M$105,MATCH(A3138,'[1]Center of Mass'!$B$8:$B$105,0),9))^2+(V3138-INDEX('[1]Center of Mass'!$B$8:$M$105,MATCH(A3138,'[1]Center of Mass'!$B$8:$B$105,0),10))^2))</f>
        <v>224.88660246750001</v>
      </c>
    </row>
    <row r="3139" spans="1:25">
      <c r="A3139" s="403" t="s">
        <v>55</v>
      </c>
      <c r="B3139" s="403" t="s">
        <v>352</v>
      </c>
      <c r="C3139" s="403" t="s">
        <v>343</v>
      </c>
      <c r="D3139" s="403" t="s">
        <v>344</v>
      </c>
      <c r="E3139" s="403" t="s">
        <v>1455</v>
      </c>
      <c r="F3139" s="403">
        <v>0</v>
      </c>
      <c r="O3139" s="403" t="s">
        <v>345</v>
      </c>
      <c r="R3139" s="403">
        <v>4</v>
      </c>
      <c r="S3139" s="403">
        <v>1.3425</v>
      </c>
      <c r="T3139" s="403">
        <v>4.6399999999999997</v>
      </c>
      <c r="U3139" s="403">
        <v>13.252000000000001</v>
      </c>
      <c r="V3139" s="403">
        <v>11.808</v>
      </c>
      <c r="W3139" s="403">
        <v>20.399999999999999</v>
      </c>
      <c r="X3139" s="404">
        <v>0.30181999999999998</v>
      </c>
      <c r="Y3139" s="403">
        <f>X3139+(S3139*((U3139-INDEX('[1]Center of Mass'!$B$8:$M$105,MATCH(A3139,'[1]Center of Mass'!$B$8:$B$105,0),9))^2+(V3139-INDEX('[1]Center of Mass'!$B$8:$M$105,MATCH(A3139,'[1]Center of Mass'!$B$8:$B$105,0),10))^2))</f>
        <v>94.743056825000011</v>
      </c>
    </row>
    <row r="3140" spans="1:25">
      <c r="A3140" s="403" t="s">
        <v>55</v>
      </c>
      <c r="B3140" s="403" t="s">
        <v>353</v>
      </c>
      <c r="C3140" s="403" t="s">
        <v>343</v>
      </c>
      <c r="D3140" s="403" t="s">
        <v>344</v>
      </c>
      <c r="E3140" s="403" t="s">
        <v>1455</v>
      </c>
      <c r="F3140" s="403">
        <v>0</v>
      </c>
      <c r="O3140" s="403" t="s">
        <v>345</v>
      </c>
      <c r="R3140" s="403">
        <v>4</v>
      </c>
      <c r="S3140" s="403">
        <v>1.3425</v>
      </c>
      <c r="T3140" s="403">
        <v>4.6399999999999997</v>
      </c>
      <c r="U3140" s="403">
        <v>14.355</v>
      </c>
      <c r="V3140" s="403">
        <v>11.808</v>
      </c>
      <c r="W3140" s="403">
        <v>20.399999999999999</v>
      </c>
      <c r="X3140" s="404">
        <v>0.30181999999999998</v>
      </c>
      <c r="Y3140" s="403">
        <f>X3140+(S3140*((U3140-INDEX('[1]Center of Mass'!$B$8:$M$105,MATCH(A3140,'[1]Center of Mass'!$B$8:$B$105,0),9))^2+(V3140-INDEX('[1]Center of Mass'!$B$8:$M$105,MATCH(A3140,'[1]Center of Mass'!$B$8:$B$105,0),10))^2))</f>
        <v>71.946487212500017</v>
      </c>
    </row>
    <row r="3141" spans="1:25">
      <c r="A3141" s="403" t="s">
        <v>55</v>
      </c>
      <c r="B3141" s="403" t="s">
        <v>354</v>
      </c>
      <c r="C3141" s="403" t="s">
        <v>343</v>
      </c>
      <c r="D3141" s="403" t="s">
        <v>344</v>
      </c>
      <c r="E3141" s="403" t="s">
        <v>1455</v>
      </c>
      <c r="F3141" s="403">
        <v>0</v>
      </c>
      <c r="O3141" s="403" t="s">
        <v>345</v>
      </c>
      <c r="R3141" s="403">
        <v>4</v>
      </c>
      <c r="S3141" s="403">
        <v>1.3425</v>
      </c>
      <c r="T3141" s="403">
        <v>4.6399999999999997</v>
      </c>
      <c r="U3141" s="403">
        <v>15.458</v>
      </c>
      <c r="V3141" s="403">
        <v>11.808</v>
      </c>
      <c r="W3141" s="403">
        <v>20.399999999999999</v>
      </c>
      <c r="X3141" s="404">
        <v>0.30181999999999998</v>
      </c>
      <c r="Y3141" s="403">
        <f>X3141+(S3141*((U3141-INDEX('[1]Center of Mass'!$B$8:$M$105,MATCH(A3141,'[1]Center of Mass'!$B$8:$B$105,0),9))^2+(V3141-INDEX('[1]Center of Mass'!$B$8:$M$105,MATCH(A3141,'[1]Center of Mass'!$B$8:$B$105,0),10))^2))</f>
        <v>52.416512765000014</v>
      </c>
    </row>
    <row r="3142" spans="1:25">
      <c r="A3142" s="403" t="s">
        <v>55</v>
      </c>
      <c r="B3142" s="403" t="s">
        <v>355</v>
      </c>
      <c r="C3142" s="403" t="s">
        <v>343</v>
      </c>
      <c r="D3142" s="403" t="s">
        <v>344</v>
      </c>
      <c r="E3142" s="403" t="s">
        <v>1455</v>
      </c>
      <c r="F3142" s="403">
        <v>0</v>
      </c>
      <c r="O3142" s="403" t="s">
        <v>345</v>
      </c>
      <c r="R3142" s="403">
        <v>4</v>
      </c>
      <c r="S3142" s="403">
        <v>1.4488000000000001</v>
      </c>
      <c r="T3142" s="403">
        <v>4.8150000000000004</v>
      </c>
      <c r="U3142" s="403">
        <v>16.605</v>
      </c>
      <c r="V3142" s="403">
        <v>11.808</v>
      </c>
      <c r="W3142" s="403">
        <v>20.399999999999999</v>
      </c>
      <c r="X3142" s="404">
        <v>0.34989999999999999</v>
      </c>
      <c r="Y3142" s="403">
        <f>X3142+(S3142*((U3142-INDEX('[1]Center of Mass'!$B$8:$M$105,MATCH(A3142,'[1]Center of Mass'!$B$8:$B$105,0),9))^2+(V3142-INDEX('[1]Center of Mass'!$B$8:$M$105,MATCH(A3142,'[1]Center of Mass'!$B$8:$B$105,0),10))^2))</f>
        <v>38.412925724000004</v>
      </c>
    </row>
    <row r="3143" spans="1:25">
      <c r="A3143" s="403" t="s">
        <v>55</v>
      </c>
      <c r="B3143" s="403" t="s">
        <v>356</v>
      </c>
      <c r="C3143" s="403" t="s">
        <v>343</v>
      </c>
      <c r="D3143" s="403" t="s">
        <v>344</v>
      </c>
      <c r="E3143" s="403" t="s">
        <v>1455</v>
      </c>
      <c r="F3143" s="403">
        <v>0</v>
      </c>
      <c r="O3143" s="403" t="s">
        <v>345</v>
      </c>
      <c r="R3143" s="403">
        <v>4</v>
      </c>
      <c r="S3143" s="403">
        <v>1.4602999999999999</v>
      </c>
      <c r="T3143" s="403">
        <v>4.8339999999999996</v>
      </c>
      <c r="U3143" s="403">
        <v>17.8</v>
      </c>
      <c r="V3143" s="403">
        <v>11.808</v>
      </c>
      <c r="W3143" s="403">
        <v>20.399999999999999</v>
      </c>
      <c r="X3143" s="404">
        <v>0.35546</v>
      </c>
      <c r="Y3143" s="403">
        <f>X3143+(S3143*((U3143-INDEX('[1]Center of Mass'!$B$8:$M$105,MATCH(A3143,'[1]Center of Mass'!$B$8:$B$105,0),9))^2+(V3143-INDEX('[1]Center of Mass'!$B$8:$M$105,MATCH(A3143,'[1]Center of Mass'!$B$8:$B$105,0),10))^2))</f>
        <v>23.718347007000006</v>
      </c>
    </row>
    <row r="3144" spans="1:25">
      <c r="A3144" s="403" t="s">
        <v>55</v>
      </c>
      <c r="B3144" s="403" t="s">
        <v>357</v>
      </c>
      <c r="C3144" s="403" t="s">
        <v>343</v>
      </c>
      <c r="D3144" s="403" t="s">
        <v>344</v>
      </c>
      <c r="E3144" s="403" t="s">
        <v>458</v>
      </c>
      <c r="F3144" s="403">
        <v>0</v>
      </c>
      <c r="O3144" s="403" t="s">
        <v>345</v>
      </c>
      <c r="R3144" s="403">
        <v>4</v>
      </c>
      <c r="S3144" s="403">
        <v>2.08</v>
      </c>
      <c r="T3144" s="403">
        <v>5.8</v>
      </c>
      <c r="U3144" s="403">
        <v>10.3</v>
      </c>
      <c r="V3144" s="403">
        <v>11.85</v>
      </c>
      <c r="W3144" s="403">
        <v>18.7</v>
      </c>
      <c r="X3144" s="404">
        <v>0.73667000000000005</v>
      </c>
      <c r="Y3144" s="403">
        <f>X3144+(S3144*((U3144-INDEX('[1]Center of Mass'!$B$8:$M$105,MATCH(A3144,'[1]Center of Mass'!$B$8:$B$105,0),9))^2+(V3144-INDEX('[1]Center of Mass'!$B$8:$M$105,MATCH(A3144,'[1]Center of Mass'!$B$8:$B$105,0),10))^2))</f>
        <v>266.22376408000002</v>
      </c>
    </row>
    <row r="3145" spans="1:25">
      <c r="A3145" s="403" t="s">
        <v>55</v>
      </c>
      <c r="B3145" s="403" t="s">
        <v>358</v>
      </c>
      <c r="C3145" s="403" t="s">
        <v>343</v>
      </c>
      <c r="D3145" s="403" t="s">
        <v>344</v>
      </c>
      <c r="E3145" s="403" t="s">
        <v>458</v>
      </c>
      <c r="F3145" s="403">
        <v>0</v>
      </c>
      <c r="O3145" s="403" t="s">
        <v>345</v>
      </c>
      <c r="R3145" s="403">
        <v>4</v>
      </c>
      <c r="S3145" s="403">
        <v>2.08</v>
      </c>
      <c r="T3145" s="403">
        <v>5.8</v>
      </c>
      <c r="U3145" s="403">
        <v>11.9</v>
      </c>
      <c r="V3145" s="403">
        <v>11.85</v>
      </c>
      <c r="W3145" s="403">
        <v>18.7</v>
      </c>
      <c r="X3145" s="404">
        <v>0.73667000000000005</v>
      </c>
      <c r="Y3145" s="403">
        <f>X3145+(S3145*((U3145-INDEX('[1]Center of Mass'!$B$8:$M$105,MATCH(A3145,'[1]Center of Mass'!$B$8:$B$105,0),9))^2+(V3145-INDEX('[1]Center of Mass'!$B$8:$M$105,MATCH(A3145,'[1]Center of Mass'!$B$8:$B$105,0),10))^2))</f>
        <v>196.99470808000004</v>
      </c>
    </row>
    <row r="3146" spans="1:25">
      <c r="A3146" s="403" t="s">
        <v>55</v>
      </c>
      <c r="B3146" s="403" t="s">
        <v>362</v>
      </c>
      <c r="C3146" s="403" t="s">
        <v>343</v>
      </c>
      <c r="D3146" s="403" t="s">
        <v>344</v>
      </c>
      <c r="E3146" s="403" t="s">
        <v>1455</v>
      </c>
      <c r="F3146" s="403">
        <v>0</v>
      </c>
      <c r="O3146" s="403" t="s">
        <v>345</v>
      </c>
      <c r="R3146" s="403">
        <v>4</v>
      </c>
      <c r="S3146" s="403">
        <v>1.2474000000000001</v>
      </c>
      <c r="T3146" s="403">
        <v>4.484</v>
      </c>
      <c r="U3146" s="403">
        <v>1.7629999999999999</v>
      </c>
      <c r="V3146" s="403">
        <v>13.025</v>
      </c>
      <c r="W3146" s="403">
        <v>20.399999999999999</v>
      </c>
      <c r="X3146" s="404">
        <v>0.26313999999999999</v>
      </c>
      <c r="Y3146" s="403">
        <f>X3146+(S3146*((U3146-INDEX('[1]Center of Mass'!$B$8:$M$105,MATCH(A3146,'[1]Center of Mass'!$B$8:$B$105,0),9))^2+(V3146-INDEX('[1]Center of Mass'!$B$8:$M$105,MATCH(A3146,'[1]Center of Mass'!$B$8:$B$105,0),10))^2))</f>
        <v>486.34828052559999</v>
      </c>
    </row>
    <row r="3147" spans="1:25">
      <c r="A3147" s="403" t="s">
        <v>55</v>
      </c>
      <c r="B3147" s="403" t="s">
        <v>363</v>
      </c>
      <c r="C3147" s="403" t="s">
        <v>343</v>
      </c>
      <c r="D3147" s="403" t="s">
        <v>344</v>
      </c>
      <c r="E3147" s="403" t="s">
        <v>1455</v>
      </c>
      <c r="F3147" s="403">
        <v>0</v>
      </c>
      <c r="O3147" s="403" t="s">
        <v>345</v>
      </c>
      <c r="R3147" s="403">
        <v>4</v>
      </c>
      <c r="S3147" s="403">
        <v>1.2474000000000001</v>
      </c>
      <c r="T3147" s="403">
        <v>4.484</v>
      </c>
      <c r="U3147" s="403">
        <v>2.7879999999999998</v>
      </c>
      <c r="V3147" s="403">
        <v>13.025</v>
      </c>
      <c r="W3147" s="403">
        <v>20.399999999999999</v>
      </c>
      <c r="X3147" s="404">
        <v>0.26313999999999999</v>
      </c>
      <c r="Y3147" s="403">
        <f>X3147+(S3147*((U3147-INDEX('[1]Center of Mass'!$B$8:$M$105,MATCH(A3147,'[1]Center of Mass'!$B$8:$B$105,0),9))^2+(V3147-INDEX('[1]Center of Mass'!$B$8:$M$105,MATCH(A3147,'[1]Center of Mass'!$B$8:$B$105,0),10))^2))</f>
        <v>437.18540869060001</v>
      </c>
    </row>
    <row r="3148" spans="1:25">
      <c r="A3148" s="403" t="s">
        <v>55</v>
      </c>
      <c r="B3148" s="403" t="s">
        <v>740</v>
      </c>
      <c r="C3148" s="403" t="s">
        <v>343</v>
      </c>
      <c r="D3148" s="403" t="s">
        <v>344</v>
      </c>
      <c r="E3148" s="403" t="s">
        <v>1455</v>
      </c>
      <c r="F3148" s="403">
        <v>0</v>
      </c>
      <c r="O3148" s="403" t="s">
        <v>345</v>
      </c>
      <c r="R3148" s="403">
        <v>4</v>
      </c>
      <c r="S3148" s="403">
        <v>1.5820000000000001</v>
      </c>
      <c r="T3148" s="403">
        <v>5.0339999999999998</v>
      </c>
      <c r="U3148" s="403">
        <v>3.95</v>
      </c>
      <c r="V3148" s="403">
        <v>13.025</v>
      </c>
      <c r="W3148" s="403">
        <v>20.399999999999999</v>
      </c>
      <c r="X3148" s="404">
        <v>0.41803000000000001</v>
      </c>
      <c r="Y3148" s="403">
        <f>X3148+(S3148*((U3148-INDEX('[1]Center of Mass'!$B$8:$M$105,MATCH(A3148,'[1]Center of Mass'!$B$8:$B$105,0),9))^2+(V3148-INDEX('[1]Center of Mass'!$B$8:$M$105,MATCH(A3148,'[1]Center of Mass'!$B$8:$B$105,0),10))^2))</f>
        <v>487.87589478200005</v>
      </c>
    </row>
    <row r="3149" spans="1:25">
      <c r="A3149" s="403" t="s">
        <v>55</v>
      </c>
      <c r="B3149" s="403" t="s">
        <v>741</v>
      </c>
      <c r="C3149" s="403" t="s">
        <v>343</v>
      </c>
      <c r="D3149" s="403" t="s">
        <v>344</v>
      </c>
      <c r="E3149" s="403" t="s">
        <v>1455</v>
      </c>
      <c r="F3149" s="403">
        <v>0</v>
      </c>
      <c r="O3149" s="403" t="s">
        <v>345</v>
      </c>
      <c r="R3149" s="403">
        <v>4</v>
      </c>
      <c r="S3149" s="403">
        <v>1.5820000000000001</v>
      </c>
      <c r="T3149" s="403">
        <v>5.0339999999999998</v>
      </c>
      <c r="U3149" s="403">
        <v>5.25</v>
      </c>
      <c r="V3149" s="403">
        <v>13.025</v>
      </c>
      <c r="W3149" s="403">
        <v>20.399999999999999</v>
      </c>
      <c r="X3149" s="404">
        <v>0.41803000000000001</v>
      </c>
      <c r="Y3149" s="403">
        <f>X3149+(S3149*((U3149-INDEX('[1]Center of Mass'!$B$8:$M$105,MATCH(A3149,'[1]Center of Mass'!$B$8:$B$105,0),9))^2+(V3149-INDEX('[1]Center of Mass'!$B$8:$M$105,MATCH(A3149,'[1]Center of Mass'!$B$8:$B$105,0),10))^2))</f>
        <v>418.35870158199998</v>
      </c>
    </row>
    <row r="3150" spans="1:25">
      <c r="A3150" s="403" t="s">
        <v>55</v>
      </c>
      <c r="B3150" s="403" t="s">
        <v>742</v>
      </c>
      <c r="C3150" s="403" t="s">
        <v>343</v>
      </c>
      <c r="D3150" s="403" t="s">
        <v>344</v>
      </c>
      <c r="E3150" s="403" t="s">
        <v>1455</v>
      </c>
      <c r="F3150" s="403">
        <v>0</v>
      </c>
      <c r="O3150" s="403" t="s">
        <v>345</v>
      </c>
      <c r="R3150" s="403">
        <v>4</v>
      </c>
      <c r="S3150" s="403">
        <v>1.5820000000000001</v>
      </c>
      <c r="T3150" s="403">
        <v>5.0339999999999998</v>
      </c>
      <c r="U3150" s="403">
        <v>6.55</v>
      </c>
      <c r="V3150" s="403">
        <v>13.025</v>
      </c>
      <c r="W3150" s="403">
        <v>20.399999999999999</v>
      </c>
      <c r="X3150" s="404">
        <v>0.41803000000000001</v>
      </c>
      <c r="Y3150" s="403">
        <f>X3150+(S3150*((U3150-INDEX('[1]Center of Mass'!$B$8:$M$105,MATCH(A3150,'[1]Center of Mass'!$B$8:$B$105,0),9))^2+(V3150-INDEX('[1]Center of Mass'!$B$8:$M$105,MATCH(A3150,'[1]Center of Mass'!$B$8:$B$105,0),10))^2))</f>
        <v>354.18866838200006</v>
      </c>
    </row>
    <row r="3151" spans="1:25">
      <c r="A3151" s="403" t="s">
        <v>55</v>
      </c>
      <c r="B3151" s="403" t="s">
        <v>743</v>
      </c>
      <c r="C3151" s="403" t="s">
        <v>343</v>
      </c>
      <c r="D3151" s="403" t="s">
        <v>344</v>
      </c>
      <c r="E3151" s="403" t="s">
        <v>1455</v>
      </c>
      <c r="F3151" s="403">
        <v>0</v>
      </c>
      <c r="O3151" s="403" t="s">
        <v>345</v>
      </c>
      <c r="R3151" s="403">
        <v>4</v>
      </c>
      <c r="S3151" s="403">
        <v>1.3995</v>
      </c>
      <c r="T3151" s="403">
        <v>4.734</v>
      </c>
      <c r="U3151" s="403">
        <v>7.7750000000000004</v>
      </c>
      <c r="V3151" s="403">
        <v>13.025</v>
      </c>
      <c r="W3151" s="403">
        <v>20.399999999999999</v>
      </c>
      <c r="X3151" s="404">
        <v>0.32694000000000001</v>
      </c>
      <c r="Y3151" s="403">
        <f>X3151+(S3151*((U3151-INDEX('[1]Center of Mass'!$B$8:$M$105,MATCH(A3151,'[1]Center of Mass'!$B$8:$B$105,0),9))^2+(V3151-INDEX('[1]Center of Mass'!$B$8:$M$105,MATCH(A3151,'[1]Center of Mass'!$B$8:$B$105,0),10))^2))</f>
        <v>264.12299986200003</v>
      </c>
    </row>
    <row r="3152" spans="1:25">
      <c r="A3152" s="403" t="s">
        <v>55</v>
      </c>
      <c r="B3152" s="403" t="s">
        <v>498</v>
      </c>
      <c r="C3152" s="403" t="s">
        <v>343</v>
      </c>
      <c r="D3152" s="403" t="s">
        <v>344</v>
      </c>
      <c r="E3152" s="403" t="s">
        <v>1455</v>
      </c>
      <c r="F3152" s="403">
        <v>0</v>
      </c>
      <c r="O3152" s="403" t="s">
        <v>345</v>
      </c>
      <c r="R3152" s="403">
        <v>4</v>
      </c>
      <c r="S3152" s="403">
        <v>1.3995</v>
      </c>
      <c r="T3152" s="403">
        <v>4.734</v>
      </c>
      <c r="U3152" s="403">
        <v>8.9250000000000007</v>
      </c>
      <c r="V3152" s="403">
        <v>13.025</v>
      </c>
      <c r="W3152" s="403">
        <v>20.399999999999999</v>
      </c>
      <c r="X3152" s="404">
        <v>0.32694000000000001</v>
      </c>
      <c r="Y3152" s="403">
        <f>X3152+(S3152*((U3152-INDEX('[1]Center of Mass'!$B$8:$M$105,MATCH(A3152,'[1]Center of Mass'!$B$8:$B$105,0),9))^2+(V3152-INDEX('[1]Center of Mass'!$B$8:$M$105,MATCH(A3152,'[1]Center of Mass'!$B$8:$B$105,0),10))^2))</f>
        <v>221.791903512</v>
      </c>
    </row>
    <row r="3153" spans="1:25">
      <c r="A3153" s="403" t="s">
        <v>55</v>
      </c>
      <c r="B3153" s="403" t="s">
        <v>502</v>
      </c>
      <c r="C3153" s="403" t="s">
        <v>343</v>
      </c>
      <c r="D3153" s="403" t="s">
        <v>344</v>
      </c>
      <c r="E3153" s="403" t="s">
        <v>1455</v>
      </c>
      <c r="F3153" s="403">
        <v>0</v>
      </c>
      <c r="O3153" s="403" t="s">
        <v>345</v>
      </c>
      <c r="R3153" s="403">
        <v>4</v>
      </c>
      <c r="S3153" s="403">
        <v>1.3425</v>
      </c>
      <c r="T3153" s="403">
        <v>4.6399999999999997</v>
      </c>
      <c r="U3153" s="403">
        <v>13.252000000000001</v>
      </c>
      <c r="V3153" s="403">
        <v>13.025</v>
      </c>
      <c r="W3153" s="403">
        <v>20.399999999999999</v>
      </c>
      <c r="X3153" s="404">
        <v>0.30181999999999998</v>
      </c>
      <c r="Y3153" s="403">
        <f>X3153+(S3153*((U3153-INDEX('[1]Center of Mass'!$B$8:$M$105,MATCH(A3153,'[1]Center of Mass'!$B$8:$B$105,0),9))^2+(V3153-INDEX('[1]Center of Mass'!$B$8:$M$105,MATCH(A3153,'[1]Center of Mass'!$B$8:$B$105,0),10))^2))</f>
        <v>91.774401342500013</v>
      </c>
    </row>
    <row r="3154" spans="1:25">
      <c r="A3154" s="403" t="s">
        <v>55</v>
      </c>
      <c r="B3154" s="403" t="s">
        <v>503</v>
      </c>
      <c r="C3154" s="403" t="s">
        <v>343</v>
      </c>
      <c r="D3154" s="403" t="s">
        <v>344</v>
      </c>
      <c r="E3154" s="403" t="s">
        <v>1455</v>
      </c>
      <c r="F3154" s="403">
        <v>0</v>
      </c>
      <c r="O3154" s="403" t="s">
        <v>345</v>
      </c>
      <c r="R3154" s="403">
        <v>4</v>
      </c>
      <c r="S3154" s="403">
        <v>1.3425</v>
      </c>
      <c r="T3154" s="403">
        <v>4.6399999999999997</v>
      </c>
      <c r="U3154" s="403">
        <v>14.355</v>
      </c>
      <c r="V3154" s="403">
        <v>13.025</v>
      </c>
      <c r="W3154" s="403">
        <v>20.399999999999999</v>
      </c>
      <c r="X3154" s="404">
        <v>0.30181999999999998</v>
      </c>
      <c r="Y3154" s="403">
        <f>X3154+(S3154*((U3154-INDEX('[1]Center of Mass'!$B$8:$M$105,MATCH(A3154,'[1]Center of Mass'!$B$8:$B$105,0),9))^2+(V3154-INDEX('[1]Center of Mass'!$B$8:$M$105,MATCH(A3154,'[1]Center of Mass'!$B$8:$B$105,0),10))^2))</f>
        <v>68.97783173000002</v>
      </c>
    </row>
    <row r="3155" spans="1:25">
      <c r="A3155" s="403" t="s">
        <v>55</v>
      </c>
      <c r="B3155" s="403" t="s">
        <v>438</v>
      </c>
      <c r="C3155" s="403" t="s">
        <v>343</v>
      </c>
      <c r="D3155" s="403" t="s">
        <v>344</v>
      </c>
      <c r="E3155" s="403" t="s">
        <v>1455</v>
      </c>
      <c r="F3155" s="403">
        <v>0</v>
      </c>
      <c r="O3155" s="403" t="s">
        <v>345</v>
      </c>
      <c r="R3155" s="403">
        <v>4</v>
      </c>
      <c r="S3155" s="403">
        <v>1.3425</v>
      </c>
      <c r="T3155" s="403">
        <v>4.6399999999999997</v>
      </c>
      <c r="U3155" s="403">
        <v>15.458</v>
      </c>
      <c r="V3155" s="403">
        <v>13.025</v>
      </c>
      <c r="W3155" s="403">
        <v>20.399999999999999</v>
      </c>
      <c r="X3155" s="404">
        <v>0.30181999999999998</v>
      </c>
      <c r="Y3155" s="403">
        <f>X3155+(S3155*((U3155-INDEX('[1]Center of Mass'!$B$8:$M$105,MATCH(A3155,'[1]Center of Mass'!$B$8:$B$105,0),9))^2+(V3155-INDEX('[1]Center of Mass'!$B$8:$M$105,MATCH(A3155,'[1]Center of Mass'!$B$8:$B$105,0),10))^2))</f>
        <v>49.44785728250001</v>
      </c>
    </row>
    <row r="3156" spans="1:25">
      <c r="A3156" s="403" t="s">
        <v>55</v>
      </c>
      <c r="B3156" s="403" t="s">
        <v>439</v>
      </c>
      <c r="C3156" s="403" t="s">
        <v>343</v>
      </c>
      <c r="D3156" s="403" t="s">
        <v>344</v>
      </c>
      <c r="E3156" s="403" t="s">
        <v>1455</v>
      </c>
      <c r="F3156" s="403">
        <v>0</v>
      </c>
      <c r="O3156" s="403" t="s">
        <v>345</v>
      </c>
      <c r="R3156" s="403">
        <v>4</v>
      </c>
      <c r="S3156" s="403">
        <v>1.4488000000000001</v>
      </c>
      <c r="T3156" s="403">
        <v>4.8150000000000004</v>
      </c>
      <c r="U3156" s="403">
        <v>16.605</v>
      </c>
      <c r="V3156" s="403">
        <v>13.025</v>
      </c>
      <c r="W3156" s="403">
        <v>20.399999999999999</v>
      </c>
      <c r="X3156" s="404">
        <v>0.34989999999999999</v>
      </c>
      <c r="Y3156" s="403">
        <f>X3156+(S3156*((U3156-INDEX('[1]Center of Mass'!$B$8:$M$105,MATCH(A3156,'[1]Center of Mass'!$B$8:$B$105,0),9))^2+(V3156-INDEX('[1]Center of Mass'!$B$8:$M$105,MATCH(A3156,'[1]Center of Mass'!$B$8:$B$105,0),10))^2))</f>
        <v>35.20921022080001</v>
      </c>
    </row>
    <row r="3157" spans="1:25">
      <c r="A3157" s="403" t="s">
        <v>55</v>
      </c>
      <c r="B3157" s="403" t="s">
        <v>440</v>
      </c>
      <c r="C3157" s="403" t="s">
        <v>343</v>
      </c>
      <c r="D3157" s="403" t="s">
        <v>344</v>
      </c>
      <c r="E3157" s="403" t="s">
        <v>1455</v>
      </c>
      <c r="F3157" s="403">
        <v>0</v>
      </c>
      <c r="O3157" s="403" t="s">
        <v>345</v>
      </c>
      <c r="R3157" s="403">
        <v>4</v>
      </c>
      <c r="S3157" s="403">
        <v>1.4602999999999999</v>
      </c>
      <c r="T3157" s="403">
        <v>4.8339999999999996</v>
      </c>
      <c r="U3157" s="403">
        <v>17.8</v>
      </c>
      <c r="V3157" s="403">
        <v>13.025</v>
      </c>
      <c r="W3157" s="403">
        <v>20.399999999999999</v>
      </c>
      <c r="X3157" s="404">
        <v>0.35546</v>
      </c>
      <c r="Y3157" s="403">
        <f>X3157+(S3157*((U3157-INDEX('[1]Center of Mass'!$B$8:$M$105,MATCH(A3157,'[1]Center of Mass'!$B$8:$B$105,0),9))^2+(V3157-INDEX('[1]Center of Mass'!$B$8:$M$105,MATCH(A3157,'[1]Center of Mass'!$B$8:$B$105,0),10))^2))</f>
        <v>20.489201680300006</v>
      </c>
    </row>
    <row r="3158" spans="1:25">
      <c r="A3158" s="403" t="s">
        <v>55</v>
      </c>
      <c r="B3158" s="403" t="s">
        <v>442</v>
      </c>
      <c r="C3158" s="403" t="s">
        <v>343</v>
      </c>
      <c r="D3158" s="403" t="s">
        <v>344</v>
      </c>
      <c r="E3158" s="403" t="s">
        <v>1455</v>
      </c>
      <c r="F3158" s="403">
        <v>0</v>
      </c>
      <c r="O3158" s="403" t="s">
        <v>345</v>
      </c>
      <c r="R3158" s="403">
        <v>4</v>
      </c>
      <c r="S3158" s="403">
        <v>0.8327</v>
      </c>
      <c r="T3158" s="403">
        <v>3.8319999999999999</v>
      </c>
      <c r="U3158" s="403">
        <v>0.625</v>
      </c>
      <c r="V3158" s="403">
        <v>13.967000000000001</v>
      </c>
      <c r="W3158" s="403">
        <v>20.399999999999999</v>
      </c>
      <c r="X3158" s="404">
        <v>0.13921</v>
      </c>
      <c r="Y3158" s="403">
        <f>X3158+(S3158*((U3158-INDEX('[1]Center of Mass'!$B$8:$M$105,MATCH(A3158,'[1]Center of Mass'!$B$8:$B$105,0),9))^2+(V3158-INDEX('[1]Center of Mass'!$B$8:$M$105,MATCH(A3158,'[1]Center of Mass'!$B$8:$B$105,0),10))^2))</f>
        <v>363.37922095800002</v>
      </c>
    </row>
    <row r="3159" spans="1:25">
      <c r="A3159" s="403" t="s">
        <v>55</v>
      </c>
      <c r="B3159" s="403" t="s">
        <v>443</v>
      </c>
      <c r="C3159" s="403" t="s">
        <v>343</v>
      </c>
      <c r="D3159" s="403" t="s">
        <v>344</v>
      </c>
      <c r="E3159" s="403" t="s">
        <v>1455</v>
      </c>
      <c r="F3159" s="403">
        <v>0</v>
      </c>
      <c r="O3159" s="403" t="s">
        <v>345</v>
      </c>
      <c r="R3159" s="403">
        <v>4</v>
      </c>
      <c r="S3159" s="403">
        <v>0.68279999999999996</v>
      </c>
      <c r="T3159" s="403">
        <v>3.3820000000000001</v>
      </c>
      <c r="U3159" s="403">
        <v>1.7629999999999999</v>
      </c>
      <c r="V3159" s="403">
        <v>13.967000000000001</v>
      </c>
      <c r="W3159" s="403">
        <v>20.399999999999999</v>
      </c>
      <c r="X3159" s="404">
        <v>8.5028999999999993E-2</v>
      </c>
      <c r="Y3159" s="403">
        <f>X3159+(S3159*((U3159-INDEX('[1]Center of Mass'!$B$8:$M$105,MATCH(A3159,'[1]Center of Mass'!$B$8:$B$105,0),9))^2+(V3159-INDEX('[1]Center of Mass'!$B$8:$M$105,MATCH(A3159,'[1]Center of Mass'!$B$8:$B$105,0),10))^2))</f>
        <v>266.3775807024</v>
      </c>
    </row>
    <row r="3160" spans="1:25">
      <c r="A3160" s="403" t="s">
        <v>55</v>
      </c>
      <c r="B3160" s="403" t="s">
        <v>444</v>
      </c>
      <c r="C3160" s="403" t="s">
        <v>343</v>
      </c>
      <c r="D3160" s="403" t="s">
        <v>344</v>
      </c>
      <c r="E3160" s="403" t="s">
        <v>1455</v>
      </c>
      <c r="F3160" s="403">
        <v>0</v>
      </c>
      <c r="O3160" s="403" t="s">
        <v>345</v>
      </c>
      <c r="R3160" s="403">
        <v>4</v>
      </c>
      <c r="S3160" s="403">
        <v>0.68279999999999996</v>
      </c>
      <c r="T3160" s="403">
        <v>3.3820000000000001</v>
      </c>
      <c r="U3160" s="403">
        <v>2.7879999999999998</v>
      </c>
      <c r="V3160" s="403">
        <v>13.967000000000001</v>
      </c>
      <c r="W3160" s="403">
        <v>20.399999999999999</v>
      </c>
      <c r="X3160" s="404">
        <v>8.5028999999999993E-2</v>
      </c>
      <c r="Y3160" s="403">
        <f>X3160+(S3160*((U3160-INDEX('[1]Center of Mass'!$B$8:$M$105,MATCH(A3160,'[1]Center of Mass'!$B$8:$B$105,0),9))^2+(V3160-INDEX('[1]Center of Mass'!$B$8:$M$105,MATCH(A3160,'[1]Center of Mass'!$B$8:$B$105,0),10))^2))</f>
        <v>239.4668793324</v>
      </c>
    </row>
    <row r="3161" spans="1:25">
      <c r="A3161" s="403" t="s">
        <v>55</v>
      </c>
      <c r="B3161" s="403" t="s">
        <v>445</v>
      </c>
      <c r="C3161" s="403" t="s">
        <v>343</v>
      </c>
      <c r="D3161" s="403" t="s">
        <v>344</v>
      </c>
      <c r="E3161" s="403" t="s">
        <v>1455</v>
      </c>
      <c r="F3161" s="403">
        <v>0</v>
      </c>
      <c r="O3161" s="403" t="s">
        <v>345</v>
      </c>
      <c r="R3161" s="403">
        <v>4</v>
      </c>
      <c r="S3161" s="403">
        <v>0.86599999999999999</v>
      </c>
      <c r="T3161" s="403">
        <v>3.9319999999999999</v>
      </c>
      <c r="U3161" s="403">
        <v>3.95</v>
      </c>
      <c r="V3161" s="403">
        <v>13.967000000000001</v>
      </c>
      <c r="W3161" s="403">
        <v>20.399999999999999</v>
      </c>
      <c r="X3161" s="404">
        <v>0.15398000000000001</v>
      </c>
      <c r="Y3161" s="403">
        <f>X3161+(S3161*((U3161-INDEX('[1]Center of Mass'!$B$8:$M$105,MATCH(A3161,'[1]Center of Mass'!$B$8:$B$105,0),9))^2+(V3161-INDEX('[1]Center of Mass'!$B$8:$M$105,MATCH(A3161,'[1]Center of Mass'!$B$8:$B$105,0),10))^2))</f>
        <v>267.27147649000005</v>
      </c>
    </row>
    <row r="3162" spans="1:25">
      <c r="A3162" s="403" t="s">
        <v>55</v>
      </c>
      <c r="B3162" s="403" t="s">
        <v>446</v>
      </c>
      <c r="C3162" s="403" t="s">
        <v>343</v>
      </c>
      <c r="D3162" s="403" t="s">
        <v>344</v>
      </c>
      <c r="E3162" s="403" t="s">
        <v>1455</v>
      </c>
      <c r="F3162" s="403">
        <v>0</v>
      </c>
      <c r="O3162" s="403" t="s">
        <v>345</v>
      </c>
      <c r="R3162" s="403">
        <v>4</v>
      </c>
      <c r="S3162" s="403">
        <v>0.86599999999999999</v>
      </c>
      <c r="T3162" s="403">
        <v>3.9319999999999999</v>
      </c>
      <c r="U3162" s="403">
        <v>5.25</v>
      </c>
      <c r="V3162" s="403">
        <v>13.967000000000001</v>
      </c>
      <c r="W3162" s="403">
        <v>20.399999999999999</v>
      </c>
      <c r="X3162" s="404">
        <v>0.15398000000000001</v>
      </c>
      <c r="Y3162" s="403">
        <f>X3162+(S3162*((U3162-INDEX('[1]Center of Mass'!$B$8:$M$105,MATCH(A3162,'[1]Center of Mass'!$B$8:$B$105,0),9))^2+(V3162-INDEX('[1]Center of Mass'!$B$8:$M$105,MATCH(A3162,'[1]Center of Mass'!$B$8:$B$105,0),10))^2))</f>
        <v>229.21718489000003</v>
      </c>
    </row>
    <row r="3163" spans="1:25">
      <c r="A3163" s="403" t="s">
        <v>55</v>
      </c>
      <c r="B3163" s="403" t="s">
        <v>744</v>
      </c>
      <c r="C3163" s="403" t="s">
        <v>343</v>
      </c>
      <c r="D3163" s="403" t="s">
        <v>344</v>
      </c>
      <c r="E3163" s="403" t="s">
        <v>1455</v>
      </c>
      <c r="F3163" s="403">
        <v>0</v>
      </c>
      <c r="O3163" s="403" t="s">
        <v>345</v>
      </c>
      <c r="R3163" s="403">
        <v>4</v>
      </c>
      <c r="S3163" s="403">
        <v>0.86599999999999999</v>
      </c>
      <c r="T3163" s="403">
        <v>3.9319999999999999</v>
      </c>
      <c r="U3163" s="403">
        <v>6.55</v>
      </c>
      <c r="V3163" s="403">
        <v>13.967000000000001</v>
      </c>
      <c r="W3163" s="403">
        <v>20.399999999999999</v>
      </c>
      <c r="X3163" s="404">
        <v>0.15398000000000001</v>
      </c>
      <c r="Y3163" s="403">
        <f>X3163+(S3163*((U3163-INDEX('[1]Center of Mass'!$B$8:$M$105,MATCH(A3163,'[1]Center of Mass'!$B$8:$B$105,0),9))^2+(V3163-INDEX('[1]Center of Mass'!$B$8:$M$105,MATCH(A3163,'[1]Center of Mass'!$B$8:$B$105,0),10))^2))</f>
        <v>194.08997328999999</v>
      </c>
    </row>
    <row r="3164" spans="1:25">
      <c r="A3164" s="403" t="s">
        <v>55</v>
      </c>
      <c r="B3164" s="403" t="s">
        <v>447</v>
      </c>
      <c r="C3164" s="403" t="s">
        <v>343</v>
      </c>
      <c r="D3164" s="403" t="s">
        <v>344</v>
      </c>
      <c r="E3164" s="403" t="s">
        <v>1455</v>
      </c>
      <c r="F3164" s="403">
        <v>0</v>
      </c>
      <c r="O3164" s="403" t="s">
        <v>345</v>
      </c>
      <c r="R3164" s="403">
        <v>4</v>
      </c>
      <c r="S3164" s="403">
        <v>0.7661</v>
      </c>
      <c r="T3164" s="403">
        <v>3.6320000000000001</v>
      </c>
      <c r="U3164" s="403">
        <v>7.7750000000000004</v>
      </c>
      <c r="V3164" s="403">
        <v>13.967000000000001</v>
      </c>
      <c r="W3164" s="403">
        <v>20.399999999999999</v>
      </c>
      <c r="X3164" s="404">
        <v>0.11275</v>
      </c>
      <c r="Y3164" s="403">
        <f>X3164+(S3164*((U3164-INDEX('[1]Center of Mass'!$B$8:$M$105,MATCH(A3164,'[1]Center of Mass'!$B$8:$B$105,0),9))^2+(V3164-INDEX('[1]Center of Mass'!$B$8:$M$105,MATCH(A3164,'[1]Center of Mass'!$B$8:$B$105,0),10))^2))</f>
        <v>144.76410536400002</v>
      </c>
    </row>
    <row r="3165" spans="1:25">
      <c r="A3165" s="403" t="s">
        <v>55</v>
      </c>
      <c r="B3165" s="403" t="s">
        <v>745</v>
      </c>
      <c r="C3165" s="403" t="s">
        <v>343</v>
      </c>
      <c r="D3165" s="403" t="s">
        <v>344</v>
      </c>
      <c r="E3165" s="403" t="s">
        <v>1455</v>
      </c>
      <c r="F3165" s="403">
        <v>0</v>
      </c>
      <c r="O3165" s="403" t="s">
        <v>345</v>
      </c>
      <c r="R3165" s="403">
        <v>4</v>
      </c>
      <c r="S3165" s="403">
        <v>0.7661</v>
      </c>
      <c r="T3165" s="403">
        <v>3.6320000000000001</v>
      </c>
      <c r="U3165" s="403">
        <v>8.9250000000000007</v>
      </c>
      <c r="V3165" s="403">
        <v>13.967000000000001</v>
      </c>
      <c r="W3165" s="403">
        <v>20.399999999999999</v>
      </c>
      <c r="X3165" s="404">
        <v>0.11275</v>
      </c>
      <c r="Y3165" s="403">
        <f>X3165+(S3165*((U3165-INDEX('[1]Center of Mass'!$B$8:$M$105,MATCH(A3165,'[1]Center of Mass'!$B$8:$B$105,0),9))^2+(V3165-INDEX('[1]Center of Mass'!$B$8:$M$105,MATCH(A3165,'[1]Center of Mass'!$B$8:$B$105,0),10))^2))</f>
        <v>121.591648834</v>
      </c>
    </row>
    <row r="3166" spans="1:25">
      <c r="A3166" s="403" t="s">
        <v>55</v>
      </c>
      <c r="B3166" s="403" t="s">
        <v>449</v>
      </c>
      <c r="C3166" s="403" t="s">
        <v>343</v>
      </c>
      <c r="D3166" s="403" t="s">
        <v>344</v>
      </c>
      <c r="E3166" s="403" t="s">
        <v>1455</v>
      </c>
      <c r="F3166" s="403">
        <v>0</v>
      </c>
      <c r="O3166" s="403" t="s">
        <v>345</v>
      </c>
      <c r="R3166" s="403">
        <v>4</v>
      </c>
      <c r="S3166" s="403">
        <v>0.7349</v>
      </c>
      <c r="T3166" s="403">
        <v>3.5390000000000001</v>
      </c>
      <c r="U3166" s="403">
        <v>13.252000000000001</v>
      </c>
      <c r="V3166" s="403">
        <v>13.967000000000001</v>
      </c>
      <c r="W3166" s="403">
        <v>20.399999999999999</v>
      </c>
      <c r="X3166" s="404">
        <v>0.1017</v>
      </c>
      <c r="Y3166" s="403">
        <f>X3166+(S3166*((U3166-INDEX('[1]Center of Mass'!$B$8:$M$105,MATCH(A3166,'[1]Center of Mass'!$B$8:$B$105,0),9))^2+(V3166-INDEX('[1]Center of Mass'!$B$8:$M$105,MATCH(A3166,'[1]Center of Mass'!$B$8:$B$105,0),10))^2))</f>
        <v>50.411605458500006</v>
      </c>
    </row>
    <row r="3167" spans="1:25">
      <c r="A3167" s="403" t="s">
        <v>55</v>
      </c>
      <c r="B3167" s="403" t="s">
        <v>748</v>
      </c>
      <c r="C3167" s="403" t="s">
        <v>343</v>
      </c>
      <c r="D3167" s="403" t="s">
        <v>344</v>
      </c>
      <c r="E3167" s="403" t="s">
        <v>1455</v>
      </c>
      <c r="F3167" s="403">
        <v>0</v>
      </c>
      <c r="O3167" s="403" t="s">
        <v>345</v>
      </c>
      <c r="R3167" s="403">
        <v>4</v>
      </c>
      <c r="S3167" s="403">
        <v>0.7349</v>
      </c>
      <c r="T3167" s="403">
        <v>3.5390000000000001</v>
      </c>
      <c r="U3167" s="403">
        <v>14.355</v>
      </c>
      <c r="V3167" s="403">
        <v>13.967000000000001</v>
      </c>
      <c r="W3167" s="403">
        <v>20.399999999999999</v>
      </c>
      <c r="X3167" s="404">
        <v>0.1017</v>
      </c>
      <c r="Y3167" s="403">
        <f>X3167+(S3167*((U3167-INDEX('[1]Center of Mass'!$B$8:$M$105,MATCH(A3167,'[1]Center of Mass'!$B$8:$B$105,0),9))^2+(V3167-INDEX('[1]Center of Mass'!$B$8:$M$105,MATCH(A3167,'[1]Center of Mass'!$B$8:$B$105,0),10))^2))</f>
        <v>37.932500052000009</v>
      </c>
    </row>
    <row r="3168" spans="1:25">
      <c r="A3168" s="403" t="s">
        <v>55</v>
      </c>
      <c r="B3168" s="403" t="s">
        <v>450</v>
      </c>
      <c r="C3168" s="403" t="s">
        <v>343</v>
      </c>
      <c r="D3168" s="403" t="s">
        <v>344</v>
      </c>
      <c r="E3168" s="403" t="s">
        <v>1455</v>
      </c>
      <c r="F3168" s="403">
        <v>0</v>
      </c>
      <c r="O3168" s="403" t="s">
        <v>345</v>
      </c>
      <c r="R3168" s="403">
        <v>4</v>
      </c>
      <c r="S3168" s="403">
        <v>0.7349</v>
      </c>
      <c r="T3168" s="403">
        <v>3.5390000000000001</v>
      </c>
      <c r="U3168" s="403">
        <v>15.458</v>
      </c>
      <c r="V3168" s="403">
        <v>13.967000000000001</v>
      </c>
      <c r="W3168" s="403">
        <v>20.399999999999999</v>
      </c>
      <c r="X3168" s="404">
        <v>0.1017</v>
      </c>
      <c r="Y3168" s="403">
        <f>X3168+(S3168*((U3168-INDEX('[1]Center of Mass'!$B$8:$M$105,MATCH(A3168,'[1]Center of Mass'!$B$8:$B$105,0),9))^2+(V3168-INDEX('[1]Center of Mass'!$B$8:$M$105,MATCH(A3168,'[1]Center of Mass'!$B$8:$B$105,0),10))^2))</f>
        <v>27.241566553700014</v>
      </c>
    </row>
    <row r="3169" spans="1:25">
      <c r="A3169" s="403" t="s">
        <v>55</v>
      </c>
      <c r="B3169" s="403" t="s">
        <v>749</v>
      </c>
      <c r="C3169" s="403" t="s">
        <v>343</v>
      </c>
      <c r="D3169" s="403" t="s">
        <v>344</v>
      </c>
      <c r="E3169" s="403" t="s">
        <v>1455</v>
      </c>
      <c r="F3169" s="403">
        <v>0</v>
      </c>
      <c r="O3169" s="403" t="s">
        <v>345</v>
      </c>
      <c r="R3169" s="403">
        <v>4</v>
      </c>
      <c r="S3169" s="403">
        <v>0.79300000000000004</v>
      </c>
      <c r="T3169" s="403">
        <v>3.7130000000000001</v>
      </c>
      <c r="U3169" s="403">
        <v>16.605</v>
      </c>
      <c r="V3169" s="403">
        <v>13.967000000000001</v>
      </c>
      <c r="W3169" s="403">
        <v>20.399999999999999</v>
      </c>
      <c r="X3169" s="404">
        <v>0.12299</v>
      </c>
      <c r="Y3169" s="403">
        <f>X3169+(S3169*((U3169-INDEX('[1]Center of Mass'!$B$8:$M$105,MATCH(A3169,'[1]Center of Mass'!$B$8:$B$105,0),9))^2+(V3169-INDEX('[1]Center of Mass'!$B$8:$M$105,MATCH(A3169,'[1]Center of Mass'!$B$8:$B$105,0),10))^2))</f>
        <v>19.458693140000008</v>
      </c>
    </row>
    <row r="3170" spans="1:25">
      <c r="A3170" s="403" t="s">
        <v>55</v>
      </c>
      <c r="B3170" s="403" t="s">
        <v>451</v>
      </c>
      <c r="C3170" s="403" t="s">
        <v>343</v>
      </c>
      <c r="D3170" s="403" t="s">
        <v>344</v>
      </c>
      <c r="E3170" s="403" t="s">
        <v>1455</v>
      </c>
      <c r="F3170" s="403">
        <v>0</v>
      </c>
      <c r="O3170" s="403" t="s">
        <v>345</v>
      </c>
      <c r="R3170" s="403">
        <v>4</v>
      </c>
      <c r="S3170" s="403">
        <v>0.7994</v>
      </c>
      <c r="T3170" s="403">
        <v>3.7320000000000002</v>
      </c>
      <c r="U3170" s="403">
        <v>17.8</v>
      </c>
      <c r="V3170" s="403">
        <v>13.967000000000001</v>
      </c>
      <c r="W3170" s="403">
        <v>20.399999999999999</v>
      </c>
      <c r="X3170" s="404">
        <v>0.12548000000000001</v>
      </c>
      <c r="Y3170" s="403">
        <f>X3170+(S3170*((U3170-INDEX('[1]Center of Mass'!$B$8:$M$105,MATCH(A3170,'[1]Center of Mass'!$B$8:$B$105,0),9))^2+(V3170-INDEX('[1]Center of Mass'!$B$8:$M$105,MATCH(A3170,'[1]Center of Mass'!$B$8:$B$105,0),10))^2))</f>
        <v>11.404666261000004</v>
      </c>
    </row>
    <row r="3171" spans="1:25">
      <c r="A3171" s="403" t="s">
        <v>55</v>
      </c>
      <c r="B3171" s="403" t="s">
        <v>452</v>
      </c>
      <c r="C3171" s="403" t="s">
        <v>343</v>
      </c>
      <c r="D3171" s="403" t="s">
        <v>344</v>
      </c>
      <c r="E3171" s="403" t="s">
        <v>1455</v>
      </c>
      <c r="F3171" s="403">
        <v>0</v>
      </c>
      <c r="O3171" s="403" t="s">
        <v>345</v>
      </c>
      <c r="R3171" s="403">
        <v>4</v>
      </c>
      <c r="S3171" s="403">
        <v>1.5</v>
      </c>
      <c r="T3171" s="403">
        <v>4.9000000000000004</v>
      </c>
      <c r="U3171" s="403">
        <v>0.625</v>
      </c>
      <c r="V3171" s="403">
        <v>14.9</v>
      </c>
      <c r="W3171" s="403">
        <v>20.399999999999999</v>
      </c>
      <c r="X3171" s="404">
        <v>0.37530999999999998</v>
      </c>
      <c r="Y3171" s="403">
        <f>X3171+(S3171*((U3171-INDEX('[1]Center of Mass'!$B$8:$M$105,MATCH(A3171,'[1]Center of Mass'!$B$8:$B$105,0),9))^2+(V3171-INDEX('[1]Center of Mass'!$B$8:$M$105,MATCH(A3171,'[1]Center of Mass'!$B$8:$B$105,0),10))^2))</f>
        <v>657.80731150000008</v>
      </c>
    </row>
    <row r="3172" spans="1:25">
      <c r="A3172" s="403" t="s">
        <v>55</v>
      </c>
      <c r="B3172" s="403" t="s">
        <v>453</v>
      </c>
      <c r="C3172" s="403" t="s">
        <v>343</v>
      </c>
      <c r="D3172" s="403" t="s">
        <v>344</v>
      </c>
      <c r="E3172" s="403" t="s">
        <v>1455</v>
      </c>
      <c r="F3172" s="403">
        <v>0</v>
      </c>
      <c r="O3172" s="403" t="s">
        <v>345</v>
      </c>
      <c r="R3172" s="403">
        <v>4</v>
      </c>
      <c r="S3172" s="403">
        <v>1.23</v>
      </c>
      <c r="T3172" s="403">
        <v>4.45</v>
      </c>
      <c r="U3172" s="403">
        <v>1.7629999999999999</v>
      </c>
      <c r="V3172" s="403">
        <v>14.9</v>
      </c>
      <c r="W3172" s="403">
        <v>20.399999999999999</v>
      </c>
      <c r="X3172" s="404">
        <v>0.25529000000000002</v>
      </c>
      <c r="Y3172" s="403">
        <f>X3172+(S3172*((U3172-INDEX('[1]Center of Mass'!$B$8:$M$105,MATCH(A3172,'[1]Center of Mass'!$B$8:$B$105,0),9))^2+(V3172-INDEX('[1]Center of Mass'!$B$8:$M$105,MATCH(A3172,'[1]Center of Mass'!$B$8:$B$105,0),10))^2))</f>
        <v>482.50049086999996</v>
      </c>
    </row>
    <row r="3173" spans="1:25">
      <c r="A3173" s="403" t="s">
        <v>55</v>
      </c>
      <c r="B3173" s="403" t="s">
        <v>504</v>
      </c>
      <c r="C3173" s="403" t="s">
        <v>343</v>
      </c>
      <c r="D3173" s="403" t="s">
        <v>344</v>
      </c>
      <c r="E3173" s="403" t="s">
        <v>1455</v>
      </c>
      <c r="F3173" s="403">
        <v>0</v>
      </c>
      <c r="O3173" s="403" t="s">
        <v>345</v>
      </c>
      <c r="R3173" s="403">
        <v>4</v>
      </c>
      <c r="S3173" s="403">
        <v>1.23</v>
      </c>
      <c r="T3173" s="403">
        <v>4.45</v>
      </c>
      <c r="U3173" s="403">
        <v>2.7879999999999998</v>
      </c>
      <c r="V3173" s="403">
        <v>14.9</v>
      </c>
      <c r="W3173" s="403">
        <v>20.399999999999999</v>
      </c>
      <c r="X3173" s="404">
        <v>0.25529000000000002</v>
      </c>
      <c r="Y3173" s="403">
        <f>X3173+(S3173*((U3173-INDEX('[1]Center of Mass'!$B$8:$M$105,MATCH(A3173,'[1]Center of Mass'!$B$8:$B$105,0),9))^2+(V3173-INDEX('[1]Center of Mass'!$B$8:$M$105,MATCH(A3173,'[1]Center of Mass'!$B$8:$B$105,0),10))^2))</f>
        <v>434.02339262000004</v>
      </c>
    </row>
    <row r="3174" spans="1:25">
      <c r="A3174" s="403" t="s">
        <v>55</v>
      </c>
      <c r="B3174" s="403" t="s">
        <v>505</v>
      </c>
      <c r="C3174" s="403" t="s">
        <v>343</v>
      </c>
      <c r="D3174" s="403" t="s">
        <v>344</v>
      </c>
      <c r="E3174" s="403" t="s">
        <v>1455</v>
      </c>
      <c r="F3174" s="403">
        <v>0</v>
      </c>
      <c r="O3174" s="403" t="s">
        <v>345</v>
      </c>
      <c r="R3174" s="403">
        <v>4</v>
      </c>
      <c r="S3174" s="403">
        <v>1.56</v>
      </c>
      <c r="T3174" s="403">
        <v>5</v>
      </c>
      <c r="U3174" s="403">
        <v>3.95</v>
      </c>
      <c r="V3174" s="403">
        <v>14.9</v>
      </c>
      <c r="W3174" s="403">
        <v>20.399999999999999</v>
      </c>
      <c r="X3174" s="404">
        <v>0.40689999999999998</v>
      </c>
      <c r="Y3174" s="403">
        <f>X3174+(S3174*((U3174-INDEX('[1]Center of Mass'!$B$8:$M$105,MATCH(A3174,'[1]Center of Mass'!$B$8:$B$105,0),9))^2+(V3174-INDEX('[1]Center of Mass'!$B$8:$M$105,MATCH(A3174,'[1]Center of Mass'!$B$8:$B$105,0),10))^2))</f>
        <v>484.81533256000006</v>
      </c>
    </row>
    <row r="3175" spans="1:25">
      <c r="A3175" s="403" t="s">
        <v>55</v>
      </c>
      <c r="B3175" s="403" t="s">
        <v>506</v>
      </c>
      <c r="C3175" s="403" t="s">
        <v>343</v>
      </c>
      <c r="D3175" s="403" t="s">
        <v>344</v>
      </c>
      <c r="E3175" s="403" t="s">
        <v>1455</v>
      </c>
      <c r="F3175" s="403">
        <v>0</v>
      </c>
      <c r="O3175" s="403" t="s">
        <v>345</v>
      </c>
      <c r="R3175" s="403">
        <v>4</v>
      </c>
      <c r="S3175" s="403">
        <v>1.56</v>
      </c>
      <c r="T3175" s="403">
        <v>5</v>
      </c>
      <c r="U3175" s="403">
        <v>5.25</v>
      </c>
      <c r="V3175" s="403">
        <v>14.9</v>
      </c>
      <c r="W3175" s="403">
        <v>20.399999999999999</v>
      </c>
      <c r="X3175" s="404">
        <v>0.40689999999999998</v>
      </c>
      <c r="Y3175" s="403">
        <f>X3175+(S3175*((U3175-INDEX('[1]Center of Mass'!$B$8:$M$105,MATCH(A3175,'[1]Center of Mass'!$B$8:$B$105,0),9))^2+(V3175-INDEX('[1]Center of Mass'!$B$8:$M$105,MATCH(A3175,'[1]Center of Mass'!$B$8:$B$105,0),10))^2))</f>
        <v>416.26487656000012</v>
      </c>
    </row>
    <row r="3176" spans="1:25">
      <c r="A3176" s="403" t="s">
        <v>55</v>
      </c>
      <c r="B3176" s="403" t="s">
        <v>507</v>
      </c>
      <c r="C3176" s="403" t="s">
        <v>343</v>
      </c>
      <c r="D3176" s="403" t="s">
        <v>344</v>
      </c>
      <c r="E3176" s="403" t="s">
        <v>1455</v>
      </c>
      <c r="F3176" s="403">
        <v>0</v>
      </c>
      <c r="O3176" s="403" t="s">
        <v>345</v>
      </c>
      <c r="R3176" s="403">
        <v>4</v>
      </c>
      <c r="S3176" s="403">
        <v>1.56</v>
      </c>
      <c r="T3176" s="403">
        <v>5</v>
      </c>
      <c r="U3176" s="403">
        <v>6.55</v>
      </c>
      <c r="V3176" s="403">
        <v>14.9</v>
      </c>
      <c r="W3176" s="403">
        <v>20.399999999999999</v>
      </c>
      <c r="X3176" s="404">
        <v>0.40689999999999998</v>
      </c>
      <c r="Y3176" s="403">
        <f>X3176+(S3176*((U3176-INDEX('[1]Center of Mass'!$B$8:$M$105,MATCH(A3176,'[1]Center of Mass'!$B$8:$B$105,0),9))^2+(V3176-INDEX('[1]Center of Mass'!$B$8:$M$105,MATCH(A3176,'[1]Center of Mass'!$B$8:$B$105,0),10))^2))</f>
        <v>352.98722056000008</v>
      </c>
    </row>
    <row r="3177" spans="1:25">
      <c r="A3177" s="403" t="s">
        <v>55</v>
      </c>
      <c r="B3177" s="403" t="s">
        <v>508</v>
      </c>
      <c r="C3177" s="403" t="s">
        <v>343</v>
      </c>
      <c r="D3177" s="403" t="s">
        <v>344</v>
      </c>
      <c r="E3177" s="403" t="s">
        <v>1455</v>
      </c>
      <c r="F3177" s="403">
        <v>0</v>
      </c>
      <c r="O3177" s="403" t="s">
        <v>345</v>
      </c>
      <c r="R3177" s="403">
        <v>4</v>
      </c>
      <c r="S3177" s="403">
        <v>1.38</v>
      </c>
      <c r="T3177" s="403">
        <v>4.7</v>
      </c>
      <c r="U3177" s="403">
        <v>7.7750000000000004</v>
      </c>
      <c r="V3177" s="403">
        <v>14.9</v>
      </c>
      <c r="W3177" s="403">
        <v>20.399999999999999</v>
      </c>
      <c r="X3177" s="404">
        <v>0.31768999999999997</v>
      </c>
      <c r="Y3177" s="403">
        <f>X3177+(S3177*((U3177-INDEX('[1]Center of Mass'!$B$8:$M$105,MATCH(A3177,'[1]Center of Mass'!$B$8:$B$105,0),9))^2+(V3177-INDEX('[1]Center of Mass'!$B$8:$M$105,MATCH(A3177,'[1]Center of Mass'!$B$8:$B$105,0),10))^2))</f>
        <v>263.73719738000005</v>
      </c>
    </row>
    <row r="3178" spans="1:25">
      <c r="A3178" s="403" t="s">
        <v>55</v>
      </c>
      <c r="B3178" s="403" t="s">
        <v>509</v>
      </c>
      <c r="C3178" s="403" t="s">
        <v>343</v>
      </c>
      <c r="D3178" s="403" t="s">
        <v>344</v>
      </c>
      <c r="E3178" s="403" t="s">
        <v>1455</v>
      </c>
      <c r="F3178" s="403">
        <v>0</v>
      </c>
      <c r="O3178" s="403" t="s">
        <v>345</v>
      </c>
      <c r="R3178" s="403">
        <v>4</v>
      </c>
      <c r="S3178" s="403">
        <v>1.38</v>
      </c>
      <c r="T3178" s="403">
        <v>4.7</v>
      </c>
      <c r="U3178" s="403">
        <v>8.9250000000000007</v>
      </c>
      <c r="V3178" s="403">
        <v>14.9</v>
      </c>
      <c r="W3178" s="403">
        <v>20.399999999999999</v>
      </c>
      <c r="X3178" s="404">
        <v>0.31768999999999997</v>
      </c>
      <c r="Y3178" s="403">
        <f>X3178+(S3178*((U3178-INDEX('[1]Center of Mass'!$B$8:$M$105,MATCH(A3178,'[1]Center of Mass'!$B$8:$B$105,0),9))^2+(V3178-INDEX('[1]Center of Mass'!$B$8:$M$105,MATCH(A3178,'[1]Center of Mass'!$B$8:$B$105,0),10))^2))</f>
        <v>221.99592337999999</v>
      </c>
    </row>
    <row r="3179" spans="1:25">
      <c r="A3179" s="403" t="s">
        <v>55</v>
      </c>
      <c r="B3179" s="403" t="s">
        <v>754</v>
      </c>
      <c r="C3179" s="403" t="s">
        <v>343</v>
      </c>
      <c r="D3179" s="403" t="s">
        <v>344</v>
      </c>
      <c r="E3179" s="403" t="s">
        <v>1455</v>
      </c>
      <c r="F3179" s="403">
        <v>0</v>
      </c>
      <c r="O3179" s="403" t="s">
        <v>345</v>
      </c>
      <c r="R3179" s="403">
        <v>4</v>
      </c>
      <c r="S3179" s="403">
        <v>1.3238000000000001</v>
      </c>
      <c r="T3179" s="403">
        <v>4.6059999999999999</v>
      </c>
      <c r="U3179" s="403">
        <v>13.252000000000001</v>
      </c>
      <c r="V3179" s="403">
        <v>14.9</v>
      </c>
      <c r="W3179" s="403">
        <v>20.399999999999999</v>
      </c>
      <c r="X3179" s="404">
        <v>0.29310999999999998</v>
      </c>
      <c r="Y3179" s="403">
        <f>X3179+(S3179*((U3179-INDEX('[1]Center of Mass'!$B$8:$M$105,MATCH(A3179,'[1]Center of Mass'!$B$8:$B$105,0),9))^2+(V3179-INDEX('[1]Center of Mass'!$B$8:$M$105,MATCH(A3179,'[1]Center of Mass'!$B$8:$B$105,0),10))^2))</f>
        <v>93.656257498800016</v>
      </c>
    </row>
    <row r="3180" spans="1:25">
      <c r="A3180" s="403" t="s">
        <v>55</v>
      </c>
      <c r="B3180" s="403" t="s">
        <v>755</v>
      </c>
      <c r="C3180" s="403" t="s">
        <v>343</v>
      </c>
      <c r="D3180" s="403" t="s">
        <v>344</v>
      </c>
      <c r="E3180" s="403" t="s">
        <v>1455</v>
      </c>
      <c r="F3180" s="403">
        <v>0</v>
      </c>
      <c r="O3180" s="403" t="s">
        <v>345</v>
      </c>
      <c r="R3180" s="403">
        <v>4</v>
      </c>
      <c r="S3180" s="403">
        <v>1.3238000000000001</v>
      </c>
      <c r="T3180" s="403">
        <v>4.6059999999999999</v>
      </c>
      <c r="U3180" s="403">
        <v>14.355</v>
      </c>
      <c r="V3180" s="403">
        <v>14.9</v>
      </c>
      <c r="W3180" s="403">
        <v>20.399999999999999</v>
      </c>
      <c r="X3180" s="404">
        <v>0.29310999999999998</v>
      </c>
      <c r="Y3180" s="403">
        <f>X3180+(S3180*((U3180-INDEX('[1]Center of Mass'!$B$8:$M$105,MATCH(A3180,'[1]Center of Mass'!$B$8:$B$105,0),9))^2+(V3180-INDEX('[1]Center of Mass'!$B$8:$M$105,MATCH(A3180,'[1]Center of Mass'!$B$8:$B$105,0),10))^2))</f>
        <v>71.177226695800016</v>
      </c>
    </row>
    <row r="3181" spans="1:25">
      <c r="A3181" s="403" t="s">
        <v>55</v>
      </c>
      <c r="B3181" s="403" t="s">
        <v>560</v>
      </c>
      <c r="C3181" s="403" t="s">
        <v>343</v>
      </c>
      <c r="D3181" s="403" t="s">
        <v>344</v>
      </c>
      <c r="E3181" s="403" t="s">
        <v>1455</v>
      </c>
      <c r="F3181" s="403">
        <v>0</v>
      </c>
      <c r="O3181" s="403" t="s">
        <v>345</v>
      </c>
      <c r="R3181" s="403">
        <v>4</v>
      </c>
      <c r="S3181" s="403">
        <v>1.3238000000000001</v>
      </c>
      <c r="T3181" s="403">
        <v>4.6059999999999999</v>
      </c>
      <c r="U3181" s="403">
        <v>15.458</v>
      </c>
      <c r="V3181" s="403">
        <v>14.9</v>
      </c>
      <c r="W3181" s="403">
        <v>20.399999999999999</v>
      </c>
      <c r="X3181" s="404">
        <v>0.29310999999999998</v>
      </c>
      <c r="Y3181" s="403">
        <f>X3181+(S3181*((U3181-INDEX('[1]Center of Mass'!$B$8:$M$105,MATCH(A3181,'[1]Center of Mass'!$B$8:$B$105,0),9))^2+(V3181-INDEX('[1]Center of Mass'!$B$8:$M$105,MATCH(A3181,'[1]Center of Mass'!$B$8:$B$105,0),10))^2))</f>
        <v>51.919289881200022</v>
      </c>
    </row>
    <row r="3182" spans="1:25">
      <c r="A3182" s="403" t="s">
        <v>55</v>
      </c>
      <c r="B3182" s="403" t="s">
        <v>561</v>
      </c>
      <c r="C3182" s="403" t="s">
        <v>343</v>
      </c>
      <c r="D3182" s="403" t="s">
        <v>344</v>
      </c>
      <c r="E3182" s="403" t="s">
        <v>1455</v>
      </c>
      <c r="F3182" s="403">
        <v>0</v>
      </c>
      <c r="O3182" s="403" t="s">
        <v>345</v>
      </c>
      <c r="R3182" s="403">
        <v>4</v>
      </c>
      <c r="S3182" s="403">
        <v>1.4286000000000001</v>
      </c>
      <c r="T3182" s="403">
        <v>4.7809999999999997</v>
      </c>
      <c r="U3182" s="403">
        <v>16.605</v>
      </c>
      <c r="V3182" s="403">
        <v>14.9</v>
      </c>
      <c r="W3182" s="403">
        <v>20.399999999999999</v>
      </c>
      <c r="X3182" s="404">
        <v>0.34016000000000002</v>
      </c>
      <c r="Y3182" s="403">
        <f>X3182+(S3182*((U3182-INDEX('[1]Center of Mass'!$B$8:$M$105,MATCH(A3182,'[1]Center of Mass'!$B$8:$B$105,0),9))^2+(V3182-INDEX('[1]Center of Mass'!$B$8:$M$105,MATCH(A3182,'[1]Center of Mass'!$B$8:$B$105,0),10))^2))</f>
        <v>38.128688612600016</v>
      </c>
    </row>
    <row r="3183" spans="1:25">
      <c r="A3183" s="403" t="s">
        <v>55</v>
      </c>
      <c r="B3183" s="403" t="s">
        <v>562</v>
      </c>
      <c r="C3183" s="403" t="s">
        <v>343</v>
      </c>
      <c r="D3183" s="403" t="s">
        <v>344</v>
      </c>
      <c r="E3183" s="403" t="s">
        <v>1455</v>
      </c>
      <c r="F3183" s="403">
        <v>0</v>
      </c>
      <c r="O3183" s="403" t="s">
        <v>345</v>
      </c>
      <c r="R3183" s="403">
        <v>4</v>
      </c>
      <c r="S3183" s="403">
        <v>1.44</v>
      </c>
      <c r="T3183" s="403">
        <v>4.8</v>
      </c>
      <c r="U3183" s="403">
        <v>17.8</v>
      </c>
      <c r="V3183" s="403">
        <v>14.9</v>
      </c>
      <c r="W3183" s="403">
        <v>20.399999999999999</v>
      </c>
      <c r="X3183" s="404">
        <v>0.34560000000000002</v>
      </c>
      <c r="Y3183" s="403">
        <f>X3183+(S3183*((U3183-INDEX('[1]Center of Mass'!$B$8:$M$105,MATCH(A3183,'[1]Center of Mass'!$B$8:$B$105,0),9))^2+(V3183-INDEX('[1]Center of Mass'!$B$8:$M$105,MATCH(A3183,'[1]Center of Mass'!$B$8:$B$105,0),10))^2))</f>
        <v>23.641957440000013</v>
      </c>
    </row>
    <row r="3184" spans="1:25">
      <c r="A3184" s="403" t="s">
        <v>55</v>
      </c>
      <c r="B3184" s="403" t="s">
        <v>512</v>
      </c>
      <c r="C3184" s="403" t="s">
        <v>343</v>
      </c>
      <c r="D3184" s="403" t="s">
        <v>344</v>
      </c>
      <c r="E3184" s="403" t="s">
        <v>1455</v>
      </c>
      <c r="F3184" s="403">
        <v>0</v>
      </c>
      <c r="O3184" s="403" t="s">
        <v>345</v>
      </c>
      <c r="R3184" s="403">
        <v>4</v>
      </c>
      <c r="S3184" s="403">
        <v>1.5</v>
      </c>
      <c r="T3184" s="403">
        <v>4.9000000000000004</v>
      </c>
      <c r="U3184" s="403">
        <v>0.625</v>
      </c>
      <c r="V3184" s="403">
        <v>16.100000000000001</v>
      </c>
      <c r="W3184" s="403">
        <v>20.399999999999999</v>
      </c>
      <c r="X3184" s="404">
        <v>0.37530999999999998</v>
      </c>
      <c r="Y3184" s="403">
        <f>X3184+(S3184*((U3184-INDEX('[1]Center of Mass'!$B$8:$M$105,MATCH(A3184,'[1]Center of Mass'!$B$8:$B$105,0),9))^2+(V3184-INDEX('[1]Center of Mass'!$B$8:$M$105,MATCH(A3184,'[1]Center of Mass'!$B$8:$B$105,0),10))^2))</f>
        <v>665.63731150000001</v>
      </c>
    </row>
    <row r="3185" spans="1:25">
      <c r="A3185" s="403" t="s">
        <v>55</v>
      </c>
      <c r="B3185" s="403" t="s">
        <v>514</v>
      </c>
      <c r="C3185" s="403" t="s">
        <v>343</v>
      </c>
      <c r="D3185" s="403" t="s">
        <v>344</v>
      </c>
      <c r="E3185" s="403" t="s">
        <v>1455</v>
      </c>
      <c r="F3185" s="403">
        <v>0</v>
      </c>
      <c r="O3185" s="403" t="s">
        <v>345</v>
      </c>
      <c r="R3185" s="403">
        <v>4</v>
      </c>
      <c r="S3185" s="403">
        <v>1.23</v>
      </c>
      <c r="T3185" s="403">
        <v>4.45</v>
      </c>
      <c r="U3185" s="403">
        <v>1.7629999999999999</v>
      </c>
      <c r="V3185" s="403">
        <v>16.100000000000001</v>
      </c>
      <c r="W3185" s="403">
        <v>20.399999999999999</v>
      </c>
      <c r="X3185" s="404">
        <v>0.25529000000000002</v>
      </c>
      <c r="Y3185" s="403">
        <f>X3185+(S3185*((U3185-INDEX('[1]Center of Mass'!$B$8:$M$105,MATCH(A3185,'[1]Center of Mass'!$B$8:$B$105,0),9))^2+(V3185-INDEX('[1]Center of Mass'!$B$8:$M$105,MATCH(A3185,'[1]Center of Mass'!$B$8:$B$105,0),10))^2))</f>
        <v>488.92109087</v>
      </c>
    </row>
    <row r="3186" spans="1:25">
      <c r="A3186" s="403" t="s">
        <v>55</v>
      </c>
      <c r="B3186" s="403" t="s">
        <v>515</v>
      </c>
      <c r="C3186" s="403" t="s">
        <v>343</v>
      </c>
      <c r="D3186" s="403" t="s">
        <v>344</v>
      </c>
      <c r="E3186" s="403" t="s">
        <v>1455</v>
      </c>
      <c r="F3186" s="403">
        <v>0</v>
      </c>
      <c r="O3186" s="403" t="s">
        <v>345</v>
      </c>
      <c r="R3186" s="403">
        <v>4</v>
      </c>
      <c r="S3186" s="403">
        <v>1.23</v>
      </c>
      <c r="T3186" s="403">
        <v>4.45</v>
      </c>
      <c r="U3186" s="403">
        <v>2.7879999999999998</v>
      </c>
      <c r="V3186" s="403">
        <v>16.100000000000001</v>
      </c>
      <c r="W3186" s="403">
        <v>20.399999999999999</v>
      </c>
      <c r="X3186" s="404">
        <v>0.25529000000000002</v>
      </c>
      <c r="Y3186" s="403">
        <f>X3186+(S3186*((U3186-INDEX('[1]Center of Mass'!$B$8:$M$105,MATCH(A3186,'[1]Center of Mass'!$B$8:$B$105,0),9))^2+(V3186-INDEX('[1]Center of Mass'!$B$8:$M$105,MATCH(A3186,'[1]Center of Mass'!$B$8:$B$105,0),10))^2))</f>
        <v>440.44399262000002</v>
      </c>
    </row>
    <row r="3187" spans="1:25">
      <c r="A3187" s="403" t="s">
        <v>55</v>
      </c>
      <c r="B3187" s="403" t="s">
        <v>365</v>
      </c>
      <c r="C3187" s="403" t="s">
        <v>343</v>
      </c>
      <c r="D3187" s="403" t="s">
        <v>344</v>
      </c>
      <c r="E3187" s="403" t="s">
        <v>1455</v>
      </c>
      <c r="F3187" s="403">
        <v>0</v>
      </c>
      <c r="O3187" s="403" t="s">
        <v>345</v>
      </c>
      <c r="R3187" s="403">
        <v>4</v>
      </c>
      <c r="S3187" s="403">
        <v>1.56</v>
      </c>
      <c r="T3187" s="403">
        <v>5</v>
      </c>
      <c r="U3187" s="403">
        <v>3.95</v>
      </c>
      <c r="V3187" s="403">
        <v>16.100000000000001</v>
      </c>
      <c r="W3187" s="403">
        <v>20.399999999999999</v>
      </c>
      <c r="X3187" s="404">
        <v>0.40689999999999998</v>
      </c>
      <c r="Y3187" s="403">
        <f>X3187+(S3187*((U3187-INDEX('[1]Center of Mass'!$B$8:$M$105,MATCH(A3187,'[1]Center of Mass'!$B$8:$B$105,0),9))^2+(V3187-INDEX('[1]Center of Mass'!$B$8:$M$105,MATCH(A3187,'[1]Center of Mass'!$B$8:$B$105,0),10))^2))</f>
        <v>492.95853256000009</v>
      </c>
    </row>
    <row r="3188" spans="1:25">
      <c r="A3188" s="403" t="s">
        <v>55</v>
      </c>
      <c r="B3188" s="403" t="s">
        <v>366</v>
      </c>
      <c r="C3188" s="403" t="s">
        <v>343</v>
      </c>
      <c r="D3188" s="403" t="s">
        <v>344</v>
      </c>
      <c r="E3188" s="403" t="s">
        <v>1455</v>
      </c>
      <c r="F3188" s="403">
        <v>0</v>
      </c>
      <c r="O3188" s="403" t="s">
        <v>345</v>
      </c>
      <c r="R3188" s="403">
        <v>4</v>
      </c>
      <c r="S3188" s="403">
        <v>1.56</v>
      </c>
      <c r="T3188" s="403">
        <v>5</v>
      </c>
      <c r="U3188" s="403">
        <v>5.25</v>
      </c>
      <c r="V3188" s="403">
        <v>16.100000000000001</v>
      </c>
      <c r="W3188" s="403">
        <v>20.399999999999999</v>
      </c>
      <c r="X3188" s="404">
        <v>0.40689999999999998</v>
      </c>
      <c r="Y3188" s="403">
        <f>X3188+(S3188*((U3188-INDEX('[1]Center of Mass'!$B$8:$M$105,MATCH(A3188,'[1]Center of Mass'!$B$8:$B$105,0),9))^2+(V3188-INDEX('[1]Center of Mass'!$B$8:$M$105,MATCH(A3188,'[1]Center of Mass'!$B$8:$B$105,0),10))^2))</f>
        <v>424.40807656000004</v>
      </c>
    </row>
    <row r="3189" spans="1:25">
      <c r="A3189" s="403" t="s">
        <v>55</v>
      </c>
      <c r="B3189" s="403" t="s">
        <v>367</v>
      </c>
      <c r="C3189" s="403" t="s">
        <v>343</v>
      </c>
      <c r="D3189" s="403" t="s">
        <v>344</v>
      </c>
      <c r="E3189" s="403" t="s">
        <v>1455</v>
      </c>
      <c r="F3189" s="403">
        <v>0</v>
      </c>
      <c r="O3189" s="403" t="s">
        <v>345</v>
      </c>
      <c r="R3189" s="403">
        <v>4</v>
      </c>
      <c r="S3189" s="403">
        <v>1.56</v>
      </c>
      <c r="T3189" s="403">
        <v>5</v>
      </c>
      <c r="U3189" s="403">
        <v>6.55</v>
      </c>
      <c r="V3189" s="403">
        <v>16.100000000000001</v>
      </c>
      <c r="W3189" s="403">
        <v>20.399999999999999</v>
      </c>
      <c r="X3189" s="404">
        <v>0.40689999999999998</v>
      </c>
      <c r="Y3189" s="403">
        <f>X3189+(S3189*((U3189-INDEX('[1]Center of Mass'!$B$8:$M$105,MATCH(A3189,'[1]Center of Mass'!$B$8:$B$105,0),9))^2+(V3189-INDEX('[1]Center of Mass'!$B$8:$M$105,MATCH(A3189,'[1]Center of Mass'!$B$8:$B$105,0),10))^2))</f>
        <v>361.13042056000006</v>
      </c>
    </row>
    <row r="3190" spans="1:25">
      <c r="A3190" s="403" t="s">
        <v>55</v>
      </c>
      <c r="B3190" s="403" t="s">
        <v>368</v>
      </c>
      <c r="C3190" s="403" t="s">
        <v>343</v>
      </c>
      <c r="D3190" s="403" t="s">
        <v>344</v>
      </c>
      <c r="E3190" s="403" t="s">
        <v>1455</v>
      </c>
      <c r="F3190" s="403">
        <v>0</v>
      </c>
      <c r="O3190" s="403" t="s">
        <v>345</v>
      </c>
      <c r="R3190" s="403">
        <v>4</v>
      </c>
      <c r="S3190" s="403">
        <v>1.38</v>
      </c>
      <c r="T3190" s="403">
        <v>4.7</v>
      </c>
      <c r="U3190" s="403">
        <v>7.7750000000000004</v>
      </c>
      <c r="V3190" s="403">
        <v>16.100000000000001</v>
      </c>
      <c r="W3190" s="403">
        <v>20.399999999999999</v>
      </c>
      <c r="X3190" s="404">
        <v>0.31768999999999997</v>
      </c>
      <c r="Y3190" s="403">
        <f>X3190+(S3190*((U3190-INDEX('[1]Center of Mass'!$B$8:$M$105,MATCH(A3190,'[1]Center of Mass'!$B$8:$B$105,0),9))^2+(V3190-INDEX('[1]Center of Mass'!$B$8:$M$105,MATCH(A3190,'[1]Center of Mass'!$B$8:$B$105,0),10))^2))</f>
        <v>270.94079738000005</v>
      </c>
    </row>
    <row r="3191" spans="1:25">
      <c r="A3191" s="403" t="s">
        <v>55</v>
      </c>
      <c r="B3191" s="403" t="s">
        <v>369</v>
      </c>
      <c r="C3191" s="403" t="s">
        <v>343</v>
      </c>
      <c r="D3191" s="403" t="s">
        <v>344</v>
      </c>
      <c r="E3191" s="403" t="s">
        <v>1455</v>
      </c>
      <c r="F3191" s="403">
        <v>0</v>
      </c>
      <c r="O3191" s="403" t="s">
        <v>345</v>
      </c>
      <c r="R3191" s="403">
        <v>4</v>
      </c>
      <c r="S3191" s="403">
        <v>1.38</v>
      </c>
      <c r="T3191" s="403">
        <v>4.7</v>
      </c>
      <c r="U3191" s="403">
        <v>8.9250000000000007</v>
      </c>
      <c r="V3191" s="403">
        <v>16.100000000000001</v>
      </c>
      <c r="W3191" s="403">
        <v>20.399999999999999</v>
      </c>
      <c r="X3191" s="404">
        <v>0.31768999999999997</v>
      </c>
      <c r="Y3191" s="403">
        <f>X3191+(S3191*((U3191-INDEX('[1]Center of Mass'!$B$8:$M$105,MATCH(A3191,'[1]Center of Mass'!$B$8:$B$105,0),9))^2+(V3191-INDEX('[1]Center of Mass'!$B$8:$M$105,MATCH(A3191,'[1]Center of Mass'!$B$8:$B$105,0),10))^2))</f>
        <v>229.19952337999999</v>
      </c>
    </row>
    <row r="3192" spans="1:25">
      <c r="A3192" s="403" t="s">
        <v>55</v>
      </c>
      <c r="B3192" s="403" t="s">
        <v>370</v>
      </c>
      <c r="C3192" s="403" t="s">
        <v>343</v>
      </c>
      <c r="D3192" s="403" t="s">
        <v>344</v>
      </c>
      <c r="E3192" s="403" t="s">
        <v>1455</v>
      </c>
      <c r="F3192" s="403">
        <v>0</v>
      </c>
      <c r="O3192" s="403" t="s">
        <v>345</v>
      </c>
      <c r="R3192" s="403">
        <v>4</v>
      </c>
      <c r="S3192" s="403">
        <v>1.2</v>
      </c>
      <c r="T3192" s="403">
        <v>4.4000000000000004</v>
      </c>
      <c r="U3192" s="403">
        <v>10</v>
      </c>
      <c r="V3192" s="403">
        <v>16.100000000000001</v>
      </c>
      <c r="W3192" s="403">
        <v>20.399999999999999</v>
      </c>
      <c r="X3192" s="404">
        <v>0.24399999999999999</v>
      </c>
      <c r="Y3192" s="403">
        <f>X3192+(S3192*((U3192-INDEX('[1]Center of Mass'!$B$8:$M$105,MATCH(A3192,'[1]Center of Mass'!$B$8:$B$105,0),9))^2+(V3192-INDEX('[1]Center of Mass'!$B$8:$M$105,MATCH(A3192,'[1]Center of Mass'!$B$8:$B$105,0),10))^2))</f>
        <v>168.21235120000003</v>
      </c>
    </row>
    <row r="3193" spans="1:25">
      <c r="A3193" s="403" t="s">
        <v>55</v>
      </c>
      <c r="B3193" s="403" t="s">
        <v>373</v>
      </c>
      <c r="C3193" s="403" t="s">
        <v>343</v>
      </c>
      <c r="D3193" s="403" t="s">
        <v>344</v>
      </c>
      <c r="E3193" s="403" t="s">
        <v>1455</v>
      </c>
      <c r="F3193" s="403">
        <v>0</v>
      </c>
      <c r="O3193" s="403" t="s">
        <v>345</v>
      </c>
      <c r="R3193" s="403">
        <v>4</v>
      </c>
      <c r="S3193" s="403">
        <v>2.64</v>
      </c>
      <c r="T3193" s="403">
        <v>6.8</v>
      </c>
      <c r="U3193" s="403">
        <v>11.6</v>
      </c>
      <c r="V3193" s="403">
        <v>16.100000000000001</v>
      </c>
      <c r="W3193" s="403">
        <v>20.399999999999999</v>
      </c>
      <c r="X3193" s="404">
        <v>1.3815999999999999</v>
      </c>
      <c r="Y3193" s="403">
        <f>X3193+(S3193*((U3193-INDEX('[1]Center of Mass'!$B$8:$M$105,MATCH(A3193,'[1]Center of Mass'!$B$8:$B$105,0),9))^2+(V3193-INDEX('[1]Center of Mass'!$B$8:$M$105,MATCH(A3193,'[1]Center of Mass'!$B$8:$B$105,0),10))^2))</f>
        <v>280.50992464000012</v>
      </c>
    </row>
    <row r="3194" spans="1:25">
      <c r="A3194" s="403" t="s">
        <v>55</v>
      </c>
      <c r="B3194" s="403" t="s">
        <v>375</v>
      </c>
      <c r="C3194" s="403" t="s">
        <v>343</v>
      </c>
      <c r="D3194" s="403" t="s">
        <v>344</v>
      </c>
      <c r="E3194" s="403" t="s">
        <v>1455</v>
      </c>
      <c r="F3194" s="403">
        <v>0</v>
      </c>
      <c r="O3194" s="403" t="s">
        <v>345</v>
      </c>
      <c r="R3194" s="403">
        <v>4</v>
      </c>
      <c r="S3194" s="403">
        <v>1.3238000000000001</v>
      </c>
      <c r="T3194" s="403">
        <v>4.6059999999999999</v>
      </c>
      <c r="U3194" s="403">
        <v>13.252000000000001</v>
      </c>
      <c r="V3194" s="403">
        <v>16.100000000000001</v>
      </c>
      <c r="W3194" s="403">
        <v>20.399999999999999</v>
      </c>
      <c r="X3194" s="404">
        <v>0.29310999999999998</v>
      </c>
      <c r="Y3194" s="403">
        <f>X3194+(S3194*((U3194-INDEX('[1]Center of Mass'!$B$8:$M$105,MATCH(A3194,'[1]Center of Mass'!$B$8:$B$105,0),9))^2+(V3194-INDEX('[1]Center of Mass'!$B$8:$M$105,MATCH(A3194,'[1]Center of Mass'!$B$8:$B$105,0),10))^2))</f>
        <v>100.56649349880003</v>
      </c>
    </row>
    <row r="3195" spans="1:25">
      <c r="A3195" s="403" t="s">
        <v>55</v>
      </c>
      <c r="B3195" s="403" t="s">
        <v>376</v>
      </c>
      <c r="C3195" s="403" t="s">
        <v>343</v>
      </c>
      <c r="D3195" s="403" t="s">
        <v>344</v>
      </c>
      <c r="E3195" s="403" t="s">
        <v>1455</v>
      </c>
      <c r="F3195" s="403">
        <v>0</v>
      </c>
      <c r="O3195" s="403" t="s">
        <v>345</v>
      </c>
      <c r="R3195" s="403">
        <v>4</v>
      </c>
      <c r="S3195" s="403">
        <v>1.3238000000000001</v>
      </c>
      <c r="T3195" s="403">
        <v>4.6059999999999999</v>
      </c>
      <c r="U3195" s="403">
        <v>14.355</v>
      </c>
      <c r="V3195" s="403">
        <v>16.100000000000001</v>
      </c>
      <c r="W3195" s="403">
        <v>20.399999999999999</v>
      </c>
      <c r="X3195" s="404">
        <v>0.29310999999999998</v>
      </c>
      <c r="Y3195" s="403">
        <f>X3195+(S3195*((U3195-INDEX('[1]Center of Mass'!$B$8:$M$105,MATCH(A3195,'[1]Center of Mass'!$B$8:$B$105,0),9))^2+(V3195-INDEX('[1]Center of Mass'!$B$8:$M$105,MATCH(A3195,'[1]Center of Mass'!$B$8:$B$105,0),10))^2))</f>
        <v>78.087462695800028</v>
      </c>
    </row>
    <row r="3196" spans="1:25">
      <c r="A3196" s="403" t="s">
        <v>55</v>
      </c>
      <c r="B3196" s="403" t="s">
        <v>759</v>
      </c>
      <c r="C3196" s="403" t="s">
        <v>343</v>
      </c>
      <c r="D3196" s="403" t="s">
        <v>344</v>
      </c>
      <c r="E3196" s="403" t="s">
        <v>1455</v>
      </c>
      <c r="F3196" s="403">
        <v>0</v>
      </c>
      <c r="O3196" s="403" t="s">
        <v>345</v>
      </c>
      <c r="R3196" s="403">
        <v>4</v>
      </c>
      <c r="S3196" s="403">
        <v>1.3238000000000001</v>
      </c>
      <c r="T3196" s="403">
        <v>4.6059999999999999</v>
      </c>
      <c r="U3196" s="403">
        <v>15.458</v>
      </c>
      <c r="V3196" s="403">
        <v>16.100000000000001</v>
      </c>
      <c r="W3196" s="403">
        <v>20.399999999999999</v>
      </c>
      <c r="X3196" s="404">
        <v>0.29310999999999998</v>
      </c>
      <c r="Y3196" s="403">
        <f>X3196+(S3196*((U3196-INDEX('[1]Center of Mass'!$B$8:$M$105,MATCH(A3196,'[1]Center of Mass'!$B$8:$B$105,0),9))^2+(V3196-INDEX('[1]Center of Mass'!$B$8:$M$105,MATCH(A3196,'[1]Center of Mass'!$B$8:$B$105,0),10))^2))</f>
        <v>58.829525881200034</v>
      </c>
    </row>
    <row r="3197" spans="1:25">
      <c r="A3197" s="403" t="s">
        <v>55</v>
      </c>
      <c r="B3197" s="403" t="s">
        <v>760</v>
      </c>
      <c r="C3197" s="403" t="s">
        <v>343</v>
      </c>
      <c r="D3197" s="403" t="s">
        <v>344</v>
      </c>
      <c r="E3197" s="403" t="s">
        <v>1455</v>
      </c>
      <c r="F3197" s="403">
        <v>0</v>
      </c>
      <c r="O3197" s="403" t="s">
        <v>345</v>
      </c>
      <c r="R3197" s="403">
        <v>4</v>
      </c>
      <c r="S3197" s="403">
        <v>1.4286000000000001</v>
      </c>
      <c r="T3197" s="403">
        <v>4.7809999999999997</v>
      </c>
      <c r="U3197" s="403">
        <v>16.605</v>
      </c>
      <c r="V3197" s="403">
        <v>16.100000000000001</v>
      </c>
      <c r="W3197" s="403">
        <v>20.399999999999999</v>
      </c>
      <c r="X3197" s="404">
        <v>0.34016000000000002</v>
      </c>
      <c r="Y3197" s="403">
        <f>X3197+(S3197*((U3197-INDEX('[1]Center of Mass'!$B$8:$M$105,MATCH(A3197,'[1]Center of Mass'!$B$8:$B$105,0),9))^2+(V3197-INDEX('[1]Center of Mass'!$B$8:$M$105,MATCH(A3197,'[1]Center of Mass'!$B$8:$B$105,0),10))^2))</f>
        <v>45.585980612600025</v>
      </c>
    </row>
    <row r="3198" spans="1:25">
      <c r="A3198" s="403" t="s">
        <v>55</v>
      </c>
      <c r="B3198" s="403" t="s">
        <v>378</v>
      </c>
      <c r="C3198" s="403" t="s">
        <v>343</v>
      </c>
      <c r="D3198" s="403" t="s">
        <v>344</v>
      </c>
      <c r="E3198" s="403" t="s">
        <v>1455</v>
      </c>
      <c r="F3198" s="403">
        <v>0</v>
      </c>
      <c r="O3198" s="403" t="s">
        <v>345</v>
      </c>
      <c r="R3198" s="403">
        <v>4</v>
      </c>
      <c r="S3198" s="403">
        <v>1.44</v>
      </c>
      <c r="T3198" s="403">
        <v>4.8</v>
      </c>
      <c r="U3198" s="403">
        <v>17.8</v>
      </c>
      <c r="V3198" s="403">
        <v>16.100000000000001</v>
      </c>
      <c r="W3198" s="403">
        <v>20.399999999999999</v>
      </c>
      <c r="X3198" s="404">
        <v>0.34560000000000002</v>
      </c>
      <c r="Y3198" s="403">
        <f>X3198+(S3198*((U3198-INDEX('[1]Center of Mass'!$B$8:$M$105,MATCH(A3198,'[1]Center of Mass'!$B$8:$B$105,0),9))^2+(V3198-INDEX('[1]Center of Mass'!$B$8:$M$105,MATCH(A3198,'[1]Center of Mass'!$B$8:$B$105,0),10))^2))</f>
        <v>31.158757440000024</v>
      </c>
    </row>
    <row r="3199" spans="1:25">
      <c r="A3199" s="403" t="s">
        <v>55</v>
      </c>
      <c r="B3199" s="403" t="s">
        <v>854</v>
      </c>
      <c r="C3199" s="403" t="s">
        <v>343</v>
      </c>
      <c r="D3199" s="403" t="s">
        <v>344</v>
      </c>
      <c r="E3199" s="403" t="s">
        <v>1455</v>
      </c>
      <c r="F3199" s="403">
        <v>0</v>
      </c>
      <c r="O3199" s="403" t="s">
        <v>345</v>
      </c>
      <c r="R3199" s="403">
        <v>4</v>
      </c>
      <c r="S3199" s="403">
        <v>1.4375</v>
      </c>
      <c r="T3199" s="403">
        <v>4.8</v>
      </c>
      <c r="U3199" s="403">
        <v>7.7750000000000004</v>
      </c>
      <c r="V3199" s="403">
        <v>17.324999999999999</v>
      </c>
      <c r="W3199" s="403">
        <v>20.399999999999999</v>
      </c>
      <c r="X3199" s="404">
        <v>0.34560000000000002</v>
      </c>
      <c r="Y3199" s="403">
        <f>X3199+(S3199*((U3199-INDEX('[1]Center of Mass'!$B$8:$M$105,MATCH(A3199,'[1]Center of Mass'!$B$8:$B$105,0),9))^2+(V3199-INDEX('[1]Center of Mass'!$B$8:$M$105,MATCH(A3199,'[1]Center of Mass'!$B$8:$B$105,0),10))^2))</f>
        <v>294.17502175000004</v>
      </c>
    </row>
    <row r="3200" spans="1:25">
      <c r="A3200" s="403" t="s">
        <v>55</v>
      </c>
      <c r="B3200" s="403" t="s">
        <v>565</v>
      </c>
      <c r="C3200" s="403" t="s">
        <v>343</v>
      </c>
      <c r="D3200" s="403" t="s">
        <v>344</v>
      </c>
      <c r="E3200" s="403" t="s">
        <v>1455</v>
      </c>
      <c r="F3200" s="403">
        <v>0</v>
      </c>
      <c r="O3200" s="403" t="s">
        <v>345</v>
      </c>
      <c r="R3200" s="403">
        <v>4</v>
      </c>
      <c r="S3200" s="403">
        <v>1.4375</v>
      </c>
      <c r="T3200" s="403">
        <v>4.8</v>
      </c>
      <c r="U3200" s="403">
        <v>8.9250000000000007</v>
      </c>
      <c r="V3200" s="403">
        <v>17.324999999999999</v>
      </c>
      <c r="W3200" s="403">
        <v>20.399999999999999</v>
      </c>
      <c r="X3200" s="404">
        <v>0.34560000000000002</v>
      </c>
      <c r="Y3200" s="403">
        <f>X3200+(S3200*((U3200-INDEX('[1]Center of Mass'!$B$8:$M$105,MATCH(A3200,'[1]Center of Mass'!$B$8:$B$105,0),9))^2+(V3200-INDEX('[1]Center of Mass'!$B$8:$M$105,MATCH(A3200,'[1]Center of Mass'!$B$8:$B$105,0),10))^2))</f>
        <v>250.69452799999999</v>
      </c>
    </row>
    <row r="3201" spans="1:25">
      <c r="A3201" s="403" t="s">
        <v>55</v>
      </c>
      <c r="B3201" s="403" t="s">
        <v>855</v>
      </c>
      <c r="C3201" s="403" t="s">
        <v>343</v>
      </c>
      <c r="D3201" s="403" t="s">
        <v>344</v>
      </c>
      <c r="E3201" s="403" t="s">
        <v>1455</v>
      </c>
      <c r="F3201" s="403">
        <v>0</v>
      </c>
      <c r="O3201" s="403" t="s">
        <v>345</v>
      </c>
      <c r="R3201" s="403">
        <v>4</v>
      </c>
      <c r="S3201" s="403">
        <v>1.25</v>
      </c>
      <c r="T3201" s="403">
        <v>4.5</v>
      </c>
      <c r="U3201" s="403">
        <v>10</v>
      </c>
      <c r="V3201" s="403">
        <v>17.324999999999999</v>
      </c>
      <c r="W3201" s="403">
        <v>20.399999999999999</v>
      </c>
      <c r="X3201" s="404">
        <v>0.26693</v>
      </c>
      <c r="Y3201" s="403">
        <f>X3201+(S3201*((U3201-INDEX('[1]Center of Mass'!$B$8:$M$105,MATCH(A3201,'[1]Center of Mass'!$B$8:$B$105,0),9))^2+(V3201-INDEX('[1]Center of Mass'!$B$8:$M$105,MATCH(A3201,'[1]Center of Mass'!$B$8:$B$105,0),10))^2))</f>
        <v>185.60818125000003</v>
      </c>
    </row>
    <row r="3202" spans="1:25">
      <c r="A3202" s="403" t="s">
        <v>55</v>
      </c>
      <c r="B3202" s="403" t="s">
        <v>778</v>
      </c>
      <c r="C3202" s="403" t="s">
        <v>343</v>
      </c>
      <c r="D3202" s="403" t="s">
        <v>344</v>
      </c>
      <c r="E3202" s="403" t="s">
        <v>1455</v>
      </c>
      <c r="F3202" s="403">
        <v>0</v>
      </c>
      <c r="O3202" s="403" t="s">
        <v>345</v>
      </c>
      <c r="R3202" s="403">
        <v>4</v>
      </c>
      <c r="S3202" s="403">
        <v>1.4375</v>
      </c>
      <c r="T3202" s="403">
        <v>4.8</v>
      </c>
      <c r="U3202" s="403">
        <v>7.7750000000000004</v>
      </c>
      <c r="V3202" s="403">
        <v>18.574999999999999</v>
      </c>
      <c r="W3202" s="403">
        <v>20.399999999999999</v>
      </c>
      <c r="X3202" s="404">
        <v>0.34560000000000002</v>
      </c>
      <c r="Y3202" s="403">
        <f>X3202+(S3202*((U3202-INDEX('[1]Center of Mass'!$B$8:$M$105,MATCH(A3202,'[1]Center of Mass'!$B$8:$B$105,0),9))^2+(V3202-INDEX('[1]Center of Mass'!$B$8:$M$105,MATCH(A3202,'[1]Center of Mass'!$B$8:$B$105,0),10))^2))</f>
        <v>310.79611550000004</v>
      </c>
    </row>
    <row r="3203" spans="1:25">
      <c r="A3203" s="403" t="s">
        <v>55</v>
      </c>
      <c r="B3203" s="403" t="s">
        <v>779</v>
      </c>
      <c r="C3203" s="403" t="s">
        <v>343</v>
      </c>
      <c r="D3203" s="403" t="s">
        <v>344</v>
      </c>
      <c r="E3203" s="403" t="s">
        <v>1455</v>
      </c>
      <c r="F3203" s="403">
        <v>0</v>
      </c>
      <c r="O3203" s="403" t="s">
        <v>345</v>
      </c>
      <c r="R3203" s="403">
        <v>4</v>
      </c>
      <c r="S3203" s="403">
        <v>1.4375</v>
      </c>
      <c r="T3203" s="403">
        <v>4.8</v>
      </c>
      <c r="U3203" s="403">
        <v>8.9250000000000007</v>
      </c>
      <c r="V3203" s="403">
        <v>18.574999999999999</v>
      </c>
      <c r="W3203" s="403">
        <v>20.399999999999999</v>
      </c>
      <c r="X3203" s="404">
        <v>0.34560000000000002</v>
      </c>
      <c r="Y3203" s="403">
        <f>X3203+(S3203*((U3203-INDEX('[1]Center of Mass'!$B$8:$M$105,MATCH(A3203,'[1]Center of Mass'!$B$8:$B$105,0),9))^2+(V3203-INDEX('[1]Center of Mass'!$B$8:$M$105,MATCH(A3203,'[1]Center of Mass'!$B$8:$B$105,0),10))^2))</f>
        <v>267.31562174999999</v>
      </c>
    </row>
    <row r="3204" spans="1:25">
      <c r="A3204" s="403" t="s">
        <v>55</v>
      </c>
      <c r="B3204" s="403" t="s">
        <v>780</v>
      </c>
      <c r="C3204" s="403" t="s">
        <v>343</v>
      </c>
      <c r="D3204" s="403" t="s">
        <v>344</v>
      </c>
      <c r="E3204" s="403" t="s">
        <v>1455</v>
      </c>
      <c r="F3204" s="403">
        <v>0</v>
      </c>
      <c r="O3204" s="403" t="s">
        <v>345</v>
      </c>
      <c r="R3204" s="403">
        <v>4</v>
      </c>
      <c r="S3204" s="403">
        <v>1.25</v>
      </c>
      <c r="T3204" s="403">
        <v>4.5</v>
      </c>
      <c r="U3204" s="403">
        <v>10</v>
      </c>
      <c r="V3204" s="403">
        <v>18.574999999999999</v>
      </c>
      <c r="W3204" s="403">
        <v>20.399999999999999</v>
      </c>
      <c r="X3204" s="404">
        <v>0.26693</v>
      </c>
      <c r="Y3204" s="403">
        <f>X3204+(S3204*((U3204-INDEX('[1]Center of Mass'!$B$8:$M$105,MATCH(A3204,'[1]Center of Mass'!$B$8:$B$105,0),9))^2+(V3204-INDEX('[1]Center of Mass'!$B$8:$M$105,MATCH(A3204,'[1]Center of Mass'!$B$8:$B$105,0),10))^2))</f>
        <v>200.06130625000003</v>
      </c>
    </row>
    <row r="3205" spans="1:25">
      <c r="A3205" s="403" t="s">
        <v>55</v>
      </c>
      <c r="B3205" s="403" t="s">
        <v>786</v>
      </c>
      <c r="C3205" s="403" t="s">
        <v>343</v>
      </c>
      <c r="D3205" s="403" t="s">
        <v>344</v>
      </c>
      <c r="E3205" s="403" t="s">
        <v>1455</v>
      </c>
      <c r="F3205" s="403">
        <v>0</v>
      </c>
      <c r="O3205" s="403" t="s">
        <v>345</v>
      </c>
      <c r="R3205" s="403">
        <v>4</v>
      </c>
      <c r="S3205" s="403">
        <v>1.1200000000000001</v>
      </c>
      <c r="T3205" s="403">
        <v>4.2670000000000003</v>
      </c>
      <c r="U3205" s="403">
        <v>-0.6</v>
      </c>
      <c r="V3205" s="403">
        <v>19.667000000000002</v>
      </c>
      <c r="W3205" s="403">
        <v>20.399999999999999</v>
      </c>
      <c r="X3205" s="404">
        <v>0.2157</v>
      </c>
      <c r="Y3205" s="403">
        <f>X3205+(S3205*((U3205-INDEX('[1]Center of Mass'!$B$8:$M$105,MATCH(A3205,'[1]Center of Mass'!$B$8:$B$105,0),9))^2+(V3205-INDEX('[1]Center of Mass'!$B$8:$M$105,MATCH(A3205,'[1]Center of Mass'!$B$8:$B$105,0),10))^2))</f>
        <v>592.33188480000013</v>
      </c>
    </row>
    <row r="3206" spans="1:25">
      <c r="A3206" s="403" t="s">
        <v>55</v>
      </c>
      <c r="B3206" s="403" t="s">
        <v>788</v>
      </c>
      <c r="C3206" s="403" t="s">
        <v>343</v>
      </c>
      <c r="D3206" s="403" t="s">
        <v>344</v>
      </c>
      <c r="E3206" s="403" t="s">
        <v>1455</v>
      </c>
      <c r="F3206" s="403">
        <v>0</v>
      </c>
      <c r="O3206" s="403" t="s">
        <v>345</v>
      </c>
      <c r="R3206" s="403">
        <v>4</v>
      </c>
      <c r="S3206" s="403">
        <v>1.0266999999999999</v>
      </c>
      <c r="T3206" s="403">
        <v>4.0670000000000002</v>
      </c>
      <c r="U3206" s="403">
        <v>0.55000000000000004</v>
      </c>
      <c r="V3206" s="403">
        <v>19.667000000000002</v>
      </c>
      <c r="W3206" s="403">
        <v>20.399999999999999</v>
      </c>
      <c r="X3206" s="404">
        <v>0.17805000000000001</v>
      </c>
      <c r="Y3206" s="403">
        <f>X3206+(S3206*((U3206-INDEX('[1]Center of Mass'!$B$8:$M$105,MATCH(A3206,'[1]Center of Mass'!$B$8:$B$105,0),9))^2+(V3206-INDEX('[1]Center of Mass'!$B$8:$M$105,MATCH(A3206,'[1]Center of Mass'!$B$8:$B$105,0),10))^2))</f>
        <v>492.13713024550003</v>
      </c>
    </row>
    <row r="3207" spans="1:25">
      <c r="A3207" s="403" t="s">
        <v>55</v>
      </c>
      <c r="B3207" s="403" t="s">
        <v>789</v>
      </c>
      <c r="C3207" s="403" t="s">
        <v>343</v>
      </c>
      <c r="D3207" s="403" t="s">
        <v>344</v>
      </c>
      <c r="E3207" s="403" t="s">
        <v>1455</v>
      </c>
      <c r="F3207" s="403">
        <v>0</v>
      </c>
      <c r="O3207" s="403" t="s">
        <v>345</v>
      </c>
      <c r="R3207" s="403">
        <v>4</v>
      </c>
      <c r="S3207" s="403">
        <v>1.0266999999999999</v>
      </c>
      <c r="T3207" s="403">
        <v>4.0670000000000002</v>
      </c>
      <c r="U3207" s="403">
        <v>1.65</v>
      </c>
      <c r="V3207" s="403">
        <v>19.667000000000002</v>
      </c>
      <c r="W3207" s="403">
        <v>20.399999999999999</v>
      </c>
      <c r="X3207" s="404">
        <v>0.17805000000000001</v>
      </c>
      <c r="Y3207" s="403">
        <f>X3207+(S3207*((U3207-INDEX('[1]Center of Mass'!$B$8:$M$105,MATCH(A3207,'[1]Center of Mass'!$B$8:$B$105,0),9))^2+(V3207-INDEX('[1]Center of Mass'!$B$8:$M$105,MATCH(A3207,'[1]Center of Mass'!$B$8:$B$105,0),10))^2))</f>
        <v>446.05657550550012</v>
      </c>
    </row>
    <row r="3208" spans="1:25">
      <c r="A3208" s="403" t="s">
        <v>55</v>
      </c>
      <c r="B3208" s="403" t="s">
        <v>790</v>
      </c>
      <c r="C3208" s="403" t="s">
        <v>343</v>
      </c>
      <c r="D3208" s="403" t="s">
        <v>344</v>
      </c>
      <c r="E3208" s="403" t="s">
        <v>1455</v>
      </c>
      <c r="F3208" s="403">
        <v>0</v>
      </c>
      <c r="O3208" s="403" t="s">
        <v>345</v>
      </c>
      <c r="R3208" s="403">
        <v>4</v>
      </c>
      <c r="S3208" s="403">
        <v>1.0266999999999999</v>
      </c>
      <c r="T3208" s="403">
        <v>4.0670000000000002</v>
      </c>
      <c r="U3208" s="403">
        <v>2.75</v>
      </c>
      <c r="V3208" s="403">
        <v>19.667000000000002</v>
      </c>
      <c r="W3208" s="403">
        <v>20.399999999999999</v>
      </c>
      <c r="X3208" s="404">
        <v>0.17805000000000001</v>
      </c>
      <c r="Y3208" s="403">
        <f>X3208+(S3208*((U3208-INDEX('[1]Center of Mass'!$B$8:$M$105,MATCH(A3208,'[1]Center of Mass'!$B$8:$B$105,0),9))^2+(V3208-INDEX('[1]Center of Mass'!$B$8:$M$105,MATCH(A3208,'[1]Center of Mass'!$B$8:$B$105,0),10))^2))</f>
        <v>402.4606347655</v>
      </c>
    </row>
    <row r="3209" spans="1:25">
      <c r="A3209" s="403" t="s">
        <v>55</v>
      </c>
      <c r="B3209" s="403" t="s">
        <v>791</v>
      </c>
      <c r="C3209" s="403" t="s">
        <v>343</v>
      </c>
      <c r="D3209" s="403" t="s">
        <v>344</v>
      </c>
      <c r="E3209" s="403" t="s">
        <v>1455</v>
      </c>
      <c r="F3209" s="403">
        <v>0</v>
      </c>
      <c r="O3209" s="403" t="s">
        <v>345</v>
      </c>
      <c r="R3209" s="403">
        <v>4</v>
      </c>
      <c r="S3209" s="403">
        <v>0.91</v>
      </c>
      <c r="T3209" s="403">
        <v>3.8170000000000002</v>
      </c>
      <c r="U3209" s="403">
        <v>3.7879999999999998</v>
      </c>
      <c r="V3209" s="403">
        <v>19.667000000000002</v>
      </c>
      <c r="W3209" s="403">
        <v>20.399999999999999</v>
      </c>
      <c r="X3209" s="404">
        <v>0.13815</v>
      </c>
      <c r="Y3209" s="403">
        <f>X3209+(S3209*((U3209-INDEX('[1]Center of Mass'!$B$8:$M$105,MATCH(A3209,'[1]Center of Mass'!$B$8:$B$105,0),9))^2+(V3209-INDEX('[1]Center of Mass'!$B$8:$M$105,MATCH(A3209,'[1]Center of Mass'!$B$8:$B$105,0),10))^2))</f>
        <v>322.25206303000004</v>
      </c>
    </row>
    <row r="3210" spans="1:25">
      <c r="A3210" s="403" t="s">
        <v>55</v>
      </c>
      <c r="B3210" s="403" t="s">
        <v>794</v>
      </c>
      <c r="C3210" s="403" t="s">
        <v>343</v>
      </c>
      <c r="D3210" s="403" t="s">
        <v>344</v>
      </c>
      <c r="E3210" s="403" t="s">
        <v>1455</v>
      </c>
      <c r="F3210" s="403">
        <v>0</v>
      </c>
      <c r="O3210" s="403" t="s">
        <v>345</v>
      </c>
      <c r="R3210" s="403">
        <v>4</v>
      </c>
      <c r="S3210" s="403">
        <v>0.91</v>
      </c>
      <c r="T3210" s="403">
        <v>3.8170000000000002</v>
      </c>
      <c r="U3210" s="403">
        <v>4.7629999999999999</v>
      </c>
      <c r="V3210" s="403">
        <v>19.667000000000002</v>
      </c>
      <c r="W3210" s="403">
        <v>20.399999999999999</v>
      </c>
      <c r="X3210" s="404">
        <v>0.13815</v>
      </c>
      <c r="Y3210" s="403">
        <f>X3210+(S3210*((U3210-INDEX('[1]Center of Mass'!$B$8:$M$105,MATCH(A3210,'[1]Center of Mass'!$B$8:$B$105,0),9))^2+(V3210-INDEX('[1]Center of Mass'!$B$8:$M$105,MATCH(A3210,'[1]Center of Mass'!$B$8:$B$105,0),10))^2))</f>
        <v>291.68541328000003</v>
      </c>
    </row>
    <row r="3211" spans="1:25">
      <c r="A3211" s="403" t="s">
        <v>55</v>
      </c>
      <c r="B3211" s="403" t="s">
        <v>857</v>
      </c>
      <c r="C3211" s="403" t="s">
        <v>343</v>
      </c>
      <c r="D3211" s="403" t="s">
        <v>344</v>
      </c>
      <c r="E3211" s="403" t="s">
        <v>1455</v>
      </c>
      <c r="F3211" s="403">
        <v>0</v>
      </c>
      <c r="O3211" s="403" t="s">
        <v>345</v>
      </c>
      <c r="R3211" s="403">
        <v>4</v>
      </c>
      <c r="S3211" s="403">
        <v>0.91</v>
      </c>
      <c r="T3211" s="403">
        <v>3.8170000000000002</v>
      </c>
      <c r="U3211" s="403">
        <v>5.7380000000000004</v>
      </c>
      <c r="V3211" s="403">
        <v>19.667000000000002</v>
      </c>
      <c r="W3211" s="403">
        <v>20.399999999999999</v>
      </c>
      <c r="X3211" s="404">
        <v>0.13815</v>
      </c>
      <c r="Y3211" s="403">
        <f>X3211+(S3211*((U3211-INDEX('[1]Center of Mass'!$B$8:$M$105,MATCH(A3211,'[1]Center of Mass'!$B$8:$B$105,0),9))^2+(V3211-INDEX('[1]Center of Mass'!$B$8:$M$105,MATCH(A3211,'[1]Center of Mass'!$B$8:$B$105,0),10))^2))</f>
        <v>262.84890103000009</v>
      </c>
    </row>
    <row r="3212" spans="1:25">
      <c r="A3212" s="403" t="s">
        <v>55</v>
      </c>
      <c r="B3212" s="403" t="s">
        <v>566</v>
      </c>
      <c r="C3212" s="403" t="s">
        <v>343</v>
      </c>
      <c r="D3212" s="403" t="s">
        <v>344</v>
      </c>
      <c r="E3212" s="403" t="s">
        <v>1455</v>
      </c>
      <c r="F3212" s="403">
        <v>0</v>
      </c>
      <c r="O3212" s="403" t="s">
        <v>345</v>
      </c>
      <c r="R3212" s="403">
        <v>4</v>
      </c>
      <c r="S3212" s="403">
        <v>0.91</v>
      </c>
      <c r="T3212" s="403">
        <v>3.8170000000000002</v>
      </c>
      <c r="U3212" s="403">
        <v>6.7130000000000001</v>
      </c>
      <c r="V3212" s="403">
        <v>19.667000000000002</v>
      </c>
      <c r="W3212" s="403">
        <v>20.399999999999999</v>
      </c>
      <c r="X3212" s="404">
        <v>0.13815</v>
      </c>
      <c r="Y3212" s="403">
        <f>X3212+(S3212*((U3212-INDEX('[1]Center of Mass'!$B$8:$M$105,MATCH(A3212,'[1]Center of Mass'!$B$8:$B$105,0),9))^2+(V3212-INDEX('[1]Center of Mass'!$B$8:$M$105,MATCH(A3212,'[1]Center of Mass'!$B$8:$B$105,0),10))^2))</f>
        <v>235.74252628000002</v>
      </c>
    </row>
    <row r="3213" spans="1:25">
      <c r="A3213" s="403" t="s">
        <v>55</v>
      </c>
      <c r="B3213" s="403" t="s">
        <v>567</v>
      </c>
      <c r="C3213" s="403" t="s">
        <v>343</v>
      </c>
      <c r="D3213" s="403" t="s">
        <v>344</v>
      </c>
      <c r="E3213" s="403" t="s">
        <v>1455</v>
      </c>
      <c r="F3213" s="403">
        <v>0</v>
      </c>
      <c r="O3213" s="403" t="s">
        <v>345</v>
      </c>
      <c r="R3213" s="403">
        <v>4</v>
      </c>
      <c r="S3213" s="403">
        <v>1.1433</v>
      </c>
      <c r="T3213" s="403">
        <v>4.3289999999999997</v>
      </c>
      <c r="U3213" s="403">
        <v>7.8129999999999997</v>
      </c>
      <c r="V3213" s="403">
        <v>19.675999999999998</v>
      </c>
      <c r="W3213" s="403">
        <v>20.399999999999999</v>
      </c>
      <c r="X3213" s="404">
        <v>0.22694</v>
      </c>
      <c r="Y3213" s="403">
        <f>X3213+(S3213*((U3213-INDEX('[1]Center of Mass'!$B$8:$M$105,MATCH(A3213,'[1]Center of Mass'!$B$8:$B$105,0),9))^2+(V3213-INDEX('[1]Center of Mass'!$B$8:$M$105,MATCH(A3213,'[1]Center of Mass'!$B$8:$B$105,0),10))^2))</f>
        <v>260.55239989850008</v>
      </c>
    </row>
    <row r="3214" spans="1:25">
      <c r="A3214" s="403" t="s">
        <v>55</v>
      </c>
      <c r="B3214" s="403" t="s">
        <v>522</v>
      </c>
      <c r="C3214" s="403" t="s">
        <v>343</v>
      </c>
      <c r="D3214" s="403" t="s">
        <v>344</v>
      </c>
      <c r="E3214" s="403" t="s">
        <v>1455</v>
      </c>
      <c r="F3214" s="403">
        <v>0</v>
      </c>
      <c r="O3214" s="403" t="s">
        <v>345</v>
      </c>
      <c r="R3214" s="403">
        <v>4</v>
      </c>
      <c r="S3214" s="403">
        <v>1.0033000000000001</v>
      </c>
      <c r="T3214" s="403">
        <v>4.0289999999999999</v>
      </c>
      <c r="U3214" s="403">
        <v>8.9619999999999997</v>
      </c>
      <c r="V3214" s="403">
        <v>19.655999999999999</v>
      </c>
      <c r="W3214" s="403">
        <v>20.399999999999999</v>
      </c>
      <c r="X3214" s="404">
        <v>0.17027999999999999</v>
      </c>
      <c r="Y3214" s="403">
        <f>X3214+(S3214*((U3214-INDEX('[1]Center of Mass'!$B$8:$M$105,MATCH(A3214,'[1]Center of Mass'!$B$8:$B$105,0),9))^2+(V3214-INDEX('[1]Center of Mass'!$B$8:$M$105,MATCH(A3214,'[1]Center of Mass'!$B$8:$B$105,0),10))^2))</f>
        <v>198.12947867060004</v>
      </c>
    </row>
    <row r="3215" spans="1:25">
      <c r="A3215" s="403" t="s">
        <v>55</v>
      </c>
      <c r="B3215" s="403" t="s">
        <v>523</v>
      </c>
      <c r="C3215" s="403" t="s">
        <v>343</v>
      </c>
      <c r="D3215" s="403" t="s">
        <v>344</v>
      </c>
      <c r="E3215" s="403" t="s">
        <v>1455</v>
      </c>
      <c r="F3215" s="403">
        <v>0</v>
      </c>
      <c r="O3215" s="403" t="s">
        <v>345</v>
      </c>
      <c r="R3215" s="403">
        <v>4</v>
      </c>
      <c r="S3215" s="403">
        <v>0.93330000000000002</v>
      </c>
      <c r="T3215" s="403">
        <v>3.867</v>
      </c>
      <c r="U3215" s="403">
        <v>10</v>
      </c>
      <c r="V3215" s="403">
        <v>19.667000000000002</v>
      </c>
      <c r="W3215" s="403">
        <v>20.399999999999999</v>
      </c>
      <c r="X3215" s="404">
        <v>0.14552999999999999</v>
      </c>
      <c r="Y3215" s="403">
        <f>X3215+(S3215*((U3215-INDEX('[1]Center of Mass'!$B$8:$M$105,MATCH(A3215,'[1]Center of Mass'!$B$8:$B$105,0),9))^2+(V3215-INDEX('[1]Center of Mass'!$B$8:$M$105,MATCH(A3215,'[1]Center of Mass'!$B$8:$B$105,0),10))^2))</f>
        <v>161.13414753450007</v>
      </c>
    </row>
    <row r="3216" spans="1:25">
      <c r="A3216" s="403" t="s">
        <v>55</v>
      </c>
      <c r="B3216" s="403" t="s">
        <v>526</v>
      </c>
      <c r="C3216" s="403" t="s">
        <v>343</v>
      </c>
      <c r="D3216" s="403" t="s">
        <v>344</v>
      </c>
      <c r="E3216" s="403" t="s">
        <v>1455</v>
      </c>
      <c r="F3216" s="403">
        <v>0</v>
      </c>
      <c r="O3216" s="403" t="s">
        <v>345</v>
      </c>
      <c r="R3216" s="403">
        <v>4</v>
      </c>
      <c r="S3216" s="403">
        <v>1.0111000000000001</v>
      </c>
      <c r="T3216" s="403">
        <v>4.0330000000000004</v>
      </c>
      <c r="U3216" s="403">
        <v>13.242000000000001</v>
      </c>
      <c r="V3216" s="403">
        <v>19.667000000000002</v>
      </c>
      <c r="W3216" s="403">
        <v>20.399999999999999</v>
      </c>
      <c r="X3216" s="404">
        <v>0.17229</v>
      </c>
      <c r="Y3216" s="403">
        <f>X3216+(S3216*((U3216-INDEX('[1]Center of Mass'!$B$8:$M$105,MATCH(A3216,'[1]Center of Mass'!$B$8:$B$105,0),9))^2+(V3216-INDEX('[1]Center of Mass'!$B$8:$M$105,MATCH(A3216,'[1]Center of Mass'!$B$8:$B$105,0),10))^2))</f>
        <v>109.80793069950006</v>
      </c>
    </row>
    <row r="3217" spans="1:25">
      <c r="A3217" s="403" t="s">
        <v>55</v>
      </c>
      <c r="B3217" s="403" t="s">
        <v>383</v>
      </c>
      <c r="C3217" s="403" t="s">
        <v>343</v>
      </c>
      <c r="D3217" s="403" t="s">
        <v>344</v>
      </c>
      <c r="E3217" s="403" t="s">
        <v>1455</v>
      </c>
      <c r="F3217" s="403">
        <v>0</v>
      </c>
      <c r="O3217" s="403" t="s">
        <v>345</v>
      </c>
      <c r="R3217" s="403">
        <v>4</v>
      </c>
      <c r="S3217" s="403">
        <v>1.0111000000000001</v>
      </c>
      <c r="T3217" s="403">
        <v>4.0330000000000004</v>
      </c>
      <c r="U3217" s="403">
        <v>14.324999999999999</v>
      </c>
      <c r="V3217" s="403">
        <v>19.667000000000002</v>
      </c>
      <c r="W3217" s="403">
        <v>20.399999999999999</v>
      </c>
      <c r="X3217" s="404">
        <v>0.17229</v>
      </c>
      <c r="Y3217" s="403">
        <f>X3217+(S3217*((U3217-INDEX('[1]Center of Mass'!$B$8:$M$105,MATCH(A3217,'[1]Center of Mass'!$B$8:$B$105,0),9))^2+(V3217-INDEX('[1]Center of Mass'!$B$8:$M$105,MATCH(A3217,'[1]Center of Mass'!$B$8:$B$105,0),10))^2))</f>
        <v>92.906276934000076</v>
      </c>
    </row>
    <row r="3218" spans="1:25">
      <c r="A3218" s="403" t="s">
        <v>55</v>
      </c>
      <c r="B3218" s="403" t="s">
        <v>527</v>
      </c>
      <c r="C3218" s="403" t="s">
        <v>343</v>
      </c>
      <c r="D3218" s="403" t="s">
        <v>344</v>
      </c>
      <c r="E3218" s="403" t="s">
        <v>1455</v>
      </c>
      <c r="F3218" s="403">
        <v>0</v>
      </c>
      <c r="O3218" s="403" t="s">
        <v>345</v>
      </c>
      <c r="R3218" s="403">
        <v>4</v>
      </c>
      <c r="S3218" s="403">
        <v>1.0111000000000001</v>
      </c>
      <c r="T3218" s="403">
        <v>4.0330000000000004</v>
      </c>
      <c r="U3218" s="403">
        <v>15.407999999999999</v>
      </c>
      <c r="V3218" s="403">
        <v>19.667000000000002</v>
      </c>
      <c r="W3218" s="403">
        <v>20.399999999999999</v>
      </c>
      <c r="X3218" s="404">
        <v>0.17229</v>
      </c>
      <c r="Y3218" s="403">
        <f>X3218+(S3218*((U3218-INDEX('[1]Center of Mass'!$B$8:$M$105,MATCH(A3218,'[1]Center of Mass'!$B$8:$B$105,0),9))^2+(V3218-INDEX('[1]Center of Mass'!$B$8:$M$105,MATCH(A3218,'[1]Center of Mass'!$B$8:$B$105,0),10))^2))</f>
        <v>78.37643930430005</v>
      </c>
    </row>
    <row r="3219" spans="1:25">
      <c r="A3219" s="403" t="s">
        <v>55</v>
      </c>
      <c r="B3219" s="403" t="s">
        <v>384</v>
      </c>
      <c r="C3219" s="403" t="s">
        <v>343</v>
      </c>
      <c r="D3219" s="403" t="s">
        <v>344</v>
      </c>
      <c r="E3219" s="403" t="s">
        <v>1455</v>
      </c>
      <c r="F3219" s="403">
        <v>0</v>
      </c>
      <c r="O3219" s="403" t="s">
        <v>345</v>
      </c>
      <c r="R3219" s="403">
        <v>4</v>
      </c>
      <c r="S3219" s="403">
        <v>1.0111000000000001</v>
      </c>
      <c r="T3219" s="403">
        <v>4.0330000000000004</v>
      </c>
      <c r="U3219" s="403">
        <v>16.492000000000001</v>
      </c>
      <c r="V3219" s="403">
        <v>19.667000000000002</v>
      </c>
      <c r="W3219" s="403">
        <v>20.399999999999999</v>
      </c>
      <c r="X3219" s="404">
        <v>0.17229</v>
      </c>
      <c r="Y3219" s="403">
        <f>X3219+(S3219*((U3219-INDEX('[1]Center of Mass'!$B$8:$M$105,MATCH(A3219,'[1]Center of Mass'!$B$8:$B$105,0),9))^2+(V3219-INDEX('[1]Center of Mass'!$B$8:$M$105,MATCH(A3219,'[1]Center of Mass'!$B$8:$B$105,0),10))^2))</f>
        <v>66.208287599500053</v>
      </c>
    </row>
    <row r="3220" spans="1:25">
      <c r="A3220" s="403" t="s">
        <v>55</v>
      </c>
      <c r="B3220" s="403" t="s">
        <v>385</v>
      </c>
      <c r="C3220" s="403" t="s">
        <v>343</v>
      </c>
      <c r="D3220" s="403" t="s">
        <v>344</v>
      </c>
      <c r="E3220" s="403" t="s">
        <v>1455</v>
      </c>
      <c r="F3220" s="403">
        <v>0</v>
      </c>
      <c r="O3220" s="403" t="s">
        <v>345</v>
      </c>
      <c r="R3220" s="403">
        <v>4</v>
      </c>
      <c r="S3220" s="403">
        <v>1.0111000000000001</v>
      </c>
      <c r="T3220" s="403">
        <v>4.0330000000000004</v>
      </c>
      <c r="U3220" s="403">
        <v>17.574999999999999</v>
      </c>
      <c r="V3220" s="403">
        <v>19.667000000000002</v>
      </c>
      <c r="W3220" s="403">
        <v>20.399999999999999</v>
      </c>
      <c r="X3220" s="404">
        <v>0.17229</v>
      </c>
      <c r="Y3220" s="403">
        <f>X3220+(S3220*((U3220-INDEX('[1]Center of Mass'!$B$8:$M$105,MATCH(A3220,'[1]Center of Mass'!$B$8:$B$105,0),9))^2+(V3220-INDEX('[1]Center of Mass'!$B$8:$M$105,MATCH(A3220,'[1]Center of Mass'!$B$8:$B$105,0),10))^2))</f>
        <v>56.424272284000054</v>
      </c>
    </row>
    <row r="3221" spans="1:25">
      <c r="A3221" s="403" t="s">
        <v>55</v>
      </c>
      <c r="B3221" s="403" t="s">
        <v>386</v>
      </c>
      <c r="C3221" s="403" t="s">
        <v>343</v>
      </c>
      <c r="D3221" s="403" t="s">
        <v>344</v>
      </c>
      <c r="E3221" s="403" t="s">
        <v>1455</v>
      </c>
      <c r="F3221" s="403">
        <v>0</v>
      </c>
      <c r="O3221" s="403" t="s">
        <v>345</v>
      </c>
      <c r="R3221" s="403">
        <v>4</v>
      </c>
      <c r="S3221" s="403">
        <v>1.0111000000000001</v>
      </c>
      <c r="T3221" s="403">
        <v>4.0330000000000004</v>
      </c>
      <c r="U3221" s="403">
        <v>18.658000000000001</v>
      </c>
      <c r="V3221" s="403">
        <v>19.667000000000002</v>
      </c>
      <c r="W3221" s="403">
        <v>20.399999999999999</v>
      </c>
      <c r="X3221" s="404">
        <v>0.17229</v>
      </c>
      <c r="Y3221" s="403">
        <f>X3221+(S3221*((U3221-INDEX('[1]Center of Mass'!$B$8:$M$105,MATCH(A3221,'[1]Center of Mass'!$B$8:$B$105,0),9))^2+(V3221-INDEX('[1]Center of Mass'!$B$8:$M$105,MATCH(A3221,'[1]Center of Mass'!$B$8:$B$105,0),10))^2))</f>
        <v>49.012073104300029</v>
      </c>
    </row>
    <row r="3222" spans="1:25">
      <c r="A3222" s="403" t="s">
        <v>55</v>
      </c>
      <c r="B3222" s="403" t="s">
        <v>1464</v>
      </c>
      <c r="C3222" s="403" t="s">
        <v>343</v>
      </c>
      <c r="D3222" s="403" t="s">
        <v>344</v>
      </c>
      <c r="E3222" s="403" t="s">
        <v>1455</v>
      </c>
      <c r="F3222" s="403">
        <v>0</v>
      </c>
      <c r="O3222" s="403" t="s">
        <v>345</v>
      </c>
      <c r="R3222" s="403">
        <v>4</v>
      </c>
      <c r="S3222" s="403">
        <v>1.1200000000000001</v>
      </c>
      <c r="T3222" s="403">
        <v>4.2670000000000003</v>
      </c>
      <c r="U3222" s="403">
        <v>-0.6</v>
      </c>
      <c r="V3222" s="403">
        <v>20.6</v>
      </c>
      <c r="W3222" s="403">
        <v>20.399999999999999</v>
      </c>
      <c r="X3222" s="404">
        <v>0.2157</v>
      </c>
      <c r="Y3222" s="403">
        <f>X3222+(S3222*((U3222-INDEX('[1]Center of Mass'!$B$8:$M$105,MATCH(A3222,'[1]Center of Mass'!$B$8:$B$105,0),9))^2+(V3222-INDEX('[1]Center of Mass'!$B$8:$M$105,MATCH(A3222,'[1]Center of Mass'!$B$8:$B$105,0),10))^2))</f>
        <v>606.56110512000021</v>
      </c>
    </row>
    <row r="3223" spans="1:25">
      <c r="A3223" s="403" t="s">
        <v>55</v>
      </c>
      <c r="B3223" s="403" t="s">
        <v>387</v>
      </c>
      <c r="C3223" s="403" t="s">
        <v>343</v>
      </c>
      <c r="D3223" s="403" t="s">
        <v>344</v>
      </c>
      <c r="E3223" s="403" t="s">
        <v>1455</v>
      </c>
      <c r="F3223" s="403">
        <v>0</v>
      </c>
      <c r="O3223" s="403" t="s">
        <v>345</v>
      </c>
      <c r="R3223" s="403">
        <v>4</v>
      </c>
      <c r="S3223" s="403">
        <v>1.0266999999999999</v>
      </c>
      <c r="T3223" s="403">
        <v>4.0670000000000002</v>
      </c>
      <c r="U3223" s="403">
        <v>0.55000000000000004</v>
      </c>
      <c r="V3223" s="403">
        <v>20.6</v>
      </c>
      <c r="W3223" s="403">
        <v>20.399999999999999</v>
      </c>
      <c r="X3223" s="404">
        <v>0.17805000000000001</v>
      </c>
      <c r="Y3223" s="403">
        <f>X3223+(S3223*((U3223-INDEX('[1]Center of Mass'!$B$8:$M$105,MATCH(A3223,'[1]Center of Mass'!$B$8:$B$105,0),9))^2+(V3223-INDEX('[1]Center of Mass'!$B$8:$M$105,MATCH(A3223,'[1]Center of Mass'!$B$8:$B$105,0),10))^2))</f>
        <v>505.1810056942</v>
      </c>
    </row>
    <row r="3224" spans="1:25">
      <c r="A3224" s="403" t="s">
        <v>55</v>
      </c>
      <c r="B3224" s="403" t="s">
        <v>388</v>
      </c>
      <c r="C3224" s="403" t="s">
        <v>343</v>
      </c>
      <c r="D3224" s="403" t="s">
        <v>344</v>
      </c>
      <c r="E3224" s="403" t="s">
        <v>1455</v>
      </c>
      <c r="F3224" s="403">
        <v>0</v>
      </c>
      <c r="O3224" s="403" t="s">
        <v>345</v>
      </c>
      <c r="R3224" s="403">
        <v>4</v>
      </c>
      <c r="S3224" s="403">
        <v>1.0266999999999999</v>
      </c>
      <c r="T3224" s="403">
        <v>4.0670000000000002</v>
      </c>
      <c r="U3224" s="403">
        <v>1.65</v>
      </c>
      <c r="V3224" s="403">
        <v>20.6</v>
      </c>
      <c r="W3224" s="403">
        <v>20.399999999999999</v>
      </c>
      <c r="X3224" s="404">
        <v>0.17805000000000001</v>
      </c>
      <c r="Y3224" s="403">
        <f>X3224+(S3224*((U3224-INDEX('[1]Center of Mass'!$B$8:$M$105,MATCH(A3224,'[1]Center of Mass'!$B$8:$B$105,0),9))^2+(V3224-INDEX('[1]Center of Mass'!$B$8:$M$105,MATCH(A3224,'[1]Center of Mass'!$B$8:$B$105,0),10))^2))</f>
        <v>459.10045095420014</v>
      </c>
    </row>
    <row r="3225" spans="1:25">
      <c r="A3225" s="403" t="s">
        <v>55</v>
      </c>
      <c r="B3225" s="403" t="s">
        <v>389</v>
      </c>
      <c r="C3225" s="403" t="s">
        <v>343</v>
      </c>
      <c r="D3225" s="403" t="s">
        <v>344</v>
      </c>
      <c r="E3225" s="403" t="s">
        <v>1455</v>
      </c>
      <c r="F3225" s="403">
        <v>0</v>
      </c>
      <c r="O3225" s="403" t="s">
        <v>345</v>
      </c>
      <c r="R3225" s="403">
        <v>4</v>
      </c>
      <c r="S3225" s="403">
        <v>1.0266999999999999</v>
      </c>
      <c r="T3225" s="403">
        <v>4.0670000000000002</v>
      </c>
      <c r="U3225" s="403">
        <v>2.75</v>
      </c>
      <c r="V3225" s="403">
        <v>20.6</v>
      </c>
      <c r="W3225" s="403">
        <v>20.399999999999999</v>
      </c>
      <c r="X3225" s="404">
        <v>0.17805000000000001</v>
      </c>
      <c r="Y3225" s="403">
        <f>X3225+(S3225*((U3225-INDEX('[1]Center of Mass'!$B$8:$M$105,MATCH(A3225,'[1]Center of Mass'!$B$8:$B$105,0),9))^2+(V3225-INDEX('[1]Center of Mass'!$B$8:$M$105,MATCH(A3225,'[1]Center of Mass'!$B$8:$B$105,0),10))^2))</f>
        <v>415.50451021420002</v>
      </c>
    </row>
    <row r="3226" spans="1:25">
      <c r="A3226" s="403" t="s">
        <v>55</v>
      </c>
      <c r="B3226" s="403" t="s">
        <v>390</v>
      </c>
      <c r="C3226" s="403" t="s">
        <v>343</v>
      </c>
      <c r="D3226" s="403" t="s">
        <v>344</v>
      </c>
      <c r="E3226" s="403" t="s">
        <v>1455</v>
      </c>
      <c r="F3226" s="403">
        <v>0</v>
      </c>
      <c r="O3226" s="403" t="s">
        <v>345</v>
      </c>
      <c r="R3226" s="403">
        <v>4</v>
      </c>
      <c r="S3226" s="403">
        <v>0.91</v>
      </c>
      <c r="T3226" s="403">
        <v>3.8170000000000002</v>
      </c>
      <c r="U3226" s="403">
        <v>3.7879999999999998</v>
      </c>
      <c r="V3226" s="403">
        <v>20.6</v>
      </c>
      <c r="W3226" s="403">
        <v>20.399999999999999</v>
      </c>
      <c r="X3226" s="404">
        <v>0.13815</v>
      </c>
      <c r="Y3226" s="403">
        <f>X3226+(S3226*((U3226-INDEX('[1]Center of Mass'!$B$8:$M$105,MATCH(A3226,'[1]Center of Mass'!$B$8:$B$105,0),9))^2+(V3226-INDEX('[1]Center of Mass'!$B$8:$M$105,MATCH(A3226,'[1]Center of Mass'!$B$8:$B$105,0),10))^2))</f>
        <v>333.81330454000005</v>
      </c>
    </row>
    <row r="3227" spans="1:25">
      <c r="A3227" s="403" t="s">
        <v>55</v>
      </c>
      <c r="B3227" s="403" t="s">
        <v>455</v>
      </c>
      <c r="C3227" s="403" t="s">
        <v>343</v>
      </c>
      <c r="D3227" s="403" t="s">
        <v>344</v>
      </c>
      <c r="E3227" s="403" t="s">
        <v>1455</v>
      </c>
      <c r="F3227" s="403">
        <v>0</v>
      </c>
      <c r="O3227" s="403" t="s">
        <v>345</v>
      </c>
      <c r="R3227" s="403">
        <v>4</v>
      </c>
      <c r="S3227" s="403">
        <v>0.91</v>
      </c>
      <c r="T3227" s="403">
        <v>3.8170000000000002</v>
      </c>
      <c r="U3227" s="403">
        <v>4.7629999999999999</v>
      </c>
      <c r="V3227" s="403">
        <v>20.6</v>
      </c>
      <c r="W3227" s="403">
        <v>20.399999999999999</v>
      </c>
      <c r="X3227" s="404">
        <v>0.13815</v>
      </c>
      <c r="Y3227" s="403">
        <f>X3227+(S3227*((U3227-INDEX('[1]Center of Mass'!$B$8:$M$105,MATCH(A3227,'[1]Center of Mass'!$B$8:$B$105,0),9))^2+(V3227-INDEX('[1]Center of Mass'!$B$8:$M$105,MATCH(A3227,'[1]Center of Mass'!$B$8:$B$105,0),10))^2))</f>
        <v>303.24665479000004</v>
      </c>
    </row>
    <row r="3228" spans="1:25">
      <c r="A3228" s="403" t="s">
        <v>55</v>
      </c>
      <c r="B3228" s="403" t="s">
        <v>391</v>
      </c>
      <c r="C3228" s="403" t="s">
        <v>343</v>
      </c>
      <c r="D3228" s="403" t="s">
        <v>344</v>
      </c>
      <c r="E3228" s="403" t="s">
        <v>1455</v>
      </c>
      <c r="F3228" s="403">
        <v>0</v>
      </c>
      <c r="O3228" s="403" t="s">
        <v>345</v>
      </c>
      <c r="R3228" s="403">
        <v>4</v>
      </c>
      <c r="S3228" s="403">
        <v>0.91</v>
      </c>
      <c r="T3228" s="403">
        <v>3.8170000000000002</v>
      </c>
      <c r="U3228" s="403">
        <v>5.7380000000000004</v>
      </c>
      <c r="V3228" s="403">
        <v>20.6</v>
      </c>
      <c r="W3228" s="403">
        <v>20.399999999999999</v>
      </c>
      <c r="X3228" s="404">
        <v>0.13815</v>
      </c>
      <c r="Y3228" s="403">
        <f>X3228+(S3228*((U3228-INDEX('[1]Center of Mass'!$B$8:$M$105,MATCH(A3228,'[1]Center of Mass'!$B$8:$B$105,0),9))^2+(V3228-INDEX('[1]Center of Mass'!$B$8:$M$105,MATCH(A3228,'[1]Center of Mass'!$B$8:$B$105,0),10))^2))</f>
        <v>274.41014254000009</v>
      </c>
    </row>
    <row r="3229" spans="1:25">
      <c r="A3229" s="403" t="s">
        <v>55</v>
      </c>
      <c r="B3229" s="403" t="s">
        <v>392</v>
      </c>
      <c r="C3229" s="403" t="s">
        <v>343</v>
      </c>
      <c r="D3229" s="403" t="s">
        <v>344</v>
      </c>
      <c r="E3229" s="403" t="s">
        <v>1455</v>
      </c>
      <c r="F3229" s="403">
        <v>0</v>
      </c>
      <c r="O3229" s="403" t="s">
        <v>345</v>
      </c>
      <c r="R3229" s="403">
        <v>4</v>
      </c>
      <c r="S3229" s="403">
        <v>0.91</v>
      </c>
      <c r="T3229" s="403">
        <v>3.8170000000000002</v>
      </c>
      <c r="U3229" s="403">
        <v>6.7130000000000001</v>
      </c>
      <c r="V3229" s="403">
        <v>20.6</v>
      </c>
      <c r="W3229" s="403">
        <v>20.399999999999999</v>
      </c>
      <c r="X3229" s="404">
        <v>0.13815</v>
      </c>
      <c r="Y3229" s="403">
        <f>X3229+(S3229*((U3229-INDEX('[1]Center of Mass'!$B$8:$M$105,MATCH(A3229,'[1]Center of Mass'!$B$8:$B$105,0),9))^2+(V3229-INDEX('[1]Center of Mass'!$B$8:$M$105,MATCH(A3229,'[1]Center of Mass'!$B$8:$B$105,0),10))^2))</f>
        <v>247.30376779000005</v>
      </c>
    </row>
    <row r="3230" spans="1:25">
      <c r="A3230" s="403" t="s">
        <v>55</v>
      </c>
      <c r="B3230" s="403" t="s">
        <v>393</v>
      </c>
      <c r="C3230" s="403" t="s">
        <v>343</v>
      </c>
      <c r="D3230" s="403" t="s">
        <v>344</v>
      </c>
      <c r="E3230" s="403" t="s">
        <v>1455</v>
      </c>
      <c r="F3230" s="403">
        <v>0</v>
      </c>
      <c r="O3230" s="403" t="s">
        <v>345</v>
      </c>
      <c r="R3230" s="403">
        <v>4</v>
      </c>
      <c r="S3230" s="403">
        <v>1.2833000000000001</v>
      </c>
      <c r="T3230" s="403">
        <v>4.6289999999999996</v>
      </c>
      <c r="U3230" s="403">
        <v>7.8879999999999999</v>
      </c>
      <c r="V3230" s="403">
        <v>20.608000000000001</v>
      </c>
      <c r="W3230" s="403">
        <v>20.399999999999999</v>
      </c>
      <c r="X3230" s="404">
        <v>0.29646</v>
      </c>
      <c r="Y3230" s="403">
        <f>X3230+(S3230*((U3230-INDEX('[1]Center of Mass'!$B$8:$M$105,MATCH(A3230,'[1]Center of Mass'!$B$8:$B$105,0),9))^2+(V3230-INDEX('[1]Center of Mass'!$B$8:$M$105,MATCH(A3230,'[1]Center of Mass'!$B$8:$B$105,0),10))^2))</f>
        <v>306.17853257140013</v>
      </c>
    </row>
    <row r="3231" spans="1:25">
      <c r="A3231" s="403" t="s">
        <v>55</v>
      </c>
      <c r="B3231" s="403" t="s">
        <v>395</v>
      </c>
      <c r="C3231" s="403" t="s">
        <v>343</v>
      </c>
      <c r="D3231" s="403" t="s">
        <v>344</v>
      </c>
      <c r="E3231" s="403" t="s">
        <v>1455</v>
      </c>
      <c r="F3231" s="403">
        <v>0</v>
      </c>
      <c r="O3231" s="403" t="s">
        <v>345</v>
      </c>
      <c r="R3231" s="403">
        <v>4</v>
      </c>
      <c r="S3231" s="403">
        <v>0.86329999999999996</v>
      </c>
      <c r="T3231" s="403">
        <v>3.7290000000000001</v>
      </c>
      <c r="U3231" s="403">
        <v>9.0359999999999996</v>
      </c>
      <c r="V3231" s="403">
        <v>20.587</v>
      </c>
      <c r="W3231" s="403">
        <v>20.399999999999999</v>
      </c>
      <c r="X3231" s="404">
        <v>0.1249</v>
      </c>
      <c r="Y3231" s="403">
        <f>X3231+(S3231*((U3231-INDEX('[1]Center of Mass'!$B$8:$M$105,MATCH(A3231,'[1]Center of Mass'!$B$8:$B$105,0),9))^2+(V3231-INDEX('[1]Center of Mass'!$B$8:$M$105,MATCH(A3231,'[1]Center of Mass'!$B$8:$B$105,0),10))^2))</f>
        <v>179.78873980770004</v>
      </c>
    </row>
    <row r="3232" spans="1:25">
      <c r="A3232" s="403" t="s">
        <v>55</v>
      </c>
      <c r="B3232" s="403" t="s">
        <v>396</v>
      </c>
      <c r="C3232" s="403" t="s">
        <v>343</v>
      </c>
      <c r="D3232" s="403" t="s">
        <v>344</v>
      </c>
      <c r="E3232" s="403" t="s">
        <v>1455</v>
      </c>
      <c r="F3232" s="403">
        <v>0</v>
      </c>
      <c r="O3232" s="403" t="s">
        <v>345</v>
      </c>
      <c r="R3232" s="403">
        <v>4</v>
      </c>
      <c r="S3232" s="403">
        <v>0.93330000000000002</v>
      </c>
      <c r="T3232" s="403">
        <v>3.867</v>
      </c>
      <c r="U3232" s="403">
        <v>10</v>
      </c>
      <c r="V3232" s="403">
        <v>20.6</v>
      </c>
      <c r="W3232" s="403">
        <v>20.399999999999999</v>
      </c>
      <c r="X3232" s="404">
        <v>0.14552999999999999</v>
      </c>
      <c r="Y3232" s="403">
        <f>X3232+(S3232*((U3232-INDEX('[1]Center of Mass'!$B$8:$M$105,MATCH(A3232,'[1]Center of Mass'!$B$8:$B$105,0),9))^2+(V3232-INDEX('[1]Center of Mass'!$B$8:$M$105,MATCH(A3232,'[1]Center of Mass'!$B$8:$B$105,0),10))^2))</f>
        <v>172.99140764580005</v>
      </c>
    </row>
    <row r="3233" spans="1:25">
      <c r="A3233" s="403" t="s">
        <v>55</v>
      </c>
      <c r="B3233" s="403" t="s">
        <v>528</v>
      </c>
      <c r="C3233" s="403" t="s">
        <v>343</v>
      </c>
      <c r="D3233" s="403" t="s">
        <v>344</v>
      </c>
      <c r="E3233" s="403" t="s">
        <v>1455</v>
      </c>
      <c r="F3233" s="403">
        <v>0</v>
      </c>
      <c r="O3233" s="403" t="s">
        <v>345</v>
      </c>
      <c r="R3233" s="403">
        <v>4</v>
      </c>
      <c r="S3233" s="403">
        <v>1.0111000000000001</v>
      </c>
      <c r="T3233" s="403">
        <v>4.0330000000000004</v>
      </c>
      <c r="U3233" s="403">
        <v>13.242000000000001</v>
      </c>
      <c r="V3233" s="403">
        <v>20.6</v>
      </c>
      <c r="W3233" s="403">
        <v>20.399999999999999</v>
      </c>
      <c r="X3233" s="404">
        <v>0.17229</v>
      </c>
      <c r="Y3233" s="403">
        <f>X3233+(S3233*((U3233-INDEX('[1]Center of Mass'!$B$8:$M$105,MATCH(A3233,'[1]Center of Mass'!$B$8:$B$105,0),9))^2+(V3233-INDEX('[1]Center of Mass'!$B$8:$M$105,MATCH(A3233,'[1]Center of Mass'!$B$8:$B$105,0),10))^2))</f>
        <v>122.65361343660005</v>
      </c>
    </row>
    <row r="3234" spans="1:25">
      <c r="A3234" s="403" t="s">
        <v>55</v>
      </c>
      <c r="B3234" s="403" t="s">
        <v>399</v>
      </c>
      <c r="C3234" s="403" t="s">
        <v>343</v>
      </c>
      <c r="D3234" s="403" t="s">
        <v>344</v>
      </c>
      <c r="E3234" s="403" t="s">
        <v>1455</v>
      </c>
      <c r="F3234" s="403">
        <v>0</v>
      </c>
      <c r="O3234" s="403" t="s">
        <v>345</v>
      </c>
      <c r="R3234" s="403">
        <v>4</v>
      </c>
      <c r="S3234" s="403">
        <v>1.0111000000000001</v>
      </c>
      <c r="T3234" s="403">
        <v>4.0330000000000004</v>
      </c>
      <c r="U3234" s="403">
        <v>14.324999999999999</v>
      </c>
      <c r="V3234" s="403">
        <v>20.6</v>
      </c>
      <c r="W3234" s="403">
        <v>20.399999999999999</v>
      </c>
      <c r="X3234" s="404">
        <v>0.17229</v>
      </c>
      <c r="Y3234" s="403">
        <f>X3234+(S3234*((U3234-INDEX('[1]Center of Mass'!$B$8:$M$105,MATCH(A3234,'[1]Center of Mass'!$B$8:$B$105,0),9))^2+(V3234-INDEX('[1]Center of Mass'!$B$8:$M$105,MATCH(A3234,'[1]Center of Mass'!$B$8:$B$105,0),10))^2))</f>
        <v>105.75195967110008</v>
      </c>
    </row>
    <row r="3235" spans="1:25">
      <c r="A3235" s="403" t="s">
        <v>55</v>
      </c>
      <c r="B3235" s="403" t="s">
        <v>529</v>
      </c>
      <c r="C3235" s="403" t="s">
        <v>343</v>
      </c>
      <c r="D3235" s="403" t="s">
        <v>344</v>
      </c>
      <c r="E3235" s="403" t="s">
        <v>1455</v>
      </c>
      <c r="F3235" s="403">
        <v>0</v>
      </c>
      <c r="O3235" s="403" t="s">
        <v>345</v>
      </c>
      <c r="R3235" s="403">
        <v>4</v>
      </c>
      <c r="S3235" s="403">
        <v>1.0111000000000001</v>
      </c>
      <c r="T3235" s="403">
        <v>4.0330000000000004</v>
      </c>
      <c r="U3235" s="403">
        <v>15.407999999999999</v>
      </c>
      <c r="V3235" s="403">
        <v>20.6</v>
      </c>
      <c r="W3235" s="403">
        <v>20.399999999999999</v>
      </c>
      <c r="X3235" s="404">
        <v>0.17229</v>
      </c>
      <c r="Y3235" s="403">
        <f>X3235+(S3235*((U3235-INDEX('[1]Center of Mass'!$B$8:$M$105,MATCH(A3235,'[1]Center of Mass'!$B$8:$B$105,0),9))^2+(V3235-INDEX('[1]Center of Mass'!$B$8:$M$105,MATCH(A3235,'[1]Center of Mass'!$B$8:$B$105,0),10))^2))</f>
        <v>91.22212204140007</v>
      </c>
    </row>
    <row r="3236" spans="1:25">
      <c r="A3236" s="403" t="s">
        <v>55</v>
      </c>
      <c r="B3236" s="403" t="s">
        <v>530</v>
      </c>
      <c r="C3236" s="403" t="s">
        <v>343</v>
      </c>
      <c r="D3236" s="403" t="s">
        <v>344</v>
      </c>
      <c r="E3236" s="403" t="s">
        <v>1455</v>
      </c>
      <c r="F3236" s="403">
        <v>0</v>
      </c>
      <c r="O3236" s="403" t="s">
        <v>345</v>
      </c>
      <c r="R3236" s="403">
        <v>4</v>
      </c>
      <c r="S3236" s="403">
        <v>1.0111000000000001</v>
      </c>
      <c r="T3236" s="403">
        <v>4.0330000000000004</v>
      </c>
      <c r="U3236" s="403">
        <v>16.492000000000001</v>
      </c>
      <c r="V3236" s="403">
        <v>20.6</v>
      </c>
      <c r="W3236" s="403">
        <v>20.399999999999999</v>
      </c>
      <c r="X3236" s="404">
        <v>0.17229</v>
      </c>
      <c r="Y3236" s="403">
        <f>X3236+(S3236*((U3236-INDEX('[1]Center of Mass'!$B$8:$M$105,MATCH(A3236,'[1]Center of Mass'!$B$8:$B$105,0),9))^2+(V3236-INDEX('[1]Center of Mass'!$B$8:$M$105,MATCH(A3236,'[1]Center of Mass'!$B$8:$B$105,0),10))^2))</f>
        <v>79.053970336600045</v>
      </c>
    </row>
    <row r="3237" spans="1:25">
      <c r="A3237" s="403" t="s">
        <v>55</v>
      </c>
      <c r="B3237" s="403" t="s">
        <v>531</v>
      </c>
      <c r="C3237" s="403" t="s">
        <v>343</v>
      </c>
      <c r="D3237" s="403" t="s">
        <v>344</v>
      </c>
      <c r="E3237" s="403" t="s">
        <v>1455</v>
      </c>
      <c r="F3237" s="403">
        <v>0</v>
      </c>
      <c r="O3237" s="403" t="s">
        <v>345</v>
      </c>
      <c r="R3237" s="403">
        <v>4</v>
      </c>
      <c r="S3237" s="403">
        <v>1.0111000000000001</v>
      </c>
      <c r="T3237" s="403">
        <v>4.0330000000000004</v>
      </c>
      <c r="U3237" s="403">
        <v>17.574999999999999</v>
      </c>
      <c r="V3237" s="403">
        <v>20.6</v>
      </c>
      <c r="W3237" s="403">
        <v>20.399999999999999</v>
      </c>
      <c r="X3237" s="404">
        <v>0.17229</v>
      </c>
      <c r="Y3237" s="403">
        <f>X3237+(S3237*((U3237-INDEX('[1]Center of Mass'!$B$8:$M$105,MATCH(A3237,'[1]Center of Mass'!$B$8:$B$105,0),9))^2+(V3237-INDEX('[1]Center of Mass'!$B$8:$M$105,MATCH(A3237,'[1]Center of Mass'!$B$8:$B$105,0),10))^2))</f>
        <v>69.26995502110006</v>
      </c>
    </row>
    <row r="3238" spans="1:25">
      <c r="A3238" s="403" t="s">
        <v>55</v>
      </c>
      <c r="B3238" s="403" t="s">
        <v>532</v>
      </c>
      <c r="C3238" s="403" t="s">
        <v>343</v>
      </c>
      <c r="D3238" s="403" t="s">
        <v>344</v>
      </c>
      <c r="E3238" s="403" t="s">
        <v>1455</v>
      </c>
      <c r="F3238" s="403">
        <v>0</v>
      </c>
      <c r="O3238" s="403" t="s">
        <v>345</v>
      </c>
      <c r="R3238" s="403">
        <v>4</v>
      </c>
      <c r="S3238" s="403">
        <v>1.0111000000000001</v>
      </c>
      <c r="T3238" s="403">
        <v>4.0330000000000004</v>
      </c>
      <c r="U3238" s="403">
        <v>18.658000000000001</v>
      </c>
      <c r="V3238" s="403">
        <v>20.6</v>
      </c>
      <c r="W3238" s="403">
        <v>20.399999999999999</v>
      </c>
      <c r="X3238" s="404">
        <v>0.17229</v>
      </c>
      <c r="Y3238" s="403">
        <f>X3238+(S3238*((U3238-INDEX('[1]Center of Mass'!$B$8:$M$105,MATCH(A3238,'[1]Center of Mass'!$B$8:$B$105,0),9))^2+(V3238-INDEX('[1]Center of Mass'!$B$8:$M$105,MATCH(A3238,'[1]Center of Mass'!$B$8:$B$105,0),10))^2))</f>
        <v>61.857755841400035</v>
      </c>
    </row>
    <row r="3239" spans="1:25">
      <c r="A3239" s="403" t="s">
        <v>55</v>
      </c>
      <c r="B3239" s="403" t="s">
        <v>533</v>
      </c>
      <c r="C3239" s="403" t="s">
        <v>343</v>
      </c>
      <c r="D3239" s="403" t="s">
        <v>344</v>
      </c>
      <c r="E3239" s="403" t="s">
        <v>1455</v>
      </c>
      <c r="F3239" s="403">
        <v>0</v>
      </c>
      <c r="O3239" s="403" t="s">
        <v>345</v>
      </c>
      <c r="R3239" s="403">
        <v>4</v>
      </c>
      <c r="S3239" s="403">
        <v>1.1200000000000001</v>
      </c>
      <c r="T3239" s="403">
        <v>4.2670000000000003</v>
      </c>
      <c r="U3239" s="403">
        <v>-0.6</v>
      </c>
      <c r="V3239" s="403">
        <v>21.533000000000001</v>
      </c>
      <c r="W3239" s="403">
        <v>20.399999999999999</v>
      </c>
      <c r="X3239" s="404">
        <v>0.2157</v>
      </c>
      <c r="Y3239" s="403">
        <f>X3239+(S3239*((U3239-INDEX('[1]Center of Mass'!$B$8:$M$105,MATCH(A3239,'[1]Center of Mass'!$B$8:$B$105,0),9))^2+(V3239-INDEX('[1]Center of Mass'!$B$8:$M$105,MATCH(A3239,'[1]Center of Mass'!$B$8:$B$105,0),10))^2))</f>
        <v>622.7402208000002</v>
      </c>
    </row>
    <row r="3240" spans="1:25">
      <c r="A3240" s="403" t="s">
        <v>55</v>
      </c>
      <c r="B3240" s="403" t="s">
        <v>570</v>
      </c>
      <c r="C3240" s="403" t="s">
        <v>343</v>
      </c>
      <c r="D3240" s="403" t="s">
        <v>344</v>
      </c>
      <c r="E3240" s="403" t="s">
        <v>1455</v>
      </c>
      <c r="F3240" s="403">
        <v>0</v>
      </c>
      <c r="O3240" s="403" t="s">
        <v>345</v>
      </c>
      <c r="R3240" s="403">
        <v>4</v>
      </c>
      <c r="S3240" s="403">
        <v>1.0266999999999999</v>
      </c>
      <c r="T3240" s="403">
        <v>4.0670000000000002</v>
      </c>
      <c r="U3240" s="403">
        <v>0.55000000000000004</v>
      </c>
      <c r="V3240" s="403">
        <v>21.533000000000001</v>
      </c>
      <c r="W3240" s="403">
        <v>20.399999999999999</v>
      </c>
      <c r="X3240" s="404">
        <v>0.17805000000000001</v>
      </c>
      <c r="Y3240" s="403">
        <f>X3240+(S3240*((U3240-INDEX('[1]Center of Mass'!$B$8:$M$105,MATCH(A3240,'[1]Center of Mass'!$B$8:$B$105,0),9))^2+(V3240-INDEX('[1]Center of Mass'!$B$8:$M$105,MATCH(A3240,'[1]Center of Mass'!$B$8:$B$105,0),10))^2))</f>
        <v>520.01234325550001</v>
      </c>
    </row>
    <row r="3241" spans="1:25">
      <c r="A3241" s="403" t="s">
        <v>55</v>
      </c>
      <c r="B3241" s="403" t="s">
        <v>571</v>
      </c>
      <c r="C3241" s="403" t="s">
        <v>343</v>
      </c>
      <c r="D3241" s="403" t="s">
        <v>344</v>
      </c>
      <c r="E3241" s="403" t="s">
        <v>1455</v>
      </c>
      <c r="F3241" s="403">
        <v>0</v>
      </c>
      <c r="O3241" s="403" t="s">
        <v>345</v>
      </c>
      <c r="R3241" s="403">
        <v>4</v>
      </c>
      <c r="S3241" s="403">
        <v>1.0266999999999999</v>
      </c>
      <c r="T3241" s="403">
        <v>4.0670000000000002</v>
      </c>
      <c r="U3241" s="403">
        <v>1.65</v>
      </c>
      <c r="V3241" s="403">
        <v>21.533000000000001</v>
      </c>
      <c r="W3241" s="403">
        <v>20.399999999999999</v>
      </c>
      <c r="X3241" s="404">
        <v>0.17805000000000001</v>
      </c>
      <c r="Y3241" s="403">
        <f>X3241+(S3241*((U3241-INDEX('[1]Center of Mass'!$B$8:$M$105,MATCH(A3241,'[1]Center of Mass'!$B$8:$B$105,0),9))^2+(V3241-INDEX('[1]Center of Mass'!$B$8:$M$105,MATCH(A3241,'[1]Center of Mass'!$B$8:$B$105,0),10))^2))</f>
        <v>473.93178851550016</v>
      </c>
    </row>
    <row r="3242" spans="1:25">
      <c r="A3242" s="403" t="s">
        <v>55</v>
      </c>
      <c r="B3242" s="403" t="s">
        <v>892</v>
      </c>
      <c r="C3242" s="403" t="s">
        <v>343</v>
      </c>
      <c r="D3242" s="403" t="s">
        <v>344</v>
      </c>
      <c r="E3242" s="403" t="s">
        <v>1455</v>
      </c>
      <c r="F3242" s="403">
        <v>0</v>
      </c>
      <c r="O3242" s="403" t="s">
        <v>345</v>
      </c>
      <c r="R3242" s="403">
        <v>4</v>
      </c>
      <c r="S3242" s="403">
        <v>1.0266999999999999</v>
      </c>
      <c r="T3242" s="403">
        <v>4.0670000000000002</v>
      </c>
      <c r="U3242" s="403">
        <v>2.75</v>
      </c>
      <c r="V3242" s="403">
        <v>21.533000000000001</v>
      </c>
      <c r="W3242" s="403">
        <v>20.399999999999999</v>
      </c>
      <c r="X3242" s="404">
        <v>0.17805000000000001</v>
      </c>
      <c r="Y3242" s="403">
        <f>X3242+(S3242*((U3242-INDEX('[1]Center of Mass'!$B$8:$M$105,MATCH(A3242,'[1]Center of Mass'!$B$8:$B$105,0),9))^2+(V3242-INDEX('[1]Center of Mass'!$B$8:$M$105,MATCH(A3242,'[1]Center of Mass'!$B$8:$B$105,0),10))^2))</f>
        <v>430.33584777550004</v>
      </c>
    </row>
    <row r="3243" spans="1:25">
      <c r="A3243" s="403" t="s">
        <v>55</v>
      </c>
      <c r="B3243" s="403" t="s">
        <v>859</v>
      </c>
      <c r="C3243" s="403" t="s">
        <v>343</v>
      </c>
      <c r="D3243" s="403" t="s">
        <v>344</v>
      </c>
      <c r="E3243" s="403" t="s">
        <v>1455</v>
      </c>
      <c r="F3243" s="403">
        <v>0</v>
      </c>
      <c r="O3243" s="403" t="s">
        <v>345</v>
      </c>
      <c r="R3243" s="403">
        <v>4</v>
      </c>
      <c r="S3243" s="403">
        <v>0.91</v>
      </c>
      <c r="T3243" s="403">
        <v>3.8170000000000002</v>
      </c>
      <c r="U3243" s="403">
        <v>3.7879999999999998</v>
      </c>
      <c r="V3243" s="403">
        <v>21.533000000000001</v>
      </c>
      <c r="W3243" s="403">
        <v>20.399999999999999</v>
      </c>
      <c r="X3243" s="404">
        <v>0.13815</v>
      </c>
      <c r="Y3243" s="403">
        <f>X3243+(S3243*((U3243-INDEX('[1]Center of Mass'!$B$8:$M$105,MATCH(A3243,'[1]Center of Mass'!$B$8:$B$105,0),9))^2+(V3243-INDEX('[1]Center of Mass'!$B$8:$M$105,MATCH(A3243,'[1]Center of Mass'!$B$8:$B$105,0),10))^2))</f>
        <v>346.9588360300001</v>
      </c>
    </row>
    <row r="3244" spans="1:25">
      <c r="A3244" s="403" t="s">
        <v>55</v>
      </c>
      <c r="B3244" s="403" t="s">
        <v>893</v>
      </c>
      <c r="C3244" s="403" t="s">
        <v>343</v>
      </c>
      <c r="D3244" s="403" t="s">
        <v>344</v>
      </c>
      <c r="E3244" s="403" t="s">
        <v>1455</v>
      </c>
      <c r="F3244" s="403">
        <v>0</v>
      </c>
      <c r="O3244" s="403" t="s">
        <v>345</v>
      </c>
      <c r="R3244" s="403">
        <v>4</v>
      </c>
      <c r="S3244" s="403">
        <v>0.91</v>
      </c>
      <c r="T3244" s="403">
        <v>3.8170000000000002</v>
      </c>
      <c r="U3244" s="403">
        <v>4.7629999999999999</v>
      </c>
      <c r="V3244" s="403">
        <v>21.533000000000001</v>
      </c>
      <c r="W3244" s="403">
        <v>20.399999999999999</v>
      </c>
      <c r="X3244" s="404">
        <v>0.13815</v>
      </c>
      <c r="Y3244" s="403">
        <f>X3244+(S3244*((U3244-INDEX('[1]Center of Mass'!$B$8:$M$105,MATCH(A3244,'[1]Center of Mass'!$B$8:$B$105,0),9))^2+(V3244-INDEX('[1]Center of Mass'!$B$8:$M$105,MATCH(A3244,'[1]Center of Mass'!$B$8:$B$105,0),10))^2))</f>
        <v>316.39218628000003</v>
      </c>
    </row>
    <row r="3245" spans="1:25">
      <c r="A3245" s="403" t="s">
        <v>55</v>
      </c>
      <c r="B3245" s="403" t="s">
        <v>860</v>
      </c>
      <c r="C3245" s="403" t="s">
        <v>343</v>
      </c>
      <c r="D3245" s="403" t="s">
        <v>344</v>
      </c>
      <c r="E3245" s="403" t="s">
        <v>1455</v>
      </c>
      <c r="F3245" s="403">
        <v>0</v>
      </c>
      <c r="O3245" s="403" t="s">
        <v>345</v>
      </c>
      <c r="R3245" s="403">
        <v>4</v>
      </c>
      <c r="S3245" s="403">
        <v>0.91</v>
      </c>
      <c r="T3245" s="403">
        <v>3.8170000000000002</v>
      </c>
      <c r="U3245" s="403">
        <v>5.7380000000000004</v>
      </c>
      <c r="V3245" s="403">
        <v>21.533000000000001</v>
      </c>
      <c r="W3245" s="403">
        <v>20.399999999999999</v>
      </c>
      <c r="X3245" s="404">
        <v>0.13815</v>
      </c>
      <c r="Y3245" s="403">
        <f>X3245+(S3245*((U3245-INDEX('[1]Center of Mass'!$B$8:$M$105,MATCH(A3245,'[1]Center of Mass'!$B$8:$B$105,0),9))^2+(V3245-INDEX('[1]Center of Mass'!$B$8:$M$105,MATCH(A3245,'[1]Center of Mass'!$B$8:$B$105,0),10))^2))</f>
        <v>287.55567403000009</v>
      </c>
    </row>
    <row r="3246" spans="1:25">
      <c r="A3246" s="403" t="s">
        <v>55</v>
      </c>
      <c r="B3246" s="403" t="s">
        <v>861</v>
      </c>
      <c r="C3246" s="403" t="s">
        <v>343</v>
      </c>
      <c r="D3246" s="403" t="s">
        <v>344</v>
      </c>
      <c r="E3246" s="403" t="s">
        <v>1455</v>
      </c>
      <c r="F3246" s="403">
        <v>0</v>
      </c>
      <c r="O3246" s="403" t="s">
        <v>345</v>
      </c>
      <c r="R3246" s="403">
        <v>4</v>
      </c>
      <c r="S3246" s="403">
        <v>0.91</v>
      </c>
      <c r="T3246" s="403">
        <v>3.8170000000000002</v>
      </c>
      <c r="U3246" s="403">
        <v>6.7130000000000001</v>
      </c>
      <c r="V3246" s="403">
        <v>21.533000000000001</v>
      </c>
      <c r="W3246" s="403">
        <v>20.399999999999999</v>
      </c>
      <c r="X3246" s="404">
        <v>0.13815</v>
      </c>
      <c r="Y3246" s="403">
        <f>X3246+(S3246*((U3246-INDEX('[1]Center of Mass'!$B$8:$M$105,MATCH(A3246,'[1]Center of Mass'!$B$8:$B$105,0),9))^2+(V3246-INDEX('[1]Center of Mass'!$B$8:$M$105,MATCH(A3246,'[1]Center of Mass'!$B$8:$B$105,0),10))^2))</f>
        <v>260.44929928000005</v>
      </c>
    </row>
    <row r="3247" spans="1:25">
      <c r="A3247" s="403" t="s">
        <v>55</v>
      </c>
      <c r="B3247" s="403" t="s">
        <v>894</v>
      </c>
      <c r="C3247" s="403" t="s">
        <v>343</v>
      </c>
      <c r="D3247" s="403" t="s">
        <v>344</v>
      </c>
      <c r="E3247" s="403" t="s">
        <v>1455</v>
      </c>
      <c r="F3247" s="403">
        <v>0</v>
      </c>
      <c r="O3247" s="403" t="s">
        <v>345</v>
      </c>
      <c r="R3247" s="403">
        <v>4</v>
      </c>
      <c r="S3247" s="403">
        <v>1.4233</v>
      </c>
      <c r="T3247" s="403">
        <v>4.9290000000000003</v>
      </c>
      <c r="U3247" s="403">
        <v>7.9630000000000001</v>
      </c>
      <c r="V3247" s="403">
        <v>21.541</v>
      </c>
      <c r="W3247" s="403">
        <v>20.399999999999999</v>
      </c>
      <c r="X3247" s="404">
        <v>0.38041999999999998</v>
      </c>
      <c r="Y3247" s="403">
        <f>X3247+(S3247*((U3247-INDEX('[1]Center of Mass'!$B$8:$M$105,MATCH(A3247,'[1]Center of Mass'!$B$8:$B$105,0),9))^2+(V3247-INDEX('[1]Center of Mass'!$B$8:$M$105,MATCH(A3247,'[1]Center of Mass'!$B$8:$B$105,0),10))^2))</f>
        <v>357.31573633000005</v>
      </c>
    </row>
    <row r="3248" spans="1:25">
      <c r="A3248" s="403" t="s">
        <v>55</v>
      </c>
      <c r="B3248" s="403" t="s">
        <v>795</v>
      </c>
      <c r="C3248" s="403" t="s">
        <v>343</v>
      </c>
      <c r="D3248" s="403" t="s">
        <v>344</v>
      </c>
      <c r="E3248" s="403" t="s">
        <v>1455</v>
      </c>
      <c r="F3248" s="403">
        <v>0</v>
      </c>
      <c r="O3248" s="403" t="s">
        <v>345</v>
      </c>
      <c r="R3248" s="403">
        <v>4</v>
      </c>
      <c r="S3248" s="403">
        <v>0.72330000000000005</v>
      </c>
      <c r="T3248" s="403">
        <v>3.4289999999999998</v>
      </c>
      <c r="U3248" s="403">
        <v>9.1110000000000007</v>
      </c>
      <c r="V3248" s="403">
        <v>21.518000000000001</v>
      </c>
      <c r="W3248" s="403">
        <v>20.399999999999999</v>
      </c>
      <c r="X3248" s="404">
        <v>8.9226E-2</v>
      </c>
      <c r="Y3248" s="403">
        <f>X3248+(S3248*((U3248-INDEX('[1]Center of Mass'!$B$8:$M$105,MATCH(A3248,'[1]Center of Mass'!$B$8:$B$105,0),9))^2+(V3248-INDEX('[1]Center of Mass'!$B$8:$M$105,MATCH(A3248,'[1]Center of Mass'!$B$8:$B$105,0),10))^2))</f>
        <v>159.67622053170004</v>
      </c>
    </row>
    <row r="3249" spans="1:25">
      <c r="A3249" s="403" t="s">
        <v>55</v>
      </c>
      <c r="B3249" s="403" t="s">
        <v>796</v>
      </c>
      <c r="C3249" s="403" t="s">
        <v>343</v>
      </c>
      <c r="D3249" s="403" t="s">
        <v>344</v>
      </c>
      <c r="E3249" s="403" t="s">
        <v>1455</v>
      </c>
      <c r="F3249" s="403">
        <v>0</v>
      </c>
      <c r="O3249" s="403" t="s">
        <v>345</v>
      </c>
      <c r="R3249" s="403">
        <v>4</v>
      </c>
      <c r="S3249" s="403">
        <v>0.93330000000000002</v>
      </c>
      <c r="T3249" s="403">
        <v>3.867</v>
      </c>
      <c r="U3249" s="403">
        <v>10</v>
      </c>
      <c r="V3249" s="403">
        <v>21.533000000000001</v>
      </c>
      <c r="W3249" s="403">
        <v>20.399999999999999</v>
      </c>
      <c r="X3249" s="404">
        <v>0.14552999999999999</v>
      </c>
      <c r="Y3249" s="403">
        <f>X3249+(S3249*((U3249-INDEX('[1]Center of Mass'!$B$8:$M$105,MATCH(A3249,'[1]Center of Mass'!$B$8:$B$105,0),9))^2+(V3249-INDEX('[1]Center of Mass'!$B$8:$M$105,MATCH(A3249,'[1]Center of Mass'!$B$8:$B$105,0),10))^2))</f>
        <v>186.47352252450008</v>
      </c>
    </row>
    <row r="3250" spans="1:25">
      <c r="A3250" s="403" t="s">
        <v>55</v>
      </c>
      <c r="B3250" s="403" t="s">
        <v>799</v>
      </c>
      <c r="C3250" s="403" t="s">
        <v>343</v>
      </c>
      <c r="D3250" s="403" t="s">
        <v>344</v>
      </c>
      <c r="E3250" s="403" t="s">
        <v>1455</v>
      </c>
      <c r="F3250" s="403">
        <v>0</v>
      </c>
      <c r="O3250" s="403" t="s">
        <v>345</v>
      </c>
      <c r="R3250" s="403">
        <v>4</v>
      </c>
      <c r="S3250" s="403">
        <v>1.0111000000000001</v>
      </c>
      <c r="T3250" s="403">
        <v>4.0330000000000004</v>
      </c>
      <c r="U3250" s="403">
        <v>13.242000000000001</v>
      </c>
      <c r="V3250" s="403">
        <v>21.533000000000001</v>
      </c>
      <c r="W3250" s="403">
        <v>20.399999999999999</v>
      </c>
      <c r="X3250" s="404">
        <v>0.17229</v>
      </c>
      <c r="Y3250" s="403">
        <f>X3250+(S3250*((U3250-INDEX('[1]Center of Mass'!$B$8:$M$105,MATCH(A3250,'[1]Center of Mass'!$B$8:$B$105,0),9))^2+(V3250-INDEX('[1]Center of Mass'!$B$8:$M$105,MATCH(A3250,'[1]Center of Mass'!$B$8:$B$105,0),10))^2))</f>
        <v>137.25959902950004</v>
      </c>
    </row>
    <row r="3251" spans="1:25">
      <c r="A3251" s="403" t="s">
        <v>55</v>
      </c>
      <c r="B3251" s="403" t="s">
        <v>800</v>
      </c>
      <c r="C3251" s="403" t="s">
        <v>343</v>
      </c>
      <c r="D3251" s="403" t="s">
        <v>344</v>
      </c>
      <c r="E3251" s="403" t="s">
        <v>1455</v>
      </c>
      <c r="F3251" s="403">
        <v>0</v>
      </c>
      <c r="O3251" s="403" t="s">
        <v>345</v>
      </c>
      <c r="R3251" s="403">
        <v>4</v>
      </c>
      <c r="S3251" s="403">
        <v>1.0111000000000001</v>
      </c>
      <c r="T3251" s="403">
        <v>4.0330000000000004</v>
      </c>
      <c r="U3251" s="403">
        <v>14.324999999999999</v>
      </c>
      <c r="V3251" s="403">
        <v>21.533000000000001</v>
      </c>
      <c r="W3251" s="403">
        <v>20.399999999999999</v>
      </c>
      <c r="X3251" s="404">
        <v>0.17229</v>
      </c>
      <c r="Y3251" s="403">
        <f>X3251+(S3251*((U3251-INDEX('[1]Center of Mass'!$B$8:$M$105,MATCH(A3251,'[1]Center of Mass'!$B$8:$B$105,0),9))^2+(V3251-INDEX('[1]Center of Mass'!$B$8:$M$105,MATCH(A3251,'[1]Center of Mass'!$B$8:$B$105,0),10))^2))</f>
        <v>120.35794526400008</v>
      </c>
    </row>
    <row r="3252" spans="1:25">
      <c r="A3252" s="403" t="s">
        <v>55</v>
      </c>
      <c r="B3252" s="403" t="s">
        <v>801</v>
      </c>
      <c r="C3252" s="403" t="s">
        <v>343</v>
      </c>
      <c r="D3252" s="403" t="s">
        <v>344</v>
      </c>
      <c r="E3252" s="403" t="s">
        <v>1455</v>
      </c>
      <c r="F3252" s="403">
        <v>0</v>
      </c>
      <c r="O3252" s="403" t="s">
        <v>345</v>
      </c>
      <c r="R3252" s="403">
        <v>4</v>
      </c>
      <c r="S3252" s="403">
        <v>1.0111000000000001</v>
      </c>
      <c r="T3252" s="403">
        <v>4.0330000000000004</v>
      </c>
      <c r="U3252" s="403">
        <v>15.407999999999999</v>
      </c>
      <c r="V3252" s="403">
        <v>21.533000000000001</v>
      </c>
      <c r="W3252" s="403">
        <v>20.399999999999999</v>
      </c>
      <c r="X3252" s="404">
        <v>0.17229</v>
      </c>
      <c r="Y3252" s="403">
        <f>X3252+(S3252*((U3252-INDEX('[1]Center of Mass'!$B$8:$M$105,MATCH(A3252,'[1]Center of Mass'!$B$8:$B$105,0),9))^2+(V3252-INDEX('[1]Center of Mass'!$B$8:$M$105,MATCH(A3252,'[1]Center of Mass'!$B$8:$B$105,0),10))^2))</f>
        <v>105.82810763430007</v>
      </c>
    </row>
    <row r="3253" spans="1:25">
      <c r="A3253" s="403" t="s">
        <v>55</v>
      </c>
      <c r="B3253" s="403" t="s">
        <v>802</v>
      </c>
      <c r="C3253" s="403" t="s">
        <v>343</v>
      </c>
      <c r="D3253" s="403" t="s">
        <v>344</v>
      </c>
      <c r="E3253" s="403" t="s">
        <v>1455</v>
      </c>
      <c r="F3253" s="403">
        <v>0</v>
      </c>
      <c r="O3253" s="403" t="s">
        <v>345</v>
      </c>
      <c r="R3253" s="403">
        <v>4</v>
      </c>
      <c r="S3253" s="403">
        <v>1.0111000000000001</v>
      </c>
      <c r="T3253" s="403">
        <v>4.0330000000000004</v>
      </c>
      <c r="U3253" s="403">
        <v>16.492000000000001</v>
      </c>
      <c r="V3253" s="403">
        <v>21.533000000000001</v>
      </c>
      <c r="W3253" s="403">
        <v>20.399999999999999</v>
      </c>
      <c r="X3253" s="404">
        <v>0.17229</v>
      </c>
      <c r="Y3253" s="403">
        <f>X3253+(S3253*((U3253-INDEX('[1]Center of Mass'!$B$8:$M$105,MATCH(A3253,'[1]Center of Mass'!$B$8:$B$105,0),9))^2+(V3253-INDEX('[1]Center of Mass'!$B$8:$M$105,MATCH(A3253,'[1]Center of Mass'!$B$8:$B$105,0),10))^2))</f>
        <v>93.659955929500072</v>
      </c>
    </row>
    <row r="3254" spans="1:25">
      <c r="A3254" s="403" t="s">
        <v>55</v>
      </c>
      <c r="B3254" s="403" t="s">
        <v>803</v>
      </c>
      <c r="C3254" s="403" t="s">
        <v>343</v>
      </c>
      <c r="D3254" s="403" t="s">
        <v>344</v>
      </c>
      <c r="E3254" s="403" t="s">
        <v>1455</v>
      </c>
      <c r="F3254" s="403">
        <v>0</v>
      </c>
      <c r="O3254" s="403" t="s">
        <v>345</v>
      </c>
      <c r="R3254" s="403">
        <v>4</v>
      </c>
      <c r="S3254" s="403">
        <v>1.0111000000000001</v>
      </c>
      <c r="T3254" s="403">
        <v>4.0330000000000004</v>
      </c>
      <c r="U3254" s="403">
        <v>17.574999999999999</v>
      </c>
      <c r="V3254" s="403">
        <v>21.533000000000001</v>
      </c>
      <c r="W3254" s="403">
        <v>20.399999999999999</v>
      </c>
      <c r="X3254" s="404">
        <v>0.17229</v>
      </c>
      <c r="Y3254" s="403">
        <f>X3254+(S3254*((U3254-INDEX('[1]Center of Mass'!$B$8:$M$105,MATCH(A3254,'[1]Center of Mass'!$B$8:$B$105,0),9))^2+(V3254-INDEX('[1]Center of Mass'!$B$8:$M$105,MATCH(A3254,'[1]Center of Mass'!$B$8:$B$105,0),10))^2))</f>
        <v>83.875940614000072</v>
      </c>
    </row>
    <row r="3255" spans="1:25">
      <c r="A3255" s="403" t="s">
        <v>55</v>
      </c>
      <c r="B3255" s="403" t="s">
        <v>804</v>
      </c>
      <c r="C3255" s="403" t="s">
        <v>343</v>
      </c>
      <c r="D3255" s="403" t="s">
        <v>344</v>
      </c>
      <c r="E3255" s="403" t="s">
        <v>1455</v>
      </c>
      <c r="F3255" s="403">
        <v>0</v>
      </c>
      <c r="O3255" s="403" t="s">
        <v>345</v>
      </c>
      <c r="R3255" s="403">
        <v>4</v>
      </c>
      <c r="S3255" s="403">
        <v>1.0111000000000001</v>
      </c>
      <c r="T3255" s="403">
        <v>4.0330000000000004</v>
      </c>
      <c r="U3255" s="403">
        <v>18.658000000000001</v>
      </c>
      <c r="V3255" s="403">
        <v>21.533000000000001</v>
      </c>
      <c r="W3255" s="403">
        <v>20.399999999999999</v>
      </c>
      <c r="X3255" s="404">
        <v>0.17229</v>
      </c>
      <c r="Y3255" s="403">
        <f>X3255+(S3255*((U3255-INDEX('[1]Center of Mass'!$B$8:$M$105,MATCH(A3255,'[1]Center of Mass'!$B$8:$B$105,0),9))^2+(V3255-INDEX('[1]Center of Mass'!$B$8:$M$105,MATCH(A3255,'[1]Center of Mass'!$B$8:$B$105,0),10))^2))</f>
        <v>76.463741434300061</v>
      </c>
    </row>
    <row r="3256" spans="1:25">
      <c r="A3256" s="403" t="s">
        <v>55</v>
      </c>
      <c r="B3256" s="403" t="s">
        <v>806</v>
      </c>
      <c r="C3256" s="403" t="s">
        <v>343</v>
      </c>
      <c r="D3256" s="403" t="s">
        <v>344</v>
      </c>
      <c r="E3256" s="403" t="s">
        <v>1455</v>
      </c>
      <c r="F3256" s="403">
        <v>0</v>
      </c>
      <c r="O3256" s="403" t="s">
        <v>345</v>
      </c>
      <c r="R3256" s="403">
        <v>4</v>
      </c>
      <c r="S3256" s="403">
        <v>1.32</v>
      </c>
      <c r="T3256" s="403">
        <v>4.5999999999999996</v>
      </c>
      <c r="U3256" s="403">
        <v>-0.6</v>
      </c>
      <c r="V3256" s="403">
        <v>22.55</v>
      </c>
      <c r="W3256" s="403">
        <v>20.399999999999999</v>
      </c>
      <c r="X3256" s="404">
        <v>0.29149999999999998</v>
      </c>
      <c r="Y3256" s="403">
        <f>X3256+(S3256*((U3256-INDEX('[1]Center of Mass'!$B$8:$M$105,MATCH(A3256,'[1]Center of Mass'!$B$8:$B$105,0),9))^2+(V3256-INDEX('[1]Center of Mass'!$B$8:$M$105,MATCH(A3256,'[1]Center of Mass'!$B$8:$B$105,0),10))^2))</f>
        <v>757.38387032000026</v>
      </c>
    </row>
    <row r="3257" spans="1:25">
      <c r="A3257" s="403" t="s">
        <v>55</v>
      </c>
      <c r="B3257" s="403" t="s">
        <v>807</v>
      </c>
      <c r="C3257" s="403" t="s">
        <v>343</v>
      </c>
      <c r="D3257" s="403" t="s">
        <v>344</v>
      </c>
      <c r="E3257" s="403" t="s">
        <v>1455</v>
      </c>
      <c r="F3257" s="403">
        <v>0</v>
      </c>
      <c r="O3257" s="403" t="s">
        <v>345</v>
      </c>
      <c r="R3257" s="403">
        <v>4</v>
      </c>
      <c r="S3257" s="403">
        <v>1.21</v>
      </c>
      <c r="T3257" s="403">
        <v>4.4000000000000004</v>
      </c>
      <c r="U3257" s="403">
        <v>0.55000000000000004</v>
      </c>
      <c r="V3257" s="403">
        <v>22.55</v>
      </c>
      <c r="W3257" s="403">
        <v>20.399999999999999</v>
      </c>
      <c r="X3257" s="404">
        <v>0.24401999999999999</v>
      </c>
      <c r="Y3257" s="403">
        <f>X3257+(S3257*((U3257-INDEX('[1]Center of Mass'!$B$8:$M$105,MATCH(A3257,'[1]Center of Mass'!$B$8:$B$105,0),9))^2+(V3257-INDEX('[1]Center of Mass'!$B$8:$M$105,MATCH(A3257,'[1]Center of Mass'!$B$8:$B$105,0),10))^2))</f>
        <v>634.33850145999997</v>
      </c>
    </row>
    <row r="3258" spans="1:25">
      <c r="A3258" s="403" t="s">
        <v>55</v>
      </c>
      <c r="B3258" s="403" t="s">
        <v>808</v>
      </c>
      <c r="C3258" s="403" t="s">
        <v>343</v>
      </c>
      <c r="D3258" s="403" t="s">
        <v>344</v>
      </c>
      <c r="E3258" s="403" t="s">
        <v>1455</v>
      </c>
      <c r="F3258" s="403">
        <v>0</v>
      </c>
      <c r="O3258" s="403" t="s">
        <v>345</v>
      </c>
      <c r="R3258" s="403">
        <v>4</v>
      </c>
      <c r="S3258" s="403">
        <v>1.21</v>
      </c>
      <c r="T3258" s="403">
        <v>4.4000000000000004</v>
      </c>
      <c r="U3258" s="403">
        <v>1.65</v>
      </c>
      <c r="V3258" s="403">
        <v>22.55</v>
      </c>
      <c r="W3258" s="403">
        <v>20.399999999999999</v>
      </c>
      <c r="X3258" s="404">
        <v>0.24401999999999999</v>
      </c>
      <c r="Y3258" s="403">
        <f>X3258+(S3258*((U3258-INDEX('[1]Center of Mass'!$B$8:$M$105,MATCH(A3258,'[1]Center of Mass'!$B$8:$B$105,0),9))^2+(V3258-INDEX('[1]Center of Mass'!$B$8:$M$105,MATCH(A3258,'[1]Center of Mass'!$B$8:$B$105,0),10))^2))</f>
        <v>580.03103946000022</v>
      </c>
    </row>
    <row r="3259" spans="1:25">
      <c r="A3259" s="403" t="s">
        <v>55</v>
      </c>
      <c r="B3259" s="403" t="s">
        <v>809</v>
      </c>
      <c r="C3259" s="403" t="s">
        <v>343</v>
      </c>
      <c r="D3259" s="403" t="s">
        <v>344</v>
      </c>
      <c r="E3259" s="403" t="s">
        <v>1455</v>
      </c>
      <c r="F3259" s="403">
        <v>0</v>
      </c>
      <c r="O3259" s="403" t="s">
        <v>345</v>
      </c>
      <c r="R3259" s="403">
        <v>4</v>
      </c>
      <c r="S3259" s="403">
        <v>1.21</v>
      </c>
      <c r="T3259" s="403">
        <v>4.4000000000000004</v>
      </c>
      <c r="U3259" s="403">
        <v>2.75</v>
      </c>
      <c r="V3259" s="403">
        <v>22.55</v>
      </c>
      <c r="W3259" s="403">
        <v>20.399999999999999</v>
      </c>
      <c r="X3259" s="404">
        <v>0.24401999999999999</v>
      </c>
      <c r="Y3259" s="403">
        <f>X3259+(S3259*((U3259-INDEX('[1]Center of Mass'!$B$8:$M$105,MATCH(A3259,'[1]Center of Mass'!$B$8:$B$105,0),9))^2+(V3259-INDEX('[1]Center of Mass'!$B$8:$M$105,MATCH(A3259,'[1]Center of Mass'!$B$8:$B$105,0),10))^2))</f>
        <v>528.65177746000006</v>
      </c>
    </row>
    <row r="3260" spans="1:25">
      <c r="A3260" s="403" t="s">
        <v>55</v>
      </c>
      <c r="B3260" s="403" t="s">
        <v>810</v>
      </c>
      <c r="C3260" s="403" t="s">
        <v>343</v>
      </c>
      <c r="D3260" s="403" t="s">
        <v>344</v>
      </c>
      <c r="E3260" s="403" t="s">
        <v>1455</v>
      </c>
      <c r="F3260" s="403">
        <v>0</v>
      </c>
      <c r="O3260" s="403" t="s">
        <v>345</v>
      </c>
      <c r="R3260" s="403">
        <v>4</v>
      </c>
      <c r="S3260" s="403">
        <v>1.0725</v>
      </c>
      <c r="T3260" s="403">
        <v>4.1500000000000004</v>
      </c>
      <c r="U3260" s="403">
        <v>3.7879999999999998</v>
      </c>
      <c r="V3260" s="403">
        <v>22.55</v>
      </c>
      <c r="W3260" s="403">
        <v>20.399999999999999</v>
      </c>
      <c r="X3260" s="404">
        <v>0.19311</v>
      </c>
      <c r="Y3260" s="403">
        <f>X3260+(S3260*((U3260-INDEX('[1]Center of Mass'!$B$8:$M$105,MATCH(A3260,'[1]Center of Mass'!$B$8:$B$105,0),9))^2+(V3260-INDEX('[1]Center of Mass'!$B$8:$M$105,MATCH(A3260,'[1]Center of Mass'!$B$8:$B$105,0),10))^2))</f>
        <v>427.96080106500006</v>
      </c>
    </row>
    <row r="3261" spans="1:25">
      <c r="A3261" s="403" t="s">
        <v>55</v>
      </c>
      <c r="B3261" s="403" t="s">
        <v>811</v>
      </c>
      <c r="C3261" s="403" t="s">
        <v>343</v>
      </c>
      <c r="D3261" s="403" t="s">
        <v>344</v>
      </c>
      <c r="E3261" s="403" t="s">
        <v>1455</v>
      </c>
      <c r="F3261" s="403">
        <v>0</v>
      </c>
      <c r="O3261" s="403" t="s">
        <v>345</v>
      </c>
      <c r="R3261" s="403">
        <v>4</v>
      </c>
      <c r="S3261" s="403">
        <v>1.0725</v>
      </c>
      <c r="T3261" s="403">
        <v>4.1500000000000004</v>
      </c>
      <c r="U3261" s="403">
        <v>4.7629999999999999</v>
      </c>
      <c r="V3261" s="403">
        <v>22.55</v>
      </c>
      <c r="W3261" s="403">
        <v>20.399999999999999</v>
      </c>
      <c r="X3261" s="404">
        <v>0.19311</v>
      </c>
      <c r="Y3261" s="403">
        <f>X3261+(S3261*((U3261-INDEX('[1]Center of Mass'!$B$8:$M$105,MATCH(A3261,'[1]Center of Mass'!$B$8:$B$105,0),9))^2+(V3261-INDEX('[1]Center of Mass'!$B$8:$M$105,MATCH(A3261,'[1]Center of Mass'!$B$8:$B$105,0),10))^2))</f>
        <v>391.93582100250001</v>
      </c>
    </row>
    <row r="3262" spans="1:25">
      <c r="A3262" s="403" t="s">
        <v>55</v>
      </c>
      <c r="B3262" s="403" t="s">
        <v>812</v>
      </c>
      <c r="C3262" s="403" t="s">
        <v>343</v>
      </c>
      <c r="D3262" s="403" t="s">
        <v>344</v>
      </c>
      <c r="E3262" s="403" t="s">
        <v>1455</v>
      </c>
      <c r="F3262" s="403">
        <v>0</v>
      </c>
      <c r="O3262" s="403" t="s">
        <v>345</v>
      </c>
      <c r="R3262" s="403">
        <v>4</v>
      </c>
      <c r="S3262" s="403">
        <v>1.0725</v>
      </c>
      <c r="T3262" s="403">
        <v>4.1500000000000004</v>
      </c>
      <c r="U3262" s="403">
        <v>5.7380000000000004</v>
      </c>
      <c r="V3262" s="403">
        <v>22.55</v>
      </c>
      <c r="W3262" s="403">
        <v>20.399999999999999</v>
      </c>
      <c r="X3262" s="404">
        <v>0.19311</v>
      </c>
      <c r="Y3262" s="403">
        <f>X3262+(S3262*((U3262-INDEX('[1]Center of Mass'!$B$8:$M$105,MATCH(A3262,'[1]Center of Mass'!$B$8:$B$105,0),9))^2+(V3262-INDEX('[1]Center of Mass'!$B$8:$M$105,MATCH(A3262,'[1]Center of Mass'!$B$8:$B$105,0),10))^2))</f>
        <v>357.9499315650001</v>
      </c>
    </row>
    <row r="3263" spans="1:25">
      <c r="A3263" s="403" t="s">
        <v>55</v>
      </c>
      <c r="B3263" s="403" t="s">
        <v>813</v>
      </c>
      <c r="C3263" s="403" t="s">
        <v>343</v>
      </c>
      <c r="D3263" s="403" t="s">
        <v>344</v>
      </c>
      <c r="E3263" s="403" t="s">
        <v>1455</v>
      </c>
      <c r="F3263" s="403">
        <v>0</v>
      </c>
      <c r="O3263" s="403" t="s">
        <v>345</v>
      </c>
      <c r="R3263" s="403">
        <v>4</v>
      </c>
      <c r="S3263" s="403">
        <v>1.0725</v>
      </c>
      <c r="T3263" s="403">
        <v>4.1500000000000004</v>
      </c>
      <c r="U3263" s="403">
        <v>6.7130000000000001</v>
      </c>
      <c r="V3263" s="403">
        <v>22.55</v>
      </c>
      <c r="W3263" s="403">
        <v>20.399999999999999</v>
      </c>
      <c r="X3263" s="404">
        <v>0.19311</v>
      </c>
      <c r="Y3263" s="403">
        <f>X3263+(S3263*((U3263-INDEX('[1]Center of Mass'!$B$8:$M$105,MATCH(A3263,'[1]Center of Mass'!$B$8:$B$105,0),9))^2+(V3263-INDEX('[1]Center of Mass'!$B$8:$M$105,MATCH(A3263,'[1]Center of Mass'!$B$8:$B$105,0),10))^2))</f>
        <v>326.00313275249999</v>
      </c>
    </row>
    <row r="3264" spans="1:25">
      <c r="A3264" s="403" t="s">
        <v>55</v>
      </c>
      <c r="B3264" s="403" t="s">
        <v>814</v>
      </c>
      <c r="C3264" s="403" t="s">
        <v>343</v>
      </c>
      <c r="D3264" s="403" t="s">
        <v>344</v>
      </c>
      <c r="E3264" s="403" t="s">
        <v>1455</v>
      </c>
      <c r="F3264" s="403">
        <v>0</v>
      </c>
      <c r="O3264" s="403" t="s">
        <v>345</v>
      </c>
      <c r="R3264" s="403">
        <v>4</v>
      </c>
      <c r="S3264" s="403">
        <v>1.76</v>
      </c>
      <c r="T3264" s="403">
        <v>5.4</v>
      </c>
      <c r="U3264" s="403">
        <v>8</v>
      </c>
      <c r="V3264" s="403">
        <v>22.55</v>
      </c>
      <c r="W3264" s="403">
        <v>20.399999999999999</v>
      </c>
      <c r="X3264" s="404">
        <v>0.55293000000000003</v>
      </c>
      <c r="Y3264" s="403">
        <f>X3264+(S3264*((U3264-INDEX('[1]Center of Mass'!$B$8:$M$105,MATCH(A3264,'[1]Center of Mass'!$B$8:$B$105,0),9))^2+(V3264-INDEX('[1]Center of Mass'!$B$8:$M$105,MATCH(A3264,'[1]Center of Mass'!$B$8:$B$105,0),10))^2))</f>
        <v>471.13755176000012</v>
      </c>
    </row>
    <row r="3265" spans="1:25">
      <c r="A3265" s="403" t="s">
        <v>55</v>
      </c>
      <c r="B3265" s="403" t="s">
        <v>816</v>
      </c>
      <c r="C3265" s="403" t="s">
        <v>343</v>
      </c>
      <c r="D3265" s="403" t="s">
        <v>344</v>
      </c>
      <c r="E3265" s="403" t="s">
        <v>1455</v>
      </c>
      <c r="F3265" s="403">
        <v>0</v>
      </c>
      <c r="O3265" s="403" t="s">
        <v>345</v>
      </c>
      <c r="R3265" s="403">
        <v>4</v>
      </c>
      <c r="S3265" s="403">
        <v>0.77</v>
      </c>
      <c r="T3265" s="403">
        <v>3.6</v>
      </c>
      <c r="U3265" s="403">
        <v>9.15</v>
      </c>
      <c r="V3265" s="403">
        <v>22.55</v>
      </c>
      <c r="W3265" s="403">
        <v>20.399999999999999</v>
      </c>
      <c r="X3265" s="404">
        <v>0.10908</v>
      </c>
      <c r="Y3265" s="403">
        <f>X3265+(S3265*((U3265-INDEX('[1]Center of Mass'!$B$8:$M$105,MATCH(A3265,'[1]Center of Mass'!$B$8:$B$105,0),9))^2+(V3265-INDEX('[1]Center of Mass'!$B$8:$M$105,MATCH(A3265,'[1]Center of Mass'!$B$8:$B$105,0),10))^2))</f>
        <v>183.09790602000007</v>
      </c>
    </row>
    <row r="3266" spans="1:25">
      <c r="A3266" s="403" t="s">
        <v>55</v>
      </c>
      <c r="B3266" s="403" t="s">
        <v>818</v>
      </c>
      <c r="C3266" s="403" t="s">
        <v>343</v>
      </c>
      <c r="D3266" s="403" t="s">
        <v>344</v>
      </c>
      <c r="E3266" s="403" t="s">
        <v>1455</v>
      </c>
      <c r="F3266" s="403">
        <v>0</v>
      </c>
      <c r="O3266" s="403" t="s">
        <v>345</v>
      </c>
      <c r="R3266" s="403">
        <v>4</v>
      </c>
      <c r="S3266" s="403">
        <v>1.1917</v>
      </c>
      <c r="T3266" s="403">
        <v>4.367</v>
      </c>
      <c r="U3266" s="403">
        <v>13.242000000000001</v>
      </c>
      <c r="V3266" s="403">
        <v>22.55</v>
      </c>
      <c r="W3266" s="403">
        <v>20.399999999999999</v>
      </c>
      <c r="X3266" s="404">
        <v>0.23671</v>
      </c>
      <c r="Y3266" s="403">
        <f>X3266+(S3266*((U3266-INDEX('[1]Center of Mass'!$B$8:$M$105,MATCH(A3266,'[1]Center of Mass'!$B$8:$B$105,0),9))^2+(V3266-INDEX('[1]Center of Mass'!$B$8:$M$105,MATCH(A3266,'[1]Center of Mass'!$B$8:$B$105,0),10))^2))</f>
        <v>182.9382700402</v>
      </c>
    </row>
    <row r="3267" spans="1:25">
      <c r="A3267" s="403" t="s">
        <v>55</v>
      </c>
      <c r="B3267" s="403" t="s">
        <v>819</v>
      </c>
      <c r="C3267" s="403" t="s">
        <v>343</v>
      </c>
      <c r="D3267" s="403" t="s">
        <v>344</v>
      </c>
      <c r="E3267" s="403" t="s">
        <v>1455</v>
      </c>
      <c r="F3267" s="403">
        <v>0</v>
      </c>
      <c r="O3267" s="403" t="s">
        <v>345</v>
      </c>
      <c r="R3267" s="403">
        <v>4</v>
      </c>
      <c r="S3267" s="403">
        <v>1.1917</v>
      </c>
      <c r="T3267" s="403">
        <v>4.367</v>
      </c>
      <c r="U3267" s="403">
        <v>14.324999999999999</v>
      </c>
      <c r="V3267" s="403">
        <v>22.55</v>
      </c>
      <c r="W3267" s="403">
        <v>20.399999999999999</v>
      </c>
      <c r="X3267" s="404">
        <v>0.23671</v>
      </c>
      <c r="Y3267" s="403">
        <f>X3267+(S3267*((U3267-INDEX('[1]Center of Mass'!$B$8:$M$105,MATCH(A3267,'[1]Center of Mass'!$B$8:$B$105,0),9))^2+(V3267-INDEX('[1]Center of Mass'!$B$8:$M$105,MATCH(A3267,'[1]Center of Mass'!$B$8:$B$105,0),10))^2))</f>
        <v>163.01768771170003</v>
      </c>
    </row>
    <row r="3268" spans="1:25">
      <c r="A3268" s="403" t="s">
        <v>55</v>
      </c>
      <c r="B3268" s="403" t="s">
        <v>820</v>
      </c>
      <c r="C3268" s="403" t="s">
        <v>343</v>
      </c>
      <c r="D3268" s="403" t="s">
        <v>344</v>
      </c>
      <c r="E3268" s="403" t="s">
        <v>1455</v>
      </c>
      <c r="F3268" s="403">
        <v>0</v>
      </c>
      <c r="O3268" s="403" t="s">
        <v>345</v>
      </c>
      <c r="R3268" s="403">
        <v>4</v>
      </c>
      <c r="S3268" s="403">
        <v>1.1917</v>
      </c>
      <c r="T3268" s="403">
        <v>4.367</v>
      </c>
      <c r="U3268" s="403">
        <v>15.407999999999999</v>
      </c>
      <c r="V3268" s="403">
        <v>22.55</v>
      </c>
      <c r="W3268" s="403">
        <v>20.399999999999999</v>
      </c>
      <c r="X3268" s="404">
        <v>0.23671</v>
      </c>
      <c r="Y3268" s="403">
        <f>X3268+(S3268*((U3268-INDEX('[1]Center of Mass'!$B$8:$M$105,MATCH(A3268,'[1]Center of Mass'!$B$8:$B$105,0),9))^2+(V3268-INDEX('[1]Center of Mass'!$B$8:$M$105,MATCH(A3268,'[1]Center of Mass'!$B$8:$B$105,0),10))^2))</f>
        <v>145.89256902580004</v>
      </c>
    </row>
    <row r="3269" spans="1:25">
      <c r="A3269" s="403" t="s">
        <v>55</v>
      </c>
      <c r="B3269" s="403" t="s">
        <v>821</v>
      </c>
      <c r="C3269" s="403" t="s">
        <v>343</v>
      </c>
      <c r="D3269" s="403" t="s">
        <v>344</v>
      </c>
      <c r="E3269" s="403" t="s">
        <v>1455</v>
      </c>
      <c r="F3269" s="403">
        <v>0</v>
      </c>
      <c r="O3269" s="403" t="s">
        <v>345</v>
      </c>
      <c r="R3269" s="403">
        <v>4</v>
      </c>
      <c r="S3269" s="403">
        <v>1.1917</v>
      </c>
      <c r="T3269" s="403">
        <v>4.367</v>
      </c>
      <c r="U3269" s="403">
        <v>16.492000000000001</v>
      </c>
      <c r="V3269" s="403">
        <v>22.55</v>
      </c>
      <c r="W3269" s="403">
        <v>20.399999999999999</v>
      </c>
      <c r="X3269" s="404">
        <v>0.23671</v>
      </c>
      <c r="Y3269" s="403">
        <f>X3269+(S3269*((U3269-INDEX('[1]Center of Mass'!$B$8:$M$105,MATCH(A3269,'[1]Center of Mass'!$B$8:$B$105,0),9))^2+(V3269-INDEX('[1]Center of Mass'!$B$8:$M$105,MATCH(A3269,'[1]Center of Mass'!$B$8:$B$105,0),10))^2))</f>
        <v>131.55097434020001</v>
      </c>
    </row>
    <row r="3270" spans="1:25">
      <c r="A3270" s="403" t="s">
        <v>55</v>
      </c>
      <c r="B3270" s="403" t="s">
        <v>822</v>
      </c>
      <c r="C3270" s="403" t="s">
        <v>343</v>
      </c>
      <c r="D3270" s="403" t="s">
        <v>344</v>
      </c>
      <c r="E3270" s="403" t="s">
        <v>1455</v>
      </c>
      <c r="F3270" s="403">
        <v>0</v>
      </c>
      <c r="O3270" s="403" t="s">
        <v>345</v>
      </c>
      <c r="R3270" s="403">
        <v>4</v>
      </c>
      <c r="S3270" s="403">
        <v>1.1917</v>
      </c>
      <c r="T3270" s="403">
        <v>4.367</v>
      </c>
      <c r="U3270" s="403">
        <v>17.574999999999999</v>
      </c>
      <c r="V3270" s="403">
        <v>22.55</v>
      </c>
      <c r="W3270" s="403">
        <v>20.399999999999999</v>
      </c>
      <c r="X3270" s="404">
        <v>0.23671</v>
      </c>
      <c r="Y3270" s="403">
        <f>X3270+(S3270*((U3270-INDEX('[1]Center of Mass'!$B$8:$M$105,MATCH(A3270,'[1]Center of Mass'!$B$8:$B$105,0),9))^2+(V3270-INDEX('[1]Center of Mass'!$B$8:$M$105,MATCH(A3270,'[1]Center of Mass'!$B$8:$B$105,0),10))^2))</f>
        <v>120.01936416170005</v>
      </c>
    </row>
    <row r="3271" spans="1:25">
      <c r="A3271" s="403" t="s">
        <v>55</v>
      </c>
      <c r="B3271" s="403" t="s">
        <v>823</v>
      </c>
      <c r="C3271" s="403" t="s">
        <v>343</v>
      </c>
      <c r="D3271" s="403" t="s">
        <v>344</v>
      </c>
      <c r="E3271" s="403" t="s">
        <v>1455</v>
      </c>
      <c r="F3271" s="403">
        <v>0</v>
      </c>
      <c r="O3271" s="403" t="s">
        <v>345</v>
      </c>
      <c r="R3271" s="403">
        <v>4</v>
      </c>
      <c r="S3271" s="403">
        <v>1.1917</v>
      </c>
      <c r="T3271" s="403">
        <v>4.367</v>
      </c>
      <c r="U3271" s="403">
        <v>18.658000000000001</v>
      </c>
      <c r="V3271" s="403">
        <v>22.55</v>
      </c>
      <c r="W3271" s="403">
        <v>20.399999999999999</v>
      </c>
      <c r="X3271" s="404">
        <v>0.23671</v>
      </c>
      <c r="Y3271" s="403">
        <f>X3271+(S3271*((U3271-INDEX('[1]Center of Mass'!$B$8:$M$105,MATCH(A3271,'[1]Center of Mass'!$B$8:$B$105,0),9))^2+(V3271-INDEX('[1]Center of Mass'!$B$8:$M$105,MATCH(A3271,'[1]Center of Mass'!$B$8:$B$105,0),10))^2))</f>
        <v>111.28321762580003</v>
      </c>
    </row>
    <row r="3272" spans="1:25">
      <c r="A3272" s="403" t="s">
        <v>55</v>
      </c>
      <c r="B3272" s="403" t="s">
        <v>825</v>
      </c>
      <c r="C3272" s="403" t="s">
        <v>343</v>
      </c>
      <c r="D3272" s="403" t="s">
        <v>344</v>
      </c>
      <c r="E3272" s="403" t="s">
        <v>1455</v>
      </c>
      <c r="F3272" s="403">
        <v>0</v>
      </c>
      <c r="O3272" s="403" t="s">
        <v>345</v>
      </c>
      <c r="R3272" s="403">
        <v>4</v>
      </c>
      <c r="S3272" s="403">
        <v>1.32</v>
      </c>
      <c r="T3272" s="403">
        <v>4.5999999999999996</v>
      </c>
      <c r="U3272" s="403">
        <v>-0.6</v>
      </c>
      <c r="V3272" s="403">
        <v>23.65</v>
      </c>
      <c r="W3272" s="403">
        <v>20.399999999999999</v>
      </c>
      <c r="X3272" s="404">
        <v>0.29149999999999998</v>
      </c>
      <c r="Y3272" s="403">
        <f>X3272+(S3272*((U3272-INDEX('[1]Center of Mass'!$B$8:$M$105,MATCH(A3272,'[1]Center of Mass'!$B$8:$B$105,0),9))^2+(V3272-INDEX('[1]Center of Mass'!$B$8:$M$105,MATCH(A3272,'[1]Center of Mass'!$B$8:$B$105,0),10))^2))</f>
        <v>785.7704703200003</v>
      </c>
    </row>
    <row r="3273" spans="1:25">
      <c r="A3273" s="403" t="s">
        <v>55</v>
      </c>
      <c r="B3273" s="403" t="s">
        <v>826</v>
      </c>
      <c r="C3273" s="403" t="s">
        <v>343</v>
      </c>
      <c r="D3273" s="403" t="s">
        <v>344</v>
      </c>
      <c r="E3273" s="403" t="s">
        <v>1455</v>
      </c>
      <c r="F3273" s="403">
        <v>0</v>
      </c>
      <c r="O3273" s="403" t="s">
        <v>345</v>
      </c>
      <c r="R3273" s="403">
        <v>4</v>
      </c>
      <c r="S3273" s="403">
        <v>1.21</v>
      </c>
      <c r="T3273" s="403">
        <v>4.4000000000000004</v>
      </c>
      <c r="U3273" s="403">
        <v>0.55000000000000004</v>
      </c>
      <c r="V3273" s="403">
        <v>23.65</v>
      </c>
      <c r="W3273" s="403">
        <v>20.399999999999999</v>
      </c>
      <c r="X3273" s="404">
        <v>0.24401999999999999</v>
      </c>
      <c r="Y3273" s="403">
        <f>X3273+(S3273*((U3273-INDEX('[1]Center of Mass'!$B$8:$M$105,MATCH(A3273,'[1]Center of Mass'!$B$8:$B$105,0),9))^2+(V3273-INDEX('[1]Center of Mass'!$B$8:$M$105,MATCH(A3273,'[1]Center of Mass'!$B$8:$B$105,0),10))^2))</f>
        <v>660.35955145999992</v>
      </c>
    </row>
    <row r="3274" spans="1:25">
      <c r="A3274" s="403" t="s">
        <v>55</v>
      </c>
      <c r="B3274" s="403" t="s">
        <v>827</v>
      </c>
      <c r="C3274" s="403" t="s">
        <v>343</v>
      </c>
      <c r="D3274" s="403" t="s">
        <v>344</v>
      </c>
      <c r="E3274" s="403" t="s">
        <v>1455</v>
      </c>
      <c r="F3274" s="403">
        <v>0</v>
      </c>
      <c r="O3274" s="403" t="s">
        <v>345</v>
      </c>
      <c r="R3274" s="403">
        <v>4</v>
      </c>
      <c r="S3274" s="403">
        <v>1.21</v>
      </c>
      <c r="T3274" s="403">
        <v>4.4000000000000004</v>
      </c>
      <c r="U3274" s="403">
        <v>1.65</v>
      </c>
      <c r="V3274" s="403">
        <v>23.65</v>
      </c>
      <c r="W3274" s="403">
        <v>20.399999999999999</v>
      </c>
      <c r="X3274" s="404">
        <v>0.24401999999999999</v>
      </c>
      <c r="Y3274" s="403">
        <f>X3274+(S3274*((U3274-INDEX('[1]Center of Mass'!$B$8:$M$105,MATCH(A3274,'[1]Center of Mass'!$B$8:$B$105,0),9))^2+(V3274-INDEX('[1]Center of Mass'!$B$8:$M$105,MATCH(A3274,'[1]Center of Mass'!$B$8:$B$105,0),10))^2))</f>
        <v>606.05208946000005</v>
      </c>
    </row>
    <row r="3275" spans="1:25">
      <c r="A3275" s="403" t="s">
        <v>55</v>
      </c>
      <c r="B3275" s="403" t="s">
        <v>828</v>
      </c>
      <c r="C3275" s="403" t="s">
        <v>343</v>
      </c>
      <c r="D3275" s="403" t="s">
        <v>344</v>
      </c>
      <c r="E3275" s="403" t="s">
        <v>1455</v>
      </c>
      <c r="F3275" s="403">
        <v>0</v>
      </c>
      <c r="O3275" s="403" t="s">
        <v>345</v>
      </c>
      <c r="R3275" s="403">
        <v>4</v>
      </c>
      <c r="S3275" s="403">
        <v>1.21</v>
      </c>
      <c r="T3275" s="403">
        <v>4.4000000000000004</v>
      </c>
      <c r="U3275" s="403">
        <v>2.75</v>
      </c>
      <c r="V3275" s="403">
        <v>23.65</v>
      </c>
      <c r="W3275" s="403">
        <v>20.399999999999999</v>
      </c>
      <c r="X3275" s="404">
        <v>0.24401999999999999</v>
      </c>
      <c r="Y3275" s="403">
        <f>X3275+(S3275*((U3275-INDEX('[1]Center of Mass'!$B$8:$M$105,MATCH(A3275,'[1]Center of Mass'!$B$8:$B$105,0),9))^2+(V3275-INDEX('[1]Center of Mass'!$B$8:$M$105,MATCH(A3275,'[1]Center of Mass'!$B$8:$B$105,0),10))^2))</f>
        <v>554.67282746000001</v>
      </c>
    </row>
    <row r="3276" spans="1:25">
      <c r="A3276" s="403" t="s">
        <v>55</v>
      </c>
      <c r="B3276" s="403" t="s">
        <v>895</v>
      </c>
      <c r="C3276" s="403" t="s">
        <v>343</v>
      </c>
      <c r="D3276" s="403" t="s">
        <v>344</v>
      </c>
      <c r="E3276" s="403" t="s">
        <v>1455</v>
      </c>
      <c r="F3276" s="403">
        <v>0</v>
      </c>
      <c r="O3276" s="403" t="s">
        <v>345</v>
      </c>
      <c r="R3276" s="403">
        <v>4</v>
      </c>
      <c r="S3276" s="403">
        <v>1.0725</v>
      </c>
      <c r="T3276" s="403">
        <v>4.1500000000000004</v>
      </c>
      <c r="U3276" s="403">
        <v>3.7879999999999998</v>
      </c>
      <c r="V3276" s="403">
        <v>23.65</v>
      </c>
      <c r="W3276" s="403">
        <v>20.399999999999999</v>
      </c>
      <c r="X3276" s="404">
        <v>0.19311</v>
      </c>
      <c r="Y3276" s="403">
        <f>X3276+(S3276*((U3276-INDEX('[1]Center of Mass'!$B$8:$M$105,MATCH(A3276,'[1]Center of Mass'!$B$8:$B$105,0),9))^2+(V3276-INDEX('[1]Center of Mass'!$B$8:$M$105,MATCH(A3276,'[1]Center of Mass'!$B$8:$B$105,0),10))^2))</f>
        <v>451.02491356500002</v>
      </c>
    </row>
    <row r="3277" spans="1:25">
      <c r="A3277" s="403" t="s">
        <v>55</v>
      </c>
      <c r="B3277" s="403" t="s">
        <v>896</v>
      </c>
      <c r="C3277" s="403" t="s">
        <v>343</v>
      </c>
      <c r="D3277" s="403" t="s">
        <v>344</v>
      </c>
      <c r="E3277" s="403" t="s">
        <v>1455</v>
      </c>
      <c r="F3277" s="403">
        <v>0</v>
      </c>
      <c r="O3277" s="403" t="s">
        <v>345</v>
      </c>
      <c r="R3277" s="403">
        <v>4</v>
      </c>
      <c r="S3277" s="403">
        <v>1.0725</v>
      </c>
      <c r="T3277" s="403">
        <v>4.1500000000000004</v>
      </c>
      <c r="U3277" s="403">
        <v>4.7629999999999999</v>
      </c>
      <c r="V3277" s="403">
        <v>23.65</v>
      </c>
      <c r="W3277" s="403">
        <v>20.399999999999999</v>
      </c>
      <c r="X3277" s="404">
        <v>0.19311</v>
      </c>
      <c r="Y3277" s="403">
        <f>X3277+(S3277*((U3277-INDEX('[1]Center of Mass'!$B$8:$M$105,MATCH(A3277,'[1]Center of Mass'!$B$8:$B$105,0),9))^2+(V3277-INDEX('[1]Center of Mass'!$B$8:$M$105,MATCH(A3277,'[1]Center of Mass'!$B$8:$B$105,0),10))^2))</f>
        <v>414.99993350249997</v>
      </c>
    </row>
    <row r="3278" spans="1:25">
      <c r="A3278" s="403" t="s">
        <v>55</v>
      </c>
      <c r="B3278" s="403" t="s">
        <v>863</v>
      </c>
      <c r="C3278" s="403" t="s">
        <v>343</v>
      </c>
      <c r="D3278" s="403" t="s">
        <v>344</v>
      </c>
      <c r="E3278" s="403" t="s">
        <v>1455</v>
      </c>
      <c r="F3278" s="403">
        <v>0</v>
      </c>
      <c r="O3278" s="403" t="s">
        <v>345</v>
      </c>
      <c r="R3278" s="403">
        <v>4</v>
      </c>
      <c r="S3278" s="403">
        <v>1.0725</v>
      </c>
      <c r="T3278" s="403">
        <v>4.1500000000000004</v>
      </c>
      <c r="U3278" s="403">
        <v>5.7380000000000004</v>
      </c>
      <c r="V3278" s="403">
        <v>23.65</v>
      </c>
      <c r="W3278" s="403">
        <v>20.399999999999999</v>
      </c>
      <c r="X3278" s="404">
        <v>0.19311</v>
      </c>
      <c r="Y3278" s="403">
        <f>X3278+(S3278*((U3278-INDEX('[1]Center of Mass'!$B$8:$M$105,MATCH(A3278,'[1]Center of Mass'!$B$8:$B$105,0),9))^2+(V3278-INDEX('[1]Center of Mass'!$B$8:$M$105,MATCH(A3278,'[1]Center of Mass'!$B$8:$B$105,0),10))^2))</f>
        <v>381.01404406500006</v>
      </c>
    </row>
    <row r="3279" spans="1:25">
      <c r="A3279" s="403" t="s">
        <v>55</v>
      </c>
      <c r="B3279" s="403" t="s">
        <v>897</v>
      </c>
      <c r="C3279" s="403" t="s">
        <v>343</v>
      </c>
      <c r="D3279" s="403" t="s">
        <v>344</v>
      </c>
      <c r="E3279" s="403" t="s">
        <v>1455</v>
      </c>
      <c r="F3279" s="403">
        <v>0</v>
      </c>
      <c r="O3279" s="403" t="s">
        <v>345</v>
      </c>
      <c r="R3279" s="403">
        <v>4</v>
      </c>
      <c r="S3279" s="403">
        <v>1.0725</v>
      </c>
      <c r="T3279" s="403">
        <v>4.1500000000000004</v>
      </c>
      <c r="U3279" s="403">
        <v>6.7130000000000001</v>
      </c>
      <c r="V3279" s="403">
        <v>23.65</v>
      </c>
      <c r="W3279" s="403">
        <v>20.399999999999999</v>
      </c>
      <c r="X3279" s="404">
        <v>0.19311</v>
      </c>
      <c r="Y3279" s="403">
        <f>X3279+(S3279*((U3279-INDEX('[1]Center of Mass'!$B$8:$M$105,MATCH(A3279,'[1]Center of Mass'!$B$8:$B$105,0),9))^2+(V3279-INDEX('[1]Center of Mass'!$B$8:$M$105,MATCH(A3279,'[1]Center of Mass'!$B$8:$B$105,0),10))^2))</f>
        <v>349.06724525250002</v>
      </c>
    </row>
    <row r="3280" spans="1:25">
      <c r="A3280" s="403" t="s">
        <v>55</v>
      </c>
      <c r="B3280" s="403" t="s">
        <v>864</v>
      </c>
      <c r="C3280" s="403" t="s">
        <v>343</v>
      </c>
      <c r="D3280" s="403" t="s">
        <v>344</v>
      </c>
      <c r="E3280" s="403" t="s">
        <v>1455</v>
      </c>
      <c r="F3280" s="403">
        <v>0</v>
      </c>
      <c r="O3280" s="403" t="s">
        <v>345</v>
      </c>
      <c r="R3280" s="403">
        <v>4</v>
      </c>
      <c r="S3280" s="403">
        <v>1.76</v>
      </c>
      <c r="T3280" s="403">
        <v>5.4</v>
      </c>
      <c r="U3280" s="403">
        <v>8</v>
      </c>
      <c r="V3280" s="403">
        <v>23.65</v>
      </c>
      <c r="W3280" s="403">
        <v>20.399999999999999</v>
      </c>
      <c r="X3280" s="404">
        <v>0.55293000000000003</v>
      </c>
      <c r="Y3280" s="403">
        <f>X3280+(S3280*((U3280-INDEX('[1]Center of Mass'!$B$8:$M$105,MATCH(A3280,'[1]Center of Mass'!$B$8:$B$105,0),9))^2+(V3280-INDEX('[1]Center of Mass'!$B$8:$M$105,MATCH(A3280,'[1]Center of Mass'!$B$8:$B$105,0),10))^2))</f>
        <v>508.98635176000005</v>
      </c>
    </row>
    <row r="3281" spans="1:25">
      <c r="A3281" s="403" t="s">
        <v>55</v>
      </c>
      <c r="B3281" s="403" t="s">
        <v>573</v>
      </c>
      <c r="C3281" s="403" t="s">
        <v>343</v>
      </c>
      <c r="D3281" s="403" t="s">
        <v>344</v>
      </c>
      <c r="E3281" s="403" t="s">
        <v>1455</v>
      </c>
      <c r="F3281" s="403">
        <v>0</v>
      </c>
      <c r="O3281" s="403" t="s">
        <v>345</v>
      </c>
      <c r="R3281" s="403">
        <v>4</v>
      </c>
      <c r="S3281" s="403">
        <v>0.77</v>
      </c>
      <c r="T3281" s="403">
        <v>3.6</v>
      </c>
      <c r="U3281" s="403">
        <v>9.15</v>
      </c>
      <c r="V3281" s="403">
        <v>23.65</v>
      </c>
      <c r="W3281" s="403">
        <v>20.399999999999999</v>
      </c>
      <c r="X3281" s="404">
        <v>0.10908</v>
      </c>
      <c r="Y3281" s="403">
        <f>X3281+(S3281*((U3281-INDEX('[1]Center of Mass'!$B$8:$M$105,MATCH(A3281,'[1]Center of Mass'!$B$8:$B$105,0),9))^2+(V3281-INDEX('[1]Center of Mass'!$B$8:$M$105,MATCH(A3281,'[1]Center of Mass'!$B$8:$B$105,0),10))^2))</f>
        <v>199.65675602000002</v>
      </c>
    </row>
    <row r="3282" spans="1:25">
      <c r="A3282" s="403" t="s">
        <v>55</v>
      </c>
      <c r="B3282" s="403" t="s">
        <v>574</v>
      </c>
      <c r="C3282" s="403" t="s">
        <v>343</v>
      </c>
      <c r="D3282" s="403" t="s">
        <v>344</v>
      </c>
      <c r="E3282" s="403" t="s">
        <v>1455</v>
      </c>
      <c r="F3282" s="403">
        <v>0</v>
      </c>
      <c r="O3282" s="403" t="s">
        <v>345</v>
      </c>
      <c r="R3282" s="403">
        <v>4</v>
      </c>
      <c r="S3282" s="403">
        <v>1.43</v>
      </c>
      <c r="T3282" s="403">
        <v>4.8</v>
      </c>
      <c r="U3282" s="403">
        <v>10.15</v>
      </c>
      <c r="V3282" s="403">
        <v>23.65</v>
      </c>
      <c r="W3282" s="403">
        <v>20.399999999999999</v>
      </c>
      <c r="X3282" s="404">
        <v>0.34558</v>
      </c>
      <c r="Y3282" s="403">
        <f>X3282+(S3282*((U3282-INDEX('[1]Center of Mass'!$B$8:$M$105,MATCH(A3282,'[1]Center of Mass'!$B$8:$B$105,0),9))^2+(V3282-INDEX('[1]Center of Mass'!$B$8:$M$105,MATCH(A3282,'[1]Center of Mass'!$B$8:$B$105,0),10))^2))</f>
        <v>337.04026117999996</v>
      </c>
    </row>
    <row r="3283" spans="1:25">
      <c r="A3283" s="403" t="s">
        <v>55</v>
      </c>
      <c r="B3283" s="403" t="s">
        <v>534</v>
      </c>
      <c r="C3283" s="403" t="s">
        <v>343</v>
      </c>
      <c r="D3283" s="403" t="s">
        <v>344</v>
      </c>
      <c r="E3283" s="403" t="s">
        <v>1455</v>
      </c>
      <c r="F3283" s="403">
        <v>0</v>
      </c>
      <c r="O3283" s="403" t="s">
        <v>345</v>
      </c>
      <c r="R3283" s="403">
        <v>4</v>
      </c>
      <c r="S3283" s="403">
        <v>1.0449999999999999</v>
      </c>
      <c r="T3283" s="403">
        <v>4.0999999999999996</v>
      </c>
      <c r="U3283" s="403">
        <v>11.275</v>
      </c>
      <c r="V3283" s="403">
        <v>23.65</v>
      </c>
      <c r="W3283" s="403">
        <v>20.399999999999999</v>
      </c>
      <c r="X3283" s="404">
        <v>0.18396000000000001</v>
      </c>
      <c r="Y3283" s="403">
        <f>X3283+(S3283*((U3283-INDEX('[1]Center of Mass'!$B$8:$M$105,MATCH(A3283,'[1]Center of Mass'!$B$8:$B$105,0),9))^2+(V3283-INDEX('[1]Center of Mass'!$B$8:$M$105,MATCH(A3283,'[1]Center of Mass'!$B$8:$B$105,0),10))^2))</f>
        <v>220.863612545</v>
      </c>
    </row>
    <row r="3284" spans="1:25">
      <c r="A3284" s="403" t="s">
        <v>55</v>
      </c>
      <c r="B3284" s="403" t="s">
        <v>535</v>
      </c>
      <c r="C3284" s="403" t="s">
        <v>343</v>
      </c>
      <c r="D3284" s="403" t="s">
        <v>344</v>
      </c>
      <c r="E3284" s="403" t="s">
        <v>1455</v>
      </c>
      <c r="F3284" s="403">
        <v>0</v>
      </c>
      <c r="O3284" s="403" t="s">
        <v>345</v>
      </c>
      <c r="R3284" s="403">
        <v>4</v>
      </c>
      <c r="S3284" s="403">
        <v>1.0449999999999999</v>
      </c>
      <c r="T3284" s="403">
        <v>4.0999999999999996</v>
      </c>
      <c r="U3284" s="403">
        <v>12.225</v>
      </c>
      <c r="V3284" s="403">
        <v>23.65</v>
      </c>
      <c r="W3284" s="403">
        <v>20.399999999999999</v>
      </c>
      <c r="X3284" s="404">
        <v>0.18396000000000001</v>
      </c>
      <c r="Y3284" s="403">
        <f>X3284+(S3284*((U3284-INDEX('[1]Center of Mass'!$B$8:$M$105,MATCH(A3284,'[1]Center of Mass'!$B$8:$B$105,0),9))^2+(V3284-INDEX('[1]Center of Mass'!$B$8:$M$105,MATCH(A3284,'[1]Center of Mass'!$B$8:$B$105,0),10))^2))</f>
        <v>201.50300204500002</v>
      </c>
    </row>
    <row r="3285" spans="1:25">
      <c r="A3285" s="403" t="s">
        <v>55</v>
      </c>
      <c r="B3285" s="403" t="s">
        <v>536</v>
      </c>
      <c r="C3285" s="403" t="s">
        <v>343</v>
      </c>
      <c r="D3285" s="403" t="s">
        <v>344</v>
      </c>
      <c r="E3285" s="403" t="s">
        <v>1455</v>
      </c>
      <c r="F3285" s="403">
        <v>0</v>
      </c>
      <c r="O3285" s="403" t="s">
        <v>345</v>
      </c>
      <c r="R3285" s="403">
        <v>4</v>
      </c>
      <c r="S3285" s="403">
        <v>1.1917</v>
      </c>
      <c r="T3285" s="403">
        <v>4.367</v>
      </c>
      <c r="U3285" s="403">
        <v>13.242000000000001</v>
      </c>
      <c r="V3285" s="403">
        <v>23.65</v>
      </c>
      <c r="W3285" s="403">
        <v>20.399999999999999</v>
      </c>
      <c r="X3285" s="404">
        <v>0.23671</v>
      </c>
      <c r="Y3285" s="403">
        <f>X3285+(S3285*((U3285-INDEX('[1]Center of Mass'!$B$8:$M$105,MATCH(A3285,'[1]Center of Mass'!$B$8:$B$105,0),9))^2+(V3285-INDEX('[1]Center of Mass'!$B$8:$M$105,MATCH(A3285,'[1]Center of Mass'!$B$8:$B$105,0),10))^2))</f>
        <v>208.5657785402</v>
      </c>
    </row>
    <row r="3286" spans="1:25">
      <c r="A3286" s="403" t="s">
        <v>55</v>
      </c>
      <c r="B3286" s="403" t="s">
        <v>537</v>
      </c>
      <c r="C3286" s="403" t="s">
        <v>343</v>
      </c>
      <c r="D3286" s="403" t="s">
        <v>344</v>
      </c>
      <c r="E3286" s="403" t="s">
        <v>1455</v>
      </c>
      <c r="F3286" s="403">
        <v>0</v>
      </c>
      <c r="O3286" s="403" t="s">
        <v>345</v>
      </c>
      <c r="R3286" s="403">
        <v>4</v>
      </c>
      <c r="S3286" s="403">
        <v>1.1917</v>
      </c>
      <c r="T3286" s="403">
        <v>4.367</v>
      </c>
      <c r="U3286" s="403">
        <v>14.324999999999999</v>
      </c>
      <c r="V3286" s="403">
        <v>23.65</v>
      </c>
      <c r="W3286" s="403">
        <v>20.399999999999999</v>
      </c>
      <c r="X3286" s="404">
        <v>0.23671</v>
      </c>
      <c r="Y3286" s="403">
        <f>X3286+(S3286*((U3286-INDEX('[1]Center of Mass'!$B$8:$M$105,MATCH(A3286,'[1]Center of Mass'!$B$8:$B$105,0),9))^2+(V3286-INDEX('[1]Center of Mass'!$B$8:$M$105,MATCH(A3286,'[1]Center of Mass'!$B$8:$B$105,0),10))^2))</f>
        <v>188.64519621170001</v>
      </c>
    </row>
    <row r="3287" spans="1:25">
      <c r="A3287" s="403" t="s">
        <v>55</v>
      </c>
      <c r="B3287" s="403" t="s">
        <v>538</v>
      </c>
      <c r="C3287" s="403" t="s">
        <v>343</v>
      </c>
      <c r="D3287" s="403" t="s">
        <v>344</v>
      </c>
      <c r="E3287" s="403" t="s">
        <v>1455</v>
      </c>
      <c r="F3287" s="403">
        <v>0</v>
      </c>
      <c r="O3287" s="403" t="s">
        <v>345</v>
      </c>
      <c r="R3287" s="403">
        <v>4</v>
      </c>
      <c r="S3287" s="403">
        <v>1.1917</v>
      </c>
      <c r="T3287" s="403">
        <v>4.367</v>
      </c>
      <c r="U3287" s="403">
        <v>15.407999999999999</v>
      </c>
      <c r="V3287" s="403">
        <v>23.65</v>
      </c>
      <c r="W3287" s="403">
        <v>20.399999999999999</v>
      </c>
      <c r="X3287" s="404">
        <v>0.23671</v>
      </c>
      <c r="Y3287" s="403">
        <f>X3287+(S3287*((U3287-INDEX('[1]Center of Mass'!$B$8:$M$105,MATCH(A3287,'[1]Center of Mass'!$B$8:$B$105,0),9))^2+(V3287-INDEX('[1]Center of Mass'!$B$8:$M$105,MATCH(A3287,'[1]Center of Mass'!$B$8:$B$105,0),10))^2))</f>
        <v>171.52007752579999</v>
      </c>
    </row>
    <row r="3288" spans="1:25">
      <c r="A3288" s="403" t="s">
        <v>55</v>
      </c>
      <c r="B3288" s="403" t="s">
        <v>400</v>
      </c>
      <c r="C3288" s="403" t="s">
        <v>343</v>
      </c>
      <c r="D3288" s="403" t="s">
        <v>344</v>
      </c>
      <c r="E3288" s="403" t="s">
        <v>1455</v>
      </c>
      <c r="F3288" s="403">
        <v>0</v>
      </c>
      <c r="O3288" s="403" t="s">
        <v>345</v>
      </c>
      <c r="R3288" s="403">
        <v>4</v>
      </c>
      <c r="S3288" s="403">
        <v>1.1917</v>
      </c>
      <c r="T3288" s="403">
        <v>4.367</v>
      </c>
      <c r="U3288" s="403">
        <v>16.492000000000001</v>
      </c>
      <c r="V3288" s="403">
        <v>23.65</v>
      </c>
      <c r="W3288" s="403">
        <v>20.399999999999999</v>
      </c>
      <c r="X3288" s="404">
        <v>0.23671</v>
      </c>
      <c r="Y3288" s="403">
        <f>X3288+(S3288*((U3288-INDEX('[1]Center of Mass'!$B$8:$M$105,MATCH(A3288,'[1]Center of Mass'!$B$8:$B$105,0),9))^2+(V3288-INDEX('[1]Center of Mass'!$B$8:$M$105,MATCH(A3288,'[1]Center of Mass'!$B$8:$B$105,0),10))^2))</f>
        <v>157.17848284019999</v>
      </c>
    </row>
    <row r="3289" spans="1:25">
      <c r="A3289" s="403" t="s">
        <v>55</v>
      </c>
      <c r="B3289" s="403" t="s">
        <v>539</v>
      </c>
      <c r="C3289" s="403" t="s">
        <v>343</v>
      </c>
      <c r="D3289" s="403" t="s">
        <v>344</v>
      </c>
      <c r="E3289" s="403" t="s">
        <v>1455</v>
      </c>
      <c r="F3289" s="403">
        <v>0</v>
      </c>
      <c r="O3289" s="403" t="s">
        <v>345</v>
      </c>
      <c r="R3289" s="403">
        <v>4</v>
      </c>
      <c r="S3289" s="403">
        <v>1.1917</v>
      </c>
      <c r="T3289" s="403">
        <v>4.367</v>
      </c>
      <c r="U3289" s="403">
        <v>17.574999999999999</v>
      </c>
      <c r="V3289" s="403">
        <v>23.65</v>
      </c>
      <c r="W3289" s="403">
        <v>20.399999999999999</v>
      </c>
      <c r="X3289" s="404">
        <v>0.23671</v>
      </c>
      <c r="Y3289" s="403">
        <f>X3289+(S3289*((U3289-INDEX('[1]Center of Mass'!$B$8:$M$105,MATCH(A3289,'[1]Center of Mass'!$B$8:$B$105,0),9))^2+(V3289-INDEX('[1]Center of Mass'!$B$8:$M$105,MATCH(A3289,'[1]Center of Mass'!$B$8:$B$105,0),10))^2))</f>
        <v>145.6468726617</v>
      </c>
    </row>
    <row r="3290" spans="1:25">
      <c r="A3290" s="403" t="s">
        <v>55</v>
      </c>
      <c r="B3290" s="403" t="s">
        <v>401</v>
      </c>
      <c r="C3290" s="403" t="s">
        <v>343</v>
      </c>
      <c r="D3290" s="403" t="s">
        <v>344</v>
      </c>
      <c r="E3290" s="403" t="s">
        <v>1455</v>
      </c>
      <c r="F3290" s="403">
        <v>0</v>
      </c>
      <c r="O3290" s="403" t="s">
        <v>345</v>
      </c>
      <c r="R3290" s="403">
        <v>4</v>
      </c>
      <c r="S3290" s="403">
        <v>1.1917</v>
      </c>
      <c r="T3290" s="403">
        <v>4.367</v>
      </c>
      <c r="U3290" s="403">
        <v>18.658000000000001</v>
      </c>
      <c r="V3290" s="403">
        <v>23.65</v>
      </c>
      <c r="W3290" s="403">
        <v>20.399999999999999</v>
      </c>
      <c r="X3290" s="404">
        <v>0.23671</v>
      </c>
      <c r="Y3290" s="403">
        <f>X3290+(S3290*((U3290-INDEX('[1]Center of Mass'!$B$8:$M$105,MATCH(A3290,'[1]Center of Mass'!$B$8:$B$105,0),9))^2+(V3290-INDEX('[1]Center of Mass'!$B$8:$M$105,MATCH(A3290,'[1]Center of Mass'!$B$8:$B$105,0),10))^2))</f>
        <v>136.91072612579998</v>
      </c>
    </row>
    <row r="3291" spans="1:25">
      <c r="A3291" s="403" t="s">
        <v>55</v>
      </c>
      <c r="B3291" s="403" t="s">
        <v>403</v>
      </c>
      <c r="C3291" s="403" t="s">
        <v>343</v>
      </c>
      <c r="D3291" s="403" t="s">
        <v>344</v>
      </c>
      <c r="E3291" s="403" t="s">
        <v>1455</v>
      </c>
      <c r="F3291" s="403">
        <v>0</v>
      </c>
      <c r="O3291" s="403" t="s">
        <v>345</v>
      </c>
      <c r="R3291" s="403">
        <v>4</v>
      </c>
      <c r="S3291" s="403">
        <v>1.5</v>
      </c>
      <c r="T3291" s="403">
        <v>4.9000000000000004</v>
      </c>
      <c r="U3291" s="403">
        <v>-0.6</v>
      </c>
      <c r="V3291" s="403">
        <v>24.824999999999999</v>
      </c>
      <c r="W3291" s="403">
        <v>20.399999999999999</v>
      </c>
      <c r="X3291" s="404">
        <v>0.37530999999999998</v>
      </c>
      <c r="Y3291" s="403">
        <f>X3291+(S3291*((U3291-INDEX('[1]Center of Mass'!$B$8:$M$105,MATCH(A3291,'[1]Center of Mass'!$B$8:$B$105,0),9))^2+(V3291-INDEX('[1]Center of Mass'!$B$8:$M$105,MATCH(A3291,'[1]Center of Mass'!$B$8:$B$105,0),10))^2))</f>
        <v>931.43161150000026</v>
      </c>
    </row>
    <row r="3292" spans="1:25">
      <c r="A3292" s="403" t="s">
        <v>55</v>
      </c>
      <c r="B3292" s="403" t="s">
        <v>404</v>
      </c>
      <c r="C3292" s="403" t="s">
        <v>343</v>
      </c>
      <c r="D3292" s="403" t="s">
        <v>344</v>
      </c>
      <c r="E3292" s="403" t="s">
        <v>1455</v>
      </c>
      <c r="F3292" s="403">
        <v>0</v>
      </c>
      <c r="O3292" s="403" t="s">
        <v>345</v>
      </c>
      <c r="R3292" s="403">
        <v>4</v>
      </c>
      <c r="S3292" s="403">
        <v>1.375</v>
      </c>
      <c r="T3292" s="403">
        <v>4.7</v>
      </c>
      <c r="U3292" s="403">
        <v>0.55000000000000004</v>
      </c>
      <c r="V3292" s="403">
        <v>24.824999999999999</v>
      </c>
      <c r="W3292" s="403">
        <v>20.399999999999999</v>
      </c>
      <c r="X3292" s="404">
        <v>0.31768000000000002</v>
      </c>
      <c r="Y3292" s="403">
        <f>X3292+(S3292*((U3292-INDEX('[1]Center of Mass'!$B$8:$M$105,MATCH(A3292,'[1]Center of Mass'!$B$8:$B$105,0),9))^2+(V3292-INDEX('[1]Center of Mass'!$B$8:$M$105,MATCH(A3292,'[1]Center of Mass'!$B$8:$B$105,0),10))^2))</f>
        <v>785.70998137499998</v>
      </c>
    </row>
    <row r="3293" spans="1:25">
      <c r="A3293" s="403" t="s">
        <v>55</v>
      </c>
      <c r="B3293" s="403" t="s">
        <v>405</v>
      </c>
      <c r="C3293" s="403" t="s">
        <v>343</v>
      </c>
      <c r="D3293" s="403" t="s">
        <v>344</v>
      </c>
      <c r="E3293" s="403" t="s">
        <v>1455</v>
      </c>
      <c r="F3293" s="403">
        <v>0</v>
      </c>
      <c r="O3293" s="403" t="s">
        <v>345</v>
      </c>
      <c r="R3293" s="403">
        <v>4</v>
      </c>
      <c r="S3293" s="403">
        <v>1.375</v>
      </c>
      <c r="T3293" s="403">
        <v>4.7</v>
      </c>
      <c r="U3293" s="403">
        <v>1.65</v>
      </c>
      <c r="V3293" s="403">
        <v>24.824999999999999</v>
      </c>
      <c r="W3293" s="403">
        <v>20.399999999999999</v>
      </c>
      <c r="X3293" s="404">
        <v>0.31768000000000002</v>
      </c>
      <c r="Y3293" s="403">
        <f>X3293+(S3293*((U3293-INDEX('[1]Center of Mass'!$B$8:$M$105,MATCH(A3293,'[1]Center of Mass'!$B$8:$B$105,0),9))^2+(V3293-INDEX('[1]Center of Mass'!$B$8:$M$105,MATCH(A3293,'[1]Center of Mass'!$B$8:$B$105,0),10))^2))</f>
        <v>723.9969563750002</v>
      </c>
    </row>
    <row r="3294" spans="1:25">
      <c r="A3294" s="403" t="s">
        <v>55</v>
      </c>
      <c r="B3294" s="403" t="s">
        <v>406</v>
      </c>
      <c r="C3294" s="403" t="s">
        <v>343</v>
      </c>
      <c r="D3294" s="403" t="s">
        <v>344</v>
      </c>
      <c r="E3294" s="403" t="s">
        <v>1455</v>
      </c>
      <c r="F3294" s="403">
        <v>0</v>
      </c>
      <c r="O3294" s="403" t="s">
        <v>345</v>
      </c>
      <c r="R3294" s="403">
        <v>4</v>
      </c>
      <c r="S3294" s="403">
        <v>1.375</v>
      </c>
      <c r="T3294" s="403">
        <v>4.7</v>
      </c>
      <c r="U3294" s="403">
        <v>2.75</v>
      </c>
      <c r="V3294" s="403">
        <v>24.824999999999999</v>
      </c>
      <c r="W3294" s="403">
        <v>20.399999999999999</v>
      </c>
      <c r="X3294" s="404">
        <v>0.31768000000000002</v>
      </c>
      <c r="Y3294" s="403">
        <f>X3294+(S3294*((U3294-INDEX('[1]Center of Mass'!$B$8:$M$105,MATCH(A3294,'[1]Center of Mass'!$B$8:$B$105,0),9))^2+(V3294-INDEX('[1]Center of Mass'!$B$8:$M$105,MATCH(A3294,'[1]Center of Mass'!$B$8:$B$105,0),10))^2))</f>
        <v>665.61143137500005</v>
      </c>
    </row>
    <row r="3295" spans="1:25">
      <c r="A3295" s="403" t="s">
        <v>55</v>
      </c>
      <c r="B3295" s="403" t="s">
        <v>407</v>
      </c>
      <c r="C3295" s="403" t="s">
        <v>343</v>
      </c>
      <c r="D3295" s="403" t="s">
        <v>344</v>
      </c>
      <c r="E3295" s="403" t="s">
        <v>1455</v>
      </c>
      <c r="F3295" s="403">
        <v>0</v>
      </c>
      <c r="O3295" s="403" t="s">
        <v>345</v>
      </c>
      <c r="R3295" s="403">
        <v>4</v>
      </c>
      <c r="S3295" s="403">
        <v>1.2188000000000001</v>
      </c>
      <c r="T3295" s="403">
        <v>4.45</v>
      </c>
      <c r="U3295" s="403">
        <v>3.7869999999999999</v>
      </c>
      <c r="V3295" s="403">
        <v>24.824999999999999</v>
      </c>
      <c r="W3295" s="403">
        <v>20.399999999999999</v>
      </c>
      <c r="X3295" s="404">
        <v>0.25524000000000002</v>
      </c>
      <c r="Y3295" s="403">
        <f>X3295+(S3295*((U3295-INDEX('[1]Center of Mass'!$B$8:$M$105,MATCH(A3295,'[1]Center of Mass'!$B$8:$B$105,0),9))^2+(V3295-INDEX('[1]Center of Mass'!$B$8:$M$105,MATCH(A3295,'[1]Center of Mass'!$B$8:$B$105,0),10))^2))</f>
        <v>543.88366816480004</v>
      </c>
    </row>
    <row r="3296" spans="1:25">
      <c r="A3296" s="403" t="s">
        <v>55</v>
      </c>
      <c r="B3296" s="403" t="s">
        <v>408</v>
      </c>
      <c r="C3296" s="403" t="s">
        <v>343</v>
      </c>
      <c r="D3296" s="403" t="s">
        <v>344</v>
      </c>
      <c r="E3296" s="403" t="s">
        <v>1455</v>
      </c>
      <c r="F3296" s="403">
        <v>0</v>
      </c>
      <c r="O3296" s="403" t="s">
        <v>345</v>
      </c>
      <c r="R3296" s="403">
        <v>4</v>
      </c>
      <c r="S3296" s="403">
        <v>1.2188000000000001</v>
      </c>
      <c r="T3296" s="403">
        <v>4.45</v>
      </c>
      <c r="U3296" s="403">
        <v>4.7619999999999996</v>
      </c>
      <c r="V3296" s="403">
        <v>24.824999999999999</v>
      </c>
      <c r="W3296" s="403">
        <v>20.399999999999999</v>
      </c>
      <c r="X3296" s="404">
        <v>0.25524000000000002</v>
      </c>
      <c r="Y3296" s="403">
        <f>X3296+(S3296*((U3296-INDEX('[1]Center of Mass'!$B$8:$M$105,MATCH(A3296,'[1]Center of Mass'!$B$8:$B$105,0),9))^2+(V3296-INDEX('[1]Center of Mass'!$B$8:$M$105,MATCH(A3296,'[1]Center of Mass'!$B$8:$B$105,0),10))^2))</f>
        <v>502.94213467480012</v>
      </c>
    </row>
    <row r="3297" spans="1:25">
      <c r="A3297" s="403" t="s">
        <v>55</v>
      </c>
      <c r="B3297" s="403" t="s">
        <v>409</v>
      </c>
      <c r="C3297" s="403" t="s">
        <v>343</v>
      </c>
      <c r="D3297" s="403" t="s">
        <v>344</v>
      </c>
      <c r="E3297" s="403" t="s">
        <v>1455</v>
      </c>
      <c r="F3297" s="403">
        <v>0</v>
      </c>
      <c r="O3297" s="403" t="s">
        <v>345</v>
      </c>
      <c r="R3297" s="403">
        <v>4</v>
      </c>
      <c r="S3297" s="403">
        <v>1.2188000000000001</v>
      </c>
      <c r="T3297" s="403">
        <v>4.45</v>
      </c>
      <c r="U3297" s="403">
        <v>5.7370000000000001</v>
      </c>
      <c r="V3297" s="403">
        <v>24.824999999999999</v>
      </c>
      <c r="W3297" s="403">
        <v>20.399999999999999</v>
      </c>
      <c r="X3297" s="404">
        <v>0.25524000000000002</v>
      </c>
      <c r="Y3297" s="403">
        <f>X3297+(S3297*((U3297-INDEX('[1]Center of Mass'!$B$8:$M$105,MATCH(A3297,'[1]Center of Mass'!$B$8:$B$105,0),9))^2+(V3297-INDEX('[1]Center of Mass'!$B$8:$M$105,MATCH(A3297,'[1]Center of Mass'!$B$8:$B$105,0),10))^2))</f>
        <v>464.31784468480009</v>
      </c>
    </row>
    <row r="3298" spans="1:25">
      <c r="A3298" s="403" t="s">
        <v>55</v>
      </c>
      <c r="B3298" s="403" t="s">
        <v>456</v>
      </c>
      <c r="C3298" s="403" t="s">
        <v>343</v>
      </c>
      <c r="D3298" s="403" t="s">
        <v>344</v>
      </c>
      <c r="E3298" s="403" t="s">
        <v>1455</v>
      </c>
      <c r="F3298" s="403">
        <v>0</v>
      </c>
      <c r="O3298" s="403" t="s">
        <v>345</v>
      </c>
      <c r="R3298" s="403">
        <v>4</v>
      </c>
      <c r="S3298" s="403">
        <v>1.2188000000000001</v>
      </c>
      <c r="T3298" s="403">
        <v>4.45</v>
      </c>
      <c r="U3298" s="403">
        <v>6.7130000000000001</v>
      </c>
      <c r="V3298" s="403">
        <v>24.824999999999999</v>
      </c>
      <c r="W3298" s="403">
        <v>20.399999999999999</v>
      </c>
      <c r="X3298" s="404">
        <v>0.25524000000000002</v>
      </c>
      <c r="Y3298" s="403">
        <f>X3298+(S3298*((U3298-INDEX('[1]Center of Mass'!$B$8:$M$105,MATCH(A3298,'[1]Center of Mass'!$B$8:$B$105,0),9))^2+(V3298-INDEX('[1]Center of Mass'!$B$8:$M$105,MATCH(A3298,'[1]Center of Mass'!$B$8:$B$105,0),10))^2))</f>
        <v>427.97474974720001</v>
      </c>
    </row>
    <row r="3299" spans="1:25">
      <c r="A3299" s="403" t="s">
        <v>55</v>
      </c>
      <c r="B3299" s="403" t="s">
        <v>410</v>
      </c>
      <c r="C3299" s="403" t="s">
        <v>343</v>
      </c>
      <c r="D3299" s="403" t="s">
        <v>344</v>
      </c>
      <c r="E3299" s="403" t="s">
        <v>1455</v>
      </c>
      <c r="F3299" s="403">
        <v>0</v>
      </c>
      <c r="O3299" s="403" t="s">
        <v>345</v>
      </c>
      <c r="R3299" s="403">
        <v>4</v>
      </c>
      <c r="S3299" s="403">
        <v>2</v>
      </c>
      <c r="T3299" s="403">
        <v>5.7</v>
      </c>
      <c r="U3299" s="403">
        <v>8</v>
      </c>
      <c r="V3299" s="403">
        <v>24.824999999999999</v>
      </c>
      <c r="W3299" s="403">
        <v>20.399999999999999</v>
      </c>
      <c r="X3299" s="404">
        <v>0.68708000000000002</v>
      </c>
      <c r="Y3299" s="403">
        <f>X3299+(S3299*((U3299-INDEX('[1]Center of Mass'!$B$8:$M$105,MATCH(A3299,'[1]Center of Mass'!$B$8:$B$105,0),9))^2+(V3299-INDEX('[1]Center of Mass'!$B$8:$M$105,MATCH(A3299,'[1]Center of Mass'!$B$8:$B$105,0),10))^2))</f>
        <v>629.74108200000012</v>
      </c>
    </row>
    <row r="3300" spans="1:25">
      <c r="A3300" s="403" t="s">
        <v>55</v>
      </c>
      <c r="B3300" s="403" t="s">
        <v>412</v>
      </c>
      <c r="C3300" s="403" t="s">
        <v>343</v>
      </c>
      <c r="D3300" s="403" t="s">
        <v>344</v>
      </c>
      <c r="E3300" s="403" t="s">
        <v>1455</v>
      </c>
      <c r="F3300" s="403">
        <v>0</v>
      </c>
      <c r="O3300" s="403" t="s">
        <v>345</v>
      </c>
      <c r="R3300" s="403">
        <v>4</v>
      </c>
      <c r="S3300" s="403">
        <v>0.875</v>
      </c>
      <c r="T3300" s="403">
        <v>3.9</v>
      </c>
      <c r="U3300" s="403">
        <v>9.15</v>
      </c>
      <c r="V3300" s="403">
        <v>24.824999999999999</v>
      </c>
      <c r="W3300" s="403">
        <v>20.399999999999999</v>
      </c>
      <c r="X3300" s="404">
        <v>0.14965999999999999</v>
      </c>
      <c r="Y3300" s="403">
        <f>X3300+(S3300*((U3300-INDEX('[1]Center of Mass'!$B$8:$M$105,MATCH(A3300,'[1]Center of Mass'!$B$8:$B$105,0),9))^2+(V3300-INDEX('[1]Center of Mass'!$B$8:$M$105,MATCH(A3300,'[1]Center of Mass'!$B$8:$B$105,0),10))^2))</f>
        <v>249.34721087500003</v>
      </c>
    </row>
    <row r="3301" spans="1:25">
      <c r="A3301" s="403" t="s">
        <v>55</v>
      </c>
      <c r="B3301" s="403" t="s">
        <v>413</v>
      </c>
      <c r="C3301" s="403" t="s">
        <v>343</v>
      </c>
      <c r="D3301" s="403" t="s">
        <v>344</v>
      </c>
      <c r="E3301" s="403" t="s">
        <v>1455</v>
      </c>
      <c r="F3301" s="403">
        <v>0</v>
      </c>
      <c r="O3301" s="403" t="s">
        <v>345</v>
      </c>
      <c r="R3301" s="403">
        <v>4</v>
      </c>
      <c r="S3301" s="403">
        <v>1.625</v>
      </c>
      <c r="T3301" s="403">
        <v>5.0999999999999996</v>
      </c>
      <c r="U3301" s="403">
        <v>10.15</v>
      </c>
      <c r="V3301" s="403">
        <v>24.824999999999999</v>
      </c>
      <c r="W3301" s="403">
        <v>20.399999999999999</v>
      </c>
      <c r="X3301" s="404">
        <v>0.44044</v>
      </c>
      <c r="Y3301" s="403">
        <f>X3301+(S3301*((U3301-INDEX('[1]Center of Mass'!$B$8:$M$105,MATCH(A3301,'[1]Center of Mass'!$B$8:$B$105,0),9))^2+(V3301-INDEX('[1]Center of Mass'!$B$8:$M$105,MATCH(A3301,'[1]Center of Mass'!$B$8:$B$105,0),10))^2))</f>
        <v>424.72014162500005</v>
      </c>
    </row>
    <row r="3302" spans="1:25">
      <c r="A3302" s="403" t="s">
        <v>55</v>
      </c>
      <c r="B3302" s="403" t="s">
        <v>414</v>
      </c>
      <c r="C3302" s="403" t="s">
        <v>343</v>
      </c>
      <c r="D3302" s="403" t="s">
        <v>344</v>
      </c>
      <c r="E3302" s="403" t="s">
        <v>1455</v>
      </c>
      <c r="F3302" s="403">
        <v>0</v>
      </c>
      <c r="O3302" s="403" t="s">
        <v>345</v>
      </c>
      <c r="R3302" s="403">
        <v>4</v>
      </c>
      <c r="S3302" s="403">
        <v>1.1875</v>
      </c>
      <c r="T3302" s="403">
        <v>4.4000000000000004</v>
      </c>
      <c r="U3302" s="403">
        <v>11.275</v>
      </c>
      <c r="V3302" s="403">
        <v>24.824999999999999</v>
      </c>
      <c r="W3302" s="403">
        <v>20.399999999999999</v>
      </c>
      <c r="X3302" s="404">
        <v>0.24393000000000001</v>
      </c>
      <c r="Y3302" s="403">
        <f>X3302+(S3302*((U3302-INDEX('[1]Center of Mass'!$B$8:$M$105,MATCH(A3302,'[1]Center of Mass'!$B$8:$B$105,0),9))^2+(V3302-INDEX('[1]Center of Mass'!$B$8:$M$105,MATCH(A3302,'[1]Center of Mass'!$B$8:$B$105,0),10))^2))</f>
        <v>281.46895774999996</v>
      </c>
    </row>
    <row r="3303" spans="1:25">
      <c r="A3303" s="403" t="s">
        <v>55</v>
      </c>
      <c r="B3303" s="403" t="s">
        <v>415</v>
      </c>
      <c r="C3303" s="403" t="s">
        <v>343</v>
      </c>
      <c r="D3303" s="403" t="s">
        <v>344</v>
      </c>
      <c r="E3303" s="403" t="s">
        <v>1455</v>
      </c>
      <c r="F3303" s="403">
        <v>0</v>
      </c>
      <c r="O3303" s="403" t="s">
        <v>345</v>
      </c>
      <c r="R3303" s="403">
        <v>4</v>
      </c>
      <c r="S3303" s="403">
        <v>1.1875</v>
      </c>
      <c r="T3303" s="403">
        <v>4.4000000000000004</v>
      </c>
      <c r="U3303" s="403">
        <v>12.225</v>
      </c>
      <c r="V3303" s="403">
        <v>24.824999999999999</v>
      </c>
      <c r="W3303" s="403">
        <v>20.399999999999999</v>
      </c>
      <c r="X3303" s="404">
        <v>0.24393000000000001</v>
      </c>
      <c r="Y3303" s="403">
        <f>X3303+(S3303*((U3303-INDEX('[1]Center of Mass'!$B$8:$M$105,MATCH(A3303,'[1]Center of Mass'!$B$8:$B$105,0),9))^2+(V3303-INDEX('[1]Center of Mass'!$B$8:$M$105,MATCH(A3303,'[1]Center of Mass'!$B$8:$B$105,0),10))^2))</f>
        <v>259.46826400000003</v>
      </c>
    </row>
    <row r="3304" spans="1:25">
      <c r="A3304" s="403" t="s">
        <v>55</v>
      </c>
      <c r="B3304" s="403" t="s">
        <v>416</v>
      </c>
      <c r="C3304" s="403" t="s">
        <v>343</v>
      </c>
      <c r="D3304" s="403" t="s">
        <v>344</v>
      </c>
      <c r="E3304" s="403" t="s">
        <v>1455</v>
      </c>
      <c r="F3304" s="403">
        <v>0</v>
      </c>
      <c r="O3304" s="403" t="s">
        <v>345</v>
      </c>
      <c r="R3304" s="403">
        <v>4</v>
      </c>
      <c r="S3304" s="403">
        <v>1.3542000000000001</v>
      </c>
      <c r="T3304" s="403">
        <v>4.6669999999999998</v>
      </c>
      <c r="U3304" s="403">
        <v>13.242000000000001</v>
      </c>
      <c r="V3304" s="403">
        <v>24.824999999999999</v>
      </c>
      <c r="W3304" s="403">
        <v>20.399999999999999</v>
      </c>
      <c r="X3304" s="404">
        <v>0.30875999999999998</v>
      </c>
      <c r="Y3304" s="403">
        <f>X3304+(S3304*((U3304-INDEX('[1]Center of Mass'!$B$8:$M$105,MATCH(A3304,'[1]Center of Mass'!$B$8:$B$105,0),9))^2+(V3304-INDEX('[1]Center of Mass'!$B$8:$M$105,MATCH(A3304,'[1]Center of Mass'!$B$8:$B$105,0),10))^2))</f>
        <v>271.77315589020003</v>
      </c>
    </row>
    <row r="3305" spans="1:25">
      <c r="A3305" s="403" t="s">
        <v>55</v>
      </c>
      <c r="B3305" s="403" t="s">
        <v>417</v>
      </c>
      <c r="C3305" s="403" t="s">
        <v>343</v>
      </c>
      <c r="D3305" s="403" t="s">
        <v>344</v>
      </c>
      <c r="E3305" s="403" t="s">
        <v>1455</v>
      </c>
      <c r="F3305" s="403">
        <v>0</v>
      </c>
      <c r="O3305" s="403" t="s">
        <v>345</v>
      </c>
      <c r="R3305" s="403">
        <v>4</v>
      </c>
      <c r="S3305" s="403">
        <v>1.3542000000000001</v>
      </c>
      <c r="T3305" s="403">
        <v>4.6669999999999998</v>
      </c>
      <c r="U3305" s="403">
        <v>14.324999999999999</v>
      </c>
      <c r="V3305" s="403">
        <v>24.824999999999999</v>
      </c>
      <c r="W3305" s="403">
        <v>20.399999999999999</v>
      </c>
      <c r="X3305" s="404">
        <v>0.30875999999999998</v>
      </c>
      <c r="Y3305" s="403">
        <f>X3305+(S3305*((U3305-INDEX('[1]Center of Mass'!$B$8:$M$105,MATCH(A3305,'[1]Center of Mass'!$B$8:$B$105,0),9))^2+(V3305-INDEX('[1]Center of Mass'!$B$8:$M$105,MATCH(A3305,'[1]Center of Mass'!$B$8:$B$105,0),10))^2))</f>
        <v>249.13620649920006</v>
      </c>
    </row>
    <row r="3306" spans="1:25">
      <c r="A3306" s="403" t="s">
        <v>55</v>
      </c>
      <c r="B3306" s="403" t="s">
        <v>540</v>
      </c>
      <c r="C3306" s="403" t="s">
        <v>343</v>
      </c>
      <c r="D3306" s="403" t="s">
        <v>344</v>
      </c>
      <c r="E3306" s="403" t="s">
        <v>1455</v>
      </c>
      <c r="F3306" s="403">
        <v>0</v>
      </c>
      <c r="O3306" s="403" t="s">
        <v>345</v>
      </c>
      <c r="R3306" s="403">
        <v>4</v>
      </c>
      <c r="S3306" s="403">
        <v>1.3542000000000001</v>
      </c>
      <c r="T3306" s="403">
        <v>4.6669999999999998</v>
      </c>
      <c r="U3306" s="403">
        <v>15.407999999999999</v>
      </c>
      <c r="V3306" s="403">
        <v>24.824999999999999</v>
      </c>
      <c r="W3306" s="403">
        <v>20.399999999999999</v>
      </c>
      <c r="X3306" s="404">
        <v>0.30875999999999998</v>
      </c>
      <c r="Y3306" s="403">
        <f>X3306+(S3306*((U3306-INDEX('[1]Center of Mass'!$B$8:$M$105,MATCH(A3306,'[1]Center of Mass'!$B$8:$B$105,0),9))^2+(V3306-INDEX('[1]Center of Mass'!$B$8:$M$105,MATCH(A3306,'[1]Center of Mass'!$B$8:$B$105,0),10))^2))</f>
        <v>229.67590967580006</v>
      </c>
    </row>
    <row r="3307" spans="1:25">
      <c r="A3307" s="403" t="s">
        <v>55</v>
      </c>
      <c r="B3307" s="403" t="s">
        <v>418</v>
      </c>
      <c r="C3307" s="403" t="s">
        <v>343</v>
      </c>
      <c r="D3307" s="403" t="s">
        <v>344</v>
      </c>
      <c r="E3307" s="403" t="s">
        <v>1455</v>
      </c>
      <c r="F3307" s="403">
        <v>0</v>
      </c>
      <c r="O3307" s="403" t="s">
        <v>345</v>
      </c>
      <c r="R3307" s="403">
        <v>4</v>
      </c>
      <c r="S3307" s="403">
        <v>1.3542000000000001</v>
      </c>
      <c r="T3307" s="403">
        <v>4.6669999999999998</v>
      </c>
      <c r="U3307" s="403">
        <v>16.492000000000001</v>
      </c>
      <c r="V3307" s="403">
        <v>24.824999999999999</v>
      </c>
      <c r="W3307" s="403">
        <v>20.399999999999999</v>
      </c>
      <c r="X3307" s="404">
        <v>0.30875999999999998</v>
      </c>
      <c r="Y3307" s="403">
        <f>X3307+(S3307*((U3307-INDEX('[1]Center of Mass'!$B$8:$M$105,MATCH(A3307,'[1]Center of Mass'!$B$8:$B$105,0),9))^2+(V3307-INDEX('[1]Center of Mass'!$B$8:$M$105,MATCH(A3307,'[1]Center of Mass'!$B$8:$B$105,0),10))^2))</f>
        <v>213.37869769020003</v>
      </c>
    </row>
    <row r="3308" spans="1:25">
      <c r="A3308" s="403" t="s">
        <v>55</v>
      </c>
      <c r="B3308" s="403" t="s">
        <v>541</v>
      </c>
      <c r="C3308" s="403" t="s">
        <v>343</v>
      </c>
      <c r="D3308" s="403" t="s">
        <v>344</v>
      </c>
      <c r="E3308" s="403" t="s">
        <v>1455</v>
      </c>
      <c r="F3308" s="403">
        <v>0</v>
      </c>
      <c r="O3308" s="403" t="s">
        <v>345</v>
      </c>
      <c r="R3308" s="403">
        <v>4</v>
      </c>
      <c r="S3308" s="403">
        <v>1.3542000000000001</v>
      </c>
      <c r="T3308" s="403">
        <v>4.6669999999999998</v>
      </c>
      <c r="U3308" s="403">
        <v>17.574999999999999</v>
      </c>
      <c r="V3308" s="403">
        <v>24.824999999999999</v>
      </c>
      <c r="W3308" s="403">
        <v>20.399999999999999</v>
      </c>
      <c r="X3308" s="404">
        <v>0.30875999999999998</v>
      </c>
      <c r="Y3308" s="403">
        <f>X3308+(S3308*((U3308-INDEX('[1]Center of Mass'!$B$8:$M$105,MATCH(A3308,'[1]Center of Mass'!$B$8:$B$105,0),9))^2+(V3308-INDEX('[1]Center of Mass'!$B$8:$M$105,MATCH(A3308,'[1]Center of Mass'!$B$8:$B$105,0),10))^2))</f>
        <v>200.27463919920001</v>
      </c>
    </row>
    <row r="3309" spans="1:25">
      <c r="A3309" s="403" t="s">
        <v>55</v>
      </c>
      <c r="B3309" s="403" t="s">
        <v>542</v>
      </c>
      <c r="C3309" s="403" t="s">
        <v>343</v>
      </c>
      <c r="D3309" s="403" t="s">
        <v>344</v>
      </c>
      <c r="E3309" s="403" t="s">
        <v>1455</v>
      </c>
      <c r="F3309" s="403">
        <v>0</v>
      </c>
      <c r="O3309" s="403" t="s">
        <v>345</v>
      </c>
      <c r="R3309" s="403">
        <v>4</v>
      </c>
      <c r="S3309" s="403">
        <v>1.3542000000000001</v>
      </c>
      <c r="T3309" s="403">
        <v>4.6669999999999998</v>
      </c>
      <c r="U3309" s="403">
        <v>18.658000000000001</v>
      </c>
      <c r="V3309" s="403">
        <v>24.824999999999999</v>
      </c>
      <c r="W3309" s="403">
        <v>20.399999999999999</v>
      </c>
      <c r="X3309" s="404">
        <v>0.30875999999999998</v>
      </c>
      <c r="Y3309" s="403">
        <f>X3309+(S3309*((U3309-INDEX('[1]Center of Mass'!$B$8:$M$105,MATCH(A3309,'[1]Center of Mass'!$B$8:$B$105,0),9))^2+(V3309-INDEX('[1]Center of Mass'!$B$8:$M$105,MATCH(A3309,'[1]Center of Mass'!$B$8:$B$105,0),10))^2))</f>
        <v>190.34723327580002</v>
      </c>
    </row>
    <row r="3310" spans="1:25">
      <c r="A3310" s="403" t="s">
        <v>55</v>
      </c>
      <c r="B3310" s="403" t="s">
        <v>545</v>
      </c>
      <c r="C3310" s="403" t="s">
        <v>343</v>
      </c>
      <c r="D3310" s="403" t="s">
        <v>344</v>
      </c>
      <c r="E3310" s="403" t="s">
        <v>1455</v>
      </c>
      <c r="F3310" s="403">
        <v>0</v>
      </c>
      <c r="O3310" s="403" t="s">
        <v>345</v>
      </c>
      <c r="R3310" s="403">
        <v>4</v>
      </c>
      <c r="S3310" s="403">
        <v>1.5</v>
      </c>
      <c r="T3310" s="403">
        <v>4.9000000000000004</v>
      </c>
      <c r="U3310" s="403">
        <v>-0.6</v>
      </c>
      <c r="V3310" s="403">
        <v>26.074999999999999</v>
      </c>
      <c r="W3310" s="403">
        <v>20.399999999999999</v>
      </c>
      <c r="X3310" s="404">
        <v>0.37530999999999998</v>
      </c>
      <c r="Y3310" s="403">
        <f>X3310+(S3310*((U3310-INDEX('[1]Center of Mass'!$B$8:$M$105,MATCH(A3310,'[1]Center of Mass'!$B$8:$B$105,0),9))^2+(V3310-INDEX('[1]Center of Mass'!$B$8:$M$105,MATCH(A3310,'[1]Center of Mass'!$B$8:$B$105,0),10))^2))</f>
        <v>976.90036150000026</v>
      </c>
    </row>
    <row r="3311" spans="1:25">
      <c r="A3311" s="403" t="s">
        <v>55</v>
      </c>
      <c r="B3311" s="403" t="s">
        <v>575</v>
      </c>
      <c r="C3311" s="403" t="s">
        <v>343</v>
      </c>
      <c r="D3311" s="403" t="s">
        <v>344</v>
      </c>
      <c r="E3311" s="403" t="s">
        <v>1455</v>
      </c>
      <c r="F3311" s="403">
        <v>0</v>
      </c>
      <c r="O3311" s="403" t="s">
        <v>345</v>
      </c>
      <c r="R3311" s="403">
        <v>4</v>
      </c>
      <c r="S3311" s="403">
        <v>1.375</v>
      </c>
      <c r="T3311" s="403">
        <v>4.7</v>
      </c>
      <c r="U3311" s="403">
        <v>0.55000000000000004</v>
      </c>
      <c r="V3311" s="403">
        <v>26.074999999999999</v>
      </c>
      <c r="W3311" s="403">
        <v>20.399999999999999</v>
      </c>
      <c r="X3311" s="404">
        <v>0.31768000000000002</v>
      </c>
      <c r="Y3311" s="403">
        <f>X3311+(S3311*((U3311-INDEX('[1]Center of Mass'!$B$8:$M$105,MATCH(A3311,'[1]Center of Mass'!$B$8:$B$105,0),9))^2+(V3311-INDEX('[1]Center of Mass'!$B$8:$M$105,MATCH(A3311,'[1]Center of Mass'!$B$8:$B$105,0),10))^2))</f>
        <v>827.38966887499998</v>
      </c>
    </row>
    <row r="3312" spans="1:25">
      <c r="A3312" s="403" t="s">
        <v>55</v>
      </c>
      <c r="B3312" s="403" t="s">
        <v>576</v>
      </c>
      <c r="C3312" s="403" t="s">
        <v>343</v>
      </c>
      <c r="D3312" s="403" t="s">
        <v>344</v>
      </c>
      <c r="E3312" s="403" t="s">
        <v>1455</v>
      </c>
      <c r="F3312" s="403">
        <v>0</v>
      </c>
      <c r="O3312" s="403" t="s">
        <v>345</v>
      </c>
      <c r="R3312" s="403">
        <v>4</v>
      </c>
      <c r="S3312" s="403">
        <v>1.375</v>
      </c>
      <c r="T3312" s="403">
        <v>4.7</v>
      </c>
      <c r="U3312" s="403">
        <v>1.65</v>
      </c>
      <c r="V3312" s="403">
        <v>26.074999999999999</v>
      </c>
      <c r="W3312" s="403">
        <v>20.399999999999999</v>
      </c>
      <c r="X3312" s="404">
        <v>0.31768000000000002</v>
      </c>
      <c r="Y3312" s="403">
        <f>X3312+(S3312*((U3312-INDEX('[1]Center of Mass'!$B$8:$M$105,MATCH(A3312,'[1]Center of Mass'!$B$8:$B$105,0),9))^2+(V3312-INDEX('[1]Center of Mass'!$B$8:$M$105,MATCH(A3312,'[1]Center of Mass'!$B$8:$B$105,0),10))^2))</f>
        <v>765.6766438750002</v>
      </c>
    </row>
    <row r="3313" spans="1:25">
      <c r="A3313" s="403" t="s">
        <v>55</v>
      </c>
      <c r="B3313" s="403" t="s">
        <v>577</v>
      </c>
      <c r="C3313" s="403" t="s">
        <v>343</v>
      </c>
      <c r="D3313" s="403" t="s">
        <v>344</v>
      </c>
      <c r="E3313" s="403" t="s">
        <v>1455</v>
      </c>
      <c r="F3313" s="403">
        <v>0</v>
      </c>
      <c r="O3313" s="403" t="s">
        <v>345</v>
      </c>
      <c r="R3313" s="403">
        <v>4</v>
      </c>
      <c r="S3313" s="403">
        <v>1.375</v>
      </c>
      <c r="T3313" s="403">
        <v>4.7</v>
      </c>
      <c r="U3313" s="403">
        <v>2.75</v>
      </c>
      <c r="V3313" s="403">
        <v>26.074999999999999</v>
      </c>
      <c r="W3313" s="403">
        <v>20.399999999999999</v>
      </c>
      <c r="X3313" s="404">
        <v>0.31768000000000002</v>
      </c>
      <c r="Y3313" s="403">
        <f>X3313+(S3313*((U3313-INDEX('[1]Center of Mass'!$B$8:$M$105,MATCH(A3313,'[1]Center of Mass'!$B$8:$B$105,0),9))^2+(V3313-INDEX('[1]Center of Mass'!$B$8:$M$105,MATCH(A3313,'[1]Center of Mass'!$B$8:$B$105,0),10))^2))</f>
        <v>707.29111887500005</v>
      </c>
    </row>
    <row r="3314" spans="1:25">
      <c r="A3314" s="403" t="s">
        <v>55</v>
      </c>
      <c r="B3314" s="403" t="s">
        <v>829</v>
      </c>
      <c r="C3314" s="403" t="s">
        <v>343</v>
      </c>
      <c r="D3314" s="403" t="s">
        <v>344</v>
      </c>
      <c r="E3314" s="403" t="s">
        <v>1455</v>
      </c>
      <c r="F3314" s="403">
        <v>0</v>
      </c>
      <c r="O3314" s="403" t="s">
        <v>345</v>
      </c>
      <c r="R3314" s="403">
        <v>4</v>
      </c>
      <c r="S3314" s="403">
        <v>1.2188000000000001</v>
      </c>
      <c r="T3314" s="403">
        <v>4.45</v>
      </c>
      <c r="U3314" s="403">
        <v>3.7869999999999999</v>
      </c>
      <c r="V3314" s="403">
        <v>26.074999999999999</v>
      </c>
      <c r="W3314" s="403">
        <v>20.399999999999999</v>
      </c>
      <c r="X3314" s="404">
        <v>0.25524000000000002</v>
      </c>
      <c r="Y3314" s="403">
        <f>X3314+(S3314*((U3314-INDEX('[1]Center of Mass'!$B$8:$M$105,MATCH(A3314,'[1]Center of Mass'!$B$8:$B$105,0),9))^2+(V3314-INDEX('[1]Center of Mass'!$B$8:$M$105,MATCH(A3314,'[1]Center of Mass'!$B$8:$B$105,0),10))^2))</f>
        <v>580.82854316480007</v>
      </c>
    </row>
    <row r="3315" spans="1:25">
      <c r="A3315" s="403" t="s">
        <v>55</v>
      </c>
      <c r="B3315" s="403" t="s">
        <v>830</v>
      </c>
      <c r="C3315" s="403" t="s">
        <v>343</v>
      </c>
      <c r="D3315" s="403" t="s">
        <v>344</v>
      </c>
      <c r="E3315" s="403" t="s">
        <v>1455</v>
      </c>
      <c r="F3315" s="403">
        <v>0</v>
      </c>
      <c r="O3315" s="403" t="s">
        <v>345</v>
      </c>
      <c r="R3315" s="403">
        <v>4</v>
      </c>
      <c r="S3315" s="403">
        <v>1.2188000000000001</v>
      </c>
      <c r="T3315" s="403">
        <v>4.45</v>
      </c>
      <c r="U3315" s="403">
        <v>4.7619999999999996</v>
      </c>
      <c r="V3315" s="403">
        <v>26.074999999999999</v>
      </c>
      <c r="W3315" s="403">
        <v>20.399999999999999</v>
      </c>
      <c r="X3315" s="404">
        <v>0.25524000000000002</v>
      </c>
      <c r="Y3315" s="403">
        <f>X3315+(S3315*((U3315-INDEX('[1]Center of Mass'!$B$8:$M$105,MATCH(A3315,'[1]Center of Mass'!$B$8:$B$105,0),9))^2+(V3315-INDEX('[1]Center of Mass'!$B$8:$M$105,MATCH(A3315,'[1]Center of Mass'!$B$8:$B$105,0),10))^2))</f>
        <v>539.88700967480008</v>
      </c>
    </row>
    <row r="3316" spans="1:25">
      <c r="A3316" s="403" t="s">
        <v>55</v>
      </c>
      <c r="B3316" s="403" t="s">
        <v>831</v>
      </c>
      <c r="C3316" s="403" t="s">
        <v>343</v>
      </c>
      <c r="D3316" s="403" t="s">
        <v>344</v>
      </c>
      <c r="E3316" s="403" t="s">
        <v>1455</v>
      </c>
      <c r="F3316" s="403">
        <v>0</v>
      </c>
      <c r="O3316" s="403" t="s">
        <v>345</v>
      </c>
      <c r="R3316" s="403">
        <v>4</v>
      </c>
      <c r="S3316" s="403">
        <v>1.2188000000000001</v>
      </c>
      <c r="T3316" s="403">
        <v>4.45</v>
      </c>
      <c r="U3316" s="403">
        <v>5.7370000000000001</v>
      </c>
      <c r="V3316" s="403">
        <v>26.074999999999999</v>
      </c>
      <c r="W3316" s="403">
        <v>20.399999999999999</v>
      </c>
      <c r="X3316" s="404">
        <v>0.25524000000000002</v>
      </c>
      <c r="Y3316" s="403">
        <f>X3316+(S3316*((U3316-INDEX('[1]Center of Mass'!$B$8:$M$105,MATCH(A3316,'[1]Center of Mass'!$B$8:$B$105,0),9))^2+(V3316-INDEX('[1]Center of Mass'!$B$8:$M$105,MATCH(A3316,'[1]Center of Mass'!$B$8:$B$105,0),10))^2))</f>
        <v>501.26271968480012</v>
      </c>
    </row>
    <row r="3317" spans="1:25">
      <c r="A3317" s="403" t="s">
        <v>55</v>
      </c>
      <c r="B3317" s="403" t="s">
        <v>832</v>
      </c>
      <c r="C3317" s="403" t="s">
        <v>343</v>
      </c>
      <c r="D3317" s="403" t="s">
        <v>344</v>
      </c>
      <c r="E3317" s="403" t="s">
        <v>1455</v>
      </c>
      <c r="F3317" s="403">
        <v>0</v>
      </c>
      <c r="O3317" s="403" t="s">
        <v>345</v>
      </c>
      <c r="R3317" s="403">
        <v>4</v>
      </c>
      <c r="S3317" s="403">
        <v>1.2188000000000001</v>
      </c>
      <c r="T3317" s="403">
        <v>4.45</v>
      </c>
      <c r="U3317" s="403">
        <v>6.7119999999999997</v>
      </c>
      <c r="V3317" s="403">
        <v>26.074999999999999</v>
      </c>
      <c r="W3317" s="403">
        <v>20.399999999999999</v>
      </c>
      <c r="X3317" s="404">
        <v>0.25524000000000002</v>
      </c>
      <c r="Y3317" s="403">
        <f>X3317+(S3317*((U3317-INDEX('[1]Center of Mass'!$B$8:$M$105,MATCH(A3317,'[1]Center of Mass'!$B$8:$B$105,0),9))^2+(V3317-INDEX('[1]Center of Mass'!$B$8:$M$105,MATCH(A3317,'[1]Center of Mass'!$B$8:$B$105,0),10))^2))</f>
        <v>464.95567319480011</v>
      </c>
    </row>
    <row r="3318" spans="1:25">
      <c r="A3318" s="403" t="s">
        <v>55</v>
      </c>
      <c r="B3318" s="403" t="s">
        <v>833</v>
      </c>
      <c r="C3318" s="403" t="s">
        <v>343</v>
      </c>
      <c r="D3318" s="403" t="s">
        <v>344</v>
      </c>
      <c r="E3318" s="403" t="s">
        <v>1455</v>
      </c>
      <c r="F3318" s="403">
        <v>0</v>
      </c>
      <c r="O3318" s="403" t="s">
        <v>345</v>
      </c>
      <c r="R3318" s="403">
        <v>4</v>
      </c>
      <c r="S3318" s="403">
        <v>2</v>
      </c>
      <c r="T3318" s="403">
        <v>5.7</v>
      </c>
      <c r="U3318" s="403">
        <v>8</v>
      </c>
      <c r="V3318" s="403">
        <v>26.074999999999999</v>
      </c>
      <c r="W3318" s="403">
        <v>20.399999999999999</v>
      </c>
      <c r="X3318" s="404">
        <v>0.68708000000000002</v>
      </c>
      <c r="Y3318" s="403">
        <f>X3318+(S3318*((U3318-INDEX('[1]Center of Mass'!$B$8:$M$105,MATCH(A3318,'[1]Center of Mass'!$B$8:$B$105,0),9))^2+(V3318-INDEX('[1]Center of Mass'!$B$8:$M$105,MATCH(A3318,'[1]Center of Mass'!$B$8:$B$105,0),10))^2))</f>
        <v>690.36608200000012</v>
      </c>
    </row>
    <row r="3319" spans="1:25">
      <c r="A3319" s="403" t="s">
        <v>55</v>
      </c>
      <c r="B3319" s="403" t="s">
        <v>835</v>
      </c>
      <c r="C3319" s="403" t="s">
        <v>343</v>
      </c>
      <c r="D3319" s="403" t="s">
        <v>344</v>
      </c>
      <c r="E3319" s="403" t="s">
        <v>1455</v>
      </c>
      <c r="F3319" s="403">
        <v>0</v>
      </c>
      <c r="O3319" s="403" t="s">
        <v>345</v>
      </c>
      <c r="R3319" s="403">
        <v>4</v>
      </c>
      <c r="S3319" s="403">
        <v>0.875</v>
      </c>
      <c r="T3319" s="403">
        <v>3.9</v>
      </c>
      <c r="U3319" s="403">
        <v>9.15</v>
      </c>
      <c r="V3319" s="403">
        <v>26.074999999999999</v>
      </c>
      <c r="W3319" s="403">
        <v>20.399999999999999</v>
      </c>
      <c r="X3319" s="404">
        <v>0.14965999999999999</v>
      </c>
      <c r="Y3319" s="403">
        <f>X3319+(S3319*((U3319-INDEX('[1]Center of Mass'!$B$8:$M$105,MATCH(A3319,'[1]Center of Mass'!$B$8:$B$105,0),9))^2+(V3319-INDEX('[1]Center of Mass'!$B$8:$M$105,MATCH(A3319,'[1]Center of Mass'!$B$8:$B$105,0),10))^2))</f>
        <v>275.87064837500003</v>
      </c>
    </row>
    <row r="3320" spans="1:25">
      <c r="A3320" s="403" t="s">
        <v>55</v>
      </c>
      <c r="B3320" s="403" t="s">
        <v>836</v>
      </c>
      <c r="C3320" s="403" t="s">
        <v>343</v>
      </c>
      <c r="D3320" s="403" t="s">
        <v>344</v>
      </c>
      <c r="E3320" s="403" t="s">
        <v>1455</v>
      </c>
      <c r="F3320" s="403">
        <v>0</v>
      </c>
      <c r="O3320" s="403" t="s">
        <v>345</v>
      </c>
      <c r="R3320" s="403">
        <v>4</v>
      </c>
      <c r="S3320" s="403">
        <v>1.625</v>
      </c>
      <c r="T3320" s="403">
        <v>5.0999999999999996</v>
      </c>
      <c r="U3320" s="403">
        <v>10.15</v>
      </c>
      <c r="V3320" s="403">
        <v>26.074999999999999</v>
      </c>
      <c r="W3320" s="403">
        <v>20.399999999999999</v>
      </c>
      <c r="X3320" s="404">
        <v>0.44044</v>
      </c>
      <c r="Y3320" s="403">
        <f>X3320+(S3320*((U3320-INDEX('[1]Center of Mass'!$B$8:$M$105,MATCH(A3320,'[1]Center of Mass'!$B$8:$B$105,0),9))^2+(V3320-INDEX('[1]Center of Mass'!$B$8:$M$105,MATCH(A3320,'[1]Center of Mass'!$B$8:$B$105,0),10))^2))</f>
        <v>473.97795412500005</v>
      </c>
    </row>
    <row r="3321" spans="1:25">
      <c r="A3321" s="403" t="s">
        <v>55</v>
      </c>
      <c r="B3321" s="403" t="s">
        <v>837</v>
      </c>
      <c r="C3321" s="403" t="s">
        <v>343</v>
      </c>
      <c r="D3321" s="403" t="s">
        <v>344</v>
      </c>
      <c r="E3321" s="403" t="s">
        <v>1455</v>
      </c>
      <c r="F3321" s="403">
        <v>0</v>
      </c>
      <c r="O3321" s="403" t="s">
        <v>345</v>
      </c>
      <c r="R3321" s="403">
        <v>4</v>
      </c>
      <c r="S3321" s="403">
        <v>1.1875</v>
      </c>
      <c r="T3321" s="403">
        <v>4.4000000000000004</v>
      </c>
      <c r="U3321" s="403">
        <v>11.275</v>
      </c>
      <c r="V3321" s="403">
        <v>26.074999999999999</v>
      </c>
      <c r="W3321" s="403">
        <v>20.399999999999999</v>
      </c>
      <c r="X3321" s="404">
        <v>0.24393000000000001</v>
      </c>
      <c r="Y3321" s="403">
        <f>X3321+(S3321*((U3321-INDEX('[1]Center of Mass'!$B$8:$M$105,MATCH(A3321,'[1]Center of Mass'!$B$8:$B$105,0),9))^2+(V3321-INDEX('[1]Center of Mass'!$B$8:$M$105,MATCH(A3321,'[1]Center of Mass'!$B$8:$B$105,0),10))^2))</f>
        <v>317.46505149999996</v>
      </c>
    </row>
    <row r="3322" spans="1:25">
      <c r="A3322" s="403" t="s">
        <v>55</v>
      </c>
      <c r="B3322" s="403" t="s">
        <v>838</v>
      </c>
      <c r="C3322" s="403" t="s">
        <v>343</v>
      </c>
      <c r="D3322" s="403" t="s">
        <v>344</v>
      </c>
      <c r="E3322" s="403" t="s">
        <v>1455</v>
      </c>
      <c r="F3322" s="403">
        <v>0</v>
      </c>
      <c r="O3322" s="403" t="s">
        <v>345</v>
      </c>
      <c r="R3322" s="403">
        <v>4</v>
      </c>
      <c r="S3322" s="403">
        <v>1.1875</v>
      </c>
      <c r="T3322" s="403">
        <v>4.4000000000000004</v>
      </c>
      <c r="U3322" s="403">
        <v>12.225</v>
      </c>
      <c r="V3322" s="403">
        <v>26.074999999999999</v>
      </c>
      <c r="W3322" s="403">
        <v>20.399999999999999</v>
      </c>
      <c r="X3322" s="404">
        <v>0.24393000000000001</v>
      </c>
      <c r="Y3322" s="403">
        <f>X3322+(S3322*((U3322-INDEX('[1]Center of Mass'!$B$8:$M$105,MATCH(A3322,'[1]Center of Mass'!$B$8:$B$105,0),9))^2+(V3322-INDEX('[1]Center of Mass'!$B$8:$M$105,MATCH(A3322,'[1]Center of Mass'!$B$8:$B$105,0),10))^2))</f>
        <v>295.46435775000003</v>
      </c>
    </row>
    <row r="3323" spans="1:25">
      <c r="A3323" s="403" t="s">
        <v>55</v>
      </c>
      <c r="B3323" s="403" t="s">
        <v>839</v>
      </c>
      <c r="C3323" s="403" t="s">
        <v>343</v>
      </c>
      <c r="D3323" s="403" t="s">
        <v>344</v>
      </c>
      <c r="E3323" s="403" t="s">
        <v>1455</v>
      </c>
      <c r="F3323" s="403">
        <v>0</v>
      </c>
      <c r="O3323" s="403" t="s">
        <v>345</v>
      </c>
      <c r="R3323" s="403">
        <v>4</v>
      </c>
      <c r="S3323" s="403">
        <v>1.3542000000000001</v>
      </c>
      <c r="T3323" s="403">
        <v>4.6669999999999998</v>
      </c>
      <c r="U3323" s="403">
        <v>13.242000000000001</v>
      </c>
      <c r="V3323" s="403">
        <v>26.074999999999999</v>
      </c>
      <c r="W3323" s="403">
        <v>20.399999999999999</v>
      </c>
      <c r="X3323" s="404">
        <v>0.30875999999999998</v>
      </c>
      <c r="Y3323" s="403">
        <f>X3323+(S3323*((U3323-INDEX('[1]Center of Mass'!$B$8:$M$105,MATCH(A3323,'[1]Center of Mass'!$B$8:$B$105,0),9))^2+(V3323-INDEX('[1]Center of Mass'!$B$8:$M$105,MATCH(A3323,'[1]Center of Mass'!$B$8:$B$105,0),10))^2))</f>
        <v>312.82234339020005</v>
      </c>
    </row>
    <row r="3324" spans="1:25">
      <c r="A3324" s="403" t="s">
        <v>55</v>
      </c>
      <c r="B3324" s="403" t="s">
        <v>865</v>
      </c>
      <c r="C3324" s="403" t="s">
        <v>343</v>
      </c>
      <c r="D3324" s="403" t="s">
        <v>344</v>
      </c>
      <c r="E3324" s="403" t="s">
        <v>1455</v>
      </c>
      <c r="F3324" s="403">
        <v>0</v>
      </c>
      <c r="O3324" s="403" t="s">
        <v>345</v>
      </c>
      <c r="R3324" s="403">
        <v>4</v>
      </c>
      <c r="S3324" s="403">
        <v>1.3542000000000001</v>
      </c>
      <c r="T3324" s="403">
        <v>4.6669999999999998</v>
      </c>
      <c r="U3324" s="403">
        <v>14.324999999999999</v>
      </c>
      <c r="V3324" s="403">
        <v>26.074999999999999</v>
      </c>
      <c r="W3324" s="403">
        <v>20.399999999999999</v>
      </c>
      <c r="X3324" s="404">
        <v>0.30875999999999998</v>
      </c>
      <c r="Y3324" s="403">
        <f>X3324+(S3324*((U3324-INDEX('[1]Center of Mass'!$B$8:$M$105,MATCH(A3324,'[1]Center of Mass'!$B$8:$B$105,0),9))^2+(V3324-INDEX('[1]Center of Mass'!$B$8:$M$105,MATCH(A3324,'[1]Center of Mass'!$B$8:$B$105,0),10))^2))</f>
        <v>290.18539399920007</v>
      </c>
    </row>
    <row r="3325" spans="1:25">
      <c r="A3325" s="403" t="s">
        <v>55</v>
      </c>
      <c r="B3325" s="403" t="s">
        <v>866</v>
      </c>
      <c r="C3325" s="403" t="s">
        <v>343</v>
      </c>
      <c r="D3325" s="403" t="s">
        <v>344</v>
      </c>
      <c r="E3325" s="403" t="s">
        <v>1455</v>
      </c>
      <c r="F3325" s="403">
        <v>0</v>
      </c>
      <c r="O3325" s="403" t="s">
        <v>345</v>
      </c>
      <c r="R3325" s="403">
        <v>4</v>
      </c>
      <c r="S3325" s="403">
        <v>1.3542000000000001</v>
      </c>
      <c r="T3325" s="403">
        <v>4.6669999999999998</v>
      </c>
      <c r="U3325" s="403">
        <v>15.407999999999999</v>
      </c>
      <c r="V3325" s="403">
        <v>26.074999999999999</v>
      </c>
      <c r="W3325" s="403">
        <v>20.399999999999999</v>
      </c>
      <c r="X3325" s="404">
        <v>0.30875999999999998</v>
      </c>
      <c r="Y3325" s="403">
        <f>X3325+(S3325*((U3325-INDEX('[1]Center of Mass'!$B$8:$M$105,MATCH(A3325,'[1]Center of Mass'!$B$8:$B$105,0),9))^2+(V3325-INDEX('[1]Center of Mass'!$B$8:$M$105,MATCH(A3325,'[1]Center of Mass'!$B$8:$B$105,0),10))^2))</f>
        <v>270.72509717580004</v>
      </c>
    </row>
    <row r="3326" spans="1:25">
      <c r="A3326" s="403" t="s">
        <v>55</v>
      </c>
      <c r="B3326" s="403" t="s">
        <v>867</v>
      </c>
      <c r="C3326" s="403" t="s">
        <v>343</v>
      </c>
      <c r="D3326" s="403" t="s">
        <v>344</v>
      </c>
      <c r="E3326" s="403" t="s">
        <v>1455</v>
      </c>
      <c r="F3326" s="403">
        <v>0</v>
      </c>
      <c r="O3326" s="403" t="s">
        <v>345</v>
      </c>
      <c r="R3326" s="403">
        <v>4</v>
      </c>
      <c r="S3326" s="403">
        <v>1.3542000000000001</v>
      </c>
      <c r="T3326" s="403">
        <v>4.6669999999999998</v>
      </c>
      <c r="U3326" s="403">
        <v>16.492000000000001</v>
      </c>
      <c r="V3326" s="403">
        <v>26.074999999999999</v>
      </c>
      <c r="W3326" s="403">
        <v>20.399999999999999</v>
      </c>
      <c r="X3326" s="404">
        <v>0.30875999999999998</v>
      </c>
      <c r="Y3326" s="403">
        <f>X3326+(S3326*((U3326-INDEX('[1]Center of Mass'!$B$8:$M$105,MATCH(A3326,'[1]Center of Mass'!$B$8:$B$105,0),9))^2+(V3326-INDEX('[1]Center of Mass'!$B$8:$M$105,MATCH(A3326,'[1]Center of Mass'!$B$8:$B$105,0),10))^2))</f>
        <v>254.42788519020002</v>
      </c>
    </row>
    <row r="3327" spans="1:25">
      <c r="A3327" s="403" t="s">
        <v>55</v>
      </c>
      <c r="B3327" s="403" t="s">
        <v>898</v>
      </c>
      <c r="C3327" s="403" t="s">
        <v>343</v>
      </c>
      <c r="D3327" s="403" t="s">
        <v>344</v>
      </c>
      <c r="E3327" s="403" t="s">
        <v>1455</v>
      </c>
      <c r="F3327" s="403">
        <v>0</v>
      </c>
      <c r="O3327" s="403" t="s">
        <v>345</v>
      </c>
      <c r="R3327" s="403">
        <v>4</v>
      </c>
      <c r="S3327" s="403">
        <v>1.3542000000000001</v>
      </c>
      <c r="T3327" s="403">
        <v>4.6669999999999998</v>
      </c>
      <c r="U3327" s="403">
        <v>17.574999999999999</v>
      </c>
      <c r="V3327" s="403">
        <v>26.074999999999999</v>
      </c>
      <c r="W3327" s="403">
        <v>20.399999999999999</v>
      </c>
      <c r="X3327" s="404">
        <v>0.30875999999999998</v>
      </c>
      <c r="Y3327" s="403">
        <f>X3327+(S3327*((U3327-INDEX('[1]Center of Mass'!$B$8:$M$105,MATCH(A3327,'[1]Center of Mass'!$B$8:$B$105,0),9))^2+(V3327-INDEX('[1]Center of Mass'!$B$8:$M$105,MATCH(A3327,'[1]Center of Mass'!$B$8:$B$105,0),10))^2))</f>
        <v>241.32382669920003</v>
      </c>
    </row>
    <row r="3328" spans="1:25">
      <c r="A3328" s="403" t="s">
        <v>55</v>
      </c>
      <c r="B3328" s="403" t="s">
        <v>899</v>
      </c>
      <c r="C3328" s="403" t="s">
        <v>343</v>
      </c>
      <c r="D3328" s="403" t="s">
        <v>344</v>
      </c>
      <c r="E3328" s="403" t="s">
        <v>1455</v>
      </c>
      <c r="F3328" s="403">
        <v>0</v>
      </c>
      <c r="O3328" s="403" t="s">
        <v>345</v>
      </c>
      <c r="R3328" s="403">
        <v>4</v>
      </c>
      <c r="S3328" s="403">
        <v>1.3542000000000001</v>
      </c>
      <c r="T3328" s="403">
        <v>4.6669999999999998</v>
      </c>
      <c r="U3328" s="403">
        <v>18.658000000000001</v>
      </c>
      <c r="V3328" s="403">
        <v>26.074999999999999</v>
      </c>
      <c r="W3328" s="403">
        <v>20.399999999999999</v>
      </c>
      <c r="X3328" s="404">
        <v>0.30875999999999998</v>
      </c>
      <c r="Y3328" s="403">
        <f>X3328+(S3328*((U3328-INDEX('[1]Center of Mass'!$B$8:$M$105,MATCH(A3328,'[1]Center of Mass'!$B$8:$B$105,0),9))^2+(V3328-INDEX('[1]Center of Mass'!$B$8:$M$105,MATCH(A3328,'[1]Center of Mass'!$B$8:$B$105,0),10))^2))</f>
        <v>231.39642077580001</v>
      </c>
    </row>
    <row r="3329" spans="1:25">
      <c r="A3329" s="403" t="s">
        <v>55</v>
      </c>
      <c r="B3329" s="403" t="s">
        <v>901</v>
      </c>
      <c r="C3329" s="403" t="s">
        <v>343</v>
      </c>
      <c r="D3329" s="403" t="s">
        <v>344</v>
      </c>
      <c r="E3329" s="403" t="s">
        <v>1455</v>
      </c>
      <c r="F3329" s="403">
        <v>0</v>
      </c>
      <c r="O3329" s="403" t="s">
        <v>345</v>
      </c>
      <c r="R3329" s="403">
        <v>4</v>
      </c>
      <c r="S3329" s="403">
        <v>0.64959999999999996</v>
      </c>
      <c r="T3329" s="403">
        <v>3.4830000000000001</v>
      </c>
      <c r="U3329" s="403">
        <v>-0.6</v>
      </c>
      <c r="V3329" s="403">
        <v>26.971</v>
      </c>
      <c r="W3329" s="403">
        <v>20.399999999999999</v>
      </c>
      <c r="X3329" s="404">
        <v>9.3812999999999994E-2</v>
      </c>
      <c r="Y3329" s="403">
        <f>X3329+(S3329*((U3329-INDEX('[1]Center of Mass'!$B$8:$M$105,MATCH(A3329,'[1]Center of Mass'!$B$8:$B$105,0),9))^2+(V3329-INDEX('[1]Center of Mass'!$B$8:$M$105,MATCH(A3329,'[1]Center of Mass'!$B$8:$B$105,0),10))^2))</f>
        <v>438.35783204320006</v>
      </c>
    </row>
    <row r="3330" spans="1:25">
      <c r="A3330" s="403" t="s">
        <v>55</v>
      </c>
      <c r="B3330" s="403" t="s">
        <v>902</v>
      </c>
      <c r="C3330" s="403" t="s">
        <v>343</v>
      </c>
      <c r="D3330" s="403" t="s">
        <v>344</v>
      </c>
      <c r="E3330" s="403" t="s">
        <v>1455</v>
      </c>
      <c r="F3330" s="403">
        <v>0</v>
      </c>
      <c r="O3330" s="403" t="s">
        <v>345</v>
      </c>
      <c r="R3330" s="403">
        <v>4</v>
      </c>
      <c r="S3330" s="403">
        <v>0.59550000000000003</v>
      </c>
      <c r="T3330" s="403">
        <v>3.2829999999999999</v>
      </c>
      <c r="U3330" s="403">
        <v>0.55000000000000004</v>
      </c>
      <c r="V3330" s="403">
        <v>26.971</v>
      </c>
      <c r="W3330" s="403">
        <v>20.399999999999999</v>
      </c>
      <c r="X3330" s="404">
        <v>7.4582999999999997E-2</v>
      </c>
      <c r="Y3330" s="403">
        <f>X3330+(S3330*((U3330-INDEX('[1]Center of Mass'!$B$8:$M$105,MATCH(A3330,'[1]Center of Mass'!$B$8:$B$105,0),9))^2+(V3330-INDEX('[1]Center of Mass'!$B$8:$M$105,MATCH(A3330,'[1]Center of Mass'!$B$8:$B$105,0),10))^2))</f>
        <v>372.35600347350004</v>
      </c>
    </row>
    <row r="3331" spans="1:25">
      <c r="A3331" s="403" t="s">
        <v>55</v>
      </c>
      <c r="B3331" s="403" t="s">
        <v>903</v>
      </c>
      <c r="C3331" s="403" t="s">
        <v>343</v>
      </c>
      <c r="D3331" s="403" t="s">
        <v>344</v>
      </c>
      <c r="E3331" s="403" t="s">
        <v>1455</v>
      </c>
      <c r="F3331" s="403">
        <v>0</v>
      </c>
      <c r="O3331" s="403" t="s">
        <v>345</v>
      </c>
      <c r="R3331" s="403">
        <v>4</v>
      </c>
      <c r="S3331" s="403">
        <v>0.59550000000000003</v>
      </c>
      <c r="T3331" s="403">
        <v>3.2829999999999999</v>
      </c>
      <c r="U3331" s="403">
        <v>1.65</v>
      </c>
      <c r="V3331" s="403">
        <v>26.971</v>
      </c>
      <c r="W3331" s="403">
        <v>20.399999999999999</v>
      </c>
      <c r="X3331" s="404">
        <v>7.4582999999999997E-2</v>
      </c>
      <c r="Y3331" s="403">
        <f>X3331+(S3331*((U3331-INDEX('[1]Center of Mass'!$B$8:$M$105,MATCH(A3331,'[1]Center of Mass'!$B$8:$B$105,0),9))^2+(V3331-INDEX('[1]Center of Mass'!$B$8:$M$105,MATCH(A3331,'[1]Center of Mass'!$B$8:$B$105,0),10))^2))</f>
        <v>345.62865337350013</v>
      </c>
    </row>
    <row r="3332" spans="1:25">
      <c r="A3332" s="403" t="s">
        <v>55</v>
      </c>
      <c r="B3332" s="403" t="s">
        <v>904</v>
      </c>
      <c r="C3332" s="403" t="s">
        <v>343</v>
      </c>
      <c r="D3332" s="403" t="s">
        <v>344</v>
      </c>
      <c r="E3332" s="403" t="s">
        <v>1455</v>
      </c>
      <c r="F3332" s="403">
        <v>0</v>
      </c>
      <c r="O3332" s="403" t="s">
        <v>345</v>
      </c>
      <c r="R3332" s="403">
        <v>4</v>
      </c>
      <c r="S3332" s="403">
        <v>0.59550000000000003</v>
      </c>
      <c r="T3332" s="403">
        <v>3.2829999999999999</v>
      </c>
      <c r="U3332" s="403">
        <v>2.75</v>
      </c>
      <c r="V3332" s="403">
        <v>26.971</v>
      </c>
      <c r="W3332" s="403">
        <v>20.399999999999999</v>
      </c>
      <c r="X3332" s="404">
        <v>7.4582999999999997E-2</v>
      </c>
      <c r="Y3332" s="403">
        <f>X3332+(S3332*((U3332-INDEX('[1]Center of Mass'!$B$8:$M$105,MATCH(A3332,'[1]Center of Mass'!$B$8:$B$105,0),9))^2+(V3332-INDEX('[1]Center of Mass'!$B$8:$M$105,MATCH(A3332,'[1]Center of Mass'!$B$8:$B$105,0),10))^2))</f>
        <v>320.34241327350009</v>
      </c>
    </row>
    <row r="3333" spans="1:25">
      <c r="A3333" s="403" t="s">
        <v>55</v>
      </c>
      <c r="B3333" s="403" t="s">
        <v>905</v>
      </c>
      <c r="C3333" s="403" t="s">
        <v>343</v>
      </c>
      <c r="D3333" s="403" t="s">
        <v>344</v>
      </c>
      <c r="E3333" s="403" t="s">
        <v>1455</v>
      </c>
      <c r="F3333" s="403">
        <v>0</v>
      </c>
      <c r="O3333" s="403" t="s">
        <v>345</v>
      </c>
      <c r="R3333" s="403">
        <v>4</v>
      </c>
      <c r="S3333" s="403">
        <v>0.52780000000000005</v>
      </c>
      <c r="T3333" s="403">
        <v>3.0329999999999999</v>
      </c>
      <c r="U3333" s="403">
        <v>3.7869999999999999</v>
      </c>
      <c r="V3333" s="403">
        <v>26.971</v>
      </c>
      <c r="W3333" s="403">
        <v>20.399999999999999</v>
      </c>
      <c r="X3333" s="404">
        <v>5.4698999999999998E-2</v>
      </c>
      <c r="Y3333" s="403">
        <f>X3333+(S3333*((U3333-INDEX('[1]Center of Mass'!$B$8:$M$105,MATCH(A3333,'[1]Center of Mass'!$B$8:$B$105,0),9))^2+(V3333-INDEX('[1]Center of Mass'!$B$8:$M$105,MATCH(A3333,'[1]Center of Mass'!$B$8:$B$105,0),10))^2))</f>
        <v>263.95423031360008</v>
      </c>
    </row>
    <row r="3334" spans="1:25">
      <c r="A3334" s="403" t="s">
        <v>55</v>
      </c>
      <c r="B3334" s="403" t="s">
        <v>906</v>
      </c>
      <c r="C3334" s="403" t="s">
        <v>343</v>
      </c>
      <c r="D3334" s="403" t="s">
        <v>344</v>
      </c>
      <c r="E3334" s="403" t="s">
        <v>1455</v>
      </c>
      <c r="F3334" s="403">
        <v>0</v>
      </c>
      <c r="O3334" s="403" t="s">
        <v>345</v>
      </c>
      <c r="R3334" s="403">
        <v>4</v>
      </c>
      <c r="S3334" s="403">
        <v>0.52780000000000005</v>
      </c>
      <c r="T3334" s="403">
        <v>3.0329999999999999</v>
      </c>
      <c r="U3334" s="403">
        <v>4.7619999999999996</v>
      </c>
      <c r="V3334" s="403">
        <v>26.971</v>
      </c>
      <c r="W3334" s="403">
        <v>20.399999999999999</v>
      </c>
      <c r="X3334" s="404">
        <v>5.4698999999999998E-2</v>
      </c>
      <c r="Y3334" s="403">
        <f>X3334+(S3334*((U3334-INDEX('[1]Center of Mass'!$B$8:$M$105,MATCH(A3334,'[1]Center of Mass'!$B$8:$B$105,0),9))^2+(V3334-INDEX('[1]Center of Mass'!$B$8:$M$105,MATCH(A3334,'[1]Center of Mass'!$B$8:$B$105,0),10))^2))</f>
        <v>246.22454424860007</v>
      </c>
    </row>
    <row r="3335" spans="1:25">
      <c r="A3335" s="403" t="s">
        <v>55</v>
      </c>
      <c r="B3335" s="403" t="s">
        <v>868</v>
      </c>
      <c r="C3335" s="403" t="s">
        <v>343</v>
      </c>
      <c r="D3335" s="403" t="s">
        <v>344</v>
      </c>
      <c r="E3335" s="403" t="s">
        <v>1455</v>
      </c>
      <c r="F3335" s="403">
        <v>0</v>
      </c>
      <c r="O3335" s="403" t="s">
        <v>345</v>
      </c>
      <c r="R3335" s="403">
        <v>4</v>
      </c>
      <c r="S3335" s="403">
        <v>0.52780000000000005</v>
      </c>
      <c r="T3335" s="403">
        <v>3.0329999999999999</v>
      </c>
      <c r="U3335" s="403">
        <v>5.7370000000000001</v>
      </c>
      <c r="V3335" s="403">
        <v>26.971</v>
      </c>
      <c r="W3335" s="403">
        <v>20.399999999999999</v>
      </c>
      <c r="X3335" s="404">
        <v>5.4698999999999998E-2</v>
      </c>
      <c r="Y3335" s="403">
        <f>X3335+(S3335*((U3335-INDEX('[1]Center of Mass'!$B$8:$M$105,MATCH(A3335,'[1]Center of Mass'!$B$8:$B$105,0),9))^2+(V3335-INDEX('[1]Center of Mass'!$B$8:$M$105,MATCH(A3335,'[1]Center of Mass'!$B$8:$B$105,0),10))^2))</f>
        <v>229.49833793360006</v>
      </c>
    </row>
    <row r="3336" spans="1:25">
      <c r="A3336" s="403" t="s">
        <v>55</v>
      </c>
      <c r="B3336" s="403" t="s">
        <v>869</v>
      </c>
      <c r="C3336" s="403" t="s">
        <v>343</v>
      </c>
      <c r="D3336" s="403" t="s">
        <v>344</v>
      </c>
      <c r="E3336" s="403" t="s">
        <v>1455</v>
      </c>
      <c r="F3336" s="403">
        <v>0</v>
      </c>
      <c r="O3336" s="403" t="s">
        <v>345</v>
      </c>
      <c r="R3336" s="403">
        <v>4</v>
      </c>
      <c r="S3336" s="403">
        <v>0.52780000000000005</v>
      </c>
      <c r="T3336" s="403">
        <v>3.0329999999999999</v>
      </c>
      <c r="U3336" s="403">
        <v>6.7119999999999997</v>
      </c>
      <c r="V3336" s="403">
        <v>26.971</v>
      </c>
      <c r="W3336" s="403">
        <v>20.399999999999999</v>
      </c>
      <c r="X3336" s="404">
        <v>5.4698999999999998E-2</v>
      </c>
      <c r="Y3336" s="403">
        <f>X3336+(S3336*((U3336-INDEX('[1]Center of Mass'!$B$8:$M$105,MATCH(A3336,'[1]Center of Mass'!$B$8:$B$105,0),9))^2+(V3336-INDEX('[1]Center of Mass'!$B$8:$M$105,MATCH(A3336,'[1]Center of Mass'!$B$8:$B$105,0),10))^2))</f>
        <v>213.77561136860007</v>
      </c>
    </row>
    <row r="3337" spans="1:25">
      <c r="A3337" s="403" t="s">
        <v>55</v>
      </c>
      <c r="B3337" s="403" t="s">
        <v>840</v>
      </c>
      <c r="C3337" s="403" t="s">
        <v>343</v>
      </c>
      <c r="D3337" s="403" t="s">
        <v>344</v>
      </c>
      <c r="E3337" s="403" t="s">
        <v>1455</v>
      </c>
      <c r="F3337" s="403">
        <v>0</v>
      </c>
      <c r="O3337" s="403" t="s">
        <v>345</v>
      </c>
      <c r="R3337" s="403">
        <v>4</v>
      </c>
      <c r="S3337" s="403">
        <v>0.86609999999999998</v>
      </c>
      <c r="T3337" s="403">
        <v>4.2830000000000004</v>
      </c>
      <c r="U3337" s="403">
        <v>8</v>
      </c>
      <c r="V3337" s="403">
        <v>26.971</v>
      </c>
      <c r="W3337" s="403">
        <v>20.399999999999999</v>
      </c>
      <c r="X3337" s="404">
        <v>0.20591999999999999</v>
      </c>
      <c r="Y3337" s="403">
        <f>X3337+(S3337*((U3337-INDEX('[1]Center of Mass'!$B$8:$M$105,MATCH(A3337,'[1]Center of Mass'!$B$8:$B$105,0),9))^2+(V3337-INDEX('[1]Center of Mass'!$B$8:$M$105,MATCH(A3337,'[1]Center of Mass'!$B$8:$B$105,0),10))^2))</f>
        <v>319.35538355370005</v>
      </c>
    </row>
    <row r="3338" spans="1:25">
      <c r="A3338" s="403" t="s">
        <v>55</v>
      </c>
      <c r="B3338" s="403" t="s">
        <v>843</v>
      </c>
      <c r="C3338" s="403" t="s">
        <v>343</v>
      </c>
      <c r="D3338" s="403" t="s">
        <v>344</v>
      </c>
      <c r="E3338" s="403" t="s">
        <v>1455</v>
      </c>
      <c r="F3338" s="403">
        <v>0</v>
      </c>
      <c r="O3338" s="403" t="s">
        <v>345</v>
      </c>
      <c r="R3338" s="403">
        <v>4</v>
      </c>
      <c r="S3338" s="403">
        <v>0.51429999999999998</v>
      </c>
      <c r="T3338" s="403">
        <v>2.9830000000000001</v>
      </c>
      <c r="U3338" s="403">
        <v>11.275</v>
      </c>
      <c r="V3338" s="403">
        <v>26.971</v>
      </c>
      <c r="W3338" s="403">
        <v>20.399999999999999</v>
      </c>
      <c r="X3338" s="404">
        <v>5.1234000000000002E-2</v>
      </c>
      <c r="Y3338" s="403">
        <f>X3338+(S3338*((U3338-INDEX('[1]Center of Mass'!$B$8:$M$105,MATCH(A3338,'[1]Center of Mass'!$B$8:$B$105,0),9))^2+(V3338-INDEX('[1]Center of Mass'!$B$8:$M$105,MATCH(A3338,'[1]Center of Mass'!$B$8:$B$105,0),10))^2))</f>
        <v>149.60164680560001</v>
      </c>
    </row>
    <row r="3339" spans="1:25">
      <c r="A3339" s="403" t="s">
        <v>55</v>
      </c>
      <c r="B3339" s="403" t="s">
        <v>844</v>
      </c>
      <c r="C3339" s="403" t="s">
        <v>343</v>
      </c>
      <c r="D3339" s="403" t="s">
        <v>344</v>
      </c>
      <c r="E3339" s="403" t="s">
        <v>1455</v>
      </c>
      <c r="F3339" s="403">
        <v>0</v>
      </c>
      <c r="O3339" s="403" t="s">
        <v>345</v>
      </c>
      <c r="R3339" s="403">
        <v>4</v>
      </c>
      <c r="S3339" s="403">
        <v>0.51429999999999998</v>
      </c>
      <c r="T3339" s="403">
        <v>2.9830000000000001</v>
      </c>
      <c r="U3339" s="403">
        <v>12.225</v>
      </c>
      <c r="V3339" s="403">
        <v>26.971</v>
      </c>
      <c r="W3339" s="403">
        <v>20.399999999999999</v>
      </c>
      <c r="X3339" s="404">
        <v>5.1234000000000002E-2</v>
      </c>
      <c r="Y3339" s="403">
        <f>X3339+(S3339*((U3339-INDEX('[1]Center of Mass'!$B$8:$M$105,MATCH(A3339,'[1]Center of Mass'!$B$8:$B$105,0),9))^2+(V3339-INDEX('[1]Center of Mass'!$B$8:$M$105,MATCH(A3339,'[1]Center of Mass'!$B$8:$B$105,0),10))^2))</f>
        <v>140.07326213560003</v>
      </c>
    </row>
    <row r="3340" spans="1:25">
      <c r="A3340" s="403" t="s">
        <v>55</v>
      </c>
      <c r="B3340" s="403" t="s">
        <v>845</v>
      </c>
      <c r="C3340" s="403" t="s">
        <v>343</v>
      </c>
      <c r="D3340" s="403" t="s">
        <v>344</v>
      </c>
      <c r="E3340" s="403" t="s">
        <v>1455</v>
      </c>
      <c r="F3340" s="403">
        <v>0</v>
      </c>
      <c r="O3340" s="403" t="s">
        <v>345</v>
      </c>
      <c r="R3340" s="403">
        <v>4</v>
      </c>
      <c r="S3340" s="403">
        <v>0.58640000000000003</v>
      </c>
      <c r="T3340" s="403">
        <v>3.2490000000000001</v>
      </c>
      <c r="U3340" s="403">
        <v>13.242000000000001</v>
      </c>
      <c r="V3340" s="403">
        <v>26.971</v>
      </c>
      <c r="W3340" s="403">
        <v>20.399999999999999</v>
      </c>
      <c r="X3340" s="404">
        <v>7.1674000000000002E-2</v>
      </c>
      <c r="Y3340" s="403">
        <f>X3340+(S3340*((U3340-INDEX('[1]Center of Mass'!$B$8:$M$105,MATCH(A3340,'[1]Center of Mass'!$B$8:$B$105,0),9))^2+(V3340-INDEX('[1]Center of Mass'!$B$8:$M$105,MATCH(A3340,'[1]Center of Mass'!$B$8:$B$105,0),10))^2))</f>
        <v>149.26614040080003</v>
      </c>
    </row>
    <row r="3341" spans="1:25">
      <c r="A3341" s="403" t="s">
        <v>55</v>
      </c>
      <c r="B3341" s="403" t="s">
        <v>846</v>
      </c>
      <c r="C3341" s="403" t="s">
        <v>343</v>
      </c>
      <c r="D3341" s="403" t="s">
        <v>344</v>
      </c>
      <c r="E3341" s="403" t="s">
        <v>1455</v>
      </c>
      <c r="F3341" s="403">
        <v>0</v>
      </c>
      <c r="O3341" s="403" t="s">
        <v>345</v>
      </c>
      <c r="R3341" s="403">
        <v>4</v>
      </c>
      <c r="S3341" s="403">
        <v>0.58640000000000003</v>
      </c>
      <c r="T3341" s="403">
        <v>3.2490000000000001</v>
      </c>
      <c r="U3341" s="403">
        <v>14.324999999999999</v>
      </c>
      <c r="V3341" s="403">
        <v>26.971</v>
      </c>
      <c r="W3341" s="403">
        <v>20.399999999999999</v>
      </c>
      <c r="X3341" s="404">
        <v>7.1674000000000002E-2</v>
      </c>
      <c r="Y3341" s="403">
        <f>X3341+(S3341*((U3341-INDEX('[1]Center of Mass'!$B$8:$M$105,MATCH(A3341,'[1]Center of Mass'!$B$8:$B$105,0),9))^2+(V3341-INDEX('[1]Center of Mass'!$B$8:$M$105,MATCH(A3341,'[1]Center of Mass'!$B$8:$B$105,0),10))^2))</f>
        <v>139.46381642880004</v>
      </c>
    </row>
    <row r="3342" spans="1:25">
      <c r="A3342" s="403" t="s">
        <v>55</v>
      </c>
      <c r="B3342" s="403" t="s">
        <v>847</v>
      </c>
      <c r="C3342" s="403" t="s">
        <v>343</v>
      </c>
      <c r="D3342" s="403" t="s">
        <v>344</v>
      </c>
      <c r="E3342" s="403" t="s">
        <v>1455</v>
      </c>
      <c r="F3342" s="403">
        <v>0</v>
      </c>
      <c r="O3342" s="403" t="s">
        <v>345</v>
      </c>
      <c r="R3342" s="403">
        <v>4</v>
      </c>
      <c r="S3342" s="403">
        <v>0.58640000000000003</v>
      </c>
      <c r="T3342" s="403">
        <v>3.2490000000000001</v>
      </c>
      <c r="U3342" s="403">
        <v>15.407999999999999</v>
      </c>
      <c r="V3342" s="403">
        <v>26.971</v>
      </c>
      <c r="W3342" s="403">
        <v>20.399999999999999</v>
      </c>
      <c r="X3342" s="404">
        <v>7.1674000000000002E-2</v>
      </c>
      <c r="Y3342" s="403">
        <f>X3342+(S3342*((U3342-INDEX('[1]Center of Mass'!$B$8:$M$105,MATCH(A3342,'[1]Center of Mass'!$B$8:$B$105,0),9))^2+(V3342-INDEX('[1]Center of Mass'!$B$8:$M$105,MATCH(A3342,'[1]Center of Mass'!$B$8:$B$105,0),10))^2))</f>
        <v>131.03705667600005</v>
      </c>
    </row>
    <row r="3343" spans="1:25">
      <c r="A3343" s="403" t="s">
        <v>55</v>
      </c>
      <c r="B3343" s="403" t="s">
        <v>848</v>
      </c>
      <c r="C3343" s="403" t="s">
        <v>343</v>
      </c>
      <c r="D3343" s="403" t="s">
        <v>344</v>
      </c>
      <c r="E3343" s="403" t="s">
        <v>1455</v>
      </c>
      <c r="F3343" s="403">
        <v>0</v>
      </c>
      <c r="O3343" s="403" t="s">
        <v>345</v>
      </c>
      <c r="R3343" s="403">
        <v>4</v>
      </c>
      <c r="S3343" s="403">
        <v>0.58640000000000003</v>
      </c>
      <c r="T3343" s="403">
        <v>3.2490000000000001</v>
      </c>
      <c r="U3343" s="403">
        <v>16.492000000000001</v>
      </c>
      <c r="V3343" s="403">
        <v>26.971</v>
      </c>
      <c r="W3343" s="403">
        <v>20.399999999999999</v>
      </c>
      <c r="X3343" s="404">
        <v>7.1674000000000002E-2</v>
      </c>
      <c r="Y3343" s="403">
        <f>X3343+(S3343*((U3343-INDEX('[1]Center of Mass'!$B$8:$M$105,MATCH(A3343,'[1]Center of Mass'!$B$8:$B$105,0),9))^2+(V3343-INDEX('[1]Center of Mass'!$B$8:$M$105,MATCH(A3343,'[1]Center of Mass'!$B$8:$B$105,0),10))^2))</f>
        <v>123.97998600080003</v>
      </c>
    </row>
    <row r="3344" spans="1:25">
      <c r="A3344" s="403" t="s">
        <v>55</v>
      </c>
      <c r="B3344" s="403" t="s">
        <v>849</v>
      </c>
      <c r="C3344" s="403" t="s">
        <v>343</v>
      </c>
      <c r="D3344" s="403" t="s">
        <v>344</v>
      </c>
      <c r="E3344" s="403" t="s">
        <v>1455</v>
      </c>
      <c r="F3344" s="403">
        <v>0</v>
      </c>
      <c r="O3344" s="403" t="s">
        <v>345</v>
      </c>
      <c r="R3344" s="403">
        <v>4</v>
      </c>
      <c r="S3344" s="403">
        <v>0.58640000000000003</v>
      </c>
      <c r="T3344" s="403">
        <v>3.2490000000000001</v>
      </c>
      <c r="U3344" s="403">
        <v>17.574999999999999</v>
      </c>
      <c r="V3344" s="403">
        <v>26.971</v>
      </c>
      <c r="W3344" s="403">
        <v>20.399999999999999</v>
      </c>
      <c r="X3344" s="404">
        <v>7.1674000000000002E-2</v>
      </c>
      <c r="Y3344" s="403">
        <f>X3344+(S3344*((U3344-INDEX('[1]Center of Mass'!$B$8:$M$105,MATCH(A3344,'[1]Center of Mass'!$B$8:$B$105,0),9))^2+(V3344-INDEX('[1]Center of Mass'!$B$8:$M$105,MATCH(A3344,'[1]Center of Mass'!$B$8:$B$105,0),10))^2))</f>
        <v>118.30562482880002</v>
      </c>
    </row>
    <row r="3345" spans="1:25">
      <c r="A3345" s="403" t="s">
        <v>55</v>
      </c>
      <c r="B3345" s="403" t="s">
        <v>850</v>
      </c>
      <c r="C3345" s="403" t="s">
        <v>343</v>
      </c>
      <c r="D3345" s="403" t="s">
        <v>344</v>
      </c>
      <c r="E3345" s="403" t="s">
        <v>1455</v>
      </c>
      <c r="F3345" s="403">
        <v>0</v>
      </c>
      <c r="O3345" s="403" t="s">
        <v>345</v>
      </c>
      <c r="R3345" s="403">
        <v>4</v>
      </c>
      <c r="S3345" s="403">
        <v>0.58640000000000003</v>
      </c>
      <c r="T3345" s="403">
        <v>3.2490000000000001</v>
      </c>
      <c r="U3345" s="403">
        <v>18.658000000000001</v>
      </c>
      <c r="V3345" s="403">
        <v>26.971</v>
      </c>
      <c r="W3345" s="403">
        <v>20.399999999999999</v>
      </c>
      <c r="X3345" s="404">
        <v>7.1674000000000002E-2</v>
      </c>
      <c r="Y3345" s="403">
        <f>X3345+(S3345*((U3345-INDEX('[1]Center of Mass'!$B$8:$M$105,MATCH(A3345,'[1]Center of Mass'!$B$8:$B$105,0),9))^2+(V3345-INDEX('[1]Center of Mass'!$B$8:$M$105,MATCH(A3345,'[1]Center of Mass'!$B$8:$B$105,0),10))^2))</f>
        <v>114.00682787600002</v>
      </c>
    </row>
    <row r="3346" spans="1:25">
      <c r="A3346" s="403" t="s">
        <v>55</v>
      </c>
      <c r="B3346" s="403" t="s">
        <v>916</v>
      </c>
      <c r="C3346" s="403" t="s">
        <v>343</v>
      </c>
      <c r="D3346" s="403" t="s">
        <v>344</v>
      </c>
      <c r="E3346" s="403" t="s">
        <v>1455</v>
      </c>
      <c r="F3346" s="403">
        <v>0</v>
      </c>
      <c r="O3346" s="403" t="s">
        <v>345</v>
      </c>
      <c r="R3346" s="403">
        <v>4</v>
      </c>
      <c r="S3346" s="403">
        <v>1.2315</v>
      </c>
      <c r="T3346" s="403">
        <v>4.4390000000000001</v>
      </c>
      <c r="U3346" s="403">
        <v>0.55000000000000004</v>
      </c>
      <c r="V3346" s="403">
        <v>27.800999999999998</v>
      </c>
      <c r="W3346" s="403">
        <v>20.399999999999999</v>
      </c>
      <c r="X3346" s="404">
        <v>0.25280999999999998</v>
      </c>
      <c r="Y3346" s="403">
        <f>X3346+(S3346*((U3346-INDEX('[1]Center of Mass'!$B$8:$M$105,MATCH(A3346,'[1]Center of Mass'!$B$8:$B$105,0),9))^2+(V3346-INDEX('[1]Center of Mass'!$B$8:$M$105,MATCH(A3346,'[1]Center of Mass'!$B$8:$B$105,0),10))^2))</f>
        <v>798.87930017549991</v>
      </c>
    </row>
    <row r="3347" spans="1:25">
      <c r="A3347" s="403" t="s">
        <v>55</v>
      </c>
      <c r="B3347" s="403" t="s">
        <v>917</v>
      </c>
      <c r="C3347" s="403" t="s">
        <v>343</v>
      </c>
      <c r="D3347" s="403" t="s">
        <v>344</v>
      </c>
      <c r="E3347" s="403" t="s">
        <v>1455</v>
      </c>
      <c r="F3347" s="403">
        <v>0</v>
      </c>
      <c r="O3347" s="403" t="s">
        <v>345</v>
      </c>
      <c r="R3347" s="403">
        <v>4</v>
      </c>
      <c r="S3347" s="403">
        <v>1.2315</v>
      </c>
      <c r="T3347" s="403">
        <v>4.4390000000000001</v>
      </c>
      <c r="U3347" s="403">
        <v>1.65</v>
      </c>
      <c r="V3347" s="403">
        <v>27.800999999999998</v>
      </c>
      <c r="W3347" s="403">
        <v>20.399999999999999</v>
      </c>
      <c r="X3347" s="404">
        <v>0.25280999999999998</v>
      </c>
      <c r="Y3347" s="403">
        <f>X3347+(S3347*((U3347-INDEX('[1]Center of Mass'!$B$8:$M$105,MATCH(A3347,'[1]Center of Mass'!$B$8:$B$105,0),9))^2+(V3347-INDEX('[1]Center of Mass'!$B$8:$M$105,MATCH(A3347,'[1]Center of Mass'!$B$8:$B$105,0),10))^2))</f>
        <v>743.60687087550002</v>
      </c>
    </row>
    <row r="3348" spans="1:25">
      <c r="A3348" s="403" t="s">
        <v>55</v>
      </c>
      <c r="B3348" s="403" t="s">
        <v>918</v>
      </c>
      <c r="C3348" s="403" t="s">
        <v>343</v>
      </c>
      <c r="D3348" s="403" t="s">
        <v>344</v>
      </c>
      <c r="E3348" s="403" t="s">
        <v>1455</v>
      </c>
      <c r="F3348" s="403">
        <v>0</v>
      </c>
      <c r="O3348" s="403" t="s">
        <v>345</v>
      </c>
      <c r="R3348" s="403">
        <v>4</v>
      </c>
      <c r="S3348" s="403">
        <v>1.2315</v>
      </c>
      <c r="T3348" s="403">
        <v>4.4390000000000001</v>
      </c>
      <c r="U3348" s="403">
        <v>2.75</v>
      </c>
      <c r="V3348" s="403">
        <v>27.800999999999998</v>
      </c>
      <c r="W3348" s="403">
        <v>20.399999999999999</v>
      </c>
      <c r="X3348" s="404">
        <v>0.25280999999999998</v>
      </c>
      <c r="Y3348" s="403">
        <f>X3348+(S3348*((U3348-INDEX('[1]Center of Mass'!$B$8:$M$105,MATCH(A3348,'[1]Center of Mass'!$B$8:$B$105,0),9))^2+(V3348-INDEX('[1]Center of Mass'!$B$8:$M$105,MATCH(A3348,'[1]Center of Mass'!$B$8:$B$105,0),10))^2))</f>
        <v>691.31467157550003</v>
      </c>
    </row>
    <row r="3349" spans="1:25">
      <c r="A3349" s="403" t="s">
        <v>55</v>
      </c>
      <c r="B3349" s="403" t="s">
        <v>908</v>
      </c>
      <c r="C3349" s="403" t="s">
        <v>343</v>
      </c>
      <c r="D3349" s="403" t="s">
        <v>344</v>
      </c>
      <c r="E3349" s="403" t="s">
        <v>1455</v>
      </c>
      <c r="F3349" s="403">
        <v>0</v>
      </c>
      <c r="O3349" s="403" t="s">
        <v>345</v>
      </c>
      <c r="R3349" s="403">
        <v>4</v>
      </c>
      <c r="S3349" s="403">
        <v>1.0915999999999999</v>
      </c>
      <c r="T3349" s="403">
        <v>4.1890000000000001</v>
      </c>
      <c r="U3349" s="403">
        <v>3.7879999999999998</v>
      </c>
      <c r="V3349" s="403">
        <v>27.800999999999998</v>
      </c>
      <c r="W3349" s="403">
        <v>20.399999999999999</v>
      </c>
      <c r="X3349" s="404">
        <v>0.20049</v>
      </c>
      <c r="Y3349" s="403">
        <f>X3349+(S3349*((U3349-INDEX('[1]Center of Mass'!$B$8:$M$105,MATCH(A3349,'[1]Center of Mass'!$B$8:$B$105,0),9))^2+(V3349-INDEX('[1]Center of Mass'!$B$8:$M$105,MATCH(A3349,'[1]Center of Mass'!$B$8:$B$105,0),10))^2))</f>
        <v>571.44016796199992</v>
      </c>
    </row>
    <row r="3350" spans="1:25">
      <c r="A3350" s="403" t="s">
        <v>55</v>
      </c>
      <c r="B3350" s="403" t="s">
        <v>871</v>
      </c>
      <c r="C3350" s="403" t="s">
        <v>343</v>
      </c>
      <c r="D3350" s="403" t="s">
        <v>344</v>
      </c>
      <c r="E3350" s="403" t="s">
        <v>1455</v>
      </c>
      <c r="F3350" s="403">
        <v>0</v>
      </c>
      <c r="O3350" s="403" t="s">
        <v>345</v>
      </c>
      <c r="R3350" s="403">
        <v>4</v>
      </c>
      <c r="S3350" s="403">
        <v>1.0915999999999999</v>
      </c>
      <c r="T3350" s="403">
        <v>4.1890000000000001</v>
      </c>
      <c r="U3350" s="403">
        <v>4.7629999999999999</v>
      </c>
      <c r="V3350" s="403">
        <v>27.800999999999998</v>
      </c>
      <c r="W3350" s="403">
        <v>20.399999999999999</v>
      </c>
      <c r="X3350" s="404">
        <v>0.20049</v>
      </c>
      <c r="Y3350" s="403">
        <f>X3350+(S3350*((U3350-INDEX('[1]Center of Mass'!$B$8:$M$105,MATCH(A3350,'[1]Center of Mass'!$B$8:$B$105,0),9))^2+(V3350-INDEX('[1]Center of Mass'!$B$8:$M$105,MATCH(A3350,'[1]Center of Mass'!$B$8:$B$105,0),10))^2))</f>
        <v>534.7736241519998</v>
      </c>
    </row>
    <row r="3351" spans="1:25">
      <c r="A3351" s="403" t="s">
        <v>55</v>
      </c>
      <c r="B3351" s="403" t="s">
        <v>851</v>
      </c>
      <c r="C3351" s="403" t="s">
        <v>343</v>
      </c>
      <c r="D3351" s="403" t="s">
        <v>344</v>
      </c>
      <c r="E3351" s="403" t="s">
        <v>1455</v>
      </c>
      <c r="F3351" s="403">
        <v>0</v>
      </c>
      <c r="O3351" s="403" t="s">
        <v>345</v>
      </c>
      <c r="R3351" s="403">
        <v>4</v>
      </c>
      <c r="S3351" s="403">
        <v>1.0915999999999999</v>
      </c>
      <c r="T3351" s="403">
        <v>4.1890000000000001</v>
      </c>
      <c r="U3351" s="403">
        <v>5.7380000000000004</v>
      </c>
      <c r="V3351" s="403">
        <v>27.800999999999998</v>
      </c>
      <c r="W3351" s="403">
        <v>20.399999999999999</v>
      </c>
      <c r="X3351" s="404">
        <v>0.20049</v>
      </c>
      <c r="Y3351" s="403">
        <f>X3351+(S3351*((U3351-INDEX('[1]Center of Mass'!$B$8:$M$105,MATCH(A3351,'[1]Center of Mass'!$B$8:$B$105,0),9))^2+(V3351-INDEX('[1]Center of Mass'!$B$8:$M$105,MATCH(A3351,'[1]Center of Mass'!$B$8:$B$105,0),10))^2))</f>
        <v>500.18248484199995</v>
      </c>
    </row>
    <row r="3352" spans="1:25">
      <c r="A3352" s="403" t="s">
        <v>55</v>
      </c>
      <c r="B3352" s="403" t="s">
        <v>578</v>
      </c>
      <c r="C3352" s="403" t="s">
        <v>343</v>
      </c>
      <c r="D3352" s="403" t="s">
        <v>344</v>
      </c>
      <c r="E3352" s="403" t="s">
        <v>1455</v>
      </c>
      <c r="F3352" s="403">
        <v>0</v>
      </c>
      <c r="O3352" s="403" t="s">
        <v>345</v>
      </c>
      <c r="R3352" s="403">
        <v>4</v>
      </c>
      <c r="S3352" s="403">
        <v>1.0915999999999999</v>
      </c>
      <c r="T3352" s="403">
        <v>4.1890000000000001</v>
      </c>
      <c r="U3352" s="403">
        <v>6.7130000000000001</v>
      </c>
      <c r="V3352" s="403">
        <v>27.800999999999998</v>
      </c>
      <c r="W3352" s="403">
        <v>20.399999999999999</v>
      </c>
      <c r="X3352" s="404">
        <v>0.20049</v>
      </c>
      <c r="Y3352" s="403">
        <f>X3352+(S3352*((U3352-INDEX('[1]Center of Mass'!$B$8:$M$105,MATCH(A3352,'[1]Center of Mass'!$B$8:$B$105,0),9))^2+(V3352-INDEX('[1]Center of Mass'!$B$8:$M$105,MATCH(A3352,'[1]Center of Mass'!$B$8:$B$105,0),10))^2))</f>
        <v>467.66675003199992</v>
      </c>
    </row>
    <row r="3353" spans="1:25">
      <c r="A3353" s="403" t="s">
        <v>55</v>
      </c>
      <c r="B3353" s="403" t="s">
        <v>579</v>
      </c>
      <c r="C3353" s="403" t="s">
        <v>343</v>
      </c>
      <c r="D3353" s="403" t="s">
        <v>344</v>
      </c>
      <c r="E3353" s="403" t="s">
        <v>1455</v>
      </c>
      <c r="F3353" s="403">
        <v>0</v>
      </c>
      <c r="O3353" s="403" t="s">
        <v>345</v>
      </c>
      <c r="R3353" s="403">
        <v>4</v>
      </c>
      <c r="S3353" s="403">
        <v>1.7912999999999999</v>
      </c>
      <c r="T3353" s="403">
        <v>5.4390000000000001</v>
      </c>
      <c r="U3353" s="403">
        <v>8</v>
      </c>
      <c r="V3353" s="403">
        <v>27.800999999999998</v>
      </c>
      <c r="W3353" s="403">
        <v>20.399999999999999</v>
      </c>
      <c r="X3353" s="404">
        <v>0.56923999999999997</v>
      </c>
      <c r="Y3353" s="403">
        <f>X3353+(S3353*((U3353-INDEX('[1]Center of Mass'!$B$8:$M$105,MATCH(A3353,'[1]Center of Mass'!$B$8:$B$105,0),9))^2+(V3353-INDEX('[1]Center of Mass'!$B$8:$M$105,MATCH(A3353,'[1]Center of Mass'!$B$8:$B$105,0),10))^2))</f>
        <v>702.45714388010003</v>
      </c>
    </row>
    <row r="3354" spans="1:25">
      <c r="A3354" s="403" t="s">
        <v>55</v>
      </c>
      <c r="B3354" s="403" t="s">
        <v>547</v>
      </c>
      <c r="C3354" s="403" t="s">
        <v>343</v>
      </c>
      <c r="D3354" s="403" t="s">
        <v>344</v>
      </c>
      <c r="E3354" s="403" t="s">
        <v>1455</v>
      </c>
      <c r="F3354" s="403">
        <v>0</v>
      </c>
      <c r="O3354" s="403" t="s">
        <v>345</v>
      </c>
      <c r="R3354" s="403">
        <v>4</v>
      </c>
      <c r="S3354" s="403">
        <v>1.0636000000000001</v>
      </c>
      <c r="T3354" s="403">
        <v>4.1390000000000002</v>
      </c>
      <c r="U3354" s="403">
        <v>11.275</v>
      </c>
      <c r="V3354" s="403">
        <v>27.800999999999998</v>
      </c>
      <c r="W3354" s="403">
        <v>20.399999999999999</v>
      </c>
      <c r="X3354" s="404">
        <v>0.19108</v>
      </c>
      <c r="Y3354" s="403">
        <f>X3354+(S3354*((U3354-INDEX('[1]Center of Mass'!$B$8:$M$105,MATCH(A3354,'[1]Center of Mass'!$B$8:$B$105,0),9))^2+(V3354-INDEX('[1]Center of Mass'!$B$8:$M$105,MATCH(A3354,'[1]Center of Mass'!$B$8:$B$105,0),10))^2))</f>
        <v>334.29512346720003</v>
      </c>
    </row>
    <row r="3355" spans="1:25">
      <c r="A3355" s="403" t="s">
        <v>55</v>
      </c>
      <c r="B3355" s="403" t="s">
        <v>548</v>
      </c>
      <c r="C3355" s="403" t="s">
        <v>343</v>
      </c>
      <c r="D3355" s="403" t="s">
        <v>344</v>
      </c>
      <c r="E3355" s="403" t="s">
        <v>1455</v>
      </c>
      <c r="F3355" s="403">
        <v>0</v>
      </c>
      <c r="O3355" s="403" t="s">
        <v>345</v>
      </c>
      <c r="R3355" s="403">
        <v>4</v>
      </c>
      <c r="S3355" s="403">
        <v>1.0636000000000001</v>
      </c>
      <c r="T3355" s="403">
        <v>4.1390000000000002</v>
      </c>
      <c r="U3355" s="403">
        <v>12.225</v>
      </c>
      <c r="V3355" s="403">
        <v>27.800999999999998</v>
      </c>
      <c r="W3355" s="403">
        <v>20.399999999999999</v>
      </c>
      <c r="X3355" s="404">
        <v>0.19108</v>
      </c>
      <c r="Y3355" s="403">
        <f>X3355+(S3355*((U3355-INDEX('[1]Center of Mass'!$B$8:$M$105,MATCH(A3355,'[1]Center of Mass'!$B$8:$B$105,0),9))^2+(V3355-INDEX('[1]Center of Mass'!$B$8:$M$105,MATCH(A3355,'[1]Center of Mass'!$B$8:$B$105,0),10))^2))</f>
        <v>314.58991262720002</v>
      </c>
    </row>
    <row r="3356" spans="1:25">
      <c r="A3356" s="403" t="s">
        <v>55</v>
      </c>
      <c r="B3356" s="403" t="s">
        <v>549</v>
      </c>
      <c r="C3356" s="403" t="s">
        <v>343</v>
      </c>
      <c r="D3356" s="403" t="s">
        <v>344</v>
      </c>
      <c r="E3356" s="403" t="s">
        <v>1455</v>
      </c>
      <c r="F3356" s="403">
        <v>0</v>
      </c>
      <c r="O3356" s="403" t="s">
        <v>345</v>
      </c>
      <c r="R3356" s="403">
        <v>4</v>
      </c>
      <c r="S3356" s="403">
        <v>1.2129000000000001</v>
      </c>
      <c r="T3356" s="403">
        <v>4.4059999999999997</v>
      </c>
      <c r="U3356" s="403">
        <v>13.242000000000001</v>
      </c>
      <c r="V3356" s="403">
        <v>27.800999999999998</v>
      </c>
      <c r="W3356" s="403">
        <v>20.399999999999999</v>
      </c>
      <c r="X3356" s="404">
        <v>0.24529999999999999</v>
      </c>
      <c r="Y3356" s="403">
        <f>X3356+(S3356*((U3356-INDEX('[1]Center of Mass'!$B$8:$M$105,MATCH(A3356,'[1]Center of Mass'!$B$8:$B$105,0),9))^2+(V3356-INDEX('[1]Center of Mass'!$B$8:$M$105,MATCH(A3356,'[1]Center of Mass'!$B$8:$B$105,0),10))^2))</f>
        <v>337.14726537529998</v>
      </c>
    </row>
    <row r="3357" spans="1:25">
      <c r="A3357" s="403" t="s">
        <v>55</v>
      </c>
      <c r="B3357" s="403" t="s">
        <v>550</v>
      </c>
      <c r="C3357" s="403" t="s">
        <v>343</v>
      </c>
      <c r="D3357" s="403" t="s">
        <v>344</v>
      </c>
      <c r="E3357" s="403" t="s">
        <v>1455</v>
      </c>
      <c r="F3357" s="403">
        <v>0</v>
      </c>
      <c r="O3357" s="403" t="s">
        <v>345</v>
      </c>
      <c r="R3357" s="403">
        <v>4</v>
      </c>
      <c r="S3357" s="403">
        <v>1.2129000000000001</v>
      </c>
      <c r="T3357" s="403">
        <v>4.4059999999999997</v>
      </c>
      <c r="U3357" s="403">
        <v>14.324999999999999</v>
      </c>
      <c r="V3357" s="403">
        <v>27.800999999999998</v>
      </c>
      <c r="W3357" s="403">
        <v>20.399999999999999</v>
      </c>
      <c r="X3357" s="404">
        <v>0.24529999999999999</v>
      </c>
      <c r="Y3357" s="403">
        <f>X3357+(S3357*((U3357-INDEX('[1]Center of Mass'!$B$8:$M$105,MATCH(A3357,'[1]Center of Mass'!$B$8:$B$105,0),9))^2+(V3357-INDEX('[1]Center of Mass'!$B$8:$M$105,MATCH(A3357,'[1]Center of Mass'!$B$8:$B$105,0),10))^2))</f>
        <v>316.87230162080004</v>
      </c>
    </row>
    <row r="3358" spans="1:25">
      <c r="A3358" s="403" t="s">
        <v>55</v>
      </c>
      <c r="B3358" s="403" t="s">
        <v>419</v>
      </c>
      <c r="C3358" s="403" t="s">
        <v>343</v>
      </c>
      <c r="D3358" s="403" t="s">
        <v>344</v>
      </c>
      <c r="E3358" s="403" t="s">
        <v>1455</v>
      </c>
      <c r="F3358" s="403">
        <v>0</v>
      </c>
      <c r="O3358" s="403" t="s">
        <v>345</v>
      </c>
      <c r="R3358" s="403">
        <v>4</v>
      </c>
      <c r="S3358" s="403">
        <v>1.2129000000000001</v>
      </c>
      <c r="T3358" s="403">
        <v>4.4059999999999997</v>
      </c>
      <c r="U3358" s="403">
        <v>15.407999999999999</v>
      </c>
      <c r="V3358" s="403">
        <v>27.800999999999998</v>
      </c>
      <c r="W3358" s="403">
        <v>20.399999999999999</v>
      </c>
      <c r="X3358" s="404">
        <v>0.24529999999999999</v>
      </c>
      <c r="Y3358" s="403">
        <f>X3358+(S3358*((U3358-INDEX('[1]Center of Mass'!$B$8:$M$105,MATCH(A3358,'[1]Center of Mass'!$B$8:$B$105,0),9))^2+(V3358-INDEX('[1]Center of Mass'!$B$8:$M$105,MATCH(A3358,'[1]Center of Mass'!$B$8:$B$105,0),10))^2))</f>
        <v>299.4425320025</v>
      </c>
    </row>
    <row r="3359" spans="1:25">
      <c r="A3359" s="403" t="s">
        <v>55</v>
      </c>
      <c r="B3359" s="403" t="s">
        <v>551</v>
      </c>
      <c r="C3359" s="403" t="s">
        <v>343</v>
      </c>
      <c r="D3359" s="403" t="s">
        <v>344</v>
      </c>
      <c r="E3359" s="403" t="s">
        <v>1455</v>
      </c>
      <c r="F3359" s="403">
        <v>0</v>
      </c>
      <c r="O3359" s="403" t="s">
        <v>345</v>
      </c>
      <c r="R3359" s="403">
        <v>4</v>
      </c>
      <c r="S3359" s="403">
        <v>1.2129000000000001</v>
      </c>
      <c r="T3359" s="403">
        <v>4.4059999999999997</v>
      </c>
      <c r="U3359" s="403">
        <v>16.492000000000001</v>
      </c>
      <c r="V3359" s="403">
        <v>27.800999999999998</v>
      </c>
      <c r="W3359" s="403">
        <v>20.399999999999999</v>
      </c>
      <c r="X3359" s="404">
        <v>0.24529999999999999</v>
      </c>
      <c r="Y3359" s="403">
        <f>X3359+(S3359*((U3359-INDEX('[1]Center of Mass'!$B$8:$M$105,MATCH(A3359,'[1]Center of Mass'!$B$8:$B$105,0),9))^2+(V3359-INDEX('[1]Center of Mass'!$B$8:$M$105,MATCH(A3359,'[1]Center of Mass'!$B$8:$B$105,0),10))^2))</f>
        <v>284.84580447529999</v>
      </c>
    </row>
    <row r="3360" spans="1:25">
      <c r="A3360" s="403" t="s">
        <v>55</v>
      </c>
      <c r="B3360" s="403" t="s">
        <v>420</v>
      </c>
      <c r="C3360" s="403" t="s">
        <v>343</v>
      </c>
      <c r="D3360" s="403" t="s">
        <v>344</v>
      </c>
      <c r="E3360" s="403" t="s">
        <v>1455</v>
      </c>
      <c r="F3360" s="403">
        <v>0</v>
      </c>
      <c r="O3360" s="403" t="s">
        <v>345</v>
      </c>
      <c r="R3360" s="403">
        <v>4</v>
      </c>
      <c r="S3360" s="403">
        <v>1.2129000000000001</v>
      </c>
      <c r="T3360" s="403">
        <v>4.4059999999999997</v>
      </c>
      <c r="U3360" s="403">
        <v>17.574999999999999</v>
      </c>
      <c r="V3360" s="403">
        <v>27.800999999999998</v>
      </c>
      <c r="W3360" s="403">
        <v>20.399999999999999</v>
      </c>
      <c r="X3360" s="404">
        <v>0.24529999999999999</v>
      </c>
      <c r="Y3360" s="403">
        <f>X3360+(S3360*((U3360-INDEX('[1]Center of Mass'!$B$8:$M$105,MATCH(A3360,'[1]Center of Mass'!$B$8:$B$105,0),9))^2+(V3360-INDEX('[1]Center of Mass'!$B$8:$M$105,MATCH(A3360,'[1]Center of Mass'!$B$8:$B$105,0),10))^2))</f>
        <v>273.10905027079997</v>
      </c>
    </row>
    <row r="3361" spans="1:25">
      <c r="A3361" s="403" t="s">
        <v>55</v>
      </c>
      <c r="B3361" s="403" t="s">
        <v>421</v>
      </c>
      <c r="C3361" s="403" t="s">
        <v>343</v>
      </c>
      <c r="D3361" s="403" t="s">
        <v>344</v>
      </c>
      <c r="E3361" s="403" t="s">
        <v>1455</v>
      </c>
      <c r="F3361" s="403">
        <v>0</v>
      </c>
      <c r="O3361" s="403" t="s">
        <v>345</v>
      </c>
      <c r="R3361" s="403">
        <v>4</v>
      </c>
      <c r="S3361" s="403">
        <v>1.2129000000000001</v>
      </c>
      <c r="T3361" s="403">
        <v>4.4059999999999997</v>
      </c>
      <c r="U3361" s="403">
        <v>18.658000000000001</v>
      </c>
      <c r="V3361" s="403">
        <v>27.800999999999998</v>
      </c>
      <c r="W3361" s="403">
        <v>20.399999999999999</v>
      </c>
      <c r="X3361" s="404">
        <v>0.24529999999999999</v>
      </c>
      <c r="Y3361" s="403">
        <f>X3361+(S3361*((U3361-INDEX('[1]Center of Mass'!$B$8:$M$105,MATCH(A3361,'[1]Center of Mass'!$B$8:$B$105,0),9))^2+(V3361-INDEX('[1]Center of Mass'!$B$8:$M$105,MATCH(A3361,'[1]Center of Mass'!$B$8:$B$105,0),10))^2))</f>
        <v>264.21749020249996</v>
      </c>
    </row>
    <row r="3362" spans="1:25">
      <c r="A3362" s="403" t="s">
        <v>55</v>
      </c>
      <c r="B3362" s="403" t="s">
        <v>424</v>
      </c>
      <c r="C3362" s="403" t="s">
        <v>343</v>
      </c>
      <c r="D3362" s="403" t="s">
        <v>344</v>
      </c>
      <c r="E3362" s="403" t="s">
        <v>1455</v>
      </c>
      <c r="F3362" s="403">
        <v>0</v>
      </c>
      <c r="O3362" s="403" t="s">
        <v>345</v>
      </c>
      <c r="R3362" s="403">
        <v>4</v>
      </c>
      <c r="S3362" s="403">
        <v>1.2315</v>
      </c>
      <c r="T3362" s="403">
        <v>4.4390000000000001</v>
      </c>
      <c r="U3362" s="403">
        <v>0.55000000000000004</v>
      </c>
      <c r="V3362" s="403">
        <v>28.920999999999999</v>
      </c>
      <c r="W3362" s="403">
        <v>20.399999999999999</v>
      </c>
      <c r="X3362" s="404">
        <v>0.25280999999999998</v>
      </c>
      <c r="Y3362" s="403">
        <f>X3362+(S3362*((U3362-INDEX('[1]Center of Mass'!$B$8:$M$105,MATCH(A3362,'[1]Center of Mass'!$B$8:$B$105,0),9))^2+(V3362-INDEX('[1]Center of Mass'!$B$8:$M$105,MATCH(A3362,'[1]Center of Mass'!$B$8:$B$105,0),10))^2))</f>
        <v>840.35700833550004</v>
      </c>
    </row>
    <row r="3363" spans="1:25">
      <c r="A3363" s="403" t="s">
        <v>55</v>
      </c>
      <c r="B3363" s="403" t="s">
        <v>425</v>
      </c>
      <c r="C3363" s="403" t="s">
        <v>343</v>
      </c>
      <c r="D3363" s="403" t="s">
        <v>344</v>
      </c>
      <c r="E3363" s="403" t="s">
        <v>1455</v>
      </c>
      <c r="F3363" s="403">
        <v>0</v>
      </c>
      <c r="O3363" s="403" t="s">
        <v>345</v>
      </c>
      <c r="R3363" s="403">
        <v>4</v>
      </c>
      <c r="S3363" s="403">
        <v>1.2315</v>
      </c>
      <c r="T3363" s="403">
        <v>4.4390000000000001</v>
      </c>
      <c r="U3363" s="403">
        <v>1.65</v>
      </c>
      <c r="V3363" s="403">
        <v>28.920999999999999</v>
      </c>
      <c r="W3363" s="403">
        <v>20.399999999999999</v>
      </c>
      <c r="X3363" s="404">
        <v>0.25280999999999998</v>
      </c>
      <c r="Y3363" s="403">
        <f>X3363+(S3363*((U3363-INDEX('[1]Center of Mass'!$B$8:$M$105,MATCH(A3363,'[1]Center of Mass'!$B$8:$B$105,0),9))^2+(V3363-INDEX('[1]Center of Mass'!$B$8:$M$105,MATCH(A3363,'[1]Center of Mass'!$B$8:$B$105,0),10))^2))</f>
        <v>785.08457903550016</v>
      </c>
    </row>
    <row r="3364" spans="1:25">
      <c r="A3364" s="403" t="s">
        <v>55</v>
      </c>
      <c r="B3364" s="403" t="s">
        <v>426</v>
      </c>
      <c r="C3364" s="403" t="s">
        <v>343</v>
      </c>
      <c r="D3364" s="403" t="s">
        <v>344</v>
      </c>
      <c r="E3364" s="403" t="s">
        <v>1455</v>
      </c>
      <c r="F3364" s="403">
        <v>0</v>
      </c>
      <c r="O3364" s="403" t="s">
        <v>345</v>
      </c>
      <c r="R3364" s="403">
        <v>4</v>
      </c>
      <c r="S3364" s="403">
        <v>1.2315</v>
      </c>
      <c r="T3364" s="403">
        <v>4.4390000000000001</v>
      </c>
      <c r="U3364" s="403">
        <v>2.75</v>
      </c>
      <c r="V3364" s="403">
        <v>28.920999999999999</v>
      </c>
      <c r="W3364" s="403">
        <v>20.399999999999999</v>
      </c>
      <c r="X3364" s="404">
        <v>0.25280999999999998</v>
      </c>
      <c r="Y3364" s="403">
        <f>X3364+(S3364*((U3364-INDEX('[1]Center of Mass'!$B$8:$M$105,MATCH(A3364,'[1]Center of Mass'!$B$8:$B$105,0),9))^2+(V3364-INDEX('[1]Center of Mass'!$B$8:$M$105,MATCH(A3364,'[1]Center of Mass'!$B$8:$B$105,0),10))^2))</f>
        <v>732.79237973550005</v>
      </c>
    </row>
    <row r="3365" spans="1:25">
      <c r="A3365" s="403" t="s">
        <v>55</v>
      </c>
      <c r="B3365" s="403" t="s">
        <v>427</v>
      </c>
      <c r="C3365" s="403" t="s">
        <v>343</v>
      </c>
      <c r="D3365" s="403" t="s">
        <v>344</v>
      </c>
      <c r="E3365" s="403" t="s">
        <v>1455</v>
      </c>
      <c r="F3365" s="403">
        <v>0</v>
      </c>
      <c r="O3365" s="403" t="s">
        <v>345</v>
      </c>
      <c r="R3365" s="403">
        <v>4</v>
      </c>
      <c r="S3365" s="403">
        <v>1.0915999999999999</v>
      </c>
      <c r="T3365" s="403">
        <v>4.1890000000000001</v>
      </c>
      <c r="U3365" s="403">
        <v>3.7879999999999998</v>
      </c>
      <c r="V3365" s="403">
        <v>28.920999999999999</v>
      </c>
      <c r="W3365" s="403">
        <v>20.399999999999999</v>
      </c>
      <c r="X3365" s="404">
        <v>0.20049</v>
      </c>
      <c r="Y3365" s="403">
        <f>X3365+(S3365*((U3365-INDEX('[1]Center of Mass'!$B$8:$M$105,MATCH(A3365,'[1]Center of Mass'!$B$8:$B$105,0),9))^2+(V3365-INDEX('[1]Center of Mass'!$B$8:$M$105,MATCH(A3365,'[1]Center of Mass'!$B$8:$B$105,0),10))^2))</f>
        <v>608.20595458599996</v>
      </c>
    </row>
    <row r="3366" spans="1:25">
      <c r="A3366" s="403" t="s">
        <v>55</v>
      </c>
      <c r="B3366" s="403" t="s">
        <v>428</v>
      </c>
      <c r="C3366" s="403" t="s">
        <v>343</v>
      </c>
      <c r="D3366" s="403" t="s">
        <v>344</v>
      </c>
      <c r="E3366" s="403" t="s">
        <v>1455</v>
      </c>
      <c r="F3366" s="403">
        <v>0</v>
      </c>
      <c r="O3366" s="403" t="s">
        <v>345</v>
      </c>
      <c r="R3366" s="403">
        <v>4</v>
      </c>
      <c r="S3366" s="403">
        <v>1.0915999999999999</v>
      </c>
      <c r="T3366" s="403">
        <v>4.1890000000000001</v>
      </c>
      <c r="U3366" s="403">
        <v>4.7629999999999999</v>
      </c>
      <c r="V3366" s="403">
        <v>28.920999999999999</v>
      </c>
      <c r="W3366" s="403">
        <v>20.399999999999999</v>
      </c>
      <c r="X3366" s="404">
        <v>0.20049</v>
      </c>
      <c r="Y3366" s="403">
        <f>X3366+(S3366*((U3366-INDEX('[1]Center of Mass'!$B$8:$M$105,MATCH(A3366,'[1]Center of Mass'!$B$8:$B$105,0),9))^2+(V3366-INDEX('[1]Center of Mass'!$B$8:$M$105,MATCH(A3366,'[1]Center of Mass'!$B$8:$B$105,0),10))^2))</f>
        <v>571.53941077599984</v>
      </c>
    </row>
    <row r="3367" spans="1:25">
      <c r="A3367" s="403" t="s">
        <v>55</v>
      </c>
      <c r="B3367" s="403" t="s">
        <v>457</v>
      </c>
      <c r="C3367" s="403" t="s">
        <v>343</v>
      </c>
      <c r="D3367" s="403" t="s">
        <v>344</v>
      </c>
      <c r="E3367" s="403" t="s">
        <v>1455</v>
      </c>
      <c r="F3367" s="403">
        <v>0</v>
      </c>
      <c r="O3367" s="403" t="s">
        <v>345</v>
      </c>
      <c r="R3367" s="403">
        <v>4</v>
      </c>
      <c r="S3367" s="403">
        <v>1.0915999999999999</v>
      </c>
      <c r="T3367" s="403">
        <v>4.1890000000000001</v>
      </c>
      <c r="U3367" s="403">
        <v>5.7380000000000004</v>
      </c>
      <c r="V3367" s="403">
        <v>28.920999999999999</v>
      </c>
      <c r="W3367" s="403">
        <v>20.399999999999999</v>
      </c>
      <c r="X3367" s="404">
        <v>0.20049</v>
      </c>
      <c r="Y3367" s="403">
        <f>X3367+(S3367*((U3367-INDEX('[1]Center of Mass'!$B$8:$M$105,MATCH(A3367,'[1]Center of Mass'!$B$8:$B$105,0),9))^2+(V3367-INDEX('[1]Center of Mass'!$B$8:$M$105,MATCH(A3367,'[1]Center of Mass'!$B$8:$B$105,0),10))^2))</f>
        <v>536.94827146599994</v>
      </c>
    </row>
    <row r="3368" spans="1:25">
      <c r="A3368" s="403" t="s">
        <v>55</v>
      </c>
      <c r="B3368" s="403" t="s">
        <v>429</v>
      </c>
      <c r="C3368" s="403" t="s">
        <v>343</v>
      </c>
      <c r="D3368" s="403" t="s">
        <v>344</v>
      </c>
      <c r="E3368" s="403" t="s">
        <v>1455</v>
      </c>
      <c r="F3368" s="403">
        <v>0</v>
      </c>
      <c r="O3368" s="403" t="s">
        <v>345</v>
      </c>
      <c r="R3368" s="403">
        <v>4</v>
      </c>
      <c r="S3368" s="403">
        <v>1.0915999999999999</v>
      </c>
      <c r="T3368" s="403">
        <v>4.1890000000000001</v>
      </c>
      <c r="U3368" s="403">
        <v>6.7130000000000001</v>
      </c>
      <c r="V3368" s="403">
        <v>28.920999999999999</v>
      </c>
      <c r="W3368" s="403">
        <v>20.399999999999999</v>
      </c>
      <c r="X3368" s="404">
        <v>0.20049</v>
      </c>
      <c r="Y3368" s="403">
        <f>X3368+(S3368*((U3368-INDEX('[1]Center of Mass'!$B$8:$M$105,MATCH(A3368,'[1]Center of Mass'!$B$8:$B$105,0),9))^2+(V3368-INDEX('[1]Center of Mass'!$B$8:$M$105,MATCH(A3368,'[1]Center of Mass'!$B$8:$B$105,0),10))^2))</f>
        <v>504.43253665599997</v>
      </c>
    </row>
    <row r="3369" spans="1:25">
      <c r="A3369" s="403" t="s">
        <v>55</v>
      </c>
      <c r="B3369" s="403" t="s">
        <v>909</v>
      </c>
      <c r="C3369" s="403" t="s">
        <v>343</v>
      </c>
      <c r="D3369" s="403" t="s">
        <v>344</v>
      </c>
      <c r="E3369" s="403" t="s">
        <v>1455</v>
      </c>
      <c r="F3369" s="403">
        <v>0</v>
      </c>
      <c r="O3369" s="403" t="s">
        <v>345</v>
      </c>
      <c r="R3369" s="403">
        <v>4</v>
      </c>
      <c r="S3369" s="403">
        <v>1.7912999999999999</v>
      </c>
      <c r="T3369" s="403">
        <v>5.4390000000000001</v>
      </c>
      <c r="U3369" s="403">
        <v>8</v>
      </c>
      <c r="V3369" s="403">
        <v>28.920999999999999</v>
      </c>
      <c r="W3369" s="403">
        <v>20.399999999999999</v>
      </c>
      <c r="X3369" s="404">
        <v>0.56923999999999997</v>
      </c>
      <c r="Y3369" s="403">
        <f>X3369+(S3369*((U3369-INDEX('[1]Center of Mass'!$B$8:$M$105,MATCH(A3369,'[1]Center of Mass'!$B$8:$B$105,0),9))^2+(V3369-INDEX('[1]Center of Mass'!$B$8:$M$105,MATCH(A3369,'[1]Center of Mass'!$B$8:$B$105,0),10))^2))</f>
        <v>762.78927431210013</v>
      </c>
    </row>
    <row r="3370" spans="1:25">
      <c r="A3370" s="403" t="s">
        <v>55</v>
      </c>
      <c r="B3370" s="403" t="s">
        <v>431</v>
      </c>
      <c r="C3370" s="403" t="s">
        <v>343</v>
      </c>
      <c r="D3370" s="403" t="s">
        <v>344</v>
      </c>
      <c r="E3370" s="403" t="s">
        <v>1455</v>
      </c>
      <c r="F3370" s="403">
        <v>0</v>
      </c>
      <c r="O3370" s="403" t="s">
        <v>345</v>
      </c>
      <c r="R3370" s="403">
        <v>4</v>
      </c>
      <c r="S3370" s="403">
        <v>1.0636000000000001</v>
      </c>
      <c r="T3370" s="403">
        <v>4.1390000000000002</v>
      </c>
      <c r="U3370" s="403">
        <v>11.275</v>
      </c>
      <c r="V3370" s="403">
        <v>28.920999999999999</v>
      </c>
      <c r="W3370" s="403">
        <v>20.399999999999999</v>
      </c>
      <c r="X3370" s="404">
        <v>0.19108</v>
      </c>
      <c r="Y3370" s="403">
        <f>X3370+(S3370*((U3370-INDEX('[1]Center of Mass'!$B$8:$M$105,MATCH(A3370,'[1]Center of Mass'!$B$8:$B$105,0),9))^2+(V3370-INDEX('[1]Center of Mass'!$B$8:$M$105,MATCH(A3370,'[1]Center of Mass'!$B$8:$B$105,0),10))^2))</f>
        <v>370.11785217120007</v>
      </c>
    </row>
    <row r="3371" spans="1:25">
      <c r="A3371" s="403" t="s">
        <v>55</v>
      </c>
      <c r="B3371" s="403" t="s">
        <v>911</v>
      </c>
      <c r="C3371" s="403" t="s">
        <v>343</v>
      </c>
      <c r="D3371" s="403" t="s">
        <v>344</v>
      </c>
      <c r="E3371" s="403" t="s">
        <v>1455</v>
      </c>
      <c r="F3371" s="403">
        <v>0</v>
      </c>
      <c r="O3371" s="403" t="s">
        <v>345</v>
      </c>
      <c r="R3371" s="403">
        <v>4</v>
      </c>
      <c r="S3371" s="403">
        <v>1.0636000000000001</v>
      </c>
      <c r="T3371" s="403">
        <v>4.1390000000000002</v>
      </c>
      <c r="U3371" s="403">
        <v>12.225</v>
      </c>
      <c r="V3371" s="403">
        <v>28.920999999999999</v>
      </c>
      <c r="W3371" s="403">
        <v>20.399999999999999</v>
      </c>
      <c r="X3371" s="404">
        <v>0.19108</v>
      </c>
      <c r="Y3371" s="403">
        <f>X3371+(S3371*((U3371-INDEX('[1]Center of Mass'!$B$8:$M$105,MATCH(A3371,'[1]Center of Mass'!$B$8:$B$105,0),9))^2+(V3371-INDEX('[1]Center of Mass'!$B$8:$M$105,MATCH(A3371,'[1]Center of Mass'!$B$8:$B$105,0),10))^2))</f>
        <v>350.41264133120006</v>
      </c>
    </row>
    <row r="3372" spans="1:25">
      <c r="A3372" s="403" t="s">
        <v>55</v>
      </c>
      <c r="B3372" s="403" t="s">
        <v>912</v>
      </c>
      <c r="C3372" s="403" t="s">
        <v>343</v>
      </c>
      <c r="D3372" s="403" t="s">
        <v>344</v>
      </c>
      <c r="E3372" s="403" t="s">
        <v>1455</v>
      </c>
      <c r="F3372" s="403">
        <v>0</v>
      </c>
      <c r="O3372" s="403" t="s">
        <v>345</v>
      </c>
      <c r="R3372" s="403">
        <v>4</v>
      </c>
      <c r="S3372" s="403">
        <v>1.2129000000000001</v>
      </c>
      <c r="T3372" s="403">
        <v>4.4059999999999997</v>
      </c>
      <c r="U3372" s="403">
        <v>13.242000000000001</v>
      </c>
      <c r="V3372" s="403">
        <v>28.920999999999999</v>
      </c>
      <c r="W3372" s="403">
        <v>20.399999999999999</v>
      </c>
      <c r="X3372" s="404">
        <v>0.24529999999999999</v>
      </c>
      <c r="Y3372" s="403">
        <f>X3372+(S3372*((U3372-INDEX('[1]Center of Mass'!$B$8:$M$105,MATCH(A3372,'[1]Center of Mass'!$B$8:$B$105,0),9))^2+(V3372-INDEX('[1]Center of Mass'!$B$8:$M$105,MATCH(A3372,'[1]Center of Mass'!$B$8:$B$105,0),10))^2))</f>
        <v>377.99851363130006</v>
      </c>
    </row>
    <row r="3373" spans="1:25">
      <c r="A3373" s="403" t="s">
        <v>55</v>
      </c>
      <c r="B3373" s="403" t="s">
        <v>432</v>
      </c>
      <c r="C3373" s="403" t="s">
        <v>343</v>
      </c>
      <c r="D3373" s="403" t="s">
        <v>344</v>
      </c>
      <c r="E3373" s="403" t="s">
        <v>1455</v>
      </c>
      <c r="F3373" s="403">
        <v>0</v>
      </c>
      <c r="O3373" s="403" t="s">
        <v>345</v>
      </c>
      <c r="R3373" s="403">
        <v>4</v>
      </c>
      <c r="S3373" s="403">
        <v>1.2129000000000001</v>
      </c>
      <c r="T3373" s="403">
        <v>4.4059999999999997</v>
      </c>
      <c r="U3373" s="403">
        <v>14.324999999999999</v>
      </c>
      <c r="V3373" s="403">
        <v>28.920999999999999</v>
      </c>
      <c r="W3373" s="403">
        <v>20.399999999999999</v>
      </c>
      <c r="X3373" s="404">
        <v>0.24529999999999999</v>
      </c>
      <c r="Y3373" s="403">
        <f>X3373+(S3373*((U3373-INDEX('[1]Center of Mass'!$B$8:$M$105,MATCH(A3373,'[1]Center of Mass'!$B$8:$B$105,0),9))^2+(V3373-INDEX('[1]Center of Mass'!$B$8:$M$105,MATCH(A3373,'[1]Center of Mass'!$B$8:$B$105,0),10))^2))</f>
        <v>357.72354987680006</v>
      </c>
    </row>
    <row r="3374" spans="1:25">
      <c r="A3374" s="403" t="s">
        <v>55</v>
      </c>
      <c r="B3374" s="403" t="s">
        <v>913</v>
      </c>
      <c r="C3374" s="403" t="s">
        <v>343</v>
      </c>
      <c r="D3374" s="403" t="s">
        <v>344</v>
      </c>
      <c r="E3374" s="403" t="s">
        <v>1455</v>
      </c>
      <c r="F3374" s="403">
        <v>0</v>
      </c>
      <c r="O3374" s="403" t="s">
        <v>345</v>
      </c>
      <c r="R3374" s="403">
        <v>4</v>
      </c>
      <c r="S3374" s="403">
        <v>1.2129000000000001</v>
      </c>
      <c r="T3374" s="403">
        <v>4.4059999999999997</v>
      </c>
      <c r="U3374" s="403">
        <v>15.407999999999999</v>
      </c>
      <c r="V3374" s="403">
        <v>28.920999999999999</v>
      </c>
      <c r="W3374" s="403">
        <v>20.399999999999999</v>
      </c>
      <c r="X3374" s="404">
        <v>0.24529999999999999</v>
      </c>
      <c r="Y3374" s="403">
        <f>X3374+(S3374*((U3374-INDEX('[1]Center of Mass'!$B$8:$M$105,MATCH(A3374,'[1]Center of Mass'!$B$8:$B$105,0),9))^2+(V3374-INDEX('[1]Center of Mass'!$B$8:$M$105,MATCH(A3374,'[1]Center of Mass'!$B$8:$B$105,0),10))^2))</f>
        <v>340.29378025850002</v>
      </c>
    </row>
    <row r="3375" spans="1:25">
      <c r="A3375" s="403" t="s">
        <v>55</v>
      </c>
      <c r="B3375" s="403" t="s">
        <v>433</v>
      </c>
      <c r="C3375" s="403" t="s">
        <v>343</v>
      </c>
      <c r="D3375" s="403" t="s">
        <v>344</v>
      </c>
      <c r="E3375" s="403" t="s">
        <v>1455</v>
      </c>
      <c r="F3375" s="403">
        <v>0</v>
      </c>
      <c r="O3375" s="403" t="s">
        <v>345</v>
      </c>
      <c r="R3375" s="403">
        <v>4</v>
      </c>
      <c r="S3375" s="403">
        <v>1.2129000000000001</v>
      </c>
      <c r="T3375" s="403">
        <v>4.4059999999999997</v>
      </c>
      <c r="U3375" s="403">
        <v>16.492000000000001</v>
      </c>
      <c r="V3375" s="403">
        <v>28.920999999999999</v>
      </c>
      <c r="W3375" s="403">
        <v>20.399999999999999</v>
      </c>
      <c r="X3375" s="404">
        <v>0.24529999999999999</v>
      </c>
      <c r="Y3375" s="403">
        <f>X3375+(S3375*((U3375-INDEX('[1]Center of Mass'!$B$8:$M$105,MATCH(A3375,'[1]Center of Mass'!$B$8:$B$105,0),9))^2+(V3375-INDEX('[1]Center of Mass'!$B$8:$M$105,MATCH(A3375,'[1]Center of Mass'!$B$8:$B$105,0),10))^2))</f>
        <v>325.69705273130006</v>
      </c>
    </row>
    <row r="3376" spans="1:25">
      <c r="A3376" s="403" t="s">
        <v>55</v>
      </c>
      <c r="B3376" s="403" t="s">
        <v>872</v>
      </c>
      <c r="C3376" s="403" t="s">
        <v>343</v>
      </c>
      <c r="D3376" s="403" t="s">
        <v>344</v>
      </c>
      <c r="E3376" s="403" t="s">
        <v>1455</v>
      </c>
      <c r="F3376" s="403">
        <v>0</v>
      </c>
      <c r="O3376" s="403" t="s">
        <v>345</v>
      </c>
      <c r="R3376" s="403">
        <v>4</v>
      </c>
      <c r="S3376" s="403">
        <v>1.2129000000000001</v>
      </c>
      <c r="T3376" s="403">
        <v>4.4059999999999997</v>
      </c>
      <c r="U3376" s="403">
        <v>17.574999999999999</v>
      </c>
      <c r="V3376" s="403">
        <v>28.920999999999999</v>
      </c>
      <c r="W3376" s="403">
        <v>20.399999999999999</v>
      </c>
      <c r="X3376" s="404">
        <v>0.24529999999999999</v>
      </c>
      <c r="Y3376" s="403">
        <f>X3376+(S3376*((U3376-INDEX('[1]Center of Mass'!$B$8:$M$105,MATCH(A3376,'[1]Center of Mass'!$B$8:$B$105,0),9))^2+(V3376-INDEX('[1]Center of Mass'!$B$8:$M$105,MATCH(A3376,'[1]Center of Mass'!$B$8:$B$105,0),10))^2))</f>
        <v>313.96029852680005</v>
      </c>
    </row>
    <row r="3377" spans="1:25">
      <c r="A3377" s="403" t="s">
        <v>55</v>
      </c>
      <c r="B3377" s="403" t="s">
        <v>434</v>
      </c>
      <c r="C3377" s="403" t="s">
        <v>343</v>
      </c>
      <c r="D3377" s="403" t="s">
        <v>344</v>
      </c>
      <c r="E3377" s="403" t="s">
        <v>1455</v>
      </c>
      <c r="F3377" s="403">
        <v>0</v>
      </c>
      <c r="O3377" s="403" t="s">
        <v>345</v>
      </c>
      <c r="R3377" s="403">
        <v>4</v>
      </c>
      <c r="S3377" s="403">
        <v>1.2129000000000001</v>
      </c>
      <c r="T3377" s="403">
        <v>4.4059999999999997</v>
      </c>
      <c r="U3377" s="403">
        <v>18.658000000000001</v>
      </c>
      <c r="V3377" s="403">
        <v>28.920999999999999</v>
      </c>
      <c r="W3377" s="403">
        <v>20.399999999999999</v>
      </c>
      <c r="X3377" s="404">
        <v>0.24529999999999999</v>
      </c>
      <c r="Y3377" s="403">
        <f>X3377+(S3377*((U3377-INDEX('[1]Center of Mass'!$B$8:$M$105,MATCH(A3377,'[1]Center of Mass'!$B$8:$B$105,0),9))^2+(V3377-INDEX('[1]Center of Mass'!$B$8:$M$105,MATCH(A3377,'[1]Center of Mass'!$B$8:$B$105,0),10))^2))</f>
        <v>305.06873845850004</v>
      </c>
    </row>
    <row r="3378" spans="1:25">
      <c r="A3378" s="403" t="s">
        <v>55</v>
      </c>
      <c r="B3378" s="403" t="s">
        <v>436</v>
      </c>
      <c r="C3378" s="403" t="s">
        <v>343</v>
      </c>
      <c r="D3378" s="403" t="s">
        <v>344</v>
      </c>
      <c r="E3378" s="403" t="s">
        <v>1455</v>
      </c>
      <c r="F3378" s="403">
        <v>0</v>
      </c>
      <c r="O3378" s="403" t="s">
        <v>345</v>
      </c>
      <c r="R3378" s="403">
        <v>4</v>
      </c>
      <c r="S3378" s="403">
        <v>1.2315</v>
      </c>
      <c r="T3378" s="403">
        <v>4.4390000000000001</v>
      </c>
      <c r="U3378" s="403">
        <v>0.55000000000000004</v>
      </c>
      <c r="V3378" s="403">
        <v>30.04</v>
      </c>
      <c r="W3378" s="403">
        <v>20.399999999999999</v>
      </c>
      <c r="X3378" s="404">
        <v>0.25280999999999998</v>
      </c>
      <c r="Y3378" s="403">
        <f>X3378+(S3378*((U3378-INDEX('[1]Center of Mass'!$B$8:$M$105,MATCH(A3378,'[1]Center of Mass'!$B$8:$B$105,0),9))^2+(V3378-INDEX('[1]Center of Mass'!$B$8:$M$105,MATCH(A3378,'[1]Center of Mass'!$B$8:$B$105,0),10))^2))</f>
        <v>884.88313341900005</v>
      </c>
    </row>
    <row r="3379" spans="1:25">
      <c r="A3379" s="403" t="s">
        <v>55</v>
      </c>
      <c r="B3379" s="403" t="s">
        <v>552</v>
      </c>
      <c r="C3379" s="403" t="s">
        <v>343</v>
      </c>
      <c r="D3379" s="403" t="s">
        <v>344</v>
      </c>
      <c r="E3379" s="403" t="s">
        <v>1455</v>
      </c>
      <c r="F3379" s="403">
        <v>0</v>
      </c>
      <c r="O3379" s="403" t="s">
        <v>345</v>
      </c>
      <c r="R3379" s="403">
        <v>4</v>
      </c>
      <c r="S3379" s="403">
        <v>1.2315</v>
      </c>
      <c r="T3379" s="403">
        <v>4.4390000000000001</v>
      </c>
      <c r="U3379" s="403">
        <v>1.65</v>
      </c>
      <c r="V3379" s="403">
        <v>30.04</v>
      </c>
      <c r="W3379" s="403">
        <v>20.399999999999999</v>
      </c>
      <c r="X3379" s="404">
        <v>0.25280999999999998</v>
      </c>
      <c r="Y3379" s="403">
        <f>X3379+(S3379*((U3379-INDEX('[1]Center of Mass'!$B$8:$M$105,MATCH(A3379,'[1]Center of Mass'!$B$8:$B$105,0),9))^2+(V3379-INDEX('[1]Center of Mass'!$B$8:$M$105,MATCH(A3379,'[1]Center of Mass'!$B$8:$B$105,0),10))^2))</f>
        <v>829.61070411900016</v>
      </c>
    </row>
    <row r="3380" spans="1:25">
      <c r="A3380" s="403" t="s">
        <v>55</v>
      </c>
      <c r="B3380" s="403" t="s">
        <v>437</v>
      </c>
      <c r="C3380" s="403" t="s">
        <v>343</v>
      </c>
      <c r="D3380" s="403" t="s">
        <v>344</v>
      </c>
      <c r="E3380" s="403" t="s">
        <v>1455</v>
      </c>
      <c r="F3380" s="403">
        <v>0</v>
      </c>
      <c r="O3380" s="403" t="s">
        <v>345</v>
      </c>
      <c r="R3380" s="403">
        <v>4</v>
      </c>
      <c r="S3380" s="403">
        <v>1.2315</v>
      </c>
      <c r="T3380" s="403">
        <v>4.4390000000000001</v>
      </c>
      <c r="U3380" s="403">
        <v>2.75</v>
      </c>
      <c r="V3380" s="403">
        <v>30.04</v>
      </c>
      <c r="W3380" s="403">
        <v>20.399999999999999</v>
      </c>
      <c r="X3380" s="404">
        <v>0.25280999999999998</v>
      </c>
      <c r="Y3380" s="403">
        <f>X3380+(S3380*((U3380-INDEX('[1]Center of Mass'!$B$8:$M$105,MATCH(A3380,'[1]Center of Mass'!$B$8:$B$105,0),9))^2+(V3380-INDEX('[1]Center of Mass'!$B$8:$M$105,MATCH(A3380,'[1]Center of Mass'!$B$8:$B$105,0),10))^2))</f>
        <v>777.31850481900005</v>
      </c>
    </row>
    <row r="3381" spans="1:25">
      <c r="A3381" s="403" t="s">
        <v>55</v>
      </c>
      <c r="B3381" s="403" t="s">
        <v>553</v>
      </c>
      <c r="C3381" s="403" t="s">
        <v>343</v>
      </c>
      <c r="D3381" s="403" t="s">
        <v>344</v>
      </c>
      <c r="E3381" s="403" t="s">
        <v>1455</v>
      </c>
      <c r="F3381" s="403">
        <v>0</v>
      </c>
      <c r="O3381" s="403" t="s">
        <v>345</v>
      </c>
      <c r="R3381" s="403">
        <v>4</v>
      </c>
      <c r="S3381" s="403">
        <v>1.0915999999999999</v>
      </c>
      <c r="T3381" s="403">
        <v>4.1890000000000001</v>
      </c>
      <c r="U3381" s="403">
        <v>3.7879999999999998</v>
      </c>
      <c r="V3381" s="403">
        <v>30.04</v>
      </c>
      <c r="W3381" s="403">
        <v>20.399999999999999</v>
      </c>
      <c r="X3381" s="404">
        <v>0.20049</v>
      </c>
      <c r="Y3381" s="403">
        <f>X3381+(S3381*((U3381-INDEX('[1]Center of Mass'!$B$8:$M$105,MATCH(A3381,'[1]Center of Mass'!$B$8:$B$105,0),9))^2+(V3381-INDEX('[1]Center of Mass'!$B$8:$M$105,MATCH(A3381,'[1]Center of Mass'!$B$8:$B$105,0),10))^2))</f>
        <v>647.67385401039996</v>
      </c>
    </row>
    <row r="3382" spans="1:25">
      <c r="A3382" s="403" t="s">
        <v>55</v>
      </c>
      <c r="B3382" s="403" t="s">
        <v>554</v>
      </c>
      <c r="C3382" s="403" t="s">
        <v>343</v>
      </c>
      <c r="D3382" s="403" t="s">
        <v>344</v>
      </c>
      <c r="E3382" s="403" t="s">
        <v>1455</v>
      </c>
      <c r="F3382" s="403">
        <v>0</v>
      </c>
      <c r="O3382" s="403" t="s">
        <v>345</v>
      </c>
      <c r="R3382" s="403">
        <v>4</v>
      </c>
      <c r="S3382" s="403">
        <v>1.0915999999999999</v>
      </c>
      <c r="T3382" s="403">
        <v>4.1890000000000001</v>
      </c>
      <c r="U3382" s="403">
        <v>4.7629999999999999</v>
      </c>
      <c r="V3382" s="403">
        <v>30.04</v>
      </c>
      <c r="W3382" s="403">
        <v>20.399999999999999</v>
      </c>
      <c r="X3382" s="404">
        <v>0.20049</v>
      </c>
      <c r="Y3382" s="403">
        <f>X3382+(S3382*((U3382-INDEX('[1]Center of Mass'!$B$8:$M$105,MATCH(A3382,'[1]Center of Mass'!$B$8:$B$105,0),9))^2+(V3382-INDEX('[1]Center of Mass'!$B$8:$M$105,MATCH(A3382,'[1]Center of Mass'!$B$8:$B$105,0),10))^2))</f>
        <v>611.00731020039996</v>
      </c>
    </row>
    <row r="3383" spans="1:25">
      <c r="A3383" s="403" t="s">
        <v>55</v>
      </c>
      <c r="B3383" s="403" t="s">
        <v>555</v>
      </c>
      <c r="C3383" s="403" t="s">
        <v>343</v>
      </c>
      <c r="D3383" s="403" t="s">
        <v>344</v>
      </c>
      <c r="E3383" s="403" t="s">
        <v>1455</v>
      </c>
      <c r="F3383" s="403">
        <v>0</v>
      </c>
      <c r="O3383" s="403" t="s">
        <v>345</v>
      </c>
      <c r="R3383" s="403">
        <v>4</v>
      </c>
      <c r="S3383" s="403">
        <v>1.0915999999999999</v>
      </c>
      <c r="T3383" s="403">
        <v>4.1890000000000001</v>
      </c>
      <c r="U3383" s="403">
        <v>5.7380000000000004</v>
      </c>
      <c r="V3383" s="403">
        <v>30.04</v>
      </c>
      <c r="W3383" s="403">
        <v>20.399999999999999</v>
      </c>
      <c r="X3383" s="404">
        <v>0.20049</v>
      </c>
      <c r="Y3383" s="403">
        <f>X3383+(S3383*((U3383-INDEX('[1]Center of Mass'!$B$8:$M$105,MATCH(A3383,'[1]Center of Mass'!$B$8:$B$105,0),9))^2+(V3383-INDEX('[1]Center of Mass'!$B$8:$M$105,MATCH(A3383,'[1]Center of Mass'!$B$8:$B$105,0),10))^2))</f>
        <v>576.41617089039994</v>
      </c>
    </row>
    <row r="3384" spans="1:25">
      <c r="A3384" s="403" t="s">
        <v>55</v>
      </c>
      <c r="B3384" s="403" t="s">
        <v>556</v>
      </c>
      <c r="C3384" s="403" t="s">
        <v>343</v>
      </c>
      <c r="D3384" s="403" t="s">
        <v>344</v>
      </c>
      <c r="E3384" s="403" t="s">
        <v>1455</v>
      </c>
      <c r="F3384" s="403">
        <v>0</v>
      </c>
      <c r="O3384" s="403" t="s">
        <v>345</v>
      </c>
      <c r="R3384" s="403">
        <v>4</v>
      </c>
      <c r="S3384" s="403">
        <v>1.0915999999999999</v>
      </c>
      <c r="T3384" s="403">
        <v>4.1890000000000001</v>
      </c>
      <c r="U3384" s="403">
        <v>6.7130000000000001</v>
      </c>
      <c r="V3384" s="403">
        <v>30.04</v>
      </c>
      <c r="W3384" s="403">
        <v>20.399999999999999</v>
      </c>
      <c r="X3384" s="404">
        <v>0.20049</v>
      </c>
      <c r="Y3384" s="403">
        <f>X3384+(S3384*((U3384-INDEX('[1]Center of Mass'!$B$8:$M$105,MATCH(A3384,'[1]Center of Mass'!$B$8:$B$105,0),9))^2+(V3384-INDEX('[1]Center of Mass'!$B$8:$M$105,MATCH(A3384,'[1]Center of Mass'!$B$8:$B$105,0),10))^2))</f>
        <v>543.90043608039991</v>
      </c>
    </row>
    <row r="3385" spans="1:25">
      <c r="A3385" s="403" t="s">
        <v>55</v>
      </c>
      <c r="B3385" s="403" t="s">
        <v>557</v>
      </c>
      <c r="C3385" s="403" t="s">
        <v>343</v>
      </c>
      <c r="D3385" s="403" t="s">
        <v>344</v>
      </c>
      <c r="E3385" s="403" t="s">
        <v>1455</v>
      </c>
      <c r="F3385" s="403">
        <v>0</v>
      </c>
      <c r="O3385" s="403" t="s">
        <v>345</v>
      </c>
      <c r="R3385" s="403">
        <v>4</v>
      </c>
      <c r="S3385" s="403">
        <v>1.7912999999999999</v>
      </c>
      <c r="T3385" s="403">
        <v>5.4390000000000001</v>
      </c>
      <c r="U3385" s="403">
        <v>8</v>
      </c>
      <c r="V3385" s="403">
        <v>30.04</v>
      </c>
      <c r="W3385" s="403">
        <v>20.399999999999999</v>
      </c>
      <c r="X3385" s="404">
        <v>0.56923999999999997</v>
      </c>
      <c r="Y3385" s="403">
        <f>X3385+(S3385*((U3385-INDEX('[1]Center of Mass'!$B$8:$M$105,MATCH(A3385,'[1]Center of Mass'!$B$8:$B$105,0),9))^2+(V3385-INDEX('[1]Center of Mass'!$B$8:$M$105,MATCH(A3385,'[1]Center of Mass'!$B$8:$B$105,0),10))^2))</f>
        <v>827.55553323380013</v>
      </c>
    </row>
    <row r="3386" spans="1:25">
      <c r="A3386" s="403" t="s">
        <v>55</v>
      </c>
      <c r="B3386" s="403" t="s">
        <v>583</v>
      </c>
      <c r="C3386" s="403" t="s">
        <v>343</v>
      </c>
      <c r="D3386" s="403" t="s">
        <v>344</v>
      </c>
      <c r="E3386" s="403" t="s">
        <v>1455</v>
      </c>
      <c r="F3386" s="403">
        <v>0</v>
      </c>
      <c r="O3386" s="403" t="s">
        <v>345</v>
      </c>
      <c r="R3386" s="403">
        <v>4</v>
      </c>
      <c r="S3386" s="403">
        <v>1.0636000000000001</v>
      </c>
      <c r="T3386" s="403">
        <v>4.1390000000000002</v>
      </c>
      <c r="U3386" s="403">
        <v>11.275</v>
      </c>
      <c r="V3386" s="403">
        <v>30.04</v>
      </c>
      <c r="W3386" s="403">
        <v>20.399999999999999</v>
      </c>
      <c r="X3386" s="404">
        <v>0.19108</v>
      </c>
      <c r="Y3386" s="403">
        <f>X3386+(S3386*((U3386-INDEX('[1]Center of Mass'!$B$8:$M$105,MATCH(A3386,'[1]Center of Mass'!$B$8:$B$105,0),9))^2+(V3386-INDEX('[1]Center of Mass'!$B$8:$M$105,MATCH(A3386,'[1]Center of Mass'!$B$8:$B$105,0),10))^2))</f>
        <v>408.57338334360009</v>
      </c>
    </row>
    <row r="3387" spans="1:25">
      <c r="A3387" s="403" t="s">
        <v>55</v>
      </c>
      <c r="B3387" s="403" t="s">
        <v>853</v>
      </c>
      <c r="C3387" s="403" t="s">
        <v>343</v>
      </c>
      <c r="D3387" s="403" t="s">
        <v>344</v>
      </c>
      <c r="E3387" s="403" t="s">
        <v>1455</v>
      </c>
      <c r="F3387" s="403">
        <v>0</v>
      </c>
      <c r="O3387" s="403" t="s">
        <v>345</v>
      </c>
      <c r="R3387" s="403">
        <v>4</v>
      </c>
      <c r="S3387" s="403">
        <v>1.0636000000000001</v>
      </c>
      <c r="T3387" s="403">
        <v>4.1390000000000002</v>
      </c>
      <c r="U3387" s="403">
        <v>12.225</v>
      </c>
      <c r="V3387" s="403">
        <v>30.04</v>
      </c>
      <c r="W3387" s="403">
        <v>20.399999999999999</v>
      </c>
      <c r="X3387" s="404">
        <v>0.19108</v>
      </c>
      <c r="Y3387" s="403">
        <f>X3387+(S3387*((U3387-INDEX('[1]Center of Mass'!$B$8:$M$105,MATCH(A3387,'[1]Center of Mass'!$B$8:$B$105,0),9))^2+(V3387-INDEX('[1]Center of Mass'!$B$8:$M$105,MATCH(A3387,'[1]Center of Mass'!$B$8:$B$105,0),10))^2))</f>
        <v>388.86817250360014</v>
      </c>
    </row>
    <row r="3388" spans="1:25">
      <c r="A3388" s="403" t="s">
        <v>55</v>
      </c>
      <c r="B3388" s="403" t="s">
        <v>914</v>
      </c>
      <c r="C3388" s="403" t="s">
        <v>343</v>
      </c>
      <c r="D3388" s="403" t="s">
        <v>344</v>
      </c>
      <c r="E3388" s="403" t="s">
        <v>1455</v>
      </c>
      <c r="F3388" s="403">
        <v>0</v>
      </c>
      <c r="O3388" s="403" t="s">
        <v>345</v>
      </c>
      <c r="R3388" s="403">
        <v>4</v>
      </c>
      <c r="S3388" s="403">
        <v>1.2129000000000001</v>
      </c>
      <c r="T3388" s="403">
        <v>4.4059999999999997</v>
      </c>
      <c r="U3388" s="403">
        <v>13.242000000000001</v>
      </c>
      <c r="V3388" s="403">
        <v>30.04</v>
      </c>
      <c r="W3388" s="403">
        <v>20.399999999999999</v>
      </c>
      <c r="X3388" s="404">
        <v>0.24529999999999999</v>
      </c>
      <c r="Y3388" s="403">
        <f>X3388+(S3388*((U3388-INDEX('[1]Center of Mass'!$B$8:$M$105,MATCH(A3388,'[1]Center of Mass'!$B$8:$B$105,0),9))^2+(V3388-INDEX('[1]Center of Mass'!$B$8:$M$105,MATCH(A3388,'[1]Center of Mass'!$B$8:$B$105,0),10))^2))</f>
        <v>421.85213694740003</v>
      </c>
    </row>
    <row r="3389" spans="1:25">
      <c r="A3389" s="403" t="s">
        <v>55</v>
      </c>
      <c r="B3389" s="403" t="s">
        <v>873</v>
      </c>
      <c r="C3389" s="403" t="s">
        <v>343</v>
      </c>
      <c r="D3389" s="403" t="s">
        <v>344</v>
      </c>
      <c r="E3389" s="403" t="s">
        <v>1455</v>
      </c>
      <c r="F3389" s="403">
        <v>0</v>
      </c>
      <c r="O3389" s="403" t="s">
        <v>345</v>
      </c>
      <c r="R3389" s="403">
        <v>4</v>
      </c>
      <c r="S3389" s="403">
        <v>1.2129000000000001</v>
      </c>
      <c r="T3389" s="403">
        <v>4.4059999999999997</v>
      </c>
      <c r="U3389" s="403">
        <v>14.324999999999999</v>
      </c>
      <c r="V3389" s="403">
        <v>30.04</v>
      </c>
      <c r="W3389" s="403">
        <v>20.399999999999999</v>
      </c>
      <c r="X3389" s="404">
        <v>0.24529999999999999</v>
      </c>
      <c r="Y3389" s="403">
        <f>X3389+(S3389*((U3389-INDEX('[1]Center of Mass'!$B$8:$M$105,MATCH(A3389,'[1]Center of Mass'!$B$8:$B$105,0),9))^2+(V3389-INDEX('[1]Center of Mass'!$B$8:$M$105,MATCH(A3389,'[1]Center of Mass'!$B$8:$B$105,0),10))^2))</f>
        <v>401.57717319290003</v>
      </c>
    </row>
    <row r="3390" spans="1:25">
      <c r="A3390" s="403" t="s">
        <v>55</v>
      </c>
      <c r="B3390" s="403" t="s">
        <v>919</v>
      </c>
      <c r="C3390" s="403" t="s">
        <v>343</v>
      </c>
      <c r="D3390" s="403" t="s">
        <v>344</v>
      </c>
      <c r="E3390" s="403" t="s">
        <v>1455</v>
      </c>
      <c r="F3390" s="403">
        <v>0</v>
      </c>
      <c r="O3390" s="403" t="s">
        <v>345</v>
      </c>
      <c r="R3390" s="403">
        <v>4</v>
      </c>
      <c r="S3390" s="403">
        <v>1.2129000000000001</v>
      </c>
      <c r="T3390" s="403">
        <v>4.4059999999999997</v>
      </c>
      <c r="U3390" s="403">
        <v>15.407999999999999</v>
      </c>
      <c r="V3390" s="403">
        <v>30.04</v>
      </c>
      <c r="W3390" s="403">
        <v>20.399999999999999</v>
      </c>
      <c r="X3390" s="404">
        <v>0.24529999999999999</v>
      </c>
      <c r="Y3390" s="403">
        <f>X3390+(S3390*((U3390-INDEX('[1]Center of Mass'!$B$8:$M$105,MATCH(A3390,'[1]Center of Mass'!$B$8:$B$105,0),9))^2+(V3390-INDEX('[1]Center of Mass'!$B$8:$M$105,MATCH(A3390,'[1]Center of Mass'!$B$8:$B$105,0),10))^2))</f>
        <v>384.14740357460011</v>
      </c>
    </row>
    <row r="3391" spans="1:25">
      <c r="A3391" s="403" t="s">
        <v>55</v>
      </c>
      <c r="B3391" s="403" t="s">
        <v>920</v>
      </c>
      <c r="C3391" s="403" t="s">
        <v>343</v>
      </c>
      <c r="D3391" s="403" t="s">
        <v>344</v>
      </c>
      <c r="E3391" s="403" t="s">
        <v>1455</v>
      </c>
      <c r="F3391" s="403">
        <v>0</v>
      </c>
      <c r="O3391" s="403" t="s">
        <v>345</v>
      </c>
      <c r="R3391" s="403">
        <v>4</v>
      </c>
      <c r="S3391" s="403">
        <v>1.2129000000000001</v>
      </c>
      <c r="T3391" s="403">
        <v>4.4059999999999997</v>
      </c>
      <c r="U3391" s="403">
        <v>16.492000000000001</v>
      </c>
      <c r="V3391" s="403">
        <v>30.04</v>
      </c>
      <c r="W3391" s="403">
        <v>20.399999999999999</v>
      </c>
      <c r="X3391" s="404">
        <v>0.24529999999999999</v>
      </c>
      <c r="Y3391" s="403">
        <f>X3391+(S3391*((U3391-INDEX('[1]Center of Mass'!$B$8:$M$105,MATCH(A3391,'[1]Center of Mass'!$B$8:$B$105,0),9))^2+(V3391-INDEX('[1]Center of Mass'!$B$8:$M$105,MATCH(A3391,'[1]Center of Mass'!$B$8:$B$105,0),10))^2))</f>
        <v>369.55067604740003</v>
      </c>
    </row>
    <row r="3392" spans="1:25">
      <c r="A3392" s="403" t="s">
        <v>55</v>
      </c>
      <c r="B3392" s="403" t="s">
        <v>921</v>
      </c>
      <c r="C3392" s="403" t="s">
        <v>343</v>
      </c>
      <c r="D3392" s="403" t="s">
        <v>344</v>
      </c>
      <c r="E3392" s="403" t="s">
        <v>1455</v>
      </c>
      <c r="F3392" s="403">
        <v>0</v>
      </c>
      <c r="O3392" s="403" t="s">
        <v>345</v>
      </c>
      <c r="R3392" s="403">
        <v>4</v>
      </c>
      <c r="S3392" s="403">
        <v>1.2129000000000001</v>
      </c>
      <c r="T3392" s="403">
        <v>4.4059999999999997</v>
      </c>
      <c r="U3392" s="403">
        <v>17.574999999999999</v>
      </c>
      <c r="V3392" s="403">
        <v>30.04</v>
      </c>
      <c r="W3392" s="403">
        <v>20.399999999999999</v>
      </c>
      <c r="X3392" s="404">
        <v>0.24529999999999999</v>
      </c>
      <c r="Y3392" s="403">
        <f>X3392+(S3392*((U3392-INDEX('[1]Center of Mass'!$B$8:$M$105,MATCH(A3392,'[1]Center of Mass'!$B$8:$B$105,0),9))^2+(V3392-INDEX('[1]Center of Mass'!$B$8:$M$105,MATCH(A3392,'[1]Center of Mass'!$B$8:$B$105,0),10))^2))</f>
        <v>357.81392184290002</v>
      </c>
    </row>
    <row r="3393" spans="1:25">
      <c r="A3393" s="403" t="s">
        <v>55</v>
      </c>
      <c r="B3393" s="403" t="s">
        <v>874</v>
      </c>
      <c r="C3393" s="403" t="s">
        <v>343</v>
      </c>
      <c r="D3393" s="403" t="s">
        <v>344</v>
      </c>
      <c r="E3393" s="403" t="s">
        <v>1455</v>
      </c>
      <c r="F3393" s="403">
        <v>0</v>
      </c>
      <c r="O3393" s="403" t="s">
        <v>345</v>
      </c>
      <c r="R3393" s="403">
        <v>4</v>
      </c>
      <c r="S3393" s="403">
        <v>1.2129000000000001</v>
      </c>
      <c r="T3393" s="403">
        <v>4.4059999999999997</v>
      </c>
      <c r="U3393" s="403">
        <v>18.658000000000001</v>
      </c>
      <c r="V3393" s="403">
        <v>30.04</v>
      </c>
      <c r="W3393" s="403">
        <v>20.399999999999999</v>
      </c>
      <c r="X3393" s="404">
        <v>0.24529999999999999</v>
      </c>
      <c r="Y3393" s="403">
        <f>X3393+(S3393*((U3393-INDEX('[1]Center of Mass'!$B$8:$M$105,MATCH(A3393,'[1]Center of Mass'!$B$8:$B$105,0),9))^2+(V3393-INDEX('[1]Center of Mass'!$B$8:$M$105,MATCH(A3393,'[1]Center of Mass'!$B$8:$B$105,0),10))^2))</f>
        <v>348.92236177460006</v>
      </c>
    </row>
    <row r="3394" spans="1:25">
      <c r="A3394" s="403" t="s">
        <v>55</v>
      </c>
      <c r="B3394" s="403" t="s">
        <v>875</v>
      </c>
      <c r="C3394" s="403" t="s">
        <v>343</v>
      </c>
      <c r="D3394" s="403" t="s">
        <v>344</v>
      </c>
      <c r="E3394" s="403" t="s">
        <v>1455</v>
      </c>
      <c r="F3394" s="403">
        <v>0</v>
      </c>
      <c r="O3394" s="403" t="s">
        <v>345</v>
      </c>
      <c r="R3394" s="403">
        <v>4</v>
      </c>
      <c r="S3394" s="403">
        <v>0.76</v>
      </c>
      <c r="T3394" s="403">
        <v>3.5</v>
      </c>
      <c r="U3394" s="403">
        <v>11.275</v>
      </c>
      <c r="V3394" s="403">
        <v>31</v>
      </c>
      <c r="W3394" s="403">
        <v>20.399999999999999</v>
      </c>
      <c r="X3394" s="404">
        <v>9.7692000000000001E-2</v>
      </c>
      <c r="Y3394" s="403">
        <f>X3394+(S3394*((U3394-INDEX('[1]Center of Mass'!$B$8:$M$105,MATCH(A3394,'[1]Center of Mass'!$B$8:$B$105,0),9))^2+(V3394-INDEX('[1]Center of Mass'!$B$8:$M$105,MATCH(A3394,'[1]Center of Mass'!$B$8:$B$105,0),10))^2))</f>
        <v>316.99998476000002</v>
      </c>
    </row>
    <row r="3395" spans="1:25">
      <c r="A3395" s="403" t="s">
        <v>55</v>
      </c>
      <c r="B3395" s="403" t="s">
        <v>915</v>
      </c>
      <c r="C3395" s="403" t="s">
        <v>343</v>
      </c>
      <c r="D3395" s="403" t="s">
        <v>344</v>
      </c>
      <c r="E3395" s="403" t="s">
        <v>1455</v>
      </c>
      <c r="F3395" s="403">
        <v>0</v>
      </c>
      <c r="O3395" s="403" t="s">
        <v>345</v>
      </c>
      <c r="R3395" s="403">
        <v>4</v>
      </c>
      <c r="S3395" s="403">
        <v>0.76</v>
      </c>
      <c r="T3395" s="403">
        <v>3.5</v>
      </c>
      <c r="U3395" s="403">
        <v>12.225</v>
      </c>
      <c r="V3395" s="403">
        <v>31</v>
      </c>
      <c r="W3395" s="403">
        <v>20.399999999999999</v>
      </c>
      <c r="X3395" s="404">
        <v>9.7692000000000001E-2</v>
      </c>
      <c r="Y3395" s="403">
        <f>X3395+(S3395*((U3395-INDEX('[1]Center of Mass'!$B$8:$M$105,MATCH(A3395,'[1]Center of Mass'!$B$8:$B$105,0),9))^2+(V3395-INDEX('[1]Center of Mass'!$B$8:$M$105,MATCH(A3395,'[1]Center of Mass'!$B$8:$B$105,0),10))^2))</f>
        <v>302.91954076000007</v>
      </c>
    </row>
    <row r="3396" spans="1:25">
      <c r="A3396" s="403" t="s">
        <v>55</v>
      </c>
      <c r="B3396" s="403" t="s">
        <v>876</v>
      </c>
      <c r="C3396" s="403" t="s">
        <v>343</v>
      </c>
      <c r="D3396" s="403" t="s">
        <v>344</v>
      </c>
      <c r="E3396" s="403" t="s">
        <v>1455</v>
      </c>
      <c r="F3396" s="403">
        <v>0</v>
      </c>
      <c r="O3396" s="403" t="s">
        <v>345</v>
      </c>
      <c r="R3396" s="403">
        <v>4</v>
      </c>
      <c r="S3396" s="403">
        <v>0.86670000000000003</v>
      </c>
      <c r="T3396" s="403">
        <v>3.7669999999999999</v>
      </c>
      <c r="U3396" s="403">
        <v>13.242000000000001</v>
      </c>
      <c r="V3396" s="403">
        <v>31</v>
      </c>
      <c r="W3396" s="403">
        <v>20.399999999999999</v>
      </c>
      <c r="X3396" s="404">
        <v>0.13098000000000001</v>
      </c>
      <c r="Y3396" s="403">
        <f>X3396+(S3396*((U3396-INDEX('[1]Center of Mass'!$B$8:$M$105,MATCH(A3396,'[1]Center of Mass'!$B$8:$B$105,0),9))^2+(V3396-INDEX('[1]Center of Mass'!$B$8:$M$105,MATCH(A3396,'[1]Center of Mass'!$B$8:$B$105,0),10))^2))</f>
        <v>330.01147909020005</v>
      </c>
    </row>
    <row r="3397" spans="1:25">
      <c r="A3397" s="403" t="s">
        <v>55</v>
      </c>
      <c r="B3397" s="403" t="s">
        <v>922</v>
      </c>
      <c r="C3397" s="403" t="s">
        <v>343</v>
      </c>
      <c r="D3397" s="403" t="s">
        <v>344</v>
      </c>
      <c r="E3397" s="403" t="s">
        <v>1455</v>
      </c>
      <c r="F3397" s="403">
        <v>0</v>
      </c>
      <c r="O3397" s="403" t="s">
        <v>345</v>
      </c>
      <c r="R3397" s="403">
        <v>4</v>
      </c>
      <c r="S3397" s="403">
        <v>0.86670000000000003</v>
      </c>
      <c r="T3397" s="403">
        <v>3.7669999999999999</v>
      </c>
      <c r="U3397" s="403">
        <v>14.324999999999999</v>
      </c>
      <c r="V3397" s="403">
        <v>31</v>
      </c>
      <c r="W3397" s="403">
        <v>20.399999999999999</v>
      </c>
      <c r="X3397" s="404">
        <v>0.13098000000000001</v>
      </c>
      <c r="Y3397" s="403">
        <f>X3397+(S3397*((U3397-INDEX('[1]Center of Mass'!$B$8:$M$105,MATCH(A3397,'[1]Center of Mass'!$B$8:$B$105,0),9))^2+(V3397-INDEX('[1]Center of Mass'!$B$8:$M$105,MATCH(A3397,'[1]Center of Mass'!$B$8:$B$105,0),10))^2))</f>
        <v>315.52363088670006</v>
      </c>
    </row>
    <row r="3398" spans="1:25">
      <c r="A3398" s="403" t="s">
        <v>55</v>
      </c>
      <c r="B3398" s="403" t="s">
        <v>923</v>
      </c>
      <c r="C3398" s="403" t="s">
        <v>343</v>
      </c>
      <c r="D3398" s="403" t="s">
        <v>344</v>
      </c>
      <c r="E3398" s="403" t="s">
        <v>1455</v>
      </c>
      <c r="F3398" s="403">
        <v>0</v>
      </c>
      <c r="O3398" s="403" t="s">
        <v>345</v>
      </c>
      <c r="R3398" s="403">
        <v>4</v>
      </c>
      <c r="S3398" s="403">
        <v>0.86670000000000003</v>
      </c>
      <c r="T3398" s="403">
        <v>3.7669999999999999</v>
      </c>
      <c r="U3398" s="403">
        <v>15.407999999999999</v>
      </c>
      <c r="V3398" s="403">
        <v>31</v>
      </c>
      <c r="W3398" s="403">
        <v>20.399999999999999</v>
      </c>
      <c r="X3398" s="404">
        <v>0.13098000000000001</v>
      </c>
      <c r="Y3398" s="403">
        <f>X3398+(S3398*((U3398-INDEX('[1]Center of Mass'!$B$8:$M$105,MATCH(A3398,'[1]Center of Mass'!$B$8:$B$105,0),9))^2+(V3398-INDEX('[1]Center of Mass'!$B$8:$M$105,MATCH(A3398,'[1]Center of Mass'!$B$8:$B$105,0),10))^2))</f>
        <v>303.06886847580012</v>
      </c>
    </row>
    <row r="3399" spans="1:25">
      <c r="A3399" s="403" t="s">
        <v>55</v>
      </c>
      <c r="B3399" s="403" t="s">
        <v>924</v>
      </c>
      <c r="C3399" s="403" t="s">
        <v>343</v>
      </c>
      <c r="D3399" s="403" t="s">
        <v>344</v>
      </c>
      <c r="E3399" s="403" t="s">
        <v>1455</v>
      </c>
      <c r="F3399" s="403">
        <v>0</v>
      </c>
      <c r="O3399" s="403" t="s">
        <v>345</v>
      </c>
      <c r="R3399" s="403">
        <v>4</v>
      </c>
      <c r="S3399" s="403">
        <v>0.86670000000000003</v>
      </c>
      <c r="T3399" s="403">
        <v>3.7669999999999999</v>
      </c>
      <c r="U3399" s="403">
        <v>16.492000000000001</v>
      </c>
      <c r="V3399" s="403">
        <v>31</v>
      </c>
      <c r="W3399" s="403">
        <v>20.399999999999999</v>
      </c>
      <c r="X3399" s="404">
        <v>0.13098000000000001</v>
      </c>
      <c r="Y3399" s="403">
        <f>X3399+(S3399*((U3399-INDEX('[1]Center of Mass'!$B$8:$M$105,MATCH(A3399,'[1]Center of Mass'!$B$8:$B$105,0),9))^2+(V3399-INDEX('[1]Center of Mass'!$B$8:$M$105,MATCH(A3399,'[1]Center of Mass'!$B$8:$B$105,0),10))^2))</f>
        <v>292.63850839020006</v>
      </c>
    </row>
    <row r="3400" spans="1:25">
      <c r="A3400" s="403" t="s">
        <v>55</v>
      </c>
      <c r="B3400" s="403" t="s">
        <v>925</v>
      </c>
      <c r="C3400" s="403" t="s">
        <v>343</v>
      </c>
      <c r="D3400" s="403" t="s">
        <v>344</v>
      </c>
      <c r="E3400" s="403" t="s">
        <v>1455</v>
      </c>
      <c r="F3400" s="403">
        <v>0</v>
      </c>
      <c r="O3400" s="403" t="s">
        <v>345</v>
      </c>
      <c r="R3400" s="403">
        <v>4</v>
      </c>
      <c r="S3400" s="403">
        <v>0.86670000000000003</v>
      </c>
      <c r="T3400" s="403">
        <v>3.7669999999999999</v>
      </c>
      <c r="U3400" s="403">
        <v>17.574999999999999</v>
      </c>
      <c r="V3400" s="403">
        <v>31</v>
      </c>
      <c r="W3400" s="403">
        <v>20.399999999999999</v>
      </c>
      <c r="X3400" s="404">
        <v>0.13098000000000001</v>
      </c>
      <c r="Y3400" s="403">
        <f>X3400+(S3400*((U3400-INDEX('[1]Center of Mass'!$B$8:$M$105,MATCH(A3400,'[1]Center of Mass'!$B$8:$B$105,0),9))^2+(V3400-INDEX('[1]Center of Mass'!$B$8:$M$105,MATCH(A3400,'[1]Center of Mass'!$B$8:$B$105,0),10))^2))</f>
        <v>284.25179483670007</v>
      </c>
    </row>
    <row r="3401" spans="1:25">
      <c r="A3401" s="403" t="s">
        <v>55</v>
      </c>
      <c r="B3401" s="403" t="s">
        <v>926</v>
      </c>
      <c r="C3401" s="403" t="s">
        <v>343</v>
      </c>
      <c r="D3401" s="403" t="s">
        <v>344</v>
      </c>
      <c r="E3401" s="403" t="s">
        <v>1455</v>
      </c>
      <c r="F3401" s="403">
        <v>0</v>
      </c>
      <c r="O3401" s="403" t="s">
        <v>345</v>
      </c>
      <c r="R3401" s="403">
        <v>4</v>
      </c>
      <c r="S3401" s="403">
        <v>0.86670000000000003</v>
      </c>
      <c r="T3401" s="403">
        <v>3.7669999999999999</v>
      </c>
      <c r="U3401" s="403">
        <v>18.658000000000001</v>
      </c>
      <c r="V3401" s="403">
        <v>31</v>
      </c>
      <c r="W3401" s="403">
        <v>20.399999999999999</v>
      </c>
      <c r="X3401" s="404">
        <v>0.13098000000000001</v>
      </c>
      <c r="Y3401" s="403">
        <f>X3401+(S3401*((U3401-INDEX('[1]Center of Mass'!$B$8:$M$105,MATCH(A3401,'[1]Center of Mass'!$B$8:$B$105,0),9))^2+(V3401-INDEX('[1]Center of Mass'!$B$8:$M$105,MATCH(A3401,'[1]Center of Mass'!$B$8:$B$105,0),10))^2))</f>
        <v>277.89816707580007</v>
      </c>
    </row>
    <row r="3402" spans="1:25">
      <c r="A3402" s="403" t="s">
        <v>55</v>
      </c>
      <c r="B3402" s="403" t="s">
        <v>1465</v>
      </c>
      <c r="C3402" s="403" t="s">
        <v>343</v>
      </c>
      <c r="D3402" s="403" t="s">
        <v>344</v>
      </c>
      <c r="E3402" s="403" t="s">
        <v>1455</v>
      </c>
      <c r="F3402" s="403">
        <v>0</v>
      </c>
      <c r="O3402" s="403" t="s">
        <v>345</v>
      </c>
      <c r="R3402" s="403">
        <v>4</v>
      </c>
      <c r="S3402" s="403">
        <v>1.0083</v>
      </c>
      <c r="T3402" s="403">
        <v>4.0330000000000004</v>
      </c>
      <c r="U3402" s="403">
        <v>0.55000000000000004</v>
      </c>
      <c r="V3402" s="403">
        <v>31.058</v>
      </c>
      <c r="W3402" s="403">
        <v>20.399999999999999</v>
      </c>
      <c r="X3402" s="404">
        <v>0.17227999999999999</v>
      </c>
      <c r="Y3402" s="403">
        <f>X3402+(S3402*((U3402-INDEX('[1]Center of Mass'!$B$8:$M$105,MATCH(A3402,'[1]Center of Mass'!$B$8:$B$105,0),9))^2+(V3402-INDEX('[1]Center of Mass'!$B$8:$M$105,MATCH(A3402,'[1]Center of Mass'!$B$8:$B$105,0),10))^2))</f>
        <v>759.82922062700004</v>
      </c>
    </row>
    <row r="3403" spans="1:25">
      <c r="A3403" s="403" t="s">
        <v>55</v>
      </c>
      <c r="B3403" s="403" t="s">
        <v>1466</v>
      </c>
      <c r="C3403" s="403" t="s">
        <v>343</v>
      </c>
      <c r="D3403" s="403" t="s">
        <v>344</v>
      </c>
      <c r="E3403" s="403" t="s">
        <v>1455</v>
      </c>
      <c r="F3403" s="403">
        <v>0</v>
      </c>
      <c r="O3403" s="403" t="s">
        <v>345</v>
      </c>
      <c r="R3403" s="403">
        <v>4</v>
      </c>
      <c r="S3403" s="403">
        <v>1.0083</v>
      </c>
      <c r="T3403" s="403">
        <v>4.0330000000000004</v>
      </c>
      <c r="U3403" s="403">
        <v>1.65</v>
      </c>
      <c r="V3403" s="403">
        <v>31.058</v>
      </c>
      <c r="W3403" s="403">
        <v>20.399999999999999</v>
      </c>
      <c r="X3403" s="404">
        <v>0.17227999999999999</v>
      </c>
      <c r="Y3403" s="403">
        <f>X3403+(S3403*((U3403-INDEX('[1]Center of Mass'!$B$8:$M$105,MATCH(A3403,'[1]Center of Mass'!$B$8:$B$105,0),9))^2+(V3403-INDEX('[1]Center of Mass'!$B$8:$M$105,MATCH(A3403,'[1]Center of Mass'!$B$8:$B$105,0),10))^2))</f>
        <v>714.57449836700005</v>
      </c>
    </row>
    <row r="3404" spans="1:25">
      <c r="A3404" s="403" t="s">
        <v>55</v>
      </c>
      <c r="B3404" s="403" t="s">
        <v>1467</v>
      </c>
      <c r="C3404" s="403" t="s">
        <v>343</v>
      </c>
      <c r="D3404" s="403" t="s">
        <v>344</v>
      </c>
      <c r="E3404" s="403" t="s">
        <v>1455</v>
      </c>
      <c r="F3404" s="403">
        <v>0</v>
      </c>
      <c r="O3404" s="403" t="s">
        <v>345</v>
      </c>
      <c r="R3404" s="403">
        <v>4</v>
      </c>
      <c r="S3404" s="403">
        <v>1.0083</v>
      </c>
      <c r="T3404" s="403">
        <v>4.0330000000000004</v>
      </c>
      <c r="U3404" s="403">
        <v>2.75</v>
      </c>
      <c r="V3404" s="403">
        <v>31.058</v>
      </c>
      <c r="W3404" s="403">
        <v>20.399999999999999</v>
      </c>
      <c r="X3404" s="404">
        <v>0.17227999999999999</v>
      </c>
      <c r="Y3404" s="403">
        <f>X3404+(S3404*((U3404-INDEX('[1]Center of Mass'!$B$8:$M$105,MATCH(A3404,'[1]Center of Mass'!$B$8:$B$105,0),9))^2+(V3404-INDEX('[1]Center of Mass'!$B$8:$M$105,MATCH(A3404,'[1]Center of Mass'!$B$8:$B$105,0),10))^2))</f>
        <v>671.759862107</v>
      </c>
    </row>
    <row r="3405" spans="1:25">
      <c r="A3405" s="403" t="s">
        <v>55</v>
      </c>
      <c r="B3405" s="403" t="s">
        <v>1468</v>
      </c>
      <c r="C3405" s="403" t="s">
        <v>343</v>
      </c>
      <c r="D3405" s="403" t="s">
        <v>344</v>
      </c>
      <c r="E3405" s="403" t="s">
        <v>1455</v>
      </c>
      <c r="F3405" s="403">
        <v>0</v>
      </c>
      <c r="O3405" s="403" t="s">
        <v>345</v>
      </c>
      <c r="R3405" s="403">
        <v>4</v>
      </c>
      <c r="S3405" s="403">
        <v>0.89380000000000004</v>
      </c>
      <c r="T3405" s="403">
        <v>3.7829999999999999</v>
      </c>
      <c r="U3405" s="403">
        <v>3.7879999999999998</v>
      </c>
      <c r="V3405" s="403">
        <v>31.058</v>
      </c>
      <c r="W3405" s="403">
        <v>20.399999999999999</v>
      </c>
      <c r="X3405" s="404">
        <v>0.13338</v>
      </c>
      <c r="Y3405" s="403">
        <f>X3405+(S3405*((U3405-INDEX('[1]Center of Mass'!$B$8:$M$105,MATCH(A3405,'[1]Center of Mass'!$B$8:$B$105,0),9))^2+(V3405-INDEX('[1]Center of Mass'!$B$8:$M$105,MATCH(A3405,'[1]Center of Mass'!$B$8:$B$105,0),10))^2))</f>
        <v>561.62717232039995</v>
      </c>
    </row>
    <row r="3406" spans="1:25">
      <c r="A3406" s="403" t="s">
        <v>55</v>
      </c>
      <c r="B3406" s="403" t="s">
        <v>1469</v>
      </c>
      <c r="C3406" s="403" t="s">
        <v>343</v>
      </c>
      <c r="D3406" s="403" t="s">
        <v>344</v>
      </c>
      <c r="E3406" s="403" t="s">
        <v>1455</v>
      </c>
      <c r="F3406" s="403">
        <v>0</v>
      </c>
      <c r="O3406" s="403" t="s">
        <v>345</v>
      </c>
      <c r="R3406" s="403">
        <v>4</v>
      </c>
      <c r="S3406" s="403">
        <v>0.89380000000000004</v>
      </c>
      <c r="T3406" s="403">
        <v>3.7829999999999999</v>
      </c>
      <c r="U3406" s="403">
        <v>4.7629999999999999</v>
      </c>
      <c r="V3406" s="403">
        <v>31.058</v>
      </c>
      <c r="W3406" s="403">
        <v>20.399999999999999</v>
      </c>
      <c r="X3406" s="404">
        <v>0.13338</v>
      </c>
      <c r="Y3406" s="403">
        <f>X3406+(S3406*((U3406-INDEX('[1]Center of Mass'!$B$8:$M$105,MATCH(A3406,'[1]Center of Mass'!$B$8:$B$105,0),9))^2+(V3406-INDEX('[1]Center of Mass'!$B$8:$M$105,MATCH(A3406,'[1]Center of Mass'!$B$8:$B$105,0),10))^2))</f>
        <v>531.60467611539991</v>
      </c>
    </row>
    <row r="3407" spans="1:25">
      <c r="A3407" s="403" t="s">
        <v>55</v>
      </c>
      <c r="B3407" s="403" t="s">
        <v>1470</v>
      </c>
      <c r="C3407" s="403" t="s">
        <v>343</v>
      </c>
      <c r="D3407" s="403" t="s">
        <v>344</v>
      </c>
      <c r="E3407" s="403" t="s">
        <v>1455</v>
      </c>
      <c r="F3407" s="403">
        <v>0</v>
      </c>
      <c r="O3407" s="403" t="s">
        <v>345</v>
      </c>
      <c r="R3407" s="403">
        <v>4</v>
      </c>
      <c r="S3407" s="403">
        <v>0.89380000000000004</v>
      </c>
      <c r="T3407" s="403">
        <v>3.7829999999999999</v>
      </c>
      <c r="U3407" s="403">
        <v>5.7380000000000004</v>
      </c>
      <c r="V3407" s="403">
        <v>31.058</v>
      </c>
      <c r="W3407" s="403">
        <v>20.399999999999999</v>
      </c>
      <c r="X3407" s="404">
        <v>0.13338</v>
      </c>
      <c r="Y3407" s="403">
        <f>X3407+(S3407*((U3407-INDEX('[1]Center of Mass'!$B$8:$M$105,MATCH(A3407,'[1]Center of Mass'!$B$8:$B$105,0),9))^2+(V3407-INDEX('[1]Center of Mass'!$B$8:$M$105,MATCH(A3407,'[1]Center of Mass'!$B$8:$B$105,0),10))^2))</f>
        <v>503.28151716040003</v>
      </c>
    </row>
    <row r="3408" spans="1:25">
      <c r="A3408" s="403" t="s">
        <v>55</v>
      </c>
      <c r="B3408" s="403" t="s">
        <v>1471</v>
      </c>
      <c r="C3408" s="403" t="s">
        <v>343</v>
      </c>
      <c r="D3408" s="403" t="s">
        <v>344</v>
      </c>
      <c r="E3408" s="403" t="s">
        <v>1455</v>
      </c>
      <c r="F3408" s="403">
        <v>0</v>
      </c>
      <c r="O3408" s="403" t="s">
        <v>345</v>
      </c>
      <c r="R3408" s="403">
        <v>4</v>
      </c>
      <c r="S3408" s="403">
        <v>0.89380000000000004</v>
      </c>
      <c r="T3408" s="403">
        <v>3.7829999999999999</v>
      </c>
      <c r="U3408" s="403">
        <v>6.7130000000000001</v>
      </c>
      <c r="V3408" s="403">
        <v>31.058</v>
      </c>
      <c r="W3408" s="403">
        <v>20.399999999999999</v>
      </c>
      <c r="X3408" s="404">
        <v>0.13338</v>
      </c>
      <c r="Y3408" s="403">
        <f>X3408+(S3408*((U3408-INDEX('[1]Center of Mass'!$B$8:$M$105,MATCH(A3408,'[1]Center of Mass'!$B$8:$B$105,0),9))^2+(V3408-INDEX('[1]Center of Mass'!$B$8:$M$105,MATCH(A3408,'[1]Center of Mass'!$B$8:$B$105,0),10))^2))</f>
        <v>476.65769545540002</v>
      </c>
    </row>
    <row r="3409" spans="1:25">
      <c r="A3409" s="403" t="s">
        <v>55</v>
      </c>
      <c r="B3409" s="403" t="s">
        <v>1472</v>
      </c>
      <c r="C3409" s="403" t="s">
        <v>343</v>
      </c>
      <c r="D3409" s="403" t="s">
        <v>344</v>
      </c>
      <c r="E3409" s="403" t="s">
        <v>1455</v>
      </c>
      <c r="F3409" s="403">
        <v>0</v>
      </c>
      <c r="O3409" s="403" t="s">
        <v>345</v>
      </c>
      <c r="R3409" s="403">
        <v>4</v>
      </c>
      <c r="S3409" s="403">
        <v>1.4666999999999999</v>
      </c>
      <c r="T3409" s="403">
        <v>5.0330000000000004</v>
      </c>
      <c r="U3409" s="403">
        <v>8</v>
      </c>
      <c r="V3409" s="403">
        <v>31.058</v>
      </c>
      <c r="W3409" s="403">
        <v>20.399999999999999</v>
      </c>
      <c r="X3409" s="404">
        <v>0.41559000000000001</v>
      </c>
      <c r="Y3409" s="403">
        <f>X3409+(S3409*((U3409-INDEX('[1]Center of Mass'!$B$8:$M$105,MATCH(A3409,'[1]Center of Mass'!$B$8:$B$105,0),9))^2+(V3409-INDEX('[1]Center of Mass'!$B$8:$M$105,MATCH(A3409,'[1]Center of Mass'!$B$8:$B$105,0),10))^2))</f>
        <v>728.97870654299993</v>
      </c>
    </row>
    <row r="3410" spans="1:25">
      <c r="A3410" s="403" t="s">
        <v>55</v>
      </c>
      <c r="B3410" s="403" t="s">
        <v>1473</v>
      </c>
      <c r="C3410" s="403" t="s">
        <v>343</v>
      </c>
      <c r="D3410" s="403" t="s">
        <v>344</v>
      </c>
      <c r="E3410" s="403" t="s">
        <v>1455</v>
      </c>
      <c r="F3410" s="403">
        <v>0</v>
      </c>
      <c r="O3410" s="403" t="s">
        <v>345</v>
      </c>
      <c r="R3410" s="403">
        <v>4</v>
      </c>
      <c r="S3410" s="403">
        <v>0.76</v>
      </c>
      <c r="T3410" s="403">
        <v>3.5</v>
      </c>
      <c r="U3410" s="403">
        <v>11.275</v>
      </c>
      <c r="V3410" s="403">
        <v>31.8</v>
      </c>
      <c r="W3410" s="403">
        <v>20.399999999999999</v>
      </c>
      <c r="X3410" s="404">
        <v>9.7692000000000001E-2</v>
      </c>
      <c r="Y3410" s="403">
        <f>X3410+(S3410*((U3410-INDEX('[1]Center of Mass'!$B$8:$M$105,MATCH(A3410,'[1]Center of Mass'!$B$8:$B$105,0),9))^2+(V3410-INDEX('[1]Center of Mass'!$B$8:$M$105,MATCH(A3410,'[1]Center of Mass'!$B$8:$B$105,0),10))^2))</f>
        <v>338.97918476000007</v>
      </c>
    </row>
    <row r="3411" spans="1:25">
      <c r="A3411" s="403" t="s">
        <v>55</v>
      </c>
      <c r="B3411" s="403" t="s">
        <v>1474</v>
      </c>
      <c r="C3411" s="403" t="s">
        <v>343</v>
      </c>
      <c r="D3411" s="403" t="s">
        <v>344</v>
      </c>
      <c r="E3411" s="403" t="s">
        <v>1455</v>
      </c>
      <c r="F3411" s="403">
        <v>0</v>
      </c>
      <c r="O3411" s="403" t="s">
        <v>345</v>
      </c>
      <c r="R3411" s="403">
        <v>4</v>
      </c>
      <c r="S3411" s="403">
        <v>0.76</v>
      </c>
      <c r="T3411" s="403">
        <v>3.5</v>
      </c>
      <c r="U3411" s="403">
        <v>12.225</v>
      </c>
      <c r="V3411" s="403">
        <v>31.8</v>
      </c>
      <c r="W3411" s="403">
        <v>20.399999999999999</v>
      </c>
      <c r="X3411" s="404">
        <v>9.7692000000000001E-2</v>
      </c>
      <c r="Y3411" s="403">
        <f>X3411+(S3411*((U3411-INDEX('[1]Center of Mass'!$B$8:$M$105,MATCH(A3411,'[1]Center of Mass'!$B$8:$B$105,0),9))^2+(V3411-INDEX('[1]Center of Mass'!$B$8:$M$105,MATCH(A3411,'[1]Center of Mass'!$B$8:$B$105,0),10))^2))</f>
        <v>324.89874076000007</v>
      </c>
    </row>
    <row r="3412" spans="1:25">
      <c r="A3412" s="403" t="s">
        <v>55</v>
      </c>
      <c r="B3412" s="403" t="s">
        <v>1475</v>
      </c>
      <c r="C3412" s="403" t="s">
        <v>343</v>
      </c>
      <c r="D3412" s="403" t="s">
        <v>344</v>
      </c>
      <c r="E3412" s="403" t="s">
        <v>1455</v>
      </c>
      <c r="F3412" s="403">
        <v>0</v>
      </c>
      <c r="O3412" s="403" t="s">
        <v>345</v>
      </c>
      <c r="R3412" s="403">
        <v>4</v>
      </c>
      <c r="S3412" s="403">
        <v>0.86670000000000003</v>
      </c>
      <c r="T3412" s="403">
        <v>3.7669999999999999</v>
      </c>
      <c r="U3412" s="403">
        <v>13.242000000000001</v>
      </c>
      <c r="V3412" s="403">
        <v>31.8</v>
      </c>
      <c r="W3412" s="403">
        <v>20.399999999999999</v>
      </c>
      <c r="X3412" s="404">
        <v>0.13098000000000001</v>
      </c>
      <c r="Y3412" s="403">
        <f>X3412+(S3412*((U3412-INDEX('[1]Center of Mass'!$B$8:$M$105,MATCH(A3412,'[1]Center of Mass'!$B$8:$B$105,0),9))^2+(V3412-INDEX('[1]Center of Mass'!$B$8:$M$105,MATCH(A3412,'[1]Center of Mass'!$B$8:$B$105,0),10))^2))</f>
        <v>355.07644309020009</v>
      </c>
    </row>
    <row r="3413" spans="1:25">
      <c r="A3413" s="403" t="s">
        <v>55</v>
      </c>
      <c r="B3413" s="403" t="s">
        <v>1476</v>
      </c>
      <c r="C3413" s="403" t="s">
        <v>343</v>
      </c>
      <c r="D3413" s="403" t="s">
        <v>344</v>
      </c>
      <c r="E3413" s="403" t="s">
        <v>1455</v>
      </c>
      <c r="F3413" s="403">
        <v>0</v>
      </c>
      <c r="O3413" s="403" t="s">
        <v>345</v>
      </c>
      <c r="R3413" s="403">
        <v>4</v>
      </c>
      <c r="S3413" s="403">
        <v>0.86670000000000003</v>
      </c>
      <c r="T3413" s="403">
        <v>3.7669999999999999</v>
      </c>
      <c r="U3413" s="403">
        <v>14.324999999999999</v>
      </c>
      <c r="V3413" s="403">
        <v>31.8</v>
      </c>
      <c r="W3413" s="403">
        <v>20.399999999999999</v>
      </c>
      <c r="X3413" s="404">
        <v>0.13098000000000001</v>
      </c>
      <c r="Y3413" s="403">
        <f>X3413+(S3413*((U3413-INDEX('[1]Center of Mass'!$B$8:$M$105,MATCH(A3413,'[1]Center of Mass'!$B$8:$B$105,0),9))^2+(V3413-INDEX('[1]Center of Mass'!$B$8:$M$105,MATCH(A3413,'[1]Center of Mass'!$B$8:$B$105,0),10))^2))</f>
        <v>340.58859488670009</v>
      </c>
    </row>
    <row r="3414" spans="1:25">
      <c r="A3414" s="403" t="s">
        <v>55</v>
      </c>
      <c r="B3414" s="403" t="s">
        <v>1477</v>
      </c>
      <c r="C3414" s="403" t="s">
        <v>343</v>
      </c>
      <c r="D3414" s="403" t="s">
        <v>344</v>
      </c>
      <c r="E3414" s="403" t="s">
        <v>1455</v>
      </c>
      <c r="F3414" s="403">
        <v>0</v>
      </c>
      <c r="O3414" s="403" t="s">
        <v>345</v>
      </c>
      <c r="R3414" s="403">
        <v>4</v>
      </c>
      <c r="S3414" s="403">
        <v>0.86670000000000003</v>
      </c>
      <c r="T3414" s="403">
        <v>3.7669999999999999</v>
      </c>
      <c r="U3414" s="403">
        <v>15.407999999999999</v>
      </c>
      <c r="V3414" s="403">
        <v>31.8</v>
      </c>
      <c r="W3414" s="403">
        <v>20.399999999999999</v>
      </c>
      <c r="X3414" s="404">
        <v>0.13098000000000001</v>
      </c>
      <c r="Y3414" s="403">
        <f>X3414+(S3414*((U3414-INDEX('[1]Center of Mass'!$B$8:$M$105,MATCH(A3414,'[1]Center of Mass'!$B$8:$B$105,0),9))^2+(V3414-INDEX('[1]Center of Mass'!$B$8:$M$105,MATCH(A3414,'[1]Center of Mass'!$B$8:$B$105,0),10))^2))</f>
        <v>328.13383247580009</v>
      </c>
    </row>
    <row r="3415" spans="1:25">
      <c r="A3415" s="403" t="s">
        <v>55</v>
      </c>
      <c r="B3415" s="403" t="s">
        <v>1478</v>
      </c>
      <c r="C3415" s="403" t="s">
        <v>343</v>
      </c>
      <c r="D3415" s="403" t="s">
        <v>344</v>
      </c>
      <c r="E3415" s="403" t="s">
        <v>1455</v>
      </c>
      <c r="F3415" s="403">
        <v>0</v>
      </c>
      <c r="O3415" s="403" t="s">
        <v>345</v>
      </c>
      <c r="R3415" s="403">
        <v>4</v>
      </c>
      <c r="S3415" s="403">
        <v>0.86670000000000003</v>
      </c>
      <c r="T3415" s="403">
        <v>3.7669999999999999</v>
      </c>
      <c r="U3415" s="403">
        <v>16.492000000000001</v>
      </c>
      <c r="V3415" s="403">
        <v>31.8</v>
      </c>
      <c r="W3415" s="403">
        <v>20.399999999999999</v>
      </c>
      <c r="X3415" s="404">
        <v>0.13098000000000001</v>
      </c>
      <c r="Y3415" s="403">
        <f>X3415+(S3415*((U3415-INDEX('[1]Center of Mass'!$B$8:$M$105,MATCH(A3415,'[1]Center of Mass'!$B$8:$B$105,0),9))^2+(V3415-INDEX('[1]Center of Mass'!$B$8:$M$105,MATCH(A3415,'[1]Center of Mass'!$B$8:$B$105,0),10))^2))</f>
        <v>317.70347239020009</v>
      </c>
    </row>
    <row r="3416" spans="1:25">
      <c r="A3416" s="403" t="s">
        <v>55</v>
      </c>
      <c r="B3416" s="403" t="s">
        <v>1479</v>
      </c>
      <c r="C3416" s="403" t="s">
        <v>343</v>
      </c>
      <c r="D3416" s="403" t="s">
        <v>344</v>
      </c>
      <c r="E3416" s="403" t="s">
        <v>1455</v>
      </c>
      <c r="F3416" s="403">
        <v>0</v>
      </c>
      <c r="O3416" s="403" t="s">
        <v>345</v>
      </c>
      <c r="R3416" s="403">
        <v>4</v>
      </c>
      <c r="S3416" s="403">
        <v>0.86670000000000003</v>
      </c>
      <c r="T3416" s="403">
        <v>3.7669999999999999</v>
      </c>
      <c r="U3416" s="403">
        <v>17.574999999999999</v>
      </c>
      <c r="V3416" s="403">
        <v>31.8</v>
      </c>
      <c r="W3416" s="403">
        <v>20.399999999999999</v>
      </c>
      <c r="X3416" s="404">
        <v>0.13098000000000001</v>
      </c>
      <c r="Y3416" s="403">
        <f>X3416+(S3416*((U3416-INDEX('[1]Center of Mass'!$B$8:$M$105,MATCH(A3416,'[1]Center of Mass'!$B$8:$B$105,0),9))^2+(V3416-INDEX('[1]Center of Mass'!$B$8:$M$105,MATCH(A3416,'[1]Center of Mass'!$B$8:$B$105,0),10))^2))</f>
        <v>309.3167588367001</v>
      </c>
    </row>
    <row r="3417" spans="1:25">
      <c r="A3417" s="403" t="s">
        <v>55</v>
      </c>
      <c r="B3417" s="403" t="s">
        <v>1480</v>
      </c>
      <c r="C3417" s="403" t="s">
        <v>343</v>
      </c>
      <c r="D3417" s="403" t="s">
        <v>344</v>
      </c>
      <c r="E3417" s="403" t="s">
        <v>1455</v>
      </c>
      <c r="F3417" s="403">
        <v>0</v>
      </c>
      <c r="O3417" s="403" t="s">
        <v>345</v>
      </c>
      <c r="R3417" s="403">
        <v>4</v>
      </c>
      <c r="S3417" s="403">
        <v>0.86670000000000003</v>
      </c>
      <c r="T3417" s="403">
        <v>3.7669999999999999</v>
      </c>
      <c r="U3417" s="403">
        <v>18.658000000000001</v>
      </c>
      <c r="V3417" s="403">
        <v>31.8</v>
      </c>
      <c r="W3417" s="403">
        <v>20.399999999999999</v>
      </c>
      <c r="X3417" s="404">
        <v>0.13098000000000001</v>
      </c>
      <c r="Y3417" s="403">
        <f>X3417+(S3417*((U3417-INDEX('[1]Center of Mass'!$B$8:$M$105,MATCH(A3417,'[1]Center of Mass'!$B$8:$B$105,0),9))^2+(V3417-INDEX('[1]Center of Mass'!$B$8:$M$105,MATCH(A3417,'[1]Center of Mass'!$B$8:$B$105,0),10))^2))</f>
        <v>302.96313107580011</v>
      </c>
    </row>
    <row r="3418" spans="1:25">
      <c r="A3418" s="403" t="s">
        <v>55</v>
      </c>
      <c r="B3418" s="403" t="s">
        <v>1481</v>
      </c>
      <c r="C3418" s="403" t="s">
        <v>343</v>
      </c>
      <c r="D3418" s="403" t="s">
        <v>344</v>
      </c>
      <c r="E3418" s="403" t="s">
        <v>1455</v>
      </c>
      <c r="F3418" s="403">
        <v>0</v>
      </c>
      <c r="O3418" s="403" t="s">
        <v>345</v>
      </c>
      <c r="R3418" s="403">
        <v>4</v>
      </c>
      <c r="S3418" s="403">
        <v>1.0083</v>
      </c>
      <c r="T3418" s="403">
        <v>4.0330000000000004</v>
      </c>
      <c r="U3418" s="403">
        <v>0.55000000000000004</v>
      </c>
      <c r="V3418" s="403">
        <v>31.975000000000001</v>
      </c>
      <c r="W3418" s="403">
        <v>20.399999999999999</v>
      </c>
      <c r="X3418" s="404">
        <v>0.17227999999999999</v>
      </c>
      <c r="Y3418" s="403">
        <f>X3418+(S3418*((U3418-INDEX('[1]Center of Mass'!$B$8:$M$105,MATCH(A3418,'[1]Center of Mass'!$B$8:$B$105,0),9))^2+(V3418-INDEX('[1]Center of Mass'!$B$8:$M$105,MATCH(A3418,'[1]Center of Mass'!$B$8:$B$105,0),10))^2))</f>
        <v>793.46934627830012</v>
      </c>
    </row>
    <row r="3419" spans="1:25">
      <c r="A3419" s="403" t="s">
        <v>55</v>
      </c>
      <c r="B3419" s="403" t="s">
        <v>1482</v>
      </c>
      <c r="C3419" s="403" t="s">
        <v>343</v>
      </c>
      <c r="D3419" s="403" t="s">
        <v>344</v>
      </c>
      <c r="E3419" s="403" t="s">
        <v>1455</v>
      </c>
      <c r="F3419" s="403">
        <v>0</v>
      </c>
      <c r="O3419" s="403" t="s">
        <v>345</v>
      </c>
      <c r="R3419" s="403">
        <v>4</v>
      </c>
      <c r="S3419" s="403">
        <v>1.0083</v>
      </c>
      <c r="T3419" s="403">
        <v>4.0330000000000004</v>
      </c>
      <c r="U3419" s="403">
        <v>1.65</v>
      </c>
      <c r="V3419" s="403">
        <v>31.975000000000001</v>
      </c>
      <c r="W3419" s="403">
        <v>20.399999999999999</v>
      </c>
      <c r="X3419" s="404">
        <v>0.17227999999999999</v>
      </c>
      <c r="Y3419" s="403">
        <f>X3419+(S3419*((U3419-INDEX('[1]Center of Mass'!$B$8:$M$105,MATCH(A3419,'[1]Center of Mass'!$B$8:$B$105,0),9))^2+(V3419-INDEX('[1]Center of Mass'!$B$8:$M$105,MATCH(A3419,'[1]Center of Mass'!$B$8:$B$105,0),10))^2))</f>
        <v>748.21462401830013</v>
      </c>
    </row>
    <row r="3420" spans="1:25">
      <c r="A3420" s="403" t="s">
        <v>55</v>
      </c>
      <c r="B3420" s="403" t="s">
        <v>1483</v>
      </c>
      <c r="C3420" s="403" t="s">
        <v>343</v>
      </c>
      <c r="D3420" s="403" t="s">
        <v>344</v>
      </c>
      <c r="E3420" s="403" t="s">
        <v>1455</v>
      </c>
      <c r="F3420" s="403">
        <v>0</v>
      </c>
      <c r="O3420" s="403" t="s">
        <v>345</v>
      </c>
      <c r="R3420" s="403">
        <v>4</v>
      </c>
      <c r="S3420" s="403">
        <v>1.0083</v>
      </c>
      <c r="T3420" s="403">
        <v>4.0330000000000004</v>
      </c>
      <c r="U3420" s="403">
        <v>2.75</v>
      </c>
      <c r="V3420" s="403">
        <v>31.975000000000001</v>
      </c>
      <c r="W3420" s="403">
        <v>20.399999999999999</v>
      </c>
      <c r="X3420" s="404">
        <v>0.17227999999999999</v>
      </c>
      <c r="Y3420" s="403">
        <f>X3420+(S3420*((U3420-INDEX('[1]Center of Mass'!$B$8:$M$105,MATCH(A3420,'[1]Center of Mass'!$B$8:$B$105,0),9))^2+(V3420-INDEX('[1]Center of Mass'!$B$8:$M$105,MATCH(A3420,'[1]Center of Mass'!$B$8:$B$105,0),10))^2))</f>
        <v>705.39998775830009</v>
      </c>
    </row>
    <row r="3421" spans="1:25">
      <c r="A3421" s="403" t="s">
        <v>55</v>
      </c>
      <c r="B3421" s="403" t="s">
        <v>1484</v>
      </c>
      <c r="C3421" s="403" t="s">
        <v>343</v>
      </c>
      <c r="D3421" s="403" t="s">
        <v>344</v>
      </c>
      <c r="E3421" s="403" t="s">
        <v>1455</v>
      </c>
      <c r="F3421" s="403">
        <v>0</v>
      </c>
      <c r="O3421" s="403" t="s">
        <v>345</v>
      </c>
      <c r="R3421" s="403">
        <v>4</v>
      </c>
      <c r="S3421" s="403">
        <v>0.89380000000000004</v>
      </c>
      <c r="T3421" s="403">
        <v>3.7829999999999999</v>
      </c>
      <c r="U3421" s="403">
        <v>3.7879999999999998</v>
      </c>
      <c r="V3421" s="403">
        <v>31.975000000000001</v>
      </c>
      <c r="W3421" s="403">
        <v>20.399999999999999</v>
      </c>
      <c r="X3421" s="404">
        <v>0.13338</v>
      </c>
      <c r="Y3421" s="403">
        <f>X3421+(S3421*((U3421-INDEX('[1]Center of Mass'!$B$8:$M$105,MATCH(A3421,'[1]Center of Mass'!$B$8:$B$105,0),9))^2+(V3421-INDEX('[1]Center of Mass'!$B$8:$M$105,MATCH(A3421,'[1]Center of Mass'!$B$8:$B$105,0),10))^2))</f>
        <v>591.44721031220013</v>
      </c>
    </row>
    <row r="3422" spans="1:25">
      <c r="A3422" s="403" t="s">
        <v>55</v>
      </c>
      <c r="B3422" s="403" t="s">
        <v>1485</v>
      </c>
      <c r="C3422" s="403" t="s">
        <v>343</v>
      </c>
      <c r="D3422" s="403" t="s">
        <v>344</v>
      </c>
      <c r="E3422" s="403" t="s">
        <v>1455</v>
      </c>
      <c r="F3422" s="403">
        <v>0</v>
      </c>
      <c r="O3422" s="403" t="s">
        <v>345</v>
      </c>
      <c r="R3422" s="403">
        <v>4</v>
      </c>
      <c r="S3422" s="403">
        <v>0.89380000000000004</v>
      </c>
      <c r="T3422" s="403">
        <v>3.7829999999999999</v>
      </c>
      <c r="U3422" s="403">
        <v>4.7629999999999999</v>
      </c>
      <c r="V3422" s="403">
        <v>31.975000000000001</v>
      </c>
      <c r="W3422" s="403">
        <v>20.399999999999999</v>
      </c>
      <c r="X3422" s="404">
        <v>0.13338</v>
      </c>
      <c r="Y3422" s="403">
        <f>X3422+(S3422*((U3422-INDEX('[1]Center of Mass'!$B$8:$M$105,MATCH(A3422,'[1]Center of Mass'!$B$8:$B$105,0),9))^2+(V3422-INDEX('[1]Center of Mass'!$B$8:$M$105,MATCH(A3422,'[1]Center of Mass'!$B$8:$B$105,0),10))^2))</f>
        <v>561.42471410720009</v>
      </c>
    </row>
    <row r="3423" spans="1:25">
      <c r="A3423" s="403" t="s">
        <v>55</v>
      </c>
      <c r="B3423" s="403" t="s">
        <v>1486</v>
      </c>
      <c r="C3423" s="403" t="s">
        <v>343</v>
      </c>
      <c r="D3423" s="403" t="s">
        <v>344</v>
      </c>
      <c r="E3423" s="403" t="s">
        <v>1455</v>
      </c>
      <c r="F3423" s="403">
        <v>0</v>
      </c>
      <c r="O3423" s="403" t="s">
        <v>345</v>
      </c>
      <c r="R3423" s="403">
        <v>4</v>
      </c>
      <c r="S3423" s="403">
        <v>0.89380000000000004</v>
      </c>
      <c r="T3423" s="403">
        <v>3.7829999999999999</v>
      </c>
      <c r="U3423" s="403">
        <v>5.7380000000000004</v>
      </c>
      <c r="V3423" s="403">
        <v>31.975000000000001</v>
      </c>
      <c r="W3423" s="403">
        <v>20.399999999999999</v>
      </c>
      <c r="X3423" s="404">
        <v>0.13338</v>
      </c>
      <c r="Y3423" s="403">
        <f>X3423+(S3423*((U3423-INDEX('[1]Center of Mass'!$B$8:$M$105,MATCH(A3423,'[1]Center of Mass'!$B$8:$B$105,0),9))^2+(V3423-INDEX('[1]Center of Mass'!$B$8:$M$105,MATCH(A3423,'[1]Center of Mass'!$B$8:$B$105,0),10))^2))</f>
        <v>533.10155515220015</v>
      </c>
    </row>
    <row r="3424" spans="1:25">
      <c r="A3424" s="403" t="s">
        <v>55</v>
      </c>
      <c r="B3424" s="403" t="s">
        <v>1487</v>
      </c>
      <c r="C3424" s="403" t="s">
        <v>343</v>
      </c>
      <c r="D3424" s="403" t="s">
        <v>344</v>
      </c>
      <c r="E3424" s="403" t="s">
        <v>1455</v>
      </c>
      <c r="F3424" s="403">
        <v>0</v>
      </c>
      <c r="O3424" s="403" t="s">
        <v>345</v>
      </c>
      <c r="R3424" s="403">
        <v>4</v>
      </c>
      <c r="S3424" s="403">
        <v>0.89380000000000004</v>
      </c>
      <c r="T3424" s="403">
        <v>3.7829999999999999</v>
      </c>
      <c r="U3424" s="403">
        <v>6.7130000000000001</v>
      </c>
      <c r="V3424" s="403">
        <v>31.975000000000001</v>
      </c>
      <c r="W3424" s="403">
        <v>20.399999999999999</v>
      </c>
      <c r="X3424" s="404">
        <v>0.13338</v>
      </c>
      <c r="Y3424" s="403">
        <f>X3424+(S3424*((U3424-INDEX('[1]Center of Mass'!$B$8:$M$105,MATCH(A3424,'[1]Center of Mass'!$B$8:$B$105,0),9))^2+(V3424-INDEX('[1]Center of Mass'!$B$8:$M$105,MATCH(A3424,'[1]Center of Mass'!$B$8:$B$105,0),10))^2))</f>
        <v>506.47773344720008</v>
      </c>
    </row>
    <row r="3425" spans="1:25">
      <c r="A3425" s="403" t="s">
        <v>55</v>
      </c>
      <c r="B3425" s="403" t="s">
        <v>1488</v>
      </c>
      <c r="C3425" s="403" t="s">
        <v>343</v>
      </c>
      <c r="D3425" s="403" t="s">
        <v>344</v>
      </c>
      <c r="E3425" s="403" t="s">
        <v>1455</v>
      </c>
      <c r="F3425" s="403">
        <v>0</v>
      </c>
      <c r="O3425" s="403" t="s">
        <v>345</v>
      </c>
      <c r="R3425" s="403">
        <v>4</v>
      </c>
      <c r="S3425" s="403">
        <v>1.4666999999999999</v>
      </c>
      <c r="T3425" s="403">
        <v>5.0330000000000004</v>
      </c>
      <c r="U3425" s="403">
        <v>8</v>
      </c>
      <c r="V3425" s="403">
        <v>31.975000000000001</v>
      </c>
      <c r="W3425" s="403">
        <v>20.399999999999999</v>
      </c>
      <c r="X3425" s="404">
        <v>0.41559000000000001</v>
      </c>
      <c r="Y3425" s="403">
        <f>X3425+(S3425*((U3425-INDEX('[1]Center of Mass'!$B$8:$M$105,MATCH(A3425,'[1]Center of Mass'!$B$8:$B$105,0),9))^2+(V3425-INDEX('[1]Center of Mass'!$B$8:$M$105,MATCH(A3425,'[1]Center of Mass'!$B$8:$B$105,0),10))^2))</f>
        <v>777.91252811670006</v>
      </c>
    </row>
    <row r="3426" spans="1:25">
      <c r="A3426" s="403" t="s">
        <v>55</v>
      </c>
      <c r="B3426" s="403" t="s">
        <v>1489</v>
      </c>
      <c r="C3426" s="403" t="s">
        <v>343</v>
      </c>
      <c r="D3426" s="403" t="s">
        <v>344</v>
      </c>
      <c r="E3426" s="403" t="s">
        <v>1455</v>
      </c>
      <c r="F3426" s="403">
        <v>0</v>
      </c>
      <c r="O3426" s="403" t="s">
        <v>345</v>
      </c>
      <c r="R3426" s="403">
        <v>4</v>
      </c>
      <c r="S3426" s="403">
        <v>0.76</v>
      </c>
      <c r="T3426" s="403">
        <v>3.5</v>
      </c>
      <c r="U3426" s="403">
        <v>11.275</v>
      </c>
      <c r="V3426" s="403">
        <v>32.6</v>
      </c>
      <c r="W3426" s="403">
        <v>20.399999999999999</v>
      </c>
      <c r="X3426" s="404">
        <v>9.7692000000000001E-2</v>
      </c>
      <c r="Y3426" s="403">
        <f>X3426+(S3426*((U3426-INDEX('[1]Center of Mass'!$B$8:$M$105,MATCH(A3426,'[1]Center of Mass'!$B$8:$B$105,0),9))^2+(V3426-INDEX('[1]Center of Mass'!$B$8:$M$105,MATCH(A3426,'[1]Center of Mass'!$B$8:$B$105,0),10))^2))</f>
        <v>361.93118476000006</v>
      </c>
    </row>
    <row r="3427" spans="1:25">
      <c r="A3427" s="403" t="s">
        <v>55</v>
      </c>
      <c r="B3427" s="403" t="s">
        <v>1490</v>
      </c>
      <c r="C3427" s="403" t="s">
        <v>343</v>
      </c>
      <c r="D3427" s="403" t="s">
        <v>344</v>
      </c>
      <c r="E3427" s="403" t="s">
        <v>1455</v>
      </c>
      <c r="F3427" s="403">
        <v>0</v>
      </c>
      <c r="O3427" s="403" t="s">
        <v>345</v>
      </c>
      <c r="R3427" s="403">
        <v>4</v>
      </c>
      <c r="S3427" s="403">
        <v>0.76</v>
      </c>
      <c r="T3427" s="403">
        <v>3.5</v>
      </c>
      <c r="U3427" s="403">
        <v>12.225</v>
      </c>
      <c r="V3427" s="403">
        <v>32.6</v>
      </c>
      <c r="W3427" s="403">
        <v>20.399999999999999</v>
      </c>
      <c r="X3427" s="404">
        <v>9.7692000000000001E-2</v>
      </c>
      <c r="Y3427" s="403">
        <f>X3427+(S3427*((U3427-INDEX('[1]Center of Mass'!$B$8:$M$105,MATCH(A3427,'[1]Center of Mass'!$B$8:$B$105,0),9))^2+(V3427-INDEX('[1]Center of Mass'!$B$8:$M$105,MATCH(A3427,'[1]Center of Mass'!$B$8:$B$105,0),10))^2))</f>
        <v>347.85074076000012</v>
      </c>
    </row>
    <row r="3428" spans="1:25">
      <c r="A3428" s="403" t="s">
        <v>55</v>
      </c>
      <c r="B3428" s="403" t="s">
        <v>1491</v>
      </c>
      <c r="C3428" s="403" t="s">
        <v>343</v>
      </c>
      <c r="D3428" s="403" t="s">
        <v>344</v>
      </c>
      <c r="E3428" s="403" t="s">
        <v>1455</v>
      </c>
      <c r="F3428" s="403">
        <v>0</v>
      </c>
      <c r="O3428" s="403" t="s">
        <v>345</v>
      </c>
      <c r="R3428" s="403">
        <v>4</v>
      </c>
      <c r="S3428" s="403">
        <v>0.86670000000000003</v>
      </c>
      <c r="T3428" s="403">
        <v>3.7669999999999999</v>
      </c>
      <c r="U3428" s="403">
        <v>13.242000000000001</v>
      </c>
      <c r="V3428" s="403">
        <v>32.6</v>
      </c>
      <c r="W3428" s="403">
        <v>20.399999999999999</v>
      </c>
      <c r="X3428" s="404">
        <v>0.13098000000000001</v>
      </c>
      <c r="Y3428" s="403">
        <f>X3428+(S3428*((U3428-INDEX('[1]Center of Mass'!$B$8:$M$105,MATCH(A3428,'[1]Center of Mass'!$B$8:$B$105,0),9))^2+(V3428-INDEX('[1]Center of Mass'!$B$8:$M$105,MATCH(A3428,'[1]Center of Mass'!$B$8:$B$105,0),10))^2))</f>
        <v>381.25078309020017</v>
      </c>
    </row>
    <row r="3429" spans="1:25">
      <c r="A3429" s="403" t="s">
        <v>55</v>
      </c>
      <c r="B3429" s="403" t="s">
        <v>1492</v>
      </c>
      <c r="C3429" s="403" t="s">
        <v>343</v>
      </c>
      <c r="D3429" s="403" t="s">
        <v>344</v>
      </c>
      <c r="E3429" s="403" t="s">
        <v>1455</v>
      </c>
      <c r="F3429" s="403">
        <v>0</v>
      </c>
      <c r="O3429" s="403" t="s">
        <v>345</v>
      </c>
      <c r="R3429" s="403">
        <v>4</v>
      </c>
      <c r="S3429" s="403">
        <v>0.86670000000000003</v>
      </c>
      <c r="T3429" s="403">
        <v>3.7669999999999999</v>
      </c>
      <c r="U3429" s="403">
        <v>14.324999999999999</v>
      </c>
      <c r="V3429" s="403">
        <v>32.6</v>
      </c>
      <c r="W3429" s="403">
        <v>20.399999999999999</v>
      </c>
      <c r="X3429" s="404">
        <v>0.13098000000000001</v>
      </c>
      <c r="Y3429" s="403">
        <f>X3429+(S3429*((U3429-INDEX('[1]Center of Mass'!$B$8:$M$105,MATCH(A3429,'[1]Center of Mass'!$B$8:$B$105,0),9))^2+(V3429-INDEX('[1]Center of Mass'!$B$8:$M$105,MATCH(A3429,'[1]Center of Mass'!$B$8:$B$105,0),10))^2))</f>
        <v>366.76293488670012</v>
      </c>
    </row>
    <row r="3430" spans="1:25">
      <c r="A3430" s="403" t="s">
        <v>55</v>
      </c>
      <c r="B3430" s="403" t="s">
        <v>1493</v>
      </c>
      <c r="C3430" s="403" t="s">
        <v>343</v>
      </c>
      <c r="D3430" s="403" t="s">
        <v>344</v>
      </c>
      <c r="E3430" s="403" t="s">
        <v>1455</v>
      </c>
      <c r="F3430" s="403">
        <v>0</v>
      </c>
      <c r="O3430" s="403" t="s">
        <v>345</v>
      </c>
      <c r="R3430" s="403">
        <v>4</v>
      </c>
      <c r="S3430" s="403">
        <v>0.86670000000000003</v>
      </c>
      <c r="T3430" s="403">
        <v>3.7669999999999999</v>
      </c>
      <c r="U3430" s="403">
        <v>15.407999999999999</v>
      </c>
      <c r="V3430" s="403">
        <v>32.6</v>
      </c>
      <c r="W3430" s="403">
        <v>20.399999999999999</v>
      </c>
      <c r="X3430" s="404">
        <v>0.13098000000000001</v>
      </c>
      <c r="Y3430" s="403">
        <f>X3430+(S3430*((U3430-INDEX('[1]Center of Mass'!$B$8:$M$105,MATCH(A3430,'[1]Center of Mass'!$B$8:$B$105,0),9))^2+(V3430-INDEX('[1]Center of Mass'!$B$8:$M$105,MATCH(A3430,'[1]Center of Mass'!$B$8:$B$105,0),10))^2))</f>
        <v>354.30817247580018</v>
      </c>
    </row>
    <row r="3431" spans="1:25">
      <c r="A3431" s="403" t="s">
        <v>55</v>
      </c>
      <c r="B3431" s="403" t="s">
        <v>1494</v>
      </c>
      <c r="C3431" s="403" t="s">
        <v>343</v>
      </c>
      <c r="D3431" s="403" t="s">
        <v>344</v>
      </c>
      <c r="E3431" s="403" t="s">
        <v>1455</v>
      </c>
      <c r="F3431" s="403">
        <v>0</v>
      </c>
      <c r="O3431" s="403" t="s">
        <v>345</v>
      </c>
      <c r="R3431" s="403">
        <v>4</v>
      </c>
      <c r="S3431" s="403">
        <v>0.86670000000000003</v>
      </c>
      <c r="T3431" s="403">
        <v>3.7669999999999999</v>
      </c>
      <c r="U3431" s="403">
        <v>16.492000000000001</v>
      </c>
      <c r="V3431" s="403">
        <v>32.6</v>
      </c>
      <c r="W3431" s="403">
        <v>20.399999999999999</v>
      </c>
      <c r="X3431" s="404">
        <v>0.13098000000000001</v>
      </c>
      <c r="Y3431" s="403">
        <f>X3431+(S3431*((U3431-INDEX('[1]Center of Mass'!$B$8:$M$105,MATCH(A3431,'[1]Center of Mass'!$B$8:$B$105,0),9))^2+(V3431-INDEX('[1]Center of Mass'!$B$8:$M$105,MATCH(A3431,'[1]Center of Mass'!$B$8:$B$105,0),10))^2))</f>
        <v>343.87781239020012</v>
      </c>
    </row>
    <row r="3432" spans="1:25">
      <c r="A3432" s="403" t="s">
        <v>55</v>
      </c>
      <c r="B3432" s="403" t="s">
        <v>1495</v>
      </c>
      <c r="C3432" s="403" t="s">
        <v>343</v>
      </c>
      <c r="D3432" s="403" t="s">
        <v>344</v>
      </c>
      <c r="E3432" s="403" t="s">
        <v>1455</v>
      </c>
      <c r="F3432" s="403">
        <v>0</v>
      </c>
      <c r="O3432" s="403" t="s">
        <v>345</v>
      </c>
      <c r="R3432" s="403">
        <v>4</v>
      </c>
      <c r="S3432" s="403">
        <v>0.86670000000000003</v>
      </c>
      <c r="T3432" s="403">
        <v>3.7669999999999999</v>
      </c>
      <c r="U3432" s="403">
        <v>17.574999999999999</v>
      </c>
      <c r="V3432" s="403">
        <v>32.6</v>
      </c>
      <c r="W3432" s="403">
        <v>20.399999999999999</v>
      </c>
      <c r="X3432" s="404">
        <v>0.13098000000000001</v>
      </c>
      <c r="Y3432" s="403">
        <f>X3432+(S3432*((U3432-INDEX('[1]Center of Mass'!$B$8:$M$105,MATCH(A3432,'[1]Center of Mass'!$B$8:$B$105,0),9))^2+(V3432-INDEX('[1]Center of Mass'!$B$8:$M$105,MATCH(A3432,'[1]Center of Mass'!$B$8:$B$105,0),10))^2))</f>
        <v>335.49109883670013</v>
      </c>
    </row>
    <row r="3433" spans="1:25">
      <c r="A3433" s="403" t="s">
        <v>55</v>
      </c>
      <c r="B3433" s="403" t="s">
        <v>1496</v>
      </c>
      <c r="C3433" s="403" t="s">
        <v>343</v>
      </c>
      <c r="D3433" s="403" t="s">
        <v>344</v>
      </c>
      <c r="E3433" s="403" t="s">
        <v>1455</v>
      </c>
      <c r="F3433" s="403">
        <v>0</v>
      </c>
      <c r="O3433" s="403" t="s">
        <v>345</v>
      </c>
      <c r="R3433" s="403">
        <v>4</v>
      </c>
      <c r="S3433" s="403">
        <v>0.86670000000000003</v>
      </c>
      <c r="T3433" s="403">
        <v>3.7669999999999999</v>
      </c>
      <c r="U3433" s="403">
        <v>18.658000000000001</v>
      </c>
      <c r="V3433" s="403">
        <v>32.6</v>
      </c>
      <c r="W3433" s="403">
        <v>20.399999999999999</v>
      </c>
      <c r="X3433" s="404">
        <v>0.13098000000000001</v>
      </c>
      <c r="Y3433" s="403">
        <f>X3433+(S3433*((U3433-INDEX('[1]Center of Mass'!$B$8:$M$105,MATCH(A3433,'[1]Center of Mass'!$B$8:$B$105,0),9))^2+(V3433-INDEX('[1]Center of Mass'!$B$8:$M$105,MATCH(A3433,'[1]Center of Mass'!$B$8:$B$105,0),10))^2))</f>
        <v>329.13747107580014</v>
      </c>
    </row>
    <row r="3434" spans="1:25">
      <c r="A3434" s="403" t="s">
        <v>55</v>
      </c>
      <c r="B3434" s="403" t="s">
        <v>1497</v>
      </c>
      <c r="C3434" s="403" t="s">
        <v>343</v>
      </c>
      <c r="D3434" s="403" t="s">
        <v>344</v>
      </c>
      <c r="E3434" s="403" t="s">
        <v>1455</v>
      </c>
      <c r="F3434" s="403">
        <v>0</v>
      </c>
      <c r="O3434" s="403" t="s">
        <v>345</v>
      </c>
      <c r="R3434" s="403">
        <v>4</v>
      </c>
      <c r="S3434" s="403">
        <v>1.0083</v>
      </c>
      <c r="T3434" s="403">
        <v>4.0330000000000004</v>
      </c>
      <c r="U3434" s="403">
        <v>0.55000000000000004</v>
      </c>
      <c r="V3434" s="403">
        <v>32.892000000000003</v>
      </c>
      <c r="W3434" s="403">
        <v>20.399999999999999</v>
      </c>
      <c r="X3434" s="404">
        <v>0.17227999999999999</v>
      </c>
      <c r="Y3434" s="403">
        <f>X3434+(S3434*((U3434-INDEX('[1]Center of Mass'!$B$8:$M$105,MATCH(A3434,'[1]Center of Mass'!$B$8:$B$105,0),9))^2+(V3434-INDEX('[1]Center of Mass'!$B$8:$M$105,MATCH(A3434,'[1]Center of Mass'!$B$8:$B$105,0),10))^2))</f>
        <v>828.80520868700012</v>
      </c>
    </row>
    <row r="3435" spans="1:25">
      <c r="A3435" s="403" t="s">
        <v>55</v>
      </c>
      <c r="B3435" s="403" t="s">
        <v>1498</v>
      </c>
      <c r="C3435" s="403" t="s">
        <v>343</v>
      </c>
      <c r="D3435" s="403" t="s">
        <v>344</v>
      </c>
      <c r="E3435" s="403" t="s">
        <v>1455</v>
      </c>
      <c r="F3435" s="403">
        <v>0</v>
      </c>
      <c r="O3435" s="403" t="s">
        <v>345</v>
      </c>
      <c r="R3435" s="403">
        <v>4</v>
      </c>
      <c r="S3435" s="403">
        <v>1.0083</v>
      </c>
      <c r="T3435" s="403">
        <v>4.0330000000000004</v>
      </c>
      <c r="U3435" s="403">
        <v>1.65</v>
      </c>
      <c r="V3435" s="403">
        <v>32.892000000000003</v>
      </c>
      <c r="W3435" s="403">
        <v>20.399999999999999</v>
      </c>
      <c r="X3435" s="404">
        <v>0.17227999999999999</v>
      </c>
      <c r="Y3435" s="403">
        <f>X3435+(S3435*((U3435-INDEX('[1]Center of Mass'!$B$8:$M$105,MATCH(A3435,'[1]Center of Mass'!$B$8:$B$105,0),9))^2+(V3435-INDEX('[1]Center of Mass'!$B$8:$M$105,MATCH(A3435,'[1]Center of Mass'!$B$8:$B$105,0),10))^2))</f>
        <v>783.55048642700024</v>
      </c>
    </row>
    <row r="3436" spans="1:25">
      <c r="A3436" s="403" t="s">
        <v>55</v>
      </c>
      <c r="B3436" s="403" t="s">
        <v>1499</v>
      </c>
      <c r="C3436" s="403" t="s">
        <v>343</v>
      </c>
      <c r="D3436" s="403" t="s">
        <v>344</v>
      </c>
      <c r="E3436" s="403" t="s">
        <v>1455</v>
      </c>
      <c r="F3436" s="403">
        <v>0</v>
      </c>
      <c r="O3436" s="403" t="s">
        <v>345</v>
      </c>
      <c r="R3436" s="403">
        <v>4</v>
      </c>
      <c r="S3436" s="403">
        <v>1.0083</v>
      </c>
      <c r="T3436" s="403">
        <v>4.0330000000000004</v>
      </c>
      <c r="U3436" s="403">
        <v>2.75</v>
      </c>
      <c r="V3436" s="403">
        <v>32.892000000000003</v>
      </c>
      <c r="W3436" s="403">
        <v>20.399999999999999</v>
      </c>
      <c r="X3436" s="404">
        <v>0.17227999999999999</v>
      </c>
      <c r="Y3436" s="403">
        <f>X3436+(S3436*((U3436-INDEX('[1]Center of Mass'!$B$8:$M$105,MATCH(A3436,'[1]Center of Mass'!$B$8:$B$105,0),9))^2+(V3436-INDEX('[1]Center of Mass'!$B$8:$M$105,MATCH(A3436,'[1]Center of Mass'!$B$8:$B$105,0),10))^2))</f>
        <v>740.73585016700019</v>
      </c>
    </row>
    <row r="3437" spans="1:25">
      <c r="A3437" s="403" t="s">
        <v>55</v>
      </c>
      <c r="B3437" s="403" t="s">
        <v>1500</v>
      </c>
      <c r="C3437" s="403" t="s">
        <v>343</v>
      </c>
      <c r="D3437" s="403" t="s">
        <v>344</v>
      </c>
      <c r="E3437" s="403" t="s">
        <v>1455</v>
      </c>
      <c r="F3437" s="403">
        <v>0</v>
      </c>
      <c r="O3437" s="403" t="s">
        <v>345</v>
      </c>
      <c r="R3437" s="403">
        <v>4</v>
      </c>
      <c r="S3437" s="403">
        <v>0.89370000000000005</v>
      </c>
      <c r="T3437" s="403">
        <v>3.7829999999999999</v>
      </c>
      <c r="U3437" s="403">
        <v>3.7879999999999998</v>
      </c>
      <c r="V3437" s="403">
        <v>32.892000000000003</v>
      </c>
      <c r="W3437" s="403">
        <v>20.399999999999999</v>
      </c>
      <c r="X3437" s="404">
        <v>0.13338</v>
      </c>
      <c r="Y3437" s="403">
        <f>X3437+(S3437*((U3437-INDEX('[1]Center of Mass'!$B$8:$M$105,MATCH(A3437,'[1]Center of Mass'!$B$8:$B$105,0),9))^2+(V3437-INDEX('[1]Center of Mass'!$B$8:$M$105,MATCH(A3437,'[1]Center of Mass'!$B$8:$B$105,0),10))^2))</f>
        <v>622.70075969460015</v>
      </c>
    </row>
    <row r="3438" spans="1:25">
      <c r="A3438" s="403" t="s">
        <v>55</v>
      </c>
      <c r="B3438" s="403" t="s">
        <v>1501</v>
      </c>
      <c r="C3438" s="403" t="s">
        <v>343</v>
      </c>
      <c r="D3438" s="403" t="s">
        <v>344</v>
      </c>
      <c r="E3438" s="403" t="s">
        <v>1455</v>
      </c>
      <c r="F3438" s="403">
        <v>0</v>
      </c>
      <c r="O3438" s="403" t="s">
        <v>345</v>
      </c>
      <c r="R3438" s="403">
        <v>4</v>
      </c>
      <c r="S3438" s="403">
        <v>0.89370000000000005</v>
      </c>
      <c r="T3438" s="403">
        <v>3.7829999999999999</v>
      </c>
      <c r="U3438" s="403">
        <v>4.7629999999999999</v>
      </c>
      <c r="V3438" s="403">
        <v>32.892000000000003</v>
      </c>
      <c r="W3438" s="403">
        <v>20.399999999999999</v>
      </c>
      <c r="X3438" s="404">
        <v>0.13338</v>
      </c>
      <c r="Y3438" s="403">
        <f>X3438+(S3438*((U3438-INDEX('[1]Center of Mass'!$B$8:$M$105,MATCH(A3438,'[1]Center of Mass'!$B$8:$B$105,0),9))^2+(V3438-INDEX('[1]Center of Mass'!$B$8:$M$105,MATCH(A3438,'[1]Center of Mass'!$B$8:$B$105,0),10))^2))</f>
        <v>592.68162246210011</v>
      </c>
    </row>
    <row r="3439" spans="1:25">
      <c r="A3439" s="403" t="s">
        <v>55</v>
      </c>
      <c r="B3439" s="403" t="s">
        <v>1502</v>
      </c>
      <c r="C3439" s="403" t="s">
        <v>343</v>
      </c>
      <c r="D3439" s="403" t="s">
        <v>344</v>
      </c>
      <c r="E3439" s="403" t="s">
        <v>1455</v>
      </c>
      <c r="F3439" s="403">
        <v>0</v>
      </c>
      <c r="O3439" s="403" t="s">
        <v>345</v>
      </c>
      <c r="R3439" s="403">
        <v>4</v>
      </c>
      <c r="S3439" s="403">
        <v>0.89370000000000005</v>
      </c>
      <c r="T3439" s="403">
        <v>3.7829999999999999</v>
      </c>
      <c r="U3439" s="403">
        <v>5.7380000000000004</v>
      </c>
      <c r="V3439" s="403">
        <v>32.892000000000003</v>
      </c>
      <c r="W3439" s="403">
        <v>20.399999999999999</v>
      </c>
      <c r="X3439" s="404">
        <v>0.13338</v>
      </c>
      <c r="Y3439" s="403">
        <f>X3439+(S3439*((U3439-INDEX('[1]Center of Mass'!$B$8:$M$105,MATCH(A3439,'[1]Center of Mass'!$B$8:$B$105,0),9))^2+(V3439-INDEX('[1]Center of Mass'!$B$8:$M$105,MATCH(A3439,'[1]Center of Mass'!$B$8:$B$105,0),10))^2))</f>
        <v>564.36163235460026</v>
      </c>
    </row>
    <row r="3440" spans="1:25">
      <c r="A3440" s="403" t="s">
        <v>55</v>
      </c>
      <c r="B3440" s="403" t="s">
        <v>1503</v>
      </c>
      <c r="C3440" s="403" t="s">
        <v>343</v>
      </c>
      <c r="D3440" s="403" t="s">
        <v>344</v>
      </c>
      <c r="E3440" s="403" t="s">
        <v>1455</v>
      </c>
      <c r="F3440" s="403">
        <v>0</v>
      </c>
      <c r="O3440" s="403" t="s">
        <v>345</v>
      </c>
      <c r="R3440" s="403">
        <v>4</v>
      </c>
      <c r="S3440" s="403">
        <v>0.89370000000000005</v>
      </c>
      <c r="T3440" s="403">
        <v>3.7829999999999999</v>
      </c>
      <c r="U3440" s="403">
        <v>6.7130000000000001</v>
      </c>
      <c r="V3440" s="403">
        <v>32.892000000000003</v>
      </c>
      <c r="W3440" s="403">
        <v>20.399999999999999</v>
      </c>
      <c r="X3440" s="404">
        <v>0.13338</v>
      </c>
      <c r="Y3440" s="403">
        <f>X3440+(S3440*((U3440-INDEX('[1]Center of Mass'!$B$8:$M$105,MATCH(A3440,'[1]Center of Mass'!$B$8:$B$105,0),9))^2+(V3440-INDEX('[1]Center of Mass'!$B$8:$M$105,MATCH(A3440,'[1]Center of Mass'!$B$8:$B$105,0),10))^2))</f>
        <v>537.74078937210015</v>
      </c>
    </row>
    <row r="3441" spans="1:25">
      <c r="A3441" s="403" t="s">
        <v>55</v>
      </c>
      <c r="B3441" s="403" t="s">
        <v>1504</v>
      </c>
      <c r="C3441" s="403" t="s">
        <v>343</v>
      </c>
      <c r="D3441" s="403" t="s">
        <v>344</v>
      </c>
      <c r="E3441" s="403" t="s">
        <v>1455</v>
      </c>
      <c r="F3441" s="403">
        <v>0</v>
      </c>
      <c r="O3441" s="403" t="s">
        <v>345</v>
      </c>
      <c r="R3441" s="403">
        <v>4</v>
      </c>
      <c r="S3441" s="403">
        <v>1.4666999999999999</v>
      </c>
      <c r="T3441" s="403">
        <v>5.0330000000000004</v>
      </c>
      <c r="U3441" s="403">
        <v>8</v>
      </c>
      <c r="V3441" s="403">
        <v>32.892000000000003</v>
      </c>
      <c r="W3441" s="403">
        <v>20.399999999999999</v>
      </c>
      <c r="X3441" s="404">
        <v>0.41559000000000001</v>
      </c>
      <c r="Y3441" s="403">
        <f>X3441+(S3441*((U3441-INDEX('[1]Center of Mass'!$B$8:$M$105,MATCH(A3441,'[1]Center of Mass'!$B$8:$B$105,0),9))^2+(V3441-INDEX('[1]Center of Mass'!$B$8:$M$105,MATCH(A3441,'[1]Center of Mass'!$B$8:$B$105,0),10))^2))</f>
        <v>829.31301348300008</v>
      </c>
    </row>
    <row r="3442" spans="1:25">
      <c r="A3442" s="403" t="s">
        <v>55</v>
      </c>
      <c r="B3442" s="403" t="s">
        <v>1505</v>
      </c>
      <c r="C3442" s="403" t="s">
        <v>343</v>
      </c>
      <c r="D3442" s="403" t="s">
        <v>344</v>
      </c>
      <c r="E3442" s="403" t="s">
        <v>1455</v>
      </c>
      <c r="F3442" s="403">
        <v>0</v>
      </c>
      <c r="O3442" s="403" t="s">
        <v>345</v>
      </c>
      <c r="R3442" s="403">
        <v>4</v>
      </c>
      <c r="S3442" s="403">
        <v>0.81879999999999997</v>
      </c>
      <c r="T3442" s="403">
        <v>3.6890000000000001</v>
      </c>
      <c r="U3442" s="403">
        <v>0.55000000000000004</v>
      </c>
      <c r="V3442" s="403">
        <v>33.722000000000001</v>
      </c>
      <c r="W3442" s="403">
        <v>20.399999999999999</v>
      </c>
      <c r="X3442" s="404">
        <v>0.12037</v>
      </c>
      <c r="Y3442" s="403">
        <f>X3442+(S3442*((U3442-INDEX('[1]Center of Mass'!$B$8:$M$105,MATCH(A3442,'[1]Center of Mass'!$B$8:$B$105,0),9))^2+(V3442-INDEX('[1]Center of Mass'!$B$8:$M$105,MATCH(A3442,'[1]Center of Mass'!$B$8:$B$105,0),10))^2))</f>
        <v>700.17963978800015</v>
      </c>
    </row>
    <row r="3443" spans="1:25">
      <c r="A3443" s="403" t="s">
        <v>55</v>
      </c>
      <c r="B3443" s="403" t="s">
        <v>1506</v>
      </c>
      <c r="C3443" s="403" t="s">
        <v>343</v>
      </c>
      <c r="D3443" s="403" t="s">
        <v>344</v>
      </c>
      <c r="E3443" s="403" t="s">
        <v>1455</v>
      </c>
      <c r="F3443" s="403">
        <v>0</v>
      </c>
      <c r="O3443" s="403" t="s">
        <v>345</v>
      </c>
      <c r="R3443" s="403">
        <v>4</v>
      </c>
      <c r="S3443" s="403">
        <v>0.81879999999999997</v>
      </c>
      <c r="T3443" s="403">
        <v>3.6890000000000001</v>
      </c>
      <c r="U3443" s="403">
        <v>1.65</v>
      </c>
      <c r="V3443" s="403">
        <v>33.722000000000001</v>
      </c>
      <c r="W3443" s="403">
        <v>20.399999999999999</v>
      </c>
      <c r="X3443" s="404">
        <v>0.12035999999999999</v>
      </c>
      <c r="Y3443" s="403">
        <f>X3443+(S3443*((U3443-INDEX('[1]Center of Mass'!$B$8:$M$105,MATCH(A3443,'[1]Center of Mass'!$B$8:$B$105,0),9))^2+(V3443-INDEX('[1]Center of Mass'!$B$8:$M$105,MATCH(A3443,'[1]Center of Mass'!$B$8:$B$105,0),10))^2))</f>
        <v>663.4300844280001</v>
      </c>
    </row>
    <row r="3444" spans="1:25">
      <c r="A3444" s="403" t="s">
        <v>55</v>
      </c>
      <c r="B3444" s="403" t="s">
        <v>1507</v>
      </c>
      <c r="C3444" s="403" t="s">
        <v>343</v>
      </c>
      <c r="D3444" s="403" t="s">
        <v>344</v>
      </c>
      <c r="E3444" s="403" t="s">
        <v>1455</v>
      </c>
      <c r="F3444" s="403">
        <v>0</v>
      </c>
      <c r="O3444" s="403" t="s">
        <v>345</v>
      </c>
      <c r="R3444" s="403">
        <v>4</v>
      </c>
      <c r="S3444" s="403">
        <v>0.81869999999999998</v>
      </c>
      <c r="T3444" s="403">
        <v>3.6890000000000001</v>
      </c>
      <c r="U3444" s="403">
        <v>2.75</v>
      </c>
      <c r="V3444" s="403">
        <v>33.722000000000001</v>
      </c>
      <c r="W3444" s="403">
        <v>20.399999999999999</v>
      </c>
      <c r="X3444" s="404">
        <v>0.12035999999999999</v>
      </c>
      <c r="Y3444" s="403">
        <f>X3444+(S3444*((U3444-INDEX('[1]Center of Mass'!$B$8:$M$105,MATCH(A3444,'[1]Center of Mass'!$B$8:$B$105,0),9))^2+(V3444-INDEX('[1]Center of Mass'!$B$8:$M$105,MATCH(A3444,'[1]Center of Mass'!$B$8:$B$105,0),10))^2))</f>
        <v>628.58527130700008</v>
      </c>
    </row>
    <row r="3445" spans="1:25">
      <c r="A3445" s="403" t="s">
        <v>55</v>
      </c>
      <c r="B3445" s="403" t="s">
        <v>1508</v>
      </c>
      <c r="C3445" s="403" t="s">
        <v>343</v>
      </c>
      <c r="D3445" s="403" t="s">
        <v>344</v>
      </c>
      <c r="E3445" s="403" t="s">
        <v>1455</v>
      </c>
      <c r="F3445" s="403">
        <v>0</v>
      </c>
      <c r="O3445" s="403" t="s">
        <v>345</v>
      </c>
      <c r="R3445" s="403">
        <v>4</v>
      </c>
      <c r="S3445" s="403">
        <v>0.72570000000000001</v>
      </c>
      <c r="T3445" s="403">
        <v>3.4390000000000001</v>
      </c>
      <c r="U3445" s="403">
        <v>3.7879999999999998</v>
      </c>
      <c r="V3445" s="403">
        <v>33.722000000000001</v>
      </c>
      <c r="W3445" s="403">
        <v>20.399999999999999</v>
      </c>
      <c r="X3445" s="404">
        <v>9.0990000000000001E-2</v>
      </c>
      <c r="Y3445" s="403">
        <f>X3445+(S3445*((U3445-INDEX('[1]Center of Mass'!$B$8:$M$105,MATCH(A3445,'[1]Center of Mass'!$B$8:$B$105,0),9))^2+(V3445-INDEX('[1]Center of Mass'!$B$8:$M$105,MATCH(A3445,'[1]Center of Mass'!$B$8:$B$105,0),10))^2))</f>
        <v>529.69812563460005</v>
      </c>
    </row>
    <row r="3446" spans="1:25">
      <c r="A3446" s="403" t="s">
        <v>55</v>
      </c>
      <c r="B3446" s="403" t="s">
        <v>1509</v>
      </c>
      <c r="C3446" s="403" t="s">
        <v>343</v>
      </c>
      <c r="D3446" s="403" t="s">
        <v>344</v>
      </c>
      <c r="E3446" s="403" t="s">
        <v>1455</v>
      </c>
      <c r="F3446" s="403">
        <v>0</v>
      </c>
      <c r="O3446" s="403" t="s">
        <v>345</v>
      </c>
      <c r="R3446" s="403">
        <v>4</v>
      </c>
      <c r="S3446" s="403">
        <v>0.72570000000000001</v>
      </c>
      <c r="T3446" s="403">
        <v>3.4390000000000001</v>
      </c>
      <c r="U3446" s="403">
        <v>4.7629999999999999</v>
      </c>
      <c r="V3446" s="403">
        <v>33.722000000000001</v>
      </c>
      <c r="W3446" s="403">
        <v>20.399999999999999</v>
      </c>
      <c r="X3446" s="404">
        <v>9.0990000000000001E-2</v>
      </c>
      <c r="Y3446" s="403">
        <f>X3446+(S3446*((U3446-INDEX('[1]Center of Mass'!$B$8:$M$105,MATCH(A3446,'[1]Center of Mass'!$B$8:$B$105,0),9))^2+(V3446-INDEX('[1]Center of Mass'!$B$8:$M$105,MATCH(A3446,'[1]Center of Mass'!$B$8:$B$105,0),10))^2))</f>
        <v>505.32206220210003</v>
      </c>
    </row>
    <row r="3447" spans="1:25">
      <c r="A3447" s="403" t="s">
        <v>55</v>
      </c>
      <c r="B3447" s="403" t="s">
        <v>1510</v>
      </c>
      <c r="C3447" s="403" t="s">
        <v>343</v>
      </c>
      <c r="D3447" s="403" t="s">
        <v>344</v>
      </c>
      <c r="E3447" s="403" t="s">
        <v>1455</v>
      </c>
      <c r="F3447" s="403">
        <v>0</v>
      </c>
      <c r="O3447" s="403" t="s">
        <v>345</v>
      </c>
      <c r="R3447" s="403">
        <v>4</v>
      </c>
      <c r="S3447" s="403">
        <v>0.72570000000000001</v>
      </c>
      <c r="T3447" s="403">
        <v>3.4390000000000001</v>
      </c>
      <c r="U3447" s="403">
        <v>5.7380000000000004</v>
      </c>
      <c r="V3447" s="403">
        <v>33.722000000000001</v>
      </c>
      <c r="W3447" s="403">
        <v>20.399999999999999</v>
      </c>
      <c r="X3447" s="404">
        <v>9.0990000000000001E-2</v>
      </c>
      <c r="Y3447" s="403">
        <f>X3447+(S3447*((U3447-INDEX('[1]Center of Mass'!$B$8:$M$105,MATCH(A3447,'[1]Center of Mass'!$B$8:$B$105,0),9))^2+(V3447-INDEX('[1]Center of Mass'!$B$8:$M$105,MATCH(A3447,'[1]Center of Mass'!$B$8:$B$105,0),10))^2))</f>
        <v>482.32573589460003</v>
      </c>
    </row>
    <row r="3448" spans="1:25">
      <c r="A3448" s="403" t="s">
        <v>55</v>
      </c>
      <c r="B3448" s="403" t="s">
        <v>1511</v>
      </c>
      <c r="C3448" s="403" t="s">
        <v>343</v>
      </c>
      <c r="D3448" s="403" t="s">
        <v>344</v>
      </c>
      <c r="E3448" s="403" t="s">
        <v>1455</v>
      </c>
      <c r="F3448" s="403">
        <v>0</v>
      </c>
      <c r="O3448" s="403" t="s">
        <v>345</v>
      </c>
      <c r="R3448" s="403">
        <v>4</v>
      </c>
      <c r="S3448" s="403">
        <v>0.72570000000000001</v>
      </c>
      <c r="T3448" s="403">
        <v>3.4390000000000001</v>
      </c>
      <c r="U3448" s="403">
        <v>6.7130000000000001</v>
      </c>
      <c r="V3448" s="403">
        <v>33.722000000000001</v>
      </c>
      <c r="W3448" s="403">
        <v>20.399999999999999</v>
      </c>
      <c r="X3448" s="404">
        <v>9.0990000000000001E-2</v>
      </c>
      <c r="Y3448" s="403">
        <f>X3448+(S3448*((U3448-INDEX('[1]Center of Mass'!$B$8:$M$105,MATCH(A3448,'[1]Center of Mass'!$B$8:$B$105,0),9))^2+(V3448-INDEX('[1]Center of Mass'!$B$8:$M$105,MATCH(A3448,'[1]Center of Mass'!$B$8:$B$105,0),10))^2))</f>
        <v>460.70914671210005</v>
      </c>
    </row>
    <row r="3449" spans="1:25">
      <c r="A3449" s="403" t="s">
        <v>55</v>
      </c>
      <c r="B3449" s="403" t="s">
        <v>1512</v>
      </c>
      <c r="C3449" s="403" t="s">
        <v>343</v>
      </c>
      <c r="D3449" s="403" t="s">
        <v>344</v>
      </c>
      <c r="E3449" s="403" t="s">
        <v>1455</v>
      </c>
      <c r="F3449" s="403">
        <v>0</v>
      </c>
      <c r="O3449" s="403" t="s">
        <v>345</v>
      </c>
      <c r="R3449" s="403">
        <v>4</v>
      </c>
      <c r="S3449" s="403">
        <v>1.1909000000000001</v>
      </c>
      <c r="T3449" s="403">
        <v>4.6890000000000001</v>
      </c>
      <c r="U3449" s="403">
        <v>8</v>
      </c>
      <c r="V3449" s="403">
        <v>33.722000000000001</v>
      </c>
      <c r="W3449" s="403">
        <v>20.399999999999999</v>
      </c>
      <c r="X3449" s="404">
        <v>0.30903000000000003</v>
      </c>
      <c r="Y3449" s="403">
        <f>X3449+(S3449*((U3449-INDEX('[1]Center of Mass'!$B$8:$M$105,MATCH(A3449,'[1]Center of Mass'!$B$8:$B$105,0),9))^2+(V3449-INDEX('[1]Center of Mass'!$B$8:$M$105,MATCH(A3449,'[1]Center of Mass'!$B$8:$B$105,0),10))^2))</f>
        <v>712.84189904900018</v>
      </c>
    </row>
    <row r="3450" spans="1:25">
      <c r="A3450" s="403" t="s">
        <v>33</v>
      </c>
      <c r="B3450" s="403" t="s">
        <v>584</v>
      </c>
      <c r="C3450" s="403" t="s">
        <v>343</v>
      </c>
      <c r="D3450" s="403" t="s">
        <v>344</v>
      </c>
      <c r="E3450" s="403" t="s">
        <v>1455</v>
      </c>
      <c r="F3450" s="403">
        <v>0</v>
      </c>
      <c r="O3450" s="403" t="s">
        <v>345</v>
      </c>
      <c r="R3450" s="403">
        <v>4</v>
      </c>
      <c r="S3450" s="403">
        <v>1.6041000000000001</v>
      </c>
      <c r="T3450" s="403">
        <v>5.2080000000000002</v>
      </c>
      <c r="U3450" s="403">
        <v>11.898</v>
      </c>
      <c r="V3450" s="403">
        <v>-1.6</v>
      </c>
      <c r="W3450" s="403">
        <v>17</v>
      </c>
      <c r="X3450" s="404">
        <v>0.47763</v>
      </c>
      <c r="Y3450" s="403">
        <f>X3450+(S3450*((U3450-INDEX('[1]Center of Mass'!$B$8:$M$105,MATCH(A3450,'[1]Center of Mass'!$B$8:$B$105,0),9))^2+(V3450-INDEX('[1]Center of Mass'!$B$8:$M$105,MATCH(A3450,'[1]Center of Mass'!$B$8:$B$105,0),10))^2))</f>
        <v>537.58910026499996</v>
      </c>
    </row>
    <row r="3451" spans="1:25">
      <c r="A3451" s="403" t="s">
        <v>33</v>
      </c>
      <c r="B3451" s="403" t="s">
        <v>585</v>
      </c>
      <c r="C3451" s="403" t="s">
        <v>343</v>
      </c>
      <c r="D3451" s="403" t="s">
        <v>344</v>
      </c>
      <c r="E3451" s="403" t="s">
        <v>1455</v>
      </c>
      <c r="F3451" s="403">
        <v>0</v>
      </c>
      <c r="O3451" s="403" t="s">
        <v>345</v>
      </c>
      <c r="R3451" s="403">
        <v>4</v>
      </c>
      <c r="S3451" s="403">
        <v>1.1032</v>
      </c>
      <c r="T3451" s="403">
        <v>4.2060000000000004</v>
      </c>
      <c r="U3451" s="403">
        <v>13.252000000000001</v>
      </c>
      <c r="V3451" s="403">
        <v>-1.6</v>
      </c>
      <c r="W3451" s="403">
        <v>17</v>
      </c>
      <c r="X3451" s="404">
        <v>0.20380999999999999</v>
      </c>
      <c r="Y3451" s="403">
        <f>X3451+(S3451*((U3451-INDEX('[1]Center of Mass'!$B$8:$M$105,MATCH(A3451,'[1]Center of Mass'!$B$8:$B$105,0),9))^2+(V3451-INDEX('[1]Center of Mass'!$B$8:$M$105,MATCH(A3451,'[1]Center of Mass'!$B$8:$B$105,0),10))^2))</f>
        <v>342.92350940319989</v>
      </c>
    </row>
    <row r="3452" spans="1:25">
      <c r="A3452" s="403" t="s">
        <v>33</v>
      </c>
      <c r="B3452" s="403" t="s">
        <v>586</v>
      </c>
      <c r="C3452" s="403" t="s">
        <v>343</v>
      </c>
      <c r="D3452" s="403" t="s">
        <v>344</v>
      </c>
      <c r="E3452" s="403" t="s">
        <v>1455</v>
      </c>
      <c r="F3452" s="403">
        <v>0</v>
      </c>
      <c r="O3452" s="403" t="s">
        <v>345</v>
      </c>
      <c r="R3452" s="403">
        <v>4</v>
      </c>
      <c r="S3452" s="403">
        <v>1.1032</v>
      </c>
      <c r="T3452" s="403">
        <v>4.2060000000000004</v>
      </c>
      <c r="U3452" s="403">
        <v>14.355</v>
      </c>
      <c r="V3452" s="403">
        <v>-1.6</v>
      </c>
      <c r="W3452" s="403">
        <v>17</v>
      </c>
      <c r="X3452" s="404">
        <v>0.20380999999999999</v>
      </c>
      <c r="Y3452" s="403">
        <f>X3452+(S3452*((U3452-INDEX('[1]Center of Mass'!$B$8:$M$105,MATCH(A3452,'[1]Center of Mass'!$B$8:$B$105,0),9))^2+(V3452-INDEX('[1]Center of Mass'!$B$8:$M$105,MATCH(A3452,'[1]Center of Mass'!$B$8:$B$105,0),10))^2))</f>
        <v>324.18555039279988</v>
      </c>
    </row>
    <row r="3453" spans="1:25">
      <c r="A3453" s="403" t="s">
        <v>33</v>
      </c>
      <c r="B3453" s="403" t="s">
        <v>587</v>
      </c>
      <c r="C3453" s="403" t="s">
        <v>343</v>
      </c>
      <c r="D3453" s="403" t="s">
        <v>344</v>
      </c>
      <c r="E3453" s="403" t="s">
        <v>1455</v>
      </c>
      <c r="F3453" s="403">
        <v>0</v>
      </c>
      <c r="O3453" s="403" t="s">
        <v>345</v>
      </c>
      <c r="R3453" s="403">
        <v>4</v>
      </c>
      <c r="S3453" s="403">
        <v>1.1032</v>
      </c>
      <c r="T3453" s="403">
        <v>4.2060000000000004</v>
      </c>
      <c r="U3453" s="403">
        <v>15.458</v>
      </c>
      <c r="V3453" s="403">
        <v>-1.6</v>
      </c>
      <c r="W3453" s="403">
        <v>17</v>
      </c>
      <c r="X3453" s="404">
        <v>0.20380999999999999</v>
      </c>
      <c r="Y3453" s="403">
        <f>X3453+(S3453*((U3453-INDEX('[1]Center of Mass'!$B$8:$M$105,MATCH(A3453,'[1]Center of Mass'!$B$8:$B$105,0),9))^2+(V3453-INDEX('[1]Center of Mass'!$B$8:$M$105,MATCH(A3453,'[1]Center of Mass'!$B$8:$B$105,0),10))^2))</f>
        <v>308.13191747999991</v>
      </c>
    </row>
    <row r="3454" spans="1:25">
      <c r="A3454" s="403" t="s">
        <v>33</v>
      </c>
      <c r="B3454" s="403" t="s">
        <v>588</v>
      </c>
      <c r="C3454" s="403" t="s">
        <v>343</v>
      </c>
      <c r="D3454" s="403" t="s">
        <v>344</v>
      </c>
      <c r="E3454" s="403" t="s">
        <v>1455</v>
      </c>
      <c r="F3454" s="403">
        <v>0</v>
      </c>
      <c r="O3454" s="403" t="s">
        <v>345</v>
      </c>
      <c r="R3454" s="403">
        <v>4</v>
      </c>
      <c r="S3454" s="403">
        <v>0.45800000000000002</v>
      </c>
      <c r="T3454" s="403">
        <v>3.7789999999999999</v>
      </c>
      <c r="U3454" s="403">
        <v>11.903</v>
      </c>
      <c r="V3454" s="403">
        <v>-0.95699999999999996</v>
      </c>
      <c r="W3454" s="403">
        <v>17</v>
      </c>
      <c r="X3454" s="404">
        <v>0.1013</v>
      </c>
      <c r="Y3454" s="403">
        <f>X3454+(S3454*((U3454-INDEX('[1]Center of Mass'!$B$8:$M$105,MATCH(A3454,'[1]Center of Mass'!$B$8:$B$105,0),9))^2+(V3454-INDEX('[1]Center of Mass'!$B$8:$M$105,MATCH(A3454,'[1]Center of Mass'!$B$8:$B$105,0),10))^2))</f>
        <v>144.42837779200002</v>
      </c>
    </row>
    <row r="3455" spans="1:25">
      <c r="A3455" s="403" t="s">
        <v>33</v>
      </c>
      <c r="B3455" s="403" t="s">
        <v>589</v>
      </c>
      <c r="C3455" s="403" t="s">
        <v>343</v>
      </c>
      <c r="D3455" s="403" t="s">
        <v>344</v>
      </c>
      <c r="E3455" s="403" t="s">
        <v>1455</v>
      </c>
      <c r="F3455" s="403">
        <v>0</v>
      </c>
      <c r="O3455" s="403" t="s">
        <v>345</v>
      </c>
      <c r="R3455" s="403">
        <v>4</v>
      </c>
      <c r="S3455" s="403">
        <v>0.32100000000000001</v>
      </c>
      <c r="T3455" s="403">
        <v>2.7879999999999998</v>
      </c>
      <c r="U3455" s="403">
        <v>13.252000000000001</v>
      </c>
      <c r="V3455" s="403">
        <v>-0.95499999999999996</v>
      </c>
      <c r="W3455" s="403">
        <v>17</v>
      </c>
      <c r="X3455" s="404">
        <v>3.4821999999999999E-2</v>
      </c>
      <c r="Y3455" s="403">
        <f>X3455+(S3455*((U3455-INDEX('[1]Center of Mass'!$B$8:$M$105,MATCH(A3455,'[1]Center of Mass'!$B$8:$B$105,0),9))^2+(V3455-INDEX('[1]Center of Mass'!$B$8:$M$105,MATCH(A3455,'[1]Center of Mass'!$B$8:$B$105,0),10))^2))</f>
        <v>93.440654221000003</v>
      </c>
    </row>
    <row r="3456" spans="1:25">
      <c r="A3456" s="403" t="s">
        <v>33</v>
      </c>
      <c r="B3456" s="403" t="s">
        <v>590</v>
      </c>
      <c r="C3456" s="403" t="s">
        <v>343</v>
      </c>
      <c r="D3456" s="403" t="s">
        <v>344</v>
      </c>
      <c r="E3456" s="403" t="s">
        <v>1455</v>
      </c>
      <c r="F3456" s="403">
        <v>0</v>
      </c>
      <c r="O3456" s="403" t="s">
        <v>345</v>
      </c>
      <c r="R3456" s="403">
        <v>4</v>
      </c>
      <c r="S3456" s="403">
        <v>0.32100000000000001</v>
      </c>
      <c r="T3456" s="403">
        <v>2.7879999999999998</v>
      </c>
      <c r="U3456" s="403">
        <v>14.355</v>
      </c>
      <c r="V3456" s="403">
        <v>-0.95499999999999996</v>
      </c>
      <c r="W3456" s="403">
        <v>17</v>
      </c>
      <c r="X3456" s="404">
        <v>3.4821999999999999E-2</v>
      </c>
      <c r="Y3456" s="403">
        <f>X3456+(S3456*((U3456-INDEX('[1]Center of Mass'!$B$8:$M$105,MATCH(A3456,'[1]Center of Mass'!$B$8:$B$105,0),9))^2+(V3456-INDEX('[1]Center of Mass'!$B$8:$M$105,MATCH(A3456,'[1]Center of Mass'!$B$8:$B$105,0),10))^2))</f>
        <v>87.988438084000009</v>
      </c>
    </row>
    <row r="3457" spans="1:25">
      <c r="A3457" s="403" t="s">
        <v>33</v>
      </c>
      <c r="B3457" s="403" t="s">
        <v>591</v>
      </c>
      <c r="C3457" s="403" t="s">
        <v>343</v>
      </c>
      <c r="D3457" s="403" t="s">
        <v>344</v>
      </c>
      <c r="E3457" s="403" t="s">
        <v>1455</v>
      </c>
      <c r="F3457" s="403">
        <v>0</v>
      </c>
      <c r="O3457" s="403" t="s">
        <v>345</v>
      </c>
      <c r="R3457" s="403">
        <v>4</v>
      </c>
      <c r="S3457" s="403">
        <v>0.32100000000000001</v>
      </c>
      <c r="T3457" s="403">
        <v>2.7879999999999998</v>
      </c>
      <c r="U3457" s="403">
        <v>15.458</v>
      </c>
      <c r="V3457" s="403">
        <v>-0.95499999999999996</v>
      </c>
      <c r="W3457" s="403">
        <v>17</v>
      </c>
      <c r="X3457" s="404">
        <v>3.4821999999999999E-2</v>
      </c>
      <c r="Y3457" s="403">
        <f>X3457+(S3457*((U3457-INDEX('[1]Center of Mass'!$B$8:$M$105,MATCH(A3457,'[1]Center of Mass'!$B$8:$B$105,0),9))^2+(V3457-INDEX('[1]Center of Mass'!$B$8:$M$105,MATCH(A3457,'[1]Center of Mass'!$B$8:$B$105,0),10))^2))</f>
        <v>83.31728492500001</v>
      </c>
    </row>
    <row r="3458" spans="1:25">
      <c r="A3458" s="403" t="s">
        <v>33</v>
      </c>
      <c r="B3458" s="403" t="s">
        <v>592</v>
      </c>
      <c r="C3458" s="403" t="s">
        <v>343</v>
      </c>
      <c r="D3458" s="403" t="s">
        <v>344</v>
      </c>
      <c r="E3458" s="403" t="s">
        <v>1455</v>
      </c>
      <c r="F3458" s="403">
        <v>0</v>
      </c>
      <c r="O3458" s="403" t="s">
        <v>345</v>
      </c>
      <c r="R3458" s="403">
        <v>4</v>
      </c>
      <c r="S3458" s="403">
        <v>0.34639999999999999</v>
      </c>
      <c r="T3458" s="403">
        <v>2.9630000000000001</v>
      </c>
      <c r="U3458" s="403">
        <v>16.605</v>
      </c>
      <c r="V3458" s="403">
        <v>-0.95499999999999996</v>
      </c>
      <c r="W3458" s="403">
        <v>17</v>
      </c>
      <c r="X3458" s="404">
        <v>4.3360999999999997E-2</v>
      </c>
      <c r="Y3458" s="403">
        <f>X3458+(S3458*((U3458-INDEX('[1]Center of Mass'!$B$8:$M$105,MATCH(A3458,'[1]Center of Mass'!$B$8:$B$105,0),9))^2+(V3458-INDEX('[1]Center of Mass'!$B$8:$M$105,MATCH(A3458,'[1]Center of Mass'!$B$8:$B$105,0),10))^2))</f>
        <v>85.567894305600007</v>
      </c>
    </row>
    <row r="3459" spans="1:25">
      <c r="A3459" s="403" t="s">
        <v>33</v>
      </c>
      <c r="B3459" s="403" t="s">
        <v>593</v>
      </c>
      <c r="C3459" s="403" t="s">
        <v>343</v>
      </c>
      <c r="D3459" s="403" t="s">
        <v>344</v>
      </c>
      <c r="E3459" s="403" t="s">
        <v>1455</v>
      </c>
      <c r="F3459" s="403">
        <v>0</v>
      </c>
      <c r="O3459" s="403" t="s">
        <v>345</v>
      </c>
      <c r="R3459" s="403">
        <v>4</v>
      </c>
      <c r="S3459" s="403">
        <v>0.17460000000000001</v>
      </c>
      <c r="T3459" s="403">
        <v>1.782</v>
      </c>
      <c r="U3459" s="403">
        <v>17.5</v>
      </c>
      <c r="V3459" s="403">
        <v>-0.95499999999999996</v>
      </c>
      <c r="W3459" s="403">
        <v>17</v>
      </c>
      <c r="X3459" s="404">
        <v>6.4701000000000003E-3</v>
      </c>
      <c r="Y3459" s="403">
        <f>X3459+(S3459*((U3459-INDEX('[1]Center of Mass'!$B$8:$M$105,MATCH(A3459,'[1]Center of Mass'!$B$8:$B$105,0),9))^2+(V3459-INDEX('[1]Center of Mass'!$B$8:$M$105,MATCH(A3459,'[1]Center of Mass'!$B$8:$B$105,0),10))^2))</f>
        <v>41.723457611400001</v>
      </c>
    </row>
    <row r="3460" spans="1:25">
      <c r="A3460" s="403" t="s">
        <v>33</v>
      </c>
      <c r="B3460" s="403" t="s">
        <v>609</v>
      </c>
      <c r="C3460" s="403" t="s">
        <v>343</v>
      </c>
      <c r="D3460" s="403" t="s">
        <v>344</v>
      </c>
      <c r="E3460" s="403" t="s">
        <v>1455</v>
      </c>
      <c r="F3460" s="403">
        <v>0</v>
      </c>
      <c r="O3460" s="403" t="s">
        <v>345</v>
      </c>
      <c r="R3460" s="403">
        <v>4</v>
      </c>
      <c r="S3460" s="403">
        <v>0.84050000000000002</v>
      </c>
      <c r="T3460" s="403">
        <v>3.69</v>
      </c>
      <c r="U3460" s="403">
        <v>1.7629999999999999</v>
      </c>
      <c r="V3460" s="403">
        <v>-0.41</v>
      </c>
      <c r="W3460" s="403">
        <v>17</v>
      </c>
      <c r="X3460" s="404">
        <v>0.12068</v>
      </c>
      <c r="Y3460" s="403">
        <f>X3460+(S3460*((U3460-INDEX('[1]Center of Mass'!$B$8:$M$105,MATCH(A3460,'[1]Center of Mass'!$B$8:$B$105,0),9))^2+(V3460-INDEX('[1]Center of Mass'!$B$8:$M$105,MATCH(A3460,'[1]Center of Mass'!$B$8:$B$105,0),10))^2))</f>
        <v>501.5594709125001</v>
      </c>
    </row>
    <row r="3461" spans="1:25">
      <c r="A3461" s="403" t="s">
        <v>33</v>
      </c>
      <c r="B3461" s="403" t="s">
        <v>610</v>
      </c>
      <c r="C3461" s="403" t="s">
        <v>343</v>
      </c>
      <c r="D3461" s="403" t="s">
        <v>344</v>
      </c>
      <c r="E3461" s="403" t="s">
        <v>1455</v>
      </c>
      <c r="F3461" s="403">
        <v>0</v>
      </c>
      <c r="O3461" s="403" t="s">
        <v>345</v>
      </c>
      <c r="R3461" s="403">
        <v>4</v>
      </c>
      <c r="S3461" s="403">
        <v>0.84050000000000002</v>
      </c>
      <c r="T3461" s="403">
        <v>3.69</v>
      </c>
      <c r="U3461" s="403">
        <v>2.7879999999999998</v>
      </c>
      <c r="V3461" s="403">
        <v>-0.41</v>
      </c>
      <c r="W3461" s="403">
        <v>17</v>
      </c>
      <c r="X3461" s="404">
        <v>0.12068</v>
      </c>
      <c r="Y3461" s="403">
        <f>X3461+(S3461*((U3461-INDEX('[1]Center of Mass'!$B$8:$M$105,MATCH(A3461,'[1]Center of Mass'!$B$8:$B$105,0),9))^2+(V3461-INDEX('[1]Center of Mass'!$B$8:$M$105,MATCH(A3461,'[1]Center of Mass'!$B$8:$B$105,0),10))^2))</f>
        <v>468.430007725</v>
      </c>
    </row>
    <row r="3462" spans="1:25">
      <c r="A3462" s="403" t="s">
        <v>33</v>
      </c>
      <c r="B3462" s="403" t="s">
        <v>611</v>
      </c>
      <c r="C3462" s="403" t="s">
        <v>343</v>
      </c>
      <c r="D3462" s="403" t="s">
        <v>344</v>
      </c>
      <c r="E3462" s="403" t="s">
        <v>1455</v>
      </c>
      <c r="F3462" s="403">
        <v>0</v>
      </c>
      <c r="O3462" s="403" t="s">
        <v>345</v>
      </c>
      <c r="R3462" s="403">
        <v>4</v>
      </c>
      <c r="S3462" s="403">
        <v>1.0660000000000001</v>
      </c>
      <c r="T3462" s="403">
        <v>4.24</v>
      </c>
      <c r="U3462" s="403">
        <v>3.95</v>
      </c>
      <c r="V3462" s="403">
        <v>-0.41</v>
      </c>
      <c r="W3462" s="403">
        <v>17</v>
      </c>
      <c r="X3462" s="404">
        <v>0.20985999999999999</v>
      </c>
      <c r="Y3462" s="403">
        <f>X3462+(S3462*((U3462-INDEX('[1]Center of Mass'!$B$8:$M$105,MATCH(A3462,'[1]Center of Mass'!$B$8:$B$105,0),9))^2+(V3462-INDEX('[1]Center of Mass'!$B$8:$M$105,MATCH(A3462,'[1]Center of Mass'!$B$8:$B$105,0),10))^2))</f>
        <v>549.23827224400009</v>
      </c>
    </row>
    <row r="3463" spans="1:25">
      <c r="A3463" s="403" t="s">
        <v>33</v>
      </c>
      <c r="B3463" s="403" t="s">
        <v>612</v>
      </c>
      <c r="C3463" s="403" t="s">
        <v>343</v>
      </c>
      <c r="D3463" s="403" t="s">
        <v>344</v>
      </c>
      <c r="E3463" s="403" t="s">
        <v>1455</v>
      </c>
      <c r="F3463" s="403">
        <v>0</v>
      </c>
      <c r="O3463" s="403" t="s">
        <v>345</v>
      </c>
      <c r="R3463" s="403">
        <v>4</v>
      </c>
      <c r="S3463" s="403">
        <v>1.0660000000000001</v>
      </c>
      <c r="T3463" s="403">
        <v>4.24</v>
      </c>
      <c r="U3463" s="403">
        <v>5.25</v>
      </c>
      <c r="V3463" s="403">
        <v>-0.41</v>
      </c>
      <c r="W3463" s="403">
        <v>17</v>
      </c>
      <c r="X3463" s="404">
        <v>0.20985999999999999</v>
      </c>
      <c r="Y3463" s="403">
        <f>X3463+(S3463*((U3463-INDEX('[1]Center of Mass'!$B$8:$M$105,MATCH(A3463,'[1]Center of Mass'!$B$8:$B$105,0),9))^2+(V3463-INDEX('[1]Center of Mass'!$B$8:$M$105,MATCH(A3463,'[1]Center of Mass'!$B$8:$B$105,0),10))^2))</f>
        <v>502.38991744399999</v>
      </c>
    </row>
    <row r="3464" spans="1:25">
      <c r="A3464" s="403" t="s">
        <v>33</v>
      </c>
      <c r="B3464" s="403" t="s">
        <v>613</v>
      </c>
      <c r="C3464" s="403" t="s">
        <v>343</v>
      </c>
      <c r="D3464" s="403" t="s">
        <v>344</v>
      </c>
      <c r="E3464" s="403" t="s">
        <v>1455</v>
      </c>
      <c r="F3464" s="403">
        <v>0</v>
      </c>
      <c r="O3464" s="403" t="s">
        <v>345</v>
      </c>
      <c r="R3464" s="403">
        <v>4</v>
      </c>
      <c r="S3464" s="403">
        <v>1.0660000000000001</v>
      </c>
      <c r="T3464" s="403">
        <v>4.24</v>
      </c>
      <c r="U3464" s="403">
        <v>6.55</v>
      </c>
      <c r="V3464" s="403">
        <v>-0.41</v>
      </c>
      <c r="W3464" s="403">
        <v>17</v>
      </c>
      <c r="X3464" s="404">
        <v>0.20985999999999999</v>
      </c>
      <c r="Y3464" s="403">
        <f>X3464+(S3464*((U3464-INDEX('[1]Center of Mass'!$B$8:$M$105,MATCH(A3464,'[1]Center of Mass'!$B$8:$B$105,0),9))^2+(V3464-INDEX('[1]Center of Mass'!$B$8:$M$105,MATCH(A3464,'[1]Center of Mass'!$B$8:$B$105,0),10))^2))</f>
        <v>459.14464264399999</v>
      </c>
    </row>
    <row r="3465" spans="1:25">
      <c r="A3465" s="403" t="s">
        <v>33</v>
      </c>
      <c r="B3465" s="403" t="s">
        <v>877</v>
      </c>
      <c r="C3465" s="403" t="s">
        <v>343</v>
      </c>
      <c r="D3465" s="403" t="s">
        <v>344</v>
      </c>
      <c r="E3465" s="403" t="s">
        <v>1455</v>
      </c>
      <c r="F3465" s="403">
        <v>0</v>
      </c>
      <c r="O3465" s="403" t="s">
        <v>345</v>
      </c>
      <c r="R3465" s="403">
        <v>4</v>
      </c>
      <c r="S3465" s="403">
        <v>0.94289999999999996</v>
      </c>
      <c r="T3465" s="403">
        <v>3.94</v>
      </c>
      <c r="U3465" s="403">
        <v>7.7750000000000004</v>
      </c>
      <c r="V3465" s="403">
        <v>-0.41</v>
      </c>
      <c r="W3465" s="403">
        <v>17</v>
      </c>
      <c r="X3465" s="404">
        <v>0.15673000000000001</v>
      </c>
      <c r="Y3465" s="403">
        <f>X3465+(S3465*((U3465-INDEX('[1]Center of Mass'!$B$8:$M$105,MATCH(A3465,'[1]Center of Mass'!$B$8:$B$105,0),9))^2+(V3465-INDEX('[1]Center of Mass'!$B$8:$M$105,MATCH(A3465,'[1]Center of Mass'!$B$8:$B$105,0),10))^2))</f>
        <v>372.96638646609995</v>
      </c>
    </row>
    <row r="3466" spans="1:25">
      <c r="A3466" s="403" t="s">
        <v>33</v>
      </c>
      <c r="B3466" s="403" t="s">
        <v>878</v>
      </c>
      <c r="C3466" s="403" t="s">
        <v>343</v>
      </c>
      <c r="D3466" s="403" t="s">
        <v>344</v>
      </c>
      <c r="E3466" s="403" t="s">
        <v>1455</v>
      </c>
      <c r="F3466" s="403">
        <v>0</v>
      </c>
      <c r="O3466" s="403" t="s">
        <v>345</v>
      </c>
      <c r="R3466" s="403">
        <v>4</v>
      </c>
      <c r="S3466" s="403">
        <v>0.94289999999999996</v>
      </c>
      <c r="T3466" s="403">
        <v>3.94</v>
      </c>
      <c r="U3466" s="403">
        <v>8.9250000000000007</v>
      </c>
      <c r="V3466" s="403">
        <v>-0.41</v>
      </c>
      <c r="W3466" s="403">
        <v>17</v>
      </c>
      <c r="X3466" s="404">
        <v>0.15673000000000001</v>
      </c>
      <c r="Y3466" s="403">
        <f>X3466+(S3466*((U3466-INDEX('[1]Center of Mass'!$B$8:$M$105,MATCH(A3466,'[1]Center of Mass'!$B$8:$B$105,0),9))^2+(V3466-INDEX('[1]Center of Mass'!$B$8:$M$105,MATCH(A3466,'[1]Center of Mass'!$B$8:$B$105,0),10))^2))</f>
        <v>344.44186995609994</v>
      </c>
    </row>
    <row r="3467" spans="1:25">
      <c r="A3467" s="403" t="s">
        <v>33</v>
      </c>
      <c r="B3467" s="403" t="s">
        <v>879</v>
      </c>
      <c r="C3467" s="403" t="s">
        <v>343</v>
      </c>
      <c r="D3467" s="403" t="s">
        <v>344</v>
      </c>
      <c r="E3467" s="403" t="s">
        <v>1455</v>
      </c>
      <c r="F3467" s="403">
        <v>0</v>
      </c>
      <c r="O3467" s="403" t="s">
        <v>345</v>
      </c>
      <c r="R3467" s="403">
        <v>4</v>
      </c>
      <c r="S3467" s="403">
        <v>1.3088</v>
      </c>
      <c r="T3467" s="403">
        <v>4.8319999999999999</v>
      </c>
      <c r="U3467" s="403">
        <v>10.298</v>
      </c>
      <c r="V3467" s="403">
        <v>-0.41</v>
      </c>
      <c r="W3467" s="403">
        <v>17</v>
      </c>
      <c r="X3467" s="404">
        <v>0.35119</v>
      </c>
      <c r="Y3467" s="403">
        <f>X3467+(S3467*((U3467-INDEX('[1]Center of Mass'!$B$8:$M$105,MATCH(A3467,'[1]Center of Mass'!$B$8:$B$105,0),9))^2+(V3467-INDEX('[1]Center of Mass'!$B$8:$M$105,MATCH(A3467,'[1]Center of Mass'!$B$8:$B$105,0),10))^2))</f>
        <v>435.50134119999996</v>
      </c>
    </row>
    <row r="3468" spans="1:25">
      <c r="A3468" s="403" t="s">
        <v>33</v>
      </c>
      <c r="B3468" s="403" t="s">
        <v>880</v>
      </c>
      <c r="C3468" s="403" t="s">
        <v>343</v>
      </c>
      <c r="D3468" s="403" t="s">
        <v>344</v>
      </c>
      <c r="E3468" s="403" t="s">
        <v>1455</v>
      </c>
      <c r="F3468" s="403">
        <v>0</v>
      </c>
      <c r="O3468" s="403" t="s">
        <v>345</v>
      </c>
      <c r="R3468" s="403">
        <v>4</v>
      </c>
      <c r="S3468" s="403">
        <v>1.3065</v>
      </c>
      <c r="T3468" s="403">
        <v>4.8369999999999997</v>
      </c>
      <c r="U3468" s="403">
        <v>11.896000000000001</v>
      </c>
      <c r="V3468" s="403">
        <v>-0.40699999999999997</v>
      </c>
      <c r="W3468" s="403">
        <v>17</v>
      </c>
      <c r="X3468" s="404">
        <v>0.35238999999999998</v>
      </c>
      <c r="Y3468" s="403">
        <f>X3468+(S3468*((U3468-INDEX('[1]Center of Mass'!$B$8:$M$105,MATCH(A3468,'[1]Center of Mass'!$B$8:$B$105,0),9))^2+(V3468-INDEX('[1]Center of Mass'!$B$8:$M$105,MATCH(A3468,'[1]Center of Mass'!$B$8:$B$105,0),10))^2))</f>
        <v>391.17406132449992</v>
      </c>
    </row>
    <row r="3469" spans="1:25">
      <c r="A3469" s="403" t="s">
        <v>33</v>
      </c>
      <c r="B3469" s="403" t="s">
        <v>881</v>
      </c>
      <c r="C3469" s="403" t="s">
        <v>343</v>
      </c>
      <c r="D3469" s="403" t="s">
        <v>344</v>
      </c>
      <c r="E3469" s="403" t="s">
        <v>1455</v>
      </c>
      <c r="F3469" s="403">
        <v>0</v>
      </c>
      <c r="O3469" s="403" t="s">
        <v>345</v>
      </c>
      <c r="R3469" s="403">
        <v>4</v>
      </c>
      <c r="S3469" s="403">
        <v>0.89249999999999996</v>
      </c>
      <c r="T3469" s="403">
        <v>3.8239999999999998</v>
      </c>
      <c r="U3469" s="403">
        <v>13.252000000000001</v>
      </c>
      <c r="V3469" s="403">
        <v>-0.40500000000000003</v>
      </c>
      <c r="W3469" s="403">
        <v>17</v>
      </c>
      <c r="X3469" s="404">
        <v>0.13918</v>
      </c>
      <c r="Y3469" s="403">
        <f>X3469+(S3469*((U3469-INDEX('[1]Center of Mass'!$B$8:$M$105,MATCH(A3469,'[1]Center of Mass'!$B$8:$B$105,0),9))^2+(V3469-INDEX('[1]Center of Mass'!$B$8:$M$105,MATCH(A3469,'[1]Center of Mass'!$B$8:$B$105,0),10))^2))</f>
        <v>245.45476539249995</v>
      </c>
    </row>
    <row r="3470" spans="1:25">
      <c r="A3470" s="403" t="s">
        <v>33</v>
      </c>
      <c r="B3470" s="403" t="s">
        <v>882</v>
      </c>
      <c r="C3470" s="403" t="s">
        <v>343</v>
      </c>
      <c r="D3470" s="403" t="s">
        <v>344</v>
      </c>
      <c r="E3470" s="403" t="s">
        <v>1455</v>
      </c>
      <c r="F3470" s="403">
        <v>0</v>
      </c>
      <c r="O3470" s="403" t="s">
        <v>345</v>
      </c>
      <c r="R3470" s="403">
        <v>4</v>
      </c>
      <c r="S3470" s="403">
        <v>0.89249999999999996</v>
      </c>
      <c r="T3470" s="403">
        <v>3.8239999999999998</v>
      </c>
      <c r="U3470" s="403">
        <v>14.355</v>
      </c>
      <c r="V3470" s="403">
        <v>-0.40500000000000003</v>
      </c>
      <c r="W3470" s="403">
        <v>17</v>
      </c>
      <c r="X3470" s="404">
        <v>0.13918</v>
      </c>
      <c r="Y3470" s="403">
        <f>X3470+(S3470*((U3470-INDEX('[1]Center of Mass'!$B$8:$M$105,MATCH(A3470,'[1]Center of Mass'!$B$8:$B$105,0),9))^2+(V3470-INDEX('[1]Center of Mass'!$B$8:$M$105,MATCH(A3470,'[1]Center of Mass'!$B$8:$B$105,0),10))^2))</f>
        <v>230.29556631999995</v>
      </c>
    </row>
    <row r="3471" spans="1:25">
      <c r="A3471" s="403" t="s">
        <v>33</v>
      </c>
      <c r="B3471" s="403" t="s">
        <v>614</v>
      </c>
      <c r="C3471" s="403" t="s">
        <v>343</v>
      </c>
      <c r="D3471" s="403" t="s">
        <v>344</v>
      </c>
      <c r="E3471" s="403" t="s">
        <v>1455</v>
      </c>
      <c r="F3471" s="403">
        <v>0</v>
      </c>
      <c r="O3471" s="403" t="s">
        <v>345</v>
      </c>
      <c r="R3471" s="403">
        <v>4</v>
      </c>
      <c r="S3471" s="403">
        <v>0.89249999999999996</v>
      </c>
      <c r="T3471" s="403">
        <v>3.8239999999999998</v>
      </c>
      <c r="U3471" s="403">
        <v>15.458</v>
      </c>
      <c r="V3471" s="403">
        <v>-0.40500000000000003</v>
      </c>
      <c r="W3471" s="403">
        <v>17</v>
      </c>
      <c r="X3471" s="404">
        <v>0.13918</v>
      </c>
      <c r="Y3471" s="403">
        <f>X3471+(S3471*((U3471-INDEX('[1]Center of Mass'!$B$8:$M$105,MATCH(A3471,'[1]Center of Mass'!$B$8:$B$105,0),9))^2+(V3471-INDEX('[1]Center of Mass'!$B$8:$M$105,MATCH(A3471,'[1]Center of Mass'!$B$8:$B$105,0),10))^2))</f>
        <v>217.30801431249998</v>
      </c>
    </row>
    <row r="3472" spans="1:25">
      <c r="A3472" s="403" t="s">
        <v>33</v>
      </c>
      <c r="B3472" s="403" t="s">
        <v>615</v>
      </c>
      <c r="C3472" s="403" t="s">
        <v>343</v>
      </c>
      <c r="D3472" s="403" t="s">
        <v>344</v>
      </c>
      <c r="E3472" s="403" t="s">
        <v>1455</v>
      </c>
      <c r="F3472" s="403">
        <v>0</v>
      </c>
      <c r="O3472" s="403" t="s">
        <v>345</v>
      </c>
      <c r="R3472" s="403">
        <v>4</v>
      </c>
      <c r="S3472" s="403">
        <v>0.96309999999999996</v>
      </c>
      <c r="T3472" s="403">
        <v>3.9990000000000001</v>
      </c>
      <c r="U3472" s="403">
        <v>16.605</v>
      </c>
      <c r="V3472" s="403">
        <v>-0.40500000000000003</v>
      </c>
      <c r="W3472" s="403">
        <v>17</v>
      </c>
      <c r="X3472" s="404">
        <v>0.16628000000000001</v>
      </c>
      <c r="Y3472" s="403">
        <f>X3472+(S3472*((U3472-INDEX('[1]Center of Mass'!$B$8:$M$105,MATCH(A3472,'[1]Center of Mass'!$B$8:$B$105,0),9))^2+(V3472-INDEX('[1]Center of Mass'!$B$8:$M$105,MATCH(A3472,'[1]Center of Mass'!$B$8:$B$105,0),10))^2))</f>
        <v>222.42549373239996</v>
      </c>
    </row>
    <row r="3473" spans="1:25">
      <c r="A3473" s="403" t="s">
        <v>33</v>
      </c>
      <c r="B3473" s="403" t="s">
        <v>616</v>
      </c>
      <c r="C3473" s="403" t="s">
        <v>343</v>
      </c>
      <c r="D3473" s="403" t="s">
        <v>344</v>
      </c>
      <c r="E3473" s="403" t="s">
        <v>1455</v>
      </c>
      <c r="F3473" s="403">
        <v>0</v>
      </c>
      <c r="O3473" s="403" t="s">
        <v>345</v>
      </c>
      <c r="R3473" s="403">
        <v>4</v>
      </c>
      <c r="S3473" s="403">
        <v>0.4854</v>
      </c>
      <c r="T3473" s="403">
        <v>2.8180000000000001</v>
      </c>
      <c r="U3473" s="403">
        <v>17.5</v>
      </c>
      <c r="V3473" s="403">
        <v>-0.40500000000000003</v>
      </c>
      <c r="W3473" s="403">
        <v>17</v>
      </c>
      <c r="X3473" s="404">
        <v>4.1036000000000003E-2</v>
      </c>
      <c r="Y3473" s="403">
        <f>X3473+(S3473*((U3473-INDEX('[1]Center of Mass'!$B$8:$M$105,MATCH(A3473,'[1]Center of Mass'!$B$8:$B$105,0),9))^2+(V3473-INDEX('[1]Center of Mass'!$B$8:$M$105,MATCH(A3473,'[1]Center of Mass'!$B$8:$B$105,0),10))^2))</f>
        <v>108.19223772859999</v>
      </c>
    </row>
    <row r="3474" spans="1:25">
      <c r="A3474" s="403" t="s">
        <v>33</v>
      </c>
      <c r="B3474" s="403" t="s">
        <v>617</v>
      </c>
      <c r="C3474" s="403" t="s">
        <v>343</v>
      </c>
      <c r="D3474" s="403" t="s">
        <v>344</v>
      </c>
      <c r="E3474" s="403" t="s">
        <v>1455</v>
      </c>
      <c r="F3474" s="403">
        <v>0</v>
      </c>
      <c r="O3474" s="403" t="s">
        <v>345</v>
      </c>
      <c r="R3474" s="403">
        <v>4</v>
      </c>
      <c r="S3474" s="403">
        <v>1.4582999999999999</v>
      </c>
      <c r="T3474" s="403">
        <v>4.8330000000000002</v>
      </c>
      <c r="U3474" s="403">
        <v>0.625</v>
      </c>
      <c r="V3474" s="403">
        <v>0.58299999999999996</v>
      </c>
      <c r="W3474" s="403">
        <v>17</v>
      </c>
      <c r="X3474" s="404">
        <v>0.3553</v>
      </c>
      <c r="Y3474" s="403">
        <f>X3474+(S3474*((U3474-INDEX('[1]Center of Mass'!$B$8:$M$105,MATCH(A3474,'[1]Center of Mass'!$B$8:$B$105,0),9))^2+(V3474-INDEX('[1]Center of Mass'!$B$8:$M$105,MATCH(A3474,'[1]Center of Mass'!$B$8:$B$105,0),10))^2))</f>
        <v>897.55475794840015</v>
      </c>
    </row>
    <row r="3475" spans="1:25">
      <c r="A3475" s="403" t="s">
        <v>33</v>
      </c>
      <c r="B3475" s="403" t="s">
        <v>883</v>
      </c>
      <c r="C3475" s="403" t="s">
        <v>343</v>
      </c>
      <c r="D3475" s="403" t="s">
        <v>344</v>
      </c>
      <c r="E3475" s="403" t="s">
        <v>1455</v>
      </c>
      <c r="F3475" s="403">
        <v>0</v>
      </c>
      <c r="O3475" s="403" t="s">
        <v>345</v>
      </c>
      <c r="R3475" s="403">
        <v>4</v>
      </c>
      <c r="S3475" s="403">
        <v>1.1958</v>
      </c>
      <c r="T3475" s="403">
        <v>4.383</v>
      </c>
      <c r="U3475" s="403">
        <v>1.7629999999999999</v>
      </c>
      <c r="V3475" s="403">
        <v>0.58299999999999996</v>
      </c>
      <c r="W3475" s="403">
        <v>17</v>
      </c>
      <c r="X3475" s="404">
        <v>0.24034</v>
      </c>
      <c r="Y3475" s="403">
        <f>X3475+(S3475*((U3475-INDEX('[1]Center of Mass'!$B$8:$M$105,MATCH(A3475,'[1]Center of Mass'!$B$8:$B$105,0),9))^2+(V3475-INDEX('[1]Center of Mass'!$B$8:$M$105,MATCH(A3475,'[1]Center of Mass'!$B$8:$B$105,0),10))^2))</f>
        <v>680.6664010912001</v>
      </c>
    </row>
    <row r="3476" spans="1:25">
      <c r="A3476" s="403" t="s">
        <v>33</v>
      </c>
      <c r="B3476" s="403" t="s">
        <v>618</v>
      </c>
      <c r="C3476" s="403" t="s">
        <v>343</v>
      </c>
      <c r="D3476" s="403" t="s">
        <v>344</v>
      </c>
      <c r="E3476" s="403" t="s">
        <v>1455</v>
      </c>
      <c r="F3476" s="403">
        <v>0</v>
      </c>
      <c r="O3476" s="403" t="s">
        <v>345</v>
      </c>
      <c r="R3476" s="403">
        <v>4</v>
      </c>
      <c r="S3476" s="403">
        <v>1.1958</v>
      </c>
      <c r="T3476" s="403">
        <v>4.383</v>
      </c>
      <c r="U3476" s="403">
        <v>2.7879999999999998</v>
      </c>
      <c r="V3476" s="403">
        <v>0.58299999999999996</v>
      </c>
      <c r="W3476" s="403">
        <v>17</v>
      </c>
      <c r="X3476" s="404">
        <v>0.24034</v>
      </c>
      <c r="Y3476" s="403">
        <f>X3476+(S3476*((U3476-INDEX('[1]Center of Mass'!$B$8:$M$105,MATCH(A3476,'[1]Center of Mass'!$B$8:$B$105,0),9))^2+(V3476-INDEX('[1]Center of Mass'!$B$8:$M$105,MATCH(A3476,'[1]Center of Mass'!$B$8:$B$105,0),10))^2))</f>
        <v>633.53229986619988</v>
      </c>
    </row>
    <row r="3477" spans="1:25">
      <c r="A3477" s="403" t="s">
        <v>33</v>
      </c>
      <c r="B3477" s="403" t="s">
        <v>619</v>
      </c>
      <c r="C3477" s="403" t="s">
        <v>343</v>
      </c>
      <c r="D3477" s="403" t="s">
        <v>344</v>
      </c>
      <c r="E3477" s="403" t="s">
        <v>1455</v>
      </c>
      <c r="F3477" s="403">
        <v>0</v>
      </c>
      <c r="O3477" s="403" t="s">
        <v>345</v>
      </c>
      <c r="R3477" s="403">
        <v>4</v>
      </c>
      <c r="S3477" s="403">
        <v>1.5166999999999999</v>
      </c>
      <c r="T3477" s="403">
        <v>4.9329999999999998</v>
      </c>
      <c r="U3477" s="403">
        <v>3.95</v>
      </c>
      <c r="V3477" s="403">
        <v>0.58299999999999996</v>
      </c>
      <c r="W3477" s="403">
        <v>17</v>
      </c>
      <c r="X3477" s="404">
        <v>0.38562999999999997</v>
      </c>
      <c r="Y3477" s="403">
        <f>X3477+(S3477*((U3477-INDEX('[1]Center of Mass'!$B$8:$M$105,MATCH(A3477,'[1]Center of Mass'!$B$8:$B$105,0),9))^2+(V3477-INDEX('[1]Center of Mass'!$B$8:$M$105,MATCH(A3477,'[1]Center of Mass'!$B$8:$B$105,0),10))^2))</f>
        <v>739.70631249910002</v>
      </c>
    </row>
    <row r="3478" spans="1:25">
      <c r="A3478" s="403" t="s">
        <v>33</v>
      </c>
      <c r="B3478" s="403" t="s">
        <v>620</v>
      </c>
      <c r="C3478" s="403" t="s">
        <v>343</v>
      </c>
      <c r="D3478" s="403" t="s">
        <v>344</v>
      </c>
      <c r="E3478" s="403" t="s">
        <v>1455</v>
      </c>
      <c r="F3478" s="403">
        <v>0</v>
      </c>
      <c r="O3478" s="403" t="s">
        <v>345</v>
      </c>
      <c r="R3478" s="403">
        <v>4</v>
      </c>
      <c r="S3478" s="403">
        <v>1.5166999999999999</v>
      </c>
      <c r="T3478" s="403">
        <v>4.9329999999999998</v>
      </c>
      <c r="U3478" s="403">
        <v>5.25</v>
      </c>
      <c r="V3478" s="403">
        <v>0.58299999999999996</v>
      </c>
      <c r="W3478" s="403">
        <v>17</v>
      </c>
      <c r="X3478" s="404">
        <v>0.38562999999999997</v>
      </c>
      <c r="Y3478" s="403">
        <f>X3478+(S3478*((U3478-INDEX('[1]Center of Mass'!$B$8:$M$105,MATCH(A3478,'[1]Center of Mass'!$B$8:$B$105,0),9))^2+(V3478-INDEX('[1]Center of Mass'!$B$8:$M$105,MATCH(A3478,'[1]Center of Mass'!$B$8:$B$105,0),10))^2))</f>
        <v>673.05068423909995</v>
      </c>
    </row>
    <row r="3479" spans="1:25">
      <c r="A3479" s="403" t="s">
        <v>33</v>
      </c>
      <c r="B3479" s="403" t="s">
        <v>621</v>
      </c>
      <c r="C3479" s="403" t="s">
        <v>343</v>
      </c>
      <c r="D3479" s="403" t="s">
        <v>344</v>
      </c>
      <c r="E3479" s="403" t="s">
        <v>1455</v>
      </c>
      <c r="F3479" s="403">
        <v>0</v>
      </c>
      <c r="O3479" s="403" t="s">
        <v>345</v>
      </c>
      <c r="R3479" s="403">
        <v>4</v>
      </c>
      <c r="S3479" s="403">
        <v>1.5166999999999999</v>
      </c>
      <c r="T3479" s="403">
        <v>4.9329999999999998</v>
      </c>
      <c r="U3479" s="403">
        <v>6.55</v>
      </c>
      <c r="V3479" s="403">
        <v>0.58299999999999996</v>
      </c>
      <c r="W3479" s="403">
        <v>17</v>
      </c>
      <c r="X3479" s="404">
        <v>0.38562999999999997</v>
      </c>
      <c r="Y3479" s="403">
        <f>X3479+(S3479*((U3479-INDEX('[1]Center of Mass'!$B$8:$M$105,MATCH(A3479,'[1]Center of Mass'!$B$8:$B$105,0),9))^2+(V3479-INDEX('[1]Center of Mass'!$B$8:$M$105,MATCH(A3479,'[1]Center of Mass'!$B$8:$B$105,0),10))^2))</f>
        <v>611.52150197909987</v>
      </c>
    </row>
    <row r="3480" spans="1:25">
      <c r="A3480" s="403" t="s">
        <v>33</v>
      </c>
      <c r="B3480" s="403" t="s">
        <v>622</v>
      </c>
      <c r="C3480" s="403" t="s">
        <v>343</v>
      </c>
      <c r="D3480" s="403" t="s">
        <v>344</v>
      </c>
      <c r="E3480" s="403" t="s">
        <v>1455</v>
      </c>
      <c r="F3480" s="403">
        <v>0</v>
      </c>
      <c r="O3480" s="403" t="s">
        <v>345</v>
      </c>
      <c r="R3480" s="403">
        <v>4</v>
      </c>
      <c r="S3480" s="403">
        <v>1.3416999999999999</v>
      </c>
      <c r="T3480" s="403">
        <v>4.633</v>
      </c>
      <c r="U3480" s="403">
        <v>7.7750000000000004</v>
      </c>
      <c r="V3480" s="403">
        <v>0.58299999999999996</v>
      </c>
      <c r="W3480" s="403">
        <v>17</v>
      </c>
      <c r="X3480" s="404">
        <v>0.30003999999999997</v>
      </c>
      <c r="Y3480" s="403">
        <f>X3480+(S3480*((U3480-INDEX('[1]Center of Mass'!$B$8:$M$105,MATCH(A3480,'[1]Center of Mass'!$B$8:$B$105,0),9))^2+(V3480-INDEX('[1]Center of Mass'!$B$8:$M$105,MATCH(A3480,'[1]Center of Mass'!$B$8:$B$105,0),10))^2))</f>
        <v>493.78219452159993</v>
      </c>
    </row>
    <row r="3481" spans="1:25">
      <c r="A3481" s="403" t="s">
        <v>33</v>
      </c>
      <c r="B3481" s="403" t="s">
        <v>623</v>
      </c>
      <c r="C3481" s="403" t="s">
        <v>343</v>
      </c>
      <c r="D3481" s="403" t="s">
        <v>344</v>
      </c>
      <c r="E3481" s="403" t="s">
        <v>1455</v>
      </c>
      <c r="F3481" s="403">
        <v>0</v>
      </c>
      <c r="O3481" s="403" t="s">
        <v>345</v>
      </c>
      <c r="R3481" s="403">
        <v>4</v>
      </c>
      <c r="S3481" s="403">
        <v>1.3416999999999999</v>
      </c>
      <c r="T3481" s="403">
        <v>4.633</v>
      </c>
      <c r="U3481" s="403">
        <v>8.9250000000000007</v>
      </c>
      <c r="V3481" s="403">
        <v>0.58299999999999996</v>
      </c>
      <c r="W3481" s="403">
        <v>17</v>
      </c>
      <c r="X3481" s="404">
        <v>0.30003999999999997</v>
      </c>
      <c r="Y3481" s="403">
        <f>X3481+(S3481*((U3481-INDEX('[1]Center of Mass'!$B$8:$M$105,MATCH(A3481,'[1]Center of Mass'!$B$8:$B$105,0),9))^2+(V3481-INDEX('[1]Center of Mass'!$B$8:$M$105,MATCH(A3481,'[1]Center of Mass'!$B$8:$B$105,0),10))^2))</f>
        <v>453.19322029159997</v>
      </c>
    </row>
    <row r="3482" spans="1:25">
      <c r="A3482" s="403" t="s">
        <v>33</v>
      </c>
      <c r="B3482" s="403" t="s">
        <v>624</v>
      </c>
      <c r="C3482" s="403" t="s">
        <v>343</v>
      </c>
      <c r="D3482" s="403" t="s">
        <v>344</v>
      </c>
      <c r="E3482" s="403" t="s">
        <v>1455</v>
      </c>
      <c r="F3482" s="403">
        <v>0</v>
      </c>
      <c r="O3482" s="403" t="s">
        <v>345</v>
      </c>
      <c r="R3482" s="403">
        <v>4</v>
      </c>
      <c r="S3482" s="403">
        <v>1.8619000000000001</v>
      </c>
      <c r="T3482" s="403">
        <v>5.5250000000000004</v>
      </c>
      <c r="U3482" s="403">
        <v>10.298</v>
      </c>
      <c r="V3482" s="403">
        <v>0.58299999999999996</v>
      </c>
      <c r="W3482" s="403">
        <v>17</v>
      </c>
      <c r="X3482" s="404">
        <v>0.60636999999999996</v>
      </c>
      <c r="Y3482" s="403">
        <f>X3482+(S3482*((U3482-INDEX('[1]Center of Mass'!$B$8:$M$105,MATCH(A3482,'[1]Center of Mass'!$B$8:$B$105,0),9))^2+(V3482-INDEX('[1]Center of Mass'!$B$8:$M$105,MATCH(A3482,'[1]Center of Mass'!$B$8:$B$105,0),10))^2))</f>
        <v>568.29537714909998</v>
      </c>
    </row>
    <row r="3483" spans="1:25">
      <c r="A3483" s="403" t="s">
        <v>33</v>
      </c>
      <c r="B3483" s="403" t="s">
        <v>625</v>
      </c>
      <c r="C3483" s="403" t="s">
        <v>343</v>
      </c>
      <c r="D3483" s="403" t="s">
        <v>344</v>
      </c>
      <c r="E3483" s="403" t="s">
        <v>1455</v>
      </c>
      <c r="F3483" s="403">
        <v>0</v>
      </c>
      <c r="O3483" s="403" t="s">
        <v>345</v>
      </c>
      <c r="R3483" s="403">
        <v>4</v>
      </c>
      <c r="S3483" s="403">
        <v>1.8714</v>
      </c>
      <c r="T3483" s="403">
        <v>5.5410000000000004</v>
      </c>
      <c r="U3483" s="403">
        <v>11.898</v>
      </c>
      <c r="V3483" s="403">
        <v>0.58299999999999996</v>
      </c>
      <c r="W3483" s="403">
        <v>17</v>
      </c>
      <c r="X3483" s="404">
        <v>0.61355000000000004</v>
      </c>
      <c r="Y3483" s="403">
        <f>X3483+(S3483*((U3483-INDEX('[1]Center of Mass'!$B$8:$M$105,MATCH(A3483,'[1]Center of Mass'!$B$8:$B$105,0),9))^2+(V3483-INDEX('[1]Center of Mass'!$B$8:$M$105,MATCH(A3483,'[1]Center of Mass'!$B$8:$B$105,0),10))^2))</f>
        <v>508.88895079460002</v>
      </c>
    </row>
    <row r="3484" spans="1:25">
      <c r="A3484" s="403" t="s">
        <v>33</v>
      </c>
      <c r="B3484" s="403" t="s">
        <v>626</v>
      </c>
      <c r="C3484" s="403" t="s">
        <v>343</v>
      </c>
      <c r="D3484" s="403" t="s">
        <v>344</v>
      </c>
      <c r="E3484" s="403" t="s">
        <v>1455</v>
      </c>
      <c r="F3484" s="403">
        <v>0</v>
      </c>
      <c r="O3484" s="403" t="s">
        <v>345</v>
      </c>
      <c r="R3484" s="403">
        <v>4</v>
      </c>
      <c r="S3484" s="403">
        <v>1.2869999999999999</v>
      </c>
      <c r="T3484" s="403">
        <v>4.54</v>
      </c>
      <c r="U3484" s="403">
        <v>13.252000000000001</v>
      </c>
      <c r="V3484" s="403">
        <v>0.58299999999999996</v>
      </c>
      <c r="W3484" s="403">
        <v>17</v>
      </c>
      <c r="X3484" s="404">
        <v>0.27650999999999998</v>
      </c>
      <c r="Y3484" s="403">
        <f>X3484+(S3484*((U3484-INDEX('[1]Center of Mass'!$B$8:$M$105,MATCH(A3484,'[1]Center of Mass'!$B$8:$B$105,0),9))^2+(V3484-INDEX('[1]Center of Mass'!$B$8:$M$105,MATCH(A3484,'[1]Center of Mass'!$B$8:$B$105,0),10))^2))</f>
        <v>318.71205385499997</v>
      </c>
    </row>
    <row r="3485" spans="1:25">
      <c r="A3485" s="403" t="s">
        <v>33</v>
      </c>
      <c r="B3485" s="403" t="s">
        <v>627</v>
      </c>
      <c r="C3485" s="403" t="s">
        <v>343</v>
      </c>
      <c r="D3485" s="403" t="s">
        <v>344</v>
      </c>
      <c r="E3485" s="403" t="s">
        <v>1455</v>
      </c>
      <c r="F3485" s="403">
        <v>0</v>
      </c>
      <c r="O3485" s="403" t="s">
        <v>345</v>
      </c>
      <c r="R3485" s="403">
        <v>4</v>
      </c>
      <c r="S3485" s="403">
        <v>1.2869999999999999</v>
      </c>
      <c r="T3485" s="403">
        <v>4.54</v>
      </c>
      <c r="U3485" s="403">
        <v>14.355</v>
      </c>
      <c r="V3485" s="403">
        <v>0.58299999999999996</v>
      </c>
      <c r="W3485" s="403">
        <v>17</v>
      </c>
      <c r="X3485" s="404">
        <v>0.27650999999999998</v>
      </c>
      <c r="Y3485" s="403">
        <f>X3485+(S3485*((U3485-INDEX('[1]Center of Mass'!$B$8:$M$105,MATCH(A3485,'[1]Center of Mass'!$B$8:$B$105,0),9))^2+(V3485-INDEX('[1]Center of Mass'!$B$8:$M$105,MATCH(A3485,'[1]Center of Mass'!$B$8:$B$105,0),10))^2))</f>
        <v>296.85223401599995</v>
      </c>
    </row>
    <row r="3486" spans="1:25">
      <c r="A3486" s="403" t="s">
        <v>33</v>
      </c>
      <c r="B3486" s="403" t="s">
        <v>628</v>
      </c>
      <c r="C3486" s="403" t="s">
        <v>343</v>
      </c>
      <c r="D3486" s="403" t="s">
        <v>344</v>
      </c>
      <c r="E3486" s="403" t="s">
        <v>1455</v>
      </c>
      <c r="F3486" s="403">
        <v>0</v>
      </c>
      <c r="O3486" s="403" t="s">
        <v>345</v>
      </c>
      <c r="R3486" s="403">
        <v>4</v>
      </c>
      <c r="S3486" s="403">
        <v>1.2869999999999999</v>
      </c>
      <c r="T3486" s="403">
        <v>4.54</v>
      </c>
      <c r="U3486" s="403">
        <v>15.458</v>
      </c>
      <c r="V3486" s="403">
        <v>0.58299999999999996</v>
      </c>
      <c r="W3486" s="403">
        <v>17</v>
      </c>
      <c r="X3486" s="404">
        <v>0.27650999999999998</v>
      </c>
      <c r="Y3486" s="403">
        <f>X3486+(S3486*((U3486-INDEX('[1]Center of Mass'!$B$8:$M$105,MATCH(A3486,'[1]Center of Mass'!$B$8:$B$105,0),9))^2+(V3486-INDEX('[1]Center of Mass'!$B$8:$M$105,MATCH(A3486,'[1]Center of Mass'!$B$8:$B$105,0),10))^2))</f>
        <v>278.12396574299993</v>
      </c>
    </row>
    <row r="3487" spans="1:25">
      <c r="A3487" s="403" t="s">
        <v>33</v>
      </c>
      <c r="B3487" s="403" t="s">
        <v>629</v>
      </c>
      <c r="C3487" s="403" t="s">
        <v>343</v>
      </c>
      <c r="D3487" s="403" t="s">
        <v>344</v>
      </c>
      <c r="E3487" s="403" t="s">
        <v>1455</v>
      </c>
      <c r="F3487" s="403">
        <v>0</v>
      </c>
      <c r="O3487" s="403" t="s">
        <v>345</v>
      </c>
      <c r="R3487" s="403">
        <v>4</v>
      </c>
      <c r="S3487" s="403">
        <v>1.3889</v>
      </c>
      <c r="T3487" s="403">
        <v>4.7140000000000004</v>
      </c>
      <c r="U3487" s="403">
        <v>16.605</v>
      </c>
      <c r="V3487" s="403">
        <v>0.58299999999999996</v>
      </c>
      <c r="W3487" s="403">
        <v>17</v>
      </c>
      <c r="X3487" s="404">
        <v>0.32157999999999998</v>
      </c>
      <c r="Y3487" s="403">
        <f>X3487+(S3487*((U3487-INDEX('[1]Center of Mass'!$B$8:$M$105,MATCH(A3487,'[1]Center of Mass'!$B$8:$B$105,0),9))^2+(V3487-INDEX('[1]Center of Mass'!$B$8:$M$105,MATCH(A3487,'[1]Center of Mass'!$B$8:$B$105,0),10))^2))</f>
        <v>282.73504484519998</v>
      </c>
    </row>
    <row r="3488" spans="1:25">
      <c r="A3488" s="403" t="s">
        <v>33</v>
      </c>
      <c r="B3488" s="403" t="s">
        <v>630</v>
      </c>
      <c r="C3488" s="403" t="s">
        <v>343</v>
      </c>
      <c r="D3488" s="403" t="s">
        <v>344</v>
      </c>
      <c r="E3488" s="403" t="s">
        <v>1455</v>
      </c>
      <c r="F3488" s="403">
        <v>0</v>
      </c>
      <c r="O3488" s="403" t="s">
        <v>345</v>
      </c>
      <c r="R3488" s="403">
        <v>4</v>
      </c>
      <c r="S3488" s="403">
        <v>0.7</v>
      </c>
      <c r="T3488" s="403">
        <v>3.5329999999999999</v>
      </c>
      <c r="U3488" s="403">
        <v>17.5</v>
      </c>
      <c r="V3488" s="403">
        <v>0.58299999999999996</v>
      </c>
      <c r="W3488" s="403">
        <v>17</v>
      </c>
      <c r="X3488" s="404">
        <v>0.1004</v>
      </c>
      <c r="Y3488" s="403">
        <f>X3488+(S3488*((U3488-INDEX('[1]Center of Mass'!$B$8:$M$105,MATCH(A3488,'[1]Center of Mass'!$B$8:$B$105,0),9))^2+(V3488-INDEX('[1]Center of Mass'!$B$8:$M$105,MATCH(A3488,'[1]Center of Mass'!$B$8:$B$105,0),10))^2))</f>
        <v>136.8591711</v>
      </c>
    </row>
    <row r="3489" spans="1:25">
      <c r="A3489" s="403" t="s">
        <v>33</v>
      </c>
      <c r="B3489" s="403" t="s">
        <v>884</v>
      </c>
      <c r="C3489" s="403" t="s">
        <v>343</v>
      </c>
      <c r="D3489" s="403" t="s">
        <v>344</v>
      </c>
      <c r="E3489" s="403" t="s">
        <v>1455</v>
      </c>
      <c r="F3489" s="403">
        <v>0</v>
      </c>
      <c r="O3489" s="403" t="s">
        <v>345</v>
      </c>
      <c r="R3489" s="403">
        <v>4</v>
      </c>
      <c r="S3489" s="403">
        <v>1.4582999999999999</v>
      </c>
      <c r="T3489" s="403">
        <v>4.8330000000000002</v>
      </c>
      <c r="U3489" s="403">
        <v>0.625</v>
      </c>
      <c r="V3489" s="403">
        <v>1.75</v>
      </c>
      <c r="W3489" s="403">
        <v>17</v>
      </c>
      <c r="X3489" s="404">
        <v>0.3553</v>
      </c>
      <c r="Y3489" s="403">
        <f>X3489+(S3489*((U3489-INDEX('[1]Center of Mass'!$B$8:$M$105,MATCH(A3489,'[1]Center of Mass'!$B$8:$B$105,0),9))^2+(V3489-INDEX('[1]Center of Mass'!$B$8:$M$105,MATCH(A3489,'[1]Center of Mass'!$B$8:$B$105,0),10))^2))</f>
        <v>853.95882257470009</v>
      </c>
    </row>
    <row r="3490" spans="1:25">
      <c r="A3490" s="403" t="s">
        <v>33</v>
      </c>
      <c r="B3490" s="403" t="s">
        <v>885</v>
      </c>
      <c r="C3490" s="403" t="s">
        <v>343</v>
      </c>
      <c r="D3490" s="403" t="s">
        <v>344</v>
      </c>
      <c r="E3490" s="403" t="s">
        <v>1455</v>
      </c>
      <c r="F3490" s="403">
        <v>0</v>
      </c>
      <c r="O3490" s="403" t="s">
        <v>345</v>
      </c>
      <c r="R3490" s="403">
        <v>4</v>
      </c>
      <c r="S3490" s="403">
        <v>1.1958</v>
      </c>
      <c r="T3490" s="403">
        <v>4.383</v>
      </c>
      <c r="U3490" s="403">
        <v>1.7629999999999999</v>
      </c>
      <c r="V3490" s="403">
        <v>1.75</v>
      </c>
      <c r="W3490" s="403">
        <v>17</v>
      </c>
      <c r="X3490" s="404">
        <v>0.24034</v>
      </c>
      <c r="Y3490" s="403">
        <f>X3490+(S3490*((U3490-INDEX('[1]Center of Mass'!$B$8:$M$105,MATCH(A3490,'[1]Center of Mass'!$B$8:$B$105,0),9))^2+(V3490-INDEX('[1]Center of Mass'!$B$8:$M$105,MATCH(A3490,'[1]Center of Mass'!$B$8:$B$105,0),10))^2))</f>
        <v>644.91791345500008</v>
      </c>
    </row>
    <row r="3491" spans="1:25">
      <c r="A3491" s="403" t="s">
        <v>33</v>
      </c>
      <c r="B3491" s="403" t="s">
        <v>631</v>
      </c>
      <c r="C3491" s="403" t="s">
        <v>343</v>
      </c>
      <c r="D3491" s="403" t="s">
        <v>344</v>
      </c>
      <c r="E3491" s="403" t="s">
        <v>1455</v>
      </c>
      <c r="F3491" s="403">
        <v>0</v>
      </c>
      <c r="O3491" s="403" t="s">
        <v>345</v>
      </c>
      <c r="R3491" s="403">
        <v>4</v>
      </c>
      <c r="S3491" s="403">
        <v>1.1958</v>
      </c>
      <c r="T3491" s="403">
        <v>4.383</v>
      </c>
      <c r="U3491" s="403">
        <v>2.7879999999999998</v>
      </c>
      <c r="V3491" s="403">
        <v>1.75</v>
      </c>
      <c r="W3491" s="403">
        <v>17</v>
      </c>
      <c r="X3491" s="404">
        <v>0.24034</v>
      </c>
      <c r="Y3491" s="403">
        <f>X3491+(S3491*((U3491-INDEX('[1]Center of Mass'!$B$8:$M$105,MATCH(A3491,'[1]Center of Mass'!$B$8:$B$105,0),9))^2+(V3491-INDEX('[1]Center of Mass'!$B$8:$M$105,MATCH(A3491,'[1]Center of Mass'!$B$8:$B$105,0),10))^2))</f>
        <v>597.78381222999985</v>
      </c>
    </row>
    <row r="3492" spans="1:25">
      <c r="A3492" s="403" t="s">
        <v>33</v>
      </c>
      <c r="B3492" s="403" t="s">
        <v>632</v>
      </c>
      <c r="C3492" s="403" t="s">
        <v>343</v>
      </c>
      <c r="D3492" s="403" t="s">
        <v>344</v>
      </c>
      <c r="E3492" s="403" t="s">
        <v>1455</v>
      </c>
      <c r="F3492" s="403">
        <v>0</v>
      </c>
      <c r="O3492" s="403" t="s">
        <v>345</v>
      </c>
      <c r="R3492" s="403">
        <v>4</v>
      </c>
      <c r="S3492" s="403">
        <v>1.5166999999999999</v>
      </c>
      <c r="T3492" s="403">
        <v>4.9329999999999998</v>
      </c>
      <c r="U3492" s="403">
        <v>3.95</v>
      </c>
      <c r="V3492" s="403">
        <v>1.75</v>
      </c>
      <c r="W3492" s="403">
        <v>17</v>
      </c>
      <c r="X3492" s="404">
        <v>0.38562999999999997</v>
      </c>
      <c r="Y3492" s="403">
        <f>X3492+(S3492*((U3492-INDEX('[1]Center of Mass'!$B$8:$M$105,MATCH(A3492,'[1]Center of Mass'!$B$8:$B$105,0),9))^2+(V3492-INDEX('[1]Center of Mass'!$B$8:$M$105,MATCH(A3492,'[1]Center of Mass'!$B$8:$B$105,0),10))^2))</f>
        <v>694.36450684780004</v>
      </c>
    </row>
    <row r="3493" spans="1:25">
      <c r="A3493" s="403" t="s">
        <v>33</v>
      </c>
      <c r="B3493" s="403" t="s">
        <v>633</v>
      </c>
      <c r="C3493" s="403" t="s">
        <v>343</v>
      </c>
      <c r="D3493" s="403" t="s">
        <v>344</v>
      </c>
      <c r="E3493" s="403" t="s">
        <v>1455</v>
      </c>
      <c r="F3493" s="403">
        <v>0</v>
      </c>
      <c r="O3493" s="403" t="s">
        <v>345</v>
      </c>
      <c r="R3493" s="403">
        <v>4</v>
      </c>
      <c r="S3493" s="403">
        <v>1.5166999999999999</v>
      </c>
      <c r="T3493" s="403">
        <v>4.9329999999999998</v>
      </c>
      <c r="U3493" s="403">
        <v>5.25</v>
      </c>
      <c r="V3493" s="403">
        <v>1.75</v>
      </c>
      <c r="W3493" s="403">
        <v>17</v>
      </c>
      <c r="X3493" s="404">
        <v>0.38562999999999997</v>
      </c>
      <c r="Y3493" s="403">
        <f>X3493+(S3493*((U3493-INDEX('[1]Center of Mass'!$B$8:$M$105,MATCH(A3493,'[1]Center of Mass'!$B$8:$B$105,0),9))^2+(V3493-INDEX('[1]Center of Mass'!$B$8:$M$105,MATCH(A3493,'[1]Center of Mass'!$B$8:$B$105,0),10))^2))</f>
        <v>627.70887858779997</v>
      </c>
    </row>
    <row r="3494" spans="1:25">
      <c r="A3494" s="403" t="s">
        <v>33</v>
      </c>
      <c r="B3494" s="403" t="s">
        <v>634</v>
      </c>
      <c r="C3494" s="403" t="s">
        <v>343</v>
      </c>
      <c r="D3494" s="403" t="s">
        <v>344</v>
      </c>
      <c r="E3494" s="403" t="s">
        <v>1455</v>
      </c>
      <c r="F3494" s="403">
        <v>0</v>
      </c>
      <c r="O3494" s="403" t="s">
        <v>345</v>
      </c>
      <c r="R3494" s="403">
        <v>4</v>
      </c>
      <c r="S3494" s="403">
        <v>1.5166999999999999</v>
      </c>
      <c r="T3494" s="403">
        <v>4.9329999999999998</v>
      </c>
      <c r="U3494" s="403">
        <v>6.55</v>
      </c>
      <c r="V3494" s="403">
        <v>1.75</v>
      </c>
      <c r="W3494" s="403">
        <v>17</v>
      </c>
      <c r="X3494" s="404">
        <v>0.38562999999999997</v>
      </c>
      <c r="Y3494" s="403">
        <f>X3494+(S3494*((U3494-INDEX('[1]Center of Mass'!$B$8:$M$105,MATCH(A3494,'[1]Center of Mass'!$B$8:$B$105,0),9))^2+(V3494-INDEX('[1]Center of Mass'!$B$8:$M$105,MATCH(A3494,'[1]Center of Mass'!$B$8:$B$105,0),10))^2))</f>
        <v>566.17969632779989</v>
      </c>
    </row>
    <row r="3495" spans="1:25">
      <c r="A3495" s="403" t="s">
        <v>33</v>
      </c>
      <c r="B3495" s="403" t="s">
        <v>635</v>
      </c>
      <c r="C3495" s="403" t="s">
        <v>343</v>
      </c>
      <c r="D3495" s="403" t="s">
        <v>344</v>
      </c>
      <c r="E3495" s="403" t="s">
        <v>1455</v>
      </c>
      <c r="F3495" s="403">
        <v>0</v>
      </c>
      <c r="O3495" s="403" t="s">
        <v>345</v>
      </c>
      <c r="R3495" s="403">
        <v>4</v>
      </c>
      <c r="S3495" s="403">
        <v>1.3416999999999999</v>
      </c>
      <c r="T3495" s="403">
        <v>4.633</v>
      </c>
      <c r="U3495" s="403">
        <v>7.7750000000000004</v>
      </c>
      <c r="V3495" s="403">
        <v>1.75</v>
      </c>
      <c r="W3495" s="403">
        <v>17</v>
      </c>
      <c r="X3495" s="404">
        <v>0.30003999999999997</v>
      </c>
      <c r="Y3495" s="403">
        <f>X3495+(S3495*((U3495-INDEX('[1]Center of Mass'!$B$8:$M$105,MATCH(A3495,'[1]Center of Mass'!$B$8:$B$105,0),9))^2+(V3495-INDEX('[1]Center of Mass'!$B$8:$M$105,MATCH(A3495,'[1]Center of Mass'!$B$8:$B$105,0),10))^2))</f>
        <v>453.67202069529992</v>
      </c>
    </row>
    <row r="3496" spans="1:25">
      <c r="A3496" s="403" t="s">
        <v>33</v>
      </c>
      <c r="B3496" s="403" t="s">
        <v>636</v>
      </c>
      <c r="C3496" s="403" t="s">
        <v>343</v>
      </c>
      <c r="D3496" s="403" t="s">
        <v>344</v>
      </c>
      <c r="E3496" s="403" t="s">
        <v>1455</v>
      </c>
      <c r="F3496" s="403">
        <v>0</v>
      </c>
      <c r="O3496" s="403" t="s">
        <v>345</v>
      </c>
      <c r="R3496" s="403">
        <v>4</v>
      </c>
      <c r="S3496" s="403">
        <v>1.3416999999999999</v>
      </c>
      <c r="T3496" s="403">
        <v>4.633</v>
      </c>
      <c r="U3496" s="403">
        <v>8.9250000000000007</v>
      </c>
      <c r="V3496" s="403">
        <v>1.75</v>
      </c>
      <c r="W3496" s="403">
        <v>17</v>
      </c>
      <c r="X3496" s="404">
        <v>0.30003999999999997</v>
      </c>
      <c r="Y3496" s="403">
        <f>X3496+(S3496*((U3496-INDEX('[1]Center of Mass'!$B$8:$M$105,MATCH(A3496,'[1]Center of Mass'!$B$8:$B$105,0),9))^2+(V3496-INDEX('[1]Center of Mass'!$B$8:$M$105,MATCH(A3496,'[1]Center of Mass'!$B$8:$B$105,0),10))^2))</f>
        <v>413.08304646529996</v>
      </c>
    </row>
    <row r="3497" spans="1:25">
      <c r="A3497" s="403" t="s">
        <v>33</v>
      </c>
      <c r="B3497" s="403" t="s">
        <v>637</v>
      </c>
      <c r="C3497" s="403" t="s">
        <v>343</v>
      </c>
      <c r="D3497" s="403" t="s">
        <v>344</v>
      </c>
      <c r="E3497" s="403" t="s">
        <v>1455</v>
      </c>
      <c r="F3497" s="403">
        <v>0</v>
      </c>
      <c r="O3497" s="403" t="s">
        <v>345</v>
      </c>
      <c r="R3497" s="403">
        <v>4</v>
      </c>
      <c r="S3497" s="403">
        <v>1.8619000000000001</v>
      </c>
      <c r="T3497" s="403">
        <v>5.5250000000000004</v>
      </c>
      <c r="U3497" s="403">
        <v>10.298</v>
      </c>
      <c r="V3497" s="403">
        <v>1.75</v>
      </c>
      <c r="W3497" s="403">
        <v>17</v>
      </c>
      <c r="X3497" s="404">
        <v>0.60636999999999996</v>
      </c>
      <c r="Y3497" s="403">
        <f>X3497+(S3497*((U3497-INDEX('[1]Center of Mass'!$B$8:$M$105,MATCH(A3497,'[1]Center of Mass'!$B$8:$B$105,0),9))^2+(V3497-INDEX('[1]Center of Mass'!$B$8:$M$105,MATCH(A3497,'[1]Center of Mass'!$B$8:$B$105,0),10))^2))</f>
        <v>512.63380403500003</v>
      </c>
    </row>
    <row r="3498" spans="1:25">
      <c r="A3498" s="403" t="s">
        <v>33</v>
      </c>
      <c r="B3498" s="403" t="s">
        <v>638</v>
      </c>
      <c r="C3498" s="403" t="s">
        <v>343</v>
      </c>
      <c r="D3498" s="403" t="s">
        <v>344</v>
      </c>
      <c r="E3498" s="403" t="s">
        <v>1455</v>
      </c>
      <c r="F3498" s="403">
        <v>0</v>
      </c>
      <c r="O3498" s="403" t="s">
        <v>345</v>
      </c>
      <c r="R3498" s="403">
        <v>4</v>
      </c>
      <c r="S3498" s="403">
        <v>1.8714</v>
      </c>
      <c r="T3498" s="403">
        <v>5.5410000000000004</v>
      </c>
      <c r="U3498" s="403">
        <v>11.898</v>
      </c>
      <c r="V3498" s="403">
        <v>1.75</v>
      </c>
      <c r="W3498" s="403">
        <v>17</v>
      </c>
      <c r="X3498" s="404">
        <v>0.61355000000000004</v>
      </c>
      <c r="Y3498" s="403">
        <f>X3498+(S3498*((U3498-INDEX('[1]Center of Mass'!$B$8:$M$105,MATCH(A3498,'[1]Center of Mass'!$B$8:$B$105,0),9))^2+(V3498-INDEX('[1]Center of Mass'!$B$8:$M$105,MATCH(A3498,'[1]Center of Mass'!$B$8:$B$105,0),10))^2))</f>
        <v>452.94337481000002</v>
      </c>
    </row>
    <row r="3499" spans="1:25">
      <c r="A3499" s="403" t="s">
        <v>33</v>
      </c>
      <c r="B3499" s="403" t="s">
        <v>639</v>
      </c>
      <c r="C3499" s="403" t="s">
        <v>343</v>
      </c>
      <c r="D3499" s="403" t="s">
        <v>344</v>
      </c>
      <c r="E3499" s="403" t="s">
        <v>1455</v>
      </c>
      <c r="F3499" s="403">
        <v>0</v>
      </c>
      <c r="O3499" s="403" t="s">
        <v>345</v>
      </c>
      <c r="R3499" s="403">
        <v>4</v>
      </c>
      <c r="S3499" s="403">
        <v>1.2869999999999999</v>
      </c>
      <c r="T3499" s="403">
        <v>4.54</v>
      </c>
      <c r="U3499" s="403">
        <v>13.252000000000001</v>
      </c>
      <c r="V3499" s="403">
        <v>1.75</v>
      </c>
      <c r="W3499" s="403">
        <v>17</v>
      </c>
      <c r="X3499" s="404">
        <v>0.27650999999999998</v>
      </c>
      <c r="Y3499" s="403">
        <f>X3499+(S3499*((U3499-INDEX('[1]Center of Mass'!$B$8:$M$105,MATCH(A3499,'[1]Center of Mass'!$B$8:$B$105,0),9))^2+(V3499-INDEX('[1]Center of Mass'!$B$8:$M$105,MATCH(A3499,'[1]Center of Mass'!$B$8:$B$105,0),10))^2))</f>
        <v>280.23713866199995</v>
      </c>
    </row>
    <row r="3500" spans="1:25">
      <c r="A3500" s="403" t="s">
        <v>33</v>
      </c>
      <c r="B3500" s="403" t="s">
        <v>640</v>
      </c>
      <c r="C3500" s="403" t="s">
        <v>343</v>
      </c>
      <c r="D3500" s="403" t="s">
        <v>344</v>
      </c>
      <c r="E3500" s="403" t="s">
        <v>1455</v>
      </c>
      <c r="F3500" s="403">
        <v>0</v>
      </c>
      <c r="O3500" s="403" t="s">
        <v>345</v>
      </c>
      <c r="R3500" s="403">
        <v>4</v>
      </c>
      <c r="S3500" s="403">
        <v>1.2869999999999999</v>
      </c>
      <c r="T3500" s="403">
        <v>4.54</v>
      </c>
      <c r="U3500" s="403">
        <v>14.355</v>
      </c>
      <c r="V3500" s="403">
        <v>1.75</v>
      </c>
      <c r="W3500" s="403">
        <v>17</v>
      </c>
      <c r="X3500" s="404">
        <v>0.27650999999999998</v>
      </c>
      <c r="Y3500" s="403">
        <f>X3500+(S3500*((U3500-INDEX('[1]Center of Mass'!$B$8:$M$105,MATCH(A3500,'[1]Center of Mass'!$B$8:$B$105,0),9))^2+(V3500-INDEX('[1]Center of Mass'!$B$8:$M$105,MATCH(A3500,'[1]Center of Mass'!$B$8:$B$105,0),10))^2))</f>
        <v>258.377318823</v>
      </c>
    </row>
    <row r="3501" spans="1:25">
      <c r="A3501" s="403" t="s">
        <v>33</v>
      </c>
      <c r="B3501" s="403" t="s">
        <v>641</v>
      </c>
      <c r="C3501" s="403" t="s">
        <v>343</v>
      </c>
      <c r="D3501" s="403" t="s">
        <v>344</v>
      </c>
      <c r="E3501" s="403" t="s">
        <v>1455</v>
      </c>
      <c r="F3501" s="403">
        <v>0</v>
      </c>
      <c r="O3501" s="403" t="s">
        <v>345</v>
      </c>
      <c r="R3501" s="403">
        <v>4</v>
      </c>
      <c r="S3501" s="403">
        <v>1.2869999999999999</v>
      </c>
      <c r="T3501" s="403">
        <v>4.54</v>
      </c>
      <c r="U3501" s="403">
        <v>15.458</v>
      </c>
      <c r="V3501" s="403">
        <v>1.75</v>
      </c>
      <c r="W3501" s="403">
        <v>17</v>
      </c>
      <c r="X3501" s="404">
        <v>0.27650999999999998</v>
      </c>
      <c r="Y3501" s="403">
        <f>X3501+(S3501*((U3501-INDEX('[1]Center of Mass'!$B$8:$M$105,MATCH(A3501,'[1]Center of Mass'!$B$8:$B$105,0),9))^2+(V3501-INDEX('[1]Center of Mass'!$B$8:$M$105,MATCH(A3501,'[1]Center of Mass'!$B$8:$B$105,0),10))^2))</f>
        <v>239.64905055</v>
      </c>
    </row>
    <row r="3502" spans="1:25">
      <c r="A3502" s="403" t="s">
        <v>33</v>
      </c>
      <c r="B3502" s="403" t="s">
        <v>642</v>
      </c>
      <c r="C3502" s="403" t="s">
        <v>343</v>
      </c>
      <c r="D3502" s="403" t="s">
        <v>344</v>
      </c>
      <c r="E3502" s="403" t="s">
        <v>1455</v>
      </c>
      <c r="F3502" s="403">
        <v>0</v>
      </c>
      <c r="O3502" s="403" t="s">
        <v>345</v>
      </c>
      <c r="R3502" s="403">
        <v>4</v>
      </c>
      <c r="S3502" s="403">
        <v>1.3889</v>
      </c>
      <c r="T3502" s="403">
        <v>4.7140000000000004</v>
      </c>
      <c r="U3502" s="403">
        <v>16.605</v>
      </c>
      <c r="V3502" s="403">
        <v>1.75</v>
      </c>
      <c r="W3502" s="403">
        <v>17</v>
      </c>
      <c r="X3502" s="404">
        <v>0.32157999999999998</v>
      </c>
      <c r="Y3502" s="403">
        <f>X3502+(S3502*((U3502-INDEX('[1]Center of Mass'!$B$8:$M$105,MATCH(A3502,'[1]Center of Mass'!$B$8:$B$105,0),9))^2+(V3502-INDEX('[1]Center of Mass'!$B$8:$M$105,MATCH(A3502,'[1]Center of Mass'!$B$8:$B$105,0),10))^2))</f>
        <v>241.21382517810002</v>
      </c>
    </row>
    <row r="3503" spans="1:25">
      <c r="A3503" s="403" t="s">
        <v>33</v>
      </c>
      <c r="B3503" s="403" t="s">
        <v>643</v>
      </c>
      <c r="C3503" s="403" t="s">
        <v>343</v>
      </c>
      <c r="D3503" s="403" t="s">
        <v>344</v>
      </c>
      <c r="E3503" s="403" t="s">
        <v>1455</v>
      </c>
      <c r="F3503" s="403">
        <v>0</v>
      </c>
      <c r="O3503" s="403" t="s">
        <v>345</v>
      </c>
      <c r="R3503" s="403">
        <v>4</v>
      </c>
      <c r="S3503" s="403">
        <v>0.7</v>
      </c>
      <c r="T3503" s="403">
        <v>3.5329999999999999</v>
      </c>
      <c r="U3503" s="403">
        <v>17.5</v>
      </c>
      <c r="V3503" s="403">
        <v>1.75</v>
      </c>
      <c r="W3503" s="403">
        <v>17</v>
      </c>
      <c r="X3503" s="404">
        <v>0.1004</v>
      </c>
      <c r="Y3503" s="403">
        <f>X3503+(S3503*((U3503-INDEX('[1]Center of Mass'!$B$8:$M$105,MATCH(A3503,'[1]Center of Mass'!$B$8:$B$105,0),9))^2+(V3503-INDEX('[1]Center of Mass'!$B$8:$M$105,MATCH(A3503,'[1]Center of Mass'!$B$8:$B$105,0),10))^2))</f>
        <v>115.93264379999999</v>
      </c>
    </row>
    <row r="3504" spans="1:25">
      <c r="A3504" s="403" t="s">
        <v>33</v>
      </c>
      <c r="B3504" s="403" t="s">
        <v>644</v>
      </c>
      <c r="C3504" s="403" t="s">
        <v>343</v>
      </c>
      <c r="D3504" s="403" t="s">
        <v>344</v>
      </c>
      <c r="E3504" s="403" t="s">
        <v>1455</v>
      </c>
      <c r="F3504" s="403">
        <v>0</v>
      </c>
      <c r="O3504" s="403" t="s">
        <v>345</v>
      </c>
      <c r="R3504" s="403">
        <v>4</v>
      </c>
      <c r="S3504" s="403">
        <v>1.4582999999999999</v>
      </c>
      <c r="T3504" s="403">
        <v>4.8330000000000002</v>
      </c>
      <c r="U3504" s="403">
        <v>0.625</v>
      </c>
      <c r="V3504" s="403">
        <v>2.9169999999999998</v>
      </c>
      <c r="W3504" s="403">
        <v>17</v>
      </c>
      <c r="X3504" s="404">
        <v>0.3553</v>
      </c>
      <c r="Y3504" s="403">
        <f>X3504+(S3504*((U3504-INDEX('[1]Center of Mass'!$B$8:$M$105,MATCH(A3504,'[1]Center of Mass'!$B$8:$B$105,0),9))^2+(V3504-INDEX('[1]Center of Mass'!$B$8:$M$105,MATCH(A3504,'[1]Center of Mass'!$B$8:$B$105,0),10))^2))</f>
        <v>814.33497265840003</v>
      </c>
    </row>
    <row r="3505" spans="1:25">
      <c r="A3505" s="403" t="s">
        <v>33</v>
      </c>
      <c r="B3505" s="403" t="s">
        <v>886</v>
      </c>
      <c r="C3505" s="403" t="s">
        <v>343</v>
      </c>
      <c r="D3505" s="403" t="s">
        <v>344</v>
      </c>
      <c r="E3505" s="403" t="s">
        <v>1455</v>
      </c>
      <c r="F3505" s="403">
        <v>0</v>
      </c>
      <c r="O3505" s="403" t="s">
        <v>345</v>
      </c>
      <c r="R3505" s="403">
        <v>4</v>
      </c>
      <c r="S3505" s="403">
        <v>1.1958</v>
      </c>
      <c r="T3505" s="403">
        <v>4.383</v>
      </c>
      <c r="U3505" s="403">
        <v>1.7629999999999999</v>
      </c>
      <c r="V3505" s="403">
        <v>2.9169999999999998</v>
      </c>
      <c r="W3505" s="403">
        <v>17</v>
      </c>
      <c r="X3505" s="404">
        <v>0.24034</v>
      </c>
      <c r="Y3505" s="403">
        <f>X3505+(S3505*((U3505-INDEX('[1]Center of Mass'!$B$8:$M$105,MATCH(A3505,'[1]Center of Mass'!$B$8:$B$105,0),9))^2+(V3505-INDEX('[1]Center of Mass'!$B$8:$M$105,MATCH(A3505,'[1]Center of Mass'!$B$8:$B$105,0),10))^2))</f>
        <v>612.42651955120004</v>
      </c>
    </row>
    <row r="3506" spans="1:25">
      <c r="A3506" s="403" t="s">
        <v>33</v>
      </c>
      <c r="B3506" s="403" t="s">
        <v>887</v>
      </c>
      <c r="C3506" s="403" t="s">
        <v>343</v>
      </c>
      <c r="D3506" s="403" t="s">
        <v>344</v>
      </c>
      <c r="E3506" s="403" t="s">
        <v>1455</v>
      </c>
      <c r="F3506" s="403">
        <v>0</v>
      </c>
      <c r="O3506" s="403" t="s">
        <v>345</v>
      </c>
      <c r="R3506" s="403">
        <v>4</v>
      </c>
      <c r="S3506" s="403">
        <v>1.1958</v>
      </c>
      <c r="T3506" s="403">
        <v>4.383</v>
      </c>
      <c r="U3506" s="403">
        <v>2.7879999999999998</v>
      </c>
      <c r="V3506" s="403">
        <v>2.9169999999999998</v>
      </c>
      <c r="W3506" s="403">
        <v>17</v>
      </c>
      <c r="X3506" s="404">
        <v>0.24034</v>
      </c>
      <c r="Y3506" s="403">
        <f>X3506+(S3506*((U3506-INDEX('[1]Center of Mass'!$B$8:$M$105,MATCH(A3506,'[1]Center of Mass'!$B$8:$B$105,0),9))^2+(V3506-INDEX('[1]Center of Mass'!$B$8:$M$105,MATCH(A3506,'[1]Center of Mass'!$B$8:$B$105,0),10))^2))</f>
        <v>565.29241832619994</v>
      </c>
    </row>
    <row r="3507" spans="1:25">
      <c r="A3507" s="403" t="s">
        <v>33</v>
      </c>
      <c r="B3507" s="403" t="s">
        <v>888</v>
      </c>
      <c r="C3507" s="403" t="s">
        <v>343</v>
      </c>
      <c r="D3507" s="403" t="s">
        <v>344</v>
      </c>
      <c r="E3507" s="403" t="s">
        <v>1455</v>
      </c>
      <c r="F3507" s="403">
        <v>0</v>
      </c>
      <c r="O3507" s="403" t="s">
        <v>345</v>
      </c>
      <c r="R3507" s="403">
        <v>4</v>
      </c>
      <c r="S3507" s="403">
        <v>1.5166999999999999</v>
      </c>
      <c r="T3507" s="403">
        <v>4.9329999999999998</v>
      </c>
      <c r="U3507" s="403">
        <v>3.95</v>
      </c>
      <c r="V3507" s="403">
        <v>2.9169999999999998</v>
      </c>
      <c r="W3507" s="403">
        <v>17</v>
      </c>
      <c r="X3507" s="404">
        <v>0.38562999999999997</v>
      </c>
      <c r="Y3507" s="403">
        <f>X3507+(S3507*((U3507-INDEX('[1]Center of Mass'!$B$8:$M$105,MATCH(A3507,'[1]Center of Mass'!$B$8:$B$105,0),9))^2+(V3507-INDEX('[1]Center of Mass'!$B$8:$M$105,MATCH(A3507,'[1]Center of Mass'!$B$8:$B$105,0),10))^2))</f>
        <v>653.15385528909997</v>
      </c>
    </row>
    <row r="3508" spans="1:25">
      <c r="A3508" s="403" t="s">
        <v>33</v>
      </c>
      <c r="B3508" s="403" t="s">
        <v>889</v>
      </c>
      <c r="C3508" s="403" t="s">
        <v>343</v>
      </c>
      <c r="D3508" s="403" t="s">
        <v>344</v>
      </c>
      <c r="E3508" s="403" t="s">
        <v>1455</v>
      </c>
      <c r="F3508" s="403">
        <v>0</v>
      </c>
      <c r="O3508" s="403" t="s">
        <v>345</v>
      </c>
      <c r="R3508" s="403">
        <v>4</v>
      </c>
      <c r="S3508" s="403">
        <v>1.5166999999999999</v>
      </c>
      <c r="T3508" s="403">
        <v>4.9329999999999998</v>
      </c>
      <c r="U3508" s="403">
        <v>5.25</v>
      </c>
      <c r="V3508" s="403">
        <v>2.9169999999999998</v>
      </c>
      <c r="W3508" s="403">
        <v>17</v>
      </c>
      <c r="X3508" s="404">
        <v>0.38562999999999997</v>
      </c>
      <c r="Y3508" s="403">
        <f>X3508+(S3508*((U3508-INDEX('[1]Center of Mass'!$B$8:$M$105,MATCH(A3508,'[1]Center of Mass'!$B$8:$B$105,0),9))^2+(V3508-INDEX('[1]Center of Mass'!$B$8:$M$105,MATCH(A3508,'[1]Center of Mass'!$B$8:$B$105,0),10))^2))</f>
        <v>586.49822702910001</v>
      </c>
    </row>
    <row r="3509" spans="1:25">
      <c r="A3509" s="403" t="s">
        <v>33</v>
      </c>
      <c r="B3509" s="403" t="s">
        <v>890</v>
      </c>
      <c r="C3509" s="403" t="s">
        <v>343</v>
      </c>
      <c r="D3509" s="403" t="s">
        <v>344</v>
      </c>
      <c r="E3509" s="403" t="s">
        <v>1455</v>
      </c>
      <c r="F3509" s="403">
        <v>0</v>
      </c>
      <c r="O3509" s="403" t="s">
        <v>345</v>
      </c>
      <c r="R3509" s="403">
        <v>4</v>
      </c>
      <c r="S3509" s="403">
        <v>1.5166999999999999</v>
      </c>
      <c r="T3509" s="403">
        <v>4.9329999999999998</v>
      </c>
      <c r="U3509" s="403">
        <v>6.55</v>
      </c>
      <c r="V3509" s="403">
        <v>2.9169999999999998</v>
      </c>
      <c r="W3509" s="403">
        <v>17</v>
      </c>
      <c r="X3509" s="404">
        <v>0.38562999999999997</v>
      </c>
      <c r="Y3509" s="403">
        <f>X3509+(S3509*((U3509-INDEX('[1]Center of Mass'!$B$8:$M$105,MATCH(A3509,'[1]Center of Mass'!$B$8:$B$105,0),9))^2+(V3509-INDEX('[1]Center of Mass'!$B$8:$M$105,MATCH(A3509,'[1]Center of Mass'!$B$8:$B$105,0),10))^2))</f>
        <v>524.96904476909992</v>
      </c>
    </row>
    <row r="3510" spans="1:25">
      <c r="A3510" s="403" t="s">
        <v>33</v>
      </c>
      <c r="B3510" s="403" t="s">
        <v>459</v>
      </c>
      <c r="C3510" s="403" t="s">
        <v>343</v>
      </c>
      <c r="D3510" s="403" t="s">
        <v>344</v>
      </c>
      <c r="E3510" s="403" t="s">
        <v>1455</v>
      </c>
      <c r="F3510" s="403">
        <v>0</v>
      </c>
      <c r="O3510" s="403" t="s">
        <v>345</v>
      </c>
      <c r="R3510" s="403">
        <v>4</v>
      </c>
      <c r="S3510" s="403">
        <v>1.3416999999999999</v>
      </c>
      <c r="T3510" s="403">
        <v>4.633</v>
      </c>
      <c r="U3510" s="403">
        <v>7.7750000000000004</v>
      </c>
      <c r="V3510" s="403">
        <v>2.9169999999999998</v>
      </c>
      <c r="W3510" s="403">
        <v>17</v>
      </c>
      <c r="X3510" s="404">
        <v>0.30003999999999997</v>
      </c>
      <c r="Y3510" s="403">
        <f>X3510+(S3510*((U3510-INDEX('[1]Center of Mass'!$B$8:$M$105,MATCH(A3510,'[1]Center of Mass'!$B$8:$B$105,0),9))^2+(V3510-INDEX('[1]Center of Mass'!$B$8:$M$105,MATCH(A3510,'[1]Center of Mass'!$B$8:$B$105,0),10))^2))</f>
        <v>417.21633981159999</v>
      </c>
    </row>
    <row r="3511" spans="1:25">
      <c r="A3511" s="403" t="s">
        <v>33</v>
      </c>
      <c r="B3511" s="403" t="s">
        <v>460</v>
      </c>
      <c r="C3511" s="403" t="s">
        <v>343</v>
      </c>
      <c r="D3511" s="403" t="s">
        <v>344</v>
      </c>
      <c r="E3511" s="403" t="s">
        <v>1455</v>
      </c>
      <c r="F3511" s="403">
        <v>0</v>
      </c>
      <c r="O3511" s="403" t="s">
        <v>345</v>
      </c>
      <c r="R3511" s="403">
        <v>4</v>
      </c>
      <c r="S3511" s="403">
        <v>1.3416999999999999</v>
      </c>
      <c r="T3511" s="403">
        <v>4.633</v>
      </c>
      <c r="U3511" s="403">
        <v>8.9250000000000007</v>
      </c>
      <c r="V3511" s="403">
        <v>2.9169999999999998</v>
      </c>
      <c r="W3511" s="403">
        <v>17</v>
      </c>
      <c r="X3511" s="404">
        <v>0.30003999999999997</v>
      </c>
      <c r="Y3511" s="403">
        <f>X3511+(S3511*((U3511-INDEX('[1]Center of Mass'!$B$8:$M$105,MATCH(A3511,'[1]Center of Mass'!$B$8:$B$105,0),9))^2+(V3511-INDEX('[1]Center of Mass'!$B$8:$M$105,MATCH(A3511,'[1]Center of Mass'!$B$8:$B$105,0),10))^2))</f>
        <v>376.62736558159992</v>
      </c>
    </row>
    <row r="3512" spans="1:25">
      <c r="A3512" s="403" t="s">
        <v>33</v>
      </c>
      <c r="B3512" s="403" t="s">
        <v>461</v>
      </c>
      <c r="C3512" s="403" t="s">
        <v>343</v>
      </c>
      <c r="D3512" s="403" t="s">
        <v>344</v>
      </c>
      <c r="E3512" s="403" t="s">
        <v>1455</v>
      </c>
      <c r="F3512" s="403">
        <v>0</v>
      </c>
      <c r="O3512" s="403" t="s">
        <v>345</v>
      </c>
      <c r="R3512" s="403">
        <v>4</v>
      </c>
      <c r="S3512" s="403">
        <v>1.8619000000000001</v>
      </c>
      <c r="T3512" s="403">
        <v>5.5250000000000004</v>
      </c>
      <c r="U3512" s="403">
        <v>10.298</v>
      </c>
      <c r="V3512" s="403">
        <v>2.9169999999999998</v>
      </c>
      <c r="W3512" s="403">
        <v>17</v>
      </c>
      <c r="X3512" s="404">
        <v>0.60636999999999996</v>
      </c>
      <c r="Y3512" s="403">
        <f>X3512+(S3512*((U3512-INDEX('[1]Center of Mass'!$B$8:$M$105,MATCH(A3512,'[1]Center of Mass'!$B$8:$B$105,0),9))^2+(V3512-INDEX('[1]Center of Mass'!$B$8:$M$105,MATCH(A3512,'[1]Center of Mass'!$B$8:$B$105,0),10))^2))</f>
        <v>462.04363317910008</v>
      </c>
    </row>
    <row r="3513" spans="1:25">
      <c r="A3513" s="403" t="s">
        <v>33</v>
      </c>
      <c r="B3513" s="403" t="s">
        <v>462</v>
      </c>
      <c r="C3513" s="403" t="s">
        <v>343</v>
      </c>
      <c r="D3513" s="403" t="s">
        <v>344</v>
      </c>
      <c r="E3513" s="403" t="s">
        <v>1455</v>
      </c>
      <c r="F3513" s="403">
        <v>0</v>
      </c>
      <c r="O3513" s="403" t="s">
        <v>345</v>
      </c>
      <c r="R3513" s="403">
        <v>4</v>
      </c>
      <c r="S3513" s="403">
        <v>1.8714</v>
      </c>
      <c r="T3513" s="403">
        <v>5.5410000000000004</v>
      </c>
      <c r="U3513" s="403">
        <v>11.898</v>
      </c>
      <c r="V3513" s="403">
        <v>2.9169999999999998</v>
      </c>
      <c r="W3513" s="403">
        <v>17</v>
      </c>
      <c r="X3513" s="404">
        <v>0.61355000000000004</v>
      </c>
      <c r="Y3513" s="403">
        <f>X3513+(S3513*((U3513-INDEX('[1]Center of Mass'!$B$8:$M$105,MATCH(A3513,'[1]Center of Mass'!$B$8:$B$105,0),9))^2+(V3513-INDEX('[1]Center of Mass'!$B$8:$M$105,MATCH(A3513,'[1]Center of Mass'!$B$8:$B$105,0),10))^2))</f>
        <v>402.09507697459998</v>
      </c>
    </row>
    <row r="3514" spans="1:25">
      <c r="A3514" s="403" t="s">
        <v>33</v>
      </c>
      <c r="B3514" s="403" t="s">
        <v>645</v>
      </c>
      <c r="C3514" s="403" t="s">
        <v>343</v>
      </c>
      <c r="D3514" s="403" t="s">
        <v>344</v>
      </c>
      <c r="E3514" s="403" t="s">
        <v>1455</v>
      </c>
      <c r="F3514" s="403">
        <v>0</v>
      </c>
      <c r="O3514" s="403" t="s">
        <v>345</v>
      </c>
      <c r="R3514" s="403">
        <v>4</v>
      </c>
      <c r="S3514" s="403">
        <v>1.2869999999999999</v>
      </c>
      <c r="T3514" s="403">
        <v>4.54</v>
      </c>
      <c r="U3514" s="403">
        <v>13.252000000000001</v>
      </c>
      <c r="V3514" s="403">
        <v>2.9169999999999998</v>
      </c>
      <c r="W3514" s="403">
        <v>17</v>
      </c>
      <c r="X3514" s="404">
        <v>0.27650999999999998</v>
      </c>
      <c r="Y3514" s="403">
        <f>X3514+(S3514*((U3514-INDEX('[1]Center of Mass'!$B$8:$M$105,MATCH(A3514,'[1]Center of Mass'!$B$8:$B$105,0),9))^2+(V3514-INDEX('[1]Center of Mass'!$B$8:$M$105,MATCH(A3514,'[1]Center of Mass'!$B$8:$B$105,0),10))^2))</f>
        <v>245.26772575499999</v>
      </c>
    </row>
    <row r="3515" spans="1:25">
      <c r="A3515" s="403" t="s">
        <v>33</v>
      </c>
      <c r="B3515" s="403" t="s">
        <v>646</v>
      </c>
      <c r="C3515" s="403" t="s">
        <v>343</v>
      </c>
      <c r="D3515" s="403" t="s">
        <v>344</v>
      </c>
      <c r="E3515" s="403" t="s">
        <v>1455</v>
      </c>
      <c r="F3515" s="403">
        <v>0</v>
      </c>
      <c r="O3515" s="403" t="s">
        <v>345</v>
      </c>
      <c r="R3515" s="403">
        <v>4</v>
      </c>
      <c r="S3515" s="403">
        <v>1.2869999999999999</v>
      </c>
      <c r="T3515" s="403">
        <v>4.54</v>
      </c>
      <c r="U3515" s="403">
        <v>14.355</v>
      </c>
      <c r="V3515" s="403">
        <v>2.9169999999999998</v>
      </c>
      <c r="W3515" s="403">
        <v>17</v>
      </c>
      <c r="X3515" s="404">
        <v>0.27650999999999998</v>
      </c>
      <c r="Y3515" s="403">
        <f>X3515+(S3515*((U3515-INDEX('[1]Center of Mass'!$B$8:$M$105,MATCH(A3515,'[1]Center of Mass'!$B$8:$B$105,0),9))^2+(V3515-INDEX('[1]Center of Mass'!$B$8:$M$105,MATCH(A3515,'[1]Center of Mass'!$B$8:$B$105,0),10))^2))</f>
        <v>223.40790591599998</v>
      </c>
    </row>
    <row r="3516" spans="1:25">
      <c r="A3516" s="403" t="s">
        <v>33</v>
      </c>
      <c r="B3516" s="403" t="s">
        <v>647</v>
      </c>
      <c r="C3516" s="403" t="s">
        <v>343</v>
      </c>
      <c r="D3516" s="403" t="s">
        <v>344</v>
      </c>
      <c r="E3516" s="403" t="s">
        <v>1455</v>
      </c>
      <c r="F3516" s="403">
        <v>0</v>
      </c>
      <c r="O3516" s="403" t="s">
        <v>345</v>
      </c>
      <c r="R3516" s="403">
        <v>4</v>
      </c>
      <c r="S3516" s="403">
        <v>1.2869999999999999</v>
      </c>
      <c r="T3516" s="403">
        <v>4.54</v>
      </c>
      <c r="U3516" s="403">
        <v>15.458</v>
      </c>
      <c r="V3516" s="403">
        <v>2.9169999999999998</v>
      </c>
      <c r="W3516" s="403">
        <v>17</v>
      </c>
      <c r="X3516" s="404">
        <v>0.27650999999999998</v>
      </c>
      <c r="Y3516" s="403">
        <f>X3516+(S3516*((U3516-INDEX('[1]Center of Mass'!$B$8:$M$105,MATCH(A3516,'[1]Center of Mass'!$B$8:$B$105,0),9))^2+(V3516-INDEX('[1]Center of Mass'!$B$8:$M$105,MATCH(A3516,'[1]Center of Mass'!$B$8:$B$105,0),10))^2))</f>
        <v>204.67963764300001</v>
      </c>
    </row>
    <row r="3517" spans="1:25">
      <c r="A3517" s="403" t="s">
        <v>33</v>
      </c>
      <c r="B3517" s="403" t="s">
        <v>648</v>
      </c>
      <c r="C3517" s="403" t="s">
        <v>343</v>
      </c>
      <c r="D3517" s="403" t="s">
        <v>344</v>
      </c>
      <c r="E3517" s="403" t="s">
        <v>1455</v>
      </c>
      <c r="F3517" s="403">
        <v>0</v>
      </c>
      <c r="O3517" s="403" t="s">
        <v>345</v>
      </c>
      <c r="R3517" s="403">
        <v>4</v>
      </c>
      <c r="S3517" s="403">
        <v>1.3889</v>
      </c>
      <c r="T3517" s="403">
        <v>4.7140000000000004</v>
      </c>
      <c r="U3517" s="403">
        <v>16.605</v>
      </c>
      <c r="V3517" s="403">
        <v>2.9169999999999998</v>
      </c>
      <c r="W3517" s="403">
        <v>17</v>
      </c>
      <c r="X3517" s="404">
        <v>0.32157999999999998</v>
      </c>
      <c r="Y3517" s="403">
        <f>X3517+(S3517*((U3517-INDEX('[1]Center of Mass'!$B$8:$M$105,MATCH(A3517,'[1]Center of Mass'!$B$8:$B$105,0),9))^2+(V3517-INDEX('[1]Center of Mass'!$B$8:$M$105,MATCH(A3517,'[1]Center of Mass'!$B$8:$B$105,0),10))^2))</f>
        <v>203.47566077520003</v>
      </c>
    </row>
    <row r="3518" spans="1:25">
      <c r="A3518" s="403" t="s">
        <v>33</v>
      </c>
      <c r="B3518" s="403" t="s">
        <v>649</v>
      </c>
      <c r="C3518" s="403" t="s">
        <v>343</v>
      </c>
      <c r="D3518" s="403" t="s">
        <v>344</v>
      </c>
      <c r="E3518" s="403" t="s">
        <v>1455</v>
      </c>
      <c r="F3518" s="403">
        <v>0</v>
      </c>
      <c r="O3518" s="403" t="s">
        <v>345</v>
      </c>
      <c r="R3518" s="403">
        <v>4</v>
      </c>
      <c r="S3518" s="403">
        <v>0.7</v>
      </c>
      <c r="T3518" s="403">
        <v>3.5329999999999999</v>
      </c>
      <c r="U3518" s="403">
        <v>17.5</v>
      </c>
      <c r="V3518" s="403">
        <v>2.9169999999999998</v>
      </c>
      <c r="W3518" s="403">
        <v>17</v>
      </c>
      <c r="X3518" s="404">
        <v>0.1004</v>
      </c>
      <c r="Y3518" s="403">
        <f>X3518+(S3518*((U3518-INDEX('[1]Center of Mass'!$B$8:$M$105,MATCH(A3518,'[1]Center of Mass'!$B$8:$B$105,0),9))^2+(V3518-INDEX('[1]Center of Mass'!$B$8:$M$105,MATCH(A3518,'[1]Center of Mass'!$B$8:$B$105,0),10))^2))</f>
        <v>96.912761099999983</v>
      </c>
    </row>
    <row r="3519" spans="1:25">
      <c r="A3519" s="403" t="s">
        <v>33</v>
      </c>
      <c r="B3519" s="403" t="s">
        <v>650</v>
      </c>
      <c r="C3519" s="403" t="s">
        <v>343</v>
      </c>
      <c r="D3519" s="403" t="s">
        <v>344</v>
      </c>
      <c r="E3519" s="403" t="s">
        <v>1455</v>
      </c>
      <c r="F3519" s="403">
        <v>0</v>
      </c>
      <c r="O3519" s="403" t="s">
        <v>345</v>
      </c>
      <c r="R3519" s="403">
        <v>4</v>
      </c>
      <c r="S3519" s="403">
        <v>1.7625999999999999</v>
      </c>
      <c r="T3519" s="403">
        <v>5.32</v>
      </c>
      <c r="U3519" s="403">
        <v>0.625</v>
      </c>
      <c r="V3519" s="403">
        <v>4.2050000000000001</v>
      </c>
      <c r="W3519" s="403">
        <v>17</v>
      </c>
      <c r="X3519" s="404">
        <v>0.52153000000000005</v>
      </c>
      <c r="Y3519" s="403">
        <f>X3519+(S3519*((U3519-INDEX('[1]Center of Mass'!$B$8:$M$105,MATCH(A3519,'[1]Center of Mass'!$B$8:$B$105,0),9))^2+(V3519-INDEX('[1]Center of Mass'!$B$8:$M$105,MATCH(A3519,'[1]Center of Mass'!$B$8:$B$105,0),10))^2))</f>
        <v>937.06808367840006</v>
      </c>
    </row>
    <row r="3520" spans="1:25">
      <c r="A3520" s="403" t="s">
        <v>33</v>
      </c>
      <c r="B3520" s="403" t="s">
        <v>651</v>
      </c>
      <c r="C3520" s="403" t="s">
        <v>343</v>
      </c>
      <c r="D3520" s="403" t="s">
        <v>344</v>
      </c>
      <c r="E3520" s="403" t="s">
        <v>1455</v>
      </c>
      <c r="F3520" s="403">
        <v>0</v>
      </c>
      <c r="O3520" s="403" t="s">
        <v>345</v>
      </c>
      <c r="R3520" s="403">
        <v>4</v>
      </c>
      <c r="S3520" s="403">
        <v>1.4453</v>
      </c>
      <c r="T3520" s="403">
        <v>4.87</v>
      </c>
      <c r="U3520" s="403">
        <v>1.7629999999999999</v>
      </c>
      <c r="V3520" s="403">
        <v>4.2050000000000001</v>
      </c>
      <c r="W3520" s="403">
        <v>17</v>
      </c>
      <c r="X3520" s="404">
        <v>0.36601</v>
      </c>
      <c r="Y3520" s="403">
        <f>X3520+(S3520*((U3520-INDEX('[1]Center of Mass'!$B$8:$M$105,MATCH(A3520,'[1]Center of Mass'!$B$8:$B$105,0),9))^2+(V3520-INDEX('[1]Center of Mass'!$B$8:$M$105,MATCH(A3520,'[1]Center of Mass'!$B$8:$B$105,0),10))^2))</f>
        <v>701.51066865000018</v>
      </c>
    </row>
    <row r="3521" spans="1:25">
      <c r="A3521" s="403" t="s">
        <v>33</v>
      </c>
      <c r="B3521" s="403" t="s">
        <v>652</v>
      </c>
      <c r="C3521" s="403" t="s">
        <v>343</v>
      </c>
      <c r="D3521" s="403" t="s">
        <v>344</v>
      </c>
      <c r="E3521" s="403" t="s">
        <v>1455</v>
      </c>
      <c r="F3521" s="403">
        <v>0</v>
      </c>
      <c r="O3521" s="403" t="s">
        <v>345</v>
      </c>
      <c r="R3521" s="403">
        <v>4</v>
      </c>
      <c r="S3521" s="403">
        <v>1.4453</v>
      </c>
      <c r="T3521" s="403">
        <v>4.87</v>
      </c>
      <c r="U3521" s="403">
        <v>2.7879999999999998</v>
      </c>
      <c r="V3521" s="403">
        <v>4.2050000000000001</v>
      </c>
      <c r="W3521" s="403">
        <v>17</v>
      </c>
      <c r="X3521" s="404">
        <v>0.36601</v>
      </c>
      <c r="Y3521" s="403">
        <f>X3521+(S3521*((U3521-INDEX('[1]Center of Mass'!$B$8:$M$105,MATCH(A3521,'[1]Center of Mass'!$B$8:$B$105,0),9))^2+(V3521-INDEX('[1]Center of Mass'!$B$8:$M$105,MATCH(A3521,'[1]Center of Mass'!$B$8:$B$105,0),10))^2))</f>
        <v>644.54218186249989</v>
      </c>
    </row>
    <row r="3522" spans="1:25">
      <c r="A3522" s="403" t="s">
        <v>33</v>
      </c>
      <c r="B3522" s="403" t="s">
        <v>653</v>
      </c>
      <c r="C3522" s="403" t="s">
        <v>343</v>
      </c>
      <c r="D3522" s="403" t="s">
        <v>344</v>
      </c>
      <c r="E3522" s="403" t="s">
        <v>1455</v>
      </c>
      <c r="F3522" s="403">
        <v>0</v>
      </c>
      <c r="O3522" s="403" t="s">
        <v>345</v>
      </c>
      <c r="R3522" s="403">
        <v>4</v>
      </c>
      <c r="S3522" s="403">
        <v>1.8331</v>
      </c>
      <c r="T3522" s="403">
        <v>5.42</v>
      </c>
      <c r="U3522" s="403">
        <v>3.95</v>
      </c>
      <c r="V3522" s="403">
        <v>4.2050000000000001</v>
      </c>
      <c r="W3522" s="403">
        <v>17</v>
      </c>
      <c r="X3522" s="404">
        <v>0.56186999999999998</v>
      </c>
      <c r="Y3522" s="403">
        <f>X3522+(S3522*((U3522-INDEX('[1]Center of Mass'!$B$8:$M$105,MATCH(A3522,'[1]Center of Mass'!$B$8:$B$105,0),9))^2+(V3522-INDEX('[1]Center of Mass'!$B$8:$M$105,MATCH(A3522,'[1]Center of Mass'!$B$8:$B$105,0),10))^2))</f>
        <v>740.32900566789999</v>
      </c>
    </row>
    <row r="3523" spans="1:25">
      <c r="A3523" s="403" t="s">
        <v>33</v>
      </c>
      <c r="B3523" s="403" t="s">
        <v>654</v>
      </c>
      <c r="C3523" s="403" t="s">
        <v>343</v>
      </c>
      <c r="D3523" s="403" t="s">
        <v>344</v>
      </c>
      <c r="E3523" s="403" t="s">
        <v>1455</v>
      </c>
      <c r="F3523" s="403">
        <v>0</v>
      </c>
      <c r="O3523" s="403" t="s">
        <v>345</v>
      </c>
      <c r="R3523" s="403">
        <v>4</v>
      </c>
      <c r="S3523" s="403">
        <v>1.8331</v>
      </c>
      <c r="T3523" s="403">
        <v>5.42</v>
      </c>
      <c r="U3523" s="403">
        <v>5.25</v>
      </c>
      <c r="V3523" s="403">
        <v>4.2050000000000001</v>
      </c>
      <c r="W3523" s="403">
        <v>17</v>
      </c>
      <c r="X3523" s="404">
        <v>0.56186999999999998</v>
      </c>
      <c r="Y3523" s="403">
        <f>X3523+(S3523*((U3523-INDEX('[1]Center of Mass'!$B$8:$M$105,MATCH(A3523,'[1]Center of Mass'!$B$8:$B$105,0),9))^2+(V3523-INDEX('[1]Center of Mass'!$B$8:$M$105,MATCH(A3523,'[1]Center of Mass'!$B$8:$B$105,0),10))^2))</f>
        <v>659.7682934879</v>
      </c>
    </row>
    <row r="3524" spans="1:25">
      <c r="A3524" s="403" t="s">
        <v>33</v>
      </c>
      <c r="B3524" s="403" t="s">
        <v>655</v>
      </c>
      <c r="C3524" s="403" t="s">
        <v>343</v>
      </c>
      <c r="D3524" s="403" t="s">
        <v>344</v>
      </c>
      <c r="E3524" s="403" t="s">
        <v>1455</v>
      </c>
      <c r="F3524" s="403">
        <v>0</v>
      </c>
      <c r="O3524" s="403" t="s">
        <v>345</v>
      </c>
      <c r="R3524" s="403">
        <v>4</v>
      </c>
      <c r="S3524" s="403">
        <v>1.8331</v>
      </c>
      <c r="T3524" s="403">
        <v>5.42</v>
      </c>
      <c r="U3524" s="403">
        <v>6.55</v>
      </c>
      <c r="V3524" s="403">
        <v>4.2050000000000001</v>
      </c>
      <c r="W3524" s="403">
        <v>17</v>
      </c>
      <c r="X3524" s="404">
        <v>0.56186999999999998</v>
      </c>
      <c r="Y3524" s="403">
        <f>X3524+(S3524*((U3524-INDEX('[1]Center of Mass'!$B$8:$M$105,MATCH(A3524,'[1]Center of Mass'!$B$8:$B$105,0),9))^2+(V3524-INDEX('[1]Center of Mass'!$B$8:$M$105,MATCH(A3524,'[1]Center of Mass'!$B$8:$B$105,0),10))^2))</f>
        <v>585.40345930789988</v>
      </c>
    </row>
    <row r="3525" spans="1:25">
      <c r="A3525" s="403" t="s">
        <v>33</v>
      </c>
      <c r="B3525" s="403" t="s">
        <v>656</v>
      </c>
      <c r="C3525" s="403" t="s">
        <v>343</v>
      </c>
      <c r="D3525" s="403" t="s">
        <v>344</v>
      </c>
      <c r="E3525" s="403" t="s">
        <v>1455</v>
      </c>
      <c r="F3525" s="403">
        <v>0</v>
      </c>
      <c r="O3525" s="403" t="s">
        <v>345</v>
      </c>
      <c r="R3525" s="403">
        <v>4</v>
      </c>
      <c r="S3525" s="403">
        <v>1.6215999999999999</v>
      </c>
      <c r="T3525" s="403">
        <v>5.12</v>
      </c>
      <c r="U3525" s="403">
        <v>7.7750000000000004</v>
      </c>
      <c r="V3525" s="403">
        <v>4.2050000000000001</v>
      </c>
      <c r="W3525" s="403">
        <v>17</v>
      </c>
      <c r="X3525" s="404">
        <v>0.44738</v>
      </c>
      <c r="Y3525" s="403">
        <f>X3525+(S3525*((U3525-INDEX('[1]Center of Mass'!$B$8:$M$105,MATCH(A3525,'[1]Center of Mass'!$B$8:$B$105,0),9))^2+(V3525-INDEX('[1]Center of Mass'!$B$8:$M$105,MATCH(A3525,'[1]Center of Mass'!$B$8:$B$105,0),10))^2))</f>
        <v>460.83726949439989</v>
      </c>
    </row>
    <row r="3526" spans="1:25">
      <c r="A3526" s="403" t="s">
        <v>33</v>
      </c>
      <c r="B3526" s="403" t="s">
        <v>657</v>
      </c>
      <c r="C3526" s="403" t="s">
        <v>343</v>
      </c>
      <c r="D3526" s="403" t="s">
        <v>344</v>
      </c>
      <c r="E3526" s="403" t="s">
        <v>1455</v>
      </c>
      <c r="F3526" s="403">
        <v>0</v>
      </c>
      <c r="O3526" s="403" t="s">
        <v>345</v>
      </c>
      <c r="R3526" s="403">
        <v>4</v>
      </c>
      <c r="S3526" s="403">
        <v>1.6215999999999999</v>
      </c>
      <c r="T3526" s="403">
        <v>5.12</v>
      </c>
      <c r="U3526" s="403">
        <v>8.9250000000000007</v>
      </c>
      <c r="V3526" s="403">
        <v>4.2050000000000001</v>
      </c>
      <c r="W3526" s="403">
        <v>17</v>
      </c>
      <c r="X3526" s="404">
        <v>0.44738</v>
      </c>
      <c r="Y3526" s="403">
        <f>X3526+(S3526*((U3526-INDEX('[1]Center of Mass'!$B$8:$M$105,MATCH(A3526,'[1]Center of Mass'!$B$8:$B$105,0),9))^2+(V3526-INDEX('[1]Center of Mass'!$B$8:$M$105,MATCH(A3526,'[1]Center of Mass'!$B$8:$B$105,0),10))^2))</f>
        <v>411.78078845439995</v>
      </c>
    </row>
    <row r="3527" spans="1:25">
      <c r="A3527" s="403" t="s">
        <v>33</v>
      </c>
      <c r="B3527" s="403" t="s">
        <v>463</v>
      </c>
      <c r="C3527" s="403" t="s">
        <v>343</v>
      </c>
      <c r="D3527" s="403" t="s">
        <v>344</v>
      </c>
      <c r="E3527" s="403" t="s">
        <v>1455</v>
      </c>
      <c r="F3527" s="403">
        <v>0</v>
      </c>
      <c r="O3527" s="403" t="s">
        <v>345</v>
      </c>
      <c r="R3527" s="403">
        <v>4</v>
      </c>
      <c r="S3527" s="403">
        <v>2.2503000000000002</v>
      </c>
      <c r="T3527" s="403">
        <v>6.0119999999999996</v>
      </c>
      <c r="U3527" s="403">
        <v>10.298</v>
      </c>
      <c r="V3527" s="403">
        <v>4.2050000000000001</v>
      </c>
      <c r="W3527" s="403">
        <v>17</v>
      </c>
      <c r="X3527" s="404">
        <v>0.85046999999999995</v>
      </c>
      <c r="Y3527" s="403">
        <f>X3527+(S3527*((U3527-INDEX('[1]Center of Mass'!$B$8:$M$105,MATCH(A3527,'[1]Center of Mass'!$B$8:$B$105,0),9))^2+(V3527-INDEX('[1]Center of Mass'!$B$8:$M$105,MATCH(A3527,'[1]Center of Mass'!$B$8:$B$105,0),10))^2))</f>
        <v>498.17785272750001</v>
      </c>
    </row>
    <row r="3528" spans="1:25">
      <c r="A3528" s="403" t="s">
        <v>33</v>
      </c>
      <c r="B3528" s="403" t="s">
        <v>464</v>
      </c>
      <c r="C3528" s="403" t="s">
        <v>343</v>
      </c>
      <c r="D3528" s="403" t="s">
        <v>344</v>
      </c>
      <c r="E3528" s="403" t="s">
        <v>1455</v>
      </c>
      <c r="F3528" s="403">
        <v>0</v>
      </c>
      <c r="O3528" s="403" t="s">
        <v>345</v>
      </c>
      <c r="R3528" s="403">
        <v>4</v>
      </c>
      <c r="S3528" s="403">
        <v>2.2618</v>
      </c>
      <c r="T3528" s="403">
        <v>6.0279999999999996</v>
      </c>
      <c r="U3528" s="403">
        <v>11.898</v>
      </c>
      <c r="V3528" s="403">
        <v>4.2050000000000001</v>
      </c>
      <c r="W3528" s="403">
        <v>17</v>
      </c>
      <c r="X3528" s="404">
        <v>0.85975000000000001</v>
      </c>
      <c r="Y3528" s="403">
        <f>X3528+(S3528*((U3528-INDEX('[1]Center of Mass'!$B$8:$M$105,MATCH(A3528,'[1]Center of Mass'!$B$8:$B$105,0),9))^2+(V3528-INDEX('[1]Center of Mass'!$B$8:$M$105,MATCH(A3528,'[1]Center of Mass'!$B$8:$B$105,0),10))^2))</f>
        <v>425.41979656500001</v>
      </c>
    </row>
    <row r="3529" spans="1:25">
      <c r="A3529" s="403" t="s">
        <v>33</v>
      </c>
      <c r="B3529" s="403" t="s">
        <v>465</v>
      </c>
      <c r="C3529" s="403" t="s">
        <v>343</v>
      </c>
      <c r="D3529" s="403" t="s">
        <v>344</v>
      </c>
      <c r="E3529" s="403" t="s">
        <v>1455</v>
      </c>
      <c r="F3529" s="403">
        <v>0</v>
      </c>
      <c r="O3529" s="403" t="s">
        <v>345</v>
      </c>
      <c r="R3529" s="403">
        <v>4</v>
      </c>
      <c r="S3529" s="403">
        <v>1.5555000000000001</v>
      </c>
      <c r="T3529" s="403">
        <v>5.0259999999999998</v>
      </c>
      <c r="U3529" s="403">
        <v>13.252000000000001</v>
      </c>
      <c r="V3529" s="403">
        <v>4.2050000000000001</v>
      </c>
      <c r="W3529" s="403">
        <v>17</v>
      </c>
      <c r="X3529" s="404">
        <v>0.41548000000000002</v>
      </c>
      <c r="Y3529" s="403">
        <f>X3529+(S3529*((U3529-INDEX('[1]Center of Mass'!$B$8:$M$105,MATCH(A3529,'[1]Center of Mass'!$B$8:$B$105,0),9))^2+(V3529-INDEX('[1]Center of Mass'!$B$8:$M$105,MATCH(A3529,'[1]Center of Mass'!$B$8:$B$105,0),10))^2))</f>
        <v>254.78935200549998</v>
      </c>
    </row>
    <row r="3530" spans="1:25">
      <c r="A3530" s="403" t="s">
        <v>33</v>
      </c>
      <c r="B3530" s="403" t="s">
        <v>466</v>
      </c>
      <c r="C3530" s="403" t="s">
        <v>343</v>
      </c>
      <c r="D3530" s="403" t="s">
        <v>344</v>
      </c>
      <c r="E3530" s="403" t="s">
        <v>1455</v>
      </c>
      <c r="F3530" s="403">
        <v>0</v>
      </c>
      <c r="O3530" s="403" t="s">
        <v>345</v>
      </c>
      <c r="R3530" s="403">
        <v>4</v>
      </c>
      <c r="S3530" s="403">
        <v>1.5555000000000001</v>
      </c>
      <c r="T3530" s="403">
        <v>5.0259999999999998</v>
      </c>
      <c r="U3530" s="403">
        <v>14.355</v>
      </c>
      <c r="V3530" s="403">
        <v>4.2050000000000001</v>
      </c>
      <c r="W3530" s="403">
        <v>17</v>
      </c>
      <c r="X3530" s="404">
        <v>0.41548000000000002</v>
      </c>
      <c r="Y3530" s="403">
        <f>X3530+(S3530*((U3530-INDEX('[1]Center of Mass'!$B$8:$M$105,MATCH(A3530,'[1]Center of Mass'!$B$8:$B$105,0),9))^2+(V3530-INDEX('[1]Center of Mass'!$B$8:$M$105,MATCH(A3530,'[1]Center of Mass'!$B$8:$B$105,0),10))^2))</f>
        <v>228.36903362199999</v>
      </c>
    </row>
    <row r="3531" spans="1:25">
      <c r="A3531" s="403" t="s">
        <v>33</v>
      </c>
      <c r="B3531" s="403" t="s">
        <v>467</v>
      </c>
      <c r="C3531" s="403" t="s">
        <v>343</v>
      </c>
      <c r="D3531" s="403" t="s">
        <v>344</v>
      </c>
      <c r="E3531" s="403" t="s">
        <v>1455</v>
      </c>
      <c r="F3531" s="403">
        <v>0</v>
      </c>
      <c r="O3531" s="403" t="s">
        <v>345</v>
      </c>
      <c r="R3531" s="403">
        <v>4</v>
      </c>
      <c r="S3531" s="403">
        <v>1.5555000000000001</v>
      </c>
      <c r="T3531" s="403">
        <v>5.0259999999999998</v>
      </c>
      <c r="U3531" s="403">
        <v>15.458</v>
      </c>
      <c r="V3531" s="403">
        <v>4.2050000000000001</v>
      </c>
      <c r="W3531" s="403">
        <v>17</v>
      </c>
      <c r="X3531" s="404">
        <v>0.41548000000000002</v>
      </c>
      <c r="Y3531" s="403">
        <f>X3531+(S3531*((U3531-INDEX('[1]Center of Mass'!$B$8:$M$105,MATCH(A3531,'[1]Center of Mass'!$B$8:$B$105,0),9))^2+(V3531-INDEX('[1]Center of Mass'!$B$8:$M$105,MATCH(A3531,'[1]Center of Mass'!$B$8:$B$105,0),10))^2))</f>
        <v>205.73358583750002</v>
      </c>
    </row>
    <row r="3532" spans="1:25">
      <c r="A3532" s="403" t="s">
        <v>33</v>
      </c>
      <c r="B3532" s="403" t="s">
        <v>468</v>
      </c>
      <c r="C3532" s="403" t="s">
        <v>343</v>
      </c>
      <c r="D3532" s="403" t="s">
        <v>344</v>
      </c>
      <c r="E3532" s="403" t="s">
        <v>1455</v>
      </c>
      <c r="F3532" s="403">
        <v>0</v>
      </c>
      <c r="O3532" s="403" t="s">
        <v>345</v>
      </c>
      <c r="R3532" s="403">
        <v>4</v>
      </c>
      <c r="S3532" s="403">
        <v>1.6787000000000001</v>
      </c>
      <c r="T3532" s="403">
        <v>5.2009999999999996</v>
      </c>
      <c r="U3532" s="403">
        <v>16.605</v>
      </c>
      <c r="V3532" s="403">
        <v>4.2050000000000001</v>
      </c>
      <c r="W3532" s="403">
        <v>17</v>
      </c>
      <c r="X3532" s="404">
        <v>0.47638999999999998</v>
      </c>
      <c r="Y3532" s="403">
        <f>X3532+(S3532*((U3532-INDEX('[1]Center of Mass'!$B$8:$M$105,MATCH(A3532,'[1]Center of Mass'!$B$8:$B$105,0),9))^2+(V3532-INDEX('[1]Center of Mass'!$B$8:$M$105,MATCH(A3532,'[1]Center of Mass'!$B$8:$B$105,0),10))^2))</f>
        <v>200.98586442479998</v>
      </c>
    </row>
    <row r="3533" spans="1:25">
      <c r="A3533" s="403" t="s">
        <v>33</v>
      </c>
      <c r="B3533" s="403" t="s">
        <v>469</v>
      </c>
      <c r="C3533" s="403" t="s">
        <v>343</v>
      </c>
      <c r="D3533" s="403" t="s">
        <v>344</v>
      </c>
      <c r="E3533" s="403" t="s">
        <v>1455</v>
      </c>
      <c r="F3533" s="403">
        <v>0</v>
      </c>
      <c r="O3533" s="403" t="s">
        <v>345</v>
      </c>
      <c r="R3533" s="403">
        <v>4</v>
      </c>
      <c r="S3533" s="403">
        <v>0.84599999999999997</v>
      </c>
      <c r="T3533" s="403">
        <v>4.0199999999999996</v>
      </c>
      <c r="U3533" s="403">
        <v>17.5</v>
      </c>
      <c r="V3533" s="403">
        <v>4.2050000000000001</v>
      </c>
      <c r="W3533" s="403">
        <v>17</v>
      </c>
      <c r="X3533" s="404">
        <v>0.16556000000000001</v>
      </c>
      <c r="Y3533" s="403">
        <f>X3533+(S3533*((U3533-INDEX('[1]Center of Mass'!$B$8:$M$105,MATCH(A3533,'[1]Center of Mass'!$B$8:$B$105,0),9))^2+(V3533-INDEX('[1]Center of Mass'!$B$8:$M$105,MATCH(A3533,'[1]Center of Mass'!$B$8:$B$105,0),10))^2))</f>
        <v>94.475025013999982</v>
      </c>
    </row>
    <row r="3534" spans="1:25">
      <c r="A3534" s="403" t="s">
        <v>33</v>
      </c>
      <c r="B3534" s="403" t="s">
        <v>658</v>
      </c>
      <c r="C3534" s="403" t="s">
        <v>343</v>
      </c>
      <c r="D3534" s="403" t="s">
        <v>344</v>
      </c>
      <c r="E3534" s="403" t="s">
        <v>1455</v>
      </c>
      <c r="F3534" s="403">
        <v>0</v>
      </c>
      <c r="O3534" s="403" t="s">
        <v>345</v>
      </c>
      <c r="R3534" s="403">
        <v>4</v>
      </c>
      <c r="S3534" s="403">
        <v>1.7625999999999999</v>
      </c>
      <c r="T3534" s="403">
        <v>5.32</v>
      </c>
      <c r="U3534" s="403">
        <v>0.625</v>
      </c>
      <c r="V3534" s="403">
        <v>5.6150000000000002</v>
      </c>
      <c r="W3534" s="403">
        <v>17</v>
      </c>
      <c r="X3534" s="404">
        <v>0.52153000000000005</v>
      </c>
      <c r="Y3534" s="403">
        <f>X3534+(S3534*((U3534-INDEX('[1]Center of Mass'!$B$8:$M$105,MATCH(A3534,'[1]Center of Mass'!$B$8:$B$105,0),9))^2+(V3534-INDEX('[1]Center of Mass'!$B$8:$M$105,MATCH(A3534,'[1]Center of Mass'!$B$8:$B$105,0),10))^2))</f>
        <v>892.01021109839996</v>
      </c>
    </row>
    <row r="3535" spans="1:25">
      <c r="A3535" s="403" t="s">
        <v>33</v>
      </c>
      <c r="B3535" s="403" t="s">
        <v>659</v>
      </c>
      <c r="C3535" s="403" t="s">
        <v>343</v>
      </c>
      <c r="D3535" s="403" t="s">
        <v>344</v>
      </c>
      <c r="E3535" s="403" t="s">
        <v>1455</v>
      </c>
      <c r="F3535" s="403">
        <v>0</v>
      </c>
      <c r="O3535" s="403" t="s">
        <v>345</v>
      </c>
      <c r="R3535" s="403">
        <v>4</v>
      </c>
      <c r="S3535" s="403">
        <v>1.4453</v>
      </c>
      <c r="T3535" s="403">
        <v>4.87</v>
      </c>
      <c r="U3535" s="403">
        <v>1.7629999999999999</v>
      </c>
      <c r="V3535" s="403">
        <v>5.6150000000000002</v>
      </c>
      <c r="W3535" s="403">
        <v>17</v>
      </c>
      <c r="X3535" s="404">
        <v>0.36601</v>
      </c>
      <c r="Y3535" s="403">
        <f>X3535+(S3535*((U3535-INDEX('[1]Center of Mass'!$B$8:$M$105,MATCH(A3535,'[1]Center of Mass'!$B$8:$B$105,0),9))^2+(V3535-INDEX('[1]Center of Mass'!$B$8:$M$105,MATCH(A3535,'[1]Center of Mass'!$B$8:$B$105,0),10))^2))</f>
        <v>664.56403116000013</v>
      </c>
    </row>
    <row r="3536" spans="1:25">
      <c r="A3536" s="403" t="s">
        <v>33</v>
      </c>
      <c r="B3536" s="403" t="s">
        <v>660</v>
      </c>
      <c r="C3536" s="403" t="s">
        <v>343</v>
      </c>
      <c r="D3536" s="403" t="s">
        <v>344</v>
      </c>
      <c r="E3536" s="403" t="s">
        <v>1455</v>
      </c>
      <c r="F3536" s="403">
        <v>0</v>
      </c>
      <c r="O3536" s="403" t="s">
        <v>345</v>
      </c>
      <c r="R3536" s="403">
        <v>4</v>
      </c>
      <c r="S3536" s="403">
        <v>1.4453</v>
      </c>
      <c r="T3536" s="403">
        <v>4.87</v>
      </c>
      <c r="U3536" s="403">
        <v>2.7879999999999998</v>
      </c>
      <c r="V3536" s="403">
        <v>5.6150000000000002</v>
      </c>
      <c r="W3536" s="403">
        <v>17</v>
      </c>
      <c r="X3536" s="404">
        <v>0.36601</v>
      </c>
      <c r="Y3536" s="403">
        <f>X3536+(S3536*((U3536-INDEX('[1]Center of Mass'!$B$8:$M$105,MATCH(A3536,'[1]Center of Mass'!$B$8:$B$105,0),9))^2+(V3536-INDEX('[1]Center of Mass'!$B$8:$M$105,MATCH(A3536,'[1]Center of Mass'!$B$8:$B$105,0),10))^2))</f>
        <v>607.59554437249994</v>
      </c>
    </row>
    <row r="3537" spans="1:25">
      <c r="A3537" s="403" t="s">
        <v>33</v>
      </c>
      <c r="B3537" s="403" t="s">
        <v>661</v>
      </c>
      <c r="C3537" s="403" t="s">
        <v>343</v>
      </c>
      <c r="D3537" s="403" t="s">
        <v>344</v>
      </c>
      <c r="E3537" s="403" t="s">
        <v>1455</v>
      </c>
      <c r="F3537" s="403">
        <v>0</v>
      </c>
      <c r="O3537" s="403" t="s">
        <v>345</v>
      </c>
      <c r="R3537" s="403">
        <v>4</v>
      </c>
      <c r="S3537" s="403">
        <v>1.8331</v>
      </c>
      <c r="T3537" s="403">
        <v>5.42</v>
      </c>
      <c r="U3537" s="403">
        <v>3.95</v>
      </c>
      <c r="V3537" s="403">
        <v>5.6150000000000002</v>
      </c>
      <c r="W3537" s="403">
        <v>17</v>
      </c>
      <c r="X3537" s="404">
        <v>0.56186999999999998</v>
      </c>
      <c r="Y3537" s="403">
        <f>X3537+(S3537*((U3537-INDEX('[1]Center of Mass'!$B$8:$M$105,MATCH(A3537,'[1]Center of Mass'!$B$8:$B$105,0),9))^2+(V3537-INDEX('[1]Center of Mass'!$B$8:$M$105,MATCH(A3537,'[1]Center of Mass'!$B$8:$B$105,0),10))^2))</f>
        <v>693.46892043790001</v>
      </c>
    </row>
    <row r="3538" spans="1:25">
      <c r="A3538" s="403" t="s">
        <v>33</v>
      </c>
      <c r="B3538" s="403" t="s">
        <v>662</v>
      </c>
      <c r="C3538" s="403" t="s">
        <v>343</v>
      </c>
      <c r="D3538" s="403" t="s">
        <v>344</v>
      </c>
      <c r="E3538" s="403" t="s">
        <v>1455</v>
      </c>
      <c r="F3538" s="403">
        <v>0</v>
      </c>
      <c r="O3538" s="403" t="s">
        <v>345</v>
      </c>
      <c r="R3538" s="403">
        <v>4</v>
      </c>
      <c r="S3538" s="403">
        <v>1.8331</v>
      </c>
      <c r="T3538" s="403">
        <v>5.42</v>
      </c>
      <c r="U3538" s="403">
        <v>5.25</v>
      </c>
      <c r="V3538" s="403">
        <v>5.6150000000000002</v>
      </c>
      <c r="W3538" s="403">
        <v>17</v>
      </c>
      <c r="X3538" s="404">
        <v>0.56186999999999998</v>
      </c>
      <c r="Y3538" s="403">
        <f>X3538+(S3538*((U3538-INDEX('[1]Center of Mass'!$B$8:$M$105,MATCH(A3538,'[1]Center of Mass'!$B$8:$B$105,0),9))^2+(V3538-INDEX('[1]Center of Mass'!$B$8:$M$105,MATCH(A3538,'[1]Center of Mass'!$B$8:$B$105,0),10))^2))</f>
        <v>612.9082082578999</v>
      </c>
    </row>
    <row r="3539" spans="1:25">
      <c r="A3539" s="403" t="s">
        <v>33</v>
      </c>
      <c r="B3539" s="403" t="s">
        <v>663</v>
      </c>
      <c r="C3539" s="403" t="s">
        <v>343</v>
      </c>
      <c r="D3539" s="403" t="s">
        <v>344</v>
      </c>
      <c r="E3539" s="403" t="s">
        <v>1455</v>
      </c>
      <c r="F3539" s="403">
        <v>0</v>
      </c>
      <c r="O3539" s="403" t="s">
        <v>345</v>
      </c>
      <c r="R3539" s="403">
        <v>4</v>
      </c>
      <c r="S3539" s="403">
        <v>1.8331</v>
      </c>
      <c r="T3539" s="403">
        <v>5.42</v>
      </c>
      <c r="U3539" s="403">
        <v>6.55</v>
      </c>
      <c r="V3539" s="403">
        <v>5.6150000000000002</v>
      </c>
      <c r="W3539" s="403">
        <v>17</v>
      </c>
      <c r="X3539" s="404">
        <v>0.56186999999999998</v>
      </c>
      <c r="Y3539" s="403">
        <f>X3539+(S3539*((U3539-INDEX('[1]Center of Mass'!$B$8:$M$105,MATCH(A3539,'[1]Center of Mass'!$B$8:$B$105,0),9))^2+(V3539-INDEX('[1]Center of Mass'!$B$8:$M$105,MATCH(A3539,'[1]Center of Mass'!$B$8:$B$105,0),10))^2))</f>
        <v>538.5433740778999</v>
      </c>
    </row>
    <row r="3540" spans="1:25">
      <c r="A3540" s="403" t="s">
        <v>33</v>
      </c>
      <c r="B3540" s="403" t="s">
        <v>664</v>
      </c>
      <c r="C3540" s="403" t="s">
        <v>343</v>
      </c>
      <c r="D3540" s="403" t="s">
        <v>344</v>
      </c>
      <c r="E3540" s="403" t="s">
        <v>1455</v>
      </c>
      <c r="F3540" s="403">
        <v>0</v>
      </c>
      <c r="O3540" s="403" t="s">
        <v>345</v>
      </c>
      <c r="R3540" s="403">
        <v>4</v>
      </c>
      <c r="S3540" s="403">
        <v>1.6215999999999999</v>
      </c>
      <c r="T3540" s="403">
        <v>5.12</v>
      </c>
      <c r="U3540" s="403">
        <v>7.7750000000000004</v>
      </c>
      <c r="V3540" s="403">
        <v>5.6150000000000002</v>
      </c>
      <c r="W3540" s="403">
        <v>17</v>
      </c>
      <c r="X3540" s="404">
        <v>0.44738</v>
      </c>
      <c r="Y3540" s="403">
        <f>X3540+(S3540*((U3540-INDEX('[1]Center of Mass'!$B$8:$M$105,MATCH(A3540,'[1]Center of Mass'!$B$8:$B$105,0),9))^2+(V3540-INDEX('[1]Center of Mass'!$B$8:$M$105,MATCH(A3540,'[1]Center of Mass'!$B$8:$B$105,0),10))^2))</f>
        <v>419.38382221439997</v>
      </c>
    </row>
    <row r="3541" spans="1:25">
      <c r="A3541" s="403" t="s">
        <v>33</v>
      </c>
      <c r="B3541" s="403" t="s">
        <v>665</v>
      </c>
      <c r="C3541" s="403" t="s">
        <v>343</v>
      </c>
      <c r="D3541" s="403" t="s">
        <v>344</v>
      </c>
      <c r="E3541" s="403" t="s">
        <v>1455</v>
      </c>
      <c r="F3541" s="403">
        <v>0</v>
      </c>
      <c r="O3541" s="403" t="s">
        <v>345</v>
      </c>
      <c r="R3541" s="403">
        <v>4</v>
      </c>
      <c r="S3541" s="403">
        <v>1.6215999999999999</v>
      </c>
      <c r="T3541" s="403">
        <v>5.12</v>
      </c>
      <c r="U3541" s="403">
        <v>8.9250000000000007</v>
      </c>
      <c r="V3541" s="403">
        <v>5.6150000000000002</v>
      </c>
      <c r="W3541" s="403">
        <v>17</v>
      </c>
      <c r="X3541" s="404">
        <v>0.44738</v>
      </c>
      <c r="Y3541" s="403">
        <f>X3541+(S3541*((U3541-INDEX('[1]Center of Mass'!$B$8:$M$105,MATCH(A3541,'[1]Center of Mass'!$B$8:$B$105,0),9))^2+(V3541-INDEX('[1]Center of Mass'!$B$8:$M$105,MATCH(A3541,'[1]Center of Mass'!$B$8:$B$105,0),10))^2))</f>
        <v>370.32734117439992</v>
      </c>
    </row>
    <row r="3542" spans="1:25">
      <c r="A3542" s="403" t="s">
        <v>33</v>
      </c>
      <c r="B3542" s="403" t="s">
        <v>666</v>
      </c>
      <c r="C3542" s="403" t="s">
        <v>343</v>
      </c>
      <c r="D3542" s="403" t="s">
        <v>344</v>
      </c>
      <c r="E3542" s="403" t="s">
        <v>1455</v>
      </c>
      <c r="F3542" s="403">
        <v>0</v>
      </c>
      <c r="O3542" s="403" t="s">
        <v>345</v>
      </c>
      <c r="R3542" s="403">
        <v>4</v>
      </c>
      <c r="S3542" s="403">
        <v>2.2503000000000002</v>
      </c>
      <c r="T3542" s="403">
        <v>6.0119999999999996</v>
      </c>
      <c r="U3542" s="403">
        <v>10.298</v>
      </c>
      <c r="V3542" s="403">
        <v>5.6150000000000002</v>
      </c>
      <c r="W3542" s="403">
        <v>17</v>
      </c>
      <c r="X3542" s="404">
        <v>0.85046999999999995</v>
      </c>
      <c r="Y3542" s="403">
        <f>X3542+(S3542*((U3542-INDEX('[1]Center of Mass'!$B$8:$M$105,MATCH(A3542,'[1]Center of Mass'!$B$8:$B$105,0),9))^2+(V3542-INDEX('[1]Center of Mass'!$B$8:$M$105,MATCH(A3542,'[1]Center of Mass'!$B$8:$B$105,0),10))^2))</f>
        <v>440.65275873749999</v>
      </c>
    </row>
    <row r="3543" spans="1:25">
      <c r="A3543" s="403" t="s">
        <v>33</v>
      </c>
      <c r="B3543" s="403" t="s">
        <v>667</v>
      </c>
      <c r="C3543" s="403" t="s">
        <v>343</v>
      </c>
      <c r="D3543" s="403" t="s">
        <v>344</v>
      </c>
      <c r="E3543" s="403" t="s">
        <v>1455</v>
      </c>
      <c r="F3543" s="403">
        <v>0</v>
      </c>
      <c r="O3543" s="403" t="s">
        <v>345</v>
      </c>
      <c r="R3543" s="403">
        <v>4</v>
      </c>
      <c r="S3543" s="403">
        <v>2.2618</v>
      </c>
      <c r="T3543" s="403">
        <v>6.0279999999999996</v>
      </c>
      <c r="U3543" s="403">
        <v>11.898</v>
      </c>
      <c r="V3543" s="403">
        <v>5.6150000000000002</v>
      </c>
      <c r="W3543" s="403">
        <v>17</v>
      </c>
      <c r="X3543" s="404">
        <v>0.85975000000000001</v>
      </c>
      <c r="Y3543" s="403">
        <f>X3543+(S3543*((U3543-INDEX('[1]Center of Mass'!$B$8:$M$105,MATCH(A3543,'[1]Center of Mass'!$B$8:$B$105,0),9))^2+(V3543-INDEX('[1]Center of Mass'!$B$8:$M$105,MATCH(A3543,'[1]Center of Mass'!$B$8:$B$105,0),10))^2))</f>
        <v>367.600724625</v>
      </c>
    </row>
    <row r="3544" spans="1:25">
      <c r="A3544" s="403" t="s">
        <v>33</v>
      </c>
      <c r="B3544" s="403" t="s">
        <v>668</v>
      </c>
      <c r="C3544" s="403" t="s">
        <v>343</v>
      </c>
      <c r="D3544" s="403" t="s">
        <v>344</v>
      </c>
      <c r="E3544" s="403" t="s">
        <v>1455</v>
      </c>
      <c r="F3544" s="403">
        <v>0</v>
      </c>
      <c r="O3544" s="403" t="s">
        <v>345</v>
      </c>
      <c r="R3544" s="403">
        <v>4</v>
      </c>
      <c r="S3544" s="403">
        <v>1.5555000000000001</v>
      </c>
      <c r="T3544" s="403">
        <v>5.0259999999999998</v>
      </c>
      <c r="U3544" s="403">
        <v>13.252000000000001</v>
      </c>
      <c r="V3544" s="403">
        <v>5.6150000000000002</v>
      </c>
      <c r="W3544" s="403">
        <v>17</v>
      </c>
      <c r="X3544" s="404">
        <v>0.41548000000000002</v>
      </c>
      <c r="Y3544" s="403">
        <f>X3544+(S3544*((U3544-INDEX('[1]Center of Mass'!$B$8:$M$105,MATCH(A3544,'[1]Center of Mass'!$B$8:$B$105,0),9))^2+(V3544-INDEX('[1]Center of Mass'!$B$8:$M$105,MATCH(A3544,'[1]Center of Mass'!$B$8:$B$105,0),10))^2))</f>
        <v>215.02563885549998</v>
      </c>
    </row>
    <row r="3545" spans="1:25">
      <c r="A3545" s="403" t="s">
        <v>33</v>
      </c>
      <c r="B3545" s="403" t="s">
        <v>669</v>
      </c>
      <c r="C3545" s="403" t="s">
        <v>343</v>
      </c>
      <c r="D3545" s="403" t="s">
        <v>344</v>
      </c>
      <c r="E3545" s="403" t="s">
        <v>1455</v>
      </c>
      <c r="F3545" s="403">
        <v>0</v>
      </c>
      <c r="O3545" s="403" t="s">
        <v>345</v>
      </c>
      <c r="R3545" s="403">
        <v>4</v>
      </c>
      <c r="S3545" s="403">
        <v>1.5555000000000001</v>
      </c>
      <c r="T3545" s="403">
        <v>5.0259999999999998</v>
      </c>
      <c r="U3545" s="403">
        <v>14.355</v>
      </c>
      <c r="V3545" s="403">
        <v>5.6150000000000002</v>
      </c>
      <c r="W3545" s="403">
        <v>17</v>
      </c>
      <c r="X3545" s="404">
        <v>0.41548000000000002</v>
      </c>
      <c r="Y3545" s="403">
        <f>X3545+(S3545*((U3545-INDEX('[1]Center of Mass'!$B$8:$M$105,MATCH(A3545,'[1]Center of Mass'!$B$8:$B$105,0),9))^2+(V3545-INDEX('[1]Center of Mass'!$B$8:$M$105,MATCH(A3545,'[1]Center of Mass'!$B$8:$B$105,0),10))^2))</f>
        <v>188.60532047199999</v>
      </c>
    </row>
    <row r="3546" spans="1:25">
      <c r="A3546" s="403" t="s">
        <v>33</v>
      </c>
      <c r="B3546" s="403" t="s">
        <v>670</v>
      </c>
      <c r="C3546" s="403" t="s">
        <v>343</v>
      </c>
      <c r="D3546" s="403" t="s">
        <v>344</v>
      </c>
      <c r="E3546" s="403" t="s">
        <v>1455</v>
      </c>
      <c r="F3546" s="403">
        <v>0</v>
      </c>
      <c r="O3546" s="403" t="s">
        <v>345</v>
      </c>
      <c r="R3546" s="403">
        <v>4</v>
      </c>
      <c r="S3546" s="403">
        <v>1.5555000000000001</v>
      </c>
      <c r="T3546" s="403">
        <v>5.0259999999999998</v>
      </c>
      <c r="U3546" s="403">
        <v>15.458</v>
      </c>
      <c r="V3546" s="403">
        <v>5.6150000000000002</v>
      </c>
      <c r="W3546" s="403">
        <v>17</v>
      </c>
      <c r="X3546" s="404">
        <v>0.41548000000000002</v>
      </c>
      <c r="Y3546" s="403">
        <f>X3546+(S3546*((U3546-INDEX('[1]Center of Mass'!$B$8:$M$105,MATCH(A3546,'[1]Center of Mass'!$B$8:$B$105,0),9))^2+(V3546-INDEX('[1]Center of Mass'!$B$8:$M$105,MATCH(A3546,'[1]Center of Mass'!$B$8:$B$105,0),10))^2))</f>
        <v>165.96987268750001</v>
      </c>
    </row>
    <row r="3547" spans="1:25">
      <c r="A3547" s="403" t="s">
        <v>33</v>
      </c>
      <c r="B3547" s="403" t="s">
        <v>671</v>
      </c>
      <c r="C3547" s="403" t="s">
        <v>343</v>
      </c>
      <c r="D3547" s="403" t="s">
        <v>344</v>
      </c>
      <c r="E3547" s="403" t="s">
        <v>1455</v>
      </c>
      <c r="F3547" s="403">
        <v>0</v>
      </c>
      <c r="O3547" s="403" t="s">
        <v>345</v>
      </c>
      <c r="R3547" s="403">
        <v>4</v>
      </c>
      <c r="S3547" s="403">
        <v>1.6787000000000001</v>
      </c>
      <c r="T3547" s="403">
        <v>5.2009999999999996</v>
      </c>
      <c r="U3547" s="403">
        <v>16.605</v>
      </c>
      <c r="V3547" s="403">
        <v>5.6150000000000002</v>
      </c>
      <c r="W3547" s="403">
        <v>17</v>
      </c>
      <c r="X3547" s="404">
        <v>0.47638999999999998</v>
      </c>
      <c r="Y3547" s="403">
        <f>X3547+(S3547*((U3547-INDEX('[1]Center of Mass'!$B$8:$M$105,MATCH(A3547,'[1]Center of Mass'!$B$8:$B$105,0),9))^2+(V3547-INDEX('[1]Center of Mass'!$B$8:$M$105,MATCH(A3547,'[1]Center of Mass'!$B$8:$B$105,0),10))^2))</f>
        <v>158.0727527148</v>
      </c>
    </row>
    <row r="3548" spans="1:25">
      <c r="A3548" s="403" t="s">
        <v>33</v>
      </c>
      <c r="B3548" s="403" t="s">
        <v>470</v>
      </c>
      <c r="C3548" s="403" t="s">
        <v>343</v>
      </c>
      <c r="D3548" s="403" t="s">
        <v>344</v>
      </c>
      <c r="E3548" s="403" t="s">
        <v>1455</v>
      </c>
      <c r="F3548" s="403">
        <v>0</v>
      </c>
      <c r="O3548" s="403" t="s">
        <v>345</v>
      </c>
      <c r="R3548" s="403">
        <v>4</v>
      </c>
      <c r="S3548" s="403">
        <v>0.84599999999999997</v>
      </c>
      <c r="T3548" s="403">
        <v>4.0199999999999996</v>
      </c>
      <c r="U3548" s="403">
        <v>17.5</v>
      </c>
      <c r="V3548" s="403">
        <v>5.6150000000000002</v>
      </c>
      <c r="W3548" s="403">
        <v>17</v>
      </c>
      <c r="X3548" s="404">
        <v>0.16556000000000001</v>
      </c>
      <c r="Y3548" s="403">
        <f>X3548+(S3548*((U3548-INDEX('[1]Center of Mass'!$B$8:$M$105,MATCH(A3548,'[1]Center of Mass'!$B$8:$B$105,0),9))^2+(V3548-INDEX('[1]Center of Mass'!$B$8:$M$105,MATCH(A3548,'[1]Center of Mass'!$B$8:$B$105,0),10))^2))</f>
        <v>72.848473213999981</v>
      </c>
    </row>
    <row r="3549" spans="1:25">
      <c r="A3549" s="403" t="s">
        <v>33</v>
      </c>
      <c r="B3549" s="403" t="s">
        <v>472</v>
      </c>
      <c r="C3549" s="403" t="s">
        <v>343</v>
      </c>
      <c r="D3549" s="403" t="s">
        <v>344</v>
      </c>
      <c r="E3549" s="403" t="s">
        <v>1455</v>
      </c>
      <c r="F3549" s="403">
        <v>0</v>
      </c>
      <c r="O3549" s="403" t="s">
        <v>345</v>
      </c>
      <c r="R3549" s="403">
        <v>4</v>
      </c>
      <c r="S3549" s="403">
        <v>1.6875</v>
      </c>
      <c r="T3549" s="403">
        <v>5.2</v>
      </c>
      <c r="U3549" s="403">
        <v>0.625</v>
      </c>
      <c r="V3549" s="403">
        <v>6.9950000000000001</v>
      </c>
      <c r="W3549" s="403">
        <v>17</v>
      </c>
      <c r="X3549" s="404">
        <v>0.47602</v>
      </c>
      <c r="Y3549" s="403">
        <f>X3549+(S3549*((U3549-INDEX('[1]Center of Mass'!$B$8:$M$105,MATCH(A3549,'[1]Center of Mass'!$B$8:$B$105,0),9))^2+(V3549-INDEX('[1]Center of Mass'!$B$8:$M$105,MATCH(A3549,'[1]Center of Mass'!$B$8:$B$105,0),10))^2))</f>
        <v>818.25756174999992</v>
      </c>
    </row>
    <row r="3550" spans="1:25">
      <c r="A3550" s="403" t="s">
        <v>33</v>
      </c>
      <c r="B3550" s="403" t="s">
        <v>473</v>
      </c>
      <c r="C3550" s="403" t="s">
        <v>343</v>
      </c>
      <c r="D3550" s="403" t="s">
        <v>344</v>
      </c>
      <c r="E3550" s="403" t="s">
        <v>1455</v>
      </c>
      <c r="F3550" s="403">
        <v>0</v>
      </c>
      <c r="O3550" s="403" t="s">
        <v>345</v>
      </c>
      <c r="R3550" s="403">
        <v>4</v>
      </c>
      <c r="S3550" s="403">
        <v>1.3837999999999999</v>
      </c>
      <c r="T3550" s="403">
        <v>4.75</v>
      </c>
      <c r="U3550" s="403">
        <v>1.7629999999999999</v>
      </c>
      <c r="V3550" s="403">
        <v>6.9950000000000001</v>
      </c>
      <c r="W3550" s="403">
        <v>17</v>
      </c>
      <c r="X3550" s="404">
        <v>0.33130999999999999</v>
      </c>
      <c r="Y3550" s="403">
        <f>X3550+(S3550*((U3550-INDEX('[1]Center of Mass'!$B$8:$M$105,MATCH(A3550,'[1]Center of Mass'!$B$8:$B$105,0),9))^2+(V3550-INDEX('[1]Center of Mass'!$B$8:$M$105,MATCH(A3550,'[1]Center of Mass'!$B$8:$B$105,0),10))^2))</f>
        <v>606.97262440000009</v>
      </c>
    </row>
    <row r="3551" spans="1:25">
      <c r="A3551" s="403" t="s">
        <v>33</v>
      </c>
      <c r="B3551" s="403" t="s">
        <v>474</v>
      </c>
      <c r="C3551" s="403" t="s">
        <v>343</v>
      </c>
      <c r="D3551" s="403" t="s">
        <v>344</v>
      </c>
      <c r="E3551" s="403" t="s">
        <v>1455</v>
      </c>
      <c r="F3551" s="403">
        <v>0</v>
      </c>
      <c r="O3551" s="403" t="s">
        <v>345</v>
      </c>
      <c r="R3551" s="403">
        <v>4</v>
      </c>
      <c r="S3551" s="403">
        <v>1.3837999999999999</v>
      </c>
      <c r="T3551" s="403">
        <v>4.75</v>
      </c>
      <c r="U3551" s="403">
        <v>2.7879999999999998</v>
      </c>
      <c r="V3551" s="403">
        <v>6.9950000000000001</v>
      </c>
      <c r="W3551" s="403">
        <v>17</v>
      </c>
      <c r="X3551" s="404">
        <v>0.33130999999999999</v>
      </c>
      <c r="Y3551" s="403">
        <f>X3551+(S3551*((U3551-INDEX('[1]Center of Mass'!$B$8:$M$105,MATCH(A3551,'[1]Center of Mass'!$B$8:$B$105,0),9))^2+(V3551-INDEX('[1]Center of Mass'!$B$8:$M$105,MATCH(A3551,'[1]Center of Mass'!$B$8:$B$105,0),10))^2))</f>
        <v>552.42824467499997</v>
      </c>
    </row>
    <row r="3552" spans="1:25">
      <c r="A3552" s="403" t="s">
        <v>33</v>
      </c>
      <c r="B3552" s="403" t="s">
        <v>475</v>
      </c>
      <c r="C3552" s="403" t="s">
        <v>343</v>
      </c>
      <c r="D3552" s="403" t="s">
        <v>344</v>
      </c>
      <c r="E3552" s="403" t="s">
        <v>1455</v>
      </c>
      <c r="F3552" s="403">
        <v>0</v>
      </c>
      <c r="O3552" s="403" t="s">
        <v>345</v>
      </c>
      <c r="R3552" s="403">
        <v>4</v>
      </c>
      <c r="S3552" s="403">
        <v>1.7549999999999999</v>
      </c>
      <c r="T3552" s="403">
        <v>5.3</v>
      </c>
      <c r="U3552" s="403">
        <v>3.95</v>
      </c>
      <c r="V3552" s="403">
        <v>6.9950000000000001</v>
      </c>
      <c r="W3552" s="403">
        <v>17</v>
      </c>
      <c r="X3552" s="404">
        <v>0.51370000000000005</v>
      </c>
      <c r="Y3552" s="403">
        <f>X3552+(S3552*((U3552-INDEX('[1]Center of Mass'!$B$8:$M$105,MATCH(A3552,'[1]Center of Mass'!$B$8:$B$105,0),9))^2+(V3552-INDEX('[1]Center of Mass'!$B$8:$M$105,MATCH(A3552,'[1]Center of Mass'!$B$8:$B$105,0),10))^2))</f>
        <v>626.74720679500001</v>
      </c>
    </row>
    <row r="3553" spans="1:25">
      <c r="A3553" s="403" t="s">
        <v>33</v>
      </c>
      <c r="B3553" s="403" t="s">
        <v>476</v>
      </c>
      <c r="C3553" s="403" t="s">
        <v>343</v>
      </c>
      <c r="D3553" s="403" t="s">
        <v>344</v>
      </c>
      <c r="E3553" s="403" t="s">
        <v>1455</v>
      </c>
      <c r="F3553" s="403">
        <v>0</v>
      </c>
      <c r="O3553" s="403" t="s">
        <v>345</v>
      </c>
      <c r="R3553" s="403">
        <v>4</v>
      </c>
      <c r="S3553" s="403">
        <v>1.7549999999999999</v>
      </c>
      <c r="T3553" s="403">
        <v>5.3</v>
      </c>
      <c r="U3553" s="403">
        <v>5.25</v>
      </c>
      <c r="V3553" s="403">
        <v>6.9950000000000001</v>
      </c>
      <c r="W3553" s="403">
        <v>17</v>
      </c>
      <c r="X3553" s="404">
        <v>0.51370000000000005</v>
      </c>
      <c r="Y3553" s="403">
        <f>X3553+(S3553*((U3553-INDEX('[1]Center of Mass'!$B$8:$M$105,MATCH(A3553,'[1]Center of Mass'!$B$8:$B$105,0),9))^2+(V3553-INDEX('[1]Center of Mass'!$B$8:$M$105,MATCH(A3553,'[1]Center of Mass'!$B$8:$B$105,0),10))^2))</f>
        <v>549.61881779499993</v>
      </c>
    </row>
    <row r="3554" spans="1:25">
      <c r="A3554" s="403" t="s">
        <v>33</v>
      </c>
      <c r="B3554" s="403" t="s">
        <v>477</v>
      </c>
      <c r="C3554" s="403" t="s">
        <v>343</v>
      </c>
      <c r="D3554" s="403" t="s">
        <v>344</v>
      </c>
      <c r="E3554" s="403" t="s">
        <v>1455</v>
      </c>
      <c r="F3554" s="403">
        <v>0</v>
      </c>
      <c r="O3554" s="403" t="s">
        <v>345</v>
      </c>
      <c r="R3554" s="403">
        <v>4</v>
      </c>
      <c r="S3554" s="403">
        <v>1.7549999999999999</v>
      </c>
      <c r="T3554" s="403">
        <v>5.3</v>
      </c>
      <c r="U3554" s="403">
        <v>6.55</v>
      </c>
      <c r="V3554" s="403">
        <v>6.9950000000000001</v>
      </c>
      <c r="W3554" s="403">
        <v>17</v>
      </c>
      <c r="X3554" s="404">
        <v>0.51370000000000005</v>
      </c>
      <c r="Y3554" s="403">
        <f>X3554+(S3554*((U3554-INDEX('[1]Center of Mass'!$B$8:$M$105,MATCH(A3554,'[1]Center of Mass'!$B$8:$B$105,0),9))^2+(V3554-INDEX('[1]Center of Mass'!$B$8:$M$105,MATCH(A3554,'[1]Center of Mass'!$B$8:$B$105,0),10))^2))</f>
        <v>478.42232879499988</v>
      </c>
    </row>
    <row r="3555" spans="1:25">
      <c r="A3555" s="403" t="s">
        <v>33</v>
      </c>
      <c r="B3555" s="403" t="s">
        <v>478</v>
      </c>
      <c r="C3555" s="403" t="s">
        <v>343</v>
      </c>
      <c r="D3555" s="403" t="s">
        <v>344</v>
      </c>
      <c r="E3555" s="403" t="s">
        <v>1455</v>
      </c>
      <c r="F3555" s="403">
        <v>0</v>
      </c>
      <c r="O3555" s="403" t="s">
        <v>345</v>
      </c>
      <c r="R3555" s="403">
        <v>4</v>
      </c>
      <c r="S3555" s="403">
        <v>1.5525</v>
      </c>
      <c r="T3555" s="403">
        <v>5</v>
      </c>
      <c r="U3555" s="403">
        <v>7.7750000000000004</v>
      </c>
      <c r="V3555" s="403">
        <v>6.9950000000000001</v>
      </c>
      <c r="W3555" s="403">
        <v>17</v>
      </c>
      <c r="X3555" s="404">
        <v>0.40688000000000002</v>
      </c>
      <c r="Y3555" s="403">
        <f>X3555+(S3555*((U3555-INDEX('[1]Center of Mass'!$B$8:$M$105,MATCH(A3555,'[1]Center of Mass'!$B$8:$B$105,0),9))^2+(V3555-INDEX('[1]Center of Mass'!$B$8:$M$105,MATCH(A3555,'[1]Center of Mass'!$B$8:$B$105,0),10))^2))</f>
        <v>368.62632115999992</v>
      </c>
    </row>
    <row r="3556" spans="1:25">
      <c r="A3556" s="403" t="s">
        <v>33</v>
      </c>
      <c r="B3556" s="403" t="s">
        <v>479</v>
      </c>
      <c r="C3556" s="403" t="s">
        <v>343</v>
      </c>
      <c r="D3556" s="403" t="s">
        <v>344</v>
      </c>
      <c r="E3556" s="403" t="s">
        <v>1455</v>
      </c>
      <c r="F3556" s="403">
        <v>0</v>
      </c>
      <c r="O3556" s="403" t="s">
        <v>345</v>
      </c>
      <c r="R3556" s="403">
        <v>4</v>
      </c>
      <c r="S3556" s="403">
        <v>1.5525</v>
      </c>
      <c r="T3556" s="403">
        <v>5</v>
      </c>
      <c r="U3556" s="403">
        <v>8.9250000000000007</v>
      </c>
      <c r="V3556" s="403">
        <v>6.9950000000000001</v>
      </c>
      <c r="W3556" s="403">
        <v>17</v>
      </c>
      <c r="X3556" s="404">
        <v>0.40688000000000002</v>
      </c>
      <c r="Y3556" s="403">
        <f>X3556+(S3556*((U3556-INDEX('[1]Center of Mass'!$B$8:$M$105,MATCH(A3556,'[1]Center of Mass'!$B$8:$B$105,0),9))^2+(V3556-INDEX('[1]Center of Mass'!$B$8:$M$105,MATCH(A3556,'[1]Center of Mass'!$B$8:$B$105,0),10))^2))</f>
        <v>321.66024640999996</v>
      </c>
    </row>
    <row r="3557" spans="1:25">
      <c r="A3557" s="403" t="s">
        <v>33</v>
      </c>
      <c r="B3557" s="403" t="s">
        <v>480</v>
      </c>
      <c r="C3557" s="403" t="s">
        <v>343</v>
      </c>
      <c r="D3557" s="403" t="s">
        <v>344</v>
      </c>
      <c r="E3557" s="403" t="s">
        <v>1455</v>
      </c>
      <c r="F3557" s="403">
        <v>0</v>
      </c>
      <c r="O3557" s="403" t="s">
        <v>345</v>
      </c>
      <c r="R3557" s="403">
        <v>4</v>
      </c>
      <c r="S3557" s="403">
        <v>2.1545000000000001</v>
      </c>
      <c r="T3557" s="403">
        <v>5.8920000000000003</v>
      </c>
      <c r="U3557" s="403">
        <v>10.298</v>
      </c>
      <c r="V3557" s="403">
        <v>6.9950000000000001</v>
      </c>
      <c r="W3557" s="403">
        <v>17</v>
      </c>
      <c r="X3557" s="404">
        <v>0.78449000000000002</v>
      </c>
      <c r="Y3557" s="403">
        <f>X3557+(S3557*((U3557-INDEX('[1]Center of Mass'!$B$8:$M$105,MATCH(A3557,'[1]Center of Mass'!$B$8:$B$105,0),9))^2+(V3557-INDEX('[1]Center of Mass'!$B$8:$M$105,MATCH(A3557,'[1]Center of Mass'!$B$8:$B$105,0),10))^2))</f>
        <v>376.2544296625</v>
      </c>
    </row>
    <row r="3558" spans="1:25">
      <c r="A3558" s="403" t="s">
        <v>33</v>
      </c>
      <c r="B3558" s="403" t="s">
        <v>481</v>
      </c>
      <c r="C3558" s="403" t="s">
        <v>343</v>
      </c>
      <c r="D3558" s="403" t="s">
        <v>344</v>
      </c>
      <c r="E3558" s="403" t="s">
        <v>1455</v>
      </c>
      <c r="F3558" s="403">
        <v>0</v>
      </c>
      <c r="O3558" s="403" t="s">
        <v>345</v>
      </c>
      <c r="R3558" s="403">
        <v>4</v>
      </c>
      <c r="S3558" s="403">
        <v>2.1655000000000002</v>
      </c>
      <c r="T3558" s="403">
        <v>5.9080000000000004</v>
      </c>
      <c r="U3558" s="403">
        <v>11.898</v>
      </c>
      <c r="V3558" s="403">
        <v>6.9950000000000001</v>
      </c>
      <c r="W3558" s="403">
        <v>17</v>
      </c>
      <c r="X3558" s="404">
        <v>0.79322000000000004</v>
      </c>
      <c r="Y3558" s="403">
        <f>X3558+(S3558*((U3558-INDEX('[1]Center of Mass'!$B$8:$M$105,MATCH(A3558,'[1]Center of Mass'!$B$8:$B$105,0),9))^2+(V3558-INDEX('[1]Center of Mass'!$B$8:$M$105,MATCH(A3558,'[1]Center of Mass'!$B$8:$B$105,0),10))^2))</f>
        <v>306.07766833750009</v>
      </c>
    </row>
    <row r="3559" spans="1:25">
      <c r="A3559" s="403" t="s">
        <v>33</v>
      </c>
      <c r="B3559" s="403" t="s">
        <v>672</v>
      </c>
      <c r="C3559" s="403" t="s">
        <v>343</v>
      </c>
      <c r="D3559" s="403" t="s">
        <v>344</v>
      </c>
      <c r="E3559" s="403" t="s">
        <v>1455</v>
      </c>
      <c r="F3559" s="403">
        <v>0</v>
      </c>
      <c r="O3559" s="403" t="s">
        <v>345</v>
      </c>
      <c r="R3559" s="403">
        <v>4</v>
      </c>
      <c r="S3559" s="403">
        <v>1.4893000000000001</v>
      </c>
      <c r="T3559" s="403">
        <v>4.9059999999999997</v>
      </c>
      <c r="U3559" s="403">
        <v>13.252000000000001</v>
      </c>
      <c r="V3559" s="403">
        <v>6.9950000000000001</v>
      </c>
      <c r="W3559" s="403">
        <v>17</v>
      </c>
      <c r="X3559" s="404">
        <v>0.37722</v>
      </c>
      <c r="Y3559" s="403">
        <f>X3559+(S3559*((U3559-INDEX('[1]Center of Mass'!$B$8:$M$105,MATCH(A3559,'[1]Center of Mass'!$B$8:$B$105,0),9))^2+(V3559-INDEX('[1]Center of Mass'!$B$8:$M$105,MATCH(A3559,'[1]Center of Mass'!$B$8:$B$105,0),10))^2))</f>
        <v>174.3265679093</v>
      </c>
    </row>
    <row r="3560" spans="1:25">
      <c r="A3560" s="403" t="s">
        <v>33</v>
      </c>
      <c r="B3560" s="403" t="s">
        <v>673</v>
      </c>
      <c r="C3560" s="403" t="s">
        <v>343</v>
      </c>
      <c r="D3560" s="403" t="s">
        <v>344</v>
      </c>
      <c r="E3560" s="403" t="s">
        <v>1455</v>
      </c>
      <c r="F3560" s="403">
        <v>0</v>
      </c>
      <c r="O3560" s="403" t="s">
        <v>345</v>
      </c>
      <c r="R3560" s="403">
        <v>4</v>
      </c>
      <c r="S3560" s="403">
        <v>1.4893000000000001</v>
      </c>
      <c r="T3560" s="403">
        <v>4.9059999999999997</v>
      </c>
      <c r="U3560" s="403">
        <v>14.355</v>
      </c>
      <c r="V3560" s="403">
        <v>6.9950000000000001</v>
      </c>
      <c r="W3560" s="403">
        <v>17</v>
      </c>
      <c r="X3560" s="404">
        <v>0.37722</v>
      </c>
      <c r="Y3560" s="403">
        <f>X3560+(S3560*((U3560-INDEX('[1]Center of Mass'!$B$8:$M$105,MATCH(A3560,'[1]Center of Mass'!$B$8:$B$105,0),9))^2+(V3560-INDEX('[1]Center of Mass'!$B$8:$M$105,MATCH(A3560,'[1]Center of Mass'!$B$8:$B$105,0),10))^2))</f>
        <v>149.0306629472</v>
      </c>
    </row>
    <row r="3561" spans="1:25">
      <c r="A3561" s="403" t="s">
        <v>33</v>
      </c>
      <c r="B3561" s="403" t="s">
        <v>674</v>
      </c>
      <c r="C3561" s="403" t="s">
        <v>343</v>
      </c>
      <c r="D3561" s="403" t="s">
        <v>344</v>
      </c>
      <c r="E3561" s="403" t="s">
        <v>1455</v>
      </c>
      <c r="F3561" s="403">
        <v>0</v>
      </c>
      <c r="O3561" s="403" t="s">
        <v>345</v>
      </c>
      <c r="R3561" s="403">
        <v>4</v>
      </c>
      <c r="S3561" s="403">
        <v>1.4893000000000001</v>
      </c>
      <c r="T3561" s="403">
        <v>4.9059999999999997</v>
      </c>
      <c r="U3561" s="403">
        <v>15.458</v>
      </c>
      <c r="V3561" s="403">
        <v>6.9950000000000001</v>
      </c>
      <c r="W3561" s="403">
        <v>17</v>
      </c>
      <c r="X3561" s="404">
        <v>0.37722</v>
      </c>
      <c r="Y3561" s="403">
        <f>X3561+(S3561*((U3561-INDEX('[1]Center of Mass'!$B$8:$M$105,MATCH(A3561,'[1]Center of Mass'!$B$8:$B$105,0),9))^2+(V3561-INDEX('[1]Center of Mass'!$B$8:$M$105,MATCH(A3561,'[1]Center of Mass'!$B$8:$B$105,0),10))^2))</f>
        <v>127.35854955249999</v>
      </c>
    </row>
    <row r="3562" spans="1:25">
      <c r="A3562" s="403" t="s">
        <v>33</v>
      </c>
      <c r="B3562" s="403" t="s">
        <v>675</v>
      </c>
      <c r="C3562" s="403" t="s">
        <v>343</v>
      </c>
      <c r="D3562" s="403" t="s">
        <v>344</v>
      </c>
      <c r="E3562" s="403" t="s">
        <v>1455</v>
      </c>
      <c r="F3562" s="403">
        <v>0</v>
      </c>
      <c r="O3562" s="403" t="s">
        <v>345</v>
      </c>
      <c r="R3562" s="403">
        <v>4</v>
      </c>
      <c r="S3562" s="403">
        <v>1.6072</v>
      </c>
      <c r="T3562" s="403">
        <v>5.0810000000000004</v>
      </c>
      <c r="U3562" s="403">
        <v>16.605</v>
      </c>
      <c r="V3562" s="403">
        <v>6.9950000000000001</v>
      </c>
      <c r="W3562" s="403">
        <v>17</v>
      </c>
      <c r="X3562" s="404">
        <v>0.43391000000000002</v>
      </c>
      <c r="Y3562" s="403">
        <f>X3562+(S3562*((U3562-INDEX('[1]Center of Mass'!$B$8:$M$105,MATCH(A3562,'[1]Center of Mass'!$B$8:$B$105,0),9))^2+(V3562-INDEX('[1]Center of Mass'!$B$8:$M$105,MATCH(A3562,'[1]Center of Mass'!$B$8:$B$105,0),10))^2))</f>
        <v>117.29471418879999</v>
      </c>
    </row>
    <row r="3563" spans="1:25">
      <c r="A3563" s="403" t="s">
        <v>33</v>
      </c>
      <c r="B3563" s="403" t="s">
        <v>676</v>
      </c>
      <c r="C3563" s="403" t="s">
        <v>343</v>
      </c>
      <c r="D3563" s="403" t="s">
        <v>344</v>
      </c>
      <c r="E3563" s="403" t="s">
        <v>1455</v>
      </c>
      <c r="F3563" s="403">
        <v>0</v>
      </c>
      <c r="O3563" s="403" t="s">
        <v>345</v>
      </c>
      <c r="R3563" s="403">
        <v>4</v>
      </c>
      <c r="S3563" s="403">
        <v>0.81</v>
      </c>
      <c r="T3563" s="403">
        <v>3.9</v>
      </c>
      <c r="U3563" s="403">
        <v>17.5</v>
      </c>
      <c r="V3563" s="403">
        <v>6.9950000000000001</v>
      </c>
      <c r="W3563" s="403">
        <v>17</v>
      </c>
      <c r="X3563" s="404">
        <v>0.14732000000000001</v>
      </c>
      <c r="Y3563" s="403">
        <f>X3563+(S3563*((U3563-INDEX('[1]Center of Mass'!$B$8:$M$105,MATCH(A3563,'[1]Center of Mass'!$B$8:$B$105,0),9))^2+(V3563-INDEX('[1]Center of Mass'!$B$8:$M$105,MATCH(A3563,'[1]Center of Mass'!$B$8:$B$105,0),10))^2))</f>
        <v>52.590291289999996</v>
      </c>
    </row>
    <row r="3564" spans="1:25">
      <c r="A3564" s="403" t="s">
        <v>33</v>
      </c>
      <c r="B3564" s="403" t="s">
        <v>678</v>
      </c>
      <c r="C3564" s="403" t="s">
        <v>343</v>
      </c>
      <c r="D3564" s="403" t="s">
        <v>344</v>
      </c>
      <c r="E3564" s="403" t="s">
        <v>1455</v>
      </c>
      <c r="F3564" s="403">
        <v>0</v>
      </c>
      <c r="O3564" s="403" t="s">
        <v>345</v>
      </c>
      <c r="R3564" s="403">
        <v>4</v>
      </c>
      <c r="S3564" s="403">
        <v>0.54320000000000002</v>
      </c>
      <c r="T3564" s="403">
        <v>3.11</v>
      </c>
      <c r="U3564" s="403">
        <v>1.7629999999999999</v>
      </c>
      <c r="V3564" s="403">
        <v>7.9349999999999996</v>
      </c>
      <c r="W3564" s="403">
        <v>17</v>
      </c>
      <c r="X3564" s="404">
        <v>6.0263999999999998E-2</v>
      </c>
      <c r="Y3564" s="403">
        <f>X3564+(S3564*((U3564-INDEX('[1]Center of Mass'!$B$8:$M$105,MATCH(A3564,'[1]Center of Mass'!$B$8:$B$105,0),9))^2+(V3564-INDEX('[1]Center of Mass'!$B$8:$M$105,MATCH(A3564,'[1]Center of Mass'!$B$8:$B$105,0),10))^2))</f>
        <v>231.54450944000007</v>
      </c>
    </row>
    <row r="3565" spans="1:25">
      <c r="A3565" s="403" t="s">
        <v>33</v>
      </c>
      <c r="B3565" s="403" t="s">
        <v>679</v>
      </c>
      <c r="C3565" s="403" t="s">
        <v>343</v>
      </c>
      <c r="D3565" s="403" t="s">
        <v>344</v>
      </c>
      <c r="E3565" s="403" t="s">
        <v>1455</v>
      </c>
      <c r="F3565" s="403">
        <v>0</v>
      </c>
      <c r="O3565" s="403" t="s">
        <v>345</v>
      </c>
      <c r="R3565" s="403">
        <v>4</v>
      </c>
      <c r="S3565" s="403">
        <v>0.54320000000000002</v>
      </c>
      <c r="T3565" s="403">
        <v>3.11</v>
      </c>
      <c r="U3565" s="403">
        <v>2.7879999999999998</v>
      </c>
      <c r="V3565" s="403">
        <v>7.9349999999999996</v>
      </c>
      <c r="W3565" s="403">
        <v>17</v>
      </c>
      <c r="X3565" s="404">
        <v>6.0263999999999998E-2</v>
      </c>
      <c r="Y3565" s="403">
        <f>X3565+(S3565*((U3565-INDEX('[1]Center of Mass'!$B$8:$M$105,MATCH(A3565,'[1]Center of Mass'!$B$8:$B$105,0),9))^2+(V3565-INDEX('[1]Center of Mass'!$B$8:$M$105,MATCH(A3565,'[1]Center of Mass'!$B$8:$B$105,0),10))^2))</f>
        <v>210.13353454</v>
      </c>
    </row>
    <row r="3566" spans="1:25">
      <c r="A3566" s="403" t="s">
        <v>33</v>
      </c>
      <c r="B3566" s="403" t="s">
        <v>680</v>
      </c>
      <c r="C3566" s="403" t="s">
        <v>343</v>
      </c>
      <c r="D3566" s="403" t="s">
        <v>344</v>
      </c>
      <c r="E3566" s="403" t="s">
        <v>1455</v>
      </c>
      <c r="F3566" s="403">
        <v>0</v>
      </c>
      <c r="O3566" s="403" t="s">
        <v>345</v>
      </c>
      <c r="R3566" s="403">
        <v>4</v>
      </c>
      <c r="S3566" s="403">
        <v>0.68889999999999996</v>
      </c>
      <c r="T3566" s="403">
        <v>3.66</v>
      </c>
      <c r="U3566" s="403">
        <v>3.95</v>
      </c>
      <c r="V3566" s="403">
        <v>7.9349999999999996</v>
      </c>
      <c r="W3566" s="403">
        <v>17</v>
      </c>
      <c r="X3566" s="404">
        <v>0.11314</v>
      </c>
      <c r="Y3566" s="403">
        <f>X3566+(S3566*((U3566-INDEX('[1]Center of Mass'!$B$8:$M$105,MATCH(A3566,'[1]Center of Mass'!$B$8:$B$105,0),9))^2+(V3566-INDEX('[1]Center of Mass'!$B$8:$M$105,MATCH(A3566,'[1]Center of Mass'!$B$8:$B$105,0),10))^2))</f>
        <v>237.5007838601</v>
      </c>
    </row>
    <row r="3567" spans="1:25">
      <c r="A3567" s="403" t="s">
        <v>33</v>
      </c>
      <c r="B3567" s="403" t="s">
        <v>681</v>
      </c>
      <c r="C3567" s="403" t="s">
        <v>343</v>
      </c>
      <c r="D3567" s="403" t="s">
        <v>344</v>
      </c>
      <c r="E3567" s="403" t="s">
        <v>1455</v>
      </c>
      <c r="F3567" s="403">
        <v>0</v>
      </c>
      <c r="O3567" s="403" t="s">
        <v>345</v>
      </c>
      <c r="R3567" s="403">
        <v>4</v>
      </c>
      <c r="S3567" s="403">
        <v>0.68889999999999996</v>
      </c>
      <c r="T3567" s="403">
        <v>3.66</v>
      </c>
      <c r="U3567" s="403">
        <v>5.25</v>
      </c>
      <c r="V3567" s="403">
        <v>7.9349999999999996</v>
      </c>
      <c r="W3567" s="403">
        <v>17</v>
      </c>
      <c r="X3567" s="404">
        <v>0.11314</v>
      </c>
      <c r="Y3567" s="403">
        <f>X3567+(S3567*((U3567-INDEX('[1]Center of Mass'!$B$8:$M$105,MATCH(A3567,'[1]Center of Mass'!$B$8:$B$105,0),9))^2+(V3567-INDEX('[1]Center of Mass'!$B$8:$M$105,MATCH(A3567,'[1]Center of Mass'!$B$8:$B$105,0),10))^2))</f>
        <v>207.2251444401</v>
      </c>
    </row>
    <row r="3568" spans="1:25">
      <c r="A3568" s="403" t="s">
        <v>33</v>
      </c>
      <c r="B3568" s="403" t="s">
        <v>682</v>
      </c>
      <c r="C3568" s="403" t="s">
        <v>343</v>
      </c>
      <c r="D3568" s="403" t="s">
        <v>344</v>
      </c>
      <c r="E3568" s="403" t="s">
        <v>1455</v>
      </c>
      <c r="F3568" s="403">
        <v>0</v>
      </c>
      <c r="O3568" s="403" t="s">
        <v>345</v>
      </c>
      <c r="R3568" s="403">
        <v>4</v>
      </c>
      <c r="S3568" s="403">
        <v>0.68889999999999996</v>
      </c>
      <c r="T3568" s="403">
        <v>3.66</v>
      </c>
      <c r="U3568" s="403">
        <v>6.55</v>
      </c>
      <c r="V3568" s="403">
        <v>7.9349999999999996</v>
      </c>
      <c r="W3568" s="403">
        <v>17</v>
      </c>
      <c r="X3568" s="404">
        <v>0.11314</v>
      </c>
      <c r="Y3568" s="403">
        <f>X3568+(S3568*((U3568-INDEX('[1]Center of Mass'!$B$8:$M$105,MATCH(A3568,'[1]Center of Mass'!$B$8:$B$105,0),9))^2+(V3568-INDEX('[1]Center of Mass'!$B$8:$M$105,MATCH(A3568,'[1]Center of Mass'!$B$8:$B$105,0),10))^2))</f>
        <v>179.27798702009997</v>
      </c>
    </row>
    <row r="3569" spans="1:25">
      <c r="A3569" s="403" t="s">
        <v>33</v>
      </c>
      <c r="B3569" s="403" t="s">
        <v>683</v>
      </c>
      <c r="C3569" s="403" t="s">
        <v>343</v>
      </c>
      <c r="D3569" s="403" t="s">
        <v>344</v>
      </c>
      <c r="E3569" s="403" t="s">
        <v>1455</v>
      </c>
      <c r="F3569" s="403">
        <v>0</v>
      </c>
      <c r="O3569" s="403" t="s">
        <v>345</v>
      </c>
      <c r="R3569" s="403">
        <v>4</v>
      </c>
      <c r="S3569" s="403">
        <v>0.60940000000000005</v>
      </c>
      <c r="T3569" s="403">
        <v>3.36</v>
      </c>
      <c r="U3569" s="403">
        <v>7.7750000000000004</v>
      </c>
      <c r="V3569" s="403">
        <v>7.9349999999999996</v>
      </c>
      <c r="W3569" s="403">
        <v>17</v>
      </c>
      <c r="X3569" s="404">
        <v>8.1419000000000005E-2</v>
      </c>
      <c r="Y3569" s="403">
        <f>X3569+(S3569*((U3569-INDEX('[1]Center of Mass'!$B$8:$M$105,MATCH(A3569,'[1]Center of Mass'!$B$8:$B$105,0),9))^2+(V3569-INDEX('[1]Center of Mass'!$B$8:$M$105,MATCH(A3569,'[1]Center of Mass'!$B$8:$B$105,0),10))^2))</f>
        <v>137.15960148959999</v>
      </c>
    </row>
    <row r="3570" spans="1:25">
      <c r="A3570" s="403" t="s">
        <v>33</v>
      </c>
      <c r="B3570" s="403" t="s">
        <v>684</v>
      </c>
      <c r="C3570" s="403" t="s">
        <v>343</v>
      </c>
      <c r="D3570" s="403" t="s">
        <v>344</v>
      </c>
      <c r="E3570" s="403" t="s">
        <v>1455</v>
      </c>
      <c r="F3570" s="403">
        <v>0</v>
      </c>
      <c r="O3570" s="403" t="s">
        <v>345</v>
      </c>
      <c r="R3570" s="403">
        <v>4</v>
      </c>
      <c r="S3570" s="403">
        <v>0.60940000000000005</v>
      </c>
      <c r="T3570" s="403">
        <v>3.36</v>
      </c>
      <c r="U3570" s="403">
        <v>8.9250000000000007</v>
      </c>
      <c r="V3570" s="403">
        <v>7.9349999999999996</v>
      </c>
      <c r="W3570" s="403">
        <v>17</v>
      </c>
      <c r="X3570" s="404">
        <v>8.1419000000000005E-2</v>
      </c>
      <c r="Y3570" s="403">
        <f>X3570+(S3570*((U3570-INDEX('[1]Center of Mass'!$B$8:$M$105,MATCH(A3570,'[1]Center of Mass'!$B$8:$B$105,0),9))^2+(V3570-INDEX('[1]Center of Mass'!$B$8:$M$105,MATCH(A3570,'[1]Center of Mass'!$B$8:$B$105,0),10))^2))</f>
        <v>118.72409362960001</v>
      </c>
    </row>
    <row r="3571" spans="1:25">
      <c r="A3571" s="403" t="s">
        <v>33</v>
      </c>
      <c r="B3571" s="403" t="s">
        <v>685</v>
      </c>
      <c r="C3571" s="403" t="s">
        <v>343</v>
      </c>
      <c r="D3571" s="403" t="s">
        <v>344</v>
      </c>
      <c r="E3571" s="403" t="s">
        <v>1455</v>
      </c>
      <c r="F3571" s="403">
        <v>0</v>
      </c>
      <c r="O3571" s="403" t="s">
        <v>345</v>
      </c>
      <c r="R3571" s="403">
        <v>4</v>
      </c>
      <c r="S3571" s="403">
        <v>0.84570000000000001</v>
      </c>
      <c r="T3571" s="403">
        <v>4.2519999999999998</v>
      </c>
      <c r="U3571" s="403">
        <v>10.298</v>
      </c>
      <c r="V3571" s="403">
        <v>7.9349999999999996</v>
      </c>
      <c r="W3571" s="403">
        <v>17</v>
      </c>
      <c r="X3571" s="404">
        <v>0.19928000000000001</v>
      </c>
      <c r="Y3571" s="403">
        <f>X3571+(S3571*((U3571-INDEX('[1]Center of Mass'!$B$8:$M$105,MATCH(A3571,'[1]Center of Mass'!$B$8:$B$105,0),9))^2+(V3571-INDEX('[1]Center of Mass'!$B$8:$M$105,MATCH(A3571,'[1]Center of Mass'!$B$8:$B$105,0),10))^2))</f>
        <v>137.2311166625</v>
      </c>
    </row>
    <row r="3572" spans="1:25">
      <c r="A3572" s="403" t="s">
        <v>33</v>
      </c>
      <c r="B3572" s="403" t="s">
        <v>686</v>
      </c>
      <c r="C3572" s="403" t="s">
        <v>343</v>
      </c>
      <c r="D3572" s="403" t="s">
        <v>344</v>
      </c>
      <c r="E3572" s="403" t="s">
        <v>1455</v>
      </c>
      <c r="F3572" s="403">
        <v>0</v>
      </c>
      <c r="O3572" s="403" t="s">
        <v>345</v>
      </c>
      <c r="R3572" s="403">
        <v>4</v>
      </c>
      <c r="S3572" s="403">
        <v>0.85</v>
      </c>
      <c r="T3572" s="403">
        <v>4.2679999999999998</v>
      </c>
      <c r="U3572" s="403">
        <v>11.898</v>
      </c>
      <c r="V3572" s="403">
        <v>7.9349999999999996</v>
      </c>
      <c r="W3572" s="403">
        <v>17</v>
      </c>
      <c r="X3572" s="404">
        <v>0.20215</v>
      </c>
      <c r="Y3572" s="403">
        <f>X3572+(S3572*((U3572-INDEX('[1]Center of Mass'!$B$8:$M$105,MATCH(A3572,'[1]Center of Mass'!$B$8:$B$105,0),9))^2+(V3572-INDEX('[1]Center of Mass'!$B$8:$M$105,MATCH(A3572,'[1]Center of Mass'!$B$8:$B$105,0),10))^2))</f>
        <v>109.62913125</v>
      </c>
    </row>
    <row r="3573" spans="1:25">
      <c r="A3573" s="403" t="s">
        <v>33</v>
      </c>
      <c r="B3573" s="403" t="s">
        <v>687</v>
      </c>
      <c r="C3573" s="403" t="s">
        <v>343</v>
      </c>
      <c r="D3573" s="403" t="s">
        <v>344</v>
      </c>
      <c r="E3573" s="403" t="s">
        <v>1455</v>
      </c>
      <c r="F3573" s="403">
        <v>0</v>
      </c>
      <c r="O3573" s="403" t="s">
        <v>345</v>
      </c>
      <c r="R3573" s="403">
        <v>4</v>
      </c>
      <c r="S3573" s="403">
        <v>0.58460000000000001</v>
      </c>
      <c r="T3573" s="403">
        <v>3.266</v>
      </c>
      <c r="U3573" s="403">
        <v>13.252000000000001</v>
      </c>
      <c r="V3573" s="403">
        <v>7.9349999999999996</v>
      </c>
      <c r="W3573" s="403">
        <v>17</v>
      </c>
      <c r="X3573" s="404">
        <v>7.2963E-2</v>
      </c>
      <c r="Y3573" s="403">
        <f>X3573+(S3573*((U3573-INDEX('[1]Center of Mass'!$B$8:$M$105,MATCH(A3573,'[1]Center of Mass'!$B$8:$B$105,0),9))^2+(V3573-INDEX('[1]Center of Mass'!$B$8:$M$105,MATCH(A3573,'[1]Center of Mass'!$B$8:$B$105,0),10))^2))</f>
        <v>61.199090344599995</v>
      </c>
    </row>
    <row r="3574" spans="1:25">
      <c r="A3574" s="403" t="s">
        <v>33</v>
      </c>
      <c r="B3574" s="403" t="s">
        <v>688</v>
      </c>
      <c r="C3574" s="403" t="s">
        <v>343</v>
      </c>
      <c r="D3574" s="403" t="s">
        <v>344</v>
      </c>
      <c r="E3574" s="403" t="s">
        <v>1455</v>
      </c>
      <c r="F3574" s="403">
        <v>0</v>
      </c>
      <c r="O3574" s="403" t="s">
        <v>345</v>
      </c>
      <c r="R3574" s="403">
        <v>4</v>
      </c>
      <c r="S3574" s="403">
        <v>0.58460000000000001</v>
      </c>
      <c r="T3574" s="403">
        <v>3.266</v>
      </c>
      <c r="U3574" s="403">
        <v>14.355</v>
      </c>
      <c r="V3574" s="403">
        <v>7.9349999999999996</v>
      </c>
      <c r="W3574" s="403">
        <v>17</v>
      </c>
      <c r="X3574" s="404">
        <v>7.2963E-2</v>
      </c>
      <c r="Y3574" s="403">
        <f>X3574+(S3574*((U3574-INDEX('[1]Center of Mass'!$B$8:$M$105,MATCH(A3574,'[1]Center of Mass'!$B$8:$B$105,0),9))^2+(V3574-INDEX('[1]Center of Mass'!$B$8:$M$105,MATCH(A3574,'[1]Center of Mass'!$B$8:$B$105,0),10))^2))</f>
        <v>51.269602638400002</v>
      </c>
    </row>
    <row r="3575" spans="1:25">
      <c r="A3575" s="403" t="s">
        <v>33</v>
      </c>
      <c r="B3575" s="403" t="s">
        <v>689</v>
      </c>
      <c r="C3575" s="403" t="s">
        <v>343</v>
      </c>
      <c r="D3575" s="403" t="s">
        <v>344</v>
      </c>
      <c r="E3575" s="403" t="s">
        <v>1455</v>
      </c>
      <c r="F3575" s="403">
        <v>0</v>
      </c>
      <c r="O3575" s="403" t="s">
        <v>345</v>
      </c>
      <c r="R3575" s="403">
        <v>4</v>
      </c>
      <c r="S3575" s="403">
        <v>0.58460000000000001</v>
      </c>
      <c r="T3575" s="403">
        <v>3.266</v>
      </c>
      <c r="U3575" s="403">
        <v>15.458</v>
      </c>
      <c r="V3575" s="403">
        <v>7.9349999999999996</v>
      </c>
      <c r="W3575" s="403">
        <v>17</v>
      </c>
      <c r="X3575" s="404">
        <v>7.2963E-2</v>
      </c>
      <c r="Y3575" s="403">
        <f>X3575+(S3575*((U3575-INDEX('[1]Center of Mass'!$B$8:$M$105,MATCH(A3575,'[1]Center of Mass'!$B$8:$B$105,0),9))^2+(V3575-INDEX('[1]Center of Mass'!$B$8:$M$105,MATCH(A3575,'[1]Center of Mass'!$B$8:$B$105,0),10))^2))</f>
        <v>42.762574175000005</v>
      </c>
    </row>
    <row r="3576" spans="1:25">
      <c r="A3576" s="403" t="s">
        <v>33</v>
      </c>
      <c r="B3576" s="403" t="s">
        <v>690</v>
      </c>
      <c r="C3576" s="403" t="s">
        <v>343</v>
      </c>
      <c r="D3576" s="403" t="s">
        <v>344</v>
      </c>
      <c r="E3576" s="403" t="s">
        <v>1455</v>
      </c>
      <c r="F3576" s="403">
        <v>0</v>
      </c>
      <c r="O3576" s="403" t="s">
        <v>345</v>
      </c>
      <c r="R3576" s="403">
        <v>4</v>
      </c>
      <c r="S3576" s="403">
        <v>0.63090000000000002</v>
      </c>
      <c r="T3576" s="403">
        <v>3.4409999999999998</v>
      </c>
      <c r="U3576" s="403">
        <v>16.605</v>
      </c>
      <c r="V3576" s="403">
        <v>7.9349999999999996</v>
      </c>
      <c r="W3576" s="403">
        <v>17</v>
      </c>
      <c r="X3576" s="404">
        <v>8.9270000000000002E-2</v>
      </c>
      <c r="Y3576" s="403">
        <f>X3576+(S3576*((U3576-INDEX('[1]Center of Mass'!$B$8:$M$105,MATCH(A3576,'[1]Center of Mass'!$B$8:$B$105,0),9))^2+(V3576-INDEX('[1]Center of Mass'!$B$8:$M$105,MATCH(A3576,'[1]Center of Mass'!$B$8:$B$105,0),10))^2))</f>
        <v>38.241057323599996</v>
      </c>
    </row>
    <row r="3577" spans="1:25">
      <c r="A3577" s="403" t="s">
        <v>33</v>
      </c>
      <c r="B3577" s="403" t="s">
        <v>691</v>
      </c>
      <c r="C3577" s="403" t="s">
        <v>343</v>
      </c>
      <c r="D3577" s="403" t="s">
        <v>344</v>
      </c>
      <c r="E3577" s="403" t="s">
        <v>1455</v>
      </c>
      <c r="F3577" s="403">
        <v>0</v>
      </c>
      <c r="O3577" s="403" t="s">
        <v>345</v>
      </c>
      <c r="R3577" s="403">
        <v>4</v>
      </c>
      <c r="S3577" s="403">
        <v>0.31790000000000002</v>
      </c>
      <c r="T3577" s="403">
        <v>2.2599999999999998</v>
      </c>
      <c r="U3577" s="403">
        <v>17.5</v>
      </c>
      <c r="V3577" s="403">
        <v>7.9349999999999996</v>
      </c>
      <c r="W3577" s="403">
        <v>17</v>
      </c>
      <c r="X3577" s="404">
        <v>1.6978E-2</v>
      </c>
      <c r="Y3577" s="403">
        <f>X3577+(S3577*((U3577-INDEX('[1]Center of Mass'!$B$8:$M$105,MATCH(A3577,'[1]Center of Mass'!$B$8:$B$105,0),9))^2+(V3577-INDEX('[1]Center of Mass'!$B$8:$M$105,MATCH(A3577,'[1]Center of Mass'!$B$8:$B$105,0),10))^2))</f>
        <v>16.708511101100001</v>
      </c>
    </row>
    <row r="3578" spans="1:25">
      <c r="A3578" s="403" t="s">
        <v>33</v>
      </c>
      <c r="B3578" s="403" t="s">
        <v>693</v>
      </c>
      <c r="C3578" s="403" t="s">
        <v>343</v>
      </c>
      <c r="D3578" s="403" t="s">
        <v>344</v>
      </c>
      <c r="E3578" s="403" t="s">
        <v>1455</v>
      </c>
      <c r="F3578" s="403">
        <v>0</v>
      </c>
      <c r="O3578" s="403" t="s">
        <v>345</v>
      </c>
      <c r="R3578" s="403">
        <v>4</v>
      </c>
      <c r="S3578" s="403">
        <v>0.41909999999999997</v>
      </c>
      <c r="T3578" s="403">
        <v>2.8679999999999999</v>
      </c>
      <c r="U3578" s="403">
        <v>1.7629999999999999</v>
      </c>
      <c r="V3578" s="403">
        <v>8.4039999999999999</v>
      </c>
      <c r="W3578" s="403">
        <v>17</v>
      </c>
      <c r="X3578" s="404">
        <v>4.2528999999999997E-2</v>
      </c>
      <c r="Y3578" s="403">
        <f>X3578+(S3578*((U3578-INDEX('[1]Center of Mass'!$B$8:$M$105,MATCH(A3578,'[1]Center of Mass'!$B$8:$B$105,0),9))^2+(V3578-INDEX('[1]Center of Mass'!$B$8:$M$105,MATCH(A3578,'[1]Center of Mass'!$B$8:$B$105,0),10))^2))</f>
        <v>176.35942494310004</v>
      </c>
    </row>
    <row r="3579" spans="1:25">
      <c r="A3579" s="403" t="s">
        <v>33</v>
      </c>
      <c r="B3579" s="403" t="s">
        <v>694</v>
      </c>
      <c r="C3579" s="403" t="s">
        <v>343</v>
      </c>
      <c r="D3579" s="403" t="s">
        <v>344</v>
      </c>
      <c r="E3579" s="403" t="s">
        <v>1455</v>
      </c>
      <c r="F3579" s="403">
        <v>0</v>
      </c>
      <c r="O3579" s="403" t="s">
        <v>345</v>
      </c>
      <c r="R3579" s="403">
        <v>4</v>
      </c>
      <c r="S3579" s="403">
        <v>0.41909999999999997</v>
      </c>
      <c r="T3579" s="403">
        <v>2.8679999999999999</v>
      </c>
      <c r="U3579" s="403">
        <v>2.7879999999999998</v>
      </c>
      <c r="V3579" s="403">
        <v>8.4039999999999999</v>
      </c>
      <c r="W3579" s="403">
        <v>17</v>
      </c>
      <c r="X3579" s="404">
        <v>4.2528999999999997E-2</v>
      </c>
      <c r="Y3579" s="403">
        <f>X3579+(S3579*((U3579-INDEX('[1]Center of Mass'!$B$8:$M$105,MATCH(A3579,'[1]Center of Mass'!$B$8:$B$105,0),9))^2+(V3579-INDEX('[1]Center of Mass'!$B$8:$M$105,MATCH(A3579,'[1]Center of Mass'!$B$8:$B$105,0),10))^2))</f>
        <v>159.84002218059999</v>
      </c>
    </row>
    <row r="3580" spans="1:25">
      <c r="A3580" s="403" t="s">
        <v>33</v>
      </c>
      <c r="B3580" s="403" t="s">
        <v>695</v>
      </c>
      <c r="C3580" s="403" t="s">
        <v>343</v>
      </c>
      <c r="D3580" s="403" t="s">
        <v>344</v>
      </c>
      <c r="E3580" s="403" t="s">
        <v>1455</v>
      </c>
      <c r="F3580" s="403">
        <v>0</v>
      </c>
      <c r="O3580" s="403" t="s">
        <v>345</v>
      </c>
      <c r="R3580" s="403">
        <v>4</v>
      </c>
      <c r="S3580" s="403">
        <v>0.53149999999999997</v>
      </c>
      <c r="T3580" s="403">
        <v>3.4180000000000001</v>
      </c>
      <c r="U3580" s="403">
        <v>3.95</v>
      </c>
      <c r="V3580" s="403">
        <v>8.4039999999999999</v>
      </c>
      <c r="W3580" s="403">
        <v>17</v>
      </c>
      <c r="X3580" s="404">
        <v>8.226E-2</v>
      </c>
      <c r="Y3580" s="403">
        <f>X3580+(S3580*((U3580-INDEX('[1]Center of Mass'!$B$8:$M$105,MATCH(A3580,'[1]Center of Mass'!$B$8:$B$105,0),9))^2+(V3580-INDEX('[1]Center of Mass'!$B$8:$M$105,MATCH(A3580,'[1]Center of Mass'!$B$8:$B$105,0),10))^2))</f>
        <v>180.337216275</v>
      </c>
    </row>
    <row r="3581" spans="1:25">
      <c r="A3581" s="403" t="s">
        <v>33</v>
      </c>
      <c r="B3581" s="403" t="s">
        <v>696</v>
      </c>
      <c r="C3581" s="403" t="s">
        <v>343</v>
      </c>
      <c r="D3581" s="403" t="s">
        <v>344</v>
      </c>
      <c r="E3581" s="403" t="s">
        <v>1455</v>
      </c>
      <c r="F3581" s="403">
        <v>0</v>
      </c>
      <c r="O3581" s="403" t="s">
        <v>345</v>
      </c>
      <c r="R3581" s="403">
        <v>4</v>
      </c>
      <c r="S3581" s="403">
        <v>0.53149999999999997</v>
      </c>
      <c r="T3581" s="403">
        <v>3.4180000000000001</v>
      </c>
      <c r="U3581" s="403">
        <v>5.25</v>
      </c>
      <c r="V3581" s="403">
        <v>8.4039999999999999</v>
      </c>
      <c r="W3581" s="403">
        <v>17</v>
      </c>
      <c r="X3581" s="404">
        <v>8.226E-2</v>
      </c>
      <c r="Y3581" s="403">
        <f>X3581+(S3581*((U3581-INDEX('[1]Center of Mass'!$B$8:$M$105,MATCH(A3581,'[1]Center of Mass'!$B$8:$B$105,0),9))^2+(V3581-INDEX('[1]Center of Mass'!$B$8:$M$105,MATCH(A3581,'[1]Center of Mass'!$B$8:$B$105,0),10))^2))</f>
        <v>156.978960575</v>
      </c>
    </row>
    <row r="3582" spans="1:25">
      <c r="A3582" s="403" t="s">
        <v>33</v>
      </c>
      <c r="B3582" s="403" t="s">
        <v>697</v>
      </c>
      <c r="C3582" s="403" t="s">
        <v>343</v>
      </c>
      <c r="D3582" s="403" t="s">
        <v>344</v>
      </c>
      <c r="E3582" s="403" t="s">
        <v>1455</v>
      </c>
      <c r="F3582" s="403">
        <v>0</v>
      </c>
      <c r="O3582" s="403" t="s">
        <v>345</v>
      </c>
      <c r="R3582" s="403">
        <v>4</v>
      </c>
      <c r="S3582" s="403">
        <v>0.53149999999999997</v>
      </c>
      <c r="T3582" s="403">
        <v>3.4180000000000001</v>
      </c>
      <c r="U3582" s="403">
        <v>6.55</v>
      </c>
      <c r="V3582" s="403">
        <v>8.4039999999999999</v>
      </c>
      <c r="W3582" s="403">
        <v>17</v>
      </c>
      <c r="X3582" s="404">
        <v>8.226E-2</v>
      </c>
      <c r="Y3582" s="403">
        <f>X3582+(S3582*((U3582-INDEX('[1]Center of Mass'!$B$8:$M$105,MATCH(A3582,'[1]Center of Mass'!$B$8:$B$105,0),9))^2+(V3582-INDEX('[1]Center of Mass'!$B$8:$M$105,MATCH(A3582,'[1]Center of Mass'!$B$8:$B$105,0),10))^2))</f>
        <v>135.41717487499997</v>
      </c>
    </row>
    <row r="3583" spans="1:25">
      <c r="A3583" s="403" t="s">
        <v>33</v>
      </c>
      <c r="B3583" s="403" t="s">
        <v>698</v>
      </c>
      <c r="C3583" s="403" t="s">
        <v>343</v>
      </c>
      <c r="D3583" s="403" t="s">
        <v>344</v>
      </c>
      <c r="E3583" s="403" t="s">
        <v>1455</v>
      </c>
      <c r="F3583" s="403">
        <v>0</v>
      </c>
      <c r="O3583" s="403" t="s">
        <v>345</v>
      </c>
      <c r="R3583" s="403">
        <v>4</v>
      </c>
      <c r="S3583" s="403">
        <v>0.47020000000000001</v>
      </c>
      <c r="T3583" s="403">
        <v>3.1179999999999999</v>
      </c>
      <c r="U3583" s="403">
        <v>7.7750000000000004</v>
      </c>
      <c r="V3583" s="403">
        <v>8.4039999999999999</v>
      </c>
      <c r="W3583" s="403">
        <v>17</v>
      </c>
      <c r="X3583" s="404">
        <v>5.8368999999999997E-2</v>
      </c>
      <c r="Y3583" s="403">
        <f>X3583+(S3583*((U3583-INDEX('[1]Center of Mass'!$B$8:$M$105,MATCH(A3583,'[1]Center of Mass'!$B$8:$B$105,0),9))^2+(V3583-INDEX('[1]Center of Mass'!$B$8:$M$105,MATCH(A3583,'[1]Center of Mass'!$B$8:$B$105,0),10))^2))</f>
        <v>103.26445955499999</v>
      </c>
    </row>
    <row r="3584" spans="1:25">
      <c r="A3584" s="403" t="s">
        <v>33</v>
      </c>
      <c r="B3584" s="403" t="s">
        <v>699</v>
      </c>
      <c r="C3584" s="403" t="s">
        <v>343</v>
      </c>
      <c r="D3584" s="403" t="s">
        <v>344</v>
      </c>
      <c r="E3584" s="403" t="s">
        <v>1455</v>
      </c>
      <c r="F3584" s="403">
        <v>0</v>
      </c>
      <c r="O3584" s="403" t="s">
        <v>345</v>
      </c>
      <c r="R3584" s="403">
        <v>4</v>
      </c>
      <c r="S3584" s="403">
        <v>0.47020000000000001</v>
      </c>
      <c r="T3584" s="403">
        <v>3.1179999999999999</v>
      </c>
      <c r="U3584" s="403">
        <v>8.9250000000000007</v>
      </c>
      <c r="V3584" s="403">
        <v>8.4039999999999999</v>
      </c>
      <c r="W3584" s="403">
        <v>17</v>
      </c>
      <c r="X3584" s="404">
        <v>5.8368999999999997E-2</v>
      </c>
      <c r="Y3584" s="403">
        <f>X3584+(S3584*((U3584-INDEX('[1]Center of Mass'!$B$8:$M$105,MATCH(A3584,'[1]Center of Mass'!$B$8:$B$105,0),9))^2+(V3584-INDEX('[1]Center of Mass'!$B$8:$M$105,MATCH(A3584,'[1]Center of Mass'!$B$8:$B$105,0),10))^2))</f>
        <v>89.040016174999991</v>
      </c>
    </row>
    <row r="3585" spans="1:25">
      <c r="A3585" s="403" t="s">
        <v>33</v>
      </c>
      <c r="B3585" s="403" t="s">
        <v>700</v>
      </c>
      <c r="C3585" s="403" t="s">
        <v>343</v>
      </c>
      <c r="D3585" s="403" t="s">
        <v>344</v>
      </c>
      <c r="E3585" s="403" t="s">
        <v>1455</v>
      </c>
      <c r="F3585" s="403">
        <v>0</v>
      </c>
      <c r="O3585" s="403" t="s">
        <v>345</v>
      </c>
      <c r="R3585" s="403">
        <v>4</v>
      </c>
      <c r="S3585" s="403">
        <v>0.65249999999999997</v>
      </c>
      <c r="T3585" s="403">
        <v>4.01</v>
      </c>
      <c r="U3585" s="403">
        <v>10.298</v>
      </c>
      <c r="V3585" s="403">
        <v>8.4039999999999999</v>
      </c>
      <c r="W3585" s="403">
        <v>17</v>
      </c>
      <c r="X3585" s="404">
        <v>0.14757999999999999</v>
      </c>
      <c r="Y3585" s="403">
        <f>X3585+(S3585*((U3585-INDEX('[1]Center of Mass'!$B$8:$M$105,MATCH(A3585,'[1]Center of Mass'!$B$8:$B$105,0),9))^2+(V3585-INDEX('[1]Center of Mass'!$B$8:$M$105,MATCH(A3585,'[1]Center of Mass'!$B$8:$B$105,0),10))^2))</f>
        <v>102.32129306499999</v>
      </c>
    </row>
    <row r="3586" spans="1:25">
      <c r="A3586" s="403" t="s">
        <v>33</v>
      </c>
      <c r="B3586" s="403" t="s">
        <v>701</v>
      </c>
      <c r="C3586" s="403" t="s">
        <v>343</v>
      </c>
      <c r="D3586" s="403" t="s">
        <v>344</v>
      </c>
      <c r="E3586" s="403" t="s">
        <v>1455</v>
      </c>
      <c r="F3586" s="403">
        <v>0</v>
      </c>
      <c r="O3586" s="403" t="s">
        <v>345</v>
      </c>
      <c r="R3586" s="403">
        <v>4</v>
      </c>
      <c r="S3586" s="403">
        <v>0.65580000000000005</v>
      </c>
      <c r="T3586" s="403">
        <v>4.0259999999999998</v>
      </c>
      <c r="U3586" s="403">
        <v>11.898</v>
      </c>
      <c r="V3586" s="403">
        <v>8.4039999999999999</v>
      </c>
      <c r="W3586" s="403">
        <v>17</v>
      </c>
      <c r="X3586" s="404">
        <v>0.14976</v>
      </c>
      <c r="Y3586" s="403">
        <f>X3586+(S3586*((U3586-INDEX('[1]Center of Mass'!$B$8:$M$105,MATCH(A3586,'[1]Center of Mass'!$B$8:$B$105,0),9))^2+(V3586-INDEX('[1]Center of Mass'!$B$8:$M$105,MATCH(A3586,'[1]Center of Mass'!$B$8:$B$105,0),10))^2))</f>
        <v>81.004696882800005</v>
      </c>
    </row>
    <row r="3587" spans="1:25">
      <c r="A3587" s="403" t="s">
        <v>33</v>
      </c>
      <c r="B3587" s="403" t="s">
        <v>702</v>
      </c>
      <c r="C3587" s="403" t="s">
        <v>343</v>
      </c>
      <c r="D3587" s="403" t="s">
        <v>344</v>
      </c>
      <c r="E3587" s="403" t="s">
        <v>1455</v>
      </c>
      <c r="F3587" s="403">
        <v>0</v>
      </c>
      <c r="O3587" s="403" t="s">
        <v>345</v>
      </c>
      <c r="R3587" s="403">
        <v>4</v>
      </c>
      <c r="S3587" s="403">
        <v>0.45100000000000001</v>
      </c>
      <c r="T3587" s="403">
        <v>3.024</v>
      </c>
      <c r="U3587" s="403">
        <v>13.252000000000001</v>
      </c>
      <c r="V3587" s="403">
        <v>8.4039999999999999</v>
      </c>
      <c r="W3587" s="403">
        <v>17</v>
      </c>
      <c r="X3587" s="404">
        <v>5.2025000000000002E-2</v>
      </c>
      <c r="Y3587" s="403">
        <f>X3587+(S3587*((U3587-INDEX('[1]Center of Mass'!$B$8:$M$105,MATCH(A3587,'[1]Center of Mass'!$B$8:$B$105,0),9))^2+(V3587-INDEX('[1]Center of Mass'!$B$8:$M$105,MATCH(A3587,'[1]Center of Mass'!$B$8:$B$105,0),10))^2))</f>
        <v>44.752908941999998</v>
      </c>
    </row>
    <row r="3588" spans="1:25">
      <c r="A3588" s="403" t="s">
        <v>33</v>
      </c>
      <c r="B3588" s="403" t="s">
        <v>703</v>
      </c>
      <c r="C3588" s="403" t="s">
        <v>343</v>
      </c>
      <c r="D3588" s="403" t="s">
        <v>344</v>
      </c>
      <c r="E3588" s="403" t="s">
        <v>1455</v>
      </c>
      <c r="F3588" s="403">
        <v>0</v>
      </c>
      <c r="O3588" s="403" t="s">
        <v>345</v>
      </c>
      <c r="R3588" s="403">
        <v>4</v>
      </c>
      <c r="S3588" s="403">
        <v>0.45100000000000001</v>
      </c>
      <c r="T3588" s="403">
        <v>3.024</v>
      </c>
      <c r="U3588" s="403">
        <v>14.355</v>
      </c>
      <c r="V3588" s="403">
        <v>8.4039999999999999</v>
      </c>
      <c r="W3588" s="403">
        <v>17</v>
      </c>
      <c r="X3588" s="404">
        <v>5.2025000000000002E-2</v>
      </c>
      <c r="Y3588" s="403">
        <f>X3588+(S3588*((U3588-INDEX('[1]Center of Mass'!$B$8:$M$105,MATCH(A3588,'[1]Center of Mass'!$B$8:$B$105,0),9))^2+(V3588-INDEX('[1]Center of Mass'!$B$8:$M$105,MATCH(A3588,'[1]Center of Mass'!$B$8:$B$105,0),10))^2))</f>
        <v>37.092630194999998</v>
      </c>
    </row>
    <row r="3589" spans="1:25">
      <c r="A3589" s="403" t="s">
        <v>33</v>
      </c>
      <c r="B3589" s="403" t="s">
        <v>482</v>
      </c>
      <c r="C3589" s="403" t="s">
        <v>343</v>
      </c>
      <c r="D3589" s="403" t="s">
        <v>344</v>
      </c>
      <c r="E3589" s="403" t="s">
        <v>1455</v>
      </c>
      <c r="F3589" s="403">
        <v>0</v>
      </c>
      <c r="O3589" s="403" t="s">
        <v>345</v>
      </c>
      <c r="R3589" s="403">
        <v>4</v>
      </c>
      <c r="S3589" s="403">
        <v>0.45100000000000001</v>
      </c>
      <c r="T3589" s="403">
        <v>3.024</v>
      </c>
      <c r="U3589" s="403">
        <v>15.458</v>
      </c>
      <c r="V3589" s="403">
        <v>8.4039999999999999</v>
      </c>
      <c r="W3589" s="403">
        <v>17</v>
      </c>
      <c r="X3589" s="404">
        <v>5.2025000000000002E-2</v>
      </c>
      <c r="Y3589" s="403">
        <f>X3589+(S3589*((U3589-INDEX('[1]Center of Mass'!$B$8:$M$105,MATCH(A3589,'[1]Center of Mass'!$B$8:$B$105,0),9))^2+(V3589-INDEX('[1]Center of Mass'!$B$8:$M$105,MATCH(A3589,'[1]Center of Mass'!$B$8:$B$105,0),10))^2))</f>
        <v>30.529732766000006</v>
      </c>
    </row>
    <row r="3590" spans="1:25">
      <c r="A3590" s="403" t="s">
        <v>33</v>
      </c>
      <c r="B3590" s="403" t="s">
        <v>483</v>
      </c>
      <c r="C3590" s="403" t="s">
        <v>343</v>
      </c>
      <c r="D3590" s="403" t="s">
        <v>344</v>
      </c>
      <c r="E3590" s="403" t="s">
        <v>1455</v>
      </c>
      <c r="F3590" s="403">
        <v>0</v>
      </c>
      <c r="O3590" s="403" t="s">
        <v>345</v>
      </c>
      <c r="R3590" s="403">
        <v>4</v>
      </c>
      <c r="S3590" s="403">
        <v>0.48670000000000002</v>
      </c>
      <c r="T3590" s="403">
        <v>3.1989999999999998</v>
      </c>
      <c r="U3590" s="403">
        <v>16.605</v>
      </c>
      <c r="V3590" s="403">
        <v>8.4039999999999999</v>
      </c>
      <c r="W3590" s="403">
        <v>17</v>
      </c>
      <c r="X3590" s="404">
        <v>6.4269000000000007E-2</v>
      </c>
      <c r="Y3590" s="403">
        <f>X3590+(S3590*((U3590-INDEX('[1]Center of Mass'!$B$8:$M$105,MATCH(A3590,'[1]Center of Mass'!$B$8:$B$105,0),9))^2+(V3590-INDEX('[1]Center of Mass'!$B$8:$M$105,MATCH(A3590,'[1]Center of Mass'!$B$8:$B$105,0),10))^2))</f>
        <v>26.845639781499997</v>
      </c>
    </row>
    <row r="3591" spans="1:25">
      <c r="A3591" s="403" t="s">
        <v>33</v>
      </c>
      <c r="B3591" s="403" t="s">
        <v>485</v>
      </c>
      <c r="C3591" s="403" t="s">
        <v>343</v>
      </c>
      <c r="D3591" s="403" t="s">
        <v>344</v>
      </c>
      <c r="E3591" s="403" t="s">
        <v>1455</v>
      </c>
      <c r="F3591" s="403">
        <v>0</v>
      </c>
      <c r="O3591" s="403" t="s">
        <v>345</v>
      </c>
      <c r="R3591" s="403">
        <v>4</v>
      </c>
      <c r="S3591" s="403">
        <v>0.97040000000000004</v>
      </c>
      <c r="T3591" s="403">
        <v>3.9609999999999999</v>
      </c>
      <c r="U3591" s="403">
        <v>0.80500000000000005</v>
      </c>
      <c r="V3591" s="403">
        <v>9.1539999999999999</v>
      </c>
      <c r="W3591" s="403">
        <v>17</v>
      </c>
      <c r="X3591" s="404">
        <v>0.16023999999999999</v>
      </c>
      <c r="Y3591" s="403">
        <f>X3591+(S3591*((U3591-INDEX('[1]Center of Mass'!$B$8:$M$105,MATCH(A3591,'[1]Center of Mass'!$B$8:$B$105,0),9))^2+(V3591-INDEX('[1]Center of Mass'!$B$8:$M$105,MATCH(A3591,'[1]Center of Mass'!$B$8:$B$105,0),10))^2))</f>
        <v>438.44066734800003</v>
      </c>
    </row>
    <row r="3592" spans="1:25">
      <c r="A3592" s="403" t="s">
        <v>33</v>
      </c>
      <c r="B3592" s="403" t="s">
        <v>486</v>
      </c>
      <c r="C3592" s="403" t="s">
        <v>343</v>
      </c>
      <c r="D3592" s="403" t="s">
        <v>344</v>
      </c>
      <c r="E3592" s="403" t="s">
        <v>1455</v>
      </c>
      <c r="F3592" s="403">
        <v>0</v>
      </c>
      <c r="O3592" s="403" t="s">
        <v>345</v>
      </c>
      <c r="R3592" s="403">
        <v>4</v>
      </c>
      <c r="S3592" s="403">
        <v>1.1184000000000001</v>
      </c>
      <c r="T3592" s="403">
        <v>4.2320000000000002</v>
      </c>
      <c r="U3592" s="403">
        <v>1.7629999999999999</v>
      </c>
      <c r="V3592" s="403">
        <v>9.1539999999999999</v>
      </c>
      <c r="W3592" s="403">
        <v>17</v>
      </c>
      <c r="X3592" s="404">
        <v>0.20888000000000001</v>
      </c>
      <c r="Y3592" s="403">
        <f>X3592+(S3592*((U3592-INDEX('[1]Center of Mass'!$B$8:$M$105,MATCH(A3592,'[1]Center of Mass'!$B$8:$B$105,0),9))^2+(V3592-INDEX('[1]Center of Mass'!$B$8:$M$105,MATCH(A3592,'[1]Center of Mass'!$B$8:$B$105,0),10))^2))</f>
        <v>462.00702249440013</v>
      </c>
    </row>
    <row r="3593" spans="1:25">
      <c r="A3593" s="403" t="s">
        <v>33</v>
      </c>
      <c r="B3593" s="403" t="s">
        <v>487</v>
      </c>
      <c r="C3593" s="403" t="s">
        <v>343</v>
      </c>
      <c r="D3593" s="403" t="s">
        <v>344</v>
      </c>
      <c r="E3593" s="403" t="s">
        <v>1455</v>
      </c>
      <c r="F3593" s="403">
        <v>0</v>
      </c>
      <c r="O3593" s="403" t="s">
        <v>345</v>
      </c>
      <c r="R3593" s="403">
        <v>4</v>
      </c>
      <c r="S3593" s="403">
        <v>1.1184000000000001</v>
      </c>
      <c r="T3593" s="403">
        <v>4.2320000000000002</v>
      </c>
      <c r="U3593" s="403">
        <v>2.7879999999999998</v>
      </c>
      <c r="V3593" s="403">
        <v>9.1539999999999999</v>
      </c>
      <c r="W3593" s="403">
        <v>17</v>
      </c>
      <c r="X3593" s="404">
        <v>0.20888000000000001</v>
      </c>
      <c r="Y3593" s="403">
        <f>X3593+(S3593*((U3593-INDEX('[1]Center of Mass'!$B$8:$M$105,MATCH(A3593,'[1]Center of Mass'!$B$8:$B$105,0),9))^2+(V3593-INDEX('[1]Center of Mass'!$B$8:$M$105,MATCH(A3593,'[1]Center of Mass'!$B$8:$B$105,0),10))^2))</f>
        <v>417.92374869439999</v>
      </c>
    </row>
    <row r="3594" spans="1:25">
      <c r="A3594" s="403" t="s">
        <v>33</v>
      </c>
      <c r="B3594" s="403" t="s">
        <v>488</v>
      </c>
      <c r="C3594" s="403" t="s">
        <v>343</v>
      </c>
      <c r="D3594" s="403" t="s">
        <v>344</v>
      </c>
      <c r="E3594" s="403" t="s">
        <v>1455</v>
      </c>
      <c r="F3594" s="403">
        <v>0</v>
      </c>
      <c r="O3594" s="403" t="s">
        <v>345</v>
      </c>
      <c r="R3594" s="403">
        <v>4</v>
      </c>
      <c r="S3594" s="403">
        <v>1.4185000000000001</v>
      </c>
      <c r="T3594" s="403">
        <v>4.782</v>
      </c>
      <c r="U3594" s="403">
        <v>3.95</v>
      </c>
      <c r="V3594" s="403">
        <v>9.1539999999999999</v>
      </c>
      <c r="W3594" s="403">
        <v>17</v>
      </c>
      <c r="X3594" s="404">
        <v>0.34050999999999998</v>
      </c>
      <c r="Y3594" s="403">
        <f>X3594+(S3594*((U3594-INDEX('[1]Center of Mass'!$B$8:$M$105,MATCH(A3594,'[1]Center of Mass'!$B$8:$B$105,0),9))^2+(V3594-INDEX('[1]Center of Mass'!$B$8:$M$105,MATCH(A3594,'[1]Center of Mass'!$B$8:$B$105,0),10))^2))</f>
        <v>470.36027222500002</v>
      </c>
    </row>
    <row r="3595" spans="1:25">
      <c r="A3595" s="403" t="s">
        <v>33</v>
      </c>
      <c r="B3595" s="403" t="s">
        <v>489</v>
      </c>
      <c r="C3595" s="403" t="s">
        <v>343</v>
      </c>
      <c r="D3595" s="403" t="s">
        <v>344</v>
      </c>
      <c r="E3595" s="403" t="s">
        <v>1455</v>
      </c>
      <c r="F3595" s="403">
        <v>0</v>
      </c>
      <c r="O3595" s="403" t="s">
        <v>345</v>
      </c>
      <c r="R3595" s="403">
        <v>4</v>
      </c>
      <c r="S3595" s="403">
        <v>1.4185000000000001</v>
      </c>
      <c r="T3595" s="403">
        <v>4.782</v>
      </c>
      <c r="U3595" s="403">
        <v>5.25</v>
      </c>
      <c r="V3595" s="403">
        <v>9.1539999999999999</v>
      </c>
      <c r="W3595" s="403">
        <v>17</v>
      </c>
      <c r="X3595" s="404">
        <v>0.34050999999999998</v>
      </c>
      <c r="Y3595" s="403">
        <f>X3595+(S3595*((U3595-INDEX('[1]Center of Mass'!$B$8:$M$105,MATCH(A3595,'[1]Center of Mass'!$B$8:$B$105,0),9))^2+(V3595-INDEX('[1]Center of Mass'!$B$8:$M$105,MATCH(A3595,'[1]Center of Mass'!$B$8:$B$105,0),10))^2))</f>
        <v>408.02031792499997</v>
      </c>
    </row>
    <row r="3596" spans="1:25">
      <c r="A3596" s="403" t="s">
        <v>33</v>
      </c>
      <c r="B3596" s="403" t="s">
        <v>490</v>
      </c>
      <c r="C3596" s="403" t="s">
        <v>343</v>
      </c>
      <c r="D3596" s="403" t="s">
        <v>344</v>
      </c>
      <c r="E3596" s="403" t="s">
        <v>1455</v>
      </c>
      <c r="F3596" s="403">
        <v>0</v>
      </c>
      <c r="O3596" s="403" t="s">
        <v>345</v>
      </c>
      <c r="R3596" s="403">
        <v>4</v>
      </c>
      <c r="S3596" s="403">
        <v>1.4185000000000001</v>
      </c>
      <c r="T3596" s="403">
        <v>4.782</v>
      </c>
      <c r="U3596" s="403">
        <v>6.55</v>
      </c>
      <c r="V3596" s="403">
        <v>9.1539999999999999</v>
      </c>
      <c r="W3596" s="403">
        <v>17</v>
      </c>
      <c r="X3596" s="404">
        <v>0.34050999999999998</v>
      </c>
      <c r="Y3596" s="403">
        <f>X3596+(S3596*((U3596-INDEX('[1]Center of Mass'!$B$8:$M$105,MATCH(A3596,'[1]Center of Mass'!$B$8:$B$105,0),9))^2+(V3596-INDEX('[1]Center of Mass'!$B$8:$M$105,MATCH(A3596,'[1]Center of Mass'!$B$8:$B$105,0),10))^2))</f>
        <v>350.47489362499999</v>
      </c>
    </row>
    <row r="3597" spans="1:25">
      <c r="A3597" s="403" t="s">
        <v>33</v>
      </c>
      <c r="B3597" s="403" t="s">
        <v>491</v>
      </c>
      <c r="C3597" s="403" t="s">
        <v>343</v>
      </c>
      <c r="D3597" s="403" t="s">
        <v>344</v>
      </c>
      <c r="E3597" s="403" t="s">
        <v>1455</v>
      </c>
      <c r="F3597" s="403">
        <v>0</v>
      </c>
      <c r="O3597" s="403" t="s">
        <v>345</v>
      </c>
      <c r="R3597" s="403">
        <v>4</v>
      </c>
      <c r="S3597" s="403">
        <v>1.2547999999999999</v>
      </c>
      <c r="T3597" s="403">
        <v>4.4820000000000002</v>
      </c>
      <c r="U3597" s="403">
        <v>7.7750000000000004</v>
      </c>
      <c r="V3597" s="403">
        <v>9.1539999999999999</v>
      </c>
      <c r="W3597" s="403">
        <v>17</v>
      </c>
      <c r="X3597" s="404">
        <v>0.26279000000000002</v>
      </c>
      <c r="Y3597" s="403">
        <f>X3597+(S3597*((U3597-INDEX('[1]Center of Mass'!$B$8:$M$105,MATCH(A3597,'[1]Center of Mass'!$B$8:$B$105,0),9))^2+(V3597-INDEX('[1]Center of Mass'!$B$8:$M$105,MATCH(A3597,'[1]Center of Mass'!$B$8:$B$105,0),10))^2))</f>
        <v>265.90398136999994</v>
      </c>
    </row>
    <row r="3598" spans="1:25">
      <c r="A3598" s="403" t="s">
        <v>33</v>
      </c>
      <c r="B3598" s="403" t="s">
        <v>492</v>
      </c>
      <c r="C3598" s="403" t="s">
        <v>343</v>
      </c>
      <c r="D3598" s="403" t="s">
        <v>344</v>
      </c>
      <c r="E3598" s="403" t="s">
        <v>1455</v>
      </c>
      <c r="F3598" s="403">
        <v>0</v>
      </c>
      <c r="O3598" s="403" t="s">
        <v>345</v>
      </c>
      <c r="R3598" s="403">
        <v>4</v>
      </c>
      <c r="S3598" s="403">
        <v>1.2547999999999999</v>
      </c>
      <c r="T3598" s="403">
        <v>4.4820000000000002</v>
      </c>
      <c r="U3598" s="403">
        <v>8.9250000000000007</v>
      </c>
      <c r="V3598" s="403">
        <v>9.1539999999999999</v>
      </c>
      <c r="W3598" s="403">
        <v>17</v>
      </c>
      <c r="X3598" s="404">
        <v>0.26279000000000002</v>
      </c>
      <c r="Y3598" s="403">
        <f>X3598+(S3598*((U3598-INDEX('[1]Center of Mass'!$B$8:$M$105,MATCH(A3598,'[1]Center of Mass'!$B$8:$B$105,0),9))^2+(V3598-INDEX('[1]Center of Mass'!$B$8:$M$105,MATCH(A3598,'[1]Center of Mass'!$B$8:$B$105,0),10))^2))</f>
        <v>227.94389724999996</v>
      </c>
    </row>
    <row r="3599" spans="1:25">
      <c r="A3599" s="403" t="s">
        <v>33</v>
      </c>
      <c r="B3599" s="403" t="s">
        <v>493</v>
      </c>
      <c r="C3599" s="403" t="s">
        <v>343</v>
      </c>
      <c r="D3599" s="403" t="s">
        <v>344</v>
      </c>
      <c r="E3599" s="403" t="s">
        <v>1455</v>
      </c>
      <c r="F3599" s="403">
        <v>0</v>
      </c>
      <c r="O3599" s="403" t="s">
        <v>345</v>
      </c>
      <c r="R3599" s="403">
        <v>4</v>
      </c>
      <c r="S3599" s="403">
        <v>1.7414000000000001</v>
      </c>
      <c r="T3599" s="403">
        <v>5.3739999999999997</v>
      </c>
      <c r="U3599" s="403">
        <v>10.298</v>
      </c>
      <c r="V3599" s="403">
        <v>9.1539999999999999</v>
      </c>
      <c r="W3599" s="403">
        <v>17</v>
      </c>
      <c r="X3599" s="404">
        <v>0.54237000000000002</v>
      </c>
      <c r="Y3599" s="403">
        <f>X3599+(S3599*((U3599-INDEX('[1]Center of Mass'!$B$8:$M$105,MATCH(A3599,'[1]Center of Mass'!$B$8:$B$105,0),9))^2+(V3599-INDEX('[1]Center of Mass'!$B$8:$M$105,MATCH(A3599,'[1]Center of Mass'!$B$8:$B$105,0),10))^2))</f>
        <v>259.65235653240001</v>
      </c>
    </row>
    <row r="3600" spans="1:25">
      <c r="A3600" s="403" t="s">
        <v>33</v>
      </c>
      <c r="B3600" s="403" t="s">
        <v>494</v>
      </c>
      <c r="C3600" s="403" t="s">
        <v>343</v>
      </c>
      <c r="D3600" s="403" t="s">
        <v>344</v>
      </c>
      <c r="E3600" s="403" t="s">
        <v>1455</v>
      </c>
      <c r="F3600" s="403">
        <v>0</v>
      </c>
      <c r="O3600" s="403" t="s">
        <v>345</v>
      </c>
      <c r="R3600" s="403">
        <v>4</v>
      </c>
      <c r="S3600" s="403">
        <v>1.7503</v>
      </c>
      <c r="T3600" s="403">
        <v>5.39</v>
      </c>
      <c r="U3600" s="403">
        <v>11.898</v>
      </c>
      <c r="V3600" s="403">
        <v>9.1539999999999999</v>
      </c>
      <c r="W3600" s="403">
        <v>17</v>
      </c>
      <c r="X3600" s="404">
        <v>0.54896</v>
      </c>
      <c r="Y3600" s="403">
        <f>X3600+(S3600*((U3600-INDEX('[1]Center of Mass'!$B$8:$M$105,MATCH(A3600,'[1]Center of Mass'!$B$8:$B$105,0),9))^2+(V3600-INDEX('[1]Center of Mass'!$B$8:$M$105,MATCH(A3600,'[1]Center of Mass'!$B$8:$B$105,0),10))^2))</f>
        <v>202.7052249198</v>
      </c>
    </row>
    <row r="3601" spans="1:25">
      <c r="A3601" s="403" t="s">
        <v>33</v>
      </c>
      <c r="B3601" s="403" t="s">
        <v>495</v>
      </c>
      <c r="C3601" s="403" t="s">
        <v>343</v>
      </c>
      <c r="D3601" s="403" t="s">
        <v>344</v>
      </c>
      <c r="E3601" s="403" t="s">
        <v>1455</v>
      </c>
      <c r="F3601" s="403">
        <v>0</v>
      </c>
      <c r="O3601" s="403" t="s">
        <v>345</v>
      </c>
      <c r="R3601" s="403">
        <v>4</v>
      </c>
      <c r="S3601" s="403">
        <v>1.2037</v>
      </c>
      <c r="T3601" s="403">
        <v>4.3890000000000002</v>
      </c>
      <c r="U3601" s="403">
        <v>13.252000000000001</v>
      </c>
      <c r="V3601" s="403">
        <v>9.1539999999999999</v>
      </c>
      <c r="W3601" s="403">
        <v>17</v>
      </c>
      <c r="X3601" s="404">
        <v>0.24149999999999999</v>
      </c>
      <c r="Y3601" s="403">
        <f>X3601+(S3601*((U3601-INDEX('[1]Center of Mass'!$B$8:$M$105,MATCH(A3601,'[1]Center of Mass'!$B$8:$B$105,0),9))^2+(V3601-INDEX('[1]Center of Mass'!$B$8:$M$105,MATCH(A3601,'[1]Center of Mass'!$B$8:$B$105,0),10))^2))</f>
        <v>110.16463825539999</v>
      </c>
    </row>
    <row r="3602" spans="1:25">
      <c r="A3602" s="403" t="s">
        <v>33</v>
      </c>
      <c r="B3602" s="403" t="s">
        <v>496</v>
      </c>
      <c r="C3602" s="403" t="s">
        <v>343</v>
      </c>
      <c r="D3602" s="403" t="s">
        <v>344</v>
      </c>
      <c r="E3602" s="403" t="s">
        <v>1455</v>
      </c>
      <c r="F3602" s="403">
        <v>0</v>
      </c>
      <c r="O3602" s="403" t="s">
        <v>345</v>
      </c>
      <c r="R3602" s="403">
        <v>4</v>
      </c>
      <c r="S3602" s="403">
        <v>1.2037</v>
      </c>
      <c r="T3602" s="403">
        <v>4.3890000000000002</v>
      </c>
      <c r="U3602" s="403">
        <v>14.355</v>
      </c>
      <c r="V3602" s="403">
        <v>9.1539999999999999</v>
      </c>
      <c r="W3602" s="403">
        <v>17</v>
      </c>
      <c r="X3602" s="404">
        <v>0.24149999999999999</v>
      </c>
      <c r="Y3602" s="403">
        <f>X3602+(S3602*((U3602-INDEX('[1]Center of Mass'!$B$8:$M$105,MATCH(A3602,'[1]Center of Mass'!$B$8:$B$105,0),9))^2+(V3602-INDEX('[1]Center of Mass'!$B$8:$M$105,MATCH(A3602,'[1]Center of Mass'!$B$8:$B$105,0),10))^2))</f>
        <v>89.719676996499999</v>
      </c>
    </row>
    <row r="3603" spans="1:25">
      <c r="A3603" s="403" t="s">
        <v>33</v>
      </c>
      <c r="B3603" s="403" t="s">
        <v>497</v>
      </c>
      <c r="C3603" s="403" t="s">
        <v>343</v>
      </c>
      <c r="D3603" s="403" t="s">
        <v>344</v>
      </c>
      <c r="E3603" s="403" t="s">
        <v>1455</v>
      </c>
      <c r="F3603" s="403">
        <v>0</v>
      </c>
      <c r="O3603" s="403" t="s">
        <v>345</v>
      </c>
      <c r="R3603" s="403">
        <v>4</v>
      </c>
      <c r="S3603" s="403">
        <v>1.2037</v>
      </c>
      <c r="T3603" s="403">
        <v>4.3890000000000002</v>
      </c>
      <c r="U3603" s="403">
        <v>15.458</v>
      </c>
      <c r="V3603" s="403">
        <v>9.1539999999999999</v>
      </c>
      <c r="W3603" s="403">
        <v>17</v>
      </c>
      <c r="X3603" s="404">
        <v>0.24149999999999999</v>
      </c>
      <c r="Y3603" s="403">
        <f>X3603+(S3603*((U3603-INDEX('[1]Center of Mass'!$B$8:$M$105,MATCH(A3603,'[1]Center of Mass'!$B$8:$B$105,0),9))^2+(V3603-INDEX('[1]Center of Mass'!$B$8:$M$105,MATCH(A3603,'[1]Center of Mass'!$B$8:$B$105,0),10))^2))</f>
        <v>72.203580244199998</v>
      </c>
    </row>
    <row r="3604" spans="1:25">
      <c r="A3604" s="403" t="s">
        <v>33</v>
      </c>
      <c r="B3604" s="403" t="s">
        <v>704</v>
      </c>
      <c r="C3604" s="403" t="s">
        <v>343</v>
      </c>
      <c r="D3604" s="403" t="s">
        <v>344</v>
      </c>
      <c r="E3604" s="403" t="s">
        <v>1455</v>
      </c>
      <c r="F3604" s="403">
        <v>0</v>
      </c>
      <c r="O3604" s="403" t="s">
        <v>345</v>
      </c>
      <c r="R3604" s="403">
        <v>4</v>
      </c>
      <c r="S3604" s="403">
        <v>1.2989999999999999</v>
      </c>
      <c r="T3604" s="403">
        <v>4.5629999999999997</v>
      </c>
      <c r="U3604" s="403">
        <v>16.605</v>
      </c>
      <c r="V3604" s="403">
        <v>9.1539999999999999</v>
      </c>
      <c r="W3604" s="403">
        <v>17</v>
      </c>
      <c r="X3604" s="404">
        <v>0.2823</v>
      </c>
      <c r="Y3604" s="403">
        <f>X3604+(S3604*((U3604-INDEX('[1]Center of Mass'!$B$8:$M$105,MATCH(A3604,'[1]Center of Mass'!$B$8:$B$105,0),9))^2+(V3604-INDEX('[1]Center of Mass'!$B$8:$M$105,MATCH(A3604,'[1]Center of Mass'!$B$8:$B$105,0),10))^2))</f>
        <v>61.637246054999991</v>
      </c>
    </row>
    <row r="3605" spans="1:25">
      <c r="A3605" s="403" t="s">
        <v>33</v>
      </c>
      <c r="B3605" s="403" t="s">
        <v>706</v>
      </c>
      <c r="C3605" s="403" t="s">
        <v>343</v>
      </c>
      <c r="D3605" s="403" t="s">
        <v>344</v>
      </c>
      <c r="E3605" s="403" t="s">
        <v>1455</v>
      </c>
      <c r="F3605" s="403">
        <v>0</v>
      </c>
      <c r="O3605" s="403" t="s">
        <v>345</v>
      </c>
      <c r="R3605" s="403">
        <v>4</v>
      </c>
      <c r="S3605" s="403">
        <v>0.80830000000000002</v>
      </c>
      <c r="T3605" s="403">
        <v>3.5960000000000001</v>
      </c>
      <c r="U3605" s="403">
        <v>0.80500000000000005</v>
      </c>
      <c r="V3605" s="403">
        <v>10.154</v>
      </c>
      <c r="W3605" s="403">
        <v>17</v>
      </c>
      <c r="X3605" s="404">
        <v>0.10891000000000001</v>
      </c>
      <c r="Y3605" s="403">
        <f>X3605+(S3605*((U3605-INDEX('[1]Center of Mass'!$B$8:$M$105,MATCH(A3605,'[1]Center of Mass'!$B$8:$B$105,0),9))^2+(V3605-INDEX('[1]Center of Mass'!$B$8:$M$105,MATCH(A3605,'[1]Center of Mass'!$B$8:$B$105,0),10))^2))</f>
        <v>358.19166613350001</v>
      </c>
    </row>
    <row r="3606" spans="1:25">
      <c r="A3606" s="403" t="s">
        <v>33</v>
      </c>
      <c r="B3606" s="403" t="s">
        <v>707</v>
      </c>
      <c r="C3606" s="403" t="s">
        <v>343</v>
      </c>
      <c r="D3606" s="403" t="s">
        <v>344</v>
      </c>
      <c r="E3606" s="403" t="s">
        <v>1455</v>
      </c>
      <c r="F3606" s="403">
        <v>0</v>
      </c>
      <c r="O3606" s="403" t="s">
        <v>345</v>
      </c>
      <c r="R3606" s="403">
        <v>4</v>
      </c>
      <c r="S3606" s="403">
        <v>0.93159999999999998</v>
      </c>
      <c r="T3606" s="403">
        <v>3.8679999999999999</v>
      </c>
      <c r="U3606" s="403">
        <v>1.7629999999999999</v>
      </c>
      <c r="V3606" s="403">
        <v>10.154</v>
      </c>
      <c r="W3606" s="403">
        <v>17</v>
      </c>
      <c r="X3606" s="404">
        <v>0.14568999999999999</v>
      </c>
      <c r="Y3606" s="403">
        <f>X3606+(S3606*((U3606-INDEX('[1]Center of Mass'!$B$8:$M$105,MATCH(A3606,'[1]Center of Mass'!$B$8:$B$105,0),9))^2+(V3606-INDEX('[1]Center of Mass'!$B$8:$M$105,MATCH(A3606,'[1]Center of Mass'!$B$8:$B$105,0),10))^2))</f>
        <v>376.76142435560007</v>
      </c>
    </row>
    <row r="3607" spans="1:25">
      <c r="A3607" s="403" t="s">
        <v>33</v>
      </c>
      <c r="B3607" s="403" t="s">
        <v>708</v>
      </c>
      <c r="C3607" s="403" t="s">
        <v>343</v>
      </c>
      <c r="D3607" s="403" t="s">
        <v>344</v>
      </c>
      <c r="E3607" s="403" t="s">
        <v>1455</v>
      </c>
      <c r="F3607" s="403">
        <v>0</v>
      </c>
      <c r="O3607" s="403" t="s">
        <v>345</v>
      </c>
      <c r="R3607" s="403">
        <v>4</v>
      </c>
      <c r="S3607" s="403">
        <v>0.93159999999999998</v>
      </c>
      <c r="T3607" s="403">
        <v>3.8679999999999999</v>
      </c>
      <c r="U3607" s="403">
        <v>2.7879999999999998</v>
      </c>
      <c r="V3607" s="403">
        <v>10.154</v>
      </c>
      <c r="W3607" s="403">
        <v>17</v>
      </c>
      <c r="X3607" s="404">
        <v>0.14568999999999999</v>
      </c>
      <c r="Y3607" s="403">
        <f>X3607+(S3607*((U3607-INDEX('[1]Center of Mass'!$B$8:$M$105,MATCH(A3607,'[1]Center of Mass'!$B$8:$B$105,0),9))^2+(V3607-INDEX('[1]Center of Mass'!$B$8:$M$105,MATCH(A3607,'[1]Center of Mass'!$B$8:$B$105,0),10))^2))</f>
        <v>340.04112940559997</v>
      </c>
    </row>
    <row r="3608" spans="1:25">
      <c r="A3608" s="403" t="s">
        <v>33</v>
      </c>
      <c r="B3608" s="403" t="s">
        <v>709</v>
      </c>
      <c r="C3608" s="403" t="s">
        <v>343</v>
      </c>
      <c r="D3608" s="403" t="s">
        <v>344</v>
      </c>
      <c r="E3608" s="403" t="s">
        <v>1455</v>
      </c>
      <c r="F3608" s="403">
        <v>0</v>
      </c>
      <c r="O3608" s="403" t="s">
        <v>345</v>
      </c>
      <c r="R3608" s="403">
        <v>4</v>
      </c>
      <c r="S3608" s="403">
        <v>1.1815</v>
      </c>
      <c r="T3608" s="403">
        <v>4.4180000000000001</v>
      </c>
      <c r="U3608" s="403">
        <v>3.95</v>
      </c>
      <c r="V3608" s="403">
        <v>10.154</v>
      </c>
      <c r="W3608" s="403">
        <v>17</v>
      </c>
      <c r="X3608" s="404">
        <v>0.24773000000000001</v>
      </c>
      <c r="Y3608" s="403">
        <f>X3608+(S3608*((U3608-INDEX('[1]Center of Mass'!$B$8:$M$105,MATCH(A3608,'[1]Center of Mass'!$B$8:$B$105,0),9))^2+(V3608-INDEX('[1]Center of Mass'!$B$8:$M$105,MATCH(A3608,'[1]Center of Mass'!$B$8:$B$105,0),10))^2))</f>
        <v>381.52705477500001</v>
      </c>
    </row>
    <row r="3609" spans="1:25">
      <c r="A3609" s="403" t="s">
        <v>33</v>
      </c>
      <c r="B3609" s="403" t="s">
        <v>710</v>
      </c>
      <c r="C3609" s="403" t="s">
        <v>343</v>
      </c>
      <c r="D3609" s="403" t="s">
        <v>344</v>
      </c>
      <c r="E3609" s="403" t="s">
        <v>1455</v>
      </c>
      <c r="F3609" s="403">
        <v>0</v>
      </c>
      <c r="O3609" s="403" t="s">
        <v>345</v>
      </c>
      <c r="R3609" s="403">
        <v>4</v>
      </c>
      <c r="S3609" s="403">
        <v>1.1815</v>
      </c>
      <c r="T3609" s="403">
        <v>4.4180000000000001</v>
      </c>
      <c r="U3609" s="403">
        <v>5.25</v>
      </c>
      <c r="V3609" s="403">
        <v>10.154</v>
      </c>
      <c r="W3609" s="403">
        <v>17</v>
      </c>
      <c r="X3609" s="404">
        <v>0.24773000000000001</v>
      </c>
      <c r="Y3609" s="403">
        <f>X3609+(S3609*((U3609-INDEX('[1]Center of Mass'!$B$8:$M$105,MATCH(A3609,'[1]Center of Mass'!$B$8:$B$105,0),9))^2+(V3609-INDEX('[1]Center of Mass'!$B$8:$M$105,MATCH(A3609,'[1]Center of Mass'!$B$8:$B$105,0),10))^2))</f>
        <v>329.60272907499996</v>
      </c>
    </row>
    <row r="3610" spans="1:25">
      <c r="A3610" s="403" t="s">
        <v>33</v>
      </c>
      <c r="B3610" s="403" t="s">
        <v>711</v>
      </c>
      <c r="C3610" s="403" t="s">
        <v>343</v>
      </c>
      <c r="D3610" s="403" t="s">
        <v>344</v>
      </c>
      <c r="E3610" s="403" t="s">
        <v>1455</v>
      </c>
      <c r="F3610" s="403">
        <v>0</v>
      </c>
      <c r="O3610" s="403" t="s">
        <v>345</v>
      </c>
      <c r="R3610" s="403">
        <v>4</v>
      </c>
      <c r="S3610" s="403">
        <v>1.1815</v>
      </c>
      <c r="T3610" s="403">
        <v>4.4180000000000001</v>
      </c>
      <c r="U3610" s="403">
        <v>6.55</v>
      </c>
      <c r="V3610" s="403">
        <v>10.154</v>
      </c>
      <c r="W3610" s="403">
        <v>17</v>
      </c>
      <c r="X3610" s="404">
        <v>0.24773000000000001</v>
      </c>
      <c r="Y3610" s="403">
        <f>X3610+(S3610*((U3610-INDEX('[1]Center of Mass'!$B$8:$M$105,MATCH(A3610,'[1]Center of Mass'!$B$8:$B$105,0),9))^2+(V3610-INDEX('[1]Center of Mass'!$B$8:$M$105,MATCH(A3610,'[1]Center of Mass'!$B$8:$B$105,0),10))^2))</f>
        <v>281.67187337499996</v>
      </c>
    </row>
    <row r="3611" spans="1:25">
      <c r="A3611" s="403" t="s">
        <v>33</v>
      </c>
      <c r="B3611" s="403" t="s">
        <v>712</v>
      </c>
      <c r="C3611" s="403" t="s">
        <v>343</v>
      </c>
      <c r="D3611" s="403" t="s">
        <v>344</v>
      </c>
      <c r="E3611" s="403" t="s">
        <v>1455</v>
      </c>
      <c r="F3611" s="403">
        <v>0</v>
      </c>
      <c r="O3611" s="403" t="s">
        <v>345</v>
      </c>
      <c r="R3611" s="403">
        <v>4</v>
      </c>
      <c r="S3611" s="403">
        <v>1.0451999999999999</v>
      </c>
      <c r="T3611" s="403">
        <v>4.1180000000000003</v>
      </c>
      <c r="U3611" s="403">
        <v>7.7750000000000004</v>
      </c>
      <c r="V3611" s="403">
        <v>10.154</v>
      </c>
      <c r="W3611" s="403">
        <v>17</v>
      </c>
      <c r="X3611" s="404">
        <v>0.18712999999999999</v>
      </c>
      <c r="Y3611" s="403">
        <f>X3611+(S3611*((U3611-INDEX('[1]Center of Mass'!$B$8:$M$105,MATCH(A3611,'[1]Center of Mass'!$B$8:$B$105,0),9))^2+(V3611-INDEX('[1]Center of Mass'!$B$8:$M$105,MATCH(A3611,'[1]Center of Mass'!$B$8:$B$105,0),10))^2))</f>
        <v>212.42337772999997</v>
      </c>
    </row>
    <row r="3612" spans="1:25">
      <c r="A3612" s="403" t="s">
        <v>33</v>
      </c>
      <c r="B3612" s="403" t="s">
        <v>713</v>
      </c>
      <c r="C3612" s="403" t="s">
        <v>343</v>
      </c>
      <c r="D3612" s="403" t="s">
        <v>344</v>
      </c>
      <c r="E3612" s="403" t="s">
        <v>1455</v>
      </c>
      <c r="F3612" s="403">
        <v>0</v>
      </c>
      <c r="O3612" s="403" t="s">
        <v>345</v>
      </c>
      <c r="R3612" s="403">
        <v>4</v>
      </c>
      <c r="S3612" s="403">
        <v>1.0451999999999999</v>
      </c>
      <c r="T3612" s="403">
        <v>4.1180000000000003</v>
      </c>
      <c r="U3612" s="403">
        <v>8.9250000000000007</v>
      </c>
      <c r="V3612" s="403">
        <v>10.154</v>
      </c>
      <c r="W3612" s="403">
        <v>17</v>
      </c>
      <c r="X3612" s="404">
        <v>0.18712999999999999</v>
      </c>
      <c r="Y3612" s="403">
        <f>X3612+(S3612*((U3612-INDEX('[1]Center of Mass'!$B$8:$M$105,MATCH(A3612,'[1]Center of Mass'!$B$8:$B$105,0),9))^2+(V3612-INDEX('[1]Center of Mass'!$B$8:$M$105,MATCH(A3612,'[1]Center of Mass'!$B$8:$B$105,0),10))^2))</f>
        <v>180.80409184999996</v>
      </c>
    </row>
    <row r="3613" spans="1:25">
      <c r="A3613" s="403" t="s">
        <v>33</v>
      </c>
      <c r="B3613" s="403" t="s">
        <v>714</v>
      </c>
      <c r="C3613" s="403" t="s">
        <v>343</v>
      </c>
      <c r="D3613" s="403" t="s">
        <v>344</v>
      </c>
      <c r="E3613" s="403" t="s">
        <v>1455</v>
      </c>
      <c r="F3613" s="403">
        <v>0</v>
      </c>
      <c r="O3613" s="403" t="s">
        <v>345</v>
      </c>
      <c r="R3613" s="403">
        <v>4</v>
      </c>
      <c r="S3613" s="403">
        <v>1.4504999999999999</v>
      </c>
      <c r="T3613" s="403">
        <v>5.01</v>
      </c>
      <c r="U3613" s="403">
        <v>10.298</v>
      </c>
      <c r="V3613" s="403">
        <v>10.154</v>
      </c>
      <c r="W3613" s="403">
        <v>17</v>
      </c>
      <c r="X3613" s="404">
        <v>0.40770000000000001</v>
      </c>
      <c r="Y3613" s="403">
        <f>X3613+(S3613*((U3613-INDEX('[1]Center of Mass'!$B$8:$M$105,MATCH(A3613,'[1]Center of Mass'!$B$8:$B$105,0),9))^2+(V3613-INDEX('[1]Center of Mass'!$B$8:$M$105,MATCH(A3613,'[1]Center of Mass'!$B$8:$B$105,0),10))^2))</f>
        <v>203.69827173299998</v>
      </c>
    </row>
    <row r="3614" spans="1:25">
      <c r="A3614" s="403" t="s">
        <v>33</v>
      </c>
      <c r="B3614" s="403" t="s">
        <v>715</v>
      </c>
      <c r="C3614" s="403" t="s">
        <v>343</v>
      </c>
      <c r="D3614" s="403" t="s">
        <v>344</v>
      </c>
      <c r="E3614" s="403" t="s">
        <v>1455</v>
      </c>
      <c r="F3614" s="403">
        <v>0</v>
      </c>
      <c r="O3614" s="403" t="s">
        <v>345</v>
      </c>
      <c r="R3614" s="403">
        <v>4</v>
      </c>
      <c r="S3614" s="403">
        <v>1.4579</v>
      </c>
      <c r="T3614" s="403">
        <v>5.0259999999999998</v>
      </c>
      <c r="U3614" s="403">
        <v>11.898</v>
      </c>
      <c r="V3614" s="403">
        <v>10.154</v>
      </c>
      <c r="W3614" s="403">
        <v>17</v>
      </c>
      <c r="X3614" s="404">
        <v>0.41295999999999999</v>
      </c>
      <c r="Y3614" s="403">
        <f>X3614+(S3614*((U3614-INDEX('[1]Center of Mass'!$B$8:$M$105,MATCH(A3614,'[1]Center of Mass'!$B$8:$B$105,0),9))^2+(V3614-INDEX('[1]Center of Mass'!$B$8:$M$105,MATCH(A3614,'[1]Center of Mass'!$B$8:$B$105,0),10))^2))</f>
        <v>156.19841862139998</v>
      </c>
    </row>
    <row r="3615" spans="1:25">
      <c r="A3615" s="403" t="s">
        <v>33</v>
      </c>
      <c r="B3615" s="403" t="s">
        <v>716</v>
      </c>
      <c r="C3615" s="403" t="s">
        <v>343</v>
      </c>
      <c r="D3615" s="403" t="s">
        <v>344</v>
      </c>
      <c r="E3615" s="403" t="s">
        <v>1455</v>
      </c>
      <c r="F3615" s="403">
        <v>0</v>
      </c>
      <c r="O3615" s="403" t="s">
        <v>345</v>
      </c>
      <c r="R3615" s="403">
        <v>4</v>
      </c>
      <c r="S3615" s="403">
        <v>1.0025999999999999</v>
      </c>
      <c r="T3615" s="403">
        <v>4.024</v>
      </c>
      <c r="U3615" s="403">
        <v>13.252000000000001</v>
      </c>
      <c r="V3615" s="403">
        <v>10.154</v>
      </c>
      <c r="W3615" s="403">
        <v>17</v>
      </c>
      <c r="X3615" s="404">
        <v>0.17069999999999999</v>
      </c>
      <c r="Y3615" s="403">
        <f>X3615+(S3615*((U3615-INDEX('[1]Center of Mass'!$B$8:$M$105,MATCH(A3615,'[1]Center of Mass'!$B$8:$B$105,0),9))^2+(V3615-INDEX('[1]Center of Mass'!$B$8:$M$105,MATCH(A3615,'[1]Center of Mass'!$B$8:$B$105,0),10))^2))</f>
        <v>83.064707509199977</v>
      </c>
    </row>
    <row r="3616" spans="1:25">
      <c r="A3616" s="403" t="s">
        <v>33</v>
      </c>
      <c r="B3616" s="403" t="s">
        <v>717</v>
      </c>
      <c r="C3616" s="403" t="s">
        <v>343</v>
      </c>
      <c r="D3616" s="403" t="s">
        <v>344</v>
      </c>
      <c r="E3616" s="403" t="s">
        <v>1455</v>
      </c>
      <c r="F3616" s="403">
        <v>0</v>
      </c>
      <c r="O3616" s="403" t="s">
        <v>345</v>
      </c>
      <c r="R3616" s="403">
        <v>4</v>
      </c>
      <c r="S3616" s="403">
        <v>1.0025999999999999</v>
      </c>
      <c r="T3616" s="403">
        <v>4.024</v>
      </c>
      <c r="U3616" s="403">
        <v>14.355</v>
      </c>
      <c r="V3616" s="403">
        <v>10.154</v>
      </c>
      <c r="W3616" s="403">
        <v>17</v>
      </c>
      <c r="X3616" s="404">
        <v>0.17069999999999999</v>
      </c>
      <c r="Y3616" s="403">
        <f>X3616+(S3616*((U3616-INDEX('[1]Center of Mass'!$B$8:$M$105,MATCH(A3616,'[1]Center of Mass'!$B$8:$B$105,0),9))^2+(V3616-INDEX('[1]Center of Mass'!$B$8:$M$105,MATCH(A3616,'[1]Center of Mass'!$B$8:$B$105,0),10))^2))</f>
        <v>66.035449256999982</v>
      </c>
    </row>
    <row r="3617" spans="1:25">
      <c r="A3617" s="403" t="s">
        <v>33</v>
      </c>
      <c r="B3617" s="403" t="s">
        <v>718</v>
      </c>
      <c r="C3617" s="403" t="s">
        <v>343</v>
      </c>
      <c r="D3617" s="403" t="s">
        <v>344</v>
      </c>
      <c r="E3617" s="403" t="s">
        <v>1455</v>
      </c>
      <c r="F3617" s="403">
        <v>0</v>
      </c>
      <c r="O3617" s="403" t="s">
        <v>345</v>
      </c>
      <c r="R3617" s="403">
        <v>4</v>
      </c>
      <c r="S3617" s="403">
        <v>1.0025999999999999</v>
      </c>
      <c r="T3617" s="403">
        <v>4.024</v>
      </c>
      <c r="U3617" s="403">
        <v>15.458</v>
      </c>
      <c r="V3617" s="403">
        <v>10.154</v>
      </c>
      <c r="W3617" s="403">
        <v>17</v>
      </c>
      <c r="X3617" s="404">
        <v>0.17069999999999999</v>
      </c>
      <c r="Y3617" s="403">
        <f>X3617+(S3617*((U3617-INDEX('[1]Center of Mass'!$B$8:$M$105,MATCH(A3617,'[1]Center of Mass'!$B$8:$B$105,0),9))^2+(V3617-INDEX('[1]Center of Mass'!$B$8:$M$105,MATCH(A3617,'[1]Center of Mass'!$B$8:$B$105,0),10))^2))</f>
        <v>51.445735371599994</v>
      </c>
    </row>
    <row r="3618" spans="1:25">
      <c r="A3618" s="403" t="s">
        <v>33</v>
      </c>
      <c r="B3618" s="403" t="s">
        <v>719</v>
      </c>
      <c r="C3618" s="403" t="s">
        <v>343</v>
      </c>
      <c r="D3618" s="403" t="s">
        <v>344</v>
      </c>
      <c r="E3618" s="403" t="s">
        <v>1455</v>
      </c>
      <c r="F3618" s="403">
        <v>0</v>
      </c>
      <c r="O3618" s="403" t="s">
        <v>345</v>
      </c>
      <c r="R3618" s="403">
        <v>4</v>
      </c>
      <c r="S3618" s="403">
        <v>1.0820000000000001</v>
      </c>
      <c r="T3618" s="403">
        <v>4.1989999999999998</v>
      </c>
      <c r="U3618" s="403">
        <v>16.605</v>
      </c>
      <c r="V3618" s="403">
        <v>10.154</v>
      </c>
      <c r="W3618" s="403">
        <v>17</v>
      </c>
      <c r="X3618" s="404">
        <v>0.20227000000000001</v>
      </c>
      <c r="Y3618" s="403">
        <f>X3618+(S3618*((U3618-INDEX('[1]Center of Mass'!$B$8:$M$105,MATCH(A3618,'[1]Center of Mass'!$B$8:$B$105,0),9))^2+(V3618-INDEX('[1]Center of Mass'!$B$8:$M$105,MATCH(A3618,'[1]Center of Mass'!$B$8:$B$105,0),10))^2))</f>
        <v>41.957131489999995</v>
      </c>
    </row>
    <row r="3619" spans="1:25">
      <c r="A3619" s="403" t="s">
        <v>33</v>
      </c>
      <c r="B3619" s="403" t="s">
        <v>720</v>
      </c>
      <c r="C3619" s="403" t="s">
        <v>343</v>
      </c>
      <c r="D3619" s="403" t="s">
        <v>344</v>
      </c>
      <c r="E3619" s="403" t="s">
        <v>1455</v>
      </c>
      <c r="F3619" s="403">
        <v>0</v>
      </c>
      <c r="O3619" s="403" t="s">
        <v>345</v>
      </c>
      <c r="R3619" s="403">
        <v>4</v>
      </c>
      <c r="S3619" s="403">
        <v>1.0906</v>
      </c>
      <c r="T3619" s="403">
        <v>4.218</v>
      </c>
      <c r="U3619" s="403">
        <v>17.8</v>
      </c>
      <c r="V3619" s="403">
        <v>10.154</v>
      </c>
      <c r="W3619" s="403">
        <v>17</v>
      </c>
      <c r="X3619" s="404">
        <v>0.20594999999999999</v>
      </c>
      <c r="Y3619" s="403">
        <f>X3619+(S3619*((U3619-INDEX('[1]Center of Mass'!$B$8:$M$105,MATCH(A3619,'[1]Center of Mass'!$B$8:$B$105,0),9))^2+(V3619-INDEX('[1]Center of Mass'!$B$8:$M$105,MATCH(A3619,'[1]Center of Mass'!$B$8:$B$105,0),10))^2))</f>
        <v>31.083289849999993</v>
      </c>
    </row>
    <row r="3620" spans="1:25">
      <c r="A3620" s="403" t="s">
        <v>33</v>
      </c>
      <c r="B3620" s="403" t="s">
        <v>722</v>
      </c>
      <c r="C3620" s="403" t="s">
        <v>343</v>
      </c>
      <c r="D3620" s="403" t="s">
        <v>344</v>
      </c>
      <c r="E3620" s="403" t="s">
        <v>1455</v>
      </c>
      <c r="F3620" s="403">
        <v>0</v>
      </c>
      <c r="O3620" s="403" t="s">
        <v>345</v>
      </c>
      <c r="R3620" s="403">
        <v>4</v>
      </c>
      <c r="S3620" s="403">
        <v>0.60589999999999999</v>
      </c>
      <c r="T3620" s="403">
        <v>3.2320000000000002</v>
      </c>
      <c r="U3620" s="403">
        <v>1.7629999999999999</v>
      </c>
      <c r="V3620" s="403">
        <v>10.904</v>
      </c>
      <c r="W3620" s="403">
        <v>17</v>
      </c>
      <c r="X3620" s="404">
        <v>7.0694000000000007E-2</v>
      </c>
      <c r="Y3620" s="403">
        <f>X3620+(S3620*((U3620-INDEX('[1]Center of Mass'!$B$8:$M$105,MATCH(A3620,'[1]Center of Mass'!$B$8:$B$105,0),9))^2+(V3620-INDEX('[1]Center of Mass'!$B$8:$M$105,MATCH(A3620,'[1]Center of Mass'!$B$8:$B$105,0),10))^2))</f>
        <v>241.88456058190008</v>
      </c>
    </row>
    <row r="3621" spans="1:25">
      <c r="A3621" s="403" t="s">
        <v>33</v>
      </c>
      <c r="B3621" s="403" t="s">
        <v>723</v>
      </c>
      <c r="C3621" s="403" t="s">
        <v>343</v>
      </c>
      <c r="D3621" s="403" t="s">
        <v>344</v>
      </c>
      <c r="E3621" s="403" t="s">
        <v>1455</v>
      </c>
      <c r="F3621" s="403">
        <v>0</v>
      </c>
      <c r="O3621" s="403" t="s">
        <v>345</v>
      </c>
      <c r="R3621" s="403">
        <v>4</v>
      </c>
      <c r="S3621" s="403">
        <v>0.60589999999999999</v>
      </c>
      <c r="T3621" s="403">
        <v>3.2320000000000002</v>
      </c>
      <c r="U3621" s="403">
        <v>2.7879999999999998</v>
      </c>
      <c r="V3621" s="403">
        <v>10.904</v>
      </c>
      <c r="W3621" s="403">
        <v>17</v>
      </c>
      <c r="X3621" s="404">
        <v>7.0694000000000007E-2</v>
      </c>
      <c r="Y3621" s="403">
        <f>X3621+(S3621*((U3621-INDEX('[1]Center of Mass'!$B$8:$M$105,MATCH(A3621,'[1]Center of Mass'!$B$8:$B$105,0),9))^2+(V3621-INDEX('[1]Center of Mass'!$B$8:$M$105,MATCH(A3621,'[1]Center of Mass'!$B$8:$B$105,0),10))^2))</f>
        <v>218.00217896939998</v>
      </c>
    </row>
    <row r="3622" spans="1:25">
      <c r="A3622" s="403" t="s">
        <v>33</v>
      </c>
      <c r="B3622" s="403" t="s">
        <v>724</v>
      </c>
      <c r="C3622" s="403" t="s">
        <v>343</v>
      </c>
      <c r="D3622" s="403" t="s">
        <v>344</v>
      </c>
      <c r="E3622" s="403" t="s">
        <v>1455</v>
      </c>
      <c r="F3622" s="403">
        <v>0</v>
      </c>
      <c r="O3622" s="403" t="s">
        <v>345</v>
      </c>
      <c r="R3622" s="403">
        <v>4</v>
      </c>
      <c r="S3622" s="403">
        <v>0.76849999999999996</v>
      </c>
      <c r="T3622" s="403">
        <v>3.782</v>
      </c>
      <c r="U3622" s="403">
        <v>3.95</v>
      </c>
      <c r="V3622" s="403">
        <v>10.904</v>
      </c>
      <c r="W3622" s="403">
        <v>17</v>
      </c>
      <c r="X3622" s="404">
        <v>0.13061</v>
      </c>
      <c r="Y3622" s="403">
        <f>X3622+(S3622*((U3622-INDEX('[1]Center of Mass'!$B$8:$M$105,MATCH(A3622,'[1]Center of Mass'!$B$8:$B$105,0),9))^2+(V3622-INDEX('[1]Center of Mass'!$B$8:$M$105,MATCH(A3622,'[1]Center of Mass'!$B$8:$B$105,0),10))^2))</f>
        <v>244.15921622499999</v>
      </c>
    </row>
    <row r="3623" spans="1:25">
      <c r="A3623" s="403" t="s">
        <v>33</v>
      </c>
      <c r="B3623" s="403" t="s">
        <v>725</v>
      </c>
      <c r="C3623" s="403" t="s">
        <v>343</v>
      </c>
      <c r="D3623" s="403" t="s">
        <v>344</v>
      </c>
      <c r="E3623" s="403" t="s">
        <v>1455</v>
      </c>
      <c r="F3623" s="403">
        <v>0</v>
      </c>
      <c r="O3623" s="403" t="s">
        <v>345</v>
      </c>
      <c r="R3623" s="403">
        <v>4</v>
      </c>
      <c r="S3623" s="403">
        <v>0.76849999999999996</v>
      </c>
      <c r="T3623" s="403">
        <v>3.782</v>
      </c>
      <c r="U3623" s="403">
        <v>5.25</v>
      </c>
      <c r="V3623" s="403">
        <v>10.904</v>
      </c>
      <c r="W3623" s="403">
        <v>17</v>
      </c>
      <c r="X3623" s="404">
        <v>0.13061</v>
      </c>
      <c r="Y3623" s="403">
        <f>X3623+(S3623*((U3623-INDEX('[1]Center of Mass'!$B$8:$M$105,MATCH(A3623,'[1]Center of Mass'!$B$8:$B$105,0),9))^2+(V3623-INDEX('[1]Center of Mass'!$B$8:$M$105,MATCH(A3623,'[1]Center of Mass'!$B$8:$B$105,0),10))^2))</f>
        <v>210.38533192499997</v>
      </c>
    </row>
    <row r="3624" spans="1:25">
      <c r="A3624" s="403" t="s">
        <v>33</v>
      </c>
      <c r="B3624" s="403" t="s">
        <v>726</v>
      </c>
      <c r="C3624" s="403" t="s">
        <v>343</v>
      </c>
      <c r="D3624" s="403" t="s">
        <v>344</v>
      </c>
      <c r="E3624" s="403" t="s">
        <v>1455</v>
      </c>
      <c r="F3624" s="403">
        <v>0</v>
      </c>
      <c r="O3624" s="403" t="s">
        <v>345</v>
      </c>
      <c r="R3624" s="403">
        <v>4</v>
      </c>
      <c r="S3624" s="403">
        <v>0.76849999999999996</v>
      </c>
      <c r="T3624" s="403">
        <v>3.782</v>
      </c>
      <c r="U3624" s="403">
        <v>6.55</v>
      </c>
      <c r="V3624" s="403">
        <v>10.904</v>
      </c>
      <c r="W3624" s="403">
        <v>17</v>
      </c>
      <c r="X3624" s="404">
        <v>0.13061</v>
      </c>
      <c r="Y3624" s="403">
        <f>X3624+(S3624*((U3624-INDEX('[1]Center of Mass'!$B$8:$M$105,MATCH(A3624,'[1]Center of Mass'!$B$8:$B$105,0),9))^2+(V3624-INDEX('[1]Center of Mass'!$B$8:$M$105,MATCH(A3624,'[1]Center of Mass'!$B$8:$B$105,0),10))^2))</f>
        <v>179.20897762499996</v>
      </c>
    </row>
    <row r="3625" spans="1:25">
      <c r="A3625" s="403" t="s">
        <v>33</v>
      </c>
      <c r="B3625" s="403" t="s">
        <v>727</v>
      </c>
      <c r="C3625" s="403" t="s">
        <v>343</v>
      </c>
      <c r="D3625" s="403" t="s">
        <v>344</v>
      </c>
      <c r="E3625" s="403" t="s">
        <v>1455</v>
      </c>
      <c r="F3625" s="403">
        <v>0</v>
      </c>
      <c r="O3625" s="403" t="s">
        <v>345</v>
      </c>
      <c r="R3625" s="403">
        <v>4</v>
      </c>
      <c r="S3625" s="403">
        <v>0.67979999999999996</v>
      </c>
      <c r="T3625" s="403">
        <v>3.4820000000000002</v>
      </c>
      <c r="U3625" s="403">
        <v>7.7750000000000004</v>
      </c>
      <c r="V3625" s="403">
        <v>10.904</v>
      </c>
      <c r="W3625" s="403">
        <v>17</v>
      </c>
      <c r="X3625" s="404">
        <v>9.4716999999999996E-2</v>
      </c>
      <c r="Y3625" s="403">
        <f>X3625+(S3625*((U3625-INDEX('[1]Center of Mass'!$B$8:$M$105,MATCH(A3625,'[1]Center of Mass'!$B$8:$B$105,0),9))^2+(V3625-INDEX('[1]Center of Mass'!$B$8:$M$105,MATCH(A3625,'[1]Center of Mass'!$B$8:$B$105,0),10))^2))</f>
        <v>134.61967619499998</v>
      </c>
    </row>
    <row r="3626" spans="1:25">
      <c r="A3626" s="403" t="s">
        <v>33</v>
      </c>
      <c r="B3626" s="403" t="s">
        <v>728</v>
      </c>
      <c r="C3626" s="403" t="s">
        <v>343</v>
      </c>
      <c r="D3626" s="403" t="s">
        <v>344</v>
      </c>
      <c r="E3626" s="403" t="s">
        <v>1455</v>
      </c>
      <c r="F3626" s="403">
        <v>0</v>
      </c>
      <c r="O3626" s="403" t="s">
        <v>345</v>
      </c>
      <c r="R3626" s="403">
        <v>4</v>
      </c>
      <c r="S3626" s="403">
        <v>0.67979999999999996</v>
      </c>
      <c r="T3626" s="403">
        <v>3.4820000000000002</v>
      </c>
      <c r="U3626" s="403">
        <v>8.9250000000000007</v>
      </c>
      <c r="V3626" s="403">
        <v>10.904</v>
      </c>
      <c r="W3626" s="403">
        <v>17</v>
      </c>
      <c r="X3626" s="404">
        <v>9.4716999999999996E-2</v>
      </c>
      <c r="Y3626" s="403">
        <f>X3626+(S3626*((U3626-INDEX('[1]Center of Mass'!$B$8:$M$105,MATCH(A3626,'[1]Center of Mass'!$B$8:$B$105,0),9))^2+(V3626-INDEX('[1]Center of Mass'!$B$8:$M$105,MATCH(A3626,'[1]Center of Mass'!$B$8:$B$105,0),10))^2))</f>
        <v>114.05443457499997</v>
      </c>
    </row>
    <row r="3627" spans="1:25">
      <c r="A3627" s="403" t="s">
        <v>33</v>
      </c>
      <c r="B3627" s="403" t="s">
        <v>729</v>
      </c>
      <c r="C3627" s="403" t="s">
        <v>343</v>
      </c>
      <c r="D3627" s="403" t="s">
        <v>344</v>
      </c>
      <c r="E3627" s="403" t="s">
        <v>1455</v>
      </c>
      <c r="F3627" s="403">
        <v>0</v>
      </c>
      <c r="O3627" s="403" t="s">
        <v>345</v>
      </c>
      <c r="R3627" s="403">
        <v>4</v>
      </c>
      <c r="S3627" s="403">
        <v>0.94340000000000002</v>
      </c>
      <c r="T3627" s="403">
        <v>4.3739999999999997</v>
      </c>
      <c r="U3627" s="403">
        <v>10.298</v>
      </c>
      <c r="V3627" s="403">
        <v>10.904</v>
      </c>
      <c r="W3627" s="403">
        <v>17</v>
      </c>
      <c r="X3627" s="404">
        <v>0.22771</v>
      </c>
      <c r="Y3627" s="403">
        <f>X3627+(S3627*((U3627-INDEX('[1]Center of Mass'!$B$8:$M$105,MATCH(A3627,'[1]Center of Mass'!$B$8:$B$105,0),9))^2+(V3627-INDEX('[1]Center of Mass'!$B$8:$M$105,MATCH(A3627,'[1]Center of Mass'!$B$8:$B$105,0),10))^2))</f>
        <v>127.5707344644</v>
      </c>
    </row>
    <row r="3628" spans="1:25">
      <c r="A3628" s="403" t="s">
        <v>33</v>
      </c>
      <c r="B3628" s="403" t="s">
        <v>730</v>
      </c>
      <c r="C3628" s="403" t="s">
        <v>343</v>
      </c>
      <c r="D3628" s="403" t="s">
        <v>344</v>
      </c>
      <c r="E3628" s="403" t="s">
        <v>1455</v>
      </c>
      <c r="F3628" s="403">
        <v>0</v>
      </c>
      <c r="O3628" s="403" t="s">
        <v>345</v>
      </c>
      <c r="R3628" s="403">
        <v>4</v>
      </c>
      <c r="S3628" s="403">
        <v>0.94820000000000004</v>
      </c>
      <c r="T3628" s="403">
        <v>4.3899999999999997</v>
      </c>
      <c r="U3628" s="403">
        <v>11.898</v>
      </c>
      <c r="V3628" s="403">
        <v>10.904</v>
      </c>
      <c r="W3628" s="403">
        <v>17</v>
      </c>
      <c r="X3628" s="404">
        <v>0.23094000000000001</v>
      </c>
      <c r="Y3628" s="403">
        <f>X3628+(S3628*((U3628-INDEX('[1]Center of Mass'!$B$8:$M$105,MATCH(A3628,'[1]Center of Mass'!$B$8:$B$105,0),9))^2+(V3628-INDEX('[1]Center of Mass'!$B$8:$M$105,MATCH(A3628,'[1]Center of Mass'!$B$8:$B$105,0),10))^2))</f>
        <v>96.650615981200005</v>
      </c>
    </row>
    <row r="3629" spans="1:25">
      <c r="A3629" s="403" t="s">
        <v>33</v>
      </c>
      <c r="B3629" s="403" t="s">
        <v>731</v>
      </c>
      <c r="C3629" s="403" t="s">
        <v>343</v>
      </c>
      <c r="D3629" s="403" t="s">
        <v>344</v>
      </c>
      <c r="E3629" s="403" t="s">
        <v>1455</v>
      </c>
      <c r="F3629" s="403">
        <v>0</v>
      </c>
      <c r="O3629" s="403" t="s">
        <v>345</v>
      </c>
      <c r="R3629" s="403">
        <v>4</v>
      </c>
      <c r="S3629" s="403">
        <v>0.65210000000000001</v>
      </c>
      <c r="T3629" s="403">
        <v>3.3889999999999998</v>
      </c>
      <c r="U3629" s="403">
        <v>13.252000000000001</v>
      </c>
      <c r="V3629" s="403">
        <v>10.904</v>
      </c>
      <c r="W3629" s="403">
        <v>17</v>
      </c>
      <c r="X3629" s="404">
        <v>8.5125000000000006E-2</v>
      </c>
      <c r="Y3629" s="403">
        <f>X3629+(S3629*((U3629-INDEX('[1]Center of Mass'!$B$8:$M$105,MATCH(A3629,'[1]Center of Mass'!$B$8:$B$105,0),9))^2+(V3629-INDEX('[1]Center of Mass'!$B$8:$M$105,MATCH(A3629,'[1]Center of Mass'!$B$8:$B$105,0),10))^2))</f>
        <v>50.629423388199989</v>
      </c>
    </row>
    <row r="3630" spans="1:25">
      <c r="A3630" s="403" t="s">
        <v>33</v>
      </c>
      <c r="B3630" s="403" t="s">
        <v>732</v>
      </c>
      <c r="C3630" s="403" t="s">
        <v>343</v>
      </c>
      <c r="D3630" s="403" t="s">
        <v>344</v>
      </c>
      <c r="E3630" s="403" t="s">
        <v>1455</v>
      </c>
      <c r="F3630" s="403">
        <v>0</v>
      </c>
      <c r="O3630" s="403" t="s">
        <v>345</v>
      </c>
      <c r="R3630" s="403">
        <v>4</v>
      </c>
      <c r="S3630" s="403">
        <v>0.65210000000000001</v>
      </c>
      <c r="T3630" s="403">
        <v>3.3889999999999998</v>
      </c>
      <c r="U3630" s="403">
        <v>14.355</v>
      </c>
      <c r="V3630" s="403">
        <v>10.904</v>
      </c>
      <c r="W3630" s="403">
        <v>17</v>
      </c>
      <c r="X3630" s="404">
        <v>8.5125000000000006E-2</v>
      </c>
      <c r="Y3630" s="403">
        <f>X3630+(S3630*((U3630-INDEX('[1]Center of Mass'!$B$8:$M$105,MATCH(A3630,'[1]Center of Mass'!$B$8:$B$105,0),9))^2+(V3630-INDEX('[1]Center of Mass'!$B$8:$M$105,MATCH(A3630,'[1]Center of Mass'!$B$8:$B$105,0),10))^2))</f>
        <v>39.553441634499997</v>
      </c>
    </row>
    <row r="3631" spans="1:25">
      <c r="A3631" s="403" t="s">
        <v>33</v>
      </c>
      <c r="B3631" s="403" t="s">
        <v>733</v>
      </c>
      <c r="C3631" s="403" t="s">
        <v>343</v>
      </c>
      <c r="D3631" s="403" t="s">
        <v>344</v>
      </c>
      <c r="E3631" s="403" t="s">
        <v>1455</v>
      </c>
      <c r="F3631" s="403">
        <v>0</v>
      </c>
      <c r="O3631" s="403" t="s">
        <v>345</v>
      </c>
      <c r="R3631" s="403">
        <v>4</v>
      </c>
      <c r="S3631" s="403">
        <v>0.65210000000000001</v>
      </c>
      <c r="T3631" s="403">
        <v>3.3889999999999998</v>
      </c>
      <c r="U3631" s="403">
        <v>15.458</v>
      </c>
      <c r="V3631" s="403">
        <v>10.904</v>
      </c>
      <c r="W3631" s="403">
        <v>17</v>
      </c>
      <c r="X3631" s="404">
        <v>8.5125000000000006E-2</v>
      </c>
      <c r="Y3631" s="403">
        <f>X3631+(S3631*((U3631-INDEX('[1]Center of Mass'!$B$8:$M$105,MATCH(A3631,'[1]Center of Mass'!$B$8:$B$105,0),9))^2+(V3631-INDEX('[1]Center of Mass'!$B$8:$M$105,MATCH(A3631,'[1]Center of Mass'!$B$8:$B$105,0),10))^2))</f>
        <v>30.064161338600005</v>
      </c>
    </row>
    <row r="3632" spans="1:25">
      <c r="A3632" s="403" t="s">
        <v>33</v>
      </c>
      <c r="B3632" s="403" t="s">
        <v>734</v>
      </c>
      <c r="C3632" s="403" t="s">
        <v>343</v>
      </c>
      <c r="D3632" s="403" t="s">
        <v>344</v>
      </c>
      <c r="E3632" s="403" t="s">
        <v>1455</v>
      </c>
      <c r="F3632" s="403">
        <v>0</v>
      </c>
      <c r="O3632" s="403" t="s">
        <v>345</v>
      </c>
      <c r="R3632" s="403">
        <v>4</v>
      </c>
      <c r="S3632" s="403">
        <v>0.70379999999999998</v>
      </c>
      <c r="T3632" s="403">
        <v>3.5630000000000002</v>
      </c>
      <c r="U3632" s="403">
        <v>16.605</v>
      </c>
      <c r="V3632" s="403">
        <v>10.904</v>
      </c>
      <c r="W3632" s="403">
        <v>17</v>
      </c>
      <c r="X3632" s="404">
        <v>0.10360999999999999</v>
      </c>
      <c r="Y3632" s="403">
        <f>X3632+(S3632*((U3632-INDEX('[1]Center of Mass'!$B$8:$M$105,MATCH(A3632,'[1]Center of Mass'!$B$8:$B$105,0),9))^2+(V3632-INDEX('[1]Center of Mass'!$B$8:$M$105,MATCH(A3632,'[1]Center of Mass'!$B$8:$B$105,0),10))^2))</f>
        <v>23.625622990999997</v>
      </c>
    </row>
    <row r="3633" spans="1:25">
      <c r="A3633" s="403" t="s">
        <v>33</v>
      </c>
      <c r="B3633" s="403" t="s">
        <v>735</v>
      </c>
      <c r="C3633" s="403" t="s">
        <v>343</v>
      </c>
      <c r="D3633" s="403" t="s">
        <v>344</v>
      </c>
      <c r="E3633" s="403" t="s">
        <v>1455</v>
      </c>
      <c r="F3633" s="403">
        <v>0</v>
      </c>
      <c r="O3633" s="403" t="s">
        <v>345</v>
      </c>
      <c r="R3633" s="403">
        <v>4</v>
      </c>
      <c r="S3633" s="403">
        <v>0.70940000000000003</v>
      </c>
      <c r="T3633" s="403">
        <v>3.5819999999999999</v>
      </c>
      <c r="U3633" s="403">
        <v>17.8</v>
      </c>
      <c r="V3633" s="403">
        <v>10.904</v>
      </c>
      <c r="W3633" s="403">
        <v>17</v>
      </c>
      <c r="X3633" s="404">
        <v>0.10578</v>
      </c>
      <c r="Y3633" s="403">
        <f>X3633+(S3633*((U3633-INDEX('[1]Center of Mass'!$B$8:$M$105,MATCH(A3633,'[1]Center of Mass'!$B$8:$B$105,0),9))^2+(V3633-INDEX('[1]Center of Mass'!$B$8:$M$105,MATCH(A3633,'[1]Center of Mass'!$B$8:$B$105,0),10))^2))</f>
        <v>16.523601549999995</v>
      </c>
    </row>
    <row r="3634" spans="1:25">
      <c r="A3634" s="403" t="s">
        <v>33</v>
      </c>
      <c r="B3634" s="403" t="s">
        <v>737</v>
      </c>
      <c r="C3634" s="403" t="s">
        <v>343</v>
      </c>
      <c r="D3634" s="403" t="s">
        <v>344</v>
      </c>
      <c r="E3634" s="403" t="s">
        <v>1455</v>
      </c>
      <c r="F3634" s="403">
        <v>0</v>
      </c>
      <c r="O3634" s="403" t="s">
        <v>345</v>
      </c>
      <c r="R3634" s="403">
        <v>4</v>
      </c>
      <c r="S3634" s="403">
        <v>1.2474000000000001</v>
      </c>
      <c r="T3634" s="403">
        <v>4.484</v>
      </c>
      <c r="U3634" s="403">
        <v>1.7629999999999999</v>
      </c>
      <c r="V3634" s="403">
        <v>11.808</v>
      </c>
      <c r="W3634" s="403">
        <v>17</v>
      </c>
      <c r="X3634" s="404">
        <v>0.26313999999999999</v>
      </c>
      <c r="Y3634" s="403">
        <f>X3634+(S3634*((U3634-INDEX('[1]Center of Mass'!$B$8:$M$105,MATCH(A3634,'[1]Center of Mass'!$B$8:$B$105,0),9))^2+(V3634-INDEX('[1]Center of Mass'!$B$8:$M$105,MATCH(A3634,'[1]Center of Mass'!$B$8:$B$105,0),10))^2))</f>
        <v>492.19215617860021</v>
      </c>
    </row>
    <row r="3635" spans="1:25">
      <c r="A3635" s="403" t="s">
        <v>33</v>
      </c>
      <c r="B3635" s="403" t="s">
        <v>738</v>
      </c>
      <c r="C3635" s="403" t="s">
        <v>343</v>
      </c>
      <c r="D3635" s="403" t="s">
        <v>344</v>
      </c>
      <c r="E3635" s="403" t="s">
        <v>1455</v>
      </c>
      <c r="F3635" s="403">
        <v>0</v>
      </c>
      <c r="O3635" s="403" t="s">
        <v>345</v>
      </c>
      <c r="R3635" s="403">
        <v>4</v>
      </c>
      <c r="S3635" s="403">
        <v>1.2474000000000001</v>
      </c>
      <c r="T3635" s="403">
        <v>4.484</v>
      </c>
      <c r="U3635" s="403">
        <v>2.7879999999999998</v>
      </c>
      <c r="V3635" s="403">
        <v>11.808</v>
      </c>
      <c r="W3635" s="403">
        <v>17</v>
      </c>
      <c r="X3635" s="404">
        <v>0.26313999999999999</v>
      </c>
      <c r="Y3635" s="403">
        <f>X3635+(S3635*((U3635-INDEX('[1]Center of Mass'!$B$8:$M$105,MATCH(A3635,'[1]Center of Mass'!$B$8:$B$105,0),9))^2+(V3635-INDEX('[1]Center of Mass'!$B$8:$M$105,MATCH(A3635,'[1]Center of Mass'!$B$8:$B$105,0),10))^2))</f>
        <v>443.02417000360003</v>
      </c>
    </row>
    <row r="3636" spans="1:25">
      <c r="A3636" s="403" t="s">
        <v>33</v>
      </c>
      <c r="B3636" s="403" t="s">
        <v>739</v>
      </c>
      <c r="C3636" s="403" t="s">
        <v>343</v>
      </c>
      <c r="D3636" s="403" t="s">
        <v>344</v>
      </c>
      <c r="E3636" s="403" t="s">
        <v>1455</v>
      </c>
      <c r="F3636" s="403">
        <v>0</v>
      </c>
      <c r="O3636" s="403" t="s">
        <v>345</v>
      </c>
      <c r="R3636" s="403">
        <v>4</v>
      </c>
      <c r="S3636" s="403">
        <v>1.5820000000000001</v>
      </c>
      <c r="T3636" s="403">
        <v>5.0339999999999998</v>
      </c>
      <c r="U3636" s="403">
        <v>3.95</v>
      </c>
      <c r="V3636" s="403">
        <v>11.808</v>
      </c>
      <c r="W3636" s="403">
        <v>17</v>
      </c>
      <c r="X3636" s="404">
        <v>0.41803000000000001</v>
      </c>
      <c r="Y3636" s="403">
        <f>X3636+(S3636*((U3636-INDEX('[1]Center of Mass'!$B$8:$M$105,MATCH(A3636,'[1]Center of Mass'!$B$8:$B$105,0),9))^2+(V3636-INDEX('[1]Center of Mass'!$B$8:$M$105,MATCH(A3636,'[1]Center of Mass'!$B$8:$B$105,0),10))^2))</f>
        <v>495.27348023600007</v>
      </c>
    </row>
    <row r="3637" spans="1:25">
      <c r="A3637" s="403" t="s">
        <v>33</v>
      </c>
      <c r="B3637" s="403" t="s">
        <v>342</v>
      </c>
      <c r="C3637" s="403" t="s">
        <v>343</v>
      </c>
      <c r="D3637" s="403" t="s">
        <v>344</v>
      </c>
      <c r="E3637" s="403" t="s">
        <v>1455</v>
      </c>
      <c r="F3637" s="403">
        <v>0</v>
      </c>
      <c r="O3637" s="403" t="s">
        <v>345</v>
      </c>
      <c r="R3637" s="403">
        <v>4</v>
      </c>
      <c r="S3637" s="403">
        <v>1.5820000000000001</v>
      </c>
      <c r="T3637" s="403">
        <v>5.0339999999999998</v>
      </c>
      <c r="U3637" s="403">
        <v>5.25</v>
      </c>
      <c r="V3637" s="403">
        <v>11.808</v>
      </c>
      <c r="W3637" s="403">
        <v>17</v>
      </c>
      <c r="X3637" s="404">
        <v>0.41803000000000001</v>
      </c>
      <c r="Y3637" s="403">
        <f>X3637+(S3637*((U3637-INDEX('[1]Center of Mass'!$B$8:$M$105,MATCH(A3637,'[1]Center of Mass'!$B$8:$B$105,0),9))^2+(V3637-INDEX('[1]Center of Mass'!$B$8:$M$105,MATCH(A3637,'[1]Center of Mass'!$B$8:$B$105,0),10))^2))</f>
        <v>425.74806063600005</v>
      </c>
    </row>
    <row r="3638" spans="1:25">
      <c r="A3638" s="403" t="s">
        <v>33</v>
      </c>
      <c r="B3638" s="403" t="s">
        <v>346</v>
      </c>
      <c r="C3638" s="403" t="s">
        <v>343</v>
      </c>
      <c r="D3638" s="403" t="s">
        <v>344</v>
      </c>
      <c r="E3638" s="403" t="s">
        <v>1455</v>
      </c>
      <c r="F3638" s="403">
        <v>0</v>
      </c>
      <c r="O3638" s="403" t="s">
        <v>345</v>
      </c>
      <c r="R3638" s="403">
        <v>4</v>
      </c>
      <c r="S3638" s="403">
        <v>1.5820000000000001</v>
      </c>
      <c r="T3638" s="403">
        <v>5.0339999999999998</v>
      </c>
      <c r="U3638" s="403">
        <v>6.55</v>
      </c>
      <c r="V3638" s="403">
        <v>11.808</v>
      </c>
      <c r="W3638" s="403">
        <v>17</v>
      </c>
      <c r="X3638" s="404">
        <v>0.41803000000000001</v>
      </c>
      <c r="Y3638" s="403">
        <f>X3638+(S3638*((U3638-INDEX('[1]Center of Mass'!$B$8:$M$105,MATCH(A3638,'[1]Center of Mass'!$B$8:$B$105,0),9))^2+(V3638-INDEX('[1]Center of Mass'!$B$8:$M$105,MATCH(A3638,'[1]Center of Mass'!$B$8:$B$105,0),10))^2))</f>
        <v>361.56980103599994</v>
      </c>
    </row>
    <row r="3639" spans="1:25">
      <c r="A3639" s="403" t="s">
        <v>33</v>
      </c>
      <c r="B3639" s="403" t="s">
        <v>347</v>
      </c>
      <c r="C3639" s="403" t="s">
        <v>343</v>
      </c>
      <c r="D3639" s="403" t="s">
        <v>344</v>
      </c>
      <c r="E3639" s="403" t="s">
        <v>1455</v>
      </c>
      <c r="F3639" s="403">
        <v>0</v>
      </c>
      <c r="O3639" s="403" t="s">
        <v>345</v>
      </c>
      <c r="R3639" s="403">
        <v>4</v>
      </c>
      <c r="S3639" s="403">
        <v>1.3995</v>
      </c>
      <c r="T3639" s="403">
        <v>4.734</v>
      </c>
      <c r="U3639" s="403">
        <v>7.7750000000000004</v>
      </c>
      <c r="V3639" s="403">
        <v>11.808</v>
      </c>
      <c r="W3639" s="403">
        <v>17</v>
      </c>
      <c r="X3639" s="404">
        <v>0.32694000000000001</v>
      </c>
      <c r="Y3639" s="403">
        <f>X3639+(S3639*((U3639-INDEX('[1]Center of Mass'!$B$8:$M$105,MATCH(A3639,'[1]Center of Mass'!$B$8:$B$105,0),9))^2+(V3639-INDEX('[1]Center of Mass'!$B$8:$M$105,MATCH(A3639,'[1]Center of Mass'!$B$8:$B$105,0),10))^2))</f>
        <v>270.64578526349993</v>
      </c>
    </row>
    <row r="3640" spans="1:25">
      <c r="A3640" s="403" t="s">
        <v>33</v>
      </c>
      <c r="B3640" s="403" t="s">
        <v>348</v>
      </c>
      <c r="C3640" s="403" t="s">
        <v>343</v>
      </c>
      <c r="D3640" s="403" t="s">
        <v>344</v>
      </c>
      <c r="E3640" s="403" t="s">
        <v>1455</v>
      </c>
      <c r="F3640" s="403">
        <v>0</v>
      </c>
      <c r="O3640" s="403" t="s">
        <v>345</v>
      </c>
      <c r="R3640" s="403">
        <v>4</v>
      </c>
      <c r="S3640" s="403">
        <v>1.3995</v>
      </c>
      <c r="T3640" s="403">
        <v>4.734</v>
      </c>
      <c r="U3640" s="403">
        <v>8.9250000000000007</v>
      </c>
      <c r="V3640" s="403">
        <v>11.808</v>
      </c>
      <c r="W3640" s="403">
        <v>17</v>
      </c>
      <c r="X3640" s="404">
        <v>0.32694000000000001</v>
      </c>
      <c r="Y3640" s="403">
        <f>X3640+(S3640*((U3640-INDEX('[1]Center of Mass'!$B$8:$M$105,MATCH(A3640,'[1]Center of Mass'!$B$8:$B$105,0),9))^2+(V3640-INDEX('[1]Center of Mass'!$B$8:$M$105,MATCH(A3640,'[1]Center of Mass'!$B$8:$B$105,0),10))^2))</f>
        <v>228.30825121349997</v>
      </c>
    </row>
    <row r="3641" spans="1:25">
      <c r="A3641" s="403" t="s">
        <v>33</v>
      </c>
      <c r="B3641" s="403" t="s">
        <v>352</v>
      </c>
      <c r="C3641" s="403" t="s">
        <v>343</v>
      </c>
      <c r="D3641" s="403" t="s">
        <v>344</v>
      </c>
      <c r="E3641" s="403" t="s">
        <v>1455</v>
      </c>
      <c r="F3641" s="403">
        <v>0</v>
      </c>
      <c r="O3641" s="403" t="s">
        <v>345</v>
      </c>
      <c r="R3641" s="403">
        <v>4</v>
      </c>
      <c r="S3641" s="403">
        <v>1.3425</v>
      </c>
      <c r="T3641" s="403">
        <v>4.6399999999999997</v>
      </c>
      <c r="U3641" s="403">
        <v>13.252000000000001</v>
      </c>
      <c r="V3641" s="403">
        <v>11.808</v>
      </c>
      <c r="W3641" s="403">
        <v>17</v>
      </c>
      <c r="X3641" s="404">
        <v>0.30181999999999998</v>
      </c>
      <c r="Y3641" s="403">
        <f>X3641+(S3641*((U3641-INDEX('[1]Center of Mass'!$B$8:$M$105,MATCH(A3641,'[1]Center of Mass'!$B$8:$B$105,0),9))^2+(V3641-INDEX('[1]Center of Mass'!$B$8:$M$105,MATCH(A3641,'[1]Center of Mass'!$B$8:$B$105,0),10))^2))</f>
        <v>98.002109824999991</v>
      </c>
    </row>
    <row r="3642" spans="1:25">
      <c r="A3642" s="403" t="s">
        <v>33</v>
      </c>
      <c r="B3642" s="403" t="s">
        <v>353</v>
      </c>
      <c r="C3642" s="403" t="s">
        <v>343</v>
      </c>
      <c r="D3642" s="403" t="s">
        <v>344</v>
      </c>
      <c r="E3642" s="403" t="s">
        <v>1455</v>
      </c>
      <c r="F3642" s="403">
        <v>0</v>
      </c>
      <c r="O3642" s="403" t="s">
        <v>345</v>
      </c>
      <c r="R3642" s="403">
        <v>4</v>
      </c>
      <c r="S3642" s="403">
        <v>1.3425</v>
      </c>
      <c r="T3642" s="403">
        <v>4.6399999999999997</v>
      </c>
      <c r="U3642" s="403">
        <v>14.355</v>
      </c>
      <c r="V3642" s="403">
        <v>11.808</v>
      </c>
      <c r="W3642" s="403">
        <v>17</v>
      </c>
      <c r="X3642" s="404">
        <v>0.30181999999999998</v>
      </c>
      <c r="Y3642" s="403">
        <f>X3642+(S3642*((U3642-INDEX('[1]Center of Mass'!$B$8:$M$105,MATCH(A3642,'[1]Center of Mass'!$B$8:$B$105,0),9))^2+(V3642-INDEX('[1]Center of Mass'!$B$8:$M$105,MATCH(A3642,'[1]Center of Mass'!$B$8:$B$105,0),10))^2))</f>
        <v>75.1996171025</v>
      </c>
    </row>
    <row r="3643" spans="1:25">
      <c r="A3643" s="403" t="s">
        <v>33</v>
      </c>
      <c r="B3643" s="403" t="s">
        <v>354</v>
      </c>
      <c r="C3643" s="403" t="s">
        <v>343</v>
      </c>
      <c r="D3643" s="403" t="s">
        <v>344</v>
      </c>
      <c r="E3643" s="403" t="s">
        <v>1455</v>
      </c>
      <c r="F3643" s="403">
        <v>0</v>
      </c>
      <c r="O3643" s="403" t="s">
        <v>345</v>
      </c>
      <c r="R3643" s="403">
        <v>4</v>
      </c>
      <c r="S3643" s="403">
        <v>1.3425</v>
      </c>
      <c r="T3643" s="403">
        <v>4.6399999999999997</v>
      </c>
      <c r="U3643" s="403">
        <v>15.458</v>
      </c>
      <c r="V3643" s="403">
        <v>11.808</v>
      </c>
      <c r="W3643" s="403">
        <v>17</v>
      </c>
      <c r="X3643" s="404">
        <v>0.30181999999999998</v>
      </c>
      <c r="Y3643" s="403">
        <f>X3643+(S3643*((U3643-INDEX('[1]Center of Mass'!$B$8:$M$105,MATCH(A3643,'[1]Center of Mass'!$B$8:$B$105,0),9))^2+(V3643-INDEX('[1]Center of Mass'!$B$8:$M$105,MATCH(A3643,'[1]Center of Mass'!$B$8:$B$105,0),10))^2))</f>
        <v>55.663719545000006</v>
      </c>
    </row>
    <row r="3644" spans="1:25">
      <c r="A3644" s="403" t="s">
        <v>33</v>
      </c>
      <c r="B3644" s="403" t="s">
        <v>355</v>
      </c>
      <c r="C3644" s="403" t="s">
        <v>343</v>
      </c>
      <c r="D3644" s="403" t="s">
        <v>344</v>
      </c>
      <c r="E3644" s="403" t="s">
        <v>1455</v>
      </c>
      <c r="F3644" s="403">
        <v>0</v>
      </c>
      <c r="O3644" s="403" t="s">
        <v>345</v>
      </c>
      <c r="R3644" s="403">
        <v>4</v>
      </c>
      <c r="S3644" s="403">
        <v>1.4488000000000001</v>
      </c>
      <c r="T3644" s="403">
        <v>4.8150000000000004</v>
      </c>
      <c r="U3644" s="403">
        <v>16.605</v>
      </c>
      <c r="V3644" s="403">
        <v>11.808</v>
      </c>
      <c r="W3644" s="403">
        <v>17</v>
      </c>
      <c r="X3644" s="404">
        <v>0.34989999999999999</v>
      </c>
      <c r="Y3644" s="403">
        <f>X3644+(S3644*((U3644-INDEX('[1]Center of Mass'!$B$8:$M$105,MATCH(A3644,'[1]Center of Mass'!$B$8:$B$105,0),9))^2+(V3644-INDEX('[1]Center of Mass'!$B$8:$M$105,MATCH(A3644,'[1]Center of Mass'!$B$8:$B$105,0),10))^2))</f>
        <v>41.910601298399996</v>
      </c>
    </row>
    <row r="3645" spans="1:25">
      <c r="A3645" s="403" t="s">
        <v>33</v>
      </c>
      <c r="B3645" s="403" t="s">
        <v>356</v>
      </c>
      <c r="C3645" s="403" t="s">
        <v>343</v>
      </c>
      <c r="D3645" s="403" t="s">
        <v>344</v>
      </c>
      <c r="E3645" s="403" t="s">
        <v>1455</v>
      </c>
      <c r="F3645" s="403">
        <v>0</v>
      </c>
      <c r="O3645" s="403" t="s">
        <v>345</v>
      </c>
      <c r="R3645" s="403">
        <v>4</v>
      </c>
      <c r="S3645" s="403">
        <v>1.4602999999999999</v>
      </c>
      <c r="T3645" s="403">
        <v>4.8339999999999996</v>
      </c>
      <c r="U3645" s="403">
        <v>17.8</v>
      </c>
      <c r="V3645" s="403">
        <v>11.808</v>
      </c>
      <c r="W3645" s="403">
        <v>17</v>
      </c>
      <c r="X3645" s="404">
        <v>0.35546</v>
      </c>
      <c r="Y3645" s="403">
        <f>X3645+(S3645*((U3645-INDEX('[1]Center of Mass'!$B$8:$M$105,MATCH(A3645,'[1]Center of Mass'!$B$8:$B$105,0),9))^2+(V3645-INDEX('[1]Center of Mass'!$B$8:$M$105,MATCH(A3645,'[1]Center of Mass'!$B$8:$B$105,0),10))^2))</f>
        <v>27.236805509399993</v>
      </c>
    </row>
    <row r="3646" spans="1:25">
      <c r="A3646" s="403" t="s">
        <v>33</v>
      </c>
      <c r="B3646" s="403" t="s">
        <v>357</v>
      </c>
      <c r="C3646" s="403" t="s">
        <v>343</v>
      </c>
      <c r="D3646" s="403" t="s">
        <v>344</v>
      </c>
      <c r="E3646" s="403" t="s">
        <v>458</v>
      </c>
      <c r="F3646" s="403">
        <v>0</v>
      </c>
      <c r="O3646" s="403" t="s">
        <v>345</v>
      </c>
      <c r="R3646" s="403">
        <v>4</v>
      </c>
      <c r="S3646" s="403">
        <v>2.08</v>
      </c>
      <c r="T3646" s="403">
        <v>5.8</v>
      </c>
      <c r="U3646" s="403">
        <v>10.3</v>
      </c>
      <c r="V3646" s="403">
        <v>11.85</v>
      </c>
      <c r="W3646" s="403">
        <v>15.3</v>
      </c>
      <c r="X3646" s="404">
        <v>0.73667000000000005</v>
      </c>
      <c r="Y3646" s="403">
        <f>X3646+(S3646*((U3646-INDEX('[1]Center of Mass'!$B$8:$M$105,MATCH(A3646,'[1]Center of Mass'!$B$8:$B$105,0),9))^2+(V3646-INDEX('[1]Center of Mass'!$B$8:$M$105,MATCH(A3646,'[1]Center of Mass'!$B$8:$B$105,0),10))^2))</f>
        <v>271.18416472000001</v>
      </c>
    </row>
    <row r="3647" spans="1:25">
      <c r="A3647" s="403" t="s">
        <v>33</v>
      </c>
      <c r="B3647" s="403" t="s">
        <v>358</v>
      </c>
      <c r="C3647" s="403" t="s">
        <v>343</v>
      </c>
      <c r="D3647" s="403" t="s">
        <v>344</v>
      </c>
      <c r="E3647" s="403" t="s">
        <v>458</v>
      </c>
      <c r="F3647" s="403">
        <v>0</v>
      </c>
      <c r="O3647" s="403" t="s">
        <v>345</v>
      </c>
      <c r="R3647" s="403">
        <v>4</v>
      </c>
      <c r="S3647" s="403">
        <v>2.08</v>
      </c>
      <c r="T3647" s="403">
        <v>5.8</v>
      </c>
      <c r="U3647" s="403">
        <v>11.9</v>
      </c>
      <c r="V3647" s="403">
        <v>11.85</v>
      </c>
      <c r="W3647" s="403">
        <v>15.3</v>
      </c>
      <c r="X3647" s="404">
        <v>0.73667000000000005</v>
      </c>
      <c r="Y3647" s="403">
        <f>X3647+(S3647*((U3647-INDEX('[1]Center of Mass'!$B$8:$M$105,MATCH(A3647,'[1]Center of Mass'!$B$8:$B$105,0),9))^2+(V3647-INDEX('[1]Center of Mass'!$B$8:$M$105,MATCH(A3647,'[1]Center of Mass'!$B$8:$B$105,0),10))^2))</f>
        <v>201.94179672000001</v>
      </c>
    </row>
    <row r="3648" spans="1:25">
      <c r="A3648" s="403" t="s">
        <v>33</v>
      </c>
      <c r="B3648" s="403" t="s">
        <v>362</v>
      </c>
      <c r="C3648" s="403" t="s">
        <v>343</v>
      </c>
      <c r="D3648" s="403" t="s">
        <v>344</v>
      </c>
      <c r="E3648" s="403" t="s">
        <v>1455</v>
      </c>
      <c r="F3648" s="403">
        <v>0</v>
      </c>
      <c r="O3648" s="403" t="s">
        <v>345</v>
      </c>
      <c r="R3648" s="403">
        <v>4</v>
      </c>
      <c r="S3648" s="403">
        <v>1.2474000000000001</v>
      </c>
      <c r="T3648" s="403">
        <v>4.484</v>
      </c>
      <c r="U3648" s="403">
        <v>1.7629999999999999</v>
      </c>
      <c r="V3648" s="403">
        <v>13.025</v>
      </c>
      <c r="W3648" s="403">
        <v>17</v>
      </c>
      <c r="X3648" s="404">
        <v>0.26313999999999999</v>
      </c>
      <c r="Y3648" s="403">
        <f>X3648+(S3648*((U3648-INDEX('[1]Center of Mass'!$B$8:$M$105,MATCH(A3648,'[1]Center of Mass'!$B$8:$B$105,0),9))^2+(V3648-INDEX('[1]Center of Mass'!$B$8:$M$105,MATCH(A3648,'[1]Center of Mass'!$B$8:$B$105,0),10))^2))</f>
        <v>487.46028274000014</v>
      </c>
    </row>
    <row r="3649" spans="1:25">
      <c r="A3649" s="403" t="s">
        <v>33</v>
      </c>
      <c r="B3649" s="403" t="s">
        <v>363</v>
      </c>
      <c r="C3649" s="403" t="s">
        <v>343</v>
      </c>
      <c r="D3649" s="403" t="s">
        <v>344</v>
      </c>
      <c r="E3649" s="403" t="s">
        <v>1455</v>
      </c>
      <c r="F3649" s="403">
        <v>0</v>
      </c>
      <c r="O3649" s="403" t="s">
        <v>345</v>
      </c>
      <c r="R3649" s="403">
        <v>4</v>
      </c>
      <c r="S3649" s="403">
        <v>1.2474000000000001</v>
      </c>
      <c r="T3649" s="403">
        <v>4.484</v>
      </c>
      <c r="U3649" s="403">
        <v>2.7879999999999998</v>
      </c>
      <c r="V3649" s="403">
        <v>13.025</v>
      </c>
      <c r="W3649" s="403">
        <v>17</v>
      </c>
      <c r="X3649" s="404">
        <v>0.26313999999999999</v>
      </c>
      <c r="Y3649" s="403">
        <f>X3649+(S3649*((U3649-INDEX('[1]Center of Mass'!$B$8:$M$105,MATCH(A3649,'[1]Center of Mass'!$B$8:$B$105,0),9))^2+(V3649-INDEX('[1]Center of Mass'!$B$8:$M$105,MATCH(A3649,'[1]Center of Mass'!$B$8:$B$105,0),10))^2))</f>
        <v>438.29229656499996</v>
      </c>
    </row>
    <row r="3650" spans="1:25">
      <c r="A3650" s="403" t="s">
        <v>33</v>
      </c>
      <c r="B3650" s="403" t="s">
        <v>740</v>
      </c>
      <c r="C3650" s="403" t="s">
        <v>343</v>
      </c>
      <c r="D3650" s="403" t="s">
        <v>344</v>
      </c>
      <c r="E3650" s="403" t="s">
        <v>1455</v>
      </c>
      <c r="F3650" s="403">
        <v>0</v>
      </c>
      <c r="O3650" s="403" t="s">
        <v>345</v>
      </c>
      <c r="R3650" s="403">
        <v>4</v>
      </c>
      <c r="S3650" s="403">
        <v>1.5820000000000001</v>
      </c>
      <c r="T3650" s="403">
        <v>5.0339999999999998</v>
      </c>
      <c r="U3650" s="403">
        <v>3.95</v>
      </c>
      <c r="V3650" s="403">
        <v>13.025</v>
      </c>
      <c r="W3650" s="403">
        <v>17</v>
      </c>
      <c r="X3650" s="404">
        <v>0.41803000000000001</v>
      </c>
      <c r="Y3650" s="403">
        <f>X3650+(S3650*((U3650-INDEX('[1]Center of Mass'!$B$8:$M$105,MATCH(A3650,'[1]Center of Mass'!$B$8:$B$105,0),9))^2+(V3650-INDEX('[1]Center of Mass'!$B$8:$M$105,MATCH(A3650,'[1]Center of Mass'!$B$8:$B$105,0),10))^2))</f>
        <v>489.272338838</v>
      </c>
    </row>
    <row r="3651" spans="1:25">
      <c r="A3651" s="403" t="s">
        <v>33</v>
      </c>
      <c r="B3651" s="403" t="s">
        <v>741</v>
      </c>
      <c r="C3651" s="403" t="s">
        <v>343</v>
      </c>
      <c r="D3651" s="403" t="s">
        <v>344</v>
      </c>
      <c r="E3651" s="403" t="s">
        <v>1455</v>
      </c>
      <c r="F3651" s="403">
        <v>0</v>
      </c>
      <c r="O3651" s="403" t="s">
        <v>345</v>
      </c>
      <c r="R3651" s="403">
        <v>4</v>
      </c>
      <c r="S3651" s="403">
        <v>1.5820000000000001</v>
      </c>
      <c r="T3651" s="403">
        <v>5.0339999999999998</v>
      </c>
      <c r="U3651" s="403">
        <v>5.25</v>
      </c>
      <c r="V3651" s="403">
        <v>13.025</v>
      </c>
      <c r="W3651" s="403">
        <v>17</v>
      </c>
      <c r="X3651" s="404">
        <v>0.41803000000000001</v>
      </c>
      <c r="Y3651" s="403">
        <f>X3651+(S3651*((U3651-INDEX('[1]Center of Mass'!$B$8:$M$105,MATCH(A3651,'[1]Center of Mass'!$B$8:$B$105,0),9))^2+(V3651-INDEX('[1]Center of Mass'!$B$8:$M$105,MATCH(A3651,'[1]Center of Mass'!$B$8:$B$105,0),10))^2))</f>
        <v>419.74691923799998</v>
      </c>
    </row>
    <row r="3652" spans="1:25">
      <c r="A3652" s="403" t="s">
        <v>33</v>
      </c>
      <c r="B3652" s="403" t="s">
        <v>742</v>
      </c>
      <c r="C3652" s="403" t="s">
        <v>343</v>
      </c>
      <c r="D3652" s="403" t="s">
        <v>344</v>
      </c>
      <c r="E3652" s="403" t="s">
        <v>1455</v>
      </c>
      <c r="F3652" s="403">
        <v>0</v>
      </c>
      <c r="O3652" s="403" t="s">
        <v>345</v>
      </c>
      <c r="R3652" s="403">
        <v>4</v>
      </c>
      <c r="S3652" s="403">
        <v>1.5820000000000001</v>
      </c>
      <c r="T3652" s="403">
        <v>5.0339999999999998</v>
      </c>
      <c r="U3652" s="403">
        <v>6.55</v>
      </c>
      <c r="V3652" s="403">
        <v>13.025</v>
      </c>
      <c r="W3652" s="403">
        <v>17</v>
      </c>
      <c r="X3652" s="404">
        <v>0.41803000000000001</v>
      </c>
      <c r="Y3652" s="403">
        <f>X3652+(S3652*((U3652-INDEX('[1]Center of Mass'!$B$8:$M$105,MATCH(A3652,'[1]Center of Mass'!$B$8:$B$105,0),9))^2+(V3652-INDEX('[1]Center of Mass'!$B$8:$M$105,MATCH(A3652,'[1]Center of Mass'!$B$8:$B$105,0),10))^2))</f>
        <v>355.56865963799999</v>
      </c>
    </row>
    <row r="3653" spans="1:25">
      <c r="A3653" s="403" t="s">
        <v>33</v>
      </c>
      <c r="B3653" s="403" t="s">
        <v>743</v>
      </c>
      <c r="C3653" s="403" t="s">
        <v>343</v>
      </c>
      <c r="D3653" s="403" t="s">
        <v>344</v>
      </c>
      <c r="E3653" s="403" t="s">
        <v>1455</v>
      </c>
      <c r="F3653" s="403">
        <v>0</v>
      </c>
      <c r="O3653" s="403" t="s">
        <v>345</v>
      </c>
      <c r="R3653" s="403">
        <v>4</v>
      </c>
      <c r="S3653" s="403">
        <v>1.3995</v>
      </c>
      <c r="T3653" s="403">
        <v>4.734</v>
      </c>
      <c r="U3653" s="403">
        <v>7.7750000000000004</v>
      </c>
      <c r="V3653" s="403">
        <v>13.025</v>
      </c>
      <c r="W3653" s="403">
        <v>17</v>
      </c>
      <c r="X3653" s="404">
        <v>0.32694000000000001</v>
      </c>
      <c r="Y3653" s="403">
        <f>X3653+(S3653*((U3653-INDEX('[1]Center of Mass'!$B$8:$M$105,MATCH(A3653,'[1]Center of Mass'!$B$8:$B$105,0),9))^2+(V3653-INDEX('[1]Center of Mass'!$B$8:$M$105,MATCH(A3653,'[1]Center of Mass'!$B$8:$B$105,0),10))^2))</f>
        <v>265.33693735799994</v>
      </c>
    </row>
    <row r="3654" spans="1:25">
      <c r="A3654" s="403" t="s">
        <v>33</v>
      </c>
      <c r="B3654" s="403" t="s">
        <v>498</v>
      </c>
      <c r="C3654" s="403" t="s">
        <v>343</v>
      </c>
      <c r="D3654" s="403" t="s">
        <v>344</v>
      </c>
      <c r="E3654" s="403" t="s">
        <v>1455</v>
      </c>
      <c r="F3654" s="403">
        <v>0</v>
      </c>
      <c r="O3654" s="403" t="s">
        <v>345</v>
      </c>
      <c r="R3654" s="403">
        <v>4</v>
      </c>
      <c r="S3654" s="403">
        <v>1.3995</v>
      </c>
      <c r="T3654" s="403">
        <v>4.734</v>
      </c>
      <c r="U3654" s="403">
        <v>8.9250000000000007</v>
      </c>
      <c r="V3654" s="403">
        <v>13.025</v>
      </c>
      <c r="W3654" s="403">
        <v>17</v>
      </c>
      <c r="X3654" s="404">
        <v>0.32694000000000001</v>
      </c>
      <c r="Y3654" s="403">
        <f>X3654+(S3654*((U3654-INDEX('[1]Center of Mass'!$B$8:$M$105,MATCH(A3654,'[1]Center of Mass'!$B$8:$B$105,0),9))^2+(V3654-INDEX('[1]Center of Mass'!$B$8:$M$105,MATCH(A3654,'[1]Center of Mass'!$B$8:$B$105,0),10))^2))</f>
        <v>222.99940330799998</v>
      </c>
    </row>
    <row r="3655" spans="1:25">
      <c r="A3655" s="403" t="s">
        <v>33</v>
      </c>
      <c r="B3655" s="403" t="s">
        <v>502</v>
      </c>
      <c r="C3655" s="403" t="s">
        <v>343</v>
      </c>
      <c r="D3655" s="403" t="s">
        <v>344</v>
      </c>
      <c r="E3655" s="403" t="s">
        <v>1455</v>
      </c>
      <c r="F3655" s="403">
        <v>0</v>
      </c>
      <c r="O3655" s="403" t="s">
        <v>345</v>
      </c>
      <c r="R3655" s="403">
        <v>4</v>
      </c>
      <c r="S3655" s="403">
        <v>1.3425</v>
      </c>
      <c r="T3655" s="403">
        <v>4.6399999999999997</v>
      </c>
      <c r="U3655" s="403">
        <v>13.252000000000001</v>
      </c>
      <c r="V3655" s="403">
        <v>13.025</v>
      </c>
      <c r="W3655" s="403">
        <v>17</v>
      </c>
      <c r="X3655" s="404">
        <v>0.30181999999999998</v>
      </c>
      <c r="Y3655" s="403">
        <f>X3655+(S3655*((U3655-INDEX('[1]Center of Mass'!$B$8:$M$105,MATCH(A3655,'[1]Center of Mass'!$B$8:$B$105,0),9))^2+(V3655-INDEX('[1]Center of Mass'!$B$8:$M$105,MATCH(A3655,'[1]Center of Mass'!$B$8:$B$105,0),10))^2))</f>
        <v>92.909485092500006</v>
      </c>
    </row>
    <row r="3656" spans="1:25">
      <c r="A3656" s="403" t="s">
        <v>33</v>
      </c>
      <c r="B3656" s="403" t="s">
        <v>503</v>
      </c>
      <c r="C3656" s="403" t="s">
        <v>343</v>
      </c>
      <c r="D3656" s="403" t="s">
        <v>344</v>
      </c>
      <c r="E3656" s="403" t="s">
        <v>1455</v>
      </c>
      <c r="F3656" s="403">
        <v>0</v>
      </c>
      <c r="O3656" s="403" t="s">
        <v>345</v>
      </c>
      <c r="R3656" s="403">
        <v>4</v>
      </c>
      <c r="S3656" s="403">
        <v>1.3425</v>
      </c>
      <c r="T3656" s="403">
        <v>4.6399999999999997</v>
      </c>
      <c r="U3656" s="403">
        <v>14.355</v>
      </c>
      <c r="V3656" s="403">
        <v>13.025</v>
      </c>
      <c r="W3656" s="403">
        <v>17</v>
      </c>
      <c r="X3656" s="404">
        <v>0.30181999999999998</v>
      </c>
      <c r="Y3656" s="403">
        <f>X3656+(S3656*((U3656-INDEX('[1]Center of Mass'!$B$8:$M$105,MATCH(A3656,'[1]Center of Mass'!$B$8:$B$105,0),9))^2+(V3656-INDEX('[1]Center of Mass'!$B$8:$M$105,MATCH(A3656,'[1]Center of Mass'!$B$8:$B$105,0),10))^2))</f>
        <v>70.10699237</v>
      </c>
    </row>
    <row r="3657" spans="1:25">
      <c r="A3657" s="403" t="s">
        <v>33</v>
      </c>
      <c r="B3657" s="403" t="s">
        <v>438</v>
      </c>
      <c r="C3657" s="403" t="s">
        <v>343</v>
      </c>
      <c r="D3657" s="403" t="s">
        <v>344</v>
      </c>
      <c r="E3657" s="403" t="s">
        <v>1455</v>
      </c>
      <c r="F3657" s="403">
        <v>0</v>
      </c>
      <c r="O3657" s="403" t="s">
        <v>345</v>
      </c>
      <c r="R3657" s="403">
        <v>4</v>
      </c>
      <c r="S3657" s="403">
        <v>1.3425</v>
      </c>
      <c r="T3657" s="403">
        <v>4.6399999999999997</v>
      </c>
      <c r="U3657" s="403">
        <v>15.458</v>
      </c>
      <c r="V3657" s="403">
        <v>13.025</v>
      </c>
      <c r="W3657" s="403">
        <v>17</v>
      </c>
      <c r="X3657" s="404">
        <v>0.30181999999999998</v>
      </c>
      <c r="Y3657" s="403">
        <f>X3657+(S3657*((U3657-INDEX('[1]Center of Mass'!$B$8:$M$105,MATCH(A3657,'[1]Center of Mass'!$B$8:$B$105,0),9))^2+(V3657-INDEX('[1]Center of Mass'!$B$8:$M$105,MATCH(A3657,'[1]Center of Mass'!$B$8:$B$105,0),10))^2))</f>
        <v>50.5710948125</v>
      </c>
    </row>
    <row r="3658" spans="1:25">
      <c r="A3658" s="403" t="s">
        <v>33</v>
      </c>
      <c r="B3658" s="403" t="s">
        <v>439</v>
      </c>
      <c r="C3658" s="403" t="s">
        <v>343</v>
      </c>
      <c r="D3658" s="403" t="s">
        <v>344</v>
      </c>
      <c r="E3658" s="403" t="s">
        <v>1455</v>
      </c>
      <c r="F3658" s="403">
        <v>0</v>
      </c>
      <c r="O3658" s="403" t="s">
        <v>345</v>
      </c>
      <c r="R3658" s="403">
        <v>4</v>
      </c>
      <c r="S3658" s="403">
        <v>1.4488000000000001</v>
      </c>
      <c r="T3658" s="403">
        <v>4.8150000000000004</v>
      </c>
      <c r="U3658" s="403">
        <v>16.605</v>
      </c>
      <c r="V3658" s="403">
        <v>13.025</v>
      </c>
      <c r="W3658" s="403">
        <v>17</v>
      </c>
      <c r="X3658" s="404">
        <v>0.34989999999999999</v>
      </c>
      <c r="Y3658" s="403">
        <f>X3658+(S3658*((U3658-INDEX('[1]Center of Mass'!$B$8:$M$105,MATCH(A3658,'[1]Center of Mass'!$B$8:$B$105,0),9))^2+(V3658-INDEX('[1]Center of Mass'!$B$8:$M$105,MATCH(A3658,'[1]Center of Mass'!$B$8:$B$105,0),10))^2))</f>
        <v>36.414739315199995</v>
      </c>
    </row>
    <row r="3659" spans="1:25">
      <c r="A3659" s="403" t="s">
        <v>33</v>
      </c>
      <c r="B3659" s="403" t="s">
        <v>440</v>
      </c>
      <c r="C3659" s="403" t="s">
        <v>343</v>
      </c>
      <c r="D3659" s="403" t="s">
        <v>344</v>
      </c>
      <c r="E3659" s="403" t="s">
        <v>1455</v>
      </c>
      <c r="F3659" s="403">
        <v>0</v>
      </c>
      <c r="O3659" s="403" t="s">
        <v>345</v>
      </c>
      <c r="R3659" s="403">
        <v>4</v>
      </c>
      <c r="S3659" s="403">
        <v>1.4602999999999999</v>
      </c>
      <c r="T3659" s="403">
        <v>4.8339999999999996</v>
      </c>
      <c r="U3659" s="403">
        <v>17.8</v>
      </c>
      <c r="V3659" s="403">
        <v>13.025</v>
      </c>
      <c r="W3659" s="403">
        <v>17</v>
      </c>
      <c r="X3659" s="404">
        <v>0.35546</v>
      </c>
      <c r="Y3659" s="403">
        <f>X3659+(S3659*((U3659-INDEX('[1]Center of Mass'!$B$8:$M$105,MATCH(A3659,'[1]Center of Mass'!$B$8:$B$105,0),9))^2+(V3659-INDEX('[1]Center of Mass'!$B$8:$M$105,MATCH(A3659,'[1]Center of Mass'!$B$8:$B$105,0),10))^2))</f>
        <v>21.697319552699991</v>
      </c>
    </row>
    <row r="3660" spans="1:25">
      <c r="A3660" s="403" t="s">
        <v>33</v>
      </c>
      <c r="B3660" s="403" t="s">
        <v>442</v>
      </c>
      <c r="C3660" s="403" t="s">
        <v>343</v>
      </c>
      <c r="D3660" s="403" t="s">
        <v>344</v>
      </c>
      <c r="E3660" s="403" t="s">
        <v>1455</v>
      </c>
      <c r="F3660" s="403">
        <v>0</v>
      </c>
      <c r="O3660" s="403" t="s">
        <v>345</v>
      </c>
      <c r="R3660" s="403">
        <v>4</v>
      </c>
      <c r="S3660" s="403">
        <v>0.8327</v>
      </c>
      <c r="T3660" s="403">
        <v>3.8319999999999999</v>
      </c>
      <c r="U3660" s="403">
        <v>0.625</v>
      </c>
      <c r="V3660" s="403">
        <v>13.967000000000001</v>
      </c>
      <c r="W3660" s="403">
        <v>17</v>
      </c>
      <c r="X3660" s="404">
        <v>0.13921</v>
      </c>
      <c r="Y3660" s="403">
        <f>X3660+(S3660*((U3660-INDEX('[1]Center of Mass'!$B$8:$M$105,MATCH(A3660,'[1]Center of Mass'!$B$8:$B$105,0),9))^2+(V3660-INDEX('[1]Center of Mass'!$B$8:$M$105,MATCH(A3660,'[1]Center of Mass'!$B$8:$B$105,0),10))^2))</f>
        <v>363.1056023996</v>
      </c>
    </row>
    <row r="3661" spans="1:25">
      <c r="A3661" s="403" t="s">
        <v>33</v>
      </c>
      <c r="B3661" s="403" t="s">
        <v>443</v>
      </c>
      <c r="C3661" s="403" t="s">
        <v>343</v>
      </c>
      <c r="D3661" s="403" t="s">
        <v>344</v>
      </c>
      <c r="E3661" s="403" t="s">
        <v>1455</v>
      </c>
      <c r="F3661" s="403">
        <v>0</v>
      </c>
      <c r="O3661" s="403" t="s">
        <v>345</v>
      </c>
      <c r="R3661" s="403">
        <v>4</v>
      </c>
      <c r="S3661" s="403">
        <v>0.68279999999999996</v>
      </c>
      <c r="T3661" s="403">
        <v>3.3820000000000001</v>
      </c>
      <c r="U3661" s="403">
        <v>1.7629999999999999</v>
      </c>
      <c r="V3661" s="403">
        <v>13.967000000000001</v>
      </c>
      <c r="W3661" s="403">
        <v>17</v>
      </c>
      <c r="X3661" s="404">
        <v>8.5028999999999993E-2</v>
      </c>
      <c r="Y3661" s="403">
        <f>X3661+(S3661*((U3661-INDEX('[1]Center of Mass'!$B$8:$M$105,MATCH(A3661,'[1]Center of Mass'!$B$8:$B$105,0),9))^2+(V3661-INDEX('[1]Center of Mass'!$B$8:$M$105,MATCH(A3661,'[1]Center of Mass'!$B$8:$B$105,0),10))^2))</f>
        <v>266.15010997920007</v>
      </c>
    </row>
    <row r="3662" spans="1:25">
      <c r="A3662" s="403" t="s">
        <v>33</v>
      </c>
      <c r="B3662" s="403" t="s">
        <v>444</v>
      </c>
      <c r="C3662" s="403" t="s">
        <v>343</v>
      </c>
      <c r="D3662" s="403" t="s">
        <v>344</v>
      </c>
      <c r="E3662" s="403" t="s">
        <v>1455</v>
      </c>
      <c r="F3662" s="403">
        <v>0</v>
      </c>
      <c r="O3662" s="403" t="s">
        <v>345</v>
      </c>
      <c r="R3662" s="403">
        <v>4</v>
      </c>
      <c r="S3662" s="403">
        <v>0.68279999999999996</v>
      </c>
      <c r="T3662" s="403">
        <v>3.3820000000000001</v>
      </c>
      <c r="U3662" s="403">
        <v>2.7879999999999998</v>
      </c>
      <c r="V3662" s="403">
        <v>13.967000000000001</v>
      </c>
      <c r="W3662" s="403">
        <v>17</v>
      </c>
      <c r="X3662" s="404">
        <v>8.5028999999999993E-2</v>
      </c>
      <c r="Y3662" s="403">
        <f>X3662+(S3662*((U3662-INDEX('[1]Center of Mass'!$B$8:$M$105,MATCH(A3662,'[1]Center of Mass'!$B$8:$B$105,0),9))^2+(V3662-INDEX('[1]Center of Mass'!$B$8:$M$105,MATCH(A3662,'[1]Center of Mass'!$B$8:$B$105,0),10))^2))</f>
        <v>239.23660912919996</v>
      </c>
    </row>
    <row r="3663" spans="1:25">
      <c r="A3663" s="403" t="s">
        <v>33</v>
      </c>
      <c r="B3663" s="403" t="s">
        <v>445</v>
      </c>
      <c r="C3663" s="403" t="s">
        <v>343</v>
      </c>
      <c r="D3663" s="403" t="s">
        <v>344</v>
      </c>
      <c r="E3663" s="403" t="s">
        <v>1455</v>
      </c>
      <c r="F3663" s="403">
        <v>0</v>
      </c>
      <c r="O3663" s="403" t="s">
        <v>345</v>
      </c>
      <c r="R3663" s="403">
        <v>4</v>
      </c>
      <c r="S3663" s="403">
        <v>0.86599999999999999</v>
      </c>
      <c r="T3663" s="403">
        <v>3.9319999999999999</v>
      </c>
      <c r="U3663" s="403">
        <v>3.95</v>
      </c>
      <c r="V3663" s="403">
        <v>13.967000000000001</v>
      </c>
      <c r="W3663" s="403">
        <v>17</v>
      </c>
      <c r="X3663" s="404">
        <v>0.15398000000000001</v>
      </c>
      <c r="Y3663" s="403">
        <f>X3663+(S3663*((U3663-INDEX('[1]Center of Mass'!$B$8:$M$105,MATCH(A3663,'[1]Center of Mass'!$B$8:$B$105,0),9))^2+(V3663-INDEX('[1]Center of Mass'!$B$8:$M$105,MATCH(A3663,'[1]Center of Mass'!$B$8:$B$105,0),10))^2))</f>
        <v>266.97539801800002</v>
      </c>
    </row>
    <row r="3664" spans="1:25">
      <c r="A3664" s="403" t="s">
        <v>33</v>
      </c>
      <c r="B3664" s="403" t="s">
        <v>446</v>
      </c>
      <c r="C3664" s="403" t="s">
        <v>343</v>
      </c>
      <c r="D3664" s="403" t="s">
        <v>344</v>
      </c>
      <c r="E3664" s="403" t="s">
        <v>1455</v>
      </c>
      <c r="F3664" s="403">
        <v>0</v>
      </c>
      <c r="O3664" s="403" t="s">
        <v>345</v>
      </c>
      <c r="R3664" s="403">
        <v>4</v>
      </c>
      <c r="S3664" s="403">
        <v>0.86599999999999999</v>
      </c>
      <c r="T3664" s="403">
        <v>3.9319999999999999</v>
      </c>
      <c r="U3664" s="403">
        <v>5.25</v>
      </c>
      <c r="V3664" s="403">
        <v>13.967000000000001</v>
      </c>
      <c r="W3664" s="403">
        <v>17</v>
      </c>
      <c r="X3664" s="404">
        <v>0.15398000000000001</v>
      </c>
      <c r="Y3664" s="403">
        <f>X3664+(S3664*((U3664-INDEX('[1]Center of Mass'!$B$8:$M$105,MATCH(A3664,'[1]Center of Mass'!$B$8:$B$105,0),9))^2+(V3664-INDEX('[1]Center of Mass'!$B$8:$M$105,MATCH(A3664,'[1]Center of Mass'!$B$8:$B$105,0),10))^2))</f>
        <v>228.91660321800001</v>
      </c>
    </row>
    <row r="3665" spans="1:25">
      <c r="A3665" s="403" t="s">
        <v>33</v>
      </c>
      <c r="B3665" s="403" t="s">
        <v>744</v>
      </c>
      <c r="C3665" s="403" t="s">
        <v>343</v>
      </c>
      <c r="D3665" s="403" t="s">
        <v>344</v>
      </c>
      <c r="E3665" s="403" t="s">
        <v>1455</v>
      </c>
      <c r="F3665" s="403">
        <v>0</v>
      </c>
      <c r="O3665" s="403" t="s">
        <v>345</v>
      </c>
      <c r="R3665" s="403">
        <v>4</v>
      </c>
      <c r="S3665" s="403">
        <v>0.86599999999999999</v>
      </c>
      <c r="T3665" s="403">
        <v>3.9319999999999999</v>
      </c>
      <c r="U3665" s="403">
        <v>6.55</v>
      </c>
      <c r="V3665" s="403">
        <v>13.967000000000001</v>
      </c>
      <c r="W3665" s="403">
        <v>17</v>
      </c>
      <c r="X3665" s="404">
        <v>0.15398000000000001</v>
      </c>
      <c r="Y3665" s="403">
        <f>X3665+(S3665*((U3665-INDEX('[1]Center of Mass'!$B$8:$M$105,MATCH(A3665,'[1]Center of Mass'!$B$8:$B$105,0),9))^2+(V3665-INDEX('[1]Center of Mass'!$B$8:$M$105,MATCH(A3665,'[1]Center of Mass'!$B$8:$B$105,0),10))^2))</f>
        <v>193.78488841799998</v>
      </c>
    </row>
    <row r="3666" spans="1:25">
      <c r="A3666" s="403" t="s">
        <v>33</v>
      </c>
      <c r="B3666" s="403" t="s">
        <v>447</v>
      </c>
      <c r="C3666" s="403" t="s">
        <v>343</v>
      </c>
      <c r="D3666" s="403" t="s">
        <v>344</v>
      </c>
      <c r="E3666" s="403" t="s">
        <v>1455</v>
      </c>
      <c r="F3666" s="403">
        <v>0</v>
      </c>
      <c r="O3666" s="403" t="s">
        <v>345</v>
      </c>
      <c r="R3666" s="403">
        <v>4</v>
      </c>
      <c r="S3666" s="403">
        <v>0.7661</v>
      </c>
      <c r="T3666" s="403">
        <v>3.6320000000000001</v>
      </c>
      <c r="U3666" s="403">
        <v>7.7750000000000004</v>
      </c>
      <c r="V3666" s="403">
        <v>13.967000000000001</v>
      </c>
      <c r="W3666" s="403">
        <v>17</v>
      </c>
      <c r="X3666" s="404">
        <v>0.11275</v>
      </c>
      <c r="Y3666" s="403">
        <f>X3666+(S3666*((U3666-INDEX('[1]Center of Mass'!$B$8:$M$105,MATCH(A3666,'[1]Center of Mass'!$B$8:$B$105,0),9))^2+(V3666-INDEX('[1]Center of Mass'!$B$8:$M$105,MATCH(A3666,'[1]Center of Mass'!$B$8:$B$105,0),10))^2))</f>
        <v>144.4904605728</v>
      </c>
    </row>
    <row r="3667" spans="1:25">
      <c r="A3667" s="403" t="s">
        <v>33</v>
      </c>
      <c r="B3667" s="403" t="s">
        <v>745</v>
      </c>
      <c r="C3667" s="403" t="s">
        <v>343</v>
      </c>
      <c r="D3667" s="403" t="s">
        <v>344</v>
      </c>
      <c r="E3667" s="403" t="s">
        <v>1455</v>
      </c>
      <c r="F3667" s="403">
        <v>0</v>
      </c>
      <c r="O3667" s="403" t="s">
        <v>345</v>
      </c>
      <c r="R3667" s="403">
        <v>4</v>
      </c>
      <c r="S3667" s="403">
        <v>0.7661</v>
      </c>
      <c r="T3667" s="403">
        <v>3.6320000000000001</v>
      </c>
      <c r="U3667" s="403">
        <v>8.9250000000000007</v>
      </c>
      <c r="V3667" s="403">
        <v>13.967000000000001</v>
      </c>
      <c r="W3667" s="403">
        <v>17</v>
      </c>
      <c r="X3667" s="404">
        <v>0.11275</v>
      </c>
      <c r="Y3667" s="403">
        <f>X3667+(S3667*((U3667-INDEX('[1]Center of Mass'!$B$8:$M$105,MATCH(A3667,'[1]Center of Mass'!$B$8:$B$105,0),9))^2+(V3667-INDEX('[1]Center of Mass'!$B$8:$M$105,MATCH(A3667,'[1]Center of Mass'!$B$8:$B$105,0),10))^2))</f>
        <v>121.31447998279999</v>
      </c>
    </row>
    <row r="3668" spans="1:25">
      <c r="A3668" s="403" t="s">
        <v>33</v>
      </c>
      <c r="B3668" s="403" t="s">
        <v>449</v>
      </c>
      <c r="C3668" s="403" t="s">
        <v>343</v>
      </c>
      <c r="D3668" s="403" t="s">
        <v>344</v>
      </c>
      <c r="E3668" s="403" t="s">
        <v>1455</v>
      </c>
      <c r="F3668" s="403">
        <v>0</v>
      </c>
      <c r="O3668" s="403" t="s">
        <v>345</v>
      </c>
      <c r="R3668" s="403">
        <v>4</v>
      </c>
      <c r="S3668" s="403">
        <v>0.7349</v>
      </c>
      <c r="T3668" s="403">
        <v>3.5390000000000001</v>
      </c>
      <c r="U3668" s="403">
        <v>13.252000000000001</v>
      </c>
      <c r="V3668" s="403">
        <v>13.967000000000001</v>
      </c>
      <c r="W3668" s="403">
        <v>17</v>
      </c>
      <c r="X3668" s="404">
        <v>0.1017</v>
      </c>
      <c r="Y3668" s="403">
        <f>X3668+(S3668*((U3668-INDEX('[1]Center of Mass'!$B$8:$M$105,MATCH(A3668,'[1]Center of Mass'!$B$8:$B$105,0),9))^2+(V3668-INDEX('[1]Center of Mass'!$B$8:$M$105,MATCH(A3668,'[1]Center of Mass'!$B$8:$B$105,0),10))^2))</f>
        <v>50.133004868499988</v>
      </c>
    </row>
    <row r="3669" spans="1:25">
      <c r="A3669" s="403" t="s">
        <v>33</v>
      </c>
      <c r="B3669" s="403" t="s">
        <v>748</v>
      </c>
      <c r="C3669" s="403" t="s">
        <v>343</v>
      </c>
      <c r="D3669" s="403" t="s">
        <v>344</v>
      </c>
      <c r="E3669" s="403" t="s">
        <v>1455</v>
      </c>
      <c r="F3669" s="403">
        <v>0</v>
      </c>
      <c r="O3669" s="403" t="s">
        <v>345</v>
      </c>
      <c r="R3669" s="403">
        <v>4</v>
      </c>
      <c r="S3669" s="403">
        <v>0.7349</v>
      </c>
      <c r="T3669" s="403">
        <v>3.5390000000000001</v>
      </c>
      <c r="U3669" s="403">
        <v>14.355</v>
      </c>
      <c r="V3669" s="403">
        <v>13.967000000000001</v>
      </c>
      <c r="W3669" s="403">
        <v>17</v>
      </c>
      <c r="X3669" s="404">
        <v>0.1017</v>
      </c>
      <c r="Y3669" s="403">
        <f>X3669+(S3669*((U3669-INDEX('[1]Center of Mass'!$B$8:$M$105,MATCH(A3669,'[1]Center of Mass'!$B$8:$B$105,0),9))^2+(V3669-INDEX('[1]Center of Mass'!$B$8:$M$105,MATCH(A3669,'[1]Center of Mass'!$B$8:$B$105,0),10))^2))</f>
        <v>37.650657083199995</v>
      </c>
    </row>
    <row r="3670" spans="1:25">
      <c r="A3670" s="403" t="s">
        <v>33</v>
      </c>
      <c r="B3670" s="403" t="s">
        <v>450</v>
      </c>
      <c r="C3670" s="403" t="s">
        <v>343</v>
      </c>
      <c r="D3670" s="403" t="s">
        <v>344</v>
      </c>
      <c r="E3670" s="403" t="s">
        <v>1455</v>
      </c>
      <c r="F3670" s="403">
        <v>0</v>
      </c>
      <c r="O3670" s="403" t="s">
        <v>345</v>
      </c>
      <c r="R3670" s="403">
        <v>4</v>
      </c>
      <c r="S3670" s="403">
        <v>0.7349</v>
      </c>
      <c r="T3670" s="403">
        <v>3.5390000000000001</v>
      </c>
      <c r="U3670" s="403">
        <v>15.458</v>
      </c>
      <c r="V3670" s="403">
        <v>13.967000000000001</v>
      </c>
      <c r="W3670" s="403">
        <v>17</v>
      </c>
      <c r="X3670" s="404">
        <v>0.1017</v>
      </c>
      <c r="Y3670" s="403">
        <f>X3670+(S3670*((U3670-INDEX('[1]Center of Mass'!$B$8:$M$105,MATCH(A3670,'[1]Center of Mass'!$B$8:$B$105,0),9))^2+(V3670-INDEX('[1]Center of Mass'!$B$8:$M$105,MATCH(A3670,'[1]Center of Mass'!$B$8:$B$105,0),10))^2))</f>
        <v>26.956481206100005</v>
      </c>
    </row>
    <row r="3671" spans="1:25">
      <c r="A3671" s="403" t="s">
        <v>33</v>
      </c>
      <c r="B3671" s="403" t="s">
        <v>749</v>
      </c>
      <c r="C3671" s="403" t="s">
        <v>343</v>
      </c>
      <c r="D3671" s="403" t="s">
        <v>344</v>
      </c>
      <c r="E3671" s="403" t="s">
        <v>1455</v>
      </c>
      <c r="F3671" s="403">
        <v>0</v>
      </c>
      <c r="O3671" s="403" t="s">
        <v>345</v>
      </c>
      <c r="R3671" s="403">
        <v>4</v>
      </c>
      <c r="S3671" s="403">
        <v>0.79300000000000004</v>
      </c>
      <c r="T3671" s="403">
        <v>3.7130000000000001</v>
      </c>
      <c r="U3671" s="403">
        <v>16.605</v>
      </c>
      <c r="V3671" s="403">
        <v>13.967000000000001</v>
      </c>
      <c r="W3671" s="403">
        <v>17</v>
      </c>
      <c r="X3671" s="404">
        <v>0.12299</v>
      </c>
      <c r="Y3671" s="403">
        <f>X3671+(S3671*((U3671-INDEX('[1]Center of Mass'!$B$8:$M$105,MATCH(A3671,'[1]Center of Mass'!$B$8:$B$105,0),9))^2+(V3671-INDEX('[1]Center of Mass'!$B$8:$M$105,MATCH(A3671,'[1]Center of Mass'!$B$8:$B$105,0),10))^2))</f>
        <v>19.147431124000001</v>
      </c>
    </row>
    <row r="3672" spans="1:25">
      <c r="A3672" s="403" t="s">
        <v>33</v>
      </c>
      <c r="B3672" s="403" t="s">
        <v>451</v>
      </c>
      <c r="C3672" s="403" t="s">
        <v>343</v>
      </c>
      <c r="D3672" s="403" t="s">
        <v>344</v>
      </c>
      <c r="E3672" s="403" t="s">
        <v>1455</v>
      </c>
      <c r="F3672" s="403">
        <v>0</v>
      </c>
      <c r="O3672" s="403" t="s">
        <v>345</v>
      </c>
      <c r="R3672" s="403">
        <v>4</v>
      </c>
      <c r="S3672" s="403">
        <v>0.7994</v>
      </c>
      <c r="T3672" s="403">
        <v>3.7320000000000002</v>
      </c>
      <c r="U3672" s="403">
        <v>17.8</v>
      </c>
      <c r="V3672" s="403">
        <v>13.967000000000001</v>
      </c>
      <c r="W3672" s="403">
        <v>17</v>
      </c>
      <c r="X3672" s="404">
        <v>0.12548000000000001</v>
      </c>
      <c r="Y3672" s="403">
        <f>X3672+(S3672*((U3672-INDEX('[1]Center of Mass'!$B$8:$M$105,MATCH(A3672,'[1]Center of Mass'!$B$8:$B$105,0),9))^2+(V3672-INDEX('[1]Center of Mass'!$B$8:$M$105,MATCH(A3672,'[1]Center of Mass'!$B$8:$B$105,0),10))^2))</f>
        <v>11.087071036199996</v>
      </c>
    </row>
    <row r="3673" spans="1:25">
      <c r="A3673" s="403" t="s">
        <v>33</v>
      </c>
      <c r="B3673" s="403" t="s">
        <v>452</v>
      </c>
      <c r="C3673" s="403" t="s">
        <v>343</v>
      </c>
      <c r="D3673" s="403" t="s">
        <v>344</v>
      </c>
      <c r="E3673" s="403" t="s">
        <v>1455</v>
      </c>
      <c r="F3673" s="403">
        <v>0</v>
      </c>
      <c r="O3673" s="403" t="s">
        <v>345</v>
      </c>
      <c r="R3673" s="403">
        <v>4</v>
      </c>
      <c r="S3673" s="403">
        <v>1.5</v>
      </c>
      <c r="T3673" s="403">
        <v>4.9000000000000004</v>
      </c>
      <c r="U3673" s="403">
        <v>0.625</v>
      </c>
      <c r="V3673" s="403">
        <v>14.9</v>
      </c>
      <c r="W3673" s="403">
        <v>17</v>
      </c>
      <c r="X3673" s="404">
        <v>0.37530999999999998</v>
      </c>
      <c r="Y3673" s="403">
        <f>X3673+(S3673*((U3673-INDEX('[1]Center of Mass'!$B$8:$M$105,MATCH(A3673,'[1]Center of Mass'!$B$8:$B$105,0),9))^2+(V3673-INDEX('[1]Center of Mass'!$B$8:$M$105,MATCH(A3673,'[1]Center of Mass'!$B$8:$B$105,0),10))^2))</f>
        <v>655.49507349999999</v>
      </c>
    </row>
    <row r="3674" spans="1:25">
      <c r="A3674" s="403" t="s">
        <v>33</v>
      </c>
      <c r="B3674" s="403" t="s">
        <v>453</v>
      </c>
      <c r="C3674" s="403" t="s">
        <v>343</v>
      </c>
      <c r="D3674" s="403" t="s">
        <v>344</v>
      </c>
      <c r="E3674" s="403" t="s">
        <v>1455</v>
      </c>
      <c r="F3674" s="403">
        <v>0</v>
      </c>
      <c r="O3674" s="403" t="s">
        <v>345</v>
      </c>
      <c r="R3674" s="403">
        <v>4</v>
      </c>
      <c r="S3674" s="403">
        <v>1.23</v>
      </c>
      <c r="T3674" s="403">
        <v>4.45</v>
      </c>
      <c r="U3674" s="403">
        <v>1.7629999999999999</v>
      </c>
      <c r="V3674" s="403">
        <v>14.9</v>
      </c>
      <c r="W3674" s="403">
        <v>17</v>
      </c>
      <c r="X3674" s="404">
        <v>0.25529000000000002</v>
      </c>
      <c r="Y3674" s="403">
        <f>X3674+(S3674*((U3674-INDEX('[1]Center of Mass'!$B$8:$M$105,MATCH(A3674,'[1]Center of Mass'!$B$8:$B$105,0),9))^2+(V3674-INDEX('[1]Center of Mass'!$B$8:$M$105,MATCH(A3674,'[1]Center of Mass'!$B$8:$B$105,0),10))^2))</f>
        <v>480.5988567500001</v>
      </c>
    </row>
    <row r="3675" spans="1:25">
      <c r="A3675" s="403" t="s">
        <v>33</v>
      </c>
      <c r="B3675" s="403" t="s">
        <v>504</v>
      </c>
      <c r="C3675" s="403" t="s">
        <v>343</v>
      </c>
      <c r="D3675" s="403" t="s">
        <v>344</v>
      </c>
      <c r="E3675" s="403" t="s">
        <v>1455</v>
      </c>
      <c r="F3675" s="403">
        <v>0</v>
      </c>
      <c r="O3675" s="403" t="s">
        <v>345</v>
      </c>
      <c r="R3675" s="403">
        <v>4</v>
      </c>
      <c r="S3675" s="403">
        <v>1.23</v>
      </c>
      <c r="T3675" s="403">
        <v>4.45</v>
      </c>
      <c r="U3675" s="403">
        <v>2.7879999999999998</v>
      </c>
      <c r="V3675" s="403">
        <v>14.9</v>
      </c>
      <c r="W3675" s="403">
        <v>17</v>
      </c>
      <c r="X3675" s="404">
        <v>0.25529000000000002</v>
      </c>
      <c r="Y3675" s="403">
        <f>X3675+(S3675*((U3675-INDEX('[1]Center of Mass'!$B$8:$M$105,MATCH(A3675,'[1]Center of Mass'!$B$8:$B$105,0),9))^2+(V3675-INDEX('[1]Center of Mass'!$B$8:$M$105,MATCH(A3675,'[1]Center of Mass'!$B$8:$B$105,0),10))^2))</f>
        <v>432.11671549999994</v>
      </c>
    </row>
    <row r="3676" spans="1:25">
      <c r="A3676" s="403" t="s">
        <v>33</v>
      </c>
      <c r="B3676" s="403" t="s">
        <v>505</v>
      </c>
      <c r="C3676" s="403" t="s">
        <v>343</v>
      </c>
      <c r="D3676" s="403" t="s">
        <v>344</v>
      </c>
      <c r="E3676" s="403" t="s">
        <v>1455</v>
      </c>
      <c r="F3676" s="403">
        <v>0</v>
      </c>
      <c r="O3676" s="403" t="s">
        <v>345</v>
      </c>
      <c r="R3676" s="403">
        <v>4</v>
      </c>
      <c r="S3676" s="403">
        <v>1.56</v>
      </c>
      <c r="T3676" s="403">
        <v>5</v>
      </c>
      <c r="U3676" s="403">
        <v>3.95</v>
      </c>
      <c r="V3676" s="403">
        <v>14.9</v>
      </c>
      <c r="W3676" s="403">
        <v>17</v>
      </c>
      <c r="X3676" s="404">
        <v>0.40689999999999998</v>
      </c>
      <c r="Y3676" s="403">
        <f>X3676+(S3676*((U3676-INDEX('[1]Center of Mass'!$B$8:$M$105,MATCH(A3676,'[1]Center of Mass'!$B$8:$B$105,0),9))^2+(V3676-INDEX('[1]Center of Mass'!$B$8:$M$105,MATCH(A3676,'[1]Center of Mass'!$B$8:$B$105,0),10))^2))</f>
        <v>482.38985704000004</v>
      </c>
    </row>
    <row r="3677" spans="1:25">
      <c r="A3677" s="403" t="s">
        <v>33</v>
      </c>
      <c r="B3677" s="403" t="s">
        <v>506</v>
      </c>
      <c r="C3677" s="403" t="s">
        <v>343</v>
      </c>
      <c r="D3677" s="403" t="s">
        <v>344</v>
      </c>
      <c r="E3677" s="403" t="s">
        <v>1455</v>
      </c>
      <c r="F3677" s="403">
        <v>0</v>
      </c>
      <c r="O3677" s="403" t="s">
        <v>345</v>
      </c>
      <c r="R3677" s="403">
        <v>4</v>
      </c>
      <c r="S3677" s="403">
        <v>1.56</v>
      </c>
      <c r="T3677" s="403">
        <v>5</v>
      </c>
      <c r="U3677" s="403">
        <v>5.25</v>
      </c>
      <c r="V3677" s="403">
        <v>14.9</v>
      </c>
      <c r="W3677" s="403">
        <v>17</v>
      </c>
      <c r="X3677" s="404">
        <v>0.40689999999999998</v>
      </c>
      <c r="Y3677" s="403">
        <f>X3677+(S3677*((U3677-INDEX('[1]Center of Mass'!$B$8:$M$105,MATCH(A3677,'[1]Center of Mass'!$B$8:$B$105,0),9))^2+(V3677-INDEX('[1]Center of Mass'!$B$8:$M$105,MATCH(A3677,'[1]Center of Mass'!$B$8:$B$105,0),10))^2))</f>
        <v>413.83128904</v>
      </c>
    </row>
    <row r="3678" spans="1:25">
      <c r="A3678" s="403" t="s">
        <v>33</v>
      </c>
      <c r="B3678" s="403" t="s">
        <v>507</v>
      </c>
      <c r="C3678" s="403" t="s">
        <v>343</v>
      </c>
      <c r="D3678" s="403" t="s">
        <v>344</v>
      </c>
      <c r="E3678" s="403" t="s">
        <v>1455</v>
      </c>
      <c r="F3678" s="403">
        <v>0</v>
      </c>
      <c r="O3678" s="403" t="s">
        <v>345</v>
      </c>
      <c r="R3678" s="403">
        <v>4</v>
      </c>
      <c r="S3678" s="403">
        <v>1.56</v>
      </c>
      <c r="T3678" s="403">
        <v>5</v>
      </c>
      <c r="U3678" s="403">
        <v>6.55</v>
      </c>
      <c r="V3678" s="403">
        <v>14.9</v>
      </c>
      <c r="W3678" s="403">
        <v>17</v>
      </c>
      <c r="X3678" s="404">
        <v>0.40689999999999998</v>
      </c>
      <c r="Y3678" s="403">
        <f>X3678+(S3678*((U3678-INDEX('[1]Center of Mass'!$B$8:$M$105,MATCH(A3678,'[1]Center of Mass'!$B$8:$B$105,0),9))^2+(V3678-INDEX('[1]Center of Mass'!$B$8:$M$105,MATCH(A3678,'[1]Center of Mass'!$B$8:$B$105,0),10))^2))</f>
        <v>350.54552103999998</v>
      </c>
    </row>
    <row r="3679" spans="1:25">
      <c r="A3679" s="403" t="s">
        <v>33</v>
      </c>
      <c r="B3679" s="403" t="s">
        <v>508</v>
      </c>
      <c r="C3679" s="403" t="s">
        <v>343</v>
      </c>
      <c r="D3679" s="403" t="s">
        <v>344</v>
      </c>
      <c r="E3679" s="403" t="s">
        <v>1455</v>
      </c>
      <c r="F3679" s="403">
        <v>0</v>
      </c>
      <c r="O3679" s="403" t="s">
        <v>345</v>
      </c>
      <c r="R3679" s="403">
        <v>4</v>
      </c>
      <c r="S3679" s="403">
        <v>1.38</v>
      </c>
      <c r="T3679" s="403">
        <v>4.7</v>
      </c>
      <c r="U3679" s="403">
        <v>7.7750000000000004</v>
      </c>
      <c r="V3679" s="403">
        <v>14.9</v>
      </c>
      <c r="W3679" s="403">
        <v>17</v>
      </c>
      <c r="X3679" s="404">
        <v>0.31768999999999997</v>
      </c>
      <c r="Y3679" s="403">
        <f>X3679+(S3679*((U3679-INDEX('[1]Center of Mass'!$B$8:$M$105,MATCH(A3679,'[1]Center of Mass'!$B$8:$B$105,0),9))^2+(V3679-INDEX('[1]Center of Mass'!$B$8:$M$105,MATCH(A3679,'[1]Center of Mass'!$B$8:$B$105,0),10))^2))</f>
        <v>261.57047041999999</v>
      </c>
    </row>
    <row r="3680" spans="1:25">
      <c r="A3680" s="403" t="s">
        <v>33</v>
      </c>
      <c r="B3680" s="403" t="s">
        <v>509</v>
      </c>
      <c r="C3680" s="403" t="s">
        <v>343</v>
      </c>
      <c r="D3680" s="403" t="s">
        <v>344</v>
      </c>
      <c r="E3680" s="403" t="s">
        <v>1455</v>
      </c>
      <c r="F3680" s="403">
        <v>0</v>
      </c>
      <c r="O3680" s="403" t="s">
        <v>345</v>
      </c>
      <c r="R3680" s="403">
        <v>4</v>
      </c>
      <c r="S3680" s="403">
        <v>1.38</v>
      </c>
      <c r="T3680" s="403">
        <v>4.7</v>
      </c>
      <c r="U3680" s="403">
        <v>8.9250000000000007</v>
      </c>
      <c r="V3680" s="403">
        <v>14.9</v>
      </c>
      <c r="W3680" s="403">
        <v>17</v>
      </c>
      <c r="X3680" s="404">
        <v>0.31768999999999997</v>
      </c>
      <c r="Y3680" s="403">
        <f>X3680+(S3680*((U3680-INDEX('[1]Center of Mass'!$B$8:$M$105,MATCH(A3680,'[1]Center of Mass'!$B$8:$B$105,0),9))^2+(V3680-INDEX('[1]Center of Mass'!$B$8:$M$105,MATCH(A3680,'[1]Center of Mass'!$B$8:$B$105,0),10))^2))</f>
        <v>219.82284841999996</v>
      </c>
    </row>
    <row r="3681" spans="1:25">
      <c r="A3681" s="403" t="s">
        <v>33</v>
      </c>
      <c r="B3681" s="403" t="s">
        <v>754</v>
      </c>
      <c r="C3681" s="403" t="s">
        <v>343</v>
      </c>
      <c r="D3681" s="403" t="s">
        <v>344</v>
      </c>
      <c r="E3681" s="403" t="s">
        <v>1455</v>
      </c>
      <c r="F3681" s="403">
        <v>0</v>
      </c>
      <c r="O3681" s="403" t="s">
        <v>345</v>
      </c>
      <c r="R3681" s="403">
        <v>4</v>
      </c>
      <c r="S3681" s="403">
        <v>1.3238000000000001</v>
      </c>
      <c r="T3681" s="403">
        <v>4.6059999999999999</v>
      </c>
      <c r="U3681" s="403">
        <v>13.252000000000001</v>
      </c>
      <c r="V3681" s="403">
        <v>14.9</v>
      </c>
      <c r="W3681" s="403">
        <v>17</v>
      </c>
      <c r="X3681" s="404">
        <v>0.29310999999999998</v>
      </c>
      <c r="Y3681" s="403">
        <f>X3681+(S3681*((U3681-INDEX('[1]Center of Mass'!$B$8:$M$105,MATCH(A3681,'[1]Center of Mass'!$B$8:$B$105,0),9))^2+(V3681-INDEX('[1]Center of Mass'!$B$8:$M$105,MATCH(A3681,'[1]Center of Mass'!$B$8:$B$105,0),10))^2))</f>
        <v>91.548767898799994</v>
      </c>
    </row>
    <row r="3682" spans="1:25">
      <c r="A3682" s="403" t="s">
        <v>33</v>
      </c>
      <c r="B3682" s="403" t="s">
        <v>755</v>
      </c>
      <c r="C3682" s="403" t="s">
        <v>343</v>
      </c>
      <c r="D3682" s="403" t="s">
        <v>344</v>
      </c>
      <c r="E3682" s="403" t="s">
        <v>1455</v>
      </c>
      <c r="F3682" s="403">
        <v>0</v>
      </c>
      <c r="O3682" s="403" t="s">
        <v>345</v>
      </c>
      <c r="R3682" s="403">
        <v>4</v>
      </c>
      <c r="S3682" s="403">
        <v>1.3238000000000001</v>
      </c>
      <c r="T3682" s="403">
        <v>4.6059999999999999</v>
      </c>
      <c r="U3682" s="403">
        <v>14.355</v>
      </c>
      <c r="V3682" s="403">
        <v>14.9</v>
      </c>
      <c r="W3682" s="403">
        <v>17</v>
      </c>
      <c r="X3682" s="404">
        <v>0.29310999999999998</v>
      </c>
      <c r="Y3682" s="403">
        <f>X3682+(S3682*((U3682-INDEX('[1]Center of Mass'!$B$8:$M$105,MATCH(A3682,'[1]Center of Mass'!$B$8:$B$105,0),9))^2+(V3682-INDEX('[1]Center of Mass'!$B$8:$M$105,MATCH(A3682,'[1]Center of Mass'!$B$8:$B$105,0),10))^2))</f>
        <v>69.063896490199994</v>
      </c>
    </row>
    <row r="3683" spans="1:25">
      <c r="A3683" s="403" t="s">
        <v>33</v>
      </c>
      <c r="B3683" s="403" t="s">
        <v>560</v>
      </c>
      <c r="C3683" s="403" t="s">
        <v>343</v>
      </c>
      <c r="D3683" s="403" t="s">
        <v>344</v>
      </c>
      <c r="E3683" s="403" t="s">
        <v>1455</v>
      </c>
      <c r="F3683" s="403">
        <v>0</v>
      </c>
      <c r="O3683" s="403" t="s">
        <v>345</v>
      </c>
      <c r="R3683" s="403">
        <v>4</v>
      </c>
      <c r="S3683" s="403">
        <v>1.3238000000000001</v>
      </c>
      <c r="T3683" s="403">
        <v>4.6059999999999999</v>
      </c>
      <c r="U3683" s="403">
        <v>15.458</v>
      </c>
      <c r="V3683" s="403">
        <v>14.9</v>
      </c>
      <c r="W3683" s="403">
        <v>17</v>
      </c>
      <c r="X3683" s="404">
        <v>0.29310999999999998</v>
      </c>
      <c r="Y3683" s="403">
        <f>X3683+(S3683*((U3683-INDEX('[1]Center of Mass'!$B$8:$M$105,MATCH(A3683,'[1]Center of Mass'!$B$8:$B$105,0),9))^2+(V3683-INDEX('[1]Center of Mass'!$B$8:$M$105,MATCH(A3683,'[1]Center of Mass'!$B$8:$B$105,0),10))^2))</f>
        <v>49.800119070000008</v>
      </c>
    </row>
    <row r="3684" spans="1:25">
      <c r="A3684" s="403" t="s">
        <v>33</v>
      </c>
      <c r="B3684" s="403" t="s">
        <v>561</v>
      </c>
      <c r="C3684" s="403" t="s">
        <v>343</v>
      </c>
      <c r="D3684" s="403" t="s">
        <v>344</v>
      </c>
      <c r="E3684" s="403" t="s">
        <v>1455</v>
      </c>
      <c r="F3684" s="403">
        <v>0</v>
      </c>
      <c r="O3684" s="403" t="s">
        <v>345</v>
      </c>
      <c r="R3684" s="403">
        <v>4</v>
      </c>
      <c r="S3684" s="403">
        <v>1.4286000000000001</v>
      </c>
      <c r="T3684" s="403">
        <v>4.7809999999999997</v>
      </c>
      <c r="U3684" s="403">
        <v>16.605</v>
      </c>
      <c r="V3684" s="403">
        <v>14.9</v>
      </c>
      <c r="W3684" s="403">
        <v>17</v>
      </c>
      <c r="X3684" s="404">
        <v>0.34016000000000002</v>
      </c>
      <c r="Y3684" s="403">
        <f>X3684+(S3684*((U3684-INDEX('[1]Center of Mass'!$B$8:$M$105,MATCH(A3684,'[1]Center of Mass'!$B$8:$B$105,0),9))^2+(V3684-INDEX('[1]Center of Mass'!$B$8:$M$105,MATCH(A3684,'[1]Center of Mass'!$B$8:$B$105,0),10))^2))</f>
        <v>35.8351970294</v>
      </c>
    </row>
    <row r="3685" spans="1:25">
      <c r="A3685" s="403" t="s">
        <v>33</v>
      </c>
      <c r="B3685" s="403" t="s">
        <v>562</v>
      </c>
      <c r="C3685" s="403" t="s">
        <v>343</v>
      </c>
      <c r="D3685" s="403" t="s">
        <v>344</v>
      </c>
      <c r="E3685" s="403" t="s">
        <v>1455</v>
      </c>
      <c r="F3685" s="403">
        <v>0</v>
      </c>
      <c r="O3685" s="403" t="s">
        <v>345</v>
      </c>
      <c r="R3685" s="403">
        <v>4</v>
      </c>
      <c r="S3685" s="403">
        <v>1.44</v>
      </c>
      <c r="T3685" s="403">
        <v>4.8</v>
      </c>
      <c r="U3685" s="403">
        <v>17.8</v>
      </c>
      <c r="V3685" s="403">
        <v>14.9</v>
      </c>
      <c r="W3685" s="403">
        <v>17</v>
      </c>
      <c r="X3685" s="404">
        <v>0.34560000000000002</v>
      </c>
      <c r="Y3685" s="403">
        <f>X3685+(S3685*((U3685-INDEX('[1]Center of Mass'!$B$8:$M$105,MATCH(A3685,'[1]Center of Mass'!$B$8:$B$105,0),9))^2+(V3685-INDEX('[1]Center of Mass'!$B$8:$M$105,MATCH(A3685,'[1]Center of Mass'!$B$8:$B$105,0),10))^2))</f>
        <v>21.323280959999998</v>
      </c>
    </row>
    <row r="3686" spans="1:25">
      <c r="A3686" s="403" t="s">
        <v>33</v>
      </c>
      <c r="B3686" s="403" t="s">
        <v>512</v>
      </c>
      <c r="C3686" s="403" t="s">
        <v>343</v>
      </c>
      <c r="D3686" s="403" t="s">
        <v>344</v>
      </c>
      <c r="E3686" s="403" t="s">
        <v>1455</v>
      </c>
      <c r="F3686" s="403">
        <v>0</v>
      </c>
      <c r="O3686" s="403" t="s">
        <v>345</v>
      </c>
      <c r="R3686" s="403">
        <v>4</v>
      </c>
      <c r="S3686" s="403">
        <v>1.5</v>
      </c>
      <c r="T3686" s="403">
        <v>4.9000000000000004</v>
      </c>
      <c r="U3686" s="403">
        <v>0.625</v>
      </c>
      <c r="V3686" s="403">
        <v>16.100000000000001</v>
      </c>
      <c r="W3686" s="403">
        <v>17</v>
      </c>
      <c r="X3686" s="404">
        <v>0.37530999999999998</v>
      </c>
      <c r="Y3686" s="403">
        <f>X3686+(S3686*((U3686-INDEX('[1]Center of Mass'!$B$8:$M$105,MATCH(A3686,'[1]Center of Mass'!$B$8:$B$105,0),9))^2+(V3686-INDEX('[1]Center of Mass'!$B$8:$M$105,MATCH(A3686,'[1]Center of Mass'!$B$8:$B$105,0),10))^2))</f>
        <v>660.98507350000011</v>
      </c>
    </row>
    <row r="3687" spans="1:25">
      <c r="A3687" s="403" t="s">
        <v>33</v>
      </c>
      <c r="B3687" s="403" t="s">
        <v>514</v>
      </c>
      <c r="C3687" s="403" t="s">
        <v>343</v>
      </c>
      <c r="D3687" s="403" t="s">
        <v>344</v>
      </c>
      <c r="E3687" s="403" t="s">
        <v>1455</v>
      </c>
      <c r="F3687" s="403">
        <v>0</v>
      </c>
      <c r="O3687" s="403" t="s">
        <v>345</v>
      </c>
      <c r="R3687" s="403">
        <v>4</v>
      </c>
      <c r="S3687" s="403">
        <v>1.23</v>
      </c>
      <c r="T3687" s="403">
        <v>4.45</v>
      </c>
      <c r="U3687" s="403">
        <v>1.7629999999999999</v>
      </c>
      <c r="V3687" s="403">
        <v>16.100000000000001</v>
      </c>
      <c r="W3687" s="403">
        <v>17</v>
      </c>
      <c r="X3687" s="404">
        <v>0.25529000000000002</v>
      </c>
      <c r="Y3687" s="403">
        <f>X3687+(S3687*((U3687-INDEX('[1]Center of Mass'!$B$8:$M$105,MATCH(A3687,'[1]Center of Mass'!$B$8:$B$105,0),9))^2+(V3687-INDEX('[1]Center of Mass'!$B$8:$M$105,MATCH(A3687,'[1]Center of Mass'!$B$8:$B$105,0),10))^2))</f>
        <v>485.1006567500001</v>
      </c>
    </row>
    <row r="3688" spans="1:25">
      <c r="A3688" s="403" t="s">
        <v>33</v>
      </c>
      <c r="B3688" s="403" t="s">
        <v>515</v>
      </c>
      <c r="C3688" s="403" t="s">
        <v>343</v>
      </c>
      <c r="D3688" s="403" t="s">
        <v>344</v>
      </c>
      <c r="E3688" s="403" t="s">
        <v>1455</v>
      </c>
      <c r="F3688" s="403">
        <v>0</v>
      </c>
      <c r="O3688" s="403" t="s">
        <v>345</v>
      </c>
      <c r="R3688" s="403">
        <v>4</v>
      </c>
      <c r="S3688" s="403">
        <v>1.23</v>
      </c>
      <c r="T3688" s="403">
        <v>4.45</v>
      </c>
      <c r="U3688" s="403">
        <v>2.7879999999999998</v>
      </c>
      <c r="V3688" s="403">
        <v>16.100000000000001</v>
      </c>
      <c r="W3688" s="403">
        <v>17</v>
      </c>
      <c r="X3688" s="404">
        <v>0.25529000000000002</v>
      </c>
      <c r="Y3688" s="403">
        <f>X3688+(S3688*((U3688-INDEX('[1]Center of Mass'!$B$8:$M$105,MATCH(A3688,'[1]Center of Mass'!$B$8:$B$105,0),9))^2+(V3688-INDEX('[1]Center of Mass'!$B$8:$M$105,MATCH(A3688,'[1]Center of Mass'!$B$8:$B$105,0),10))^2))</f>
        <v>436.61851549999994</v>
      </c>
    </row>
    <row r="3689" spans="1:25">
      <c r="A3689" s="403" t="s">
        <v>33</v>
      </c>
      <c r="B3689" s="403" t="s">
        <v>365</v>
      </c>
      <c r="C3689" s="403" t="s">
        <v>343</v>
      </c>
      <c r="D3689" s="403" t="s">
        <v>344</v>
      </c>
      <c r="E3689" s="403" t="s">
        <v>1455</v>
      </c>
      <c r="F3689" s="403">
        <v>0</v>
      </c>
      <c r="O3689" s="403" t="s">
        <v>345</v>
      </c>
      <c r="R3689" s="403">
        <v>4</v>
      </c>
      <c r="S3689" s="403">
        <v>1.56</v>
      </c>
      <c r="T3689" s="403">
        <v>5</v>
      </c>
      <c r="U3689" s="403">
        <v>3.95</v>
      </c>
      <c r="V3689" s="403">
        <v>16.100000000000001</v>
      </c>
      <c r="W3689" s="403">
        <v>17</v>
      </c>
      <c r="X3689" s="404">
        <v>0.40689999999999998</v>
      </c>
      <c r="Y3689" s="403">
        <f>X3689+(S3689*((U3689-INDEX('[1]Center of Mass'!$B$8:$M$105,MATCH(A3689,'[1]Center of Mass'!$B$8:$B$105,0),9))^2+(V3689-INDEX('[1]Center of Mass'!$B$8:$M$105,MATCH(A3689,'[1]Center of Mass'!$B$8:$B$105,0),10))^2))</f>
        <v>488.09945704000006</v>
      </c>
    </row>
    <row r="3690" spans="1:25">
      <c r="A3690" s="403" t="s">
        <v>33</v>
      </c>
      <c r="B3690" s="403" t="s">
        <v>366</v>
      </c>
      <c r="C3690" s="403" t="s">
        <v>343</v>
      </c>
      <c r="D3690" s="403" t="s">
        <v>344</v>
      </c>
      <c r="E3690" s="403" t="s">
        <v>1455</v>
      </c>
      <c r="F3690" s="403">
        <v>0</v>
      </c>
      <c r="O3690" s="403" t="s">
        <v>345</v>
      </c>
      <c r="R3690" s="403">
        <v>4</v>
      </c>
      <c r="S3690" s="403">
        <v>1.56</v>
      </c>
      <c r="T3690" s="403">
        <v>5</v>
      </c>
      <c r="U3690" s="403">
        <v>5.25</v>
      </c>
      <c r="V3690" s="403">
        <v>16.100000000000001</v>
      </c>
      <c r="W3690" s="403">
        <v>17</v>
      </c>
      <c r="X3690" s="404">
        <v>0.40689999999999998</v>
      </c>
      <c r="Y3690" s="403">
        <f>X3690+(S3690*((U3690-INDEX('[1]Center of Mass'!$B$8:$M$105,MATCH(A3690,'[1]Center of Mass'!$B$8:$B$105,0),9))^2+(V3690-INDEX('[1]Center of Mass'!$B$8:$M$105,MATCH(A3690,'[1]Center of Mass'!$B$8:$B$105,0),10))^2))</f>
        <v>419.54088904000002</v>
      </c>
    </row>
    <row r="3691" spans="1:25">
      <c r="A3691" s="403" t="s">
        <v>33</v>
      </c>
      <c r="B3691" s="403" t="s">
        <v>367</v>
      </c>
      <c r="C3691" s="403" t="s">
        <v>343</v>
      </c>
      <c r="D3691" s="403" t="s">
        <v>344</v>
      </c>
      <c r="E3691" s="403" t="s">
        <v>1455</v>
      </c>
      <c r="F3691" s="403">
        <v>0</v>
      </c>
      <c r="O3691" s="403" t="s">
        <v>345</v>
      </c>
      <c r="R3691" s="403">
        <v>4</v>
      </c>
      <c r="S3691" s="403">
        <v>1.56</v>
      </c>
      <c r="T3691" s="403">
        <v>5</v>
      </c>
      <c r="U3691" s="403">
        <v>6.55</v>
      </c>
      <c r="V3691" s="403">
        <v>16.100000000000001</v>
      </c>
      <c r="W3691" s="403">
        <v>17</v>
      </c>
      <c r="X3691" s="404">
        <v>0.40689999999999998</v>
      </c>
      <c r="Y3691" s="403">
        <f>X3691+(S3691*((U3691-INDEX('[1]Center of Mass'!$B$8:$M$105,MATCH(A3691,'[1]Center of Mass'!$B$8:$B$105,0),9))^2+(V3691-INDEX('[1]Center of Mass'!$B$8:$M$105,MATCH(A3691,'[1]Center of Mass'!$B$8:$B$105,0),10))^2))</f>
        <v>356.25512103999995</v>
      </c>
    </row>
    <row r="3692" spans="1:25">
      <c r="A3692" s="403" t="s">
        <v>33</v>
      </c>
      <c r="B3692" s="403" t="s">
        <v>368</v>
      </c>
      <c r="C3692" s="403" t="s">
        <v>343</v>
      </c>
      <c r="D3692" s="403" t="s">
        <v>344</v>
      </c>
      <c r="E3692" s="403" t="s">
        <v>1455</v>
      </c>
      <c r="F3692" s="403">
        <v>0</v>
      </c>
      <c r="O3692" s="403" t="s">
        <v>345</v>
      </c>
      <c r="R3692" s="403">
        <v>4</v>
      </c>
      <c r="S3692" s="403">
        <v>1.38</v>
      </c>
      <c r="T3692" s="403">
        <v>4.7</v>
      </c>
      <c r="U3692" s="403">
        <v>7.7750000000000004</v>
      </c>
      <c r="V3692" s="403">
        <v>16.100000000000001</v>
      </c>
      <c r="W3692" s="403">
        <v>17</v>
      </c>
      <c r="X3692" s="404">
        <v>0.31768999999999997</v>
      </c>
      <c r="Y3692" s="403">
        <f>X3692+(S3692*((U3692-INDEX('[1]Center of Mass'!$B$8:$M$105,MATCH(A3692,'[1]Center of Mass'!$B$8:$B$105,0),9))^2+(V3692-INDEX('[1]Center of Mass'!$B$8:$M$105,MATCH(A3692,'[1]Center of Mass'!$B$8:$B$105,0),10))^2))</f>
        <v>266.62127041999997</v>
      </c>
    </row>
    <row r="3693" spans="1:25">
      <c r="A3693" s="403" t="s">
        <v>33</v>
      </c>
      <c r="B3693" s="403" t="s">
        <v>369</v>
      </c>
      <c r="C3693" s="403" t="s">
        <v>343</v>
      </c>
      <c r="D3693" s="403" t="s">
        <v>344</v>
      </c>
      <c r="E3693" s="403" t="s">
        <v>1455</v>
      </c>
      <c r="F3693" s="403">
        <v>0</v>
      </c>
      <c r="O3693" s="403" t="s">
        <v>345</v>
      </c>
      <c r="R3693" s="403">
        <v>4</v>
      </c>
      <c r="S3693" s="403">
        <v>1.38</v>
      </c>
      <c r="T3693" s="403">
        <v>4.7</v>
      </c>
      <c r="U3693" s="403">
        <v>8.9250000000000007</v>
      </c>
      <c r="V3693" s="403">
        <v>16.100000000000001</v>
      </c>
      <c r="W3693" s="403">
        <v>17</v>
      </c>
      <c r="X3693" s="404">
        <v>0.31768999999999997</v>
      </c>
      <c r="Y3693" s="403">
        <f>X3693+(S3693*((U3693-INDEX('[1]Center of Mass'!$B$8:$M$105,MATCH(A3693,'[1]Center of Mass'!$B$8:$B$105,0),9))^2+(V3693-INDEX('[1]Center of Mass'!$B$8:$M$105,MATCH(A3693,'[1]Center of Mass'!$B$8:$B$105,0),10))^2))</f>
        <v>224.87364841999994</v>
      </c>
    </row>
    <row r="3694" spans="1:25">
      <c r="A3694" s="403" t="s">
        <v>33</v>
      </c>
      <c r="B3694" s="403" t="s">
        <v>370</v>
      </c>
      <c r="C3694" s="403" t="s">
        <v>343</v>
      </c>
      <c r="D3694" s="403" t="s">
        <v>344</v>
      </c>
      <c r="E3694" s="403" t="s">
        <v>1455</v>
      </c>
      <c r="F3694" s="403">
        <v>0</v>
      </c>
      <c r="O3694" s="403" t="s">
        <v>345</v>
      </c>
      <c r="R3694" s="403">
        <v>4</v>
      </c>
      <c r="S3694" s="403">
        <v>1.2</v>
      </c>
      <c r="T3694" s="403">
        <v>4.4000000000000004</v>
      </c>
      <c r="U3694" s="403">
        <v>10</v>
      </c>
      <c r="V3694" s="403">
        <v>16.100000000000001</v>
      </c>
      <c r="W3694" s="403">
        <v>17</v>
      </c>
      <c r="X3694" s="404">
        <v>0.24399999999999999</v>
      </c>
      <c r="Y3694" s="403">
        <f>X3694+(S3694*((U3694-INDEX('[1]Center of Mass'!$B$8:$M$105,MATCH(A3694,'[1]Center of Mass'!$B$8:$B$105,0),9))^2+(V3694-INDEX('[1]Center of Mass'!$B$8:$M$105,MATCH(A3694,'[1]Center of Mass'!$B$8:$B$105,0),10))^2))</f>
        <v>164.44556079999998</v>
      </c>
    </row>
    <row r="3695" spans="1:25">
      <c r="A3695" s="403" t="s">
        <v>33</v>
      </c>
      <c r="B3695" s="403" t="s">
        <v>373</v>
      </c>
      <c r="C3695" s="403" t="s">
        <v>343</v>
      </c>
      <c r="D3695" s="403" t="s">
        <v>344</v>
      </c>
      <c r="E3695" s="403" t="s">
        <v>1455</v>
      </c>
      <c r="F3695" s="403">
        <v>0</v>
      </c>
      <c r="O3695" s="403" t="s">
        <v>345</v>
      </c>
      <c r="R3695" s="403">
        <v>4</v>
      </c>
      <c r="S3695" s="403">
        <v>2.64</v>
      </c>
      <c r="T3695" s="403">
        <v>6.8</v>
      </c>
      <c r="U3695" s="403">
        <v>11.6</v>
      </c>
      <c r="V3695" s="403">
        <v>16.100000000000001</v>
      </c>
      <c r="W3695" s="403">
        <v>17</v>
      </c>
      <c r="X3695" s="404">
        <v>1.3815999999999999</v>
      </c>
      <c r="Y3695" s="403">
        <f>X3695+(S3695*((U3695-INDEX('[1]Center of Mass'!$B$8:$M$105,MATCH(A3695,'[1]Center of Mass'!$B$8:$B$105,0),9))^2+(V3695-INDEX('[1]Center of Mass'!$B$8:$M$105,MATCH(A3695,'[1]Center of Mass'!$B$8:$B$105,0),10))^2))</f>
        <v>272.20608976</v>
      </c>
    </row>
    <row r="3696" spans="1:25">
      <c r="A3696" s="403" t="s">
        <v>33</v>
      </c>
      <c r="B3696" s="403" t="s">
        <v>375</v>
      </c>
      <c r="C3696" s="403" t="s">
        <v>343</v>
      </c>
      <c r="D3696" s="403" t="s">
        <v>344</v>
      </c>
      <c r="E3696" s="403" t="s">
        <v>1455</v>
      </c>
      <c r="F3696" s="403">
        <v>0</v>
      </c>
      <c r="O3696" s="403" t="s">
        <v>345</v>
      </c>
      <c r="R3696" s="403">
        <v>4</v>
      </c>
      <c r="S3696" s="403">
        <v>1.3238000000000001</v>
      </c>
      <c r="T3696" s="403">
        <v>4.6059999999999999</v>
      </c>
      <c r="U3696" s="403">
        <v>13.252000000000001</v>
      </c>
      <c r="V3696" s="403">
        <v>16.100000000000001</v>
      </c>
      <c r="W3696" s="403">
        <v>17</v>
      </c>
      <c r="X3696" s="404">
        <v>0.29310999999999998</v>
      </c>
      <c r="Y3696" s="403">
        <f>X3696+(S3696*((U3696-INDEX('[1]Center of Mass'!$B$8:$M$105,MATCH(A3696,'[1]Center of Mass'!$B$8:$B$105,0),9))^2+(V3696-INDEX('[1]Center of Mass'!$B$8:$M$105,MATCH(A3696,'[1]Center of Mass'!$B$8:$B$105,0),10))^2))</f>
        <v>96.393875898800019</v>
      </c>
    </row>
    <row r="3697" spans="1:25">
      <c r="A3697" s="403" t="s">
        <v>33</v>
      </c>
      <c r="B3697" s="403" t="s">
        <v>376</v>
      </c>
      <c r="C3697" s="403" t="s">
        <v>343</v>
      </c>
      <c r="D3697" s="403" t="s">
        <v>344</v>
      </c>
      <c r="E3697" s="403" t="s">
        <v>1455</v>
      </c>
      <c r="F3697" s="403">
        <v>0</v>
      </c>
      <c r="O3697" s="403" t="s">
        <v>345</v>
      </c>
      <c r="R3697" s="403">
        <v>4</v>
      </c>
      <c r="S3697" s="403">
        <v>1.3238000000000001</v>
      </c>
      <c r="T3697" s="403">
        <v>4.6059999999999999</v>
      </c>
      <c r="U3697" s="403">
        <v>14.355</v>
      </c>
      <c r="V3697" s="403">
        <v>16.100000000000001</v>
      </c>
      <c r="W3697" s="403">
        <v>17</v>
      </c>
      <c r="X3697" s="404">
        <v>0.29310999999999998</v>
      </c>
      <c r="Y3697" s="403">
        <f>X3697+(S3697*((U3697-INDEX('[1]Center of Mass'!$B$8:$M$105,MATCH(A3697,'[1]Center of Mass'!$B$8:$B$105,0),9))^2+(V3697-INDEX('[1]Center of Mass'!$B$8:$M$105,MATCH(A3697,'[1]Center of Mass'!$B$8:$B$105,0),10))^2))</f>
        <v>73.909004490200005</v>
      </c>
    </row>
    <row r="3698" spans="1:25">
      <c r="A3698" s="403" t="s">
        <v>33</v>
      </c>
      <c r="B3698" s="403" t="s">
        <v>759</v>
      </c>
      <c r="C3698" s="403" t="s">
        <v>343</v>
      </c>
      <c r="D3698" s="403" t="s">
        <v>344</v>
      </c>
      <c r="E3698" s="403" t="s">
        <v>1455</v>
      </c>
      <c r="F3698" s="403">
        <v>0</v>
      </c>
      <c r="O3698" s="403" t="s">
        <v>345</v>
      </c>
      <c r="R3698" s="403">
        <v>4</v>
      </c>
      <c r="S3698" s="403">
        <v>1.3238000000000001</v>
      </c>
      <c r="T3698" s="403">
        <v>4.6059999999999999</v>
      </c>
      <c r="U3698" s="403">
        <v>15.458</v>
      </c>
      <c r="V3698" s="403">
        <v>16.100000000000001</v>
      </c>
      <c r="W3698" s="403">
        <v>17</v>
      </c>
      <c r="X3698" s="404">
        <v>0.29310999999999998</v>
      </c>
      <c r="Y3698" s="403">
        <f>X3698+(S3698*((U3698-INDEX('[1]Center of Mass'!$B$8:$M$105,MATCH(A3698,'[1]Center of Mass'!$B$8:$B$105,0),9))^2+(V3698-INDEX('[1]Center of Mass'!$B$8:$M$105,MATCH(A3698,'[1]Center of Mass'!$B$8:$B$105,0),10))^2))</f>
        <v>54.645227070000011</v>
      </c>
    </row>
    <row r="3699" spans="1:25">
      <c r="A3699" s="403" t="s">
        <v>33</v>
      </c>
      <c r="B3699" s="403" t="s">
        <v>760</v>
      </c>
      <c r="C3699" s="403" t="s">
        <v>343</v>
      </c>
      <c r="D3699" s="403" t="s">
        <v>344</v>
      </c>
      <c r="E3699" s="403" t="s">
        <v>1455</v>
      </c>
      <c r="F3699" s="403">
        <v>0</v>
      </c>
      <c r="O3699" s="403" t="s">
        <v>345</v>
      </c>
      <c r="R3699" s="403">
        <v>4</v>
      </c>
      <c r="S3699" s="403">
        <v>1.4286000000000001</v>
      </c>
      <c r="T3699" s="403">
        <v>4.7809999999999997</v>
      </c>
      <c r="U3699" s="403">
        <v>16.605</v>
      </c>
      <c r="V3699" s="403">
        <v>16.100000000000001</v>
      </c>
      <c r="W3699" s="403">
        <v>17</v>
      </c>
      <c r="X3699" s="404">
        <v>0.34016000000000002</v>
      </c>
      <c r="Y3699" s="403">
        <f>X3699+(S3699*((U3699-INDEX('[1]Center of Mass'!$B$8:$M$105,MATCH(A3699,'[1]Center of Mass'!$B$8:$B$105,0),9))^2+(V3699-INDEX('[1]Center of Mass'!$B$8:$M$105,MATCH(A3699,'[1]Center of Mass'!$B$8:$B$105,0),10))^2))</f>
        <v>41.063873029400007</v>
      </c>
    </row>
    <row r="3700" spans="1:25">
      <c r="A3700" s="403" t="s">
        <v>33</v>
      </c>
      <c r="B3700" s="403" t="s">
        <v>378</v>
      </c>
      <c r="C3700" s="403" t="s">
        <v>343</v>
      </c>
      <c r="D3700" s="403" t="s">
        <v>344</v>
      </c>
      <c r="E3700" s="403" t="s">
        <v>1455</v>
      </c>
      <c r="F3700" s="403">
        <v>0</v>
      </c>
      <c r="O3700" s="403" t="s">
        <v>345</v>
      </c>
      <c r="R3700" s="403">
        <v>4</v>
      </c>
      <c r="S3700" s="403">
        <v>1.44</v>
      </c>
      <c r="T3700" s="403">
        <v>4.8</v>
      </c>
      <c r="U3700" s="403">
        <v>17.8</v>
      </c>
      <c r="V3700" s="403">
        <v>16.100000000000001</v>
      </c>
      <c r="W3700" s="403">
        <v>17</v>
      </c>
      <c r="X3700" s="404">
        <v>0.34560000000000002</v>
      </c>
      <c r="Y3700" s="403">
        <f>X3700+(S3700*((U3700-INDEX('[1]Center of Mass'!$B$8:$M$105,MATCH(A3700,'[1]Center of Mass'!$B$8:$B$105,0),9))^2+(V3700-INDEX('[1]Center of Mass'!$B$8:$M$105,MATCH(A3700,'[1]Center of Mass'!$B$8:$B$105,0),10))^2))</f>
        <v>26.59368096</v>
      </c>
    </row>
    <row r="3701" spans="1:25">
      <c r="A3701" s="403" t="s">
        <v>33</v>
      </c>
      <c r="B3701" s="403" t="s">
        <v>854</v>
      </c>
      <c r="C3701" s="403" t="s">
        <v>343</v>
      </c>
      <c r="D3701" s="403" t="s">
        <v>344</v>
      </c>
      <c r="E3701" s="403" t="s">
        <v>1455</v>
      </c>
      <c r="F3701" s="403">
        <v>0</v>
      </c>
      <c r="O3701" s="403" t="s">
        <v>345</v>
      </c>
      <c r="R3701" s="403">
        <v>4</v>
      </c>
      <c r="S3701" s="403">
        <v>1.4375</v>
      </c>
      <c r="T3701" s="403">
        <v>4.8</v>
      </c>
      <c r="U3701" s="403">
        <v>7.7750000000000004</v>
      </c>
      <c r="V3701" s="403">
        <v>17.324999999999999</v>
      </c>
      <c r="W3701" s="403">
        <v>17</v>
      </c>
      <c r="X3701" s="404">
        <v>0.34560000000000002</v>
      </c>
      <c r="Y3701" s="403">
        <f>X3701+(S3701*((U3701-INDEX('[1]Center of Mass'!$B$8:$M$105,MATCH(A3701,'[1]Center of Mass'!$B$8:$B$105,0),9))^2+(V3701-INDEX('[1]Center of Mass'!$B$8:$M$105,MATCH(A3701,'[1]Center of Mass'!$B$8:$B$105,0),10))^2))</f>
        <v>287.38629574999993</v>
      </c>
    </row>
    <row r="3702" spans="1:25">
      <c r="A3702" s="403" t="s">
        <v>33</v>
      </c>
      <c r="B3702" s="403" t="s">
        <v>565</v>
      </c>
      <c r="C3702" s="403" t="s">
        <v>343</v>
      </c>
      <c r="D3702" s="403" t="s">
        <v>344</v>
      </c>
      <c r="E3702" s="403" t="s">
        <v>1455</v>
      </c>
      <c r="F3702" s="403">
        <v>0</v>
      </c>
      <c r="O3702" s="403" t="s">
        <v>345</v>
      </c>
      <c r="R3702" s="403">
        <v>4</v>
      </c>
      <c r="S3702" s="403">
        <v>1.4375</v>
      </c>
      <c r="T3702" s="403">
        <v>4.8</v>
      </c>
      <c r="U3702" s="403">
        <v>8.9250000000000007</v>
      </c>
      <c r="V3702" s="403">
        <v>17.324999999999999</v>
      </c>
      <c r="W3702" s="403">
        <v>17</v>
      </c>
      <c r="X3702" s="404">
        <v>0.34560000000000002</v>
      </c>
      <c r="Y3702" s="403">
        <f>X3702+(S3702*((U3702-INDEX('[1]Center of Mass'!$B$8:$M$105,MATCH(A3702,'[1]Center of Mass'!$B$8:$B$105,0),9))^2+(V3702-INDEX('[1]Center of Mass'!$B$8:$M$105,MATCH(A3702,'[1]Center of Mass'!$B$8:$B$105,0),10))^2))</f>
        <v>243.89918949999995</v>
      </c>
    </row>
    <row r="3703" spans="1:25">
      <c r="A3703" s="403" t="s">
        <v>33</v>
      </c>
      <c r="B3703" s="403" t="s">
        <v>855</v>
      </c>
      <c r="C3703" s="403" t="s">
        <v>343</v>
      </c>
      <c r="D3703" s="403" t="s">
        <v>344</v>
      </c>
      <c r="E3703" s="403" t="s">
        <v>1455</v>
      </c>
      <c r="F3703" s="403">
        <v>0</v>
      </c>
      <c r="O3703" s="403" t="s">
        <v>345</v>
      </c>
      <c r="R3703" s="403">
        <v>4</v>
      </c>
      <c r="S3703" s="403">
        <v>1.25</v>
      </c>
      <c r="T3703" s="403">
        <v>4.5</v>
      </c>
      <c r="U3703" s="403">
        <v>10</v>
      </c>
      <c r="V3703" s="403">
        <v>17.324999999999999</v>
      </c>
      <c r="W3703" s="403">
        <v>17</v>
      </c>
      <c r="X3703" s="404">
        <v>0.26693</v>
      </c>
      <c r="Y3703" s="403">
        <f>X3703+(S3703*((U3703-INDEX('[1]Center of Mass'!$B$8:$M$105,MATCH(A3703,'[1]Center of Mass'!$B$8:$B$105,0),9))^2+(V3703-INDEX('[1]Center of Mass'!$B$8:$M$105,MATCH(A3703,'[1]Center of Mass'!$B$8:$B$105,0),10))^2))</f>
        <v>179.69381625</v>
      </c>
    </row>
    <row r="3704" spans="1:25">
      <c r="A3704" s="403" t="s">
        <v>33</v>
      </c>
      <c r="B3704" s="403" t="s">
        <v>778</v>
      </c>
      <c r="C3704" s="403" t="s">
        <v>343</v>
      </c>
      <c r="D3704" s="403" t="s">
        <v>344</v>
      </c>
      <c r="E3704" s="403" t="s">
        <v>1455</v>
      </c>
      <c r="F3704" s="403">
        <v>0</v>
      </c>
      <c r="O3704" s="403" t="s">
        <v>345</v>
      </c>
      <c r="R3704" s="403">
        <v>4</v>
      </c>
      <c r="S3704" s="403">
        <v>1.4375</v>
      </c>
      <c r="T3704" s="403">
        <v>4.8</v>
      </c>
      <c r="U3704" s="403">
        <v>7.7750000000000004</v>
      </c>
      <c r="V3704" s="403">
        <v>18.574999999999999</v>
      </c>
      <c r="W3704" s="403">
        <v>17</v>
      </c>
      <c r="X3704" s="404">
        <v>0.34560000000000002</v>
      </c>
      <c r="Y3704" s="403">
        <f>X3704+(S3704*((U3704-INDEX('[1]Center of Mass'!$B$8:$M$105,MATCH(A3704,'[1]Center of Mass'!$B$8:$B$105,0),9))^2+(V3704-INDEX('[1]Center of Mass'!$B$8:$M$105,MATCH(A3704,'[1]Center of Mass'!$B$8:$B$105,0),10))^2))</f>
        <v>301.67145199999993</v>
      </c>
    </row>
    <row r="3705" spans="1:25">
      <c r="A3705" s="403" t="s">
        <v>33</v>
      </c>
      <c r="B3705" s="403" t="s">
        <v>779</v>
      </c>
      <c r="C3705" s="403" t="s">
        <v>343</v>
      </c>
      <c r="D3705" s="403" t="s">
        <v>344</v>
      </c>
      <c r="E3705" s="403" t="s">
        <v>1455</v>
      </c>
      <c r="F3705" s="403">
        <v>0</v>
      </c>
      <c r="O3705" s="403" t="s">
        <v>345</v>
      </c>
      <c r="R3705" s="403">
        <v>4</v>
      </c>
      <c r="S3705" s="403">
        <v>1.4375</v>
      </c>
      <c r="T3705" s="403">
        <v>4.8</v>
      </c>
      <c r="U3705" s="403">
        <v>8.9250000000000007</v>
      </c>
      <c r="V3705" s="403">
        <v>18.574999999999999</v>
      </c>
      <c r="W3705" s="403">
        <v>17</v>
      </c>
      <c r="X3705" s="404">
        <v>0.34560000000000002</v>
      </c>
      <c r="Y3705" s="403">
        <f>X3705+(S3705*((U3705-INDEX('[1]Center of Mass'!$B$8:$M$105,MATCH(A3705,'[1]Center of Mass'!$B$8:$B$105,0),9))^2+(V3705-INDEX('[1]Center of Mass'!$B$8:$M$105,MATCH(A3705,'[1]Center of Mass'!$B$8:$B$105,0),10))^2))</f>
        <v>258.18434574999998</v>
      </c>
    </row>
    <row r="3706" spans="1:25">
      <c r="A3706" s="403" t="s">
        <v>33</v>
      </c>
      <c r="B3706" s="403" t="s">
        <v>780</v>
      </c>
      <c r="C3706" s="403" t="s">
        <v>343</v>
      </c>
      <c r="D3706" s="403" t="s">
        <v>344</v>
      </c>
      <c r="E3706" s="403" t="s">
        <v>1455</v>
      </c>
      <c r="F3706" s="403">
        <v>0</v>
      </c>
      <c r="O3706" s="403" t="s">
        <v>345</v>
      </c>
      <c r="R3706" s="403">
        <v>4</v>
      </c>
      <c r="S3706" s="403">
        <v>1.25</v>
      </c>
      <c r="T3706" s="403">
        <v>4.5</v>
      </c>
      <c r="U3706" s="403">
        <v>10</v>
      </c>
      <c r="V3706" s="403">
        <v>18.574999999999999</v>
      </c>
      <c r="W3706" s="403">
        <v>17</v>
      </c>
      <c r="X3706" s="404">
        <v>0.26693</v>
      </c>
      <c r="Y3706" s="403">
        <f>X3706+(S3706*((U3706-INDEX('[1]Center of Mass'!$B$8:$M$105,MATCH(A3706,'[1]Center of Mass'!$B$8:$B$105,0),9))^2+(V3706-INDEX('[1]Center of Mass'!$B$8:$M$105,MATCH(A3706,'[1]Center of Mass'!$B$8:$B$105,0),10))^2))</f>
        <v>192.11569125</v>
      </c>
    </row>
    <row r="3707" spans="1:25">
      <c r="A3707" s="403" t="s">
        <v>33</v>
      </c>
      <c r="B3707" s="403" t="s">
        <v>786</v>
      </c>
      <c r="C3707" s="403" t="s">
        <v>343</v>
      </c>
      <c r="D3707" s="403" t="s">
        <v>344</v>
      </c>
      <c r="E3707" s="403" t="s">
        <v>1455</v>
      </c>
      <c r="F3707" s="403">
        <v>0</v>
      </c>
      <c r="O3707" s="403" t="s">
        <v>345</v>
      </c>
      <c r="R3707" s="403">
        <v>4</v>
      </c>
      <c r="S3707" s="403">
        <v>1.1200000000000001</v>
      </c>
      <c r="T3707" s="403">
        <v>4.2670000000000003</v>
      </c>
      <c r="U3707" s="403">
        <v>-0.6</v>
      </c>
      <c r="V3707" s="403">
        <v>19.667000000000002</v>
      </c>
      <c r="W3707" s="403">
        <v>17</v>
      </c>
      <c r="X3707" s="404">
        <v>0.2157</v>
      </c>
      <c r="Y3707" s="403">
        <f>X3707+(S3707*((U3707-INDEX('[1]Center of Mass'!$B$8:$M$105,MATCH(A3707,'[1]Center of Mass'!$B$8:$B$105,0),9))^2+(V3707-INDEX('[1]Center of Mass'!$B$8:$M$105,MATCH(A3707,'[1]Center of Mass'!$B$8:$B$105,0),10))^2))</f>
        <v>583.67014976000007</v>
      </c>
    </row>
    <row r="3708" spans="1:25">
      <c r="A3708" s="403" t="s">
        <v>33</v>
      </c>
      <c r="B3708" s="403" t="s">
        <v>788</v>
      </c>
      <c r="C3708" s="403" t="s">
        <v>343</v>
      </c>
      <c r="D3708" s="403" t="s">
        <v>344</v>
      </c>
      <c r="E3708" s="403" t="s">
        <v>1455</v>
      </c>
      <c r="F3708" s="403">
        <v>0</v>
      </c>
      <c r="O3708" s="403" t="s">
        <v>345</v>
      </c>
      <c r="R3708" s="403">
        <v>4</v>
      </c>
      <c r="S3708" s="403">
        <v>1.0266999999999999</v>
      </c>
      <c r="T3708" s="403">
        <v>4.0670000000000002</v>
      </c>
      <c r="U3708" s="403">
        <v>0.55000000000000004</v>
      </c>
      <c r="V3708" s="403">
        <v>19.667000000000002</v>
      </c>
      <c r="W3708" s="403">
        <v>17</v>
      </c>
      <c r="X3708" s="404">
        <v>0.17805000000000001</v>
      </c>
      <c r="Y3708" s="403">
        <f>X3708+(S3708*((U3708-INDEX('[1]Center of Mass'!$B$8:$M$105,MATCH(A3708,'[1]Center of Mass'!$B$8:$B$105,0),9))^2+(V3708-INDEX('[1]Center of Mass'!$B$8:$M$105,MATCH(A3708,'[1]Center of Mass'!$B$8:$B$105,0),10))^2))</f>
        <v>484.19222584909988</v>
      </c>
    </row>
    <row r="3709" spans="1:25">
      <c r="A3709" s="403" t="s">
        <v>33</v>
      </c>
      <c r="B3709" s="403" t="s">
        <v>789</v>
      </c>
      <c r="C3709" s="403" t="s">
        <v>343</v>
      </c>
      <c r="D3709" s="403" t="s">
        <v>344</v>
      </c>
      <c r="E3709" s="403" t="s">
        <v>1455</v>
      </c>
      <c r="F3709" s="403">
        <v>0</v>
      </c>
      <c r="O3709" s="403" t="s">
        <v>345</v>
      </c>
      <c r="R3709" s="403">
        <v>4</v>
      </c>
      <c r="S3709" s="403">
        <v>1.0266999999999999</v>
      </c>
      <c r="T3709" s="403">
        <v>4.0670000000000002</v>
      </c>
      <c r="U3709" s="403">
        <v>1.65</v>
      </c>
      <c r="V3709" s="403">
        <v>19.667000000000002</v>
      </c>
      <c r="W3709" s="403">
        <v>17</v>
      </c>
      <c r="X3709" s="404">
        <v>0.17805000000000001</v>
      </c>
      <c r="Y3709" s="403">
        <f>X3709+(S3709*((U3709-INDEX('[1]Center of Mass'!$B$8:$M$105,MATCH(A3709,'[1]Center of Mass'!$B$8:$B$105,0),9))^2+(V3709-INDEX('[1]Center of Mass'!$B$8:$M$105,MATCH(A3709,'[1]Center of Mass'!$B$8:$B$105,0),10))^2))</f>
        <v>438.10715362910003</v>
      </c>
    </row>
    <row r="3710" spans="1:25">
      <c r="A3710" s="403" t="s">
        <v>33</v>
      </c>
      <c r="B3710" s="403" t="s">
        <v>790</v>
      </c>
      <c r="C3710" s="403" t="s">
        <v>343</v>
      </c>
      <c r="D3710" s="403" t="s">
        <v>344</v>
      </c>
      <c r="E3710" s="403" t="s">
        <v>1455</v>
      </c>
      <c r="F3710" s="403">
        <v>0</v>
      </c>
      <c r="O3710" s="403" t="s">
        <v>345</v>
      </c>
      <c r="R3710" s="403">
        <v>4</v>
      </c>
      <c r="S3710" s="403">
        <v>1.0266999999999999</v>
      </c>
      <c r="T3710" s="403">
        <v>4.0670000000000002</v>
      </c>
      <c r="U3710" s="403">
        <v>2.75</v>
      </c>
      <c r="V3710" s="403">
        <v>19.667000000000002</v>
      </c>
      <c r="W3710" s="403">
        <v>17</v>
      </c>
      <c r="X3710" s="404">
        <v>0.17805000000000001</v>
      </c>
      <c r="Y3710" s="403">
        <f>X3710+(S3710*((U3710-INDEX('[1]Center of Mass'!$B$8:$M$105,MATCH(A3710,'[1]Center of Mass'!$B$8:$B$105,0),9))^2+(V3710-INDEX('[1]Center of Mass'!$B$8:$M$105,MATCH(A3710,'[1]Center of Mass'!$B$8:$B$105,0),10))^2))</f>
        <v>394.50669540909996</v>
      </c>
    </row>
    <row r="3711" spans="1:25">
      <c r="A3711" s="403" t="s">
        <v>33</v>
      </c>
      <c r="B3711" s="403" t="s">
        <v>791</v>
      </c>
      <c r="C3711" s="403" t="s">
        <v>343</v>
      </c>
      <c r="D3711" s="403" t="s">
        <v>344</v>
      </c>
      <c r="E3711" s="403" t="s">
        <v>1455</v>
      </c>
      <c r="F3711" s="403">
        <v>0</v>
      </c>
      <c r="O3711" s="403" t="s">
        <v>345</v>
      </c>
      <c r="R3711" s="403">
        <v>4</v>
      </c>
      <c r="S3711" s="403">
        <v>0.91</v>
      </c>
      <c r="T3711" s="403">
        <v>3.8170000000000002</v>
      </c>
      <c r="U3711" s="403">
        <v>3.7879999999999998</v>
      </c>
      <c r="V3711" s="403">
        <v>19.667000000000002</v>
      </c>
      <c r="W3711" s="403">
        <v>17</v>
      </c>
      <c r="X3711" s="404">
        <v>0.13815</v>
      </c>
      <c r="Y3711" s="403">
        <f>X3711+(S3711*((U3711-INDEX('[1]Center of Mass'!$B$8:$M$105,MATCH(A3711,'[1]Center of Mass'!$B$8:$B$105,0),9))^2+(V3711-INDEX('[1]Center of Mass'!$B$8:$M$105,MATCH(A3711,'[1]Center of Mass'!$B$8:$B$105,0),10))^2))</f>
        <v>315.19843098999996</v>
      </c>
    </row>
    <row r="3712" spans="1:25">
      <c r="A3712" s="403" t="s">
        <v>33</v>
      </c>
      <c r="B3712" s="403" t="s">
        <v>794</v>
      </c>
      <c r="C3712" s="403" t="s">
        <v>343</v>
      </c>
      <c r="D3712" s="403" t="s">
        <v>344</v>
      </c>
      <c r="E3712" s="403" t="s">
        <v>1455</v>
      </c>
      <c r="F3712" s="403">
        <v>0</v>
      </c>
      <c r="O3712" s="403" t="s">
        <v>345</v>
      </c>
      <c r="R3712" s="403">
        <v>4</v>
      </c>
      <c r="S3712" s="403">
        <v>0.91</v>
      </c>
      <c r="T3712" s="403">
        <v>3.8170000000000002</v>
      </c>
      <c r="U3712" s="403">
        <v>4.7629999999999999</v>
      </c>
      <c r="V3712" s="403">
        <v>19.667000000000002</v>
      </c>
      <c r="W3712" s="403">
        <v>17</v>
      </c>
      <c r="X3712" s="404">
        <v>0.13815</v>
      </c>
      <c r="Y3712" s="403">
        <f>X3712+(S3712*((U3712-INDEX('[1]Center of Mass'!$B$8:$M$105,MATCH(A3712,'[1]Center of Mass'!$B$8:$B$105,0),9))^2+(V3712-INDEX('[1]Center of Mass'!$B$8:$M$105,MATCH(A3712,'[1]Center of Mass'!$B$8:$B$105,0),10))^2))</f>
        <v>284.62823224000005</v>
      </c>
    </row>
    <row r="3713" spans="1:25">
      <c r="A3713" s="403" t="s">
        <v>33</v>
      </c>
      <c r="B3713" s="403" t="s">
        <v>857</v>
      </c>
      <c r="C3713" s="403" t="s">
        <v>343</v>
      </c>
      <c r="D3713" s="403" t="s">
        <v>344</v>
      </c>
      <c r="E3713" s="403" t="s">
        <v>1455</v>
      </c>
      <c r="F3713" s="403">
        <v>0</v>
      </c>
      <c r="O3713" s="403" t="s">
        <v>345</v>
      </c>
      <c r="R3713" s="403">
        <v>4</v>
      </c>
      <c r="S3713" s="403">
        <v>0.91</v>
      </c>
      <c r="T3713" s="403">
        <v>3.8170000000000002</v>
      </c>
      <c r="U3713" s="403">
        <v>5.7380000000000004</v>
      </c>
      <c r="V3713" s="403">
        <v>19.667000000000002</v>
      </c>
      <c r="W3713" s="403">
        <v>17</v>
      </c>
      <c r="X3713" s="404">
        <v>0.13815</v>
      </c>
      <c r="Y3713" s="403">
        <f>X3713+(S3713*((U3713-INDEX('[1]Center of Mass'!$B$8:$M$105,MATCH(A3713,'[1]Center of Mass'!$B$8:$B$105,0),9))^2+(V3713-INDEX('[1]Center of Mass'!$B$8:$M$105,MATCH(A3713,'[1]Center of Mass'!$B$8:$B$105,0),10))^2))</f>
        <v>255.78817099000003</v>
      </c>
    </row>
    <row r="3714" spans="1:25">
      <c r="A3714" s="403" t="s">
        <v>33</v>
      </c>
      <c r="B3714" s="403" t="s">
        <v>566</v>
      </c>
      <c r="C3714" s="403" t="s">
        <v>343</v>
      </c>
      <c r="D3714" s="403" t="s">
        <v>344</v>
      </c>
      <c r="E3714" s="403" t="s">
        <v>1455</v>
      </c>
      <c r="F3714" s="403">
        <v>0</v>
      </c>
      <c r="O3714" s="403" t="s">
        <v>345</v>
      </c>
      <c r="R3714" s="403">
        <v>4</v>
      </c>
      <c r="S3714" s="403">
        <v>0.91</v>
      </c>
      <c r="T3714" s="403">
        <v>3.8170000000000002</v>
      </c>
      <c r="U3714" s="403">
        <v>6.7130000000000001</v>
      </c>
      <c r="V3714" s="403">
        <v>19.667000000000002</v>
      </c>
      <c r="W3714" s="403">
        <v>17</v>
      </c>
      <c r="X3714" s="404">
        <v>0.13815</v>
      </c>
      <c r="Y3714" s="403">
        <f>X3714+(S3714*((U3714-INDEX('[1]Center of Mass'!$B$8:$M$105,MATCH(A3714,'[1]Center of Mass'!$B$8:$B$105,0),9))^2+(V3714-INDEX('[1]Center of Mass'!$B$8:$M$105,MATCH(A3714,'[1]Center of Mass'!$B$8:$B$105,0),10))^2))</f>
        <v>228.67824724000002</v>
      </c>
    </row>
    <row r="3715" spans="1:25">
      <c r="A3715" s="403" t="s">
        <v>33</v>
      </c>
      <c r="B3715" s="403" t="s">
        <v>567</v>
      </c>
      <c r="C3715" s="403" t="s">
        <v>343</v>
      </c>
      <c r="D3715" s="403" t="s">
        <v>344</v>
      </c>
      <c r="E3715" s="403" t="s">
        <v>1455</v>
      </c>
      <c r="F3715" s="403">
        <v>0</v>
      </c>
      <c r="O3715" s="403" t="s">
        <v>345</v>
      </c>
      <c r="R3715" s="403">
        <v>4</v>
      </c>
      <c r="S3715" s="403">
        <v>1.1433</v>
      </c>
      <c r="T3715" s="403">
        <v>4.3289999999999997</v>
      </c>
      <c r="U3715" s="403">
        <v>7.8129999999999997</v>
      </c>
      <c r="V3715" s="403">
        <v>19.675999999999998</v>
      </c>
      <c r="W3715" s="403">
        <v>17</v>
      </c>
      <c r="X3715" s="404">
        <v>0.22694</v>
      </c>
      <c r="Y3715" s="403">
        <f>X3715+(S3715*((U3715-INDEX('[1]Center of Mass'!$B$8:$M$105,MATCH(A3715,'[1]Center of Mass'!$B$8:$B$105,0),9))^2+(V3715-INDEX('[1]Center of Mass'!$B$8:$M$105,MATCH(A3715,'[1]Center of Mass'!$B$8:$B$105,0),10))^2))</f>
        <v>251.65861889330003</v>
      </c>
    </row>
    <row r="3716" spans="1:25">
      <c r="A3716" s="403" t="s">
        <v>33</v>
      </c>
      <c r="B3716" s="403" t="s">
        <v>522</v>
      </c>
      <c r="C3716" s="403" t="s">
        <v>343</v>
      </c>
      <c r="D3716" s="403" t="s">
        <v>344</v>
      </c>
      <c r="E3716" s="403" t="s">
        <v>1455</v>
      </c>
      <c r="F3716" s="403">
        <v>0</v>
      </c>
      <c r="O3716" s="403" t="s">
        <v>345</v>
      </c>
      <c r="R3716" s="403">
        <v>4</v>
      </c>
      <c r="S3716" s="403">
        <v>1.0033000000000001</v>
      </c>
      <c r="T3716" s="403">
        <v>4.0289999999999999</v>
      </c>
      <c r="U3716" s="403">
        <v>8.9619999999999997</v>
      </c>
      <c r="V3716" s="403">
        <v>19.655999999999999</v>
      </c>
      <c r="W3716" s="403">
        <v>17</v>
      </c>
      <c r="X3716" s="404">
        <v>0.17027999999999999</v>
      </c>
      <c r="Y3716" s="403">
        <f>X3716+(S3716*((U3716-INDEX('[1]Center of Mass'!$B$8:$M$105,MATCH(A3716,'[1]Center of Mass'!$B$8:$B$105,0),9))^2+(V3716-INDEX('[1]Center of Mass'!$B$8:$M$105,MATCH(A3716,'[1]Center of Mass'!$B$8:$B$105,0),10))^2))</f>
        <v>190.34623845859997</v>
      </c>
    </row>
    <row r="3717" spans="1:25">
      <c r="A3717" s="403" t="s">
        <v>33</v>
      </c>
      <c r="B3717" s="403" t="s">
        <v>523</v>
      </c>
      <c r="C3717" s="403" t="s">
        <v>343</v>
      </c>
      <c r="D3717" s="403" t="s">
        <v>344</v>
      </c>
      <c r="E3717" s="403" t="s">
        <v>1455</v>
      </c>
      <c r="F3717" s="403">
        <v>0</v>
      </c>
      <c r="O3717" s="403" t="s">
        <v>345</v>
      </c>
      <c r="R3717" s="403">
        <v>4</v>
      </c>
      <c r="S3717" s="403">
        <v>0.93330000000000002</v>
      </c>
      <c r="T3717" s="403">
        <v>3.867</v>
      </c>
      <c r="U3717" s="403">
        <v>10</v>
      </c>
      <c r="V3717" s="403">
        <v>19.667000000000002</v>
      </c>
      <c r="W3717" s="403">
        <v>17</v>
      </c>
      <c r="X3717" s="404">
        <v>0.14552999999999999</v>
      </c>
      <c r="Y3717" s="403">
        <f>X3717+(S3717*((U3717-INDEX('[1]Center of Mass'!$B$8:$M$105,MATCH(A3717,'[1]Center of Mass'!$B$8:$B$105,0),9))^2+(V3717-INDEX('[1]Center of Mass'!$B$8:$M$105,MATCH(A3717,'[1]Center of Mass'!$B$8:$B$105,0),10))^2))</f>
        <v>153.87672087090004</v>
      </c>
    </row>
    <row r="3718" spans="1:25">
      <c r="A3718" s="403" t="s">
        <v>33</v>
      </c>
      <c r="B3718" s="403" t="s">
        <v>526</v>
      </c>
      <c r="C3718" s="403" t="s">
        <v>343</v>
      </c>
      <c r="D3718" s="403" t="s">
        <v>344</v>
      </c>
      <c r="E3718" s="403" t="s">
        <v>1455</v>
      </c>
      <c r="F3718" s="403">
        <v>0</v>
      </c>
      <c r="O3718" s="403" t="s">
        <v>345</v>
      </c>
      <c r="R3718" s="403">
        <v>4</v>
      </c>
      <c r="S3718" s="403">
        <v>1.0111000000000001</v>
      </c>
      <c r="T3718" s="403">
        <v>4.0330000000000004</v>
      </c>
      <c r="U3718" s="403">
        <v>13.242000000000001</v>
      </c>
      <c r="V3718" s="403">
        <v>19.667000000000002</v>
      </c>
      <c r="W3718" s="403">
        <v>17</v>
      </c>
      <c r="X3718" s="404">
        <v>0.17229</v>
      </c>
      <c r="Y3718" s="403">
        <f>X3718+(S3718*((U3718-INDEX('[1]Center of Mass'!$B$8:$M$105,MATCH(A3718,'[1]Center of Mass'!$B$8:$B$105,0),9))^2+(V3718-INDEX('[1]Center of Mass'!$B$8:$M$105,MATCH(A3718,'[1]Center of Mass'!$B$8:$B$105,0),10))^2))</f>
        <v>101.93241213350002</v>
      </c>
    </row>
    <row r="3719" spans="1:25">
      <c r="A3719" s="403" t="s">
        <v>33</v>
      </c>
      <c r="B3719" s="403" t="s">
        <v>383</v>
      </c>
      <c r="C3719" s="403" t="s">
        <v>343</v>
      </c>
      <c r="D3719" s="403" t="s">
        <v>344</v>
      </c>
      <c r="E3719" s="403" t="s">
        <v>1455</v>
      </c>
      <c r="F3719" s="403">
        <v>0</v>
      </c>
      <c r="O3719" s="403" t="s">
        <v>345</v>
      </c>
      <c r="R3719" s="403">
        <v>4</v>
      </c>
      <c r="S3719" s="403">
        <v>1.0111000000000001</v>
      </c>
      <c r="T3719" s="403">
        <v>4.0330000000000004</v>
      </c>
      <c r="U3719" s="403">
        <v>14.324999999999999</v>
      </c>
      <c r="V3719" s="403">
        <v>19.667000000000002</v>
      </c>
      <c r="W3719" s="403">
        <v>17</v>
      </c>
      <c r="X3719" s="404">
        <v>0.17229</v>
      </c>
      <c r="Y3719" s="403">
        <f>X3719+(S3719*((U3719-INDEX('[1]Center of Mass'!$B$8:$M$105,MATCH(A3719,'[1]Center of Mass'!$B$8:$B$105,0),9))^2+(V3719-INDEX('[1]Center of Mass'!$B$8:$M$105,MATCH(A3719,'[1]Center of Mass'!$B$8:$B$105,0),10))^2))</f>
        <v>85.026378282800053</v>
      </c>
    </row>
    <row r="3720" spans="1:25">
      <c r="A3720" s="403" t="s">
        <v>33</v>
      </c>
      <c r="B3720" s="403" t="s">
        <v>527</v>
      </c>
      <c r="C3720" s="403" t="s">
        <v>343</v>
      </c>
      <c r="D3720" s="403" t="s">
        <v>344</v>
      </c>
      <c r="E3720" s="403" t="s">
        <v>1455</v>
      </c>
      <c r="F3720" s="403">
        <v>0</v>
      </c>
      <c r="O3720" s="403" t="s">
        <v>345</v>
      </c>
      <c r="R3720" s="403">
        <v>4</v>
      </c>
      <c r="S3720" s="403">
        <v>1.0111000000000001</v>
      </c>
      <c r="T3720" s="403">
        <v>4.0330000000000004</v>
      </c>
      <c r="U3720" s="403">
        <v>15.407999999999999</v>
      </c>
      <c r="V3720" s="403">
        <v>19.667000000000002</v>
      </c>
      <c r="W3720" s="403">
        <v>17</v>
      </c>
      <c r="X3720" s="404">
        <v>0.17229</v>
      </c>
      <c r="Y3720" s="403">
        <f>X3720+(S3720*((U3720-INDEX('[1]Center of Mass'!$B$8:$M$105,MATCH(A3720,'[1]Center of Mass'!$B$8:$B$105,0),9))^2+(V3720-INDEX('[1]Center of Mass'!$B$8:$M$105,MATCH(A3720,'[1]Center of Mass'!$B$8:$B$105,0),10))^2))</f>
        <v>70.492160567900044</v>
      </c>
    </row>
    <row r="3721" spans="1:25">
      <c r="A3721" s="403" t="s">
        <v>33</v>
      </c>
      <c r="B3721" s="403" t="s">
        <v>384</v>
      </c>
      <c r="C3721" s="403" t="s">
        <v>343</v>
      </c>
      <c r="D3721" s="403" t="s">
        <v>344</v>
      </c>
      <c r="E3721" s="403" t="s">
        <v>1455</v>
      </c>
      <c r="F3721" s="403">
        <v>0</v>
      </c>
      <c r="O3721" s="403" t="s">
        <v>345</v>
      </c>
      <c r="R3721" s="403">
        <v>4</v>
      </c>
      <c r="S3721" s="403">
        <v>1.0111000000000001</v>
      </c>
      <c r="T3721" s="403">
        <v>4.0330000000000004</v>
      </c>
      <c r="U3721" s="403">
        <v>16.492000000000001</v>
      </c>
      <c r="V3721" s="403">
        <v>19.667000000000002</v>
      </c>
      <c r="W3721" s="403">
        <v>17</v>
      </c>
      <c r="X3721" s="404">
        <v>0.17229</v>
      </c>
      <c r="Y3721" s="403">
        <f>X3721+(S3721*((U3721-INDEX('[1]Center of Mass'!$B$8:$M$105,MATCH(A3721,'[1]Center of Mass'!$B$8:$B$105,0),9))^2+(V3721-INDEX('[1]Center of Mass'!$B$8:$M$105,MATCH(A3721,'[1]Center of Mass'!$B$8:$B$105,0),10))^2))</f>
        <v>58.319624733500021</v>
      </c>
    </row>
    <row r="3722" spans="1:25">
      <c r="A3722" s="403" t="s">
        <v>33</v>
      </c>
      <c r="B3722" s="403" t="s">
        <v>385</v>
      </c>
      <c r="C3722" s="403" t="s">
        <v>343</v>
      </c>
      <c r="D3722" s="403" t="s">
        <v>344</v>
      </c>
      <c r="E3722" s="403" t="s">
        <v>1455</v>
      </c>
      <c r="F3722" s="403">
        <v>0</v>
      </c>
      <c r="O3722" s="403" t="s">
        <v>345</v>
      </c>
      <c r="R3722" s="403">
        <v>4</v>
      </c>
      <c r="S3722" s="403">
        <v>1.0111000000000001</v>
      </c>
      <c r="T3722" s="403">
        <v>4.0330000000000004</v>
      </c>
      <c r="U3722" s="403">
        <v>17.574999999999999</v>
      </c>
      <c r="V3722" s="403">
        <v>19.667000000000002</v>
      </c>
      <c r="W3722" s="403">
        <v>17</v>
      </c>
      <c r="X3722" s="404">
        <v>0.17229</v>
      </c>
      <c r="Y3722" s="403">
        <f>X3722+(S3722*((U3722-INDEX('[1]Center of Mass'!$B$8:$M$105,MATCH(A3722,'[1]Center of Mass'!$B$8:$B$105,0),9))^2+(V3722-INDEX('[1]Center of Mass'!$B$8:$M$105,MATCH(A3722,'[1]Center of Mass'!$B$8:$B$105,0),10))^2))</f>
        <v>48.531229332800031</v>
      </c>
    </row>
    <row r="3723" spans="1:25">
      <c r="A3723" s="403" t="s">
        <v>33</v>
      </c>
      <c r="B3723" s="403" t="s">
        <v>386</v>
      </c>
      <c r="C3723" s="403" t="s">
        <v>343</v>
      </c>
      <c r="D3723" s="403" t="s">
        <v>344</v>
      </c>
      <c r="E3723" s="403" t="s">
        <v>1455</v>
      </c>
      <c r="F3723" s="403">
        <v>0</v>
      </c>
      <c r="O3723" s="403" t="s">
        <v>345</v>
      </c>
      <c r="R3723" s="403">
        <v>4</v>
      </c>
      <c r="S3723" s="403">
        <v>1.0111000000000001</v>
      </c>
      <c r="T3723" s="403">
        <v>4.0330000000000004</v>
      </c>
      <c r="U3723" s="403">
        <v>18.658000000000001</v>
      </c>
      <c r="V3723" s="403">
        <v>19.667000000000002</v>
      </c>
      <c r="W3723" s="403">
        <v>17</v>
      </c>
      <c r="X3723" s="404">
        <v>0.17229</v>
      </c>
      <c r="Y3723" s="403">
        <f>X3723+(S3723*((U3723-INDEX('[1]Center of Mass'!$B$8:$M$105,MATCH(A3723,'[1]Center of Mass'!$B$8:$B$105,0),9))^2+(V3723-INDEX('[1]Center of Mass'!$B$8:$M$105,MATCH(A3723,'[1]Center of Mass'!$B$8:$B$105,0),10))^2))</f>
        <v>41.114650067900023</v>
      </c>
    </row>
    <row r="3724" spans="1:25">
      <c r="A3724" s="403" t="s">
        <v>33</v>
      </c>
      <c r="B3724" s="403" t="s">
        <v>1464</v>
      </c>
      <c r="C3724" s="403" t="s">
        <v>343</v>
      </c>
      <c r="D3724" s="403" t="s">
        <v>344</v>
      </c>
      <c r="E3724" s="403" t="s">
        <v>1455</v>
      </c>
      <c r="F3724" s="403">
        <v>0</v>
      </c>
      <c r="O3724" s="403" t="s">
        <v>345</v>
      </c>
      <c r="R3724" s="403">
        <v>4</v>
      </c>
      <c r="S3724" s="403">
        <v>1.1200000000000001</v>
      </c>
      <c r="T3724" s="403">
        <v>4.2670000000000003</v>
      </c>
      <c r="U3724" s="403">
        <v>-0.6</v>
      </c>
      <c r="V3724" s="403">
        <v>20.6</v>
      </c>
      <c r="W3724" s="403">
        <v>17</v>
      </c>
      <c r="X3724" s="404">
        <v>0.2157</v>
      </c>
      <c r="Y3724" s="403">
        <f>X3724+(S3724*((U3724-INDEX('[1]Center of Mass'!$B$8:$M$105,MATCH(A3724,'[1]Center of Mass'!$B$8:$B$105,0),9))^2+(V3724-INDEX('[1]Center of Mass'!$B$8:$M$105,MATCH(A3724,'[1]Center of Mass'!$B$8:$B$105,0),10))^2))</f>
        <v>596.54092208000009</v>
      </c>
    </row>
    <row r="3725" spans="1:25">
      <c r="A3725" s="403" t="s">
        <v>33</v>
      </c>
      <c r="B3725" s="403" t="s">
        <v>387</v>
      </c>
      <c r="C3725" s="403" t="s">
        <v>343</v>
      </c>
      <c r="D3725" s="403" t="s">
        <v>344</v>
      </c>
      <c r="E3725" s="403" t="s">
        <v>1455</v>
      </c>
      <c r="F3725" s="403">
        <v>0</v>
      </c>
      <c r="O3725" s="403" t="s">
        <v>345</v>
      </c>
      <c r="R3725" s="403">
        <v>4</v>
      </c>
      <c r="S3725" s="403">
        <v>1.0266999999999999</v>
      </c>
      <c r="T3725" s="403">
        <v>4.0670000000000002</v>
      </c>
      <c r="U3725" s="403">
        <v>0.55000000000000004</v>
      </c>
      <c r="V3725" s="403">
        <v>20.6</v>
      </c>
      <c r="W3725" s="403">
        <v>17</v>
      </c>
      <c r="X3725" s="404">
        <v>0.17805000000000001</v>
      </c>
      <c r="Y3725" s="403">
        <f>X3725+(S3725*((U3725-INDEX('[1]Center of Mass'!$B$8:$M$105,MATCH(A3725,'[1]Center of Mass'!$B$8:$B$105,0),9))^2+(V3725-INDEX('[1]Center of Mass'!$B$8:$M$105,MATCH(A3725,'[1]Center of Mass'!$B$8:$B$105,0),10))^2))</f>
        <v>495.99081686779988</v>
      </c>
    </row>
    <row r="3726" spans="1:25">
      <c r="A3726" s="403" t="s">
        <v>33</v>
      </c>
      <c r="B3726" s="403" t="s">
        <v>388</v>
      </c>
      <c r="C3726" s="403" t="s">
        <v>343</v>
      </c>
      <c r="D3726" s="403" t="s">
        <v>344</v>
      </c>
      <c r="E3726" s="403" t="s">
        <v>1455</v>
      </c>
      <c r="F3726" s="403">
        <v>0</v>
      </c>
      <c r="O3726" s="403" t="s">
        <v>345</v>
      </c>
      <c r="R3726" s="403">
        <v>4</v>
      </c>
      <c r="S3726" s="403">
        <v>1.0266999999999999</v>
      </c>
      <c r="T3726" s="403">
        <v>4.0670000000000002</v>
      </c>
      <c r="U3726" s="403">
        <v>1.65</v>
      </c>
      <c r="V3726" s="403">
        <v>20.6</v>
      </c>
      <c r="W3726" s="403">
        <v>17</v>
      </c>
      <c r="X3726" s="404">
        <v>0.17805000000000001</v>
      </c>
      <c r="Y3726" s="403">
        <f>X3726+(S3726*((U3726-INDEX('[1]Center of Mass'!$B$8:$M$105,MATCH(A3726,'[1]Center of Mass'!$B$8:$B$105,0),9))^2+(V3726-INDEX('[1]Center of Mass'!$B$8:$M$105,MATCH(A3726,'[1]Center of Mass'!$B$8:$B$105,0),10))^2))</f>
        <v>449.90574464780002</v>
      </c>
    </row>
    <row r="3727" spans="1:25">
      <c r="A3727" s="403" t="s">
        <v>33</v>
      </c>
      <c r="B3727" s="403" t="s">
        <v>389</v>
      </c>
      <c r="C3727" s="403" t="s">
        <v>343</v>
      </c>
      <c r="D3727" s="403" t="s">
        <v>344</v>
      </c>
      <c r="E3727" s="403" t="s">
        <v>1455</v>
      </c>
      <c r="F3727" s="403">
        <v>0</v>
      </c>
      <c r="O3727" s="403" t="s">
        <v>345</v>
      </c>
      <c r="R3727" s="403">
        <v>4</v>
      </c>
      <c r="S3727" s="403">
        <v>1.0266999999999999</v>
      </c>
      <c r="T3727" s="403">
        <v>4.0670000000000002</v>
      </c>
      <c r="U3727" s="403">
        <v>2.75</v>
      </c>
      <c r="V3727" s="403">
        <v>20.6</v>
      </c>
      <c r="W3727" s="403">
        <v>17</v>
      </c>
      <c r="X3727" s="404">
        <v>0.17805000000000001</v>
      </c>
      <c r="Y3727" s="403">
        <f>X3727+(S3727*((U3727-INDEX('[1]Center of Mass'!$B$8:$M$105,MATCH(A3727,'[1]Center of Mass'!$B$8:$B$105,0),9))^2+(V3727-INDEX('[1]Center of Mass'!$B$8:$M$105,MATCH(A3727,'[1]Center of Mass'!$B$8:$B$105,0),10))^2))</f>
        <v>406.30528642779996</v>
      </c>
    </row>
    <row r="3728" spans="1:25">
      <c r="A3728" s="403" t="s">
        <v>33</v>
      </c>
      <c r="B3728" s="403" t="s">
        <v>390</v>
      </c>
      <c r="C3728" s="403" t="s">
        <v>343</v>
      </c>
      <c r="D3728" s="403" t="s">
        <v>344</v>
      </c>
      <c r="E3728" s="403" t="s">
        <v>1455</v>
      </c>
      <c r="F3728" s="403">
        <v>0</v>
      </c>
      <c r="O3728" s="403" t="s">
        <v>345</v>
      </c>
      <c r="R3728" s="403">
        <v>4</v>
      </c>
      <c r="S3728" s="403">
        <v>0.91</v>
      </c>
      <c r="T3728" s="403">
        <v>3.8170000000000002</v>
      </c>
      <c r="U3728" s="403">
        <v>3.7879999999999998</v>
      </c>
      <c r="V3728" s="403">
        <v>20.6</v>
      </c>
      <c r="W3728" s="403">
        <v>17</v>
      </c>
      <c r="X3728" s="404">
        <v>0.13815</v>
      </c>
      <c r="Y3728" s="403">
        <f>X3728+(S3728*((U3728-INDEX('[1]Center of Mass'!$B$8:$M$105,MATCH(A3728,'[1]Center of Mass'!$B$8:$B$105,0),9))^2+(V3728-INDEX('[1]Center of Mass'!$B$8:$M$105,MATCH(A3728,'[1]Center of Mass'!$B$8:$B$105,0),10))^2))</f>
        <v>325.6559335</v>
      </c>
    </row>
    <row r="3729" spans="1:25">
      <c r="A3729" s="403" t="s">
        <v>33</v>
      </c>
      <c r="B3729" s="403" t="s">
        <v>455</v>
      </c>
      <c r="C3729" s="403" t="s">
        <v>343</v>
      </c>
      <c r="D3729" s="403" t="s">
        <v>344</v>
      </c>
      <c r="E3729" s="403" t="s">
        <v>1455</v>
      </c>
      <c r="F3729" s="403">
        <v>0</v>
      </c>
      <c r="O3729" s="403" t="s">
        <v>345</v>
      </c>
      <c r="R3729" s="403">
        <v>4</v>
      </c>
      <c r="S3729" s="403">
        <v>0.91</v>
      </c>
      <c r="T3729" s="403">
        <v>3.8170000000000002</v>
      </c>
      <c r="U3729" s="403">
        <v>4.7629999999999999</v>
      </c>
      <c r="V3729" s="403">
        <v>20.6</v>
      </c>
      <c r="W3729" s="403">
        <v>17</v>
      </c>
      <c r="X3729" s="404">
        <v>0.13815</v>
      </c>
      <c r="Y3729" s="403">
        <f>X3729+(S3729*((U3729-INDEX('[1]Center of Mass'!$B$8:$M$105,MATCH(A3729,'[1]Center of Mass'!$B$8:$B$105,0),9))^2+(V3729-INDEX('[1]Center of Mass'!$B$8:$M$105,MATCH(A3729,'[1]Center of Mass'!$B$8:$B$105,0),10))^2))</f>
        <v>295.08573475000003</v>
      </c>
    </row>
    <row r="3730" spans="1:25">
      <c r="A3730" s="403" t="s">
        <v>33</v>
      </c>
      <c r="B3730" s="403" t="s">
        <v>391</v>
      </c>
      <c r="C3730" s="403" t="s">
        <v>343</v>
      </c>
      <c r="D3730" s="403" t="s">
        <v>344</v>
      </c>
      <c r="E3730" s="403" t="s">
        <v>1455</v>
      </c>
      <c r="F3730" s="403">
        <v>0</v>
      </c>
      <c r="O3730" s="403" t="s">
        <v>345</v>
      </c>
      <c r="R3730" s="403">
        <v>4</v>
      </c>
      <c r="S3730" s="403">
        <v>0.91</v>
      </c>
      <c r="T3730" s="403">
        <v>3.8170000000000002</v>
      </c>
      <c r="U3730" s="403">
        <v>5.7380000000000004</v>
      </c>
      <c r="V3730" s="403">
        <v>20.6</v>
      </c>
      <c r="W3730" s="403">
        <v>17</v>
      </c>
      <c r="X3730" s="404">
        <v>0.13815</v>
      </c>
      <c r="Y3730" s="403">
        <f>X3730+(S3730*((U3730-INDEX('[1]Center of Mass'!$B$8:$M$105,MATCH(A3730,'[1]Center of Mass'!$B$8:$B$105,0),9))^2+(V3730-INDEX('[1]Center of Mass'!$B$8:$M$105,MATCH(A3730,'[1]Center of Mass'!$B$8:$B$105,0),10))^2))</f>
        <v>266.24567350000001</v>
      </c>
    </row>
    <row r="3731" spans="1:25">
      <c r="A3731" s="403" t="s">
        <v>33</v>
      </c>
      <c r="B3731" s="403" t="s">
        <v>392</v>
      </c>
      <c r="C3731" s="403" t="s">
        <v>343</v>
      </c>
      <c r="D3731" s="403" t="s">
        <v>344</v>
      </c>
      <c r="E3731" s="403" t="s">
        <v>1455</v>
      </c>
      <c r="F3731" s="403">
        <v>0</v>
      </c>
      <c r="O3731" s="403" t="s">
        <v>345</v>
      </c>
      <c r="R3731" s="403">
        <v>4</v>
      </c>
      <c r="S3731" s="403">
        <v>0.91</v>
      </c>
      <c r="T3731" s="403">
        <v>3.8170000000000002</v>
      </c>
      <c r="U3731" s="403">
        <v>6.7130000000000001</v>
      </c>
      <c r="V3731" s="403">
        <v>20.6</v>
      </c>
      <c r="W3731" s="403">
        <v>17</v>
      </c>
      <c r="X3731" s="404">
        <v>0.13815</v>
      </c>
      <c r="Y3731" s="403">
        <f>X3731+(S3731*((U3731-INDEX('[1]Center of Mass'!$B$8:$M$105,MATCH(A3731,'[1]Center of Mass'!$B$8:$B$105,0),9))^2+(V3731-INDEX('[1]Center of Mass'!$B$8:$M$105,MATCH(A3731,'[1]Center of Mass'!$B$8:$B$105,0),10))^2))</f>
        <v>239.13574975</v>
      </c>
    </row>
    <row r="3732" spans="1:25">
      <c r="A3732" s="403" t="s">
        <v>33</v>
      </c>
      <c r="B3732" s="403" t="s">
        <v>393</v>
      </c>
      <c r="C3732" s="403" t="s">
        <v>343</v>
      </c>
      <c r="D3732" s="403" t="s">
        <v>344</v>
      </c>
      <c r="E3732" s="403" t="s">
        <v>1455</v>
      </c>
      <c r="F3732" s="403">
        <v>0</v>
      </c>
      <c r="O3732" s="403" t="s">
        <v>345</v>
      </c>
      <c r="R3732" s="403">
        <v>4</v>
      </c>
      <c r="S3732" s="403">
        <v>1.2833000000000001</v>
      </c>
      <c r="T3732" s="403">
        <v>4.6289999999999996</v>
      </c>
      <c r="U3732" s="403">
        <v>7.8879999999999999</v>
      </c>
      <c r="V3732" s="403">
        <v>20.608000000000001</v>
      </c>
      <c r="W3732" s="403">
        <v>17</v>
      </c>
      <c r="X3732" s="404">
        <v>0.29646</v>
      </c>
      <c r="Y3732" s="403">
        <f>X3732+(S3732*((U3732-INDEX('[1]Center of Mass'!$B$8:$M$105,MATCH(A3732,'[1]Center of Mass'!$B$8:$B$105,0),9))^2+(V3732-INDEX('[1]Center of Mass'!$B$8:$M$105,MATCH(A3732,'[1]Center of Mass'!$B$8:$B$105,0),10))^2))</f>
        <v>294.64045413620005</v>
      </c>
    </row>
    <row r="3733" spans="1:25">
      <c r="A3733" s="403" t="s">
        <v>33</v>
      </c>
      <c r="B3733" s="403" t="s">
        <v>395</v>
      </c>
      <c r="C3733" s="403" t="s">
        <v>343</v>
      </c>
      <c r="D3733" s="403" t="s">
        <v>344</v>
      </c>
      <c r="E3733" s="403" t="s">
        <v>1455</v>
      </c>
      <c r="F3733" s="403">
        <v>0</v>
      </c>
      <c r="O3733" s="403" t="s">
        <v>345</v>
      </c>
      <c r="R3733" s="403">
        <v>4</v>
      </c>
      <c r="S3733" s="403">
        <v>0.86329999999999996</v>
      </c>
      <c r="T3733" s="403">
        <v>3.7290000000000001</v>
      </c>
      <c r="U3733" s="403">
        <v>9.0359999999999996</v>
      </c>
      <c r="V3733" s="403">
        <v>20.587</v>
      </c>
      <c r="W3733" s="403">
        <v>17</v>
      </c>
      <c r="X3733" s="404">
        <v>0.1249</v>
      </c>
      <c r="Y3733" s="403">
        <f>X3733+(S3733*((U3733-INDEX('[1]Center of Mass'!$B$8:$M$105,MATCH(A3733,'[1]Center of Mass'!$B$8:$B$105,0),9))^2+(V3733-INDEX('[1]Center of Mass'!$B$8:$M$105,MATCH(A3733,'[1]Center of Mass'!$B$8:$B$105,0),10))^2))</f>
        <v>172.04646166890001</v>
      </c>
    </row>
    <row r="3734" spans="1:25">
      <c r="A3734" s="403" t="s">
        <v>33</v>
      </c>
      <c r="B3734" s="403" t="s">
        <v>396</v>
      </c>
      <c r="C3734" s="403" t="s">
        <v>343</v>
      </c>
      <c r="D3734" s="403" t="s">
        <v>344</v>
      </c>
      <c r="E3734" s="403" t="s">
        <v>1455</v>
      </c>
      <c r="F3734" s="403">
        <v>0</v>
      </c>
      <c r="O3734" s="403" t="s">
        <v>345</v>
      </c>
      <c r="R3734" s="403">
        <v>4</v>
      </c>
      <c r="S3734" s="403">
        <v>0.93330000000000002</v>
      </c>
      <c r="T3734" s="403">
        <v>3.867</v>
      </c>
      <c r="U3734" s="403">
        <v>10</v>
      </c>
      <c r="V3734" s="403">
        <v>20.6</v>
      </c>
      <c r="W3734" s="403">
        <v>17</v>
      </c>
      <c r="X3734" s="404">
        <v>0.14552999999999999</v>
      </c>
      <c r="Y3734" s="403">
        <f>X3734+(S3734*((U3734-INDEX('[1]Center of Mass'!$B$8:$M$105,MATCH(A3734,'[1]Center of Mass'!$B$8:$B$105,0),9))^2+(V3734-INDEX('[1]Center of Mass'!$B$8:$M$105,MATCH(A3734,'[1]Center of Mass'!$B$8:$B$105,0),10))^2))</f>
        <v>164.60198141220002</v>
      </c>
    </row>
    <row r="3735" spans="1:25">
      <c r="A3735" s="403" t="s">
        <v>33</v>
      </c>
      <c r="B3735" s="403" t="s">
        <v>528</v>
      </c>
      <c r="C3735" s="403" t="s">
        <v>343</v>
      </c>
      <c r="D3735" s="403" t="s">
        <v>344</v>
      </c>
      <c r="E3735" s="403" t="s">
        <v>1455</v>
      </c>
      <c r="F3735" s="403">
        <v>0</v>
      </c>
      <c r="O3735" s="403" t="s">
        <v>345</v>
      </c>
      <c r="R3735" s="403">
        <v>4</v>
      </c>
      <c r="S3735" s="403">
        <v>1.0111000000000001</v>
      </c>
      <c r="T3735" s="403">
        <v>4.0330000000000004</v>
      </c>
      <c r="U3735" s="403">
        <v>13.242000000000001</v>
      </c>
      <c r="V3735" s="403">
        <v>20.6</v>
      </c>
      <c r="W3735" s="403">
        <v>17</v>
      </c>
      <c r="X3735" s="404">
        <v>0.17229</v>
      </c>
      <c r="Y3735" s="403">
        <f>X3735+(S3735*((U3735-INDEX('[1]Center of Mass'!$B$8:$M$105,MATCH(A3735,'[1]Center of Mass'!$B$8:$B$105,0),9))^2+(V3735-INDEX('[1]Center of Mass'!$B$8:$M$105,MATCH(A3735,'[1]Center of Mass'!$B$8:$B$105,0),10))^2))</f>
        <v>113.55173168060003</v>
      </c>
    </row>
    <row r="3736" spans="1:25">
      <c r="A3736" s="403" t="s">
        <v>33</v>
      </c>
      <c r="B3736" s="403" t="s">
        <v>399</v>
      </c>
      <c r="C3736" s="403" t="s">
        <v>343</v>
      </c>
      <c r="D3736" s="403" t="s">
        <v>344</v>
      </c>
      <c r="E3736" s="403" t="s">
        <v>1455</v>
      </c>
      <c r="F3736" s="403">
        <v>0</v>
      </c>
      <c r="O3736" s="403" t="s">
        <v>345</v>
      </c>
      <c r="R3736" s="403">
        <v>4</v>
      </c>
      <c r="S3736" s="403">
        <v>1.0111000000000001</v>
      </c>
      <c r="T3736" s="403">
        <v>4.0330000000000004</v>
      </c>
      <c r="U3736" s="403">
        <v>14.324999999999999</v>
      </c>
      <c r="V3736" s="403">
        <v>20.6</v>
      </c>
      <c r="W3736" s="403">
        <v>17</v>
      </c>
      <c r="X3736" s="404">
        <v>0.17229</v>
      </c>
      <c r="Y3736" s="403">
        <f>X3736+(S3736*((U3736-INDEX('[1]Center of Mass'!$B$8:$M$105,MATCH(A3736,'[1]Center of Mass'!$B$8:$B$105,0),9))^2+(V3736-INDEX('[1]Center of Mass'!$B$8:$M$105,MATCH(A3736,'[1]Center of Mass'!$B$8:$B$105,0),10))^2))</f>
        <v>96.645697829900044</v>
      </c>
    </row>
    <row r="3737" spans="1:25">
      <c r="A3737" s="403" t="s">
        <v>33</v>
      </c>
      <c r="B3737" s="403" t="s">
        <v>529</v>
      </c>
      <c r="C3737" s="403" t="s">
        <v>343</v>
      </c>
      <c r="D3737" s="403" t="s">
        <v>344</v>
      </c>
      <c r="E3737" s="403" t="s">
        <v>1455</v>
      </c>
      <c r="F3737" s="403">
        <v>0</v>
      </c>
      <c r="O3737" s="403" t="s">
        <v>345</v>
      </c>
      <c r="R3737" s="403">
        <v>4</v>
      </c>
      <c r="S3737" s="403">
        <v>1.0111000000000001</v>
      </c>
      <c r="T3737" s="403">
        <v>4.0330000000000004</v>
      </c>
      <c r="U3737" s="403">
        <v>15.407999999999999</v>
      </c>
      <c r="V3737" s="403">
        <v>20.6</v>
      </c>
      <c r="W3737" s="403">
        <v>17</v>
      </c>
      <c r="X3737" s="404">
        <v>0.17229</v>
      </c>
      <c r="Y3737" s="403">
        <f>X3737+(S3737*((U3737-INDEX('[1]Center of Mass'!$B$8:$M$105,MATCH(A3737,'[1]Center of Mass'!$B$8:$B$105,0),9))^2+(V3737-INDEX('[1]Center of Mass'!$B$8:$M$105,MATCH(A3737,'[1]Center of Mass'!$B$8:$B$105,0),10))^2))</f>
        <v>82.111480115000035</v>
      </c>
    </row>
    <row r="3738" spans="1:25">
      <c r="A3738" s="403" t="s">
        <v>33</v>
      </c>
      <c r="B3738" s="403" t="s">
        <v>530</v>
      </c>
      <c r="C3738" s="403" t="s">
        <v>343</v>
      </c>
      <c r="D3738" s="403" t="s">
        <v>344</v>
      </c>
      <c r="E3738" s="403" t="s">
        <v>1455</v>
      </c>
      <c r="F3738" s="403">
        <v>0</v>
      </c>
      <c r="O3738" s="403" t="s">
        <v>345</v>
      </c>
      <c r="R3738" s="403">
        <v>4</v>
      </c>
      <c r="S3738" s="403">
        <v>1.0111000000000001</v>
      </c>
      <c r="T3738" s="403">
        <v>4.0330000000000004</v>
      </c>
      <c r="U3738" s="403">
        <v>16.492000000000001</v>
      </c>
      <c r="V3738" s="403">
        <v>20.6</v>
      </c>
      <c r="W3738" s="403">
        <v>17</v>
      </c>
      <c r="X3738" s="404">
        <v>0.17229</v>
      </c>
      <c r="Y3738" s="403">
        <f>X3738+(S3738*((U3738-INDEX('[1]Center of Mass'!$B$8:$M$105,MATCH(A3738,'[1]Center of Mass'!$B$8:$B$105,0),9))^2+(V3738-INDEX('[1]Center of Mass'!$B$8:$M$105,MATCH(A3738,'[1]Center of Mass'!$B$8:$B$105,0),10))^2))</f>
        <v>69.938944280600026</v>
      </c>
    </row>
    <row r="3739" spans="1:25">
      <c r="A3739" s="403" t="s">
        <v>33</v>
      </c>
      <c r="B3739" s="403" t="s">
        <v>531</v>
      </c>
      <c r="C3739" s="403" t="s">
        <v>343</v>
      </c>
      <c r="D3739" s="403" t="s">
        <v>344</v>
      </c>
      <c r="E3739" s="403" t="s">
        <v>1455</v>
      </c>
      <c r="F3739" s="403">
        <v>0</v>
      </c>
      <c r="O3739" s="403" t="s">
        <v>345</v>
      </c>
      <c r="R3739" s="403">
        <v>4</v>
      </c>
      <c r="S3739" s="403">
        <v>1.0111000000000001</v>
      </c>
      <c r="T3739" s="403">
        <v>4.0330000000000004</v>
      </c>
      <c r="U3739" s="403">
        <v>17.574999999999999</v>
      </c>
      <c r="V3739" s="403">
        <v>20.6</v>
      </c>
      <c r="W3739" s="403">
        <v>17</v>
      </c>
      <c r="X3739" s="404">
        <v>0.17229</v>
      </c>
      <c r="Y3739" s="403">
        <f>X3739+(S3739*((U3739-INDEX('[1]Center of Mass'!$B$8:$M$105,MATCH(A3739,'[1]Center of Mass'!$B$8:$B$105,0),9))^2+(V3739-INDEX('[1]Center of Mass'!$B$8:$M$105,MATCH(A3739,'[1]Center of Mass'!$B$8:$B$105,0),10))^2))</f>
        <v>60.150548879900029</v>
      </c>
    </row>
    <row r="3740" spans="1:25">
      <c r="A3740" s="403" t="s">
        <v>33</v>
      </c>
      <c r="B3740" s="403" t="s">
        <v>532</v>
      </c>
      <c r="C3740" s="403" t="s">
        <v>343</v>
      </c>
      <c r="D3740" s="403" t="s">
        <v>344</v>
      </c>
      <c r="E3740" s="403" t="s">
        <v>1455</v>
      </c>
      <c r="F3740" s="403">
        <v>0</v>
      </c>
      <c r="O3740" s="403" t="s">
        <v>345</v>
      </c>
      <c r="R3740" s="403">
        <v>4</v>
      </c>
      <c r="S3740" s="403">
        <v>1.0111000000000001</v>
      </c>
      <c r="T3740" s="403">
        <v>4.0330000000000004</v>
      </c>
      <c r="U3740" s="403">
        <v>18.658000000000001</v>
      </c>
      <c r="V3740" s="403">
        <v>20.6</v>
      </c>
      <c r="W3740" s="403">
        <v>17</v>
      </c>
      <c r="X3740" s="404">
        <v>0.17229</v>
      </c>
      <c r="Y3740" s="403">
        <f>X3740+(S3740*((U3740-INDEX('[1]Center of Mass'!$B$8:$M$105,MATCH(A3740,'[1]Center of Mass'!$B$8:$B$105,0),9))^2+(V3740-INDEX('[1]Center of Mass'!$B$8:$M$105,MATCH(A3740,'[1]Center of Mass'!$B$8:$B$105,0),10))^2))</f>
        <v>52.733969615000021</v>
      </c>
    </row>
    <row r="3741" spans="1:25">
      <c r="A3741" s="403" t="s">
        <v>33</v>
      </c>
      <c r="B3741" s="403" t="s">
        <v>533</v>
      </c>
      <c r="C3741" s="403" t="s">
        <v>343</v>
      </c>
      <c r="D3741" s="403" t="s">
        <v>344</v>
      </c>
      <c r="E3741" s="403" t="s">
        <v>1455</v>
      </c>
      <c r="F3741" s="403">
        <v>0</v>
      </c>
      <c r="O3741" s="403" t="s">
        <v>345</v>
      </c>
      <c r="R3741" s="403">
        <v>4</v>
      </c>
      <c r="S3741" s="403">
        <v>1.1200000000000001</v>
      </c>
      <c r="T3741" s="403">
        <v>4.2670000000000003</v>
      </c>
      <c r="U3741" s="403">
        <v>-0.6</v>
      </c>
      <c r="V3741" s="403">
        <v>21.533000000000001</v>
      </c>
      <c r="W3741" s="403">
        <v>17</v>
      </c>
      <c r="X3741" s="404">
        <v>0.2157</v>
      </c>
      <c r="Y3741" s="403">
        <f>X3741+(S3741*((U3741-INDEX('[1]Center of Mass'!$B$8:$M$105,MATCH(A3741,'[1]Center of Mass'!$B$8:$B$105,0),9))^2+(V3741-INDEX('[1]Center of Mass'!$B$8:$M$105,MATCH(A3741,'[1]Center of Mass'!$B$8:$B$105,0),10))^2))</f>
        <v>611.36158976000013</v>
      </c>
    </row>
    <row r="3742" spans="1:25">
      <c r="A3742" s="403" t="s">
        <v>33</v>
      </c>
      <c r="B3742" s="403" t="s">
        <v>570</v>
      </c>
      <c r="C3742" s="403" t="s">
        <v>343</v>
      </c>
      <c r="D3742" s="403" t="s">
        <v>344</v>
      </c>
      <c r="E3742" s="403" t="s">
        <v>1455</v>
      </c>
      <c r="F3742" s="403">
        <v>0</v>
      </c>
      <c r="O3742" s="403" t="s">
        <v>345</v>
      </c>
      <c r="R3742" s="403">
        <v>4</v>
      </c>
      <c r="S3742" s="403">
        <v>1.0266999999999999</v>
      </c>
      <c r="T3742" s="403">
        <v>4.0670000000000002</v>
      </c>
      <c r="U3742" s="403">
        <v>0.55000000000000004</v>
      </c>
      <c r="V3742" s="403">
        <v>21.533000000000001</v>
      </c>
      <c r="W3742" s="403">
        <v>17</v>
      </c>
      <c r="X3742" s="404">
        <v>0.17805000000000001</v>
      </c>
      <c r="Y3742" s="403">
        <f>X3742+(S3742*((U3742-INDEX('[1]Center of Mass'!$B$8:$M$105,MATCH(A3742,'[1]Center of Mass'!$B$8:$B$105,0),9))^2+(V3742-INDEX('[1]Center of Mass'!$B$8:$M$105,MATCH(A3742,'[1]Center of Mass'!$B$8:$B$105,0),10))^2))</f>
        <v>509.57686999909993</v>
      </c>
    </row>
    <row r="3743" spans="1:25">
      <c r="A3743" s="403" t="s">
        <v>33</v>
      </c>
      <c r="B3743" s="403" t="s">
        <v>571</v>
      </c>
      <c r="C3743" s="403" t="s">
        <v>343</v>
      </c>
      <c r="D3743" s="403" t="s">
        <v>344</v>
      </c>
      <c r="E3743" s="403" t="s">
        <v>1455</v>
      </c>
      <c r="F3743" s="403">
        <v>0</v>
      </c>
      <c r="O3743" s="403" t="s">
        <v>345</v>
      </c>
      <c r="R3743" s="403">
        <v>4</v>
      </c>
      <c r="S3743" s="403">
        <v>1.0266999999999999</v>
      </c>
      <c r="T3743" s="403">
        <v>4.0670000000000002</v>
      </c>
      <c r="U3743" s="403">
        <v>1.65</v>
      </c>
      <c r="V3743" s="403">
        <v>21.533000000000001</v>
      </c>
      <c r="W3743" s="403">
        <v>17</v>
      </c>
      <c r="X3743" s="404">
        <v>0.17805000000000001</v>
      </c>
      <c r="Y3743" s="403">
        <f>X3743+(S3743*((U3743-INDEX('[1]Center of Mass'!$B$8:$M$105,MATCH(A3743,'[1]Center of Mass'!$B$8:$B$105,0),9))^2+(V3743-INDEX('[1]Center of Mass'!$B$8:$M$105,MATCH(A3743,'[1]Center of Mass'!$B$8:$B$105,0),10))^2))</f>
        <v>463.49179777910007</v>
      </c>
    </row>
    <row r="3744" spans="1:25">
      <c r="A3744" s="403" t="s">
        <v>33</v>
      </c>
      <c r="B3744" s="403" t="s">
        <v>892</v>
      </c>
      <c r="C3744" s="403" t="s">
        <v>343</v>
      </c>
      <c r="D3744" s="403" t="s">
        <v>344</v>
      </c>
      <c r="E3744" s="403" t="s">
        <v>1455</v>
      </c>
      <c r="F3744" s="403">
        <v>0</v>
      </c>
      <c r="O3744" s="403" t="s">
        <v>345</v>
      </c>
      <c r="R3744" s="403">
        <v>4</v>
      </c>
      <c r="S3744" s="403">
        <v>1.0266999999999999</v>
      </c>
      <c r="T3744" s="403">
        <v>4.0670000000000002</v>
      </c>
      <c r="U3744" s="403">
        <v>2.75</v>
      </c>
      <c r="V3744" s="403">
        <v>21.533000000000001</v>
      </c>
      <c r="W3744" s="403">
        <v>17</v>
      </c>
      <c r="X3744" s="404">
        <v>0.17805000000000001</v>
      </c>
      <c r="Y3744" s="403">
        <f>X3744+(S3744*((U3744-INDEX('[1]Center of Mass'!$B$8:$M$105,MATCH(A3744,'[1]Center of Mass'!$B$8:$B$105,0),9))^2+(V3744-INDEX('[1]Center of Mass'!$B$8:$M$105,MATCH(A3744,'[1]Center of Mass'!$B$8:$B$105,0),10))^2))</f>
        <v>419.8913395591</v>
      </c>
    </row>
    <row r="3745" spans="1:25">
      <c r="A3745" s="403" t="s">
        <v>33</v>
      </c>
      <c r="B3745" s="403" t="s">
        <v>859</v>
      </c>
      <c r="C3745" s="403" t="s">
        <v>343</v>
      </c>
      <c r="D3745" s="403" t="s">
        <v>344</v>
      </c>
      <c r="E3745" s="403" t="s">
        <v>1455</v>
      </c>
      <c r="F3745" s="403">
        <v>0</v>
      </c>
      <c r="O3745" s="403" t="s">
        <v>345</v>
      </c>
      <c r="R3745" s="403">
        <v>4</v>
      </c>
      <c r="S3745" s="403">
        <v>0.91</v>
      </c>
      <c r="T3745" s="403">
        <v>3.8170000000000002</v>
      </c>
      <c r="U3745" s="403">
        <v>3.7879999999999998</v>
      </c>
      <c r="V3745" s="403">
        <v>21.533000000000001</v>
      </c>
      <c r="W3745" s="403">
        <v>17</v>
      </c>
      <c r="X3745" s="404">
        <v>0.13815</v>
      </c>
      <c r="Y3745" s="403">
        <f>X3745+(S3745*((U3745-INDEX('[1]Center of Mass'!$B$8:$M$105,MATCH(A3745,'[1]Center of Mass'!$B$8:$B$105,0),9))^2+(V3745-INDEX('[1]Center of Mass'!$B$8:$M$105,MATCH(A3745,'[1]Center of Mass'!$B$8:$B$105,0),10))^2))</f>
        <v>337.69772599000004</v>
      </c>
    </row>
    <row r="3746" spans="1:25">
      <c r="A3746" s="403" t="s">
        <v>33</v>
      </c>
      <c r="B3746" s="403" t="s">
        <v>893</v>
      </c>
      <c r="C3746" s="403" t="s">
        <v>343</v>
      </c>
      <c r="D3746" s="403" t="s">
        <v>344</v>
      </c>
      <c r="E3746" s="403" t="s">
        <v>1455</v>
      </c>
      <c r="F3746" s="403">
        <v>0</v>
      </c>
      <c r="O3746" s="403" t="s">
        <v>345</v>
      </c>
      <c r="R3746" s="403">
        <v>4</v>
      </c>
      <c r="S3746" s="403">
        <v>0.91</v>
      </c>
      <c r="T3746" s="403">
        <v>3.8170000000000002</v>
      </c>
      <c r="U3746" s="403">
        <v>4.7629999999999999</v>
      </c>
      <c r="V3746" s="403">
        <v>21.533000000000001</v>
      </c>
      <c r="W3746" s="403">
        <v>17</v>
      </c>
      <c r="X3746" s="404">
        <v>0.13815</v>
      </c>
      <c r="Y3746" s="403">
        <f>X3746+(S3746*((U3746-INDEX('[1]Center of Mass'!$B$8:$M$105,MATCH(A3746,'[1]Center of Mass'!$B$8:$B$105,0),9))^2+(V3746-INDEX('[1]Center of Mass'!$B$8:$M$105,MATCH(A3746,'[1]Center of Mass'!$B$8:$B$105,0),10))^2))</f>
        <v>307.12752724000006</v>
      </c>
    </row>
    <row r="3747" spans="1:25">
      <c r="A3747" s="403" t="s">
        <v>33</v>
      </c>
      <c r="B3747" s="403" t="s">
        <v>860</v>
      </c>
      <c r="C3747" s="403" t="s">
        <v>343</v>
      </c>
      <c r="D3747" s="403" t="s">
        <v>344</v>
      </c>
      <c r="E3747" s="403" t="s">
        <v>1455</v>
      </c>
      <c r="F3747" s="403">
        <v>0</v>
      </c>
      <c r="O3747" s="403" t="s">
        <v>345</v>
      </c>
      <c r="R3747" s="403">
        <v>4</v>
      </c>
      <c r="S3747" s="403">
        <v>0.91</v>
      </c>
      <c r="T3747" s="403">
        <v>3.8170000000000002</v>
      </c>
      <c r="U3747" s="403">
        <v>5.7380000000000004</v>
      </c>
      <c r="V3747" s="403">
        <v>21.533000000000001</v>
      </c>
      <c r="W3747" s="403">
        <v>17</v>
      </c>
      <c r="X3747" s="404">
        <v>0.13815</v>
      </c>
      <c r="Y3747" s="403">
        <f>X3747+(S3747*((U3747-INDEX('[1]Center of Mass'!$B$8:$M$105,MATCH(A3747,'[1]Center of Mass'!$B$8:$B$105,0),9))^2+(V3747-INDEX('[1]Center of Mass'!$B$8:$M$105,MATCH(A3747,'[1]Center of Mass'!$B$8:$B$105,0),10))^2))</f>
        <v>278.28746599000004</v>
      </c>
    </row>
    <row r="3748" spans="1:25">
      <c r="A3748" s="403" t="s">
        <v>33</v>
      </c>
      <c r="B3748" s="403" t="s">
        <v>861</v>
      </c>
      <c r="C3748" s="403" t="s">
        <v>343</v>
      </c>
      <c r="D3748" s="403" t="s">
        <v>344</v>
      </c>
      <c r="E3748" s="403" t="s">
        <v>1455</v>
      </c>
      <c r="F3748" s="403">
        <v>0</v>
      </c>
      <c r="O3748" s="403" t="s">
        <v>345</v>
      </c>
      <c r="R3748" s="403">
        <v>4</v>
      </c>
      <c r="S3748" s="403">
        <v>0.91</v>
      </c>
      <c r="T3748" s="403">
        <v>3.8170000000000002</v>
      </c>
      <c r="U3748" s="403">
        <v>6.7130000000000001</v>
      </c>
      <c r="V3748" s="403">
        <v>21.533000000000001</v>
      </c>
      <c r="W3748" s="403">
        <v>17</v>
      </c>
      <c r="X3748" s="404">
        <v>0.13815</v>
      </c>
      <c r="Y3748" s="403">
        <f>X3748+(S3748*((U3748-INDEX('[1]Center of Mass'!$B$8:$M$105,MATCH(A3748,'[1]Center of Mass'!$B$8:$B$105,0),9))^2+(V3748-INDEX('[1]Center of Mass'!$B$8:$M$105,MATCH(A3748,'[1]Center of Mass'!$B$8:$B$105,0),10))^2))</f>
        <v>251.17754223999998</v>
      </c>
    </row>
    <row r="3749" spans="1:25">
      <c r="A3749" s="403" t="s">
        <v>33</v>
      </c>
      <c r="B3749" s="403" t="s">
        <v>894</v>
      </c>
      <c r="C3749" s="403" t="s">
        <v>343</v>
      </c>
      <c r="D3749" s="403" t="s">
        <v>344</v>
      </c>
      <c r="E3749" s="403" t="s">
        <v>1455</v>
      </c>
      <c r="F3749" s="403">
        <v>0</v>
      </c>
      <c r="O3749" s="403" t="s">
        <v>345</v>
      </c>
      <c r="R3749" s="403">
        <v>4</v>
      </c>
      <c r="S3749" s="403">
        <v>1.4233</v>
      </c>
      <c r="T3749" s="403">
        <v>4.9290000000000003</v>
      </c>
      <c r="U3749" s="403">
        <v>7.9630000000000001</v>
      </c>
      <c r="V3749" s="403">
        <v>21.541</v>
      </c>
      <c r="W3749" s="403">
        <v>17</v>
      </c>
      <c r="X3749" s="404">
        <v>0.38041999999999998</v>
      </c>
      <c r="Y3749" s="403">
        <f>X3749+(S3749*((U3749-INDEX('[1]Center of Mass'!$B$8:$M$105,MATCH(A3749,'[1]Center of Mass'!$B$8:$B$105,0),9))^2+(V3749-INDEX('[1]Center of Mass'!$B$8:$M$105,MATCH(A3749,'[1]Center of Mass'!$B$8:$B$105,0),10))^2))</f>
        <v>342.79217817480003</v>
      </c>
    </row>
    <row r="3750" spans="1:25">
      <c r="A3750" s="403" t="s">
        <v>33</v>
      </c>
      <c r="B3750" s="403" t="s">
        <v>795</v>
      </c>
      <c r="C3750" s="403" t="s">
        <v>343</v>
      </c>
      <c r="D3750" s="403" t="s">
        <v>344</v>
      </c>
      <c r="E3750" s="403" t="s">
        <v>1455</v>
      </c>
      <c r="F3750" s="403">
        <v>0</v>
      </c>
      <c r="O3750" s="403" t="s">
        <v>345</v>
      </c>
      <c r="R3750" s="403">
        <v>4</v>
      </c>
      <c r="S3750" s="403">
        <v>0.72330000000000005</v>
      </c>
      <c r="T3750" s="403">
        <v>3.4289999999999998</v>
      </c>
      <c r="U3750" s="403">
        <v>9.1110000000000007</v>
      </c>
      <c r="V3750" s="403">
        <v>21.518000000000001</v>
      </c>
      <c r="W3750" s="403">
        <v>17</v>
      </c>
      <c r="X3750" s="404">
        <v>8.9226E-2</v>
      </c>
      <c r="Y3750" s="403">
        <f>X3750+(S3750*((U3750-INDEX('[1]Center of Mass'!$B$8:$M$105,MATCH(A3750,'[1]Center of Mass'!$B$8:$B$105,0),9))^2+(V3750-INDEX('[1]Center of Mass'!$B$8:$M$105,MATCH(A3750,'[1]Center of Mass'!$B$8:$B$105,0),10))^2))</f>
        <v>152.31386845289998</v>
      </c>
    </row>
    <row r="3751" spans="1:25">
      <c r="A3751" s="403" t="s">
        <v>33</v>
      </c>
      <c r="B3751" s="403" t="s">
        <v>796</v>
      </c>
      <c r="C3751" s="403" t="s">
        <v>343</v>
      </c>
      <c r="D3751" s="403" t="s">
        <v>344</v>
      </c>
      <c r="E3751" s="403" t="s">
        <v>1455</v>
      </c>
      <c r="F3751" s="403">
        <v>0</v>
      </c>
      <c r="O3751" s="403" t="s">
        <v>345</v>
      </c>
      <c r="R3751" s="403">
        <v>4</v>
      </c>
      <c r="S3751" s="403">
        <v>0.93330000000000002</v>
      </c>
      <c r="T3751" s="403">
        <v>3.867</v>
      </c>
      <c r="U3751" s="403">
        <v>10</v>
      </c>
      <c r="V3751" s="403">
        <v>21.533000000000001</v>
      </c>
      <c r="W3751" s="403">
        <v>17</v>
      </c>
      <c r="X3751" s="404">
        <v>0.14552999999999999</v>
      </c>
      <c r="Y3751" s="403">
        <f>X3751+(S3751*((U3751-INDEX('[1]Center of Mass'!$B$8:$M$105,MATCH(A3751,'[1]Center of Mass'!$B$8:$B$105,0),9))^2+(V3751-INDEX('[1]Center of Mass'!$B$8:$M$105,MATCH(A3751,'[1]Center of Mass'!$B$8:$B$105,0),10))^2))</f>
        <v>176.95209672090004</v>
      </c>
    </row>
    <row r="3752" spans="1:25">
      <c r="A3752" s="403" t="s">
        <v>33</v>
      </c>
      <c r="B3752" s="403" t="s">
        <v>799</v>
      </c>
      <c r="C3752" s="403" t="s">
        <v>343</v>
      </c>
      <c r="D3752" s="403" t="s">
        <v>344</v>
      </c>
      <c r="E3752" s="403" t="s">
        <v>1455</v>
      </c>
      <c r="F3752" s="403">
        <v>0</v>
      </c>
      <c r="O3752" s="403" t="s">
        <v>345</v>
      </c>
      <c r="R3752" s="403">
        <v>4</v>
      </c>
      <c r="S3752" s="403">
        <v>1.0111000000000001</v>
      </c>
      <c r="T3752" s="403">
        <v>4.0330000000000004</v>
      </c>
      <c r="U3752" s="403">
        <v>13.242000000000001</v>
      </c>
      <c r="V3752" s="403">
        <v>21.533000000000001</v>
      </c>
      <c r="W3752" s="403">
        <v>17</v>
      </c>
      <c r="X3752" s="404">
        <v>0.17229</v>
      </c>
      <c r="Y3752" s="403">
        <f>X3752+(S3752*((U3752-INDEX('[1]Center of Mass'!$B$8:$M$105,MATCH(A3752,'[1]Center of Mass'!$B$8:$B$105,0),9))^2+(V3752-INDEX('[1]Center of Mass'!$B$8:$M$105,MATCH(A3752,'[1]Center of Mass'!$B$8:$B$105,0),10))^2))</f>
        <v>126.93135408350004</v>
      </c>
    </row>
    <row r="3753" spans="1:25">
      <c r="A3753" s="403" t="s">
        <v>33</v>
      </c>
      <c r="B3753" s="403" t="s">
        <v>800</v>
      </c>
      <c r="C3753" s="403" t="s">
        <v>343</v>
      </c>
      <c r="D3753" s="403" t="s">
        <v>344</v>
      </c>
      <c r="E3753" s="403" t="s">
        <v>1455</v>
      </c>
      <c r="F3753" s="403">
        <v>0</v>
      </c>
      <c r="O3753" s="403" t="s">
        <v>345</v>
      </c>
      <c r="R3753" s="403">
        <v>4</v>
      </c>
      <c r="S3753" s="403">
        <v>1.0111000000000001</v>
      </c>
      <c r="T3753" s="403">
        <v>4.0330000000000004</v>
      </c>
      <c r="U3753" s="403">
        <v>14.324999999999999</v>
      </c>
      <c r="V3753" s="403">
        <v>21.533000000000001</v>
      </c>
      <c r="W3753" s="403">
        <v>17</v>
      </c>
      <c r="X3753" s="404">
        <v>0.17229</v>
      </c>
      <c r="Y3753" s="403">
        <f>X3753+(S3753*((U3753-INDEX('[1]Center of Mass'!$B$8:$M$105,MATCH(A3753,'[1]Center of Mass'!$B$8:$B$105,0),9))^2+(V3753-INDEX('[1]Center of Mass'!$B$8:$M$105,MATCH(A3753,'[1]Center of Mass'!$B$8:$B$105,0),10))^2))</f>
        <v>110.02532023280006</v>
      </c>
    </row>
    <row r="3754" spans="1:25">
      <c r="A3754" s="403" t="s">
        <v>33</v>
      </c>
      <c r="B3754" s="403" t="s">
        <v>801</v>
      </c>
      <c r="C3754" s="403" t="s">
        <v>343</v>
      </c>
      <c r="D3754" s="403" t="s">
        <v>344</v>
      </c>
      <c r="E3754" s="403" t="s">
        <v>1455</v>
      </c>
      <c r="F3754" s="403">
        <v>0</v>
      </c>
      <c r="O3754" s="403" t="s">
        <v>345</v>
      </c>
      <c r="R3754" s="403">
        <v>4</v>
      </c>
      <c r="S3754" s="403">
        <v>1.0111000000000001</v>
      </c>
      <c r="T3754" s="403">
        <v>4.0330000000000004</v>
      </c>
      <c r="U3754" s="403">
        <v>15.407999999999999</v>
      </c>
      <c r="V3754" s="403">
        <v>21.533000000000001</v>
      </c>
      <c r="W3754" s="403">
        <v>17</v>
      </c>
      <c r="X3754" s="404">
        <v>0.17229</v>
      </c>
      <c r="Y3754" s="403">
        <f>X3754+(S3754*((U3754-INDEX('[1]Center of Mass'!$B$8:$M$105,MATCH(A3754,'[1]Center of Mass'!$B$8:$B$105,0),9))^2+(V3754-INDEX('[1]Center of Mass'!$B$8:$M$105,MATCH(A3754,'[1]Center of Mass'!$B$8:$B$105,0),10))^2))</f>
        <v>95.491102517900046</v>
      </c>
    </row>
    <row r="3755" spans="1:25">
      <c r="A3755" s="403" t="s">
        <v>33</v>
      </c>
      <c r="B3755" s="403" t="s">
        <v>802</v>
      </c>
      <c r="C3755" s="403" t="s">
        <v>343</v>
      </c>
      <c r="D3755" s="403" t="s">
        <v>344</v>
      </c>
      <c r="E3755" s="403" t="s">
        <v>1455</v>
      </c>
      <c r="F3755" s="403">
        <v>0</v>
      </c>
      <c r="O3755" s="403" t="s">
        <v>345</v>
      </c>
      <c r="R3755" s="403">
        <v>4</v>
      </c>
      <c r="S3755" s="403">
        <v>1.0111000000000001</v>
      </c>
      <c r="T3755" s="403">
        <v>4.0330000000000004</v>
      </c>
      <c r="U3755" s="403">
        <v>16.492000000000001</v>
      </c>
      <c r="V3755" s="403">
        <v>21.533000000000001</v>
      </c>
      <c r="W3755" s="403">
        <v>17</v>
      </c>
      <c r="X3755" s="404">
        <v>0.17229</v>
      </c>
      <c r="Y3755" s="403">
        <f>X3755+(S3755*((U3755-INDEX('[1]Center of Mass'!$B$8:$M$105,MATCH(A3755,'[1]Center of Mass'!$B$8:$B$105,0),9))^2+(V3755-INDEX('[1]Center of Mass'!$B$8:$M$105,MATCH(A3755,'[1]Center of Mass'!$B$8:$B$105,0),10))^2))</f>
        <v>83.318566683500023</v>
      </c>
    </row>
    <row r="3756" spans="1:25">
      <c r="A3756" s="403" t="s">
        <v>33</v>
      </c>
      <c r="B3756" s="403" t="s">
        <v>803</v>
      </c>
      <c r="C3756" s="403" t="s">
        <v>343</v>
      </c>
      <c r="D3756" s="403" t="s">
        <v>344</v>
      </c>
      <c r="E3756" s="403" t="s">
        <v>1455</v>
      </c>
      <c r="F3756" s="403">
        <v>0</v>
      </c>
      <c r="O3756" s="403" t="s">
        <v>345</v>
      </c>
      <c r="R3756" s="403">
        <v>4</v>
      </c>
      <c r="S3756" s="403">
        <v>1.0111000000000001</v>
      </c>
      <c r="T3756" s="403">
        <v>4.0330000000000004</v>
      </c>
      <c r="U3756" s="403">
        <v>17.574999999999999</v>
      </c>
      <c r="V3756" s="403">
        <v>21.533000000000001</v>
      </c>
      <c r="W3756" s="403">
        <v>17</v>
      </c>
      <c r="X3756" s="404">
        <v>0.17229</v>
      </c>
      <c r="Y3756" s="403">
        <f>X3756+(S3756*((U3756-INDEX('[1]Center of Mass'!$B$8:$M$105,MATCH(A3756,'[1]Center of Mass'!$B$8:$B$105,0),9))^2+(V3756-INDEX('[1]Center of Mass'!$B$8:$M$105,MATCH(A3756,'[1]Center of Mass'!$B$8:$B$105,0),10))^2))</f>
        <v>73.53017128280004</v>
      </c>
    </row>
    <row r="3757" spans="1:25">
      <c r="A3757" s="403" t="s">
        <v>33</v>
      </c>
      <c r="B3757" s="403" t="s">
        <v>804</v>
      </c>
      <c r="C3757" s="403" t="s">
        <v>343</v>
      </c>
      <c r="D3757" s="403" t="s">
        <v>344</v>
      </c>
      <c r="E3757" s="403" t="s">
        <v>1455</v>
      </c>
      <c r="F3757" s="403">
        <v>0</v>
      </c>
      <c r="O3757" s="403" t="s">
        <v>345</v>
      </c>
      <c r="R3757" s="403">
        <v>4</v>
      </c>
      <c r="S3757" s="403">
        <v>1.0111000000000001</v>
      </c>
      <c r="T3757" s="403">
        <v>4.0330000000000004</v>
      </c>
      <c r="U3757" s="403">
        <v>18.658000000000001</v>
      </c>
      <c r="V3757" s="403">
        <v>21.533000000000001</v>
      </c>
      <c r="W3757" s="403">
        <v>17</v>
      </c>
      <c r="X3757" s="404">
        <v>0.17229</v>
      </c>
      <c r="Y3757" s="403">
        <f>X3757+(S3757*((U3757-INDEX('[1]Center of Mass'!$B$8:$M$105,MATCH(A3757,'[1]Center of Mass'!$B$8:$B$105,0),9))^2+(V3757-INDEX('[1]Center of Mass'!$B$8:$M$105,MATCH(A3757,'[1]Center of Mass'!$B$8:$B$105,0),10))^2))</f>
        <v>66.113592017900018</v>
      </c>
    </row>
    <row r="3758" spans="1:25">
      <c r="A3758" s="403" t="s">
        <v>33</v>
      </c>
      <c r="B3758" s="403" t="s">
        <v>806</v>
      </c>
      <c r="C3758" s="403" t="s">
        <v>343</v>
      </c>
      <c r="D3758" s="403" t="s">
        <v>344</v>
      </c>
      <c r="E3758" s="403" t="s">
        <v>1455</v>
      </c>
      <c r="F3758" s="403">
        <v>0</v>
      </c>
      <c r="O3758" s="403" t="s">
        <v>345</v>
      </c>
      <c r="R3758" s="403">
        <v>4</v>
      </c>
      <c r="S3758" s="403">
        <v>1.32</v>
      </c>
      <c r="T3758" s="403">
        <v>4.5999999999999996</v>
      </c>
      <c r="U3758" s="403">
        <v>-0.6</v>
      </c>
      <c r="V3758" s="403">
        <v>22.55</v>
      </c>
      <c r="W3758" s="403">
        <v>17</v>
      </c>
      <c r="X3758" s="404">
        <v>0.29149999999999998</v>
      </c>
      <c r="Y3758" s="403">
        <f>X3758+(S3758*((U3758-INDEX('[1]Center of Mass'!$B$8:$M$105,MATCH(A3758,'[1]Center of Mass'!$B$8:$B$105,0),9))^2+(V3758-INDEX('[1]Center of Mass'!$B$8:$M$105,MATCH(A3758,'[1]Center of Mass'!$B$8:$B$105,0),10))^2))</f>
        <v>742.22816888000023</v>
      </c>
    </row>
    <row r="3759" spans="1:25">
      <c r="A3759" s="403" t="s">
        <v>33</v>
      </c>
      <c r="B3759" s="403" t="s">
        <v>807</v>
      </c>
      <c r="C3759" s="403" t="s">
        <v>343</v>
      </c>
      <c r="D3759" s="403" t="s">
        <v>344</v>
      </c>
      <c r="E3759" s="403" t="s">
        <v>1455</v>
      </c>
      <c r="F3759" s="403">
        <v>0</v>
      </c>
      <c r="O3759" s="403" t="s">
        <v>345</v>
      </c>
      <c r="R3759" s="403">
        <v>4</v>
      </c>
      <c r="S3759" s="403">
        <v>1.21</v>
      </c>
      <c r="T3759" s="403">
        <v>4.4000000000000004</v>
      </c>
      <c r="U3759" s="403">
        <v>0.55000000000000004</v>
      </c>
      <c r="V3759" s="403">
        <v>22.55</v>
      </c>
      <c r="W3759" s="403">
        <v>17</v>
      </c>
      <c r="X3759" s="404">
        <v>0.24401999999999999</v>
      </c>
      <c r="Y3759" s="403">
        <f>X3759+(S3759*((U3759-INDEX('[1]Center of Mass'!$B$8:$M$105,MATCH(A3759,'[1]Center of Mass'!$B$8:$B$105,0),9))^2+(V3759-INDEX('[1]Center of Mass'!$B$8:$M$105,MATCH(A3759,'[1]Center of Mass'!$B$8:$B$105,0),10))^2))</f>
        <v>620.44020913999987</v>
      </c>
    </row>
    <row r="3760" spans="1:25">
      <c r="A3760" s="403" t="s">
        <v>33</v>
      </c>
      <c r="B3760" s="403" t="s">
        <v>808</v>
      </c>
      <c r="C3760" s="403" t="s">
        <v>343</v>
      </c>
      <c r="D3760" s="403" t="s">
        <v>344</v>
      </c>
      <c r="E3760" s="403" t="s">
        <v>1455</v>
      </c>
      <c r="F3760" s="403">
        <v>0</v>
      </c>
      <c r="O3760" s="403" t="s">
        <v>345</v>
      </c>
      <c r="R3760" s="403">
        <v>4</v>
      </c>
      <c r="S3760" s="403">
        <v>1.21</v>
      </c>
      <c r="T3760" s="403">
        <v>4.4000000000000004</v>
      </c>
      <c r="U3760" s="403">
        <v>1.65</v>
      </c>
      <c r="V3760" s="403">
        <v>22.55</v>
      </c>
      <c r="W3760" s="403">
        <v>17</v>
      </c>
      <c r="X3760" s="404">
        <v>0.24401999999999999</v>
      </c>
      <c r="Y3760" s="403">
        <f>X3760+(S3760*((U3760-INDEX('[1]Center of Mass'!$B$8:$M$105,MATCH(A3760,'[1]Center of Mass'!$B$8:$B$105,0),9))^2+(V3760-INDEX('[1]Center of Mass'!$B$8:$M$105,MATCH(A3760,'[1]Center of Mass'!$B$8:$B$105,0),10))^2))</f>
        <v>566.12742314000013</v>
      </c>
    </row>
    <row r="3761" spans="1:25">
      <c r="A3761" s="403" t="s">
        <v>33</v>
      </c>
      <c r="B3761" s="403" t="s">
        <v>809</v>
      </c>
      <c r="C3761" s="403" t="s">
        <v>343</v>
      </c>
      <c r="D3761" s="403" t="s">
        <v>344</v>
      </c>
      <c r="E3761" s="403" t="s">
        <v>1455</v>
      </c>
      <c r="F3761" s="403">
        <v>0</v>
      </c>
      <c r="O3761" s="403" t="s">
        <v>345</v>
      </c>
      <c r="R3761" s="403">
        <v>4</v>
      </c>
      <c r="S3761" s="403">
        <v>1.21</v>
      </c>
      <c r="T3761" s="403">
        <v>4.4000000000000004</v>
      </c>
      <c r="U3761" s="403">
        <v>2.75</v>
      </c>
      <c r="V3761" s="403">
        <v>22.55</v>
      </c>
      <c r="W3761" s="403">
        <v>17</v>
      </c>
      <c r="X3761" s="404">
        <v>0.24401999999999999</v>
      </c>
      <c r="Y3761" s="403">
        <f>X3761+(S3761*((U3761-INDEX('[1]Center of Mass'!$B$8:$M$105,MATCH(A3761,'[1]Center of Mass'!$B$8:$B$105,0),9))^2+(V3761-INDEX('[1]Center of Mass'!$B$8:$M$105,MATCH(A3761,'[1]Center of Mass'!$B$8:$B$105,0),10))^2))</f>
        <v>514.74283714000001</v>
      </c>
    </row>
    <row r="3762" spans="1:25">
      <c r="A3762" s="403" t="s">
        <v>33</v>
      </c>
      <c r="B3762" s="403" t="s">
        <v>810</v>
      </c>
      <c r="C3762" s="403" t="s">
        <v>343</v>
      </c>
      <c r="D3762" s="403" t="s">
        <v>344</v>
      </c>
      <c r="E3762" s="403" t="s">
        <v>1455</v>
      </c>
      <c r="F3762" s="403">
        <v>0</v>
      </c>
      <c r="O3762" s="403" t="s">
        <v>345</v>
      </c>
      <c r="R3762" s="403">
        <v>4</v>
      </c>
      <c r="S3762" s="403">
        <v>1.0725</v>
      </c>
      <c r="T3762" s="403">
        <v>4.1500000000000004</v>
      </c>
      <c r="U3762" s="403">
        <v>3.7879999999999998</v>
      </c>
      <c r="V3762" s="403">
        <v>22.55</v>
      </c>
      <c r="W3762" s="403">
        <v>17</v>
      </c>
      <c r="X3762" s="404">
        <v>0.19311</v>
      </c>
      <c r="Y3762" s="403">
        <f>X3762+(S3762*((U3762-INDEX('[1]Center of Mass'!$B$8:$M$105,MATCH(A3762,'[1]Center of Mass'!$B$8:$B$105,0),9))^2+(V3762-INDEX('[1]Center of Mass'!$B$8:$M$105,MATCH(A3762,'[1]Center of Mass'!$B$8:$B$105,0),10))^2))</f>
        <v>415.62796912499999</v>
      </c>
    </row>
    <row r="3763" spans="1:25">
      <c r="A3763" s="403" t="s">
        <v>33</v>
      </c>
      <c r="B3763" s="403" t="s">
        <v>811</v>
      </c>
      <c r="C3763" s="403" t="s">
        <v>343</v>
      </c>
      <c r="D3763" s="403" t="s">
        <v>344</v>
      </c>
      <c r="E3763" s="403" t="s">
        <v>1455</v>
      </c>
      <c r="F3763" s="403">
        <v>0</v>
      </c>
      <c r="O3763" s="403" t="s">
        <v>345</v>
      </c>
      <c r="R3763" s="403">
        <v>4</v>
      </c>
      <c r="S3763" s="403">
        <v>1.0725</v>
      </c>
      <c r="T3763" s="403">
        <v>4.1500000000000004</v>
      </c>
      <c r="U3763" s="403">
        <v>4.7629999999999999</v>
      </c>
      <c r="V3763" s="403">
        <v>22.55</v>
      </c>
      <c r="W3763" s="403">
        <v>17</v>
      </c>
      <c r="X3763" s="404">
        <v>0.19311</v>
      </c>
      <c r="Y3763" s="403">
        <f>X3763+(S3763*((U3763-INDEX('[1]Center of Mass'!$B$8:$M$105,MATCH(A3763,'[1]Center of Mass'!$B$8:$B$105,0),9))^2+(V3763-INDEX('[1]Center of Mass'!$B$8:$M$105,MATCH(A3763,'[1]Center of Mass'!$B$8:$B$105,0),10))^2))</f>
        <v>379.59880631250002</v>
      </c>
    </row>
    <row r="3764" spans="1:25">
      <c r="A3764" s="403" t="s">
        <v>33</v>
      </c>
      <c r="B3764" s="403" t="s">
        <v>812</v>
      </c>
      <c r="C3764" s="403" t="s">
        <v>343</v>
      </c>
      <c r="D3764" s="403" t="s">
        <v>344</v>
      </c>
      <c r="E3764" s="403" t="s">
        <v>1455</v>
      </c>
      <c r="F3764" s="403">
        <v>0</v>
      </c>
      <c r="O3764" s="403" t="s">
        <v>345</v>
      </c>
      <c r="R3764" s="403">
        <v>4</v>
      </c>
      <c r="S3764" s="403">
        <v>1.0725</v>
      </c>
      <c r="T3764" s="403">
        <v>4.1500000000000004</v>
      </c>
      <c r="U3764" s="403">
        <v>5.7380000000000004</v>
      </c>
      <c r="V3764" s="403">
        <v>22.55</v>
      </c>
      <c r="W3764" s="403">
        <v>17</v>
      </c>
      <c r="X3764" s="404">
        <v>0.19311</v>
      </c>
      <c r="Y3764" s="403">
        <f>X3764+(S3764*((U3764-INDEX('[1]Center of Mass'!$B$8:$M$105,MATCH(A3764,'[1]Center of Mass'!$B$8:$B$105,0),9))^2+(V3764-INDEX('[1]Center of Mass'!$B$8:$M$105,MATCH(A3764,'[1]Center of Mass'!$B$8:$B$105,0),10))^2))</f>
        <v>345.60873412500007</v>
      </c>
    </row>
    <row r="3765" spans="1:25">
      <c r="A3765" s="403" t="s">
        <v>33</v>
      </c>
      <c r="B3765" s="403" t="s">
        <v>813</v>
      </c>
      <c r="C3765" s="403" t="s">
        <v>343</v>
      </c>
      <c r="D3765" s="403" t="s">
        <v>344</v>
      </c>
      <c r="E3765" s="403" t="s">
        <v>1455</v>
      </c>
      <c r="F3765" s="403">
        <v>0</v>
      </c>
      <c r="O3765" s="403" t="s">
        <v>345</v>
      </c>
      <c r="R3765" s="403">
        <v>4</v>
      </c>
      <c r="S3765" s="403">
        <v>1.0725</v>
      </c>
      <c r="T3765" s="403">
        <v>4.1500000000000004</v>
      </c>
      <c r="U3765" s="403">
        <v>6.7130000000000001</v>
      </c>
      <c r="V3765" s="403">
        <v>22.55</v>
      </c>
      <c r="W3765" s="403">
        <v>17</v>
      </c>
      <c r="X3765" s="404">
        <v>0.19311</v>
      </c>
      <c r="Y3765" s="403">
        <f>X3765+(S3765*((U3765-INDEX('[1]Center of Mass'!$B$8:$M$105,MATCH(A3765,'[1]Center of Mass'!$B$8:$B$105,0),9))^2+(V3765-INDEX('[1]Center of Mass'!$B$8:$M$105,MATCH(A3765,'[1]Center of Mass'!$B$8:$B$105,0),10))^2))</f>
        <v>313.65775256249998</v>
      </c>
    </row>
    <row r="3766" spans="1:25">
      <c r="A3766" s="403" t="s">
        <v>33</v>
      </c>
      <c r="B3766" s="403" t="s">
        <v>814</v>
      </c>
      <c r="C3766" s="403" t="s">
        <v>343</v>
      </c>
      <c r="D3766" s="403" t="s">
        <v>344</v>
      </c>
      <c r="E3766" s="403" t="s">
        <v>1455</v>
      </c>
      <c r="F3766" s="403">
        <v>0</v>
      </c>
      <c r="O3766" s="403" t="s">
        <v>345</v>
      </c>
      <c r="R3766" s="403">
        <v>4</v>
      </c>
      <c r="S3766" s="403">
        <v>1.76</v>
      </c>
      <c r="T3766" s="403">
        <v>5.4</v>
      </c>
      <c r="U3766" s="403">
        <v>8</v>
      </c>
      <c r="V3766" s="403">
        <v>22.55</v>
      </c>
      <c r="W3766" s="403">
        <v>17</v>
      </c>
      <c r="X3766" s="404">
        <v>0.55293000000000003</v>
      </c>
      <c r="Y3766" s="403">
        <f>X3766+(S3766*((U3766-INDEX('[1]Center of Mass'!$B$8:$M$105,MATCH(A3766,'[1]Center of Mass'!$B$8:$B$105,0),9))^2+(V3766-INDEX('[1]Center of Mass'!$B$8:$M$105,MATCH(A3766,'[1]Center of Mass'!$B$8:$B$105,0),10))^2))</f>
        <v>450.86940584000001</v>
      </c>
    </row>
    <row r="3767" spans="1:25">
      <c r="A3767" s="403" t="s">
        <v>33</v>
      </c>
      <c r="B3767" s="403" t="s">
        <v>816</v>
      </c>
      <c r="C3767" s="403" t="s">
        <v>343</v>
      </c>
      <c r="D3767" s="403" t="s">
        <v>344</v>
      </c>
      <c r="E3767" s="403" t="s">
        <v>1455</v>
      </c>
      <c r="F3767" s="403">
        <v>0</v>
      </c>
      <c r="O3767" s="403" t="s">
        <v>345</v>
      </c>
      <c r="R3767" s="403">
        <v>4</v>
      </c>
      <c r="S3767" s="403">
        <v>0.77</v>
      </c>
      <c r="T3767" s="403">
        <v>3.6</v>
      </c>
      <c r="U3767" s="403">
        <v>9.15</v>
      </c>
      <c r="V3767" s="403">
        <v>22.55</v>
      </c>
      <c r="W3767" s="403">
        <v>17</v>
      </c>
      <c r="X3767" s="404">
        <v>0.10908</v>
      </c>
      <c r="Y3767" s="403">
        <f>X3767+(S3767*((U3767-INDEX('[1]Center of Mass'!$B$8:$M$105,MATCH(A3767,'[1]Center of Mass'!$B$8:$B$105,0),9))^2+(V3767-INDEX('[1]Center of Mass'!$B$8:$M$105,MATCH(A3767,'[1]Center of Mass'!$B$8:$B$105,0),10))^2))</f>
        <v>174.22705018000002</v>
      </c>
    </row>
    <row r="3768" spans="1:25">
      <c r="A3768" s="403" t="s">
        <v>33</v>
      </c>
      <c r="B3768" s="403" t="s">
        <v>818</v>
      </c>
      <c r="C3768" s="403" t="s">
        <v>343</v>
      </c>
      <c r="D3768" s="403" t="s">
        <v>344</v>
      </c>
      <c r="E3768" s="403" t="s">
        <v>1455</v>
      </c>
      <c r="F3768" s="403">
        <v>0</v>
      </c>
      <c r="O3768" s="403" t="s">
        <v>345</v>
      </c>
      <c r="R3768" s="403">
        <v>4</v>
      </c>
      <c r="S3768" s="403">
        <v>1.1917</v>
      </c>
      <c r="T3768" s="403">
        <v>4.367</v>
      </c>
      <c r="U3768" s="403">
        <v>13.242000000000001</v>
      </c>
      <c r="V3768" s="403">
        <v>22.55</v>
      </c>
      <c r="W3768" s="403">
        <v>17</v>
      </c>
      <c r="X3768" s="404">
        <v>0.23671</v>
      </c>
      <c r="Y3768" s="403">
        <f>X3768+(S3768*((U3768-INDEX('[1]Center of Mass'!$B$8:$M$105,MATCH(A3768,'[1]Center of Mass'!$B$8:$B$105,0),9))^2+(V3768-INDEX('[1]Center of Mass'!$B$8:$M$105,MATCH(A3768,'[1]Center of Mass'!$B$8:$B$105,0),10))^2))</f>
        <v>169.18967480819998</v>
      </c>
    </row>
    <row r="3769" spans="1:25">
      <c r="A3769" s="403" t="s">
        <v>33</v>
      </c>
      <c r="B3769" s="403" t="s">
        <v>819</v>
      </c>
      <c r="C3769" s="403" t="s">
        <v>343</v>
      </c>
      <c r="D3769" s="403" t="s">
        <v>344</v>
      </c>
      <c r="E3769" s="403" t="s">
        <v>1455</v>
      </c>
      <c r="F3769" s="403">
        <v>0</v>
      </c>
      <c r="O3769" s="403" t="s">
        <v>345</v>
      </c>
      <c r="R3769" s="403">
        <v>4</v>
      </c>
      <c r="S3769" s="403">
        <v>1.1917</v>
      </c>
      <c r="T3769" s="403">
        <v>4.367</v>
      </c>
      <c r="U3769" s="403">
        <v>14.324999999999999</v>
      </c>
      <c r="V3769" s="403">
        <v>22.55</v>
      </c>
      <c r="W3769" s="403">
        <v>17</v>
      </c>
      <c r="X3769" s="404">
        <v>0.23671</v>
      </c>
      <c r="Y3769" s="403">
        <f>X3769+(S3769*((U3769-INDEX('[1]Center of Mass'!$B$8:$M$105,MATCH(A3769,'[1]Center of Mass'!$B$8:$B$105,0),9))^2+(V3769-INDEX('[1]Center of Mass'!$B$8:$M$105,MATCH(A3769,'[1]Center of Mass'!$B$8:$B$105,0),10))^2))</f>
        <v>149.26393003530001</v>
      </c>
    </row>
    <row r="3770" spans="1:25">
      <c r="A3770" s="403" t="s">
        <v>33</v>
      </c>
      <c r="B3770" s="403" t="s">
        <v>820</v>
      </c>
      <c r="C3770" s="403" t="s">
        <v>343</v>
      </c>
      <c r="D3770" s="403" t="s">
        <v>344</v>
      </c>
      <c r="E3770" s="403" t="s">
        <v>1455</v>
      </c>
      <c r="F3770" s="403">
        <v>0</v>
      </c>
      <c r="O3770" s="403" t="s">
        <v>345</v>
      </c>
      <c r="R3770" s="403">
        <v>4</v>
      </c>
      <c r="S3770" s="403">
        <v>1.1917</v>
      </c>
      <c r="T3770" s="403">
        <v>4.367</v>
      </c>
      <c r="U3770" s="403">
        <v>15.407999999999999</v>
      </c>
      <c r="V3770" s="403">
        <v>22.55</v>
      </c>
      <c r="W3770" s="403">
        <v>17</v>
      </c>
      <c r="X3770" s="404">
        <v>0.23671</v>
      </c>
      <c r="Y3770" s="403">
        <f>X3770+(S3770*((U3770-INDEX('[1]Center of Mass'!$B$8:$M$105,MATCH(A3770,'[1]Center of Mass'!$B$8:$B$105,0),9))^2+(V3770-INDEX('[1]Center of Mass'!$B$8:$M$105,MATCH(A3770,'[1]Center of Mass'!$B$8:$B$105,0),10))^2))</f>
        <v>132.133648905</v>
      </c>
    </row>
    <row r="3771" spans="1:25">
      <c r="A3771" s="403" t="s">
        <v>33</v>
      </c>
      <c r="B3771" s="403" t="s">
        <v>821</v>
      </c>
      <c r="C3771" s="403" t="s">
        <v>343</v>
      </c>
      <c r="D3771" s="403" t="s">
        <v>344</v>
      </c>
      <c r="E3771" s="403" t="s">
        <v>1455</v>
      </c>
      <c r="F3771" s="403">
        <v>0</v>
      </c>
      <c r="O3771" s="403" t="s">
        <v>345</v>
      </c>
      <c r="R3771" s="403">
        <v>4</v>
      </c>
      <c r="S3771" s="403">
        <v>1.1917</v>
      </c>
      <c r="T3771" s="403">
        <v>4.367</v>
      </c>
      <c r="U3771" s="403">
        <v>16.492000000000001</v>
      </c>
      <c r="V3771" s="403">
        <v>22.55</v>
      </c>
      <c r="W3771" s="403">
        <v>17</v>
      </c>
      <c r="X3771" s="404">
        <v>0.23671</v>
      </c>
      <c r="Y3771" s="403">
        <f>X3771+(S3771*((U3771-INDEX('[1]Center of Mass'!$B$8:$M$105,MATCH(A3771,'[1]Center of Mass'!$B$8:$B$105,0),9))^2+(V3771-INDEX('[1]Center of Mass'!$B$8:$M$105,MATCH(A3771,'[1]Center of Mass'!$B$8:$B$105,0),10))^2))</f>
        <v>117.78688700820001</v>
      </c>
    </row>
    <row r="3772" spans="1:25">
      <c r="A3772" s="403" t="s">
        <v>33</v>
      </c>
      <c r="B3772" s="403" t="s">
        <v>822</v>
      </c>
      <c r="C3772" s="403" t="s">
        <v>343</v>
      </c>
      <c r="D3772" s="403" t="s">
        <v>344</v>
      </c>
      <c r="E3772" s="403" t="s">
        <v>1455</v>
      </c>
      <c r="F3772" s="403">
        <v>0</v>
      </c>
      <c r="O3772" s="403" t="s">
        <v>345</v>
      </c>
      <c r="R3772" s="403">
        <v>4</v>
      </c>
      <c r="S3772" s="403">
        <v>1.1917</v>
      </c>
      <c r="T3772" s="403">
        <v>4.367</v>
      </c>
      <c r="U3772" s="403">
        <v>17.574999999999999</v>
      </c>
      <c r="V3772" s="403">
        <v>22.55</v>
      </c>
      <c r="W3772" s="403">
        <v>17</v>
      </c>
      <c r="X3772" s="404">
        <v>0.23671</v>
      </c>
      <c r="Y3772" s="403">
        <f>X3772+(S3772*((U3772-INDEX('[1]Center of Mass'!$B$8:$M$105,MATCH(A3772,'[1]Center of Mass'!$B$8:$B$105,0),9))^2+(V3772-INDEX('[1]Center of Mass'!$B$8:$M$105,MATCH(A3772,'[1]Center of Mass'!$B$8:$B$105,0),10))^2))</f>
        <v>106.25011438530002</v>
      </c>
    </row>
    <row r="3773" spans="1:25">
      <c r="A3773" s="403" t="s">
        <v>33</v>
      </c>
      <c r="B3773" s="403" t="s">
        <v>823</v>
      </c>
      <c r="C3773" s="403" t="s">
        <v>343</v>
      </c>
      <c r="D3773" s="403" t="s">
        <v>344</v>
      </c>
      <c r="E3773" s="403" t="s">
        <v>1455</v>
      </c>
      <c r="F3773" s="403">
        <v>0</v>
      </c>
      <c r="O3773" s="403" t="s">
        <v>345</v>
      </c>
      <c r="R3773" s="403">
        <v>4</v>
      </c>
      <c r="S3773" s="403">
        <v>1.1917</v>
      </c>
      <c r="T3773" s="403">
        <v>4.367</v>
      </c>
      <c r="U3773" s="403">
        <v>18.658000000000001</v>
      </c>
      <c r="V3773" s="403">
        <v>22.55</v>
      </c>
      <c r="W3773" s="403">
        <v>17</v>
      </c>
      <c r="X3773" s="404">
        <v>0.23671</v>
      </c>
      <c r="Y3773" s="403">
        <f>X3773+(S3773*((U3773-INDEX('[1]Center of Mass'!$B$8:$M$105,MATCH(A3773,'[1]Center of Mass'!$B$8:$B$105,0),9))^2+(V3773-INDEX('[1]Center of Mass'!$B$8:$M$105,MATCH(A3773,'[1]Center of Mass'!$B$8:$B$105,0),10))^2))</f>
        <v>97.508805405000004</v>
      </c>
    </row>
    <row r="3774" spans="1:25">
      <c r="A3774" s="403" t="s">
        <v>33</v>
      </c>
      <c r="B3774" s="403" t="s">
        <v>825</v>
      </c>
      <c r="C3774" s="403" t="s">
        <v>343</v>
      </c>
      <c r="D3774" s="403" t="s">
        <v>344</v>
      </c>
      <c r="E3774" s="403" t="s">
        <v>1455</v>
      </c>
      <c r="F3774" s="403">
        <v>0</v>
      </c>
      <c r="O3774" s="403" t="s">
        <v>345</v>
      </c>
      <c r="R3774" s="403">
        <v>4</v>
      </c>
      <c r="S3774" s="403">
        <v>1.32</v>
      </c>
      <c r="T3774" s="403">
        <v>4.5999999999999996</v>
      </c>
      <c r="U3774" s="403">
        <v>-0.6</v>
      </c>
      <c r="V3774" s="403">
        <v>23.65</v>
      </c>
      <c r="W3774" s="403">
        <v>17</v>
      </c>
      <c r="X3774" s="404">
        <v>0.29149999999999998</v>
      </c>
      <c r="Y3774" s="403">
        <f>X3774+(S3774*((U3774-INDEX('[1]Center of Mass'!$B$8:$M$105,MATCH(A3774,'[1]Center of Mass'!$B$8:$B$105,0),9))^2+(V3774-INDEX('[1]Center of Mass'!$B$8:$M$105,MATCH(A3774,'[1]Center of Mass'!$B$8:$B$105,0),10))^2))</f>
        <v>768.72716888000014</v>
      </c>
    </row>
    <row r="3775" spans="1:25">
      <c r="A3775" s="403" t="s">
        <v>33</v>
      </c>
      <c r="B3775" s="403" t="s">
        <v>826</v>
      </c>
      <c r="C3775" s="403" t="s">
        <v>343</v>
      </c>
      <c r="D3775" s="403" t="s">
        <v>344</v>
      </c>
      <c r="E3775" s="403" t="s">
        <v>1455</v>
      </c>
      <c r="F3775" s="403">
        <v>0</v>
      </c>
      <c r="O3775" s="403" t="s">
        <v>345</v>
      </c>
      <c r="R3775" s="403">
        <v>4</v>
      </c>
      <c r="S3775" s="403">
        <v>1.21</v>
      </c>
      <c r="T3775" s="403">
        <v>4.4000000000000004</v>
      </c>
      <c r="U3775" s="403">
        <v>0.55000000000000004</v>
      </c>
      <c r="V3775" s="403">
        <v>23.65</v>
      </c>
      <c r="W3775" s="403">
        <v>17</v>
      </c>
      <c r="X3775" s="404">
        <v>0.24401999999999999</v>
      </c>
      <c r="Y3775" s="403">
        <f>X3775+(S3775*((U3775-INDEX('[1]Center of Mass'!$B$8:$M$105,MATCH(A3775,'[1]Center of Mass'!$B$8:$B$105,0),9))^2+(V3775-INDEX('[1]Center of Mass'!$B$8:$M$105,MATCH(A3775,'[1]Center of Mass'!$B$8:$B$105,0),10))^2))</f>
        <v>644.73095913999998</v>
      </c>
    </row>
    <row r="3776" spans="1:25">
      <c r="A3776" s="403" t="s">
        <v>33</v>
      </c>
      <c r="B3776" s="403" t="s">
        <v>827</v>
      </c>
      <c r="C3776" s="403" t="s">
        <v>343</v>
      </c>
      <c r="D3776" s="403" t="s">
        <v>344</v>
      </c>
      <c r="E3776" s="403" t="s">
        <v>1455</v>
      </c>
      <c r="F3776" s="403">
        <v>0</v>
      </c>
      <c r="O3776" s="403" t="s">
        <v>345</v>
      </c>
      <c r="R3776" s="403">
        <v>4</v>
      </c>
      <c r="S3776" s="403">
        <v>1.21</v>
      </c>
      <c r="T3776" s="403">
        <v>4.4000000000000004</v>
      </c>
      <c r="U3776" s="403">
        <v>1.65</v>
      </c>
      <c r="V3776" s="403">
        <v>23.65</v>
      </c>
      <c r="W3776" s="403">
        <v>17</v>
      </c>
      <c r="X3776" s="404">
        <v>0.24401999999999999</v>
      </c>
      <c r="Y3776" s="403">
        <f>X3776+(S3776*((U3776-INDEX('[1]Center of Mass'!$B$8:$M$105,MATCH(A3776,'[1]Center of Mass'!$B$8:$B$105,0),9))^2+(V3776-INDEX('[1]Center of Mass'!$B$8:$M$105,MATCH(A3776,'[1]Center of Mass'!$B$8:$B$105,0),10))^2))</f>
        <v>590.41817314000002</v>
      </c>
    </row>
    <row r="3777" spans="1:25">
      <c r="A3777" s="403" t="s">
        <v>33</v>
      </c>
      <c r="B3777" s="403" t="s">
        <v>828</v>
      </c>
      <c r="C3777" s="403" t="s">
        <v>343</v>
      </c>
      <c r="D3777" s="403" t="s">
        <v>344</v>
      </c>
      <c r="E3777" s="403" t="s">
        <v>1455</v>
      </c>
      <c r="F3777" s="403">
        <v>0</v>
      </c>
      <c r="O3777" s="403" t="s">
        <v>345</v>
      </c>
      <c r="R3777" s="403">
        <v>4</v>
      </c>
      <c r="S3777" s="403">
        <v>1.21</v>
      </c>
      <c r="T3777" s="403">
        <v>4.4000000000000004</v>
      </c>
      <c r="U3777" s="403">
        <v>2.75</v>
      </c>
      <c r="V3777" s="403">
        <v>23.65</v>
      </c>
      <c r="W3777" s="403">
        <v>17</v>
      </c>
      <c r="X3777" s="404">
        <v>0.24401999999999999</v>
      </c>
      <c r="Y3777" s="403">
        <f>X3777+(S3777*((U3777-INDEX('[1]Center of Mass'!$B$8:$M$105,MATCH(A3777,'[1]Center of Mass'!$B$8:$B$105,0),9))^2+(V3777-INDEX('[1]Center of Mass'!$B$8:$M$105,MATCH(A3777,'[1]Center of Mass'!$B$8:$B$105,0),10))^2))</f>
        <v>539.0335871399999</v>
      </c>
    </row>
    <row r="3778" spans="1:25">
      <c r="A3778" s="403" t="s">
        <v>33</v>
      </c>
      <c r="B3778" s="403" t="s">
        <v>895</v>
      </c>
      <c r="C3778" s="403" t="s">
        <v>343</v>
      </c>
      <c r="D3778" s="403" t="s">
        <v>344</v>
      </c>
      <c r="E3778" s="403" t="s">
        <v>1455</v>
      </c>
      <c r="F3778" s="403">
        <v>0</v>
      </c>
      <c r="O3778" s="403" t="s">
        <v>345</v>
      </c>
      <c r="R3778" s="403">
        <v>4</v>
      </c>
      <c r="S3778" s="403">
        <v>1.0725</v>
      </c>
      <c r="T3778" s="403">
        <v>4.1500000000000004</v>
      </c>
      <c r="U3778" s="403">
        <v>3.7879999999999998</v>
      </c>
      <c r="V3778" s="403">
        <v>23.65</v>
      </c>
      <c r="W3778" s="403">
        <v>17</v>
      </c>
      <c r="X3778" s="404">
        <v>0.19311</v>
      </c>
      <c r="Y3778" s="403">
        <f>X3778+(S3778*((U3778-INDEX('[1]Center of Mass'!$B$8:$M$105,MATCH(A3778,'[1]Center of Mass'!$B$8:$B$105,0),9))^2+(V3778-INDEX('[1]Center of Mass'!$B$8:$M$105,MATCH(A3778,'[1]Center of Mass'!$B$8:$B$105,0),10))^2))</f>
        <v>437.15840662499994</v>
      </c>
    </row>
    <row r="3779" spans="1:25">
      <c r="A3779" s="403" t="s">
        <v>33</v>
      </c>
      <c r="B3779" s="403" t="s">
        <v>896</v>
      </c>
      <c r="C3779" s="403" t="s">
        <v>343</v>
      </c>
      <c r="D3779" s="403" t="s">
        <v>344</v>
      </c>
      <c r="E3779" s="403" t="s">
        <v>1455</v>
      </c>
      <c r="F3779" s="403">
        <v>0</v>
      </c>
      <c r="O3779" s="403" t="s">
        <v>345</v>
      </c>
      <c r="R3779" s="403">
        <v>4</v>
      </c>
      <c r="S3779" s="403">
        <v>1.0725</v>
      </c>
      <c r="T3779" s="403">
        <v>4.1500000000000004</v>
      </c>
      <c r="U3779" s="403">
        <v>4.7629999999999999</v>
      </c>
      <c r="V3779" s="403">
        <v>23.65</v>
      </c>
      <c r="W3779" s="403">
        <v>17</v>
      </c>
      <c r="X3779" s="404">
        <v>0.19311</v>
      </c>
      <c r="Y3779" s="403">
        <f>X3779+(S3779*((U3779-INDEX('[1]Center of Mass'!$B$8:$M$105,MATCH(A3779,'[1]Center of Mass'!$B$8:$B$105,0),9))^2+(V3779-INDEX('[1]Center of Mass'!$B$8:$M$105,MATCH(A3779,'[1]Center of Mass'!$B$8:$B$105,0),10))^2))</f>
        <v>401.12924381250002</v>
      </c>
    </row>
    <row r="3780" spans="1:25">
      <c r="A3780" s="403" t="s">
        <v>33</v>
      </c>
      <c r="B3780" s="403" t="s">
        <v>863</v>
      </c>
      <c r="C3780" s="403" t="s">
        <v>343</v>
      </c>
      <c r="D3780" s="403" t="s">
        <v>344</v>
      </c>
      <c r="E3780" s="403" t="s">
        <v>1455</v>
      </c>
      <c r="F3780" s="403">
        <v>0</v>
      </c>
      <c r="O3780" s="403" t="s">
        <v>345</v>
      </c>
      <c r="R3780" s="403">
        <v>4</v>
      </c>
      <c r="S3780" s="403">
        <v>1.0725</v>
      </c>
      <c r="T3780" s="403">
        <v>4.1500000000000004</v>
      </c>
      <c r="U3780" s="403">
        <v>5.7380000000000004</v>
      </c>
      <c r="V3780" s="403">
        <v>23.65</v>
      </c>
      <c r="W3780" s="403">
        <v>17</v>
      </c>
      <c r="X3780" s="404">
        <v>0.19311</v>
      </c>
      <c r="Y3780" s="403">
        <f>X3780+(S3780*((U3780-INDEX('[1]Center of Mass'!$B$8:$M$105,MATCH(A3780,'[1]Center of Mass'!$B$8:$B$105,0),9))^2+(V3780-INDEX('[1]Center of Mass'!$B$8:$M$105,MATCH(A3780,'[1]Center of Mass'!$B$8:$B$105,0),10))^2))</f>
        <v>367.13917162500002</v>
      </c>
    </row>
    <row r="3781" spans="1:25">
      <c r="A3781" s="403" t="s">
        <v>33</v>
      </c>
      <c r="B3781" s="403" t="s">
        <v>897</v>
      </c>
      <c r="C3781" s="403" t="s">
        <v>343</v>
      </c>
      <c r="D3781" s="403" t="s">
        <v>344</v>
      </c>
      <c r="E3781" s="403" t="s">
        <v>1455</v>
      </c>
      <c r="F3781" s="403">
        <v>0</v>
      </c>
      <c r="O3781" s="403" t="s">
        <v>345</v>
      </c>
      <c r="R3781" s="403">
        <v>4</v>
      </c>
      <c r="S3781" s="403">
        <v>1.0725</v>
      </c>
      <c r="T3781" s="403">
        <v>4.1500000000000004</v>
      </c>
      <c r="U3781" s="403">
        <v>6.7130000000000001</v>
      </c>
      <c r="V3781" s="403">
        <v>23.65</v>
      </c>
      <c r="W3781" s="403">
        <v>17</v>
      </c>
      <c r="X3781" s="404">
        <v>0.19311</v>
      </c>
      <c r="Y3781" s="403">
        <f>X3781+(S3781*((U3781-INDEX('[1]Center of Mass'!$B$8:$M$105,MATCH(A3781,'[1]Center of Mass'!$B$8:$B$105,0),9))^2+(V3781-INDEX('[1]Center of Mass'!$B$8:$M$105,MATCH(A3781,'[1]Center of Mass'!$B$8:$B$105,0),10))^2))</f>
        <v>335.18819006249993</v>
      </c>
    </row>
    <row r="3782" spans="1:25">
      <c r="A3782" s="403" t="s">
        <v>33</v>
      </c>
      <c r="B3782" s="403" t="s">
        <v>864</v>
      </c>
      <c r="C3782" s="403" t="s">
        <v>343</v>
      </c>
      <c r="D3782" s="403" t="s">
        <v>344</v>
      </c>
      <c r="E3782" s="403" t="s">
        <v>1455</v>
      </c>
      <c r="F3782" s="403">
        <v>0</v>
      </c>
      <c r="O3782" s="403" t="s">
        <v>345</v>
      </c>
      <c r="R3782" s="403">
        <v>4</v>
      </c>
      <c r="S3782" s="403">
        <v>1.76</v>
      </c>
      <c r="T3782" s="403">
        <v>5.4</v>
      </c>
      <c r="U3782" s="403">
        <v>8</v>
      </c>
      <c r="V3782" s="403">
        <v>23.65</v>
      </c>
      <c r="W3782" s="403">
        <v>17</v>
      </c>
      <c r="X3782" s="404">
        <v>0.55293000000000003</v>
      </c>
      <c r="Y3782" s="403">
        <f>X3782+(S3782*((U3782-INDEX('[1]Center of Mass'!$B$8:$M$105,MATCH(A3782,'[1]Center of Mass'!$B$8:$B$105,0),9))^2+(V3782-INDEX('[1]Center of Mass'!$B$8:$M$105,MATCH(A3782,'[1]Center of Mass'!$B$8:$B$105,0),10))^2))</f>
        <v>486.20140583999995</v>
      </c>
    </row>
    <row r="3783" spans="1:25">
      <c r="A3783" s="403" t="s">
        <v>33</v>
      </c>
      <c r="B3783" s="403" t="s">
        <v>573</v>
      </c>
      <c r="C3783" s="403" t="s">
        <v>343</v>
      </c>
      <c r="D3783" s="403" t="s">
        <v>344</v>
      </c>
      <c r="E3783" s="403" t="s">
        <v>1455</v>
      </c>
      <c r="F3783" s="403">
        <v>0</v>
      </c>
      <c r="O3783" s="403" t="s">
        <v>345</v>
      </c>
      <c r="R3783" s="403">
        <v>4</v>
      </c>
      <c r="S3783" s="403">
        <v>0.77</v>
      </c>
      <c r="T3783" s="403">
        <v>3.6</v>
      </c>
      <c r="U3783" s="403">
        <v>9.15</v>
      </c>
      <c r="V3783" s="403">
        <v>23.65</v>
      </c>
      <c r="W3783" s="403">
        <v>17</v>
      </c>
      <c r="X3783" s="404">
        <v>0.10908</v>
      </c>
      <c r="Y3783" s="403">
        <f>X3783+(S3783*((U3783-INDEX('[1]Center of Mass'!$B$8:$M$105,MATCH(A3783,'[1]Center of Mass'!$B$8:$B$105,0),9))^2+(V3783-INDEX('[1]Center of Mass'!$B$8:$M$105,MATCH(A3783,'[1]Center of Mass'!$B$8:$B$105,0),10))^2))</f>
        <v>189.68480018</v>
      </c>
    </row>
    <row r="3784" spans="1:25">
      <c r="A3784" s="403" t="s">
        <v>33</v>
      </c>
      <c r="B3784" s="403" t="s">
        <v>574</v>
      </c>
      <c r="C3784" s="403" t="s">
        <v>343</v>
      </c>
      <c r="D3784" s="403" t="s">
        <v>344</v>
      </c>
      <c r="E3784" s="403" t="s">
        <v>1455</v>
      </c>
      <c r="F3784" s="403">
        <v>0</v>
      </c>
      <c r="O3784" s="403" t="s">
        <v>345</v>
      </c>
      <c r="R3784" s="403">
        <v>4</v>
      </c>
      <c r="S3784" s="403">
        <v>1.43</v>
      </c>
      <c r="T3784" s="403">
        <v>4.8</v>
      </c>
      <c r="U3784" s="403">
        <v>10.15</v>
      </c>
      <c r="V3784" s="403">
        <v>23.65</v>
      </c>
      <c r="W3784" s="403">
        <v>17</v>
      </c>
      <c r="X3784" s="404">
        <v>0.34558</v>
      </c>
      <c r="Y3784" s="403">
        <f>X3784+(S3784*((U3784-INDEX('[1]Center of Mass'!$B$8:$M$105,MATCH(A3784,'[1]Center of Mass'!$B$8:$B$105,0),9))^2+(V3784-INDEX('[1]Center of Mass'!$B$8:$M$105,MATCH(A3784,'[1]Center of Mass'!$B$8:$B$105,0),10))^2))</f>
        <v>318.51519461999993</v>
      </c>
    </row>
    <row r="3785" spans="1:25">
      <c r="A3785" s="403" t="s">
        <v>33</v>
      </c>
      <c r="B3785" s="403" t="s">
        <v>534</v>
      </c>
      <c r="C3785" s="403" t="s">
        <v>343</v>
      </c>
      <c r="D3785" s="403" t="s">
        <v>344</v>
      </c>
      <c r="E3785" s="403" t="s">
        <v>1455</v>
      </c>
      <c r="F3785" s="403">
        <v>0</v>
      </c>
      <c r="O3785" s="403" t="s">
        <v>345</v>
      </c>
      <c r="R3785" s="403">
        <v>4</v>
      </c>
      <c r="S3785" s="403">
        <v>1.0449999999999999</v>
      </c>
      <c r="T3785" s="403">
        <v>4.0999999999999996</v>
      </c>
      <c r="U3785" s="403">
        <v>11.275</v>
      </c>
      <c r="V3785" s="403">
        <v>23.65</v>
      </c>
      <c r="W3785" s="403">
        <v>17</v>
      </c>
      <c r="X3785" s="404">
        <v>0.18396000000000001</v>
      </c>
      <c r="Y3785" s="403">
        <f>X3785+(S3785*((U3785-INDEX('[1]Center of Mass'!$B$8:$M$105,MATCH(A3785,'[1]Center of Mass'!$B$8:$B$105,0),9))^2+(V3785-INDEX('[1]Center of Mass'!$B$8:$M$105,MATCH(A3785,'[1]Center of Mass'!$B$8:$B$105,0),10))^2))</f>
        <v>207.32136140499998</v>
      </c>
    </row>
    <row r="3786" spans="1:25">
      <c r="A3786" s="403" t="s">
        <v>33</v>
      </c>
      <c r="B3786" s="403" t="s">
        <v>535</v>
      </c>
      <c r="C3786" s="403" t="s">
        <v>343</v>
      </c>
      <c r="D3786" s="403" t="s">
        <v>344</v>
      </c>
      <c r="E3786" s="403" t="s">
        <v>1455</v>
      </c>
      <c r="F3786" s="403">
        <v>0</v>
      </c>
      <c r="O3786" s="403" t="s">
        <v>345</v>
      </c>
      <c r="R3786" s="403">
        <v>4</v>
      </c>
      <c r="S3786" s="403">
        <v>1.0449999999999999</v>
      </c>
      <c r="T3786" s="403">
        <v>4.0999999999999996</v>
      </c>
      <c r="U3786" s="403">
        <v>12.225</v>
      </c>
      <c r="V3786" s="403">
        <v>23.65</v>
      </c>
      <c r="W3786" s="403">
        <v>17</v>
      </c>
      <c r="X3786" s="404">
        <v>0.18396000000000001</v>
      </c>
      <c r="Y3786" s="403">
        <f>X3786+(S3786*((U3786-INDEX('[1]Center of Mass'!$B$8:$M$105,MATCH(A3786,'[1]Center of Mass'!$B$8:$B$105,0),9))^2+(V3786-INDEX('[1]Center of Mass'!$B$8:$M$105,MATCH(A3786,'[1]Center of Mass'!$B$8:$B$105,0),10))^2))</f>
        <v>187.95677990499999</v>
      </c>
    </row>
    <row r="3787" spans="1:25">
      <c r="A3787" s="403" t="s">
        <v>33</v>
      </c>
      <c r="B3787" s="403" t="s">
        <v>536</v>
      </c>
      <c r="C3787" s="403" t="s">
        <v>343</v>
      </c>
      <c r="D3787" s="403" t="s">
        <v>344</v>
      </c>
      <c r="E3787" s="403" t="s">
        <v>1455</v>
      </c>
      <c r="F3787" s="403">
        <v>0</v>
      </c>
      <c r="O3787" s="403" t="s">
        <v>345</v>
      </c>
      <c r="R3787" s="403">
        <v>4</v>
      </c>
      <c r="S3787" s="403">
        <v>1.1917</v>
      </c>
      <c r="T3787" s="403">
        <v>4.367</v>
      </c>
      <c r="U3787" s="403">
        <v>13.242000000000001</v>
      </c>
      <c r="V3787" s="403">
        <v>23.65</v>
      </c>
      <c r="W3787" s="403">
        <v>17</v>
      </c>
      <c r="X3787" s="404">
        <v>0.23671</v>
      </c>
      <c r="Y3787" s="403">
        <f>X3787+(S3787*((U3787-INDEX('[1]Center of Mass'!$B$8:$M$105,MATCH(A3787,'[1]Center of Mass'!$B$8:$B$105,0),9))^2+(V3787-INDEX('[1]Center of Mass'!$B$8:$M$105,MATCH(A3787,'[1]Center of Mass'!$B$8:$B$105,0),10))^2))</f>
        <v>193.11305230819997</v>
      </c>
    </row>
    <row r="3788" spans="1:25">
      <c r="A3788" s="403" t="s">
        <v>33</v>
      </c>
      <c r="B3788" s="403" t="s">
        <v>537</v>
      </c>
      <c r="C3788" s="403" t="s">
        <v>343</v>
      </c>
      <c r="D3788" s="403" t="s">
        <v>344</v>
      </c>
      <c r="E3788" s="403" t="s">
        <v>1455</v>
      </c>
      <c r="F3788" s="403">
        <v>0</v>
      </c>
      <c r="O3788" s="403" t="s">
        <v>345</v>
      </c>
      <c r="R3788" s="403">
        <v>4</v>
      </c>
      <c r="S3788" s="403">
        <v>1.1917</v>
      </c>
      <c r="T3788" s="403">
        <v>4.367</v>
      </c>
      <c r="U3788" s="403">
        <v>14.324999999999999</v>
      </c>
      <c r="V3788" s="403">
        <v>23.65</v>
      </c>
      <c r="W3788" s="403">
        <v>17</v>
      </c>
      <c r="X3788" s="404">
        <v>0.23671</v>
      </c>
      <c r="Y3788" s="403">
        <f>X3788+(S3788*((U3788-INDEX('[1]Center of Mass'!$B$8:$M$105,MATCH(A3788,'[1]Center of Mass'!$B$8:$B$105,0),9))^2+(V3788-INDEX('[1]Center of Mass'!$B$8:$M$105,MATCH(A3788,'[1]Center of Mass'!$B$8:$B$105,0),10))^2))</f>
        <v>173.18730753529996</v>
      </c>
    </row>
    <row r="3789" spans="1:25">
      <c r="A3789" s="403" t="s">
        <v>33</v>
      </c>
      <c r="B3789" s="403" t="s">
        <v>538</v>
      </c>
      <c r="C3789" s="403" t="s">
        <v>343</v>
      </c>
      <c r="D3789" s="403" t="s">
        <v>344</v>
      </c>
      <c r="E3789" s="403" t="s">
        <v>1455</v>
      </c>
      <c r="F3789" s="403">
        <v>0</v>
      </c>
      <c r="O3789" s="403" t="s">
        <v>345</v>
      </c>
      <c r="R3789" s="403">
        <v>4</v>
      </c>
      <c r="S3789" s="403">
        <v>1.1917</v>
      </c>
      <c r="T3789" s="403">
        <v>4.367</v>
      </c>
      <c r="U3789" s="403">
        <v>15.407999999999999</v>
      </c>
      <c r="V3789" s="403">
        <v>23.65</v>
      </c>
      <c r="W3789" s="403">
        <v>17</v>
      </c>
      <c r="X3789" s="404">
        <v>0.23671</v>
      </c>
      <c r="Y3789" s="403">
        <f>X3789+(S3789*((U3789-INDEX('[1]Center of Mass'!$B$8:$M$105,MATCH(A3789,'[1]Center of Mass'!$B$8:$B$105,0),9))^2+(V3789-INDEX('[1]Center of Mass'!$B$8:$M$105,MATCH(A3789,'[1]Center of Mass'!$B$8:$B$105,0),10))^2))</f>
        <v>156.05702640499996</v>
      </c>
    </row>
    <row r="3790" spans="1:25">
      <c r="A3790" s="403" t="s">
        <v>33</v>
      </c>
      <c r="B3790" s="403" t="s">
        <v>400</v>
      </c>
      <c r="C3790" s="403" t="s">
        <v>343</v>
      </c>
      <c r="D3790" s="403" t="s">
        <v>344</v>
      </c>
      <c r="E3790" s="403" t="s">
        <v>1455</v>
      </c>
      <c r="F3790" s="403">
        <v>0</v>
      </c>
      <c r="O3790" s="403" t="s">
        <v>345</v>
      </c>
      <c r="R3790" s="403">
        <v>4</v>
      </c>
      <c r="S3790" s="403">
        <v>1.1917</v>
      </c>
      <c r="T3790" s="403">
        <v>4.367</v>
      </c>
      <c r="U3790" s="403">
        <v>16.492000000000001</v>
      </c>
      <c r="V3790" s="403">
        <v>23.65</v>
      </c>
      <c r="W3790" s="403">
        <v>17</v>
      </c>
      <c r="X3790" s="404">
        <v>0.23671</v>
      </c>
      <c r="Y3790" s="403">
        <f>X3790+(S3790*((U3790-INDEX('[1]Center of Mass'!$B$8:$M$105,MATCH(A3790,'[1]Center of Mass'!$B$8:$B$105,0),9))^2+(V3790-INDEX('[1]Center of Mass'!$B$8:$M$105,MATCH(A3790,'[1]Center of Mass'!$B$8:$B$105,0),10))^2))</f>
        <v>141.71026450819994</v>
      </c>
    </row>
    <row r="3791" spans="1:25">
      <c r="A3791" s="403" t="s">
        <v>33</v>
      </c>
      <c r="B3791" s="403" t="s">
        <v>539</v>
      </c>
      <c r="C3791" s="403" t="s">
        <v>343</v>
      </c>
      <c r="D3791" s="403" t="s">
        <v>344</v>
      </c>
      <c r="E3791" s="403" t="s">
        <v>1455</v>
      </c>
      <c r="F3791" s="403">
        <v>0</v>
      </c>
      <c r="O3791" s="403" t="s">
        <v>345</v>
      </c>
      <c r="R3791" s="403">
        <v>4</v>
      </c>
      <c r="S3791" s="403">
        <v>1.1917</v>
      </c>
      <c r="T3791" s="403">
        <v>4.367</v>
      </c>
      <c r="U3791" s="403">
        <v>17.574999999999999</v>
      </c>
      <c r="V3791" s="403">
        <v>23.65</v>
      </c>
      <c r="W3791" s="403">
        <v>17</v>
      </c>
      <c r="X3791" s="404">
        <v>0.23671</v>
      </c>
      <c r="Y3791" s="403">
        <f>X3791+(S3791*((U3791-INDEX('[1]Center of Mass'!$B$8:$M$105,MATCH(A3791,'[1]Center of Mass'!$B$8:$B$105,0),9))^2+(V3791-INDEX('[1]Center of Mass'!$B$8:$M$105,MATCH(A3791,'[1]Center of Mass'!$B$8:$B$105,0),10))^2))</f>
        <v>130.17349188529997</v>
      </c>
    </row>
    <row r="3792" spans="1:25">
      <c r="A3792" s="403" t="s">
        <v>33</v>
      </c>
      <c r="B3792" s="403" t="s">
        <v>401</v>
      </c>
      <c r="C3792" s="403" t="s">
        <v>343</v>
      </c>
      <c r="D3792" s="403" t="s">
        <v>344</v>
      </c>
      <c r="E3792" s="403" t="s">
        <v>1455</v>
      </c>
      <c r="F3792" s="403">
        <v>0</v>
      </c>
      <c r="O3792" s="403" t="s">
        <v>345</v>
      </c>
      <c r="R3792" s="403">
        <v>4</v>
      </c>
      <c r="S3792" s="403">
        <v>1.1917</v>
      </c>
      <c r="T3792" s="403">
        <v>4.367</v>
      </c>
      <c r="U3792" s="403">
        <v>18.658000000000001</v>
      </c>
      <c r="V3792" s="403">
        <v>23.65</v>
      </c>
      <c r="W3792" s="403">
        <v>17</v>
      </c>
      <c r="X3792" s="404">
        <v>0.23671</v>
      </c>
      <c r="Y3792" s="403">
        <f>X3792+(S3792*((U3792-INDEX('[1]Center of Mass'!$B$8:$M$105,MATCH(A3792,'[1]Center of Mass'!$B$8:$B$105,0),9))^2+(V3792-INDEX('[1]Center of Mass'!$B$8:$M$105,MATCH(A3792,'[1]Center of Mass'!$B$8:$B$105,0),10))^2))</f>
        <v>121.43218290499996</v>
      </c>
    </row>
    <row r="3793" spans="1:25">
      <c r="A3793" s="403" t="s">
        <v>33</v>
      </c>
      <c r="B3793" s="403" t="s">
        <v>403</v>
      </c>
      <c r="C3793" s="403" t="s">
        <v>343</v>
      </c>
      <c r="D3793" s="403" t="s">
        <v>344</v>
      </c>
      <c r="E3793" s="403" t="s">
        <v>1455</v>
      </c>
      <c r="F3793" s="403">
        <v>0</v>
      </c>
      <c r="O3793" s="403" t="s">
        <v>345</v>
      </c>
      <c r="R3793" s="403">
        <v>4</v>
      </c>
      <c r="S3793" s="403">
        <v>1.5</v>
      </c>
      <c r="T3793" s="403">
        <v>4.9000000000000004</v>
      </c>
      <c r="U3793" s="403">
        <v>-0.6</v>
      </c>
      <c r="V3793" s="403">
        <v>24.824999999999999</v>
      </c>
      <c r="W3793" s="403">
        <v>17</v>
      </c>
      <c r="X3793" s="404">
        <v>0.37530999999999998</v>
      </c>
      <c r="Y3793" s="403">
        <f>X3793+(S3793*((U3793-INDEX('[1]Center of Mass'!$B$8:$M$105,MATCH(A3793,'[1]Center of Mass'!$B$8:$B$105,0),9))^2+(V3793-INDEX('[1]Center of Mass'!$B$8:$M$105,MATCH(A3793,'[1]Center of Mass'!$B$8:$B$105,0),10))^2))</f>
        <v>909.77297350000015</v>
      </c>
    </row>
    <row r="3794" spans="1:25">
      <c r="A3794" s="403" t="s">
        <v>33</v>
      </c>
      <c r="B3794" s="403" t="s">
        <v>404</v>
      </c>
      <c r="C3794" s="403" t="s">
        <v>343</v>
      </c>
      <c r="D3794" s="403" t="s">
        <v>344</v>
      </c>
      <c r="E3794" s="403" t="s">
        <v>1455</v>
      </c>
      <c r="F3794" s="403">
        <v>0</v>
      </c>
      <c r="O3794" s="403" t="s">
        <v>345</v>
      </c>
      <c r="R3794" s="403">
        <v>4</v>
      </c>
      <c r="S3794" s="403">
        <v>1.375</v>
      </c>
      <c r="T3794" s="403">
        <v>4.7</v>
      </c>
      <c r="U3794" s="403">
        <v>0.55000000000000004</v>
      </c>
      <c r="V3794" s="403">
        <v>24.824999999999999</v>
      </c>
      <c r="W3794" s="403">
        <v>17</v>
      </c>
      <c r="X3794" s="404">
        <v>0.31768000000000002</v>
      </c>
      <c r="Y3794" s="403">
        <f>X3794+(S3794*((U3794-INDEX('[1]Center of Mass'!$B$8:$M$105,MATCH(A3794,'[1]Center of Mass'!$B$8:$B$105,0),9))^2+(V3794-INDEX('[1]Center of Mass'!$B$8:$M$105,MATCH(A3794,'[1]Center of Mass'!$B$8:$B$105,0),10))^2))</f>
        <v>765.84990487499988</v>
      </c>
    </row>
    <row r="3795" spans="1:25">
      <c r="A3795" s="403" t="s">
        <v>33</v>
      </c>
      <c r="B3795" s="403" t="s">
        <v>405</v>
      </c>
      <c r="C3795" s="403" t="s">
        <v>343</v>
      </c>
      <c r="D3795" s="403" t="s">
        <v>344</v>
      </c>
      <c r="E3795" s="403" t="s">
        <v>1455</v>
      </c>
      <c r="F3795" s="403">
        <v>0</v>
      </c>
      <c r="O3795" s="403" t="s">
        <v>345</v>
      </c>
      <c r="R3795" s="403">
        <v>4</v>
      </c>
      <c r="S3795" s="403">
        <v>1.375</v>
      </c>
      <c r="T3795" s="403">
        <v>4.7</v>
      </c>
      <c r="U3795" s="403">
        <v>1.65</v>
      </c>
      <c r="V3795" s="403">
        <v>24.824999999999999</v>
      </c>
      <c r="W3795" s="403">
        <v>17</v>
      </c>
      <c r="X3795" s="404">
        <v>0.31768000000000002</v>
      </c>
      <c r="Y3795" s="403">
        <f>X3795+(S3795*((U3795-INDEX('[1]Center of Mass'!$B$8:$M$105,MATCH(A3795,'[1]Center of Mass'!$B$8:$B$105,0),9))^2+(V3795-INDEX('[1]Center of Mass'!$B$8:$M$105,MATCH(A3795,'[1]Center of Mass'!$B$8:$B$105,0),10))^2))</f>
        <v>704.13082987500013</v>
      </c>
    </row>
    <row r="3796" spans="1:25">
      <c r="A3796" s="403" t="s">
        <v>33</v>
      </c>
      <c r="B3796" s="403" t="s">
        <v>406</v>
      </c>
      <c r="C3796" s="403" t="s">
        <v>343</v>
      </c>
      <c r="D3796" s="403" t="s">
        <v>344</v>
      </c>
      <c r="E3796" s="403" t="s">
        <v>1455</v>
      </c>
      <c r="F3796" s="403">
        <v>0</v>
      </c>
      <c r="O3796" s="403" t="s">
        <v>345</v>
      </c>
      <c r="R3796" s="403">
        <v>4</v>
      </c>
      <c r="S3796" s="403">
        <v>1.375</v>
      </c>
      <c r="T3796" s="403">
        <v>4.7</v>
      </c>
      <c r="U3796" s="403">
        <v>2.75</v>
      </c>
      <c r="V3796" s="403">
        <v>24.824999999999999</v>
      </c>
      <c r="W3796" s="403">
        <v>17</v>
      </c>
      <c r="X3796" s="404">
        <v>0.31768000000000002</v>
      </c>
      <c r="Y3796" s="403">
        <f>X3796+(S3796*((U3796-INDEX('[1]Center of Mass'!$B$8:$M$105,MATCH(A3796,'[1]Center of Mass'!$B$8:$B$105,0),9))^2+(V3796-INDEX('[1]Center of Mass'!$B$8:$M$105,MATCH(A3796,'[1]Center of Mass'!$B$8:$B$105,0),10))^2))</f>
        <v>645.73925487500003</v>
      </c>
    </row>
    <row r="3797" spans="1:25">
      <c r="A3797" s="403" t="s">
        <v>33</v>
      </c>
      <c r="B3797" s="403" t="s">
        <v>407</v>
      </c>
      <c r="C3797" s="403" t="s">
        <v>343</v>
      </c>
      <c r="D3797" s="403" t="s">
        <v>344</v>
      </c>
      <c r="E3797" s="403" t="s">
        <v>1455</v>
      </c>
      <c r="F3797" s="403">
        <v>0</v>
      </c>
      <c r="O3797" s="403" t="s">
        <v>345</v>
      </c>
      <c r="R3797" s="403">
        <v>4</v>
      </c>
      <c r="S3797" s="403">
        <v>1.2188000000000001</v>
      </c>
      <c r="T3797" s="403">
        <v>4.45</v>
      </c>
      <c r="U3797" s="403">
        <v>3.7869999999999999</v>
      </c>
      <c r="V3797" s="403">
        <v>24.824999999999999</v>
      </c>
      <c r="W3797" s="403">
        <v>17</v>
      </c>
      <c r="X3797" s="404">
        <v>0.25524000000000002</v>
      </c>
      <c r="Y3797" s="403">
        <f>X3797+(S3797*((U3797-INDEX('[1]Center of Mass'!$B$8:$M$105,MATCH(A3797,'[1]Center of Mass'!$B$8:$B$105,0),9))^2+(V3797-INDEX('[1]Center of Mass'!$B$8:$M$105,MATCH(A3797,'[1]Center of Mass'!$B$8:$B$105,0),10))^2))</f>
        <v>526.26391533280002</v>
      </c>
    </row>
    <row r="3798" spans="1:25">
      <c r="A3798" s="403" t="s">
        <v>33</v>
      </c>
      <c r="B3798" s="403" t="s">
        <v>408</v>
      </c>
      <c r="C3798" s="403" t="s">
        <v>343</v>
      </c>
      <c r="D3798" s="403" t="s">
        <v>344</v>
      </c>
      <c r="E3798" s="403" t="s">
        <v>1455</v>
      </c>
      <c r="F3798" s="403">
        <v>0</v>
      </c>
      <c r="O3798" s="403" t="s">
        <v>345</v>
      </c>
      <c r="R3798" s="403">
        <v>4</v>
      </c>
      <c r="S3798" s="403">
        <v>1.2188000000000001</v>
      </c>
      <c r="T3798" s="403">
        <v>4.45</v>
      </c>
      <c r="U3798" s="403">
        <v>4.7619999999999996</v>
      </c>
      <c r="V3798" s="403">
        <v>24.824999999999999</v>
      </c>
      <c r="W3798" s="403">
        <v>17</v>
      </c>
      <c r="X3798" s="404">
        <v>0.25524000000000002</v>
      </c>
      <c r="Y3798" s="403">
        <f>X3798+(S3798*((U3798-INDEX('[1]Center of Mass'!$B$8:$M$105,MATCH(A3798,'[1]Center of Mass'!$B$8:$B$105,0),9))^2+(V3798-INDEX('[1]Center of Mass'!$B$8:$M$105,MATCH(A3798,'[1]Center of Mass'!$B$8:$B$105,0),10))^2))</f>
        <v>485.31762852280002</v>
      </c>
    </row>
    <row r="3799" spans="1:25">
      <c r="A3799" s="403" t="s">
        <v>33</v>
      </c>
      <c r="B3799" s="403" t="s">
        <v>409</v>
      </c>
      <c r="C3799" s="403" t="s">
        <v>343</v>
      </c>
      <c r="D3799" s="403" t="s">
        <v>344</v>
      </c>
      <c r="E3799" s="403" t="s">
        <v>1455</v>
      </c>
      <c r="F3799" s="403">
        <v>0</v>
      </c>
      <c r="O3799" s="403" t="s">
        <v>345</v>
      </c>
      <c r="R3799" s="403">
        <v>4</v>
      </c>
      <c r="S3799" s="403">
        <v>1.2188000000000001</v>
      </c>
      <c r="T3799" s="403">
        <v>4.45</v>
      </c>
      <c r="U3799" s="403">
        <v>5.7370000000000001</v>
      </c>
      <c r="V3799" s="403">
        <v>24.824999999999999</v>
      </c>
      <c r="W3799" s="403">
        <v>17</v>
      </c>
      <c r="X3799" s="404">
        <v>0.25524000000000002</v>
      </c>
      <c r="Y3799" s="403">
        <f>X3799+(S3799*((U3799-INDEX('[1]Center of Mass'!$B$8:$M$105,MATCH(A3799,'[1]Center of Mass'!$B$8:$B$105,0),9))^2+(V3799-INDEX('[1]Center of Mass'!$B$8:$M$105,MATCH(A3799,'[1]Center of Mass'!$B$8:$B$105,0),10))^2))</f>
        <v>446.68858521280009</v>
      </c>
    </row>
    <row r="3800" spans="1:25">
      <c r="A3800" s="403" t="s">
        <v>33</v>
      </c>
      <c r="B3800" s="403" t="s">
        <v>456</v>
      </c>
      <c r="C3800" s="403" t="s">
        <v>343</v>
      </c>
      <c r="D3800" s="403" t="s">
        <v>344</v>
      </c>
      <c r="E3800" s="403" t="s">
        <v>1455</v>
      </c>
      <c r="F3800" s="403">
        <v>0</v>
      </c>
      <c r="O3800" s="403" t="s">
        <v>345</v>
      </c>
      <c r="R3800" s="403">
        <v>4</v>
      </c>
      <c r="S3800" s="403">
        <v>1.2188000000000001</v>
      </c>
      <c r="T3800" s="403">
        <v>4.45</v>
      </c>
      <c r="U3800" s="403">
        <v>6.7130000000000001</v>
      </c>
      <c r="V3800" s="403">
        <v>24.824999999999999</v>
      </c>
      <c r="W3800" s="403">
        <v>17</v>
      </c>
      <c r="X3800" s="404">
        <v>0.25524000000000002</v>
      </c>
      <c r="Y3800" s="403">
        <f>X3800+(S3800*((U3800-INDEX('[1]Center of Mass'!$B$8:$M$105,MATCH(A3800,'[1]Center of Mass'!$B$8:$B$105,0),9))^2+(V3800-INDEX('[1]Center of Mass'!$B$8:$M$105,MATCH(A3800,'[1]Center of Mass'!$B$8:$B$105,0),10))^2))</f>
        <v>410.34073208000001</v>
      </c>
    </row>
    <row r="3801" spans="1:25">
      <c r="A3801" s="403" t="s">
        <v>33</v>
      </c>
      <c r="B3801" s="403" t="s">
        <v>410</v>
      </c>
      <c r="C3801" s="403" t="s">
        <v>343</v>
      </c>
      <c r="D3801" s="403" t="s">
        <v>344</v>
      </c>
      <c r="E3801" s="403" t="s">
        <v>1455</v>
      </c>
      <c r="F3801" s="403">
        <v>0</v>
      </c>
      <c r="O3801" s="403" t="s">
        <v>345</v>
      </c>
      <c r="R3801" s="403">
        <v>4</v>
      </c>
      <c r="S3801" s="403">
        <v>2</v>
      </c>
      <c r="T3801" s="403">
        <v>5.7</v>
      </c>
      <c r="U3801" s="403">
        <v>8</v>
      </c>
      <c r="V3801" s="403">
        <v>24.824999999999999</v>
      </c>
      <c r="W3801" s="403">
        <v>17</v>
      </c>
      <c r="X3801" s="404">
        <v>0.68708000000000002</v>
      </c>
      <c r="Y3801" s="403">
        <f>X3801+(S3801*((U3801-INDEX('[1]Center of Mass'!$B$8:$M$105,MATCH(A3801,'[1]Center of Mass'!$B$8:$B$105,0),9))^2+(V3801-INDEX('[1]Center of Mass'!$B$8:$M$105,MATCH(A3801,'[1]Center of Mass'!$B$8:$B$105,0),10))^2))</f>
        <v>600.79409799999996</v>
      </c>
    </row>
    <row r="3802" spans="1:25">
      <c r="A3802" s="403" t="s">
        <v>33</v>
      </c>
      <c r="B3802" s="403" t="s">
        <v>412</v>
      </c>
      <c r="C3802" s="403" t="s">
        <v>343</v>
      </c>
      <c r="D3802" s="403" t="s">
        <v>344</v>
      </c>
      <c r="E3802" s="403" t="s">
        <v>1455</v>
      </c>
      <c r="F3802" s="403">
        <v>0</v>
      </c>
      <c r="O3802" s="403" t="s">
        <v>345</v>
      </c>
      <c r="R3802" s="403">
        <v>4</v>
      </c>
      <c r="S3802" s="403">
        <v>0.875</v>
      </c>
      <c r="T3802" s="403">
        <v>3.9</v>
      </c>
      <c r="U3802" s="403">
        <v>9.15</v>
      </c>
      <c r="V3802" s="403">
        <v>24.824999999999999</v>
      </c>
      <c r="W3802" s="403">
        <v>17</v>
      </c>
      <c r="X3802" s="404">
        <v>0.14965999999999999</v>
      </c>
      <c r="Y3802" s="403">
        <f>X3802+(S3802*((U3802-INDEX('[1]Center of Mass'!$B$8:$M$105,MATCH(A3802,'[1]Center of Mass'!$B$8:$B$105,0),9))^2+(V3802-INDEX('[1]Center of Mass'!$B$8:$M$105,MATCH(A3802,'[1]Center of Mass'!$B$8:$B$105,0),10))^2))</f>
        <v>236.67888037500003</v>
      </c>
    </row>
    <row r="3803" spans="1:25">
      <c r="A3803" s="403" t="s">
        <v>33</v>
      </c>
      <c r="B3803" s="403" t="s">
        <v>413</v>
      </c>
      <c r="C3803" s="403" t="s">
        <v>343</v>
      </c>
      <c r="D3803" s="403" t="s">
        <v>344</v>
      </c>
      <c r="E3803" s="403" t="s">
        <v>1455</v>
      </c>
      <c r="F3803" s="403">
        <v>0</v>
      </c>
      <c r="O3803" s="403" t="s">
        <v>345</v>
      </c>
      <c r="R3803" s="403">
        <v>4</v>
      </c>
      <c r="S3803" s="403">
        <v>1.625</v>
      </c>
      <c r="T3803" s="403">
        <v>5.0999999999999996</v>
      </c>
      <c r="U3803" s="403">
        <v>10.15</v>
      </c>
      <c r="V3803" s="403">
        <v>24.824999999999999</v>
      </c>
      <c r="W3803" s="403">
        <v>17</v>
      </c>
      <c r="X3803" s="404">
        <v>0.44044</v>
      </c>
      <c r="Y3803" s="403">
        <f>X3803+(S3803*((U3803-INDEX('[1]Center of Mass'!$B$8:$M$105,MATCH(A3803,'[1]Center of Mass'!$B$8:$B$105,0),9))^2+(V3803-INDEX('[1]Center of Mass'!$B$8:$M$105,MATCH(A3803,'[1]Center of Mass'!$B$8:$B$105,0),10))^2))</f>
        <v>401.18674212499997</v>
      </c>
    </row>
    <row r="3804" spans="1:25">
      <c r="A3804" s="403" t="s">
        <v>33</v>
      </c>
      <c r="B3804" s="403" t="s">
        <v>414</v>
      </c>
      <c r="C3804" s="403" t="s">
        <v>343</v>
      </c>
      <c r="D3804" s="403" t="s">
        <v>344</v>
      </c>
      <c r="E3804" s="403" t="s">
        <v>1455</v>
      </c>
      <c r="F3804" s="403">
        <v>0</v>
      </c>
      <c r="O3804" s="403" t="s">
        <v>345</v>
      </c>
      <c r="R3804" s="403">
        <v>4</v>
      </c>
      <c r="S3804" s="403">
        <v>1.1875</v>
      </c>
      <c r="T3804" s="403">
        <v>4.4000000000000004</v>
      </c>
      <c r="U3804" s="403">
        <v>11.275</v>
      </c>
      <c r="V3804" s="403">
        <v>24.824999999999999</v>
      </c>
      <c r="W3804" s="403">
        <v>17</v>
      </c>
      <c r="X3804" s="404">
        <v>0.24393000000000001</v>
      </c>
      <c r="Y3804" s="403">
        <f>X3804+(S3804*((U3804-INDEX('[1]Center of Mass'!$B$8:$M$105,MATCH(A3804,'[1]Center of Mass'!$B$8:$B$105,0),9))^2+(V3804-INDEX('[1]Center of Mass'!$B$8:$M$105,MATCH(A3804,'[1]Center of Mass'!$B$8:$B$105,0),10))^2))</f>
        <v>264.26612974999995</v>
      </c>
    </row>
    <row r="3805" spans="1:25">
      <c r="A3805" s="403" t="s">
        <v>33</v>
      </c>
      <c r="B3805" s="403" t="s">
        <v>415</v>
      </c>
      <c r="C3805" s="403" t="s">
        <v>343</v>
      </c>
      <c r="D3805" s="403" t="s">
        <v>344</v>
      </c>
      <c r="E3805" s="403" t="s">
        <v>1455</v>
      </c>
      <c r="F3805" s="403">
        <v>0</v>
      </c>
      <c r="O3805" s="403" t="s">
        <v>345</v>
      </c>
      <c r="R3805" s="403">
        <v>4</v>
      </c>
      <c r="S3805" s="403">
        <v>1.1875</v>
      </c>
      <c r="T3805" s="403">
        <v>4.4000000000000004</v>
      </c>
      <c r="U3805" s="403">
        <v>12.225</v>
      </c>
      <c r="V3805" s="403">
        <v>24.824999999999999</v>
      </c>
      <c r="W3805" s="403">
        <v>17</v>
      </c>
      <c r="X3805" s="404">
        <v>0.24393000000000001</v>
      </c>
      <c r="Y3805" s="403">
        <f>X3805+(S3805*((U3805-INDEX('[1]Center of Mass'!$B$8:$M$105,MATCH(A3805,'[1]Center of Mass'!$B$8:$B$105,0),9))^2+(V3805-INDEX('[1]Center of Mass'!$B$8:$M$105,MATCH(A3805,'[1]Center of Mass'!$B$8:$B$105,0),10))^2))</f>
        <v>242.26092350000002</v>
      </c>
    </row>
    <row r="3806" spans="1:25">
      <c r="A3806" s="403" t="s">
        <v>33</v>
      </c>
      <c r="B3806" s="403" t="s">
        <v>416</v>
      </c>
      <c r="C3806" s="403" t="s">
        <v>343</v>
      </c>
      <c r="D3806" s="403" t="s">
        <v>344</v>
      </c>
      <c r="E3806" s="403" t="s">
        <v>1455</v>
      </c>
      <c r="F3806" s="403">
        <v>0</v>
      </c>
      <c r="O3806" s="403" t="s">
        <v>345</v>
      </c>
      <c r="R3806" s="403">
        <v>4</v>
      </c>
      <c r="S3806" s="403">
        <v>1.3542000000000001</v>
      </c>
      <c r="T3806" s="403">
        <v>4.6669999999999998</v>
      </c>
      <c r="U3806" s="403">
        <v>13.242000000000001</v>
      </c>
      <c r="V3806" s="403">
        <v>24.824999999999999</v>
      </c>
      <c r="W3806" s="403">
        <v>17</v>
      </c>
      <c r="X3806" s="404">
        <v>0.30875999999999998</v>
      </c>
      <c r="Y3806" s="403">
        <f>X3806+(S3806*((U3806-INDEX('[1]Center of Mass'!$B$8:$M$105,MATCH(A3806,'[1]Center of Mass'!$B$8:$B$105,0),9))^2+(V3806-INDEX('[1]Center of Mass'!$B$8:$M$105,MATCH(A3806,'[1]Center of Mass'!$B$8:$B$105,0),10))^2))</f>
        <v>252.14475815819998</v>
      </c>
    </row>
    <row r="3807" spans="1:25">
      <c r="A3807" s="403" t="s">
        <v>33</v>
      </c>
      <c r="B3807" s="403" t="s">
        <v>417</v>
      </c>
      <c r="C3807" s="403" t="s">
        <v>343</v>
      </c>
      <c r="D3807" s="403" t="s">
        <v>344</v>
      </c>
      <c r="E3807" s="403" t="s">
        <v>1455</v>
      </c>
      <c r="F3807" s="403">
        <v>0</v>
      </c>
      <c r="O3807" s="403" t="s">
        <v>345</v>
      </c>
      <c r="R3807" s="403">
        <v>4</v>
      </c>
      <c r="S3807" s="403">
        <v>1.3542000000000001</v>
      </c>
      <c r="T3807" s="403">
        <v>4.6669999999999998</v>
      </c>
      <c r="U3807" s="403">
        <v>14.324999999999999</v>
      </c>
      <c r="V3807" s="403">
        <v>24.824999999999999</v>
      </c>
      <c r="W3807" s="403">
        <v>17</v>
      </c>
      <c r="X3807" s="404">
        <v>0.30875999999999998</v>
      </c>
      <c r="Y3807" s="403">
        <f>X3807+(S3807*((U3807-INDEX('[1]Center of Mass'!$B$8:$M$105,MATCH(A3807,'[1]Center of Mass'!$B$8:$B$105,0),9))^2+(V3807-INDEX('[1]Center of Mass'!$B$8:$M$105,MATCH(A3807,'[1]Center of Mass'!$B$8:$B$105,0),10))^2))</f>
        <v>229.50194237280002</v>
      </c>
    </row>
    <row r="3808" spans="1:25">
      <c r="A3808" s="403" t="s">
        <v>33</v>
      </c>
      <c r="B3808" s="403" t="s">
        <v>540</v>
      </c>
      <c r="C3808" s="403" t="s">
        <v>343</v>
      </c>
      <c r="D3808" s="403" t="s">
        <v>344</v>
      </c>
      <c r="E3808" s="403" t="s">
        <v>1455</v>
      </c>
      <c r="F3808" s="403">
        <v>0</v>
      </c>
      <c r="O3808" s="403" t="s">
        <v>345</v>
      </c>
      <c r="R3808" s="403">
        <v>4</v>
      </c>
      <c r="S3808" s="403">
        <v>1.3542000000000001</v>
      </c>
      <c r="T3808" s="403">
        <v>4.6669999999999998</v>
      </c>
      <c r="U3808" s="403">
        <v>15.407999999999999</v>
      </c>
      <c r="V3808" s="403">
        <v>24.824999999999999</v>
      </c>
      <c r="W3808" s="403">
        <v>17</v>
      </c>
      <c r="X3808" s="404">
        <v>0.30875999999999998</v>
      </c>
      <c r="Y3808" s="403">
        <f>X3808+(S3808*((U3808-INDEX('[1]Center of Mass'!$B$8:$M$105,MATCH(A3808,'[1]Center of Mass'!$B$8:$B$105,0),9))^2+(V3808-INDEX('[1]Center of Mass'!$B$8:$M$105,MATCH(A3808,'[1]Center of Mass'!$B$8:$B$105,0),10))^2))</f>
        <v>210.03577915500006</v>
      </c>
    </row>
    <row r="3809" spans="1:25">
      <c r="A3809" s="403" t="s">
        <v>33</v>
      </c>
      <c r="B3809" s="403" t="s">
        <v>418</v>
      </c>
      <c r="C3809" s="403" t="s">
        <v>343</v>
      </c>
      <c r="D3809" s="403" t="s">
        <v>344</v>
      </c>
      <c r="E3809" s="403" t="s">
        <v>1455</v>
      </c>
      <c r="F3809" s="403">
        <v>0</v>
      </c>
      <c r="O3809" s="403" t="s">
        <v>345</v>
      </c>
      <c r="R3809" s="403">
        <v>4</v>
      </c>
      <c r="S3809" s="403">
        <v>1.3542000000000001</v>
      </c>
      <c r="T3809" s="403">
        <v>4.6669999999999998</v>
      </c>
      <c r="U3809" s="403">
        <v>16.492000000000001</v>
      </c>
      <c r="V3809" s="403">
        <v>24.824999999999999</v>
      </c>
      <c r="W3809" s="403">
        <v>17</v>
      </c>
      <c r="X3809" s="404">
        <v>0.30875999999999998</v>
      </c>
      <c r="Y3809" s="403">
        <f>X3809+(S3809*((U3809-INDEX('[1]Center of Mass'!$B$8:$M$105,MATCH(A3809,'[1]Center of Mass'!$B$8:$B$105,0),9))^2+(V3809-INDEX('[1]Center of Mass'!$B$8:$M$105,MATCH(A3809,'[1]Center of Mass'!$B$8:$B$105,0),10))^2))</f>
        <v>193.7326953582</v>
      </c>
    </row>
    <row r="3810" spans="1:25">
      <c r="A3810" s="403" t="s">
        <v>33</v>
      </c>
      <c r="B3810" s="403" t="s">
        <v>541</v>
      </c>
      <c r="C3810" s="403" t="s">
        <v>343</v>
      </c>
      <c r="D3810" s="403" t="s">
        <v>344</v>
      </c>
      <c r="E3810" s="403" t="s">
        <v>1455</v>
      </c>
      <c r="F3810" s="403">
        <v>0</v>
      </c>
      <c r="O3810" s="403" t="s">
        <v>345</v>
      </c>
      <c r="R3810" s="403">
        <v>4</v>
      </c>
      <c r="S3810" s="403">
        <v>1.3542000000000001</v>
      </c>
      <c r="T3810" s="403">
        <v>4.6669999999999998</v>
      </c>
      <c r="U3810" s="403">
        <v>17.574999999999999</v>
      </c>
      <c r="V3810" s="403">
        <v>24.824999999999999</v>
      </c>
      <c r="W3810" s="403">
        <v>17</v>
      </c>
      <c r="X3810" s="404">
        <v>0.30875999999999998</v>
      </c>
      <c r="Y3810" s="403">
        <f>X3810+(S3810*((U3810-INDEX('[1]Center of Mass'!$B$8:$M$105,MATCH(A3810,'[1]Center of Mass'!$B$8:$B$105,0),9))^2+(V3810-INDEX('[1]Center of Mass'!$B$8:$M$105,MATCH(A3810,'[1]Center of Mass'!$B$8:$B$105,0),10))^2))</f>
        <v>180.6227704728</v>
      </c>
    </row>
    <row r="3811" spans="1:25">
      <c r="A3811" s="403" t="s">
        <v>33</v>
      </c>
      <c r="B3811" s="403" t="s">
        <v>542</v>
      </c>
      <c r="C3811" s="403" t="s">
        <v>343</v>
      </c>
      <c r="D3811" s="403" t="s">
        <v>344</v>
      </c>
      <c r="E3811" s="403" t="s">
        <v>1455</v>
      </c>
      <c r="F3811" s="403">
        <v>0</v>
      </c>
      <c r="O3811" s="403" t="s">
        <v>345</v>
      </c>
      <c r="R3811" s="403">
        <v>4</v>
      </c>
      <c r="S3811" s="403">
        <v>1.3542000000000001</v>
      </c>
      <c r="T3811" s="403">
        <v>4.6669999999999998</v>
      </c>
      <c r="U3811" s="403">
        <v>18.658000000000001</v>
      </c>
      <c r="V3811" s="403">
        <v>24.824999999999999</v>
      </c>
      <c r="W3811" s="403">
        <v>17</v>
      </c>
      <c r="X3811" s="404">
        <v>0.30875999999999998</v>
      </c>
      <c r="Y3811" s="403">
        <f>X3811+(S3811*((U3811-INDEX('[1]Center of Mass'!$B$8:$M$105,MATCH(A3811,'[1]Center of Mass'!$B$8:$B$105,0),9))^2+(V3811-INDEX('[1]Center of Mass'!$B$8:$M$105,MATCH(A3811,'[1]Center of Mass'!$B$8:$B$105,0),10))^2))</f>
        <v>170.689498155</v>
      </c>
    </row>
    <row r="3812" spans="1:25">
      <c r="A3812" s="403" t="s">
        <v>33</v>
      </c>
      <c r="B3812" s="403" t="s">
        <v>545</v>
      </c>
      <c r="C3812" s="403" t="s">
        <v>343</v>
      </c>
      <c r="D3812" s="403" t="s">
        <v>344</v>
      </c>
      <c r="E3812" s="403" t="s">
        <v>1455</v>
      </c>
      <c r="F3812" s="403">
        <v>0</v>
      </c>
      <c r="O3812" s="403" t="s">
        <v>345</v>
      </c>
      <c r="R3812" s="403">
        <v>4</v>
      </c>
      <c r="S3812" s="403">
        <v>1.5</v>
      </c>
      <c r="T3812" s="403">
        <v>4.9000000000000004</v>
      </c>
      <c r="U3812" s="403">
        <v>-0.6</v>
      </c>
      <c r="V3812" s="403">
        <v>26.074999999999999</v>
      </c>
      <c r="W3812" s="403">
        <v>17</v>
      </c>
      <c r="X3812" s="404">
        <v>0.37530999999999998</v>
      </c>
      <c r="Y3812" s="403">
        <f>X3812+(S3812*((U3812-INDEX('[1]Center of Mass'!$B$8:$M$105,MATCH(A3812,'[1]Center of Mass'!$B$8:$B$105,0),9))^2+(V3812-INDEX('[1]Center of Mass'!$B$8:$M$105,MATCH(A3812,'[1]Center of Mass'!$B$8:$B$105,0),10))^2))</f>
        <v>952.80422350000015</v>
      </c>
    </row>
    <row r="3813" spans="1:25">
      <c r="A3813" s="403" t="s">
        <v>33</v>
      </c>
      <c r="B3813" s="403" t="s">
        <v>575</v>
      </c>
      <c r="C3813" s="403" t="s">
        <v>343</v>
      </c>
      <c r="D3813" s="403" t="s">
        <v>344</v>
      </c>
      <c r="E3813" s="403" t="s">
        <v>1455</v>
      </c>
      <c r="F3813" s="403">
        <v>0</v>
      </c>
      <c r="O3813" s="403" t="s">
        <v>345</v>
      </c>
      <c r="R3813" s="403">
        <v>4</v>
      </c>
      <c r="S3813" s="403">
        <v>1.375</v>
      </c>
      <c r="T3813" s="403">
        <v>4.7</v>
      </c>
      <c r="U3813" s="403">
        <v>0.55000000000000004</v>
      </c>
      <c r="V3813" s="403">
        <v>26.074999999999999</v>
      </c>
      <c r="W3813" s="403">
        <v>17</v>
      </c>
      <c r="X3813" s="404">
        <v>0.31768000000000002</v>
      </c>
      <c r="Y3813" s="403">
        <f>X3813+(S3813*((U3813-INDEX('[1]Center of Mass'!$B$8:$M$105,MATCH(A3813,'[1]Center of Mass'!$B$8:$B$105,0),9))^2+(V3813-INDEX('[1]Center of Mass'!$B$8:$M$105,MATCH(A3813,'[1]Center of Mass'!$B$8:$B$105,0),10))^2))</f>
        <v>805.29521737499988</v>
      </c>
    </row>
    <row r="3814" spans="1:25">
      <c r="A3814" s="403" t="s">
        <v>33</v>
      </c>
      <c r="B3814" s="403" t="s">
        <v>576</v>
      </c>
      <c r="C3814" s="403" t="s">
        <v>343</v>
      </c>
      <c r="D3814" s="403" t="s">
        <v>344</v>
      </c>
      <c r="E3814" s="403" t="s">
        <v>1455</v>
      </c>
      <c r="F3814" s="403">
        <v>0</v>
      </c>
      <c r="O3814" s="403" t="s">
        <v>345</v>
      </c>
      <c r="R3814" s="403">
        <v>4</v>
      </c>
      <c r="S3814" s="403">
        <v>1.375</v>
      </c>
      <c r="T3814" s="403">
        <v>4.7</v>
      </c>
      <c r="U3814" s="403">
        <v>1.65</v>
      </c>
      <c r="V3814" s="403">
        <v>26.074999999999999</v>
      </c>
      <c r="W3814" s="403">
        <v>17</v>
      </c>
      <c r="X3814" s="404">
        <v>0.31768000000000002</v>
      </c>
      <c r="Y3814" s="403">
        <f>X3814+(S3814*((U3814-INDEX('[1]Center of Mass'!$B$8:$M$105,MATCH(A3814,'[1]Center of Mass'!$B$8:$B$105,0),9))^2+(V3814-INDEX('[1]Center of Mass'!$B$8:$M$105,MATCH(A3814,'[1]Center of Mass'!$B$8:$B$105,0),10))^2))</f>
        <v>743.57614237500013</v>
      </c>
    </row>
    <row r="3815" spans="1:25">
      <c r="A3815" s="403" t="s">
        <v>33</v>
      </c>
      <c r="B3815" s="403" t="s">
        <v>577</v>
      </c>
      <c r="C3815" s="403" t="s">
        <v>343</v>
      </c>
      <c r="D3815" s="403" t="s">
        <v>344</v>
      </c>
      <c r="E3815" s="403" t="s">
        <v>1455</v>
      </c>
      <c r="F3815" s="403">
        <v>0</v>
      </c>
      <c r="O3815" s="403" t="s">
        <v>345</v>
      </c>
      <c r="R3815" s="403">
        <v>4</v>
      </c>
      <c r="S3815" s="403">
        <v>1.375</v>
      </c>
      <c r="T3815" s="403">
        <v>4.7</v>
      </c>
      <c r="U3815" s="403">
        <v>2.75</v>
      </c>
      <c r="V3815" s="403">
        <v>26.074999999999999</v>
      </c>
      <c r="W3815" s="403">
        <v>17</v>
      </c>
      <c r="X3815" s="404">
        <v>0.31768000000000002</v>
      </c>
      <c r="Y3815" s="403">
        <f>X3815+(S3815*((U3815-INDEX('[1]Center of Mass'!$B$8:$M$105,MATCH(A3815,'[1]Center of Mass'!$B$8:$B$105,0),9))^2+(V3815-INDEX('[1]Center of Mass'!$B$8:$M$105,MATCH(A3815,'[1]Center of Mass'!$B$8:$B$105,0),10))^2))</f>
        <v>685.18456737500003</v>
      </c>
    </row>
    <row r="3816" spans="1:25">
      <c r="A3816" s="403" t="s">
        <v>33</v>
      </c>
      <c r="B3816" s="403" t="s">
        <v>829</v>
      </c>
      <c r="C3816" s="403" t="s">
        <v>343</v>
      </c>
      <c r="D3816" s="403" t="s">
        <v>344</v>
      </c>
      <c r="E3816" s="403" t="s">
        <v>1455</v>
      </c>
      <c r="F3816" s="403">
        <v>0</v>
      </c>
      <c r="O3816" s="403" t="s">
        <v>345</v>
      </c>
      <c r="R3816" s="403">
        <v>4</v>
      </c>
      <c r="S3816" s="403">
        <v>1.2188000000000001</v>
      </c>
      <c r="T3816" s="403">
        <v>4.45</v>
      </c>
      <c r="U3816" s="403">
        <v>3.7869999999999999</v>
      </c>
      <c r="V3816" s="403">
        <v>26.074999999999999</v>
      </c>
      <c r="W3816" s="403">
        <v>17</v>
      </c>
      <c r="X3816" s="404">
        <v>0.25524000000000002</v>
      </c>
      <c r="Y3816" s="403">
        <f>X3816+(S3816*((U3816-INDEX('[1]Center of Mass'!$B$8:$M$105,MATCH(A3816,'[1]Center of Mass'!$B$8:$B$105,0),9))^2+(V3816-INDEX('[1]Center of Mass'!$B$8:$M$105,MATCH(A3816,'[1]Center of Mass'!$B$8:$B$105,0),10))^2))</f>
        <v>561.22824033280006</v>
      </c>
    </row>
    <row r="3817" spans="1:25">
      <c r="A3817" s="403" t="s">
        <v>33</v>
      </c>
      <c r="B3817" s="403" t="s">
        <v>830</v>
      </c>
      <c r="C3817" s="403" t="s">
        <v>343</v>
      </c>
      <c r="D3817" s="403" t="s">
        <v>344</v>
      </c>
      <c r="E3817" s="403" t="s">
        <v>1455</v>
      </c>
      <c r="F3817" s="403">
        <v>0</v>
      </c>
      <c r="O3817" s="403" t="s">
        <v>345</v>
      </c>
      <c r="R3817" s="403">
        <v>4</v>
      </c>
      <c r="S3817" s="403">
        <v>1.2188000000000001</v>
      </c>
      <c r="T3817" s="403">
        <v>4.45</v>
      </c>
      <c r="U3817" s="403">
        <v>4.7619999999999996</v>
      </c>
      <c r="V3817" s="403">
        <v>26.074999999999999</v>
      </c>
      <c r="W3817" s="403">
        <v>17</v>
      </c>
      <c r="X3817" s="404">
        <v>0.25524000000000002</v>
      </c>
      <c r="Y3817" s="403">
        <f>X3817+(S3817*((U3817-INDEX('[1]Center of Mass'!$B$8:$M$105,MATCH(A3817,'[1]Center of Mass'!$B$8:$B$105,0),9))^2+(V3817-INDEX('[1]Center of Mass'!$B$8:$M$105,MATCH(A3817,'[1]Center of Mass'!$B$8:$B$105,0),10))^2))</f>
        <v>520.28195352279999</v>
      </c>
    </row>
    <row r="3818" spans="1:25">
      <c r="A3818" s="403" t="s">
        <v>33</v>
      </c>
      <c r="B3818" s="403" t="s">
        <v>831</v>
      </c>
      <c r="C3818" s="403" t="s">
        <v>343</v>
      </c>
      <c r="D3818" s="403" t="s">
        <v>344</v>
      </c>
      <c r="E3818" s="403" t="s">
        <v>1455</v>
      </c>
      <c r="F3818" s="403">
        <v>0</v>
      </c>
      <c r="O3818" s="403" t="s">
        <v>345</v>
      </c>
      <c r="R3818" s="403">
        <v>4</v>
      </c>
      <c r="S3818" s="403">
        <v>1.2188000000000001</v>
      </c>
      <c r="T3818" s="403">
        <v>4.45</v>
      </c>
      <c r="U3818" s="403">
        <v>5.7370000000000001</v>
      </c>
      <c r="V3818" s="403">
        <v>26.074999999999999</v>
      </c>
      <c r="W3818" s="403">
        <v>17</v>
      </c>
      <c r="X3818" s="404">
        <v>0.25524000000000002</v>
      </c>
      <c r="Y3818" s="403">
        <f>X3818+(S3818*((U3818-INDEX('[1]Center of Mass'!$B$8:$M$105,MATCH(A3818,'[1]Center of Mass'!$B$8:$B$105,0),9))^2+(V3818-INDEX('[1]Center of Mass'!$B$8:$M$105,MATCH(A3818,'[1]Center of Mass'!$B$8:$B$105,0),10))^2))</f>
        <v>481.65291021280007</v>
      </c>
    </row>
    <row r="3819" spans="1:25">
      <c r="A3819" s="403" t="s">
        <v>33</v>
      </c>
      <c r="B3819" s="403" t="s">
        <v>832</v>
      </c>
      <c r="C3819" s="403" t="s">
        <v>343</v>
      </c>
      <c r="D3819" s="403" t="s">
        <v>344</v>
      </c>
      <c r="E3819" s="403" t="s">
        <v>1455</v>
      </c>
      <c r="F3819" s="403">
        <v>0</v>
      </c>
      <c r="O3819" s="403" t="s">
        <v>345</v>
      </c>
      <c r="R3819" s="403">
        <v>4</v>
      </c>
      <c r="S3819" s="403">
        <v>1.2188000000000001</v>
      </c>
      <c r="T3819" s="403">
        <v>4.45</v>
      </c>
      <c r="U3819" s="403">
        <v>6.7119999999999997</v>
      </c>
      <c r="V3819" s="403">
        <v>26.074999999999999</v>
      </c>
      <c r="W3819" s="403">
        <v>17</v>
      </c>
      <c r="X3819" s="404">
        <v>0.25524000000000002</v>
      </c>
      <c r="Y3819" s="403">
        <f>X3819+(S3819*((U3819-INDEX('[1]Center of Mass'!$B$8:$M$105,MATCH(A3819,'[1]Center of Mass'!$B$8:$B$105,0),9))^2+(V3819-INDEX('[1]Center of Mass'!$B$8:$M$105,MATCH(A3819,'[1]Center of Mass'!$B$8:$B$105,0),10))^2))</f>
        <v>445.34111040280004</v>
      </c>
    </row>
    <row r="3820" spans="1:25">
      <c r="A3820" s="403" t="s">
        <v>33</v>
      </c>
      <c r="B3820" s="403" t="s">
        <v>833</v>
      </c>
      <c r="C3820" s="403" t="s">
        <v>343</v>
      </c>
      <c r="D3820" s="403" t="s">
        <v>344</v>
      </c>
      <c r="E3820" s="403" t="s">
        <v>1455</v>
      </c>
      <c r="F3820" s="403">
        <v>0</v>
      </c>
      <c r="O3820" s="403" t="s">
        <v>345</v>
      </c>
      <c r="R3820" s="403">
        <v>4</v>
      </c>
      <c r="S3820" s="403">
        <v>2</v>
      </c>
      <c r="T3820" s="403">
        <v>5.7</v>
      </c>
      <c r="U3820" s="403">
        <v>8</v>
      </c>
      <c r="V3820" s="403">
        <v>26.074999999999999</v>
      </c>
      <c r="W3820" s="403">
        <v>17</v>
      </c>
      <c r="X3820" s="404">
        <v>0.68708000000000002</v>
      </c>
      <c r="Y3820" s="403">
        <f>X3820+(S3820*((U3820-INDEX('[1]Center of Mass'!$B$8:$M$105,MATCH(A3820,'[1]Center of Mass'!$B$8:$B$105,0),9))^2+(V3820-INDEX('[1]Center of Mass'!$B$8:$M$105,MATCH(A3820,'[1]Center of Mass'!$B$8:$B$105,0),10))^2))</f>
        <v>658.16909799999996</v>
      </c>
    </row>
    <row r="3821" spans="1:25">
      <c r="A3821" s="403" t="s">
        <v>33</v>
      </c>
      <c r="B3821" s="403" t="s">
        <v>835</v>
      </c>
      <c r="C3821" s="403" t="s">
        <v>343</v>
      </c>
      <c r="D3821" s="403" t="s">
        <v>344</v>
      </c>
      <c r="E3821" s="403" t="s">
        <v>1455</v>
      </c>
      <c r="F3821" s="403">
        <v>0</v>
      </c>
      <c r="O3821" s="403" t="s">
        <v>345</v>
      </c>
      <c r="R3821" s="403">
        <v>4</v>
      </c>
      <c r="S3821" s="403">
        <v>0.875</v>
      </c>
      <c r="T3821" s="403">
        <v>3.9</v>
      </c>
      <c r="U3821" s="403">
        <v>9.15</v>
      </c>
      <c r="V3821" s="403">
        <v>26.074999999999999</v>
      </c>
      <c r="W3821" s="403">
        <v>17</v>
      </c>
      <c r="X3821" s="404">
        <v>0.14965999999999999</v>
      </c>
      <c r="Y3821" s="403">
        <f>X3821+(S3821*((U3821-INDEX('[1]Center of Mass'!$B$8:$M$105,MATCH(A3821,'[1]Center of Mass'!$B$8:$B$105,0),9))^2+(V3821-INDEX('[1]Center of Mass'!$B$8:$M$105,MATCH(A3821,'[1]Center of Mass'!$B$8:$B$105,0),10))^2))</f>
        <v>261.78044287500001</v>
      </c>
    </row>
    <row r="3822" spans="1:25">
      <c r="A3822" s="403" t="s">
        <v>33</v>
      </c>
      <c r="B3822" s="403" t="s">
        <v>836</v>
      </c>
      <c r="C3822" s="403" t="s">
        <v>343</v>
      </c>
      <c r="D3822" s="403" t="s">
        <v>344</v>
      </c>
      <c r="E3822" s="403" t="s">
        <v>1455</v>
      </c>
      <c r="F3822" s="403">
        <v>0</v>
      </c>
      <c r="O3822" s="403" t="s">
        <v>345</v>
      </c>
      <c r="R3822" s="403">
        <v>4</v>
      </c>
      <c r="S3822" s="403">
        <v>1.625</v>
      </c>
      <c r="T3822" s="403">
        <v>5.0999999999999996</v>
      </c>
      <c r="U3822" s="403">
        <v>10.15</v>
      </c>
      <c r="V3822" s="403">
        <v>26.074999999999999</v>
      </c>
      <c r="W3822" s="403">
        <v>17</v>
      </c>
      <c r="X3822" s="404">
        <v>0.44044</v>
      </c>
      <c r="Y3822" s="403">
        <f>X3822+(S3822*((U3822-INDEX('[1]Center of Mass'!$B$8:$M$105,MATCH(A3822,'[1]Center of Mass'!$B$8:$B$105,0),9))^2+(V3822-INDEX('[1]Center of Mass'!$B$8:$M$105,MATCH(A3822,'[1]Center of Mass'!$B$8:$B$105,0),10))^2))</f>
        <v>447.80392962500002</v>
      </c>
    </row>
    <row r="3823" spans="1:25">
      <c r="A3823" s="403" t="s">
        <v>33</v>
      </c>
      <c r="B3823" s="403" t="s">
        <v>837</v>
      </c>
      <c r="C3823" s="403" t="s">
        <v>343</v>
      </c>
      <c r="D3823" s="403" t="s">
        <v>344</v>
      </c>
      <c r="E3823" s="403" t="s">
        <v>1455</v>
      </c>
      <c r="F3823" s="403">
        <v>0</v>
      </c>
      <c r="O3823" s="403" t="s">
        <v>345</v>
      </c>
      <c r="R3823" s="403">
        <v>4</v>
      </c>
      <c r="S3823" s="403">
        <v>1.1875</v>
      </c>
      <c r="T3823" s="403">
        <v>4.4000000000000004</v>
      </c>
      <c r="U3823" s="403">
        <v>11.275</v>
      </c>
      <c r="V3823" s="403">
        <v>26.074999999999999</v>
      </c>
      <c r="W3823" s="403">
        <v>17</v>
      </c>
      <c r="X3823" s="404">
        <v>0.24393000000000001</v>
      </c>
      <c r="Y3823" s="403">
        <f>X3823+(S3823*((U3823-INDEX('[1]Center of Mass'!$B$8:$M$105,MATCH(A3823,'[1]Center of Mass'!$B$8:$B$105,0),9))^2+(V3823-INDEX('[1]Center of Mass'!$B$8:$M$105,MATCH(A3823,'[1]Center of Mass'!$B$8:$B$105,0),10))^2))</f>
        <v>298.33253599999995</v>
      </c>
    </row>
    <row r="3824" spans="1:25">
      <c r="A3824" s="403" t="s">
        <v>33</v>
      </c>
      <c r="B3824" s="403" t="s">
        <v>838</v>
      </c>
      <c r="C3824" s="403" t="s">
        <v>343</v>
      </c>
      <c r="D3824" s="403" t="s">
        <v>344</v>
      </c>
      <c r="E3824" s="403" t="s">
        <v>1455</v>
      </c>
      <c r="F3824" s="403">
        <v>0</v>
      </c>
      <c r="O3824" s="403" t="s">
        <v>345</v>
      </c>
      <c r="R3824" s="403">
        <v>4</v>
      </c>
      <c r="S3824" s="403">
        <v>1.1875</v>
      </c>
      <c r="T3824" s="403">
        <v>4.4000000000000004</v>
      </c>
      <c r="U3824" s="403">
        <v>12.225</v>
      </c>
      <c r="V3824" s="403">
        <v>26.074999999999999</v>
      </c>
      <c r="W3824" s="403">
        <v>17</v>
      </c>
      <c r="X3824" s="404">
        <v>0.24393000000000001</v>
      </c>
      <c r="Y3824" s="403">
        <f>X3824+(S3824*((U3824-INDEX('[1]Center of Mass'!$B$8:$M$105,MATCH(A3824,'[1]Center of Mass'!$B$8:$B$105,0),9))^2+(V3824-INDEX('[1]Center of Mass'!$B$8:$M$105,MATCH(A3824,'[1]Center of Mass'!$B$8:$B$105,0),10))^2))</f>
        <v>276.32732974999999</v>
      </c>
    </row>
    <row r="3825" spans="1:25">
      <c r="A3825" s="403" t="s">
        <v>33</v>
      </c>
      <c r="B3825" s="403" t="s">
        <v>839</v>
      </c>
      <c r="C3825" s="403" t="s">
        <v>343</v>
      </c>
      <c r="D3825" s="403" t="s">
        <v>344</v>
      </c>
      <c r="E3825" s="403" t="s">
        <v>1455</v>
      </c>
      <c r="F3825" s="403">
        <v>0</v>
      </c>
      <c r="O3825" s="403" t="s">
        <v>345</v>
      </c>
      <c r="R3825" s="403">
        <v>4</v>
      </c>
      <c r="S3825" s="403">
        <v>1.3542000000000001</v>
      </c>
      <c r="T3825" s="403">
        <v>4.6669999999999998</v>
      </c>
      <c r="U3825" s="403">
        <v>13.242000000000001</v>
      </c>
      <c r="V3825" s="403">
        <v>26.074999999999999</v>
      </c>
      <c r="W3825" s="403">
        <v>17</v>
      </c>
      <c r="X3825" s="404">
        <v>0.30875999999999998</v>
      </c>
      <c r="Y3825" s="403">
        <f>X3825+(S3825*((U3825-INDEX('[1]Center of Mass'!$B$8:$M$105,MATCH(A3825,'[1]Center of Mass'!$B$8:$B$105,0),9))^2+(V3825-INDEX('[1]Center of Mass'!$B$8:$M$105,MATCH(A3825,'[1]Center of Mass'!$B$8:$B$105,0),10))^2))</f>
        <v>290.99337065819998</v>
      </c>
    </row>
    <row r="3826" spans="1:25">
      <c r="A3826" s="403" t="s">
        <v>33</v>
      </c>
      <c r="B3826" s="403" t="s">
        <v>865</v>
      </c>
      <c r="C3826" s="403" t="s">
        <v>343</v>
      </c>
      <c r="D3826" s="403" t="s">
        <v>344</v>
      </c>
      <c r="E3826" s="403" t="s">
        <v>1455</v>
      </c>
      <c r="F3826" s="403">
        <v>0</v>
      </c>
      <c r="O3826" s="403" t="s">
        <v>345</v>
      </c>
      <c r="R3826" s="403">
        <v>4</v>
      </c>
      <c r="S3826" s="403">
        <v>1.3542000000000001</v>
      </c>
      <c r="T3826" s="403">
        <v>4.6669999999999998</v>
      </c>
      <c r="U3826" s="403">
        <v>14.324999999999999</v>
      </c>
      <c r="V3826" s="403">
        <v>26.074999999999999</v>
      </c>
      <c r="W3826" s="403">
        <v>17</v>
      </c>
      <c r="X3826" s="404">
        <v>0.30875999999999998</v>
      </c>
      <c r="Y3826" s="403">
        <f>X3826+(S3826*((U3826-INDEX('[1]Center of Mass'!$B$8:$M$105,MATCH(A3826,'[1]Center of Mass'!$B$8:$B$105,0),9))^2+(V3826-INDEX('[1]Center of Mass'!$B$8:$M$105,MATCH(A3826,'[1]Center of Mass'!$B$8:$B$105,0),10))^2))</f>
        <v>268.35055487280005</v>
      </c>
    </row>
    <row r="3827" spans="1:25">
      <c r="A3827" s="403" t="s">
        <v>33</v>
      </c>
      <c r="B3827" s="403" t="s">
        <v>866</v>
      </c>
      <c r="C3827" s="403" t="s">
        <v>343</v>
      </c>
      <c r="D3827" s="403" t="s">
        <v>344</v>
      </c>
      <c r="E3827" s="403" t="s">
        <v>1455</v>
      </c>
      <c r="F3827" s="403">
        <v>0</v>
      </c>
      <c r="O3827" s="403" t="s">
        <v>345</v>
      </c>
      <c r="R3827" s="403">
        <v>4</v>
      </c>
      <c r="S3827" s="403">
        <v>1.3542000000000001</v>
      </c>
      <c r="T3827" s="403">
        <v>4.6669999999999998</v>
      </c>
      <c r="U3827" s="403">
        <v>15.407999999999999</v>
      </c>
      <c r="V3827" s="403">
        <v>26.074999999999999</v>
      </c>
      <c r="W3827" s="403">
        <v>17</v>
      </c>
      <c r="X3827" s="404">
        <v>0.30875999999999998</v>
      </c>
      <c r="Y3827" s="403">
        <f>X3827+(S3827*((U3827-INDEX('[1]Center of Mass'!$B$8:$M$105,MATCH(A3827,'[1]Center of Mass'!$B$8:$B$105,0),9))^2+(V3827-INDEX('[1]Center of Mass'!$B$8:$M$105,MATCH(A3827,'[1]Center of Mass'!$B$8:$B$105,0),10))^2))</f>
        <v>248.88439165500006</v>
      </c>
    </row>
    <row r="3828" spans="1:25">
      <c r="A3828" s="403" t="s">
        <v>33</v>
      </c>
      <c r="B3828" s="403" t="s">
        <v>867</v>
      </c>
      <c r="C3828" s="403" t="s">
        <v>343</v>
      </c>
      <c r="D3828" s="403" t="s">
        <v>344</v>
      </c>
      <c r="E3828" s="403" t="s">
        <v>1455</v>
      </c>
      <c r="F3828" s="403">
        <v>0</v>
      </c>
      <c r="O3828" s="403" t="s">
        <v>345</v>
      </c>
      <c r="R3828" s="403">
        <v>4</v>
      </c>
      <c r="S3828" s="403">
        <v>1.3542000000000001</v>
      </c>
      <c r="T3828" s="403">
        <v>4.6669999999999998</v>
      </c>
      <c r="U3828" s="403">
        <v>16.492000000000001</v>
      </c>
      <c r="V3828" s="403">
        <v>26.074999999999999</v>
      </c>
      <c r="W3828" s="403">
        <v>17</v>
      </c>
      <c r="X3828" s="404">
        <v>0.30875999999999998</v>
      </c>
      <c r="Y3828" s="403">
        <f>X3828+(S3828*((U3828-INDEX('[1]Center of Mass'!$B$8:$M$105,MATCH(A3828,'[1]Center of Mass'!$B$8:$B$105,0),9))^2+(V3828-INDEX('[1]Center of Mass'!$B$8:$M$105,MATCH(A3828,'[1]Center of Mass'!$B$8:$B$105,0),10))^2))</f>
        <v>232.58130785820001</v>
      </c>
    </row>
    <row r="3829" spans="1:25">
      <c r="A3829" s="403" t="s">
        <v>33</v>
      </c>
      <c r="B3829" s="403" t="s">
        <v>898</v>
      </c>
      <c r="C3829" s="403" t="s">
        <v>343</v>
      </c>
      <c r="D3829" s="403" t="s">
        <v>344</v>
      </c>
      <c r="E3829" s="403" t="s">
        <v>1455</v>
      </c>
      <c r="F3829" s="403">
        <v>0</v>
      </c>
      <c r="O3829" s="403" t="s">
        <v>345</v>
      </c>
      <c r="R3829" s="403">
        <v>4</v>
      </c>
      <c r="S3829" s="403">
        <v>1.3542000000000001</v>
      </c>
      <c r="T3829" s="403">
        <v>4.6669999999999998</v>
      </c>
      <c r="U3829" s="403">
        <v>17.574999999999999</v>
      </c>
      <c r="V3829" s="403">
        <v>26.074999999999999</v>
      </c>
      <c r="W3829" s="403">
        <v>17</v>
      </c>
      <c r="X3829" s="404">
        <v>0.30875999999999998</v>
      </c>
      <c r="Y3829" s="403">
        <f>X3829+(S3829*((U3829-INDEX('[1]Center of Mass'!$B$8:$M$105,MATCH(A3829,'[1]Center of Mass'!$B$8:$B$105,0),9))^2+(V3829-INDEX('[1]Center of Mass'!$B$8:$M$105,MATCH(A3829,'[1]Center of Mass'!$B$8:$B$105,0),10))^2))</f>
        <v>219.4713829728</v>
      </c>
    </row>
    <row r="3830" spans="1:25">
      <c r="A3830" s="403" t="s">
        <v>33</v>
      </c>
      <c r="B3830" s="403" t="s">
        <v>899</v>
      </c>
      <c r="C3830" s="403" t="s">
        <v>343</v>
      </c>
      <c r="D3830" s="403" t="s">
        <v>344</v>
      </c>
      <c r="E3830" s="403" t="s">
        <v>1455</v>
      </c>
      <c r="F3830" s="403">
        <v>0</v>
      </c>
      <c r="O3830" s="403" t="s">
        <v>345</v>
      </c>
      <c r="R3830" s="403">
        <v>4</v>
      </c>
      <c r="S3830" s="403">
        <v>1.3542000000000001</v>
      </c>
      <c r="T3830" s="403">
        <v>4.6669999999999998</v>
      </c>
      <c r="U3830" s="403">
        <v>18.658000000000001</v>
      </c>
      <c r="V3830" s="403">
        <v>26.074999999999999</v>
      </c>
      <c r="W3830" s="403">
        <v>17</v>
      </c>
      <c r="X3830" s="404">
        <v>0.30875999999999998</v>
      </c>
      <c r="Y3830" s="403">
        <f>X3830+(S3830*((U3830-INDEX('[1]Center of Mass'!$B$8:$M$105,MATCH(A3830,'[1]Center of Mass'!$B$8:$B$105,0),9))^2+(V3830-INDEX('[1]Center of Mass'!$B$8:$M$105,MATCH(A3830,'[1]Center of Mass'!$B$8:$B$105,0),10))^2))</f>
        <v>209.538110655</v>
      </c>
    </row>
    <row r="3831" spans="1:25">
      <c r="A3831" s="403" t="s">
        <v>33</v>
      </c>
      <c r="B3831" s="403" t="s">
        <v>901</v>
      </c>
      <c r="C3831" s="403" t="s">
        <v>343</v>
      </c>
      <c r="D3831" s="403" t="s">
        <v>344</v>
      </c>
      <c r="E3831" s="403" t="s">
        <v>1455</v>
      </c>
      <c r="F3831" s="403">
        <v>0</v>
      </c>
      <c r="O3831" s="403" t="s">
        <v>345</v>
      </c>
      <c r="R3831" s="403">
        <v>4</v>
      </c>
      <c r="S3831" s="403">
        <v>0.64959999999999996</v>
      </c>
      <c r="T3831" s="403">
        <v>3.4830000000000001</v>
      </c>
      <c r="U3831" s="403">
        <v>-0.6</v>
      </c>
      <c r="V3831" s="403">
        <v>26.971</v>
      </c>
      <c r="W3831" s="403">
        <v>17</v>
      </c>
      <c r="X3831" s="404">
        <v>9.3812999999999994E-2</v>
      </c>
      <c r="Y3831" s="403">
        <f>X3831+(S3831*((U3831-INDEX('[1]Center of Mass'!$B$8:$M$105,MATCH(A3831,'[1]Center of Mass'!$B$8:$B$105,0),9))^2+(V3831-INDEX('[1]Center of Mass'!$B$8:$M$105,MATCH(A3831,'[1]Center of Mass'!$B$8:$B$105,0),10))^2))</f>
        <v>427.16594380000004</v>
      </c>
    </row>
    <row r="3832" spans="1:25">
      <c r="A3832" s="403" t="s">
        <v>33</v>
      </c>
      <c r="B3832" s="403" t="s">
        <v>902</v>
      </c>
      <c r="C3832" s="403" t="s">
        <v>343</v>
      </c>
      <c r="D3832" s="403" t="s">
        <v>344</v>
      </c>
      <c r="E3832" s="403" t="s">
        <v>1455</v>
      </c>
      <c r="F3832" s="403">
        <v>0</v>
      </c>
      <c r="O3832" s="403" t="s">
        <v>345</v>
      </c>
      <c r="R3832" s="403">
        <v>4</v>
      </c>
      <c r="S3832" s="403">
        <v>0.59550000000000003</v>
      </c>
      <c r="T3832" s="403">
        <v>3.2829999999999999</v>
      </c>
      <c r="U3832" s="403">
        <v>0.55000000000000004</v>
      </c>
      <c r="V3832" s="403">
        <v>26.971</v>
      </c>
      <c r="W3832" s="403">
        <v>17</v>
      </c>
      <c r="X3832" s="404">
        <v>7.4582999999999997E-2</v>
      </c>
      <c r="Y3832" s="403">
        <f>X3832+(S3832*((U3832-INDEX('[1]Center of Mass'!$B$8:$M$105,MATCH(A3832,'[1]Center of Mass'!$B$8:$B$105,0),9))^2+(V3832-INDEX('[1]Center of Mass'!$B$8:$M$105,MATCH(A3832,'[1]Center of Mass'!$B$8:$B$105,0),10))^2))</f>
        <v>362.09345898750001</v>
      </c>
    </row>
    <row r="3833" spans="1:25">
      <c r="A3833" s="403" t="s">
        <v>33</v>
      </c>
      <c r="B3833" s="403" t="s">
        <v>903</v>
      </c>
      <c r="C3833" s="403" t="s">
        <v>343</v>
      </c>
      <c r="D3833" s="403" t="s">
        <v>344</v>
      </c>
      <c r="E3833" s="403" t="s">
        <v>1455</v>
      </c>
      <c r="F3833" s="403">
        <v>0</v>
      </c>
      <c r="O3833" s="403" t="s">
        <v>345</v>
      </c>
      <c r="R3833" s="403">
        <v>4</v>
      </c>
      <c r="S3833" s="403">
        <v>0.59550000000000003</v>
      </c>
      <c r="T3833" s="403">
        <v>3.2829999999999999</v>
      </c>
      <c r="U3833" s="403">
        <v>1.65</v>
      </c>
      <c r="V3833" s="403">
        <v>26.971</v>
      </c>
      <c r="W3833" s="403">
        <v>17</v>
      </c>
      <c r="X3833" s="404">
        <v>7.4582999999999997E-2</v>
      </c>
      <c r="Y3833" s="403">
        <f>X3833+(S3833*((U3833-INDEX('[1]Center of Mass'!$B$8:$M$105,MATCH(A3833,'[1]Center of Mass'!$B$8:$B$105,0),9))^2+(V3833-INDEX('[1]Center of Mass'!$B$8:$M$105,MATCH(A3833,'[1]Center of Mass'!$B$8:$B$105,0),10))^2))</f>
        <v>335.36348868750008</v>
      </c>
    </row>
    <row r="3834" spans="1:25">
      <c r="A3834" s="403" t="s">
        <v>33</v>
      </c>
      <c r="B3834" s="403" t="s">
        <v>904</v>
      </c>
      <c r="C3834" s="403" t="s">
        <v>343</v>
      </c>
      <c r="D3834" s="403" t="s">
        <v>344</v>
      </c>
      <c r="E3834" s="403" t="s">
        <v>1455</v>
      </c>
      <c r="F3834" s="403">
        <v>0</v>
      </c>
      <c r="O3834" s="403" t="s">
        <v>345</v>
      </c>
      <c r="R3834" s="403">
        <v>4</v>
      </c>
      <c r="S3834" s="403">
        <v>0.59550000000000003</v>
      </c>
      <c r="T3834" s="403">
        <v>3.2829999999999999</v>
      </c>
      <c r="U3834" s="403">
        <v>2.75</v>
      </c>
      <c r="V3834" s="403">
        <v>26.971</v>
      </c>
      <c r="W3834" s="403">
        <v>17</v>
      </c>
      <c r="X3834" s="404">
        <v>7.4582999999999997E-2</v>
      </c>
      <c r="Y3834" s="403">
        <f>X3834+(S3834*((U3834-INDEX('[1]Center of Mass'!$B$8:$M$105,MATCH(A3834,'[1]Center of Mass'!$B$8:$B$105,0),9))^2+(V3834-INDEX('[1]Center of Mass'!$B$8:$M$105,MATCH(A3834,'[1]Center of Mass'!$B$8:$B$105,0),10))^2))</f>
        <v>310.07462838750001</v>
      </c>
    </row>
    <row r="3835" spans="1:25">
      <c r="A3835" s="403" t="s">
        <v>33</v>
      </c>
      <c r="B3835" s="403" t="s">
        <v>905</v>
      </c>
      <c r="C3835" s="403" t="s">
        <v>343</v>
      </c>
      <c r="D3835" s="403" t="s">
        <v>344</v>
      </c>
      <c r="E3835" s="403" t="s">
        <v>1455</v>
      </c>
      <c r="F3835" s="403">
        <v>0</v>
      </c>
      <c r="O3835" s="403" t="s">
        <v>345</v>
      </c>
      <c r="R3835" s="403">
        <v>4</v>
      </c>
      <c r="S3835" s="403">
        <v>0.52780000000000005</v>
      </c>
      <c r="T3835" s="403">
        <v>3.0329999999999999</v>
      </c>
      <c r="U3835" s="403">
        <v>3.7869999999999999</v>
      </c>
      <c r="V3835" s="403">
        <v>26.971</v>
      </c>
      <c r="W3835" s="403">
        <v>17</v>
      </c>
      <c r="X3835" s="404">
        <v>5.4698999999999998E-2</v>
      </c>
      <c r="Y3835" s="403">
        <f>X3835+(S3835*((U3835-INDEX('[1]Center of Mass'!$B$8:$M$105,MATCH(A3835,'[1]Center of Mass'!$B$8:$B$105,0),9))^2+(V3835-INDEX('[1]Center of Mass'!$B$8:$M$105,MATCH(A3835,'[1]Center of Mass'!$B$8:$B$105,0),10))^2))</f>
        <v>254.85155928160006</v>
      </c>
    </row>
    <row r="3836" spans="1:25">
      <c r="A3836" s="403" t="s">
        <v>33</v>
      </c>
      <c r="B3836" s="403" t="s">
        <v>906</v>
      </c>
      <c r="C3836" s="403" t="s">
        <v>343</v>
      </c>
      <c r="D3836" s="403" t="s">
        <v>344</v>
      </c>
      <c r="E3836" s="403" t="s">
        <v>1455</v>
      </c>
      <c r="F3836" s="403">
        <v>0</v>
      </c>
      <c r="O3836" s="403" t="s">
        <v>345</v>
      </c>
      <c r="R3836" s="403">
        <v>4</v>
      </c>
      <c r="S3836" s="403">
        <v>0.52780000000000005</v>
      </c>
      <c r="T3836" s="403">
        <v>3.0329999999999999</v>
      </c>
      <c r="U3836" s="403">
        <v>4.7619999999999996</v>
      </c>
      <c r="V3836" s="403">
        <v>26.971</v>
      </c>
      <c r="W3836" s="403">
        <v>17</v>
      </c>
      <c r="X3836" s="404">
        <v>5.4698999999999998E-2</v>
      </c>
      <c r="Y3836" s="403">
        <f>X3836+(S3836*((U3836-INDEX('[1]Center of Mass'!$B$8:$M$105,MATCH(A3836,'[1]Center of Mass'!$B$8:$B$105,0),9))^2+(V3836-INDEX('[1]Center of Mass'!$B$8:$M$105,MATCH(A3836,'[1]Center of Mass'!$B$8:$B$105,0),10))^2))</f>
        <v>237.11981479660002</v>
      </c>
    </row>
    <row r="3837" spans="1:25">
      <c r="A3837" s="403" t="s">
        <v>33</v>
      </c>
      <c r="B3837" s="403" t="s">
        <v>868</v>
      </c>
      <c r="C3837" s="403" t="s">
        <v>343</v>
      </c>
      <c r="D3837" s="403" t="s">
        <v>344</v>
      </c>
      <c r="E3837" s="403" t="s">
        <v>1455</v>
      </c>
      <c r="F3837" s="403">
        <v>0</v>
      </c>
      <c r="O3837" s="403" t="s">
        <v>345</v>
      </c>
      <c r="R3837" s="403">
        <v>4</v>
      </c>
      <c r="S3837" s="403">
        <v>0.52780000000000005</v>
      </c>
      <c r="T3837" s="403">
        <v>3.0329999999999999</v>
      </c>
      <c r="U3837" s="403">
        <v>5.7370000000000001</v>
      </c>
      <c r="V3837" s="403">
        <v>26.971</v>
      </c>
      <c r="W3837" s="403">
        <v>17</v>
      </c>
      <c r="X3837" s="404">
        <v>5.4698999999999998E-2</v>
      </c>
      <c r="Y3837" s="403">
        <f>X3837+(S3837*((U3837-INDEX('[1]Center of Mass'!$B$8:$M$105,MATCH(A3837,'[1]Center of Mass'!$B$8:$B$105,0),9))^2+(V3837-INDEX('[1]Center of Mass'!$B$8:$M$105,MATCH(A3837,'[1]Center of Mass'!$B$8:$B$105,0),10))^2))</f>
        <v>220.39155006160001</v>
      </c>
    </row>
    <row r="3838" spans="1:25">
      <c r="A3838" s="403" t="s">
        <v>33</v>
      </c>
      <c r="B3838" s="403" t="s">
        <v>869</v>
      </c>
      <c r="C3838" s="403" t="s">
        <v>343</v>
      </c>
      <c r="D3838" s="403" t="s">
        <v>344</v>
      </c>
      <c r="E3838" s="403" t="s">
        <v>1455</v>
      </c>
      <c r="F3838" s="403">
        <v>0</v>
      </c>
      <c r="O3838" s="403" t="s">
        <v>345</v>
      </c>
      <c r="R3838" s="403">
        <v>4</v>
      </c>
      <c r="S3838" s="403">
        <v>0.52780000000000005</v>
      </c>
      <c r="T3838" s="403">
        <v>3.0329999999999999</v>
      </c>
      <c r="U3838" s="403">
        <v>6.7119999999999997</v>
      </c>
      <c r="V3838" s="403">
        <v>26.971</v>
      </c>
      <c r="W3838" s="403">
        <v>17</v>
      </c>
      <c r="X3838" s="404">
        <v>5.4698999999999998E-2</v>
      </c>
      <c r="Y3838" s="403">
        <f>X3838+(S3838*((U3838-INDEX('[1]Center of Mass'!$B$8:$M$105,MATCH(A3838,'[1]Center of Mass'!$B$8:$B$105,0),9))^2+(V3838-INDEX('[1]Center of Mass'!$B$8:$M$105,MATCH(A3838,'[1]Center of Mass'!$B$8:$B$105,0),10))^2))</f>
        <v>204.66676507660003</v>
      </c>
    </row>
    <row r="3839" spans="1:25">
      <c r="A3839" s="403" t="s">
        <v>33</v>
      </c>
      <c r="B3839" s="403" t="s">
        <v>840</v>
      </c>
      <c r="C3839" s="403" t="s">
        <v>343</v>
      </c>
      <c r="D3839" s="403" t="s">
        <v>344</v>
      </c>
      <c r="E3839" s="403" t="s">
        <v>1455</v>
      </c>
      <c r="F3839" s="403">
        <v>0</v>
      </c>
      <c r="O3839" s="403" t="s">
        <v>345</v>
      </c>
      <c r="R3839" s="403">
        <v>4</v>
      </c>
      <c r="S3839" s="403">
        <v>0.86609999999999998</v>
      </c>
      <c r="T3839" s="403">
        <v>4.2830000000000004</v>
      </c>
      <c r="U3839" s="403">
        <v>8</v>
      </c>
      <c r="V3839" s="403">
        <v>26.971</v>
      </c>
      <c r="W3839" s="403">
        <v>17</v>
      </c>
      <c r="X3839" s="404">
        <v>0.20591999999999999</v>
      </c>
      <c r="Y3839" s="403">
        <f>X3839+(S3839*((U3839-INDEX('[1]Center of Mass'!$B$8:$M$105,MATCH(A3839,'[1]Center of Mass'!$B$8:$B$105,0),9))^2+(V3839-INDEX('[1]Center of Mass'!$B$8:$M$105,MATCH(A3839,'[1]Center of Mass'!$B$8:$B$105,0),10))^2))</f>
        <v>304.4036463525</v>
      </c>
    </row>
    <row r="3840" spans="1:25">
      <c r="A3840" s="403" t="s">
        <v>33</v>
      </c>
      <c r="B3840" s="403" t="s">
        <v>843</v>
      </c>
      <c r="C3840" s="403" t="s">
        <v>343</v>
      </c>
      <c r="D3840" s="403" t="s">
        <v>344</v>
      </c>
      <c r="E3840" s="403" t="s">
        <v>1455</v>
      </c>
      <c r="F3840" s="403">
        <v>0</v>
      </c>
      <c r="O3840" s="403" t="s">
        <v>345</v>
      </c>
      <c r="R3840" s="403">
        <v>4</v>
      </c>
      <c r="S3840" s="403">
        <v>0.51429999999999998</v>
      </c>
      <c r="T3840" s="403">
        <v>2.9830000000000001</v>
      </c>
      <c r="U3840" s="403">
        <v>11.275</v>
      </c>
      <c r="V3840" s="403">
        <v>26.971</v>
      </c>
      <c r="W3840" s="403">
        <v>17</v>
      </c>
      <c r="X3840" s="404">
        <v>5.1234000000000002E-2</v>
      </c>
      <c r="Y3840" s="403">
        <f>X3840+(S3840*((U3840-INDEX('[1]Center of Mass'!$B$8:$M$105,MATCH(A3840,'[1]Center of Mass'!$B$8:$B$105,0),9))^2+(V3840-INDEX('[1]Center of Mass'!$B$8:$M$105,MATCH(A3840,'[1]Center of Mass'!$B$8:$B$105,0),10))^2))</f>
        <v>140.71639839999997</v>
      </c>
    </row>
    <row r="3841" spans="1:25">
      <c r="A3841" s="403" t="s">
        <v>33</v>
      </c>
      <c r="B3841" s="403" t="s">
        <v>844</v>
      </c>
      <c r="C3841" s="403" t="s">
        <v>343</v>
      </c>
      <c r="D3841" s="403" t="s">
        <v>344</v>
      </c>
      <c r="E3841" s="403" t="s">
        <v>1455</v>
      </c>
      <c r="F3841" s="403">
        <v>0</v>
      </c>
      <c r="O3841" s="403" t="s">
        <v>345</v>
      </c>
      <c r="R3841" s="403">
        <v>4</v>
      </c>
      <c r="S3841" s="403">
        <v>0.51429999999999998</v>
      </c>
      <c r="T3841" s="403">
        <v>2.9830000000000001</v>
      </c>
      <c r="U3841" s="403">
        <v>12.225</v>
      </c>
      <c r="V3841" s="403">
        <v>26.971</v>
      </c>
      <c r="W3841" s="403">
        <v>17</v>
      </c>
      <c r="X3841" s="404">
        <v>5.1234000000000002E-2</v>
      </c>
      <c r="Y3841" s="403">
        <f>X3841+(S3841*((U3841-INDEX('[1]Center of Mass'!$B$8:$M$105,MATCH(A3841,'[1]Center of Mass'!$B$8:$B$105,0),9))^2+(V3841-INDEX('[1]Center of Mass'!$B$8:$M$105,MATCH(A3841,'[1]Center of Mass'!$B$8:$B$105,0),10))^2))</f>
        <v>131.18605939</v>
      </c>
    </row>
    <row r="3842" spans="1:25">
      <c r="A3842" s="403" t="s">
        <v>33</v>
      </c>
      <c r="B3842" s="403" t="s">
        <v>845</v>
      </c>
      <c r="C3842" s="403" t="s">
        <v>343</v>
      </c>
      <c r="D3842" s="403" t="s">
        <v>344</v>
      </c>
      <c r="E3842" s="403" t="s">
        <v>1455</v>
      </c>
      <c r="F3842" s="403">
        <v>0</v>
      </c>
      <c r="O3842" s="403" t="s">
        <v>345</v>
      </c>
      <c r="R3842" s="403">
        <v>4</v>
      </c>
      <c r="S3842" s="403">
        <v>0.58640000000000003</v>
      </c>
      <c r="T3842" s="403">
        <v>3.2490000000000001</v>
      </c>
      <c r="U3842" s="403">
        <v>13.242000000000001</v>
      </c>
      <c r="V3842" s="403">
        <v>26.971</v>
      </c>
      <c r="W3842" s="403">
        <v>17</v>
      </c>
      <c r="X3842" s="404">
        <v>7.1674000000000002E-2</v>
      </c>
      <c r="Y3842" s="403">
        <f>X3842+(S3842*((U3842-INDEX('[1]Center of Mass'!$B$8:$M$105,MATCH(A3842,'[1]Center of Mass'!$B$8:$B$105,0),9))^2+(V3842-INDEX('[1]Center of Mass'!$B$8:$M$105,MATCH(A3842,'[1]Center of Mass'!$B$8:$B$105,0),10))^2))</f>
        <v>139.13065033679999</v>
      </c>
    </row>
    <row r="3843" spans="1:25">
      <c r="A3843" s="403" t="s">
        <v>33</v>
      </c>
      <c r="B3843" s="403" t="s">
        <v>846</v>
      </c>
      <c r="C3843" s="403" t="s">
        <v>343</v>
      </c>
      <c r="D3843" s="403" t="s">
        <v>344</v>
      </c>
      <c r="E3843" s="403" t="s">
        <v>1455</v>
      </c>
      <c r="F3843" s="403">
        <v>0</v>
      </c>
      <c r="O3843" s="403" t="s">
        <v>345</v>
      </c>
      <c r="R3843" s="403">
        <v>4</v>
      </c>
      <c r="S3843" s="403">
        <v>0.58640000000000003</v>
      </c>
      <c r="T3843" s="403">
        <v>3.2490000000000001</v>
      </c>
      <c r="U3843" s="403">
        <v>14.324999999999999</v>
      </c>
      <c r="V3843" s="403">
        <v>26.971</v>
      </c>
      <c r="W3843" s="403">
        <v>17</v>
      </c>
      <c r="X3843" s="404">
        <v>7.1674000000000002E-2</v>
      </c>
      <c r="Y3843" s="403">
        <f>X3843+(S3843*((U3843-INDEX('[1]Center of Mass'!$B$8:$M$105,MATCH(A3843,'[1]Center of Mass'!$B$8:$B$105,0),9))^2+(V3843-INDEX('[1]Center of Mass'!$B$8:$M$105,MATCH(A3843,'[1]Center of Mass'!$B$8:$B$105,0),10))^2))</f>
        <v>129.32578608</v>
      </c>
    </row>
    <row r="3844" spans="1:25">
      <c r="A3844" s="403" t="s">
        <v>33</v>
      </c>
      <c r="B3844" s="403" t="s">
        <v>847</v>
      </c>
      <c r="C3844" s="403" t="s">
        <v>343</v>
      </c>
      <c r="D3844" s="403" t="s">
        <v>344</v>
      </c>
      <c r="E3844" s="403" t="s">
        <v>1455</v>
      </c>
      <c r="F3844" s="403">
        <v>0</v>
      </c>
      <c r="O3844" s="403" t="s">
        <v>345</v>
      </c>
      <c r="R3844" s="403">
        <v>4</v>
      </c>
      <c r="S3844" s="403">
        <v>0.58640000000000003</v>
      </c>
      <c r="T3844" s="403">
        <v>3.2490000000000001</v>
      </c>
      <c r="U3844" s="403">
        <v>15.407999999999999</v>
      </c>
      <c r="V3844" s="403">
        <v>26.971</v>
      </c>
      <c r="W3844" s="403">
        <v>17</v>
      </c>
      <c r="X3844" s="404">
        <v>7.1674000000000002E-2</v>
      </c>
      <c r="Y3844" s="403">
        <f>X3844+(S3844*((U3844-INDEX('[1]Center of Mass'!$B$8:$M$105,MATCH(A3844,'[1]Center of Mass'!$B$8:$B$105,0),9))^2+(V3844-INDEX('[1]Center of Mass'!$B$8:$M$105,MATCH(A3844,'[1]Center of Mass'!$B$8:$B$105,0),10))^2))</f>
        <v>120.89648604240003</v>
      </c>
    </row>
    <row r="3845" spans="1:25">
      <c r="A3845" s="403" t="s">
        <v>33</v>
      </c>
      <c r="B3845" s="403" t="s">
        <v>848</v>
      </c>
      <c r="C3845" s="403" t="s">
        <v>343</v>
      </c>
      <c r="D3845" s="403" t="s">
        <v>344</v>
      </c>
      <c r="E3845" s="403" t="s">
        <v>1455</v>
      </c>
      <c r="F3845" s="403">
        <v>0</v>
      </c>
      <c r="O3845" s="403" t="s">
        <v>345</v>
      </c>
      <c r="R3845" s="403">
        <v>4</v>
      </c>
      <c r="S3845" s="403">
        <v>0.58640000000000003</v>
      </c>
      <c r="T3845" s="403">
        <v>3.2490000000000001</v>
      </c>
      <c r="U3845" s="403">
        <v>16.492000000000001</v>
      </c>
      <c r="V3845" s="403">
        <v>26.971</v>
      </c>
      <c r="W3845" s="403">
        <v>17</v>
      </c>
      <c r="X3845" s="404">
        <v>7.1674000000000002E-2</v>
      </c>
      <c r="Y3845" s="403">
        <f>X3845+(S3845*((U3845-INDEX('[1]Center of Mass'!$B$8:$M$105,MATCH(A3845,'[1]Center of Mass'!$B$8:$B$105,0),9))^2+(V3845-INDEX('[1]Center of Mass'!$B$8:$M$105,MATCH(A3845,'[1]Center of Mass'!$B$8:$B$105,0),10))^2))</f>
        <v>113.8368727368</v>
      </c>
    </row>
    <row r="3846" spans="1:25">
      <c r="A3846" s="403" t="s">
        <v>33</v>
      </c>
      <c r="B3846" s="403" t="s">
        <v>849</v>
      </c>
      <c r="C3846" s="403" t="s">
        <v>343</v>
      </c>
      <c r="D3846" s="403" t="s">
        <v>344</v>
      </c>
      <c r="E3846" s="403" t="s">
        <v>1455</v>
      </c>
      <c r="F3846" s="403">
        <v>0</v>
      </c>
      <c r="O3846" s="403" t="s">
        <v>345</v>
      </c>
      <c r="R3846" s="403">
        <v>4</v>
      </c>
      <c r="S3846" s="403">
        <v>0.58640000000000003</v>
      </c>
      <c r="T3846" s="403">
        <v>3.2490000000000001</v>
      </c>
      <c r="U3846" s="403">
        <v>17.574999999999999</v>
      </c>
      <c r="V3846" s="403">
        <v>26.971</v>
      </c>
      <c r="W3846" s="403">
        <v>17</v>
      </c>
      <c r="X3846" s="404">
        <v>7.1674000000000002E-2</v>
      </c>
      <c r="Y3846" s="403">
        <f>X3846+(S3846*((U3846-INDEX('[1]Center of Mass'!$B$8:$M$105,MATCH(A3846,'[1]Center of Mass'!$B$8:$B$105,0),9))^2+(V3846-INDEX('[1]Center of Mass'!$B$8:$M$105,MATCH(A3846,'[1]Center of Mass'!$B$8:$B$105,0),10))^2))</f>
        <v>108.15997128000001</v>
      </c>
    </row>
    <row r="3847" spans="1:25">
      <c r="A3847" s="403" t="s">
        <v>33</v>
      </c>
      <c r="B3847" s="403" t="s">
        <v>850</v>
      </c>
      <c r="C3847" s="403" t="s">
        <v>343</v>
      </c>
      <c r="D3847" s="403" t="s">
        <v>344</v>
      </c>
      <c r="E3847" s="403" t="s">
        <v>1455</v>
      </c>
      <c r="F3847" s="403">
        <v>0</v>
      </c>
      <c r="O3847" s="403" t="s">
        <v>345</v>
      </c>
      <c r="R3847" s="403">
        <v>4</v>
      </c>
      <c r="S3847" s="403">
        <v>0.58640000000000003</v>
      </c>
      <c r="T3847" s="403">
        <v>3.2490000000000001</v>
      </c>
      <c r="U3847" s="403">
        <v>18.658000000000001</v>
      </c>
      <c r="V3847" s="403">
        <v>26.971</v>
      </c>
      <c r="W3847" s="403">
        <v>17</v>
      </c>
      <c r="X3847" s="404">
        <v>7.1674000000000002E-2</v>
      </c>
      <c r="Y3847" s="403">
        <f>X3847+(S3847*((U3847-INDEX('[1]Center of Mass'!$B$8:$M$105,MATCH(A3847,'[1]Center of Mass'!$B$8:$B$105,0),9))^2+(V3847-INDEX('[1]Center of Mass'!$B$8:$M$105,MATCH(A3847,'[1]Center of Mass'!$B$8:$B$105,0),10))^2))</f>
        <v>103.8586340424</v>
      </c>
    </row>
    <row r="3848" spans="1:25">
      <c r="A3848" s="403" t="s">
        <v>33</v>
      </c>
      <c r="B3848" s="403" t="s">
        <v>916</v>
      </c>
      <c r="C3848" s="403" t="s">
        <v>343</v>
      </c>
      <c r="D3848" s="403" t="s">
        <v>344</v>
      </c>
      <c r="E3848" s="403" t="s">
        <v>1455</v>
      </c>
      <c r="F3848" s="403">
        <v>0</v>
      </c>
      <c r="O3848" s="403" t="s">
        <v>345</v>
      </c>
      <c r="R3848" s="403">
        <v>4</v>
      </c>
      <c r="S3848" s="403">
        <v>1.2315</v>
      </c>
      <c r="T3848" s="403">
        <v>4.4390000000000001</v>
      </c>
      <c r="U3848" s="403">
        <v>0.55000000000000004</v>
      </c>
      <c r="V3848" s="403">
        <v>27.800999999999998</v>
      </c>
      <c r="W3848" s="403">
        <v>17</v>
      </c>
      <c r="X3848" s="404">
        <v>0.25280999999999998</v>
      </c>
      <c r="Y3848" s="403">
        <f>X3848+(S3848*((U3848-INDEX('[1]Center of Mass'!$B$8:$M$105,MATCH(A3848,'[1]Center of Mass'!$B$8:$B$105,0),9))^2+(V3848-INDEX('[1]Center of Mass'!$B$8:$M$105,MATCH(A3848,'[1]Center of Mass'!$B$8:$B$105,0),10))^2))</f>
        <v>776.32746627749987</v>
      </c>
    </row>
    <row r="3849" spans="1:25">
      <c r="A3849" s="403" t="s">
        <v>33</v>
      </c>
      <c r="B3849" s="403" t="s">
        <v>917</v>
      </c>
      <c r="C3849" s="403" t="s">
        <v>343</v>
      </c>
      <c r="D3849" s="403" t="s">
        <v>344</v>
      </c>
      <c r="E3849" s="403" t="s">
        <v>1455</v>
      </c>
      <c r="F3849" s="403">
        <v>0</v>
      </c>
      <c r="O3849" s="403" t="s">
        <v>345</v>
      </c>
      <c r="R3849" s="403">
        <v>4</v>
      </c>
      <c r="S3849" s="403">
        <v>1.2315</v>
      </c>
      <c r="T3849" s="403">
        <v>4.4390000000000001</v>
      </c>
      <c r="U3849" s="403">
        <v>1.65</v>
      </c>
      <c r="V3849" s="403">
        <v>27.800999999999998</v>
      </c>
      <c r="W3849" s="403">
        <v>17</v>
      </c>
      <c r="X3849" s="404">
        <v>0.25280999999999998</v>
      </c>
      <c r="Y3849" s="403">
        <f>X3849+(S3849*((U3849-INDEX('[1]Center of Mass'!$B$8:$M$105,MATCH(A3849,'[1]Center of Mass'!$B$8:$B$105,0),9))^2+(V3849-INDEX('[1]Center of Mass'!$B$8:$M$105,MATCH(A3849,'[1]Center of Mass'!$B$8:$B$105,0),10))^2))</f>
        <v>721.0496183775</v>
      </c>
    </row>
    <row r="3850" spans="1:25">
      <c r="A3850" s="403" t="s">
        <v>33</v>
      </c>
      <c r="B3850" s="403" t="s">
        <v>918</v>
      </c>
      <c r="C3850" s="403" t="s">
        <v>343</v>
      </c>
      <c r="D3850" s="403" t="s">
        <v>344</v>
      </c>
      <c r="E3850" s="403" t="s">
        <v>1455</v>
      </c>
      <c r="F3850" s="403">
        <v>0</v>
      </c>
      <c r="O3850" s="403" t="s">
        <v>345</v>
      </c>
      <c r="R3850" s="403">
        <v>4</v>
      </c>
      <c r="S3850" s="403">
        <v>1.2315</v>
      </c>
      <c r="T3850" s="403">
        <v>4.4390000000000001</v>
      </c>
      <c r="U3850" s="403">
        <v>2.75</v>
      </c>
      <c r="V3850" s="403">
        <v>27.800999999999998</v>
      </c>
      <c r="W3850" s="403">
        <v>17</v>
      </c>
      <c r="X3850" s="404">
        <v>0.25280999999999998</v>
      </c>
      <c r="Y3850" s="403">
        <f>X3850+(S3850*((U3850-INDEX('[1]Center of Mass'!$B$8:$M$105,MATCH(A3850,'[1]Center of Mass'!$B$8:$B$105,0),9))^2+(V3850-INDEX('[1]Center of Mass'!$B$8:$M$105,MATCH(A3850,'[1]Center of Mass'!$B$8:$B$105,0),10))^2))</f>
        <v>668.75200047749991</v>
      </c>
    </row>
    <row r="3851" spans="1:25">
      <c r="A3851" s="403" t="s">
        <v>33</v>
      </c>
      <c r="B3851" s="403" t="s">
        <v>908</v>
      </c>
      <c r="C3851" s="403" t="s">
        <v>343</v>
      </c>
      <c r="D3851" s="403" t="s">
        <v>344</v>
      </c>
      <c r="E3851" s="403" t="s">
        <v>1455</v>
      </c>
      <c r="F3851" s="403">
        <v>0</v>
      </c>
      <c r="O3851" s="403" t="s">
        <v>345</v>
      </c>
      <c r="R3851" s="403">
        <v>4</v>
      </c>
      <c r="S3851" s="403">
        <v>1.0915999999999999</v>
      </c>
      <c r="T3851" s="403">
        <v>4.1890000000000001</v>
      </c>
      <c r="U3851" s="403">
        <v>3.7879999999999998</v>
      </c>
      <c r="V3851" s="403">
        <v>27.800999999999998</v>
      </c>
      <c r="W3851" s="403">
        <v>17</v>
      </c>
      <c r="X3851" s="404">
        <v>0.20049</v>
      </c>
      <c r="Y3851" s="403">
        <f>X3851+(S3851*((U3851-INDEX('[1]Center of Mass'!$B$8:$M$105,MATCH(A3851,'[1]Center of Mass'!$B$8:$B$105,0),9))^2+(V3851-INDEX('[1]Center of Mass'!$B$8:$M$105,MATCH(A3851,'[1]Center of Mass'!$B$8:$B$105,0),10))^2))</f>
        <v>551.43611329159978</v>
      </c>
    </row>
    <row r="3852" spans="1:25">
      <c r="A3852" s="403" t="s">
        <v>33</v>
      </c>
      <c r="B3852" s="403" t="s">
        <v>871</v>
      </c>
      <c r="C3852" s="403" t="s">
        <v>343</v>
      </c>
      <c r="D3852" s="403" t="s">
        <v>344</v>
      </c>
      <c r="E3852" s="403" t="s">
        <v>1455</v>
      </c>
      <c r="F3852" s="403">
        <v>0</v>
      </c>
      <c r="O3852" s="403" t="s">
        <v>345</v>
      </c>
      <c r="R3852" s="403">
        <v>4</v>
      </c>
      <c r="S3852" s="403">
        <v>1.0915999999999999</v>
      </c>
      <c r="T3852" s="403">
        <v>4.1890000000000001</v>
      </c>
      <c r="U3852" s="403">
        <v>4.7629999999999999</v>
      </c>
      <c r="V3852" s="403">
        <v>27.800999999999998</v>
      </c>
      <c r="W3852" s="403">
        <v>17</v>
      </c>
      <c r="X3852" s="404">
        <v>0.20049</v>
      </c>
      <c r="Y3852" s="403">
        <f>X3852+(S3852*((U3852-INDEX('[1]Center of Mass'!$B$8:$M$105,MATCH(A3852,'[1]Center of Mass'!$B$8:$B$105,0),9))^2+(V3852-INDEX('[1]Center of Mass'!$B$8:$M$105,MATCH(A3852,'[1]Center of Mass'!$B$8:$B$105,0),10))^2))</f>
        <v>514.76531224159999</v>
      </c>
    </row>
    <row r="3853" spans="1:25">
      <c r="A3853" s="403" t="s">
        <v>33</v>
      </c>
      <c r="B3853" s="403" t="s">
        <v>851</v>
      </c>
      <c r="C3853" s="403" t="s">
        <v>343</v>
      </c>
      <c r="D3853" s="403" t="s">
        <v>344</v>
      </c>
      <c r="E3853" s="403" t="s">
        <v>1455</v>
      </c>
      <c r="F3853" s="403">
        <v>0</v>
      </c>
      <c r="O3853" s="403" t="s">
        <v>345</v>
      </c>
      <c r="R3853" s="403">
        <v>4</v>
      </c>
      <c r="S3853" s="403">
        <v>1.0915999999999999</v>
      </c>
      <c r="T3853" s="403">
        <v>4.1890000000000001</v>
      </c>
      <c r="U3853" s="403">
        <v>5.7380000000000004</v>
      </c>
      <c r="V3853" s="403">
        <v>27.800999999999998</v>
      </c>
      <c r="W3853" s="403">
        <v>17</v>
      </c>
      <c r="X3853" s="404">
        <v>0.20049</v>
      </c>
      <c r="Y3853" s="403">
        <f>X3853+(S3853*((U3853-INDEX('[1]Center of Mass'!$B$8:$M$105,MATCH(A3853,'[1]Center of Mass'!$B$8:$B$105,0),9))^2+(V3853-INDEX('[1]Center of Mass'!$B$8:$M$105,MATCH(A3853,'[1]Center of Mass'!$B$8:$B$105,0),10))^2))</f>
        <v>480.16991569159995</v>
      </c>
    </row>
    <row r="3854" spans="1:25">
      <c r="A3854" s="403" t="s">
        <v>33</v>
      </c>
      <c r="B3854" s="403" t="s">
        <v>578</v>
      </c>
      <c r="C3854" s="403" t="s">
        <v>343</v>
      </c>
      <c r="D3854" s="403" t="s">
        <v>344</v>
      </c>
      <c r="E3854" s="403" t="s">
        <v>1455</v>
      </c>
      <c r="F3854" s="403">
        <v>0</v>
      </c>
      <c r="O3854" s="403" t="s">
        <v>345</v>
      </c>
      <c r="R3854" s="403">
        <v>4</v>
      </c>
      <c r="S3854" s="403">
        <v>1.0915999999999999</v>
      </c>
      <c r="T3854" s="403">
        <v>4.1890000000000001</v>
      </c>
      <c r="U3854" s="403">
        <v>6.7130000000000001</v>
      </c>
      <c r="V3854" s="403">
        <v>27.800999999999998</v>
      </c>
      <c r="W3854" s="403">
        <v>17</v>
      </c>
      <c r="X3854" s="404">
        <v>0.20049</v>
      </c>
      <c r="Y3854" s="403">
        <f>X3854+(S3854*((U3854-INDEX('[1]Center of Mass'!$B$8:$M$105,MATCH(A3854,'[1]Center of Mass'!$B$8:$B$105,0),9))^2+(V3854-INDEX('[1]Center of Mass'!$B$8:$M$105,MATCH(A3854,'[1]Center of Mass'!$B$8:$B$105,0),10))^2))</f>
        <v>447.64992364159991</v>
      </c>
    </row>
    <row r="3855" spans="1:25">
      <c r="A3855" s="403" t="s">
        <v>33</v>
      </c>
      <c r="B3855" s="403" t="s">
        <v>579</v>
      </c>
      <c r="C3855" s="403" t="s">
        <v>343</v>
      </c>
      <c r="D3855" s="403" t="s">
        <v>344</v>
      </c>
      <c r="E3855" s="403" t="s">
        <v>1455</v>
      </c>
      <c r="F3855" s="403">
        <v>0</v>
      </c>
      <c r="O3855" s="403" t="s">
        <v>345</v>
      </c>
      <c r="R3855" s="403">
        <v>4</v>
      </c>
      <c r="S3855" s="403">
        <v>1.7912999999999999</v>
      </c>
      <c r="T3855" s="403">
        <v>5.4390000000000001</v>
      </c>
      <c r="U3855" s="403">
        <v>8</v>
      </c>
      <c r="V3855" s="403">
        <v>27.800999999999998</v>
      </c>
      <c r="W3855" s="403">
        <v>17</v>
      </c>
      <c r="X3855" s="404">
        <v>0.56923999999999997</v>
      </c>
      <c r="Y3855" s="403">
        <f>X3855+(S3855*((U3855-INDEX('[1]Center of Mass'!$B$8:$M$105,MATCH(A3855,'[1]Center of Mass'!$B$8:$B$105,0),9))^2+(V3855-INDEX('[1]Center of Mass'!$B$8:$M$105,MATCH(A3855,'[1]Center of Mass'!$B$8:$B$105,0),10))^2))</f>
        <v>669.60059622049994</v>
      </c>
    </row>
    <row r="3856" spans="1:25">
      <c r="A3856" s="403" t="s">
        <v>33</v>
      </c>
      <c r="B3856" s="403" t="s">
        <v>547</v>
      </c>
      <c r="C3856" s="403" t="s">
        <v>343</v>
      </c>
      <c r="D3856" s="403" t="s">
        <v>344</v>
      </c>
      <c r="E3856" s="403" t="s">
        <v>1455</v>
      </c>
      <c r="F3856" s="403">
        <v>0</v>
      </c>
      <c r="O3856" s="403" t="s">
        <v>345</v>
      </c>
      <c r="R3856" s="403">
        <v>4</v>
      </c>
      <c r="S3856" s="403">
        <v>1.0636000000000001</v>
      </c>
      <c r="T3856" s="403">
        <v>4.1390000000000002</v>
      </c>
      <c r="U3856" s="403">
        <v>11.275</v>
      </c>
      <c r="V3856" s="403">
        <v>27.800999999999998</v>
      </c>
      <c r="W3856" s="403">
        <v>17</v>
      </c>
      <c r="X3856" s="404">
        <v>0.19108</v>
      </c>
      <c r="Y3856" s="403">
        <f>X3856+(S3856*((U3856-INDEX('[1]Center of Mass'!$B$8:$M$105,MATCH(A3856,'[1]Center of Mass'!$B$8:$B$105,0),9))^2+(V3856-INDEX('[1]Center of Mass'!$B$8:$M$105,MATCH(A3856,'[1]Center of Mass'!$B$8:$B$105,0),10))^2))</f>
        <v>314.77232853599997</v>
      </c>
    </row>
    <row r="3857" spans="1:25">
      <c r="A3857" s="403" t="s">
        <v>33</v>
      </c>
      <c r="B3857" s="403" t="s">
        <v>548</v>
      </c>
      <c r="C3857" s="403" t="s">
        <v>343</v>
      </c>
      <c r="D3857" s="403" t="s">
        <v>344</v>
      </c>
      <c r="E3857" s="403" t="s">
        <v>1455</v>
      </c>
      <c r="F3857" s="403">
        <v>0</v>
      </c>
      <c r="O3857" s="403" t="s">
        <v>345</v>
      </c>
      <c r="R3857" s="403">
        <v>4</v>
      </c>
      <c r="S3857" s="403">
        <v>1.0636000000000001</v>
      </c>
      <c r="T3857" s="403">
        <v>4.1390000000000002</v>
      </c>
      <c r="U3857" s="403">
        <v>12.225</v>
      </c>
      <c r="V3857" s="403">
        <v>27.800999999999998</v>
      </c>
      <c r="W3857" s="403">
        <v>17</v>
      </c>
      <c r="X3857" s="404">
        <v>0.19108</v>
      </c>
      <c r="Y3857" s="403">
        <f>X3857+(S3857*((U3857-INDEX('[1]Center of Mass'!$B$8:$M$105,MATCH(A3857,'[1]Center of Mass'!$B$8:$B$105,0),9))^2+(V3857-INDEX('[1]Center of Mass'!$B$8:$M$105,MATCH(A3857,'[1]Center of Mass'!$B$8:$B$105,0),10))^2))</f>
        <v>295.06307601600002</v>
      </c>
    </row>
    <row r="3858" spans="1:25">
      <c r="A3858" s="403" t="s">
        <v>33</v>
      </c>
      <c r="B3858" s="403" t="s">
        <v>549</v>
      </c>
      <c r="C3858" s="403" t="s">
        <v>343</v>
      </c>
      <c r="D3858" s="403" t="s">
        <v>344</v>
      </c>
      <c r="E3858" s="403" t="s">
        <v>1455</v>
      </c>
      <c r="F3858" s="403">
        <v>0</v>
      </c>
      <c r="O3858" s="403" t="s">
        <v>345</v>
      </c>
      <c r="R3858" s="403">
        <v>4</v>
      </c>
      <c r="S3858" s="403">
        <v>1.2129000000000001</v>
      </c>
      <c r="T3858" s="403">
        <v>4.4059999999999997</v>
      </c>
      <c r="U3858" s="403">
        <v>13.242000000000001</v>
      </c>
      <c r="V3858" s="403">
        <v>27.800999999999998</v>
      </c>
      <c r="W3858" s="403">
        <v>17</v>
      </c>
      <c r="X3858" s="404">
        <v>0.24529999999999999</v>
      </c>
      <c r="Y3858" s="403">
        <f>X3858+(S3858*((U3858-INDEX('[1]Center of Mass'!$B$8:$M$105,MATCH(A3858,'[1]Center of Mass'!$B$8:$B$105,0),9))^2+(V3858-INDEX('[1]Center of Mass'!$B$8:$M$105,MATCH(A3858,'[1]Center of Mass'!$B$8:$B$105,0),10))^2))</f>
        <v>314.87446732129996</v>
      </c>
    </row>
    <row r="3859" spans="1:25">
      <c r="A3859" s="403" t="s">
        <v>33</v>
      </c>
      <c r="B3859" s="403" t="s">
        <v>550</v>
      </c>
      <c r="C3859" s="403" t="s">
        <v>343</v>
      </c>
      <c r="D3859" s="403" t="s">
        <v>344</v>
      </c>
      <c r="E3859" s="403" t="s">
        <v>1455</v>
      </c>
      <c r="F3859" s="403">
        <v>0</v>
      </c>
      <c r="O3859" s="403" t="s">
        <v>345</v>
      </c>
      <c r="R3859" s="403">
        <v>4</v>
      </c>
      <c r="S3859" s="403">
        <v>1.2129000000000001</v>
      </c>
      <c r="T3859" s="403">
        <v>4.4059999999999997</v>
      </c>
      <c r="U3859" s="403">
        <v>14.324999999999999</v>
      </c>
      <c r="V3859" s="403">
        <v>27.800999999999998</v>
      </c>
      <c r="W3859" s="403">
        <v>17</v>
      </c>
      <c r="X3859" s="404">
        <v>0.24529999999999999</v>
      </c>
      <c r="Y3859" s="403">
        <f>X3859+(S3859*((U3859-INDEX('[1]Center of Mass'!$B$8:$M$105,MATCH(A3859,'[1]Center of Mass'!$B$8:$B$105,0),9))^2+(V3859-INDEX('[1]Center of Mass'!$B$8:$M$105,MATCH(A3859,'[1]Center of Mass'!$B$8:$B$105,0),10))^2))</f>
        <v>294.594249284</v>
      </c>
    </row>
    <row r="3860" spans="1:25">
      <c r="A3860" s="403" t="s">
        <v>33</v>
      </c>
      <c r="B3860" s="403" t="s">
        <v>419</v>
      </c>
      <c r="C3860" s="403" t="s">
        <v>343</v>
      </c>
      <c r="D3860" s="403" t="s">
        <v>344</v>
      </c>
      <c r="E3860" s="403" t="s">
        <v>1455</v>
      </c>
      <c r="F3860" s="403">
        <v>0</v>
      </c>
      <c r="O3860" s="403" t="s">
        <v>345</v>
      </c>
      <c r="R3860" s="403">
        <v>4</v>
      </c>
      <c r="S3860" s="403">
        <v>1.2129000000000001</v>
      </c>
      <c r="T3860" s="403">
        <v>4.4059999999999997</v>
      </c>
      <c r="U3860" s="403">
        <v>15.407999999999999</v>
      </c>
      <c r="V3860" s="403">
        <v>27.800999999999998</v>
      </c>
      <c r="W3860" s="403">
        <v>17</v>
      </c>
      <c r="X3860" s="404">
        <v>0.24529999999999999</v>
      </c>
      <c r="Y3860" s="403">
        <f>X3860+(S3860*((U3860-INDEX('[1]Center of Mass'!$B$8:$M$105,MATCH(A3860,'[1]Center of Mass'!$B$8:$B$105,0),9))^2+(V3860-INDEX('[1]Center of Mass'!$B$8:$M$105,MATCH(A3860,'[1]Center of Mass'!$B$8:$B$105,0),10))^2))</f>
        <v>277.15922538289999</v>
      </c>
    </row>
    <row r="3861" spans="1:25">
      <c r="A3861" s="403" t="s">
        <v>33</v>
      </c>
      <c r="B3861" s="403" t="s">
        <v>551</v>
      </c>
      <c r="C3861" s="403" t="s">
        <v>343</v>
      </c>
      <c r="D3861" s="403" t="s">
        <v>344</v>
      </c>
      <c r="E3861" s="403" t="s">
        <v>1455</v>
      </c>
      <c r="F3861" s="403">
        <v>0</v>
      </c>
      <c r="O3861" s="403" t="s">
        <v>345</v>
      </c>
      <c r="R3861" s="403">
        <v>4</v>
      </c>
      <c r="S3861" s="403">
        <v>1.2129000000000001</v>
      </c>
      <c r="T3861" s="403">
        <v>4.4059999999999997</v>
      </c>
      <c r="U3861" s="403">
        <v>16.492000000000001</v>
      </c>
      <c r="V3861" s="403">
        <v>27.800999999999998</v>
      </c>
      <c r="W3861" s="403">
        <v>17</v>
      </c>
      <c r="X3861" s="404">
        <v>0.24529999999999999</v>
      </c>
      <c r="Y3861" s="403">
        <f>X3861+(S3861*((U3861-INDEX('[1]Center of Mass'!$B$8:$M$105,MATCH(A3861,'[1]Center of Mass'!$B$8:$B$105,0),9))^2+(V3861-INDEX('[1]Center of Mass'!$B$8:$M$105,MATCH(A3861,'[1]Center of Mass'!$B$8:$B$105,0),10))^2))</f>
        <v>262.55723872129994</v>
      </c>
    </row>
    <row r="3862" spans="1:25">
      <c r="A3862" s="403" t="s">
        <v>33</v>
      </c>
      <c r="B3862" s="403" t="s">
        <v>420</v>
      </c>
      <c r="C3862" s="403" t="s">
        <v>343</v>
      </c>
      <c r="D3862" s="403" t="s">
        <v>344</v>
      </c>
      <c r="E3862" s="403" t="s">
        <v>1455</v>
      </c>
      <c r="F3862" s="403">
        <v>0</v>
      </c>
      <c r="O3862" s="403" t="s">
        <v>345</v>
      </c>
      <c r="R3862" s="403">
        <v>4</v>
      </c>
      <c r="S3862" s="403">
        <v>1.2129000000000001</v>
      </c>
      <c r="T3862" s="403">
        <v>4.4059999999999997</v>
      </c>
      <c r="U3862" s="403">
        <v>17.574999999999999</v>
      </c>
      <c r="V3862" s="403">
        <v>27.800999999999998</v>
      </c>
      <c r="W3862" s="403">
        <v>17</v>
      </c>
      <c r="X3862" s="404">
        <v>0.24529999999999999</v>
      </c>
      <c r="Y3862" s="403">
        <f>X3862+(S3862*((U3862-INDEX('[1]Center of Mass'!$B$8:$M$105,MATCH(A3862,'[1]Center of Mass'!$B$8:$B$105,0),9))^2+(V3862-INDEX('[1]Center of Mass'!$B$8:$M$105,MATCH(A3862,'[1]Center of Mass'!$B$8:$B$105,0),10))^2))</f>
        <v>250.81523023399996</v>
      </c>
    </row>
    <row r="3863" spans="1:25">
      <c r="A3863" s="403" t="s">
        <v>33</v>
      </c>
      <c r="B3863" s="403" t="s">
        <v>421</v>
      </c>
      <c r="C3863" s="403" t="s">
        <v>343</v>
      </c>
      <c r="D3863" s="403" t="s">
        <v>344</v>
      </c>
      <c r="E3863" s="403" t="s">
        <v>1455</v>
      </c>
      <c r="F3863" s="403">
        <v>0</v>
      </c>
      <c r="O3863" s="403" t="s">
        <v>345</v>
      </c>
      <c r="R3863" s="403">
        <v>4</v>
      </c>
      <c r="S3863" s="403">
        <v>1.2129000000000001</v>
      </c>
      <c r="T3863" s="403">
        <v>4.4059999999999997</v>
      </c>
      <c r="U3863" s="403">
        <v>18.658000000000001</v>
      </c>
      <c r="V3863" s="403">
        <v>27.800999999999998</v>
      </c>
      <c r="W3863" s="403">
        <v>17</v>
      </c>
      <c r="X3863" s="404">
        <v>0.24529999999999999</v>
      </c>
      <c r="Y3863" s="403">
        <f>X3863+(S3863*((U3863-INDEX('[1]Center of Mass'!$B$8:$M$105,MATCH(A3863,'[1]Center of Mass'!$B$8:$B$105,0),9))^2+(V3863-INDEX('[1]Center of Mass'!$B$8:$M$105,MATCH(A3863,'[1]Center of Mass'!$B$8:$B$105,0),10))^2))</f>
        <v>241.91841588289995</v>
      </c>
    </row>
    <row r="3864" spans="1:25">
      <c r="A3864" s="403" t="s">
        <v>33</v>
      </c>
      <c r="B3864" s="403" t="s">
        <v>424</v>
      </c>
      <c r="C3864" s="403" t="s">
        <v>343</v>
      </c>
      <c r="D3864" s="403" t="s">
        <v>344</v>
      </c>
      <c r="E3864" s="403" t="s">
        <v>1455</v>
      </c>
      <c r="F3864" s="403">
        <v>0</v>
      </c>
      <c r="O3864" s="403" t="s">
        <v>345</v>
      </c>
      <c r="R3864" s="403">
        <v>4</v>
      </c>
      <c r="S3864" s="403">
        <v>1.2315</v>
      </c>
      <c r="T3864" s="403">
        <v>4.4390000000000001</v>
      </c>
      <c r="U3864" s="403">
        <v>0.55000000000000004</v>
      </c>
      <c r="V3864" s="403">
        <v>28.920999999999999</v>
      </c>
      <c r="W3864" s="403">
        <v>17</v>
      </c>
      <c r="X3864" s="404">
        <v>0.25280999999999998</v>
      </c>
      <c r="Y3864" s="403">
        <f>X3864+(S3864*((U3864-INDEX('[1]Center of Mass'!$B$8:$M$105,MATCH(A3864,'[1]Center of Mass'!$B$8:$B$105,0),9))^2+(V3864-INDEX('[1]Center of Mass'!$B$8:$M$105,MATCH(A3864,'[1]Center of Mass'!$B$8:$B$105,0),10))^2))</f>
        <v>816.01211043749993</v>
      </c>
    </row>
    <row r="3865" spans="1:25">
      <c r="A3865" s="403" t="s">
        <v>33</v>
      </c>
      <c r="B3865" s="403" t="s">
        <v>425</v>
      </c>
      <c r="C3865" s="403" t="s">
        <v>343</v>
      </c>
      <c r="D3865" s="403" t="s">
        <v>344</v>
      </c>
      <c r="E3865" s="403" t="s">
        <v>1455</v>
      </c>
      <c r="F3865" s="403">
        <v>0</v>
      </c>
      <c r="O3865" s="403" t="s">
        <v>345</v>
      </c>
      <c r="R3865" s="403">
        <v>4</v>
      </c>
      <c r="S3865" s="403">
        <v>1.2315</v>
      </c>
      <c r="T3865" s="403">
        <v>4.4390000000000001</v>
      </c>
      <c r="U3865" s="403">
        <v>1.65</v>
      </c>
      <c r="V3865" s="403">
        <v>28.920999999999999</v>
      </c>
      <c r="W3865" s="403">
        <v>17</v>
      </c>
      <c r="X3865" s="404">
        <v>0.25280999999999998</v>
      </c>
      <c r="Y3865" s="403">
        <f>X3865+(S3865*((U3865-INDEX('[1]Center of Mass'!$B$8:$M$105,MATCH(A3865,'[1]Center of Mass'!$B$8:$B$105,0),9))^2+(V3865-INDEX('[1]Center of Mass'!$B$8:$M$105,MATCH(A3865,'[1]Center of Mass'!$B$8:$B$105,0),10))^2))</f>
        <v>760.73426253750006</v>
      </c>
    </row>
    <row r="3866" spans="1:25">
      <c r="A3866" s="403" t="s">
        <v>33</v>
      </c>
      <c r="B3866" s="403" t="s">
        <v>426</v>
      </c>
      <c r="C3866" s="403" t="s">
        <v>343</v>
      </c>
      <c r="D3866" s="403" t="s">
        <v>344</v>
      </c>
      <c r="E3866" s="403" t="s">
        <v>1455</v>
      </c>
      <c r="F3866" s="403">
        <v>0</v>
      </c>
      <c r="O3866" s="403" t="s">
        <v>345</v>
      </c>
      <c r="R3866" s="403">
        <v>4</v>
      </c>
      <c r="S3866" s="403">
        <v>1.2315</v>
      </c>
      <c r="T3866" s="403">
        <v>4.4390000000000001</v>
      </c>
      <c r="U3866" s="403">
        <v>2.75</v>
      </c>
      <c r="V3866" s="403">
        <v>28.920999999999999</v>
      </c>
      <c r="W3866" s="403">
        <v>17</v>
      </c>
      <c r="X3866" s="404">
        <v>0.25280999999999998</v>
      </c>
      <c r="Y3866" s="403">
        <f>X3866+(S3866*((U3866-INDEX('[1]Center of Mass'!$B$8:$M$105,MATCH(A3866,'[1]Center of Mass'!$B$8:$B$105,0),9))^2+(V3866-INDEX('[1]Center of Mass'!$B$8:$M$105,MATCH(A3866,'[1]Center of Mass'!$B$8:$B$105,0),10))^2))</f>
        <v>708.43664463749997</v>
      </c>
    </row>
    <row r="3867" spans="1:25">
      <c r="A3867" s="403" t="s">
        <v>33</v>
      </c>
      <c r="B3867" s="403" t="s">
        <v>427</v>
      </c>
      <c r="C3867" s="403" t="s">
        <v>343</v>
      </c>
      <c r="D3867" s="403" t="s">
        <v>344</v>
      </c>
      <c r="E3867" s="403" t="s">
        <v>1455</v>
      </c>
      <c r="F3867" s="403">
        <v>0</v>
      </c>
      <c r="O3867" s="403" t="s">
        <v>345</v>
      </c>
      <c r="R3867" s="403">
        <v>4</v>
      </c>
      <c r="S3867" s="403">
        <v>1.0915999999999999</v>
      </c>
      <c r="T3867" s="403">
        <v>4.1890000000000001</v>
      </c>
      <c r="U3867" s="403">
        <v>3.7879999999999998</v>
      </c>
      <c r="V3867" s="403">
        <v>28.920999999999999</v>
      </c>
      <c r="W3867" s="403">
        <v>17</v>
      </c>
      <c r="X3867" s="404">
        <v>0.20049</v>
      </c>
      <c r="Y3867" s="403">
        <f>X3867+(S3867*((U3867-INDEX('[1]Center of Mass'!$B$8:$M$105,MATCH(A3867,'[1]Center of Mass'!$B$8:$B$105,0),9))^2+(V3867-INDEX('[1]Center of Mass'!$B$8:$M$105,MATCH(A3867,'[1]Center of Mass'!$B$8:$B$105,0),10))^2))</f>
        <v>586.61253031559977</v>
      </c>
    </row>
    <row r="3868" spans="1:25">
      <c r="A3868" s="403" t="s">
        <v>33</v>
      </c>
      <c r="B3868" s="403" t="s">
        <v>428</v>
      </c>
      <c r="C3868" s="403" t="s">
        <v>343</v>
      </c>
      <c r="D3868" s="403" t="s">
        <v>344</v>
      </c>
      <c r="E3868" s="403" t="s">
        <v>1455</v>
      </c>
      <c r="F3868" s="403">
        <v>0</v>
      </c>
      <c r="O3868" s="403" t="s">
        <v>345</v>
      </c>
      <c r="R3868" s="403">
        <v>4</v>
      </c>
      <c r="S3868" s="403">
        <v>1.0915999999999999</v>
      </c>
      <c r="T3868" s="403">
        <v>4.1890000000000001</v>
      </c>
      <c r="U3868" s="403">
        <v>4.7629999999999999</v>
      </c>
      <c r="V3868" s="403">
        <v>28.920999999999999</v>
      </c>
      <c r="W3868" s="403">
        <v>17</v>
      </c>
      <c r="X3868" s="404">
        <v>0.20049</v>
      </c>
      <c r="Y3868" s="403">
        <f>X3868+(S3868*((U3868-INDEX('[1]Center of Mass'!$B$8:$M$105,MATCH(A3868,'[1]Center of Mass'!$B$8:$B$105,0),9))^2+(V3868-INDEX('[1]Center of Mass'!$B$8:$M$105,MATCH(A3868,'[1]Center of Mass'!$B$8:$B$105,0),10))^2))</f>
        <v>549.94172926559997</v>
      </c>
    </row>
    <row r="3869" spans="1:25">
      <c r="A3869" s="403" t="s">
        <v>33</v>
      </c>
      <c r="B3869" s="403" t="s">
        <v>457</v>
      </c>
      <c r="C3869" s="403" t="s">
        <v>343</v>
      </c>
      <c r="D3869" s="403" t="s">
        <v>344</v>
      </c>
      <c r="E3869" s="403" t="s">
        <v>1455</v>
      </c>
      <c r="F3869" s="403">
        <v>0</v>
      </c>
      <c r="O3869" s="403" t="s">
        <v>345</v>
      </c>
      <c r="R3869" s="403">
        <v>4</v>
      </c>
      <c r="S3869" s="403">
        <v>1.0915999999999999</v>
      </c>
      <c r="T3869" s="403">
        <v>4.1890000000000001</v>
      </c>
      <c r="U3869" s="403">
        <v>5.7380000000000004</v>
      </c>
      <c r="V3869" s="403">
        <v>28.920999999999999</v>
      </c>
      <c r="W3869" s="403">
        <v>17</v>
      </c>
      <c r="X3869" s="404">
        <v>0.20049</v>
      </c>
      <c r="Y3869" s="403">
        <f>X3869+(S3869*((U3869-INDEX('[1]Center of Mass'!$B$8:$M$105,MATCH(A3869,'[1]Center of Mass'!$B$8:$B$105,0),9))^2+(V3869-INDEX('[1]Center of Mass'!$B$8:$M$105,MATCH(A3869,'[1]Center of Mass'!$B$8:$B$105,0),10))^2))</f>
        <v>515.34633271559994</v>
      </c>
    </row>
    <row r="3870" spans="1:25">
      <c r="A3870" s="403" t="s">
        <v>33</v>
      </c>
      <c r="B3870" s="403" t="s">
        <v>429</v>
      </c>
      <c r="C3870" s="403" t="s">
        <v>343</v>
      </c>
      <c r="D3870" s="403" t="s">
        <v>344</v>
      </c>
      <c r="E3870" s="403" t="s">
        <v>1455</v>
      </c>
      <c r="F3870" s="403">
        <v>0</v>
      </c>
      <c r="O3870" s="403" t="s">
        <v>345</v>
      </c>
      <c r="R3870" s="403">
        <v>4</v>
      </c>
      <c r="S3870" s="403">
        <v>1.0915999999999999</v>
      </c>
      <c r="T3870" s="403">
        <v>4.1890000000000001</v>
      </c>
      <c r="U3870" s="403">
        <v>6.7130000000000001</v>
      </c>
      <c r="V3870" s="403">
        <v>28.920999999999999</v>
      </c>
      <c r="W3870" s="403">
        <v>17</v>
      </c>
      <c r="X3870" s="404">
        <v>0.20049</v>
      </c>
      <c r="Y3870" s="403">
        <f>X3870+(S3870*((U3870-INDEX('[1]Center of Mass'!$B$8:$M$105,MATCH(A3870,'[1]Center of Mass'!$B$8:$B$105,0),9))^2+(V3870-INDEX('[1]Center of Mass'!$B$8:$M$105,MATCH(A3870,'[1]Center of Mass'!$B$8:$B$105,0),10))^2))</f>
        <v>482.8263406655999</v>
      </c>
    </row>
    <row r="3871" spans="1:25">
      <c r="A3871" s="403" t="s">
        <v>33</v>
      </c>
      <c r="B3871" s="403" t="s">
        <v>909</v>
      </c>
      <c r="C3871" s="403" t="s">
        <v>343</v>
      </c>
      <c r="D3871" s="403" t="s">
        <v>344</v>
      </c>
      <c r="E3871" s="403" t="s">
        <v>1455</v>
      </c>
      <c r="F3871" s="403">
        <v>0</v>
      </c>
      <c r="O3871" s="403" t="s">
        <v>345</v>
      </c>
      <c r="R3871" s="403">
        <v>4</v>
      </c>
      <c r="S3871" s="403">
        <v>1.7912999999999999</v>
      </c>
      <c r="T3871" s="403">
        <v>5.4390000000000001</v>
      </c>
      <c r="U3871" s="403">
        <v>8</v>
      </c>
      <c r="V3871" s="403">
        <v>28.920999999999999</v>
      </c>
      <c r="W3871" s="403">
        <v>17</v>
      </c>
      <c r="X3871" s="404">
        <v>0.56923999999999997</v>
      </c>
      <c r="Y3871" s="403">
        <f>X3871+(S3871*((U3871-INDEX('[1]Center of Mass'!$B$8:$M$105,MATCH(A3871,'[1]Center of Mass'!$B$8:$B$105,0),9))^2+(V3871-INDEX('[1]Center of Mass'!$B$8:$M$105,MATCH(A3871,'[1]Center of Mass'!$B$8:$B$105,0),10))^2))</f>
        <v>727.32459385250002</v>
      </c>
    </row>
    <row r="3872" spans="1:25">
      <c r="A3872" s="403" t="s">
        <v>33</v>
      </c>
      <c r="B3872" s="403" t="s">
        <v>431</v>
      </c>
      <c r="C3872" s="403" t="s">
        <v>343</v>
      </c>
      <c r="D3872" s="403" t="s">
        <v>344</v>
      </c>
      <c r="E3872" s="403" t="s">
        <v>1455</v>
      </c>
      <c r="F3872" s="403">
        <v>0</v>
      </c>
      <c r="O3872" s="403" t="s">
        <v>345</v>
      </c>
      <c r="R3872" s="403">
        <v>4</v>
      </c>
      <c r="S3872" s="403">
        <v>1.0636000000000001</v>
      </c>
      <c r="T3872" s="403">
        <v>4.1390000000000002</v>
      </c>
      <c r="U3872" s="403">
        <v>11.275</v>
      </c>
      <c r="V3872" s="403">
        <v>28.920999999999999</v>
      </c>
      <c r="W3872" s="403">
        <v>17</v>
      </c>
      <c r="X3872" s="404">
        <v>0.19108</v>
      </c>
      <c r="Y3872" s="403">
        <f>X3872+(S3872*((U3872-INDEX('[1]Center of Mass'!$B$8:$M$105,MATCH(A3872,'[1]Center of Mass'!$B$8:$B$105,0),9))^2+(V3872-INDEX('[1]Center of Mass'!$B$8:$M$105,MATCH(A3872,'[1]Center of Mass'!$B$8:$B$105,0),10))^2))</f>
        <v>349.04645563999998</v>
      </c>
    </row>
    <row r="3873" spans="1:25">
      <c r="A3873" s="403" t="s">
        <v>33</v>
      </c>
      <c r="B3873" s="403" t="s">
        <v>911</v>
      </c>
      <c r="C3873" s="403" t="s">
        <v>343</v>
      </c>
      <c r="D3873" s="403" t="s">
        <v>344</v>
      </c>
      <c r="E3873" s="403" t="s">
        <v>1455</v>
      </c>
      <c r="F3873" s="403">
        <v>0</v>
      </c>
      <c r="O3873" s="403" t="s">
        <v>345</v>
      </c>
      <c r="R3873" s="403">
        <v>4</v>
      </c>
      <c r="S3873" s="403">
        <v>1.0636000000000001</v>
      </c>
      <c r="T3873" s="403">
        <v>4.1390000000000002</v>
      </c>
      <c r="U3873" s="403">
        <v>12.225</v>
      </c>
      <c r="V3873" s="403">
        <v>28.920999999999999</v>
      </c>
      <c r="W3873" s="403">
        <v>17</v>
      </c>
      <c r="X3873" s="404">
        <v>0.19108</v>
      </c>
      <c r="Y3873" s="403">
        <f>X3873+(S3873*((U3873-INDEX('[1]Center of Mass'!$B$8:$M$105,MATCH(A3873,'[1]Center of Mass'!$B$8:$B$105,0),9))^2+(V3873-INDEX('[1]Center of Mass'!$B$8:$M$105,MATCH(A3873,'[1]Center of Mass'!$B$8:$B$105,0),10))^2))</f>
        <v>329.33720312000003</v>
      </c>
    </row>
    <row r="3874" spans="1:25">
      <c r="A3874" s="403" t="s">
        <v>33</v>
      </c>
      <c r="B3874" s="403" t="s">
        <v>912</v>
      </c>
      <c r="C3874" s="403" t="s">
        <v>343</v>
      </c>
      <c r="D3874" s="403" t="s">
        <v>344</v>
      </c>
      <c r="E3874" s="403" t="s">
        <v>1455</v>
      </c>
      <c r="F3874" s="403">
        <v>0</v>
      </c>
      <c r="O3874" s="403" t="s">
        <v>345</v>
      </c>
      <c r="R3874" s="403">
        <v>4</v>
      </c>
      <c r="S3874" s="403">
        <v>1.2129000000000001</v>
      </c>
      <c r="T3874" s="403">
        <v>4.4059999999999997</v>
      </c>
      <c r="U3874" s="403">
        <v>13.242000000000001</v>
      </c>
      <c r="V3874" s="403">
        <v>28.920999999999999</v>
      </c>
      <c r="W3874" s="403">
        <v>17</v>
      </c>
      <c r="X3874" s="404">
        <v>0.24529999999999999</v>
      </c>
      <c r="Y3874" s="403">
        <f>X3874+(S3874*((U3874-INDEX('[1]Center of Mass'!$B$8:$M$105,MATCH(A3874,'[1]Center of Mass'!$B$8:$B$105,0),9))^2+(V3874-INDEX('[1]Center of Mass'!$B$8:$M$105,MATCH(A3874,'[1]Center of Mass'!$B$8:$B$105,0),10))^2))</f>
        <v>353.9597331773</v>
      </c>
    </row>
    <row r="3875" spans="1:25">
      <c r="A3875" s="403" t="s">
        <v>33</v>
      </c>
      <c r="B3875" s="403" t="s">
        <v>432</v>
      </c>
      <c r="C3875" s="403" t="s">
        <v>343</v>
      </c>
      <c r="D3875" s="403" t="s">
        <v>344</v>
      </c>
      <c r="E3875" s="403" t="s">
        <v>1455</v>
      </c>
      <c r="F3875" s="403">
        <v>0</v>
      </c>
      <c r="O3875" s="403" t="s">
        <v>345</v>
      </c>
      <c r="R3875" s="403">
        <v>4</v>
      </c>
      <c r="S3875" s="403">
        <v>1.2129000000000001</v>
      </c>
      <c r="T3875" s="403">
        <v>4.4059999999999997</v>
      </c>
      <c r="U3875" s="403">
        <v>14.324999999999999</v>
      </c>
      <c r="V3875" s="403">
        <v>28.920999999999999</v>
      </c>
      <c r="W3875" s="403">
        <v>17</v>
      </c>
      <c r="X3875" s="404">
        <v>0.24529999999999999</v>
      </c>
      <c r="Y3875" s="403">
        <f>X3875+(S3875*((U3875-INDEX('[1]Center of Mass'!$B$8:$M$105,MATCH(A3875,'[1]Center of Mass'!$B$8:$B$105,0),9))^2+(V3875-INDEX('[1]Center of Mass'!$B$8:$M$105,MATCH(A3875,'[1]Center of Mass'!$B$8:$B$105,0),10))^2))</f>
        <v>333.67951514000003</v>
      </c>
    </row>
    <row r="3876" spans="1:25">
      <c r="A3876" s="403" t="s">
        <v>33</v>
      </c>
      <c r="B3876" s="403" t="s">
        <v>913</v>
      </c>
      <c r="C3876" s="403" t="s">
        <v>343</v>
      </c>
      <c r="D3876" s="403" t="s">
        <v>344</v>
      </c>
      <c r="E3876" s="403" t="s">
        <v>1455</v>
      </c>
      <c r="F3876" s="403">
        <v>0</v>
      </c>
      <c r="O3876" s="403" t="s">
        <v>345</v>
      </c>
      <c r="R3876" s="403">
        <v>4</v>
      </c>
      <c r="S3876" s="403">
        <v>1.2129000000000001</v>
      </c>
      <c r="T3876" s="403">
        <v>4.4059999999999997</v>
      </c>
      <c r="U3876" s="403">
        <v>15.407999999999999</v>
      </c>
      <c r="V3876" s="403">
        <v>28.920999999999999</v>
      </c>
      <c r="W3876" s="403">
        <v>17</v>
      </c>
      <c r="X3876" s="404">
        <v>0.24529999999999999</v>
      </c>
      <c r="Y3876" s="403">
        <f>X3876+(S3876*((U3876-INDEX('[1]Center of Mass'!$B$8:$M$105,MATCH(A3876,'[1]Center of Mass'!$B$8:$B$105,0),9))^2+(V3876-INDEX('[1]Center of Mass'!$B$8:$M$105,MATCH(A3876,'[1]Center of Mass'!$B$8:$B$105,0),10))^2))</f>
        <v>316.24449123890003</v>
      </c>
    </row>
    <row r="3877" spans="1:25">
      <c r="A3877" s="403" t="s">
        <v>33</v>
      </c>
      <c r="B3877" s="403" t="s">
        <v>433</v>
      </c>
      <c r="C3877" s="403" t="s">
        <v>343</v>
      </c>
      <c r="D3877" s="403" t="s">
        <v>344</v>
      </c>
      <c r="E3877" s="403" t="s">
        <v>1455</v>
      </c>
      <c r="F3877" s="403">
        <v>0</v>
      </c>
      <c r="O3877" s="403" t="s">
        <v>345</v>
      </c>
      <c r="R3877" s="403">
        <v>4</v>
      </c>
      <c r="S3877" s="403">
        <v>1.2129000000000001</v>
      </c>
      <c r="T3877" s="403">
        <v>4.4059999999999997</v>
      </c>
      <c r="U3877" s="403">
        <v>16.492000000000001</v>
      </c>
      <c r="V3877" s="403">
        <v>28.920999999999999</v>
      </c>
      <c r="W3877" s="403">
        <v>17</v>
      </c>
      <c r="X3877" s="404">
        <v>0.24529999999999999</v>
      </c>
      <c r="Y3877" s="403">
        <f>X3877+(S3877*((U3877-INDEX('[1]Center of Mass'!$B$8:$M$105,MATCH(A3877,'[1]Center of Mass'!$B$8:$B$105,0),9))^2+(V3877-INDEX('[1]Center of Mass'!$B$8:$M$105,MATCH(A3877,'[1]Center of Mass'!$B$8:$B$105,0),10))^2))</f>
        <v>301.64250457729997</v>
      </c>
    </row>
    <row r="3878" spans="1:25">
      <c r="A3878" s="403" t="s">
        <v>33</v>
      </c>
      <c r="B3878" s="403" t="s">
        <v>872</v>
      </c>
      <c r="C3878" s="403" t="s">
        <v>343</v>
      </c>
      <c r="D3878" s="403" t="s">
        <v>344</v>
      </c>
      <c r="E3878" s="403" t="s">
        <v>1455</v>
      </c>
      <c r="F3878" s="403">
        <v>0</v>
      </c>
      <c r="O3878" s="403" t="s">
        <v>345</v>
      </c>
      <c r="R3878" s="403">
        <v>4</v>
      </c>
      <c r="S3878" s="403">
        <v>1.2129000000000001</v>
      </c>
      <c r="T3878" s="403">
        <v>4.4059999999999997</v>
      </c>
      <c r="U3878" s="403">
        <v>17.574999999999999</v>
      </c>
      <c r="V3878" s="403">
        <v>28.920999999999999</v>
      </c>
      <c r="W3878" s="403">
        <v>17</v>
      </c>
      <c r="X3878" s="404">
        <v>0.24529999999999999</v>
      </c>
      <c r="Y3878" s="403">
        <f>X3878+(S3878*((U3878-INDEX('[1]Center of Mass'!$B$8:$M$105,MATCH(A3878,'[1]Center of Mass'!$B$8:$B$105,0),9))^2+(V3878-INDEX('[1]Center of Mass'!$B$8:$M$105,MATCH(A3878,'[1]Center of Mass'!$B$8:$B$105,0),10))^2))</f>
        <v>289.90049608999999</v>
      </c>
    </row>
    <row r="3879" spans="1:25">
      <c r="A3879" s="403" t="s">
        <v>33</v>
      </c>
      <c r="B3879" s="403" t="s">
        <v>434</v>
      </c>
      <c r="C3879" s="403" t="s">
        <v>343</v>
      </c>
      <c r="D3879" s="403" t="s">
        <v>344</v>
      </c>
      <c r="E3879" s="403" t="s">
        <v>1455</v>
      </c>
      <c r="F3879" s="403">
        <v>0</v>
      </c>
      <c r="O3879" s="403" t="s">
        <v>345</v>
      </c>
      <c r="R3879" s="403">
        <v>4</v>
      </c>
      <c r="S3879" s="403">
        <v>1.2129000000000001</v>
      </c>
      <c r="T3879" s="403">
        <v>4.4059999999999997</v>
      </c>
      <c r="U3879" s="403">
        <v>18.658000000000001</v>
      </c>
      <c r="V3879" s="403">
        <v>28.920999999999999</v>
      </c>
      <c r="W3879" s="403">
        <v>17</v>
      </c>
      <c r="X3879" s="404">
        <v>0.24529999999999999</v>
      </c>
      <c r="Y3879" s="403">
        <f>X3879+(S3879*((U3879-INDEX('[1]Center of Mass'!$B$8:$M$105,MATCH(A3879,'[1]Center of Mass'!$B$8:$B$105,0),9))^2+(V3879-INDEX('[1]Center of Mass'!$B$8:$M$105,MATCH(A3879,'[1]Center of Mass'!$B$8:$B$105,0),10))^2))</f>
        <v>281.00368173890001</v>
      </c>
    </row>
    <row r="3880" spans="1:25">
      <c r="A3880" s="403" t="s">
        <v>33</v>
      </c>
      <c r="B3880" s="403" t="s">
        <v>436</v>
      </c>
      <c r="C3880" s="403" t="s">
        <v>343</v>
      </c>
      <c r="D3880" s="403" t="s">
        <v>344</v>
      </c>
      <c r="E3880" s="403" t="s">
        <v>1455</v>
      </c>
      <c r="F3880" s="403">
        <v>0</v>
      </c>
      <c r="O3880" s="403" t="s">
        <v>345</v>
      </c>
      <c r="R3880" s="403">
        <v>4</v>
      </c>
      <c r="S3880" s="403">
        <v>1.2315</v>
      </c>
      <c r="T3880" s="403">
        <v>4.4390000000000001</v>
      </c>
      <c r="U3880" s="403">
        <v>0.55000000000000004</v>
      </c>
      <c r="V3880" s="403">
        <v>30.04</v>
      </c>
      <c r="W3880" s="403">
        <v>17</v>
      </c>
      <c r="X3880" s="404">
        <v>0.25280999999999998</v>
      </c>
      <c r="Y3880" s="403">
        <f>X3880+(S3880*((U3880-INDEX('[1]Center of Mass'!$B$8:$M$105,MATCH(A3880,'[1]Center of Mass'!$B$8:$B$105,0),9))^2+(V3880-INDEX('[1]Center of Mass'!$B$8:$M$105,MATCH(A3880,'[1]Center of Mass'!$B$8:$B$105,0),10))^2))</f>
        <v>858.74677247099987</v>
      </c>
    </row>
    <row r="3881" spans="1:25">
      <c r="A3881" s="403" t="s">
        <v>33</v>
      </c>
      <c r="B3881" s="403" t="s">
        <v>552</v>
      </c>
      <c r="C3881" s="403" t="s">
        <v>343</v>
      </c>
      <c r="D3881" s="403" t="s">
        <v>344</v>
      </c>
      <c r="E3881" s="403" t="s">
        <v>1455</v>
      </c>
      <c r="F3881" s="403">
        <v>0</v>
      </c>
      <c r="O3881" s="403" t="s">
        <v>345</v>
      </c>
      <c r="R3881" s="403">
        <v>4</v>
      </c>
      <c r="S3881" s="403">
        <v>1.2315</v>
      </c>
      <c r="T3881" s="403">
        <v>4.4390000000000001</v>
      </c>
      <c r="U3881" s="403">
        <v>1.65</v>
      </c>
      <c r="V3881" s="403">
        <v>30.04</v>
      </c>
      <c r="W3881" s="403">
        <v>17</v>
      </c>
      <c r="X3881" s="404">
        <v>0.25280999999999998</v>
      </c>
      <c r="Y3881" s="403">
        <f>X3881+(S3881*((U3881-INDEX('[1]Center of Mass'!$B$8:$M$105,MATCH(A3881,'[1]Center of Mass'!$B$8:$B$105,0),9))^2+(V3881-INDEX('[1]Center of Mass'!$B$8:$M$105,MATCH(A3881,'[1]Center of Mass'!$B$8:$B$105,0),10))^2))</f>
        <v>803.46892457100012</v>
      </c>
    </row>
    <row r="3882" spans="1:25">
      <c r="A3882" s="403" t="s">
        <v>33</v>
      </c>
      <c r="B3882" s="403" t="s">
        <v>437</v>
      </c>
      <c r="C3882" s="403" t="s">
        <v>343</v>
      </c>
      <c r="D3882" s="403" t="s">
        <v>344</v>
      </c>
      <c r="E3882" s="403" t="s">
        <v>1455</v>
      </c>
      <c r="F3882" s="403">
        <v>0</v>
      </c>
      <c r="O3882" s="403" t="s">
        <v>345</v>
      </c>
      <c r="R3882" s="403">
        <v>4</v>
      </c>
      <c r="S3882" s="403">
        <v>1.2315</v>
      </c>
      <c r="T3882" s="403">
        <v>4.4390000000000001</v>
      </c>
      <c r="U3882" s="403">
        <v>2.75</v>
      </c>
      <c r="V3882" s="403">
        <v>30.04</v>
      </c>
      <c r="W3882" s="403">
        <v>17</v>
      </c>
      <c r="X3882" s="404">
        <v>0.25280999999999998</v>
      </c>
      <c r="Y3882" s="403">
        <f>X3882+(S3882*((U3882-INDEX('[1]Center of Mass'!$B$8:$M$105,MATCH(A3882,'[1]Center of Mass'!$B$8:$B$105,0),9))^2+(V3882-INDEX('[1]Center of Mass'!$B$8:$M$105,MATCH(A3882,'[1]Center of Mass'!$B$8:$B$105,0),10))^2))</f>
        <v>751.1713066709998</v>
      </c>
    </row>
    <row r="3883" spans="1:25">
      <c r="A3883" s="403" t="s">
        <v>33</v>
      </c>
      <c r="B3883" s="403" t="s">
        <v>553</v>
      </c>
      <c r="C3883" s="403" t="s">
        <v>343</v>
      </c>
      <c r="D3883" s="403" t="s">
        <v>344</v>
      </c>
      <c r="E3883" s="403" t="s">
        <v>1455</v>
      </c>
      <c r="F3883" s="403">
        <v>0</v>
      </c>
      <c r="O3883" s="403" t="s">
        <v>345</v>
      </c>
      <c r="R3883" s="403">
        <v>4</v>
      </c>
      <c r="S3883" s="403">
        <v>1.0915999999999999</v>
      </c>
      <c r="T3883" s="403">
        <v>4.1890000000000001</v>
      </c>
      <c r="U3883" s="403">
        <v>3.7879999999999998</v>
      </c>
      <c r="V3883" s="403">
        <v>30.04</v>
      </c>
      <c r="W3883" s="403">
        <v>17</v>
      </c>
      <c r="X3883" s="404">
        <v>0.20049</v>
      </c>
      <c r="Y3883" s="403">
        <f>X3883+(S3883*((U3883-INDEX('[1]Center of Mass'!$B$8:$M$105,MATCH(A3883,'[1]Center of Mass'!$B$8:$B$105,0),9))^2+(V3883-INDEX('[1]Center of Mass'!$B$8:$M$105,MATCH(A3883,'[1]Center of Mass'!$B$8:$B$105,0),10))^2))</f>
        <v>624.49247921999984</v>
      </c>
    </row>
    <row r="3884" spans="1:25">
      <c r="A3884" s="403" t="s">
        <v>33</v>
      </c>
      <c r="B3884" s="403" t="s">
        <v>554</v>
      </c>
      <c r="C3884" s="403" t="s">
        <v>343</v>
      </c>
      <c r="D3884" s="403" t="s">
        <v>344</v>
      </c>
      <c r="E3884" s="403" t="s">
        <v>1455</v>
      </c>
      <c r="F3884" s="403">
        <v>0</v>
      </c>
      <c r="O3884" s="403" t="s">
        <v>345</v>
      </c>
      <c r="R3884" s="403">
        <v>4</v>
      </c>
      <c r="S3884" s="403">
        <v>1.0915999999999999</v>
      </c>
      <c r="T3884" s="403">
        <v>4.1890000000000001</v>
      </c>
      <c r="U3884" s="403">
        <v>4.7629999999999999</v>
      </c>
      <c r="V3884" s="403">
        <v>30.04</v>
      </c>
      <c r="W3884" s="403">
        <v>17</v>
      </c>
      <c r="X3884" s="404">
        <v>0.20049</v>
      </c>
      <c r="Y3884" s="403">
        <f>X3884+(S3884*((U3884-INDEX('[1]Center of Mass'!$B$8:$M$105,MATCH(A3884,'[1]Center of Mass'!$B$8:$B$105,0),9))^2+(V3884-INDEX('[1]Center of Mass'!$B$8:$M$105,MATCH(A3884,'[1]Center of Mass'!$B$8:$B$105,0),10))^2))</f>
        <v>587.82167816999993</v>
      </c>
    </row>
    <row r="3885" spans="1:25">
      <c r="A3885" s="403" t="s">
        <v>33</v>
      </c>
      <c r="B3885" s="403" t="s">
        <v>555</v>
      </c>
      <c r="C3885" s="403" t="s">
        <v>343</v>
      </c>
      <c r="D3885" s="403" t="s">
        <v>344</v>
      </c>
      <c r="E3885" s="403" t="s">
        <v>1455</v>
      </c>
      <c r="F3885" s="403">
        <v>0</v>
      </c>
      <c r="O3885" s="403" t="s">
        <v>345</v>
      </c>
      <c r="R3885" s="403">
        <v>4</v>
      </c>
      <c r="S3885" s="403">
        <v>1.0915999999999999</v>
      </c>
      <c r="T3885" s="403">
        <v>4.1890000000000001</v>
      </c>
      <c r="U3885" s="403">
        <v>5.7380000000000004</v>
      </c>
      <c r="V3885" s="403">
        <v>30.04</v>
      </c>
      <c r="W3885" s="403">
        <v>17</v>
      </c>
      <c r="X3885" s="404">
        <v>0.20049</v>
      </c>
      <c r="Y3885" s="403">
        <f>X3885+(S3885*((U3885-INDEX('[1]Center of Mass'!$B$8:$M$105,MATCH(A3885,'[1]Center of Mass'!$B$8:$B$105,0),9))^2+(V3885-INDEX('[1]Center of Mass'!$B$8:$M$105,MATCH(A3885,'[1]Center of Mass'!$B$8:$B$105,0),10))^2))</f>
        <v>553.2262816199999</v>
      </c>
    </row>
    <row r="3886" spans="1:25">
      <c r="A3886" s="403" t="s">
        <v>33</v>
      </c>
      <c r="B3886" s="403" t="s">
        <v>556</v>
      </c>
      <c r="C3886" s="403" t="s">
        <v>343</v>
      </c>
      <c r="D3886" s="403" t="s">
        <v>344</v>
      </c>
      <c r="E3886" s="403" t="s">
        <v>1455</v>
      </c>
      <c r="F3886" s="403">
        <v>0</v>
      </c>
      <c r="O3886" s="403" t="s">
        <v>345</v>
      </c>
      <c r="R3886" s="403">
        <v>4</v>
      </c>
      <c r="S3886" s="403">
        <v>1.0915999999999999</v>
      </c>
      <c r="T3886" s="403">
        <v>4.1890000000000001</v>
      </c>
      <c r="U3886" s="403">
        <v>6.7130000000000001</v>
      </c>
      <c r="V3886" s="403">
        <v>30.04</v>
      </c>
      <c r="W3886" s="403">
        <v>17</v>
      </c>
      <c r="X3886" s="404">
        <v>0.20049</v>
      </c>
      <c r="Y3886" s="403">
        <f>X3886+(S3886*((U3886-INDEX('[1]Center of Mass'!$B$8:$M$105,MATCH(A3886,'[1]Center of Mass'!$B$8:$B$105,0),9))^2+(V3886-INDEX('[1]Center of Mass'!$B$8:$M$105,MATCH(A3886,'[1]Center of Mass'!$B$8:$B$105,0),10))^2))</f>
        <v>520.70628956999985</v>
      </c>
    </row>
    <row r="3887" spans="1:25">
      <c r="A3887" s="403" t="s">
        <v>33</v>
      </c>
      <c r="B3887" s="403" t="s">
        <v>557</v>
      </c>
      <c r="C3887" s="403" t="s">
        <v>343</v>
      </c>
      <c r="D3887" s="403" t="s">
        <v>344</v>
      </c>
      <c r="E3887" s="403" t="s">
        <v>1455</v>
      </c>
      <c r="F3887" s="403">
        <v>0</v>
      </c>
      <c r="O3887" s="403" t="s">
        <v>345</v>
      </c>
      <c r="R3887" s="403">
        <v>4</v>
      </c>
      <c r="S3887" s="403">
        <v>1.7912999999999999</v>
      </c>
      <c r="T3887" s="403">
        <v>5.4390000000000001</v>
      </c>
      <c r="U3887" s="403">
        <v>8</v>
      </c>
      <c r="V3887" s="403">
        <v>30.04</v>
      </c>
      <c r="W3887" s="403">
        <v>17</v>
      </c>
      <c r="X3887" s="404">
        <v>0.56923999999999997</v>
      </c>
      <c r="Y3887" s="403">
        <f>X3887+(S3887*((U3887-INDEX('[1]Center of Mass'!$B$8:$M$105,MATCH(A3887,'[1]Center of Mass'!$B$8:$B$105,0),9))^2+(V3887-INDEX('[1]Center of Mass'!$B$8:$M$105,MATCH(A3887,'[1]Center of Mass'!$B$8:$B$105,0),10))^2))</f>
        <v>789.48504866419989</v>
      </c>
    </row>
    <row r="3888" spans="1:25">
      <c r="A3888" s="403" t="s">
        <v>33</v>
      </c>
      <c r="B3888" s="403" t="s">
        <v>583</v>
      </c>
      <c r="C3888" s="403" t="s">
        <v>343</v>
      </c>
      <c r="D3888" s="403" t="s">
        <v>344</v>
      </c>
      <c r="E3888" s="403" t="s">
        <v>1455</v>
      </c>
      <c r="F3888" s="403">
        <v>0</v>
      </c>
      <c r="O3888" s="403" t="s">
        <v>345</v>
      </c>
      <c r="R3888" s="403">
        <v>4</v>
      </c>
      <c r="S3888" s="403">
        <v>1.0636000000000001</v>
      </c>
      <c r="T3888" s="403">
        <v>4.1390000000000002</v>
      </c>
      <c r="U3888" s="403">
        <v>11.275</v>
      </c>
      <c r="V3888" s="403">
        <v>30.04</v>
      </c>
      <c r="W3888" s="403">
        <v>17</v>
      </c>
      <c r="X3888" s="404">
        <v>0.19108</v>
      </c>
      <c r="Y3888" s="403">
        <f>X3888+(S3888*((U3888-INDEX('[1]Center of Mass'!$B$8:$M$105,MATCH(A3888,'[1]Center of Mass'!$B$8:$B$105,0),9))^2+(V3888-INDEX('[1]Center of Mass'!$B$8:$M$105,MATCH(A3888,'[1]Center of Mass'!$B$8:$B$105,0),10))^2))</f>
        <v>385.95476789240001</v>
      </c>
    </row>
    <row r="3889" spans="1:25">
      <c r="A3889" s="403" t="s">
        <v>33</v>
      </c>
      <c r="B3889" s="403" t="s">
        <v>853</v>
      </c>
      <c r="C3889" s="403" t="s">
        <v>343</v>
      </c>
      <c r="D3889" s="403" t="s">
        <v>344</v>
      </c>
      <c r="E3889" s="403" t="s">
        <v>1455</v>
      </c>
      <c r="F3889" s="403">
        <v>0</v>
      </c>
      <c r="O3889" s="403" t="s">
        <v>345</v>
      </c>
      <c r="R3889" s="403">
        <v>4</v>
      </c>
      <c r="S3889" s="403">
        <v>1.0636000000000001</v>
      </c>
      <c r="T3889" s="403">
        <v>4.1390000000000002</v>
      </c>
      <c r="U3889" s="403">
        <v>12.225</v>
      </c>
      <c r="V3889" s="403">
        <v>30.04</v>
      </c>
      <c r="W3889" s="403">
        <v>17</v>
      </c>
      <c r="X3889" s="404">
        <v>0.19108</v>
      </c>
      <c r="Y3889" s="403">
        <f>X3889+(S3889*((U3889-INDEX('[1]Center of Mass'!$B$8:$M$105,MATCH(A3889,'[1]Center of Mass'!$B$8:$B$105,0),9))^2+(V3889-INDEX('[1]Center of Mass'!$B$8:$M$105,MATCH(A3889,'[1]Center of Mass'!$B$8:$B$105,0),10))^2))</f>
        <v>366.24551537239995</v>
      </c>
    </row>
    <row r="3890" spans="1:25">
      <c r="A3890" s="403" t="s">
        <v>33</v>
      </c>
      <c r="B3890" s="403" t="s">
        <v>914</v>
      </c>
      <c r="C3890" s="403" t="s">
        <v>343</v>
      </c>
      <c r="D3890" s="403" t="s">
        <v>344</v>
      </c>
      <c r="E3890" s="403" t="s">
        <v>1455</v>
      </c>
      <c r="F3890" s="403">
        <v>0</v>
      </c>
      <c r="O3890" s="403" t="s">
        <v>345</v>
      </c>
      <c r="R3890" s="403">
        <v>4</v>
      </c>
      <c r="S3890" s="403">
        <v>1.2129000000000001</v>
      </c>
      <c r="T3890" s="403">
        <v>4.4059999999999997</v>
      </c>
      <c r="U3890" s="403">
        <v>13.242000000000001</v>
      </c>
      <c r="V3890" s="403">
        <v>30.04</v>
      </c>
      <c r="W3890" s="403">
        <v>17</v>
      </c>
      <c r="X3890" s="404">
        <v>0.24529999999999999</v>
      </c>
      <c r="Y3890" s="403">
        <f>X3890+(S3890*((U3890-INDEX('[1]Center of Mass'!$B$8:$M$105,MATCH(A3890,'[1]Center of Mass'!$B$8:$B$105,0),9))^2+(V3890-INDEX('[1]Center of Mass'!$B$8:$M$105,MATCH(A3890,'[1]Center of Mass'!$B$8:$B$105,0),10))^2))</f>
        <v>396.04895086339997</v>
      </c>
    </row>
    <row r="3891" spans="1:25">
      <c r="A3891" s="403" t="s">
        <v>33</v>
      </c>
      <c r="B3891" s="403" t="s">
        <v>873</v>
      </c>
      <c r="C3891" s="403" t="s">
        <v>343</v>
      </c>
      <c r="D3891" s="403" t="s">
        <v>344</v>
      </c>
      <c r="E3891" s="403" t="s">
        <v>1455</v>
      </c>
      <c r="F3891" s="403">
        <v>0</v>
      </c>
      <c r="O3891" s="403" t="s">
        <v>345</v>
      </c>
      <c r="R3891" s="403">
        <v>4</v>
      </c>
      <c r="S3891" s="403">
        <v>1.2129000000000001</v>
      </c>
      <c r="T3891" s="403">
        <v>4.4059999999999997</v>
      </c>
      <c r="U3891" s="403">
        <v>14.324999999999999</v>
      </c>
      <c r="V3891" s="403">
        <v>30.04</v>
      </c>
      <c r="W3891" s="403">
        <v>17</v>
      </c>
      <c r="X3891" s="404">
        <v>0.24529999999999999</v>
      </c>
      <c r="Y3891" s="403">
        <f>X3891+(S3891*((U3891-INDEX('[1]Center of Mass'!$B$8:$M$105,MATCH(A3891,'[1]Center of Mass'!$B$8:$B$105,0),9))^2+(V3891-INDEX('[1]Center of Mass'!$B$8:$M$105,MATCH(A3891,'[1]Center of Mass'!$B$8:$B$105,0),10))^2))</f>
        <v>375.76873282609995</v>
      </c>
    </row>
    <row r="3892" spans="1:25">
      <c r="A3892" s="403" t="s">
        <v>33</v>
      </c>
      <c r="B3892" s="403" t="s">
        <v>919</v>
      </c>
      <c r="C3892" s="403" t="s">
        <v>343</v>
      </c>
      <c r="D3892" s="403" t="s">
        <v>344</v>
      </c>
      <c r="E3892" s="403" t="s">
        <v>1455</v>
      </c>
      <c r="F3892" s="403">
        <v>0</v>
      </c>
      <c r="O3892" s="403" t="s">
        <v>345</v>
      </c>
      <c r="R3892" s="403">
        <v>4</v>
      </c>
      <c r="S3892" s="403">
        <v>1.2129000000000001</v>
      </c>
      <c r="T3892" s="403">
        <v>4.4059999999999997</v>
      </c>
      <c r="U3892" s="403">
        <v>15.407999999999999</v>
      </c>
      <c r="V3892" s="403">
        <v>30.04</v>
      </c>
      <c r="W3892" s="403">
        <v>17</v>
      </c>
      <c r="X3892" s="404">
        <v>0.24529999999999999</v>
      </c>
      <c r="Y3892" s="403">
        <f>X3892+(S3892*((U3892-INDEX('[1]Center of Mass'!$B$8:$M$105,MATCH(A3892,'[1]Center of Mass'!$B$8:$B$105,0),9))^2+(V3892-INDEX('[1]Center of Mass'!$B$8:$M$105,MATCH(A3892,'[1]Center of Mass'!$B$8:$B$105,0),10))^2))</f>
        <v>358.33370892499994</v>
      </c>
    </row>
    <row r="3893" spans="1:25">
      <c r="A3893" s="403" t="s">
        <v>33</v>
      </c>
      <c r="B3893" s="403" t="s">
        <v>920</v>
      </c>
      <c r="C3893" s="403" t="s">
        <v>343</v>
      </c>
      <c r="D3893" s="403" t="s">
        <v>344</v>
      </c>
      <c r="E3893" s="403" t="s">
        <v>1455</v>
      </c>
      <c r="F3893" s="403">
        <v>0</v>
      </c>
      <c r="O3893" s="403" t="s">
        <v>345</v>
      </c>
      <c r="R3893" s="403">
        <v>4</v>
      </c>
      <c r="S3893" s="403">
        <v>1.2129000000000001</v>
      </c>
      <c r="T3893" s="403">
        <v>4.4059999999999997</v>
      </c>
      <c r="U3893" s="403">
        <v>16.492000000000001</v>
      </c>
      <c r="V3893" s="403">
        <v>30.04</v>
      </c>
      <c r="W3893" s="403">
        <v>17</v>
      </c>
      <c r="X3893" s="404">
        <v>0.24529999999999999</v>
      </c>
      <c r="Y3893" s="403">
        <f>X3893+(S3893*((U3893-INDEX('[1]Center of Mass'!$B$8:$M$105,MATCH(A3893,'[1]Center of Mass'!$B$8:$B$105,0),9))^2+(V3893-INDEX('[1]Center of Mass'!$B$8:$M$105,MATCH(A3893,'[1]Center of Mass'!$B$8:$B$105,0),10))^2))</f>
        <v>343.73172226339994</v>
      </c>
    </row>
    <row r="3894" spans="1:25">
      <c r="A3894" s="403" t="s">
        <v>33</v>
      </c>
      <c r="B3894" s="403" t="s">
        <v>921</v>
      </c>
      <c r="C3894" s="403" t="s">
        <v>343</v>
      </c>
      <c r="D3894" s="403" t="s">
        <v>344</v>
      </c>
      <c r="E3894" s="403" t="s">
        <v>1455</v>
      </c>
      <c r="F3894" s="403">
        <v>0</v>
      </c>
      <c r="O3894" s="403" t="s">
        <v>345</v>
      </c>
      <c r="R3894" s="403">
        <v>4</v>
      </c>
      <c r="S3894" s="403">
        <v>1.2129000000000001</v>
      </c>
      <c r="T3894" s="403">
        <v>4.4059999999999997</v>
      </c>
      <c r="U3894" s="403">
        <v>17.574999999999999</v>
      </c>
      <c r="V3894" s="403">
        <v>30.04</v>
      </c>
      <c r="W3894" s="403">
        <v>17</v>
      </c>
      <c r="X3894" s="404">
        <v>0.24529999999999999</v>
      </c>
      <c r="Y3894" s="403">
        <f>X3894+(S3894*((U3894-INDEX('[1]Center of Mass'!$B$8:$M$105,MATCH(A3894,'[1]Center of Mass'!$B$8:$B$105,0),9))^2+(V3894-INDEX('[1]Center of Mass'!$B$8:$M$105,MATCH(A3894,'[1]Center of Mass'!$B$8:$B$105,0),10))^2))</f>
        <v>331.98971377609996</v>
      </c>
    </row>
    <row r="3895" spans="1:25">
      <c r="A3895" s="403" t="s">
        <v>33</v>
      </c>
      <c r="B3895" s="403" t="s">
        <v>874</v>
      </c>
      <c r="C3895" s="403" t="s">
        <v>343</v>
      </c>
      <c r="D3895" s="403" t="s">
        <v>344</v>
      </c>
      <c r="E3895" s="403" t="s">
        <v>1455</v>
      </c>
      <c r="F3895" s="403">
        <v>0</v>
      </c>
      <c r="O3895" s="403" t="s">
        <v>345</v>
      </c>
      <c r="R3895" s="403">
        <v>4</v>
      </c>
      <c r="S3895" s="403">
        <v>1.2129000000000001</v>
      </c>
      <c r="T3895" s="403">
        <v>4.4059999999999997</v>
      </c>
      <c r="U3895" s="403">
        <v>18.658000000000001</v>
      </c>
      <c r="V3895" s="403">
        <v>30.04</v>
      </c>
      <c r="W3895" s="403">
        <v>17</v>
      </c>
      <c r="X3895" s="404">
        <v>0.24529999999999999</v>
      </c>
      <c r="Y3895" s="403">
        <f>X3895+(S3895*((U3895-INDEX('[1]Center of Mass'!$B$8:$M$105,MATCH(A3895,'[1]Center of Mass'!$B$8:$B$105,0),9))^2+(V3895-INDEX('[1]Center of Mass'!$B$8:$M$105,MATCH(A3895,'[1]Center of Mass'!$B$8:$B$105,0),10))^2))</f>
        <v>323.09289942499993</v>
      </c>
    </row>
    <row r="3896" spans="1:25">
      <c r="A3896" s="403" t="s">
        <v>33</v>
      </c>
      <c r="B3896" s="403" t="s">
        <v>875</v>
      </c>
      <c r="C3896" s="403" t="s">
        <v>343</v>
      </c>
      <c r="D3896" s="403" t="s">
        <v>344</v>
      </c>
      <c r="E3896" s="403" t="s">
        <v>1455</v>
      </c>
      <c r="F3896" s="403">
        <v>0</v>
      </c>
      <c r="O3896" s="403" t="s">
        <v>345</v>
      </c>
      <c r="R3896" s="403">
        <v>4</v>
      </c>
      <c r="S3896" s="403">
        <v>0.76</v>
      </c>
      <c r="T3896" s="403">
        <v>3.5</v>
      </c>
      <c r="U3896" s="403">
        <v>11.275</v>
      </c>
      <c r="V3896" s="403">
        <v>31</v>
      </c>
      <c r="W3896" s="403">
        <v>17</v>
      </c>
      <c r="X3896" s="404">
        <v>9.7692000000000001E-2</v>
      </c>
      <c r="Y3896" s="403">
        <f>X3896+(S3896*((U3896-INDEX('[1]Center of Mass'!$B$8:$M$105,MATCH(A3896,'[1]Center of Mass'!$B$8:$B$105,0),9))^2+(V3896-INDEX('[1]Center of Mass'!$B$8:$M$105,MATCH(A3896,'[1]Center of Mass'!$B$8:$B$105,0),10))^2))</f>
        <v>299.88927483999998</v>
      </c>
    </row>
    <row r="3897" spans="1:25">
      <c r="A3897" s="403" t="s">
        <v>33</v>
      </c>
      <c r="B3897" s="403" t="s">
        <v>915</v>
      </c>
      <c r="C3897" s="403" t="s">
        <v>343</v>
      </c>
      <c r="D3897" s="403" t="s">
        <v>344</v>
      </c>
      <c r="E3897" s="403" t="s">
        <v>1455</v>
      </c>
      <c r="F3897" s="403">
        <v>0</v>
      </c>
      <c r="O3897" s="403" t="s">
        <v>345</v>
      </c>
      <c r="R3897" s="403">
        <v>4</v>
      </c>
      <c r="S3897" s="403">
        <v>0.76</v>
      </c>
      <c r="T3897" s="403">
        <v>3.5</v>
      </c>
      <c r="U3897" s="403">
        <v>12.225</v>
      </c>
      <c r="V3897" s="403">
        <v>31</v>
      </c>
      <c r="W3897" s="403">
        <v>17</v>
      </c>
      <c r="X3897" s="404">
        <v>9.7692000000000001E-2</v>
      </c>
      <c r="Y3897" s="403">
        <f>X3897+(S3897*((U3897-INDEX('[1]Center of Mass'!$B$8:$M$105,MATCH(A3897,'[1]Center of Mass'!$B$8:$B$105,0),9))^2+(V3897-INDEX('[1]Center of Mass'!$B$8:$M$105,MATCH(A3897,'[1]Center of Mass'!$B$8:$B$105,0),10))^2))</f>
        <v>285.80594284</v>
      </c>
    </row>
    <row r="3898" spans="1:25">
      <c r="A3898" s="403" t="s">
        <v>33</v>
      </c>
      <c r="B3898" s="403" t="s">
        <v>876</v>
      </c>
      <c r="C3898" s="403" t="s">
        <v>343</v>
      </c>
      <c r="D3898" s="403" t="s">
        <v>344</v>
      </c>
      <c r="E3898" s="403" t="s">
        <v>1455</v>
      </c>
      <c r="F3898" s="403">
        <v>0</v>
      </c>
      <c r="O3898" s="403" t="s">
        <v>345</v>
      </c>
      <c r="R3898" s="403">
        <v>4</v>
      </c>
      <c r="S3898" s="403">
        <v>0.86670000000000003</v>
      </c>
      <c r="T3898" s="403">
        <v>3.7669999999999999</v>
      </c>
      <c r="U3898" s="403">
        <v>13.242000000000001</v>
      </c>
      <c r="V3898" s="403">
        <v>31</v>
      </c>
      <c r="W3898" s="403">
        <v>17</v>
      </c>
      <c r="X3898" s="404">
        <v>0.13098000000000001</v>
      </c>
      <c r="Y3898" s="403">
        <f>X3898+(S3898*((U3898-INDEX('[1]Center of Mass'!$B$8:$M$105,MATCH(A3898,'[1]Center of Mass'!$B$8:$B$105,0),9))^2+(V3898-INDEX('[1]Center of Mass'!$B$8:$M$105,MATCH(A3898,'[1]Center of Mass'!$B$8:$B$105,0),10))^2))</f>
        <v>310.49169635820004</v>
      </c>
    </row>
    <row r="3899" spans="1:25">
      <c r="A3899" s="403" t="s">
        <v>33</v>
      </c>
      <c r="B3899" s="403" t="s">
        <v>922</v>
      </c>
      <c r="C3899" s="403" t="s">
        <v>343</v>
      </c>
      <c r="D3899" s="403" t="s">
        <v>344</v>
      </c>
      <c r="E3899" s="403" t="s">
        <v>1455</v>
      </c>
      <c r="F3899" s="403">
        <v>0</v>
      </c>
      <c r="O3899" s="403" t="s">
        <v>345</v>
      </c>
      <c r="R3899" s="403">
        <v>4</v>
      </c>
      <c r="S3899" s="403">
        <v>0.86670000000000003</v>
      </c>
      <c r="T3899" s="403">
        <v>3.7669999999999999</v>
      </c>
      <c r="U3899" s="403">
        <v>14.324999999999999</v>
      </c>
      <c r="V3899" s="403">
        <v>31</v>
      </c>
      <c r="W3899" s="403">
        <v>17</v>
      </c>
      <c r="X3899" s="404">
        <v>0.13098000000000001</v>
      </c>
      <c r="Y3899" s="403">
        <f>X3899+(S3899*((U3899-INDEX('[1]Center of Mass'!$B$8:$M$105,MATCH(A3899,'[1]Center of Mass'!$B$8:$B$105,0),9))^2+(V3899-INDEX('[1]Center of Mass'!$B$8:$M$105,MATCH(A3899,'[1]Center of Mass'!$B$8:$B$105,0),10))^2))</f>
        <v>296.00009361030004</v>
      </c>
    </row>
    <row r="3900" spans="1:25">
      <c r="A3900" s="403" t="s">
        <v>33</v>
      </c>
      <c r="B3900" s="403" t="s">
        <v>923</v>
      </c>
      <c r="C3900" s="403" t="s">
        <v>343</v>
      </c>
      <c r="D3900" s="403" t="s">
        <v>344</v>
      </c>
      <c r="E3900" s="403" t="s">
        <v>1455</v>
      </c>
      <c r="F3900" s="403">
        <v>0</v>
      </c>
      <c r="O3900" s="403" t="s">
        <v>345</v>
      </c>
      <c r="R3900" s="403">
        <v>4</v>
      </c>
      <c r="S3900" s="403">
        <v>0.86670000000000003</v>
      </c>
      <c r="T3900" s="403">
        <v>3.7669999999999999</v>
      </c>
      <c r="U3900" s="403">
        <v>15.407999999999999</v>
      </c>
      <c r="V3900" s="403">
        <v>31</v>
      </c>
      <c r="W3900" s="403">
        <v>17</v>
      </c>
      <c r="X3900" s="404">
        <v>0.13098000000000001</v>
      </c>
      <c r="Y3900" s="403">
        <f>X3900+(S3900*((U3900-INDEX('[1]Center of Mass'!$B$8:$M$105,MATCH(A3900,'[1]Center of Mass'!$B$8:$B$105,0),9))^2+(V3900-INDEX('[1]Center of Mass'!$B$8:$M$105,MATCH(A3900,'[1]Center of Mass'!$B$8:$B$105,0),10))^2))</f>
        <v>283.54157665500003</v>
      </c>
    </row>
    <row r="3901" spans="1:25">
      <c r="A3901" s="403" t="s">
        <v>33</v>
      </c>
      <c r="B3901" s="403" t="s">
        <v>924</v>
      </c>
      <c r="C3901" s="403" t="s">
        <v>343</v>
      </c>
      <c r="D3901" s="403" t="s">
        <v>344</v>
      </c>
      <c r="E3901" s="403" t="s">
        <v>1455</v>
      </c>
      <c r="F3901" s="403">
        <v>0</v>
      </c>
      <c r="O3901" s="403" t="s">
        <v>345</v>
      </c>
      <c r="R3901" s="403">
        <v>4</v>
      </c>
      <c r="S3901" s="403">
        <v>0.86670000000000003</v>
      </c>
      <c r="T3901" s="403">
        <v>3.7669999999999999</v>
      </c>
      <c r="U3901" s="403">
        <v>16.492000000000001</v>
      </c>
      <c r="V3901" s="403">
        <v>31</v>
      </c>
      <c r="W3901" s="403">
        <v>17</v>
      </c>
      <c r="X3901" s="404">
        <v>0.13098000000000001</v>
      </c>
      <c r="Y3901" s="403">
        <f>X3901+(S3901*((U3901-INDEX('[1]Center of Mass'!$B$8:$M$105,MATCH(A3901,'[1]Center of Mass'!$B$8:$B$105,0),9))^2+(V3901-INDEX('[1]Center of Mass'!$B$8:$M$105,MATCH(A3901,'[1]Center of Mass'!$B$8:$B$105,0),10))^2))</f>
        <v>273.10745855819999</v>
      </c>
    </row>
    <row r="3902" spans="1:25">
      <c r="A3902" s="403" t="s">
        <v>33</v>
      </c>
      <c r="B3902" s="403" t="s">
        <v>925</v>
      </c>
      <c r="C3902" s="403" t="s">
        <v>343</v>
      </c>
      <c r="D3902" s="403" t="s">
        <v>344</v>
      </c>
      <c r="E3902" s="403" t="s">
        <v>1455</v>
      </c>
      <c r="F3902" s="403">
        <v>0</v>
      </c>
      <c r="O3902" s="403" t="s">
        <v>345</v>
      </c>
      <c r="R3902" s="403">
        <v>4</v>
      </c>
      <c r="S3902" s="403">
        <v>0.86670000000000003</v>
      </c>
      <c r="T3902" s="403">
        <v>3.7669999999999999</v>
      </c>
      <c r="U3902" s="403">
        <v>17.574999999999999</v>
      </c>
      <c r="V3902" s="403">
        <v>31</v>
      </c>
      <c r="W3902" s="403">
        <v>17</v>
      </c>
      <c r="X3902" s="404">
        <v>0.13098000000000001</v>
      </c>
      <c r="Y3902" s="403">
        <f>X3902+(S3902*((U3902-INDEX('[1]Center of Mass'!$B$8:$M$105,MATCH(A3902,'[1]Center of Mass'!$B$8:$B$105,0),9))^2+(V3902-INDEX('[1]Center of Mass'!$B$8:$M$105,MATCH(A3902,'[1]Center of Mass'!$B$8:$B$105,0),10))^2))</f>
        <v>264.71699046030005</v>
      </c>
    </row>
    <row r="3903" spans="1:25">
      <c r="A3903" s="403" t="s">
        <v>33</v>
      </c>
      <c r="B3903" s="403" t="s">
        <v>926</v>
      </c>
      <c r="C3903" s="403" t="s">
        <v>343</v>
      </c>
      <c r="D3903" s="403" t="s">
        <v>344</v>
      </c>
      <c r="E3903" s="403" t="s">
        <v>1455</v>
      </c>
      <c r="F3903" s="403">
        <v>0</v>
      </c>
      <c r="O3903" s="403" t="s">
        <v>345</v>
      </c>
      <c r="R3903" s="403">
        <v>4</v>
      </c>
      <c r="S3903" s="403">
        <v>0.86670000000000003</v>
      </c>
      <c r="T3903" s="403">
        <v>3.7669999999999999</v>
      </c>
      <c r="U3903" s="403">
        <v>18.658000000000001</v>
      </c>
      <c r="V3903" s="403">
        <v>31</v>
      </c>
      <c r="W3903" s="403">
        <v>17</v>
      </c>
      <c r="X3903" s="404">
        <v>0.13098000000000001</v>
      </c>
      <c r="Y3903" s="403">
        <f>X3903+(S3903*((U3903-INDEX('[1]Center of Mass'!$B$8:$M$105,MATCH(A3903,'[1]Center of Mass'!$B$8:$B$105,0),9))^2+(V3903-INDEX('[1]Center of Mass'!$B$8:$M$105,MATCH(A3903,'[1]Center of Mass'!$B$8:$B$105,0),10))^2))</f>
        <v>258.35960815499999</v>
      </c>
    </row>
    <row r="3904" spans="1:25">
      <c r="A3904" s="403" t="s">
        <v>33</v>
      </c>
      <c r="B3904" s="403" t="s">
        <v>1465</v>
      </c>
      <c r="C3904" s="403" t="s">
        <v>343</v>
      </c>
      <c r="D3904" s="403" t="s">
        <v>344</v>
      </c>
      <c r="E3904" s="403" t="s">
        <v>1455</v>
      </c>
      <c r="F3904" s="403">
        <v>0</v>
      </c>
      <c r="O3904" s="403" t="s">
        <v>345</v>
      </c>
      <c r="R3904" s="403">
        <v>4</v>
      </c>
      <c r="S3904" s="403">
        <v>1.0083</v>
      </c>
      <c r="T3904" s="403">
        <v>4.0330000000000004</v>
      </c>
      <c r="U3904" s="403">
        <v>0.55000000000000004</v>
      </c>
      <c r="V3904" s="403">
        <v>31.058</v>
      </c>
      <c r="W3904" s="403">
        <v>17</v>
      </c>
      <c r="X3904" s="404">
        <v>0.17227999999999999</v>
      </c>
      <c r="Y3904" s="403">
        <f>X3904+(S3904*((U3904-INDEX('[1]Center of Mass'!$B$8:$M$105,MATCH(A3904,'[1]Center of Mass'!$B$8:$B$105,0),9))^2+(V3904-INDEX('[1]Center of Mass'!$B$8:$M$105,MATCH(A3904,'[1]Center of Mass'!$B$8:$B$105,0),10))^2))</f>
        <v>737.09549191339988</v>
      </c>
    </row>
    <row r="3905" spans="1:25">
      <c r="A3905" s="403" t="s">
        <v>33</v>
      </c>
      <c r="B3905" s="403" t="s">
        <v>1466</v>
      </c>
      <c r="C3905" s="403" t="s">
        <v>343</v>
      </c>
      <c r="D3905" s="403" t="s">
        <v>344</v>
      </c>
      <c r="E3905" s="403" t="s">
        <v>1455</v>
      </c>
      <c r="F3905" s="403">
        <v>0</v>
      </c>
      <c r="O3905" s="403" t="s">
        <v>345</v>
      </c>
      <c r="R3905" s="403">
        <v>4</v>
      </c>
      <c r="S3905" s="403">
        <v>1.0083</v>
      </c>
      <c r="T3905" s="403">
        <v>4.0330000000000004</v>
      </c>
      <c r="U3905" s="403">
        <v>1.65</v>
      </c>
      <c r="V3905" s="403">
        <v>31.058</v>
      </c>
      <c r="W3905" s="403">
        <v>17</v>
      </c>
      <c r="X3905" s="404">
        <v>0.17227999999999999</v>
      </c>
      <c r="Y3905" s="403">
        <f>X3905+(S3905*((U3905-INDEX('[1]Center of Mass'!$B$8:$M$105,MATCH(A3905,'[1]Center of Mass'!$B$8:$B$105,0),9))^2+(V3905-INDEX('[1]Center of Mass'!$B$8:$M$105,MATCH(A3905,'[1]Center of Mass'!$B$8:$B$105,0),10))^2))</f>
        <v>691.83633313339999</v>
      </c>
    </row>
    <row r="3906" spans="1:25">
      <c r="A3906" s="403" t="s">
        <v>33</v>
      </c>
      <c r="B3906" s="403" t="s">
        <v>1467</v>
      </c>
      <c r="C3906" s="403" t="s">
        <v>343</v>
      </c>
      <c r="D3906" s="403" t="s">
        <v>344</v>
      </c>
      <c r="E3906" s="403" t="s">
        <v>1455</v>
      </c>
      <c r="F3906" s="403">
        <v>0</v>
      </c>
      <c r="O3906" s="403" t="s">
        <v>345</v>
      </c>
      <c r="R3906" s="403">
        <v>4</v>
      </c>
      <c r="S3906" s="403">
        <v>1.0083</v>
      </c>
      <c r="T3906" s="403">
        <v>4.0330000000000004</v>
      </c>
      <c r="U3906" s="403">
        <v>2.75</v>
      </c>
      <c r="V3906" s="403">
        <v>31.058</v>
      </c>
      <c r="W3906" s="403">
        <v>17</v>
      </c>
      <c r="X3906" s="404">
        <v>0.17227999999999999</v>
      </c>
      <c r="Y3906" s="403">
        <f>X3906+(S3906*((U3906-INDEX('[1]Center of Mass'!$B$8:$M$105,MATCH(A3906,'[1]Center of Mass'!$B$8:$B$105,0),9))^2+(V3906-INDEX('[1]Center of Mass'!$B$8:$M$105,MATCH(A3906,'[1]Center of Mass'!$B$8:$B$105,0),10))^2))</f>
        <v>649.01726035339993</v>
      </c>
    </row>
    <row r="3907" spans="1:25">
      <c r="A3907" s="403" t="s">
        <v>33</v>
      </c>
      <c r="B3907" s="403" t="s">
        <v>1468</v>
      </c>
      <c r="C3907" s="403" t="s">
        <v>343</v>
      </c>
      <c r="D3907" s="403" t="s">
        <v>344</v>
      </c>
      <c r="E3907" s="403" t="s">
        <v>1455</v>
      </c>
      <c r="F3907" s="403">
        <v>0</v>
      </c>
      <c r="O3907" s="403" t="s">
        <v>345</v>
      </c>
      <c r="R3907" s="403">
        <v>4</v>
      </c>
      <c r="S3907" s="403">
        <v>0.89380000000000004</v>
      </c>
      <c r="T3907" s="403">
        <v>3.7829999999999999</v>
      </c>
      <c r="U3907" s="403">
        <v>3.7879999999999998</v>
      </c>
      <c r="V3907" s="403">
        <v>31.058</v>
      </c>
      <c r="W3907" s="403">
        <v>17</v>
      </c>
      <c r="X3907" s="404">
        <v>0.13338</v>
      </c>
      <c r="Y3907" s="403">
        <f>X3907+(S3907*((U3907-INDEX('[1]Center of Mass'!$B$8:$M$105,MATCH(A3907,'[1]Center of Mass'!$B$8:$B$105,0),9))^2+(V3907-INDEX('[1]Center of Mass'!$B$8:$M$105,MATCH(A3907,'[1]Center of Mass'!$B$8:$B$105,0),10))^2))</f>
        <v>541.46345189319993</v>
      </c>
    </row>
    <row r="3908" spans="1:25">
      <c r="A3908" s="403" t="s">
        <v>33</v>
      </c>
      <c r="B3908" s="403" t="s">
        <v>1469</v>
      </c>
      <c r="C3908" s="403" t="s">
        <v>343</v>
      </c>
      <c r="D3908" s="403" t="s">
        <v>344</v>
      </c>
      <c r="E3908" s="403" t="s">
        <v>1455</v>
      </c>
      <c r="F3908" s="403">
        <v>0</v>
      </c>
      <c r="O3908" s="403" t="s">
        <v>345</v>
      </c>
      <c r="R3908" s="403">
        <v>4</v>
      </c>
      <c r="S3908" s="403">
        <v>0.89380000000000004</v>
      </c>
      <c r="T3908" s="403">
        <v>3.7829999999999999</v>
      </c>
      <c r="U3908" s="403">
        <v>4.7629999999999999</v>
      </c>
      <c r="V3908" s="403">
        <v>31.058</v>
      </c>
      <c r="W3908" s="403">
        <v>17</v>
      </c>
      <c r="X3908" s="404">
        <v>0.13338</v>
      </c>
      <c r="Y3908" s="403">
        <f>X3908+(S3908*((U3908-INDEX('[1]Center of Mass'!$B$8:$M$105,MATCH(A3908,'[1]Center of Mass'!$B$8:$B$105,0),9))^2+(V3908-INDEX('[1]Center of Mass'!$B$8:$M$105,MATCH(A3908,'[1]Center of Mass'!$B$8:$B$105,0),10))^2))</f>
        <v>511.43746986820008</v>
      </c>
    </row>
    <row r="3909" spans="1:25">
      <c r="A3909" s="403" t="s">
        <v>33</v>
      </c>
      <c r="B3909" s="403" t="s">
        <v>1470</v>
      </c>
      <c r="C3909" s="403" t="s">
        <v>343</v>
      </c>
      <c r="D3909" s="403" t="s">
        <v>344</v>
      </c>
      <c r="E3909" s="403" t="s">
        <v>1455</v>
      </c>
      <c r="F3909" s="403">
        <v>0</v>
      </c>
      <c r="O3909" s="403" t="s">
        <v>345</v>
      </c>
      <c r="R3909" s="403">
        <v>4</v>
      </c>
      <c r="S3909" s="403">
        <v>0.89380000000000004</v>
      </c>
      <c r="T3909" s="403">
        <v>3.7829999999999999</v>
      </c>
      <c r="U3909" s="403">
        <v>5.7380000000000004</v>
      </c>
      <c r="V3909" s="403">
        <v>31.058</v>
      </c>
      <c r="W3909" s="403">
        <v>17</v>
      </c>
      <c r="X3909" s="404">
        <v>0.13338</v>
      </c>
      <c r="Y3909" s="403">
        <f>X3909+(S3909*((U3909-INDEX('[1]Center of Mass'!$B$8:$M$105,MATCH(A3909,'[1]Center of Mass'!$B$8:$B$105,0),9))^2+(V3909-INDEX('[1]Center of Mass'!$B$8:$M$105,MATCH(A3909,'[1]Center of Mass'!$B$8:$B$105,0),10))^2))</f>
        <v>483.11082509319999</v>
      </c>
    </row>
    <row r="3910" spans="1:25">
      <c r="A3910" s="403" t="s">
        <v>33</v>
      </c>
      <c r="B3910" s="403" t="s">
        <v>1471</v>
      </c>
      <c r="C3910" s="403" t="s">
        <v>343</v>
      </c>
      <c r="D3910" s="403" t="s">
        <v>344</v>
      </c>
      <c r="E3910" s="403" t="s">
        <v>1455</v>
      </c>
      <c r="F3910" s="403">
        <v>0</v>
      </c>
      <c r="O3910" s="403" t="s">
        <v>345</v>
      </c>
      <c r="R3910" s="403">
        <v>4</v>
      </c>
      <c r="S3910" s="403">
        <v>0.89380000000000004</v>
      </c>
      <c r="T3910" s="403">
        <v>3.7829999999999999</v>
      </c>
      <c r="U3910" s="403">
        <v>6.7130000000000001</v>
      </c>
      <c r="V3910" s="403">
        <v>31.058</v>
      </c>
      <c r="W3910" s="403">
        <v>17</v>
      </c>
      <c r="X3910" s="404">
        <v>0.13338</v>
      </c>
      <c r="Y3910" s="403">
        <f>X3910+(S3910*((U3910-INDEX('[1]Center of Mass'!$B$8:$M$105,MATCH(A3910,'[1]Center of Mass'!$B$8:$B$105,0),9))^2+(V3910-INDEX('[1]Center of Mass'!$B$8:$M$105,MATCH(A3910,'[1]Center of Mass'!$B$8:$B$105,0),10))^2))</f>
        <v>456.48351756819989</v>
      </c>
    </row>
    <row r="3911" spans="1:25">
      <c r="A3911" s="403" t="s">
        <v>33</v>
      </c>
      <c r="B3911" s="403" t="s">
        <v>1472</v>
      </c>
      <c r="C3911" s="403" t="s">
        <v>343</v>
      </c>
      <c r="D3911" s="403" t="s">
        <v>344</v>
      </c>
      <c r="E3911" s="403" t="s">
        <v>1455</v>
      </c>
      <c r="F3911" s="403">
        <v>0</v>
      </c>
      <c r="O3911" s="403" t="s">
        <v>345</v>
      </c>
      <c r="R3911" s="403">
        <v>4</v>
      </c>
      <c r="S3911" s="403">
        <v>1.4666999999999999</v>
      </c>
      <c r="T3911" s="403">
        <v>5.0330000000000004</v>
      </c>
      <c r="U3911" s="403">
        <v>8</v>
      </c>
      <c r="V3911" s="403">
        <v>31.058</v>
      </c>
      <c r="W3911" s="403">
        <v>17</v>
      </c>
      <c r="X3911" s="404">
        <v>0.41559000000000001</v>
      </c>
      <c r="Y3911" s="403">
        <f>X3911+(S3911*((U3911-INDEX('[1]Center of Mass'!$B$8:$M$105,MATCH(A3911,'[1]Center of Mass'!$B$8:$B$105,0),9))^2+(V3911-INDEX('[1]Center of Mass'!$B$8:$M$105,MATCH(A3911,'[1]Center of Mass'!$B$8:$B$105,0),10))^2))</f>
        <v>695.86591239659981</v>
      </c>
    </row>
    <row r="3912" spans="1:25">
      <c r="A3912" s="403" t="s">
        <v>33</v>
      </c>
      <c r="B3912" s="403" t="s">
        <v>1473</v>
      </c>
      <c r="C3912" s="403" t="s">
        <v>343</v>
      </c>
      <c r="D3912" s="403" t="s">
        <v>344</v>
      </c>
      <c r="E3912" s="403" t="s">
        <v>1455</v>
      </c>
      <c r="F3912" s="403">
        <v>0</v>
      </c>
      <c r="O3912" s="403" t="s">
        <v>345</v>
      </c>
      <c r="R3912" s="403">
        <v>4</v>
      </c>
      <c r="S3912" s="403">
        <v>0.76</v>
      </c>
      <c r="T3912" s="403">
        <v>3.5</v>
      </c>
      <c r="U3912" s="403">
        <v>11.275</v>
      </c>
      <c r="V3912" s="403">
        <v>31.8</v>
      </c>
      <c r="W3912" s="403">
        <v>17</v>
      </c>
      <c r="X3912" s="404">
        <v>9.7692000000000001E-2</v>
      </c>
      <c r="Y3912" s="403">
        <f>X3912+(S3912*((U3912-INDEX('[1]Center of Mass'!$B$8:$M$105,MATCH(A3912,'[1]Center of Mass'!$B$8:$B$105,0),9))^2+(V3912-INDEX('[1]Center of Mass'!$B$8:$M$105,MATCH(A3912,'[1]Center of Mass'!$B$8:$B$105,0),10))^2))</f>
        <v>321.07807484000006</v>
      </c>
    </row>
    <row r="3913" spans="1:25">
      <c r="A3913" s="403" t="s">
        <v>33</v>
      </c>
      <c r="B3913" s="403" t="s">
        <v>1474</v>
      </c>
      <c r="C3913" s="403" t="s">
        <v>343</v>
      </c>
      <c r="D3913" s="403" t="s">
        <v>344</v>
      </c>
      <c r="E3913" s="403" t="s">
        <v>1455</v>
      </c>
      <c r="F3913" s="403">
        <v>0</v>
      </c>
      <c r="O3913" s="403" t="s">
        <v>345</v>
      </c>
      <c r="R3913" s="403">
        <v>4</v>
      </c>
      <c r="S3913" s="403">
        <v>0.76</v>
      </c>
      <c r="T3913" s="403">
        <v>3.5</v>
      </c>
      <c r="U3913" s="403">
        <v>12.225</v>
      </c>
      <c r="V3913" s="403">
        <v>31.8</v>
      </c>
      <c r="W3913" s="403">
        <v>17</v>
      </c>
      <c r="X3913" s="404">
        <v>9.7692000000000001E-2</v>
      </c>
      <c r="Y3913" s="403">
        <f>X3913+(S3913*((U3913-INDEX('[1]Center of Mass'!$B$8:$M$105,MATCH(A3913,'[1]Center of Mass'!$B$8:$B$105,0),9))^2+(V3913-INDEX('[1]Center of Mass'!$B$8:$M$105,MATCH(A3913,'[1]Center of Mass'!$B$8:$B$105,0),10))^2))</f>
        <v>306.99474284000007</v>
      </c>
    </row>
    <row r="3914" spans="1:25">
      <c r="A3914" s="403" t="s">
        <v>33</v>
      </c>
      <c r="B3914" s="403" t="s">
        <v>1475</v>
      </c>
      <c r="C3914" s="403" t="s">
        <v>343</v>
      </c>
      <c r="D3914" s="403" t="s">
        <v>344</v>
      </c>
      <c r="E3914" s="403" t="s">
        <v>1455</v>
      </c>
      <c r="F3914" s="403">
        <v>0</v>
      </c>
      <c r="O3914" s="403" t="s">
        <v>345</v>
      </c>
      <c r="R3914" s="403">
        <v>4</v>
      </c>
      <c r="S3914" s="403">
        <v>0.86670000000000003</v>
      </c>
      <c r="T3914" s="403">
        <v>3.7669999999999999</v>
      </c>
      <c r="U3914" s="403">
        <v>13.242000000000001</v>
      </c>
      <c r="V3914" s="403">
        <v>31.8</v>
      </c>
      <c r="W3914" s="403">
        <v>17</v>
      </c>
      <c r="X3914" s="404">
        <v>0.13098000000000001</v>
      </c>
      <c r="Y3914" s="403">
        <f>X3914+(S3914*((U3914-INDEX('[1]Center of Mass'!$B$8:$M$105,MATCH(A3914,'[1]Center of Mass'!$B$8:$B$105,0),9))^2+(V3914-INDEX('[1]Center of Mass'!$B$8:$M$105,MATCH(A3914,'[1]Center of Mass'!$B$8:$B$105,0),10))^2))</f>
        <v>334.65529235820014</v>
      </c>
    </row>
    <row r="3915" spans="1:25">
      <c r="A3915" s="403" t="s">
        <v>33</v>
      </c>
      <c r="B3915" s="403" t="s">
        <v>1476</v>
      </c>
      <c r="C3915" s="403" t="s">
        <v>343</v>
      </c>
      <c r="D3915" s="403" t="s">
        <v>344</v>
      </c>
      <c r="E3915" s="403" t="s">
        <v>1455</v>
      </c>
      <c r="F3915" s="403">
        <v>0</v>
      </c>
      <c r="O3915" s="403" t="s">
        <v>345</v>
      </c>
      <c r="R3915" s="403">
        <v>4</v>
      </c>
      <c r="S3915" s="403">
        <v>0.86670000000000003</v>
      </c>
      <c r="T3915" s="403">
        <v>3.7669999999999999</v>
      </c>
      <c r="U3915" s="403">
        <v>14.324999999999999</v>
      </c>
      <c r="V3915" s="403">
        <v>31.8</v>
      </c>
      <c r="W3915" s="403">
        <v>17</v>
      </c>
      <c r="X3915" s="404">
        <v>0.13098000000000001</v>
      </c>
      <c r="Y3915" s="403">
        <f>X3915+(S3915*((U3915-INDEX('[1]Center of Mass'!$B$8:$M$105,MATCH(A3915,'[1]Center of Mass'!$B$8:$B$105,0),9))^2+(V3915-INDEX('[1]Center of Mass'!$B$8:$M$105,MATCH(A3915,'[1]Center of Mass'!$B$8:$B$105,0),10))^2))</f>
        <v>320.16368961030014</v>
      </c>
    </row>
    <row r="3916" spans="1:25">
      <c r="A3916" s="403" t="s">
        <v>33</v>
      </c>
      <c r="B3916" s="403" t="s">
        <v>1477</v>
      </c>
      <c r="C3916" s="403" t="s">
        <v>343</v>
      </c>
      <c r="D3916" s="403" t="s">
        <v>344</v>
      </c>
      <c r="E3916" s="403" t="s">
        <v>1455</v>
      </c>
      <c r="F3916" s="403">
        <v>0</v>
      </c>
      <c r="O3916" s="403" t="s">
        <v>345</v>
      </c>
      <c r="R3916" s="403">
        <v>4</v>
      </c>
      <c r="S3916" s="403">
        <v>0.86670000000000003</v>
      </c>
      <c r="T3916" s="403">
        <v>3.7669999999999999</v>
      </c>
      <c r="U3916" s="403">
        <v>15.407999999999999</v>
      </c>
      <c r="V3916" s="403">
        <v>31.8</v>
      </c>
      <c r="W3916" s="403">
        <v>17</v>
      </c>
      <c r="X3916" s="404">
        <v>0.13098000000000001</v>
      </c>
      <c r="Y3916" s="403">
        <f>X3916+(S3916*((U3916-INDEX('[1]Center of Mass'!$B$8:$M$105,MATCH(A3916,'[1]Center of Mass'!$B$8:$B$105,0),9))^2+(V3916-INDEX('[1]Center of Mass'!$B$8:$M$105,MATCH(A3916,'[1]Center of Mass'!$B$8:$B$105,0),10))^2))</f>
        <v>307.70517265500013</v>
      </c>
    </row>
    <row r="3917" spans="1:25">
      <c r="A3917" s="403" t="s">
        <v>33</v>
      </c>
      <c r="B3917" s="403" t="s">
        <v>1478</v>
      </c>
      <c r="C3917" s="403" t="s">
        <v>343</v>
      </c>
      <c r="D3917" s="403" t="s">
        <v>344</v>
      </c>
      <c r="E3917" s="403" t="s">
        <v>1455</v>
      </c>
      <c r="F3917" s="403">
        <v>0</v>
      </c>
      <c r="O3917" s="403" t="s">
        <v>345</v>
      </c>
      <c r="R3917" s="403">
        <v>4</v>
      </c>
      <c r="S3917" s="403">
        <v>0.86670000000000003</v>
      </c>
      <c r="T3917" s="403">
        <v>3.7669999999999999</v>
      </c>
      <c r="U3917" s="403">
        <v>16.492000000000001</v>
      </c>
      <c r="V3917" s="403">
        <v>31.8</v>
      </c>
      <c r="W3917" s="403">
        <v>17</v>
      </c>
      <c r="X3917" s="404">
        <v>0.13098000000000001</v>
      </c>
      <c r="Y3917" s="403">
        <f>X3917+(S3917*((U3917-INDEX('[1]Center of Mass'!$B$8:$M$105,MATCH(A3917,'[1]Center of Mass'!$B$8:$B$105,0),9))^2+(V3917-INDEX('[1]Center of Mass'!$B$8:$M$105,MATCH(A3917,'[1]Center of Mass'!$B$8:$B$105,0),10))^2))</f>
        <v>297.27105455820009</v>
      </c>
    </row>
    <row r="3918" spans="1:25">
      <c r="A3918" s="403" t="s">
        <v>33</v>
      </c>
      <c r="B3918" s="403" t="s">
        <v>1479</v>
      </c>
      <c r="C3918" s="403" t="s">
        <v>343</v>
      </c>
      <c r="D3918" s="403" t="s">
        <v>344</v>
      </c>
      <c r="E3918" s="403" t="s">
        <v>1455</v>
      </c>
      <c r="F3918" s="403">
        <v>0</v>
      </c>
      <c r="O3918" s="403" t="s">
        <v>345</v>
      </c>
      <c r="R3918" s="403">
        <v>4</v>
      </c>
      <c r="S3918" s="403">
        <v>0.86670000000000003</v>
      </c>
      <c r="T3918" s="403">
        <v>3.7669999999999999</v>
      </c>
      <c r="U3918" s="403">
        <v>17.574999999999999</v>
      </c>
      <c r="V3918" s="403">
        <v>31.8</v>
      </c>
      <c r="W3918" s="403">
        <v>17</v>
      </c>
      <c r="X3918" s="404">
        <v>0.13098000000000001</v>
      </c>
      <c r="Y3918" s="403">
        <f>X3918+(S3918*((U3918-INDEX('[1]Center of Mass'!$B$8:$M$105,MATCH(A3918,'[1]Center of Mass'!$B$8:$B$105,0),9))^2+(V3918-INDEX('[1]Center of Mass'!$B$8:$M$105,MATCH(A3918,'[1]Center of Mass'!$B$8:$B$105,0),10))^2))</f>
        <v>288.88058646030015</v>
      </c>
    </row>
    <row r="3919" spans="1:25">
      <c r="A3919" s="403" t="s">
        <v>33</v>
      </c>
      <c r="B3919" s="403" t="s">
        <v>1480</v>
      </c>
      <c r="C3919" s="403" t="s">
        <v>343</v>
      </c>
      <c r="D3919" s="403" t="s">
        <v>344</v>
      </c>
      <c r="E3919" s="403" t="s">
        <v>1455</v>
      </c>
      <c r="F3919" s="403">
        <v>0</v>
      </c>
      <c r="O3919" s="403" t="s">
        <v>345</v>
      </c>
      <c r="R3919" s="403">
        <v>4</v>
      </c>
      <c r="S3919" s="403">
        <v>0.86670000000000003</v>
      </c>
      <c r="T3919" s="403">
        <v>3.7669999999999999</v>
      </c>
      <c r="U3919" s="403">
        <v>18.658000000000001</v>
      </c>
      <c r="V3919" s="403">
        <v>31.8</v>
      </c>
      <c r="W3919" s="403">
        <v>17</v>
      </c>
      <c r="X3919" s="404">
        <v>0.13098000000000001</v>
      </c>
      <c r="Y3919" s="403">
        <f>X3919+(S3919*((U3919-INDEX('[1]Center of Mass'!$B$8:$M$105,MATCH(A3919,'[1]Center of Mass'!$B$8:$B$105,0),9))^2+(V3919-INDEX('[1]Center of Mass'!$B$8:$M$105,MATCH(A3919,'[1]Center of Mass'!$B$8:$B$105,0),10))^2))</f>
        <v>282.52320415500009</v>
      </c>
    </row>
    <row r="3920" spans="1:25">
      <c r="A3920" s="403" t="s">
        <v>33</v>
      </c>
      <c r="B3920" s="403" t="s">
        <v>1481</v>
      </c>
      <c r="C3920" s="403" t="s">
        <v>343</v>
      </c>
      <c r="D3920" s="403" t="s">
        <v>344</v>
      </c>
      <c r="E3920" s="403" t="s">
        <v>1455</v>
      </c>
      <c r="F3920" s="403">
        <v>0</v>
      </c>
      <c r="O3920" s="403" t="s">
        <v>345</v>
      </c>
      <c r="R3920" s="403">
        <v>4</v>
      </c>
      <c r="S3920" s="403">
        <v>1.0083</v>
      </c>
      <c r="T3920" s="403">
        <v>4.0330000000000004</v>
      </c>
      <c r="U3920" s="403">
        <v>0.55000000000000004</v>
      </c>
      <c r="V3920" s="403">
        <v>31.975000000000001</v>
      </c>
      <c r="W3920" s="403">
        <v>17</v>
      </c>
      <c r="X3920" s="404">
        <v>0.17227999999999999</v>
      </c>
      <c r="Y3920" s="403">
        <f>X3920+(S3920*((U3920-INDEX('[1]Center of Mass'!$B$8:$M$105,MATCH(A3920,'[1]Center of Mass'!$B$8:$B$105,0),9))^2+(V3920-INDEX('[1]Center of Mass'!$B$8:$M$105,MATCH(A3920,'[1]Center of Mass'!$B$8:$B$105,0),10))^2))</f>
        <v>769.53362313469995</v>
      </c>
    </row>
    <row r="3921" spans="1:25">
      <c r="A3921" s="403" t="s">
        <v>33</v>
      </c>
      <c r="B3921" s="403" t="s">
        <v>1482</v>
      </c>
      <c r="C3921" s="403" t="s">
        <v>343</v>
      </c>
      <c r="D3921" s="403" t="s">
        <v>344</v>
      </c>
      <c r="E3921" s="403" t="s">
        <v>1455</v>
      </c>
      <c r="F3921" s="403">
        <v>0</v>
      </c>
      <c r="O3921" s="403" t="s">
        <v>345</v>
      </c>
      <c r="R3921" s="403">
        <v>4</v>
      </c>
      <c r="S3921" s="403">
        <v>1.0083</v>
      </c>
      <c r="T3921" s="403">
        <v>4.0330000000000004</v>
      </c>
      <c r="U3921" s="403">
        <v>1.65</v>
      </c>
      <c r="V3921" s="403">
        <v>31.975000000000001</v>
      </c>
      <c r="W3921" s="403">
        <v>17</v>
      </c>
      <c r="X3921" s="404">
        <v>0.17227999999999999</v>
      </c>
      <c r="Y3921" s="403">
        <f>X3921+(S3921*((U3921-INDEX('[1]Center of Mass'!$B$8:$M$105,MATCH(A3921,'[1]Center of Mass'!$B$8:$B$105,0),9))^2+(V3921-INDEX('[1]Center of Mass'!$B$8:$M$105,MATCH(A3921,'[1]Center of Mass'!$B$8:$B$105,0),10))^2))</f>
        <v>724.27446435469994</v>
      </c>
    </row>
    <row r="3922" spans="1:25">
      <c r="A3922" s="403" t="s">
        <v>33</v>
      </c>
      <c r="B3922" s="403" t="s">
        <v>1483</v>
      </c>
      <c r="C3922" s="403" t="s">
        <v>343</v>
      </c>
      <c r="D3922" s="403" t="s">
        <v>344</v>
      </c>
      <c r="E3922" s="403" t="s">
        <v>1455</v>
      </c>
      <c r="F3922" s="403">
        <v>0</v>
      </c>
      <c r="O3922" s="403" t="s">
        <v>345</v>
      </c>
      <c r="R3922" s="403">
        <v>4</v>
      </c>
      <c r="S3922" s="403">
        <v>1.0083</v>
      </c>
      <c r="T3922" s="403">
        <v>4.0330000000000004</v>
      </c>
      <c r="U3922" s="403">
        <v>2.75</v>
      </c>
      <c r="V3922" s="403">
        <v>31.975000000000001</v>
      </c>
      <c r="W3922" s="403">
        <v>17</v>
      </c>
      <c r="X3922" s="404">
        <v>0.17227999999999999</v>
      </c>
      <c r="Y3922" s="403">
        <f>X3922+(S3922*((U3922-INDEX('[1]Center of Mass'!$B$8:$M$105,MATCH(A3922,'[1]Center of Mass'!$B$8:$B$105,0),9))^2+(V3922-INDEX('[1]Center of Mass'!$B$8:$M$105,MATCH(A3922,'[1]Center of Mass'!$B$8:$B$105,0),10))^2))</f>
        <v>681.4553915747</v>
      </c>
    </row>
    <row r="3923" spans="1:25">
      <c r="A3923" s="403" t="s">
        <v>33</v>
      </c>
      <c r="B3923" s="403" t="s">
        <v>1484</v>
      </c>
      <c r="C3923" s="403" t="s">
        <v>343</v>
      </c>
      <c r="D3923" s="403" t="s">
        <v>344</v>
      </c>
      <c r="E3923" s="403" t="s">
        <v>1455</v>
      </c>
      <c r="F3923" s="403">
        <v>0</v>
      </c>
      <c r="O3923" s="403" t="s">
        <v>345</v>
      </c>
      <c r="R3923" s="403">
        <v>4</v>
      </c>
      <c r="S3923" s="403">
        <v>0.89380000000000004</v>
      </c>
      <c r="T3923" s="403">
        <v>3.7829999999999999</v>
      </c>
      <c r="U3923" s="403">
        <v>3.7879999999999998</v>
      </c>
      <c r="V3923" s="403">
        <v>31.975000000000001</v>
      </c>
      <c r="W3923" s="403">
        <v>17</v>
      </c>
      <c r="X3923" s="404">
        <v>0.13338</v>
      </c>
      <c r="Y3923" s="403">
        <f>X3923+(S3923*((U3923-INDEX('[1]Center of Mass'!$B$8:$M$105,MATCH(A3923,'[1]Center of Mass'!$B$8:$B$105,0),9))^2+(V3923-INDEX('[1]Center of Mass'!$B$8:$M$105,MATCH(A3923,'[1]Center of Mass'!$B$8:$B$105,0),10))^2))</f>
        <v>570.21799090499997</v>
      </c>
    </row>
    <row r="3924" spans="1:25">
      <c r="A3924" s="403" t="s">
        <v>33</v>
      </c>
      <c r="B3924" s="403" t="s">
        <v>1485</v>
      </c>
      <c r="C3924" s="403" t="s">
        <v>343</v>
      </c>
      <c r="D3924" s="403" t="s">
        <v>344</v>
      </c>
      <c r="E3924" s="403" t="s">
        <v>1455</v>
      </c>
      <c r="F3924" s="403">
        <v>0</v>
      </c>
      <c r="O3924" s="403" t="s">
        <v>345</v>
      </c>
      <c r="R3924" s="403">
        <v>4</v>
      </c>
      <c r="S3924" s="403">
        <v>0.89380000000000004</v>
      </c>
      <c r="T3924" s="403">
        <v>3.7829999999999999</v>
      </c>
      <c r="U3924" s="403">
        <v>4.7629999999999999</v>
      </c>
      <c r="V3924" s="403">
        <v>31.975000000000001</v>
      </c>
      <c r="W3924" s="403">
        <v>17</v>
      </c>
      <c r="X3924" s="404">
        <v>0.13338</v>
      </c>
      <c r="Y3924" s="403">
        <f>X3924+(S3924*((U3924-INDEX('[1]Center of Mass'!$B$8:$M$105,MATCH(A3924,'[1]Center of Mass'!$B$8:$B$105,0),9))^2+(V3924-INDEX('[1]Center of Mass'!$B$8:$M$105,MATCH(A3924,'[1]Center of Mass'!$B$8:$B$105,0),10))^2))</f>
        <v>540.19200888</v>
      </c>
    </row>
    <row r="3925" spans="1:25">
      <c r="A3925" s="403" t="s">
        <v>33</v>
      </c>
      <c r="B3925" s="403" t="s">
        <v>1486</v>
      </c>
      <c r="C3925" s="403" t="s">
        <v>343</v>
      </c>
      <c r="D3925" s="403" t="s">
        <v>344</v>
      </c>
      <c r="E3925" s="403" t="s">
        <v>1455</v>
      </c>
      <c r="F3925" s="403">
        <v>0</v>
      </c>
      <c r="O3925" s="403" t="s">
        <v>345</v>
      </c>
      <c r="R3925" s="403">
        <v>4</v>
      </c>
      <c r="S3925" s="403">
        <v>0.89380000000000004</v>
      </c>
      <c r="T3925" s="403">
        <v>3.7829999999999999</v>
      </c>
      <c r="U3925" s="403">
        <v>5.7380000000000004</v>
      </c>
      <c r="V3925" s="403">
        <v>31.975000000000001</v>
      </c>
      <c r="W3925" s="403">
        <v>17</v>
      </c>
      <c r="X3925" s="404">
        <v>0.13338</v>
      </c>
      <c r="Y3925" s="403">
        <f>X3925+(S3925*((U3925-INDEX('[1]Center of Mass'!$B$8:$M$105,MATCH(A3925,'[1]Center of Mass'!$B$8:$B$105,0),9))^2+(V3925-INDEX('[1]Center of Mass'!$B$8:$M$105,MATCH(A3925,'[1]Center of Mass'!$B$8:$B$105,0),10))^2))</f>
        <v>511.86536410500008</v>
      </c>
    </row>
    <row r="3926" spans="1:25">
      <c r="A3926" s="403" t="s">
        <v>33</v>
      </c>
      <c r="B3926" s="403" t="s">
        <v>1487</v>
      </c>
      <c r="C3926" s="403" t="s">
        <v>343</v>
      </c>
      <c r="D3926" s="403" t="s">
        <v>344</v>
      </c>
      <c r="E3926" s="403" t="s">
        <v>1455</v>
      </c>
      <c r="F3926" s="403">
        <v>0</v>
      </c>
      <c r="O3926" s="403" t="s">
        <v>345</v>
      </c>
      <c r="R3926" s="403">
        <v>4</v>
      </c>
      <c r="S3926" s="403">
        <v>0.89380000000000004</v>
      </c>
      <c r="T3926" s="403">
        <v>3.7829999999999999</v>
      </c>
      <c r="U3926" s="403">
        <v>6.7130000000000001</v>
      </c>
      <c r="V3926" s="403">
        <v>31.975000000000001</v>
      </c>
      <c r="W3926" s="403">
        <v>17</v>
      </c>
      <c r="X3926" s="404">
        <v>0.13338</v>
      </c>
      <c r="Y3926" s="403">
        <f>X3926+(S3926*((U3926-INDEX('[1]Center of Mass'!$B$8:$M$105,MATCH(A3926,'[1]Center of Mass'!$B$8:$B$105,0),9))^2+(V3926-INDEX('[1]Center of Mass'!$B$8:$M$105,MATCH(A3926,'[1]Center of Mass'!$B$8:$B$105,0),10))^2))</f>
        <v>485.23805658000003</v>
      </c>
    </row>
    <row r="3927" spans="1:25">
      <c r="A3927" s="403" t="s">
        <v>33</v>
      </c>
      <c r="B3927" s="403" t="s">
        <v>1488</v>
      </c>
      <c r="C3927" s="403" t="s">
        <v>343</v>
      </c>
      <c r="D3927" s="403" t="s">
        <v>344</v>
      </c>
      <c r="E3927" s="403" t="s">
        <v>1455</v>
      </c>
      <c r="F3927" s="403">
        <v>0</v>
      </c>
      <c r="O3927" s="403" t="s">
        <v>345</v>
      </c>
      <c r="R3927" s="403">
        <v>4</v>
      </c>
      <c r="S3927" s="403">
        <v>1.4666999999999999</v>
      </c>
      <c r="T3927" s="403">
        <v>5.0330000000000004</v>
      </c>
      <c r="U3927" s="403">
        <v>8</v>
      </c>
      <c r="V3927" s="403">
        <v>31.975000000000001</v>
      </c>
      <c r="W3927" s="403">
        <v>17</v>
      </c>
      <c r="X3927" s="404">
        <v>0.41559000000000001</v>
      </c>
      <c r="Y3927" s="403">
        <f>X3927+(S3927*((U3927-INDEX('[1]Center of Mass'!$B$8:$M$105,MATCH(A3927,'[1]Center of Mass'!$B$8:$B$105,0),9))^2+(V3927-INDEX('[1]Center of Mass'!$B$8:$M$105,MATCH(A3927,'[1]Center of Mass'!$B$8:$B$105,0),10))^2))</f>
        <v>743.05128090029984</v>
      </c>
    </row>
    <row r="3928" spans="1:25">
      <c r="A3928" s="403" t="s">
        <v>33</v>
      </c>
      <c r="B3928" s="403" t="s">
        <v>1489</v>
      </c>
      <c r="C3928" s="403" t="s">
        <v>343</v>
      </c>
      <c r="D3928" s="403" t="s">
        <v>344</v>
      </c>
      <c r="E3928" s="403" t="s">
        <v>1455</v>
      </c>
      <c r="F3928" s="403">
        <v>0</v>
      </c>
      <c r="O3928" s="403" t="s">
        <v>345</v>
      </c>
      <c r="R3928" s="403">
        <v>4</v>
      </c>
      <c r="S3928" s="403">
        <v>0.76</v>
      </c>
      <c r="T3928" s="403">
        <v>3.5</v>
      </c>
      <c r="U3928" s="403">
        <v>11.275</v>
      </c>
      <c r="V3928" s="403">
        <v>32.6</v>
      </c>
      <c r="W3928" s="403">
        <v>17</v>
      </c>
      <c r="X3928" s="404">
        <v>9.7692000000000001E-2</v>
      </c>
      <c r="Y3928" s="403">
        <f>X3928+(S3928*((U3928-INDEX('[1]Center of Mass'!$B$8:$M$105,MATCH(A3928,'[1]Center of Mass'!$B$8:$B$105,0),9))^2+(V3928-INDEX('[1]Center of Mass'!$B$8:$M$105,MATCH(A3928,'[1]Center of Mass'!$B$8:$B$105,0),10))^2))</f>
        <v>343.23967484000002</v>
      </c>
    </row>
    <row r="3929" spans="1:25">
      <c r="A3929" s="403" t="s">
        <v>33</v>
      </c>
      <c r="B3929" s="403" t="s">
        <v>1490</v>
      </c>
      <c r="C3929" s="403" t="s">
        <v>343</v>
      </c>
      <c r="D3929" s="403" t="s">
        <v>344</v>
      </c>
      <c r="E3929" s="403" t="s">
        <v>1455</v>
      </c>
      <c r="F3929" s="403">
        <v>0</v>
      </c>
      <c r="O3929" s="403" t="s">
        <v>345</v>
      </c>
      <c r="R3929" s="403">
        <v>4</v>
      </c>
      <c r="S3929" s="403">
        <v>0.76</v>
      </c>
      <c r="T3929" s="403">
        <v>3.5</v>
      </c>
      <c r="U3929" s="403">
        <v>12.225</v>
      </c>
      <c r="V3929" s="403">
        <v>32.6</v>
      </c>
      <c r="W3929" s="403">
        <v>17</v>
      </c>
      <c r="X3929" s="404">
        <v>9.7692000000000001E-2</v>
      </c>
      <c r="Y3929" s="403">
        <f>X3929+(S3929*((U3929-INDEX('[1]Center of Mass'!$B$8:$M$105,MATCH(A3929,'[1]Center of Mass'!$B$8:$B$105,0),9))^2+(V3929-INDEX('[1]Center of Mass'!$B$8:$M$105,MATCH(A3929,'[1]Center of Mass'!$B$8:$B$105,0),10))^2))</f>
        <v>329.15634283999998</v>
      </c>
    </row>
    <row r="3930" spans="1:25">
      <c r="A3930" s="403" t="s">
        <v>33</v>
      </c>
      <c r="B3930" s="403" t="s">
        <v>1491</v>
      </c>
      <c r="C3930" s="403" t="s">
        <v>343</v>
      </c>
      <c r="D3930" s="403" t="s">
        <v>344</v>
      </c>
      <c r="E3930" s="403" t="s">
        <v>1455</v>
      </c>
      <c r="F3930" s="403">
        <v>0</v>
      </c>
      <c r="O3930" s="403" t="s">
        <v>345</v>
      </c>
      <c r="R3930" s="403">
        <v>4</v>
      </c>
      <c r="S3930" s="403">
        <v>0.86670000000000003</v>
      </c>
      <c r="T3930" s="403">
        <v>3.7669999999999999</v>
      </c>
      <c r="U3930" s="403">
        <v>13.242000000000001</v>
      </c>
      <c r="V3930" s="403">
        <v>32.6</v>
      </c>
      <c r="W3930" s="403">
        <v>17</v>
      </c>
      <c r="X3930" s="404">
        <v>0.13098000000000001</v>
      </c>
      <c r="Y3930" s="403">
        <f>X3930+(S3930*((U3930-INDEX('[1]Center of Mass'!$B$8:$M$105,MATCH(A3930,'[1]Center of Mass'!$B$8:$B$105,0),9))^2+(V3930-INDEX('[1]Center of Mass'!$B$8:$M$105,MATCH(A3930,'[1]Center of Mass'!$B$8:$B$105,0),10))^2))</f>
        <v>359.92826435820007</v>
      </c>
    </row>
    <row r="3931" spans="1:25">
      <c r="A3931" s="403" t="s">
        <v>33</v>
      </c>
      <c r="B3931" s="403" t="s">
        <v>1492</v>
      </c>
      <c r="C3931" s="403" t="s">
        <v>343</v>
      </c>
      <c r="D3931" s="403" t="s">
        <v>344</v>
      </c>
      <c r="E3931" s="403" t="s">
        <v>1455</v>
      </c>
      <c r="F3931" s="403">
        <v>0</v>
      </c>
      <c r="O3931" s="403" t="s">
        <v>345</v>
      </c>
      <c r="R3931" s="403">
        <v>4</v>
      </c>
      <c r="S3931" s="403">
        <v>0.86670000000000003</v>
      </c>
      <c r="T3931" s="403">
        <v>3.7669999999999999</v>
      </c>
      <c r="U3931" s="403">
        <v>14.324999999999999</v>
      </c>
      <c r="V3931" s="403">
        <v>32.6</v>
      </c>
      <c r="W3931" s="403">
        <v>17</v>
      </c>
      <c r="X3931" s="404">
        <v>0.13098000000000001</v>
      </c>
      <c r="Y3931" s="403">
        <f>X3931+(S3931*((U3931-INDEX('[1]Center of Mass'!$B$8:$M$105,MATCH(A3931,'[1]Center of Mass'!$B$8:$B$105,0),9))^2+(V3931-INDEX('[1]Center of Mass'!$B$8:$M$105,MATCH(A3931,'[1]Center of Mass'!$B$8:$B$105,0),10))^2))</f>
        <v>345.43666161030001</v>
      </c>
    </row>
    <row r="3932" spans="1:25">
      <c r="A3932" s="403" t="s">
        <v>33</v>
      </c>
      <c r="B3932" s="403" t="s">
        <v>1493</v>
      </c>
      <c r="C3932" s="403" t="s">
        <v>343</v>
      </c>
      <c r="D3932" s="403" t="s">
        <v>344</v>
      </c>
      <c r="E3932" s="403" t="s">
        <v>1455</v>
      </c>
      <c r="F3932" s="403">
        <v>0</v>
      </c>
      <c r="O3932" s="403" t="s">
        <v>345</v>
      </c>
      <c r="R3932" s="403">
        <v>4</v>
      </c>
      <c r="S3932" s="403">
        <v>0.86670000000000003</v>
      </c>
      <c r="T3932" s="403">
        <v>3.7669999999999999</v>
      </c>
      <c r="U3932" s="403">
        <v>15.407999999999999</v>
      </c>
      <c r="V3932" s="403">
        <v>32.6</v>
      </c>
      <c r="W3932" s="403">
        <v>17</v>
      </c>
      <c r="X3932" s="404">
        <v>0.13098000000000001</v>
      </c>
      <c r="Y3932" s="403">
        <f>X3932+(S3932*((U3932-INDEX('[1]Center of Mass'!$B$8:$M$105,MATCH(A3932,'[1]Center of Mass'!$B$8:$B$105,0),9))^2+(V3932-INDEX('[1]Center of Mass'!$B$8:$M$105,MATCH(A3932,'[1]Center of Mass'!$B$8:$B$105,0),10))^2))</f>
        <v>332.97814465500005</v>
      </c>
    </row>
    <row r="3933" spans="1:25">
      <c r="A3933" s="403" t="s">
        <v>33</v>
      </c>
      <c r="B3933" s="403" t="s">
        <v>1494</v>
      </c>
      <c r="C3933" s="403" t="s">
        <v>343</v>
      </c>
      <c r="D3933" s="403" t="s">
        <v>344</v>
      </c>
      <c r="E3933" s="403" t="s">
        <v>1455</v>
      </c>
      <c r="F3933" s="403">
        <v>0</v>
      </c>
      <c r="O3933" s="403" t="s">
        <v>345</v>
      </c>
      <c r="R3933" s="403">
        <v>4</v>
      </c>
      <c r="S3933" s="403">
        <v>0.86670000000000003</v>
      </c>
      <c r="T3933" s="403">
        <v>3.7669999999999999</v>
      </c>
      <c r="U3933" s="403">
        <v>16.492000000000001</v>
      </c>
      <c r="V3933" s="403">
        <v>32.6</v>
      </c>
      <c r="W3933" s="403">
        <v>17</v>
      </c>
      <c r="X3933" s="404">
        <v>0.13098000000000001</v>
      </c>
      <c r="Y3933" s="403">
        <f>X3933+(S3933*((U3933-INDEX('[1]Center of Mass'!$B$8:$M$105,MATCH(A3933,'[1]Center of Mass'!$B$8:$B$105,0),9))^2+(V3933-INDEX('[1]Center of Mass'!$B$8:$M$105,MATCH(A3933,'[1]Center of Mass'!$B$8:$B$105,0),10))^2))</f>
        <v>322.54402655820002</v>
      </c>
    </row>
    <row r="3934" spans="1:25">
      <c r="A3934" s="403" t="s">
        <v>33</v>
      </c>
      <c r="B3934" s="403" t="s">
        <v>1495</v>
      </c>
      <c r="C3934" s="403" t="s">
        <v>343</v>
      </c>
      <c r="D3934" s="403" t="s">
        <v>344</v>
      </c>
      <c r="E3934" s="403" t="s">
        <v>1455</v>
      </c>
      <c r="F3934" s="403">
        <v>0</v>
      </c>
      <c r="O3934" s="403" t="s">
        <v>345</v>
      </c>
      <c r="R3934" s="403">
        <v>4</v>
      </c>
      <c r="S3934" s="403">
        <v>0.86670000000000003</v>
      </c>
      <c r="T3934" s="403">
        <v>3.7669999999999999</v>
      </c>
      <c r="U3934" s="403">
        <v>17.574999999999999</v>
      </c>
      <c r="V3934" s="403">
        <v>32.6</v>
      </c>
      <c r="W3934" s="403">
        <v>17</v>
      </c>
      <c r="X3934" s="404">
        <v>0.13098000000000001</v>
      </c>
      <c r="Y3934" s="403">
        <f>X3934+(S3934*((U3934-INDEX('[1]Center of Mass'!$B$8:$M$105,MATCH(A3934,'[1]Center of Mass'!$B$8:$B$105,0),9))^2+(V3934-INDEX('[1]Center of Mass'!$B$8:$M$105,MATCH(A3934,'[1]Center of Mass'!$B$8:$B$105,0),10))^2))</f>
        <v>314.15355846030008</v>
      </c>
    </row>
    <row r="3935" spans="1:25">
      <c r="A3935" s="403" t="s">
        <v>33</v>
      </c>
      <c r="B3935" s="403" t="s">
        <v>1496</v>
      </c>
      <c r="C3935" s="403" t="s">
        <v>343</v>
      </c>
      <c r="D3935" s="403" t="s">
        <v>344</v>
      </c>
      <c r="E3935" s="403" t="s">
        <v>1455</v>
      </c>
      <c r="F3935" s="403">
        <v>0</v>
      </c>
      <c r="O3935" s="403" t="s">
        <v>345</v>
      </c>
      <c r="R3935" s="403">
        <v>4</v>
      </c>
      <c r="S3935" s="403">
        <v>0.86670000000000003</v>
      </c>
      <c r="T3935" s="403">
        <v>3.7669999999999999</v>
      </c>
      <c r="U3935" s="403">
        <v>18.658000000000001</v>
      </c>
      <c r="V3935" s="403">
        <v>32.6</v>
      </c>
      <c r="W3935" s="403">
        <v>17</v>
      </c>
      <c r="X3935" s="404">
        <v>0.13098000000000001</v>
      </c>
      <c r="Y3935" s="403">
        <f>X3935+(S3935*((U3935-INDEX('[1]Center of Mass'!$B$8:$M$105,MATCH(A3935,'[1]Center of Mass'!$B$8:$B$105,0),9))^2+(V3935-INDEX('[1]Center of Mass'!$B$8:$M$105,MATCH(A3935,'[1]Center of Mass'!$B$8:$B$105,0),10))^2))</f>
        <v>307.79617615500001</v>
      </c>
    </row>
    <row r="3936" spans="1:25">
      <c r="A3936" s="403" t="s">
        <v>33</v>
      </c>
      <c r="B3936" s="403" t="s">
        <v>1497</v>
      </c>
      <c r="C3936" s="403" t="s">
        <v>343</v>
      </c>
      <c r="D3936" s="403" t="s">
        <v>344</v>
      </c>
      <c r="E3936" s="403" t="s">
        <v>1455</v>
      </c>
      <c r="F3936" s="403">
        <v>0</v>
      </c>
      <c r="O3936" s="403" t="s">
        <v>345</v>
      </c>
      <c r="R3936" s="403">
        <v>4</v>
      </c>
      <c r="S3936" s="403">
        <v>1.0083</v>
      </c>
      <c r="T3936" s="403">
        <v>4.0330000000000004</v>
      </c>
      <c r="U3936" s="403">
        <v>0.55000000000000004</v>
      </c>
      <c r="V3936" s="403">
        <v>32.892000000000003</v>
      </c>
      <c r="W3936" s="403">
        <v>17</v>
      </c>
      <c r="X3936" s="404">
        <v>0.17227999999999999</v>
      </c>
      <c r="Y3936" s="403">
        <f>X3936+(S3936*((U3936-INDEX('[1]Center of Mass'!$B$8:$M$105,MATCH(A3936,'[1]Center of Mass'!$B$8:$B$105,0),9))^2+(V3936-INDEX('[1]Center of Mass'!$B$8:$M$105,MATCH(A3936,'[1]Center of Mass'!$B$8:$B$105,0),10))^2))</f>
        <v>803.66749111340005</v>
      </c>
    </row>
    <row r="3937" spans="1:25">
      <c r="A3937" s="403" t="s">
        <v>33</v>
      </c>
      <c r="B3937" s="403" t="s">
        <v>1498</v>
      </c>
      <c r="C3937" s="403" t="s">
        <v>343</v>
      </c>
      <c r="D3937" s="403" t="s">
        <v>344</v>
      </c>
      <c r="E3937" s="403" t="s">
        <v>1455</v>
      </c>
      <c r="F3937" s="403">
        <v>0</v>
      </c>
      <c r="O3937" s="403" t="s">
        <v>345</v>
      </c>
      <c r="R3937" s="403">
        <v>4</v>
      </c>
      <c r="S3937" s="403">
        <v>1.0083</v>
      </c>
      <c r="T3937" s="403">
        <v>4.0330000000000004</v>
      </c>
      <c r="U3937" s="403">
        <v>1.65</v>
      </c>
      <c r="V3937" s="403">
        <v>32.892000000000003</v>
      </c>
      <c r="W3937" s="403">
        <v>17</v>
      </c>
      <c r="X3937" s="404">
        <v>0.17227999999999999</v>
      </c>
      <c r="Y3937" s="403">
        <f>X3937+(S3937*((U3937-INDEX('[1]Center of Mass'!$B$8:$M$105,MATCH(A3937,'[1]Center of Mass'!$B$8:$B$105,0),9))^2+(V3937-INDEX('[1]Center of Mass'!$B$8:$M$105,MATCH(A3937,'[1]Center of Mass'!$B$8:$B$105,0),10))^2))</f>
        <v>758.40833233340015</v>
      </c>
    </row>
    <row r="3938" spans="1:25">
      <c r="A3938" s="403" t="s">
        <v>33</v>
      </c>
      <c r="B3938" s="403" t="s">
        <v>1499</v>
      </c>
      <c r="C3938" s="403" t="s">
        <v>343</v>
      </c>
      <c r="D3938" s="403" t="s">
        <v>344</v>
      </c>
      <c r="E3938" s="403" t="s">
        <v>1455</v>
      </c>
      <c r="F3938" s="403">
        <v>0</v>
      </c>
      <c r="O3938" s="403" t="s">
        <v>345</v>
      </c>
      <c r="R3938" s="403">
        <v>4</v>
      </c>
      <c r="S3938" s="403">
        <v>1.0083</v>
      </c>
      <c r="T3938" s="403">
        <v>4.0330000000000004</v>
      </c>
      <c r="U3938" s="403">
        <v>2.75</v>
      </c>
      <c r="V3938" s="403">
        <v>32.892000000000003</v>
      </c>
      <c r="W3938" s="403">
        <v>17</v>
      </c>
      <c r="X3938" s="404">
        <v>0.17227999999999999</v>
      </c>
      <c r="Y3938" s="403">
        <f>X3938+(S3938*((U3938-INDEX('[1]Center of Mass'!$B$8:$M$105,MATCH(A3938,'[1]Center of Mass'!$B$8:$B$105,0),9))^2+(V3938-INDEX('[1]Center of Mass'!$B$8:$M$105,MATCH(A3938,'[1]Center of Mass'!$B$8:$B$105,0),10))^2))</f>
        <v>715.58925955339998</v>
      </c>
    </row>
    <row r="3939" spans="1:25">
      <c r="A3939" s="403" t="s">
        <v>33</v>
      </c>
      <c r="B3939" s="403" t="s">
        <v>1500</v>
      </c>
      <c r="C3939" s="403" t="s">
        <v>343</v>
      </c>
      <c r="D3939" s="403" t="s">
        <v>344</v>
      </c>
      <c r="E3939" s="403" t="s">
        <v>1455</v>
      </c>
      <c r="F3939" s="403">
        <v>0</v>
      </c>
      <c r="O3939" s="403" t="s">
        <v>345</v>
      </c>
      <c r="R3939" s="403">
        <v>4</v>
      </c>
      <c r="S3939" s="403">
        <v>0.89370000000000005</v>
      </c>
      <c r="T3939" s="403">
        <v>3.7829999999999999</v>
      </c>
      <c r="U3939" s="403">
        <v>3.7879999999999998</v>
      </c>
      <c r="V3939" s="403">
        <v>32.892000000000003</v>
      </c>
      <c r="W3939" s="403">
        <v>17</v>
      </c>
      <c r="X3939" s="404">
        <v>0.13338</v>
      </c>
      <c r="Y3939" s="403">
        <f>X3939+(S3939*((U3939-INDEX('[1]Center of Mass'!$B$8:$M$105,MATCH(A3939,'[1]Center of Mass'!$B$8:$B$105,0),9))^2+(V3939-INDEX('[1]Center of Mass'!$B$8:$M$105,MATCH(A3939,'[1]Center of Mass'!$B$8:$B$105,0),10))^2))</f>
        <v>600.4085356818</v>
      </c>
    </row>
    <row r="3940" spans="1:25">
      <c r="A3940" s="403" t="s">
        <v>33</v>
      </c>
      <c r="B3940" s="403" t="s">
        <v>1501</v>
      </c>
      <c r="C3940" s="403" t="s">
        <v>343</v>
      </c>
      <c r="D3940" s="403" t="s">
        <v>344</v>
      </c>
      <c r="E3940" s="403" t="s">
        <v>1455</v>
      </c>
      <c r="F3940" s="403">
        <v>0</v>
      </c>
      <c r="O3940" s="403" t="s">
        <v>345</v>
      </c>
      <c r="R3940" s="403">
        <v>4</v>
      </c>
      <c r="S3940" s="403">
        <v>0.89370000000000005</v>
      </c>
      <c r="T3940" s="403">
        <v>3.7829999999999999</v>
      </c>
      <c r="U3940" s="403">
        <v>4.7629999999999999</v>
      </c>
      <c r="V3940" s="403">
        <v>32.892000000000003</v>
      </c>
      <c r="W3940" s="403">
        <v>17</v>
      </c>
      <c r="X3940" s="404">
        <v>0.13338</v>
      </c>
      <c r="Y3940" s="403">
        <f>X3940+(S3940*((U3940-INDEX('[1]Center of Mass'!$B$8:$M$105,MATCH(A3940,'[1]Center of Mass'!$B$8:$B$105,0),9))^2+(V3940-INDEX('[1]Center of Mass'!$B$8:$M$105,MATCH(A3940,'[1]Center of Mass'!$B$8:$B$105,0),10))^2))</f>
        <v>570.38591301930012</v>
      </c>
    </row>
    <row r="3941" spans="1:25">
      <c r="A3941" s="403" t="s">
        <v>33</v>
      </c>
      <c r="B3941" s="403" t="s">
        <v>1502</v>
      </c>
      <c r="C3941" s="403" t="s">
        <v>343</v>
      </c>
      <c r="D3941" s="403" t="s">
        <v>344</v>
      </c>
      <c r="E3941" s="403" t="s">
        <v>1455</v>
      </c>
      <c r="F3941" s="403">
        <v>0</v>
      </c>
      <c r="O3941" s="403" t="s">
        <v>345</v>
      </c>
      <c r="R3941" s="403">
        <v>4</v>
      </c>
      <c r="S3941" s="403">
        <v>0.89370000000000005</v>
      </c>
      <c r="T3941" s="403">
        <v>3.7829999999999999</v>
      </c>
      <c r="U3941" s="403">
        <v>5.7380000000000004</v>
      </c>
      <c r="V3941" s="403">
        <v>32.892000000000003</v>
      </c>
      <c r="W3941" s="403">
        <v>17</v>
      </c>
      <c r="X3941" s="404">
        <v>0.13338</v>
      </c>
      <c r="Y3941" s="403">
        <f>X3941+(S3941*((U3941-INDEX('[1]Center of Mass'!$B$8:$M$105,MATCH(A3941,'[1]Center of Mass'!$B$8:$B$105,0),9))^2+(V3941-INDEX('[1]Center of Mass'!$B$8:$M$105,MATCH(A3941,'[1]Center of Mass'!$B$8:$B$105,0),10))^2))</f>
        <v>542.06243748180009</v>
      </c>
    </row>
    <row r="3942" spans="1:25">
      <c r="A3942" s="403" t="s">
        <v>33</v>
      </c>
      <c r="B3942" s="403" t="s">
        <v>1503</v>
      </c>
      <c r="C3942" s="403" t="s">
        <v>343</v>
      </c>
      <c r="D3942" s="403" t="s">
        <v>344</v>
      </c>
      <c r="E3942" s="403" t="s">
        <v>1455</v>
      </c>
      <c r="F3942" s="403">
        <v>0</v>
      </c>
      <c r="O3942" s="403" t="s">
        <v>345</v>
      </c>
      <c r="R3942" s="403">
        <v>4</v>
      </c>
      <c r="S3942" s="403">
        <v>0.89370000000000005</v>
      </c>
      <c r="T3942" s="403">
        <v>3.7829999999999999</v>
      </c>
      <c r="U3942" s="403">
        <v>6.7130000000000001</v>
      </c>
      <c r="V3942" s="403">
        <v>32.892000000000003</v>
      </c>
      <c r="W3942" s="403">
        <v>17</v>
      </c>
      <c r="X3942" s="404">
        <v>0.13338</v>
      </c>
      <c r="Y3942" s="403">
        <f>X3942+(S3942*((U3942-INDEX('[1]Center of Mass'!$B$8:$M$105,MATCH(A3942,'[1]Center of Mass'!$B$8:$B$105,0),9))^2+(V3942-INDEX('[1]Center of Mass'!$B$8:$M$105,MATCH(A3942,'[1]Center of Mass'!$B$8:$B$105,0),10))^2))</f>
        <v>515.43810906930003</v>
      </c>
    </row>
    <row r="3943" spans="1:25">
      <c r="A3943" s="403" t="s">
        <v>33</v>
      </c>
      <c r="B3943" s="403" t="s">
        <v>1504</v>
      </c>
      <c r="C3943" s="403" t="s">
        <v>343</v>
      </c>
      <c r="D3943" s="403" t="s">
        <v>344</v>
      </c>
      <c r="E3943" s="403" t="s">
        <v>1455</v>
      </c>
      <c r="F3943" s="403">
        <v>0</v>
      </c>
      <c r="O3943" s="403" t="s">
        <v>345</v>
      </c>
      <c r="R3943" s="403">
        <v>4</v>
      </c>
      <c r="S3943" s="403">
        <v>1.4666999999999999</v>
      </c>
      <c r="T3943" s="403">
        <v>5.0330000000000004</v>
      </c>
      <c r="U3943" s="403">
        <v>8</v>
      </c>
      <c r="V3943" s="403">
        <v>32.892000000000003</v>
      </c>
      <c r="W3943" s="403">
        <v>17</v>
      </c>
      <c r="X3943" s="404">
        <v>0.41559000000000001</v>
      </c>
      <c r="Y3943" s="403">
        <f>X3943+(S3943*((U3943-INDEX('[1]Center of Mass'!$B$8:$M$105,MATCH(A3943,'[1]Center of Mass'!$B$8:$B$105,0),9))^2+(V3943-INDEX('[1]Center of Mass'!$B$8:$M$105,MATCH(A3943,'[1]Center of Mass'!$B$8:$B$105,0),10))^2))</f>
        <v>792.70331319659988</v>
      </c>
    </row>
    <row r="3944" spans="1:25">
      <c r="A3944" s="403" t="s">
        <v>33</v>
      </c>
      <c r="B3944" s="403" t="s">
        <v>1505</v>
      </c>
      <c r="C3944" s="403" t="s">
        <v>343</v>
      </c>
      <c r="D3944" s="403" t="s">
        <v>344</v>
      </c>
      <c r="E3944" s="403" t="s">
        <v>1455</v>
      </c>
      <c r="F3944" s="403">
        <v>0</v>
      </c>
      <c r="O3944" s="403" t="s">
        <v>345</v>
      </c>
      <c r="R3944" s="403">
        <v>4</v>
      </c>
      <c r="S3944" s="403">
        <v>0.81879999999999997</v>
      </c>
      <c r="T3944" s="403">
        <v>3.6890000000000001</v>
      </c>
      <c r="U3944" s="403">
        <v>0.55000000000000004</v>
      </c>
      <c r="V3944" s="403">
        <v>33.722000000000001</v>
      </c>
      <c r="W3944" s="403">
        <v>17</v>
      </c>
      <c r="X3944" s="404">
        <v>0.12037</v>
      </c>
      <c r="Y3944" s="403">
        <f>X3944+(S3944*((U3944-INDEX('[1]Center of Mass'!$B$8:$M$105,MATCH(A3944,'[1]Center of Mass'!$B$8:$B$105,0),9))^2+(V3944-INDEX('[1]Center of Mass'!$B$8:$M$105,MATCH(A3944,'[1]Center of Mass'!$B$8:$B$105,0),10))^2))</f>
        <v>678.88282209839986</v>
      </c>
    </row>
    <row r="3945" spans="1:25">
      <c r="A3945" s="403" t="s">
        <v>33</v>
      </c>
      <c r="B3945" s="403" t="s">
        <v>1506</v>
      </c>
      <c r="C3945" s="403" t="s">
        <v>343</v>
      </c>
      <c r="D3945" s="403" t="s">
        <v>344</v>
      </c>
      <c r="E3945" s="403" t="s">
        <v>1455</v>
      </c>
      <c r="F3945" s="403">
        <v>0</v>
      </c>
      <c r="O3945" s="403" t="s">
        <v>345</v>
      </c>
      <c r="R3945" s="403">
        <v>4</v>
      </c>
      <c r="S3945" s="403">
        <v>0.81879999999999997</v>
      </c>
      <c r="T3945" s="403">
        <v>3.6890000000000001</v>
      </c>
      <c r="U3945" s="403">
        <v>1.65</v>
      </c>
      <c r="V3945" s="403">
        <v>33.722000000000001</v>
      </c>
      <c r="W3945" s="403">
        <v>17</v>
      </c>
      <c r="X3945" s="404">
        <v>0.12035999999999999</v>
      </c>
      <c r="Y3945" s="403">
        <f>X3945+(S3945*((U3945-INDEX('[1]Center of Mass'!$B$8:$M$105,MATCH(A3945,'[1]Center of Mass'!$B$8:$B$105,0),9))^2+(V3945-INDEX('[1]Center of Mass'!$B$8:$M$105,MATCH(A3945,'[1]Center of Mass'!$B$8:$B$105,0),10))^2))</f>
        <v>642.12966401840004</v>
      </c>
    </row>
    <row r="3946" spans="1:25">
      <c r="A3946" s="403" t="s">
        <v>33</v>
      </c>
      <c r="B3946" s="403" t="s">
        <v>1507</v>
      </c>
      <c r="C3946" s="403" t="s">
        <v>343</v>
      </c>
      <c r="D3946" s="403" t="s">
        <v>344</v>
      </c>
      <c r="E3946" s="403" t="s">
        <v>1455</v>
      </c>
      <c r="F3946" s="403">
        <v>0</v>
      </c>
      <c r="O3946" s="403" t="s">
        <v>345</v>
      </c>
      <c r="R3946" s="403">
        <v>4</v>
      </c>
      <c r="S3946" s="403">
        <v>0.81869999999999998</v>
      </c>
      <c r="T3946" s="403">
        <v>3.6890000000000001</v>
      </c>
      <c r="U3946" s="403">
        <v>2.75</v>
      </c>
      <c r="V3946" s="403">
        <v>33.722000000000001</v>
      </c>
      <c r="W3946" s="403">
        <v>17</v>
      </c>
      <c r="X3946" s="404">
        <v>0.12035999999999999</v>
      </c>
      <c r="Y3946" s="403">
        <f>X3946+(S3946*((U3946-INDEX('[1]Center of Mass'!$B$8:$M$105,MATCH(A3946,'[1]Center of Mass'!$B$8:$B$105,0),9))^2+(V3946-INDEX('[1]Center of Mass'!$B$8:$M$105,MATCH(A3946,'[1]Center of Mass'!$B$8:$B$105,0),10))^2))</f>
        <v>607.28385003660003</v>
      </c>
    </row>
    <row r="3947" spans="1:25">
      <c r="A3947" s="403" t="s">
        <v>33</v>
      </c>
      <c r="B3947" s="403" t="s">
        <v>1508</v>
      </c>
      <c r="C3947" s="403" t="s">
        <v>343</v>
      </c>
      <c r="D3947" s="403" t="s">
        <v>344</v>
      </c>
      <c r="E3947" s="403" t="s">
        <v>1455</v>
      </c>
      <c r="F3947" s="403">
        <v>0</v>
      </c>
      <c r="O3947" s="403" t="s">
        <v>345</v>
      </c>
      <c r="R3947" s="403">
        <v>4</v>
      </c>
      <c r="S3947" s="403">
        <v>0.72570000000000001</v>
      </c>
      <c r="T3947" s="403">
        <v>3.4390000000000001</v>
      </c>
      <c r="U3947" s="403">
        <v>3.7879999999999998</v>
      </c>
      <c r="V3947" s="403">
        <v>33.722000000000001</v>
      </c>
      <c r="W3947" s="403">
        <v>17</v>
      </c>
      <c r="X3947" s="404">
        <v>9.0990000000000001E-2</v>
      </c>
      <c r="Y3947" s="403">
        <f>X3947+(S3947*((U3947-INDEX('[1]Center of Mass'!$B$8:$M$105,MATCH(A3947,'[1]Center of Mass'!$B$8:$B$105,0),9))^2+(V3947-INDEX('[1]Center of Mass'!$B$8:$M$105,MATCH(A3947,'[1]Center of Mass'!$B$8:$B$105,0),10))^2))</f>
        <v>510.81342031379995</v>
      </c>
    </row>
    <row r="3948" spans="1:25">
      <c r="A3948" s="403" t="s">
        <v>33</v>
      </c>
      <c r="B3948" s="403" t="s">
        <v>1509</v>
      </c>
      <c r="C3948" s="403" t="s">
        <v>343</v>
      </c>
      <c r="D3948" s="403" t="s">
        <v>344</v>
      </c>
      <c r="E3948" s="403" t="s">
        <v>1455</v>
      </c>
      <c r="F3948" s="403">
        <v>0</v>
      </c>
      <c r="O3948" s="403" t="s">
        <v>345</v>
      </c>
      <c r="R3948" s="403">
        <v>4</v>
      </c>
      <c r="S3948" s="403">
        <v>0.72570000000000001</v>
      </c>
      <c r="T3948" s="403">
        <v>3.4390000000000001</v>
      </c>
      <c r="U3948" s="403">
        <v>4.7629999999999999</v>
      </c>
      <c r="V3948" s="403">
        <v>33.722000000000001</v>
      </c>
      <c r="W3948" s="403">
        <v>17</v>
      </c>
      <c r="X3948" s="404">
        <v>9.0990000000000001E-2</v>
      </c>
      <c r="Y3948" s="403">
        <f>X3948+(S3948*((U3948-INDEX('[1]Center of Mass'!$B$8:$M$105,MATCH(A3948,'[1]Center of Mass'!$B$8:$B$105,0),9))^2+(V3948-INDEX('[1]Center of Mass'!$B$8:$M$105,MATCH(A3948,'[1]Center of Mass'!$B$8:$B$105,0),10))^2))</f>
        <v>486.43452665129996</v>
      </c>
    </row>
    <row r="3949" spans="1:25">
      <c r="A3949" s="403" t="s">
        <v>33</v>
      </c>
      <c r="B3949" s="403" t="s">
        <v>1510</v>
      </c>
      <c r="C3949" s="403" t="s">
        <v>343</v>
      </c>
      <c r="D3949" s="403" t="s">
        <v>344</v>
      </c>
      <c r="E3949" s="403" t="s">
        <v>1455</v>
      </c>
      <c r="F3949" s="403">
        <v>0</v>
      </c>
      <c r="O3949" s="403" t="s">
        <v>345</v>
      </c>
      <c r="R3949" s="403">
        <v>4</v>
      </c>
      <c r="S3949" s="403">
        <v>0.72570000000000001</v>
      </c>
      <c r="T3949" s="403">
        <v>3.4390000000000001</v>
      </c>
      <c r="U3949" s="403">
        <v>5.7380000000000004</v>
      </c>
      <c r="V3949" s="403">
        <v>33.722000000000001</v>
      </c>
      <c r="W3949" s="403">
        <v>17</v>
      </c>
      <c r="X3949" s="404">
        <v>9.0990000000000001E-2</v>
      </c>
      <c r="Y3949" s="403">
        <f>X3949+(S3949*((U3949-INDEX('[1]Center of Mass'!$B$8:$M$105,MATCH(A3949,'[1]Center of Mass'!$B$8:$B$105,0),9))^2+(V3949-INDEX('[1]Center of Mass'!$B$8:$M$105,MATCH(A3949,'[1]Center of Mass'!$B$8:$B$105,0),10))^2))</f>
        <v>463.43537011379999</v>
      </c>
    </row>
    <row r="3950" spans="1:25">
      <c r="A3950" s="403" t="s">
        <v>33</v>
      </c>
      <c r="B3950" s="403" t="s">
        <v>1511</v>
      </c>
      <c r="C3950" s="403" t="s">
        <v>343</v>
      </c>
      <c r="D3950" s="403" t="s">
        <v>344</v>
      </c>
      <c r="E3950" s="403" t="s">
        <v>1455</v>
      </c>
      <c r="F3950" s="403">
        <v>0</v>
      </c>
      <c r="O3950" s="403" t="s">
        <v>345</v>
      </c>
      <c r="R3950" s="403">
        <v>4</v>
      </c>
      <c r="S3950" s="403">
        <v>0.72570000000000001</v>
      </c>
      <c r="T3950" s="403">
        <v>3.4390000000000001</v>
      </c>
      <c r="U3950" s="403">
        <v>6.7130000000000001</v>
      </c>
      <c r="V3950" s="403">
        <v>33.722000000000001</v>
      </c>
      <c r="W3950" s="403">
        <v>17</v>
      </c>
      <c r="X3950" s="404">
        <v>9.0990000000000001E-2</v>
      </c>
      <c r="Y3950" s="403">
        <f>X3950+(S3950*((U3950-INDEX('[1]Center of Mass'!$B$8:$M$105,MATCH(A3950,'[1]Center of Mass'!$B$8:$B$105,0),9))^2+(V3950-INDEX('[1]Center of Mass'!$B$8:$M$105,MATCH(A3950,'[1]Center of Mass'!$B$8:$B$105,0),10))^2))</f>
        <v>441.81595070129993</v>
      </c>
    </row>
    <row r="3951" spans="1:25">
      <c r="A3951" s="403" t="s">
        <v>33</v>
      </c>
      <c r="B3951" s="403" t="s">
        <v>1512</v>
      </c>
      <c r="C3951" s="403" t="s">
        <v>343</v>
      </c>
      <c r="D3951" s="403" t="s">
        <v>344</v>
      </c>
      <c r="E3951" s="403" t="s">
        <v>1455</v>
      </c>
      <c r="F3951" s="403">
        <v>0</v>
      </c>
      <c r="O3951" s="403" t="s">
        <v>345</v>
      </c>
      <c r="R3951" s="403">
        <v>4</v>
      </c>
      <c r="S3951" s="403">
        <v>1.1909000000000001</v>
      </c>
      <c r="T3951" s="403">
        <v>4.6890000000000001</v>
      </c>
      <c r="U3951" s="403">
        <v>8</v>
      </c>
      <c r="V3951" s="403">
        <v>33.722000000000001</v>
      </c>
      <c r="W3951" s="403">
        <v>17</v>
      </c>
      <c r="X3951" s="404">
        <v>0.30903000000000003</v>
      </c>
      <c r="Y3951" s="403">
        <f>X3951+(S3951*((U3951-INDEX('[1]Center of Mass'!$B$8:$M$105,MATCH(A3951,'[1]Center of Mass'!$B$8:$B$105,0),9))^2+(V3951-INDEX('[1]Center of Mass'!$B$8:$M$105,MATCH(A3951,'[1]Center of Mass'!$B$8:$B$105,0),10))^2))</f>
        <v>681.83134893620013</v>
      </c>
    </row>
    <row r="3952" spans="1:25">
      <c r="A3952" s="403" t="s">
        <v>20</v>
      </c>
      <c r="B3952" s="403" t="s">
        <v>584</v>
      </c>
      <c r="C3952" s="403" t="s">
        <v>343</v>
      </c>
      <c r="D3952" s="403" t="s">
        <v>344</v>
      </c>
      <c r="E3952" s="403" t="s">
        <v>1455</v>
      </c>
      <c r="F3952" s="403">
        <v>0</v>
      </c>
      <c r="O3952" s="403" t="s">
        <v>345</v>
      </c>
      <c r="R3952" s="403">
        <v>4</v>
      </c>
      <c r="S3952" s="403">
        <v>1.6041000000000001</v>
      </c>
      <c r="T3952" s="403">
        <v>5.2080000000000002</v>
      </c>
      <c r="U3952" s="403">
        <v>11.898</v>
      </c>
      <c r="V3952" s="403">
        <v>-1.6</v>
      </c>
      <c r="W3952" s="403">
        <v>13.6</v>
      </c>
      <c r="X3952" s="404">
        <v>0.47763</v>
      </c>
      <c r="Y3952" s="403">
        <f>X3952+(S3952*((U3952-INDEX('[1]Center of Mass'!$B$8:$M$105,MATCH(A3952,'[1]Center of Mass'!$B$8:$B$105,0),9))^2+(V3952-INDEX('[1]Center of Mass'!$B$8:$M$105,MATCH(A3952,'[1]Center of Mass'!$B$8:$B$105,0),10))^2))</f>
        <v>479.39928678929999</v>
      </c>
    </row>
    <row r="3953" spans="1:25">
      <c r="A3953" s="403" t="s">
        <v>20</v>
      </c>
      <c r="B3953" s="403" t="s">
        <v>585</v>
      </c>
      <c r="C3953" s="403" t="s">
        <v>343</v>
      </c>
      <c r="D3953" s="403" t="s">
        <v>344</v>
      </c>
      <c r="E3953" s="403" t="s">
        <v>1455</v>
      </c>
      <c r="F3953" s="403">
        <v>0</v>
      </c>
      <c r="O3953" s="403" t="s">
        <v>345</v>
      </c>
      <c r="R3953" s="403">
        <v>4</v>
      </c>
      <c r="S3953" s="403">
        <v>1.1032</v>
      </c>
      <c r="T3953" s="403">
        <v>4.2060000000000004</v>
      </c>
      <c r="U3953" s="403">
        <v>13.252000000000001</v>
      </c>
      <c r="V3953" s="403">
        <v>-1.6</v>
      </c>
      <c r="W3953" s="403">
        <v>13.6</v>
      </c>
      <c r="X3953" s="404">
        <v>0.20380999999999999</v>
      </c>
      <c r="Y3953" s="403">
        <f>X3953+(S3953*((U3953-INDEX('[1]Center of Mass'!$B$8:$M$105,MATCH(A3953,'[1]Center of Mass'!$B$8:$B$105,0),9))^2+(V3953-INDEX('[1]Center of Mass'!$B$8:$M$105,MATCH(A3953,'[1]Center of Mass'!$B$8:$B$105,0),10))^2))</f>
        <v>302.02885511599999</v>
      </c>
    </row>
    <row r="3954" spans="1:25">
      <c r="A3954" s="403" t="s">
        <v>20</v>
      </c>
      <c r="B3954" s="403" t="s">
        <v>586</v>
      </c>
      <c r="C3954" s="403" t="s">
        <v>343</v>
      </c>
      <c r="D3954" s="403" t="s">
        <v>344</v>
      </c>
      <c r="E3954" s="403" t="s">
        <v>1455</v>
      </c>
      <c r="F3954" s="403">
        <v>0</v>
      </c>
      <c r="O3954" s="403" t="s">
        <v>345</v>
      </c>
      <c r="R3954" s="403">
        <v>4</v>
      </c>
      <c r="S3954" s="403">
        <v>1.1032</v>
      </c>
      <c r="T3954" s="403">
        <v>4.2060000000000004</v>
      </c>
      <c r="U3954" s="403">
        <v>14.355</v>
      </c>
      <c r="V3954" s="403">
        <v>-1.6</v>
      </c>
      <c r="W3954" s="403">
        <v>13.6</v>
      </c>
      <c r="X3954" s="404">
        <v>0.20380999999999999</v>
      </c>
      <c r="Y3954" s="403">
        <f>X3954+(S3954*((U3954-INDEX('[1]Center of Mass'!$B$8:$M$105,MATCH(A3954,'[1]Center of Mass'!$B$8:$B$105,0),9))^2+(V3954-INDEX('[1]Center of Mass'!$B$8:$M$105,MATCH(A3954,'[1]Center of Mass'!$B$8:$B$105,0),10))^2))</f>
        <v>282.57783395999996</v>
      </c>
    </row>
    <row r="3955" spans="1:25">
      <c r="A3955" s="403" t="s">
        <v>20</v>
      </c>
      <c r="B3955" s="403" t="s">
        <v>587</v>
      </c>
      <c r="C3955" s="403" t="s">
        <v>343</v>
      </c>
      <c r="D3955" s="403" t="s">
        <v>344</v>
      </c>
      <c r="E3955" s="403" t="s">
        <v>1455</v>
      </c>
      <c r="F3955" s="403">
        <v>0</v>
      </c>
      <c r="O3955" s="403" t="s">
        <v>345</v>
      </c>
      <c r="R3955" s="403">
        <v>4</v>
      </c>
      <c r="S3955" s="403">
        <v>1.1032</v>
      </c>
      <c r="T3955" s="403">
        <v>4.2060000000000004</v>
      </c>
      <c r="U3955" s="403">
        <v>15.458</v>
      </c>
      <c r="V3955" s="403">
        <v>-1.6</v>
      </c>
      <c r="W3955" s="403">
        <v>13.6</v>
      </c>
      <c r="X3955" s="404">
        <v>0.20380999999999999</v>
      </c>
      <c r="Y3955" s="403">
        <f>X3955+(S3955*((U3955-INDEX('[1]Center of Mass'!$B$8:$M$105,MATCH(A3955,'[1]Center of Mass'!$B$8:$B$105,0),9))^2+(V3955-INDEX('[1]Center of Mass'!$B$8:$M$105,MATCH(A3955,'[1]Center of Mass'!$B$8:$B$105,0),10))^2))</f>
        <v>265.81113890159997</v>
      </c>
    </row>
    <row r="3956" spans="1:25">
      <c r="A3956" s="403" t="s">
        <v>20</v>
      </c>
      <c r="B3956" s="403" t="s">
        <v>588</v>
      </c>
      <c r="C3956" s="403" t="s">
        <v>343</v>
      </c>
      <c r="D3956" s="403" t="s">
        <v>344</v>
      </c>
      <c r="E3956" s="403" t="s">
        <v>1455</v>
      </c>
      <c r="F3956" s="403">
        <v>0</v>
      </c>
      <c r="O3956" s="403" t="s">
        <v>345</v>
      </c>
      <c r="R3956" s="403">
        <v>4</v>
      </c>
      <c r="S3956" s="403">
        <v>0.45800000000000002</v>
      </c>
      <c r="T3956" s="403">
        <v>3.7789999999999999</v>
      </c>
      <c r="U3956" s="403">
        <v>11.903</v>
      </c>
      <c r="V3956" s="403">
        <v>-0.95699999999999996</v>
      </c>
      <c r="W3956" s="403">
        <v>13.6</v>
      </c>
      <c r="X3956" s="404">
        <v>0.1013</v>
      </c>
      <c r="Y3956" s="403">
        <f>X3956+(S3956*((U3956-INDEX('[1]Center of Mass'!$B$8:$M$105,MATCH(A3956,'[1]Center of Mass'!$B$8:$B$105,0),9))^2+(V3956-INDEX('[1]Center of Mass'!$B$8:$M$105,MATCH(A3956,'[1]Center of Mass'!$B$8:$B$105,0),10))^2))</f>
        <v>128.64442684200003</v>
      </c>
    </row>
    <row r="3957" spans="1:25">
      <c r="A3957" s="403" t="s">
        <v>20</v>
      </c>
      <c r="B3957" s="403" t="s">
        <v>589</v>
      </c>
      <c r="C3957" s="403" t="s">
        <v>343</v>
      </c>
      <c r="D3957" s="403" t="s">
        <v>344</v>
      </c>
      <c r="E3957" s="403" t="s">
        <v>1455</v>
      </c>
      <c r="F3957" s="403">
        <v>0</v>
      </c>
      <c r="O3957" s="403" t="s">
        <v>345</v>
      </c>
      <c r="R3957" s="403">
        <v>4</v>
      </c>
      <c r="S3957" s="403">
        <v>0.32100000000000001</v>
      </c>
      <c r="T3957" s="403">
        <v>2.7879999999999998</v>
      </c>
      <c r="U3957" s="403">
        <v>13.252000000000001</v>
      </c>
      <c r="V3957" s="403">
        <v>-0.95499999999999996</v>
      </c>
      <c r="W3957" s="403">
        <v>13.6</v>
      </c>
      <c r="X3957" s="404">
        <v>3.4821999999999999E-2</v>
      </c>
      <c r="Y3957" s="403">
        <f>X3957+(S3957*((U3957-INDEX('[1]Center of Mass'!$B$8:$M$105,MATCH(A3957,'[1]Center of Mass'!$B$8:$B$105,0),9))^2+(V3957-INDEX('[1]Center of Mass'!$B$8:$M$105,MATCH(A3957,'[1]Center of Mass'!$B$8:$B$105,0),10))^2))</f>
        <v>82.126161460000006</v>
      </c>
    </row>
    <row r="3958" spans="1:25">
      <c r="A3958" s="403" t="s">
        <v>20</v>
      </c>
      <c r="B3958" s="403" t="s">
        <v>590</v>
      </c>
      <c r="C3958" s="403" t="s">
        <v>343</v>
      </c>
      <c r="D3958" s="403" t="s">
        <v>344</v>
      </c>
      <c r="E3958" s="403" t="s">
        <v>1455</v>
      </c>
      <c r="F3958" s="403">
        <v>0</v>
      </c>
      <c r="O3958" s="403" t="s">
        <v>345</v>
      </c>
      <c r="R3958" s="403">
        <v>4</v>
      </c>
      <c r="S3958" s="403">
        <v>0.32100000000000001</v>
      </c>
      <c r="T3958" s="403">
        <v>2.7879999999999998</v>
      </c>
      <c r="U3958" s="403">
        <v>14.355</v>
      </c>
      <c r="V3958" s="403">
        <v>-0.95499999999999996</v>
      </c>
      <c r="W3958" s="403">
        <v>13.6</v>
      </c>
      <c r="X3958" s="404">
        <v>3.4821999999999999E-2</v>
      </c>
      <c r="Y3958" s="403">
        <f>X3958+(S3958*((U3958-INDEX('[1]Center of Mass'!$B$8:$M$105,MATCH(A3958,'[1]Center of Mass'!$B$8:$B$105,0),9))^2+(V3958-INDEX('[1]Center of Mass'!$B$8:$M$105,MATCH(A3958,'[1]Center of Mass'!$B$8:$B$105,0),10))^2))</f>
        <v>76.466464405000011</v>
      </c>
    </row>
    <row r="3959" spans="1:25">
      <c r="A3959" s="403" t="s">
        <v>20</v>
      </c>
      <c r="B3959" s="403" t="s">
        <v>591</v>
      </c>
      <c r="C3959" s="403" t="s">
        <v>343</v>
      </c>
      <c r="D3959" s="403" t="s">
        <v>344</v>
      </c>
      <c r="E3959" s="403" t="s">
        <v>1455</v>
      </c>
      <c r="F3959" s="403">
        <v>0</v>
      </c>
      <c r="O3959" s="403" t="s">
        <v>345</v>
      </c>
      <c r="R3959" s="403">
        <v>4</v>
      </c>
      <c r="S3959" s="403">
        <v>0.32100000000000001</v>
      </c>
      <c r="T3959" s="403">
        <v>2.7879999999999998</v>
      </c>
      <c r="U3959" s="403">
        <v>15.458</v>
      </c>
      <c r="V3959" s="403">
        <v>-0.95499999999999996</v>
      </c>
      <c r="W3959" s="403">
        <v>13.6</v>
      </c>
      <c r="X3959" s="404">
        <v>3.4821999999999999E-2</v>
      </c>
      <c r="Y3959" s="403">
        <f>X3959+(S3959*((U3959-INDEX('[1]Center of Mass'!$B$8:$M$105,MATCH(A3959,'[1]Center of Mass'!$B$8:$B$105,0),9))^2+(V3959-INDEX('[1]Center of Mass'!$B$8:$M$105,MATCH(A3959,'[1]Center of Mass'!$B$8:$B$105,0),10))^2))</f>
        <v>71.58783032800001</v>
      </c>
    </row>
    <row r="3960" spans="1:25">
      <c r="A3960" s="403" t="s">
        <v>20</v>
      </c>
      <c r="B3960" s="403" t="s">
        <v>592</v>
      </c>
      <c r="C3960" s="403" t="s">
        <v>343</v>
      </c>
      <c r="D3960" s="403" t="s">
        <v>344</v>
      </c>
      <c r="E3960" s="403" t="s">
        <v>1455</v>
      </c>
      <c r="F3960" s="403">
        <v>0</v>
      </c>
      <c r="O3960" s="403" t="s">
        <v>345</v>
      </c>
      <c r="R3960" s="403">
        <v>4</v>
      </c>
      <c r="S3960" s="403">
        <v>0.34639999999999999</v>
      </c>
      <c r="T3960" s="403">
        <v>2.9630000000000001</v>
      </c>
      <c r="U3960" s="403">
        <v>16.605</v>
      </c>
      <c r="V3960" s="403">
        <v>-0.95499999999999996</v>
      </c>
      <c r="W3960" s="403">
        <v>13.6</v>
      </c>
      <c r="X3960" s="404">
        <v>4.3360999999999997E-2</v>
      </c>
      <c r="Y3960" s="403">
        <f>X3960+(S3960*((U3960-INDEX('[1]Center of Mass'!$B$8:$M$105,MATCH(A3960,'[1]Center of Mass'!$B$8:$B$105,0),9))^2+(V3960-INDEX('[1]Center of Mass'!$B$8:$M$105,MATCH(A3960,'[1]Center of Mass'!$B$8:$B$105,0),10))^2))</f>
        <v>72.677484652000004</v>
      </c>
    </row>
    <row r="3961" spans="1:25">
      <c r="A3961" s="403" t="s">
        <v>20</v>
      </c>
      <c r="B3961" s="403" t="s">
        <v>593</v>
      </c>
      <c r="C3961" s="403" t="s">
        <v>343</v>
      </c>
      <c r="D3961" s="403" t="s">
        <v>344</v>
      </c>
      <c r="E3961" s="403" t="s">
        <v>1455</v>
      </c>
      <c r="F3961" s="403">
        <v>0</v>
      </c>
      <c r="O3961" s="403" t="s">
        <v>345</v>
      </c>
      <c r="R3961" s="403">
        <v>4</v>
      </c>
      <c r="S3961" s="403">
        <v>0.17460000000000001</v>
      </c>
      <c r="T3961" s="403">
        <v>1.782</v>
      </c>
      <c r="U3961" s="403">
        <v>17.5</v>
      </c>
      <c r="V3961" s="403">
        <v>-0.95499999999999996</v>
      </c>
      <c r="W3961" s="403">
        <v>13.6</v>
      </c>
      <c r="X3961" s="404">
        <v>6.4701000000000003E-3</v>
      </c>
      <c r="Y3961" s="403">
        <f>X3961+(S3961*((U3961-INDEX('[1]Center of Mass'!$B$8:$M$105,MATCH(A3961,'[1]Center of Mass'!$B$8:$B$105,0),9))^2+(V3961-INDEX('[1]Center of Mass'!$B$8:$M$105,MATCH(A3961,'[1]Center of Mass'!$B$8:$B$105,0),10))^2))</f>
        <v>35.134582824000006</v>
      </c>
    </row>
    <row r="3962" spans="1:25">
      <c r="A3962" s="403" t="s">
        <v>20</v>
      </c>
      <c r="B3962" s="403" t="s">
        <v>609</v>
      </c>
      <c r="C3962" s="403" t="s">
        <v>343</v>
      </c>
      <c r="D3962" s="403" t="s">
        <v>344</v>
      </c>
      <c r="E3962" s="403" t="s">
        <v>1455</v>
      </c>
      <c r="F3962" s="403">
        <v>0</v>
      </c>
      <c r="O3962" s="403" t="s">
        <v>345</v>
      </c>
      <c r="R3962" s="403">
        <v>4</v>
      </c>
      <c r="S3962" s="403">
        <v>0.84050000000000002</v>
      </c>
      <c r="T3962" s="403">
        <v>3.69</v>
      </c>
      <c r="U3962" s="403">
        <v>1.7629999999999999</v>
      </c>
      <c r="V3962" s="403">
        <v>-0.41</v>
      </c>
      <c r="W3962" s="403">
        <v>13.6</v>
      </c>
      <c r="X3962" s="404">
        <v>0.12068</v>
      </c>
      <c r="Y3962" s="403">
        <f>X3962+(S3962*((U3962-INDEX('[1]Center of Mass'!$B$8:$M$105,MATCH(A3962,'[1]Center of Mass'!$B$8:$B$105,0),9))^2+(V3962-INDEX('[1]Center of Mass'!$B$8:$M$105,MATCH(A3962,'[1]Center of Mass'!$B$8:$B$105,0),10))^2))</f>
        <v>478.886137029</v>
      </c>
    </row>
    <row r="3963" spans="1:25">
      <c r="A3963" s="403" t="s">
        <v>20</v>
      </c>
      <c r="B3963" s="403" t="s">
        <v>610</v>
      </c>
      <c r="C3963" s="403" t="s">
        <v>343</v>
      </c>
      <c r="D3963" s="403" t="s">
        <v>344</v>
      </c>
      <c r="E3963" s="403" t="s">
        <v>1455</v>
      </c>
      <c r="F3963" s="403">
        <v>0</v>
      </c>
      <c r="O3963" s="403" t="s">
        <v>345</v>
      </c>
      <c r="R3963" s="403">
        <v>4</v>
      </c>
      <c r="S3963" s="403">
        <v>0.84050000000000002</v>
      </c>
      <c r="T3963" s="403">
        <v>3.69</v>
      </c>
      <c r="U3963" s="403">
        <v>2.7879999999999998</v>
      </c>
      <c r="V3963" s="403">
        <v>-0.41</v>
      </c>
      <c r="W3963" s="403">
        <v>13.6</v>
      </c>
      <c r="X3963" s="404">
        <v>0.12068</v>
      </c>
      <c r="Y3963" s="403">
        <f>X3963+(S3963*((U3963-INDEX('[1]Center of Mass'!$B$8:$M$105,MATCH(A3963,'[1]Center of Mass'!$B$8:$B$105,0),9))^2+(V3963-INDEX('[1]Center of Mass'!$B$8:$M$105,MATCH(A3963,'[1]Center of Mass'!$B$8:$B$105,0),10))^2))</f>
        <v>445.25182751650004</v>
      </c>
    </row>
    <row r="3964" spans="1:25">
      <c r="A3964" s="403" t="s">
        <v>20</v>
      </c>
      <c r="B3964" s="403" t="s">
        <v>611</v>
      </c>
      <c r="C3964" s="403" t="s">
        <v>343</v>
      </c>
      <c r="D3964" s="403" t="s">
        <v>344</v>
      </c>
      <c r="E3964" s="403" t="s">
        <v>1455</v>
      </c>
      <c r="F3964" s="403">
        <v>0</v>
      </c>
      <c r="O3964" s="403" t="s">
        <v>345</v>
      </c>
      <c r="R3964" s="403">
        <v>4</v>
      </c>
      <c r="S3964" s="403">
        <v>1.0660000000000001</v>
      </c>
      <c r="T3964" s="403">
        <v>4.24</v>
      </c>
      <c r="U3964" s="403">
        <v>3.95</v>
      </c>
      <c r="V3964" s="403">
        <v>-0.41</v>
      </c>
      <c r="W3964" s="403">
        <v>13.6</v>
      </c>
      <c r="X3964" s="404">
        <v>0.20985999999999999</v>
      </c>
      <c r="Y3964" s="403">
        <f>X3964+(S3964*((U3964-INDEX('[1]Center of Mass'!$B$8:$M$105,MATCH(A3964,'[1]Center of Mass'!$B$8:$B$105,0),9))^2+(V3964-INDEX('[1]Center of Mass'!$B$8:$M$105,MATCH(A3964,'[1]Center of Mass'!$B$8:$B$105,0),10))^2))</f>
        <v>519.11568237000006</v>
      </c>
    </row>
    <row r="3965" spans="1:25">
      <c r="A3965" s="403" t="s">
        <v>20</v>
      </c>
      <c r="B3965" s="403" t="s">
        <v>612</v>
      </c>
      <c r="C3965" s="403" t="s">
        <v>343</v>
      </c>
      <c r="D3965" s="403" t="s">
        <v>344</v>
      </c>
      <c r="E3965" s="403" t="s">
        <v>1455</v>
      </c>
      <c r="F3965" s="403">
        <v>0</v>
      </c>
      <c r="O3965" s="403" t="s">
        <v>345</v>
      </c>
      <c r="R3965" s="403">
        <v>4</v>
      </c>
      <c r="S3965" s="403">
        <v>1.0660000000000001</v>
      </c>
      <c r="T3965" s="403">
        <v>4.24</v>
      </c>
      <c r="U3965" s="403">
        <v>5.25</v>
      </c>
      <c r="V3965" s="403">
        <v>-0.41</v>
      </c>
      <c r="W3965" s="403">
        <v>13.6</v>
      </c>
      <c r="X3965" s="404">
        <v>0.20985999999999999</v>
      </c>
      <c r="Y3965" s="403">
        <f>X3965+(S3965*((U3965-INDEX('[1]Center of Mass'!$B$8:$M$105,MATCH(A3965,'[1]Center of Mass'!$B$8:$B$105,0),9))^2+(V3965-INDEX('[1]Center of Mass'!$B$8:$M$105,MATCH(A3965,'[1]Center of Mass'!$B$8:$B$105,0),10))^2))</f>
        <v>471.45524877000003</v>
      </c>
    </row>
    <row r="3966" spans="1:25">
      <c r="A3966" s="403" t="s">
        <v>20</v>
      </c>
      <c r="B3966" s="403" t="s">
        <v>613</v>
      </c>
      <c r="C3966" s="403" t="s">
        <v>343</v>
      </c>
      <c r="D3966" s="403" t="s">
        <v>344</v>
      </c>
      <c r="E3966" s="403" t="s">
        <v>1455</v>
      </c>
      <c r="F3966" s="403">
        <v>0</v>
      </c>
      <c r="O3966" s="403" t="s">
        <v>345</v>
      </c>
      <c r="R3966" s="403">
        <v>4</v>
      </c>
      <c r="S3966" s="403">
        <v>1.0660000000000001</v>
      </c>
      <c r="T3966" s="403">
        <v>4.24</v>
      </c>
      <c r="U3966" s="403">
        <v>6.55</v>
      </c>
      <c r="V3966" s="403">
        <v>-0.41</v>
      </c>
      <c r="W3966" s="403">
        <v>13.6</v>
      </c>
      <c r="X3966" s="404">
        <v>0.20985999999999999</v>
      </c>
      <c r="Y3966" s="403">
        <f>X3966+(S3966*((U3966-INDEX('[1]Center of Mass'!$B$8:$M$105,MATCH(A3966,'[1]Center of Mass'!$B$8:$B$105,0),9))^2+(V3966-INDEX('[1]Center of Mass'!$B$8:$M$105,MATCH(A3966,'[1]Center of Mass'!$B$8:$B$105,0),10))^2))</f>
        <v>427.39789516999997</v>
      </c>
    </row>
    <row r="3967" spans="1:25">
      <c r="A3967" s="403" t="s">
        <v>20</v>
      </c>
      <c r="B3967" s="403" t="s">
        <v>877</v>
      </c>
      <c r="C3967" s="403" t="s">
        <v>343</v>
      </c>
      <c r="D3967" s="403" t="s">
        <v>344</v>
      </c>
      <c r="E3967" s="403" t="s">
        <v>1455</v>
      </c>
      <c r="F3967" s="403">
        <v>0</v>
      </c>
      <c r="O3967" s="403" t="s">
        <v>345</v>
      </c>
      <c r="R3967" s="403">
        <v>4</v>
      </c>
      <c r="S3967" s="403">
        <v>0.94289999999999996</v>
      </c>
      <c r="T3967" s="403">
        <v>3.94</v>
      </c>
      <c r="U3967" s="403">
        <v>7.7750000000000004</v>
      </c>
      <c r="V3967" s="403">
        <v>-0.41</v>
      </c>
      <c r="W3967" s="403">
        <v>13.6</v>
      </c>
      <c r="X3967" s="404">
        <v>0.15673000000000001</v>
      </c>
      <c r="Y3967" s="403">
        <f>X3967+(S3967*((U3967-INDEX('[1]Center of Mass'!$B$8:$M$105,MATCH(A3967,'[1]Center of Mass'!$B$8:$B$105,0),9))^2+(V3967-INDEX('[1]Center of Mass'!$B$8:$M$105,MATCH(A3967,'[1]Center of Mass'!$B$8:$B$105,0),10))^2))</f>
        <v>344.20884259299993</v>
      </c>
    </row>
    <row r="3968" spans="1:25">
      <c r="A3968" s="403" t="s">
        <v>20</v>
      </c>
      <c r="B3968" s="403" t="s">
        <v>878</v>
      </c>
      <c r="C3968" s="403" t="s">
        <v>343</v>
      </c>
      <c r="D3968" s="403" t="s">
        <v>344</v>
      </c>
      <c r="E3968" s="403" t="s">
        <v>1455</v>
      </c>
      <c r="F3968" s="403">
        <v>0</v>
      </c>
      <c r="O3968" s="403" t="s">
        <v>345</v>
      </c>
      <c r="R3968" s="403">
        <v>4</v>
      </c>
      <c r="S3968" s="403">
        <v>0.94289999999999996</v>
      </c>
      <c r="T3968" s="403">
        <v>3.94</v>
      </c>
      <c r="U3968" s="403">
        <v>8.9250000000000007</v>
      </c>
      <c r="V3968" s="403">
        <v>-0.41</v>
      </c>
      <c r="W3968" s="403">
        <v>13.6</v>
      </c>
      <c r="X3968" s="404">
        <v>0.15673000000000001</v>
      </c>
      <c r="Y3968" s="403">
        <f>X3968+(S3968*((U3968-INDEX('[1]Center of Mass'!$B$8:$M$105,MATCH(A3968,'[1]Center of Mass'!$B$8:$B$105,0),9))^2+(V3968-INDEX('[1]Center of Mass'!$B$8:$M$105,MATCH(A3968,'[1]Center of Mass'!$B$8:$B$105,0),10))^2))</f>
        <v>315.04890577299994</v>
      </c>
    </row>
    <row r="3969" spans="1:25">
      <c r="A3969" s="403" t="s">
        <v>20</v>
      </c>
      <c r="B3969" s="403" t="s">
        <v>879</v>
      </c>
      <c r="C3969" s="403" t="s">
        <v>343</v>
      </c>
      <c r="D3969" s="403" t="s">
        <v>344</v>
      </c>
      <c r="E3969" s="403" t="s">
        <v>1455</v>
      </c>
      <c r="F3969" s="403">
        <v>0</v>
      </c>
      <c r="O3969" s="403" t="s">
        <v>345</v>
      </c>
      <c r="R3969" s="403">
        <v>4</v>
      </c>
      <c r="S3969" s="403">
        <v>1.3088</v>
      </c>
      <c r="T3969" s="403">
        <v>4.8319999999999999</v>
      </c>
      <c r="U3969" s="403">
        <v>10.298</v>
      </c>
      <c r="V3969" s="403">
        <v>-0.41</v>
      </c>
      <c r="W3969" s="403">
        <v>13.6</v>
      </c>
      <c r="X3969" s="404">
        <v>0.35119</v>
      </c>
      <c r="Y3969" s="403">
        <f>X3969+(S3969*((U3969-INDEX('[1]Center of Mass'!$B$8:$M$105,MATCH(A3969,'[1]Center of Mass'!$B$8:$B$105,0),9))^2+(V3969-INDEX('[1]Center of Mass'!$B$8:$M$105,MATCH(A3969,'[1]Center of Mass'!$B$8:$B$105,0),10))^2))</f>
        <v>393.6491669504</v>
      </c>
    </row>
    <row r="3970" spans="1:25">
      <c r="A3970" s="403" t="s">
        <v>20</v>
      </c>
      <c r="B3970" s="403" t="s">
        <v>880</v>
      </c>
      <c r="C3970" s="403" t="s">
        <v>343</v>
      </c>
      <c r="D3970" s="403" t="s">
        <v>344</v>
      </c>
      <c r="E3970" s="403" t="s">
        <v>1455</v>
      </c>
      <c r="F3970" s="403">
        <v>0</v>
      </c>
      <c r="O3970" s="403" t="s">
        <v>345</v>
      </c>
      <c r="R3970" s="403">
        <v>4</v>
      </c>
      <c r="S3970" s="403">
        <v>1.3065</v>
      </c>
      <c r="T3970" s="403">
        <v>4.8369999999999997</v>
      </c>
      <c r="U3970" s="403">
        <v>11.896000000000001</v>
      </c>
      <c r="V3970" s="403">
        <v>-0.40699999999999997</v>
      </c>
      <c r="W3970" s="403">
        <v>13.6</v>
      </c>
      <c r="X3970" s="404">
        <v>0.35238999999999998</v>
      </c>
      <c r="Y3970" s="403">
        <f>X3970+(S3970*((U3970-INDEX('[1]Center of Mass'!$B$8:$M$105,MATCH(A3970,'[1]Center of Mass'!$B$8:$B$105,0),9))^2+(V3970-INDEX('[1]Center of Mass'!$B$8:$M$105,MATCH(A3970,'[1]Center of Mass'!$B$8:$B$105,0),10))^2))</f>
        <v>348.18306085000006</v>
      </c>
    </row>
    <row r="3971" spans="1:25">
      <c r="A3971" s="403" t="s">
        <v>20</v>
      </c>
      <c r="B3971" s="403" t="s">
        <v>881</v>
      </c>
      <c r="C3971" s="403" t="s">
        <v>343</v>
      </c>
      <c r="D3971" s="403" t="s">
        <v>344</v>
      </c>
      <c r="E3971" s="403" t="s">
        <v>1455</v>
      </c>
      <c r="F3971" s="403">
        <v>0</v>
      </c>
      <c r="O3971" s="403" t="s">
        <v>345</v>
      </c>
      <c r="R3971" s="403">
        <v>4</v>
      </c>
      <c r="S3971" s="403">
        <v>0.89249999999999996</v>
      </c>
      <c r="T3971" s="403">
        <v>3.8239999999999998</v>
      </c>
      <c r="U3971" s="403">
        <v>13.252000000000001</v>
      </c>
      <c r="V3971" s="403">
        <v>-0.40500000000000003</v>
      </c>
      <c r="W3971" s="403">
        <v>13.6</v>
      </c>
      <c r="X3971" s="404">
        <v>0.13918</v>
      </c>
      <c r="Y3971" s="403">
        <f>X3971+(S3971*((U3971-INDEX('[1]Center of Mass'!$B$8:$M$105,MATCH(A3971,'[1]Center of Mass'!$B$8:$B$105,0),9))^2+(V3971-INDEX('[1]Center of Mass'!$B$8:$M$105,MATCH(A3971,'[1]Center of Mass'!$B$8:$B$105,0),10))^2))</f>
        <v>215.38247679999998</v>
      </c>
    </row>
    <row r="3972" spans="1:25">
      <c r="A3972" s="403" t="s">
        <v>20</v>
      </c>
      <c r="B3972" s="403" t="s">
        <v>882</v>
      </c>
      <c r="C3972" s="403" t="s">
        <v>343</v>
      </c>
      <c r="D3972" s="403" t="s">
        <v>344</v>
      </c>
      <c r="E3972" s="403" t="s">
        <v>1455</v>
      </c>
      <c r="F3972" s="403">
        <v>0</v>
      </c>
      <c r="O3972" s="403" t="s">
        <v>345</v>
      </c>
      <c r="R3972" s="403">
        <v>4</v>
      </c>
      <c r="S3972" s="403">
        <v>0.89249999999999996</v>
      </c>
      <c r="T3972" s="403">
        <v>3.8239999999999998</v>
      </c>
      <c r="U3972" s="403">
        <v>14.355</v>
      </c>
      <c r="V3972" s="403">
        <v>-0.40500000000000003</v>
      </c>
      <c r="W3972" s="403">
        <v>13.6</v>
      </c>
      <c r="X3972" s="404">
        <v>0.13918</v>
      </c>
      <c r="Y3972" s="403">
        <f>X3972+(S3972*((U3972-INDEX('[1]Center of Mass'!$B$8:$M$105,MATCH(A3972,'[1]Center of Mass'!$B$8:$B$105,0),9))^2+(V3972-INDEX('[1]Center of Mass'!$B$8:$M$105,MATCH(A3972,'[1]Center of Mass'!$B$8:$B$105,0),10))^2))</f>
        <v>199.64640321249999</v>
      </c>
    </row>
    <row r="3973" spans="1:25">
      <c r="A3973" s="403" t="s">
        <v>20</v>
      </c>
      <c r="B3973" s="403" t="s">
        <v>614</v>
      </c>
      <c r="C3973" s="403" t="s">
        <v>343</v>
      </c>
      <c r="D3973" s="403" t="s">
        <v>344</v>
      </c>
      <c r="E3973" s="403" t="s">
        <v>1455</v>
      </c>
      <c r="F3973" s="403">
        <v>0</v>
      </c>
      <c r="O3973" s="403" t="s">
        <v>345</v>
      </c>
      <c r="R3973" s="403">
        <v>4</v>
      </c>
      <c r="S3973" s="403">
        <v>0.89249999999999996</v>
      </c>
      <c r="T3973" s="403">
        <v>3.8239999999999998</v>
      </c>
      <c r="U3973" s="403">
        <v>15.458</v>
      </c>
      <c r="V3973" s="403">
        <v>-0.40500000000000003</v>
      </c>
      <c r="W3973" s="403">
        <v>13.6</v>
      </c>
      <c r="X3973" s="404">
        <v>0.13918</v>
      </c>
      <c r="Y3973" s="403">
        <f>X3973+(S3973*((U3973-INDEX('[1]Center of Mass'!$B$8:$M$105,MATCH(A3973,'[1]Center of Mass'!$B$8:$B$105,0),9))^2+(V3973-INDEX('[1]Center of Mass'!$B$8:$M$105,MATCH(A3973,'[1]Center of Mass'!$B$8:$B$105,0),10))^2))</f>
        <v>186.08197669</v>
      </c>
    </row>
    <row r="3974" spans="1:25">
      <c r="A3974" s="403" t="s">
        <v>20</v>
      </c>
      <c r="B3974" s="403" t="s">
        <v>615</v>
      </c>
      <c r="C3974" s="403" t="s">
        <v>343</v>
      </c>
      <c r="D3974" s="403" t="s">
        <v>344</v>
      </c>
      <c r="E3974" s="403" t="s">
        <v>1455</v>
      </c>
      <c r="F3974" s="403">
        <v>0</v>
      </c>
      <c r="O3974" s="403" t="s">
        <v>345</v>
      </c>
      <c r="R3974" s="403">
        <v>4</v>
      </c>
      <c r="S3974" s="403">
        <v>0.96309999999999996</v>
      </c>
      <c r="T3974" s="403">
        <v>3.9990000000000001</v>
      </c>
      <c r="U3974" s="403">
        <v>16.605</v>
      </c>
      <c r="V3974" s="403">
        <v>-0.40500000000000003</v>
      </c>
      <c r="W3974" s="403">
        <v>13.6</v>
      </c>
      <c r="X3974" s="404">
        <v>0.16628000000000001</v>
      </c>
      <c r="Y3974" s="403">
        <f>X3974+(S3974*((U3974-INDEX('[1]Center of Mass'!$B$8:$M$105,MATCH(A3974,'[1]Center of Mass'!$B$8:$B$105,0),9))^2+(V3974-INDEX('[1]Center of Mass'!$B$8:$M$105,MATCH(A3974,'[1]Center of Mass'!$B$8:$B$105,0),10))^2))</f>
        <v>188.08202286549997</v>
      </c>
    </row>
    <row r="3975" spans="1:25">
      <c r="A3975" s="403" t="s">
        <v>20</v>
      </c>
      <c r="B3975" s="403" t="s">
        <v>616</v>
      </c>
      <c r="C3975" s="403" t="s">
        <v>343</v>
      </c>
      <c r="D3975" s="403" t="s">
        <v>344</v>
      </c>
      <c r="E3975" s="403" t="s">
        <v>1455</v>
      </c>
      <c r="F3975" s="403">
        <v>0</v>
      </c>
      <c r="O3975" s="403" t="s">
        <v>345</v>
      </c>
      <c r="R3975" s="403">
        <v>4</v>
      </c>
      <c r="S3975" s="403">
        <v>0.4854</v>
      </c>
      <c r="T3975" s="403">
        <v>2.8180000000000001</v>
      </c>
      <c r="U3975" s="403">
        <v>17.5</v>
      </c>
      <c r="V3975" s="403">
        <v>-0.40500000000000003</v>
      </c>
      <c r="W3975" s="403">
        <v>13.6</v>
      </c>
      <c r="X3975" s="404">
        <v>4.1036000000000003E-2</v>
      </c>
      <c r="Y3975" s="403">
        <f>X3975+(S3975*((U3975-INDEX('[1]Center of Mass'!$B$8:$M$105,MATCH(A3975,'[1]Center of Mass'!$B$8:$B$105,0),9))^2+(V3975-INDEX('[1]Center of Mass'!$B$8:$M$105,MATCH(A3975,'[1]Center of Mass'!$B$8:$B$105,0),10))^2))</f>
        <v>90.628636256000007</v>
      </c>
    </row>
    <row r="3976" spans="1:25">
      <c r="A3976" s="403" t="s">
        <v>20</v>
      </c>
      <c r="B3976" s="403" t="s">
        <v>617</v>
      </c>
      <c r="C3976" s="403" t="s">
        <v>343</v>
      </c>
      <c r="D3976" s="403" t="s">
        <v>344</v>
      </c>
      <c r="E3976" s="403" t="s">
        <v>1455</v>
      </c>
      <c r="F3976" s="403">
        <v>0</v>
      </c>
      <c r="O3976" s="403" t="s">
        <v>345</v>
      </c>
      <c r="R3976" s="403">
        <v>4</v>
      </c>
      <c r="S3976" s="403">
        <v>1.4582999999999999</v>
      </c>
      <c r="T3976" s="403">
        <v>4.8330000000000002</v>
      </c>
      <c r="U3976" s="403">
        <v>0.625</v>
      </c>
      <c r="V3976" s="403">
        <v>0.58299999999999996</v>
      </c>
      <c r="W3976" s="403">
        <v>13.6</v>
      </c>
      <c r="X3976" s="404">
        <v>0.3553</v>
      </c>
      <c r="Y3976" s="403">
        <f>X3976+(S3976*((U3976-INDEX('[1]Center of Mass'!$B$8:$M$105,MATCH(A3976,'[1]Center of Mass'!$B$8:$B$105,0),9))^2+(V3976-INDEX('[1]Center of Mass'!$B$8:$M$105,MATCH(A3976,'[1]Center of Mass'!$B$8:$B$105,0),10))^2))</f>
        <v>863.27755207029998</v>
      </c>
    </row>
    <row r="3977" spans="1:25">
      <c r="A3977" s="403" t="s">
        <v>20</v>
      </c>
      <c r="B3977" s="403" t="s">
        <v>883</v>
      </c>
      <c r="C3977" s="403" t="s">
        <v>343</v>
      </c>
      <c r="D3977" s="403" t="s">
        <v>344</v>
      </c>
      <c r="E3977" s="403" t="s">
        <v>1455</v>
      </c>
      <c r="F3977" s="403">
        <v>0</v>
      </c>
      <c r="O3977" s="403" t="s">
        <v>345</v>
      </c>
      <c r="R3977" s="403">
        <v>4</v>
      </c>
      <c r="S3977" s="403">
        <v>1.1958</v>
      </c>
      <c r="T3977" s="403">
        <v>4.383</v>
      </c>
      <c r="U3977" s="403">
        <v>1.7629999999999999</v>
      </c>
      <c r="V3977" s="403">
        <v>0.58299999999999996</v>
      </c>
      <c r="W3977" s="403">
        <v>13.6</v>
      </c>
      <c r="X3977" s="404">
        <v>0.24034</v>
      </c>
      <c r="Y3977" s="403">
        <f>X3977+(S3977*((U3977-INDEX('[1]Center of Mass'!$B$8:$M$105,MATCH(A3977,'[1]Center of Mass'!$B$8:$B$105,0),9))^2+(V3977-INDEX('[1]Center of Mass'!$B$8:$M$105,MATCH(A3977,'[1]Center of Mass'!$B$8:$B$105,0),10))^2))</f>
        <v>651.76179254620001</v>
      </c>
    </row>
    <row r="3978" spans="1:25">
      <c r="A3978" s="403" t="s">
        <v>20</v>
      </c>
      <c r="B3978" s="403" t="s">
        <v>618</v>
      </c>
      <c r="C3978" s="403" t="s">
        <v>343</v>
      </c>
      <c r="D3978" s="403" t="s">
        <v>344</v>
      </c>
      <c r="E3978" s="403" t="s">
        <v>1455</v>
      </c>
      <c r="F3978" s="403">
        <v>0</v>
      </c>
      <c r="O3978" s="403" t="s">
        <v>345</v>
      </c>
      <c r="R3978" s="403">
        <v>4</v>
      </c>
      <c r="S3978" s="403">
        <v>1.1958</v>
      </c>
      <c r="T3978" s="403">
        <v>4.383</v>
      </c>
      <c r="U3978" s="403">
        <v>2.7879999999999998</v>
      </c>
      <c r="V3978" s="403">
        <v>0.58299999999999996</v>
      </c>
      <c r="W3978" s="403">
        <v>13.6</v>
      </c>
      <c r="X3978" s="404">
        <v>0.24034</v>
      </c>
      <c r="Y3978" s="403">
        <f>X3978+(S3978*((U3978-INDEX('[1]Center of Mass'!$B$8:$M$105,MATCH(A3978,'[1]Center of Mass'!$B$8:$B$105,0),9))^2+(V3978-INDEX('[1]Center of Mass'!$B$8:$M$105,MATCH(A3978,'[1]Center of Mass'!$B$8:$B$105,0),10))^2))</f>
        <v>603.90943405119992</v>
      </c>
    </row>
    <row r="3979" spans="1:25">
      <c r="A3979" s="403" t="s">
        <v>20</v>
      </c>
      <c r="B3979" s="403" t="s">
        <v>619</v>
      </c>
      <c r="C3979" s="403" t="s">
        <v>343</v>
      </c>
      <c r="D3979" s="403" t="s">
        <v>344</v>
      </c>
      <c r="E3979" s="403" t="s">
        <v>1455</v>
      </c>
      <c r="F3979" s="403">
        <v>0</v>
      </c>
      <c r="O3979" s="403" t="s">
        <v>345</v>
      </c>
      <c r="R3979" s="403">
        <v>4</v>
      </c>
      <c r="S3979" s="403">
        <v>1.5166999999999999</v>
      </c>
      <c r="T3979" s="403">
        <v>4.9329999999999998</v>
      </c>
      <c r="U3979" s="403">
        <v>3.95</v>
      </c>
      <c r="V3979" s="403">
        <v>0.58299999999999996</v>
      </c>
      <c r="W3979" s="403">
        <v>13.6</v>
      </c>
      <c r="X3979" s="404">
        <v>0.38562999999999997</v>
      </c>
      <c r="Y3979" s="403">
        <f>X3979+(S3979*((U3979-INDEX('[1]Center of Mass'!$B$8:$M$105,MATCH(A3979,'[1]Center of Mass'!$B$8:$B$105,0),9))^2+(V3979-INDEX('[1]Center of Mass'!$B$8:$M$105,MATCH(A3979,'[1]Center of Mass'!$B$8:$B$105,0),10))^2))</f>
        <v>701.10120593720001</v>
      </c>
    </row>
    <row r="3980" spans="1:25">
      <c r="A3980" s="403" t="s">
        <v>20</v>
      </c>
      <c r="B3980" s="403" t="s">
        <v>620</v>
      </c>
      <c r="C3980" s="403" t="s">
        <v>343</v>
      </c>
      <c r="D3980" s="403" t="s">
        <v>344</v>
      </c>
      <c r="E3980" s="403" t="s">
        <v>1455</v>
      </c>
      <c r="F3980" s="403">
        <v>0</v>
      </c>
      <c r="O3980" s="403" t="s">
        <v>345</v>
      </c>
      <c r="R3980" s="403">
        <v>4</v>
      </c>
      <c r="S3980" s="403">
        <v>1.5166999999999999</v>
      </c>
      <c r="T3980" s="403">
        <v>4.9329999999999998</v>
      </c>
      <c r="U3980" s="403">
        <v>5.25</v>
      </c>
      <c r="V3980" s="403">
        <v>0.58299999999999996</v>
      </c>
      <c r="W3980" s="403">
        <v>13.6</v>
      </c>
      <c r="X3980" s="404">
        <v>0.38562999999999997</v>
      </c>
      <c r="Y3980" s="403">
        <f>X3980+(S3980*((U3980-INDEX('[1]Center of Mass'!$B$8:$M$105,MATCH(A3980,'[1]Center of Mass'!$B$8:$B$105,0),9))^2+(V3980-INDEX('[1]Center of Mass'!$B$8:$M$105,MATCH(A3980,'[1]Center of Mass'!$B$8:$B$105,0),10))^2))</f>
        <v>633.29015561719996</v>
      </c>
    </row>
    <row r="3981" spans="1:25">
      <c r="A3981" s="403" t="s">
        <v>20</v>
      </c>
      <c r="B3981" s="403" t="s">
        <v>621</v>
      </c>
      <c r="C3981" s="403" t="s">
        <v>343</v>
      </c>
      <c r="D3981" s="403" t="s">
        <v>344</v>
      </c>
      <c r="E3981" s="403" t="s">
        <v>1455</v>
      </c>
      <c r="F3981" s="403">
        <v>0</v>
      </c>
      <c r="O3981" s="403" t="s">
        <v>345</v>
      </c>
      <c r="R3981" s="403">
        <v>4</v>
      </c>
      <c r="S3981" s="403">
        <v>1.5166999999999999</v>
      </c>
      <c r="T3981" s="403">
        <v>4.9329999999999998</v>
      </c>
      <c r="U3981" s="403">
        <v>6.55</v>
      </c>
      <c r="V3981" s="403">
        <v>0.58299999999999996</v>
      </c>
      <c r="W3981" s="403">
        <v>13.6</v>
      </c>
      <c r="X3981" s="404">
        <v>0.38562999999999997</v>
      </c>
      <c r="Y3981" s="403">
        <f>X3981+(S3981*((U3981-INDEX('[1]Center of Mass'!$B$8:$M$105,MATCH(A3981,'[1]Center of Mass'!$B$8:$B$105,0),9))^2+(V3981-INDEX('[1]Center of Mass'!$B$8:$M$105,MATCH(A3981,'[1]Center of Mass'!$B$8:$B$105,0),10))^2))</f>
        <v>570.60555129720001</v>
      </c>
    </row>
    <row r="3982" spans="1:25">
      <c r="A3982" s="403" t="s">
        <v>20</v>
      </c>
      <c r="B3982" s="403" t="s">
        <v>622</v>
      </c>
      <c r="C3982" s="403" t="s">
        <v>343</v>
      </c>
      <c r="D3982" s="403" t="s">
        <v>344</v>
      </c>
      <c r="E3982" s="403" t="s">
        <v>1455</v>
      </c>
      <c r="F3982" s="403">
        <v>0</v>
      </c>
      <c r="O3982" s="403" t="s">
        <v>345</v>
      </c>
      <c r="R3982" s="403">
        <v>4</v>
      </c>
      <c r="S3982" s="403">
        <v>1.3416999999999999</v>
      </c>
      <c r="T3982" s="403">
        <v>4.633</v>
      </c>
      <c r="U3982" s="403">
        <v>7.7750000000000004</v>
      </c>
      <c r="V3982" s="403">
        <v>0.58299999999999996</v>
      </c>
      <c r="W3982" s="403">
        <v>13.6</v>
      </c>
      <c r="X3982" s="404">
        <v>0.30003999999999997</v>
      </c>
      <c r="Y3982" s="403">
        <f>X3982+(S3982*((U3982-INDEX('[1]Center of Mass'!$B$8:$M$105,MATCH(A3982,'[1]Center of Mass'!$B$8:$B$105,0),9))^2+(V3982-INDEX('[1]Center of Mass'!$B$8:$M$105,MATCH(A3982,'[1]Center of Mass'!$B$8:$B$105,0),10))^2))</f>
        <v>456.62407196969997</v>
      </c>
    </row>
    <row r="3983" spans="1:25">
      <c r="A3983" s="403" t="s">
        <v>20</v>
      </c>
      <c r="B3983" s="403" t="s">
        <v>623</v>
      </c>
      <c r="C3983" s="403" t="s">
        <v>343</v>
      </c>
      <c r="D3983" s="403" t="s">
        <v>344</v>
      </c>
      <c r="E3983" s="403" t="s">
        <v>1455</v>
      </c>
      <c r="F3983" s="403">
        <v>0</v>
      </c>
      <c r="O3983" s="403" t="s">
        <v>345</v>
      </c>
      <c r="R3983" s="403">
        <v>4</v>
      </c>
      <c r="S3983" s="403">
        <v>1.3416999999999999</v>
      </c>
      <c r="T3983" s="403">
        <v>4.633</v>
      </c>
      <c r="U3983" s="403">
        <v>8.9250000000000007</v>
      </c>
      <c r="V3983" s="403">
        <v>0.58299999999999996</v>
      </c>
      <c r="W3983" s="403">
        <v>13.6</v>
      </c>
      <c r="X3983" s="404">
        <v>0.30003999999999997</v>
      </c>
      <c r="Y3983" s="403">
        <f>X3983+(S3983*((U3983-INDEX('[1]Center of Mass'!$B$8:$M$105,MATCH(A3983,'[1]Center of Mass'!$B$8:$B$105,0),9))^2+(V3983-INDEX('[1]Center of Mass'!$B$8:$M$105,MATCH(A3983,'[1]Center of Mass'!$B$8:$B$105,0),10))^2))</f>
        <v>415.1309261097</v>
      </c>
    </row>
    <row r="3984" spans="1:25">
      <c r="A3984" s="403" t="s">
        <v>20</v>
      </c>
      <c r="B3984" s="403" t="s">
        <v>624</v>
      </c>
      <c r="C3984" s="403" t="s">
        <v>343</v>
      </c>
      <c r="D3984" s="403" t="s">
        <v>344</v>
      </c>
      <c r="E3984" s="403" t="s">
        <v>1455</v>
      </c>
      <c r="F3984" s="403">
        <v>0</v>
      </c>
      <c r="O3984" s="403" t="s">
        <v>345</v>
      </c>
      <c r="R3984" s="403">
        <v>4</v>
      </c>
      <c r="S3984" s="403">
        <v>1.8619000000000001</v>
      </c>
      <c r="T3984" s="403">
        <v>5.5250000000000004</v>
      </c>
      <c r="U3984" s="403">
        <v>10.298</v>
      </c>
      <c r="V3984" s="403">
        <v>0.58299999999999996</v>
      </c>
      <c r="W3984" s="403">
        <v>13.6</v>
      </c>
      <c r="X3984" s="404">
        <v>0.60636999999999996</v>
      </c>
      <c r="Y3984" s="403">
        <f>X3984+(S3984*((U3984-INDEX('[1]Center of Mass'!$B$8:$M$105,MATCH(A3984,'[1]Center of Mass'!$B$8:$B$105,0),9))^2+(V3984-INDEX('[1]Center of Mass'!$B$8:$M$105,MATCH(A3984,'[1]Center of Mass'!$B$8:$B$105,0),10))^2))</f>
        <v>513.9776378076001</v>
      </c>
    </row>
    <row r="3985" spans="1:25">
      <c r="A3985" s="403" t="s">
        <v>20</v>
      </c>
      <c r="B3985" s="403" t="s">
        <v>625</v>
      </c>
      <c r="C3985" s="403" t="s">
        <v>343</v>
      </c>
      <c r="D3985" s="403" t="s">
        <v>344</v>
      </c>
      <c r="E3985" s="403" t="s">
        <v>1455</v>
      </c>
      <c r="F3985" s="403">
        <v>0</v>
      </c>
      <c r="O3985" s="403" t="s">
        <v>345</v>
      </c>
      <c r="R3985" s="403">
        <v>4</v>
      </c>
      <c r="S3985" s="403">
        <v>1.8714</v>
      </c>
      <c r="T3985" s="403">
        <v>5.5410000000000004</v>
      </c>
      <c r="U3985" s="403">
        <v>11.898</v>
      </c>
      <c r="V3985" s="403">
        <v>0.58299999999999996</v>
      </c>
      <c r="W3985" s="403">
        <v>13.6</v>
      </c>
      <c r="X3985" s="404">
        <v>0.61355000000000004</v>
      </c>
      <c r="Y3985" s="403">
        <f>X3985+(S3985*((U3985-INDEX('[1]Center of Mass'!$B$8:$M$105,MATCH(A3985,'[1]Center of Mass'!$B$8:$B$105,0),9))^2+(V3985-INDEX('[1]Center of Mass'!$B$8:$M$105,MATCH(A3985,'[1]Center of Mass'!$B$8:$B$105,0),10))^2))</f>
        <v>452.53944060560002</v>
      </c>
    </row>
    <row r="3986" spans="1:25">
      <c r="A3986" s="403" t="s">
        <v>20</v>
      </c>
      <c r="B3986" s="403" t="s">
        <v>626</v>
      </c>
      <c r="C3986" s="403" t="s">
        <v>343</v>
      </c>
      <c r="D3986" s="403" t="s">
        <v>344</v>
      </c>
      <c r="E3986" s="403" t="s">
        <v>1455</v>
      </c>
      <c r="F3986" s="403">
        <v>0</v>
      </c>
      <c r="O3986" s="403" t="s">
        <v>345</v>
      </c>
      <c r="R3986" s="403">
        <v>4</v>
      </c>
      <c r="S3986" s="403">
        <v>1.2869999999999999</v>
      </c>
      <c r="T3986" s="403">
        <v>4.54</v>
      </c>
      <c r="U3986" s="403">
        <v>13.252000000000001</v>
      </c>
      <c r="V3986" s="403">
        <v>0.58299999999999996</v>
      </c>
      <c r="W3986" s="403">
        <v>13.6</v>
      </c>
      <c r="X3986" s="404">
        <v>0.27650999999999998</v>
      </c>
      <c r="Y3986" s="403">
        <f>X3986+(S3986*((U3986-INDEX('[1]Center of Mass'!$B$8:$M$105,MATCH(A3986,'[1]Center of Mass'!$B$8:$B$105,0),9))^2+(V3986-INDEX('[1]Center of Mass'!$B$8:$M$105,MATCH(A3986,'[1]Center of Mass'!$B$8:$B$105,0),10))^2))</f>
        <v>278.93818243199996</v>
      </c>
    </row>
    <row r="3987" spans="1:25">
      <c r="A3987" s="403" t="s">
        <v>20</v>
      </c>
      <c r="B3987" s="403" t="s">
        <v>627</v>
      </c>
      <c r="C3987" s="403" t="s">
        <v>343</v>
      </c>
      <c r="D3987" s="403" t="s">
        <v>344</v>
      </c>
      <c r="E3987" s="403" t="s">
        <v>1455</v>
      </c>
      <c r="F3987" s="403">
        <v>0</v>
      </c>
      <c r="O3987" s="403" t="s">
        <v>345</v>
      </c>
      <c r="R3987" s="403">
        <v>4</v>
      </c>
      <c r="S3987" s="403">
        <v>1.2869999999999999</v>
      </c>
      <c r="T3987" s="403">
        <v>4.54</v>
      </c>
      <c r="U3987" s="403">
        <v>14.355</v>
      </c>
      <c r="V3987" s="403">
        <v>0.58299999999999996</v>
      </c>
      <c r="W3987" s="403">
        <v>13.6</v>
      </c>
      <c r="X3987" s="404">
        <v>0.27650999999999998</v>
      </c>
      <c r="Y3987" s="403">
        <f>X3987+(S3987*((U3987-INDEX('[1]Center of Mass'!$B$8:$M$105,MATCH(A3987,'[1]Center of Mass'!$B$8:$B$105,0),9))^2+(V3987-INDEX('[1]Center of Mass'!$B$8:$M$105,MATCH(A3987,'[1]Center of Mass'!$B$8:$B$105,0),10))^2))</f>
        <v>256.246499847</v>
      </c>
    </row>
    <row r="3988" spans="1:25">
      <c r="A3988" s="403" t="s">
        <v>20</v>
      </c>
      <c r="B3988" s="403" t="s">
        <v>628</v>
      </c>
      <c r="C3988" s="403" t="s">
        <v>343</v>
      </c>
      <c r="D3988" s="403" t="s">
        <v>344</v>
      </c>
      <c r="E3988" s="403" t="s">
        <v>1455</v>
      </c>
      <c r="F3988" s="403">
        <v>0</v>
      </c>
      <c r="O3988" s="403" t="s">
        <v>345</v>
      </c>
      <c r="R3988" s="403">
        <v>4</v>
      </c>
      <c r="S3988" s="403">
        <v>1.2869999999999999</v>
      </c>
      <c r="T3988" s="403">
        <v>4.54</v>
      </c>
      <c r="U3988" s="403">
        <v>15.458</v>
      </c>
      <c r="V3988" s="403">
        <v>0.58299999999999996</v>
      </c>
      <c r="W3988" s="403">
        <v>13.6</v>
      </c>
      <c r="X3988" s="404">
        <v>0.27650999999999998</v>
      </c>
      <c r="Y3988" s="403">
        <f>X3988+(S3988*((U3988-INDEX('[1]Center of Mass'!$B$8:$M$105,MATCH(A3988,'[1]Center of Mass'!$B$8:$B$105,0),9))^2+(V3988-INDEX('[1]Center of Mass'!$B$8:$M$105,MATCH(A3988,'[1]Center of Mass'!$B$8:$B$105,0),10))^2))</f>
        <v>236.68636882800001</v>
      </c>
    </row>
    <row r="3989" spans="1:25">
      <c r="A3989" s="403" t="s">
        <v>20</v>
      </c>
      <c r="B3989" s="403" t="s">
        <v>629</v>
      </c>
      <c r="C3989" s="403" t="s">
        <v>343</v>
      </c>
      <c r="D3989" s="403" t="s">
        <v>344</v>
      </c>
      <c r="E3989" s="403" t="s">
        <v>1455</v>
      </c>
      <c r="F3989" s="403">
        <v>0</v>
      </c>
      <c r="O3989" s="403" t="s">
        <v>345</v>
      </c>
      <c r="R3989" s="403">
        <v>4</v>
      </c>
      <c r="S3989" s="403">
        <v>1.3889</v>
      </c>
      <c r="T3989" s="403">
        <v>4.7140000000000004</v>
      </c>
      <c r="U3989" s="403">
        <v>16.605</v>
      </c>
      <c r="V3989" s="403">
        <v>0.58299999999999996</v>
      </c>
      <c r="W3989" s="403">
        <v>13.6</v>
      </c>
      <c r="X3989" s="404">
        <v>0.32157999999999998</v>
      </c>
      <c r="Y3989" s="403">
        <f>X3989+(S3989*((U3989-INDEX('[1]Center of Mass'!$B$8:$M$105,MATCH(A3989,'[1]Center of Mass'!$B$8:$B$105,0),9))^2+(V3989-INDEX('[1]Center of Mass'!$B$8:$M$105,MATCH(A3989,'[1]Center of Mass'!$B$8:$B$105,0),10))^2))</f>
        <v>237.08303102090002</v>
      </c>
    </row>
    <row r="3990" spans="1:25">
      <c r="A3990" s="403" t="s">
        <v>20</v>
      </c>
      <c r="B3990" s="403" t="s">
        <v>630</v>
      </c>
      <c r="C3990" s="403" t="s">
        <v>343</v>
      </c>
      <c r="D3990" s="403" t="s">
        <v>344</v>
      </c>
      <c r="E3990" s="403" t="s">
        <v>1455</v>
      </c>
      <c r="F3990" s="403">
        <v>0</v>
      </c>
      <c r="O3990" s="403" t="s">
        <v>345</v>
      </c>
      <c r="R3990" s="403">
        <v>4</v>
      </c>
      <c r="S3990" s="403">
        <v>0.7</v>
      </c>
      <c r="T3990" s="403">
        <v>3.5329999999999999</v>
      </c>
      <c r="U3990" s="403">
        <v>17.5</v>
      </c>
      <c r="V3990" s="403">
        <v>0.58299999999999996</v>
      </c>
      <c r="W3990" s="403">
        <v>13.6</v>
      </c>
      <c r="X3990" s="404">
        <v>0.1004</v>
      </c>
      <c r="Y3990" s="403">
        <f>X3990+(S3990*((U3990-INDEX('[1]Center of Mass'!$B$8:$M$105,MATCH(A3990,'[1]Center of Mass'!$B$8:$B$105,0),9))^2+(V3990-INDEX('[1]Center of Mass'!$B$8:$M$105,MATCH(A3990,'[1]Center of Mass'!$B$8:$B$105,0),10))^2))</f>
        <v>113.4836112</v>
      </c>
    </row>
    <row r="3991" spans="1:25">
      <c r="A3991" s="403" t="s">
        <v>20</v>
      </c>
      <c r="B3991" s="403" t="s">
        <v>884</v>
      </c>
      <c r="C3991" s="403" t="s">
        <v>343</v>
      </c>
      <c r="D3991" s="403" t="s">
        <v>344</v>
      </c>
      <c r="E3991" s="403" t="s">
        <v>1455</v>
      </c>
      <c r="F3991" s="403">
        <v>0</v>
      </c>
      <c r="O3991" s="403" t="s">
        <v>345</v>
      </c>
      <c r="R3991" s="403">
        <v>4</v>
      </c>
      <c r="S3991" s="403">
        <v>1.4582999999999999</v>
      </c>
      <c r="T3991" s="403">
        <v>4.8330000000000002</v>
      </c>
      <c r="U3991" s="403">
        <v>0.625</v>
      </c>
      <c r="V3991" s="403">
        <v>1.75</v>
      </c>
      <c r="W3991" s="403">
        <v>13.6</v>
      </c>
      <c r="X3991" s="404">
        <v>0.3553</v>
      </c>
      <c r="Y3991" s="403">
        <f>X3991+(S3991*((U3991-INDEX('[1]Center of Mass'!$B$8:$M$105,MATCH(A3991,'[1]Center of Mass'!$B$8:$B$105,0),9))^2+(V3991-INDEX('[1]Center of Mass'!$B$8:$M$105,MATCH(A3991,'[1]Center of Mass'!$B$8:$B$105,0),10))^2))</f>
        <v>824.48760184299999</v>
      </c>
    </row>
    <row r="3992" spans="1:25">
      <c r="A3992" s="403" t="s">
        <v>20</v>
      </c>
      <c r="B3992" s="403" t="s">
        <v>885</v>
      </c>
      <c r="C3992" s="403" t="s">
        <v>343</v>
      </c>
      <c r="D3992" s="403" t="s">
        <v>344</v>
      </c>
      <c r="E3992" s="403" t="s">
        <v>1455</v>
      </c>
      <c r="F3992" s="403">
        <v>0</v>
      </c>
      <c r="O3992" s="403" t="s">
        <v>345</v>
      </c>
      <c r="R3992" s="403">
        <v>4</v>
      </c>
      <c r="S3992" s="403">
        <v>1.1958</v>
      </c>
      <c r="T3992" s="403">
        <v>4.383</v>
      </c>
      <c r="U3992" s="403">
        <v>1.7629999999999999</v>
      </c>
      <c r="V3992" s="403">
        <v>1.75</v>
      </c>
      <c r="W3992" s="403">
        <v>13.6</v>
      </c>
      <c r="X3992" s="404">
        <v>0.24034</v>
      </c>
      <c r="Y3992" s="403">
        <f>X3992+(S3992*((U3992-INDEX('[1]Center of Mass'!$B$8:$M$105,MATCH(A3992,'[1]Center of Mass'!$B$8:$B$105,0),9))^2+(V3992-INDEX('[1]Center of Mass'!$B$8:$M$105,MATCH(A3992,'[1]Center of Mass'!$B$8:$B$105,0),10))^2))</f>
        <v>619.95419295639999</v>
      </c>
    </row>
    <row r="3993" spans="1:25">
      <c r="A3993" s="403" t="s">
        <v>20</v>
      </c>
      <c r="B3993" s="403" t="s">
        <v>631</v>
      </c>
      <c r="C3993" s="403" t="s">
        <v>343</v>
      </c>
      <c r="D3993" s="403" t="s">
        <v>344</v>
      </c>
      <c r="E3993" s="403" t="s">
        <v>1455</v>
      </c>
      <c r="F3993" s="403">
        <v>0</v>
      </c>
      <c r="O3993" s="403" t="s">
        <v>345</v>
      </c>
      <c r="R3993" s="403">
        <v>4</v>
      </c>
      <c r="S3993" s="403">
        <v>1.1958</v>
      </c>
      <c r="T3993" s="403">
        <v>4.383</v>
      </c>
      <c r="U3993" s="403">
        <v>2.7879999999999998</v>
      </c>
      <c r="V3993" s="403">
        <v>1.75</v>
      </c>
      <c r="W3993" s="403">
        <v>13.6</v>
      </c>
      <c r="X3993" s="404">
        <v>0.24034</v>
      </c>
      <c r="Y3993" s="403">
        <f>X3993+(S3993*((U3993-INDEX('[1]Center of Mass'!$B$8:$M$105,MATCH(A3993,'[1]Center of Mass'!$B$8:$B$105,0),9))^2+(V3993-INDEX('[1]Center of Mass'!$B$8:$M$105,MATCH(A3993,'[1]Center of Mass'!$B$8:$B$105,0),10))^2))</f>
        <v>572.1018344613999</v>
      </c>
    </row>
    <row r="3994" spans="1:25">
      <c r="A3994" s="403" t="s">
        <v>20</v>
      </c>
      <c r="B3994" s="403" t="s">
        <v>632</v>
      </c>
      <c r="C3994" s="403" t="s">
        <v>343</v>
      </c>
      <c r="D3994" s="403" t="s">
        <v>344</v>
      </c>
      <c r="E3994" s="403" t="s">
        <v>1455</v>
      </c>
      <c r="F3994" s="403">
        <v>0</v>
      </c>
      <c r="O3994" s="403" t="s">
        <v>345</v>
      </c>
      <c r="R3994" s="403">
        <v>4</v>
      </c>
      <c r="S3994" s="403">
        <v>1.5166999999999999</v>
      </c>
      <c r="T3994" s="403">
        <v>4.9329999999999998</v>
      </c>
      <c r="U3994" s="403">
        <v>3.95</v>
      </c>
      <c r="V3994" s="403">
        <v>1.75</v>
      </c>
      <c r="W3994" s="403">
        <v>13.6</v>
      </c>
      <c r="X3994" s="404">
        <v>0.38562999999999997</v>
      </c>
      <c r="Y3994" s="403">
        <f>X3994+(S3994*((U3994-INDEX('[1]Center of Mass'!$B$8:$M$105,MATCH(A3994,'[1]Center of Mass'!$B$8:$B$105,0),9))^2+(V3994-INDEX('[1]Center of Mass'!$B$8:$M$105,MATCH(A3994,'[1]Center of Mass'!$B$8:$B$105,0),10))^2))</f>
        <v>660.75784893950004</v>
      </c>
    </row>
    <row r="3995" spans="1:25">
      <c r="A3995" s="403" t="s">
        <v>20</v>
      </c>
      <c r="B3995" s="403" t="s">
        <v>633</v>
      </c>
      <c r="C3995" s="403" t="s">
        <v>343</v>
      </c>
      <c r="D3995" s="403" t="s">
        <v>344</v>
      </c>
      <c r="E3995" s="403" t="s">
        <v>1455</v>
      </c>
      <c r="F3995" s="403">
        <v>0</v>
      </c>
      <c r="O3995" s="403" t="s">
        <v>345</v>
      </c>
      <c r="R3995" s="403">
        <v>4</v>
      </c>
      <c r="S3995" s="403">
        <v>1.5166999999999999</v>
      </c>
      <c r="T3995" s="403">
        <v>4.9329999999999998</v>
      </c>
      <c r="U3995" s="403">
        <v>5.25</v>
      </c>
      <c r="V3995" s="403">
        <v>1.75</v>
      </c>
      <c r="W3995" s="403">
        <v>13.6</v>
      </c>
      <c r="X3995" s="404">
        <v>0.38562999999999997</v>
      </c>
      <c r="Y3995" s="403">
        <f>X3995+(S3995*((U3995-INDEX('[1]Center of Mass'!$B$8:$M$105,MATCH(A3995,'[1]Center of Mass'!$B$8:$B$105,0),9))^2+(V3995-INDEX('[1]Center of Mass'!$B$8:$M$105,MATCH(A3995,'[1]Center of Mass'!$B$8:$B$105,0),10))^2))</f>
        <v>592.94679861949999</v>
      </c>
    </row>
    <row r="3996" spans="1:25">
      <c r="A3996" s="403" t="s">
        <v>20</v>
      </c>
      <c r="B3996" s="403" t="s">
        <v>634</v>
      </c>
      <c r="C3996" s="403" t="s">
        <v>343</v>
      </c>
      <c r="D3996" s="403" t="s">
        <v>344</v>
      </c>
      <c r="E3996" s="403" t="s">
        <v>1455</v>
      </c>
      <c r="F3996" s="403">
        <v>0</v>
      </c>
      <c r="O3996" s="403" t="s">
        <v>345</v>
      </c>
      <c r="R3996" s="403">
        <v>4</v>
      </c>
      <c r="S3996" s="403">
        <v>1.5166999999999999</v>
      </c>
      <c r="T3996" s="403">
        <v>4.9329999999999998</v>
      </c>
      <c r="U3996" s="403">
        <v>6.55</v>
      </c>
      <c r="V3996" s="403">
        <v>1.75</v>
      </c>
      <c r="W3996" s="403">
        <v>13.6</v>
      </c>
      <c r="X3996" s="404">
        <v>0.38562999999999997</v>
      </c>
      <c r="Y3996" s="403">
        <f>X3996+(S3996*((U3996-INDEX('[1]Center of Mass'!$B$8:$M$105,MATCH(A3996,'[1]Center of Mass'!$B$8:$B$105,0),9))^2+(V3996-INDEX('[1]Center of Mass'!$B$8:$M$105,MATCH(A3996,'[1]Center of Mass'!$B$8:$B$105,0),10))^2))</f>
        <v>530.26219429949992</v>
      </c>
    </row>
    <row r="3997" spans="1:25">
      <c r="A3997" s="403" t="s">
        <v>20</v>
      </c>
      <c r="B3997" s="403" t="s">
        <v>635</v>
      </c>
      <c r="C3997" s="403" t="s">
        <v>343</v>
      </c>
      <c r="D3997" s="403" t="s">
        <v>344</v>
      </c>
      <c r="E3997" s="403" t="s">
        <v>1455</v>
      </c>
      <c r="F3997" s="403">
        <v>0</v>
      </c>
      <c r="O3997" s="403" t="s">
        <v>345</v>
      </c>
      <c r="R3997" s="403">
        <v>4</v>
      </c>
      <c r="S3997" s="403">
        <v>1.3416999999999999</v>
      </c>
      <c r="T3997" s="403">
        <v>4.633</v>
      </c>
      <c r="U3997" s="403">
        <v>7.7750000000000004</v>
      </c>
      <c r="V3997" s="403">
        <v>1.75</v>
      </c>
      <c r="W3997" s="403">
        <v>13.6</v>
      </c>
      <c r="X3997" s="404">
        <v>0.30003999999999997</v>
      </c>
      <c r="Y3997" s="403">
        <f>X3997+(S3997*((U3997-INDEX('[1]Center of Mass'!$B$8:$M$105,MATCH(A3997,'[1]Center of Mass'!$B$8:$B$105,0),9))^2+(V3997-INDEX('[1]Center of Mass'!$B$8:$M$105,MATCH(A3997,'[1]Center of Mass'!$B$8:$B$105,0),10))^2))</f>
        <v>420.93561539699999</v>
      </c>
    </row>
    <row r="3998" spans="1:25">
      <c r="A3998" s="403" t="s">
        <v>20</v>
      </c>
      <c r="B3998" s="403" t="s">
        <v>636</v>
      </c>
      <c r="C3998" s="403" t="s">
        <v>343</v>
      </c>
      <c r="D3998" s="403" t="s">
        <v>344</v>
      </c>
      <c r="E3998" s="403" t="s">
        <v>1455</v>
      </c>
      <c r="F3998" s="403">
        <v>0</v>
      </c>
      <c r="O3998" s="403" t="s">
        <v>345</v>
      </c>
      <c r="R3998" s="403">
        <v>4</v>
      </c>
      <c r="S3998" s="403">
        <v>1.3416999999999999</v>
      </c>
      <c r="T3998" s="403">
        <v>4.633</v>
      </c>
      <c r="U3998" s="403">
        <v>8.9250000000000007</v>
      </c>
      <c r="V3998" s="403">
        <v>1.75</v>
      </c>
      <c r="W3998" s="403">
        <v>13.6</v>
      </c>
      <c r="X3998" s="404">
        <v>0.30003999999999997</v>
      </c>
      <c r="Y3998" s="403">
        <f>X3998+(S3998*((U3998-INDEX('[1]Center of Mass'!$B$8:$M$105,MATCH(A3998,'[1]Center of Mass'!$B$8:$B$105,0),9))^2+(V3998-INDEX('[1]Center of Mass'!$B$8:$M$105,MATCH(A3998,'[1]Center of Mass'!$B$8:$B$105,0),10))^2))</f>
        <v>379.44246953700002</v>
      </c>
    </row>
    <row r="3999" spans="1:25">
      <c r="A3999" s="403" t="s">
        <v>20</v>
      </c>
      <c r="B3999" s="403" t="s">
        <v>637</v>
      </c>
      <c r="C3999" s="403" t="s">
        <v>343</v>
      </c>
      <c r="D3999" s="403" t="s">
        <v>344</v>
      </c>
      <c r="E3999" s="403" t="s">
        <v>1455</v>
      </c>
      <c r="F3999" s="403">
        <v>0</v>
      </c>
      <c r="O3999" s="403" t="s">
        <v>345</v>
      </c>
      <c r="R3999" s="403">
        <v>4</v>
      </c>
      <c r="S3999" s="403">
        <v>1.8619000000000001</v>
      </c>
      <c r="T3999" s="403">
        <v>5.5250000000000004</v>
      </c>
      <c r="U3999" s="403">
        <v>10.298</v>
      </c>
      <c r="V3999" s="403">
        <v>1.75</v>
      </c>
      <c r="W3999" s="403">
        <v>13.6</v>
      </c>
      <c r="X3999" s="404">
        <v>0.60636999999999996</v>
      </c>
      <c r="Y3999" s="403">
        <f>X3999+(S3999*((U3999-INDEX('[1]Center of Mass'!$B$8:$M$105,MATCH(A3999,'[1]Center of Mass'!$B$8:$B$105,0),9))^2+(V3999-INDEX('[1]Center of Mass'!$B$8:$M$105,MATCH(A3999,'[1]Center of Mass'!$B$8:$B$105,0),10))^2))</f>
        <v>464.45215722870006</v>
      </c>
    </row>
    <row r="4000" spans="1:25">
      <c r="A4000" s="403" t="s">
        <v>20</v>
      </c>
      <c r="B4000" s="403" t="s">
        <v>638</v>
      </c>
      <c r="C4000" s="403" t="s">
        <v>343</v>
      </c>
      <c r="D4000" s="403" t="s">
        <v>344</v>
      </c>
      <c r="E4000" s="403" t="s">
        <v>1455</v>
      </c>
      <c r="F4000" s="403">
        <v>0</v>
      </c>
      <c r="O4000" s="403" t="s">
        <v>345</v>
      </c>
      <c r="R4000" s="403">
        <v>4</v>
      </c>
      <c r="S4000" s="403">
        <v>1.8714</v>
      </c>
      <c r="T4000" s="403">
        <v>5.5410000000000004</v>
      </c>
      <c r="U4000" s="403">
        <v>11.898</v>
      </c>
      <c r="V4000" s="403">
        <v>1.75</v>
      </c>
      <c r="W4000" s="403">
        <v>13.6</v>
      </c>
      <c r="X4000" s="404">
        <v>0.61355000000000004</v>
      </c>
      <c r="Y4000" s="403">
        <f>X4000+(S4000*((U4000-INDEX('[1]Center of Mass'!$B$8:$M$105,MATCH(A4000,'[1]Center of Mass'!$B$8:$B$105,0),9))^2+(V4000-INDEX('[1]Center of Mass'!$B$8:$M$105,MATCH(A4000,'[1]Center of Mass'!$B$8:$B$105,0),10))^2))</f>
        <v>402.76126543219993</v>
      </c>
    </row>
    <row r="4001" spans="1:25">
      <c r="A4001" s="403" t="s">
        <v>20</v>
      </c>
      <c r="B4001" s="403" t="s">
        <v>639</v>
      </c>
      <c r="C4001" s="403" t="s">
        <v>343</v>
      </c>
      <c r="D4001" s="403" t="s">
        <v>344</v>
      </c>
      <c r="E4001" s="403" t="s">
        <v>1455</v>
      </c>
      <c r="F4001" s="403">
        <v>0</v>
      </c>
      <c r="O4001" s="403" t="s">
        <v>345</v>
      </c>
      <c r="R4001" s="403">
        <v>4</v>
      </c>
      <c r="S4001" s="403">
        <v>1.2869999999999999</v>
      </c>
      <c r="T4001" s="403">
        <v>4.54</v>
      </c>
      <c r="U4001" s="403">
        <v>13.252000000000001</v>
      </c>
      <c r="V4001" s="403">
        <v>1.75</v>
      </c>
      <c r="W4001" s="403">
        <v>13.6</v>
      </c>
      <c r="X4001" s="404">
        <v>0.27650999999999998</v>
      </c>
      <c r="Y4001" s="403">
        <f>X4001+(S4001*((U4001-INDEX('[1]Center of Mass'!$B$8:$M$105,MATCH(A4001,'[1]Center of Mass'!$B$8:$B$105,0),9))^2+(V4001-INDEX('[1]Center of Mass'!$B$8:$M$105,MATCH(A4001,'[1]Center of Mass'!$B$8:$B$105,0),10))^2))</f>
        <v>244.70471473499998</v>
      </c>
    </row>
    <row r="4002" spans="1:25">
      <c r="A4002" s="403" t="s">
        <v>20</v>
      </c>
      <c r="B4002" s="403" t="s">
        <v>640</v>
      </c>
      <c r="C4002" s="403" t="s">
        <v>343</v>
      </c>
      <c r="D4002" s="403" t="s">
        <v>344</v>
      </c>
      <c r="E4002" s="403" t="s">
        <v>1455</v>
      </c>
      <c r="F4002" s="403">
        <v>0</v>
      </c>
      <c r="O4002" s="403" t="s">
        <v>345</v>
      </c>
      <c r="R4002" s="403">
        <v>4</v>
      </c>
      <c r="S4002" s="403">
        <v>1.2869999999999999</v>
      </c>
      <c r="T4002" s="403">
        <v>4.54</v>
      </c>
      <c r="U4002" s="403">
        <v>14.355</v>
      </c>
      <c r="V4002" s="403">
        <v>1.75</v>
      </c>
      <c r="W4002" s="403">
        <v>13.6</v>
      </c>
      <c r="X4002" s="404">
        <v>0.27650999999999998</v>
      </c>
      <c r="Y4002" s="403">
        <f>X4002+(S4002*((U4002-INDEX('[1]Center of Mass'!$B$8:$M$105,MATCH(A4002,'[1]Center of Mass'!$B$8:$B$105,0),9))^2+(V4002-INDEX('[1]Center of Mass'!$B$8:$M$105,MATCH(A4002,'[1]Center of Mass'!$B$8:$B$105,0),10))^2))</f>
        <v>222.01303214999999</v>
      </c>
    </row>
    <row r="4003" spans="1:25">
      <c r="A4003" s="403" t="s">
        <v>20</v>
      </c>
      <c r="B4003" s="403" t="s">
        <v>641</v>
      </c>
      <c r="C4003" s="403" t="s">
        <v>343</v>
      </c>
      <c r="D4003" s="403" t="s">
        <v>344</v>
      </c>
      <c r="E4003" s="403" t="s">
        <v>1455</v>
      </c>
      <c r="F4003" s="403">
        <v>0</v>
      </c>
      <c r="O4003" s="403" t="s">
        <v>345</v>
      </c>
      <c r="R4003" s="403">
        <v>4</v>
      </c>
      <c r="S4003" s="403">
        <v>1.2869999999999999</v>
      </c>
      <c r="T4003" s="403">
        <v>4.54</v>
      </c>
      <c r="U4003" s="403">
        <v>15.458</v>
      </c>
      <c r="V4003" s="403">
        <v>1.75</v>
      </c>
      <c r="W4003" s="403">
        <v>13.6</v>
      </c>
      <c r="X4003" s="404">
        <v>0.27650999999999998</v>
      </c>
      <c r="Y4003" s="403">
        <f>X4003+(S4003*((U4003-INDEX('[1]Center of Mass'!$B$8:$M$105,MATCH(A4003,'[1]Center of Mass'!$B$8:$B$105,0),9))^2+(V4003-INDEX('[1]Center of Mass'!$B$8:$M$105,MATCH(A4003,'[1]Center of Mass'!$B$8:$B$105,0),10))^2))</f>
        <v>202.452901131</v>
      </c>
    </row>
    <row r="4004" spans="1:25">
      <c r="A4004" s="403" t="s">
        <v>20</v>
      </c>
      <c r="B4004" s="403" t="s">
        <v>642</v>
      </c>
      <c r="C4004" s="403" t="s">
        <v>343</v>
      </c>
      <c r="D4004" s="403" t="s">
        <v>344</v>
      </c>
      <c r="E4004" s="403" t="s">
        <v>1455</v>
      </c>
      <c r="F4004" s="403">
        <v>0</v>
      </c>
      <c r="O4004" s="403" t="s">
        <v>345</v>
      </c>
      <c r="R4004" s="403">
        <v>4</v>
      </c>
      <c r="S4004" s="403">
        <v>1.3889</v>
      </c>
      <c r="T4004" s="403">
        <v>4.7140000000000004</v>
      </c>
      <c r="U4004" s="403">
        <v>16.605</v>
      </c>
      <c r="V4004" s="403">
        <v>1.75</v>
      </c>
      <c r="W4004" s="403">
        <v>13.6</v>
      </c>
      <c r="X4004" s="404">
        <v>0.32157999999999998</v>
      </c>
      <c r="Y4004" s="403">
        <f>X4004+(S4004*((U4004-INDEX('[1]Center of Mass'!$B$8:$M$105,MATCH(A4004,'[1]Center of Mass'!$B$8:$B$105,0),9))^2+(V4004-INDEX('[1]Center of Mass'!$B$8:$M$105,MATCH(A4004,'[1]Center of Mass'!$B$8:$B$105,0),10))^2))</f>
        <v>200.13908130499999</v>
      </c>
    </row>
    <row r="4005" spans="1:25">
      <c r="A4005" s="403" t="s">
        <v>20</v>
      </c>
      <c r="B4005" s="403" t="s">
        <v>643</v>
      </c>
      <c r="C4005" s="403" t="s">
        <v>343</v>
      </c>
      <c r="D4005" s="403" t="s">
        <v>344</v>
      </c>
      <c r="E4005" s="403" t="s">
        <v>1455</v>
      </c>
      <c r="F4005" s="403">
        <v>0</v>
      </c>
      <c r="O4005" s="403" t="s">
        <v>345</v>
      </c>
      <c r="R4005" s="403">
        <v>4</v>
      </c>
      <c r="S4005" s="403">
        <v>0.7</v>
      </c>
      <c r="T4005" s="403">
        <v>3.5329999999999999</v>
      </c>
      <c r="U4005" s="403">
        <v>17.5</v>
      </c>
      <c r="V4005" s="403">
        <v>1.75</v>
      </c>
      <c r="W4005" s="403">
        <v>13.6</v>
      </c>
      <c r="X4005" s="404">
        <v>0.1004</v>
      </c>
      <c r="Y4005" s="403">
        <f>X4005+(S4005*((U4005-INDEX('[1]Center of Mass'!$B$8:$M$105,MATCH(A4005,'[1]Center of Mass'!$B$8:$B$105,0),9))^2+(V4005-INDEX('[1]Center of Mass'!$B$8:$M$105,MATCH(A4005,'[1]Center of Mass'!$B$8:$B$105,0),10))^2))</f>
        <v>94.864009499999995</v>
      </c>
    </row>
    <row r="4006" spans="1:25">
      <c r="A4006" s="403" t="s">
        <v>20</v>
      </c>
      <c r="B4006" s="403" t="s">
        <v>644</v>
      </c>
      <c r="C4006" s="403" t="s">
        <v>343</v>
      </c>
      <c r="D4006" s="403" t="s">
        <v>344</v>
      </c>
      <c r="E4006" s="403" t="s">
        <v>1455</v>
      </c>
      <c r="F4006" s="403">
        <v>0</v>
      </c>
      <c r="O4006" s="403" t="s">
        <v>345</v>
      </c>
      <c r="R4006" s="403">
        <v>4</v>
      </c>
      <c r="S4006" s="403">
        <v>1.4582999999999999</v>
      </c>
      <c r="T4006" s="403">
        <v>4.8330000000000002</v>
      </c>
      <c r="U4006" s="403">
        <v>0.625</v>
      </c>
      <c r="V4006" s="403">
        <v>2.9169999999999998</v>
      </c>
      <c r="W4006" s="403">
        <v>13.6</v>
      </c>
      <c r="X4006" s="404">
        <v>0.3553</v>
      </c>
      <c r="Y4006" s="403">
        <f>X4006+(S4006*((U4006-INDEX('[1]Center of Mass'!$B$8:$M$105,MATCH(A4006,'[1]Center of Mass'!$B$8:$B$105,0),9))^2+(V4006-INDEX('[1]Center of Mass'!$B$8:$M$105,MATCH(A4006,'[1]Center of Mass'!$B$8:$B$105,0),10))^2))</f>
        <v>789.6697370730999</v>
      </c>
    </row>
    <row r="4007" spans="1:25">
      <c r="A4007" s="403" t="s">
        <v>20</v>
      </c>
      <c r="B4007" s="403" t="s">
        <v>886</v>
      </c>
      <c r="C4007" s="403" t="s">
        <v>343</v>
      </c>
      <c r="D4007" s="403" t="s">
        <v>344</v>
      </c>
      <c r="E4007" s="403" t="s">
        <v>1455</v>
      </c>
      <c r="F4007" s="403">
        <v>0</v>
      </c>
      <c r="O4007" s="403" t="s">
        <v>345</v>
      </c>
      <c r="R4007" s="403">
        <v>4</v>
      </c>
      <c r="S4007" s="403">
        <v>1.1958</v>
      </c>
      <c r="T4007" s="403">
        <v>4.383</v>
      </c>
      <c r="U4007" s="403">
        <v>1.7629999999999999</v>
      </c>
      <c r="V4007" s="403">
        <v>2.9169999999999998</v>
      </c>
      <c r="W4007" s="403">
        <v>13.6</v>
      </c>
      <c r="X4007" s="404">
        <v>0.24034</v>
      </c>
      <c r="Y4007" s="403">
        <f>X4007+(S4007*((U4007-INDEX('[1]Center of Mass'!$B$8:$M$105,MATCH(A4007,'[1]Center of Mass'!$B$8:$B$105,0),9))^2+(V4007-INDEX('[1]Center of Mass'!$B$8:$M$105,MATCH(A4007,'[1]Center of Mass'!$B$8:$B$105,0),10))^2))</f>
        <v>591.40368709899997</v>
      </c>
    </row>
    <row r="4008" spans="1:25">
      <c r="A4008" s="403" t="s">
        <v>20</v>
      </c>
      <c r="B4008" s="403" t="s">
        <v>887</v>
      </c>
      <c r="C4008" s="403" t="s">
        <v>343</v>
      </c>
      <c r="D4008" s="403" t="s">
        <v>344</v>
      </c>
      <c r="E4008" s="403" t="s">
        <v>1455</v>
      </c>
      <c r="F4008" s="403">
        <v>0</v>
      </c>
      <c r="O4008" s="403" t="s">
        <v>345</v>
      </c>
      <c r="R4008" s="403">
        <v>4</v>
      </c>
      <c r="S4008" s="403">
        <v>1.1958</v>
      </c>
      <c r="T4008" s="403">
        <v>4.383</v>
      </c>
      <c r="U4008" s="403">
        <v>2.7879999999999998</v>
      </c>
      <c r="V4008" s="403">
        <v>2.9169999999999998</v>
      </c>
      <c r="W4008" s="403">
        <v>13.6</v>
      </c>
      <c r="X4008" s="404">
        <v>0.24034</v>
      </c>
      <c r="Y4008" s="403">
        <f>X4008+(S4008*((U4008-INDEX('[1]Center of Mass'!$B$8:$M$105,MATCH(A4008,'[1]Center of Mass'!$B$8:$B$105,0),9))^2+(V4008-INDEX('[1]Center of Mass'!$B$8:$M$105,MATCH(A4008,'[1]Center of Mass'!$B$8:$B$105,0),10))^2))</f>
        <v>543.55132860399988</v>
      </c>
    </row>
    <row r="4009" spans="1:25">
      <c r="A4009" s="403" t="s">
        <v>20</v>
      </c>
      <c r="B4009" s="403" t="s">
        <v>888</v>
      </c>
      <c r="C4009" s="403" t="s">
        <v>343</v>
      </c>
      <c r="D4009" s="403" t="s">
        <v>344</v>
      </c>
      <c r="E4009" s="403" t="s">
        <v>1455</v>
      </c>
      <c r="F4009" s="403">
        <v>0</v>
      </c>
      <c r="O4009" s="403" t="s">
        <v>345</v>
      </c>
      <c r="R4009" s="403">
        <v>4</v>
      </c>
      <c r="S4009" s="403">
        <v>1.5166999999999999</v>
      </c>
      <c r="T4009" s="403">
        <v>4.9329999999999998</v>
      </c>
      <c r="U4009" s="403">
        <v>3.95</v>
      </c>
      <c r="V4009" s="403">
        <v>2.9169999999999998</v>
      </c>
      <c r="W4009" s="403">
        <v>13.6</v>
      </c>
      <c r="X4009" s="404">
        <v>0.38562999999999997</v>
      </c>
      <c r="Y4009" s="403">
        <f>X4009+(S4009*((U4009-INDEX('[1]Center of Mass'!$B$8:$M$105,MATCH(A4009,'[1]Center of Mass'!$B$8:$B$105,0),9))^2+(V4009-INDEX('[1]Center of Mass'!$B$8:$M$105,MATCH(A4009,'[1]Center of Mass'!$B$8:$B$105,0),10))^2))</f>
        <v>624.54564603439997</v>
      </c>
    </row>
    <row r="4010" spans="1:25">
      <c r="A4010" s="403" t="s">
        <v>20</v>
      </c>
      <c r="B4010" s="403" t="s">
        <v>889</v>
      </c>
      <c r="C4010" s="403" t="s">
        <v>343</v>
      </c>
      <c r="D4010" s="403" t="s">
        <v>344</v>
      </c>
      <c r="E4010" s="403" t="s">
        <v>1455</v>
      </c>
      <c r="F4010" s="403">
        <v>0</v>
      </c>
      <c r="O4010" s="403" t="s">
        <v>345</v>
      </c>
      <c r="R4010" s="403">
        <v>4</v>
      </c>
      <c r="S4010" s="403">
        <v>1.5166999999999999</v>
      </c>
      <c r="T4010" s="403">
        <v>4.9329999999999998</v>
      </c>
      <c r="U4010" s="403">
        <v>5.25</v>
      </c>
      <c r="V4010" s="403">
        <v>2.9169999999999998</v>
      </c>
      <c r="W4010" s="403">
        <v>13.6</v>
      </c>
      <c r="X4010" s="404">
        <v>0.38562999999999997</v>
      </c>
      <c r="Y4010" s="403">
        <f>X4010+(S4010*((U4010-INDEX('[1]Center of Mass'!$B$8:$M$105,MATCH(A4010,'[1]Center of Mass'!$B$8:$B$105,0),9))^2+(V4010-INDEX('[1]Center of Mass'!$B$8:$M$105,MATCH(A4010,'[1]Center of Mass'!$B$8:$B$105,0),10))^2))</f>
        <v>556.73459571439992</v>
      </c>
    </row>
    <row r="4011" spans="1:25">
      <c r="A4011" s="403" t="s">
        <v>20</v>
      </c>
      <c r="B4011" s="403" t="s">
        <v>890</v>
      </c>
      <c r="C4011" s="403" t="s">
        <v>343</v>
      </c>
      <c r="D4011" s="403" t="s">
        <v>344</v>
      </c>
      <c r="E4011" s="403" t="s">
        <v>1455</v>
      </c>
      <c r="F4011" s="403">
        <v>0</v>
      </c>
      <c r="O4011" s="403" t="s">
        <v>345</v>
      </c>
      <c r="R4011" s="403">
        <v>4</v>
      </c>
      <c r="S4011" s="403">
        <v>1.5166999999999999</v>
      </c>
      <c r="T4011" s="403">
        <v>4.9329999999999998</v>
      </c>
      <c r="U4011" s="403">
        <v>6.55</v>
      </c>
      <c r="V4011" s="403">
        <v>2.9169999999999998</v>
      </c>
      <c r="W4011" s="403">
        <v>13.6</v>
      </c>
      <c r="X4011" s="404">
        <v>0.38562999999999997</v>
      </c>
      <c r="Y4011" s="403">
        <f>X4011+(S4011*((U4011-INDEX('[1]Center of Mass'!$B$8:$M$105,MATCH(A4011,'[1]Center of Mass'!$B$8:$B$105,0),9))^2+(V4011-INDEX('[1]Center of Mass'!$B$8:$M$105,MATCH(A4011,'[1]Center of Mass'!$B$8:$B$105,0),10))^2))</f>
        <v>494.04999139439991</v>
      </c>
    </row>
    <row r="4012" spans="1:25">
      <c r="A4012" s="403" t="s">
        <v>20</v>
      </c>
      <c r="B4012" s="403" t="s">
        <v>459</v>
      </c>
      <c r="C4012" s="403" t="s">
        <v>343</v>
      </c>
      <c r="D4012" s="403" t="s">
        <v>344</v>
      </c>
      <c r="E4012" s="403" t="s">
        <v>1455</v>
      </c>
      <c r="F4012" s="403">
        <v>0</v>
      </c>
      <c r="O4012" s="403" t="s">
        <v>345</v>
      </c>
      <c r="R4012" s="403">
        <v>4</v>
      </c>
      <c r="S4012" s="403">
        <v>1.3416999999999999</v>
      </c>
      <c r="T4012" s="403">
        <v>4.633</v>
      </c>
      <c r="U4012" s="403">
        <v>7.7750000000000004</v>
      </c>
      <c r="V4012" s="403">
        <v>2.9169999999999998</v>
      </c>
      <c r="W4012" s="403">
        <v>13.6</v>
      </c>
      <c r="X4012" s="404">
        <v>0.30003999999999997</v>
      </c>
      <c r="Y4012" s="403">
        <f>X4012+(S4012*((U4012-INDEX('[1]Center of Mass'!$B$8:$M$105,MATCH(A4012,'[1]Center of Mass'!$B$8:$B$105,0),9))^2+(V4012-INDEX('[1]Center of Mass'!$B$8:$M$105,MATCH(A4012,'[1]Center of Mass'!$B$8:$B$105,0),10))^2))</f>
        <v>388.90165176689993</v>
      </c>
    </row>
    <row r="4013" spans="1:25">
      <c r="A4013" s="403" t="s">
        <v>20</v>
      </c>
      <c r="B4013" s="403" t="s">
        <v>460</v>
      </c>
      <c r="C4013" s="403" t="s">
        <v>343</v>
      </c>
      <c r="D4013" s="403" t="s">
        <v>344</v>
      </c>
      <c r="E4013" s="403" t="s">
        <v>1455</v>
      </c>
      <c r="F4013" s="403">
        <v>0</v>
      </c>
      <c r="O4013" s="403" t="s">
        <v>345</v>
      </c>
      <c r="R4013" s="403">
        <v>4</v>
      </c>
      <c r="S4013" s="403">
        <v>1.3416999999999999</v>
      </c>
      <c r="T4013" s="403">
        <v>4.633</v>
      </c>
      <c r="U4013" s="403">
        <v>8.9250000000000007</v>
      </c>
      <c r="V4013" s="403">
        <v>2.9169999999999998</v>
      </c>
      <c r="W4013" s="403">
        <v>13.6</v>
      </c>
      <c r="X4013" s="404">
        <v>0.30003999999999997</v>
      </c>
      <c r="Y4013" s="403">
        <f>X4013+(S4013*((U4013-INDEX('[1]Center of Mass'!$B$8:$M$105,MATCH(A4013,'[1]Center of Mass'!$B$8:$B$105,0),9))^2+(V4013-INDEX('[1]Center of Mass'!$B$8:$M$105,MATCH(A4013,'[1]Center of Mass'!$B$8:$B$105,0),10))^2))</f>
        <v>347.40850590689996</v>
      </c>
    </row>
    <row r="4014" spans="1:25">
      <c r="A4014" s="403" t="s">
        <v>20</v>
      </c>
      <c r="B4014" s="403" t="s">
        <v>461</v>
      </c>
      <c r="C4014" s="403" t="s">
        <v>343</v>
      </c>
      <c r="D4014" s="403" t="s">
        <v>344</v>
      </c>
      <c r="E4014" s="403" t="s">
        <v>1455</v>
      </c>
      <c r="F4014" s="403">
        <v>0</v>
      </c>
      <c r="O4014" s="403" t="s">
        <v>345</v>
      </c>
      <c r="R4014" s="403">
        <v>4</v>
      </c>
      <c r="S4014" s="403">
        <v>1.8619000000000001</v>
      </c>
      <c r="T4014" s="403">
        <v>5.5250000000000004</v>
      </c>
      <c r="U4014" s="403">
        <v>10.298</v>
      </c>
      <c r="V4014" s="403">
        <v>2.9169999999999998</v>
      </c>
      <c r="W4014" s="403">
        <v>13.6</v>
      </c>
      <c r="X4014" s="404">
        <v>0.60636999999999996</v>
      </c>
      <c r="Y4014" s="403">
        <f>X4014+(S4014*((U4014-INDEX('[1]Center of Mass'!$B$8:$M$105,MATCH(A4014,'[1]Center of Mass'!$B$8:$B$105,0),9))^2+(V4014-INDEX('[1]Center of Mass'!$B$8:$M$105,MATCH(A4014,'[1]Center of Mass'!$B$8:$B$105,0),10))^2))</f>
        <v>419.99807890800008</v>
      </c>
    </row>
    <row r="4015" spans="1:25">
      <c r="A4015" s="403" t="s">
        <v>20</v>
      </c>
      <c r="B4015" s="403" t="s">
        <v>462</v>
      </c>
      <c r="C4015" s="403" t="s">
        <v>343</v>
      </c>
      <c r="D4015" s="403" t="s">
        <v>344</v>
      </c>
      <c r="E4015" s="403" t="s">
        <v>1455</v>
      </c>
      <c r="F4015" s="403">
        <v>0</v>
      </c>
      <c r="O4015" s="403" t="s">
        <v>345</v>
      </c>
      <c r="R4015" s="403">
        <v>4</v>
      </c>
      <c r="S4015" s="403">
        <v>1.8714</v>
      </c>
      <c r="T4015" s="403">
        <v>5.5410000000000004</v>
      </c>
      <c r="U4015" s="403">
        <v>11.898</v>
      </c>
      <c r="V4015" s="403">
        <v>2.9169999999999998</v>
      </c>
      <c r="W4015" s="403">
        <v>13.6</v>
      </c>
      <c r="X4015" s="404">
        <v>0.61355000000000004</v>
      </c>
      <c r="Y4015" s="403">
        <f>X4015+(S4015*((U4015-INDEX('[1]Center of Mass'!$B$8:$M$105,MATCH(A4015,'[1]Center of Mass'!$B$8:$B$105,0),9))^2+(V4015-INDEX('[1]Center of Mass'!$B$8:$M$105,MATCH(A4015,'[1]Center of Mass'!$B$8:$B$105,0),10))^2))</f>
        <v>358.08036840799997</v>
      </c>
    </row>
    <row r="4016" spans="1:25">
      <c r="A4016" s="403" t="s">
        <v>20</v>
      </c>
      <c r="B4016" s="403" t="s">
        <v>645</v>
      </c>
      <c r="C4016" s="403" t="s">
        <v>343</v>
      </c>
      <c r="D4016" s="403" t="s">
        <v>344</v>
      </c>
      <c r="E4016" s="403" t="s">
        <v>1455</v>
      </c>
      <c r="F4016" s="403">
        <v>0</v>
      </c>
      <c r="O4016" s="403" t="s">
        <v>345</v>
      </c>
      <c r="R4016" s="403">
        <v>4</v>
      </c>
      <c r="S4016" s="403">
        <v>1.2869999999999999</v>
      </c>
      <c r="T4016" s="403">
        <v>4.54</v>
      </c>
      <c r="U4016" s="403">
        <v>13.252000000000001</v>
      </c>
      <c r="V4016" s="403">
        <v>2.9169999999999998</v>
      </c>
      <c r="W4016" s="403">
        <v>13.6</v>
      </c>
      <c r="X4016" s="404">
        <v>0.27650999999999998</v>
      </c>
      <c r="Y4016" s="403">
        <f>X4016+(S4016*((U4016-INDEX('[1]Center of Mass'!$B$8:$M$105,MATCH(A4016,'[1]Center of Mass'!$B$8:$B$105,0),9))^2+(V4016-INDEX('[1]Center of Mass'!$B$8:$M$105,MATCH(A4016,'[1]Center of Mass'!$B$8:$B$105,0),10))^2))</f>
        <v>213.976749324</v>
      </c>
    </row>
    <row r="4017" spans="1:25">
      <c r="A4017" s="403" t="s">
        <v>20</v>
      </c>
      <c r="B4017" s="403" t="s">
        <v>646</v>
      </c>
      <c r="C4017" s="403" t="s">
        <v>343</v>
      </c>
      <c r="D4017" s="403" t="s">
        <v>344</v>
      </c>
      <c r="E4017" s="403" t="s">
        <v>1455</v>
      </c>
      <c r="F4017" s="403">
        <v>0</v>
      </c>
      <c r="O4017" s="403" t="s">
        <v>345</v>
      </c>
      <c r="R4017" s="403">
        <v>4</v>
      </c>
      <c r="S4017" s="403">
        <v>1.2869999999999999</v>
      </c>
      <c r="T4017" s="403">
        <v>4.54</v>
      </c>
      <c r="U4017" s="403">
        <v>14.355</v>
      </c>
      <c r="V4017" s="403">
        <v>2.9169999999999998</v>
      </c>
      <c r="W4017" s="403">
        <v>13.6</v>
      </c>
      <c r="X4017" s="404">
        <v>0.27650999999999998</v>
      </c>
      <c r="Y4017" s="403">
        <f>X4017+(S4017*((U4017-INDEX('[1]Center of Mass'!$B$8:$M$105,MATCH(A4017,'[1]Center of Mass'!$B$8:$B$105,0),9))^2+(V4017-INDEX('[1]Center of Mass'!$B$8:$M$105,MATCH(A4017,'[1]Center of Mass'!$B$8:$B$105,0),10))^2))</f>
        <v>191.28506673899997</v>
      </c>
    </row>
    <row r="4018" spans="1:25">
      <c r="A4018" s="403" t="s">
        <v>20</v>
      </c>
      <c r="B4018" s="403" t="s">
        <v>647</v>
      </c>
      <c r="C4018" s="403" t="s">
        <v>343</v>
      </c>
      <c r="D4018" s="403" t="s">
        <v>344</v>
      </c>
      <c r="E4018" s="403" t="s">
        <v>1455</v>
      </c>
      <c r="F4018" s="403">
        <v>0</v>
      </c>
      <c r="O4018" s="403" t="s">
        <v>345</v>
      </c>
      <c r="R4018" s="403">
        <v>4</v>
      </c>
      <c r="S4018" s="403">
        <v>1.2869999999999999</v>
      </c>
      <c r="T4018" s="403">
        <v>4.54</v>
      </c>
      <c r="U4018" s="403">
        <v>15.458</v>
      </c>
      <c r="V4018" s="403">
        <v>2.9169999999999998</v>
      </c>
      <c r="W4018" s="403">
        <v>13.6</v>
      </c>
      <c r="X4018" s="404">
        <v>0.27650999999999998</v>
      </c>
      <c r="Y4018" s="403">
        <f>X4018+(S4018*((U4018-INDEX('[1]Center of Mass'!$B$8:$M$105,MATCH(A4018,'[1]Center of Mass'!$B$8:$B$105,0),9))^2+(V4018-INDEX('[1]Center of Mass'!$B$8:$M$105,MATCH(A4018,'[1]Center of Mass'!$B$8:$B$105,0),10))^2))</f>
        <v>171.72493572000002</v>
      </c>
    </row>
    <row r="4019" spans="1:25">
      <c r="A4019" s="403" t="s">
        <v>20</v>
      </c>
      <c r="B4019" s="403" t="s">
        <v>648</v>
      </c>
      <c r="C4019" s="403" t="s">
        <v>343</v>
      </c>
      <c r="D4019" s="403" t="s">
        <v>344</v>
      </c>
      <c r="E4019" s="403" t="s">
        <v>1455</v>
      </c>
      <c r="F4019" s="403">
        <v>0</v>
      </c>
      <c r="O4019" s="403" t="s">
        <v>345</v>
      </c>
      <c r="R4019" s="403">
        <v>4</v>
      </c>
      <c r="S4019" s="403">
        <v>1.3889</v>
      </c>
      <c r="T4019" s="403">
        <v>4.7140000000000004</v>
      </c>
      <c r="U4019" s="403">
        <v>16.605</v>
      </c>
      <c r="V4019" s="403">
        <v>2.9169999999999998</v>
      </c>
      <c r="W4019" s="403">
        <v>13.6</v>
      </c>
      <c r="X4019" s="404">
        <v>0.32157999999999998</v>
      </c>
      <c r="Y4019" s="403">
        <f>X4019+(S4019*((U4019-INDEX('[1]Center of Mass'!$B$8:$M$105,MATCH(A4019,'[1]Center of Mass'!$B$8:$B$105,0),9))^2+(V4019-INDEX('[1]Center of Mass'!$B$8:$M$105,MATCH(A4019,'[1]Center of Mass'!$B$8:$B$105,0),10))^2))</f>
        <v>166.97818685330003</v>
      </c>
    </row>
    <row r="4020" spans="1:25">
      <c r="A4020" s="403" t="s">
        <v>20</v>
      </c>
      <c r="B4020" s="403" t="s">
        <v>649</v>
      </c>
      <c r="C4020" s="403" t="s">
        <v>343</v>
      </c>
      <c r="D4020" s="403" t="s">
        <v>344</v>
      </c>
      <c r="E4020" s="403" t="s">
        <v>1455</v>
      </c>
      <c r="F4020" s="403">
        <v>0</v>
      </c>
      <c r="O4020" s="403" t="s">
        <v>345</v>
      </c>
      <c r="R4020" s="403">
        <v>4</v>
      </c>
      <c r="S4020" s="403">
        <v>0.7</v>
      </c>
      <c r="T4020" s="403">
        <v>3.5329999999999999</v>
      </c>
      <c r="U4020" s="403">
        <v>17.5</v>
      </c>
      <c r="V4020" s="403">
        <v>2.9169999999999998</v>
      </c>
      <c r="W4020" s="403">
        <v>13.6</v>
      </c>
      <c r="X4020" s="404">
        <v>0.1004</v>
      </c>
      <c r="Y4020" s="403">
        <f>X4020+(S4020*((U4020-INDEX('[1]Center of Mass'!$B$8:$M$105,MATCH(A4020,'[1]Center of Mass'!$B$8:$B$105,0),9))^2+(V4020-INDEX('[1]Center of Mass'!$B$8:$M$105,MATCH(A4020,'[1]Center of Mass'!$B$8:$B$105,0),10))^2))</f>
        <v>78.151052399999998</v>
      </c>
    </row>
    <row r="4021" spans="1:25">
      <c r="A4021" s="403" t="s">
        <v>20</v>
      </c>
      <c r="B4021" s="403" t="s">
        <v>650</v>
      </c>
      <c r="C4021" s="403" t="s">
        <v>343</v>
      </c>
      <c r="D4021" s="403" t="s">
        <v>344</v>
      </c>
      <c r="E4021" s="403" t="s">
        <v>1455</v>
      </c>
      <c r="F4021" s="403">
        <v>0</v>
      </c>
      <c r="O4021" s="403" t="s">
        <v>345</v>
      </c>
      <c r="R4021" s="403">
        <v>4</v>
      </c>
      <c r="S4021" s="403">
        <v>1.7625999999999999</v>
      </c>
      <c r="T4021" s="403">
        <v>5.32</v>
      </c>
      <c r="U4021" s="403">
        <v>0.625</v>
      </c>
      <c r="V4021" s="403">
        <v>4.2050000000000001</v>
      </c>
      <c r="W4021" s="403">
        <v>13.6</v>
      </c>
      <c r="X4021" s="404">
        <v>0.52153000000000005</v>
      </c>
      <c r="Y4021" s="403">
        <f>X4021+(S4021*((U4021-INDEX('[1]Center of Mass'!$B$8:$M$105,MATCH(A4021,'[1]Center of Mass'!$B$8:$B$105,0),9))^2+(V4021-INDEX('[1]Center of Mass'!$B$8:$M$105,MATCH(A4021,'[1]Center of Mass'!$B$8:$B$105,0),10))^2))</f>
        <v>913.66713805299992</v>
      </c>
    </row>
    <row r="4022" spans="1:25">
      <c r="A4022" s="403" t="s">
        <v>20</v>
      </c>
      <c r="B4022" s="403" t="s">
        <v>651</v>
      </c>
      <c r="C4022" s="403" t="s">
        <v>343</v>
      </c>
      <c r="D4022" s="403" t="s">
        <v>344</v>
      </c>
      <c r="E4022" s="403" t="s">
        <v>1455</v>
      </c>
      <c r="F4022" s="403">
        <v>0</v>
      </c>
      <c r="O4022" s="403" t="s">
        <v>345</v>
      </c>
      <c r="R4022" s="403">
        <v>4</v>
      </c>
      <c r="S4022" s="403">
        <v>1.4453</v>
      </c>
      <c r="T4022" s="403">
        <v>4.87</v>
      </c>
      <c r="U4022" s="403">
        <v>1.7629999999999999</v>
      </c>
      <c r="V4022" s="403">
        <v>4.2050000000000001</v>
      </c>
      <c r="W4022" s="403">
        <v>13.6</v>
      </c>
      <c r="X4022" s="404">
        <v>0.36601</v>
      </c>
      <c r="Y4022" s="403">
        <f>X4022+(S4022*((U4022-INDEX('[1]Center of Mass'!$B$8:$M$105,MATCH(A4022,'[1]Center of Mass'!$B$8:$B$105,0),9))^2+(V4022-INDEX('[1]Center of Mass'!$B$8:$M$105,MATCH(A4022,'[1]Center of Mass'!$B$8:$B$105,0),10))^2))</f>
        <v>681.35849376090005</v>
      </c>
    </row>
    <row r="4023" spans="1:25">
      <c r="A4023" s="403" t="s">
        <v>20</v>
      </c>
      <c r="B4023" s="403" t="s">
        <v>652</v>
      </c>
      <c r="C4023" s="403" t="s">
        <v>343</v>
      </c>
      <c r="D4023" s="403" t="s">
        <v>344</v>
      </c>
      <c r="E4023" s="403" t="s">
        <v>1455</v>
      </c>
      <c r="F4023" s="403">
        <v>0</v>
      </c>
      <c r="O4023" s="403" t="s">
        <v>345</v>
      </c>
      <c r="R4023" s="403">
        <v>4</v>
      </c>
      <c r="S4023" s="403">
        <v>1.4453</v>
      </c>
      <c r="T4023" s="403">
        <v>4.87</v>
      </c>
      <c r="U4023" s="403">
        <v>2.7879999999999998</v>
      </c>
      <c r="V4023" s="403">
        <v>4.2050000000000001</v>
      </c>
      <c r="W4023" s="403">
        <v>13.6</v>
      </c>
      <c r="X4023" s="404">
        <v>0.36601</v>
      </c>
      <c r="Y4023" s="403">
        <f>X4023+(S4023*((U4023-INDEX('[1]Center of Mass'!$B$8:$M$105,MATCH(A4023,'[1]Center of Mass'!$B$8:$B$105,0),9))^2+(V4023-INDEX('[1]Center of Mass'!$B$8:$M$105,MATCH(A4023,'[1]Center of Mass'!$B$8:$B$105,0),10))^2))</f>
        <v>623.52188752839993</v>
      </c>
    </row>
    <row r="4024" spans="1:25">
      <c r="A4024" s="403" t="s">
        <v>20</v>
      </c>
      <c r="B4024" s="403" t="s">
        <v>653</v>
      </c>
      <c r="C4024" s="403" t="s">
        <v>343</v>
      </c>
      <c r="D4024" s="403" t="s">
        <v>344</v>
      </c>
      <c r="E4024" s="403" t="s">
        <v>1455</v>
      </c>
      <c r="F4024" s="403">
        <v>0</v>
      </c>
      <c r="O4024" s="403" t="s">
        <v>345</v>
      </c>
      <c r="R4024" s="403">
        <v>4</v>
      </c>
      <c r="S4024" s="403">
        <v>1.8331</v>
      </c>
      <c r="T4024" s="403">
        <v>5.42</v>
      </c>
      <c r="U4024" s="403">
        <v>3.95</v>
      </c>
      <c r="V4024" s="403">
        <v>4.2050000000000001</v>
      </c>
      <c r="W4024" s="403">
        <v>13.6</v>
      </c>
      <c r="X4024" s="404">
        <v>0.56186999999999998</v>
      </c>
      <c r="Y4024" s="403">
        <f>X4024+(S4024*((U4024-INDEX('[1]Center of Mass'!$B$8:$M$105,MATCH(A4024,'[1]Center of Mass'!$B$8:$B$105,0),9))^2+(V4024-INDEX('[1]Center of Mass'!$B$8:$M$105,MATCH(A4024,'[1]Center of Mass'!$B$8:$B$105,0),10))^2))</f>
        <v>712.42037162799988</v>
      </c>
    </row>
    <row r="4025" spans="1:25">
      <c r="A4025" s="403" t="s">
        <v>20</v>
      </c>
      <c r="B4025" s="403" t="s">
        <v>654</v>
      </c>
      <c r="C4025" s="403" t="s">
        <v>343</v>
      </c>
      <c r="D4025" s="403" t="s">
        <v>344</v>
      </c>
      <c r="E4025" s="403" t="s">
        <v>1455</v>
      </c>
      <c r="F4025" s="403">
        <v>0</v>
      </c>
      <c r="O4025" s="403" t="s">
        <v>345</v>
      </c>
      <c r="R4025" s="403">
        <v>4</v>
      </c>
      <c r="S4025" s="403">
        <v>1.8331</v>
      </c>
      <c r="T4025" s="403">
        <v>5.42</v>
      </c>
      <c r="U4025" s="403">
        <v>5.25</v>
      </c>
      <c r="V4025" s="403">
        <v>4.2050000000000001</v>
      </c>
      <c r="W4025" s="403">
        <v>13.6</v>
      </c>
      <c r="X4025" s="404">
        <v>0.56186999999999998</v>
      </c>
      <c r="Y4025" s="403">
        <f>X4025+(S4025*((U4025-INDEX('[1]Center of Mass'!$B$8:$M$105,MATCH(A4025,'[1]Center of Mass'!$B$8:$B$105,0),9))^2+(V4025-INDEX('[1]Center of Mass'!$B$8:$M$105,MATCH(A4025,'[1]Center of Mass'!$B$8:$B$105,0),10))^2))</f>
        <v>630.46320386799994</v>
      </c>
    </row>
    <row r="4026" spans="1:25">
      <c r="A4026" s="403" t="s">
        <v>20</v>
      </c>
      <c r="B4026" s="403" t="s">
        <v>655</v>
      </c>
      <c r="C4026" s="403" t="s">
        <v>343</v>
      </c>
      <c r="D4026" s="403" t="s">
        <v>344</v>
      </c>
      <c r="E4026" s="403" t="s">
        <v>1455</v>
      </c>
      <c r="F4026" s="403">
        <v>0</v>
      </c>
      <c r="O4026" s="403" t="s">
        <v>345</v>
      </c>
      <c r="R4026" s="403">
        <v>4</v>
      </c>
      <c r="S4026" s="403">
        <v>1.8331</v>
      </c>
      <c r="T4026" s="403">
        <v>5.42</v>
      </c>
      <c r="U4026" s="403">
        <v>6.55</v>
      </c>
      <c r="V4026" s="403">
        <v>4.2050000000000001</v>
      </c>
      <c r="W4026" s="403">
        <v>13.6</v>
      </c>
      <c r="X4026" s="404">
        <v>0.56186999999999998</v>
      </c>
      <c r="Y4026" s="403">
        <f>X4026+(S4026*((U4026-INDEX('[1]Center of Mass'!$B$8:$M$105,MATCH(A4026,'[1]Center of Mass'!$B$8:$B$105,0),9))^2+(V4026-INDEX('[1]Center of Mass'!$B$8:$M$105,MATCH(A4026,'[1]Center of Mass'!$B$8:$B$105,0),10))^2))</f>
        <v>554.70191410799987</v>
      </c>
    </row>
    <row r="4027" spans="1:25">
      <c r="A4027" s="403" t="s">
        <v>20</v>
      </c>
      <c r="B4027" s="403" t="s">
        <v>656</v>
      </c>
      <c r="C4027" s="403" t="s">
        <v>343</v>
      </c>
      <c r="D4027" s="403" t="s">
        <v>344</v>
      </c>
      <c r="E4027" s="403" t="s">
        <v>1455</v>
      </c>
      <c r="F4027" s="403">
        <v>0</v>
      </c>
      <c r="O4027" s="403" t="s">
        <v>345</v>
      </c>
      <c r="R4027" s="403">
        <v>4</v>
      </c>
      <c r="S4027" s="403">
        <v>1.6215999999999999</v>
      </c>
      <c r="T4027" s="403">
        <v>5.12</v>
      </c>
      <c r="U4027" s="403">
        <v>7.7750000000000004</v>
      </c>
      <c r="V4027" s="403">
        <v>4.2050000000000001</v>
      </c>
      <c r="W4027" s="403">
        <v>13.6</v>
      </c>
      <c r="X4027" s="404">
        <v>0.44738</v>
      </c>
      <c r="Y4027" s="403">
        <f>X4027+(S4027*((U4027-INDEX('[1]Center of Mass'!$B$8:$M$105,MATCH(A4027,'[1]Center of Mass'!$B$8:$B$105,0),9))^2+(V4027-INDEX('[1]Center of Mass'!$B$8:$M$105,MATCH(A4027,'[1]Center of Mass'!$B$8:$B$105,0),10))^2))</f>
        <v>432.51395146799996</v>
      </c>
    </row>
    <row r="4028" spans="1:25">
      <c r="A4028" s="403" t="s">
        <v>20</v>
      </c>
      <c r="B4028" s="403" t="s">
        <v>657</v>
      </c>
      <c r="C4028" s="403" t="s">
        <v>343</v>
      </c>
      <c r="D4028" s="403" t="s">
        <v>344</v>
      </c>
      <c r="E4028" s="403" t="s">
        <v>1455</v>
      </c>
      <c r="F4028" s="403">
        <v>0</v>
      </c>
      <c r="O4028" s="403" t="s">
        <v>345</v>
      </c>
      <c r="R4028" s="403">
        <v>4</v>
      </c>
      <c r="S4028" s="403">
        <v>1.6215999999999999</v>
      </c>
      <c r="T4028" s="403">
        <v>5.12</v>
      </c>
      <c r="U4028" s="403">
        <v>8.9250000000000007</v>
      </c>
      <c r="V4028" s="403">
        <v>4.2050000000000001</v>
      </c>
      <c r="W4028" s="403">
        <v>13.6</v>
      </c>
      <c r="X4028" s="404">
        <v>0.44738</v>
      </c>
      <c r="Y4028" s="403">
        <f>X4028+(S4028*((U4028-INDEX('[1]Center of Mass'!$B$8:$M$105,MATCH(A4028,'[1]Center of Mass'!$B$8:$B$105,0),9))^2+(V4028-INDEX('[1]Center of Mass'!$B$8:$M$105,MATCH(A4028,'[1]Center of Mass'!$B$8:$B$105,0),10))^2))</f>
        <v>382.36467418799998</v>
      </c>
    </row>
    <row r="4029" spans="1:25">
      <c r="A4029" s="403" t="s">
        <v>20</v>
      </c>
      <c r="B4029" s="403" t="s">
        <v>463</v>
      </c>
      <c r="C4029" s="403" t="s">
        <v>343</v>
      </c>
      <c r="D4029" s="403" t="s">
        <v>344</v>
      </c>
      <c r="E4029" s="403" t="s">
        <v>1455</v>
      </c>
      <c r="F4029" s="403">
        <v>0</v>
      </c>
      <c r="O4029" s="403" t="s">
        <v>345</v>
      </c>
      <c r="R4029" s="403">
        <v>4</v>
      </c>
      <c r="S4029" s="403">
        <v>2.2503000000000002</v>
      </c>
      <c r="T4029" s="403">
        <v>6.0119999999999996</v>
      </c>
      <c r="U4029" s="403">
        <v>10.298</v>
      </c>
      <c r="V4029" s="403">
        <v>4.2050000000000001</v>
      </c>
      <c r="W4029" s="403">
        <v>13.6</v>
      </c>
      <c r="X4029" s="404">
        <v>0.85046999999999995</v>
      </c>
      <c r="Y4029" s="403">
        <f>X4029+(S4029*((U4029-INDEX('[1]Center of Mass'!$B$8:$M$105,MATCH(A4029,'[1]Center of Mass'!$B$8:$B$105,0),9))^2+(V4029-INDEX('[1]Center of Mass'!$B$8:$M$105,MATCH(A4029,'[1]Center of Mass'!$B$8:$B$105,0),10))^2))</f>
        <v>455.5464660504</v>
      </c>
    </row>
    <row r="4030" spans="1:25">
      <c r="A4030" s="403" t="s">
        <v>20</v>
      </c>
      <c r="B4030" s="403" t="s">
        <v>464</v>
      </c>
      <c r="C4030" s="403" t="s">
        <v>343</v>
      </c>
      <c r="D4030" s="403" t="s">
        <v>344</v>
      </c>
      <c r="E4030" s="403" t="s">
        <v>1455</v>
      </c>
      <c r="F4030" s="403">
        <v>0</v>
      </c>
      <c r="O4030" s="403" t="s">
        <v>345</v>
      </c>
      <c r="R4030" s="403">
        <v>4</v>
      </c>
      <c r="S4030" s="403">
        <v>2.2618</v>
      </c>
      <c r="T4030" s="403">
        <v>6.0279999999999996</v>
      </c>
      <c r="U4030" s="403">
        <v>11.898</v>
      </c>
      <c r="V4030" s="403">
        <v>4.2050000000000001</v>
      </c>
      <c r="W4030" s="403">
        <v>13.6</v>
      </c>
      <c r="X4030" s="404">
        <v>0.85975000000000001</v>
      </c>
      <c r="Y4030" s="403">
        <f>X4030+(S4030*((U4030-INDEX('[1]Center of Mass'!$B$8:$M$105,MATCH(A4030,'[1]Center of Mass'!$B$8:$B$105,0),9))^2+(V4030-INDEX('[1]Center of Mass'!$B$8:$M$105,MATCH(A4030,'[1]Center of Mass'!$B$8:$B$105,0),10))^2))</f>
        <v>380.44988150240005</v>
      </c>
    </row>
    <row r="4031" spans="1:25">
      <c r="A4031" s="403" t="s">
        <v>20</v>
      </c>
      <c r="B4031" s="403" t="s">
        <v>465</v>
      </c>
      <c r="C4031" s="403" t="s">
        <v>343</v>
      </c>
      <c r="D4031" s="403" t="s">
        <v>344</v>
      </c>
      <c r="E4031" s="403" t="s">
        <v>1455</v>
      </c>
      <c r="F4031" s="403">
        <v>0</v>
      </c>
      <c r="O4031" s="403" t="s">
        <v>345</v>
      </c>
      <c r="R4031" s="403">
        <v>4</v>
      </c>
      <c r="S4031" s="403">
        <v>1.5555000000000001</v>
      </c>
      <c r="T4031" s="403">
        <v>5.0259999999999998</v>
      </c>
      <c r="U4031" s="403">
        <v>13.252000000000001</v>
      </c>
      <c r="V4031" s="403">
        <v>4.2050000000000001</v>
      </c>
      <c r="W4031" s="403">
        <v>13.6</v>
      </c>
      <c r="X4031" s="404">
        <v>0.41548000000000002</v>
      </c>
      <c r="Y4031" s="403">
        <f>X4031+(S4031*((U4031-INDEX('[1]Center of Mass'!$B$8:$M$105,MATCH(A4031,'[1]Center of Mass'!$B$8:$B$105,0),9))^2+(V4031-INDEX('[1]Center of Mass'!$B$8:$M$105,MATCH(A4031,'[1]Center of Mass'!$B$8:$B$105,0),10))^2))</f>
        <v>222.62814354999998</v>
      </c>
    </row>
    <row r="4032" spans="1:25">
      <c r="A4032" s="403" t="s">
        <v>20</v>
      </c>
      <c r="B4032" s="403" t="s">
        <v>466</v>
      </c>
      <c r="C4032" s="403" t="s">
        <v>343</v>
      </c>
      <c r="D4032" s="403" t="s">
        <v>344</v>
      </c>
      <c r="E4032" s="403" t="s">
        <v>1455</v>
      </c>
      <c r="F4032" s="403">
        <v>0</v>
      </c>
      <c r="O4032" s="403" t="s">
        <v>345</v>
      </c>
      <c r="R4032" s="403">
        <v>4</v>
      </c>
      <c r="S4032" s="403">
        <v>1.5555000000000001</v>
      </c>
      <c r="T4032" s="403">
        <v>5.0259999999999998</v>
      </c>
      <c r="U4032" s="403">
        <v>14.355</v>
      </c>
      <c r="V4032" s="403">
        <v>4.2050000000000001</v>
      </c>
      <c r="W4032" s="403">
        <v>13.6</v>
      </c>
      <c r="X4032" s="404">
        <v>0.41548000000000002</v>
      </c>
      <c r="Y4032" s="403">
        <f>X4032+(S4032*((U4032-INDEX('[1]Center of Mass'!$B$8:$M$105,MATCH(A4032,'[1]Center of Mass'!$B$8:$B$105,0),9))^2+(V4032-INDEX('[1]Center of Mass'!$B$8:$M$105,MATCH(A4032,'[1]Center of Mass'!$B$8:$B$105,0),10))^2))</f>
        <v>195.20241529749998</v>
      </c>
    </row>
    <row r="4033" spans="1:25">
      <c r="A4033" s="403" t="s">
        <v>20</v>
      </c>
      <c r="B4033" s="403" t="s">
        <v>467</v>
      </c>
      <c r="C4033" s="403" t="s">
        <v>343</v>
      </c>
      <c r="D4033" s="403" t="s">
        <v>344</v>
      </c>
      <c r="E4033" s="403" t="s">
        <v>1455</v>
      </c>
      <c r="F4033" s="403">
        <v>0</v>
      </c>
      <c r="O4033" s="403" t="s">
        <v>345</v>
      </c>
      <c r="R4033" s="403">
        <v>4</v>
      </c>
      <c r="S4033" s="403">
        <v>1.5555000000000001</v>
      </c>
      <c r="T4033" s="403">
        <v>5.0259999999999998</v>
      </c>
      <c r="U4033" s="403">
        <v>15.458</v>
      </c>
      <c r="V4033" s="403">
        <v>4.2050000000000001</v>
      </c>
      <c r="W4033" s="403">
        <v>13.6</v>
      </c>
      <c r="X4033" s="404">
        <v>0.41548000000000002</v>
      </c>
      <c r="Y4033" s="403">
        <f>X4033+(S4033*((U4033-INDEX('[1]Center of Mass'!$B$8:$M$105,MATCH(A4033,'[1]Center of Mass'!$B$8:$B$105,0),9))^2+(V4033-INDEX('[1]Center of Mass'!$B$8:$M$105,MATCH(A4033,'[1]Center of Mass'!$B$8:$B$105,0),10))^2))</f>
        <v>171.56155764400003</v>
      </c>
    </row>
    <row r="4034" spans="1:25">
      <c r="A4034" s="403" t="s">
        <v>20</v>
      </c>
      <c r="B4034" s="403" t="s">
        <v>468</v>
      </c>
      <c r="C4034" s="403" t="s">
        <v>343</v>
      </c>
      <c r="D4034" s="403" t="s">
        <v>344</v>
      </c>
      <c r="E4034" s="403" t="s">
        <v>1455</v>
      </c>
      <c r="F4034" s="403">
        <v>0</v>
      </c>
      <c r="O4034" s="403" t="s">
        <v>345</v>
      </c>
      <c r="R4034" s="403">
        <v>4</v>
      </c>
      <c r="S4034" s="403">
        <v>1.6787000000000001</v>
      </c>
      <c r="T4034" s="403">
        <v>5.2009999999999996</v>
      </c>
      <c r="U4034" s="403">
        <v>16.605</v>
      </c>
      <c r="V4034" s="403">
        <v>4.2050000000000001</v>
      </c>
      <c r="W4034" s="403">
        <v>13.6</v>
      </c>
      <c r="X4034" s="404">
        <v>0.47638999999999998</v>
      </c>
      <c r="Y4034" s="403">
        <f>X4034+(S4034*((U4034-INDEX('[1]Center of Mass'!$B$8:$M$105,MATCH(A4034,'[1]Center of Mass'!$B$8:$B$105,0),9))^2+(V4034-INDEX('[1]Center of Mass'!$B$8:$M$105,MATCH(A4034,'[1]Center of Mass'!$B$8:$B$105,0),10))^2))</f>
        <v>162.97899016150001</v>
      </c>
    </row>
    <row r="4035" spans="1:25">
      <c r="A4035" s="403" t="s">
        <v>20</v>
      </c>
      <c r="B4035" s="403" t="s">
        <v>469</v>
      </c>
      <c r="C4035" s="403" t="s">
        <v>343</v>
      </c>
      <c r="D4035" s="403" t="s">
        <v>344</v>
      </c>
      <c r="E4035" s="403" t="s">
        <v>1455</v>
      </c>
      <c r="F4035" s="403">
        <v>0</v>
      </c>
      <c r="O4035" s="403" t="s">
        <v>345</v>
      </c>
      <c r="R4035" s="403">
        <v>4</v>
      </c>
      <c r="S4035" s="403">
        <v>0.84599999999999997</v>
      </c>
      <c r="T4035" s="403">
        <v>4.0199999999999996</v>
      </c>
      <c r="U4035" s="403">
        <v>17.5</v>
      </c>
      <c r="V4035" s="403">
        <v>4.2050000000000001</v>
      </c>
      <c r="W4035" s="403">
        <v>13.6</v>
      </c>
      <c r="X4035" s="404">
        <v>0.16556000000000001</v>
      </c>
      <c r="Y4035" s="403">
        <f>X4035+(S4035*((U4035-INDEX('[1]Center of Mass'!$B$8:$M$105,MATCH(A4035,'[1]Center of Mass'!$B$8:$B$105,0),9))^2+(V4035-INDEX('[1]Center of Mass'!$B$8:$M$105,MATCH(A4035,'[1]Center of Mass'!$B$8:$B$105,0),10))^2))</f>
        <v>74.877325880000001</v>
      </c>
    </row>
    <row r="4036" spans="1:25">
      <c r="A4036" s="403" t="s">
        <v>20</v>
      </c>
      <c r="B4036" s="403" t="s">
        <v>658</v>
      </c>
      <c r="C4036" s="403" t="s">
        <v>343</v>
      </c>
      <c r="D4036" s="403" t="s">
        <v>344</v>
      </c>
      <c r="E4036" s="403" t="s">
        <v>1455</v>
      </c>
      <c r="F4036" s="403">
        <v>0</v>
      </c>
      <c r="O4036" s="403" t="s">
        <v>345</v>
      </c>
      <c r="R4036" s="403">
        <v>4</v>
      </c>
      <c r="S4036" s="403">
        <v>1.7625999999999999</v>
      </c>
      <c r="T4036" s="403">
        <v>5.32</v>
      </c>
      <c r="U4036" s="403">
        <v>0.625</v>
      </c>
      <c r="V4036" s="403">
        <v>5.6150000000000002</v>
      </c>
      <c r="W4036" s="403">
        <v>13.6</v>
      </c>
      <c r="X4036" s="404">
        <v>0.52153000000000005</v>
      </c>
      <c r="Y4036" s="403">
        <f>X4036+(S4036*((U4036-INDEX('[1]Center of Mass'!$B$8:$M$105,MATCH(A4036,'[1]Center of Mass'!$B$8:$B$105,0),9))^2+(V4036-INDEX('[1]Center of Mass'!$B$8:$M$105,MATCH(A4036,'[1]Center of Mass'!$B$8:$B$105,0),10))^2))</f>
        <v>875.62765665699987</v>
      </c>
    </row>
    <row r="4037" spans="1:25">
      <c r="A4037" s="403" t="s">
        <v>20</v>
      </c>
      <c r="B4037" s="403" t="s">
        <v>659</v>
      </c>
      <c r="C4037" s="403" t="s">
        <v>343</v>
      </c>
      <c r="D4037" s="403" t="s">
        <v>344</v>
      </c>
      <c r="E4037" s="403" t="s">
        <v>1455</v>
      </c>
      <c r="F4037" s="403">
        <v>0</v>
      </c>
      <c r="O4037" s="403" t="s">
        <v>345</v>
      </c>
      <c r="R4037" s="403">
        <v>4</v>
      </c>
      <c r="S4037" s="403">
        <v>1.4453</v>
      </c>
      <c r="T4037" s="403">
        <v>4.87</v>
      </c>
      <c r="U4037" s="403">
        <v>1.7629999999999999</v>
      </c>
      <c r="V4037" s="403">
        <v>5.6150000000000002</v>
      </c>
      <c r="W4037" s="403">
        <v>13.6</v>
      </c>
      <c r="X4037" s="404">
        <v>0.36601</v>
      </c>
      <c r="Y4037" s="403">
        <f>X4037+(S4037*((U4037-INDEX('[1]Center of Mass'!$B$8:$M$105,MATCH(A4037,'[1]Center of Mass'!$B$8:$B$105,0),9))^2+(V4037-INDEX('[1]Center of Mass'!$B$8:$M$105,MATCH(A4037,'[1]Center of Mass'!$B$8:$B$105,0),10))^2))</f>
        <v>650.16680962290002</v>
      </c>
    </row>
    <row r="4038" spans="1:25">
      <c r="A4038" s="403" t="s">
        <v>20</v>
      </c>
      <c r="B4038" s="403" t="s">
        <v>660</v>
      </c>
      <c r="C4038" s="403" t="s">
        <v>343</v>
      </c>
      <c r="D4038" s="403" t="s">
        <v>344</v>
      </c>
      <c r="E4038" s="403" t="s">
        <v>1455</v>
      </c>
      <c r="F4038" s="403">
        <v>0</v>
      </c>
      <c r="O4038" s="403" t="s">
        <v>345</v>
      </c>
      <c r="R4038" s="403">
        <v>4</v>
      </c>
      <c r="S4038" s="403">
        <v>1.4453</v>
      </c>
      <c r="T4038" s="403">
        <v>4.87</v>
      </c>
      <c r="U4038" s="403">
        <v>2.7879999999999998</v>
      </c>
      <c r="V4038" s="403">
        <v>5.6150000000000002</v>
      </c>
      <c r="W4038" s="403">
        <v>13.6</v>
      </c>
      <c r="X4038" s="404">
        <v>0.36601</v>
      </c>
      <c r="Y4038" s="403">
        <f>X4038+(S4038*((U4038-INDEX('[1]Center of Mass'!$B$8:$M$105,MATCH(A4038,'[1]Center of Mass'!$B$8:$B$105,0),9))^2+(V4038-INDEX('[1]Center of Mass'!$B$8:$M$105,MATCH(A4038,'[1]Center of Mass'!$B$8:$B$105,0),10))^2))</f>
        <v>592.3302033903999</v>
      </c>
    </row>
    <row r="4039" spans="1:25">
      <c r="A4039" s="403" t="s">
        <v>20</v>
      </c>
      <c r="B4039" s="403" t="s">
        <v>661</v>
      </c>
      <c r="C4039" s="403" t="s">
        <v>343</v>
      </c>
      <c r="D4039" s="403" t="s">
        <v>344</v>
      </c>
      <c r="E4039" s="403" t="s">
        <v>1455</v>
      </c>
      <c r="F4039" s="403">
        <v>0</v>
      </c>
      <c r="O4039" s="403" t="s">
        <v>345</v>
      </c>
      <c r="R4039" s="403">
        <v>4</v>
      </c>
      <c r="S4039" s="403">
        <v>1.8331</v>
      </c>
      <c r="T4039" s="403">
        <v>5.42</v>
      </c>
      <c r="U4039" s="403">
        <v>3.95</v>
      </c>
      <c r="V4039" s="403">
        <v>5.6150000000000002</v>
      </c>
      <c r="W4039" s="403">
        <v>13.6</v>
      </c>
      <c r="X4039" s="404">
        <v>0.56186999999999998</v>
      </c>
      <c r="Y4039" s="403">
        <f>X4039+(S4039*((U4039-INDEX('[1]Center of Mass'!$B$8:$M$105,MATCH(A4039,'[1]Center of Mass'!$B$8:$B$105,0),9))^2+(V4039-INDEX('[1]Center of Mass'!$B$8:$M$105,MATCH(A4039,'[1]Center of Mass'!$B$8:$B$105,0),10))^2))</f>
        <v>672.85939730199993</v>
      </c>
    </row>
    <row r="4040" spans="1:25">
      <c r="A4040" s="403" t="s">
        <v>20</v>
      </c>
      <c r="B4040" s="403" t="s">
        <v>662</v>
      </c>
      <c r="C4040" s="403" t="s">
        <v>343</v>
      </c>
      <c r="D4040" s="403" t="s">
        <v>344</v>
      </c>
      <c r="E4040" s="403" t="s">
        <v>1455</v>
      </c>
      <c r="F4040" s="403">
        <v>0</v>
      </c>
      <c r="O4040" s="403" t="s">
        <v>345</v>
      </c>
      <c r="R4040" s="403">
        <v>4</v>
      </c>
      <c r="S4040" s="403">
        <v>1.8331</v>
      </c>
      <c r="T4040" s="403">
        <v>5.42</v>
      </c>
      <c r="U4040" s="403">
        <v>5.25</v>
      </c>
      <c r="V4040" s="403">
        <v>5.6150000000000002</v>
      </c>
      <c r="W4040" s="403">
        <v>13.6</v>
      </c>
      <c r="X4040" s="404">
        <v>0.56186999999999998</v>
      </c>
      <c r="Y4040" s="403">
        <f>X4040+(S4040*((U4040-INDEX('[1]Center of Mass'!$B$8:$M$105,MATCH(A4040,'[1]Center of Mass'!$B$8:$B$105,0),9))^2+(V4040-INDEX('[1]Center of Mass'!$B$8:$M$105,MATCH(A4040,'[1]Center of Mass'!$B$8:$B$105,0),10))^2))</f>
        <v>590.90222954199987</v>
      </c>
    </row>
    <row r="4041" spans="1:25">
      <c r="A4041" s="403" t="s">
        <v>20</v>
      </c>
      <c r="B4041" s="403" t="s">
        <v>663</v>
      </c>
      <c r="C4041" s="403" t="s">
        <v>343</v>
      </c>
      <c r="D4041" s="403" t="s">
        <v>344</v>
      </c>
      <c r="E4041" s="403" t="s">
        <v>1455</v>
      </c>
      <c r="F4041" s="403">
        <v>0</v>
      </c>
      <c r="O4041" s="403" t="s">
        <v>345</v>
      </c>
      <c r="R4041" s="403">
        <v>4</v>
      </c>
      <c r="S4041" s="403">
        <v>1.8331</v>
      </c>
      <c r="T4041" s="403">
        <v>5.42</v>
      </c>
      <c r="U4041" s="403">
        <v>6.55</v>
      </c>
      <c r="V4041" s="403">
        <v>5.6150000000000002</v>
      </c>
      <c r="W4041" s="403">
        <v>13.6</v>
      </c>
      <c r="X4041" s="404">
        <v>0.56186999999999998</v>
      </c>
      <c r="Y4041" s="403">
        <f>X4041+(S4041*((U4041-INDEX('[1]Center of Mass'!$B$8:$M$105,MATCH(A4041,'[1]Center of Mass'!$B$8:$B$105,0),9))^2+(V4041-INDEX('[1]Center of Mass'!$B$8:$M$105,MATCH(A4041,'[1]Center of Mass'!$B$8:$B$105,0),10))^2))</f>
        <v>515.1409397819998</v>
      </c>
    </row>
    <row r="4042" spans="1:25">
      <c r="A4042" s="403" t="s">
        <v>20</v>
      </c>
      <c r="B4042" s="403" t="s">
        <v>664</v>
      </c>
      <c r="C4042" s="403" t="s">
        <v>343</v>
      </c>
      <c r="D4042" s="403" t="s">
        <v>344</v>
      </c>
      <c r="E4042" s="403" t="s">
        <v>1455</v>
      </c>
      <c r="F4042" s="403">
        <v>0</v>
      </c>
      <c r="O4042" s="403" t="s">
        <v>345</v>
      </c>
      <c r="R4042" s="403">
        <v>4</v>
      </c>
      <c r="S4042" s="403">
        <v>1.6215999999999999</v>
      </c>
      <c r="T4042" s="403">
        <v>5.12</v>
      </c>
      <c r="U4042" s="403">
        <v>7.7750000000000004</v>
      </c>
      <c r="V4042" s="403">
        <v>5.6150000000000002</v>
      </c>
      <c r="W4042" s="403">
        <v>13.6</v>
      </c>
      <c r="X4042" s="404">
        <v>0.44738</v>
      </c>
      <c r="Y4042" s="403">
        <f>X4042+(S4042*((U4042-INDEX('[1]Center of Mass'!$B$8:$M$105,MATCH(A4042,'[1]Center of Mass'!$B$8:$B$105,0),9))^2+(V4042-INDEX('[1]Center of Mass'!$B$8:$M$105,MATCH(A4042,'[1]Center of Mass'!$B$8:$B$105,0),10))^2))</f>
        <v>397.51745593199996</v>
      </c>
    </row>
    <row r="4043" spans="1:25">
      <c r="A4043" s="403" t="s">
        <v>20</v>
      </c>
      <c r="B4043" s="403" t="s">
        <v>665</v>
      </c>
      <c r="C4043" s="403" t="s">
        <v>343</v>
      </c>
      <c r="D4043" s="403" t="s">
        <v>344</v>
      </c>
      <c r="E4043" s="403" t="s">
        <v>1455</v>
      </c>
      <c r="F4043" s="403">
        <v>0</v>
      </c>
      <c r="O4043" s="403" t="s">
        <v>345</v>
      </c>
      <c r="R4043" s="403">
        <v>4</v>
      </c>
      <c r="S4043" s="403">
        <v>1.6215999999999999</v>
      </c>
      <c r="T4043" s="403">
        <v>5.12</v>
      </c>
      <c r="U4043" s="403">
        <v>8.9250000000000007</v>
      </c>
      <c r="V4043" s="403">
        <v>5.6150000000000002</v>
      </c>
      <c r="W4043" s="403">
        <v>13.6</v>
      </c>
      <c r="X4043" s="404">
        <v>0.44738</v>
      </c>
      <c r="Y4043" s="403">
        <f>X4043+(S4043*((U4043-INDEX('[1]Center of Mass'!$B$8:$M$105,MATCH(A4043,'[1]Center of Mass'!$B$8:$B$105,0),9))^2+(V4043-INDEX('[1]Center of Mass'!$B$8:$M$105,MATCH(A4043,'[1]Center of Mass'!$B$8:$B$105,0),10))^2))</f>
        <v>347.36817865199998</v>
      </c>
    </row>
    <row r="4044" spans="1:25">
      <c r="A4044" s="403" t="s">
        <v>20</v>
      </c>
      <c r="B4044" s="403" t="s">
        <v>666</v>
      </c>
      <c r="C4044" s="403" t="s">
        <v>343</v>
      </c>
      <c r="D4044" s="403" t="s">
        <v>344</v>
      </c>
      <c r="E4044" s="403" t="s">
        <v>1455</v>
      </c>
      <c r="F4044" s="403">
        <v>0</v>
      </c>
      <c r="O4044" s="403" t="s">
        <v>345</v>
      </c>
      <c r="R4044" s="403">
        <v>4</v>
      </c>
      <c r="S4044" s="403">
        <v>2.2503000000000002</v>
      </c>
      <c r="T4044" s="403">
        <v>6.0119999999999996</v>
      </c>
      <c r="U4044" s="403">
        <v>10.298</v>
      </c>
      <c r="V4044" s="403">
        <v>5.6150000000000002</v>
      </c>
      <c r="W4044" s="403">
        <v>13.6</v>
      </c>
      <c r="X4044" s="404">
        <v>0.85046999999999995</v>
      </c>
      <c r="Y4044" s="403">
        <f>X4044+(S4044*((U4044-INDEX('[1]Center of Mass'!$B$8:$M$105,MATCH(A4044,'[1]Center of Mass'!$B$8:$B$105,0),9))^2+(V4044-INDEX('[1]Center of Mass'!$B$8:$M$105,MATCH(A4044,'[1]Center of Mass'!$B$8:$B$105,0),10))^2))</f>
        <v>406.98170661240005</v>
      </c>
    </row>
    <row r="4045" spans="1:25">
      <c r="A4045" s="403" t="s">
        <v>20</v>
      </c>
      <c r="B4045" s="403" t="s">
        <v>667</v>
      </c>
      <c r="C4045" s="403" t="s">
        <v>343</v>
      </c>
      <c r="D4045" s="403" t="s">
        <v>344</v>
      </c>
      <c r="E4045" s="403" t="s">
        <v>1455</v>
      </c>
      <c r="F4045" s="403">
        <v>0</v>
      </c>
      <c r="O4045" s="403" t="s">
        <v>345</v>
      </c>
      <c r="R4045" s="403">
        <v>4</v>
      </c>
      <c r="S4045" s="403">
        <v>2.2618</v>
      </c>
      <c r="T4045" s="403">
        <v>6.0279999999999996</v>
      </c>
      <c r="U4045" s="403">
        <v>11.898</v>
      </c>
      <c r="V4045" s="403">
        <v>5.6150000000000002</v>
      </c>
      <c r="W4045" s="403">
        <v>13.6</v>
      </c>
      <c r="X4045" s="404">
        <v>0.85975000000000001</v>
      </c>
      <c r="Y4045" s="403">
        <f>X4045+(S4045*((U4045-INDEX('[1]Center of Mass'!$B$8:$M$105,MATCH(A4045,'[1]Center of Mass'!$B$8:$B$105,0),9))^2+(V4045-INDEX('[1]Center of Mass'!$B$8:$M$105,MATCH(A4045,'[1]Center of Mass'!$B$8:$B$105,0),10))^2))</f>
        <v>331.6369352744</v>
      </c>
    </row>
    <row r="4046" spans="1:25">
      <c r="A4046" s="403" t="s">
        <v>20</v>
      </c>
      <c r="B4046" s="403" t="s">
        <v>668</v>
      </c>
      <c r="C4046" s="403" t="s">
        <v>343</v>
      </c>
      <c r="D4046" s="403" t="s">
        <v>344</v>
      </c>
      <c r="E4046" s="403" t="s">
        <v>1455</v>
      </c>
      <c r="F4046" s="403">
        <v>0</v>
      </c>
      <c r="O4046" s="403" t="s">
        <v>345</v>
      </c>
      <c r="R4046" s="403">
        <v>4</v>
      </c>
      <c r="S4046" s="403">
        <v>1.5555000000000001</v>
      </c>
      <c r="T4046" s="403">
        <v>5.0259999999999998</v>
      </c>
      <c r="U4046" s="403">
        <v>13.252000000000001</v>
      </c>
      <c r="V4046" s="403">
        <v>5.6150000000000002</v>
      </c>
      <c r="W4046" s="403">
        <v>13.6</v>
      </c>
      <c r="X4046" s="404">
        <v>0.41548000000000002</v>
      </c>
      <c r="Y4046" s="403">
        <f>X4046+(S4046*((U4046-INDEX('[1]Center of Mass'!$B$8:$M$105,MATCH(A4046,'[1]Center of Mass'!$B$8:$B$105,0),9))^2+(V4046-INDEX('[1]Center of Mass'!$B$8:$M$105,MATCH(A4046,'[1]Center of Mass'!$B$8:$B$105,0),10))^2))</f>
        <v>189.05818251999997</v>
      </c>
    </row>
    <row r="4047" spans="1:25">
      <c r="A4047" s="403" t="s">
        <v>20</v>
      </c>
      <c r="B4047" s="403" t="s">
        <v>669</v>
      </c>
      <c r="C4047" s="403" t="s">
        <v>343</v>
      </c>
      <c r="D4047" s="403" t="s">
        <v>344</v>
      </c>
      <c r="E4047" s="403" t="s">
        <v>1455</v>
      </c>
      <c r="F4047" s="403">
        <v>0</v>
      </c>
      <c r="O4047" s="403" t="s">
        <v>345</v>
      </c>
      <c r="R4047" s="403">
        <v>4</v>
      </c>
      <c r="S4047" s="403">
        <v>1.5555000000000001</v>
      </c>
      <c r="T4047" s="403">
        <v>5.0259999999999998</v>
      </c>
      <c r="U4047" s="403">
        <v>14.355</v>
      </c>
      <c r="V4047" s="403">
        <v>5.6150000000000002</v>
      </c>
      <c r="W4047" s="403">
        <v>13.6</v>
      </c>
      <c r="X4047" s="404">
        <v>0.41548000000000002</v>
      </c>
      <c r="Y4047" s="403">
        <f>X4047+(S4047*((U4047-INDEX('[1]Center of Mass'!$B$8:$M$105,MATCH(A4047,'[1]Center of Mass'!$B$8:$B$105,0),9))^2+(V4047-INDEX('[1]Center of Mass'!$B$8:$M$105,MATCH(A4047,'[1]Center of Mass'!$B$8:$B$105,0),10))^2))</f>
        <v>161.63245426750001</v>
      </c>
    </row>
    <row r="4048" spans="1:25">
      <c r="A4048" s="403" t="s">
        <v>20</v>
      </c>
      <c r="B4048" s="403" t="s">
        <v>670</v>
      </c>
      <c r="C4048" s="403" t="s">
        <v>343</v>
      </c>
      <c r="D4048" s="403" t="s">
        <v>344</v>
      </c>
      <c r="E4048" s="403" t="s">
        <v>1455</v>
      </c>
      <c r="F4048" s="403">
        <v>0</v>
      </c>
      <c r="O4048" s="403" t="s">
        <v>345</v>
      </c>
      <c r="R4048" s="403">
        <v>4</v>
      </c>
      <c r="S4048" s="403">
        <v>1.5555000000000001</v>
      </c>
      <c r="T4048" s="403">
        <v>5.0259999999999998</v>
      </c>
      <c r="U4048" s="403">
        <v>15.458</v>
      </c>
      <c r="V4048" s="403">
        <v>5.6150000000000002</v>
      </c>
      <c r="W4048" s="403">
        <v>13.6</v>
      </c>
      <c r="X4048" s="404">
        <v>0.41548000000000002</v>
      </c>
      <c r="Y4048" s="403">
        <f>X4048+(S4048*((U4048-INDEX('[1]Center of Mass'!$B$8:$M$105,MATCH(A4048,'[1]Center of Mass'!$B$8:$B$105,0),9))^2+(V4048-INDEX('[1]Center of Mass'!$B$8:$M$105,MATCH(A4048,'[1]Center of Mass'!$B$8:$B$105,0),10))^2))</f>
        <v>137.991596614</v>
      </c>
    </row>
    <row r="4049" spans="1:25">
      <c r="A4049" s="403" t="s">
        <v>20</v>
      </c>
      <c r="B4049" s="403" t="s">
        <v>671</v>
      </c>
      <c r="C4049" s="403" t="s">
        <v>343</v>
      </c>
      <c r="D4049" s="403" t="s">
        <v>344</v>
      </c>
      <c r="E4049" s="403" t="s">
        <v>1455</v>
      </c>
      <c r="F4049" s="403">
        <v>0</v>
      </c>
      <c r="O4049" s="403" t="s">
        <v>345</v>
      </c>
      <c r="R4049" s="403">
        <v>4</v>
      </c>
      <c r="S4049" s="403">
        <v>1.6787000000000001</v>
      </c>
      <c r="T4049" s="403">
        <v>5.2009999999999996</v>
      </c>
      <c r="U4049" s="403">
        <v>16.605</v>
      </c>
      <c r="V4049" s="403">
        <v>5.6150000000000002</v>
      </c>
      <c r="W4049" s="403">
        <v>13.6</v>
      </c>
      <c r="X4049" s="404">
        <v>0.47638999999999998</v>
      </c>
      <c r="Y4049" s="403">
        <f>X4049+(S4049*((U4049-INDEX('[1]Center of Mass'!$B$8:$M$105,MATCH(A4049,'[1]Center of Mass'!$B$8:$B$105,0),9))^2+(V4049-INDEX('[1]Center of Mass'!$B$8:$M$105,MATCH(A4049,'[1]Center of Mass'!$B$8:$B$105,0),10))^2))</f>
        <v>126.75019325949998</v>
      </c>
    </row>
    <row r="4050" spans="1:25">
      <c r="A4050" s="403" t="s">
        <v>20</v>
      </c>
      <c r="B4050" s="403" t="s">
        <v>470</v>
      </c>
      <c r="C4050" s="403" t="s">
        <v>343</v>
      </c>
      <c r="D4050" s="403" t="s">
        <v>344</v>
      </c>
      <c r="E4050" s="403" t="s">
        <v>1455</v>
      </c>
      <c r="F4050" s="403">
        <v>0</v>
      </c>
      <c r="O4050" s="403" t="s">
        <v>345</v>
      </c>
      <c r="R4050" s="403">
        <v>4</v>
      </c>
      <c r="S4050" s="403">
        <v>0.84599999999999997</v>
      </c>
      <c r="T4050" s="403">
        <v>4.0199999999999996</v>
      </c>
      <c r="U4050" s="403">
        <v>17.5</v>
      </c>
      <c r="V4050" s="403">
        <v>5.6150000000000002</v>
      </c>
      <c r="W4050" s="403">
        <v>13.6</v>
      </c>
      <c r="X4050" s="404">
        <v>0.16556000000000001</v>
      </c>
      <c r="Y4050" s="403">
        <f>X4050+(S4050*((U4050-INDEX('[1]Center of Mass'!$B$8:$M$105,MATCH(A4050,'[1]Center of Mass'!$B$8:$B$105,0),9))^2+(V4050-INDEX('[1]Center of Mass'!$B$8:$M$105,MATCH(A4050,'[1]Center of Mass'!$B$8:$B$105,0),10))^2))</f>
        <v>56.619410720000005</v>
      </c>
    </row>
    <row r="4051" spans="1:25">
      <c r="A4051" s="403" t="s">
        <v>20</v>
      </c>
      <c r="B4051" s="403" t="s">
        <v>472</v>
      </c>
      <c r="C4051" s="403" t="s">
        <v>343</v>
      </c>
      <c r="D4051" s="403" t="s">
        <v>344</v>
      </c>
      <c r="E4051" s="403" t="s">
        <v>1455</v>
      </c>
      <c r="F4051" s="403">
        <v>0</v>
      </c>
      <c r="O4051" s="403" t="s">
        <v>345</v>
      </c>
      <c r="R4051" s="403">
        <v>4</v>
      </c>
      <c r="S4051" s="403">
        <v>1.6875</v>
      </c>
      <c r="T4051" s="403">
        <v>5.2</v>
      </c>
      <c r="U4051" s="403">
        <v>0.625</v>
      </c>
      <c r="V4051" s="403">
        <v>6.9950000000000001</v>
      </c>
      <c r="W4051" s="403">
        <v>13.6</v>
      </c>
      <c r="X4051" s="404">
        <v>0.47602</v>
      </c>
      <c r="Y4051" s="403">
        <f>X4051+(S4051*((U4051-INDEX('[1]Center of Mass'!$B$8:$M$105,MATCH(A4051,'[1]Center of Mass'!$B$8:$B$105,0),9))^2+(V4051-INDEX('[1]Center of Mass'!$B$8:$M$105,MATCH(A4051,'[1]Center of Mass'!$B$8:$B$105,0),10))^2))</f>
        <v>809.14941718749992</v>
      </c>
    </row>
    <row r="4052" spans="1:25">
      <c r="A4052" s="403" t="s">
        <v>20</v>
      </c>
      <c r="B4052" s="403" t="s">
        <v>473</v>
      </c>
      <c r="C4052" s="403" t="s">
        <v>343</v>
      </c>
      <c r="D4052" s="403" t="s">
        <v>344</v>
      </c>
      <c r="E4052" s="403" t="s">
        <v>1455</v>
      </c>
      <c r="F4052" s="403">
        <v>0</v>
      </c>
      <c r="O4052" s="403" t="s">
        <v>345</v>
      </c>
      <c r="R4052" s="403">
        <v>4</v>
      </c>
      <c r="S4052" s="403">
        <v>1.3837999999999999</v>
      </c>
      <c r="T4052" s="403">
        <v>4.75</v>
      </c>
      <c r="U4052" s="403">
        <v>1.7629999999999999</v>
      </c>
      <c r="V4052" s="403">
        <v>6.9950000000000001</v>
      </c>
      <c r="W4052" s="403">
        <v>13.6</v>
      </c>
      <c r="X4052" s="404">
        <v>0.33130999999999999</v>
      </c>
      <c r="Y4052" s="403">
        <f>X4052+(S4052*((U4052-INDEX('[1]Center of Mass'!$B$8:$M$105,MATCH(A4052,'[1]Center of Mass'!$B$8:$B$105,0),9))^2+(V4052-INDEX('[1]Center of Mass'!$B$8:$M$105,MATCH(A4052,'[1]Center of Mass'!$B$8:$B$105,0),10))^2))</f>
        <v>598.58086404940002</v>
      </c>
    </row>
    <row r="4053" spans="1:25">
      <c r="A4053" s="403" t="s">
        <v>20</v>
      </c>
      <c r="B4053" s="403" t="s">
        <v>474</v>
      </c>
      <c r="C4053" s="403" t="s">
        <v>343</v>
      </c>
      <c r="D4053" s="403" t="s">
        <v>344</v>
      </c>
      <c r="E4053" s="403" t="s">
        <v>1455</v>
      </c>
      <c r="F4053" s="403">
        <v>0</v>
      </c>
      <c r="O4053" s="403" t="s">
        <v>345</v>
      </c>
      <c r="R4053" s="403">
        <v>4</v>
      </c>
      <c r="S4053" s="403">
        <v>1.3837999999999999</v>
      </c>
      <c r="T4053" s="403">
        <v>4.75</v>
      </c>
      <c r="U4053" s="403">
        <v>2.7879999999999998</v>
      </c>
      <c r="V4053" s="403">
        <v>6.9950000000000001</v>
      </c>
      <c r="W4053" s="403">
        <v>13.6</v>
      </c>
      <c r="X4053" s="404">
        <v>0.33130999999999999</v>
      </c>
      <c r="Y4053" s="403">
        <f>X4053+(S4053*((U4053-INDEX('[1]Center of Mass'!$B$8:$M$105,MATCH(A4053,'[1]Center of Mass'!$B$8:$B$105,0),9))^2+(V4053-INDEX('[1]Center of Mass'!$B$8:$M$105,MATCH(A4053,'[1]Center of Mass'!$B$8:$B$105,0),10))^2))</f>
        <v>543.20530485439997</v>
      </c>
    </row>
    <row r="4054" spans="1:25">
      <c r="A4054" s="403" t="s">
        <v>20</v>
      </c>
      <c r="B4054" s="403" t="s">
        <v>475</v>
      </c>
      <c r="C4054" s="403" t="s">
        <v>343</v>
      </c>
      <c r="D4054" s="403" t="s">
        <v>344</v>
      </c>
      <c r="E4054" s="403" t="s">
        <v>1455</v>
      </c>
      <c r="F4054" s="403">
        <v>0</v>
      </c>
      <c r="O4054" s="403" t="s">
        <v>345</v>
      </c>
      <c r="R4054" s="403">
        <v>4</v>
      </c>
      <c r="S4054" s="403">
        <v>1.7549999999999999</v>
      </c>
      <c r="T4054" s="403">
        <v>5.3</v>
      </c>
      <c r="U4054" s="403">
        <v>3.95</v>
      </c>
      <c r="V4054" s="403">
        <v>6.9950000000000001</v>
      </c>
      <c r="W4054" s="403">
        <v>13.6</v>
      </c>
      <c r="X4054" s="404">
        <v>0.51370000000000005</v>
      </c>
      <c r="Y4054" s="403">
        <f>X4054+(S4054*((U4054-INDEX('[1]Center of Mass'!$B$8:$M$105,MATCH(A4054,'[1]Center of Mass'!$B$8:$B$105,0),9))^2+(V4054-INDEX('[1]Center of Mass'!$B$8:$M$105,MATCH(A4054,'[1]Center of Mass'!$B$8:$B$105,0),10))^2))</f>
        <v>613.85520669999994</v>
      </c>
    </row>
    <row r="4055" spans="1:25">
      <c r="A4055" s="403" t="s">
        <v>20</v>
      </c>
      <c r="B4055" s="403" t="s">
        <v>476</v>
      </c>
      <c r="C4055" s="403" t="s">
        <v>343</v>
      </c>
      <c r="D4055" s="403" t="s">
        <v>344</v>
      </c>
      <c r="E4055" s="403" t="s">
        <v>1455</v>
      </c>
      <c r="F4055" s="403">
        <v>0</v>
      </c>
      <c r="O4055" s="403" t="s">
        <v>345</v>
      </c>
      <c r="R4055" s="403">
        <v>4</v>
      </c>
      <c r="S4055" s="403">
        <v>1.7549999999999999</v>
      </c>
      <c r="T4055" s="403">
        <v>5.3</v>
      </c>
      <c r="U4055" s="403">
        <v>5.25</v>
      </c>
      <c r="V4055" s="403">
        <v>6.9950000000000001</v>
      </c>
      <c r="W4055" s="403">
        <v>13.6</v>
      </c>
      <c r="X4055" s="404">
        <v>0.51370000000000005</v>
      </c>
      <c r="Y4055" s="403">
        <f>X4055+(S4055*((U4055-INDEX('[1]Center of Mass'!$B$8:$M$105,MATCH(A4055,'[1]Center of Mass'!$B$8:$B$105,0),9))^2+(V4055-INDEX('[1]Center of Mass'!$B$8:$M$105,MATCH(A4055,'[1]Center of Mass'!$B$8:$B$105,0),10))^2))</f>
        <v>535.38985869999999</v>
      </c>
    </row>
    <row r="4056" spans="1:25">
      <c r="A4056" s="403" t="s">
        <v>20</v>
      </c>
      <c r="B4056" s="403" t="s">
        <v>477</v>
      </c>
      <c r="C4056" s="403" t="s">
        <v>343</v>
      </c>
      <c r="D4056" s="403" t="s">
        <v>344</v>
      </c>
      <c r="E4056" s="403" t="s">
        <v>1455</v>
      </c>
      <c r="F4056" s="403">
        <v>0</v>
      </c>
      <c r="O4056" s="403" t="s">
        <v>345</v>
      </c>
      <c r="R4056" s="403">
        <v>4</v>
      </c>
      <c r="S4056" s="403">
        <v>1.7549999999999999</v>
      </c>
      <c r="T4056" s="403">
        <v>5.3</v>
      </c>
      <c r="U4056" s="403">
        <v>6.55</v>
      </c>
      <c r="V4056" s="403">
        <v>6.9950000000000001</v>
      </c>
      <c r="W4056" s="403">
        <v>13.6</v>
      </c>
      <c r="X4056" s="404">
        <v>0.51370000000000005</v>
      </c>
      <c r="Y4056" s="403">
        <f>X4056+(S4056*((U4056-INDEX('[1]Center of Mass'!$B$8:$M$105,MATCH(A4056,'[1]Center of Mass'!$B$8:$B$105,0),9))^2+(V4056-INDEX('[1]Center of Mass'!$B$8:$M$105,MATCH(A4056,'[1]Center of Mass'!$B$8:$B$105,0),10))^2))</f>
        <v>462.85641069999997</v>
      </c>
    </row>
    <row r="4057" spans="1:25">
      <c r="A4057" s="403" t="s">
        <v>20</v>
      </c>
      <c r="B4057" s="403" t="s">
        <v>478</v>
      </c>
      <c r="C4057" s="403" t="s">
        <v>343</v>
      </c>
      <c r="D4057" s="403" t="s">
        <v>344</v>
      </c>
      <c r="E4057" s="403" t="s">
        <v>1455</v>
      </c>
      <c r="F4057" s="403">
        <v>0</v>
      </c>
      <c r="O4057" s="403" t="s">
        <v>345</v>
      </c>
      <c r="R4057" s="403">
        <v>4</v>
      </c>
      <c r="S4057" s="403">
        <v>1.5525</v>
      </c>
      <c r="T4057" s="403">
        <v>5</v>
      </c>
      <c r="U4057" s="403">
        <v>7.7750000000000004</v>
      </c>
      <c r="V4057" s="403">
        <v>6.9950000000000001</v>
      </c>
      <c r="W4057" s="403">
        <v>13.6</v>
      </c>
      <c r="X4057" s="404">
        <v>0.40688000000000002</v>
      </c>
      <c r="Y4057" s="403">
        <f>X4057+(S4057*((U4057-INDEX('[1]Center of Mass'!$B$8:$M$105,MATCH(A4057,'[1]Center of Mass'!$B$8:$B$105,0),9))^2+(V4057-INDEX('[1]Center of Mass'!$B$8:$M$105,MATCH(A4057,'[1]Center of Mass'!$B$8:$B$105,0),10))^2))</f>
        <v>353.74200841249996</v>
      </c>
    </row>
    <row r="4058" spans="1:25">
      <c r="A4058" s="403" t="s">
        <v>20</v>
      </c>
      <c r="B4058" s="403" t="s">
        <v>479</v>
      </c>
      <c r="C4058" s="403" t="s">
        <v>343</v>
      </c>
      <c r="D4058" s="403" t="s">
        <v>344</v>
      </c>
      <c r="E4058" s="403" t="s">
        <v>1455</v>
      </c>
      <c r="F4058" s="403">
        <v>0</v>
      </c>
      <c r="O4058" s="403" t="s">
        <v>345</v>
      </c>
      <c r="R4058" s="403">
        <v>4</v>
      </c>
      <c r="S4058" s="403">
        <v>1.5525</v>
      </c>
      <c r="T4058" s="403">
        <v>5</v>
      </c>
      <c r="U4058" s="403">
        <v>8.9250000000000007</v>
      </c>
      <c r="V4058" s="403">
        <v>6.9950000000000001</v>
      </c>
      <c r="W4058" s="403">
        <v>13.6</v>
      </c>
      <c r="X4058" s="404">
        <v>0.40688000000000002</v>
      </c>
      <c r="Y4058" s="403">
        <f>X4058+(S4058*((U4058-INDEX('[1]Center of Mass'!$B$8:$M$105,MATCH(A4058,'[1]Center of Mass'!$B$8:$B$105,0),9))^2+(V4058-INDEX('[1]Center of Mass'!$B$8:$M$105,MATCH(A4058,'[1]Center of Mass'!$B$8:$B$105,0),10))^2))</f>
        <v>305.72970391249999</v>
      </c>
    </row>
    <row r="4059" spans="1:25">
      <c r="A4059" s="403" t="s">
        <v>20</v>
      </c>
      <c r="B4059" s="403" t="s">
        <v>480</v>
      </c>
      <c r="C4059" s="403" t="s">
        <v>343</v>
      </c>
      <c r="D4059" s="403" t="s">
        <v>344</v>
      </c>
      <c r="E4059" s="403" t="s">
        <v>1455</v>
      </c>
      <c r="F4059" s="403">
        <v>0</v>
      </c>
      <c r="O4059" s="403" t="s">
        <v>345</v>
      </c>
      <c r="R4059" s="403">
        <v>4</v>
      </c>
      <c r="S4059" s="403">
        <v>2.1545000000000001</v>
      </c>
      <c r="T4059" s="403">
        <v>5.8920000000000003</v>
      </c>
      <c r="U4059" s="403">
        <v>10.298</v>
      </c>
      <c r="V4059" s="403">
        <v>6.9950000000000001</v>
      </c>
      <c r="W4059" s="403">
        <v>13.6</v>
      </c>
      <c r="X4059" s="404">
        <v>0.78449000000000002</v>
      </c>
      <c r="Y4059" s="403">
        <f>X4059+(S4059*((U4059-INDEX('[1]Center of Mass'!$B$8:$M$105,MATCH(A4059,'[1]Center of Mass'!$B$8:$B$105,0),9))^2+(V4059-INDEX('[1]Center of Mass'!$B$8:$M$105,MATCH(A4059,'[1]Center of Mass'!$B$8:$B$105,0),10))^2))</f>
        <v>352.41317002599999</v>
      </c>
    </row>
    <row r="4060" spans="1:25">
      <c r="A4060" s="403" t="s">
        <v>20</v>
      </c>
      <c r="B4060" s="403" t="s">
        <v>481</v>
      </c>
      <c r="C4060" s="403" t="s">
        <v>343</v>
      </c>
      <c r="D4060" s="403" t="s">
        <v>344</v>
      </c>
      <c r="E4060" s="403" t="s">
        <v>1455</v>
      </c>
      <c r="F4060" s="403">
        <v>0</v>
      </c>
      <c r="O4060" s="403" t="s">
        <v>345</v>
      </c>
      <c r="R4060" s="403">
        <v>4</v>
      </c>
      <c r="S4060" s="403">
        <v>2.1655000000000002</v>
      </c>
      <c r="T4060" s="403">
        <v>5.9080000000000004</v>
      </c>
      <c r="U4060" s="403">
        <v>11.898</v>
      </c>
      <c r="V4060" s="403">
        <v>6.9950000000000001</v>
      </c>
      <c r="W4060" s="403">
        <v>13.6</v>
      </c>
      <c r="X4060" s="404">
        <v>0.79322000000000004</v>
      </c>
      <c r="Y4060" s="403">
        <f>X4060+(S4060*((U4060-INDEX('[1]Center of Mass'!$B$8:$M$105,MATCH(A4060,'[1]Center of Mass'!$B$8:$B$105,0),9))^2+(V4060-INDEX('[1]Center of Mass'!$B$8:$M$105,MATCH(A4060,'[1]Center of Mass'!$B$8:$B$105,0),10))^2))</f>
        <v>280.08431213400007</v>
      </c>
    </row>
    <row r="4061" spans="1:25">
      <c r="A4061" s="403" t="s">
        <v>20</v>
      </c>
      <c r="B4061" s="403" t="s">
        <v>672</v>
      </c>
      <c r="C4061" s="403" t="s">
        <v>343</v>
      </c>
      <c r="D4061" s="403" t="s">
        <v>344</v>
      </c>
      <c r="E4061" s="403" t="s">
        <v>1455</v>
      </c>
      <c r="F4061" s="403">
        <v>0</v>
      </c>
      <c r="O4061" s="403" t="s">
        <v>345</v>
      </c>
      <c r="R4061" s="403">
        <v>4</v>
      </c>
      <c r="S4061" s="403">
        <v>1.4893000000000001</v>
      </c>
      <c r="T4061" s="403">
        <v>4.9059999999999997</v>
      </c>
      <c r="U4061" s="403">
        <v>13.252000000000001</v>
      </c>
      <c r="V4061" s="403">
        <v>6.9950000000000001</v>
      </c>
      <c r="W4061" s="403">
        <v>13.6</v>
      </c>
      <c r="X4061" s="404">
        <v>0.37722</v>
      </c>
      <c r="Y4061" s="403">
        <f>X4061+(S4061*((U4061-INDEX('[1]Center of Mass'!$B$8:$M$105,MATCH(A4061,'[1]Center of Mass'!$B$8:$B$105,0),9))^2+(V4061-INDEX('[1]Center of Mass'!$B$8:$M$105,MATCH(A4061,'[1]Center of Mass'!$B$8:$B$105,0),10))^2))</f>
        <v>155.26823260799998</v>
      </c>
    </row>
    <row r="4062" spans="1:25">
      <c r="A4062" s="403" t="s">
        <v>20</v>
      </c>
      <c r="B4062" s="403" t="s">
        <v>673</v>
      </c>
      <c r="C4062" s="403" t="s">
        <v>343</v>
      </c>
      <c r="D4062" s="403" t="s">
        <v>344</v>
      </c>
      <c r="E4062" s="403" t="s">
        <v>1455</v>
      </c>
      <c r="F4062" s="403">
        <v>0</v>
      </c>
      <c r="O4062" s="403" t="s">
        <v>345</v>
      </c>
      <c r="R4062" s="403">
        <v>4</v>
      </c>
      <c r="S4062" s="403">
        <v>1.4893000000000001</v>
      </c>
      <c r="T4062" s="403">
        <v>4.9059999999999997</v>
      </c>
      <c r="U4062" s="403">
        <v>14.355</v>
      </c>
      <c r="V4062" s="403">
        <v>6.9950000000000001</v>
      </c>
      <c r="W4062" s="403">
        <v>13.6</v>
      </c>
      <c r="X4062" s="404">
        <v>0.37722</v>
      </c>
      <c r="Y4062" s="403">
        <f>X4062+(S4062*((U4062-INDEX('[1]Center of Mass'!$B$8:$M$105,MATCH(A4062,'[1]Center of Mass'!$B$8:$B$105,0),9))^2+(V4062-INDEX('[1]Center of Mass'!$B$8:$M$105,MATCH(A4062,'[1]Center of Mass'!$B$8:$B$105,0),10))^2))</f>
        <v>129.00970667649997</v>
      </c>
    </row>
    <row r="4063" spans="1:25">
      <c r="A4063" s="403" t="s">
        <v>20</v>
      </c>
      <c r="B4063" s="403" t="s">
        <v>674</v>
      </c>
      <c r="C4063" s="403" t="s">
        <v>343</v>
      </c>
      <c r="D4063" s="403" t="s">
        <v>344</v>
      </c>
      <c r="E4063" s="403" t="s">
        <v>1455</v>
      </c>
      <c r="F4063" s="403">
        <v>0</v>
      </c>
      <c r="O4063" s="403" t="s">
        <v>345</v>
      </c>
      <c r="R4063" s="403">
        <v>4</v>
      </c>
      <c r="S4063" s="403">
        <v>1.4893000000000001</v>
      </c>
      <c r="T4063" s="403">
        <v>4.9059999999999997</v>
      </c>
      <c r="U4063" s="403">
        <v>15.458</v>
      </c>
      <c r="V4063" s="403">
        <v>6.9950000000000001</v>
      </c>
      <c r="W4063" s="403">
        <v>13.6</v>
      </c>
      <c r="X4063" s="404">
        <v>0.37722</v>
      </c>
      <c r="Y4063" s="403">
        <f>X4063+(S4063*((U4063-INDEX('[1]Center of Mass'!$B$8:$M$105,MATCH(A4063,'[1]Center of Mass'!$B$8:$B$105,0),9))^2+(V4063-INDEX('[1]Center of Mass'!$B$8:$M$105,MATCH(A4063,'[1]Center of Mass'!$B$8:$B$105,0),10))^2))</f>
        <v>106.37497231239999</v>
      </c>
    </row>
    <row r="4064" spans="1:25">
      <c r="A4064" s="403" t="s">
        <v>20</v>
      </c>
      <c r="B4064" s="403" t="s">
        <v>675</v>
      </c>
      <c r="C4064" s="403" t="s">
        <v>343</v>
      </c>
      <c r="D4064" s="403" t="s">
        <v>344</v>
      </c>
      <c r="E4064" s="403" t="s">
        <v>1455</v>
      </c>
      <c r="F4064" s="403">
        <v>0</v>
      </c>
      <c r="O4064" s="403" t="s">
        <v>345</v>
      </c>
      <c r="R4064" s="403">
        <v>4</v>
      </c>
      <c r="S4064" s="403">
        <v>1.6072</v>
      </c>
      <c r="T4064" s="403">
        <v>5.0810000000000004</v>
      </c>
      <c r="U4064" s="403">
        <v>16.605</v>
      </c>
      <c r="V4064" s="403">
        <v>6.9950000000000001</v>
      </c>
      <c r="W4064" s="403">
        <v>13.6</v>
      </c>
      <c r="X4064" s="404">
        <v>0.43391000000000002</v>
      </c>
      <c r="Y4064" s="403">
        <f>X4064+(S4064*((U4064-INDEX('[1]Center of Mass'!$B$8:$M$105,MATCH(A4064,'[1]Center of Mass'!$B$8:$B$105,0),9))^2+(V4064-INDEX('[1]Center of Mass'!$B$8:$M$105,MATCH(A4064,'[1]Center of Mass'!$B$8:$B$105,0),10))^2))</f>
        <v>93.569711555999973</v>
      </c>
    </row>
    <row r="4065" spans="1:25">
      <c r="A4065" s="403" t="s">
        <v>20</v>
      </c>
      <c r="B4065" s="403" t="s">
        <v>676</v>
      </c>
      <c r="C4065" s="403" t="s">
        <v>343</v>
      </c>
      <c r="D4065" s="403" t="s">
        <v>344</v>
      </c>
      <c r="E4065" s="403" t="s">
        <v>1455</v>
      </c>
      <c r="F4065" s="403">
        <v>0</v>
      </c>
      <c r="O4065" s="403" t="s">
        <v>345</v>
      </c>
      <c r="R4065" s="403">
        <v>4</v>
      </c>
      <c r="S4065" s="403">
        <v>0.81</v>
      </c>
      <c r="T4065" s="403">
        <v>3.9</v>
      </c>
      <c r="U4065" s="403">
        <v>17.5</v>
      </c>
      <c r="V4065" s="403">
        <v>6.9950000000000001</v>
      </c>
      <c r="W4065" s="403">
        <v>13.6</v>
      </c>
      <c r="X4065" s="404">
        <v>0.14732000000000001</v>
      </c>
      <c r="Y4065" s="403">
        <f>X4065+(S4065*((U4065-INDEX('[1]Center of Mass'!$B$8:$M$105,MATCH(A4065,'[1]Center of Mass'!$B$8:$B$105,0),9))^2+(V4065-INDEX('[1]Center of Mass'!$B$8:$M$105,MATCH(A4065,'[1]Center of Mass'!$B$8:$B$105,0),10))^2))</f>
        <v>40.208494400000006</v>
      </c>
    </row>
    <row r="4066" spans="1:25">
      <c r="A4066" s="403" t="s">
        <v>20</v>
      </c>
      <c r="B4066" s="403" t="s">
        <v>678</v>
      </c>
      <c r="C4066" s="403" t="s">
        <v>343</v>
      </c>
      <c r="D4066" s="403" t="s">
        <v>344</v>
      </c>
      <c r="E4066" s="403" t="s">
        <v>1455</v>
      </c>
      <c r="F4066" s="403">
        <v>0</v>
      </c>
      <c r="O4066" s="403" t="s">
        <v>345</v>
      </c>
      <c r="R4066" s="403">
        <v>4</v>
      </c>
      <c r="S4066" s="403">
        <v>0.54320000000000002</v>
      </c>
      <c r="T4066" s="403">
        <v>3.11</v>
      </c>
      <c r="U4066" s="403">
        <v>1.7629999999999999</v>
      </c>
      <c r="V4066" s="403">
        <v>7.9349999999999996</v>
      </c>
      <c r="W4066" s="403">
        <v>13.6</v>
      </c>
      <c r="X4066" s="404">
        <v>6.0263999999999998E-2</v>
      </c>
      <c r="Y4066" s="403">
        <f>X4066+(S4066*((U4066-INDEX('[1]Center of Mass'!$B$8:$M$105,MATCH(A4066,'[1]Center of Mass'!$B$8:$B$105,0),9))^2+(V4066-INDEX('[1]Center of Mass'!$B$8:$M$105,MATCH(A4066,'[1]Center of Mass'!$B$8:$B$105,0),10))^2))</f>
        <v>229.69234573360001</v>
      </c>
    </row>
    <row r="4067" spans="1:25">
      <c r="A4067" s="403" t="s">
        <v>20</v>
      </c>
      <c r="B4067" s="403" t="s">
        <v>679</v>
      </c>
      <c r="C4067" s="403" t="s">
        <v>343</v>
      </c>
      <c r="D4067" s="403" t="s">
        <v>344</v>
      </c>
      <c r="E4067" s="403" t="s">
        <v>1455</v>
      </c>
      <c r="F4067" s="403">
        <v>0</v>
      </c>
      <c r="O4067" s="403" t="s">
        <v>345</v>
      </c>
      <c r="R4067" s="403">
        <v>4</v>
      </c>
      <c r="S4067" s="403">
        <v>0.54320000000000002</v>
      </c>
      <c r="T4067" s="403">
        <v>3.11</v>
      </c>
      <c r="U4067" s="403">
        <v>2.7879999999999998</v>
      </c>
      <c r="V4067" s="403">
        <v>7.9349999999999996</v>
      </c>
      <c r="W4067" s="403">
        <v>13.6</v>
      </c>
      <c r="X4067" s="404">
        <v>6.0263999999999998E-2</v>
      </c>
      <c r="Y4067" s="403">
        <f>X4067+(S4067*((U4067-INDEX('[1]Center of Mass'!$B$8:$M$105,MATCH(A4067,'[1]Center of Mass'!$B$8:$B$105,0),9))^2+(V4067-INDEX('[1]Center of Mass'!$B$8:$M$105,MATCH(A4067,'[1]Center of Mass'!$B$8:$B$105,0),10))^2))</f>
        <v>207.9550977536</v>
      </c>
    </row>
    <row r="4068" spans="1:25">
      <c r="A4068" s="403" t="s">
        <v>20</v>
      </c>
      <c r="B4068" s="403" t="s">
        <v>680</v>
      </c>
      <c r="C4068" s="403" t="s">
        <v>343</v>
      </c>
      <c r="D4068" s="403" t="s">
        <v>344</v>
      </c>
      <c r="E4068" s="403" t="s">
        <v>1455</v>
      </c>
      <c r="F4068" s="403">
        <v>0</v>
      </c>
      <c r="O4068" s="403" t="s">
        <v>345</v>
      </c>
      <c r="R4068" s="403">
        <v>4</v>
      </c>
      <c r="S4068" s="403">
        <v>0.68889999999999996</v>
      </c>
      <c r="T4068" s="403">
        <v>3.66</v>
      </c>
      <c r="U4068" s="403">
        <v>3.95</v>
      </c>
      <c r="V4068" s="403">
        <v>7.9349999999999996</v>
      </c>
      <c r="W4068" s="403">
        <v>13.6</v>
      </c>
      <c r="X4068" s="404">
        <v>0.11314</v>
      </c>
      <c r="Y4068" s="403">
        <f>X4068+(S4068*((U4068-INDEX('[1]Center of Mass'!$B$8:$M$105,MATCH(A4068,'[1]Center of Mass'!$B$8:$B$105,0),9))^2+(V4068-INDEX('[1]Center of Mass'!$B$8:$M$105,MATCH(A4068,'[1]Center of Mass'!$B$8:$B$105,0),10))^2))</f>
        <v>234.26894108999997</v>
      </c>
    </row>
    <row r="4069" spans="1:25">
      <c r="A4069" s="403" t="s">
        <v>20</v>
      </c>
      <c r="B4069" s="403" t="s">
        <v>681</v>
      </c>
      <c r="C4069" s="403" t="s">
        <v>343</v>
      </c>
      <c r="D4069" s="403" t="s">
        <v>344</v>
      </c>
      <c r="E4069" s="403" t="s">
        <v>1455</v>
      </c>
      <c r="F4069" s="403">
        <v>0</v>
      </c>
      <c r="O4069" s="403" t="s">
        <v>345</v>
      </c>
      <c r="R4069" s="403">
        <v>4</v>
      </c>
      <c r="S4069" s="403">
        <v>0.68889999999999996</v>
      </c>
      <c r="T4069" s="403">
        <v>3.66</v>
      </c>
      <c r="U4069" s="403">
        <v>5.25</v>
      </c>
      <c r="V4069" s="403">
        <v>7.9349999999999996</v>
      </c>
      <c r="W4069" s="403">
        <v>13.6</v>
      </c>
      <c r="X4069" s="404">
        <v>0.11314</v>
      </c>
      <c r="Y4069" s="403">
        <f>X4069+(S4069*((U4069-INDEX('[1]Center of Mass'!$B$8:$M$105,MATCH(A4069,'[1]Center of Mass'!$B$8:$B$105,0),9))^2+(V4069-INDEX('[1]Center of Mass'!$B$8:$M$105,MATCH(A4069,'[1]Center of Mass'!$B$8:$B$105,0),10))^2))</f>
        <v>203.46849764999996</v>
      </c>
    </row>
    <row r="4070" spans="1:25">
      <c r="A4070" s="403" t="s">
        <v>20</v>
      </c>
      <c r="B4070" s="403" t="s">
        <v>682</v>
      </c>
      <c r="C4070" s="403" t="s">
        <v>343</v>
      </c>
      <c r="D4070" s="403" t="s">
        <v>344</v>
      </c>
      <c r="E4070" s="403" t="s">
        <v>1455</v>
      </c>
      <c r="F4070" s="403">
        <v>0</v>
      </c>
      <c r="O4070" s="403" t="s">
        <v>345</v>
      </c>
      <c r="R4070" s="403">
        <v>4</v>
      </c>
      <c r="S4070" s="403">
        <v>0.68889999999999996</v>
      </c>
      <c r="T4070" s="403">
        <v>3.66</v>
      </c>
      <c r="U4070" s="403">
        <v>6.55</v>
      </c>
      <c r="V4070" s="403">
        <v>7.9349999999999996</v>
      </c>
      <c r="W4070" s="403">
        <v>13.6</v>
      </c>
      <c r="X4070" s="404">
        <v>0.11314</v>
      </c>
      <c r="Y4070" s="403">
        <f>X4070+(S4070*((U4070-INDEX('[1]Center of Mass'!$B$8:$M$105,MATCH(A4070,'[1]Center of Mass'!$B$8:$B$105,0),9))^2+(V4070-INDEX('[1]Center of Mass'!$B$8:$M$105,MATCH(A4070,'[1]Center of Mass'!$B$8:$B$105,0),10))^2))</f>
        <v>174.99653620999993</v>
      </c>
    </row>
    <row r="4071" spans="1:25">
      <c r="A4071" s="403" t="s">
        <v>20</v>
      </c>
      <c r="B4071" s="403" t="s">
        <v>683</v>
      </c>
      <c r="C4071" s="403" t="s">
        <v>343</v>
      </c>
      <c r="D4071" s="403" t="s">
        <v>344</v>
      </c>
      <c r="E4071" s="403" t="s">
        <v>1455</v>
      </c>
      <c r="F4071" s="403">
        <v>0</v>
      </c>
      <c r="O4071" s="403" t="s">
        <v>345</v>
      </c>
      <c r="R4071" s="403">
        <v>4</v>
      </c>
      <c r="S4071" s="403">
        <v>0.60940000000000005</v>
      </c>
      <c r="T4071" s="403">
        <v>3.36</v>
      </c>
      <c r="U4071" s="403">
        <v>7.7750000000000004</v>
      </c>
      <c r="V4071" s="403">
        <v>7.9349999999999996</v>
      </c>
      <c r="W4071" s="403">
        <v>13.6</v>
      </c>
      <c r="X4071" s="404">
        <v>8.1419000000000005E-2</v>
      </c>
      <c r="Y4071" s="403">
        <f>X4071+(S4071*((U4071-INDEX('[1]Center of Mass'!$B$8:$M$105,MATCH(A4071,'[1]Center of Mass'!$B$8:$B$105,0),9))^2+(V4071-INDEX('[1]Center of Mass'!$B$8:$M$105,MATCH(A4071,'[1]Center of Mass'!$B$8:$B$105,0),10))^2))</f>
        <v>132.934778155</v>
      </c>
    </row>
    <row r="4072" spans="1:25">
      <c r="A4072" s="403" t="s">
        <v>20</v>
      </c>
      <c r="B4072" s="403" t="s">
        <v>684</v>
      </c>
      <c r="C4072" s="403" t="s">
        <v>343</v>
      </c>
      <c r="D4072" s="403" t="s">
        <v>344</v>
      </c>
      <c r="E4072" s="403" t="s">
        <v>1455</v>
      </c>
      <c r="F4072" s="403">
        <v>0</v>
      </c>
      <c r="O4072" s="403" t="s">
        <v>345</v>
      </c>
      <c r="R4072" s="403">
        <v>4</v>
      </c>
      <c r="S4072" s="403">
        <v>0.60940000000000005</v>
      </c>
      <c r="T4072" s="403">
        <v>3.36</v>
      </c>
      <c r="U4072" s="403">
        <v>8.9250000000000007</v>
      </c>
      <c r="V4072" s="403">
        <v>7.9349999999999996</v>
      </c>
      <c r="W4072" s="403">
        <v>13.6</v>
      </c>
      <c r="X4072" s="404">
        <v>8.1419000000000005E-2</v>
      </c>
      <c r="Y4072" s="403">
        <f>X4072+(S4072*((U4072-INDEX('[1]Center of Mass'!$B$8:$M$105,MATCH(A4072,'[1]Center of Mass'!$B$8:$B$105,0),9))^2+(V4072-INDEX('[1]Center of Mass'!$B$8:$M$105,MATCH(A4072,'[1]Center of Mass'!$B$8:$B$105,0),10))^2))</f>
        <v>114.08859563499999</v>
      </c>
    </row>
    <row r="4073" spans="1:25">
      <c r="A4073" s="403" t="s">
        <v>20</v>
      </c>
      <c r="B4073" s="403" t="s">
        <v>685</v>
      </c>
      <c r="C4073" s="403" t="s">
        <v>343</v>
      </c>
      <c r="D4073" s="403" t="s">
        <v>344</v>
      </c>
      <c r="E4073" s="403" t="s">
        <v>1455</v>
      </c>
      <c r="F4073" s="403">
        <v>0</v>
      </c>
      <c r="O4073" s="403" t="s">
        <v>345</v>
      </c>
      <c r="R4073" s="403">
        <v>4</v>
      </c>
      <c r="S4073" s="403">
        <v>0.84570000000000001</v>
      </c>
      <c r="T4073" s="403">
        <v>4.2519999999999998</v>
      </c>
      <c r="U4073" s="403">
        <v>10.298</v>
      </c>
      <c r="V4073" s="403">
        <v>7.9349999999999996</v>
      </c>
      <c r="W4073" s="403">
        <v>13.6</v>
      </c>
      <c r="X4073" s="404">
        <v>0.19928000000000001</v>
      </c>
      <c r="Y4073" s="403">
        <f>X4073+(S4073*((U4073-INDEX('[1]Center of Mass'!$B$8:$M$105,MATCH(A4073,'[1]Center of Mass'!$B$8:$B$105,0),9))^2+(V4073-INDEX('[1]Center of Mass'!$B$8:$M$105,MATCH(A4073,'[1]Center of Mass'!$B$8:$B$105,0),10))^2))</f>
        <v>130.11773353159998</v>
      </c>
    </row>
    <row r="4074" spans="1:25">
      <c r="A4074" s="403" t="s">
        <v>20</v>
      </c>
      <c r="B4074" s="403" t="s">
        <v>686</v>
      </c>
      <c r="C4074" s="403" t="s">
        <v>343</v>
      </c>
      <c r="D4074" s="403" t="s">
        <v>344</v>
      </c>
      <c r="E4074" s="403" t="s">
        <v>1455</v>
      </c>
      <c r="F4074" s="403">
        <v>0</v>
      </c>
      <c r="O4074" s="403" t="s">
        <v>345</v>
      </c>
      <c r="R4074" s="403">
        <v>4</v>
      </c>
      <c r="S4074" s="403">
        <v>0.85</v>
      </c>
      <c r="T4074" s="403">
        <v>4.2679999999999998</v>
      </c>
      <c r="U4074" s="403">
        <v>11.898</v>
      </c>
      <c r="V4074" s="403">
        <v>7.9349999999999996</v>
      </c>
      <c r="W4074" s="403">
        <v>13.6</v>
      </c>
      <c r="X4074" s="404">
        <v>0.20215</v>
      </c>
      <c r="Y4074" s="403">
        <f>X4074+(S4074*((U4074-INDEX('[1]Center of Mass'!$B$8:$M$105,MATCH(A4074,'[1]Center of Mass'!$B$8:$B$105,0),9))^2+(V4074-INDEX('[1]Center of Mass'!$B$8:$M$105,MATCH(A4074,'[1]Center of Mass'!$B$8:$B$105,0),10))^2))</f>
        <v>101.68261980000001</v>
      </c>
    </row>
    <row r="4075" spans="1:25">
      <c r="A4075" s="403" t="s">
        <v>20</v>
      </c>
      <c r="B4075" s="403" t="s">
        <v>687</v>
      </c>
      <c r="C4075" s="403" t="s">
        <v>343</v>
      </c>
      <c r="D4075" s="403" t="s">
        <v>344</v>
      </c>
      <c r="E4075" s="403" t="s">
        <v>1455</v>
      </c>
      <c r="F4075" s="403">
        <v>0</v>
      </c>
      <c r="O4075" s="403" t="s">
        <v>345</v>
      </c>
      <c r="R4075" s="403">
        <v>4</v>
      </c>
      <c r="S4075" s="403">
        <v>0.58460000000000001</v>
      </c>
      <c r="T4075" s="403">
        <v>3.266</v>
      </c>
      <c r="U4075" s="403">
        <v>13.252000000000001</v>
      </c>
      <c r="V4075" s="403">
        <v>7.9349999999999996</v>
      </c>
      <c r="W4075" s="403">
        <v>13.6</v>
      </c>
      <c r="X4075" s="404">
        <v>7.2963E-2</v>
      </c>
      <c r="Y4075" s="403">
        <f>X4075+(S4075*((U4075-INDEX('[1]Center of Mass'!$B$8:$M$105,MATCH(A4075,'[1]Center of Mass'!$B$8:$B$105,0),9))^2+(V4075-INDEX('[1]Center of Mass'!$B$8:$M$105,MATCH(A4075,'[1]Center of Mass'!$B$8:$B$105,0),10))^2))</f>
        <v>55.269912871999999</v>
      </c>
    </row>
    <row r="4076" spans="1:25">
      <c r="A4076" s="403" t="s">
        <v>20</v>
      </c>
      <c r="B4076" s="403" t="s">
        <v>688</v>
      </c>
      <c r="C4076" s="403" t="s">
        <v>343</v>
      </c>
      <c r="D4076" s="403" t="s">
        <v>344</v>
      </c>
      <c r="E4076" s="403" t="s">
        <v>1455</v>
      </c>
      <c r="F4076" s="403">
        <v>0</v>
      </c>
      <c r="O4076" s="403" t="s">
        <v>345</v>
      </c>
      <c r="R4076" s="403">
        <v>4</v>
      </c>
      <c r="S4076" s="403">
        <v>0.58460000000000001</v>
      </c>
      <c r="T4076" s="403">
        <v>3.266</v>
      </c>
      <c r="U4076" s="403">
        <v>14.355</v>
      </c>
      <c r="V4076" s="403">
        <v>7.9349999999999996</v>
      </c>
      <c r="W4076" s="403">
        <v>13.6</v>
      </c>
      <c r="X4076" s="404">
        <v>7.2963E-2</v>
      </c>
      <c r="Y4076" s="403">
        <f>X4076+(S4076*((U4076-INDEX('[1]Center of Mass'!$B$8:$M$105,MATCH(A4076,'[1]Center of Mass'!$B$8:$B$105,0),9))^2+(V4076-INDEX('[1]Center of Mass'!$B$8:$M$105,MATCH(A4076,'[1]Center of Mass'!$B$8:$B$105,0),10))^2))</f>
        <v>44.962564278999999</v>
      </c>
    </row>
    <row r="4077" spans="1:25">
      <c r="A4077" s="403" t="s">
        <v>20</v>
      </c>
      <c r="B4077" s="403" t="s">
        <v>689</v>
      </c>
      <c r="C4077" s="403" t="s">
        <v>343</v>
      </c>
      <c r="D4077" s="403" t="s">
        <v>344</v>
      </c>
      <c r="E4077" s="403" t="s">
        <v>1455</v>
      </c>
      <c r="F4077" s="403">
        <v>0</v>
      </c>
      <c r="O4077" s="403" t="s">
        <v>345</v>
      </c>
      <c r="R4077" s="403">
        <v>4</v>
      </c>
      <c r="S4077" s="403">
        <v>0.58460000000000001</v>
      </c>
      <c r="T4077" s="403">
        <v>3.266</v>
      </c>
      <c r="U4077" s="403">
        <v>15.458</v>
      </c>
      <c r="V4077" s="403">
        <v>7.9349999999999996</v>
      </c>
      <c r="W4077" s="403">
        <v>13.6</v>
      </c>
      <c r="X4077" s="404">
        <v>7.2963E-2</v>
      </c>
      <c r="Y4077" s="403">
        <f>X4077+(S4077*((U4077-INDEX('[1]Center of Mass'!$B$8:$M$105,MATCH(A4077,'[1]Center of Mass'!$B$8:$B$105,0),9))^2+(V4077-INDEX('[1]Center of Mass'!$B$8:$M$105,MATCH(A4077,'[1]Center of Mass'!$B$8:$B$105,0),10))^2))</f>
        <v>36.0776749288</v>
      </c>
    </row>
    <row r="4078" spans="1:25">
      <c r="A4078" s="403" t="s">
        <v>20</v>
      </c>
      <c r="B4078" s="403" t="s">
        <v>690</v>
      </c>
      <c r="C4078" s="403" t="s">
        <v>343</v>
      </c>
      <c r="D4078" s="403" t="s">
        <v>344</v>
      </c>
      <c r="E4078" s="403" t="s">
        <v>1455</v>
      </c>
      <c r="F4078" s="403">
        <v>0</v>
      </c>
      <c r="O4078" s="403" t="s">
        <v>345</v>
      </c>
      <c r="R4078" s="403">
        <v>4</v>
      </c>
      <c r="S4078" s="403">
        <v>0.63090000000000002</v>
      </c>
      <c r="T4078" s="403">
        <v>3.4409999999999998</v>
      </c>
      <c r="U4078" s="403">
        <v>16.605</v>
      </c>
      <c r="V4078" s="403">
        <v>7.9349999999999996</v>
      </c>
      <c r="W4078" s="403">
        <v>13.6</v>
      </c>
      <c r="X4078" s="404">
        <v>8.9270000000000002E-2</v>
      </c>
      <c r="Y4078" s="403">
        <f>X4078+(S4078*((U4078-INDEX('[1]Center of Mass'!$B$8:$M$105,MATCH(A4078,'[1]Center of Mass'!$B$8:$B$105,0),9))^2+(V4078-INDEX('[1]Center of Mass'!$B$8:$M$105,MATCH(A4078,'[1]Center of Mass'!$B$8:$B$105,0),10))^2))</f>
        <v>30.602663328499997</v>
      </c>
    </row>
    <row r="4079" spans="1:25">
      <c r="A4079" s="403" t="s">
        <v>20</v>
      </c>
      <c r="B4079" s="403" t="s">
        <v>691</v>
      </c>
      <c r="C4079" s="403" t="s">
        <v>343</v>
      </c>
      <c r="D4079" s="403" t="s">
        <v>344</v>
      </c>
      <c r="E4079" s="403" t="s">
        <v>1455</v>
      </c>
      <c r="F4079" s="403">
        <v>0</v>
      </c>
      <c r="O4079" s="403" t="s">
        <v>345</v>
      </c>
      <c r="R4079" s="403">
        <v>4</v>
      </c>
      <c r="S4079" s="403">
        <v>0.31790000000000002</v>
      </c>
      <c r="T4079" s="403">
        <v>2.2599999999999998</v>
      </c>
      <c r="U4079" s="403">
        <v>17.5</v>
      </c>
      <c r="V4079" s="403">
        <v>7.9349999999999996</v>
      </c>
      <c r="W4079" s="403">
        <v>13.6</v>
      </c>
      <c r="X4079" s="404">
        <v>1.6978E-2</v>
      </c>
      <c r="Y4079" s="403">
        <f>X4079+(S4079*((U4079-INDEX('[1]Center of Mass'!$B$8:$M$105,MATCH(A4079,'[1]Center of Mass'!$B$8:$B$105,0),9))^2+(V4079-INDEX('[1]Center of Mass'!$B$8:$M$105,MATCH(A4079,'[1]Center of Mass'!$B$8:$B$105,0),10))^2))</f>
        <v>12.692922600000003</v>
      </c>
    </row>
    <row r="4080" spans="1:25">
      <c r="A4080" s="403" t="s">
        <v>20</v>
      </c>
      <c r="B4080" s="403" t="s">
        <v>693</v>
      </c>
      <c r="C4080" s="403" t="s">
        <v>343</v>
      </c>
      <c r="D4080" s="403" t="s">
        <v>344</v>
      </c>
      <c r="E4080" s="403" t="s">
        <v>1455</v>
      </c>
      <c r="F4080" s="403">
        <v>0</v>
      </c>
      <c r="O4080" s="403" t="s">
        <v>345</v>
      </c>
      <c r="R4080" s="403">
        <v>4</v>
      </c>
      <c r="S4080" s="403">
        <v>0.41909999999999997</v>
      </c>
      <c r="T4080" s="403">
        <v>2.8679999999999999</v>
      </c>
      <c r="U4080" s="403">
        <v>1.7629999999999999</v>
      </c>
      <c r="V4080" s="403">
        <v>8.4039999999999999</v>
      </c>
      <c r="W4080" s="403">
        <v>13.6</v>
      </c>
      <c r="X4080" s="404">
        <v>4.2528999999999997E-2</v>
      </c>
      <c r="Y4080" s="403">
        <f>X4080+(S4080*((U4080-INDEX('[1]Center of Mass'!$B$8:$M$105,MATCH(A4080,'[1]Center of Mass'!$B$8:$B$105,0),9))^2+(V4080-INDEX('[1]Center of Mass'!$B$8:$M$105,MATCH(A4080,'[1]Center of Mass'!$B$8:$B$105,0),10))^2))</f>
        <v>175.48548786699999</v>
      </c>
    </row>
    <row r="4081" spans="1:25">
      <c r="A4081" s="403" t="s">
        <v>20</v>
      </c>
      <c r="B4081" s="403" t="s">
        <v>694</v>
      </c>
      <c r="C4081" s="403" t="s">
        <v>343</v>
      </c>
      <c r="D4081" s="403" t="s">
        <v>344</v>
      </c>
      <c r="E4081" s="403" t="s">
        <v>1455</v>
      </c>
      <c r="F4081" s="403">
        <v>0</v>
      </c>
      <c r="O4081" s="403" t="s">
        <v>345</v>
      </c>
      <c r="R4081" s="403">
        <v>4</v>
      </c>
      <c r="S4081" s="403">
        <v>0.41909999999999997</v>
      </c>
      <c r="T4081" s="403">
        <v>2.8679999999999999</v>
      </c>
      <c r="U4081" s="403">
        <v>2.7879999999999998</v>
      </c>
      <c r="V4081" s="403">
        <v>8.4039999999999999</v>
      </c>
      <c r="W4081" s="403">
        <v>13.6</v>
      </c>
      <c r="X4081" s="404">
        <v>4.2528999999999997E-2</v>
      </c>
      <c r="Y4081" s="403">
        <f>X4081+(S4081*((U4081-INDEX('[1]Center of Mass'!$B$8:$M$105,MATCH(A4081,'[1]Center of Mass'!$B$8:$B$105,0),9))^2+(V4081-INDEX('[1]Center of Mass'!$B$8:$M$105,MATCH(A4081,'[1]Center of Mass'!$B$8:$B$105,0),10))^2))</f>
        <v>158.71435268949998</v>
      </c>
    </row>
    <row r="4082" spans="1:25">
      <c r="A4082" s="403" t="s">
        <v>20</v>
      </c>
      <c r="B4082" s="403" t="s">
        <v>695</v>
      </c>
      <c r="C4082" s="403" t="s">
        <v>343</v>
      </c>
      <c r="D4082" s="403" t="s">
        <v>344</v>
      </c>
      <c r="E4082" s="403" t="s">
        <v>1455</v>
      </c>
      <c r="F4082" s="403">
        <v>0</v>
      </c>
      <c r="O4082" s="403" t="s">
        <v>345</v>
      </c>
      <c r="R4082" s="403">
        <v>4</v>
      </c>
      <c r="S4082" s="403">
        <v>0.53149999999999997</v>
      </c>
      <c r="T4082" s="403">
        <v>3.4180000000000001</v>
      </c>
      <c r="U4082" s="403">
        <v>3.95</v>
      </c>
      <c r="V4082" s="403">
        <v>8.4039999999999999</v>
      </c>
      <c r="W4082" s="403">
        <v>13.6</v>
      </c>
      <c r="X4082" s="404">
        <v>8.226E-2</v>
      </c>
      <c r="Y4082" s="403">
        <f>X4082+(S4082*((U4082-INDEX('[1]Center of Mass'!$B$8:$M$105,MATCH(A4082,'[1]Center of Mass'!$B$8:$B$105,0),9))^2+(V4082-INDEX('[1]Center of Mass'!$B$8:$M$105,MATCH(A4082,'[1]Center of Mass'!$B$8:$B$105,0),10))^2))</f>
        <v>178.54773390549997</v>
      </c>
    </row>
    <row r="4083" spans="1:25">
      <c r="A4083" s="403" t="s">
        <v>20</v>
      </c>
      <c r="B4083" s="403" t="s">
        <v>696</v>
      </c>
      <c r="C4083" s="403" t="s">
        <v>343</v>
      </c>
      <c r="D4083" s="403" t="s">
        <v>344</v>
      </c>
      <c r="E4083" s="403" t="s">
        <v>1455</v>
      </c>
      <c r="F4083" s="403">
        <v>0</v>
      </c>
      <c r="O4083" s="403" t="s">
        <v>345</v>
      </c>
      <c r="R4083" s="403">
        <v>4</v>
      </c>
      <c r="S4083" s="403">
        <v>0.53149999999999997</v>
      </c>
      <c r="T4083" s="403">
        <v>3.4180000000000001</v>
      </c>
      <c r="U4083" s="403">
        <v>5.25</v>
      </c>
      <c r="V4083" s="403">
        <v>8.4039999999999999</v>
      </c>
      <c r="W4083" s="403">
        <v>13.6</v>
      </c>
      <c r="X4083" s="404">
        <v>8.226E-2</v>
      </c>
      <c r="Y4083" s="403">
        <f>X4083+(S4083*((U4083-INDEX('[1]Center of Mass'!$B$8:$M$105,MATCH(A4083,'[1]Center of Mass'!$B$8:$B$105,0),9))^2+(V4083-INDEX('[1]Center of Mass'!$B$8:$M$105,MATCH(A4083,'[1]Center of Mass'!$B$8:$B$105,0),10))^2))</f>
        <v>154.78458150549997</v>
      </c>
    </row>
    <row r="4084" spans="1:25">
      <c r="A4084" s="403" t="s">
        <v>20</v>
      </c>
      <c r="B4084" s="403" t="s">
        <v>697</v>
      </c>
      <c r="C4084" s="403" t="s">
        <v>343</v>
      </c>
      <c r="D4084" s="403" t="s">
        <v>344</v>
      </c>
      <c r="E4084" s="403" t="s">
        <v>1455</v>
      </c>
      <c r="F4084" s="403">
        <v>0</v>
      </c>
      <c r="O4084" s="403" t="s">
        <v>345</v>
      </c>
      <c r="R4084" s="403">
        <v>4</v>
      </c>
      <c r="S4084" s="403">
        <v>0.53149999999999997</v>
      </c>
      <c r="T4084" s="403">
        <v>3.4180000000000001</v>
      </c>
      <c r="U4084" s="403">
        <v>6.55</v>
      </c>
      <c r="V4084" s="403">
        <v>8.4039999999999999</v>
      </c>
      <c r="W4084" s="403">
        <v>13.6</v>
      </c>
      <c r="X4084" s="404">
        <v>8.226E-2</v>
      </c>
      <c r="Y4084" s="403">
        <f>X4084+(S4084*((U4084-INDEX('[1]Center of Mass'!$B$8:$M$105,MATCH(A4084,'[1]Center of Mass'!$B$8:$B$105,0),9))^2+(V4084-INDEX('[1]Center of Mass'!$B$8:$M$105,MATCH(A4084,'[1]Center of Mass'!$B$8:$B$105,0),10))^2))</f>
        <v>132.81789910549995</v>
      </c>
    </row>
    <row r="4085" spans="1:25">
      <c r="A4085" s="403" t="s">
        <v>20</v>
      </c>
      <c r="B4085" s="403" t="s">
        <v>698</v>
      </c>
      <c r="C4085" s="403" t="s">
        <v>343</v>
      </c>
      <c r="D4085" s="403" t="s">
        <v>344</v>
      </c>
      <c r="E4085" s="403" t="s">
        <v>1455</v>
      </c>
      <c r="F4085" s="403">
        <v>0</v>
      </c>
      <c r="O4085" s="403" t="s">
        <v>345</v>
      </c>
      <c r="R4085" s="403">
        <v>4</v>
      </c>
      <c r="S4085" s="403">
        <v>0.47020000000000001</v>
      </c>
      <c r="T4085" s="403">
        <v>3.1179999999999999</v>
      </c>
      <c r="U4085" s="403">
        <v>7.7750000000000004</v>
      </c>
      <c r="V4085" s="403">
        <v>8.4039999999999999</v>
      </c>
      <c r="W4085" s="403">
        <v>13.6</v>
      </c>
      <c r="X4085" s="404">
        <v>5.8368999999999997E-2</v>
      </c>
      <c r="Y4085" s="403">
        <f>X4085+(S4085*((U4085-INDEX('[1]Center of Mass'!$B$8:$M$105,MATCH(A4085,'[1]Center of Mass'!$B$8:$B$105,0),9))^2+(V4085-INDEX('[1]Center of Mass'!$B$8:$M$105,MATCH(A4085,'[1]Center of Mass'!$B$8:$B$105,0),10))^2))</f>
        <v>100.62743548439998</v>
      </c>
    </row>
    <row r="4086" spans="1:25">
      <c r="A4086" s="403" t="s">
        <v>20</v>
      </c>
      <c r="B4086" s="403" t="s">
        <v>699</v>
      </c>
      <c r="C4086" s="403" t="s">
        <v>343</v>
      </c>
      <c r="D4086" s="403" t="s">
        <v>344</v>
      </c>
      <c r="E4086" s="403" t="s">
        <v>1455</v>
      </c>
      <c r="F4086" s="403">
        <v>0</v>
      </c>
      <c r="O4086" s="403" t="s">
        <v>345</v>
      </c>
      <c r="R4086" s="403">
        <v>4</v>
      </c>
      <c r="S4086" s="403">
        <v>0.47020000000000001</v>
      </c>
      <c r="T4086" s="403">
        <v>3.1179999999999999</v>
      </c>
      <c r="U4086" s="403">
        <v>8.9250000000000007</v>
      </c>
      <c r="V4086" s="403">
        <v>8.4039999999999999</v>
      </c>
      <c r="W4086" s="403">
        <v>13.6</v>
      </c>
      <c r="X4086" s="404">
        <v>5.8368999999999997E-2</v>
      </c>
      <c r="Y4086" s="403">
        <f>X4086+(S4086*((U4086-INDEX('[1]Center of Mass'!$B$8:$M$105,MATCH(A4086,'[1]Center of Mass'!$B$8:$B$105,0),9))^2+(V4086-INDEX('[1]Center of Mass'!$B$8:$M$105,MATCH(A4086,'[1]Center of Mass'!$B$8:$B$105,0),10))^2))</f>
        <v>86.086124324399989</v>
      </c>
    </row>
    <row r="4087" spans="1:25">
      <c r="A4087" s="403" t="s">
        <v>20</v>
      </c>
      <c r="B4087" s="403" t="s">
        <v>700</v>
      </c>
      <c r="C4087" s="403" t="s">
        <v>343</v>
      </c>
      <c r="D4087" s="403" t="s">
        <v>344</v>
      </c>
      <c r="E4087" s="403" t="s">
        <v>1455</v>
      </c>
      <c r="F4087" s="403">
        <v>0</v>
      </c>
      <c r="O4087" s="403" t="s">
        <v>345</v>
      </c>
      <c r="R4087" s="403">
        <v>4</v>
      </c>
      <c r="S4087" s="403">
        <v>0.65249999999999997</v>
      </c>
      <c r="T4087" s="403">
        <v>4.01</v>
      </c>
      <c r="U4087" s="403">
        <v>10.298</v>
      </c>
      <c r="V4087" s="403">
        <v>8.4039999999999999</v>
      </c>
      <c r="W4087" s="403">
        <v>13.6</v>
      </c>
      <c r="X4087" s="404">
        <v>0.14757999999999999</v>
      </c>
      <c r="Y4087" s="403">
        <f>X4087+(S4087*((U4087-INDEX('[1]Center of Mass'!$B$8:$M$105,MATCH(A4087,'[1]Center of Mass'!$B$8:$B$105,0),9))^2+(V4087-INDEX('[1]Center of Mass'!$B$8:$M$105,MATCH(A4087,'[1]Center of Mass'!$B$8:$B$105,0),10))^2))</f>
        <v>97.697168462500002</v>
      </c>
    </row>
    <row r="4088" spans="1:25">
      <c r="A4088" s="403" t="s">
        <v>20</v>
      </c>
      <c r="B4088" s="403" t="s">
        <v>701</v>
      </c>
      <c r="C4088" s="403" t="s">
        <v>343</v>
      </c>
      <c r="D4088" s="403" t="s">
        <v>344</v>
      </c>
      <c r="E4088" s="403" t="s">
        <v>1455</v>
      </c>
      <c r="F4088" s="403">
        <v>0</v>
      </c>
      <c r="O4088" s="403" t="s">
        <v>345</v>
      </c>
      <c r="R4088" s="403">
        <v>4</v>
      </c>
      <c r="S4088" s="403">
        <v>0.65580000000000005</v>
      </c>
      <c r="T4088" s="403">
        <v>4.0259999999999998</v>
      </c>
      <c r="U4088" s="403">
        <v>11.898</v>
      </c>
      <c r="V4088" s="403">
        <v>8.4039999999999999</v>
      </c>
      <c r="W4088" s="403">
        <v>13.6</v>
      </c>
      <c r="X4088" s="404">
        <v>0.14976</v>
      </c>
      <c r="Y4088" s="403">
        <f>X4088+(S4088*((U4088-INDEX('[1]Center of Mass'!$B$8:$M$105,MATCH(A4088,'[1]Center of Mass'!$B$8:$B$105,0),9))^2+(V4088-INDEX('[1]Center of Mass'!$B$8:$M$105,MATCH(A4088,'[1]Center of Mass'!$B$8:$B$105,0),10))^2))</f>
        <v>75.742307823000004</v>
      </c>
    </row>
    <row r="4089" spans="1:25">
      <c r="A4089" s="403" t="s">
        <v>20</v>
      </c>
      <c r="B4089" s="403" t="s">
        <v>702</v>
      </c>
      <c r="C4089" s="403" t="s">
        <v>343</v>
      </c>
      <c r="D4089" s="403" t="s">
        <v>344</v>
      </c>
      <c r="E4089" s="403" t="s">
        <v>1455</v>
      </c>
      <c r="F4089" s="403">
        <v>0</v>
      </c>
      <c r="O4089" s="403" t="s">
        <v>345</v>
      </c>
      <c r="R4089" s="403">
        <v>4</v>
      </c>
      <c r="S4089" s="403">
        <v>0.45100000000000001</v>
      </c>
      <c r="T4089" s="403">
        <v>3.024</v>
      </c>
      <c r="U4089" s="403">
        <v>13.252000000000001</v>
      </c>
      <c r="V4089" s="403">
        <v>8.4039999999999999</v>
      </c>
      <c r="W4089" s="403">
        <v>13.6</v>
      </c>
      <c r="X4089" s="404">
        <v>5.2025000000000002E-2</v>
      </c>
      <c r="Y4089" s="403">
        <f>X4089+(S4089*((U4089-INDEX('[1]Center of Mass'!$B$8:$M$105,MATCH(A4089,'[1]Center of Mass'!$B$8:$B$105,0),9))^2+(V4089-INDEX('[1]Center of Mass'!$B$8:$M$105,MATCH(A4089,'[1]Center of Mass'!$B$8:$B$105,0),10))^2))</f>
        <v>40.776069866999997</v>
      </c>
    </row>
    <row r="4090" spans="1:25">
      <c r="A4090" s="403" t="s">
        <v>20</v>
      </c>
      <c r="B4090" s="403" t="s">
        <v>703</v>
      </c>
      <c r="C4090" s="403" t="s">
        <v>343</v>
      </c>
      <c r="D4090" s="403" t="s">
        <v>344</v>
      </c>
      <c r="E4090" s="403" t="s">
        <v>1455</v>
      </c>
      <c r="F4090" s="403">
        <v>0</v>
      </c>
      <c r="O4090" s="403" t="s">
        <v>345</v>
      </c>
      <c r="R4090" s="403">
        <v>4</v>
      </c>
      <c r="S4090" s="403">
        <v>0.45100000000000001</v>
      </c>
      <c r="T4090" s="403">
        <v>3.024</v>
      </c>
      <c r="U4090" s="403">
        <v>14.355</v>
      </c>
      <c r="V4090" s="403">
        <v>8.4039999999999999</v>
      </c>
      <c r="W4090" s="403">
        <v>13.6</v>
      </c>
      <c r="X4090" s="404">
        <v>5.2025000000000002E-2</v>
      </c>
      <c r="Y4090" s="403">
        <f>X4090+(S4090*((U4090-INDEX('[1]Center of Mass'!$B$8:$M$105,MATCH(A4090,'[1]Center of Mass'!$B$8:$B$105,0),9))^2+(V4090-INDEX('[1]Center of Mass'!$B$8:$M$105,MATCH(A4090,'[1]Center of Mass'!$B$8:$B$105,0),10))^2))</f>
        <v>32.824283661999992</v>
      </c>
    </row>
    <row r="4091" spans="1:25">
      <c r="A4091" s="403" t="s">
        <v>20</v>
      </c>
      <c r="B4091" s="403" t="s">
        <v>482</v>
      </c>
      <c r="C4091" s="403" t="s">
        <v>343</v>
      </c>
      <c r="D4091" s="403" t="s">
        <v>344</v>
      </c>
      <c r="E4091" s="403" t="s">
        <v>1455</v>
      </c>
      <c r="F4091" s="403">
        <v>0</v>
      </c>
      <c r="O4091" s="403" t="s">
        <v>345</v>
      </c>
      <c r="R4091" s="403">
        <v>4</v>
      </c>
      <c r="S4091" s="403">
        <v>0.45100000000000001</v>
      </c>
      <c r="T4091" s="403">
        <v>3.024</v>
      </c>
      <c r="U4091" s="403">
        <v>15.458</v>
      </c>
      <c r="V4091" s="403">
        <v>8.4039999999999999</v>
      </c>
      <c r="W4091" s="403">
        <v>13.6</v>
      </c>
      <c r="X4091" s="404">
        <v>5.2025000000000002E-2</v>
      </c>
      <c r="Y4091" s="403">
        <f>X4091+(S4091*((U4091-INDEX('[1]Center of Mass'!$B$8:$M$105,MATCH(A4091,'[1]Center of Mass'!$B$8:$B$105,0),9))^2+(V4091-INDEX('[1]Center of Mass'!$B$8:$M$105,MATCH(A4091,'[1]Center of Mass'!$B$8:$B$105,0),10))^2))</f>
        <v>25.969878774999998</v>
      </c>
    </row>
    <row r="4092" spans="1:25">
      <c r="A4092" s="403" t="s">
        <v>20</v>
      </c>
      <c r="B4092" s="403" t="s">
        <v>483</v>
      </c>
      <c r="C4092" s="403" t="s">
        <v>343</v>
      </c>
      <c r="D4092" s="403" t="s">
        <v>344</v>
      </c>
      <c r="E4092" s="403" t="s">
        <v>1455</v>
      </c>
      <c r="F4092" s="403">
        <v>0</v>
      </c>
      <c r="O4092" s="403" t="s">
        <v>345</v>
      </c>
      <c r="R4092" s="403">
        <v>4</v>
      </c>
      <c r="S4092" s="403">
        <v>0.48670000000000002</v>
      </c>
      <c r="T4092" s="403">
        <v>3.1989999999999998</v>
      </c>
      <c r="U4092" s="403">
        <v>16.605</v>
      </c>
      <c r="V4092" s="403">
        <v>8.4039999999999999</v>
      </c>
      <c r="W4092" s="403">
        <v>13.6</v>
      </c>
      <c r="X4092" s="404">
        <v>6.4269000000000007E-2</v>
      </c>
      <c r="Y4092" s="403">
        <f>X4092+(S4092*((U4092-INDEX('[1]Center of Mass'!$B$8:$M$105,MATCH(A4092,'[1]Center of Mass'!$B$8:$B$105,0),9))^2+(V4092-INDEX('[1]Center of Mass'!$B$8:$M$105,MATCH(A4092,'[1]Center of Mass'!$B$8:$B$105,0),10))^2))</f>
        <v>21.597707965399994</v>
      </c>
    </row>
    <row r="4093" spans="1:25">
      <c r="A4093" s="403" t="s">
        <v>20</v>
      </c>
      <c r="B4093" s="403" t="s">
        <v>485</v>
      </c>
      <c r="C4093" s="403" t="s">
        <v>343</v>
      </c>
      <c r="D4093" s="403" t="s">
        <v>344</v>
      </c>
      <c r="E4093" s="403" t="s">
        <v>1455</v>
      </c>
      <c r="F4093" s="403">
        <v>0</v>
      </c>
      <c r="O4093" s="403" t="s">
        <v>345</v>
      </c>
      <c r="R4093" s="403">
        <v>4</v>
      </c>
      <c r="S4093" s="403">
        <v>0.97040000000000004</v>
      </c>
      <c r="T4093" s="403">
        <v>3.9609999999999999</v>
      </c>
      <c r="U4093" s="403">
        <v>0.80500000000000005</v>
      </c>
      <c r="V4093" s="403">
        <v>9.1539999999999999</v>
      </c>
      <c r="W4093" s="403">
        <v>13.6</v>
      </c>
      <c r="X4093" s="404">
        <v>0.16023999999999999</v>
      </c>
      <c r="Y4093" s="403">
        <f>X4093+(S4093*((U4093-INDEX('[1]Center of Mass'!$B$8:$M$105,MATCH(A4093,'[1]Center of Mass'!$B$8:$B$105,0),9))^2+(V4093-INDEX('[1]Center of Mass'!$B$8:$M$105,MATCH(A4093,'[1]Center of Mass'!$B$8:$B$105,0),10))^2))</f>
        <v>439.01719848480002</v>
      </c>
    </row>
    <row r="4094" spans="1:25">
      <c r="A4094" s="403" t="s">
        <v>20</v>
      </c>
      <c r="B4094" s="403" t="s">
        <v>486</v>
      </c>
      <c r="C4094" s="403" t="s">
        <v>343</v>
      </c>
      <c r="D4094" s="403" t="s">
        <v>344</v>
      </c>
      <c r="E4094" s="403" t="s">
        <v>1455</v>
      </c>
      <c r="F4094" s="403">
        <v>0</v>
      </c>
      <c r="O4094" s="403" t="s">
        <v>345</v>
      </c>
      <c r="R4094" s="403">
        <v>4</v>
      </c>
      <c r="S4094" s="403">
        <v>1.1184000000000001</v>
      </c>
      <c r="T4094" s="403">
        <v>4.2320000000000002</v>
      </c>
      <c r="U4094" s="403">
        <v>1.7629999999999999</v>
      </c>
      <c r="V4094" s="403">
        <v>9.1539999999999999</v>
      </c>
      <c r="W4094" s="403">
        <v>13.6</v>
      </c>
      <c r="X4094" s="404">
        <v>0.20888000000000001</v>
      </c>
      <c r="Y4094" s="403">
        <f>X4094+(S4094*((U4094-INDEX('[1]Center of Mass'!$B$8:$M$105,MATCH(A4094,'[1]Center of Mass'!$B$8:$B$105,0),9))^2+(V4094-INDEX('[1]Center of Mass'!$B$8:$M$105,MATCH(A4094,'[1]Center of Mass'!$B$8:$B$105,0),10))^2))</f>
        <v>462.04362660800007</v>
      </c>
    </row>
    <row r="4095" spans="1:25">
      <c r="A4095" s="403" t="s">
        <v>20</v>
      </c>
      <c r="B4095" s="403" t="s">
        <v>487</v>
      </c>
      <c r="C4095" s="403" t="s">
        <v>343</v>
      </c>
      <c r="D4095" s="403" t="s">
        <v>344</v>
      </c>
      <c r="E4095" s="403" t="s">
        <v>1455</v>
      </c>
      <c r="F4095" s="403">
        <v>0</v>
      </c>
      <c r="O4095" s="403" t="s">
        <v>345</v>
      </c>
      <c r="R4095" s="403">
        <v>4</v>
      </c>
      <c r="S4095" s="403">
        <v>1.1184000000000001</v>
      </c>
      <c r="T4095" s="403">
        <v>4.2320000000000002</v>
      </c>
      <c r="U4095" s="403">
        <v>2.7879999999999998</v>
      </c>
      <c r="V4095" s="403">
        <v>9.1539999999999999</v>
      </c>
      <c r="W4095" s="403">
        <v>13.6</v>
      </c>
      <c r="X4095" s="404">
        <v>0.20888000000000001</v>
      </c>
      <c r="Y4095" s="403">
        <f>X4095+(S4095*((U4095-INDEX('[1]Center of Mass'!$B$8:$M$105,MATCH(A4095,'[1]Center of Mass'!$B$8:$B$105,0),9))^2+(V4095-INDEX('[1]Center of Mass'!$B$8:$M$105,MATCH(A4095,'[1]Center of Mass'!$B$8:$B$105,0),10))^2))</f>
        <v>417.28858584800003</v>
      </c>
    </row>
    <row r="4096" spans="1:25">
      <c r="A4096" s="403" t="s">
        <v>20</v>
      </c>
      <c r="B4096" s="403" t="s">
        <v>488</v>
      </c>
      <c r="C4096" s="403" t="s">
        <v>343</v>
      </c>
      <c r="D4096" s="403" t="s">
        <v>344</v>
      </c>
      <c r="E4096" s="403" t="s">
        <v>1455</v>
      </c>
      <c r="F4096" s="403">
        <v>0</v>
      </c>
      <c r="O4096" s="403" t="s">
        <v>345</v>
      </c>
      <c r="R4096" s="403">
        <v>4</v>
      </c>
      <c r="S4096" s="403">
        <v>1.4185000000000001</v>
      </c>
      <c r="T4096" s="403">
        <v>4.782</v>
      </c>
      <c r="U4096" s="403">
        <v>3.95</v>
      </c>
      <c r="V4096" s="403">
        <v>9.1539999999999999</v>
      </c>
      <c r="W4096" s="403">
        <v>13.6</v>
      </c>
      <c r="X4096" s="404">
        <v>0.34050999999999998</v>
      </c>
      <c r="Y4096" s="403">
        <f>X4096+(S4096*((U4096-INDEX('[1]Center of Mass'!$B$8:$M$105,MATCH(A4096,'[1]Center of Mass'!$B$8:$B$105,0),9))^2+(V4096-INDEX('[1]Center of Mass'!$B$8:$M$105,MATCH(A4096,'[1]Center of Mass'!$B$8:$B$105,0),10))^2))</f>
        <v>468.58877424450003</v>
      </c>
    </row>
    <row r="4097" spans="1:25">
      <c r="A4097" s="403" t="s">
        <v>20</v>
      </c>
      <c r="B4097" s="403" t="s">
        <v>489</v>
      </c>
      <c r="C4097" s="403" t="s">
        <v>343</v>
      </c>
      <c r="D4097" s="403" t="s">
        <v>344</v>
      </c>
      <c r="E4097" s="403" t="s">
        <v>1455</v>
      </c>
      <c r="F4097" s="403">
        <v>0</v>
      </c>
      <c r="O4097" s="403" t="s">
        <v>345</v>
      </c>
      <c r="R4097" s="403">
        <v>4</v>
      </c>
      <c r="S4097" s="403">
        <v>1.4185000000000001</v>
      </c>
      <c r="T4097" s="403">
        <v>4.782</v>
      </c>
      <c r="U4097" s="403">
        <v>5.25</v>
      </c>
      <c r="V4097" s="403">
        <v>9.1539999999999999</v>
      </c>
      <c r="W4097" s="403">
        <v>13.6</v>
      </c>
      <c r="X4097" s="404">
        <v>0.34050999999999998</v>
      </c>
      <c r="Y4097" s="403">
        <f>X4097+(S4097*((U4097-INDEX('[1]Center of Mass'!$B$8:$M$105,MATCH(A4097,'[1]Center of Mass'!$B$8:$B$105,0),9))^2+(V4097-INDEX('[1]Center of Mass'!$B$8:$M$105,MATCH(A4097,'[1]Center of Mass'!$B$8:$B$105,0),10))^2))</f>
        <v>405.1682066445</v>
      </c>
    </row>
    <row r="4098" spans="1:25">
      <c r="A4098" s="403" t="s">
        <v>20</v>
      </c>
      <c r="B4098" s="403" t="s">
        <v>490</v>
      </c>
      <c r="C4098" s="403" t="s">
        <v>343</v>
      </c>
      <c r="D4098" s="403" t="s">
        <v>344</v>
      </c>
      <c r="E4098" s="403" t="s">
        <v>1455</v>
      </c>
      <c r="F4098" s="403">
        <v>0</v>
      </c>
      <c r="O4098" s="403" t="s">
        <v>345</v>
      </c>
      <c r="R4098" s="403">
        <v>4</v>
      </c>
      <c r="S4098" s="403">
        <v>1.4185000000000001</v>
      </c>
      <c r="T4098" s="403">
        <v>4.782</v>
      </c>
      <c r="U4098" s="403">
        <v>6.55</v>
      </c>
      <c r="V4098" s="403">
        <v>9.1539999999999999</v>
      </c>
      <c r="W4098" s="403">
        <v>13.6</v>
      </c>
      <c r="X4098" s="404">
        <v>0.34050999999999998</v>
      </c>
      <c r="Y4098" s="403">
        <f>X4098+(S4098*((U4098-INDEX('[1]Center of Mass'!$B$8:$M$105,MATCH(A4098,'[1]Center of Mass'!$B$8:$B$105,0),9))^2+(V4098-INDEX('[1]Center of Mass'!$B$8:$M$105,MATCH(A4098,'[1]Center of Mass'!$B$8:$B$105,0),10))^2))</f>
        <v>346.54216904449993</v>
      </c>
    </row>
    <row r="4099" spans="1:25">
      <c r="A4099" s="403" t="s">
        <v>20</v>
      </c>
      <c r="B4099" s="403" t="s">
        <v>491</v>
      </c>
      <c r="C4099" s="403" t="s">
        <v>343</v>
      </c>
      <c r="D4099" s="403" t="s">
        <v>344</v>
      </c>
      <c r="E4099" s="403" t="s">
        <v>1455</v>
      </c>
      <c r="F4099" s="403">
        <v>0</v>
      </c>
      <c r="O4099" s="403" t="s">
        <v>345</v>
      </c>
      <c r="R4099" s="403">
        <v>4</v>
      </c>
      <c r="S4099" s="403">
        <v>1.2547999999999999</v>
      </c>
      <c r="T4099" s="403">
        <v>4.4820000000000002</v>
      </c>
      <c r="U4099" s="403">
        <v>7.7750000000000004</v>
      </c>
      <c r="V4099" s="403">
        <v>9.1539999999999999</v>
      </c>
      <c r="W4099" s="403">
        <v>13.6</v>
      </c>
      <c r="X4099" s="404">
        <v>0.26279000000000002</v>
      </c>
      <c r="Y4099" s="403">
        <f>X4099+(S4099*((U4099-INDEX('[1]Center of Mass'!$B$8:$M$105,MATCH(A4099,'[1]Center of Mass'!$B$8:$B$105,0),9))^2+(V4099-INDEX('[1]Center of Mass'!$B$8:$M$105,MATCH(A4099,'[1]Center of Mass'!$B$8:$B$105,0),10))^2))</f>
        <v>261.52434916559992</v>
      </c>
    </row>
    <row r="4100" spans="1:25">
      <c r="A4100" s="403" t="s">
        <v>20</v>
      </c>
      <c r="B4100" s="403" t="s">
        <v>492</v>
      </c>
      <c r="C4100" s="403" t="s">
        <v>343</v>
      </c>
      <c r="D4100" s="403" t="s">
        <v>344</v>
      </c>
      <c r="E4100" s="403" t="s">
        <v>1455</v>
      </c>
      <c r="F4100" s="403">
        <v>0</v>
      </c>
      <c r="O4100" s="403" t="s">
        <v>345</v>
      </c>
      <c r="R4100" s="403">
        <v>4</v>
      </c>
      <c r="S4100" s="403">
        <v>1.2547999999999999</v>
      </c>
      <c r="T4100" s="403">
        <v>4.4820000000000002</v>
      </c>
      <c r="U4100" s="403">
        <v>8.9250000000000007</v>
      </c>
      <c r="V4100" s="403">
        <v>9.1539999999999999</v>
      </c>
      <c r="W4100" s="403">
        <v>13.6</v>
      </c>
      <c r="X4100" s="404">
        <v>0.26279000000000002</v>
      </c>
      <c r="Y4100" s="403">
        <f>X4100+(S4100*((U4100-INDEX('[1]Center of Mass'!$B$8:$M$105,MATCH(A4100,'[1]Center of Mass'!$B$8:$B$105,0),9))^2+(V4100-INDEX('[1]Center of Mass'!$B$8:$M$105,MATCH(A4100,'[1]Center of Mass'!$B$8:$B$105,0),10))^2))</f>
        <v>222.71865532559997</v>
      </c>
    </row>
    <row r="4101" spans="1:25">
      <c r="A4101" s="403" t="s">
        <v>20</v>
      </c>
      <c r="B4101" s="403" t="s">
        <v>493</v>
      </c>
      <c r="C4101" s="403" t="s">
        <v>343</v>
      </c>
      <c r="D4101" s="403" t="s">
        <v>344</v>
      </c>
      <c r="E4101" s="403" t="s">
        <v>1455</v>
      </c>
      <c r="F4101" s="403">
        <v>0</v>
      </c>
      <c r="O4101" s="403" t="s">
        <v>345</v>
      </c>
      <c r="R4101" s="403">
        <v>4</v>
      </c>
      <c r="S4101" s="403">
        <v>1.7414000000000001</v>
      </c>
      <c r="T4101" s="403">
        <v>5.3739999999999997</v>
      </c>
      <c r="U4101" s="403">
        <v>10.298</v>
      </c>
      <c r="V4101" s="403">
        <v>9.1539999999999999</v>
      </c>
      <c r="W4101" s="403">
        <v>13.6</v>
      </c>
      <c r="X4101" s="404">
        <v>0.54237000000000002</v>
      </c>
      <c r="Y4101" s="403">
        <f>X4101+(S4101*((U4101-INDEX('[1]Center of Mass'!$B$8:$M$105,MATCH(A4101,'[1]Center of Mass'!$B$8:$B$105,0),9))^2+(V4101-INDEX('[1]Center of Mass'!$B$8:$M$105,MATCH(A4101,'[1]Center of Mass'!$B$8:$B$105,0),10))^2))</f>
        <v>250.99972129900002</v>
      </c>
    </row>
    <row r="4102" spans="1:25">
      <c r="A4102" s="403" t="s">
        <v>20</v>
      </c>
      <c r="B4102" s="403" t="s">
        <v>494</v>
      </c>
      <c r="C4102" s="403" t="s">
        <v>343</v>
      </c>
      <c r="D4102" s="403" t="s">
        <v>344</v>
      </c>
      <c r="E4102" s="403" t="s">
        <v>1455</v>
      </c>
      <c r="F4102" s="403">
        <v>0</v>
      </c>
      <c r="O4102" s="403" t="s">
        <v>345</v>
      </c>
      <c r="R4102" s="403">
        <v>4</v>
      </c>
      <c r="S4102" s="403">
        <v>1.7503</v>
      </c>
      <c r="T4102" s="403">
        <v>5.39</v>
      </c>
      <c r="U4102" s="403">
        <v>11.898</v>
      </c>
      <c r="V4102" s="403">
        <v>9.1539999999999999</v>
      </c>
      <c r="W4102" s="403">
        <v>13.6</v>
      </c>
      <c r="X4102" s="404">
        <v>0.54896</v>
      </c>
      <c r="Y4102" s="403">
        <f>X4102+(S4102*((U4102-INDEX('[1]Center of Mass'!$B$8:$M$105,MATCH(A4102,'[1]Center of Mass'!$B$8:$B$105,0),9))^2+(V4102-INDEX('[1]Center of Mass'!$B$8:$M$105,MATCH(A4102,'[1]Center of Mass'!$B$8:$B$105,0),10))^2))</f>
        <v>192.36728625549998</v>
      </c>
    </row>
    <row r="4103" spans="1:25">
      <c r="A4103" s="403" t="s">
        <v>20</v>
      </c>
      <c r="B4103" s="403" t="s">
        <v>495</v>
      </c>
      <c r="C4103" s="403" t="s">
        <v>343</v>
      </c>
      <c r="D4103" s="403" t="s">
        <v>344</v>
      </c>
      <c r="E4103" s="403" t="s">
        <v>1455</v>
      </c>
      <c r="F4103" s="403">
        <v>0</v>
      </c>
      <c r="O4103" s="403" t="s">
        <v>345</v>
      </c>
      <c r="R4103" s="403">
        <v>4</v>
      </c>
      <c r="S4103" s="403">
        <v>1.2037</v>
      </c>
      <c r="T4103" s="403">
        <v>4.3890000000000002</v>
      </c>
      <c r="U4103" s="403">
        <v>13.252000000000001</v>
      </c>
      <c r="V4103" s="403">
        <v>9.1539999999999999</v>
      </c>
      <c r="W4103" s="403">
        <v>13.6</v>
      </c>
      <c r="X4103" s="404">
        <v>0.24149999999999999</v>
      </c>
      <c r="Y4103" s="403">
        <f>X4103+(S4103*((U4103-INDEX('[1]Center of Mass'!$B$8:$M$105,MATCH(A4103,'[1]Center of Mass'!$B$8:$B$105,0),9))^2+(V4103-INDEX('[1]Center of Mass'!$B$8:$M$105,MATCH(A4103,'[1]Center of Mass'!$B$8:$B$105,0),10))^2))</f>
        <v>102.10005890289999</v>
      </c>
    </row>
    <row r="4104" spans="1:25">
      <c r="A4104" s="403" t="s">
        <v>20</v>
      </c>
      <c r="B4104" s="403" t="s">
        <v>496</v>
      </c>
      <c r="C4104" s="403" t="s">
        <v>343</v>
      </c>
      <c r="D4104" s="403" t="s">
        <v>344</v>
      </c>
      <c r="E4104" s="403" t="s">
        <v>1455</v>
      </c>
      <c r="F4104" s="403">
        <v>0</v>
      </c>
      <c r="O4104" s="403" t="s">
        <v>345</v>
      </c>
      <c r="R4104" s="403">
        <v>4</v>
      </c>
      <c r="S4104" s="403">
        <v>1.2037</v>
      </c>
      <c r="T4104" s="403">
        <v>4.3890000000000002</v>
      </c>
      <c r="U4104" s="403">
        <v>14.355</v>
      </c>
      <c r="V4104" s="403">
        <v>9.1539999999999999</v>
      </c>
      <c r="W4104" s="403">
        <v>13.6</v>
      </c>
      <c r="X4104" s="404">
        <v>0.24149999999999999</v>
      </c>
      <c r="Y4104" s="403">
        <f>X4104+(S4104*((U4104-INDEX('[1]Center of Mass'!$B$8:$M$105,MATCH(A4104,'[1]Center of Mass'!$B$8:$B$105,0),9))^2+(V4104-INDEX('[1]Center of Mass'!$B$8:$M$105,MATCH(A4104,'[1]Center of Mass'!$B$8:$B$105,0),10))^2))</f>
        <v>80.877076519399978</v>
      </c>
    </row>
    <row r="4105" spans="1:25">
      <c r="A4105" s="403" t="s">
        <v>20</v>
      </c>
      <c r="B4105" s="403" t="s">
        <v>497</v>
      </c>
      <c r="C4105" s="403" t="s">
        <v>343</v>
      </c>
      <c r="D4105" s="403" t="s">
        <v>344</v>
      </c>
      <c r="E4105" s="403" t="s">
        <v>1455</v>
      </c>
      <c r="F4105" s="403">
        <v>0</v>
      </c>
      <c r="O4105" s="403" t="s">
        <v>345</v>
      </c>
      <c r="R4105" s="403">
        <v>4</v>
      </c>
      <c r="S4105" s="403">
        <v>1.2037</v>
      </c>
      <c r="T4105" s="403">
        <v>4.3890000000000002</v>
      </c>
      <c r="U4105" s="403">
        <v>15.458</v>
      </c>
      <c r="V4105" s="403">
        <v>9.1539999999999999</v>
      </c>
      <c r="W4105" s="403">
        <v>13.6</v>
      </c>
      <c r="X4105" s="404">
        <v>0.24149999999999999</v>
      </c>
      <c r="Y4105" s="403">
        <f>X4105+(S4105*((U4105-INDEX('[1]Center of Mass'!$B$8:$M$105,MATCH(A4105,'[1]Center of Mass'!$B$8:$B$105,0),9))^2+(V4105-INDEX('[1]Center of Mass'!$B$8:$M$105,MATCH(A4105,'[1]Center of Mass'!$B$8:$B$105,0),10))^2))</f>
        <v>62.582958642499996</v>
      </c>
    </row>
    <row r="4106" spans="1:25">
      <c r="A4106" s="403" t="s">
        <v>20</v>
      </c>
      <c r="B4106" s="403" t="s">
        <v>704</v>
      </c>
      <c r="C4106" s="403" t="s">
        <v>343</v>
      </c>
      <c r="D4106" s="403" t="s">
        <v>344</v>
      </c>
      <c r="E4106" s="403" t="s">
        <v>1455</v>
      </c>
      <c r="F4106" s="403">
        <v>0</v>
      </c>
      <c r="O4106" s="403" t="s">
        <v>345</v>
      </c>
      <c r="R4106" s="403">
        <v>4</v>
      </c>
      <c r="S4106" s="403">
        <v>1.2989999999999999</v>
      </c>
      <c r="T4106" s="403">
        <v>4.5629999999999997</v>
      </c>
      <c r="U4106" s="403">
        <v>16.605</v>
      </c>
      <c r="V4106" s="403">
        <v>9.1539999999999999</v>
      </c>
      <c r="W4106" s="403">
        <v>13.6</v>
      </c>
      <c r="X4106" s="404">
        <v>0.2823</v>
      </c>
      <c r="Y4106" s="403">
        <f>X4106+(S4106*((U4106-INDEX('[1]Center of Mass'!$B$8:$M$105,MATCH(A4106,'[1]Center of Mass'!$B$8:$B$105,0),9))^2+(V4106-INDEX('[1]Center of Mass'!$B$8:$M$105,MATCH(A4106,'[1]Center of Mass'!$B$8:$B$105,0),10))^2))</f>
        <v>50.381822837999991</v>
      </c>
    </row>
    <row r="4107" spans="1:25">
      <c r="A4107" s="403" t="s">
        <v>20</v>
      </c>
      <c r="B4107" s="403" t="s">
        <v>706</v>
      </c>
      <c r="C4107" s="403" t="s">
        <v>343</v>
      </c>
      <c r="D4107" s="403" t="s">
        <v>344</v>
      </c>
      <c r="E4107" s="403" t="s">
        <v>1455</v>
      </c>
      <c r="F4107" s="403">
        <v>0</v>
      </c>
      <c r="O4107" s="403" t="s">
        <v>345</v>
      </c>
      <c r="R4107" s="403">
        <v>4</v>
      </c>
      <c r="S4107" s="403">
        <v>0.80830000000000002</v>
      </c>
      <c r="T4107" s="403">
        <v>3.5960000000000001</v>
      </c>
      <c r="U4107" s="403">
        <v>0.80500000000000005</v>
      </c>
      <c r="V4107" s="403">
        <v>10.154</v>
      </c>
      <c r="W4107" s="403">
        <v>13.6</v>
      </c>
      <c r="X4107" s="404">
        <v>0.10891000000000001</v>
      </c>
      <c r="Y4107" s="403">
        <f>X4107+(S4107*((U4107-INDEX('[1]Center of Mass'!$B$8:$M$105,MATCH(A4107,'[1]Center of Mass'!$B$8:$B$105,0),9))^2+(V4107-INDEX('[1]Center of Mass'!$B$8:$M$105,MATCH(A4107,'[1]Center of Mass'!$B$8:$B$105,0),10))^2))</f>
        <v>360.9545301046</v>
      </c>
    </row>
    <row r="4108" spans="1:25">
      <c r="A4108" s="403" t="s">
        <v>20</v>
      </c>
      <c r="B4108" s="403" t="s">
        <v>707</v>
      </c>
      <c r="C4108" s="403" t="s">
        <v>343</v>
      </c>
      <c r="D4108" s="403" t="s">
        <v>344</v>
      </c>
      <c r="E4108" s="403" t="s">
        <v>1455</v>
      </c>
      <c r="F4108" s="403">
        <v>0</v>
      </c>
      <c r="O4108" s="403" t="s">
        <v>345</v>
      </c>
      <c r="R4108" s="403">
        <v>4</v>
      </c>
      <c r="S4108" s="403">
        <v>0.93159999999999998</v>
      </c>
      <c r="T4108" s="403">
        <v>3.8679999999999999</v>
      </c>
      <c r="U4108" s="403">
        <v>1.7629999999999999</v>
      </c>
      <c r="V4108" s="403">
        <v>10.154</v>
      </c>
      <c r="W4108" s="403">
        <v>13.6</v>
      </c>
      <c r="X4108" s="404">
        <v>0.14568999999999999</v>
      </c>
      <c r="Y4108" s="403">
        <f>X4108+(S4108*((U4108-INDEX('[1]Center of Mass'!$B$8:$M$105,MATCH(A4108,'[1]Center of Mass'!$B$8:$B$105,0),9))^2+(V4108-INDEX('[1]Center of Mass'!$B$8:$M$105,MATCH(A4108,'[1]Center of Mass'!$B$8:$B$105,0),10))^2))</f>
        <v>379.42275309200005</v>
      </c>
    </row>
    <row r="4109" spans="1:25">
      <c r="A4109" s="403" t="s">
        <v>20</v>
      </c>
      <c r="B4109" s="403" t="s">
        <v>708</v>
      </c>
      <c r="C4109" s="403" t="s">
        <v>343</v>
      </c>
      <c r="D4109" s="403" t="s">
        <v>344</v>
      </c>
      <c r="E4109" s="403" t="s">
        <v>1455</v>
      </c>
      <c r="F4109" s="403">
        <v>0</v>
      </c>
      <c r="O4109" s="403" t="s">
        <v>345</v>
      </c>
      <c r="R4109" s="403">
        <v>4</v>
      </c>
      <c r="S4109" s="403">
        <v>0.93159999999999998</v>
      </c>
      <c r="T4109" s="403">
        <v>3.8679999999999999</v>
      </c>
      <c r="U4109" s="403">
        <v>2.7879999999999998</v>
      </c>
      <c r="V4109" s="403">
        <v>10.154</v>
      </c>
      <c r="W4109" s="403">
        <v>13.6</v>
      </c>
      <c r="X4109" s="404">
        <v>0.14568999999999999</v>
      </c>
      <c r="Y4109" s="403">
        <f>X4109+(S4109*((U4109-INDEX('[1]Center of Mass'!$B$8:$M$105,MATCH(A4109,'[1]Center of Mass'!$B$8:$B$105,0),9))^2+(V4109-INDEX('[1]Center of Mass'!$B$8:$M$105,MATCH(A4109,'[1]Center of Mass'!$B$8:$B$105,0),10))^2))</f>
        <v>342.14289260200002</v>
      </c>
    </row>
    <row r="4110" spans="1:25">
      <c r="A4110" s="403" t="s">
        <v>20</v>
      </c>
      <c r="B4110" s="403" t="s">
        <v>709</v>
      </c>
      <c r="C4110" s="403" t="s">
        <v>343</v>
      </c>
      <c r="D4110" s="403" t="s">
        <v>344</v>
      </c>
      <c r="E4110" s="403" t="s">
        <v>1455</v>
      </c>
      <c r="F4110" s="403">
        <v>0</v>
      </c>
      <c r="O4110" s="403" t="s">
        <v>345</v>
      </c>
      <c r="R4110" s="403">
        <v>4</v>
      </c>
      <c r="S4110" s="403">
        <v>1.1815</v>
      </c>
      <c r="T4110" s="403">
        <v>4.4180000000000001</v>
      </c>
      <c r="U4110" s="403">
        <v>3.95</v>
      </c>
      <c r="V4110" s="403">
        <v>10.154</v>
      </c>
      <c r="W4110" s="403">
        <v>13.6</v>
      </c>
      <c r="X4110" s="404">
        <v>0.24773000000000001</v>
      </c>
      <c r="Y4110" s="403">
        <f>X4110+(S4110*((U4110-INDEX('[1]Center of Mass'!$B$8:$M$105,MATCH(A4110,'[1]Center of Mass'!$B$8:$B$105,0),9))^2+(V4110-INDEX('[1]Center of Mass'!$B$8:$M$105,MATCH(A4110,'[1]Center of Mass'!$B$8:$B$105,0),10))^2))</f>
        <v>383.38809095549999</v>
      </c>
    </row>
    <row r="4111" spans="1:25">
      <c r="A4111" s="403" t="s">
        <v>20</v>
      </c>
      <c r="B4111" s="403" t="s">
        <v>710</v>
      </c>
      <c r="C4111" s="403" t="s">
        <v>343</v>
      </c>
      <c r="D4111" s="403" t="s">
        <v>344</v>
      </c>
      <c r="E4111" s="403" t="s">
        <v>1455</v>
      </c>
      <c r="F4111" s="403">
        <v>0</v>
      </c>
      <c r="O4111" s="403" t="s">
        <v>345</v>
      </c>
      <c r="R4111" s="403">
        <v>4</v>
      </c>
      <c r="S4111" s="403">
        <v>1.1815</v>
      </c>
      <c r="T4111" s="403">
        <v>4.4180000000000001</v>
      </c>
      <c r="U4111" s="403">
        <v>5.25</v>
      </c>
      <c r="V4111" s="403">
        <v>10.154</v>
      </c>
      <c r="W4111" s="403">
        <v>13.6</v>
      </c>
      <c r="X4111" s="404">
        <v>0.24773000000000001</v>
      </c>
      <c r="Y4111" s="403">
        <f>X4111+(S4111*((U4111-INDEX('[1]Center of Mass'!$B$8:$M$105,MATCH(A4111,'[1]Center of Mass'!$B$8:$B$105,0),9))^2+(V4111-INDEX('[1]Center of Mass'!$B$8:$M$105,MATCH(A4111,'[1]Center of Mass'!$B$8:$B$105,0),10))^2))</f>
        <v>330.56369855549997</v>
      </c>
    </row>
    <row r="4112" spans="1:25">
      <c r="A4112" s="403" t="s">
        <v>20</v>
      </c>
      <c r="B4112" s="403" t="s">
        <v>711</v>
      </c>
      <c r="C4112" s="403" t="s">
        <v>343</v>
      </c>
      <c r="D4112" s="403" t="s">
        <v>344</v>
      </c>
      <c r="E4112" s="403" t="s">
        <v>1455</v>
      </c>
      <c r="F4112" s="403">
        <v>0</v>
      </c>
      <c r="O4112" s="403" t="s">
        <v>345</v>
      </c>
      <c r="R4112" s="403">
        <v>4</v>
      </c>
      <c r="S4112" s="403">
        <v>1.1815</v>
      </c>
      <c r="T4112" s="403">
        <v>4.4180000000000001</v>
      </c>
      <c r="U4112" s="403">
        <v>6.55</v>
      </c>
      <c r="V4112" s="403">
        <v>10.154</v>
      </c>
      <c r="W4112" s="403">
        <v>13.6</v>
      </c>
      <c r="X4112" s="404">
        <v>0.24773000000000001</v>
      </c>
      <c r="Y4112" s="403">
        <f>X4112+(S4112*((U4112-INDEX('[1]Center of Mass'!$B$8:$M$105,MATCH(A4112,'[1]Center of Mass'!$B$8:$B$105,0),9))^2+(V4112-INDEX('[1]Center of Mass'!$B$8:$M$105,MATCH(A4112,'[1]Center of Mass'!$B$8:$B$105,0),10))^2))</f>
        <v>281.73277615549995</v>
      </c>
    </row>
    <row r="4113" spans="1:25">
      <c r="A4113" s="403" t="s">
        <v>20</v>
      </c>
      <c r="B4113" s="403" t="s">
        <v>712</v>
      </c>
      <c r="C4113" s="403" t="s">
        <v>343</v>
      </c>
      <c r="D4113" s="403" t="s">
        <v>344</v>
      </c>
      <c r="E4113" s="403" t="s">
        <v>1455</v>
      </c>
      <c r="F4113" s="403">
        <v>0</v>
      </c>
      <c r="O4113" s="403" t="s">
        <v>345</v>
      </c>
      <c r="R4113" s="403">
        <v>4</v>
      </c>
      <c r="S4113" s="403">
        <v>1.0451999999999999</v>
      </c>
      <c r="T4113" s="403">
        <v>4.1180000000000003</v>
      </c>
      <c r="U4113" s="403">
        <v>7.7750000000000004</v>
      </c>
      <c r="V4113" s="403">
        <v>10.154</v>
      </c>
      <c r="W4113" s="403">
        <v>13.6</v>
      </c>
      <c r="X4113" s="404">
        <v>0.18712999999999999</v>
      </c>
      <c r="Y4113" s="403">
        <f>X4113+(S4113*((U4113-INDEX('[1]Center of Mass'!$B$8:$M$105,MATCH(A4113,'[1]Center of Mass'!$B$8:$B$105,0),9))^2+(V4113-INDEX('[1]Center of Mass'!$B$8:$M$105,MATCH(A4113,'[1]Center of Mass'!$B$8:$B$105,0),10))^2))</f>
        <v>211.72695783439994</v>
      </c>
    </row>
    <row r="4114" spans="1:25">
      <c r="A4114" s="403" t="s">
        <v>20</v>
      </c>
      <c r="B4114" s="403" t="s">
        <v>713</v>
      </c>
      <c r="C4114" s="403" t="s">
        <v>343</v>
      </c>
      <c r="D4114" s="403" t="s">
        <v>344</v>
      </c>
      <c r="E4114" s="403" t="s">
        <v>1455</v>
      </c>
      <c r="F4114" s="403">
        <v>0</v>
      </c>
      <c r="O4114" s="403" t="s">
        <v>345</v>
      </c>
      <c r="R4114" s="403">
        <v>4</v>
      </c>
      <c r="S4114" s="403">
        <v>1.0451999999999999</v>
      </c>
      <c r="T4114" s="403">
        <v>4.1180000000000003</v>
      </c>
      <c r="U4114" s="403">
        <v>8.9250000000000007</v>
      </c>
      <c r="V4114" s="403">
        <v>10.154</v>
      </c>
      <c r="W4114" s="403">
        <v>13.6</v>
      </c>
      <c r="X4114" s="404">
        <v>0.18712999999999999</v>
      </c>
      <c r="Y4114" s="403">
        <f>X4114+(S4114*((U4114-INDEX('[1]Center of Mass'!$B$8:$M$105,MATCH(A4114,'[1]Center of Mass'!$B$8:$B$105,0),9))^2+(V4114-INDEX('[1]Center of Mass'!$B$8:$M$105,MATCH(A4114,'[1]Center of Mass'!$B$8:$B$105,0),10))^2))</f>
        <v>179.40331167439996</v>
      </c>
    </row>
    <row r="4115" spans="1:25">
      <c r="A4115" s="403" t="s">
        <v>20</v>
      </c>
      <c r="B4115" s="403" t="s">
        <v>714</v>
      </c>
      <c r="C4115" s="403" t="s">
        <v>343</v>
      </c>
      <c r="D4115" s="403" t="s">
        <v>344</v>
      </c>
      <c r="E4115" s="403" t="s">
        <v>1455</v>
      </c>
      <c r="F4115" s="403">
        <v>0</v>
      </c>
      <c r="O4115" s="403" t="s">
        <v>345</v>
      </c>
      <c r="R4115" s="403">
        <v>4</v>
      </c>
      <c r="S4115" s="403">
        <v>1.4504999999999999</v>
      </c>
      <c r="T4115" s="403">
        <v>5.01</v>
      </c>
      <c r="U4115" s="403">
        <v>10.298</v>
      </c>
      <c r="V4115" s="403">
        <v>10.154</v>
      </c>
      <c r="W4115" s="403">
        <v>13.6</v>
      </c>
      <c r="X4115" s="404">
        <v>0.40770000000000001</v>
      </c>
      <c r="Y4115" s="403">
        <f>X4115+(S4115*((U4115-INDEX('[1]Center of Mass'!$B$8:$M$105,MATCH(A4115,'[1]Center of Mass'!$B$8:$B$105,0),9))^2+(V4115-INDEX('[1]Center of Mass'!$B$8:$M$105,MATCH(A4115,'[1]Center of Mass'!$B$8:$B$105,0),10))^2))</f>
        <v>200.5872668925</v>
      </c>
    </row>
    <row r="4116" spans="1:25">
      <c r="A4116" s="403" t="s">
        <v>20</v>
      </c>
      <c r="B4116" s="403" t="s">
        <v>715</v>
      </c>
      <c r="C4116" s="403" t="s">
        <v>343</v>
      </c>
      <c r="D4116" s="403" t="s">
        <v>344</v>
      </c>
      <c r="E4116" s="403" t="s">
        <v>1455</v>
      </c>
      <c r="F4116" s="403">
        <v>0</v>
      </c>
      <c r="O4116" s="403" t="s">
        <v>345</v>
      </c>
      <c r="R4116" s="403">
        <v>4</v>
      </c>
      <c r="S4116" s="403">
        <v>1.4579</v>
      </c>
      <c r="T4116" s="403">
        <v>5.0259999999999998</v>
      </c>
      <c r="U4116" s="403">
        <v>11.898</v>
      </c>
      <c r="V4116" s="403">
        <v>10.154</v>
      </c>
      <c r="W4116" s="403">
        <v>13.6</v>
      </c>
      <c r="X4116" s="404">
        <v>0.41295999999999999</v>
      </c>
      <c r="Y4116" s="403">
        <f>X4116+(S4116*((U4116-INDEX('[1]Center of Mass'!$B$8:$M$105,MATCH(A4116,'[1]Center of Mass'!$B$8:$B$105,0),9))^2+(V4116-INDEX('[1]Center of Mass'!$B$8:$M$105,MATCH(A4116,'[1]Center of Mass'!$B$8:$B$105,0),10))^2))</f>
        <v>151.70461536149998</v>
      </c>
    </row>
    <row r="4117" spans="1:25">
      <c r="A4117" s="403" t="s">
        <v>20</v>
      </c>
      <c r="B4117" s="403" t="s">
        <v>716</v>
      </c>
      <c r="C4117" s="403" t="s">
        <v>343</v>
      </c>
      <c r="D4117" s="403" t="s">
        <v>344</v>
      </c>
      <c r="E4117" s="403" t="s">
        <v>1455</v>
      </c>
      <c r="F4117" s="403">
        <v>0</v>
      </c>
      <c r="O4117" s="403" t="s">
        <v>345</v>
      </c>
      <c r="R4117" s="403">
        <v>4</v>
      </c>
      <c r="S4117" s="403">
        <v>1.0025999999999999</v>
      </c>
      <c r="T4117" s="403">
        <v>4.024</v>
      </c>
      <c r="U4117" s="403">
        <v>13.252000000000001</v>
      </c>
      <c r="V4117" s="403">
        <v>10.154</v>
      </c>
      <c r="W4117" s="403">
        <v>13.6</v>
      </c>
      <c r="X4117" s="404">
        <v>0.17069999999999999</v>
      </c>
      <c r="Y4117" s="403">
        <f>X4117+(S4117*((U4117-INDEX('[1]Center of Mass'!$B$8:$M$105,MATCH(A4117,'[1]Center of Mass'!$B$8:$B$105,0),9))^2+(V4117-INDEX('[1]Center of Mass'!$B$8:$M$105,MATCH(A4117,'[1]Center of Mass'!$B$8:$B$105,0),10))^2))</f>
        <v>79.17880536419996</v>
      </c>
    </row>
    <row r="4118" spans="1:25">
      <c r="A4118" s="403" t="s">
        <v>20</v>
      </c>
      <c r="B4118" s="403" t="s">
        <v>717</v>
      </c>
      <c r="C4118" s="403" t="s">
        <v>343</v>
      </c>
      <c r="D4118" s="403" t="s">
        <v>344</v>
      </c>
      <c r="E4118" s="403" t="s">
        <v>1455</v>
      </c>
      <c r="F4118" s="403">
        <v>0</v>
      </c>
      <c r="O4118" s="403" t="s">
        <v>345</v>
      </c>
      <c r="R4118" s="403">
        <v>4</v>
      </c>
      <c r="S4118" s="403">
        <v>1.0025999999999999</v>
      </c>
      <c r="T4118" s="403">
        <v>4.024</v>
      </c>
      <c r="U4118" s="403">
        <v>14.355</v>
      </c>
      <c r="V4118" s="403">
        <v>10.154</v>
      </c>
      <c r="W4118" s="403">
        <v>13.6</v>
      </c>
      <c r="X4118" s="404">
        <v>0.17069999999999999</v>
      </c>
      <c r="Y4118" s="403">
        <f>X4118+(S4118*((U4118-INDEX('[1]Center of Mass'!$B$8:$M$105,MATCH(A4118,'[1]Center of Mass'!$B$8:$B$105,0),9))^2+(V4118-INDEX('[1]Center of Mass'!$B$8:$M$105,MATCH(A4118,'[1]Center of Mass'!$B$8:$B$105,0),10))^2))</f>
        <v>61.501508581199978</v>
      </c>
    </row>
    <row r="4119" spans="1:25">
      <c r="A4119" s="403" t="s">
        <v>20</v>
      </c>
      <c r="B4119" s="403" t="s">
        <v>718</v>
      </c>
      <c r="C4119" s="403" t="s">
        <v>343</v>
      </c>
      <c r="D4119" s="403" t="s">
        <v>344</v>
      </c>
      <c r="E4119" s="403" t="s">
        <v>1455</v>
      </c>
      <c r="F4119" s="403">
        <v>0</v>
      </c>
      <c r="O4119" s="403" t="s">
        <v>345</v>
      </c>
      <c r="R4119" s="403">
        <v>4</v>
      </c>
      <c r="S4119" s="403">
        <v>1.0025999999999999</v>
      </c>
      <c r="T4119" s="403">
        <v>4.024</v>
      </c>
      <c r="U4119" s="403">
        <v>15.458</v>
      </c>
      <c r="V4119" s="403">
        <v>10.154</v>
      </c>
      <c r="W4119" s="403">
        <v>13.6</v>
      </c>
      <c r="X4119" s="404">
        <v>0.17069999999999999</v>
      </c>
      <c r="Y4119" s="403">
        <f>X4119+(S4119*((U4119-INDEX('[1]Center of Mass'!$B$8:$M$105,MATCH(A4119,'[1]Center of Mass'!$B$8:$B$105,0),9))^2+(V4119-INDEX('[1]Center of Mass'!$B$8:$M$105,MATCH(A4119,'[1]Center of Mass'!$B$8:$B$105,0),10))^2))</f>
        <v>46.26375616499999</v>
      </c>
    </row>
    <row r="4120" spans="1:25">
      <c r="A4120" s="403" t="s">
        <v>20</v>
      </c>
      <c r="B4120" s="403" t="s">
        <v>719</v>
      </c>
      <c r="C4120" s="403" t="s">
        <v>343</v>
      </c>
      <c r="D4120" s="403" t="s">
        <v>344</v>
      </c>
      <c r="E4120" s="403" t="s">
        <v>1455</v>
      </c>
      <c r="F4120" s="403">
        <v>0</v>
      </c>
      <c r="O4120" s="403" t="s">
        <v>345</v>
      </c>
      <c r="R4120" s="403">
        <v>4</v>
      </c>
      <c r="S4120" s="403">
        <v>1.0820000000000001</v>
      </c>
      <c r="T4120" s="403">
        <v>4.1989999999999998</v>
      </c>
      <c r="U4120" s="403">
        <v>16.605</v>
      </c>
      <c r="V4120" s="403">
        <v>10.154</v>
      </c>
      <c r="W4120" s="403">
        <v>13.6</v>
      </c>
      <c r="X4120" s="404">
        <v>0.20227000000000001</v>
      </c>
      <c r="Y4120" s="403">
        <f>X4120+(S4120*((U4120-INDEX('[1]Center of Mass'!$B$8:$M$105,MATCH(A4120,'[1]Center of Mass'!$B$8:$B$105,0),9))^2+(V4120-INDEX('[1]Center of Mass'!$B$8:$M$105,MATCH(A4120,'[1]Center of Mass'!$B$8:$B$105,0),10))^2))</f>
        <v>35.637512483999991</v>
      </c>
    </row>
    <row r="4121" spans="1:25">
      <c r="A4121" s="403" t="s">
        <v>20</v>
      </c>
      <c r="B4121" s="403" t="s">
        <v>720</v>
      </c>
      <c r="C4121" s="403" t="s">
        <v>343</v>
      </c>
      <c r="D4121" s="403" t="s">
        <v>344</v>
      </c>
      <c r="E4121" s="403" t="s">
        <v>1455</v>
      </c>
      <c r="F4121" s="403">
        <v>0</v>
      </c>
      <c r="O4121" s="403" t="s">
        <v>345</v>
      </c>
      <c r="R4121" s="403">
        <v>4</v>
      </c>
      <c r="S4121" s="403">
        <v>1.0906</v>
      </c>
      <c r="T4121" s="403">
        <v>4.218</v>
      </c>
      <c r="U4121" s="403">
        <v>17.8</v>
      </c>
      <c r="V4121" s="403">
        <v>10.154</v>
      </c>
      <c r="W4121" s="403">
        <v>13.6</v>
      </c>
      <c r="X4121" s="404">
        <v>0.20594999999999999</v>
      </c>
      <c r="Y4121" s="403">
        <f>X4121+(S4121*((U4121-INDEX('[1]Center of Mass'!$B$8:$M$105,MATCH(A4121,'[1]Center of Mass'!$B$8:$B$105,0),9))^2+(V4121-INDEX('[1]Center of Mass'!$B$8:$M$105,MATCH(A4121,'[1]Center of Mass'!$B$8:$B$105,0),10))^2))</f>
        <v>23.949726508199994</v>
      </c>
    </row>
    <row r="4122" spans="1:25">
      <c r="A4122" s="403" t="s">
        <v>20</v>
      </c>
      <c r="B4122" s="403" t="s">
        <v>722</v>
      </c>
      <c r="C4122" s="403" t="s">
        <v>343</v>
      </c>
      <c r="D4122" s="403" t="s">
        <v>344</v>
      </c>
      <c r="E4122" s="403" t="s">
        <v>1455</v>
      </c>
      <c r="F4122" s="403">
        <v>0</v>
      </c>
      <c r="O4122" s="403" t="s">
        <v>345</v>
      </c>
      <c r="R4122" s="403">
        <v>4</v>
      </c>
      <c r="S4122" s="403">
        <v>0.60589999999999999</v>
      </c>
      <c r="T4122" s="403">
        <v>3.2320000000000002</v>
      </c>
      <c r="U4122" s="403">
        <v>1.7629999999999999</v>
      </c>
      <c r="V4122" s="403">
        <v>10.904</v>
      </c>
      <c r="W4122" s="403">
        <v>13.6</v>
      </c>
      <c r="X4122" s="404">
        <v>7.0694000000000007E-2</v>
      </c>
      <c r="Y4122" s="403">
        <f>X4122+(S4122*((U4122-INDEX('[1]Center of Mass'!$B$8:$M$105,MATCH(A4122,'[1]Center of Mass'!$B$8:$B$105,0),9))^2+(V4122-INDEX('[1]Center of Mass'!$B$8:$M$105,MATCH(A4122,'[1]Center of Mass'!$B$8:$B$105,0),10))^2))</f>
        <v>244.898748883</v>
      </c>
    </row>
    <row r="4123" spans="1:25">
      <c r="A4123" s="403" t="s">
        <v>20</v>
      </c>
      <c r="B4123" s="403" t="s">
        <v>723</v>
      </c>
      <c r="C4123" s="403" t="s">
        <v>343</v>
      </c>
      <c r="D4123" s="403" t="s">
        <v>344</v>
      </c>
      <c r="E4123" s="403" t="s">
        <v>1455</v>
      </c>
      <c r="F4123" s="403">
        <v>0</v>
      </c>
      <c r="O4123" s="403" t="s">
        <v>345</v>
      </c>
      <c r="R4123" s="403">
        <v>4</v>
      </c>
      <c r="S4123" s="403">
        <v>0.60589999999999999</v>
      </c>
      <c r="T4123" s="403">
        <v>3.2320000000000002</v>
      </c>
      <c r="U4123" s="403">
        <v>2.7879999999999998</v>
      </c>
      <c r="V4123" s="403">
        <v>10.904</v>
      </c>
      <c r="W4123" s="403">
        <v>13.6</v>
      </c>
      <c r="X4123" s="404">
        <v>7.0694000000000007E-2</v>
      </c>
      <c r="Y4123" s="403">
        <f>X4123+(S4123*((U4123-INDEX('[1]Center of Mass'!$B$8:$M$105,MATCH(A4123,'[1]Center of Mass'!$B$8:$B$105,0),9))^2+(V4123-INDEX('[1]Center of Mass'!$B$8:$M$105,MATCH(A4123,'[1]Center of Mass'!$B$8:$B$105,0),10))^2))</f>
        <v>220.65243343549997</v>
      </c>
    </row>
    <row r="4124" spans="1:25">
      <c r="A4124" s="403" t="s">
        <v>20</v>
      </c>
      <c r="B4124" s="403" t="s">
        <v>724</v>
      </c>
      <c r="C4124" s="403" t="s">
        <v>343</v>
      </c>
      <c r="D4124" s="403" t="s">
        <v>344</v>
      </c>
      <c r="E4124" s="403" t="s">
        <v>1455</v>
      </c>
      <c r="F4124" s="403">
        <v>0</v>
      </c>
      <c r="O4124" s="403" t="s">
        <v>345</v>
      </c>
      <c r="R4124" s="403">
        <v>4</v>
      </c>
      <c r="S4124" s="403">
        <v>0.76849999999999996</v>
      </c>
      <c r="T4124" s="403">
        <v>3.782</v>
      </c>
      <c r="U4124" s="403">
        <v>3.95</v>
      </c>
      <c r="V4124" s="403">
        <v>10.904</v>
      </c>
      <c r="W4124" s="403">
        <v>13.6</v>
      </c>
      <c r="X4124" s="404">
        <v>0.13061</v>
      </c>
      <c r="Y4124" s="403">
        <f>X4124+(S4124*((U4124-INDEX('[1]Center of Mass'!$B$8:$M$105,MATCH(A4124,'[1]Center of Mass'!$B$8:$B$105,0),9))^2+(V4124-INDEX('[1]Center of Mass'!$B$8:$M$105,MATCH(A4124,'[1]Center of Mass'!$B$8:$B$105,0),10))^2))</f>
        <v>246.99739969449996</v>
      </c>
    </row>
    <row r="4125" spans="1:25">
      <c r="A4125" s="403" t="s">
        <v>20</v>
      </c>
      <c r="B4125" s="403" t="s">
        <v>725</v>
      </c>
      <c r="C4125" s="403" t="s">
        <v>343</v>
      </c>
      <c r="D4125" s="403" t="s">
        <v>344</v>
      </c>
      <c r="E4125" s="403" t="s">
        <v>1455</v>
      </c>
      <c r="F4125" s="403">
        <v>0</v>
      </c>
      <c r="O4125" s="403" t="s">
        <v>345</v>
      </c>
      <c r="R4125" s="403">
        <v>4</v>
      </c>
      <c r="S4125" s="403">
        <v>0.76849999999999996</v>
      </c>
      <c r="T4125" s="403">
        <v>3.782</v>
      </c>
      <c r="U4125" s="403">
        <v>5.25</v>
      </c>
      <c r="V4125" s="403">
        <v>10.904</v>
      </c>
      <c r="W4125" s="403">
        <v>13.6</v>
      </c>
      <c r="X4125" s="404">
        <v>0.13061</v>
      </c>
      <c r="Y4125" s="403">
        <f>X4125+(S4125*((U4125-INDEX('[1]Center of Mass'!$B$8:$M$105,MATCH(A4125,'[1]Center of Mass'!$B$8:$B$105,0),9))^2+(V4125-INDEX('[1]Center of Mass'!$B$8:$M$105,MATCH(A4125,'[1]Center of Mass'!$B$8:$B$105,0),10))^2))</f>
        <v>212.63807209449993</v>
      </c>
    </row>
    <row r="4126" spans="1:25">
      <c r="A4126" s="403" t="s">
        <v>20</v>
      </c>
      <c r="B4126" s="403" t="s">
        <v>726</v>
      </c>
      <c r="C4126" s="403" t="s">
        <v>343</v>
      </c>
      <c r="D4126" s="403" t="s">
        <v>344</v>
      </c>
      <c r="E4126" s="403" t="s">
        <v>1455</v>
      </c>
      <c r="F4126" s="403">
        <v>0</v>
      </c>
      <c r="O4126" s="403" t="s">
        <v>345</v>
      </c>
      <c r="R4126" s="403">
        <v>4</v>
      </c>
      <c r="S4126" s="403">
        <v>0.76849999999999996</v>
      </c>
      <c r="T4126" s="403">
        <v>3.782</v>
      </c>
      <c r="U4126" s="403">
        <v>6.55</v>
      </c>
      <c r="V4126" s="403">
        <v>10.904</v>
      </c>
      <c r="W4126" s="403">
        <v>13.6</v>
      </c>
      <c r="X4126" s="404">
        <v>0.13061</v>
      </c>
      <c r="Y4126" s="403">
        <f>X4126+(S4126*((U4126-INDEX('[1]Center of Mass'!$B$8:$M$105,MATCH(A4126,'[1]Center of Mass'!$B$8:$B$105,0),9))^2+(V4126-INDEX('[1]Center of Mass'!$B$8:$M$105,MATCH(A4126,'[1]Center of Mass'!$B$8:$B$105,0),10))^2))</f>
        <v>180.87627449449994</v>
      </c>
    </row>
    <row r="4127" spans="1:25">
      <c r="A4127" s="403" t="s">
        <v>20</v>
      </c>
      <c r="B4127" s="403" t="s">
        <v>727</v>
      </c>
      <c r="C4127" s="403" t="s">
        <v>343</v>
      </c>
      <c r="D4127" s="403" t="s">
        <v>344</v>
      </c>
      <c r="E4127" s="403" t="s">
        <v>1455</v>
      </c>
      <c r="F4127" s="403">
        <v>0</v>
      </c>
      <c r="O4127" s="403" t="s">
        <v>345</v>
      </c>
      <c r="R4127" s="403">
        <v>4</v>
      </c>
      <c r="S4127" s="403">
        <v>0.67979999999999996</v>
      </c>
      <c r="T4127" s="403">
        <v>3.4820000000000002</v>
      </c>
      <c r="U4127" s="403">
        <v>7.7750000000000004</v>
      </c>
      <c r="V4127" s="403">
        <v>10.904</v>
      </c>
      <c r="W4127" s="403">
        <v>13.6</v>
      </c>
      <c r="X4127" s="404">
        <v>9.4716999999999996E-2</v>
      </c>
      <c r="Y4127" s="403">
        <f>X4127+(S4127*((U4127-INDEX('[1]Center of Mass'!$B$8:$M$105,MATCH(A4127,'[1]Center of Mass'!$B$8:$B$105,0),9))^2+(V4127-INDEX('[1]Center of Mass'!$B$8:$M$105,MATCH(A4127,'[1]Center of Mass'!$B$8:$B$105,0),10))^2))</f>
        <v>135.60653981559997</v>
      </c>
    </row>
    <row r="4128" spans="1:25">
      <c r="A4128" s="403" t="s">
        <v>20</v>
      </c>
      <c r="B4128" s="403" t="s">
        <v>728</v>
      </c>
      <c r="C4128" s="403" t="s">
        <v>343</v>
      </c>
      <c r="D4128" s="403" t="s">
        <v>344</v>
      </c>
      <c r="E4128" s="403" t="s">
        <v>1455</v>
      </c>
      <c r="F4128" s="403">
        <v>0</v>
      </c>
      <c r="O4128" s="403" t="s">
        <v>345</v>
      </c>
      <c r="R4128" s="403">
        <v>4</v>
      </c>
      <c r="S4128" s="403">
        <v>0.67979999999999996</v>
      </c>
      <c r="T4128" s="403">
        <v>3.4820000000000002</v>
      </c>
      <c r="U4128" s="403">
        <v>8.9250000000000007</v>
      </c>
      <c r="V4128" s="403">
        <v>10.904</v>
      </c>
      <c r="W4128" s="403">
        <v>13.6</v>
      </c>
      <c r="X4128" s="404">
        <v>9.4716999999999996E-2</v>
      </c>
      <c r="Y4128" s="403">
        <f>X4128+(S4128*((U4128-INDEX('[1]Center of Mass'!$B$8:$M$105,MATCH(A4128,'[1]Center of Mass'!$B$8:$B$105,0),9))^2+(V4128-INDEX('[1]Center of Mass'!$B$8:$M$105,MATCH(A4128,'[1]Center of Mass'!$B$8:$B$105,0),10))^2))</f>
        <v>114.58318097559999</v>
      </c>
    </row>
    <row r="4129" spans="1:25">
      <c r="A4129" s="403" t="s">
        <v>20</v>
      </c>
      <c r="B4129" s="403" t="s">
        <v>729</v>
      </c>
      <c r="C4129" s="403" t="s">
        <v>343</v>
      </c>
      <c r="D4129" s="403" t="s">
        <v>344</v>
      </c>
      <c r="E4129" s="403" t="s">
        <v>1455</v>
      </c>
      <c r="F4129" s="403">
        <v>0</v>
      </c>
      <c r="O4129" s="403" t="s">
        <v>345</v>
      </c>
      <c r="R4129" s="403">
        <v>4</v>
      </c>
      <c r="S4129" s="403">
        <v>0.94340000000000002</v>
      </c>
      <c r="T4129" s="403">
        <v>4.3739999999999997</v>
      </c>
      <c r="U4129" s="403">
        <v>10.298</v>
      </c>
      <c r="V4129" s="403">
        <v>10.904</v>
      </c>
      <c r="W4129" s="403">
        <v>13.6</v>
      </c>
      <c r="X4129" s="404">
        <v>0.22771</v>
      </c>
      <c r="Y4129" s="403">
        <f>X4129+(S4129*((U4129-INDEX('[1]Center of Mass'!$B$8:$M$105,MATCH(A4129,'[1]Center of Mass'!$B$8:$B$105,0),9))^2+(V4129-INDEX('[1]Center of Mass'!$B$8:$M$105,MATCH(A4129,'[1]Center of Mass'!$B$8:$B$105,0),10))^2))</f>
        <v>127.54546926900001</v>
      </c>
    </row>
    <row r="4130" spans="1:25">
      <c r="A4130" s="403" t="s">
        <v>20</v>
      </c>
      <c r="B4130" s="403" t="s">
        <v>730</v>
      </c>
      <c r="C4130" s="403" t="s">
        <v>343</v>
      </c>
      <c r="D4130" s="403" t="s">
        <v>344</v>
      </c>
      <c r="E4130" s="403" t="s">
        <v>1455</v>
      </c>
      <c r="F4130" s="403">
        <v>0</v>
      </c>
      <c r="O4130" s="403" t="s">
        <v>345</v>
      </c>
      <c r="R4130" s="403">
        <v>4</v>
      </c>
      <c r="S4130" s="403">
        <v>0.94820000000000004</v>
      </c>
      <c r="T4130" s="403">
        <v>4.3899999999999997</v>
      </c>
      <c r="U4130" s="403">
        <v>11.898</v>
      </c>
      <c r="V4130" s="403">
        <v>10.904</v>
      </c>
      <c r="W4130" s="403">
        <v>13.6</v>
      </c>
      <c r="X4130" s="404">
        <v>0.23094000000000001</v>
      </c>
      <c r="Y4130" s="403">
        <f>X4130+(S4130*((U4130-INDEX('[1]Center of Mass'!$B$8:$M$105,MATCH(A4130,'[1]Center of Mass'!$B$8:$B$105,0),9))^2+(V4130-INDEX('[1]Center of Mass'!$B$8:$M$105,MATCH(A4130,'[1]Center of Mass'!$B$8:$B$105,0),10))^2))</f>
        <v>95.73618991699999</v>
      </c>
    </row>
    <row r="4131" spans="1:25">
      <c r="A4131" s="403" t="s">
        <v>20</v>
      </c>
      <c r="B4131" s="403" t="s">
        <v>731</v>
      </c>
      <c r="C4131" s="403" t="s">
        <v>343</v>
      </c>
      <c r="D4131" s="403" t="s">
        <v>344</v>
      </c>
      <c r="E4131" s="403" t="s">
        <v>1455</v>
      </c>
      <c r="F4131" s="403">
        <v>0</v>
      </c>
      <c r="O4131" s="403" t="s">
        <v>345</v>
      </c>
      <c r="R4131" s="403">
        <v>4</v>
      </c>
      <c r="S4131" s="403">
        <v>0.65210000000000001</v>
      </c>
      <c r="T4131" s="403">
        <v>3.3889999999999998</v>
      </c>
      <c r="U4131" s="403">
        <v>13.252000000000001</v>
      </c>
      <c r="V4131" s="403">
        <v>10.904</v>
      </c>
      <c r="W4131" s="403">
        <v>13.6</v>
      </c>
      <c r="X4131" s="404">
        <v>8.5125000000000006E-2</v>
      </c>
      <c r="Y4131" s="403">
        <f>X4131+(S4131*((U4131-INDEX('[1]Center of Mass'!$B$8:$M$105,MATCH(A4131,'[1]Center of Mass'!$B$8:$B$105,0),9))^2+(V4131-INDEX('[1]Center of Mass'!$B$8:$M$105,MATCH(A4131,'[1]Center of Mass'!$B$8:$B$105,0),10))^2))</f>
        <v>49.483145705699982</v>
      </c>
    </row>
    <row r="4132" spans="1:25">
      <c r="A4132" s="403" t="s">
        <v>20</v>
      </c>
      <c r="B4132" s="403" t="s">
        <v>732</v>
      </c>
      <c r="C4132" s="403" t="s">
        <v>343</v>
      </c>
      <c r="D4132" s="403" t="s">
        <v>344</v>
      </c>
      <c r="E4132" s="403" t="s">
        <v>1455</v>
      </c>
      <c r="F4132" s="403">
        <v>0</v>
      </c>
      <c r="O4132" s="403" t="s">
        <v>345</v>
      </c>
      <c r="R4132" s="403">
        <v>4</v>
      </c>
      <c r="S4132" s="403">
        <v>0.65210000000000001</v>
      </c>
      <c r="T4132" s="403">
        <v>3.3889999999999998</v>
      </c>
      <c r="U4132" s="403">
        <v>14.355</v>
      </c>
      <c r="V4132" s="403">
        <v>10.904</v>
      </c>
      <c r="W4132" s="403">
        <v>13.6</v>
      </c>
      <c r="X4132" s="404">
        <v>8.5125000000000006E-2</v>
      </c>
      <c r="Y4132" s="403">
        <f>X4132+(S4132*((U4132-INDEX('[1]Center of Mass'!$B$8:$M$105,MATCH(A4132,'[1]Center of Mass'!$B$8:$B$105,0),9))^2+(V4132-INDEX('[1]Center of Mass'!$B$8:$M$105,MATCH(A4132,'[1]Center of Mass'!$B$8:$B$105,0),10))^2))</f>
        <v>37.985673900199991</v>
      </c>
    </row>
    <row r="4133" spans="1:25">
      <c r="A4133" s="403" t="s">
        <v>20</v>
      </c>
      <c r="B4133" s="403" t="s">
        <v>733</v>
      </c>
      <c r="C4133" s="403" t="s">
        <v>343</v>
      </c>
      <c r="D4133" s="403" t="s">
        <v>344</v>
      </c>
      <c r="E4133" s="403" t="s">
        <v>1455</v>
      </c>
      <c r="F4133" s="403">
        <v>0</v>
      </c>
      <c r="O4133" s="403" t="s">
        <v>345</v>
      </c>
      <c r="R4133" s="403">
        <v>4</v>
      </c>
      <c r="S4133" s="403">
        <v>0.65210000000000001</v>
      </c>
      <c r="T4133" s="403">
        <v>3.3889999999999998</v>
      </c>
      <c r="U4133" s="403">
        <v>15.458</v>
      </c>
      <c r="V4133" s="403">
        <v>10.904</v>
      </c>
      <c r="W4133" s="403">
        <v>13.6</v>
      </c>
      <c r="X4133" s="404">
        <v>8.5125000000000006E-2</v>
      </c>
      <c r="Y4133" s="403">
        <f>X4133+(S4133*((U4133-INDEX('[1]Center of Mass'!$B$8:$M$105,MATCH(A4133,'[1]Center of Mass'!$B$8:$B$105,0),9))^2+(V4133-INDEX('[1]Center of Mass'!$B$8:$M$105,MATCH(A4133,'[1]Center of Mass'!$B$8:$B$105,0),10))^2))</f>
        <v>28.074903552499997</v>
      </c>
    </row>
    <row r="4134" spans="1:25">
      <c r="A4134" s="403" t="s">
        <v>20</v>
      </c>
      <c r="B4134" s="403" t="s">
        <v>734</v>
      </c>
      <c r="C4134" s="403" t="s">
        <v>343</v>
      </c>
      <c r="D4134" s="403" t="s">
        <v>344</v>
      </c>
      <c r="E4134" s="403" t="s">
        <v>1455</v>
      </c>
      <c r="F4134" s="403">
        <v>0</v>
      </c>
      <c r="O4134" s="403" t="s">
        <v>345</v>
      </c>
      <c r="R4134" s="403">
        <v>4</v>
      </c>
      <c r="S4134" s="403">
        <v>0.70379999999999998</v>
      </c>
      <c r="T4134" s="403">
        <v>3.5630000000000002</v>
      </c>
      <c r="U4134" s="403">
        <v>16.605</v>
      </c>
      <c r="V4134" s="403">
        <v>10.904</v>
      </c>
      <c r="W4134" s="403">
        <v>13.6</v>
      </c>
      <c r="X4134" s="404">
        <v>0.10360999999999999</v>
      </c>
      <c r="Y4134" s="403">
        <f>X4134+(S4134*((U4134-INDEX('[1]Center of Mass'!$B$8:$M$105,MATCH(A4134,'[1]Center of Mass'!$B$8:$B$105,0),9))^2+(V4134-INDEX('[1]Center of Mass'!$B$8:$M$105,MATCH(A4134,'[1]Center of Mass'!$B$8:$B$105,0),10))^2))</f>
        <v>21.005598695599993</v>
      </c>
    </row>
    <row r="4135" spans="1:25">
      <c r="A4135" s="403" t="s">
        <v>20</v>
      </c>
      <c r="B4135" s="403" t="s">
        <v>735</v>
      </c>
      <c r="C4135" s="403" t="s">
        <v>343</v>
      </c>
      <c r="D4135" s="403" t="s">
        <v>344</v>
      </c>
      <c r="E4135" s="403" t="s">
        <v>1455</v>
      </c>
      <c r="F4135" s="403">
        <v>0</v>
      </c>
      <c r="O4135" s="403" t="s">
        <v>345</v>
      </c>
      <c r="R4135" s="403">
        <v>4</v>
      </c>
      <c r="S4135" s="403">
        <v>0.70940000000000003</v>
      </c>
      <c r="T4135" s="403">
        <v>3.5819999999999999</v>
      </c>
      <c r="U4135" s="403">
        <v>17.8</v>
      </c>
      <c r="V4135" s="403">
        <v>10.904</v>
      </c>
      <c r="W4135" s="403">
        <v>13.6</v>
      </c>
      <c r="X4135" s="404">
        <v>0.10578</v>
      </c>
      <c r="Y4135" s="403">
        <f>X4135+(S4135*((U4135-INDEX('[1]Center of Mass'!$B$8:$M$105,MATCH(A4135,'[1]Center of Mass'!$B$8:$B$105,0),9))^2+(V4135-INDEX('[1]Center of Mass'!$B$8:$M$105,MATCH(A4135,'[1]Center of Mass'!$B$8:$B$105,0),10))^2))</f>
        <v>13.385958691799994</v>
      </c>
    </row>
    <row r="4136" spans="1:25">
      <c r="A4136" s="403" t="s">
        <v>20</v>
      </c>
      <c r="B4136" s="403" t="s">
        <v>737</v>
      </c>
      <c r="C4136" s="403" t="s">
        <v>343</v>
      </c>
      <c r="D4136" s="403" t="s">
        <v>344</v>
      </c>
      <c r="E4136" s="403" t="s">
        <v>1455</v>
      </c>
      <c r="F4136" s="403">
        <v>0</v>
      </c>
      <c r="O4136" s="403" t="s">
        <v>345</v>
      </c>
      <c r="R4136" s="403">
        <v>4</v>
      </c>
      <c r="S4136" s="403">
        <v>1.2474000000000001</v>
      </c>
      <c r="T4136" s="403">
        <v>4.484</v>
      </c>
      <c r="U4136" s="403">
        <v>1.7629999999999999</v>
      </c>
      <c r="V4136" s="403">
        <v>11.808</v>
      </c>
      <c r="W4136" s="403">
        <v>13.6</v>
      </c>
      <c r="X4136" s="404">
        <v>0.26313999999999999</v>
      </c>
      <c r="Y4136" s="403">
        <f>X4136+(S4136*((U4136-INDEX('[1]Center of Mass'!$B$8:$M$105,MATCH(A4136,'[1]Center of Mass'!$B$8:$B$105,0),9))^2+(V4136-INDEX('[1]Center of Mass'!$B$8:$M$105,MATCH(A4136,'[1]Center of Mass'!$B$8:$B$105,0),10))^2))</f>
        <v>501.58211560360007</v>
      </c>
    </row>
    <row r="4137" spans="1:25">
      <c r="A4137" s="403" t="s">
        <v>20</v>
      </c>
      <c r="B4137" s="403" t="s">
        <v>738</v>
      </c>
      <c r="C4137" s="403" t="s">
        <v>343</v>
      </c>
      <c r="D4137" s="403" t="s">
        <v>344</v>
      </c>
      <c r="E4137" s="403" t="s">
        <v>1455</v>
      </c>
      <c r="F4137" s="403">
        <v>0</v>
      </c>
      <c r="O4137" s="403" t="s">
        <v>345</v>
      </c>
      <c r="R4137" s="403">
        <v>4</v>
      </c>
      <c r="S4137" s="403">
        <v>1.2474000000000001</v>
      </c>
      <c r="T4137" s="403">
        <v>4.484</v>
      </c>
      <c r="U4137" s="403">
        <v>2.7879999999999998</v>
      </c>
      <c r="V4137" s="403">
        <v>11.808</v>
      </c>
      <c r="W4137" s="403">
        <v>13.6</v>
      </c>
      <c r="X4137" s="404">
        <v>0.26313999999999999</v>
      </c>
      <c r="Y4137" s="403">
        <f>X4137+(S4137*((U4137-INDEX('[1]Center of Mass'!$B$8:$M$105,MATCH(A4137,'[1]Center of Mass'!$B$8:$B$105,0),9))^2+(V4137-INDEX('[1]Center of Mass'!$B$8:$M$105,MATCH(A4137,'[1]Center of Mass'!$B$8:$B$105,0),10))^2))</f>
        <v>451.66487861860003</v>
      </c>
    </row>
    <row r="4138" spans="1:25">
      <c r="A4138" s="403" t="s">
        <v>20</v>
      </c>
      <c r="B4138" s="403" t="s">
        <v>739</v>
      </c>
      <c r="C4138" s="403" t="s">
        <v>343</v>
      </c>
      <c r="D4138" s="403" t="s">
        <v>344</v>
      </c>
      <c r="E4138" s="403" t="s">
        <v>1455</v>
      </c>
      <c r="F4138" s="403">
        <v>0</v>
      </c>
      <c r="O4138" s="403" t="s">
        <v>345</v>
      </c>
      <c r="R4138" s="403">
        <v>4</v>
      </c>
      <c r="S4138" s="403">
        <v>1.5820000000000001</v>
      </c>
      <c r="T4138" s="403">
        <v>5.0339999999999998</v>
      </c>
      <c r="U4138" s="403">
        <v>3.95</v>
      </c>
      <c r="V4138" s="403">
        <v>11.808</v>
      </c>
      <c r="W4138" s="403">
        <v>13.6</v>
      </c>
      <c r="X4138" s="404">
        <v>0.41803000000000001</v>
      </c>
      <c r="Y4138" s="403">
        <f>X4138+(S4138*((U4138-INDEX('[1]Center of Mass'!$B$8:$M$105,MATCH(A4138,'[1]Center of Mass'!$B$8:$B$105,0),9))^2+(V4138-INDEX('[1]Center of Mass'!$B$8:$M$105,MATCH(A4138,'[1]Center of Mass'!$B$8:$B$105,0),10))^2))</f>
        <v>505.15472026200001</v>
      </c>
    </row>
    <row r="4139" spans="1:25">
      <c r="A4139" s="403" t="s">
        <v>20</v>
      </c>
      <c r="B4139" s="403" t="s">
        <v>342</v>
      </c>
      <c r="C4139" s="403" t="s">
        <v>343</v>
      </c>
      <c r="D4139" s="403" t="s">
        <v>344</v>
      </c>
      <c r="E4139" s="403" t="s">
        <v>1455</v>
      </c>
      <c r="F4139" s="403">
        <v>0</v>
      </c>
      <c r="O4139" s="403" t="s">
        <v>345</v>
      </c>
      <c r="R4139" s="403">
        <v>4</v>
      </c>
      <c r="S4139" s="403">
        <v>1.5820000000000001</v>
      </c>
      <c r="T4139" s="403">
        <v>5.0339999999999998</v>
      </c>
      <c r="U4139" s="403">
        <v>5.25</v>
      </c>
      <c r="V4139" s="403">
        <v>11.808</v>
      </c>
      <c r="W4139" s="403">
        <v>13.6</v>
      </c>
      <c r="X4139" s="404">
        <v>0.41803000000000001</v>
      </c>
      <c r="Y4139" s="403">
        <f>X4139+(S4139*((U4139-INDEX('[1]Center of Mass'!$B$8:$M$105,MATCH(A4139,'[1]Center of Mass'!$B$8:$B$105,0),9))^2+(V4139-INDEX('[1]Center of Mass'!$B$8:$M$105,MATCH(A4139,'[1]Center of Mass'!$B$8:$B$105,0),10))^2))</f>
        <v>434.42413306199995</v>
      </c>
    </row>
    <row r="4140" spans="1:25">
      <c r="A4140" s="403" t="s">
        <v>20</v>
      </c>
      <c r="B4140" s="403" t="s">
        <v>346</v>
      </c>
      <c r="C4140" s="403" t="s">
        <v>343</v>
      </c>
      <c r="D4140" s="403" t="s">
        <v>344</v>
      </c>
      <c r="E4140" s="403" t="s">
        <v>1455</v>
      </c>
      <c r="F4140" s="403">
        <v>0</v>
      </c>
      <c r="O4140" s="403" t="s">
        <v>345</v>
      </c>
      <c r="R4140" s="403">
        <v>4</v>
      </c>
      <c r="S4140" s="403">
        <v>1.5820000000000001</v>
      </c>
      <c r="T4140" s="403">
        <v>5.0339999999999998</v>
      </c>
      <c r="U4140" s="403">
        <v>6.55</v>
      </c>
      <c r="V4140" s="403">
        <v>11.808</v>
      </c>
      <c r="W4140" s="403">
        <v>13.6</v>
      </c>
      <c r="X4140" s="404">
        <v>0.41803000000000001</v>
      </c>
      <c r="Y4140" s="403">
        <f>X4140+(S4140*((U4140-INDEX('[1]Center of Mass'!$B$8:$M$105,MATCH(A4140,'[1]Center of Mass'!$B$8:$B$105,0),9))^2+(V4140-INDEX('[1]Center of Mass'!$B$8:$M$105,MATCH(A4140,'[1]Center of Mass'!$B$8:$B$105,0),10))^2))</f>
        <v>369.04070586199992</v>
      </c>
    </row>
    <row r="4141" spans="1:25">
      <c r="A4141" s="403" t="s">
        <v>20</v>
      </c>
      <c r="B4141" s="403" t="s">
        <v>347</v>
      </c>
      <c r="C4141" s="403" t="s">
        <v>343</v>
      </c>
      <c r="D4141" s="403" t="s">
        <v>344</v>
      </c>
      <c r="E4141" s="403" t="s">
        <v>1455</v>
      </c>
      <c r="F4141" s="403">
        <v>0</v>
      </c>
      <c r="O4141" s="403" t="s">
        <v>345</v>
      </c>
      <c r="R4141" s="403">
        <v>4</v>
      </c>
      <c r="S4141" s="403">
        <v>1.3995</v>
      </c>
      <c r="T4141" s="403">
        <v>4.734</v>
      </c>
      <c r="U4141" s="403">
        <v>7.7750000000000004</v>
      </c>
      <c r="V4141" s="403">
        <v>11.808</v>
      </c>
      <c r="W4141" s="403">
        <v>13.6</v>
      </c>
      <c r="X4141" s="404">
        <v>0.32694000000000001</v>
      </c>
      <c r="Y4141" s="403">
        <f>X4141+(S4141*((U4141-INDEX('[1]Center of Mass'!$B$8:$M$105,MATCH(A4141,'[1]Center of Mass'!$B$8:$B$105,0),9))^2+(V4141-INDEX('[1]Center of Mass'!$B$8:$M$105,MATCH(A4141,'[1]Center of Mass'!$B$8:$B$105,0),10))^2))</f>
        <v>276.25021316699991</v>
      </c>
    </row>
    <row r="4142" spans="1:25">
      <c r="A4142" s="403" t="s">
        <v>20</v>
      </c>
      <c r="B4142" s="403" t="s">
        <v>348</v>
      </c>
      <c r="C4142" s="403" t="s">
        <v>343</v>
      </c>
      <c r="D4142" s="403" t="s">
        <v>344</v>
      </c>
      <c r="E4142" s="403" t="s">
        <v>1455</v>
      </c>
      <c r="F4142" s="403">
        <v>0</v>
      </c>
      <c r="O4142" s="403" t="s">
        <v>345</v>
      </c>
      <c r="R4142" s="403">
        <v>4</v>
      </c>
      <c r="S4142" s="403">
        <v>1.3995</v>
      </c>
      <c r="T4142" s="403">
        <v>4.734</v>
      </c>
      <c r="U4142" s="403">
        <v>8.9250000000000007</v>
      </c>
      <c r="V4142" s="403">
        <v>11.808</v>
      </c>
      <c r="W4142" s="403">
        <v>13.6</v>
      </c>
      <c r="X4142" s="404">
        <v>0.32694000000000001</v>
      </c>
      <c r="Y4142" s="403">
        <f>X4142+(S4142*((U4142-INDEX('[1]Center of Mass'!$B$8:$M$105,MATCH(A4142,'[1]Center of Mass'!$B$8:$B$105,0),9))^2+(V4142-INDEX('[1]Center of Mass'!$B$8:$M$105,MATCH(A4142,'[1]Center of Mass'!$B$8:$B$105,0),10))^2))</f>
        <v>232.96955606699998</v>
      </c>
    </row>
    <row r="4143" spans="1:25">
      <c r="A4143" s="403" t="s">
        <v>20</v>
      </c>
      <c r="B4143" s="403" t="s">
        <v>352</v>
      </c>
      <c r="C4143" s="403" t="s">
        <v>343</v>
      </c>
      <c r="D4143" s="403" t="s">
        <v>344</v>
      </c>
      <c r="E4143" s="403" t="s">
        <v>1455</v>
      </c>
      <c r="F4143" s="403">
        <v>0</v>
      </c>
      <c r="O4143" s="403" t="s">
        <v>345</v>
      </c>
      <c r="R4143" s="403">
        <v>4</v>
      </c>
      <c r="S4143" s="403">
        <v>1.3425</v>
      </c>
      <c r="T4143" s="403">
        <v>4.6399999999999997</v>
      </c>
      <c r="U4143" s="403">
        <v>13.252000000000001</v>
      </c>
      <c r="V4143" s="403">
        <v>11.808</v>
      </c>
      <c r="W4143" s="403">
        <v>13.6</v>
      </c>
      <c r="X4143" s="404">
        <v>0.30181999999999998</v>
      </c>
      <c r="Y4143" s="403">
        <f>X4143+(S4143*((U4143-INDEX('[1]Center of Mass'!$B$8:$M$105,MATCH(A4143,'[1]Center of Mass'!$B$8:$B$105,0),9))^2+(V4143-INDEX('[1]Center of Mass'!$B$8:$M$105,MATCH(A4143,'[1]Center of Mass'!$B$8:$B$105,0),10))^2))</f>
        <v>99.069492642499981</v>
      </c>
    </row>
    <row r="4144" spans="1:25">
      <c r="A4144" s="403" t="s">
        <v>20</v>
      </c>
      <c r="B4144" s="403" t="s">
        <v>353</v>
      </c>
      <c r="C4144" s="403" t="s">
        <v>343</v>
      </c>
      <c r="D4144" s="403" t="s">
        <v>344</v>
      </c>
      <c r="E4144" s="403" t="s">
        <v>1455</v>
      </c>
      <c r="F4144" s="403">
        <v>0</v>
      </c>
      <c r="O4144" s="403" t="s">
        <v>345</v>
      </c>
      <c r="R4144" s="403">
        <v>4</v>
      </c>
      <c r="S4144" s="403">
        <v>1.3425</v>
      </c>
      <c r="T4144" s="403">
        <v>4.6399999999999997</v>
      </c>
      <c r="U4144" s="403">
        <v>14.355</v>
      </c>
      <c r="V4144" s="403">
        <v>11.808</v>
      </c>
      <c r="W4144" s="403">
        <v>13.6</v>
      </c>
      <c r="X4144" s="404">
        <v>0.30181999999999998</v>
      </c>
      <c r="Y4144" s="403">
        <f>X4144+(S4144*((U4144-INDEX('[1]Center of Mass'!$B$8:$M$105,MATCH(A4144,'[1]Center of Mass'!$B$8:$B$105,0),9))^2+(V4144-INDEX('[1]Center of Mass'!$B$8:$M$105,MATCH(A4144,'[1]Center of Mass'!$B$8:$B$105,0),10))^2))</f>
        <v>75.399264304999988</v>
      </c>
    </row>
    <row r="4145" spans="1:25">
      <c r="A4145" s="403" t="s">
        <v>20</v>
      </c>
      <c r="B4145" s="403" t="s">
        <v>354</v>
      </c>
      <c r="C4145" s="403" t="s">
        <v>343</v>
      </c>
      <c r="D4145" s="403" t="s">
        <v>344</v>
      </c>
      <c r="E4145" s="403" t="s">
        <v>1455</v>
      </c>
      <c r="F4145" s="403">
        <v>0</v>
      </c>
      <c r="O4145" s="403" t="s">
        <v>345</v>
      </c>
      <c r="R4145" s="403">
        <v>4</v>
      </c>
      <c r="S4145" s="403">
        <v>1.3425</v>
      </c>
      <c r="T4145" s="403">
        <v>4.6399999999999997</v>
      </c>
      <c r="U4145" s="403">
        <v>15.458</v>
      </c>
      <c r="V4145" s="403">
        <v>11.808</v>
      </c>
      <c r="W4145" s="403">
        <v>13.6</v>
      </c>
      <c r="X4145" s="404">
        <v>0.30181999999999998</v>
      </c>
      <c r="Y4145" s="403">
        <f>X4145+(S4145*((U4145-INDEX('[1]Center of Mass'!$B$8:$M$105,MATCH(A4145,'[1]Center of Mass'!$B$8:$B$105,0),9))^2+(V4145-INDEX('[1]Center of Mass'!$B$8:$M$105,MATCH(A4145,'[1]Center of Mass'!$B$8:$B$105,0),10))^2))</f>
        <v>54.995631132499987</v>
      </c>
    </row>
    <row r="4146" spans="1:25">
      <c r="A4146" s="403" t="s">
        <v>20</v>
      </c>
      <c r="B4146" s="403" t="s">
        <v>355</v>
      </c>
      <c r="C4146" s="403" t="s">
        <v>343</v>
      </c>
      <c r="D4146" s="403" t="s">
        <v>344</v>
      </c>
      <c r="E4146" s="403" t="s">
        <v>1455</v>
      </c>
      <c r="F4146" s="403">
        <v>0</v>
      </c>
      <c r="O4146" s="403" t="s">
        <v>345</v>
      </c>
      <c r="R4146" s="403">
        <v>4</v>
      </c>
      <c r="S4146" s="403">
        <v>1.4488000000000001</v>
      </c>
      <c r="T4146" s="403">
        <v>4.8150000000000004</v>
      </c>
      <c r="U4146" s="403">
        <v>16.605</v>
      </c>
      <c r="V4146" s="403">
        <v>11.808</v>
      </c>
      <c r="W4146" s="403">
        <v>13.6</v>
      </c>
      <c r="X4146" s="404">
        <v>0.34989999999999999</v>
      </c>
      <c r="Y4146" s="403">
        <f>X4146+(S4146*((U4146-INDEX('[1]Center of Mass'!$B$8:$M$105,MATCH(A4146,'[1]Center of Mass'!$B$8:$B$105,0),9))^2+(V4146-INDEX('[1]Center of Mass'!$B$8:$M$105,MATCH(A4146,'[1]Center of Mass'!$B$8:$B$105,0),10))^2))</f>
        <v>40.215813892799986</v>
      </c>
    </row>
    <row r="4147" spans="1:25">
      <c r="A4147" s="403" t="s">
        <v>20</v>
      </c>
      <c r="B4147" s="403" t="s">
        <v>356</v>
      </c>
      <c r="C4147" s="403" t="s">
        <v>343</v>
      </c>
      <c r="D4147" s="403" t="s">
        <v>344</v>
      </c>
      <c r="E4147" s="403" t="s">
        <v>1455</v>
      </c>
      <c r="F4147" s="403">
        <v>0</v>
      </c>
      <c r="O4147" s="403" t="s">
        <v>345</v>
      </c>
      <c r="R4147" s="403">
        <v>4</v>
      </c>
      <c r="S4147" s="403">
        <v>1.4602999999999999</v>
      </c>
      <c r="T4147" s="403">
        <v>4.8339999999999996</v>
      </c>
      <c r="U4147" s="403">
        <v>17.8</v>
      </c>
      <c r="V4147" s="403">
        <v>11.808</v>
      </c>
      <c r="W4147" s="403">
        <v>13.6</v>
      </c>
      <c r="X4147" s="404">
        <v>0.35546</v>
      </c>
      <c r="Y4147" s="403">
        <f>X4147+(S4147*((U4147-INDEX('[1]Center of Mass'!$B$8:$M$105,MATCH(A4147,'[1]Center of Mass'!$B$8:$B$105,0),9))^2+(V4147-INDEX('[1]Center of Mass'!$B$8:$M$105,MATCH(A4147,'[1]Center of Mass'!$B$8:$B$105,0),10))^2))</f>
        <v>24.505961272299988</v>
      </c>
    </row>
    <row r="4148" spans="1:25">
      <c r="A4148" s="403" t="s">
        <v>20</v>
      </c>
      <c r="B4148" s="403" t="s">
        <v>357</v>
      </c>
      <c r="C4148" s="403" t="s">
        <v>343</v>
      </c>
      <c r="D4148" s="403" t="s">
        <v>344</v>
      </c>
      <c r="E4148" s="403" t="s">
        <v>458</v>
      </c>
      <c r="F4148" s="403">
        <v>0</v>
      </c>
      <c r="O4148" s="403" t="s">
        <v>345</v>
      </c>
      <c r="R4148" s="403">
        <v>4</v>
      </c>
      <c r="S4148" s="403">
        <v>2.08</v>
      </c>
      <c r="T4148" s="403">
        <v>5.8</v>
      </c>
      <c r="U4148" s="403">
        <v>10.3</v>
      </c>
      <c r="V4148" s="403">
        <v>11.85</v>
      </c>
      <c r="W4148" s="403">
        <v>11.9</v>
      </c>
      <c r="X4148" s="404">
        <v>0.73667000000000005</v>
      </c>
      <c r="Y4148" s="403">
        <f>X4148+(S4148*((U4148-INDEX('[1]Center of Mass'!$B$8:$M$105,MATCH(A4148,'[1]Center of Mass'!$B$8:$B$105,0),9))^2+(V4148-INDEX('[1]Center of Mass'!$B$8:$M$105,MATCH(A4148,'[1]Center of Mass'!$B$8:$B$105,0),10))^2))</f>
        <v>276.68275079999995</v>
      </c>
    </row>
    <row r="4149" spans="1:25">
      <c r="A4149" s="403" t="s">
        <v>20</v>
      </c>
      <c r="B4149" s="403" t="s">
        <v>358</v>
      </c>
      <c r="C4149" s="403" t="s">
        <v>343</v>
      </c>
      <c r="D4149" s="403" t="s">
        <v>344</v>
      </c>
      <c r="E4149" s="403" t="s">
        <v>458</v>
      </c>
      <c r="F4149" s="403">
        <v>0</v>
      </c>
      <c r="O4149" s="403" t="s">
        <v>345</v>
      </c>
      <c r="R4149" s="403">
        <v>4</v>
      </c>
      <c r="S4149" s="403">
        <v>2.08</v>
      </c>
      <c r="T4149" s="403">
        <v>5.8</v>
      </c>
      <c r="U4149" s="403">
        <v>11.9</v>
      </c>
      <c r="V4149" s="403">
        <v>11.85</v>
      </c>
      <c r="W4149" s="403">
        <v>11.9</v>
      </c>
      <c r="X4149" s="404">
        <v>0.73667000000000005</v>
      </c>
      <c r="Y4149" s="403">
        <f>X4149+(S4149*((U4149-INDEX('[1]Center of Mass'!$B$8:$M$105,MATCH(A4149,'[1]Center of Mass'!$B$8:$B$105,0),9))^2+(V4149-INDEX('[1]Center of Mass'!$B$8:$M$105,MATCH(A4149,'[1]Center of Mass'!$B$8:$B$105,0),10))^2))</f>
        <v>205.49017479999998</v>
      </c>
    </row>
    <row r="4150" spans="1:25">
      <c r="A4150" s="403" t="s">
        <v>20</v>
      </c>
      <c r="B4150" s="403" t="s">
        <v>362</v>
      </c>
      <c r="C4150" s="403" t="s">
        <v>343</v>
      </c>
      <c r="D4150" s="403" t="s">
        <v>344</v>
      </c>
      <c r="E4150" s="403" t="s">
        <v>1455</v>
      </c>
      <c r="F4150" s="403">
        <v>0</v>
      </c>
      <c r="O4150" s="403" t="s">
        <v>345</v>
      </c>
      <c r="R4150" s="403">
        <v>4</v>
      </c>
      <c r="S4150" s="403">
        <v>1.2474000000000001</v>
      </c>
      <c r="T4150" s="403">
        <v>4.484</v>
      </c>
      <c r="U4150" s="403">
        <v>1.7629999999999999</v>
      </c>
      <c r="V4150" s="403">
        <v>13.025</v>
      </c>
      <c r="W4150" s="403">
        <v>13.6</v>
      </c>
      <c r="X4150" s="404">
        <v>0.26313999999999999</v>
      </c>
      <c r="Y4150" s="403">
        <f>X4150+(S4150*((U4150-INDEX('[1]Center of Mass'!$B$8:$M$105,MATCH(A4150,'[1]Center of Mass'!$B$8:$B$105,0),9))^2+(V4150-INDEX('[1]Center of Mass'!$B$8:$M$105,MATCH(A4150,'[1]Center of Mass'!$B$8:$B$105,0),10))^2))</f>
        <v>501.13731646420007</v>
      </c>
    </row>
    <row r="4151" spans="1:25">
      <c r="A4151" s="403" t="s">
        <v>20</v>
      </c>
      <c r="B4151" s="403" t="s">
        <v>363</v>
      </c>
      <c r="C4151" s="403" t="s">
        <v>343</v>
      </c>
      <c r="D4151" s="403" t="s">
        <v>344</v>
      </c>
      <c r="E4151" s="403" t="s">
        <v>1455</v>
      </c>
      <c r="F4151" s="403">
        <v>0</v>
      </c>
      <c r="O4151" s="403" t="s">
        <v>345</v>
      </c>
      <c r="R4151" s="403">
        <v>4</v>
      </c>
      <c r="S4151" s="403">
        <v>1.2474000000000001</v>
      </c>
      <c r="T4151" s="403">
        <v>4.484</v>
      </c>
      <c r="U4151" s="403">
        <v>2.7879999999999998</v>
      </c>
      <c r="V4151" s="403">
        <v>13.025</v>
      </c>
      <c r="W4151" s="403">
        <v>13.6</v>
      </c>
      <c r="X4151" s="404">
        <v>0.26313999999999999</v>
      </c>
      <c r="Y4151" s="403">
        <f>X4151+(S4151*((U4151-INDEX('[1]Center of Mass'!$B$8:$M$105,MATCH(A4151,'[1]Center of Mass'!$B$8:$B$105,0),9))^2+(V4151-INDEX('[1]Center of Mass'!$B$8:$M$105,MATCH(A4151,'[1]Center of Mass'!$B$8:$B$105,0),10))^2))</f>
        <v>451.22007947920002</v>
      </c>
    </row>
    <row r="4152" spans="1:25">
      <c r="A4152" s="403" t="s">
        <v>20</v>
      </c>
      <c r="B4152" s="403" t="s">
        <v>740</v>
      </c>
      <c r="C4152" s="403" t="s">
        <v>343</v>
      </c>
      <c r="D4152" s="403" t="s">
        <v>344</v>
      </c>
      <c r="E4152" s="403" t="s">
        <v>1455</v>
      </c>
      <c r="F4152" s="403">
        <v>0</v>
      </c>
      <c r="O4152" s="403" t="s">
        <v>345</v>
      </c>
      <c r="R4152" s="403">
        <v>4</v>
      </c>
      <c r="S4152" s="403">
        <v>1.5820000000000001</v>
      </c>
      <c r="T4152" s="403">
        <v>5.0339999999999998</v>
      </c>
      <c r="U4152" s="403">
        <v>3.95</v>
      </c>
      <c r="V4152" s="403">
        <v>13.025</v>
      </c>
      <c r="W4152" s="403">
        <v>13.6</v>
      </c>
      <c r="X4152" s="404">
        <v>0.41803000000000001</v>
      </c>
      <c r="Y4152" s="403">
        <f>X4152+(S4152*((U4152-INDEX('[1]Center of Mass'!$B$8:$M$105,MATCH(A4152,'[1]Center of Mass'!$B$8:$B$105,0),9))^2+(V4152-INDEX('[1]Center of Mass'!$B$8:$M$105,MATCH(A4152,'[1]Center of Mass'!$B$8:$B$105,0),10))^2))</f>
        <v>504.59060911999995</v>
      </c>
    </row>
    <row r="4153" spans="1:25">
      <c r="A4153" s="403" t="s">
        <v>20</v>
      </c>
      <c r="B4153" s="403" t="s">
        <v>741</v>
      </c>
      <c r="C4153" s="403" t="s">
        <v>343</v>
      </c>
      <c r="D4153" s="403" t="s">
        <v>344</v>
      </c>
      <c r="E4153" s="403" t="s">
        <v>1455</v>
      </c>
      <c r="F4153" s="403">
        <v>0</v>
      </c>
      <c r="O4153" s="403" t="s">
        <v>345</v>
      </c>
      <c r="R4153" s="403">
        <v>4</v>
      </c>
      <c r="S4153" s="403">
        <v>1.5820000000000001</v>
      </c>
      <c r="T4153" s="403">
        <v>5.0339999999999998</v>
      </c>
      <c r="U4153" s="403">
        <v>5.25</v>
      </c>
      <c r="V4153" s="403">
        <v>13.025</v>
      </c>
      <c r="W4153" s="403">
        <v>13.6</v>
      </c>
      <c r="X4153" s="404">
        <v>0.41803000000000001</v>
      </c>
      <c r="Y4153" s="403">
        <f>X4153+(S4153*((U4153-INDEX('[1]Center of Mass'!$B$8:$M$105,MATCH(A4153,'[1]Center of Mass'!$B$8:$B$105,0),9))^2+(V4153-INDEX('[1]Center of Mass'!$B$8:$M$105,MATCH(A4153,'[1]Center of Mass'!$B$8:$B$105,0),10))^2))</f>
        <v>433.86002191999995</v>
      </c>
    </row>
    <row r="4154" spans="1:25">
      <c r="A4154" s="403" t="s">
        <v>20</v>
      </c>
      <c r="B4154" s="403" t="s">
        <v>742</v>
      </c>
      <c r="C4154" s="403" t="s">
        <v>343</v>
      </c>
      <c r="D4154" s="403" t="s">
        <v>344</v>
      </c>
      <c r="E4154" s="403" t="s">
        <v>1455</v>
      </c>
      <c r="F4154" s="403">
        <v>0</v>
      </c>
      <c r="O4154" s="403" t="s">
        <v>345</v>
      </c>
      <c r="R4154" s="403">
        <v>4</v>
      </c>
      <c r="S4154" s="403">
        <v>1.5820000000000001</v>
      </c>
      <c r="T4154" s="403">
        <v>5.0339999999999998</v>
      </c>
      <c r="U4154" s="403">
        <v>6.55</v>
      </c>
      <c r="V4154" s="403">
        <v>13.025</v>
      </c>
      <c r="W4154" s="403">
        <v>13.6</v>
      </c>
      <c r="X4154" s="404">
        <v>0.41803000000000001</v>
      </c>
      <c r="Y4154" s="403">
        <f>X4154+(S4154*((U4154-INDEX('[1]Center of Mass'!$B$8:$M$105,MATCH(A4154,'[1]Center of Mass'!$B$8:$B$105,0),9))^2+(V4154-INDEX('[1]Center of Mass'!$B$8:$M$105,MATCH(A4154,'[1]Center of Mass'!$B$8:$B$105,0),10))^2))</f>
        <v>368.47659471999992</v>
      </c>
    </row>
    <row r="4155" spans="1:25">
      <c r="A4155" s="403" t="s">
        <v>20</v>
      </c>
      <c r="B4155" s="403" t="s">
        <v>743</v>
      </c>
      <c r="C4155" s="403" t="s">
        <v>343</v>
      </c>
      <c r="D4155" s="403" t="s">
        <v>344</v>
      </c>
      <c r="E4155" s="403" t="s">
        <v>1455</v>
      </c>
      <c r="F4155" s="403">
        <v>0</v>
      </c>
      <c r="O4155" s="403" t="s">
        <v>345</v>
      </c>
      <c r="R4155" s="403">
        <v>4</v>
      </c>
      <c r="S4155" s="403">
        <v>1.3995</v>
      </c>
      <c r="T4155" s="403">
        <v>4.734</v>
      </c>
      <c r="U4155" s="403">
        <v>7.7750000000000004</v>
      </c>
      <c r="V4155" s="403">
        <v>13.025</v>
      </c>
      <c r="W4155" s="403">
        <v>13.6</v>
      </c>
      <c r="X4155" s="404">
        <v>0.32694000000000001</v>
      </c>
      <c r="Y4155" s="403">
        <f>X4155+(S4155*((U4155-INDEX('[1]Center of Mass'!$B$8:$M$105,MATCH(A4155,'[1]Center of Mass'!$B$8:$B$105,0),9))^2+(V4155-INDEX('[1]Center of Mass'!$B$8:$M$105,MATCH(A4155,'[1]Center of Mass'!$B$8:$B$105,0),10))^2))</f>
        <v>275.75117805749994</v>
      </c>
    </row>
    <row r="4156" spans="1:25">
      <c r="A4156" s="403" t="s">
        <v>20</v>
      </c>
      <c r="B4156" s="403" t="s">
        <v>498</v>
      </c>
      <c r="C4156" s="403" t="s">
        <v>343</v>
      </c>
      <c r="D4156" s="403" t="s">
        <v>344</v>
      </c>
      <c r="E4156" s="403" t="s">
        <v>1455</v>
      </c>
      <c r="F4156" s="403">
        <v>0</v>
      </c>
      <c r="O4156" s="403" t="s">
        <v>345</v>
      </c>
      <c r="R4156" s="403">
        <v>4</v>
      </c>
      <c r="S4156" s="403">
        <v>1.3995</v>
      </c>
      <c r="T4156" s="403">
        <v>4.734</v>
      </c>
      <c r="U4156" s="403">
        <v>8.9250000000000007</v>
      </c>
      <c r="V4156" s="403">
        <v>13.025</v>
      </c>
      <c r="W4156" s="403">
        <v>13.6</v>
      </c>
      <c r="X4156" s="404">
        <v>0.32694000000000001</v>
      </c>
      <c r="Y4156" s="403">
        <f>X4156+(S4156*((U4156-INDEX('[1]Center of Mass'!$B$8:$M$105,MATCH(A4156,'[1]Center of Mass'!$B$8:$B$105,0),9))^2+(V4156-INDEX('[1]Center of Mass'!$B$8:$M$105,MATCH(A4156,'[1]Center of Mass'!$B$8:$B$105,0),10))^2))</f>
        <v>232.47052095749999</v>
      </c>
    </row>
    <row r="4157" spans="1:25">
      <c r="A4157" s="403" t="s">
        <v>20</v>
      </c>
      <c r="B4157" s="403" t="s">
        <v>502</v>
      </c>
      <c r="C4157" s="403" t="s">
        <v>343</v>
      </c>
      <c r="D4157" s="403" t="s">
        <v>344</v>
      </c>
      <c r="E4157" s="403" t="s">
        <v>1455</v>
      </c>
      <c r="F4157" s="403">
        <v>0</v>
      </c>
      <c r="O4157" s="403" t="s">
        <v>345</v>
      </c>
      <c r="R4157" s="403">
        <v>4</v>
      </c>
      <c r="S4157" s="403">
        <v>1.3425</v>
      </c>
      <c r="T4157" s="403">
        <v>4.6399999999999997</v>
      </c>
      <c r="U4157" s="403">
        <v>13.252000000000001</v>
      </c>
      <c r="V4157" s="403">
        <v>13.025</v>
      </c>
      <c r="W4157" s="403">
        <v>13.6</v>
      </c>
      <c r="X4157" s="404">
        <v>0.30181999999999998</v>
      </c>
      <c r="Y4157" s="403">
        <f>X4157+(S4157*((U4157-INDEX('[1]Center of Mass'!$B$8:$M$105,MATCH(A4157,'[1]Center of Mass'!$B$8:$B$105,0),9))^2+(V4157-INDEX('[1]Center of Mass'!$B$8:$M$105,MATCH(A4157,'[1]Center of Mass'!$B$8:$B$105,0),10))^2))</f>
        <v>98.590782649999966</v>
      </c>
    </row>
    <row r="4158" spans="1:25">
      <c r="A4158" s="403" t="s">
        <v>20</v>
      </c>
      <c r="B4158" s="403" t="s">
        <v>503</v>
      </c>
      <c r="C4158" s="403" t="s">
        <v>343</v>
      </c>
      <c r="D4158" s="403" t="s">
        <v>344</v>
      </c>
      <c r="E4158" s="403" t="s">
        <v>1455</v>
      </c>
      <c r="F4158" s="403">
        <v>0</v>
      </c>
      <c r="O4158" s="403" t="s">
        <v>345</v>
      </c>
      <c r="R4158" s="403">
        <v>4</v>
      </c>
      <c r="S4158" s="403">
        <v>1.3425</v>
      </c>
      <c r="T4158" s="403">
        <v>4.6399999999999997</v>
      </c>
      <c r="U4158" s="403">
        <v>14.355</v>
      </c>
      <c r="V4158" s="403">
        <v>13.025</v>
      </c>
      <c r="W4158" s="403">
        <v>13.6</v>
      </c>
      <c r="X4158" s="404">
        <v>0.30181999999999998</v>
      </c>
      <c r="Y4158" s="403">
        <f>X4158+(S4158*((U4158-INDEX('[1]Center of Mass'!$B$8:$M$105,MATCH(A4158,'[1]Center of Mass'!$B$8:$B$105,0),9))^2+(V4158-INDEX('[1]Center of Mass'!$B$8:$M$105,MATCH(A4158,'[1]Center of Mass'!$B$8:$B$105,0),10))^2))</f>
        <v>74.920554312499988</v>
      </c>
    </row>
    <row r="4159" spans="1:25">
      <c r="A4159" s="403" t="s">
        <v>20</v>
      </c>
      <c r="B4159" s="403" t="s">
        <v>438</v>
      </c>
      <c r="C4159" s="403" t="s">
        <v>343</v>
      </c>
      <c r="D4159" s="403" t="s">
        <v>344</v>
      </c>
      <c r="E4159" s="403" t="s">
        <v>1455</v>
      </c>
      <c r="F4159" s="403">
        <v>0</v>
      </c>
      <c r="O4159" s="403" t="s">
        <v>345</v>
      </c>
      <c r="R4159" s="403">
        <v>4</v>
      </c>
      <c r="S4159" s="403">
        <v>1.3425</v>
      </c>
      <c r="T4159" s="403">
        <v>4.6399999999999997</v>
      </c>
      <c r="U4159" s="403">
        <v>15.458</v>
      </c>
      <c r="V4159" s="403">
        <v>13.025</v>
      </c>
      <c r="W4159" s="403">
        <v>13.6</v>
      </c>
      <c r="X4159" s="404">
        <v>0.30181999999999998</v>
      </c>
      <c r="Y4159" s="403">
        <f>X4159+(S4159*((U4159-INDEX('[1]Center of Mass'!$B$8:$M$105,MATCH(A4159,'[1]Center of Mass'!$B$8:$B$105,0),9))^2+(V4159-INDEX('[1]Center of Mass'!$B$8:$M$105,MATCH(A4159,'[1]Center of Mass'!$B$8:$B$105,0),10))^2))</f>
        <v>54.516921139999987</v>
      </c>
    </row>
    <row r="4160" spans="1:25">
      <c r="A4160" s="403" t="s">
        <v>20</v>
      </c>
      <c r="B4160" s="403" t="s">
        <v>439</v>
      </c>
      <c r="C4160" s="403" t="s">
        <v>343</v>
      </c>
      <c r="D4160" s="403" t="s">
        <v>344</v>
      </c>
      <c r="E4160" s="403" t="s">
        <v>1455</v>
      </c>
      <c r="F4160" s="403">
        <v>0</v>
      </c>
      <c r="O4160" s="403" t="s">
        <v>345</v>
      </c>
      <c r="R4160" s="403">
        <v>4</v>
      </c>
      <c r="S4160" s="403">
        <v>1.4488000000000001</v>
      </c>
      <c r="T4160" s="403">
        <v>4.8150000000000004</v>
      </c>
      <c r="U4160" s="403">
        <v>16.605</v>
      </c>
      <c r="V4160" s="403">
        <v>13.025</v>
      </c>
      <c r="W4160" s="403">
        <v>13.6</v>
      </c>
      <c r="X4160" s="404">
        <v>0.34989999999999999</v>
      </c>
      <c r="Y4160" s="403">
        <f>X4160+(S4160*((U4160-INDEX('[1]Center of Mass'!$B$8:$M$105,MATCH(A4160,'[1]Center of Mass'!$B$8:$B$105,0),9))^2+(V4160-INDEX('[1]Center of Mass'!$B$8:$M$105,MATCH(A4160,'[1]Center of Mass'!$B$8:$B$105,0),10))^2))</f>
        <v>39.699199339999979</v>
      </c>
    </row>
    <row r="4161" spans="1:25">
      <c r="A4161" s="403" t="s">
        <v>20</v>
      </c>
      <c r="B4161" s="403" t="s">
        <v>440</v>
      </c>
      <c r="C4161" s="403" t="s">
        <v>343</v>
      </c>
      <c r="D4161" s="403" t="s">
        <v>344</v>
      </c>
      <c r="E4161" s="403" t="s">
        <v>1455</v>
      </c>
      <c r="F4161" s="403">
        <v>0</v>
      </c>
      <c r="O4161" s="403" t="s">
        <v>345</v>
      </c>
      <c r="R4161" s="403">
        <v>4</v>
      </c>
      <c r="S4161" s="403">
        <v>1.4602999999999999</v>
      </c>
      <c r="T4161" s="403">
        <v>4.8339999999999996</v>
      </c>
      <c r="U4161" s="403">
        <v>17.8</v>
      </c>
      <c r="V4161" s="403">
        <v>13.025</v>
      </c>
      <c r="W4161" s="403">
        <v>13.6</v>
      </c>
      <c r="X4161" s="404">
        <v>0.35546</v>
      </c>
      <c r="Y4161" s="403">
        <f>X4161+(S4161*((U4161-INDEX('[1]Center of Mass'!$B$8:$M$105,MATCH(A4161,'[1]Center of Mass'!$B$8:$B$105,0),9))^2+(V4161-INDEX('[1]Center of Mass'!$B$8:$M$105,MATCH(A4161,'[1]Center of Mass'!$B$8:$B$105,0),10))^2))</f>
        <v>23.985246037999985</v>
      </c>
    </row>
    <row r="4162" spans="1:25">
      <c r="A4162" s="403" t="s">
        <v>20</v>
      </c>
      <c r="B4162" s="403" t="s">
        <v>442</v>
      </c>
      <c r="C4162" s="403" t="s">
        <v>343</v>
      </c>
      <c r="D4162" s="403" t="s">
        <v>344</v>
      </c>
      <c r="E4162" s="403" t="s">
        <v>1455</v>
      </c>
      <c r="F4162" s="403">
        <v>0</v>
      </c>
      <c r="O4162" s="403" t="s">
        <v>345</v>
      </c>
      <c r="R4162" s="403">
        <v>4</v>
      </c>
      <c r="S4162" s="403">
        <v>0.8327</v>
      </c>
      <c r="T4162" s="403">
        <v>3.8319999999999999</v>
      </c>
      <c r="U4162" s="403">
        <v>0.625</v>
      </c>
      <c r="V4162" s="403">
        <v>13.967000000000001</v>
      </c>
      <c r="W4162" s="403">
        <v>13.6</v>
      </c>
      <c r="X4162" s="404">
        <v>0.13921</v>
      </c>
      <c r="Y4162" s="403">
        <f>X4162+(S4162*((U4162-INDEX('[1]Center of Mass'!$B$8:$M$105,MATCH(A4162,'[1]Center of Mass'!$B$8:$B$105,0),9))^2+(V4162-INDEX('[1]Center of Mass'!$B$8:$M$105,MATCH(A4162,'[1]Center of Mass'!$B$8:$B$105,0),10))^2))</f>
        <v>375.00614194389999</v>
      </c>
    </row>
    <row r="4163" spans="1:25">
      <c r="A4163" s="403" t="s">
        <v>20</v>
      </c>
      <c r="B4163" s="403" t="s">
        <v>443</v>
      </c>
      <c r="C4163" s="403" t="s">
        <v>343</v>
      </c>
      <c r="D4163" s="403" t="s">
        <v>344</v>
      </c>
      <c r="E4163" s="403" t="s">
        <v>1455</v>
      </c>
      <c r="F4163" s="403">
        <v>0</v>
      </c>
      <c r="O4163" s="403" t="s">
        <v>345</v>
      </c>
      <c r="R4163" s="403">
        <v>4</v>
      </c>
      <c r="S4163" s="403">
        <v>0.68279999999999996</v>
      </c>
      <c r="T4163" s="403">
        <v>3.3820000000000001</v>
      </c>
      <c r="U4163" s="403">
        <v>1.7629999999999999</v>
      </c>
      <c r="V4163" s="403">
        <v>13.967000000000001</v>
      </c>
      <c r="W4163" s="403">
        <v>13.6</v>
      </c>
      <c r="X4163" s="404">
        <v>8.5028999999999993E-2</v>
      </c>
      <c r="Y4163" s="403">
        <f>X4163+(S4163*((U4163-INDEX('[1]Center of Mass'!$B$8:$M$105,MATCH(A4163,'[1]Center of Mass'!$B$8:$B$105,0),9))^2+(V4163-INDEX('[1]Center of Mass'!$B$8:$M$105,MATCH(A4163,'[1]Center of Mass'!$B$8:$B$105,0),10))^2))</f>
        <v>275.45301485400006</v>
      </c>
    </row>
    <row r="4164" spans="1:25">
      <c r="A4164" s="403" t="s">
        <v>20</v>
      </c>
      <c r="B4164" s="403" t="s">
        <v>444</v>
      </c>
      <c r="C4164" s="403" t="s">
        <v>343</v>
      </c>
      <c r="D4164" s="403" t="s">
        <v>344</v>
      </c>
      <c r="E4164" s="403" t="s">
        <v>1455</v>
      </c>
      <c r="F4164" s="403">
        <v>0</v>
      </c>
      <c r="O4164" s="403" t="s">
        <v>345</v>
      </c>
      <c r="R4164" s="403">
        <v>4</v>
      </c>
      <c r="S4164" s="403">
        <v>0.68279999999999996</v>
      </c>
      <c r="T4164" s="403">
        <v>3.3820000000000001</v>
      </c>
      <c r="U4164" s="403">
        <v>2.7879999999999998</v>
      </c>
      <c r="V4164" s="403">
        <v>13.967000000000001</v>
      </c>
      <c r="W4164" s="403">
        <v>13.6</v>
      </c>
      <c r="X4164" s="404">
        <v>8.5028999999999993E-2</v>
      </c>
      <c r="Y4164" s="403">
        <f>X4164+(S4164*((U4164-INDEX('[1]Center of Mass'!$B$8:$M$105,MATCH(A4164,'[1]Center of Mass'!$B$8:$B$105,0),9))^2+(V4164-INDEX('[1]Center of Mass'!$B$8:$M$105,MATCH(A4164,'[1]Center of Mass'!$B$8:$B$105,0),10))^2))</f>
        <v>248.12939018399999</v>
      </c>
    </row>
    <row r="4165" spans="1:25">
      <c r="A4165" s="403" t="s">
        <v>20</v>
      </c>
      <c r="B4165" s="403" t="s">
        <v>445</v>
      </c>
      <c r="C4165" s="403" t="s">
        <v>343</v>
      </c>
      <c r="D4165" s="403" t="s">
        <v>344</v>
      </c>
      <c r="E4165" s="403" t="s">
        <v>1455</v>
      </c>
      <c r="F4165" s="403">
        <v>0</v>
      </c>
      <c r="O4165" s="403" t="s">
        <v>345</v>
      </c>
      <c r="R4165" s="403">
        <v>4</v>
      </c>
      <c r="S4165" s="403">
        <v>0.86599999999999999</v>
      </c>
      <c r="T4165" s="403">
        <v>3.9319999999999999</v>
      </c>
      <c r="U4165" s="403">
        <v>3.95</v>
      </c>
      <c r="V4165" s="403">
        <v>13.967000000000001</v>
      </c>
      <c r="W4165" s="403">
        <v>13.6</v>
      </c>
      <c r="X4165" s="404">
        <v>0.15398000000000001</v>
      </c>
      <c r="Y4165" s="403">
        <f>X4165+(S4165*((U4165-INDEX('[1]Center of Mass'!$B$8:$M$105,MATCH(A4165,'[1]Center of Mass'!$B$8:$B$105,0),9))^2+(V4165-INDEX('[1]Center of Mass'!$B$8:$M$105,MATCH(A4165,'[1]Center of Mass'!$B$8:$B$105,0),10))^2))</f>
        <v>277.66448711200002</v>
      </c>
    </row>
    <row r="4166" spans="1:25">
      <c r="A4166" s="403" t="s">
        <v>20</v>
      </c>
      <c r="B4166" s="403" t="s">
        <v>446</v>
      </c>
      <c r="C4166" s="403" t="s">
        <v>343</v>
      </c>
      <c r="D4166" s="403" t="s">
        <v>344</v>
      </c>
      <c r="E4166" s="403" t="s">
        <v>1455</v>
      </c>
      <c r="F4166" s="403">
        <v>0</v>
      </c>
      <c r="O4166" s="403" t="s">
        <v>345</v>
      </c>
      <c r="R4166" s="403">
        <v>4</v>
      </c>
      <c r="S4166" s="403">
        <v>0.86599999999999999</v>
      </c>
      <c r="T4166" s="403">
        <v>3.9319999999999999</v>
      </c>
      <c r="U4166" s="403">
        <v>5.25</v>
      </c>
      <c r="V4166" s="403">
        <v>13.967000000000001</v>
      </c>
      <c r="W4166" s="403">
        <v>13.6</v>
      </c>
      <c r="X4166" s="404">
        <v>0.15398000000000001</v>
      </c>
      <c r="Y4166" s="403">
        <f>X4166+(S4166*((U4166-INDEX('[1]Center of Mass'!$B$8:$M$105,MATCH(A4166,'[1]Center of Mass'!$B$8:$B$105,0),9))^2+(V4166-INDEX('[1]Center of Mass'!$B$8:$M$105,MATCH(A4166,'[1]Center of Mass'!$B$8:$B$105,0),10))^2))</f>
        <v>238.94597351199999</v>
      </c>
    </row>
    <row r="4167" spans="1:25">
      <c r="A4167" s="403" t="s">
        <v>20</v>
      </c>
      <c r="B4167" s="403" t="s">
        <v>744</v>
      </c>
      <c r="C4167" s="403" t="s">
        <v>343</v>
      </c>
      <c r="D4167" s="403" t="s">
        <v>344</v>
      </c>
      <c r="E4167" s="403" t="s">
        <v>1455</v>
      </c>
      <c r="F4167" s="403">
        <v>0</v>
      </c>
      <c r="O4167" s="403" t="s">
        <v>345</v>
      </c>
      <c r="R4167" s="403">
        <v>4</v>
      </c>
      <c r="S4167" s="403">
        <v>0.86599999999999999</v>
      </c>
      <c r="T4167" s="403">
        <v>3.9319999999999999</v>
      </c>
      <c r="U4167" s="403">
        <v>6.55</v>
      </c>
      <c r="V4167" s="403">
        <v>13.967000000000001</v>
      </c>
      <c r="W4167" s="403">
        <v>13.6</v>
      </c>
      <c r="X4167" s="404">
        <v>0.15398000000000001</v>
      </c>
      <c r="Y4167" s="403">
        <f>X4167+(S4167*((U4167-INDEX('[1]Center of Mass'!$B$8:$M$105,MATCH(A4167,'[1]Center of Mass'!$B$8:$B$105,0),9))^2+(V4167-INDEX('[1]Center of Mass'!$B$8:$M$105,MATCH(A4167,'[1]Center of Mass'!$B$8:$B$105,0),10))^2))</f>
        <v>203.15453991199993</v>
      </c>
    </row>
    <row r="4168" spans="1:25">
      <c r="A4168" s="403" t="s">
        <v>20</v>
      </c>
      <c r="B4168" s="403" t="s">
        <v>447</v>
      </c>
      <c r="C4168" s="403" t="s">
        <v>343</v>
      </c>
      <c r="D4168" s="403" t="s">
        <v>344</v>
      </c>
      <c r="E4168" s="403" t="s">
        <v>1455</v>
      </c>
      <c r="F4168" s="403">
        <v>0</v>
      </c>
      <c r="O4168" s="403" t="s">
        <v>345</v>
      </c>
      <c r="R4168" s="403">
        <v>4</v>
      </c>
      <c r="S4168" s="403">
        <v>0.7661</v>
      </c>
      <c r="T4168" s="403">
        <v>3.6320000000000001</v>
      </c>
      <c r="U4168" s="403">
        <v>7.7750000000000004</v>
      </c>
      <c r="V4168" s="403">
        <v>13.967000000000001</v>
      </c>
      <c r="W4168" s="403">
        <v>13.6</v>
      </c>
      <c r="X4168" s="404">
        <v>0.11275</v>
      </c>
      <c r="Y4168" s="403">
        <f>X4168+(S4168*((U4168-INDEX('[1]Center of Mass'!$B$8:$M$105,MATCH(A4168,'[1]Center of Mass'!$B$8:$B$105,0),9))^2+(V4168-INDEX('[1]Center of Mass'!$B$8:$M$105,MATCH(A4168,'[1]Center of Mass'!$B$8:$B$105,0),10))^2))</f>
        <v>152.22930322769997</v>
      </c>
    </row>
    <row r="4169" spans="1:25">
      <c r="A4169" s="403" t="s">
        <v>20</v>
      </c>
      <c r="B4169" s="403" t="s">
        <v>745</v>
      </c>
      <c r="C4169" s="403" t="s">
        <v>343</v>
      </c>
      <c r="D4169" s="403" t="s">
        <v>344</v>
      </c>
      <c r="E4169" s="403" t="s">
        <v>1455</v>
      </c>
      <c r="F4169" s="403">
        <v>0</v>
      </c>
      <c r="O4169" s="403" t="s">
        <v>345</v>
      </c>
      <c r="R4169" s="403">
        <v>4</v>
      </c>
      <c r="S4169" s="403">
        <v>0.7661</v>
      </c>
      <c r="T4169" s="403">
        <v>3.6320000000000001</v>
      </c>
      <c r="U4169" s="403">
        <v>8.9250000000000007</v>
      </c>
      <c r="V4169" s="403">
        <v>13.967000000000001</v>
      </c>
      <c r="W4169" s="403">
        <v>13.6</v>
      </c>
      <c r="X4169" s="404">
        <v>0.11275</v>
      </c>
      <c r="Y4169" s="403">
        <f>X4169+(S4169*((U4169-INDEX('[1]Center of Mass'!$B$8:$M$105,MATCH(A4169,'[1]Center of Mass'!$B$8:$B$105,0),9))^2+(V4169-INDEX('[1]Center of Mass'!$B$8:$M$105,MATCH(A4169,'[1]Center of Mass'!$B$8:$B$105,0),10))^2))</f>
        <v>128.53704784769999</v>
      </c>
    </row>
    <row r="4170" spans="1:25">
      <c r="A4170" s="403" t="s">
        <v>20</v>
      </c>
      <c r="B4170" s="403" t="s">
        <v>449</v>
      </c>
      <c r="C4170" s="403" t="s">
        <v>343</v>
      </c>
      <c r="D4170" s="403" t="s">
        <v>344</v>
      </c>
      <c r="E4170" s="403" t="s">
        <v>1455</v>
      </c>
      <c r="F4170" s="403">
        <v>0</v>
      </c>
      <c r="O4170" s="403" t="s">
        <v>345</v>
      </c>
      <c r="R4170" s="403">
        <v>4</v>
      </c>
      <c r="S4170" s="403">
        <v>0.7349</v>
      </c>
      <c r="T4170" s="403">
        <v>3.5390000000000001</v>
      </c>
      <c r="U4170" s="403">
        <v>13.252000000000001</v>
      </c>
      <c r="V4170" s="403">
        <v>13.967000000000001</v>
      </c>
      <c r="W4170" s="403">
        <v>13.6</v>
      </c>
      <c r="X4170" s="404">
        <v>0.1017</v>
      </c>
      <c r="Y4170" s="403">
        <f>X4170+(S4170*((U4170-INDEX('[1]Center of Mass'!$B$8:$M$105,MATCH(A4170,'[1]Center of Mass'!$B$8:$B$105,0),9))^2+(V4170-INDEX('[1]Center of Mass'!$B$8:$M$105,MATCH(A4170,'[1]Center of Mass'!$B$8:$B$105,0),10))^2))</f>
        <v>55.197999604799982</v>
      </c>
    </row>
    <row r="4171" spans="1:25">
      <c r="A4171" s="403" t="s">
        <v>20</v>
      </c>
      <c r="B4171" s="403" t="s">
        <v>748</v>
      </c>
      <c r="C4171" s="403" t="s">
        <v>343</v>
      </c>
      <c r="D4171" s="403" t="s">
        <v>344</v>
      </c>
      <c r="E4171" s="403" t="s">
        <v>1455</v>
      </c>
      <c r="F4171" s="403">
        <v>0</v>
      </c>
      <c r="O4171" s="403" t="s">
        <v>345</v>
      </c>
      <c r="R4171" s="403">
        <v>4</v>
      </c>
      <c r="S4171" s="403">
        <v>0.7349</v>
      </c>
      <c r="T4171" s="403">
        <v>3.5390000000000001</v>
      </c>
      <c r="U4171" s="403">
        <v>14.355</v>
      </c>
      <c r="V4171" s="403">
        <v>13.967000000000001</v>
      </c>
      <c r="W4171" s="403">
        <v>13.6</v>
      </c>
      <c r="X4171" s="404">
        <v>0.1017</v>
      </c>
      <c r="Y4171" s="403">
        <f>X4171+(S4171*((U4171-INDEX('[1]Center of Mass'!$B$8:$M$105,MATCH(A4171,'[1]Center of Mass'!$B$8:$B$105,0),9))^2+(V4171-INDEX('[1]Center of Mass'!$B$8:$M$105,MATCH(A4171,'[1]Center of Mass'!$B$8:$B$105,0),10))^2))</f>
        <v>42.240643325299985</v>
      </c>
    </row>
    <row r="4172" spans="1:25">
      <c r="A4172" s="403" t="s">
        <v>20</v>
      </c>
      <c r="B4172" s="403" t="s">
        <v>450</v>
      </c>
      <c r="C4172" s="403" t="s">
        <v>343</v>
      </c>
      <c r="D4172" s="403" t="s">
        <v>344</v>
      </c>
      <c r="E4172" s="403" t="s">
        <v>1455</v>
      </c>
      <c r="F4172" s="403">
        <v>0</v>
      </c>
      <c r="O4172" s="403" t="s">
        <v>345</v>
      </c>
      <c r="R4172" s="403">
        <v>4</v>
      </c>
      <c r="S4172" s="403">
        <v>0.7349</v>
      </c>
      <c r="T4172" s="403">
        <v>3.5390000000000001</v>
      </c>
      <c r="U4172" s="403">
        <v>15.458</v>
      </c>
      <c r="V4172" s="403">
        <v>13.967000000000001</v>
      </c>
      <c r="W4172" s="403">
        <v>13.6</v>
      </c>
      <c r="X4172" s="404">
        <v>0.1017</v>
      </c>
      <c r="Y4172" s="403">
        <f>X4172+(S4172*((U4172-INDEX('[1]Center of Mass'!$B$8:$M$105,MATCH(A4172,'[1]Center of Mass'!$B$8:$B$105,0),9))^2+(V4172-INDEX('[1]Center of Mass'!$B$8:$M$105,MATCH(A4172,'[1]Center of Mass'!$B$8:$B$105,0),10))^2))</f>
        <v>31.071458953999993</v>
      </c>
    </row>
    <row r="4173" spans="1:25">
      <c r="A4173" s="403" t="s">
        <v>20</v>
      </c>
      <c r="B4173" s="403" t="s">
        <v>749</v>
      </c>
      <c r="C4173" s="403" t="s">
        <v>343</v>
      </c>
      <c r="D4173" s="403" t="s">
        <v>344</v>
      </c>
      <c r="E4173" s="403" t="s">
        <v>1455</v>
      </c>
      <c r="F4173" s="403">
        <v>0</v>
      </c>
      <c r="O4173" s="403" t="s">
        <v>345</v>
      </c>
      <c r="R4173" s="403">
        <v>4</v>
      </c>
      <c r="S4173" s="403">
        <v>0.79300000000000004</v>
      </c>
      <c r="T4173" s="403">
        <v>3.7130000000000001</v>
      </c>
      <c r="U4173" s="403">
        <v>16.605</v>
      </c>
      <c r="V4173" s="403">
        <v>13.967000000000001</v>
      </c>
      <c r="W4173" s="403">
        <v>13.6</v>
      </c>
      <c r="X4173" s="404">
        <v>0.12299</v>
      </c>
      <c r="Y4173" s="403">
        <f>X4173+(S4173*((U4173-INDEX('[1]Center of Mass'!$B$8:$M$105,MATCH(A4173,'[1]Center of Mass'!$B$8:$B$105,0),9))^2+(V4173-INDEX('[1]Center of Mass'!$B$8:$M$105,MATCH(A4173,'[1]Center of Mass'!$B$8:$B$105,0),10))^2))</f>
        <v>23.054723720999991</v>
      </c>
    </row>
    <row r="4174" spans="1:25">
      <c r="A4174" s="403" t="s">
        <v>20</v>
      </c>
      <c r="B4174" s="403" t="s">
        <v>451</v>
      </c>
      <c r="C4174" s="403" t="s">
        <v>343</v>
      </c>
      <c r="D4174" s="403" t="s">
        <v>344</v>
      </c>
      <c r="E4174" s="403" t="s">
        <v>1455</v>
      </c>
      <c r="F4174" s="403">
        <v>0</v>
      </c>
      <c r="O4174" s="403" t="s">
        <v>345</v>
      </c>
      <c r="R4174" s="403">
        <v>4</v>
      </c>
      <c r="S4174" s="403">
        <v>0.7994</v>
      </c>
      <c r="T4174" s="403">
        <v>3.7320000000000002</v>
      </c>
      <c r="U4174" s="403">
        <v>17.8</v>
      </c>
      <c r="V4174" s="403">
        <v>13.967000000000001</v>
      </c>
      <c r="W4174" s="403">
        <v>13.6</v>
      </c>
      <c r="X4174" s="404">
        <v>0.12548000000000001</v>
      </c>
      <c r="Y4174" s="403">
        <f>X4174+(S4174*((U4174-INDEX('[1]Center of Mass'!$B$8:$M$105,MATCH(A4174,'[1]Center of Mass'!$B$8:$B$105,0),9))^2+(V4174-INDEX('[1]Center of Mass'!$B$8:$M$105,MATCH(A4174,'[1]Center of Mass'!$B$8:$B$105,0),10))^2))</f>
        <v>14.466102060799992</v>
      </c>
    </row>
    <row r="4175" spans="1:25">
      <c r="A4175" s="403" t="s">
        <v>20</v>
      </c>
      <c r="B4175" s="403" t="s">
        <v>452</v>
      </c>
      <c r="C4175" s="403" t="s">
        <v>343</v>
      </c>
      <c r="D4175" s="403" t="s">
        <v>344</v>
      </c>
      <c r="E4175" s="403" t="s">
        <v>1455</v>
      </c>
      <c r="F4175" s="403">
        <v>0</v>
      </c>
      <c r="O4175" s="403" t="s">
        <v>345</v>
      </c>
      <c r="R4175" s="403">
        <v>4</v>
      </c>
      <c r="S4175" s="403">
        <v>1.5</v>
      </c>
      <c r="T4175" s="403">
        <v>4.9000000000000004</v>
      </c>
      <c r="U4175" s="403">
        <v>0.625</v>
      </c>
      <c r="V4175" s="403">
        <v>14.9</v>
      </c>
      <c r="W4175" s="403">
        <v>13.6</v>
      </c>
      <c r="X4175" s="404">
        <v>0.37530999999999998</v>
      </c>
      <c r="Y4175" s="403">
        <f>X4175+(S4175*((U4175-INDEX('[1]Center of Mass'!$B$8:$M$105,MATCH(A4175,'[1]Center of Mass'!$B$8:$B$105,0),9))^2+(V4175-INDEX('[1]Center of Mass'!$B$8:$M$105,MATCH(A4175,'[1]Center of Mass'!$B$8:$B$105,0),10))^2))</f>
        <v>680.88452499999994</v>
      </c>
    </row>
    <row r="4176" spans="1:25">
      <c r="A4176" s="403" t="s">
        <v>20</v>
      </c>
      <c r="B4176" s="403" t="s">
        <v>453</v>
      </c>
      <c r="C4176" s="403" t="s">
        <v>343</v>
      </c>
      <c r="D4176" s="403" t="s">
        <v>344</v>
      </c>
      <c r="E4176" s="403" t="s">
        <v>1455</v>
      </c>
      <c r="F4176" s="403">
        <v>0</v>
      </c>
      <c r="O4176" s="403" t="s">
        <v>345</v>
      </c>
      <c r="R4176" s="403">
        <v>4</v>
      </c>
      <c r="S4176" s="403">
        <v>1.23</v>
      </c>
      <c r="T4176" s="403">
        <v>4.45</v>
      </c>
      <c r="U4176" s="403">
        <v>1.7629999999999999</v>
      </c>
      <c r="V4176" s="403">
        <v>14.9</v>
      </c>
      <c r="W4176" s="403">
        <v>13.6</v>
      </c>
      <c r="X4176" s="404">
        <v>0.25529000000000002</v>
      </c>
      <c r="Y4176" s="403">
        <f>X4176+(S4176*((U4176-INDEX('[1]Center of Mass'!$B$8:$M$105,MATCH(A4176,'[1]Center of Mass'!$B$8:$B$105,0),9))^2+(V4176-INDEX('[1]Center of Mass'!$B$8:$M$105,MATCH(A4176,'[1]Center of Mass'!$B$8:$B$105,0),10))^2))</f>
        <v>500.59795934000005</v>
      </c>
    </row>
    <row r="4177" spans="1:25">
      <c r="A4177" s="403" t="s">
        <v>20</v>
      </c>
      <c r="B4177" s="403" t="s">
        <v>504</v>
      </c>
      <c r="C4177" s="403" t="s">
        <v>343</v>
      </c>
      <c r="D4177" s="403" t="s">
        <v>344</v>
      </c>
      <c r="E4177" s="403" t="s">
        <v>1455</v>
      </c>
      <c r="F4177" s="403">
        <v>0</v>
      </c>
      <c r="O4177" s="403" t="s">
        <v>345</v>
      </c>
      <c r="R4177" s="403">
        <v>4</v>
      </c>
      <c r="S4177" s="403">
        <v>1.23</v>
      </c>
      <c r="T4177" s="403">
        <v>4.45</v>
      </c>
      <c r="U4177" s="403">
        <v>2.7879999999999998</v>
      </c>
      <c r="V4177" s="403">
        <v>14.9</v>
      </c>
      <c r="W4177" s="403">
        <v>13.6</v>
      </c>
      <c r="X4177" s="404">
        <v>0.25529000000000002</v>
      </c>
      <c r="Y4177" s="403">
        <f>X4177+(S4177*((U4177-INDEX('[1]Center of Mass'!$B$8:$M$105,MATCH(A4177,'[1]Center of Mass'!$B$8:$B$105,0),9))^2+(V4177-INDEX('[1]Center of Mass'!$B$8:$M$105,MATCH(A4177,'[1]Center of Mass'!$B$8:$B$105,0),10))^2))</f>
        <v>451.37701858999998</v>
      </c>
    </row>
    <row r="4178" spans="1:25">
      <c r="A4178" s="403" t="s">
        <v>20</v>
      </c>
      <c r="B4178" s="403" t="s">
        <v>505</v>
      </c>
      <c r="C4178" s="403" t="s">
        <v>343</v>
      </c>
      <c r="D4178" s="403" t="s">
        <v>344</v>
      </c>
      <c r="E4178" s="403" t="s">
        <v>1455</v>
      </c>
      <c r="F4178" s="403">
        <v>0</v>
      </c>
      <c r="O4178" s="403" t="s">
        <v>345</v>
      </c>
      <c r="R4178" s="403">
        <v>4</v>
      </c>
      <c r="S4178" s="403">
        <v>1.56</v>
      </c>
      <c r="T4178" s="403">
        <v>5</v>
      </c>
      <c r="U4178" s="403">
        <v>3.95</v>
      </c>
      <c r="V4178" s="403">
        <v>14.9</v>
      </c>
      <c r="W4178" s="403">
        <v>13.6</v>
      </c>
      <c r="X4178" s="404">
        <v>0.40689999999999998</v>
      </c>
      <c r="Y4178" s="403">
        <f>X4178+(S4178*((U4178-INDEX('[1]Center of Mass'!$B$8:$M$105,MATCH(A4178,'[1]Center of Mass'!$B$8:$B$105,0),9))^2+(V4178-INDEX('[1]Center of Mass'!$B$8:$M$105,MATCH(A4178,'[1]Center of Mass'!$B$8:$B$105,0),10))^2))</f>
        <v>505.75530459999999</v>
      </c>
    </row>
    <row r="4179" spans="1:25">
      <c r="A4179" s="403" t="s">
        <v>20</v>
      </c>
      <c r="B4179" s="403" t="s">
        <v>506</v>
      </c>
      <c r="C4179" s="403" t="s">
        <v>343</v>
      </c>
      <c r="D4179" s="403" t="s">
        <v>344</v>
      </c>
      <c r="E4179" s="403" t="s">
        <v>1455</v>
      </c>
      <c r="F4179" s="403">
        <v>0</v>
      </c>
      <c r="O4179" s="403" t="s">
        <v>345</v>
      </c>
      <c r="R4179" s="403">
        <v>4</v>
      </c>
      <c r="S4179" s="403">
        <v>1.56</v>
      </c>
      <c r="T4179" s="403">
        <v>5</v>
      </c>
      <c r="U4179" s="403">
        <v>5.25</v>
      </c>
      <c r="V4179" s="403">
        <v>14.9</v>
      </c>
      <c r="W4179" s="403">
        <v>13.6</v>
      </c>
      <c r="X4179" s="404">
        <v>0.40689999999999998</v>
      </c>
      <c r="Y4179" s="403">
        <f>X4179+(S4179*((U4179-INDEX('[1]Center of Mass'!$B$8:$M$105,MATCH(A4179,'[1]Center of Mass'!$B$8:$B$105,0),9))^2+(V4179-INDEX('[1]Center of Mass'!$B$8:$M$105,MATCH(A4179,'[1]Center of Mass'!$B$8:$B$105,0),10))^2))</f>
        <v>436.00832859999997</v>
      </c>
    </row>
    <row r="4180" spans="1:25">
      <c r="A4180" s="403" t="s">
        <v>20</v>
      </c>
      <c r="B4180" s="403" t="s">
        <v>507</v>
      </c>
      <c r="C4180" s="403" t="s">
        <v>343</v>
      </c>
      <c r="D4180" s="403" t="s">
        <v>344</v>
      </c>
      <c r="E4180" s="403" t="s">
        <v>1455</v>
      </c>
      <c r="F4180" s="403">
        <v>0</v>
      </c>
      <c r="O4180" s="403" t="s">
        <v>345</v>
      </c>
      <c r="R4180" s="403">
        <v>4</v>
      </c>
      <c r="S4180" s="403">
        <v>1.56</v>
      </c>
      <c r="T4180" s="403">
        <v>5</v>
      </c>
      <c r="U4180" s="403">
        <v>6.55</v>
      </c>
      <c r="V4180" s="403">
        <v>14.9</v>
      </c>
      <c r="W4180" s="403">
        <v>13.6</v>
      </c>
      <c r="X4180" s="404">
        <v>0.40689999999999998</v>
      </c>
      <c r="Y4180" s="403">
        <f>X4180+(S4180*((U4180-INDEX('[1]Center of Mass'!$B$8:$M$105,MATCH(A4180,'[1]Center of Mass'!$B$8:$B$105,0),9))^2+(V4180-INDEX('[1]Center of Mass'!$B$8:$M$105,MATCH(A4180,'[1]Center of Mass'!$B$8:$B$105,0),10))^2))</f>
        <v>371.53415259999991</v>
      </c>
    </row>
    <row r="4181" spans="1:25">
      <c r="A4181" s="403" t="s">
        <v>20</v>
      </c>
      <c r="B4181" s="403" t="s">
        <v>508</v>
      </c>
      <c r="C4181" s="403" t="s">
        <v>343</v>
      </c>
      <c r="D4181" s="403" t="s">
        <v>344</v>
      </c>
      <c r="E4181" s="403" t="s">
        <v>1455</v>
      </c>
      <c r="F4181" s="403">
        <v>0</v>
      </c>
      <c r="O4181" s="403" t="s">
        <v>345</v>
      </c>
      <c r="R4181" s="403">
        <v>4</v>
      </c>
      <c r="S4181" s="403">
        <v>1.38</v>
      </c>
      <c r="T4181" s="403">
        <v>4.7</v>
      </c>
      <c r="U4181" s="403">
        <v>7.7750000000000004</v>
      </c>
      <c r="V4181" s="403">
        <v>14.9</v>
      </c>
      <c r="W4181" s="403">
        <v>13.6</v>
      </c>
      <c r="X4181" s="404">
        <v>0.31768999999999997</v>
      </c>
      <c r="Y4181" s="403">
        <f>X4181+(S4181*((U4181-INDEX('[1]Center of Mass'!$B$8:$M$105,MATCH(A4181,'[1]Center of Mass'!$B$8:$B$105,0),9))^2+(V4181-INDEX('[1]Center of Mass'!$B$8:$M$105,MATCH(A4181,'[1]Center of Mass'!$B$8:$B$105,0),10))^2))</f>
        <v>279.14670379999995</v>
      </c>
    </row>
    <row r="4182" spans="1:25">
      <c r="A4182" s="403" t="s">
        <v>20</v>
      </c>
      <c r="B4182" s="403" t="s">
        <v>509</v>
      </c>
      <c r="C4182" s="403" t="s">
        <v>343</v>
      </c>
      <c r="D4182" s="403" t="s">
        <v>344</v>
      </c>
      <c r="E4182" s="403" t="s">
        <v>1455</v>
      </c>
      <c r="F4182" s="403">
        <v>0</v>
      </c>
      <c r="O4182" s="403" t="s">
        <v>345</v>
      </c>
      <c r="R4182" s="403">
        <v>4</v>
      </c>
      <c r="S4182" s="403">
        <v>1.38</v>
      </c>
      <c r="T4182" s="403">
        <v>4.7</v>
      </c>
      <c r="U4182" s="403">
        <v>8.9250000000000007</v>
      </c>
      <c r="V4182" s="403">
        <v>14.9</v>
      </c>
      <c r="W4182" s="403">
        <v>13.6</v>
      </c>
      <c r="X4182" s="404">
        <v>0.31768999999999997</v>
      </c>
      <c r="Y4182" s="403">
        <f>X4182+(S4182*((U4182-INDEX('[1]Center of Mass'!$B$8:$M$105,MATCH(A4182,'[1]Center of Mass'!$B$8:$B$105,0),9))^2+(V4182-INDEX('[1]Center of Mass'!$B$8:$M$105,MATCH(A4182,'[1]Center of Mass'!$B$8:$B$105,0),10))^2))</f>
        <v>236.46909979999995</v>
      </c>
    </row>
    <row r="4183" spans="1:25">
      <c r="A4183" s="403" t="s">
        <v>20</v>
      </c>
      <c r="B4183" s="403" t="s">
        <v>754</v>
      </c>
      <c r="C4183" s="403" t="s">
        <v>343</v>
      </c>
      <c r="D4183" s="403" t="s">
        <v>344</v>
      </c>
      <c r="E4183" s="403" t="s">
        <v>1455</v>
      </c>
      <c r="F4183" s="403">
        <v>0</v>
      </c>
      <c r="O4183" s="403" t="s">
        <v>345</v>
      </c>
      <c r="R4183" s="403">
        <v>4</v>
      </c>
      <c r="S4183" s="403">
        <v>1.3238000000000001</v>
      </c>
      <c r="T4183" s="403">
        <v>4.6059999999999999</v>
      </c>
      <c r="U4183" s="403">
        <v>13.252000000000001</v>
      </c>
      <c r="V4183" s="403">
        <v>14.9</v>
      </c>
      <c r="W4183" s="403">
        <v>13.6</v>
      </c>
      <c r="X4183" s="404">
        <v>0.29310999999999998</v>
      </c>
      <c r="Y4183" s="403">
        <f>X4183+(S4183*((U4183-INDEX('[1]Center of Mass'!$B$8:$M$105,MATCH(A4183,'[1]Center of Mass'!$B$8:$B$105,0),9))^2+(V4183-INDEX('[1]Center of Mass'!$B$8:$M$105,MATCH(A4183,'[1]Center of Mass'!$B$8:$B$105,0),10))^2))</f>
        <v>104.16045031899998</v>
      </c>
    </row>
    <row r="4184" spans="1:25">
      <c r="A4184" s="403" t="s">
        <v>20</v>
      </c>
      <c r="B4184" s="403" t="s">
        <v>755</v>
      </c>
      <c r="C4184" s="403" t="s">
        <v>343</v>
      </c>
      <c r="D4184" s="403" t="s">
        <v>344</v>
      </c>
      <c r="E4184" s="403" t="s">
        <v>1455</v>
      </c>
      <c r="F4184" s="403">
        <v>0</v>
      </c>
      <c r="O4184" s="403" t="s">
        <v>345</v>
      </c>
      <c r="R4184" s="403">
        <v>4</v>
      </c>
      <c r="S4184" s="403">
        <v>1.3238000000000001</v>
      </c>
      <c r="T4184" s="403">
        <v>4.6059999999999999</v>
      </c>
      <c r="U4184" s="403">
        <v>14.355</v>
      </c>
      <c r="V4184" s="403">
        <v>14.9</v>
      </c>
      <c r="W4184" s="403">
        <v>13.6</v>
      </c>
      <c r="X4184" s="404">
        <v>0.29310999999999998</v>
      </c>
      <c r="Y4184" s="403">
        <f>X4184+(S4184*((U4184-INDEX('[1]Center of Mass'!$B$8:$M$105,MATCH(A4184,'[1]Center of Mass'!$B$8:$B$105,0),9))^2+(V4184-INDEX('[1]Center of Mass'!$B$8:$M$105,MATCH(A4184,'[1]Center of Mass'!$B$8:$B$105,0),10))^2))</f>
        <v>80.81993018999998</v>
      </c>
    </row>
    <row r="4185" spans="1:25">
      <c r="A4185" s="403" t="s">
        <v>20</v>
      </c>
      <c r="B4185" s="403" t="s">
        <v>560</v>
      </c>
      <c r="C4185" s="403" t="s">
        <v>343</v>
      </c>
      <c r="D4185" s="403" t="s">
        <v>344</v>
      </c>
      <c r="E4185" s="403" t="s">
        <v>1455</v>
      </c>
      <c r="F4185" s="403">
        <v>0</v>
      </c>
      <c r="O4185" s="403" t="s">
        <v>345</v>
      </c>
      <c r="R4185" s="403">
        <v>4</v>
      </c>
      <c r="S4185" s="403">
        <v>1.3238000000000001</v>
      </c>
      <c r="T4185" s="403">
        <v>4.6059999999999999</v>
      </c>
      <c r="U4185" s="403">
        <v>15.458</v>
      </c>
      <c r="V4185" s="403">
        <v>14.9</v>
      </c>
      <c r="W4185" s="403">
        <v>13.6</v>
      </c>
      <c r="X4185" s="404">
        <v>0.29310999999999998</v>
      </c>
      <c r="Y4185" s="403">
        <f>X4185+(S4185*((U4185-INDEX('[1]Center of Mass'!$B$8:$M$105,MATCH(A4185,'[1]Center of Mass'!$B$8:$B$105,0),9))^2+(V4185-INDEX('[1]Center of Mass'!$B$8:$M$105,MATCH(A4185,'[1]Center of Mass'!$B$8:$B$105,0),10))^2))</f>
        <v>60.700504049399989</v>
      </c>
    </row>
    <row r="4186" spans="1:25">
      <c r="A4186" s="403" t="s">
        <v>20</v>
      </c>
      <c r="B4186" s="403" t="s">
        <v>561</v>
      </c>
      <c r="C4186" s="403" t="s">
        <v>343</v>
      </c>
      <c r="D4186" s="403" t="s">
        <v>344</v>
      </c>
      <c r="E4186" s="403" t="s">
        <v>1455</v>
      </c>
      <c r="F4186" s="403">
        <v>0</v>
      </c>
      <c r="O4186" s="403" t="s">
        <v>345</v>
      </c>
      <c r="R4186" s="403">
        <v>4</v>
      </c>
      <c r="S4186" s="403">
        <v>1.4286000000000001</v>
      </c>
      <c r="T4186" s="403">
        <v>4.7809999999999997</v>
      </c>
      <c r="U4186" s="403">
        <v>16.605</v>
      </c>
      <c r="V4186" s="403">
        <v>14.9</v>
      </c>
      <c r="W4186" s="403">
        <v>13.6</v>
      </c>
      <c r="X4186" s="404">
        <v>0.34016000000000002</v>
      </c>
      <c r="Y4186" s="403">
        <f>X4186+(S4186*((U4186-INDEX('[1]Center of Mass'!$B$8:$M$105,MATCH(A4186,'[1]Center of Mass'!$B$8:$B$105,0),9))^2+(V4186-INDEX('[1]Center of Mass'!$B$8:$M$105,MATCH(A4186,'[1]Center of Mass'!$B$8:$B$105,0),10))^2))</f>
        <v>46.638300229999984</v>
      </c>
    </row>
    <row r="4187" spans="1:25">
      <c r="A4187" s="403" t="s">
        <v>20</v>
      </c>
      <c r="B4187" s="403" t="s">
        <v>562</v>
      </c>
      <c r="C4187" s="403" t="s">
        <v>343</v>
      </c>
      <c r="D4187" s="403" t="s">
        <v>344</v>
      </c>
      <c r="E4187" s="403" t="s">
        <v>1455</v>
      </c>
      <c r="F4187" s="403">
        <v>0</v>
      </c>
      <c r="O4187" s="403" t="s">
        <v>345</v>
      </c>
      <c r="R4187" s="403">
        <v>4</v>
      </c>
      <c r="S4187" s="403">
        <v>1.44</v>
      </c>
      <c r="T4187" s="403">
        <v>4.8</v>
      </c>
      <c r="U4187" s="403">
        <v>17.8</v>
      </c>
      <c r="V4187" s="403">
        <v>14.9</v>
      </c>
      <c r="W4187" s="403">
        <v>13.6</v>
      </c>
      <c r="X4187" s="404">
        <v>0.34560000000000002</v>
      </c>
      <c r="Y4187" s="403">
        <f>X4187+(S4187*((U4187-INDEX('[1]Center of Mass'!$B$8:$M$105,MATCH(A4187,'[1]Center of Mass'!$B$8:$B$105,0),9))^2+(V4187-INDEX('[1]Center of Mass'!$B$8:$M$105,MATCH(A4187,'[1]Center of Mass'!$B$8:$B$105,0),10))^2))</f>
        <v>31.204202399999982</v>
      </c>
    </row>
    <row r="4188" spans="1:25">
      <c r="A4188" s="403" t="s">
        <v>20</v>
      </c>
      <c r="B4188" s="403" t="s">
        <v>512</v>
      </c>
      <c r="C4188" s="403" t="s">
        <v>343</v>
      </c>
      <c r="D4188" s="403" t="s">
        <v>344</v>
      </c>
      <c r="E4188" s="403" t="s">
        <v>1455</v>
      </c>
      <c r="F4188" s="403">
        <v>0</v>
      </c>
      <c r="O4188" s="403" t="s">
        <v>345</v>
      </c>
      <c r="R4188" s="403">
        <v>4</v>
      </c>
      <c r="S4188" s="403">
        <v>1.5</v>
      </c>
      <c r="T4188" s="403">
        <v>4.9000000000000004</v>
      </c>
      <c r="U4188" s="403">
        <v>0.625</v>
      </c>
      <c r="V4188" s="403">
        <v>16.100000000000001</v>
      </c>
      <c r="W4188" s="403">
        <v>13.6</v>
      </c>
      <c r="X4188" s="404">
        <v>0.37530999999999998</v>
      </c>
      <c r="Y4188" s="403">
        <f>X4188+(S4188*((U4188-INDEX('[1]Center of Mass'!$B$8:$M$105,MATCH(A4188,'[1]Center of Mass'!$B$8:$B$105,0),9))^2+(V4188-INDEX('[1]Center of Mass'!$B$8:$M$105,MATCH(A4188,'[1]Center of Mass'!$B$8:$B$105,0),10))^2))</f>
        <v>691.45772499999998</v>
      </c>
    </row>
    <row r="4189" spans="1:25">
      <c r="A4189" s="403" t="s">
        <v>20</v>
      </c>
      <c r="B4189" s="403" t="s">
        <v>514</v>
      </c>
      <c r="C4189" s="403" t="s">
        <v>343</v>
      </c>
      <c r="D4189" s="403" t="s">
        <v>344</v>
      </c>
      <c r="E4189" s="403" t="s">
        <v>1455</v>
      </c>
      <c r="F4189" s="403">
        <v>0</v>
      </c>
      <c r="O4189" s="403" t="s">
        <v>345</v>
      </c>
      <c r="R4189" s="403">
        <v>4</v>
      </c>
      <c r="S4189" s="403">
        <v>1.23</v>
      </c>
      <c r="T4189" s="403">
        <v>4.45</v>
      </c>
      <c r="U4189" s="403">
        <v>1.7629999999999999</v>
      </c>
      <c r="V4189" s="403">
        <v>16.100000000000001</v>
      </c>
      <c r="W4189" s="403">
        <v>13.6</v>
      </c>
      <c r="X4189" s="404">
        <v>0.25529000000000002</v>
      </c>
      <c r="Y4189" s="403">
        <f>X4189+(S4189*((U4189-INDEX('[1]Center of Mass'!$B$8:$M$105,MATCH(A4189,'[1]Center of Mass'!$B$8:$B$105,0),9))^2+(V4189-INDEX('[1]Center of Mass'!$B$8:$M$105,MATCH(A4189,'[1]Center of Mass'!$B$8:$B$105,0),10))^2))</f>
        <v>509.26798334000006</v>
      </c>
    </row>
    <row r="4190" spans="1:25">
      <c r="A4190" s="403" t="s">
        <v>20</v>
      </c>
      <c r="B4190" s="403" t="s">
        <v>515</v>
      </c>
      <c r="C4190" s="403" t="s">
        <v>343</v>
      </c>
      <c r="D4190" s="403" t="s">
        <v>344</v>
      </c>
      <c r="E4190" s="403" t="s">
        <v>1455</v>
      </c>
      <c r="F4190" s="403">
        <v>0</v>
      </c>
      <c r="O4190" s="403" t="s">
        <v>345</v>
      </c>
      <c r="R4190" s="403">
        <v>4</v>
      </c>
      <c r="S4190" s="403">
        <v>1.23</v>
      </c>
      <c r="T4190" s="403">
        <v>4.45</v>
      </c>
      <c r="U4190" s="403">
        <v>2.7879999999999998</v>
      </c>
      <c r="V4190" s="403">
        <v>16.100000000000001</v>
      </c>
      <c r="W4190" s="403">
        <v>13.6</v>
      </c>
      <c r="X4190" s="404">
        <v>0.25529000000000002</v>
      </c>
      <c r="Y4190" s="403">
        <f>X4190+(S4190*((U4190-INDEX('[1]Center of Mass'!$B$8:$M$105,MATCH(A4190,'[1]Center of Mass'!$B$8:$B$105,0),9))^2+(V4190-INDEX('[1]Center of Mass'!$B$8:$M$105,MATCH(A4190,'[1]Center of Mass'!$B$8:$B$105,0),10))^2))</f>
        <v>460.04704258999999</v>
      </c>
    </row>
    <row r="4191" spans="1:25">
      <c r="A4191" s="403" t="s">
        <v>20</v>
      </c>
      <c r="B4191" s="403" t="s">
        <v>365</v>
      </c>
      <c r="C4191" s="403" t="s">
        <v>343</v>
      </c>
      <c r="D4191" s="403" t="s">
        <v>344</v>
      </c>
      <c r="E4191" s="403" t="s">
        <v>1455</v>
      </c>
      <c r="F4191" s="403">
        <v>0</v>
      </c>
      <c r="O4191" s="403" t="s">
        <v>345</v>
      </c>
      <c r="R4191" s="403">
        <v>4</v>
      </c>
      <c r="S4191" s="403">
        <v>1.56</v>
      </c>
      <c r="T4191" s="403">
        <v>5</v>
      </c>
      <c r="U4191" s="403">
        <v>3.95</v>
      </c>
      <c r="V4191" s="403">
        <v>16.100000000000001</v>
      </c>
      <c r="W4191" s="403">
        <v>13.6</v>
      </c>
      <c r="X4191" s="404">
        <v>0.40689999999999998</v>
      </c>
      <c r="Y4191" s="403">
        <f>X4191+(S4191*((U4191-INDEX('[1]Center of Mass'!$B$8:$M$105,MATCH(A4191,'[1]Center of Mass'!$B$8:$B$105,0),9))^2+(V4191-INDEX('[1]Center of Mass'!$B$8:$M$105,MATCH(A4191,'[1]Center of Mass'!$B$8:$B$105,0),10))^2))</f>
        <v>516.75143260000004</v>
      </c>
    </row>
    <row r="4192" spans="1:25">
      <c r="A4192" s="403" t="s">
        <v>20</v>
      </c>
      <c r="B4192" s="403" t="s">
        <v>366</v>
      </c>
      <c r="C4192" s="403" t="s">
        <v>343</v>
      </c>
      <c r="D4192" s="403" t="s">
        <v>344</v>
      </c>
      <c r="E4192" s="403" t="s">
        <v>1455</v>
      </c>
      <c r="F4192" s="403">
        <v>0</v>
      </c>
      <c r="O4192" s="403" t="s">
        <v>345</v>
      </c>
      <c r="R4192" s="403">
        <v>4</v>
      </c>
      <c r="S4192" s="403">
        <v>1.56</v>
      </c>
      <c r="T4192" s="403">
        <v>5</v>
      </c>
      <c r="U4192" s="403">
        <v>5.25</v>
      </c>
      <c r="V4192" s="403">
        <v>16.100000000000001</v>
      </c>
      <c r="W4192" s="403">
        <v>13.6</v>
      </c>
      <c r="X4192" s="404">
        <v>0.40689999999999998</v>
      </c>
      <c r="Y4192" s="403">
        <f>X4192+(S4192*((U4192-INDEX('[1]Center of Mass'!$B$8:$M$105,MATCH(A4192,'[1]Center of Mass'!$B$8:$B$105,0),9))^2+(V4192-INDEX('[1]Center of Mass'!$B$8:$M$105,MATCH(A4192,'[1]Center of Mass'!$B$8:$B$105,0),10))^2))</f>
        <v>447.00445660000003</v>
      </c>
    </row>
    <row r="4193" spans="1:25">
      <c r="A4193" s="403" t="s">
        <v>20</v>
      </c>
      <c r="B4193" s="403" t="s">
        <v>367</v>
      </c>
      <c r="C4193" s="403" t="s">
        <v>343</v>
      </c>
      <c r="D4193" s="403" t="s">
        <v>344</v>
      </c>
      <c r="E4193" s="403" t="s">
        <v>1455</v>
      </c>
      <c r="F4193" s="403">
        <v>0</v>
      </c>
      <c r="O4193" s="403" t="s">
        <v>345</v>
      </c>
      <c r="R4193" s="403">
        <v>4</v>
      </c>
      <c r="S4193" s="403">
        <v>1.56</v>
      </c>
      <c r="T4193" s="403">
        <v>5</v>
      </c>
      <c r="U4193" s="403">
        <v>6.55</v>
      </c>
      <c r="V4193" s="403">
        <v>16.100000000000001</v>
      </c>
      <c r="W4193" s="403">
        <v>13.6</v>
      </c>
      <c r="X4193" s="404">
        <v>0.40689999999999998</v>
      </c>
      <c r="Y4193" s="403">
        <f>X4193+(S4193*((U4193-INDEX('[1]Center of Mass'!$B$8:$M$105,MATCH(A4193,'[1]Center of Mass'!$B$8:$B$105,0),9))^2+(V4193-INDEX('[1]Center of Mass'!$B$8:$M$105,MATCH(A4193,'[1]Center of Mass'!$B$8:$B$105,0),10))^2))</f>
        <v>382.53028059999991</v>
      </c>
    </row>
    <row r="4194" spans="1:25">
      <c r="A4194" s="403" t="s">
        <v>20</v>
      </c>
      <c r="B4194" s="403" t="s">
        <v>368</v>
      </c>
      <c r="C4194" s="403" t="s">
        <v>343</v>
      </c>
      <c r="D4194" s="403" t="s">
        <v>344</v>
      </c>
      <c r="E4194" s="403" t="s">
        <v>1455</v>
      </c>
      <c r="F4194" s="403">
        <v>0</v>
      </c>
      <c r="O4194" s="403" t="s">
        <v>345</v>
      </c>
      <c r="R4194" s="403">
        <v>4</v>
      </c>
      <c r="S4194" s="403">
        <v>1.38</v>
      </c>
      <c r="T4194" s="403">
        <v>4.7</v>
      </c>
      <c r="U4194" s="403">
        <v>7.7750000000000004</v>
      </c>
      <c r="V4194" s="403">
        <v>16.100000000000001</v>
      </c>
      <c r="W4194" s="403">
        <v>13.6</v>
      </c>
      <c r="X4194" s="404">
        <v>0.31768999999999997</v>
      </c>
      <c r="Y4194" s="403">
        <f>X4194+(S4194*((U4194-INDEX('[1]Center of Mass'!$B$8:$M$105,MATCH(A4194,'[1]Center of Mass'!$B$8:$B$105,0),9))^2+(V4194-INDEX('[1]Center of Mass'!$B$8:$M$105,MATCH(A4194,'[1]Center of Mass'!$B$8:$B$105,0),10))^2))</f>
        <v>288.87404779999997</v>
      </c>
    </row>
    <row r="4195" spans="1:25">
      <c r="A4195" s="403" t="s">
        <v>20</v>
      </c>
      <c r="B4195" s="403" t="s">
        <v>369</v>
      </c>
      <c r="C4195" s="403" t="s">
        <v>343</v>
      </c>
      <c r="D4195" s="403" t="s">
        <v>344</v>
      </c>
      <c r="E4195" s="403" t="s">
        <v>1455</v>
      </c>
      <c r="F4195" s="403">
        <v>0</v>
      </c>
      <c r="O4195" s="403" t="s">
        <v>345</v>
      </c>
      <c r="R4195" s="403">
        <v>4</v>
      </c>
      <c r="S4195" s="403">
        <v>1.38</v>
      </c>
      <c r="T4195" s="403">
        <v>4.7</v>
      </c>
      <c r="U4195" s="403">
        <v>8.9250000000000007</v>
      </c>
      <c r="V4195" s="403">
        <v>16.100000000000001</v>
      </c>
      <c r="W4195" s="403">
        <v>13.6</v>
      </c>
      <c r="X4195" s="404">
        <v>0.31768999999999997</v>
      </c>
      <c r="Y4195" s="403">
        <f>X4195+(S4195*((U4195-INDEX('[1]Center of Mass'!$B$8:$M$105,MATCH(A4195,'[1]Center of Mass'!$B$8:$B$105,0),9))^2+(V4195-INDEX('[1]Center of Mass'!$B$8:$M$105,MATCH(A4195,'[1]Center of Mass'!$B$8:$B$105,0),10))^2))</f>
        <v>246.19644379999994</v>
      </c>
    </row>
    <row r="4196" spans="1:25">
      <c r="A4196" s="403" t="s">
        <v>20</v>
      </c>
      <c r="B4196" s="403" t="s">
        <v>370</v>
      </c>
      <c r="C4196" s="403" t="s">
        <v>343</v>
      </c>
      <c r="D4196" s="403" t="s">
        <v>344</v>
      </c>
      <c r="E4196" s="403" t="s">
        <v>1455</v>
      </c>
      <c r="F4196" s="403">
        <v>0</v>
      </c>
      <c r="O4196" s="403" t="s">
        <v>345</v>
      </c>
      <c r="R4196" s="403">
        <v>4</v>
      </c>
      <c r="S4196" s="403">
        <v>1.2</v>
      </c>
      <c r="T4196" s="403">
        <v>4.4000000000000004</v>
      </c>
      <c r="U4196" s="403">
        <v>10</v>
      </c>
      <c r="V4196" s="403">
        <v>16.100000000000001</v>
      </c>
      <c r="W4196" s="403">
        <v>13.6</v>
      </c>
      <c r="X4196" s="404">
        <v>0.24399999999999999</v>
      </c>
      <c r="Y4196" s="403">
        <f>X4196+(S4196*((U4196-INDEX('[1]Center of Mass'!$B$8:$M$105,MATCH(A4196,'[1]Center of Mass'!$B$8:$B$105,0),9))^2+(V4196-INDEX('[1]Center of Mass'!$B$8:$M$105,MATCH(A4196,'[1]Center of Mass'!$B$8:$B$105,0),10))^2))</f>
        <v>182.23118199999999</v>
      </c>
    </row>
    <row r="4197" spans="1:25">
      <c r="A4197" s="403" t="s">
        <v>20</v>
      </c>
      <c r="B4197" s="403" t="s">
        <v>373</v>
      </c>
      <c r="C4197" s="403" t="s">
        <v>343</v>
      </c>
      <c r="D4197" s="403" t="s">
        <v>344</v>
      </c>
      <c r="E4197" s="403" t="s">
        <v>1455</v>
      </c>
      <c r="F4197" s="403">
        <v>0</v>
      </c>
      <c r="O4197" s="403" t="s">
        <v>345</v>
      </c>
      <c r="R4197" s="403">
        <v>4</v>
      </c>
      <c r="S4197" s="403">
        <v>2.64</v>
      </c>
      <c r="T4197" s="403">
        <v>6.8</v>
      </c>
      <c r="U4197" s="403">
        <v>11.6</v>
      </c>
      <c r="V4197" s="403">
        <v>16.100000000000001</v>
      </c>
      <c r="W4197" s="403">
        <v>13.6</v>
      </c>
      <c r="X4197" s="404">
        <v>1.3815999999999999</v>
      </c>
      <c r="Y4197" s="403">
        <f>X4197+(S4197*((U4197-INDEX('[1]Center of Mass'!$B$8:$M$105,MATCH(A4197,'[1]Center of Mass'!$B$8:$B$105,0),9))^2+(V4197-INDEX('[1]Center of Mass'!$B$8:$M$105,MATCH(A4197,'[1]Center of Mass'!$B$8:$B$105,0),10))^2))</f>
        <v>308.85919240000004</v>
      </c>
    </row>
    <row r="4198" spans="1:25">
      <c r="A4198" s="403" t="s">
        <v>20</v>
      </c>
      <c r="B4198" s="403" t="s">
        <v>375</v>
      </c>
      <c r="C4198" s="403" t="s">
        <v>343</v>
      </c>
      <c r="D4198" s="403" t="s">
        <v>344</v>
      </c>
      <c r="E4198" s="403" t="s">
        <v>1455</v>
      </c>
      <c r="F4198" s="403">
        <v>0</v>
      </c>
      <c r="O4198" s="403" t="s">
        <v>345</v>
      </c>
      <c r="R4198" s="403">
        <v>4</v>
      </c>
      <c r="S4198" s="403">
        <v>1.3238000000000001</v>
      </c>
      <c r="T4198" s="403">
        <v>4.6059999999999999</v>
      </c>
      <c r="U4198" s="403">
        <v>13.252000000000001</v>
      </c>
      <c r="V4198" s="403">
        <v>16.100000000000001</v>
      </c>
      <c r="W4198" s="403">
        <v>13.6</v>
      </c>
      <c r="X4198" s="404">
        <v>0.29310999999999998</v>
      </c>
      <c r="Y4198" s="403">
        <f>X4198+(S4198*((U4198-INDEX('[1]Center of Mass'!$B$8:$M$105,MATCH(A4198,'[1]Center of Mass'!$B$8:$B$105,0),9))^2+(V4198-INDEX('[1]Center of Mass'!$B$8:$M$105,MATCH(A4198,'[1]Center of Mass'!$B$8:$B$105,0),10))^2))</f>
        <v>113.49165175899999</v>
      </c>
    </row>
    <row r="4199" spans="1:25">
      <c r="A4199" s="403" t="s">
        <v>20</v>
      </c>
      <c r="B4199" s="403" t="s">
        <v>376</v>
      </c>
      <c r="C4199" s="403" t="s">
        <v>343</v>
      </c>
      <c r="D4199" s="403" t="s">
        <v>344</v>
      </c>
      <c r="E4199" s="403" t="s">
        <v>1455</v>
      </c>
      <c r="F4199" s="403">
        <v>0</v>
      </c>
      <c r="O4199" s="403" t="s">
        <v>345</v>
      </c>
      <c r="R4199" s="403">
        <v>4</v>
      </c>
      <c r="S4199" s="403">
        <v>1.3238000000000001</v>
      </c>
      <c r="T4199" s="403">
        <v>4.6059999999999999</v>
      </c>
      <c r="U4199" s="403">
        <v>14.355</v>
      </c>
      <c r="V4199" s="403">
        <v>16.100000000000001</v>
      </c>
      <c r="W4199" s="403">
        <v>13.6</v>
      </c>
      <c r="X4199" s="404">
        <v>0.29310999999999998</v>
      </c>
      <c r="Y4199" s="403">
        <f>X4199+(S4199*((U4199-INDEX('[1]Center of Mass'!$B$8:$M$105,MATCH(A4199,'[1]Center of Mass'!$B$8:$B$105,0),9))^2+(V4199-INDEX('[1]Center of Mass'!$B$8:$M$105,MATCH(A4199,'[1]Center of Mass'!$B$8:$B$105,0),10))^2))</f>
        <v>90.151131629999981</v>
      </c>
    </row>
    <row r="4200" spans="1:25">
      <c r="A4200" s="403" t="s">
        <v>20</v>
      </c>
      <c r="B4200" s="403" t="s">
        <v>759</v>
      </c>
      <c r="C4200" s="403" t="s">
        <v>343</v>
      </c>
      <c r="D4200" s="403" t="s">
        <v>344</v>
      </c>
      <c r="E4200" s="403" t="s">
        <v>1455</v>
      </c>
      <c r="F4200" s="403">
        <v>0</v>
      </c>
      <c r="O4200" s="403" t="s">
        <v>345</v>
      </c>
      <c r="R4200" s="403">
        <v>4</v>
      </c>
      <c r="S4200" s="403">
        <v>1.3238000000000001</v>
      </c>
      <c r="T4200" s="403">
        <v>4.6059999999999999</v>
      </c>
      <c r="U4200" s="403">
        <v>15.458</v>
      </c>
      <c r="V4200" s="403">
        <v>16.100000000000001</v>
      </c>
      <c r="W4200" s="403">
        <v>13.6</v>
      </c>
      <c r="X4200" s="404">
        <v>0.29310999999999998</v>
      </c>
      <c r="Y4200" s="403">
        <f>X4200+(S4200*((U4200-INDEX('[1]Center of Mass'!$B$8:$M$105,MATCH(A4200,'[1]Center of Mass'!$B$8:$B$105,0),9))^2+(V4200-INDEX('[1]Center of Mass'!$B$8:$M$105,MATCH(A4200,'[1]Center of Mass'!$B$8:$B$105,0),10))^2))</f>
        <v>70.031705489399997</v>
      </c>
    </row>
    <row r="4201" spans="1:25">
      <c r="A4201" s="403" t="s">
        <v>20</v>
      </c>
      <c r="B4201" s="403" t="s">
        <v>760</v>
      </c>
      <c r="C4201" s="403" t="s">
        <v>343</v>
      </c>
      <c r="D4201" s="403" t="s">
        <v>344</v>
      </c>
      <c r="E4201" s="403" t="s">
        <v>1455</v>
      </c>
      <c r="F4201" s="403">
        <v>0</v>
      </c>
      <c r="O4201" s="403" t="s">
        <v>345</v>
      </c>
      <c r="R4201" s="403">
        <v>4</v>
      </c>
      <c r="S4201" s="403">
        <v>1.4286000000000001</v>
      </c>
      <c r="T4201" s="403">
        <v>4.7809999999999997</v>
      </c>
      <c r="U4201" s="403">
        <v>16.605</v>
      </c>
      <c r="V4201" s="403">
        <v>16.100000000000001</v>
      </c>
      <c r="W4201" s="403">
        <v>13.6</v>
      </c>
      <c r="X4201" s="404">
        <v>0.34016000000000002</v>
      </c>
      <c r="Y4201" s="403">
        <f>X4201+(S4201*((U4201-INDEX('[1]Center of Mass'!$B$8:$M$105,MATCH(A4201,'[1]Center of Mass'!$B$8:$B$105,0),9))^2+(V4201-INDEX('[1]Center of Mass'!$B$8:$M$105,MATCH(A4201,'[1]Center of Mass'!$B$8:$B$105,0),10))^2))</f>
        <v>56.708215909999993</v>
      </c>
    </row>
    <row r="4202" spans="1:25">
      <c r="A4202" s="403" t="s">
        <v>20</v>
      </c>
      <c r="B4202" s="403" t="s">
        <v>378</v>
      </c>
      <c r="C4202" s="403" t="s">
        <v>343</v>
      </c>
      <c r="D4202" s="403" t="s">
        <v>344</v>
      </c>
      <c r="E4202" s="403" t="s">
        <v>1455</v>
      </c>
      <c r="F4202" s="403">
        <v>0</v>
      </c>
      <c r="O4202" s="403" t="s">
        <v>345</v>
      </c>
      <c r="R4202" s="403">
        <v>4</v>
      </c>
      <c r="S4202" s="403">
        <v>1.44</v>
      </c>
      <c r="T4202" s="403">
        <v>4.8</v>
      </c>
      <c r="U4202" s="403">
        <v>17.8</v>
      </c>
      <c r="V4202" s="403">
        <v>16.100000000000001</v>
      </c>
      <c r="W4202" s="403">
        <v>13.6</v>
      </c>
      <c r="X4202" s="404">
        <v>0.34560000000000002</v>
      </c>
      <c r="Y4202" s="403">
        <f>X4202+(S4202*((U4202-INDEX('[1]Center of Mass'!$B$8:$M$105,MATCH(A4202,'[1]Center of Mass'!$B$8:$B$105,0),9))^2+(V4202-INDEX('[1]Center of Mass'!$B$8:$M$105,MATCH(A4202,'[1]Center of Mass'!$B$8:$B$105,0),10))^2))</f>
        <v>41.354474399999987</v>
      </c>
    </row>
    <row r="4203" spans="1:25">
      <c r="A4203" s="403" t="s">
        <v>20</v>
      </c>
      <c r="B4203" s="403" t="s">
        <v>854</v>
      </c>
      <c r="C4203" s="403" t="s">
        <v>343</v>
      </c>
      <c r="D4203" s="403" t="s">
        <v>344</v>
      </c>
      <c r="E4203" s="403" t="s">
        <v>1455</v>
      </c>
      <c r="F4203" s="403">
        <v>0</v>
      </c>
      <c r="O4203" s="403" t="s">
        <v>345</v>
      </c>
      <c r="R4203" s="403">
        <v>4</v>
      </c>
      <c r="S4203" s="403">
        <v>1.4375</v>
      </c>
      <c r="T4203" s="403">
        <v>4.8</v>
      </c>
      <c r="U4203" s="403">
        <v>7.7750000000000004</v>
      </c>
      <c r="V4203" s="403">
        <v>17.324999999999999</v>
      </c>
      <c r="W4203" s="403">
        <v>13.6</v>
      </c>
      <c r="X4203" s="404">
        <v>0.34560000000000002</v>
      </c>
      <c r="Y4203" s="403">
        <f>X4203+(S4203*((U4203-INDEX('[1]Center of Mass'!$B$8:$M$105,MATCH(A4203,'[1]Center of Mass'!$B$8:$B$105,0),9))^2+(V4203-INDEX('[1]Center of Mass'!$B$8:$M$105,MATCH(A4203,'[1]Center of Mass'!$B$8:$B$105,0),10))^2))</f>
        <v>315.53915968749993</v>
      </c>
    </row>
    <row r="4204" spans="1:25">
      <c r="A4204" s="403" t="s">
        <v>20</v>
      </c>
      <c r="B4204" s="403" t="s">
        <v>565</v>
      </c>
      <c r="C4204" s="403" t="s">
        <v>343</v>
      </c>
      <c r="D4204" s="403" t="s">
        <v>344</v>
      </c>
      <c r="E4204" s="403" t="s">
        <v>1455</v>
      </c>
      <c r="F4204" s="403">
        <v>0</v>
      </c>
      <c r="O4204" s="403" t="s">
        <v>345</v>
      </c>
      <c r="R4204" s="403">
        <v>4</v>
      </c>
      <c r="S4204" s="403">
        <v>1.4375</v>
      </c>
      <c r="T4204" s="403">
        <v>4.8</v>
      </c>
      <c r="U4204" s="403">
        <v>8.9250000000000007</v>
      </c>
      <c r="V4204" s="403">
        <v>17.324999999999999</v>
      </c>
      <c r="W4204" s="403">
        <v>13.6</v>
      </c>
      <c r="X4204" s="404">
        <v>0.34560000000000002</v>
      </c>
      <c r="Y4204" s="403">
        <f>X4204+(S4204*((U4204-INDEX('[1]Center of Mass'!$B$8:$M$105,MATCH(A4204,'[1]Center of Mass'!$B$8:$B$105,0),9))^2+(V4204-INDEX('[1]Center of Mass'!$B$8:$M$105,MATCH(A4204,'[1]Center of Mass'!$B$8:$B$105,0),10))^2))</f>
        <v>271.08332218749996</v>
      </c>
    </row>
    <row r="4205" spans="1:25">
      <c r="A4205" s="403" t="s">
        <v>20</v>
      </c>
      <c r="B4205" s="403" t="s">
        <v>855</v>
      </c>
      <c r="C4205" s="403" t="s">
        <v>343</v>
      </c>
      <c r="D4205" s="403" t="s">
        <v>344</v>
      </c>
      <c r="E4205" s="403" t="s">
        <v>1455</v>
      </c>
      <c r="F4205" s="403">
        <v>0</v>
      </c>
      <c r="O4205" s="403" t="s">
        <v>345</v>
      </c>
      <c r="R4205" s="403">
        <v>4</v>
      </c>
      <c r="S4205" s="403">
        <v>1.25</v>
      </c>
      <c r="T4205" s="403">
        <v>4.5</v>
      </c>
      <c r="U4205" s="403">
        <v>10</v>
      </c>
      <c r="V4205" s="403">
        <v>17.324999999999999</v>
      </c>
      <c r="W4205" s="403">
        <v>13.6</v>
      </c>
      <c r="X4205" s="404">
        <v>0.26693</v>
      </c>
      <c r="Y4205" s="403">
        <f>X4205+(S4205*((U4205-INDEX('[1]Center of Mass'!$B$8:$M$105,MATCH(A4205,'[1]Center of Mass'!$B$8:$B$105,0),9))^2+(V4205-INDEX('[1]Center of Mass'!$B$8:$M$105,MATCH(A4205,'[1]Center of Mass'!$B$8:$B$105,0),10))^2))</f>
        <v>202.54475499999995</v>
      </c>
    </row>
    <row r="4206" spans="1:25">
      <c r="A4206" s="403" t="s">
        <v>20</v>
      </c>
      <c r="B4206" s="403" t="s">
        <v>778</v>
      </c>
      <c r="C4206" s="403" t="s">
        <v>343</v>
      </c>
      <c r="D4206" s="403" t="s">
        <v>344</v>
      </c>
      <c r="E4206" s="403" t="s">
        <v>1455</v>
      </c>
      <c r="F4206" s="403">
        <v>0</v>
      </c>
      <c r="O4206" s="403" t="s">
        <v>345</v>
      </c>
      <c r="R4206" s="403">
        <v>4</v>
      </c>
      <c r="S4206" s="403">
        <v>1.4375</v>
      </c>
      <c r="T4206" s="403">
        <v>4.8</v>
      </c>
      <c r="U4206" s="403">
        <v>7.7750000000000004</v>
      </c>
      <c r="V4206" s="403">
        <v>18.574999999999999</v>
      </c>
      <c r="W4206" s="403">
        <v>13.6</v>
      </c>
      <c r="X4206" s="404">
        <v>0.34560000000000002</v>
      </c>
      <c r="Y4206" s="403">
        <f>X4206+(S4206*((U4206-INDEX('[1]Center of Mass'!$B$8:$M$105,MATCH(A4206,'[1]Center of Mass'!$B$8:$B$105,0),9))^2+(V4206-INDEX('[1]Center of Mass'!$B$8:$M$105,MATCH(A4206,'[1]Center of Mass'!$B$8:$B$105,0),10))^2))</f>
        <v>334.89869093749991</v>
      </c>
    </row>
    <row r="4207" spans="1:25">
      <c r="A4207" s="403" t="s">
        <v>20</v>
      </c>
      <c r="B4207" s="403" t="s">
        <v>779</v>
      </c>
      <c r="C4207" s="403" t="s">
        <v>343</v>
      </c>
      <c r="D4207" s="403" t="s">
        <v>344</v>
      </c>
      <c r="E4207" s="403" t="s">
        <v>1455</v>
      </c>
      <c r="F4207" s="403">
        <v>0</v>
      </c>
      <c r="O4207" s="403" t="s">
        <v>345</v>
      </c>
      <c r="R4207" s="403">
        <v>4</v>
      </c>
      <c r="S4207" s="403">
        <v>1.4375</v>
      </c>
      <c r="T4207" s="403">
        <v>4.8</v>
      </c>
      <c r="U4207" s="403">
        <v>8.9250000000000007</v>
      </c>
      <c r="V4207" s="403">
        <v>18.574999999999999</v>
      </c>
      <c r="W4207" s="403">
        <v>13.6</v>
      </c>
      <c r="X4207" s="404">
        <v>0.34560000000000002</v>
      </c>
      <c r="Y4207" s="403">
        <f>X4207+(S4207*((U4207-INDEX('[1]Center of Mass'!$B$8:$M$105,MATCH(A4207,'[1]Center of Mass'!$B$8:$B$105,0),9))^2+(V4207-INDEX('[1]Center of Mass'!$B$8:$M$105,MATCH(A4207,'[1]Center of Mass'!$B$8:$B$105,0),10))^2))</f>
        <v>290.44285343749993</v>
      </c>
    </row>
    <row r="4208" spans="1:25">
      <c r="A4208" s="403" t="s">
        <v>20</v>
      </c>
      <c r="B4208" s="403" t="s">
        <v>780</v>
      </c>
      <c r="C4208" s="403" t="s">
        <v>343</v>
      </c>
      <c r="D4208" s="403" t="s">
        <v>344</v>
      </c>
      <c r="E4208" s="403" t="s">
        <v>1455</v>
      </c>
      <c r="F4208" s="403">
        <v>0</v>
      </c>
      <c r="O4208" s="403" t="s">
        <v>345</v>
      </c>
      <c r="R4208" s="403">
        <v>4</v>
      </c>
      <c r="S4208" s="403">
        <v>1.25</v>
      </c>
      <c r="T4208" s="403">
        <v>4.5</v>
      </c>
      <c r="U4208" s="403">
        <v>10</v>
      </c>
      <c r="V4208" s="403">
        <v>18.574999999999999</v>
      </c>
      <c r="W4208" s="403">
        <v>13.6</v>
      </c>
      <c r="X4208" s="404">
        <v>0.26693</v>
      </c>
      <c r="Y4208" s="403">
        <f>X4208+(S4208*((U4208-INDEX('[1]Center of Mass'!$B$8:$M$105,MATCH(A4208,'[1]Center of Mass'!$B$8:$B$105,0),9))^2+(V4208-INDEX('[1]Center of Mass'!$B$8:$M$105,MATCH(A4208,'[1]Center of Mass'!$B$8:$B$105,0),10))^2))</f>
        <v>219.37912999999998</v>
      </c>
    </row>
    <row r="4209" spans="1:25">
      <c r="A4209" s="403" t="s">
        <v>20</v>
      </c>
      <c r="B4209" s="403" t="s">
        <v>786</v>
      </c>
      <c r="C4209" s="403" t="s">
        <v>343</v>
      </c>
      <c r="D4209" s="403" t="s">
        <v>344</v>
      </c>
      <c r="E4209" s="403" t="s">
        <v>1455</v>
      </c>
      <c r="F4209" s="403">
        <v>0</v>
      </c>
      <c r="O4209" s="403" t="s">
        <v>345</v>
      </c>
      <c r="R4209" s="403">
        <v>4</v>
      </c>
      <c r="S4209" s="403">
        <v>1.1200000000000001</v>
      </c>
      <c r="T4209" s="403">
        <v>4.2670000000000003</v>
      </c>
      <c r="U4209" s="403">
        <v>-0.6</v>
      </c>
      <c r="V4209" s="403">
        <v>19.667000000000002</v>
      </c>
      <c r="W4209" s="403">
        <v>13.6</v>
      </c>
      <c r="X4209" s="404">
        <v>0.2157</v>
      </c>
      <c r="Y4209" s="403">
        <f>X4209+(S4209*((U4209-INDEX('[1]Center of Mass'!$B$8:$M$105,MATCH(A4209,'[1]Center of Mass'!$B$8:$B$105,0),9))^2+(V4209-INDEX('[1]Center of Mass'!$B$8:$M$105,MATCH(A4209,'[1]Center of Mass'!$B$8:$B$105,0),10))^2))</f>
        <v>618.50904784000011</v>
      </c>
    </row>
    <row r="4210" spans="1:25">
      <c r="A4210" s="403" t="s">
        <v>20</v>
      </c>
      <c r="B4210" s="403" t="s">
        <v>788</v>
      </c>
      <c r="C4210" s="403" t="s">
        <v>343</v>
      </c>
      <c r="D4210" s="403" t="s">
        <v>344</v>
      </c>
      <c r="E4210" s="403" t="s">
        <v>1455</v>
      </c>
      <c r="F4210" s="403">
        <v>0</v>
      </c>
      <c r="O4210" s="403" t="s">
        <v>345</v>
      </c>
      <c r="R4210" s="403">
        <v>4</v>
      </c>
      <c r="S4210" s="403">
        <v>1.0266999999999999</v>
      </c>
      <c r="T4210" s="403">
        <v>4.0670000000000002</v>
      </c>
      <c r="U4210" s="403">
        <v>0.55000000000000004</v>
      </c>
      <c r="V4210" s="403">
        <v>19.667000000000002</v>
      </c>
      <c r="W4210" s="403">
        <v>13.6</v>
      </c>
      <c r="X4210" s="404">
        <v>0.17805000000000001</v>
      </c>
      <c r="Y4210" s="403">
        <f>X4210+(S4210*((U4210-INDEX('[1]Center of Mass'!$B$8:$M$105,MATCH(A4210,'[1]Center of Mass'!$B$8:$B$105,0),9))^2+(V4210-INDEX('[1]Center of Mass'!$B$8:$M$105,MATCH(A4210,'[1]Center of Mass'!$B$8:$B$105,0),10))^2))</f>
        <v>515.43702616439987</v>
      </c>
    </row>
    <row r="4211" spans="1:25">
      <c r="A4211" s="403" t="s">
        <v>20</v>
      </c>
      <c r="B4211" s="403" t="s">
        <v>789</v>
      </c>
      <c r="C4211" s="403" t="s">
        <v>343</v>
      </c>
      <c r="D4211" s="403" t="s">
        <v>344</v>
      </c>
      <c r="E4211" s="403" t="s">
        <v>1455</v>
      </c>
      <c r="F4211" s="403">
        <v>0</v>
      </c>
      <c r="O4211" s="403" t="s">
        <v>345</v>
      </c>
      <c r="R4211" s="403">
        <v>4</v>
      </c>
      <c r="S4211" s="403">
        <v>1.0266999999999999</v>
      </c>
      <c r="T4211" s="403">
        <v>4.0670000000000002</v>
      </c>
      <c r="U4211" s="403">
        <v>1.65</v>
      </c>
      <c r="V4211" s="403">
        <v>19.667000000000002</v>
      </c>
      <c r="W4211" s="403">
        <v>13.6</v>
      </c>
      <c r="X4211" s="404">
        <v>0.17805000000000001</v>
      </c>
      <c r="Y4211" s="403">
        <f>X4211+(S4211*((U4211-INDEX('[1]Center of Mass'!$B$8:$M$105,MATCH(A4211,'[1]Center of Mass'!$B$8:$B$105,0),9))^2+(V4211-INDEX('[1]Center of Mass'!$B$8:$M$105,MATCH(A4211,'[1]Center of Mass'!$B$8:$B$105,0),10))^2))</f>
        <v>468.69014312439998</v>
      </c>
    </row>
    <row r="4212" spans="1:25">
      <c r="A4212" s="403" t="s">
        <v>20</v>
      </c>
      <c r="B4212" s="403" t="s">
        <v>790</v>
      </c>
      <c r="C4212" s="403" t="s">
        <v>343</v>
      </c>
      <c r="D4212" s="403" t="s">
        <v>344</v>
      </c>
      <c r="E4212" s="403" t="s">
        <v>1455</v>
      </c>
      <c r="F4212" s="403">
        <v>0</v>
      </c>
      <c r="O4212" s="403" t="s">
        <v>345</v>
      </c>
      <c r="R4212" s="403">
        <v>4</v>
      </c>
      <c r="S4212" s="403">
        <v>1.0266999999999999</v>
      </c>
      <c r="T4212" s="403">
        <v>4.0670000000000002</v>
      </c>
      <c r="U4212" s="403">
        <v>2.75</v>
      </c>
      <c r="V4212" s="403">
        <v>19.667000000000002</v>
      </c>
      <c r="W4212" s="403">
        <v>13.6</v>
      </c>
      <c r="X4212" s="404">
        <v>0.17805000000000001</v>
      </c>
      <c r="Y4212" s="403">
        <f>X4212+(S4212*((U4212-INDEX('[1]Center of Mass'!$B$8:$M$105,MATCH(A4212,'[1]Center of Mass'!$B$8:$B$105,0),9))^2+(V4212-INDEX('[1]Center of Mass'!$B$8:$M$105,MATCH(A4212,'[1]Center of Mass'!$B$8:$B$105,0),10))^2))</f>
        <v>424.42787408439995</v>
      </c>
    </row>
    <row r="4213" spans="1:25">
      <c r="A4213" s="403" t="s">
        <v>20</v>
      </c>
      <c r="B4213" s="403" t="s">
        <v>791</v>
      </c>
      <c r="C4213" s="403" t="s">
        <v>343</v>
      </c>
      <c r="D4213" s="403" t="s">
        <v>344</v>
      </c>
      <c r="E4213" s="403" t="s">
        <v>1455</v>
      </c>
      <c r="F4213" s="403">
        <v>0</v>
      </c>
      <c r="O4213" s="403" t="s">
        <v>345</v>
      </c>
      <c r="R4213" s="403">
        <v>4</v>
      </c>
      <c r="S4213" s="403">
        <v>0.91</v>
      </c>
      <c r="T4213" s="403">
        <v>3.8170000000000002</v>
      </c>
      <c r="U4213" s="403">
        <v>3.7879999999999998</v>
      </c>
      <c r="V4213" s="403">
        <v>19.667000000000002</v>
      </c>
      <c r="W4213" s="403">
        <v>13.6</v>
      </c>
      <c r="X4213" s="404">
        <v>0.13815</v>
      </c>
      <c r="Y4213" s="403">
        <f>X4213+(S4213*((U4213-INDEX('[1]Center of Mass'!$B$8:$M$105,MATCH(A4213,'[1]Center of Mass'!$B$8:$B$105,0),9))^2+(V4213-INDEX('[1]Center of Mass'!$B$8:$M$105,MATCH(A4213,'[1]Center of Mass'!$B$8:$B$105,0),10))^2))</f>
        <v>341.16509079999997</v>
      </c>
    </row>
    <row r="4214" spans="1:25">
      <c r="A4214" s="403" t="s">
        <v>20</v>
      </c>
      <c r="B4214" s="403" t="s">
        <v>794</v>
      </c>
      <c r="C4214" s="403" t="s">
        <v>343</v>
      </c>
      <c r="D4214" s="403" t="s">
        <v>344</v>
      </c>
      <c r="E4214" s="403" t="s">
        <v>1455</v>
      </c>
      <c r="F4214" s="403">
        <v>0</v>
      </c>
      <c r="O4214" s="403" t="s">
        <v>345</v>
      </c>
      <c r="R4214" s="403">
        <v>4</v>
      </c>
      <c r="S4214" s="403">
        <v>0.91</v>
      </c>
      <c r="T4214" s="403">
        <v>3.8170000000000002</v>
      </c>
      <c r="U4214" s="403">
        <v>4.7629999999999999</v>
      </c>
      <c r="V4214" s="403">
        <v>19.667000000000002</v>
      </c>
      <c r="W4214" s="403">
        <v>13.6</v>
      </c>
      <c r="X4214" s="404">
        <v>0.13815</v>
      </c>
      <c r="Y4214" s="403">
        <f>X4214+(S4214*((U4214-INDEX('[1]Center of Mass'!$B$8:$M$105,MATCH(A4214,'[1]Center of Mass'!$B$8:$B$105,0),9))^2+(V4214-INDEX('[1]Center of Mass'!$B$8:$M$105,MATCH(A4214,'[1]Center of Mass'!$B$8:$B$105,0),10))^2))</f>
        <v>310.07496355000006</v>
      </c>
    </row>
    <row r="4215" spans="1:25">
      <c r="A4215" s="403" t="s">
        <v>20</v>
      </c>
      <c r="B4215" s="403" t="s">
        <v>857</v>
      </c>
      <c r="C4215" s="403" t="s">
        <v>343</v>
      </c>
      <c r="D4215" s="403" t="s">
        <v>344</v>
      </c>
      <c r="E4215" s="403" t="s">
        <v>1455</v>
      </c>
      <c r="F4215" s="403">
        <v>0</v>
      </c>
      <c r="O4215" s="403" t="s">
        <v>345</v>
      </c>
      <c r="R4215" s="403">
        <v>4</v>
      </c>
      <c r="S4215" s="403">
        <v>0.91</v>
      </c>
      <c r="T4215" s="403">
        <v>3.8170000000000002</v>
      </c>
      <c r="U4215" s="403">
        <v>5.7380000000000004</v>
      </c>
      <c r="V4215" s="403">
        <v>19.667000000000002</v>
      </c>
      <c r="W4215" s="403">
        <v>13.6</v>
      </c>
      <c r="X4215" s="404">
        <v>0.13815</v>
      </c>
      <c r="Y4215" s="403">
        <f>X4215+(S4215*((U4215-INDEX('[1]Center of Mass'!$B$8:$M$105,MATCH(A4215,'[1]Center of Mass'!$B$8:$B$105,0),9))^2+(V4215-INDEX('[1]Center of Mass'!$B$8:$M$105,MATCH(A4215,'[1]Center of Mass'!$B$8:$B$105,0),10))^2))</f>
        <v>280.7149738</v>
      </c>
    </row>
    <row r="4216" spans="1:25">
      <c r="A4216" s="403" t="s">
        <v>20</v>
      </c>
      <c r="B4216" s="403" t="s">
        <v>566</v>
      </c>
      <c r="C4216" s="403" t="s">
        <v>343</v>
      </c>
      <c r="D4216" s="403" t="s">
        <v>344</v>
      </c>
      <c r="E4216" s="403" t="s">
        <v>1455</v>
      </c>
      <c r="F4216" s="403">
        <v>0</v>
      </c>
      <c r="O4216" s="403" t="s">
        <v>345</v>
      </c>
      <c r="R4216" s="403">
        <v>4</v>
      </c>
      <c r="S4216" s="403">
        <v>0.91</v>
      </c>
      <c r="T4216" s="403">
        <v>3.8170000000000002</v>
      </c>
      <c r="U4216" s="403">
        <v>6.7130000000000001</v>
      </c>
      <c r="V4216" s="403">
        <v>19.667000000000002</v>
      </c>
      <c r="W4216" s="403">
        <v>13.6</v>
      </c>
      <c r="X4216" s="404">
        <v>0.13815</v>
      </c>
      <c r="Y4216" s="403">
        <f>X4216+(S4216*((U4216-INDEX('[1]Center of Mass'!$B$8:$M$105,MATCH(A4216,'[1]Center of Mass'!$B$8:$B$105,0),9))^2+(V4216-INDEX('[1]Center of Mass'!$B$8:$M$105,MATCH(A4216,'[1]Center of Mass'!$B$8:$B$105,0),10))^2))</f>
        <v>253.08512154999997</v>
      </c>
    </row>
    <row r="4217" spans="1:25">
      <c r="A4217" s="403" t="s">
        <v>20</v>
      </c>
      <c r="B4217" s="403" t="s">
        <v>567</v>
      </c>
      <c r="C4217" s="403" t="s">
        <v>343</v>
      </c>
      <c r="D4217" s="403" t="s">
        <v>344</v>
      </c>
      <c r="E4217" s="403" t="s">
        <v>1455</v>
      </c>
      <c r="F4217" s="403">
        <v>0</v>
      </c>
      <c r="O4217" s="403" t="s">
        <v>345</v>
      </c>
      <c r="R4217" s="403">
        <v>4</v>
      </c>
      <c r="S4217" s="403">
        <v>1.1433</v>
      </c>
      <c r="T4217" s="403">
        <v>4.3289999999999997</v>
      </c>
      <c r="U4217" s="403">
        <v>7.8129999999999997</v>
      </c>
      <c r="V4217" s="403">
        <v>19.675999999999998</v>
      </c>
      <c r="W4217" s="403">
        <v>13.6</v>
      </c>
      <c r="X4217" s="404">
        <v>0.22694</v>
      </c>
      <c r="Y4217" s="403">
        <f>X4217+(S4217*((U4217-INDEX('[1]Center of Mass'!$B$8:$M$105,MATCH(A4217,'[1]Center of Mass'!$B$8:$B$105,0),9))^2+(V4217-INDEX('[1]Center of Mass'!$B$8:$M$105,MATCH(A4217,'[1]Center of Mass'!$B$8:$B$105,0),10))^2))</f>
        <v>281.61485901140003</v>
      </c>
    </row>
    <row r="4218" spans="1:25">
      <c r="A4218" s="403" t="s">
        <v>20</v>
      </c>
      <c r="B4218" s="403" t="s">
        <v>522</v>
      </c>
      <c r="C4218" s="403" t="s">
        <v>343</v>
      </c>
      <c r="D4218" s="403" t="s">
        <v>344</v>
      </c>
      <c r="E4218" s="403" t="s">
        <v>1455</v>
      </c>
      <c r="F4218" s="403">
        <v>0</v>
      </c>
      <c r="O4218" s="403" t="s">
        <v>345</v>
      </c>
      <c r="R4218" s="403">
        <v>4</v>
      </c>
      <c r="S4218" s="403">
        <v>1.0033000000000001</v>
      </c>
      <c r="T4218" s="403">
        <v>4.0289999999999999</v>
      </c>
      <c r="U4218" s="403">
        <v>8.9619999999999997</v>
      </c>
      <c r="V4218" s="403">
        <v>19.655999999999999</v>
      </c>
      <c r="W4218" s="403">
        <v>13.6</v>
      </c>
      <c r="X4218" s="404">
        <v>0.17027999999999999</v>
      </c>
      <c r="Y4218" s="403">
        <f>X4218+(S4218*((U4218-INDEX('[1]Center of Mass'!$B$8:$M$105,MATCH(A4218,'[1]Center of Mass'!$B$8:$B$105,0),9))^2+(V4218-INDEX('[1]Center of Mass'!$B$8:$M$105,MATCH(A4218,'[1]Center of Mass'!$B$8:$B$105,0),10))^2))</f>
        <v>215.90205827649999</v>
      </c>
    </row>
    <row r="4219" spans="1:25">
      <c r="A4219" s="403" t="s">
        <v>20</v>
      </c>
      <c r="B4219" s="403" t="s">
        <v>523</v>
      </c>
      <c r="C4219" s="403" t="s">
        <v>343</v>
      </c>
      <c r="D4219" s="403" t="s">
        <v>344</v>
      </c>
      <c r="E4219" s="403" t="s">
        <v>1455</v>
      </c>
      <c r="F4219" s="403">
        <v>0</v>
      </c>
      <c r="O4219" s="403" t="s">
        <v>345</v>
      </c>
      <c r="R4219" s="403">
        <v>4</v>
      </c>
      <c r="S4219" s="403">
        <v>0.93330000000000002</v>
      </c>
      <c r="T4219" s="403">
        <v>3.867</v>
      </c>
      <c r="U4219" s="403">
        <v>10</v>
      </c>
      <c r="V4219" s="403">
        <v>19.667000000000002</v>
      </c>
      <c r="W4219" s="403">
        <v>13.6</v>
      </c>
      <c r="X4219" s="404">
        <v>0.14552999999999999</v>
      </c>
      <c r="Y4219" s="403">
        <f>X4219+(S4219*((U4219-INDEX('[1]Center of Mass'!$B$8:$M$105,MATCH(A4219,'[1]Center of Mass'!$B$8:$B$105,0),9))^2+(V4219-INDEX('[1]Center of Mass'!$B$8:$M$105,MATCH(A4219,'[1]Center of Mass'!$B$8:$B$105,0),10))^2))</f>
        <v>177.11081278560002</v>
      </c>
    </row>
    <row r="4220" spans="1:25">
      <c r="A4220" s="403" t="s">
        <v>20</v>
      </c>
      <c r="B4220" s="403" t="s">
        <v>526</v>
      </c>
      <c r="C4220" s="403" t="s">
        <v>343</v>
      </c>
      <c r="D4220" s="403" t="s">
        <v>344</v>
      </c>
      <c r="E4220" s="403" t="s">
        <v>1455</v>
      </c>
      <c r="F4220" s="403">
        <v>0</v>
      </c>
      <c r="O4220" s="403" t="s">
        <v>345</v>
      </c>
      <c r="R4220" s="403">
        <v>4</v>
      </c>
      <c r="S4220" s="403">
        <v>1.0111000000000001</v>
      </c>
      <c r="T4220" s="403">
        <v>4.0330000000000004</v>
      </c>
      <c r="U4220" s="403">
        <v>13.242000000000001</v>
      </c>
      <c r="V4220" s="403">
        <v>19.667000000000002</v>
      </c>
      <c r="W4220" s="403">
        <v>13.6</v>
      </c>
      <c r="X4220" s="404">
        <v>0.17229</v>
      </c>
      <c r="Y4220" s="403">
        <f>X4220+(S4220*((U4220-INDEX('[1]Center of Mass'!$B$8:$M$105,MATCH(A4220,'[1]Center of Mass'!$B$8:$B$105,0),9))^2+(V4220-INDEX('[1]Center of Mass'!$B$8:$M$105,MATCH(A4220,'[1]Center of Mass'!$B$8:$B$105,0),10))^2))</f>
        <v>125.18240082520002</v>
      </c>
    </row>
    <row r="4221" spans="1:25">
      <c r="A4221" s="403" t="s">
        <v>20</v>
      </c>
      <c r="B4221" s="403" t="s">
        <v>383</v>
      </c>
      <c r="C4221" s="403" t="s">
        <v>343</v>
      </c>
      <c r="D4221" s="403" t="s">
        <v>344</v>
      </c>
      <c r="E4221" s="403" t="s">
        <v>1455</v>
      </c>
      <c r="F4221" s="403">
        <v>0</v>
      </c>
      <c r="O4221" s="403" t="s">
        <v>345</v>
      </c>
      <c r="R4221" s="403">
        <v>4</v>
      </c>
      <c r="S4221" s="403">
        <v>1.0111000000000001</v>
      </c>
      <c r="T4221" s="403">
        <v>4.0330000000000004</v>
      </c>
      <c r="U4221" s="403">
        <v>14.324999999999999</v>
      </c>
      <c r="V4221" s="403">
        <v>19.667000000000002</v>
      </c>
      <c r="W4221" s="403">
        <v>13.6</v>
      </c>
      <c r="X4221" s="404">
        <v>0.17229</v>
      </c>
      <c r="Y4221" s="403">
        <f>X4221+(S4221*((U4221-INDEX('[1]Center of Mass'!$B$8:$M$105,MATCH(A4221,'[1]Center of Mass'!$B$8:$B$105,0),9))^2+(V4221-INDEX('[1]Center of Mass'!$B$8:$M$105,MATCH(A4221,'[1]Center of Mass'!$B$8:$B$105,0),10))^2))</f>
        <v>107.63468449270003</v>
      </c>
    </row>
    <row r="4222" spans="1:25">
      <c r="A4222" s="403" t="s">
        <v>20</v>
      </c>
      <c r="B4222" s="403" t="s">
        <v>527</v>
      </c>
      <c r="C4222" s="403" t="s">
        <v>343</v>
      </c>
      <c r="D4222" s="403" t="s">
        <v>344</v>
      </c>
      <c r="E4222" s="403" t="s">
        <v>1455</v>
      </c>
      <c r="F4222" s="403">
        <v>0</v>
      </c>
      <c r="O4222" s="403" t="s">
        <v>345</v>
      </c>
      <c r="R4222" s="403">
        <v>4</v>
      </c>
      <c r="S4222" s="403">
        <v>1.0111000000000001</v>
      </c>
      <c r="T4222" s="403">
        <v>4.0330000000000004</v>
      </c>
      <c r="U4222" s="403">
        <v>15.407999999999999</v>
      </c>
      <c r="V4222" s="403">
        <v>19.667000000000002</v>
      </c>
      <c r="W4222" s="403">
        <v>13.6</v>
      </c>
      <c r="X4222" s="404">
        <v>0.17229</v>
      </c>
      <c r="Y4222" s="403">
        <f>X4222+(S4222*((U4222-INDEX('[1]Center of Mass'!$B$8:$M$105,MATCH(A4222,'[1]Center of Mass'!$B$8:$B$105,0),9))^2+(V4222-INDEX('[1]Center of Mass'!$B$8:$M$105,MATCH(A4222,'[1]Center of Mass'!$B$8:$B$105,0),10))^2))</f>
        <v>92.458784296000019</v>
      </c>
    </row>
    <row r="4223" spans="1:25">
      <c r="A4223" s="403" t="s">
        <v>20</v>
      </c>
      <c r="B4223" s="403" t="s">
        <v>384</v>
      </c>
      <c r="C4223" s="403" t="s">
        <v>343</v>
      </c>
      <c r="D4223" s="403" t="s">
        <v>344</v>
      </c>
      <c r="E4223" s="403" t="s">
        <v>1455</v>
      </c>
      <c r="F4223" s="403">
        <v>0</v>
      </c>
      <c r="O4223" s="403" t="s">
        <v>345</v>
      </c>
      <c r="R4223" s="403">
        <v>4</v>
      </c>
      <c r="S4223" s="403">
        <v>1.0111000000000001</v>
      </c>
      <c r="T4223" s="403">
        <v>4.0330000000000004</v>
      </c>
      <c r="U4223" s="403">
        <v>16.492000000000001</v>
      </c>
      <c r="V4223" s="403">
        <v>19.667000000000002</v>
      </c>
      <c r="W4223" s="403">
        <v>13.6</v>
      </c>
      <c r="X4223" s="404">
        <v>0.17229</v>
      </c>
      <c r="Y4223" s="403">
        <f>X4223+(S4223*((U4223-INDEX('[1]Center of Mass'!$B$8:$M$105,MATCH(A4223,'[1]Center of Mass'!$B$8:$B$105,0),9))^2+(V4223-INDEX('[1]Center of Mass'!$B$8:$M$105,MATCH(A4223,'[1]Center of Mass'!$B$8:$B$105,0),10))^2))</f>
        <v>79.643973475200013</v>
      </c>
    </row>
    <row r="4224" spans="1:25">
      <c r="A4224" s="403" t="s">
        <v>20</v>
      </c>
      <c r="B4224" s="403" t="s">
        <v>385</v>
      </c>
      <c r="C4224" s="403" t="s">
        <v>343</v>
      </c>
      <c r="D4224" s="403" t="s">
        <v>344</v>
      </c>
      <c r="E4224" s="403" t="s">
        <v>1455</v>
      </c>
      <c r="F4224" s="403">
        <v>0</v>
      </c>
      <c r="O4224" s="403" t="s">
        <v>345</v>
      </c>
      <c r="R4224" s="403">
        <v>4</v>
      </c>
      <c r="S4224" s="403">
        <v>1.0111000000000001</v>
      </c>
      <c r="T4224" s="403">
        <v>4.0330000000000004</v>
      </c>
      <c r="U4224" s="403">
        <v>17.574999999999999</v>
      </c>
      <c r="V4224" s="403">
        <v>19.667000000000002</v>
      </c>
      <c r="W4224" s="403">
        <v>13.6</v>
      </c>
      <c r="X4224" s="404">
        <v>0.17229</v>
      </c>
      <c r="Y4224" s="403">
        <f>X4224+(S4224*((U4224-INDEX('[1]Center of Mass'!$B$8:$M$105,MATCH(A4224,'[1]Center of Mass'!$B$8:$B$105,0),9))^2+(V4224-INDEX('[1]Center of Mass'!$B$8:$M$105,MATCH(A4224,'[1]Center of Mass'!$B$8:$B$105,0),10))^2))</f>
        <v>69.213895592700027</v>
      </c>
    </row>
    <row r="4225" spans="1:25">
      <c r="A4225" s="403" t="s">
        <v>20</v>
      </c>
      <c r="B4225" s="403" t="s">
        <v>386</v>
      </c>
      <c r="C4225" s="403" t="s">
        <v>343</v>
      </c>
      <c r="D4225" s="403" t="s">
        <v>344</v>
      </c>
      <c r="E4225" s="403" t="s">
        <v>1455</v>
      </c>
      <c r="F4225" s="403">
        <v>0</v>
      </c>
      <c r="O4225" s="403" t="s">
        <v>345</v>
      </c>
      <c r="R4225" s="403">
        <v>4</v>
      </c>
      <c r="S4225" s="403">
        <v>1.0111000000000001</v>
      </c>
      <c r="T4225" s="403">
        <v>4.0330000000000004</v>
      </c>
      <c r="U4225" s="403">
        <v>18.658000000000001</v>
      </c>
      <c r="V4225" s="403">
        <v>19.667000000000002</v>
      </c>
      <c r="W4225" s="403">
        <v>13.6</v>
      </c>
      <c r="X4225" s="404">
        <v>0.17229</v>
      </c>
      <c r="Y4225" s="403">
        <f>X4225+(S4225*((U4225-INDEX('[1]Center of Mass'!$B$8:$M$105,MATCH(A4225,'[1]Center of Mass'!$B$8:$B$105,0),9))^2+(V4225-INDEX('[1]Center of Mass'!$B$8:$M$105,MATCH(A4225,'[1]Center of Mass'!$B$8:$B$105,0),10))^2))</f>
        <v>61.155633846000008</v>
      </c>
    </row>
    <row r="4226" spans="1:25">
      <c r="A4226" s="403" t="s">
        <v>20</v>
      </c>
      <c r="B4226" s="403" t="s">
        <v>1464</v>
      </c>
      <c r="C4226" s="403" t="s">
        <v>343</v>
      </c>
      <c r="D4226" s="403" t="s">
        <v>344</v>
      </c>
      <c r="E4226" s="403" t="s">
        <v>1455</v>
      </c>
      <c r="F4226" s="403">
        <v>0</v>
      </c>
      <c r="O4226" s="403" t="s">
        <v>345</v>
      </c>
      <c r="R4226" s="403">
        <v>4</v>
      </c>
      <c r="S4226" s="403">
        <v>1.1200000000000001</v>
      </c>
      <c r="T4226" s="403">
        <v>4.2670000000000003</v>
      </c>
      <c r="U4226" s="403">
        <v>-0.6</v>
      </c>
      <c r="V4226" s="403">
        <v>20.6</v>
      </c>
      <c r="W4226" s="403">
        <v>13.6</v>
      </c>
      <c r="X4226" s="404">
        <v>0.2157</v>
      </c>
      <c r="Y4226" s="403">
        <f>X4226+(S4226*((U4226-INDEX('[1]Center of Mass'!$B$8:$M$105,MATCH(A4226,'[1]Center of Mass'!$B$8:$B$105,0),9))^2+(V4226-INDEX('[1]Center of Mass'!$B$8:$M$105,MATCH(A4226,'[1]Center of Mass'!$B$8:$B$105,0),10))^2))</f>
        <v>634.33078720000015</v>
      </c>
    </row>
    <row r="4227" spans="1:25">
      <c r="A4227" s="403" t="s">
        <v>20</v>
      </c>
      <c r="B4227" s="403" t="s">
        <v>387</v>
      </c>
      <c r="C4227" s="403" t="s">
        <v>343</v>
      </c>
      <c r="D4227" s="403" t="s">
        <v>344</v>
      </c>
      <c r="E4227" s="403" t="s">
        <v>1455</v>
      </c>
      <c r="F4227" s="403">
        <v>0</v>
      </c>
      <c r="O4227" s="403" t="s">
        <v>345</v>
      </c>
      <c r="R4227" s="403">
        <v>4</v>
      </c>
      <c r="S4227" s="403">
        <v>1.0266999999999999</v>
      </c>
      <c r="T4227" s="403">
        <v>4.0670000000000002</v>
      </c>
      <c r="U4227" s="403">
        <v>0.55000000000000004</v>
      </c>
      <c r="V4227" s="403">
        <v>20.6</v>
      </c>
      <c r="W4227" s="403">
        <v>13.6</v>
      </c>
      <c r="X4227" s="404">
        <v>0.17805000000000001</v>
      </c>
      <c r="Y4227" s="403">
        <f>X4227+(S4227*((U4227-INDEX('[1]Center of Mass'!$B$8:$M$105,MATCH(A4227,'[1]Center of Mass'!$B$8:$B$105,0),9))^2+(V4227-INDEX('[1]Center of Mass'!$B$8:$M$105,MATCH(A4227,'[1]Center of Mass'!$B$8:$B$105,0),10))^2))</f>
        <v>529.94075812949984</v>
      </c>
    </row>
    <row r="4228" spans="1:25">
      <c r="A4228" s="403" t="s">
        <v>20</v>
      </c>
      <c r="B4228" s="403" t="s">
        <v>388</v>
      </c>
      <c r="C4228" s="403" t="s">
        <v>343</v>
      </c>
      <c r="D4228" s="403" t="s">
        <v>344</v>
      </c>
      <c r="E4228" s="403" t="s">
        <v>1455</v>
      </c>
      <c r="F4228" s="403">
        <v>0</v>
      </c>
      <c r="O4228" s="403" t="s">
        <v>345</v>
      </c>
      <c r="R4228" s="403">
        <v>4</v>
      </c>
      <c r="S4228" s="403">
        <v>1.0266999999999999</v>
      </c>
      <c r="T4228" s="403">
        <v>4.0670000000000002</v>
      </c>
      <c r="U4228" s="403">
        <v>1.65</v>
      </c>
      <c r="V4228" s="403">
        <v>20.6</v>
      </c>
      <c r="W4228" s="403">
        <v>13.6</v>
      </c>
      <c r="X4228" s="404">
        <v>0.17805000000000001</v>
      </c>
      <c r="Y4228" s="403">
        <f>X4228+(S4228*((U4228-INDEX('[1]Center of Mass'!$B$8:$M$105,MATCH(A4228,'[1]Center of Mass'!$B$8:$B$105,0),9))^2+(V4228-INDEX('[1]Center of Mass'!$B$8:$M$105,MATCH(A4228,'[1]Center of Mass'!$B$8:$B$105,0),10))^2))</f>
        <v>483.19387508950001</v>
      </c>
    </row>
    <row r="4229" spans="1:25">
      <c r="A4229" s="403" t="s">
        <v>20</v>
      </c>
      <c r="B4229" s="403" t="s">
        <v>389</v>
      </c>
      <c r="C4229" s="403" t="s">
        <v>343</v>
      </c>
      <c r="D4229" s="403" t="s">
        <v>344</v>
      </c>
      <c r="E4229" s="403" t="s">
        <v>1455</v>
      </c>
      <c r="F4229" s="403">
        <v>0</v>
      </c>
      <c r="O4229" s="403" t="s">
        <v>345</v>
      </c>
      <c r="R4229" s="403">
        <v>4</v>
      </c>
      <c r="S4229" s="403">
        <v>1.0266999999999999</v>
      </c>
      <c r="T4229" s="403">
        <v>4.0670000000000002</v>
      </c>
      <c r="U4229" s="403">
        <v>2.75</v>
      </c>
      <c r="V4229" s="403">
        <v>20.6</v>
      </c>
      <c r="W4229" s="403">
        <v>13.6</v>
      </c>
      <c r="X4229" s="404">
        <v>0.17805000000000001</v>
      </c>
      <c r="Y4229" s="403">
        <f>X4229+(S4229*((U4229-INDEX('[1]Center of Mass'!$B$8:$M$105,MATCH(A4229,'[1]Center of Mass'!$B$8:$B$105,0),9))^2+(V4229-INDEX('[1]Center of Mass'!$B$8:$M$105,MATCH(A4229,'[1]Center of Mass'!$B$8:$B$105,0),10))^2))</f>
        <v>438.93160604949998</v>
      </c>
    </row>
    <row r="4230" spans="1:25">
      <c r="A4230" s="403" t="s">
        <v>20</v>
      </c>
      <c r="B4230" s="403" t="s">
        <v>390</v>
      </c>
      <c r="C4230" s="403" t="s">
        <v>343</v>
      </c>
      <c r="D4230" s="403" t="s">
        <v>344</v>
      </c>
      <c r="E4230" s="403" t="s">
        <v>1455</v>
      </c>
      <c r="F4230" s="403">
        <v>0</v>
      </c>
      <c r="O4230" s="403" t="s">
        <v>345</v>
      </c>
      <c r="R4230" s="403">
        <v>4</v>
      </c>
      <c r="S4230" s="403">
        <v>0.91</v>
      </c>
      <c r="T4230" s="403">
        <v>3.8170000000000002</v>
      </c>
      <c r="U4230" s="403">
        <v>3.7879999999999998</v>
      </c>
      <c r="V4230" s="403">
        <v>20.6</v>
      </c>
      <c r="W4230" s="403">
        <v>13.6</v>
      </c>
      <c r="X4230" s="404">
        <v>0.13815</v>
      </c>
      <c r="Y4230" s="403">
        <f>X4230+(S4230*((U4230-INDEX('[1]Center of Mass'!$B$8:$M$105,MATCH(A4230,'[1]Center of Mass'!$B$8:$B$105,0),9))^2+(V4230-INDEX('[1]Center of Mass'!$B$8:$M$105,MATCH(A4230,'[1]Center of Mass'!$B$8:$B$105,0),10))^2))</f>
        <v>354.02025402999999</v>
      </c>
    </row>
    <row r="4231" spans="1:25">
      <c r="A4231" s="403" t="s">
        <v>20</v>
      </c>
      <c r="B4231" s="403" t="s">
        <v>455</v>
      </c>
      <c r="C4231" s="403" t="s">
        <v>343</v>
      </c>
      <c r="D4231" s="403" t="s">
        <v>344</v>
      </c>
      <c r="E4231" s="403" t="s">
        <v>1455</v>
      </c>
      <c r="F4231" s="403">
        <v>0</v>
      </c>
      <c r="O4231" s="403" t="s">
        <v>345</v>
      </c>
      <c r="R4231" s="403">
        <v>4</v>
      </c>
      <c r="S4231" s="403">
        <v>0.91</v>
      </c>
      <c r="T4231" s="403">
        <v>3.8170000000000002</v>
      </c>
      <c r="U4231" s="403">
        <v>4.7629999999999999</v>
      </c>
      <c r="V4231" s="403">
        <v>20.6</v>
      </c>
      <c r="W4231" s="403">
        <v>13.6</v>
      </c>
      <c r="X4231" s="404">
        <v>0.13815</v>
      </c>
      <c r="Y4231" s="403">
        <f>X4231+(S4231*((U4231-INDEX('[1]Center of Mass'!$B$8:$M$105,MATCH(A4231,'[1]Center of Mass'!$B$8:$B$105,0),9))^2+(V4231-INDEX('[1]Center of Mass'!$B$8:$M$105,MATCH(A4231,'[1]Center of Mass'!$B$8:$B$105,0),10))^2))</f>
        <v>322.93012678000002</v>
      </c>
    </row>
    <row r="4232" spans="1:25">
      <c r="A4232" s="403" t="s">
        <v>20</v>
      </c>
      <c r="B4232" s="403" t="s">
        <v>391</v>
      </c>
      <c r="C4232" s="403" t="s">
        <v>343</v>
      </c>
      <c r="D4232" s="403" t="s">
        <v>344</v>
      </c>
      <c r="E4232" s="403" t="s">
        <v>1455</v>
      </c>
      <c r="F4232" s="403">
        <v>0</v>
      </c>
      <c r="O4232" s="403" t="s">
        <v>345</v>
      </c>
      <c r="R4232" s="403">
        <v>4</v>
      </c>
      <c r="S4232" s="403">
        <v>0.91</v>
      </c>
      <c r="T4232" s="403">
        <v>3.8170000000000002</v>
      </c>
      <c r="U4232" s="403">
        <v>5.7380000000000004</v>
      </c>
      <c r="V4232" s="403">
        <v>20.6</v>
      </c>
      <c r="W4232" s="403">
        <v>13.6</v>
      </c>
      <c r="X4232" s="404">
        <v>0.13815</v>
      </c>
      <c r="Y4232" s="403">
        <f>X4232+(S4232*((U4232-INDEX('[1]Center of Mass'!$B$8:$M$105,MATCH(A4232,'[1]Center of Mass'!$B$8:$B$105,0),9))^2+(V4232-INDEX('[1]Center of Mass'!$B$8:$M$105,MATCH(A4232,'[1]Center of Mass'!$B$8:$B$105,0),10))^2))</f>
        <v>293.57013702999996</v>
      </c>
    </row>
    <row r="4233" spans="1:25">
      <c r="A4233" s="403" t="s">
        <v>20</v>
      </c>
      <c r="B4233" s="403" t="s">
        <v>392</v>
      </c>
      <c r="C4233" s="403" t="s">
        <v>343</v>
      </c>
      <c r="D4233" s="403" t="s">
        <v>344</v>
      </c>
      <c r="E4233" s="403" t="s">
        <v>1455</v>
      </c>
      <c r="F4233" s="403">
        <v>0</v>
      </c>
      <c r="O4233" s="403" t="s">
        <v>345</v>
      </c>
      <c r="R4233" s="403">
        <v>4</v>
      </c>
      <c r="S4233" s="403">
        <v>0.91</v>
      </c>
      <c r="T4233" s="403">
        <v>3.8170000000000002</v>
      </c>
      <c r="U4233" s="403">
        <v>6.7130000000000001</v>
      </c>
      <c r="V4233" s="403">
        <v>20.6</v>
      </c>
      <c r="W4233" s="403">
        <v>13.6</v>
      </c>
      <c r="X4233" s="404">
        <v>0.13815</v>
      </c>
      <c r="Y4233" s="403">
        <f>X4233+(S4233*((U4233-INDEX('[1]Center of Mass'!$B$8:$M$105,MATCH(A4233,'[1]Center of Mass'!$B$8:$B$105,0),9))^2+(V4233-INDEX('[1]Center of Mass'!$B$8:$M$105,MATCH(A4233,'[1]Center of Mass'!$B$8:$B$105,0),10))^2))</f>
        <v>265.94028477999996</v>
      </c>
    </row>
    <row r="4234" spans="1:25">
      <c r="A4234" s="403" t="s">
        <v>20</v>
      </c>
      <c r="B4234" s="403" t="s">
        <v>393</v>
      </c>
      <c r="C4234" s="403" t="s">
        <v>343</v>
      </c>
      <c r="D4234" s="403" t="s">
        <v>344</v>
      </c>
      <c r="E4234" s="403" t="s">
        <v>1455</v>
      </c>
      <c r="F4234" s="403">
        <v>0</v>
      </c>
      <c r="O4234" s="403" t="s">
        <v>345</v>
      </c>
      <c r="R4234" s="403">
        <v>4</v>
      </c>
      <c r="S4234" s="403">
        <v>1.2833000000000001</v>
      </c>
      <c r="T4234" s="403">
        <v>4.6289999999999996</v>
      </c>
      <c r="U4234" s="403">
        <v>7.8879999999999999</v>
      </c>
      <c r="V4234" s="403">
        <v>20.608000000000001</v>
      </c>
      <c r="W4234" s="403">
        <v>13.6</v>
      </c>
      <c r="X4234" s="404">
        <v>0.29646</v>
      </c>
      <c r="Y4234" s="403">
        <f>X4234+(S4234*((U4234-INDEX('[1]Center of Mass'!$B$8:$M$105,MATCH(A4234,'[1]Center of Mass'!$B$8:$B$105,0),9))^2+(V4234-INDEX('[1]Center of Mass'!$B$8:$M$105,MATCH(A4234,'[1]Center of Mass'!$B$8:$B$105,0),10))^2))</f>
        <v>331.58611573370007</v>
      </c>
    </row>
    <row r="4235" spans="1:25">
      <c r="A4235" s="403" t="s">
        <v>20</v>
      </c>
      <c r="B4235" s="403" t="s">
        <v>395</v>
      </c>
      <c r="C4235" s="403" t="s">
        <v>343</v>
      </c>
      <c r="D4235" s="403" t="s">
        <v>344</v>
      </c>
      <c r="E4235" s="403" t="s">
        <v>1455</v>
      </c>
      <c r="F4235" s="403">
        <v>0</v>
      </c>
      <c r="O4235" s="403" t="s">
        <v>345</v>
      </c>
      <c r="R4235" s="403">
        <v>4</v>
      </c>
      <c r="S4235" s="403">
        <v>0.86329999999999996</v>
      </c>
      <c r="T4235" s="403">
        <v>3.7290000000000001</v>
      </c>
      <c r="U4235" s="403">
        <v>9.0359999999999996</v>
      </c>
      <c r="V4235" s="403">
        <v>20.587</v>
      </c>
      <c r="W4235" s="403">
        <v>13.6</v>
      </c>
      <c r="X4235" s="404">
        <v>0.1249</v>
      </c>
      <c r="Y4235" s="403">
        <f>X4235+(S4235*((U4235-INDEX('[1]Center of Mass'!$B$8:$M$105,MATCH(A4235,'[1]Center of Mass'!$B$8:$B$105,0),9))^2+(V4235-INDEX('[1]Center of Mass'!$B$8:$M$105,MATCH(A4235,'[1]Center of Mass'!$B$8:$B$105,0),10))^2))</f>
        <v>196.26853854079997</v>
      </c>
    </row>
    <row r="4236" spans="1:25">
      <c r="A4236" s="403" t="s">
        <v>20</v>
      </c>
      <c r="B4236" s="403" t="s">
        <v>396</v>
      </c>
      <c r="C4236" s="403" t="s">
        <v>343</v>
      </c>
      <c r="D4236" s="403" t="s">
        <v>344</v>
      </c>
      <c r="E4236" s="403" t="s">
        <v>1455</v>
      </c>
      <c r="F4236" s="403">
        <v>0</v>
      </c>
      <c r="O4236" s="403" t="s">
        <v>345</v>
      </c>
      <c r="R4236" s="403">
        <v>4</v>
      </c>
      <c r="S4236" s="403">
        <v>0.93330000000000002</v>
      </c>
      <c r="T4236" s="403">
        <v>3.867</v>
      </c>
      <c r="U4236" s="403">
        <v>10</v>
      </c>
      <c r="V4236" s="403">
        <v>20.6</v>
      </c>
      <c r="W4236" s="403">
        <v>13.6</v>
      </c>
      <c r="X4236" s="404">
        <v>0.14552999999999999</v>
      </c>
      <c r="Y4236" s="403">
        <f>X4236+(S4236*((U4236-INDEX('[1]Center of Mass'!$B$8:$M$105,MATCH(A4236,'[1]Center of Mass'!$B$8:$B$105,0),9))^2+(V4236-INDEX('[1]Center of Mass'!$B$8:$M$105,MATCH(A4236,'[1]Center of Mass'!$B$8:$B$105,0),10))^2))</f>
        <v>190.29512470050003</v>
      </c>
    </row>
    <row r="4237" spans="1:25">
      <c r="A4237" s="403" t="s">
        <v>20</v>
      </c>
      <c r="B4237" s="403" t="s">
        <v>528</v>
      </c>
      <c r="C4237" s="403" t="s">
        <v>343</v>
      </c>
      <c r="D4237" s="403" t="s">
        <v>344</v>
      </c>
      <c r="E4237" s="403" t="s">
        <v>1455</v>
      </c>
      <c r="F4237" s="403">
        <v>0</v>
      </c>
      <c r="O4237" s="403" t="s">
        <v>345</v>
      </c>
      <c r="R4237" s="403">
        <v>4</v>
      </c>
      <c r="S4237" s="403">
        <v>1.0111000000000001</v>
      </c>
      <c r="T4237" s="403">
        <v>4.0330000000000004</v>
      </c>
      <c r="U4237" s="403">
        <v>13.242000000000001</v>
      </c>
      <c r="V4237" s="403">
        <v>20.6</v>
      </c>
      <c r="W4237" s="403">
        <v>13.6</v>
      </c>
      <c r="X4237" s="404">
        <v>0.17229</v>
      </c>
      <c r="Y4237" s="403">
        <f>X4237+(S4237*((U4237-INDEX('[1]Center of Mass'!$B$8:$M$105,MATCH(A4237,'[1]Center of Mass'!$B$8:$B$105,0),9))^2+(V4237-INDEX('[1]Center of Mass'!$B$8:$M$105,MATCH(A4237,'[1]Center of Mass'!$B$8:$B$105,0),10))^2))</f>
        <v>139.4657585635</v>
      </c>
    </row>
    <row r="4238" spans="1:25">
      <c r="A4238" s="403" t="s">
        <v>20</v>
      </c>
      <c r="B4238" s="403" t="s">
        <v>399</v>
      </c>
      <c r="C4238" s="403" t="s">
        <v>343</v>
      </c>
      <c r="D4238" s="403" t="s">
        <v>344</v>
      </c>
      <c r="E4238" s="403" t="s">
        <v>1455</v>
      </c>
      <c r="F4238" s="403">
        <v>0</v>
      </c>
      <c r="O4238" s="403" t="s">
        <v>345</v>
      </c>
      <c r="R4238" s="403">
        <v>4</v>
      </c>
      <c r="S4238" s="403">
        <v>1.0111000000000001</v>
      </c>
      <c r="T4238" s="403">
        <v>4.0330000000000004</v>
      </c>
      <c r="U4238" s="403">
        <v>14.324999999999999</v>
      </c>
      <c r="V4238" s="403">
        <v>20.6</v>
      </c>
      <c r="W4238" s="403">
        <v>13.6</v>
      </c>
      <c r="X4238" s="404">
        <v>0.17229</v>
      </c>
      <c r="Y4238" s="403">
        <f>X4238+(S4238*((U4238-INDEX('[1]Center of Mass'!$B$8:$M$105,MATCH(A4238,'[1]Center of Mass'!$B$8:$B$105,0),9))^2+(V4238-INDEX('[1]Center of Mass'!$B$8:$M$105,MATCH(A4238,'[1]Center of Mass'!$B$8:$B$105,0),10))^2))</f>
        <v>121.91804223100002</v>
      </c>
    </row>
    <row r="4239" spans="1:25">
      <c r="A4239" s="403" t="s">
        <v>20</v>
      </c>
      <c r="B4239" s="403" t="s">
        <v>529</v>
      </c>
      <c r="C4239" s="403" t="s">
        <v>343</v>
      </c>
      <c r="D4239" s="403" t="s">
        <v>344</v>
      </c>
      <c r="E4239" s="403" t="s">
        <v>1455</v>
      </c>
      <c r="F4239" s="403">
        <v>0</v>
      </c>
      <c r="O4239" s="403" t="s">
        <v>345</v>
      </c>
      <c r="R4239" s="403">
        <v>4</v>
      </c>
      <c r="S4239" s="403">
        <v>1.0111000000000001</v>
      </c>
      <c r="T4239" s="403">
        <v>4.0330000000000004</v>
      </c>
      <c r="U4239" s="403">
        <v>15.407999999999999</v>
      </c>
      <c r="V4239" s="403">
        <v>20.6</v>
      </c>
      <c r="W4239" s="403">
        <v>13.6</v>
      </c>
      <c r="X4239" s="404">
        <v>0.17229</v>
      </c>
      <c r="Y4239" s="403">
        <f>X4239+(S4239*((U4239-INDEX('[1]Center of Mass'!$B$8:$M$105,MATCH(A4239,'[1]Center of Mass'!$B$8:$B$105,0),9))^2+(V4239-INDEX('[1]Center of Mass'!$B$8:$M$105,MATCH(A4239,'[1]Center of Mass'!$B$8:$B$105,0),10))^2))</f>
        <v>106.74214203430002</v>
      </c>
    </row>
    <row r="4240" spans="1:25">
      <c r="A4240" s="403" t="s">
        <v>20</v>
      </c>
      <c r="B4240" s="403" t="s">
        <v>530</v>
      </c>
      <c r="C4240" s="403" t="s">
        <v>343</v>
      </c>
      <c r="D4240" s="403" t="s">
        <v>344</v>
      </c>
      <c r="E4240" s="403" t="s">
        <v>1455</v>
      </c>
      <c r="F4240" s="403">
        <v>0</v>
      </c>
      <c r="O4240" s="403" t="s">
        <v>345</v>
      </c>
      <c r="R4240" s="403">
        <v>4</v>
      </c>
      <c r="S4240" s="403">
        <v>1.0111000000000001</v>
      </c>
      <c r="T4240" s="403">
        <v>4.0330000000000004</v>
      </c>
      <c r="U4240" s="403">
        <v>16.492000000000001</v>
      </c>
      <c r="V4240" s="403">
        <v>20.6</v>
      </c>
      <c r="W4240" s="403">
        <v>13.6</v>
      </c>
      <c r="X4240" s="404">
        <v>0.17229</v>
      </c>
      <c r="Y4240" s="403">
        <f>X4240+(S4240*((U4240-INDEX('[1]Center of Mass'!$B$8:$M$105,MATCH(A4240,'[1]Center of Mass'!$B$8:$B$105,0),9))^2+(V4240-INDEX('[1]Center of Mass'!$B$8:$M$105,MATCH(A4240,'[1]Center of Mass'!$B$8:$B$105,0),10))^2))</f>
        <v>93.927331213500011</v>
      </c>
    </row>
    <row r="4241" spans="1:25">
      <c r="A4241" s="403" t="s">
        <v>20</v>
      </c>
      <c r="B4241" s="403" t="s">
        <v>531</v>
      </c>
      <c r="C4241" s="403" t="s">
        <v>343</v>
      </c>
      <c r="D4241" s="403" t="s">
        <v>344</v>
      </c>
      <c r="E4241" s="403" t="s">
        <v>1455</v>
      </c>
      <c r="F4241" s="403">
        <v>0</v>
      </c>
      <c r="O4241" s="403" t="s">
        <v>345</v>
      </c>
      <c r="R4241" s="403">
        <v>4</v>
      </c>
      <c r="S4241" s="403">
        <v>1.0111000000000001</v>
      </c>
      <c r="T4241" s="403">
        <v>4.0330000000000004</v>
      </c>
      <c r="U4241" s="403">
        <v>17.574999999999999</v>
      </c>
      <c r="V4241" s="403">
        <v>20.6</v>
      </c>
      <c r="W4241" s="403">
        <v>13.6</v>
      </c>
      <c r="X4241" s="404">
        <v>0.17229</v>
      </c>
      <c r="Y4241" s="403">
        <f>X4241+(S4241*((U4241-INDEX('[1]Center of Mass'!$B$8:$M$105,MATCH(A4241,'[1]Center of Mass'!$B$8:$B$105,0),9))^2+(V4241-INDEX('[1]Center of Mass'!$B$8:$M$105,MATCH(A4241,'[1]Center of Mass'!$B$8:$B$105,0),10))^2))</f>
        <v>83.497253331000024</v>
      </c>
    </row>
    <row r="4242" spans="1:25">
      <c r="A4242" s="403" t="s">
        <v>20</v>
      </c>
      <c r="B4242" s="403" t="s">
        <v>532</v>
      </c>
      <c r="C4242" s="403" t="s">
        <v>343</v>
      </c>
      <c r="D4242" s="403" t="s">
        <v>344</v>
      </c>
      <c r="E4242" s="403" t="s">
        <v>1455</v>
      </c>
      <c r="F4242" s="403">
        <v>0</v>
      </c>
      <c r="O4242" s="403" t="s">
        <v>345</v>
      </c>
      <c r="R4242" s="403">
        <v>4</v>
      </c>
      <c r="S4242" s="403">
        <v>1.0111000000000001</v>
      </c>
      <c r="T4242" s="403">
        <v>4.0330000000000004</v>
      </c>
      <c r="U4242" s="403">
        <v>18.658000000000001</v>
      </c>
      <c r="V4242" s="403">
        <v>20.6</v>
      </c>
      <c r="W4242" s="403">
        <v>13.6</v>
      </c>
      <c r="X4242" s="404">
        <v>0.17229</v>
      </c>
      <c r="Y4242" s="403">
        <f>X4242+(S4242*((U4242-INDEX('[1]Center of Mass'!$B$8:$M$105,MATCH(A4242,'[1]Center of Mass'!$B$8:$B$105,0),9))^2+(V4242-INDEX('[1]Center of Mass'!$B$8:$M$105,MATCH(A4242,'[1]Center of Mass'!$B$8:$B$105,0),10))^2))</f>
        <v>75.438991584299998</v>
      </c>
    </row>
    <row r="4243" spans="1:25">
      <c r="A4243" s="403" t="s">
        <v>20</v>
      </c>
      <c r="B4243" s="403" t="s">
        <v>533</v>
      </c>
      <c r="C4243" s="403" t="s">
        <v>343</v>
      </c>
      <c r="D4243" s="403" t="s">
        <v>344</v>
      </c>
      <c r="E4243" s="403" t="s">
        <v>1455</v>
      </c>
      <c r="F4243" s="403">
        <v>0</v>
      </c>
      <c r="O4243" s="403" t="s">
        <v>345</v>
      </c>
      <c r="R4243" s="403">
        <v>4</v>
      </c>
      <c r="S4243" s="403">
        <v>1.1200000000000001</v>
      </c>
      <c r="T4243" s="403">
        <v>4.2670000000000003</v>
      </c>
      <c r="U4243" s="403">
        <v>-0.6</v>
      </c>
      <c r="V4243" s="403">
        <v>21.533000000000001</v>
      </c>
      <c r="W4243" s="403">
        <v>13.6</v>
      </c>
      <c r="X4243" s="404">
        <v>0.2157</v>
      </c>
      <c r="Y4243" s="403">
        <f>X4243+(S4243*((U4243-INDEX('[1]Center of Mass'!$B$8:$M$105,MATCH(A4243,'[1]Center of Mass'!$B$8:$B$105,0),9))^2+(V4243-INDEX('[1]Center of Mass'!$B$8:$M$105,MATCH(A4243,'[1]Center of Mass'!$B$8:$B$105,0),10))^2))</f>
        <v>652.1024219200001</v>
      </c>
    </row>
    <row r="4244" spans="1:25">
      <c r="A4244" s="403" t="s">
        <v>20</v>
      </c>
      <c r="B4244" s="403" t="s">
        <v>570</v>
      </c>
      <c r="C4244" s="403" t="s">
        <v>343</v>
      </c>
      <c r="D4244" s="403" t="s">
        <v>344</v>
      </c>
      <c r="E4244" s="403" t="s">
        <v>1455</v>
      </c>
      <c r="F4244" s="403">
        <v>0</v>
      </c>
      <c r="O4244" s="403" t="s">
        <v>345</v>
      </c>
      <c r="R4244" s="403">
        <v>4</v>
      </c>
      <c r="S4244" s="403">
        <v>1.0266999999999999</v>
      </c>
      <c r="T4244" s="403">
        <v>4.0670000000000002</v>
      </c>
      <c r="U4244" s="403">
        <v>0.55000000000000004</v>
      </c>
      <c r="V4244" s="403">
        <v>21.533000000000001</v>
      </c>
      <c r="W4244" s="403">
        <v>13.6</v>
      </c>
      <c r="X4244" s="404">
        <v>0.17805000000000001</v>
      </c>
      <c r="Y4244" s="403">
        <f>X4244+(S4244*((U4244-INDEX('[1]Center of Mass'!$B$8:$M$105,MATCH(A4244,'[1]Center of Mass'!$B$8:$B$105,0),9))^2+(V4244-INDEX('[1]Center of Mass'!$B$8:$M$105,MATCH(A4244,'[1]Center of Mass'!$B$8:$B$105,0),10))^2))</f>
        <v>546.23195220719992</v>
      </c>
    </row>
    <row r="4245" spans="1:25">
      <c r="A4245" s="403" t="s">
        <v>20</v>
      </c>
      <c r="B4245" s="403" t="s">
        <v>571</v>
      </c>
      <c r="C4245" s="403" t="s">
        <v>343</v>
      </c>
      <c r="D4245" s="403" t="s">
        <v>344</v>
      </c>
      <c r="E4245" s="403" t="s">
        <v>1455</v>
      </c>
      <c r="F4245" s="403">
        <v>0</v>
      </c>
      <c r="O4245" s="403" t="s">
        <v>345</v>
      </c>
      <c r="R4245" s="403">
        <v>4</v>
      </c>
      <c r="S4245" s="403">
        <v>1.0266999999999999</v>
      </c>
      <c r="T4245" s="403">
        <v>4.0670000000000002</v>
      </c>
      <c r="U4245" s="403">
        <v>1.65</v>
      </c>
      <c r="V4245" s="403">
        <v>21.533000000000001</v>
      </c>
      <c r="W4245" s="403">
        <v>13.6</v>
      </c>
      <c r="X4245" s="404">
        <v>0.17805000000000001</v>
      </c>
      <c r="Y4245" s="403">
        <f>X4245+(S4245*((U4245-INDEX('[1]Center of Mass'!$B$8:$M$105,MATCH(A4245,'[1]Center of Mass'!$B$8:$B$105,0),9))^2+(V4245-INDEX('[1]Center of Mass'!$B$8:$M$105,MATCH(A4245,'[1]Center of Mass'!$B$8:$B$105,0),10))^2))</f>
        <v>499.48506916719998</v>
      </c>
    </row>
    <row r="4246" spans="1:25">
      <c r="A4246" s="403" t="s">
        <v>20</v>
      </c>
      <c r="B4246" s="403" t="s">
        <v>892</v>
      </c>
      <c r="C4246" s="403" t="s">
        <v>343</v>
      </c>
      <c r="D4246" s="403" t="s">
        <v>344</v>
      </c>
      <c r="E4246" s="403" t="s">
        <v>1455</v>
      </c>
      <c r="F4246" s="403">
        <v>0</v>
      </c>
      <c r="O4246" s="403" t="s">
        <v>345</v>
      </c>
      <c r="R4246" s="403">
        <v>4</v>
      </c>
      <c r="S4246" s="403">
        <v>1.0266999999999999</v>
      </c>
      <c r="T4246" s="403">
        <v>4.0670000000000002</v>
      </c>
      <c r="U4246" s="403">
        <v>2.75</v>
      </c>
      <c r="V4246" s="403">
        <v>21.533000000000001</v>
      </c>
      <c r="W4246" s="403">
        <v>13.6</v>
      </c>
      <c r="X4246" s="404">
        <v>0.17805000000000001</v>
      </c>
      <c r="Y4246" s="403">
        <f>X4246+(S4246*((U4246-INDEX('[1]Center of Mass'!$B$8:$M$105,MATCH(A4246,'[1]Center of Mass'!$B$8:$B$105,0),9))^2+(V4246-INDEX('[1]Center of Mass'!$B$8:$M$105,MATCH(A4246,'[1]Center of Mass'!$B$8:$B$105,0),10))^2))</f>
        <v>455.22280012719995</v>
      </c>
    </row>
    <row r="4247" spans="1:25">
      <c r="A4247" s="403" t="s">
        <v>20</v>
      </c>
      <c r="B4247" s="403" t="s">
        <v>859</v>
      </c>
      <c r="C4247" s="403" t="s">
        <v>343</v>
      </c>
      <c r="D4247" s="403" t="s">
        <v>344</v>
      </c>
      <c r="E4247" s="403" t="s">
        <v>1455</v>
      </c>
      <c r="F4247" s="403">
        <v>0</v>
      </c>
      <c r="O4247" s="403" t="s">
        <v>345</v>
      </c>
      <c r="R4247" s="403">
        <v>4</v>
      </c>
      <c r="S4247" s="403">
        <v>0.91</v>
      </c>
      <c r="T4247" s="403">
        <v>3.8170000000000002</v>
      </c>
      <c r="U4247" s="403">
        <v>3.7879999999999998</v>
      </c>
      <c r="V4247" s="403">
        <v>21.533000000000001</v>
      </c>
      <c r="W4247" s="403">
        <v>13.6</v>
      </c>
      <c r="X4247" s="404">
        <v>0.13815</v>
      </c>
      <c r="Y4247" s="403">
        <f>X4247+(S4247*((U4247-INDEX('[1]Center of Mass'!$B$8:$M$105,MATCH(A4247,'[1]Center of Mass'!$B$8:$B$105,0),9))^2+(V4247-INDEX('[1]Center of Mass'!$B$8:$M$105,MATCH(A4247,'[1]Center of Mass'!$B$8:$B$105,0),10))^2))</f>
        <v>368.45970724</v>
      </c>
    </row>
    <row r="4248" spans="1:25">
      <c r="A4248" s="403" t="s">
        <v>20</v>
      </c>
      <c r="B4248" s="403" t="s">
        <v>893</v>
      </c>
      <c r="C4248" s="403" t="s">
        <v>343</v>
      </c>
      <c r="D4248" s="403" t="s">
        <v>344</v>
      </c>
      <c r="E4248" s="403" t="s">
        <v>1455</v>
      </c>
      <c r="F4248" s="403">
        <v>0</v>
      </c>
      <c r="O4248" s="403" t="s">
        <v>345</v>
      </c>
      <c r="R4248" s="403">
        <v>4</v>
      </c>
      <c r="S4248" s="403">
        <v>0.91</v>
      </c>
      <c r="T4248" s="403">
        <v>3.8170000000000002</v>
      </c>
      <c r="U4248" s="403">
        <v>4.7629999999999999</v>
      </c>
      <c r="V4248" s="403">
        <v>21.533000000000001</v>
      </c>
      <c r="W4248" s="403">
        <v>13.6</v>
      </c>
      <c r="X4248" s="404">
        <v>0.13815</v>
      </c>
      <c r="Y4248" s="403">
        <f>X4248+(S4248*((U4248-INDEX('[1]Center of Mass'!$B$8:$M$105,MATCH(A4248,'[1]Center of Mass'!$B$8:$B$105,0),9))^2+(V4248-INDEX('[1]Center of Mass'!$B$8:$M$105,MATCH(A4248,'[1]Center of Mass'!$B$8:$B$105,0),10))^2))</f>
        <v>337.36957999000009</v>
      </c>
    </row>
    <row r="4249" spans="1:25">
      <c r="A4249" s="403" t="s">
        <v>20</v>
      </c>
      <c r="B4249" s="403" t="s">
        <v>860</v>
      </c>
      <c r="C4249" s="403" t="s">
        <v>343</v>
      </c>
      <c r="D4249" s="403" t="s">
        <v>344</v>
      </c>
      <c r="E4249" s="403" t="s">
        <v>1455</v>
      </c>
      <c r="F4249" s="403">
        <v>0</v>
      </c>
      <c r="O4249" s="403" t="s">
        <v>345</v>
      </c>
      <c r="R4249" s="403">
        <v>4</v>
      </c>
      <c r="S4249" s="403">
        <v>0.91</v>
      </c>
      <c r="T4249" s="403">
        <v>3.8170000000000002</v>
      </c>
      <c r="U4249" s="403">
        <v>5.7380000000000004</v>
      </c>
      <c r="V4249" s="403">
        <v>21.533000000000001</v>
      </c>
      <c r="W4249" s="403">
        <v>13.6</v>
      </c>
      <c r="X4249" s="404">
        <v>0.13815</v>
      </c>
      <c r="Y4249" s="403">
        <f>X4249+(S4249*((U4249-INDEX('[1]Center of Mass'!$B$8:$M$105,MATCH(A4249,'[1]Center of Mass'!$B$8:$B$105,0),9))^2+(V4249-INDEX('[1]Center of Mass'!$B$8:$M$105,MATCH(A4249,'[1]Center of Mass'!$B$8:$B$105,0),10))^2))</f>
        <v>308.00959023999997</v>
      </c>
    </row>
    <row r="4250" spans="1:25">
      <c r="A4250" s="403" t="s">
        <v>20</v>
      </c>
      <c r="B4250" s="403" t="s">
        <v>861</v>
      </c>
      <c r="C4250" s="403" t="s">
        <v>343</v>
      </c>
      <c r="D4250" s="403" t="s">
        <v>344</v>
      </c>
      <c r="E4250" s="403" t="s">
        <v>1455</v>
      </c>
      <c r="F4250" s="403">
        <v>0</v>
      </c>
      <c r="O4250" s="403" t="s">
        <v>345</v>
      </c>
      <c r="R4250" s="403">
        <v>4</v>
      </c>
      <c r="S4250" s="403">
        <v>0.91</v>
      </c>
      <c r="T4250" s="403">
        <v>3.8170000000000002</v>
      </c>
      <c r="U4250" s="403">
        <v>6.7130000000000001</v>
      </c>
      <c r="V4250" s="403">
        <v>21.533000000000001</v>
      </c>
      <c r="W4250" s="403">
        <v>13.6</v>
      </c>
      <c r="X4250" s="404">
        <v>0.13815</v>
      </c>
      <c r="Y4250" s="403">
        <f>X4250+(S4250*((U4250-INDEX('[1]Center of Mass'!$B$8:$M$105,MATCH(A4250,'[1]Center of Mass'!$B$8:$B$105,0),9))^2+(V4250-INDEX('[1]Center of Mass'!$B$8:$M$105,MATCH(A4250,'[1]Center of Mass'!$B$8:$B$105,0),10))^2))</f>
        <v>280.37973798999997</v>
      </c>
    </row>
    <row r="4251" spans="1:25">
      <c r="A4251" s="403" t="s">
        <v>20</v>
      </c>
      <c r="B4251" s="403" t="s">
        <v>894</v>
      </c>
      <c r="C4251" s="403" t="s">
        <v>343</v>
      </c>
      <c r="D4251" s="403" t="s">
        <v>344</v>
      </c>
      <c r="E4251" s="403" t="s">
        <v>1455</v>
      </c>
      <c r="F4251" s="403">
        <v>0</v>
      </c>
      <c r="O4251" s="403" t="s">
        <v>345</v>
      </c>
      <c r="R4251" s="403">
        <v>4</v>
      </c>
      <c r="S4251" s="403">
        <v>1.4233</v>
      </c>
      <c r="T4251" s="403">
        <v>4.9290000000000003</v>
      </c>
      <c r="U4251" s="403">
        <v>7.9630000000000001</v>
      </c>
      <c r="V4251" s="403">
        <v>21.541</v>
      </c>
      <c r="W4251" s="403">
        <v>13.6</v>
      </c>
      <c r="X4251" s="404">
        <v>0.38041999999999998</v>
      </c>
      <c r="Y4251" s="403">
        <f>X4251+(S4251*((U4251-INDEX('[1]Center of Mass'!$B$8:$M$105,MATCH(A4251,'[1]Center of Mass'!$B$8:$B$105,0),9))^2+(V4251-INDEX('[1]Center of Mass'!$B$8:$M$105,MATCH(A4251,'[1]Center of Mass'!$B$8:$B$105,0),10))^2))</f>
        <v>387.4559256908999</v>
      </c>
    </row>
    <row r="4252" spans="1:25">
      <c r="A4252" s="403" t="s">
        <v>20</v>
      </c>
      <c r="B4252" s="403" t="s">
        <v>795</v>
      </c>
      <c r="C4252" s="403" t="s">
        <v>343</v>
      </c>
      <c r="D4252" s="403" t="s">
        <v>344</v>
      </c>
      <c r="E4252" s="403" t="s">
        <v>1455</v>
      </c>
      <c r="F4252" s="403">
        <v>0</v>
      </c>
      <c r="O4252" s="403" t="s">
        <v>345</v>
      </c>
      <c r="R4252" s="403">
        <v>4</v>
      </c>
      <c r="S4252" s="403">
        <v>0.72330000000000005</v>
      </c>
      <c r="T4252" s="403">
        <v>3.4289999999999998</v>
      </c>
      <c r="U4252" s="403">
        <v>9.1110000000000007</v>
      </c>
      <c r="V4252" s="403">
        <v>21.518000000000001</v>
      </c>
      <c r="W4252" s="403">
        <v>13.6</v>
      </c>
      <c r="X4252" s="404">
        <v>8.9226E-2</v>
      </c>
      <c r="Y4252" s="403">
        <f>X4252+(S4252*((U4252-INDEX('[1]Center of Mass'!$B$8:$M$105,MATCH(A4252,'[1]Center of Mass'!$B$8:$B$105,0),9))^2+(V4252-INDEX('[1]Center of Mass'!$B$8:$M$105,MATCH(A4252,'[1]Center of Mass'!$B$8:$B$105,0),10))^2))</f>
        <v>174.47776012499997</v>
      </c>
    </row>
    <row r="4253" spans="1:25">
      <c r="A4253" s="403" t="s">
        <v>20</v>
      </c>
      <c r="B4253" s="403" t="s">
        <v>796</v>
      </c>
      <c r="C4253" s="403" t="s">
        <v>343</v>
      </c>
      <c r="D4253" s="403" t="s">
        <v>344</v>
      </c>
      <c r="E4253" s="403" t="s">
        <v>1455</v>
      </c>
      <c r="F4253" s="403">
        <v>0</v>
      </c>
      <c r="O4253" s="403" t="s">
        <v>345</v>
      </c>
      <c r="R4253" s="403">
        <v>4</v>
      </c>
      <c r="S4253" s="403">
        <v>0.93330000000000002</v>
      </c>
      <c r="T4253" s="403">
        <v>3.867</v>
      </c>
      <c r="U4253" s="403">
        <v>10</v>
      </c>
      <c r="V4253" s="403">
        <v>21.533000000000001</v>
      </c>
      <c r="W4253" s="403">
        <v>13.6</v>
      </c>
      <c r="X4253" s="404">
        <v>0.14552999999999999</v>
      </c>
      <c r="Y4253" s="403">
        <f>X4253+(S4253*((U4253-INDEX('[1]Center of Mass'!$B$8:$M$105,MATCH(A4253,'[1]Center of Mass'!$B$8:$B$105,0),9))^2+(V4253-INDEX('[1]Center of Mass'!$B$8:$M$105,MATCH(A4253,'[1]Center of Mass'!$B$8:$B$105,0),10))^2))</f>
        <v>205.1042913828</v>
      </c>
    </row>
    <row r="4254" spans="1:25">
      <c r="A4254" s="403" t="s">
        <v>20</v>
      </c>
      <c r="B4254" s="403" t="s">
        <v>799</v>
      </c>
      <c r="C4254" s="403" t="s">
        <v>343</v>
      </c>
      <c r="D4254" s="403" t="s">
        <v>344</v>
      </c>
      <c r="E4254" s="403" t="s">
        <v>1455</v>
      </c>
      <c r="F4254" s="403">
        <v>0</v>
      </c>
      <c r="O4254" s="403" t="s">
        <v>345</v>
      </c>
      <c r="R4254" s="403">
        <v>4</v>
      </c>
      <c r="S4254" s="403">
        <v>1.0111000000000001</v>
      </c>
      <c r="T4254" s="403">
        <v>4.0330000000000004</v>
      </c>
      <c r="U4254" s="403">
        <v>13.242000000000001</v>
      </c>
      <c r="V4254" s="403">
        <v>21.533000000000001</v>
      </c>
      <c r="W4254" s="403">
        <v>13.6</v>
      </c>
      <c r="X4254" s="404">
        <v>0.17229</v>
      </c>
      <c r="Y4254" s="403">
        <f>X4254+(S4254*((U4254-INDEX('[1]Center of Mass'!$B$8:$M$105,MATCH(A4254,'[1]Center of Mass'!$B$8:$B$105,0),9))^2+(V4254-INDEX('[1]Center of Mass'!$B$8:$M$105,MATCH(A4254,'[1]Center of Mass'!$B$8:$B$105,0),10))^2))</f>
        <v>155.50941915760001</v>
      </c>
    </row>
    <row r="4255" spans="1:25">
      <c r="A4255" s="403" t="s">
        <v>20</v>
      </c>
      <c r="B4255" s="403" t="s">
        <v>800</v>
      </c>
      <c r="C4255" s="403" t="s">
        <v>343</v>
      </c>
      <c r="D4255" s="403" t="s">
        <v>344</v>
      </c>
      <c r="E4255" s="403" t="s">
        <v>1455</v>
      </c>
      <c r="F4255" s="403">
        <v>0</v>
      </c>
      <c r="O4255" s="403" t="s">
        <v>345</v>
      </c>
      <c r="R4255" s="403">
        <v>4</v>
      </c>
      <c r="S4255" s="403">
        <v>1.0111000000000001</v>
      </c>
      <c r="T4255" s="403">
        <v>4.0330000000000004</v>
      </c>
      <c r="U4255" s="403">
        <v>14.324999999999999</v>
      </c>
      <c r="V4255" s="403">
        <v>21.533000000000001</v>
      </c>
      <c r="W4255" s="403">
        <v>13.6</v>
      </c>
      <c r="X4255" s="404">
        <v>0.17229</v>
      </c>
      <c r="Y4255" s="403">
        <f>X4255+(S4255*((U4255-INDEX('[1]Center of Mass'!$B$8:$M$105,MATCH(A4255,'[1]Center of Mass'!$B$8:$B$105,0),9))^2+(V4255-INDEX('[1]Center of Mass'!$B$8:$M$105,MATCH(A4255,'[1]Center of Mass'!$B$8:$B$105,0),10))^2))</f>
        <v>137.96170282510005</v>
      </c>
    </row>
    <row r="4256" spans="1:25">
      <c r="A4256" s="403" t="s">
        <v>20</v>
      </c>
      <c r="B4256" s="403" t="s">
        <v>801</v>
      </c>
      <c r="C4256" s="403" t="s">
        <v>343</v>
      </c>
      <c r="D4256" s="403" t="s">
        <v>344</v>
      </c>
      <c r="E4256" s="403" t="s">
        <v>1455</v>
      </c>
      <c r="F4256" s="403">
        <v>0</v>
      </c>
      <c r="O4256" s="403" t="s">
        <v>345</v>
      </c>
      <c r="R4256" s="403">
        <v>4</v>
      </c>
      <c r="S4256" s="403">
        <v>1.0111000000000001</v>
      </c>
      <c r="T4256" s="403">
        <v>4.0330000000000004</v>
      </c>
      <c r="U4256" s="403">
        <v>15.407999999999999</v>
      </c>
      <c r="V4256" s="403">
        <v>21.533000000000001</v>
      </c>
      <c r="W4256" s="403">
        <v>13.6</v>
      </c>
      <c r="X4256" s="404">
        <v>0.17229</v>
      </c>
      <c r="Y4256" s="403">
        <f>X4256+(S4256*((U4256-INDEX('[1]Center of Mass'!$B$8:$M$105,MATCH(A4256,'[1]Center of Mass'!$B$8:$B$105,0),9))^2+(V4256-INDEX('[1]Center of Mass'!$B$8:$M$105,MATCH(A4256,'[1]Center of Mass'!$B$8:$B$105,0),10))^2))</f>
        <v>122.78580262840003</v>
      </c>
    </row>
    <row r="4257" spans="1:25">
      <c r="A4257" s="403" t="s">
        <v>20</v>
      </c>
      <c r="B4257" s="403" t="s">
        <v>802</v>
      </c>
      <c r="C4257" s="403" t="s">
        <v>343</v>
      </c>
      <c r="D4257" s="403" t="s">
        <v>344</v>
      </c>
      <c r="E4257" s="403" t="s">
        <v>1455</v>
      </c>
      <c r="F4257" s="403">
        <v>0</v>
      </c>
      <c r="O4257" s="403" t="s">
        <v>345</v>
      </c>
      <c r="R4257" s="403">
        <v>4</v>
      </c>
      <c r="S4257" s="403">
        <v>1.0111000000000001</v>
      </c>
      <c r="T4257" s="403">
        <v>4.0330000000000004</v>
      </c>
      <c r="U4257" s="403">
        <v>16.492000000000001</v>
      </c>
      <c r="V4257" s="403">
        <v>21.533000000000001</v>
      </c>
      <c r="W4257" s="403">
        <v>13.6</v>
      </c>
      <c r="X4257" s="404">
        <v>0.17229</v>
      </c>
      <c r="Y4257" s="403">
        <f>X4257+(S4257*((U4257-INDEX('[1]Center of Mass'!$B$8:$M$105,MATCH(A4257,'[1]Center of Mass'!$B$8:$B$105,0),9))^2+(V4257-INDEX('[1]Center of Mass'!$B$8:$M$105,MATCH(A4257,'[1]Center of Mass'!$B$8:$B$105,0),10))^2))</f>
        <v>109.9709918076</v>
      </c>
    </row>
    <row r="4258" spans="1:25">
      <c r="A4258" s="403" t="s">
        <v>20</v>
      </c>
      <c r="B4258" s="403" t="s">
        <v>803</v>
      </c>
      <c r="C4258" s="403" t="s">
        <v>343</v>
      </c>
      <c r="D4258" s="403" t="s">
        <v>344</v>
      </c>
      <c r="E4258" s="403" t="s">
        <v>1455</v>
      </c>
      <c r="F4258" s="403">
        <v>0</v>
      </c>
      <c r="O4258" s="403" t="s">
        <v>345</v>
      </c>
      <c r="R4258" s="403">
        <v>4</v>
      </c>
      <c r="S4258" s="403">
        <v>1.0111000000000001</v>
      </c>
      <c r="T4258" s="403">
        <v>4.0330000000000004</v>
      </c>
      <c r="U4258" s="403">
        <v>17.574999999999999</v>
      </c>
      <c r="V4258" s="403">
        <v>21.533000000000001</v>
      </c>
      <c r="W4258" s="403">
        <v>13.6</v>
      </c>
      <c r="X4258" s="404">
        <v>0.17229</v>
      </c>
      <c r="Y4258" s="403">
        <f>X4258+(S4258*((U4258-INDEX('[1]Center of Mass'!$B$8:$M$105,MATCH(A4258,'[1]Center of Mass'!$B$8:$B$105,0),9))^2+(V4258-INDEX('[1]Center of Mass'!$B$8:$M$105,MATCH(A4258,'[1]Center of Mass'!$B$8:$B$105,0),10))^2))</f>
        <v>99.540913925100014</v>
      </c>
    </row>
    <row r="4259" spans="1:25">
      <c r="A4259" s="403" t="s">
        <v>20</v>
      </c>
      <c r="B4259" s="403" t="s">
        <v>804</v>
      </c>
      <c r="C4259" s="403" t="s">
        <v>343</v>
      </c>
      <c r="D4259" s="403" t="s">
        <v>344</v>
      </c>
      <c r="E4259" s="403" t="s">
        <v>1455</v>
      </c>
      <c r="F4259" s="403">
        <v>0</v>
      </c>
      <c r="O4259" s="403" t="s">
        <v>345</v>
      </c>
      <c r="R4259" s="403">
        <v>4</v>
      </c>
      <c r="S4259" s="403">
        <v>1.0111000000000001</v>
      </c>
      <c r="T4259" s="403">
        <v>4.0330000000000004</v>
      </c>
      <c r="U4259" s="403">
        <v>18.658000000000001</v>
      </c>
      <c r="V4259" s="403">
        <v>21.533000000000001</v>
      </c>
      <c r="W4259" s="403">
        <v>13.6</v>
      </c>
      <c r="X4259" s="404">
        <v>0.17229</v>
      </c>
      <c r="Y4259" s="403">
        <f>X4259+(S4259*((U4259-INDEX('[1]Center of Mass'!$B$8:$M$105,MATCH(A4259,'[1]Center of Mass'!$B$8:$B$105,0),9))^2+(V4259-INDEX('[1]Center of Mass'!$B$8:$M$105,MATCH(A4259,'[1]Center of Mass'!$B$8:$B$105,0),10))^2))</f>
        <v>91.482652178400002</v>
      </c>
    </row>
    <row r="4260" spans="1:25">
      <c r="A4260" s="403" t="s">
        <v>20</v>
      </c>
      <c r="B4260" s="403" t="s">
        <v>806</v>
      </c>
      <c r="C4260" s="403" t="s">
        <v>343</v>
      </c>
      <c r="D4260" s="403" t="s">
        <v>344</v>
      </c>
      <c r="E4260" s="403" t="s">
        <v>1455</v>
      </c>
      <c r="F4260" s="403">
        <v>0</v>
      </c>
      <c r="O4260" s="403" t="s">
        <v>345</v>
      </c>
      <c r="R4260" s="403">
        <v>4</v>
      </c>
      <c r="S4260" s="403">
        <v>1.32</v>
      </c>
      <c r="T4260" s="403">
        <v>4.5999999999999996</v>
      </c>
      <c r="U4260" s="403">
        <v>-0.6</v>
      </c>
      <c r="V4260" s="403">
        <v>22.55</v>
      </c>
      <c r="W4260" s="403">
        <v>13.6</v>
      </c>
      <c r="X4260" s="404">
        <v>0.29149999999999998</v>
      </c>
      <c r="Y4260" s="403">
        <f>X4260+(S4260*((U4260-INDEX('[1]Center of Mass'!$B$8:$M$105,MATCH(A4260,'[1]Center of Mass'!$B$8:$B$105,0),9))^2+(V4260-INDEX('[1]Center of Mass'!$B$8:$M$105,MATCH(A4260,'[1]Center of Mass'!$B$8:$B$105,0),10))^2))</f>
        <v>794.03520020000019</v>
      </c>
    </row>
    <row r="4261" spans="1:25">
      <c r="A4261" s="403" t="s">
        <v>20</v>
      </c>
      <c r="B4261" s="403" t="s">
        <v>807</v>
      </c>
      <c r="C4261" s="403" t="s">
        <v>343</v>
      </c>
      <c r="D4261" s="403" t="s">
        <v>344</v>
      </c>
      <c r="E4261" s="403" t="s">
        <v>1455</v>
      </c>
      <c r="F4261" s="403">
        <v>0</v>
      </c>
      <c r="O4261" s="403" t="s">
        <v>345</v>
      </c>
      <c r="R4261" s="403">
        <v>4</v>
      </c>
      <c r="S4261" s="403">
        <v>1.21</v>
      </c>
      <c r="T4261" s="403">
        <v>4.4000000000000004</v>
      </c>
      <c r="U4261" s="403">
        <v>0.55000000000000004</v>
      </c>
      <c r="V4261" s="403">
        <v>22.55</v>
      </c>
      <c r="W4261" s="403">
        <v>13.6</v>
      </c>
      <c r="X4261" s="404">
        <v>0.24401999999999999</v>
      </c>
      <c r="Y4261" s="403">
        <f>X4261+(S4261*((U4261-INDEX('[1]Center of Mass'!$B$8:$M$105,MATCH(A4261,'[1]Center of Mass'!$B$8:$B$105,0),9))^2+(V4261-INDEX('[1]Center of Mass'!$B$8:$M$105,MATCH(A4261,'[1]Center of Mass'!$B$8:$B$105,0),10))^2))</f>
        <v>667.11456884999984</v>
      </c>
    </row>
    <row r="4262" spans="1:25">
      <c r="A4262" s="403" t="s">
        <v>20</v>
      </c>
      <c r="B4262" s="403" t="s">
        <v>808</v>
      </c>
      <c r="C4262" s="403" t="s">
        <v>343</v>
      </c>
      <c r="D4262" s="403" t="s">
        <v>344</v>
      </c>
      <c r="E4262" s="403" t="s">
        <v>1455</v>
      </c>
      <c r="F4262" s="403">
        <v>0</v>
      </c>
      <c r="O4262" s="403" t="s">
        <v>345</v>
      </c>
      <c r="R4262" s="403">
        <v>4</v>
      </c>
      <c r="S4262" s="403">
        <v>1.21</v>
      </c>
      <c r="T4262" s="403">
        <v>4.4000000000000004</v>
      </c>
      <c r="U4262" s="403">
        <v>1.65</v>
      </c>
      <c r="V4262" s="403">
        <v>22.55</v>
      </c>
      <c r="W4262" s="403">
        <v>13.6</v>
      </c>
      <c r="X4262" s="404">
        <v>0.24401999999999999</v>
      </c>
      <c r="Y4262" s="403">
        <f>X4262+(S4262*((U4262-INDEX('[1]Center of Mass'!$B$8:$M$105,MATCH(A4262,'[1]Center of Mass'!$B$8:$B$105,0),9))^2+(V4262-INDEX('[1]Center of Mass'!$B$8:$M$105,MATCH(A4262,'[1]Center of Mass'!$B$8:$B$105,0),10))^2))</f>
        <v>612.02181684999994</v>
      </c>
    </row>
    <row r="4263" spans="1:25">
      <c r="A4263" s="403" t="s">
        <v>20</v>
      </c>
      <c r="B4263" s="403" t="s">
        <v>809</v>
      </c>
      <c r="C4263" s="403" t="s">
        <v>343</v>
      </c>
      <c r="D4263" s="403" t="s">
        <v>344</v>
      </c>
      <c r="E4263" s="403" t="s">
        <v>1455</v>
      </c>
      <c r="F4263" s="403">
        <v>0</v>
      </c>
      <c r="O4263" s="403" t="s">
        <v>345</v>
      </c>
      <c r="R4263" s="403">
        <v>4</v>
      </c>
      <c r="S4263" s="403">
        <v>1.21</v>
      </c>
      <c r="T4263" s="403">
        <v>4.4000000000000004</v>
      </c>
      <c r="U4263" s="403">
        <v>2.75</v>
      </c>
      <c r="V4263" s="403">
        <v>22.55</v>
      </c>
      <c r="W4263" s="403">
        <v>13.6</v>
      </c>
      <c r="X4263" s="404">
        <v>0.24401999999999999</v>
      </c>
      <c r="Y4263" s="403">
        <f>X4263+(S4263*((U4263-INDEX('[1]Center of Mass'!$B$8:$M$105,MATCH(A4263,'[1]Center of Mass'!$B$8:$B$105,0),9))^2+(V4263-INDEX('[1]Center of Mass'!$B$8:$M$105,MATCH(A4263,'[1]Center of Mass'!$B$8:$B$105,0),10))^2))</f>
        <v>559.85726484999998</v>
      </c>
    </row>
    <row r="4264" spans="1:25">
      <c r="A4264" s="403" t="s">
        <v>20</v>
      </c>
      <c r="B4264" s="403" t="s">
        <v>810</v>
      </c>
      <c r="C4264" s="403" t="s">
        <v>343</v>
      </c>
      <c r="D4264" s="403" t="s">
        <v>344</v>
      </c>
      <c r="E4264" s="403" t="s">
        <v>1455</v>
      </c>
      <c r="F4264" s="403">
        <v>0</v>
      </c>
      <c r="O4264" s="403" t="s">
        <v>345</v>
      </c>
      <c r="R4264" s="403">
        <v>4</v>
      </c>
      <c r="S4264" s="403">
        <v>1.0725</v>
      </c>
      <c r="T4264" s="403">
        <v>4.1500000000000004</v>
      </c>
      <c r="U4264" s="403">
        <v>3.7879999999999998</v>
      </c>
      <c r="V4264" s="403">
        <v>22.55</v>
      </c>
      <c r="W4264" s="403">
        <v>13.6</v>
      </c>
      <c r="X4264" s="404">
        <v>0.19311</v>
      </c>
      <c r="Y4264" s="403">
        <f>X4264+(S4264*((U4264-INDEX('[1]Center of Mass'!$B$8:$M$105,MATCH(A4264,'[1]Center of Mass'!$B$8:$B$105,0),9))^2+(V4264-INDEX('[1]Center of Mass'!$B$8:$M$105,MATCH(A4264,'[1]Center of Mass'!$B$8:$B$105,0),10))^2))</f>
        <v>454.9633898925</v>
      </c>
    </row>
    <row r="4265" spans="1:25">
      <c r="A4265" s="403" t="s">
        <v>20</v>
      </c>
      <c r="B4265" s="403" t="s">
        <v>811</v>
      </c>
      <c r="C4265" s="403" t="s">
        <v>343</v>
      </c>
      <c r="D4265" s="403" t="s">
        <v>344</v>
      </c>
      <c r="E4265" s="403" t="s">
        <v>1455</v>
      </c>
      <c r="F4265" s="403">
        <v>0</v>
      </c>
      <c r="O4265" s="403" t="s">
        <v>345</v>
      </c>
      <c r="R4265" s="403">
        <v>4</v>
      </c>
      <c r="S4265" s="403">
        <v>1.0725</v>
      </c>
      <c r="T4265" s="403">
        <v>4.1500000000000004</v>
      </c>
      <c r="U4265" s="403">
        <v>4.7629999999999999</v>
      </c>
      <c r="V4265" s="403">
        <v>22.55</v>
      </c>
      <c r="W4265" s="403">
        <v>13.6</v>
      </c>
      <c r="X4265" s="404">
        <v>0.19311</v>
      </c>
      <c r="Y4265" s="403">
        <f>X4265+(S4265*((U4265-INDEX('[1]Center of Mass'!$B$8:$M$105,MATCH(A4265,'[1]Center of Mass'!$B$8:$B$105,0),9))^2+(V4265-INDEX('[1]Center of Mass'!$B$8:$M$105,MATCH(A4265,'[1]Center of Mass'!$B$8:$B$105,0),10))^2))</f>
        <v>418.32145420500007</v>
      </c>
    </row>
    <row r="4266" spans="1:25">
      <c r="A4266" s="403" t="s">
        <v>20</v>
      </c>
      <c r="B4266" s="403" t="s">
        <v>812</v>
      </c>
      <c r="C4266" s="403" t="s">
        <v>343</v>
      </c>
      <c r="D4266" s="403" t="s">
        <v>344</v>
      </c>
      <c r="E4266" s="403" t="s">
        <v>1455</v>
      </c>
      <c r="F4266" s="403">
        <v>0</v>
      </c>
      <c r="O4266" s="403" t="s">
        <v>345</v>
      </c>
      <c r="R4266" s="403">
        <v>4</v>
      </c>
      <c r="S4266" s="403">
        <v>1.0725</v>
      </c>
      <c r="T4266" s="403">
        <v>4.1500000000000004</v>
      </c>
      <c r="U4266" s="403">
        <v>5.7380000000000004</v>
      </c>
      <c r="V4266" s="403">
        <v>22.55</v>
      </c>
      <c r="W4266" s="403">
        <v>13.6</v>
      </c>
      <c r="X4266" s="404">
        <v>0.19311</v>
      </c>
      <c r="Y4266" s="403">
        <f>X4266+(S4266*((U4266-INDEX('[1]Center of Mass'!$B$8:$M$105,MATCH(A4266,'[1]Center of Mass'!$B$8:$B$105,0),9))^2+(V4266-INDEX('[1]Center of Mass'!$B$8:$M$105,MATCH(A4266,'[1]Center of Mass'!$B$8:$B$105,0),10))^2))</f>
        <v>383.71860914249993</v>
      </c>
    </row>
    <row r="4267" spans="1:25">
      <c r="A4267" s="403" t="s">
        <v>20</v>
      </c>
      <c r="B4267" s="403" t="s">
        <v>813</v>
      </c>
      <c r="C4267" s="403" t="s">
        <v>343</v>
      </c>
      <c r="D4267" s="403" t="s">
        <v>344</v>
      </c>
      <c r="E4267" s="403" t="s">
        <v>1455</v>
      </c>
      <c r="F4267" s="403">
        <v>0</v>
      </c>
      <c r="O4267" s="403" t="s">
        <v>345</v>
      </c>
      <c r="R4267" s="403">
        <v>4</v>
      </c>
      <c r="S4267" s="403">
        <v>1.0725</v>
      </c>
      <c r="T4267" s="403">
        <v>4.1500000000000004</v>
      </c>
      <c r="U4267" s="403">
        <v>6.7130000000000001</v>
      </c>
      <c r="V4267" s="403">
        <v>22.55</v>
      </c>
      <c r="W4267" s="403">
        <v>13.6</v>
      </c>
      <c r="X4267" s="404">
        <v>0.19311</v>
      </c>
      <c r="Y4267" s="403">
        <f>X4267+(S4267*((U4267-INDEX('[1]Center of Mass'!$B$8:$M$105,MATCH(A4267,'[1]Center of Mass'!$B$8:$B$105,0),9))^2+(V4267-INDEX('[1]Center of Mass'!$B$8:$M$105,MATCH(A4267,'[1]Center of Mass'!$B$8:$B$105,0),10))^2))</f>
        <v>351.15485470499993</v>
      </c>
    </row>
    <row r="4268" spans="1:25">
      <c r="A4268" s="403" t="s">
        <v>20</v>
      </c>
      <c r="B4268" s="403" t="s">
        <v>814</v>
      </c>
      <c r="C4268" s="403" t="s">
        <v>343</v>
      </c>
      <c r="D4268" s="403" t="s">
        <v>344</v>
      </c>
      <c r="E4268" s="403" t="s">
        <v>1455</v>
      </c>
      <c r="F4268" s="403">
        <v>0</v>
      </c>
      <c r="O4268" s="403" t="s">
        <v>345</v>
      </c>
      <c r="R4268" s="403">
        <v>4</v>
      </c>
      <c r="S4268" s="403">
        <v>1.76</v>
      </c>
      <c r="T4268" s="403">
        <v>5.4</v>
      </c>
      <c r="U4268" s="403">
        <v>8</v>
      </c>
      <c r="V4268" s="403">
        <v>22.55</v>
      </c>
      <c r="W4268" s="403">
        <v>13.6</v>
      </c>
      <c r="X4268" s="404">
        <v>0.55293000000000003</v>
      </c>
      <c r="Y4268" s="403">
        <f>X4268+(S4268*((U4268-INDEX('[1]Center of Mass'!$B$8:$M$105,MATCH(A4268,'[1]Center of Mass'!$B$8:$B$105,0),9))^2+(V4268-INDEX('[1]Center of Mass'!$B$8:$M$105,MATCH(A4268,'[1]Center of Mass'!$B$8:$B$105,0),10))^2))</f>
        <v>511.07575160000005</v>
      </c>
    </row>
    <row r="4269" spans="1:25">
      <c r="A4269" s="403" t="s">
        <v>20</v>
      </c>
      <c r="B4269" s="403" t="s">
        <v>816</v>
      </c>
      <c r="C4269" s="403" t="s">
        <v>343</v>
      </c>
      <c r="D4269" s="403" t="s">
        <v>344</v>
      </c>
      <c r="E4269" s="403" t="s">
        <v>1455</v>
      </c>
      <c r="F4269" s="403">
        <v>0</v>
      </c>
      <c r="O4269" s="403" t="s">
        <v>345</v>
      </c>
      <c r="R4269" s="403">
        <v>4</v>
      </c>
      <c r="S4269" s="403">
        <v>0.77</v>
      </c>
      <c r="T4269" s="403">
        <v>3.6</v>
      </c>
      <c r="U4269" s="403">
        <v>9.15</v>
      </c>
      <c r="V4269" s="403">
        <v>22.55</v>
      </c>
      <c r="W4269" s="403">
        <v>13.6</v>
      </c>
      <c r="X4269" s="404">
        <v>0.10908</v>
      </c>
      <c r="Y4269" s="403">
        <f>X4269+(S4269*((U4269-INDEX('[1]Center of Mass'!$B$8:$M$105,MATCH(A4269,'[1]Center of Mass'!$B$8:$B$105,0),9))^2+(V4269-INDEX('[1]Center of Mass'!$B$8:$M$105,MATCH(A4269,'[1]Center of Mass'!$B$8:$B$105,0),10))^2))</f>
        <v>200.04842345</v>
      </c>
    </row>
    <row r="4270" spans="1:25">
      <c r="A4270" s="403" t="s">
        <v>20</v>
      </c>
      <c r="B4270" s="403" t="s">
        <v>818</v>
      </c>
      <c r="C4270" s="403" t="s">
        <v>343</v>
      </c>
      <c r="D4270" s="403" t="s">
        <v>344</v>
      </c>
      <c r="E4270" s="403" t="s">
        <v>1455</v>
      </c>
      <c r="F4270" s="403">
        <v>0</v>
      </c>
      <c r="O4270" s="403" t="s">
        <v>345</v>
      </c>
      <c r="R4270" s="403">
        <v>4</v>
      </c>
      <c r="S4270" s="403">
        <v>1.1917</v>
      </c>
      <c r="T4270" s="403">
        <v>4.367</v>
      </c>
      <c r="U4270" s="403">
        <v>13.242000000000001</v>
      </c>
      <c r="V4270" s="403">
        <v>22.55</v>
      </c>
      <c r="W4270" s="403">
        <v>13.6</v>
      </c>
      <c r="X4270" s="404">
        <v>0.23671</v>
      </c>
      <c r="Y4270" s="403">
        <f>X4270+(S4270*((U4270-INDEX('[1]Center of Mass'!$B$8:$M$105,MATCH(A4270,'[1]Center of Mass'!$B$8:$B$105,0),9))^2+(V4270-INDEX('[1]Center of Mass'!$B$8:$M$105,MATCH(A4270,'[1]Center of Mass'!$B$8:$B$105,0),10))^2))</f>
        <v>206.29484999449997</v>
      </c>
    </row>
    <row r="4271" spans="1:25">
      <c r="A4271" s="403" t="s">
        <v>20</v>
      </c>
      <c r="B4271" s="403" t="s">
        <v>819</v>
      </c>
      <c r="C4271" s="403" t="s">
        <v>343</v>
      </c>
      <c r="D4271" s="403" t="s">
        <v>344</v>
      </c>
      <c r="E4271" s="403" t="s">
        <v>1455</v>
      </c>
      <c r="F4271" s="403">
        <v>0</v>
      </c>
      <c r="O4271" s="403" t="s">
        <v>345</v>
      </c>
      <c r="R4271" s="403">
        <v>4</v>
      </c>
      <c r="S4271" s="403">
        <v>1.1917</v>
      </c>
      <c r="T4271" s="403">
        <v>4.367</v>
      </c>
      <c r="U4271" s="403">
        <v>14.324999999999999</v>
      </c>
      <c r="V4271" s="403">
        <v>22.55</v>
      </c>
      <c r="W4271" s="403">
        <v>13.6</v>
      </c>
      <c r="X4271" s="404">
        <v>0.23671</v>
      </c>
      <c r="Y4271" s="403">
        <f>X4271+(S4271*((U4271-INDEX('[1]Center of Mass'!$B$8:$M$105,MATCH(A4271,'[1]Center of Mass'!$B$8:$B$105,0),9))^2+(V4271-INDEX('[1]Center of Mass'!$B$8:$M$105,MATCH(A4271,'[1]Center of Mass'!$B$8:$B$105,0),10))^2))</f>
        <v>185.61280711700002</v>
      </c>
    </row>
    <row r="4272" spans="1:25">
      <c r="A4272" s="403" t="s">
        <v>20</v>
      </c>
      <c r="B4272" s="403" t="s">
        <v>820</v>
      </c>
      <c r="C4272" s="403" t="s">
        <v>343</v>
      </c>
      <c r="D4272" s="403" t="s">
        <v>344</v>
      </c>
      <c r="E4272" s="403" t="s">
        <v>1455</v>
      </c>
      <c r="F4272" s="403">
        <v>0</v>
      </c>
      <c r="O4272" s="403" t="s">
        <v>345</v>
      </c>
      <c r="R4272" s="403">
        <v>4</v>
      </c>
      <c r="S4272" s="403">
        <v>1.1917</v>
      </c>
      <c r="T4272" s="403">
        <v>4.367</v>
      </c>
      <c r="U4272" s="403">
        <v>15.407999999999999</v>
      </c>
      <c r="V4272" s="403">
        <v>22.55</v>
      </c>
      <c r="W4272" s="403">
        <v>13.6</v>
      </c>
      <c r="X4272" s="404">
        <v>0.23671</v>
      </c>
      <c r="Y4272" s="403">
        <f>X4272+(S4272*((U4272-INDEX('[1]Center of Mass'!$B$8:$M$105,MATCH(A4272,'[1]Center of Mass'!$B$8:$B$105,0),9))^2+(V4272-INDEX('[1]Center of Mass'!$B$8:$M$105,MATCH(A4272,'[1]Center of Mass'!$B$8:$B$105,0),10))^2))</f>
        <v>167.72622788210001</v>
      </c>
    </row>
    <row r="4273" spans="1:25">
      <c r="A4273" s="403" t="s">
        <v>20</v>
      </c>
      <c r="B4273" s="403" t="s">
        <v>821</v>
      </c>
      <c r="C4273" s="403" t="s">
        <v>343</v>
      </c>
      <c r="D4273" s="403" t="s">
        <v>344</v>
      </c>
      <c r="E4273" s="403" t="s">
        <v>1455</v>
      </c>
      <c r="F4273" s="403">
        <v>0</v>
      </c>
      <c r="O4273" s="403" t="s">
        <v>345</v>
      </c>
      <c r="R4273" s="403">
        <v>4</v>
      </c>
      <c r="S4273" s="403">
        <v>1.1917</v>
      </c>
      <c r="T4273" s="403">
        <v>4.367</v>
      </c>
      <c r="U4273" s="403">
        <v>16.492000000000001</v>
      </c>
      <c r="V4273" s="403">
        <v>22.55</v>
      </c>
      <c r="W4273" s="403">
        <v>13.6</v>
      </c>
      <c r="X4273" s="404">
        <v>0.23671</v>
      </c>
      <c r="Y4273" s="403">
        <f>X4273+(S4273*((U4273-INDEX('[1]Center of Mass'!$B$8:$M$105,MATCH(A4273,'[1]Center of Mass'!$B$8:$B$105,0),9))^2+(V4273-INDEX('[1]Center of Mass'!$B$8:$M$105,MATCH(A4273,'[1]Center of Mass'!$B$8:$B$105,0),10))^2))</f>
        <v>152.62246954449998</v>
      </c>
    </row>
    <row r="4274" spans="1:25">
      <c r="A4274" s="403" t="s">
        <v>20</v>
      </c>
      <c r="B4274" s="403" t="s">
        <v>822</v>
      </c>
      <c r="C4274" s="403" t="s">
        <v>343</v>
      </c>
      <c r="D4274" s="403" t="s">
        <v>344</v>
      </c>
      <c r="E4274" s="403" t="s">
        <v>1455</v>
      </c>
      <c r="F4274" s="403">
        <v>0</v>
      </c>
      <c r="O4274" s="403" t="s">
        <v>345</v>
      </c>
      <c r="R4274" s="403">
        <v>4</v>
      </c>
      <c r="S4274" s="403">
        <v>1.1917</v>
      </c>
      <c r="T4274" s="403">
        <v>4.367</v>
      </c>
      <c r="U4274" s="403">
        <v>17.574999999999999</v>
      </c>
      <c r="V4274" s="403">
        <v>22.55</v>
      </c>
      <c r="W4274" s="403">
        <v>13.6</v>
      </c>
      <c r="X4274" s="404">
        <v>0.23671</v>
      </c>
      <c r="Y4274" s="403">
        <f>X4274+(S4274*((U4274-INDEX('[1]Center of Mass'!$B$8:$M$105,MATCH(A4274,'[1]Center of Mass'!$B$8:$B$105,0),9))^2+(V4274-INDEX('[1]Center of Mass'!$B$8:$M$105,MATCH(A4274,'[1]Center of Mass'!$B$8:$B$105,0),10))^2))</f>
        <v>140.329398817</v>
      </c>
    </row>
    <row r="4275" spans="1:25">
      <c r="A4275" s="403" t="s">
        <v>20</v>
      </c>
      <c r="B4275" s="403" t="s">
        <v>823</v>
      </c>
      <c r="C4275" s="403" t="s">
        <v>343</v>
      </c>
      <c r="D4275" s="403" t="s">
        <v>344</v>
      </c>
      <c r="E4275" s="403" t="s">
        <v>1455</v>
      </c>
      <c r="F4275" s="403">
        <v>0</v>
      </c>
      <c r="O4275" s="403" t="s">
        <v>345</v>
      </c>
      <c r="R4275" s="403">
        <v>4</v>
      </c>
      <c r="S4275" s="403">
        <v>1.1917</v>
      </c>
      <c r="T4275" s="403">
        <v>4.367</v>
      </c>
      <c r="U4275" s="403">
        <v>18.658000000000001</v>
      </c>
      <c r="V4275" s="403">
        <v>22.55</v>
      </c>
      <c r="W4275" s="403">
        <v>13.6</v>
      </c>
      <c r="X4275" s="404">
        <v>0.23671</v>
      </c>
      <c r="Y4275" s="403">
        <f>X4275+(S4275*((U4275-INDEX('[1]Center of Mass'!$B$8:$M$105,MATCH(A4275,'[1]Center of Mass'!$B$8:$B$105,0),9))^2+(V4275-INDEX('[1]Center of Mass'!$B$8:$M$105,MATCH(A4275,'[1]Center of Mass'!$B$8:$B$105,0),10))^2))</f>
        <v>130.83179173209999</v>
      </c>
    </row>
    <row r="4276" spans="1:25">
      <c r="A4276" s="403" t="s">
        <v>20</v>
      </c>
      <c r="B4276" s="403" t="s">
        <v>825</v>
      </c>
      <c r="C4276" s="403" t="s">
        <v>343</v>
      </c>
      <c r="D4276" s="403" t="s">
        <v>344</v>
      </c>
      <c r="E4276" s="403" t="s">
        <v>1455</v>
      </c>
      <c r="F4276" s="403">
        <v>0</v>
      </c>
      <c r="O4276" s="403" t="s">
        <v>345</v>
      </c>
      <c r="R4276" s="403">
        <v>4</v>
      </c>
      <c r="S4276" s="403">
        <v>1.32</v>
      </c>
      <c r="T4276" s="403">
        <v>4.5999999999999996</v>
      </c>
      <c r="U4276" s="403">
        <v>-0.6</v>
      </c>
      <c r="V4276" s="403">
        <v>23.65</v>
      </c>
      <c r="W4276" s="403">
        <v>13.6</v>
      </c>
      <c r="X4276" s="404">
        <v>0.29149999999999998</v>
      </c>
      <c r="Y4276" s="403">
        <f>X4276+(S4276*((U4276-INDEX('[1]Center of Mass'!$B$8:$M$105,MATCH(A4276,'[1]Center of Mass'!$B$8:$B$105,0),9))^2+(V4276-INDEX('[1]Center of Mass'!$B$8:$M$105,MATCH(A4276,'[1]Center of Mass'!$B$8:$B$105,0),10))^2))</f>
        <v>824.63464820000013</v>
      </c>
    </row>
    <row r="4277" spans="1:25">
      <c r="A4277" s="403" t="s">
        <v>20</v>
      </c>
      <c r="B4277" s="403" t="s">
        <v>826</v>
      </c>
      <c r="C4277" s="403" t="s">
        <v>343</v>
      </c>
      <c r="D4277" s="403" t="s">
        <v>344</v>
      </c>
      <c r="E4277" s="403" t="s">
        <v>1455</v>
      </c>
      <c r="F4277" s="403">
        <v>0</v>
      </c>
      <c r="O4277" s="403" t="s">
        <v>345</v>
      </c>
      <c r="R4277" s="403">
        <v>4</v>
      </c>
      <c r="S4277" s="403">
        <v>1.21</v>
      </c>
      <c r="T4277" s="403">
        <v>4.4000000000000004</v>
      </c>
      <c r="U4277" s="403">
        <v>0.55000000000000004</v>
      </c>
      <c r="V4277" s="403">
        <v>23.65</v>
      </c>
      <c r="W4277" s="403">
        <v>13.6</v>
      </c>
      <c r="X4277" s="404">
        <v>0.24401999999999999</v>
      </c>
      <c r="Y4277" s="403">
        <f>X4277+(S4277*((U4277-INDEX('[1]Center of Mass'!$B$8:$M$105,MATCH(A4277,'[1]Center of Mass'!$B$8:$B$105,0),9))^2+(V4277-INDEX('[1]Center of Mass'!$B$8:$M$105,MATCH(A4277,'[1]Center of Mass'!$B$8:$B$105,0),10))^2))</f>
        <v>695.16406284999982</v>
      </c>
    </row>
    <row r="4278" spans="1:25">
      <c r="A4278" s="403" t="s">
        <v>20</v>
      </c>
      <c r="B4278" s="403" t="s">
        <v>827</v>
      </c>
      <c r="C4278" s="403" t="s">
        <v>343</v>
      </c>
      <c r="D4278" s="403" t="s">
        <v>344</v>
      </c>
      <c r="E4278" s="403" t="s">
        <v>1455</v>
      </c>
      <c r="F4278" s="403">
        <v>0</v>
      </c>
      <c r="O4278" s="403" t="s">
        <v>345</v>
      </c>
      <c r="R4278" s="403">
        <v>4</v>
      </c>
      <c r="S4278" s="403">
        <v>1.21</v>
      </c>
      <c r="T4278" s="403">
        <v>4.4000000000000004</v>
      </c>
      <c r="U4278" s="403">
        <v>1.65</v>
      </c>
      <c r="V4278" s="403">
        <v>23.65</v>
      </c>
      <c r="W4278" s="403">
        <v>13.6</v>
      </c>
      <c r="X4278" s="404">
        <v>0.24401999999999999</v>
      </c>
      <c r="Y4278" s="403">
        <f>X4278+(S4278*((U4278-INDEX('[1]Center of Mass'!$B$8:$M$105,MATCH(A4278,'[1]Center of Mass'!$B$8:$B$105,0),9))^2+(V4278-INDEX('[1]Center of Mass'!$B$8:$M$105,MATCH(A4278,'[1]Center of Mass'!$B$8:$B$105,0),10))^2))</f>
        <v>640.07131084999992</v>
      </c>
    </row>
    <row r="4279" spans="1:25">
      <c r="A4279" s="403" t="s">
        <v>20</v>
      </c>
      <c r="B4279" s="403" t="s">
        <v>828</v>
      </c>
      <c r="C4279" s="403" t="s">
        <v>343</v>
      </c>
      <c r="D4279" s="403" t="s">
        <v>344</v>
      </c>
      <c r="E4279" s="403" t="s">
        <v>1455</v>
      </c>
      <c r="F4279" s="403">
        <v>0</v>
      </c>
      <c r="O4279" s="403" t="s">
        <v>345</v>
      </c>
      <c r="R4279" s="403">
        <v>4</v>
      </c>
      <c r="S4279" s="403">
        <v>1.21</v>
      </c>
      <c r="T4279" s="403">
        <v>4.4000000000000004</v>
      </c>
      <c r="U4279" s="403">
        <v>2.75</v>
      </c>
      <c r="V4279" s="403">
        <v>23.65</v>
      </c>
      <c r="W4279" s="403">
        <v>13.6</v>
      </c>
      <c r="X4279" s="404">
        <v>0.24401999999999999</v>
      </c>
      <c r="Y4279" s="403">
        <f>X4279+(S4279*((U4279-INDEX('[1]Center of Mass'!$B$8:$M$105,MATCH(A4279,'[1]Center of Mass'!$B$8:$B$105,0),9))^2+(V4279-INDEX('[1]Center of Mass'!$B$8:$M$105,MATCH(A4279,'[1]Center of Mass'!$B$8:$B$105,0),10))^2))</f>
        <v>587.90675884999985</v>
      </c>
    </row>
    <row r="4280" spans="1:25">
      <c r="A4280" s="403" t="s">
        <v>20</v>
      </c>
      <c r="B4280" s="403" t="s">
        <v>895</v>
      </c>
      <c r="C4280" s="403" t="s">
        <v>343</v>
      </c>
      <c r="D4280" s="403" t="s">
        <v>344</v>
      </c>
      <c r="E4280" s="403" t="s">
        <v>1455</v>
      </c>
      <c r="F4280" s="403">
        <v>0</v>
      </c>
      <c r="O4280" s="403" t="s">
        <v>345</v>
      </c>
      <c r="R4280" s="403">
        <v>4</v>
      </c>
      <c r="S4280" s="403">
        <v>1.0725</v>
      </c>
      <c r="T4280" s="403">
        <v>4.1500000000000004</v>
      </c>
      <c r="U4280" s="403">
        <v>3.7879999999999998</v>
      </c>
      <c r="V4280" s="403">
        <v>23.65</v>
      </c>
      <c r="W4280" s="403">
        <v>13.6</v>
      </c>
      <c r="X4280" s="404">
        <v>0.19311</v>
      </c>
      <c r="Y4280" s="403">
        <f>X4280+(S4280*((U4280-INDEX('[1]Center of Mass'!$B$8:$M$105,MATCH(A4280,'[1]Center of Mass'!$B$8:$B$105,0),9))^2+(V4280-INDEX('[1]Center of Mass'!$B$8:$M$105,MATCH(A4280,'[1]Center of Mass'!$B$8:$B$105,0),10))^2))</f>
        <v>479.82544139249995</v>
      </c>
    </row>
    <row r="4281" spans="1:25">
      <c r="A4281" s="403" t="s">
        <v>20</v>
      </c>
      <c r="B4281" s="403" t="s">
        <v>896</v>
      </c>
      <c r="C4281" s="403" t="s">
        <v>343</v>
      </c>
      <c r="D4281" s="403" t="s">
        <v>344</v>
      </c>
      <c r="E4281" s="403" t="s">
        <v>1455</v>
      </c>
      <c r="F4281" s="403">
        <v>0</v>
      </c>
      <c r="O4281" s="403" t="s">
        <v>345</v>
      </c>
      <c r="R4281" s="403">
        <v>4</v>
      </c>
      <c r="S4281" s="403">
        <v>1.0725</v>
      </c>
      <c r="T4281" s="403">
        <v>4.1500000000000004</v>
      </c>
      <c r="U4281" s="403">
        <v>4.7629999999999999</v>
      </c>
      <c r="V4281" s="403">
        <v>23.65</v>
      </c>
      <c r="W4281" s="403">
        <v>13.6</v>
      </c>
      <c r="X4281" s="404">
        <v>0.19311</v>
      </c>
      <c r="Y4281" s="403">
        <f>X4281+(S4281*((U4281-INDEX('[1]Center of Mass'!$B$8:$M$105,MATCH(A4281,'[1]Center of Mass'!$B$8:$B$105,0),9))^2+(V4281-INDEX('[1]Center of Mass'!$B$8:$M$105,MATCH(A4281,'[1]Center of Mass'!$B$8:$B$105,0),10))^2))</f>
        <v>443.18350570500002</v>
      </c>
    </row>
    <row r="4282" spans="1:25">
      <c r="A4282" s="403" t="s">
        <v>20</v>
      </c>
      <c r="B4282" s="403" t="s">
        <v>863</v>
      </c>
      <c r="C4282" s="403" t="s">
        <v>343</v>
      </c>
      <c r="D4282" s="403" t="s">
        <v>344</v>
      </c>
      <c r="E4282" s="403" t="s">
        <v>1455</v>
      </c>
      <c r="F4282" s="403">
        <v>0</v>
      </c>
      <c r="O4282" s="403" t="s">
        <v>345</v>
      </c>
      <c r="R4282" s="403">
        <v>4</v>
      </c>
      <c r="S4282" s="403">
        <v>1.0725</v>
      </c>
      <c r="T4282" s="403">
        <v>4.1500000000000004</v>
      </c>
      <c r="U4282" s="403">
        <v>5.7380000000000004</v>
      </c>
      <c r="V4282" s="403">
        <v>23.65</v>
      </c>
      <c r="W4282" s="403">
        <v>13.6</v>
      </c>
      <c r="X4282" s="404">
        <v>0.19311</v>
      </c>
      <c r="Y4282" s="403">
        <f>X4282+(S4282*((U4282-INDEX('[1]Center of Mass'!$B$8:$M$105,MATCH(A4282,'[1]Center of Mass'!$B$8:$B$105,0),9))^2+(V4282-INDEX('[1]Center of Mass'!$B$8:$M$105,MATCH(A4282,'[1]Center of Mass'!$B$8:$B$105,0),10))^2))</f>
        <v>408.58066064249988</v>
      </c>
    </row>
    <row r="4283" spans="1:25">
      <c r="A4283" s="403" t="s">
        <v>20</v>
      </c>
      <c r="B4283" s="403" t="s">
        <v>897</v>
      </c>
      <c r="C4283" s="403" t="s">
        <v>343</v>
      </c>
      <c r="D4283" s="403" t="s">
        <v>344</v>
      </c>
      <c r="E4283" s="403" t="s">
        <v>1455</v>
      </c>
      <c r="F4283" s="403">
        <v>0</v>
      </c>
      <c r="O4283" s="403" t="s">
        <v>345</v>
      </c>
      <c r="R4283" s="403">
        <v>4</v>
      </c>
      <c r="S4283" s="403">
        <v>1.0725</v>
      </c>
      <c r="T4283" s="403">
        <v>4.1500000000000004</v>
      </c>
      <c r="U4283" s="403">
        <v>6.7130000000000001</v>
      </c>
      <c r="V4283" s="403">
        <v>23.65</v>
      </c>
      <c r="W4283" s="403">
        <v>13.6</v>
      </c>
      <c r="X4283" s="404">
        <v>0.19311</v>
      </c>
      <c r="Y4283" s="403">
        <f>X4283+(S4283*((U4283-INDEX('[1]Center of Mass'!$B$8:$M$105,MATCH(A4283,'[1]Center of Mass'!$B$8:$B$105,0),9))^2+(V4283-INDEX('[1]Center of Mass'!$B$8:$M$105,MATCH(A4283,'[1]Center of Mass'!$B$8:$B$105,0),10))^2))</f>
        <v>376.01690620499988</v>
      </c>
    </row>
    <row r="4284" spans="1:25">
      <c r="A4284" s="403" t="s">
        <v>20</v>
      </c>
      <c r="B4284" s="403" t="s">
        <v>864</v>
      </c>
      <c r="C4284" s="403" t="s">
        <v>343</v>
      </c>
      <c r="D4284" s="403" t="s">
        <v>344</v>
      </c>
      <c r="E4284" s="403" t="s">
        <v>1455</v>
      </c>
      <c r="F4284" s="403">
        <v>0</v>
      </c>
      <c r="O4284" s="403" t="s">
        <v>345</v>
      </c>
      <c r="R4284" s="403">
        <v>4</v>
      </c>
      <c r="S4284" s="403">
        <v>1.76</v>
      </c>
      <c r="T4284" s="403">
        <v>5.4</v>
      </c>
      <c r="U4284" s="403">
        <v>8</v>
      </c>
      <c r="V4284" s="403">
        <v>23.65</v>
      </c>
      <c r="W4284" s="403">
        <v>13.6</v>
      </c>
      <c r="X4284" s="404">
        <v>0.55293000000000003</v>
      </c>
      <c r="Y4284" s="403">
        <f>X4284+(S4284*((U4284-INDEX('[1]Center of Mass'!$B$8:$M$105,MATCH(A4284,'[1]Center of Mass'!$B$8:$B$105,0),9))^2+(V4284-INDEX('[1]Center of Mass'!$B$8:$M$105,MATCH(A4284,'[1]Center of Mass'!$B$8:$B$105,0),10))^2))</f>
        <v>551.87501559999987</v>
      </c>
    </row>
    <row r="4285" spans="1:25">
      <c r="A4285" s="403" t="s">
        <v>20</v>
      </c>
      <c r="B4285" s="403" t="s">
        <v>573</v>
      </c>
      <c r="C4285" s="403" t="s">
        <v>343</v>
      </c>
      <c r="D4285" s="403" t="s">
        <v>344</v>
      </c>
      <c r="E4285" s="403" t="s">
        <v>1455</v>
      </c>
      <c r="F4285" s="403">
        <v>0</v>
      </c>
      <c r="O4285" s="403" t="s">
        <v>345</v>
      </c>
      <c r="R4285" s="403">
        <v>4</v>
      </c>
      <c r="S4285" s="403">
        <v>0.77</v>
      </c>
      <c r="T4285" s="403">
        <v>3.6</v>
      </c>
      <c r="U4285" s="403">
        <v>9.15</v>
      </c>
      <c r="V4285" s="403">
        <v>23.65</v>
      </c>
      <c r="W4285" s="403">
        <v>13.6</v>
      </c>
      <c r="X4285" s="404">
        <v>0.10908</v>
      </c>
      <c r="Y4285" s="403">
        <f>X4285+(S4285*((U4285-INDEX('[1]Center of Mass'!$B$8:$M$105,MATCH(A4285,'[1]Center of Mass'!$B$8:$B$105,0),9))^2+(V4285-INDEX('[1]Center of Mass'!$B$8:$M$105,MATCH(A4285,'[1]Center of Mass'!$B$8:$B$105,0),10))^2))</f>
        <v>217.89810144999993</v>
      </c>
    </row>
    <row r="4286" spans="1:25">
      <c r="A4286" s="403" t="s">
        <v>20</v>
      </c>
      <c r="B4286" s="403" t="s">
        <v>574</v>
      </c>
      <c r="C4286" s="403" t="s">
        <v>343</v>
      </c>
      <c r="D4286" s="403" t="s">
        <v>344</v>
      </c>
      <c r="E4286" s="403" t="s">
        <v>1455</v>
      </c>
      <c r="F4286" s="403">
        <v>0</v>
      </c>
      <c r="O4286" s="403" t="s">
        <v>345</v>
      </c>
      <c r="R4286" s="403">
        <v>4</v>
      </c>
      <c r="S4286" s="403">
        <v>1.43</v>
      </c>
      <c r="T4286" s="403">
        <v>4.8</v>
      </c>
      <c r="U4286" s="403">
        <v>10.15</v>
      </c>
      <c r="V4286" s="403">
        <v>23.65</v>
      </c>
      <c r="W4286" s="403">
        <v>13.6</v>
      </c>
      <c r="X4286" s="404">
        <v>0.34558</v>
      </c>
      <c r="Y4286" s="403">
        <f>X4286+(S4286*((U4286-INDEX('[1]Center of Mass'!$B$8:$M$105,MATCH(A4286,'[1]Center of Mass'!$B$8:$B$105,0),9))^2+(V4286-INDEX('[1]Center of Mass'!$B$8:$M$105,MATCH(A4286,'[1]Center of Mass'!$B$8:$B$105,0),10))^2))</f>
        <v>370.07334554999989</v>
      </c>
    </row>
    <row r="4287" spans="1:25">
      <c r="A4287" s="403" t="s">
        <v>20</v>
      </c>
      <c r="B4287" s="403" t="s">
        <v>534</v>
      </c>
      <c r="C4287" s="403" t="s">
        <v>343</v>
      </c>
      <c r="D4287" s="403" t="s">
        <v>344</v>
      </c>
      <c r="E4287" s="403" t="s">
        <v>1455</v>
      </c>
      <c r="F4287" s="403">
        <v>0</v>
      </c>
      <c r="O4287" s="403" t="s">
        <v>345</v>
      </c>
      <c r="R4287" s="403">
        <v>4</v>
      </c>
      <c r="S4287" s="403">
        <v>1.0449999999999999</v>
      </c>
      <c r="T4287" s="403">
        <v>4.0999999999999996</v>
      </c>
      <c r="U4287" s="403">
        <v>11.275</v>
      </c>
      <c r="V4287" s="403">
        <v>23.65</v>
      </c>
      <c r="W4287" s="403">
        <v>13.6</v>
      </c>
      <c r="X4287" s="404">
        <v>0.18396000000000001</v>
      </c>
      <c r="Y4287" s="403">
        <f>X4287+(S4287*((U4287-INDEX('[1]Center of Mass'!$B$8:$M$105,MATCH(A4287,'[1]Center of Mass'!$B$8:$B$105,0),9))^2+(V4287-INDEX('[1]Center of Mass'!$B$8:$M$105,MATCH(A4287,'[1]Center of Mass'!$B$8:$B$105,0),10))^2))</f>
        <v>244.30955544999992</v>
      </c>
    </row>
    <row r="4288" spans="1:25">
      <c r="A4288" s="403" t="s">
        <v>20</v>
      </c>
      <c r="B4288" s="403" t="s">
        <v>535</v>
      </c>
      <c r="C4288" s="403" t="s">
        <v>343</v>
      </c>
      <c r="D4288" s="403" t="s">
        <v>344</v>
      </c>
      <c r="E4288" s="403" t="s">
        <v>1455</v>
      </c>
      <c r="F4288" s="403">
        <v>0</v>
      </c>
      <c r="O4288" s="403" t="s">
        <v>345</v>
      </c>
      <c r="R4288" s="403">
        <v>4</v>
      </c>
      <c r="S4288" s="403">
        <v>1.0449999999999999</v>
      </c>
      <c r="T4288" s="403">
        <v>4.0999999999999996</v>
      </c>
      <c r="U4288" s="403">
        <v>12.225</v>
      </c>
      <c r="V4288" s="403">
        <v>23.65</v>
      </c>
      <c r="W4288" s="403">
        <v>13.6</v>
      </c>
      <c r="X4288" s="404">
        <v>0.18396000000000001</v>
      </c>
      <c r="Y4288" s="403">
        <f>X4288+(S4288*((U4288-INDEX('[1]Center of Mass'!$B$8:$M$105,MATCH(A4288,'[1]Center of Mass'!$B$8:$B$105,0),9))^2+(V4288-INDEX('[1]Center of Mass'!$B$8:$M$105,MATCH(A4288,'[1]Center of Mass'!$B$8:$B$105,0),10))^2))</f>
        <v>224.36322244999994</v>
      </c>
    </row>
    <row r="4289" spans="1:25">
      <c r="A4289" s="403" t="s">
        <v>20</v>
      </c>
      <c r="B4289" s="403" t="s">
        <v>536</v>
      </c>
      <c r="C4289" s="403" t="s">
        <v>343</v>
      </c>
      <c r="D4289" s="403" t="s">
        <v>344</v>
      </c>
      <c r="E4289" s="403" t="s">
        <v>1455</v>
      </c>
      <c r="F4289" s="403">
        <v>0</v>
      </c>
      <c r="O4289" s="403" t="s">
        <v>345</v>
      </c>
      <c r="R4289" s="403">
        <v>4</v>
      </c>
      <c r="S4289" s="403">
        <v>1.1917</v>
      </c>
      <c r="T4289" s="403">
        <v>4.367</v>
      </c>
      <c r="U4289" s="403">
        <v>13.242000000000001</v>
      </c>
      <c r="V4289" s="403">
        <v>23.65</v>
      </c>
      <c r="W4289" s="403">
        <v>13.6</v>
      </c>
      <c r="X4289" s="404">
        <v>0.23671</v>
      </c>
      <c r="Y4289" s="403">
        <f>X4289+(S4289*((U4289-INDEX('[1]Center of Mass'!$B$8:$M$105,MATCH(A4289,'[1]Center of Mass'!$B$8:$B$105,0),9))^2+(V4289-INDEX('[1]Center of Mass'!$B$8:$M$105,MATCH(A4289,'[1]Center of Mass'!$B$8:$B$105,0),10))^2))</f>
        <v>233.92012437449989</v>
      </c>
    </row>
    <row r="4290" spans="1:25">
      <c r="A4290" s="403" t="s">
        <v>20</v>
      </c>
      <c r="B4290" s="403" t="s">
        <v>537</v>
      </c>
      <c r="C4290" s="403" t="s">
        <v>343</v>
      </c>
      <c r="D4290" s="403" t="s">
        <v>344</v>
      </c>
      <c r="E4290" s="403" t="s">
        <v>1455</v>
      </c>
      <c r="F4290" s="403">
        <v>0</v>
      </c>
      <c r="O4290" s="403" t="s">
        <v>345</v>
      </c>
      <c r="R4290" s="403">
        <v>4</v>
      </c>
      <c r="S4290" s="403">
        <v>1.1917</v>
      </c>
      <c r="T4290" s="403">
        <v>4.367</v>
      </c>
      <c r="U4290" s="403">
        <v>14.324999999999999</v>
      </c>
      <c r="V4290" s="403">
        <v>23.65</v>
      </c>
      <c r="W4290" s="403">
        <v>13.6</v>
      </c>
      <c r="X4290" s="404">
        <v>0.23671</v>
      </c>
      <c r="Y4290" s="403">
        <f>X4290+(S4290*((U4290-INDEX('[1]Center of Mass'!$B$8:$M$105,MATCH(A4290,'[1]Center of Mass'!$B$8:$B$105,0),9))^2+(V4290-INDEX('[1]Center of Mass'!$B$8:$M$105,MATCH(A4290,'[1]Center of Mass'!$B$8:$B$105,0),10))^2))</f>
        <v>213.23808149699994</v>
      </c>
    </row>
    <row r="4291" spans="1:25">
      <c r="A4291" s="403" t="s">
        <v>20</v>
      </c>
      <c r="B4291" s="403" t="s">
        <v>538</v>
      </c>
      <c r="C4291" s="403" t="s">
        <v>343</v>
      </c>
      <c r="D4291" s="403" t="s">
        <v>344</v>
      </c>
      <c r="E4291" s="403" t="s">
        <v>1455</v>
      </c>
      <c r="F4291" s="403">
        <v>0</v>
      </c>
      <c r="O4291" s="403" t="s">
        <v>345</v>
      </c>
      <c r="R4291" s="403">
        <v>4</v>
      </c>
      <c r="S4291" s="403">
        <v>1.1917</v>
      </c>
      <c r="T4291" s="403">
        <v>4.367</v>
      </c>
      <c r="U4291" s="403">
        <v>15.407999999999999</v>
      </c>
      <c r="V4291" s="403">
        <v>23.65</v>
      </c>
      <c r="W4291" s="403">
        <v>13.6</v>
      </c>
      <c r="X4291" s="404">
        <v>0.23671</v>
      </c>
      <c r="Y4291" s="403">
        <f>X4291+(S4291*((U4291-INDEX('[1]Center of Mass'!$B$8:$M$105,MATCH(A4291,'[1]Center of Mass'!$B$8:$B$105,0),9))^2+(V4291-INDEX('[1]Center of Mass'!$B$8:$M$105,MATCH(A4291,'[1]Center of Mass'!$B$8:$B$105,0),10))^2))</f>
        <v>195.35150226209993</v>
      </c>
    </row>
    <row r="4292" spans="1:25">
      <c r="A4292" s="403" t="s">
        <v>20</v>
      </c>
      <c r="B4292" s="403" t="s">
        <v>400</v>
      </c>
      <c r="C4292" s="403" t="s">
        <v>343</v>
      </c>
      <c r="D4292" s="403" t="s">
        <v>344</v>
      </c>
      <c r="E4292" s="403" t="s">
        <v>1455</v>
      </c>
      <c r="F4292" s="403">
        <v>0</v>
      </c>
      <c r="O4292" s="403" t="s">
        <v>345</v>
      </c>
      <c r="R4292" s="403">
        <v>4</v>
      </c>
      <c r="S4292" s="403">
        <v>1.1917</v>
      </c>
      <c r="T4292" s="403">
        <v>4.367</v>
      </c>
      <c r="U4292" s="403">
        <v>16.492000000000001</v>
      </c>
      <c r="V4292" s="403">
        <v>23.65</v>
      </c>
      <c r="W4292" s="403">
        <v>13.6</v>
      </c>
      <c r="X4292" s="404">
        <v>0.23671</v>
      </c>
      <c r="Y4292" s="403">
        <f>X4292+(S4292*((U4292-INDEX('[1]Center of Mass'!$B$8:$M$105,MATCH(A4292,'[1]Center of Mass'!$B$8:$B$105,0),9))^2+(V4292-INDEX('[1]Center of Mass'!$B$8:$M$105,MATCH(A4292,'[1]Center of Mass'!$B$8:$B$105,0),10))^2))</f>
        <v>180.2477439244999</v>
      </c>
    </row>
    <row r="4293" spans="1:25">
      <c r="A4293" s="403" t="s">
        <v>20</v>
      </c>
      <c r="B4293" s="403" t="s">
        <v>539</v>
      </c>
      <c r="C4293" s="403" t="s">
        <v>343</v>
      </c>
      <c r="D4293" s="403" t="s">
        <v>344</v>
      </c>
      <c r="E4293" s="403" t="s">
        <v>1455</v>
      </c>
      <c r="F4293" s="403">
        <v>0</v>
      </c>
      <c r="O4293" s="403" t="s">
        <v>345</v>
      </c>
      <c r="R4293" s="403">
        <v>4</v>
      </c>
      <c r="S4293" s="403">
        <v>1.1917</v>
      </c>
      <c r="T4293" s="403">
        <v>4.367</v>
      </c>
      <c r="U4293" s="403">
        <v>17.574999999999999</v>
      </c>
      <c r="V4293" s="403">
        <v>23.65</v>
      </c>
      <c r="W4293" s="403">
        <v>13.6</v>
      </c>
      <c r="X4293" s="404">
        <v>0.23671</v>
      </c>
      <c r="Y4293" s="403">
        <f>X4293+(S4293*((U4293-INDEX('[1]Center of Mass'!$B$8:$M$105,MATCH(A4293,'[1]Center of Mass'!$B$8:$B$105,0),9))^2+(V4293-INDEX('[1]Center of Mass'!$B$8:$M$105,MATCH(A4293,'[1]Center of Mass'!$B$8:$B$105,0),10))^2))</f>
        <v>167.95467319699995</v>
      </c>
    </row>
    <row r="4294" spans="1:25">
      <c r="A4294" s="403" t="s">
        <v>20</v>
      </c>
      <c r="B4294" s="403" t="s">
        <v>401</v>
      </c>
      <c r="C4294" s="403" t="s">
        <v>343</v>
      </c>
      <c r="D4294" s="403" t="s">
        <v>344</v>
      </c>
      <c r="E4294" s="403" t="s">
        <v>1455</v>
      </c>
      <c r="F4294" s="403">
        <v>0</v>
      </c>
      <c r="O4294" s="403" t="s">
        <v>345</v>
      </c>
      <c r="R4294" s="403">
        <v>4</v>
      </c>
      <c r="S4294" s="403">
        <v>1.1917</v>
      </c>
      <c r="T4294" s="403">
        <v>4.367</v>
      </c>
      <c r="U4294" s="403">
        <v>18.658000000000001</v>
      </c>
      <c r="V4294" s="403">
        <v>23.65</v>
      </c>
      <c r="W4294" s="403">
        <v>13.6</v>
      </c>
      <c r="X4294" s="404">
        <v>0.23671</v>
      </c>
      <c r="Y4294" s="403">
        <f>X4294+(S4294*((U4294-INDEX('[1]Center of Mass'!$B$8:$M$105,MATCH(A4294,'[1]Center of Mass'!$B$8:$B$105,0),9))^2+(V4294-INDEX('[1]Center of Mass'!$B$8:$M$105,MATCH(A4294,'[1]Center of Mass'!$B$8:$B$105,0),10))^2))</f>
        <v>158.45706611209991</v>
      </c>
    </row>
    <row r="4295" spans="1:25">
      <c r="A4295" s="403" t="s">
        <v>20</v>
      </c>
      <c r="B4295" s="403" t="s">
        <v>403</v>
      </c>
      <c r="C4295" s="403" t="s">
        <v>343</v>
      </c>
      <c r="D4295" s="403" t="s">
        <v>344</v>
      </c>
      <c r="E4295" s="403" t="s">
        <v>1455</v>
      </c>
      <c r="F4295" s="403">
        <v>0</v>
      </c>
      <c r="O4295" s="403" t="s">
        <v>345</v>
      </c>
      <c r="R4295" s="403">
        <v>4</v>
      </c>
      <c r="S4295" s="403">
        <v>1.5</v>
      </c>
      <c r="T4295" s="403">
        <v>4.9000000000000004</v>
      </c>
      <c r="U4295" s="403">
        <v>-0.6</v>
      </c>
      <c r="V4295" s="403">
        <v>24.824999999999999</v>
      </c>
      <c r="W4295" s="403">
        <v>13.6</v>
      </c>
      <c r="X4295" s="404">
        <v>0.37530999999999998</v>
      </c>
      <c r="Y4295" s="403">
        <f>X4295+(S4295*((U4295-INDEX('[1]Center of Mass'!$B$8:$M$105,MATCH(A4295,'[1]Center of Mass'!$B$8:$B$105,0),9))^2+(V4295-INDEX('[1]Center of Mass'!$B$8:$M$105,MATCH(A4295,'[1]Center of Mass'!$B$8:$B$105,0),10))^2))</f>
        <v>978.28149999999994</v>
      </c>
    </row>
    <row r="4296" spans="1:25">
      <c r="A4296" s="403" t="s">
        <v>20</v>
      </c>
      <c r="B4296" s="403" t="s">
        <v>404</v>
      </c>
      <c r="C4296" s="403" t="s">
        <v>343</v>
      </c>
      <c r="D4296" s="403" t="s">
        <v>344</v>
      </c>
      <c r="E4296" s="403" t="s">
        <v>1455</v>
      </c>
      <c r="F4296" s="403">
        <v>0</v>
      </c>
      <c r="O4296" s="403" t="s">
        <v>345</v>
      </c>
      <c r="R4296" s="403">
        <v>4</v>
      </c>
      <c r="S4296" s="403">
        <v>1.375</v>
      </c>
      <c r="T4296" s="403">
        <v>4.7</v>
      </c>
      <c r="U4296" s="403">
        <v>0.55000000000000004</v>
      </c>
      <c r="V4296" s="403">
        <v>24.824999999999999</v>
      </c>
      <c r="W4296" s="403">
        <v>13.6</v>
      </c>
      <c r="X4296" s="404">
        <v>0.31768000000000002</v>
      </c>
      <c r="Y4296" s="403">
        <f>X4296+(S4296*((U4296-INDEX('[1]Center of Mass'!$B$8:$M$105,MATCH(A4296,'[1]Center of Mass'!$B$8:$B$105,0),9))^2+(V4296-INDEX('[1]Center of Mass'!$B$8:$M$105,MATCH(A4296,'[1]Center of Mass'!$B$8:$B$105,0),10))^2))</f>
        <v>827.72277499999984</v>
      </c>
    </row>
    <row r="4297" spans="1:25">
      <c r="A4297" s="403" t="s">
        <v>20</v>
      </c>
      <c r="B4297" s="403" t="s">
        <v>405</v>
      </c>
      <c r="C4297" s="403" t="s">
        <v>343</v>
      </c>
      <c r="D4297" s="403" t="s">
        <v>344</v>
      </c>
      <c r="E4297" s="403" t="s">
        <v>1455</v>
      </c>
      <c r="F4297" s="403">
        <v>0</v>
      </c>
      <c r="O4297" s="403" t="s">
        <v>345</v>
      </c>
      <c r="R4297" s="403">
        <v>4</v>
      </c>
      <c r="S4297" s="403">
        <v>1.375</v>
      </c>
      <c r="T4297" s="403">
        <v>4.7</v>
      </c>
      <c r="U4297" s="403">
        <v>1.65</v>
      </c>
      <c r="V4297" s="403">
        <v>24.824999999999999</v>
      </c>
      <c r="W4297" s="403">
        <v>13.6</v>
      </c>
      <c r="X4297" s="404">
        <v>0.31768000000000002</v>
      </c>
      <c r="Y4297" s="403">
        <f>X4297+(S4297*((U4297-INDEX('[1]Center of Mass'!$B$8:$M$105,MATCH(A4297,'[1]Center of Mass'!$B$8:$B$105,0),9))^2+(V4297-INDEX('[1]Center of Mass'!$B$8:$M$105,MATCH(A4297,'[1]Center of Mass'!$B$8:$B$105,0),10))^2))</f>
        <v>765.11737499999992</v>
      </c>
    </row>
    <row r="4298" spans="1:25">
      <c r="A4298" s="403" t="s">
        <v>20</v>
      </c>
      <c r="B4298" s="403" t="s">
        <v>406</v>
      </c>
      <c r="C4298" s="403" t="s">
        <v>343</v>
      </c>
      <c r="D4298" s="403" t="s">
        <v>344</v>
      </c>
      <c r="E4298" s="403" t="s">
        <v>1455</v>
      </c>
      <c r="F4298" s="403">
        <v>0</v>
      </c>
      <c r="O4298" s="403" t="s">
        <v>345</v>
      </c>
      <c r="R4298" s="403">
        <v>4</v>
      </c>
      <c r="S4298" s="403">
        <v>1.375</v>
      </c>
      <c r="T4298" s="403">
        <v>4.7</v>
      </c>
      <c r="U4298" s="403">
        <v>2.75</v>
      </c>
      <c r="V4298" s="403">
        <v>24.824999999999999</v>
      </c>
      <c r="W4298" s="403">
        <v>13.6</v>
      </c>
      <c r="X4298" s="404">
        <v>0.31768000000000002</v>
      </c>
      <c r="Y4298" s="403">
        <f>X4298+(S4298*((U4298-INDEX('[1]Center of Mass'!$B$8:$M$105,MATCH(A4298,'[1]Center of Mass'!$B$8:$B$105,0),9))^2+(V4298-INDEX('[1]Center of Mass'!$B$8:$M$105,MATCH(A4298,'[1]Center of Mass'!$B$8:$B$105,0),10))^2))</f>
        <v>705.83947499999988</v>
      </c>
    </row>
    <row r="4299" spans="1:25">
      <c r="A4299" s="403" t="s">
        <v>20</v>
      </c>
      <c r="B4299" s="403" t="s">
        <v>407</v>
      </c>
      <c r="C4299" s="403" t="s">
        <v>343</v>
      </c>
      <c r="D4299" s="403" t="s">
        <v>344</v>
      </c>
      <c r="E4299" s="403" t="s">
        <v>1455</v>
      </c>
      <c r="F4299" s="403">
        <v>0</v>
      </c>
      <c r="O4299" s="403" t="s">
        <v>345</v>
      </c>
      <c r="R4299" s="403">
        <v>4</v>
      </c>
      <c r="S4299" s="403">
        <v>1.2188000000000001</v>
      </c>
      <c r="T4299" s="403">
        <v>4.45</v>
      </c>
      <c r="U4299" s="403">
        <v>3.7869999999999999</v>
      </c>
      <c r="V4299" s="403">
        <v>24.824999999999999</v>
      </c>
      <c r="W4299" s="403">
        <v>13.6</v>
      </c>
      <c r="X4299" s="404">
        <v>0.25524000000000002</v>
      </c>
      <c r="Y4299" s="403">
        <f>X4299+(S4299*((U4299-INDEX('[1]Center of Mass'!$B$8:$M$105,MATCH(A4299,'[1]Center of Mass'!$B$8:$B$105,0),9))^2+(V4299-INDEX('[1]Center of Mass'!$B$8:$M$105,MATCH(A4299,'[1]Center of Mass'!$B$8:$B$105,0),10))^2))</f>
        <v>578.79610763000005</v>
      </c>
    </row>
    <row r="4300" spans="1:25">
      <c r="A4300" s="403" t="s">
        <v>20</v>
      </c>
      <c r="B4300" s="403" t="s">
        <v>408</v>
      </c>
      <c r="C4300" s="403" t="s">
        <v>343</v>
      </c>
      <c r="D4300" s="403" t="s">
        <v>344</v>
      </c>
      <c r="E4300" s="403" t="s">
        <v>1455</v>
      </c>
      <c r="F4300" s="403">
        <v>0</v>
      </c>
      <c r="O4300" s="403" t="s">
        <v>345</v>
      </c>
      <c r="R4300" s="403">
        <v>4</v>
      </c>
      <c r="S4300" s="403">
        <v>1.2188000000000001</v>
      </c>
      <c r="T4300" s="403">
        <v>4.45</v>
      </c>
      <c r="U4300" s="403">
        <v>4.7619999999999996</v>
      </c>
      <c r="V4300" s="403">
        <v>24.824999999999999</v>
      </c>
      <c r="W4300" s="403">
        <v>13.6</v>
      </c>
      <c r="X4300" s="404">
        <v>0.25524000000000002</v>
      </c>
      <c r="Y4300" s="403">
        <f>X4300+(S4300*((U4300-INDEX('[1]Center of Mass'!$B$8:$M$105,MATCH(A4300,'[1]Center of Mass'!$B$8:$B$105,0),9))^2+(V4300-INDEX('[1]Center of Mass'!$B$8:$M$105,MATCH(A4300,'[1]Center of Mass'!$B$8:$B$105,0),10))^2))</f>
        <v>537.15345943999989</v>
      </c>
    </row>
    <row r="4301" spans="1:25">
      <c r="A4301" s="403" t="s">
        <v>20</v>
      </c>
      <c r="B4301" s="403" t="s">
        <v>409</v>
      </c>
      <c r="C4301" s="403" t="s">
        <v>343</v>
      </c>
      <c r="D4301" s="403" t="s">
        <v>344</v>
      </c>
      <c r="E4301" s="403" t="s">
        <v>1455</v>
      </c>
      <c r="F4301" s="403">
        <v>0</v>
      </c>
      <c r="O4301" s="403" t="s">
        <v>345</v>
      </c>
      <c r="R4301" s="403">
        <v>4</v>
      </c>
      <c r="S4301" s="403">
        <v>1.2188000000000001</v>
      </c>
      <c r="T4301" s="403">
        <v>4.45</v>
      </c>
      <c r="U4301" s="403">
        <v>5.7370000000000001</v>
      </c>
      <c r="V4301" s="403">
        <v>24.824999999999999</v>
      </c>
      <c r="W4301" s="403">
        <v>13.6</v>
      </c>
      <c r="X4301" s="404">
        <v>0.25524000000000002</v>
      </c>
      <c r="Y4301" s="403">
        <f>X4301+(S4301*((U4301-INDEX('[1]Center of Mass'!$B$8:$M$105,MATCH(A4301,'[1]Center of Mass'!$B$8:$B$105,0),9))^2+(V4301-INDEX('[1]Center of Mass'!$B$8:$M$105,MATCH(A4301,'[1]Center of Mass'!$B$8:$B$105,0),10))^2))</f>
        <v>497.82805474999992</v>
      </c>
    </row>
    <row r="4302" spans="1:25">
      <c r="A4302" s="403" t="s">
        <v>20</v>
      </c>
      <c r="B4302" s="403" t="s">
        <v>456</v>
      </c>
      <c r="C4302" s="403" t="s">
        <v>343</v>
      </c>
      <c r="D4302" s="403" t="s">
        <v>344</v>
      </c>
      <c r="E4302" s="403" t="s">
        <v>1455</v>
      </c>
      <c r="F4302" s="403">
        <v>0</v>
      </c>
      <c r="O4302" s="403" t="s">
        <v>345</v>
      </c>
      <c r="R4302" s="403">
        <v>4</v>
      </c>
      <c r="S4302" s="403">
        <v>1.2188000000000001</v>
      </c>
      <c r="T4302" s="403">
        <v>4.45</v>
      </c>
      <c r="U4302" s="403">
        <v>6.7130000000000001</v>
      </c>
      <c r="V4302" s="403">
        <v>24.824999999999999</v>
      </c>
      <c r="W4302" s="403">
        <v>13.6</v>
      </c>
      <c r="X4302" s="404">
        <v>0.25524000000000002</v>
      </c>
      <c r="Y4302" s="403">
        <f>X4302+(S4302*((U4302-INDEX('[1]Center of Mass'!$B$8:$M$105,MATCH(A4302,'[1]Center of Mass'!$B$8:$B$105,0),9))^2+(V4302-INDEX('[1]Center of Mass'!$B$8:$M$105,MATCH(A4302,'[1]Center of Mass'!$B$8:$B$105,0),10))^2))</f>
        <v>460.78312602039995</v>
      </c>
    </row>
    <row r="4303" spans="1:25">
      <c r="A4303" s="403" t="s">
        <v>20</v>
      </c>
      <c r="B4303" s="403" t="s">
        <v>410</v>
      </c>
      <c r="C4303" s="403" t="s">
        <v>343</v>
      </c>
      <c r="D4303" s="403" t="s">
        <v>344</v>
      </c>
      <c r="E4303" s="403" t="s">
        <v>1455</v>
      </c>
      <c r="F4303" s="403">
        <v>0</v>
      </c>
      <c r="O4303" s="403" t="s">
        <v>345</v>
      </c>
      <c r="R4303" s="403">
        <v>4</v>
      </c>
      <c r="S4303" s="403">
        <v>2</v>
      </c>
      <c r="T4303" s="403">
        <v>5.7</v>
      </c>
      <c r="U4303" s="403">
        <v>8</v>
      </c>
      <c r="V4303" s="403">
        <v>24.824999999999999</v>
      </c>
      <c r="W4303" s="403">
        <v>13.6</v>
      </c>
      <c r="X4303" s="404">
        <v>0.68708000000000002</v>
      </c>
      <c r="Y4303" s="403">
        <f>X4303+(S4303*((U4303-INDEX('[1]Center of Mass'!$B$8:$M$105,MATCH(A4303,'[1]Center of Mass'!$B$8:$B$105,0),9))^2+(V4303-INDEX('[1]Center of Mass'!$B$8:$M$105,MATCH(A4303,'[1]Center of Mass'!$B$8:$B$105,0),10))^2))</f>
        <v>682.05959999999993</v>
      </c>
    </row>
    <row r="4304" spans="1:25">
      <c r="A4304" s="403" t="s">
        <v>20</v>
      </c>
      <c r="B4304" s="403" t="s">
        <v>412</v>
      </c>
      <c r="C4304" s="403" t="s">
        <v>343</v>
      </c>
      <c r="D4304" s="403" t="s">
        <v>344</v>
      </c>
      <c r="E4304" s="403" t="s">
        <v>1455</v>
      </c>
      <c r="F4304" s="403">
        <v>0</v>
      </c>
      <c r="O4304" s="403" t="s">
        <v>345</v>
      </c>
      <c r="R4304" s="403">
        <v>4</v>
      </c>
      <c r="S4304" s="403">
        <v>0.875</v>
      </c>
      <c r="T4304" s="403">
        <v>3.9</v>
      </c>
      <c r="U4304" s="403">
        <v>9.15</v>
      </c>
      <c r="V4304" s="403">
        <v>24.824999999999999</v>
      </c>
      <c r="W4304" s="403">
        <v>13.6</v>
      </c>
      <c r="X4304" s="404">
        <v>0.14965999999999999</v>
      </c>
      <c r="Y4304" s="403">
        <f>X4304+(S4304*((U4304-INDEX('[1]Center of Mass'!$B$8:$M$105,MATCH(A4304,'[1]Center of Mass'!$B$8:$B$105,0),9))^2+(V4304-INDEX('[1]Center of Mass'!$B$8:$M$105,MATCH(A4304,'[1]Center of Mass'!$B$8:$B$105,0),10))^2))</f>
        <v>271.64287499999989</v>
      </c>
    </row>
    <row r="4305" spans="1:25">
      <c r="A4305" s="403" t="s">
        <v>20</v>
      </c>
      <c r="B4305" s="403" t="s">
        <v>413</v>
      </c>
      <c r="C4305" s="403" t="s">
        <v>343</v>
      </c>
      <c r="D4305" s="403" t="s">
        <v>344</v>
      </c>
      <c r="E4305" s="403" t="s">
        <v>1455</v>
      </c>
      <c r="F4305" s="403">
        <v>0</v>
      </c>
      <c r="O4305" s="403" t="s">
        <v>345</v>
      </c>
      <c r="R4305" s="403">
        <v>4</v>
      </c>
      <c r="S4305" s="403">
        <v>1.625</v>
      </c>
      <c r="T4305" s="403">
        <v>5.0999999999999996</v>
      </c>
      <c r="U4305" s="403">
        <v>10.15</v>
      </c>
      <c r="V4305" s="403">
        <v>24.824999999999999</v>
      </c>
      <c r="W4305" s="403">
        <v>13.6</v>
      </c>
      <c r="X4305" s="404">
        <v>0.44044</v>
      </c>
      <c r="Y4305" s="403">
        <f>X4305+(S4305*((U4305-INDEX('[1]Center of Mass'!$B$8:$M$105,MATCH(A4305,'[1]Center of Mass'!$B$8:$B$105,0),9))^2+(V4305-INDEX('[1]Center of Mass'!$B$8:$M$105,MATCH(A4305,'[1]Center of Mass'!$B$8:$B$105,0),10))^2))</f>
        <v>465.16762499999999</v>
      </c>
    </row>
    <row r="4306" spans="1:25">
      <c r="A4306" s="403" t="s">
        <v>20</v>
      </c>
      <c r="B4306" s="403" t="s">
        <v>414</v>
      </c>
      <c r="C4306" s="403" t="s">
        <v>343</v>
      </c>
      <c r="D4306" s="403" t="s">
        <v>344</v>
      </c>
      <c r="E4306" s="403" t="s">
        <v>1455</v>
      </c>
      <c r="F4306" s="403">
        <v>0</v>
      </c>
      <c r="O4306" s="403" t="s">
        <v>345</v>
      </c>
      <c r="R4306" s="403">
        <v>4</v>
      </c>
      <c r="S4306" s="403">
        <v>1.1875</v>
      </c>
      <c r="T4306" s="403">
        <v>4.4000000000000004</v>
      </c>
      <c r="U4306" s="403">
        <v>11.275</v>
      </c>
      <c r="V4306" s="403">
        <v>24.824999999999999</v>
      </c>
      <c r="W4306" s="403">
        <v>13.6</v>
      </c>
      <c r="X4306" s="404">
        <v>0.24393000000000001</v>
      </c>
      <c r="Y4306" s="403">
        <f>X4306+(S4306*((U4306-INDEX('[1]Center of Mass'!$B$8:$M$105,MATCH(A4306,'[1]Center of Mass'!$B$8:$B$105,0),9))^2+(V4306-INDEX('[1]Center of Mass'!$B$8:$M$105,MATCH(A4306,'[1]Center of Mass'!$B$8:$B$105,0),10))^2))</f>
        <v>310.23853093749995</v>
      </c>
    </row>
    <row r="4307" spans="1:25">
      <c r="A4307" s="403" t="s">
        <v>20</v>
      </c>
      <c r="B4307" s="403" t="s">
        <v>415</v>
      </c>
      <c r="C4307" s="403" t="s">
        <v>343</v>
      </c>
      <c r="D4307" s="403" t="s">
        <v>344</v>
      </c>
      <c r="E4307" s="403" t="s">
        <v>1455</v>
      </c>
      <c r="F4307" s="403">
        <v>0</v>
      </c>
      <c r="O4307" s="403" t="s">
        <v>345</v>
      </c>
      <c r="R4307" s="403">
        <v>4</v>
      </c>
      <c r="S4307" s="403">
        <v>1.1875</v>
      </c>
      <c r="T4307" s="403">
        <v>4.4000000000000004</v>
      </c>
      <c r="U4307" s="403">
        <v>12.225</v>
      </c>
      <c r="V4307" s="403">
        <v>24.824999999999999</v>
      </c>
      <c r="W4307" s="403">
        <v>13.6</v>
      </c>
      <c r="X4307" s="404">
        <v>0.24393000000000001</v>
      </c>
      <c r="Y4307" s="403">
        <f>X4307+(S4307*((U4307-INDEX('[1]Center of Mass'!$B$8:$M$105,MATCH(A4307,'[1]Center of Mass'!$B$8:$B$105,0),9))^2+(V4307-INDEX('[1]Center of Mass'!$B$8:$M$105,MATCH(A4307,'[1]Center of Mass'!$B$8:$B$105,0),10))^2))</f>
        <v>287.57224343749994</v>
      </c>
    </row>
    <row r="4308" spans="1:25">
      <c r="A4308" s="403" t="s">
        <v>20</v>
      </c>
      <c r="B4308" s="403" t="s">
        <v>416</v>
      </c>
      <c r="C4308" s="403" t="s">
        <v>343</v>
      </c>
      <c r="D4308" s="403" t="s">
        <v>344</v>
      </c>
      <c r="E4308" s="403" t="s">
        <v>1455</v>
      </c>
      <c r="F4308" s="403">
        <v>0</v>
      </c>
      <c r="O4308" s="403" t="s">
        <v>345</v>
      </c>
      <c r="R4308" s="403">
        <v>4</v>
      </c>
      <c r="S4308" s="403">
        <v>1.3542000000000001</v>
      </c>
      <c r="T4308" s="403">
        <v>4.6669999999999998</v>
      </c>
      <c r="U4308" s="403">
        <v>13.242000000000001</v>
      </c>
      <c r="V4308" s="403">
        <v>24.824999999999999</v>
      </c>
      <c r="W4308" s="403">
        <v>13.6</v>
      </c>
      <c r="X4308" s="404">
        <v>0.30875999999999998</v>
      </c>
      <c r="Y4308" s="403">
        <f>X4308+(S4308*((U4308-INDEX('[1]Center of Mass'!$B$8:$M$105,MATCH(A4308,'[1]Center of Mass'!$B$8:$B$105,0),9))^2+(V4308-INDEX('[1]Center of Mass'!$B$8:$M$105,MATCH(A4308,'[1]Center of Mass'!$B$8:$B$105,0),10))^2))</f>
        <v>303.00978175199992</v>
      </c>
    </row>
    <row r="4309" spans="1:25">
      <c r="A4309" s="403" t="s">
        <v>20</v>
      </c>
      <c r="B4309" s="403" t="s">
        <v>417</v>
      </c>
      <c r="C4309" s="403" t="s">
        <v>343</v>
      </c>
      <c r="D4309" s="403" t="s">
        <v>344</v>
      </c>
      <c r="E4309" s="403" t="s">
        <v>1455</v>
      </c>
      <c r="F4309" s="403">
        <v>0</v>
      </c>
      <c r="O4309" s="403" t="s">
        <v>345</v>
      </c>
      <c r="R4309" s="403">
        <v>4</v>
      </c>
      <c r="S4309" s="403">
        <v>1.3542000000000001</v>
      </c>
      <c r="T4309" s="403">
        <v>4.6669999999999998</v>
      </c>
      <c r="U4309" s="403">
        <v>14.324999999999999</v>
      </c>
      <c r="V4309" s="403">
        <v>24.824999999999999</v>
      </c>
      <c r="W4309" s="403">
        <v>13.6</v>
      </c>
      <c r="X4309" s="404">
        <v>0.30875999999999998</v>
      </c>
      <c r="Y4309" s="403">
        <f>X4309+(S4309*((U4309-INDEX('[1]Center of Mass'!$B$8:$M$105,MATCH(A4309,'[1]Center of Mass'!$B$8:$B$105,0),9))^2+(V4309-INDEX('[1]Center of Mass'!$B$8:$M$105,MATCH(A4309,'[1]Center of Mass'!$B$8:$B$105,0),10))^2))</f>
        <v>279.50753918699996</v>
      </c>
    </row>
    <row r="4310" spans="1:25">
      <c r="A4310" s="403" t="s">
        <v>20</v>
      </c>
      <c r="B4310" s="403" t="s">
        <v>540</v>
      </c>
      <c r="C4310" s="403" t="s">
        <v>343</v>
      </c>
      <c r="D4310" s="403" t="s">
        <v>344</v>
      </c>
      <c r="E4310" s="403" t="s">
        <v>1455</v>
      </c>
      <c r="F4310" s="403">
        <v>0</v>
      </c>
      <c r="O4310" s="403" t="s">
        <v>345</v>
      </c>
      <c r="R4310" s="403">
        <v>4</v>
      </c>
      <c r="S4310" s="403">
        <v>1.3542000000000001</v>
      </c>
      <c r="T4310" s="403">
        <v>4.6669999999999998</v>
      </c>
      <c r="U4310" s="403">
        <v>15.407999999999999</v>
      </c>
      <c r="V4310" s="403">
        <v>24.824999999999999</v>
      </c>
      <c r="W4310" s="403">
        <v>13.6</v>
      </c>
      <c r="X4310" s="404">
        <v>0.30875999999999998</v>
      </c>
      <c r="Y4310" s="403">
        <f>X4310+(S4310*((U4310-INDEX('[1]Center of Mass'!$B$8:$M$105,MATCH(A4310,'[1]Center of Mass'!$B$8:$B$105,0),9))^2+(V4310-INDEX('[1]Center of Mass'!$B$8:$M$105,MATCH(A4310,'[1]Center of Mass'!$B$8:$B$105,0),10))^2))</f>
        <v>259.18194918959995</v>
      </c>
    </row>
    <row r="4311" spans="1:25">
      <c r="A4311" s="403" t="s">
        <v>20</v>
      </c>
      <c r="B4311" s="403" t="s">
        <v>418</v>
      </c>
      <c r="C4311" s="403" t="s">
        <v>343</v>
      </c>
      <c r="D4311" s="403" t="s">
        <v>344</v>
      </c>
      <c r="E4311" s="403" t="s">
        <v>1455</v>
      </c>
      <c r="F4311" s="403">
        <v>0</v>
      </c>
      <c r="O4311" s="403" t="s">
        <v>345</v>
      </c>
      <c r="R4311" s="403">
        <v>4</v>
      </c>
      <c r="S4311" s="403">
        <v>1.3542000000000001</v>
      </c>
      <c r="T4311" s="403">
        <v>4.6669999999999998</v>
      </c>
      <c r="U4311" s="403">
        <v>16.492000000000001</v>
      </c>
      <c r="V4311" s="403">
        <v>24.824999999999999</v>
      </c>
      <c r="W4311" s="403">
        <v>13.6</v>
      </c>
      <c r="X4311" s="404">
        <v>0.30875999999999998</v>
      </c>
      <c r="Y4311" s="403">
        <f>X4311+(S4311*((U4311-INDEX('[1]Center of Mass'!$B$8:$M$105,MATCH(A4311,'[1]Center of Mass'!$B$8:$B$105,0),9))^2+(V4311-INDEX('[1]Center of Mass'!$B$8:$M$105,MATCH(A4311,'[1]Center of Mass'!$B$8:$B$105,0),10))^2))</f>
        <v>242.01864505199993</v>
      </c>
    </row>
    <row r="4312" spans="1:25">
      <c r="A4312" s="403" t="s">
        <v>20</v>
      </c>
      <c r="B4312" s="403" t="s">
        <v>541</v>
      </c>
      <c r="C4312" s="403" t="s">
        <v>343</v>
      </c>
      <c r="D4312" s="403" t="s">
        <v>344</v>
      </c>
      <c r="E4312" s="403" t="s">
        <v>1455</v>
      </c>
      <c r="F4312" s="403">
        <v>0</v>
      </c>
      <c r="O4312" s="403" t="s">
        <v>345</v>
      </c>
      <c r="R4312" s="403">
        <v>4</v>
      </c>
      <c r="S4312" s="403">
        <v>1.3542000000000001</v>
      </c>
      <c r="T4312" s="403">
        <v>4.6669999999999998</v>
      </c>
      <c r="U4312" s="403">
        <v>17.574999999999999</v>
      </c>
      <c r="V4312" s="403">
        <v>24.824999999999999</v>
      </c>
      <c r="W4312" s="403">
        <v>13.6</v>
      </c>
      <c r="X4312" s="404">
        <v>0.30875999999999998</v>
      </c>
      <c r="Y4312" s="403">
        <f>X4312+(S4312*((U4312-INDEX('[1]Center of Mass'!$B$8:$M$105,MATCH(A4312,'[1]Center of Mass'!$B$8:$B$105,0),9))^2+(V4312-INDEX('[1]Center of Mass'!$B$8:$M$105,MATCH(A4312,'[1]Center of Mass'!$B$8:$B$105,0),10))^2))</f>
        <v>228.04929338699998</v>
      </c>
    </row>
    <row r="4313" spans="1:25">
      <c r="A4313" s="403" t="s">
        <v>20</v>
      </c>
      <c r="B4313" s="403" t="s">
        <v>542</v>
      </c>
      <c r="C4313" s="403" t="s">
        <v>343</v>
      </c>
      <c r="D4313" s="403" t="s">
        <v>344</v>
      </c>
      <c r="E4313" s="403" t="s">
        <v>1455</v>
      </c>
      <c r="F4313" s="403">
        <v>0</v>
      </c>
      <c r="O4313" s="403" t="s">
        <v>345</v>
      </c>
      <c r="R4313" s="403">
        <v>4</v>
      </c>
      <c r="S4313" s="403">
        <v>1.3542000000000001</v>
      </c>
      <c r="T4313" s="403">
        <v>4.6669999999999998</v>
      </c>
      <c r="U4313" s="403">
        <v>18.658000000000001</v>
      </c>
      <c r="V4313" s="403">
        <v>24.824999999999999</v>
      </c>
      <c r="W4313" s="403">
        <v>13.6</v>
      </c>
      <c r="X4313" s="404">
        <v>0.30875999999999998</v>
      </c>
      <c r="Y4313" s="403">
        <f>X4313+(S4313*((U4313-INDEX('[1]Center of Mass'!$B$8:$M$105,MATCH(A4313,'[1]Center of Mass'!$B$8:$B$105,0),9))^2+(V4313-INDEX('[1]Center of Mass'!$B$8:$M$105,MATCH(A4313,'[1]Center of Mass'!$B$8:$B$105,0),10))^2))</f>
        <v>217.25659428959995</v>
      </c>
    </row>
    <row r="4314" spans="1:25">
      <c r="A4314" s="403" t="s">
        <v>20</v>
      </c>
      <c r="B4314" s="403" t="s">
        <v>545</v>
      </c>
      <c r="C4314" s="403" t="s">
        <v>343</v>
      </c>
      <c r="D4314" s="403" t="s">
        <v>344</v>
      </c>
      <c r="E4314" s="403" t="s">
        <v>1455</v>
      </c>
      <c r="F4314" s="403">
        <v>0</v>
      </c>
      <c r="O4314" s="403" t="s">
        <v>345</v>
      </c>
      <c r="R4314" s="403">
        <v>4</v>
      </c>
      <c r="S4314" s="403">
        <v>1.5</v>
      </c>
      <c r="T4314" s="403">
        <v>4.9000000000000004</v>
      </c>
      <c r="U4314" s="403">
        <v>-0.6</v>
      </c>
      <c r="V4314" s="403">
        <v>26.074999999999999</v>
      </c>
      <c r="W4314" s="403">
        <v>13.6</v>
      </c>
      <c r="X4314" s="404">
        <v>0.37530999999999998</v>
      </c>
      <c r="Y4314" s="403">
        <f>X4314+(S4314*((U4314-INDEX('[1]Center of Mass'!$B$8:$M$105,MATCH(A4314,'[1]Center of Mass'!$B$8:$B$105,0),9))^2+(V4314-INDEX('[1]Center of Mass'!$B$8:$M$105,MATCH(A4314,'[1]Center of Mass'!$B$8:$B$105,0),10))^2))</f>
        <v>1026.6077499999999</v>
      </c>
    </row>
    <row r="4315" spans="1:25">
      <c r="A4315" s="403" t="s">
        <v>20</v>
      </c>
      <c r="B4315" s="403" t="s">
        <v>575</v>
      </c>
      <c r="C4315" s="403" t="s">
        <v>343</v>
      </c>
      <c r="D4315" s="403" t="s">
        <v>344</v>
      </c>
      <c r="E4315" s="403" t="s">
        <v>1455</v>
      </c>
      <c r="F4315" s="403">
        <v>0</v>
      </c>
      <c r="O4315" s="403" t="s">
        <v>345</v>
      </c>
      <c r="R4315" s="403">
        <v>4</v>
      </c>
      <c r="S4315" s="403">
        <v>1.375</v>
      </c>
      <c r="T4315" s="403">
        <v>4.7</v>
      </c>
      <c r="U4315" s="403">
        <v>0.55000000000000004</v>
      </c>
      <c r="V4315" s="403">
        <v>26.074999999999999</v>
      </c>
      <c r="W4315" s="403">
        <v>13.6</v>
      </c>
      <c r="X4315" s="404">
        <v>0.31768000000000002</v>
      </c>
      <c r="Y4315" s="403">
        <f>X4315+(S4315*((U4315-INDEX('[1]Center of Mass'!$B$8:$M$105,MATCH(A4315,'[1]Center of Mass'!$B$8:$B$105,0),9))^2+(V4315-INDEX('[1]Center of Mass'!$B$8:$M$105,MATCH(A4315,'[1]Center of Mass'!$B$8:$B$105,0),10))^2))</f>
        <v>872.02183749999995</v>
      </c>
    </row>
    <row r="4316" spans="1:25">
      <c r="A4316" s="403" t="s">
        <v>20</v>
      </c>
      <c r="B4316" s="403" t="s">
        <v>576</v>
      </c>
      <c r="C4316" s="403" t="s">
        <v>343</v>
      </c>
      <c r="D4316" s="403" t="s">
        <v>344</v>
      </c>
      <c r="E4316" s="403" t="s">
        <v>1455</v>
      </c>
      <c r="F4316" s="403">
        <v>0</v>
      </c>
      <c r="O4316" s="403" t="s">
        <v>345</v>
      </c>
      <c r="R4316" s="403">
        <v>4</v>
      </c>
      <c r="S4316" s="403">
        <v>1.375</v>
      </c>
      <c r="T4316" s="403">
        <v>4.7</v>
      </c>
      <c r="U4316" s="403">
        <v>1.65</v>
      </c>
      <c r="V4316" s="403">
        <v>26.074999999999999</v>
      </c>
      <c r="W4316" s="403">
        <v>13.6</v>
      </c>
      <c r="X4316" s="404">
        <v>0.31768000000000002</v>
      </c>
      <c r="Y4316" s="403">
        <f>X4316+(S4316*((U4316-INDEX('[1]Center of Mass'!$B$8:$M$105,MATCH(A4316,'[1]Center of Mass'!$B$8:$B$105,0),9))^2+(V4316-INDEX('[1]Center of Mass'!$B$8:$M$105,MATCH(A4316,'[1]Center of Mass'!$B$8:$B$105,0),10))^2))</f>
        <v>809.41643750000003</v>
      </c>
    </row>
    <row r="4317" spans="1:25">
      <c r="A4317" s="403" t="s">
        <v>20</v>
      </c>
      <c r="B4317" s="403" t="s">
        <v>577</v>
      </c>
      <c r="C4317" s="403" t="s">
        <v>343</v>
      </c>
      <c r="D4317" s="403" t="s">
        <v>344</v>
      </c>
      <c r="E4317" s="403" t="s">
        <v>1455</v>
      </c>
      <c r="F4317" s="403">
        <v>0</v>
      </c>
      <c r="O4317" s="403" t="s">
        <v>345</v>
      </c>
      <c r="R4317" s="403">
        <v>4</v>
      </c>
      <c r="S4317" s="403">
        <v>1.375</v>
      </c>
      <c r="T4317" s="403">
        <v>4.7</v>
      </c>
      <c r="U4317" s="403">
        <v>2.75</v>
      </c>
      <c r="V4317" s="403">
        <v>26.074999999999999</v>
      </c>
      <c r="W4317" s="403">
        <v>13.6</v>
      </c>
      <c r="X4317" s="404">
        <v>0.31768000000000002</v>
      </c>
      <c r="Y4317" s="403">
        <f>X4317+(S4317*((U4317-INDEX('[1]Center of Mass'!$B$8:$M$105,MATCH(A4317,'[1]Center of Mass'!$B$8:$B$105,0),9))^2+(V4317-INDEX('[1]Center of Mass'!$B$8:$M$105,MATCH(A4317,'[1]Center of Mass'!$B$8:$B$105,0),10))^2))</f>
        <v>750.13853749999998</v>
      </c>
    </row>
    <row r="4318" spans="1:25">
      <c r="A4318" s="403" t="s">
        <v>20</v>
      </c>
      <c r="B4318" s="403" t="s">
        <v>829</v>
      </c>
      <c r="C4318" s="403" t="s">
        <v>343</v>
      </c>
      <c r="D4318" s="403" t="s">
        <v>344</v>
      </c>
      <c r="E4318" s="403" t="s">
        <v>1455</v>
      </c>
      <c r="F4318" s="403">
        <v>0</v>
      </c>
      <c r="O4318" s="403" t="s">
        <v>345</v>
      </c>
      <c r="R4318" s="403">
        <v>4</v>
      </c>
      <c r="S4318" s="403">
        <v>1.2188000000000001</v>
      </c>
      <c r="T4318" s="403">
        <v>4.45</v>
      </c>
      <c r="U4318" s="403">
        <v>3.7869999999999999</v>
      </c>
      <c r="V4318" s="403">
        <v>26.074999999999999</v>
      </c>
      <c r="W4318" s="403">
        <v>13.6</v>
      </c>
      <c r="X4318" s="404">
        <v>0.25524000000000002</v>
      </c>
      <c r="Y4318" s="403">
        <f>X4318+(S4318*((U4318-INDEX('[1]Center of Mass'!$B$8:$M$105,MATCH(A4318,'[1]Center of Mass'!$B$8:$B$105,0),9))^2+(V4318-INDEX('[1]Center of Mass'!$B$8:$M$105,MATCH(A4318,'[1]Center of Mass'!$B$8:$B$105,0),10))^2))</f>
        <v>618.06279663000009</v>
      </c>
    </row>
    <row r="4319" spans="1:25">
      <c r="A4319" s="403" t="s">
        <v>20</v>
      </c>
      <c r="B4319" s="403" t="s">
        <v>830</v>
      </c>
      <c r="C4319" s="403" t="s">
        <v>343</v>
      </c>
      <c r="D4319" s="403" t="s">
        <v>344</v>
      </c>
      <c r="E4319" s="403" t="s">
        <v>1455</v>
      </c>
      <c r="F4319" s="403">
        <v>0</v>
      </c>
      <c r="O4319" s="403" t="s">
        <v>345</v>
      </c>
      <c r="R4319" s="403">
        <v>4</v>
      </c>
      <c r="S4319" s="403">
        <v>1.2188000000000001</v>
      </c>
      <c r="T4319" s="403">
        <v>4.45</v>
      </c>
      <c r="U4319" s="403">
        <v>4.7619999999999996</v>
      </c>
      <c r="V4319" s="403">
        <v>26.074999999999999</v>
      </c>
      <c r="W4319" s="403">
        <v>13.6</v>
      </c>
      <c r="X4319" s="404">
        <v>0.25524000000000002</v>
      </c>
      <c r="Y4319" s="403">
        <f>X4319+(S4319*((U4319-INDEX('[1]Center of Mass'!$B$8:$M$105,MATCH(A4319,'[1]Center of Mass'!$B$8:$B$105,0),9))^2+(V4319-INDEX('[1]Center of Mass'!$B$8:$M$105,MATCH(A4319,'[1]Center of Mass'!$B$8:$B$105,0),10))^2))</f>
        <v>576.42014843999993</v>
      </c>
    </row>
    <row r="4320" spans="1:25">
      <c r="A4320" s="403" t="s">
        <v>20</v>
      </c>
      <c r="B4320" s="403" t="s">
        <v>831</v>
      </c>
      <c r="C4320" s="403" t="s">
        <v>343</v>
      </c>
      <c r="D4320" s="403" t="s">
        <v>344</v>
      </c>
      <c r="E4320" s="403" t="s">
        <v>1455</v>
      </c>
      <c r="F4320" s="403">
        <v>0</v>
      </c>
      <c r="O4320" s="403" t="s">
        <v>345</v>
      </c>
      <c r="R4320" s="403">
        <v>4</v>
      </c>
      <c r="S4320" s="403">
        <v>1.2188000000000001</v>
      </c>
      <c r="T4320" s="403">
        <v>4.45</v>
      </c>
      <c r="U4320" s="403">
        <v>5.7370000000000001</v>
      </c>
      <c r="V4320" s="403">
        <v>26.074999999999999</v>
      </c>
      <c r="W4320" s="403">
        <v>13.6</v>
      </c>
      <c r="X4320" s="404">
        <v>0.25524000000000002</v>
      </c>
      <c r="Y4320" s="403">
        <f>X4320+(S4320*((U4320-INDEX('[1]Center of Mass'!$B$8:$M$105,MATCH(A4320,'[1]Center of Mass'!$B$8:$B$105,0),9))^2+(V4320-INDEX('[1]Center of Mass'!$B$8:$M$105,MATCH(A4320,'[1]Center of Mass'!$B$8:$B$105,0),10))^2))</f>
        <v>537.09474374999991</v>
      </c>
    </row>
    <row r="4321" spans="1:25">
      <c r="A4321" s="403" t="s">
        <v>20</v>
      </c>
      <c r="B4321" s="403" t="s">
        <v>832</v>
      </c>
      <c r="C4321" s="403" t="s">
        <v>343</v>
      </c>
      <c r="D4321" s="403" t="s">
        <v>344</v>
      </c>
      <c r="E4321" s="403" t="s">
        <v>1455</v>
      </c>
      <c r="F4321" s="403">
        <v>0</v>
      </c>
      <c r="O4321" s="403" t="s">
        <v>345</v>
      </c>
      <c r="R4321" s="403">
        <v>4</v>
      </c>
      <c r="S4321" s="403">
        <v>1.2188000000000001</v>
      </c>
      <c r="T4321" s="403">
        <v>4.45</v>
      </c>
      <c r="U4321" s="403">
        <v>6.7119999999999997</v>
      </c>
      <c r="V4321" s="403">
        <v>26.074999999999999</v>
      </c>
      <c r="W4321" s="403">
        <v>13.6</v>
      </c>
      <c r="X4321" s="404">
        <v>0.25524000000000002</v>
      </c>
      <c r="Y4321" s="403">
        <f>X4321+(S4321*((U4321-INDEX('[1]Center of Mass'!$B$8:$M$105,MATCH(A4321,'[1]Center of Mass'!$B$8:$B$105,0),9))^2+(V4321-INDEX('[1]Center of Mass'!$B$8:$M$105,MATCH(A4321,'[1]Center of Mass'!$B$8:$B$105,0),10))^2))</f>
        <v>500.08658256000001</v>
      </c>
    </row>
    <row r="4322" spans="1:25">
      <c r="A4322" s="403" t="s">
        <v>20</v>
      </c>
      <c r="B4322" s="403" t="s">
        <v>833</v>
      </c>
      <c r="C4322" s="403" t="s">
        <v>343</v>
      </c>
      <c r="D4322" s="403" t="s">
        <v>344</v>
      </c>
      <c r="E4322" s="403" t="s">
        <v>1455</v>
      </c>
      <c r="F4322" s="403">
        <v>0</v>
      </c>
      <c r="O4322" s="403" t="s">
        <v>345</v>
      </c>
      <c r="R4322" s="403">
        <v>4</v>
      </c>
      <c r="S4322" s="403">
        <v>2</v>
      </c>
      <c r="T4322" s="403">
        <v>5.7</v>
      </c>
      <c r="U4322" s="403">
        <v>8</v>
      </c>
      <c r="V4322" s="403">
        <v>26.074999999999999</v>
      </c>
      <c r="W4322" s="403">
        <v>13.6</v>
      </c>
      <c r="X4322" s="404">
        <v>0.68708000000000002</v>
      </c>
      <c r="Y4322" s="403">
        <f>X4322+(S4322*((U4322-INDEX('[1]Center of Mass'!$B$8:$M$105,MATCH(A4322,'[1]Center of Mass'!$B$8:$B$105,0),9))^2+(V4322-INDEX('[1]Center of Mass'!$B$8:$M$105,MATCH(A4322,'[1]Center of Mass'!$B$8:$B$105,0),10))^2))</f>
        <v>746.49459999999988</v>
      </c>
    </row>
    <row r="4323" spans="1:25">
      <c r="A4323" s="403" t="s">
        <v>20</v>
      </c>
      <c r="B4323" s="403" t="s">
        <v>835</v>
      </c>
      <c r="C4323" s="403" t="s">
        <v>343</v>
      </c>
      <c r="D4323" s="403" t="s">
        <v>344</v>
      </c>
      <c r="E4323" s="403" t="s">
        <v>1455</v>
      </c>
      <c r="F4323" s="403">
        <v>0</v>
      </c>
      <c r="O4323" s="403" t="s">
        <v>345</v>
      </c>
      <c r="R4323" s="403">
        <v>4</v>
      </c>
      <c r="S4323" s="403">
        <v>0.875</v>
      </c>
      <c r="T4323" s="403">
        <v>3.9</v>
      </c>
      <c r="U4323" s="403">
        <v>9.15</v>
      </c>
      <c r="V4323" s="403">
        <v>26.074999999999999</v>
      </c>
      <c r="W4323" s="403">
        <v>13.6</v>
      </c>
      <c r="X4323" s="404">
        <v>0.14965999999999999</v>
      </c>
      <c r="Y4323" s="403">
        <f>X4323+(S4323*((U4323-INDEX('[1]Center of Mass'!$B$8:$M$105,MATCH(A4323,'[1]Center of Mass'!$B$8:$B$105,0),9))^2+(V4323-INDEX('[1]Center of Mass'!$B$8:$M$105,MATCH(A4323,'[1]Center of Mass'!$B$8:$B$105,0),10))^2))</f>
        <v>299.83318749999989</v>
      </c>
    </row>
    <row r="4324" spans="1:25">
      <c r="A4324" s="403" t="s">
        <v>20</v>
      </c>
      <c r="B4324" s="403" t="s">
        <v>836</v>
      </c>
      <c r="C4324" s="403" t="s">
        <v>343</v>
      </c>
      <c r="D4324" s="403" t="s">
        <v>344</v>
      </c>
      <c r="E4324" s="403" t="s">
        <v>1455</v>
      </c>
      <c r="F4324" s="403">
        <v>0</v>
      </c>
      <c r="O4324" s="403" t="s">
        <v>345</v>
      </c>
      <c r="R4324" s="403">
        <v>4</v>
      </c>
      <c r="S4324" s="403">
        <v>1.625</v>
      </c>
      <c r="T4324" s="403">
        <v>5.0999999999999996</v>
      </c>
      <c r="U4324" s="403">
        <v>10.15</v>
      </c>
      <c r="V4324" s="403">
        <v>26.074999999999999</v>
      </c>
      <c r="W4324" s="403">
        <v>13.6</v>
      </c>
      <c r="X4324" s="404">
        <v>0.44044</v>
      </c>
      <c r="Y4324" s="403">
        <f>X4324+(S4324*((U4324-INDEX('[1]Center of Mass'!$B$8:$M$105,MATCH(A4324,'[1]Center of Mass'!$B$8:$B$105,0),9))^2+(V4324-INDEX('[1]Center of Mass'!$B$8:$M$105,MATCH(A4324,'[1]Center of Mass'!$B$8:$B$105,0),10))^2))</f>
        <v>517.52106249999986</v>
      </c>
    </row>
    <row r="4325" spans="1:25">
      <c r="A4325" s="403" t="s">
        <v>20</v>
      </c>
      <c r="B4325" s="403" t="s">
        <v>837</v>
      </c>
      <c r="C4325" s="403" t="s">
        <v>343</v>
      </c>
      <c r="D4325" s="403" t="s">
        <v>344</v>
      </c>
      <c r="E4325" s="403" t="s">
        <v>1455</v>
      </c>
      <c r="F4325" s="403">
        <v>0</v>
      </c>
      <c r="O4325" s="403" t="s">
        <v>345</v>
      </c>
      <c r="R4325" s="403">
        <v>4</v>
      </c>
      <c r="S4325" s="403">
        <v>1.1875</v>
      </c>
      <c r="T4325" s="403">
        <v>4.4000000000000004</v>
      </c>
      <c r="U4325" s="403">
        <v>11.275</v>
      </c>
      <c r="V4325" s="403">
        <v>26.074999999999999</v>
      </c>
      <c r="W4325" s="403">
        <v>13.6</v>
      </c>
      <c r="X4325" s="404">
        <v>0.24393000000000001</v>
      </c>
      <c r="Y4325" s="403">
        <f>X4325+(S4325*((U4325-INDEX('[1]Center of Mass'!$B$8:$M$105,MATCH(A4325,'[1]Center of Mass'!$B$8:$B$105,0),9))^2+(V4325-INDEX('[1]Center of Mass'!$B$8:$M$105,MATCH(A4325,'[1]Center of Mass'!$B$8:$B$105,0),10))^2))</f>
        <v>348.49681218749987</v>
      </c>
    </row>
    <row r="4326" spans="1:25">
      <c r="A4326" s="403" t="s">
        <v>20</v>
      </c>
      <c r="B4326" s="403" t="s">
        <v>838</v>
      </c>
      <c r="C4326" s="403" t="s">
        <v>343</v>
      </c>
      <c r="D4326" s="403" t="s">
        <v>344</v>
      </c>
      <c r="E4326" s="403" t="s">
        <v>1455</v>
      </c>
      <c r="F4326" s="403">
        <v>0</v>
      </c>
      <c r="O4326" s="403" t="s">
        <v>345</v>
      </c>
      <c r="R4326" s="403">
        <v>4</v>
      </c>
      <c r="S4326" s="403">
        <v>1.1875</v>
      </c>
      <c r="T4326" s="403">
        <v>4.4000000000000004</v>
      </c>
      <c r="U4326" s="403">
        <v>12.225</v>
      </c>
      <c r="V4326" s="403">
        <v>26.074999999999999</v>
      </c>
      <c r="W4326" s="403">
        <v>13.6</v>
      </c>
      <c r="X4326" s="404">
        <v>0.24393000000000001</v>
      </c>
      <c r="Y4326" s="403">
        <f>X4326+(S4326*((U4326-INDEX('[1]Center of Mass'!$B$8:$M$105,MATCH(A4326,'[1]Center of Mass'!$B$8:$B$105,0),9))^2+(V4326-INDEX('[1]Center of Mass'!$B$8:$M$105,MATCH(A4326,'[1]Center of Mass'!$B$8:$B$105,0),10))^2))</f>
        <v>325.83052468749997</v>
      </c>
    </row>
    <row r="4327" spans="1:25">
      <c r="A4327" s="403" t="s">
        <v>20</v>
      </c>
      <c r="B4327" s="403" t="s">
        <v>839</v>
      </c>
      <c r="C4327" s="403" t="s">
        <v>343</v>
      </c>
      <c r="D4327" s="403" t="s">
        <v>344</v>
      </c>
      <c r="E4327" s="403" t="s">
        <v>1455</v>
      </c>
      <c r="F4327" s="403">
        <v>0</v>
      </c>
      <c r="O4327" s="403" t="s">
        <v>345</v>
      </c>
      <c r="R4327" s="403">
        <v>4</v>
      </c>
      <c r="S4327" s="403">
        <v>1.3542000000000001</v>
      </c>
      <c r="T4327" s="403">
        <v>4.6669999999999998</v>
      </c>
      <c r="U4327" s="403">
        <v>13.242000000000001</v>
      </c>
      <c r="V4327" s="403">
        <v>26.074999999999999</v>
      </c>
      <c r="W4327" s="403">
        <v>13.6</v>
      </c>
      <c r="X4327" s="404">
        <v>0.30875999999999998</v>
      </c>
      <c r="Y4327" s="403">
        <f>X4327+(S4327*((U4327-INDEX('[1]Center of Mass'!$B$8:$M$105,MATCH(A4327,'[1]Center of Mass'!$B$8:$B$105,0),9))^2+(V4327-INDEX('[1]Center of Mass'!$B$8:$M$105,MATCH(A4327,'[1]Center of Mass'!$B$8:$B$105,0),10))^2))</f>
        <v>346.63872025199993</v>
      </c>
    </row>
    <row r="4328" spans="1:25">
      <c r="A4328" s="403" t="s">
        <v>20</v>
      </c>
      <c r="B4328" s="403" t="s">
        <v>865</v>
      </c>
      <c r="C4328" s="403" t="s">
        <v>343</v>
      </c>
      <c r="D4328" s="403" t="s">
        <v>344</v>
      </c>
      <c r="E4328" s="403" t="s">
        <v>1455</v>
      </c>
      <c r="F4328" s="403">
        <v>0</v>
      </c>
      <c r="O4328" s="403" t="s">
        <v>345</v>
      </c>
      <c r="R4328" s="403">
        <v>4</v>
      </c>
      <c r="S4328" s="403">
        <v>1.3542000000000001</v>
      </c>
      <c r="T4328" s="403">
        <v>4.6669999999999998</v>
      </c>
      <c r="U4328" s="403">
        <v>14.324999999999999</v>
      </c>
      <c r="V4328" s="403">
        <v>26.074999999999999</v>
      </c>
      <c r="W4328" s="403">
        <v>13.6</v>
      </c>
      <c r="X4328" s="404">
        <v>0.30875999999999998</v>
      </c>
      <c r="Y4328" s="403">
        <f>X4328+(S4328*((U4328-INDEX('[1]Center of Mass'!$B$8:$M$105,MATCH(A4328,'[1]Center of Mass'!$B$8:$B$105,0),9))^2+(V4328-INDEX('[1]Center of Mass'!$B$8:$M$105,MATCH(A4328,'[1]Center of Mass'!$B$8:$B$105,0),10))^2))</f>
        <v>323.13647768699997</v>
      </c>
    </row>
    <row r="4329" spans="1:25">
      <c r="A4329" s="403" t="s">
        <v>20</v>
      </c>
      <c r="B4329" s="403" t="s">
        <v>866</v>
      </c>
      <c r="C4329" s="403" t="s">
        <v>343</v>
      </c>
      <c r="D4329" s="403" t="s">
        <v>344</v>
      </c>
      <c r="E4329" s="403" t="s">
        <v>1455</v>
      </c>
      <c r="F4329" s="403">
        <v>0</v>
      </c>
      <c r="O4329" s="403" t="s">
        <v>345</v>
      </c>
      <c r="R4329" s="403">
        <v>4</v>
      </c>
      <c r="S4329" s="403">
        <v>1.3542000000000001</v>
      </c>
      <c r="T4329" s="403">
        <v>4.6669999999999998</v>
      </c>
      <c r="U4329" s="403">
        <v>15.407999999999999</v>
      </c>
      <c r="V4329" s="403">
        <v>26.074999999999999</v>
      </c>
      <c r="W4329" s="403">
        <v>13.6</v>
      </c>
      <c r="X4329" s="404">
        <v>0.30875999999999998</v>
      </c>
      <c r="Y4329" s="403">
        <f>X4329+(S4329*((U4329-INDEX('[1]Center of Mass'!$B$8:$M$105,MATCH(A4329,'[1]Center of Mass'!$B$8:$B$105,0),9))^2+(V4329-INDEX('[1]Center of Mass'!$B$8:$M$105,MATCH(A4329,'[1]Center of Mass'!$B$8:$B$105,0),10))^2))</f>
        <v>302.81088768959995</v>
      </c>
    </row>
    <row r="4330" spans="1:25">
      <c r="A4330" s="403" t="s">
        <v>20</v>
      </c>
      <c r="B4330" s="403" t="s">
        <v>867</v>
      </c>
      <c r="C4330" s="403" t="s">
        <v>343</v>
      </c>
      <c r="D4330" s="403" t="s">
        <v>344</v>
      </c>
      <c r="E4330" s="403" t="s">
        <v>1455</v>
      </c>
      <c r="F4330" s="403">
        <v>0</v>
      </c>
      <c r="O4330" s="403" t="s">
        <v>345</v>
      </c>
      <c r="R4330" s="403">
        <v>4</v>
      </c>
      <c r="S4330" s="403">
        <v>1.3542000000000001</v>
      </c>
      <c r="T4330" s="403">
        <v>4.6669999999999998</v>
      </c>
      <c r="U4330" s="403">
        <v>16.492000000000001</v>
      </c>
      <c r="V4330" s="403">
        <v>26.074999999999999</v>
      </c>
      <c r="W4330" s="403">
        <v>13.6</v>
      </c>
      <c r="X4330" s="404">
        <v>0.30875999999999998</v>
      </c>
      <c r="Y4330" s="403">
        <f>X4330+(S4330*((U4330-INDEX('[1]Center of Mass'!$B$8:$M$105,MATCH(A4330,'[1]Center of Mass'!$B$8:$B$105,0),9))^2+(V4330-INDEX('[1]Center of Mass'!$B$8:$M$105,MATCH(A4330,'[1]Center of Mass'!$B$8:$B$105,0),10))^2))</f>
        <v>285.64758355199996</v>
      </c>
    </row>
    <row r="4331" spans="1:25">
      <c r="A4331" s="403" t="s">
        <v>20</v>
      </c>
      <c r="B4331" s="403" t="s">
        <v>898</v>
      </c>
      <c r="C4331" s="403" t="s">
        <v>343</v>
      </c>
      <c r="D4331" s="403" t="s">
        <v>344</v>
      </c>
      <c r="E4331" s="403" t="s">
        <v>1455</v>
      </c>
      <c r="F4331" s="403">
        <v>0</v>
      </c>
      <c r="O4331" s="403" t="s">
        <v>345</v>
      </c>
      <c r="R4331" s="403">
        <v>4</v>
      </c>
      <c r="S4331" s="403">
        <v>1.3542000000000001</v>
      </c>
      <c r="T4331" s="403">
        <v>4.6669999999999998</v>
      </c>
      <c r="U4331" s="403">
        <v>17.574999999999999</v>
      </c>
      <c r="V4331" s="403">
        <v>26.074999999999999</v>
      </c>
      <c r="W4331" s="403">
        <v>13.6</v>
      </c>
      <c r="X4331" s="404">
        <v>0.30875999999999998</v>
      </c>
      <c r="Y4331" s="403">
        <f>X4331+(S4331*((U4331-INDEX('[1]Center of Mass'!$B$8:$M$105,MATCH(A4331,'[1]Center of Mass'!$B$8:$B$105,0),9))^2+(V4331-INDEX('[1]Center of Mass'!$B$8:$M$105,MATCH(A4331,'[1]Center of Mass'!$B$8:$B$105,0),10))^2))</f>
        <v>271.67823188699998</v>
      </c>
    </row>
    <row r="4332" spans="1:25">
      <c r="A4332" s="403" t="s">
        <v>20</v>
      </c>
      <c r="B4332" s="403" t="s">
        <v>899</v>
      </c>
      <c r="C4332" s="403" t="s">
        <v>343</v>
      </c>
      <c r="D4332" s="403" t="s">
        <v>344</v>
      </c>
      <c r="E4332" s="403" t="s">
        <v>1455</v>
      </c>
      <c r="F4332" s="403">
        <v>0</v>
      </c>
      <c r="O4332" s="403" t="s">
        <v>345</v>
      </c>
      <c r="R4332" s="403">
        <v>4</v>
      </c>
      <c r="S4332" s="403">
        <v>1.3542000000000001</v>
      </c>
      <c r="T4332" s="403">
        <v>4.6669999999999998</v>
      </c>
      <c r="U4332" s="403">
        <v>18.658000000000001</v>
      </c>
      <c r="V4332" s="403">
        <v>26.074999999999999</v>
      </c>
      <c r="W4332" s="403">
        <v>13.6</v>
      </c>
      <c r="X4332" s="404">
        <v>0.30875999999999998</v>
      </c>
      <c r="Y4332" s="403">
        <f>X4332+(S4332*((U4332-INDEX('[1]Center of Mass'!$B$8:$M$105,MATCH(A4332,'[1]Center of Mass'!$B$8:$B$105,0),9))^2+(V4332-INDEX('[1]Center of Mass'!$B$8:$M$105,MATCH(A4332,'[1]Center of Mass'!$B$8:$B$105,0),10))^2))</f>
        <v>260.88553278959995</v>
      </c>
    </row>
    <row r="4333" spans="1:25">
      <c r="A4333" s="403" t="s">
        <v>20</v>
      </c>
      <c r="B4333" s="403" t="s">
        <v>901</v>
      </c>
      <c r="C4333" s="403" t="s">
        <v>343</v>
      </c>
      <c r="D4333" s="403" t="s">
        <v>344</v>
      </c>
      <c r="E4333" s="403" t="s">
        <v>1455</v>
      </c>
      <c r="F4333" s="403">
        <v>0</v>
      </c>
      <c r="O4333" s="403" t="s">
        <v>345</v>
      </c>
      <c r="R4333" s="403">
        <v>4</v>
      </c>
      <c r="S4333" s="403">
        <v>0.64959999999999996</v>
      </c>
      <c r="T4333" s="403">
        <v>3.4830000000000001</v>
      </c>
      <c r="U4333" s="403">
        <v>-0.6</v>
      </c>
      <c r="V4333" s="403">
        <v>26.971</v>
      </c>
      <c r="W4333" s="403">
        <v>13.6</v>
      </c>
      <c r="X4333" s="404">
        <v>9.3812999999999994E-2</v>
      </c>
      <c r="Y4333" s="403">
        <f>X4333+(S4333*((U4333-INDEX('[1]Center of Mass'!$B$8:$M$105,MATCH(A4333,'[1]Center of Mass'!$B$8:$B$105,0),9))^2+(V4333-INDEX('[1]Center of Mass'!$B$8:$M$105,MATCH(A4333,'[1]Center of Mass'!$B$8:$B$105,0),10))^2))</f>
        <v>460.77147648800002</v>
      </c>
    </row>
    <row r="4334" spans="1:25">
      <c r="A4334" s="403" t="s">
        <v>20</v>
      </c>
      <c r="B4334" s="403" t="s">
        <v>902</v>
      </c>
      <c r="C4334" s="403" t="s">
        <v>343</v>
      </c>
      <c r="D4334" s="403" t="s">
        <v>344</v>
      </c>
      <c r="E4334" s="403" t="s">
        <v>1455</v>
      </c>
      <c r="F4334" s="403">
        <v>0</v>
      </c>
      <c r="O4334" s="403" t="s">
        <v>345</v>
      </c>
      <c r="R4334" s="403">
        <v>4</v>
      </c>
      <c r="S4334" s="403">
        <v>0.59550000000000003</v>
      </c>
      <c r="T4334" s="403">
        <v>3.2829999999999999</v>
      </c>
      <c r="U4334" s="403">
        <v>0.55000000000000004</v>
      </c>
      <c r="V4334" s="403">
        <v>26.971</v>
      </c>
      <c r="W4334" s="403">
        <v>13.6</v>
      </c>
      <c r="X4334" s="404">
        <v>7.4582999999999997E-2</v>
      </c>
      <c r="Y4334" s="403">
        <f>X4334+(S4334*((U4334-INDEX('[1]Center of Mass'!$B$8:$M$105,MATCH(A4334,'[1]Center of Mass'!$B$8:$B$105,0),9))^2+(V4334-INDEX('[1]Center of Mass'!$B$8:$M$105,MATCH(A4334,'[1]Center of Mass'!$B$8:$B$105,0),10))^2))</f>
        <v>392.49894759000006</v>
      </c>
    </row>
    <row r="4335" spans="1:25">
      <c r="A4335" s="403" t="s">
        <v>20</v>
      </c>
      <c r="B4335" s="403" t="s">
        <v>903</v>
      </c>
      <c r="C4335" s="403" t="s">
        <v>343</v>
      </c>
      <c r="D4335" s="403" t="s">
        <v>344</v>
      </c>
      <c r="E4335" s="403" t="s">
        <v>1455</v>
      </c>
      <c r="F4335" s="403">
        <v>0</v>
      </c>
      <c r="O4335" s="403" t="s">
        <v>345</v>
      </c>
      <c r="R4335" s="403">
        <v>4</v>
      </c>
      <c r="S4335" s="403">
        <v>0.59550000000000003</v>
      </c>
      <c r="T4335" s="403">
        <v>3.2829999999999999</v>
      </c>
      <c r="U4335" s="403">
        <v>1.65</v>
      </c>
      <c r="V4335" s="403">
        <v>26.971</v>
      </c>
      <c r="W4335" s="403">
        <v>13.6</v>
      </c>
      <c r="X4335" s="404">
        <v>7.4582999999999997E-2</v>
      </c>
      <c r="Y4335" s="403">
        <f>X4335+(S4335*((U4335-INDEX('[1]Center of Mass'!$B$8:$M$105,MATCH(A4335,'[1]Center of Mass'!$B$8:$B$105,0),9))^2+(V4335-INDEX('[1]Center of Mass'!$B$8:$M$105,MATCH(A4335,'[1]Center of Mass'!$B$8:$B$105,0),10))^2))</f>
        <v>365.38511799000008</v>
      </c>
    </row>
    <row r="4336" spans="1:25">
      <c r="A4336" s="403" t="s">
        <v>20</v>
      </c>
      <c r="B4336" s="403" t="s">
        <v>904</v>
      </c>
      <c r="C4336" s="403" t="s">
        <v>343</v>
      </c>
      <c r="D4336" s="403" t="s">
        <v>344</v>
      </c>
      <c r="E4336" s="403" t="s">
        <v>1455</v>
      </c>
      <c r="F4336" s="403">
        <v>0</v>
      </c>
      <c r="O4336" s="403" t="s">
        <v>345</v>
      </c>
      <c r="R4336" s="403">
        <v>4</v>
      </c>
      <c r="S4336" s="403">
        <v>0.59550000000000003</v>
      </c>
      <c r="T4336" s="403">
        <v>3.2829999999999999</v>
      </c>
      <c r="U4336" s="403">
        <v>2.75</v>
      </c>
      <c r="V4336" s="403">
        <v>26.971</v>
      </c>
      <c r="W4336" s="403">
        <v>13.6</v>
      </c>
      <c r="X4336" s="404">
        <v>7.4582999999999997E-2</v>
      </c>
      <c r="Y4336" s="403">
        <f>X4336+(S4336*((U4336-INDEX('[1]Center of Mass'!$B$8:$M$105,MATCH(A4336,'[1]Center of Mass'!$B$8:$B$105,0),9))^2+(V4336-INDEX('[1]Center of Mass'!$B$8:$M$105,MATCH(A4336,'[1]Center of Mass'!$B$8:$B$105,0),10))^2))</f>
        <v>339.71239839000009</v>
      </c>
    </row>
    <row r="4337" spans="1:25">
      <c r="A4337" s="403" t="s">
        <v>20</v>
      </c>
      <c r="B4337" s="403" t="s">
        <v>905</v>
      </c>
      <c r="C4337" s="403" t="s">
        <v>343</v>
      </c>
      <c r="D4337" s="403" t="s">
        <v>344</v>
      </c>
      <c r="E4337" s="403" t="s">
        <v>1455</v>
      </c>
      <c r="F4337" s="403">
        <v>0</v>
      </c>
      <c r="O4337" s="403" t="s">
        <v>345</v>
      </c>
      <c r="R4337" s="403">
        <v>4</v>
      </c>
      <c r="S4337" s="403">
        <v>0.52780000000000005</v>
      </c>
      <c r="T4337" s="403">
        <v>3.0329999999999999</v>
      </c>
      <c r="U4337" s="403">
        <v>3.7869999999999999</v>
      </c>
      <c r="V4337" s="403">
        <v>26.971</v>
      </c>
      <c r="W4337" s="403">
        <v>13.6</v>
      </c>
      <c r="X4337" s="404">
        <v>5.4698999999999998E-2</v>
      </c>
      <c r="Y4337" s="403">
        <f>X4337+(S4337*((U4337-INDEX('[1]Center of Mass'!$B$8:$M$105,MATCH(A4337,'[1]Center of Mass'!$B$8:$B$105,0),9))^2+(V4337-INDEX('[1]Center of Mass'!$B$8:$M$105,MATCH(A4337,'[1]Center of Mass'!$B$8:$B$105,0),10))^2))</f>
        <v>280.79919585100009</v>
      </c>
    </row>
    <row r="4338" spans="1:25">
      <c r="A4338" s="403" t="s">
        <v>20</v>
      </c>
      <c r="B4338" s="403" t="s">
        <v>906</v>
      </c>
      <c r="C4338" s="403" t="s">
        <v>343</v>
      </c>
      <c r="D4338" s="403" t="s">
        <v>344</v>
      </c>
      <c r="E4338" s="403" t="s">
        <v>1455</v>
      </c>
      <c r="F4338" s="403">
        <v>0</v>
      </c>
      <c r="O4338" s="403" t="s">
        <v>345</v>
      </c>
      <c r="R4338" s="403">
        <v>4</v>
      </c>
      <c r="S4338" s="403">
        <v>0.52780000000000005</v>
      </c>
      <c r="T4338" s="403">
        <v>3.0329999999999999</v>
      </c>
      <c r="U4338" s="403">
        <v>4.7619999999999996</v>
      </c>
      <c r="V4338" s="403">
        <v>26.971</v>
      </c>
      <c r="W4338" s="403">
        <v>13.6</v>
      </c>
      <c r="X4338" s="404">
        <v>5.4698999999999998E-2</v>
      </c>
      <c r="Y4338" s="403">
        <f>X4338+(S4338*((U4338-INDEX('[1]Center of Mass'!$B$8:$M$105,MATCH(A4338,'[1]Center of Mass'!$B$8:$B$105,0),9))^2+(V4338-INDEX('[1]Center of Mass'!$B$8:$M$105,MATCH(A4338,'[1]Center of Mass'!$B$8:$B$105,0),10))^2))</f>
        <v>262.76589283600003</v>
      </c>
    </row>
    <row r="4339" spans="1:25">
      <c r="A4339" s="403" t="s">
        <v>20</v>
      </c>
      <c r="B4339" s="403" t="s">
        <v>868</v>
      </c>
      <c r="C4339" s="403" t="s">
        <v>343</v>
      </c>
      <c r="D4339" s="403" t="s">
        <v>344</v>
      </c>
      <c r="E4339" s="403" t="s">
        <v>1455</v>
      </c>
      <c r="F4339" s="403">
        <v>0</v>
      </c>
      <c r="O4339" s="403" t="s">
        <v>345</v>
      </c>
      <c r="R4339" s="403">
        <v>4</v>
      </c>
      <c r="S4339" s="403">
        <v>0.52780000000000005</v>
      </c>
      <c r="T4339" s="403">
        <v>3.0329999999999999</v>
      </c>
      <c r="U4339" s="403">
        <v>5.7370000000000001</v>
      </c>
      <c r="V4339" s="403">
        <v>26.971</v>
      </c>
      <c r="W4339" s="403">
        <v>13.6</v>
      </c>
      <c r="X4339" s="404">
        <v>5.4698999999999998E-2</v>
      </c>
      <c r="Y4339" s="403">
        <f>X4339+(S4339*((U4339-INDEX('[1]Center of Mass'!$B$8:$M$105,MATCH(A4339,'[1]Center of Mass'!$B$8:$B$105,0),9))^2+(V4339-INDEX('[1]Center of Mass'!$B$8:$M$105,MATCH(A4339,'[1]Center of Mass'!$B$8:$B$105,0),10))^2))</f>
        <v>245.736069571</v>
      </c>
    </row>
    <row r="4340" spans="1:25">
      <c r="A4340" s="403" t="s">
        <v>20</v>
      </c>
      <c r="B4340" s="403" t="s">
        <v>869</v>
      </c>
      <c r="C4340" s="403" t="s">
        <v>343</v>
      </c>
      <c r="D4340" s="403" t="s">
        <v>344</v>
      </c>
      <c r="E4340" s="403" t="s">
        <v>1455</v>
      </c>
      <c r="F4340" s="403">
        <v>0</v>
      </c>
      <c r="O4340" s="403" t="s">
        <v>345</v>
      </c>
      <c r="R4340" s="403">
        <v>4</v>
      </c>
      <c r="S4340" s="403">
        <v>0.52780000000000005</v>
      </c>
      <c r="T4340" s="403">
        <v>3.0329999999999999</v>
      </c>
      <c r="U4340" s="403">
        <v>6.7119999999999997</v>
      </c>
      <c r="V4340" s="403">
        <v>26.971</v>
      </c>
      <c r="W4340" s="403">
        <v>13.6</v>
      </c>
      <c r="X4340" s="404">
        <v>5.4698999999999998E-2</v>
      </c>
      <c r="Y4340" s="403">
        <f>X4340+(S4340*((U4340-INDEX('[1]Center of Mass'!$B$8:$M$105,MATCH(A4340,'[1]Center of Mass'!$B$8:$B$105,0),9))^2+(V4340-INDEX('[1]Center of Mass'!$B$8:$M$105,MATCH(A4340,'[1]Center of Mass'!$B$8:$B$105,0),10))^2))</f>
        <v>229.70972605600002</v>
      </c>
    </row>
    <row r="4341" spans="1:25">
      <c r="A4341" s="403" t="s">
        <v>20</v>
      </c>
      <c r="B4341" s="403" t="s">
        <v>840</v>
      </c>
      <c r="C4341" s="403" t="s">
        <v>343</v>
      </c>
      <c r="D4341" s="403" t="s">
        <v>344</v>
      </c>
      <c r="E4341" s="403" t="s">
        <v>1455</v>
      </c>
      <c r="F4341" s="403">
        <v>0</v>
      </c>
      <c r="O4341" s="403" t="s">
        <v>345</v>
      </c>
      <c r="R4341" s="403">
        <v>4</v>
      </c>
      <c r="S4341" s="403">
        <v>0.86609999999999998</v>
      </c>
      <c r="T4341" s="403">
        <v>4.2830000000000004</v>
      </c>
      <c r="U4341" s="403">
        <v>8</v>
      </c>
      <c r="V4341" s="403">
        <v>26.971</v>
      </c>
      <c r="W4341" s="403">
        <v>13.6</v>
      </c>
      <c r="X4341" s="404">
        <v>0.20591999999999999</v>
      </c>
      <c r="Y4341" s="403">
        <f>X4341+(S4341*((U4341-INDEX('[1]Center of Mass'!$B$8:$M$105,MATCH(A4341,'[1]Center of Mass'!$B$8:$B$105,0),9))^2+(V4341-INDEX('[1]Center of Mass'!$B$8:$M$105,MATCH(A4341,'[1]Center of Mass'!$B$8:$B$105,0),10))^2))</f>
        <v>344.84450128799995</v>
      </c>
    </row>
    <row r="4342" spans="1:25">
      <c r="A4342" s="403" t="s">
        <v>20</v>
      </c>
      <c r="B4342" s="403" t="s">
        <v>843</v>
      </c>
      <c r="C4342" s="403" t="s">
        <v>343</v>
      </c>
      <c r="D4342" s="403" t="s">
        <v>344</v>
      </c>
      <c r="E4342" s="403" t="s">
        <v>1455</v>
      </c>
      <c r="F4342" s="403">
        <v>0</v>
      </c>
      <c r="O4342" s="403" t="s">
        <v>345</v>
      </c>
      <c r="R4342" s="403">
        <v>4</v>
      </c>
      <c r="S4342" s="403">
        <v>0.51429999999999998</v>
      </c>
      <c r="T4342" s="403">
        <v>2.9830000000000001</v>
      </c>
      <c r="U4342" s="403">
        <v>11.275</v>
      </c>
      <c r="V4342" s="403">
        <v>26.971</v>
      </c>
      <c r="W4342" s="403">
        <v>13.6</v>
      </c>
      <c r="X4342" s="404">
        <v>5.1234000000000002E-2</v>
      </c>
      <c r="Y4342" s="403">
        <f>X4342+(S4342*((U4342-INDEX('[1]Center of Mass'!$B$8:$M$105,MATCH(A4342,'[1]Center of Mass'!$B$8:$B$105,0),9))^2+(V4342-INDEX('[1]Center of Mass'!$B$8:$M$105,MATCH(A4342,'[1]Center of Mass'!$B$8:$B$105,0),10))^2))</f>
        <v>163.74361774149997</v>
      </c>
    </row>
    <row r="4343" spans="1:25">
      <c r="A4343" s="403" t="s">
        <v>20</v>
      </c>
      <c r="B4343" s="403" t="s">
        <v>844</v>
      </c>
      <c r="C4343" s="403" t="s">
        <v>343</v>
      </c>
      <c r="D4343" s="403" t="s">
        <v>344</v>
      </c>
      <c r="E4343" s="403" t="s">
        <v>1455</v>
      </c>
      <c r="F4343" s="403">
        <v>0</v>
      </c>
      <c r="O4343" s="403" t="s">
        <v>345</v>
      </c>
      <c r="R4343" s="403">
        <v>4</v>
      </c>
      <c r="S4343" s="403">
        <v>0.51429999999999998</v>
      </c>
      <c r="T4343" s="403">
        <v>2.9830000000000001</v>
      </c>
      <c r="U4343" s="403">
        <v>12.225</v>
      </c>
      <c r="V4343" s="403">
        <v>26.971</v>
      </c>
      <c r="W4343" s="403">
        <v>13.6</v>
      </c>
      <c r="X4343" s="404">
        <v>5.1234000000000002E-2</v>
      </c>
      <c r="Y4343" s="403">
        <f>X4343+(S4343*((U4343-INDEX('[1]Center of Mass'!$B$8:$M$105,MATCH(A4343,'[1]Center of Mass'!$B$8:$B$105,0),9))^2+(V4343-INDEX('[1]Center of Mass'!$B$8:$M$105,MATCH(A4343,'[1]Center of Mass'!$B$8:$B$105,0),10))^2))</f>
        <v>153.92696792149999</v>
      </c>
    </row>
    <row r="4344" spans="1:25">
      <c r="A4344" s="403" t="s">
        <v>20</v>
      </c>
      <c r="B4344" s="403" t="s">
        <v>845</v>
      </c>
      <c r="C4344" s="403" t="s">
        <v>343</v>
      </c>
      <c r="D4344" s="403" t="s">
        <v>344</v>
      </c>
      <c r="E4344" s="403" t="s">
        <v>1455</v>
      </c>
      <c r="F4344" s="403">
        <v>0</v>
      </c>
      <c r="O4344" s="403" t="s">
        <v>345</v>
      </c>
      <c r="R4344" s="403">
        <v>4</v>
      </c>
      <c r="S4344" s="403">
        <v>0.58640000000000003</v>
      </c>
      <c r="T4344" s="403">
        <v>3.2490000000000001</v>
      </c>
      <c r="U4344" s="403">
        <v>13.242000000000001</v>
      </c>
      <c r="V4344" s="403">
        <v>26.971</v>
      </c>
      <c r="W4344" s="403">
        <v>13.6</v>
      </c>
      <c r="X4344" s="404">
        <v>7.1674000000000002E-2</v>
      </c>
      <c r="Y4344" s="403">
        <f>X4344+(S4344*((U4344-INDEX('[1]Center of Mass'!$B$8:$M$105,MATCH(A4344,'[1]Center of Mass'!$B$8:$B$105,0),9))^2+(V4344-INDEX('[1]Center of Mass'!$B$8:$M$105,MATCH(A4344,'[1]Center of Mass'!$B$8:$B$105,0),10))^2))</f>
        <v>164.710147232</v>
      </c>
    </row>
    <row r="4345" spans="1:25">
      <c r="A4345" s="403" t="s">
        <v>20</v>
      </c>
      <c r="B4345" s="403" t="s">
        <v>846</v>
      </c>
      <c r="C4345" s="403" t="s">
        <v>343</v>
      </c>
      <c r="D4345" s="403" t="s">
        <v>344</v>
      </c>
      <c r="E4345" s="403" t="s">
        <v>1455</v>
      </c>
      <c r="F4345" s="403">
        <v>0</v>
      </c>
      <c r="O4345" s="403" t="s">
        <v>345</v>
      </c>
      <c r="R4345" s="403">
        <v>4</v>
      </c>
      <c r="S4345" s="403">
        <v>0.58640000000000003</v>
      </c>
      <c r="T4345" s="403">
        <v>3.2490000000000001</v>
      </c>
      <c r="U4345" s="403">
        <v>14.324999999999999</v>
      </c>
      <c r="V4345" s="403">
        <v>26.971</v>
      </c>
      <c r="W4345" s="403">
        <v>13.6</v>
      </c>
      <c r="X4345" s="404">
        <v>7.1674000000000002E-2</v>
      </c>
      <c r="Y4345" s="403">
        <f>X4345+(S4345*((U4345-INDEX('[1]Center of Mass'!$B$8:$M$105,MATCH(A4345,'[1]Center of Mass'!$B$8:$B$105,0),9))^2+(V4345-INDEX('[1]Center of Mass'!$B$8:$M$105,MATCH(A4345,'[1]Center of Mass'!$B$8:$B$105,0),10))^2))</f>
        <v>154.533131252</v>
      </c>
    </row>
    <row r="4346" spans="1:25">
      <c r="A4346" s="403" t="s">
        <v>20</v>
      </c>
      <c r="B4346" s="403" t="s">
        <v>847</v>
      </c>
      <c r="C4346" s="403" t="s">
        <v>343</v>
      </c>
      <c r="D4346" s="403" t="s">
        <v>344</v>
      </c>
      <c r="E4346" s="403" t="s">
        <v>1455</v>
      </c>
      <c r="F4346" s="403">
        <v>0</v>
      </c>
      <c r="O4346" s="403" t="s">
        <v>345</v>
      </c>
      <c r="R4346" s="403">
        <v>4</v>
      </c>
      <c r="S4346" s="403">
        <v>0.58640000000000003</v>
      </c>
      <c r="T4346" s="403">
        <v>3.2490000000000001</v>
      </c>
      <c r="U4346" s="403">
        <v>15.407999999999999</v>
      </c>
      <c r="V4346" s="403">
        <v>26.971</v>
      </c>
      <c r="W4346" s="403">
        <v>13.6</v>
      </c>
      <c r="X4346" s="404">
        <v>7.1674000000000002E-2</v>
      </c>
      <c r="Y4346" s="403">
        <f>X4346+(S4346*((U4346-INDEX('[1]Center of Mass'!$B$8:$M$105,MATCH(A4346,'[1]Center of Mass'!$B$8:$B$105,0),9))^2+(V4346-INDEX('[1]Center of Mass'!$B$8:$M$105,MATCH(A4346,'[1]Center of Mass'!$B$8:$B$105,0),10))^2))</f>
        <v>145.7316794912</v>
      </c>
    </row>
    <row r="4347" spans="1:25">
      <c r="A4347" s="403" t="s">
        <v>20</v>
      </c>
      <c r="B4347" s="403" t="s">
        <v>848</v>
      </c>
      <c r="C4347" s="403" t="s">
        <v>343</v>
      </c>
      <c r="D4347" s="403" t="s">
        <v>344</v>
      </c>
      <c r="E4347" s="403" t="s">
        <v>1455</v>
      </c>
      <c r="F4347" s="403">
        <v>0</v>
      </c>
      <c r="O4347" s="403" t="s">
        <v>345</v>
      </c>
      <c r="R4347" s="403">
        <v>4</v>
      </c>
      <c r="S4347" s="403">
        <v>0.58640000000000003</v>
      </c>
      <c r="T4347" s="403">
        <v>3.2490000000000001</v>
      </c>
      <c r="U4347" s="403">
        <v>16.492000000000001</v>
      </c>
      <c r="V4347" s="403">
        <v>26.971</v>
      </c>
      <c r="W4347" s="403">
        <v>13.6</v>
      </c>
      <c r="X4347" s="404">
        <v>7.1674000000000002E-2</v>
      </c>
      <c r="Y4347" s="403">
        <f>X4347+(S4347*((U4347-INDEX('[1]Center of Mass'!$B$8:$M$105,MATCH(A4347,'[1]Center of Mass'!$B$8:$B$105,0),9))^2+(V4347-INDEX('[1]Center of Mass'!$B$8:$M$105,MATCH(A4347,'[1]Center of Mass'!$B$8:$B$105,0),10))^2))</f>
        <v>138.299570832</v>
      </c>
    </row>
    <row r="4348" spans="1:25">
      <c r="A4348" s="403" t="s">
        <v>20</v>
      </c>
      <c r="B4348" s="403" t="s">
        <v>849</v>
      </c>
      <c r="C4348" s="403" t="s">
        <v>343</v>
      </c>
      <c r="D4348" s="403" t="s">
        <v>344</v>
      </c>
      <c r="E4348" s="403" t="s">
        <v>1455</v>
      </c>
      <c r="F4348" s="403">
        <v>0</v>
      </c>
      <c r="O4348" s="403" t="s">
        <v>345</v>
      </c>
      <c r="R4348" s="403">
        <v>4</v>
      </c>
      <c r="S4348" s="403">
        <v>0.58640000000000003</v>
      </c>
      <c r="T4348" s="403">
        <v>3.2490000000000001</v>
      </c>
      <c r="U4348" s="403">
        <v>17.574999999999999</v>
      </c>
      <c r="V4348" s="403">
        <v>26.971</v>
      </c>
      <c r="W4348" s="403">
        <v>13.6</v>
      </c>
      <c r="X4348" s="404">
        <v>7.1674000000000002E-2</v>
      </c>
      <c r="Y4348" s="403">
        <f>X4348+(S4348*((U4348-INDEX('[1]Center of Mass'!$B$8:$M$105,MATCH(A4348,'[1]Center of Mass'!$B$8:$B$105,0),9))^2+(V4348-INDEX('[1]Center of Mass'!$B$8:$M$105,MATCH(A4348,'[1]Center of Mass'!$B$8:$B$105,0),10))^2))</f>
        <v>132.25051765200001</v>
      </c>
    </row>
    <row r="4349" spans="1:25">
      <c r="A4349" s="403" t="s">
        <v>20</v>
      </c>
      <c r="B4349" s="403" t="s">
        <v>850</v>
      </c>
      <c r="C4349" s="403" t="s">
        <v>343</v>
      </c>
      <c r="D4349" s="403" t="s">
        <v>344</v>
      </c>
      <c r="E4349" s="403" t="s">
        <v>1455</v>
      </c>
      <c r="F4349" s="403">
        <v>0</v>
      </c>
      <c r="O4349" s="403" t="s">
        <v>345</v>
      </c>
      <c r="R4349" s="403">
        <v>4</v>
      </c>
      <c r="S4349" s="403">
        <v>0.58640000000000003</v>
      </c>
      <c r="T4349" s="403">
        <v>3.2490000000000001</v>
      </c>
      <c r="U4349" s="403">
        <v>18.658000000000001</v>
      </c>
      <c r="V4349" s="403">
        <v>26.971</v>
      </c>
      <c r="W4349" s="403">
        <v>13.6</v>
      </c>
      <c r="X4349" s="404">
        <v>7.1674000000000002E-2</v>
      </c>
      <c r="Y4349" s="403">
        <f>X4349+(S4349*((U4349-INDEX('[1]Center of Mass'!$B$8:$M$105,MATCH(A4349,'[1]Center of Mass'!$B$8:$B$105,0),9))^2+(V4349-INDEX('[1]Center of Mass'!$B$8:$M$105,MATCH(A4349,'[1]Center of Mass'!$B$8:$B$105,0),10))^2))</f>
        <v>127.5770286912</v>
      </c>
    </row>
    <row r="4350" spans="1:25">
      <c r="A4350" s="403" t="s">
        <v>20</v>
      </c>
      <c r="B4350" s="403" t="s">
        <v>916</v>
      </c>
      <c r="C4350" s="403" t="s">
        <v>343</v>
      </c>
      <c r="D4350" s="403" t="s">
        <v>344</v>
      </c>
      <c r="E4350" s="403" t="s">
        <v>1455</v>
      </c>
      <c r="F4350" s="403">
        <v>0</v>
      </c>
      <c r="O4350" s="403" t="s">
        <v>345</v>
      </c>
      <c r="R4350" s="403">
        <v>4</v>
      </c>
      <c r="S4350" s="403">
        <v>1.2315</v>
      </c>
      <c r="T4350" s="403">
        <v>4.4390000000000001</v>
      </c>
      <c r="U4350" s="403">
        <v>0.55000000000000004</v>
      </c>
      <c r="V4350" s="403">
        <v>27.800999999999998</v>
      </c>
      <c r="W4350" s="403">
        <v>13.6</v>
      </c>
      <c r="X4350" s="404">
        <v>0.25280999999999998</v>
      </c>
      <c r="Y4350" s="403">
        <f>X4350+(S4350*((U4350-INDEX('[1]Center of Mass'!$B$8:$M$105,MATCH(A4350,'[1]Center of Mass'!$B$8:$B$105,0),9))^2+(V4350-INDEX('[1]Center of Mass'!$B$8:$M$105,MATCH(A4350,'[1]Center of Mass'!$B$8:$B$105,0),10))^2))</f>
        <v>842.09286053999983</v>
      </c>
    </row>
    <row r="4351" spans="1:25">
      <c r="A4351" s="403" t="s">
        <v>20</v>
      </c>
      <c r="B4351" s="403" t="s">
        <v>917</v>
      </c>
      <c r="C4351" s="403" t="s">
        <v>343</v>
      </c>
      <c r="D4351" s="403" t="s">
        <v>344</v>
      </c>
      <c r="E4351" s="403" t="s">
        <v>1455</v>
      </c>
      <c r="F4351" s="403">
        <v>0</v>
      </c>
      <c r="O4351" s="403" t="s">
        <v>345</v>
      </c>
      <c r="R4351" s="403">
        <v>4</v>
      </c>
      <c r="S4351" s="403">
        <v>1.2315</v>
      </c>
      <c r="T4351" s="403">
        <v>4.4390000000000001</v>
      </c>
      <c r="U4351" s="403">
        <v>1.65</v>
      </c>
      <c r="V4351" s="403">
        <v>27.800999999999998</v>
      </c>
      <c r="W4351" s="403">
        <v>13.6</v>
      </c>
      <c r="X4351" s="404">
        <v>0.25280999999999998</v>
      </c>
      <c r="Y4351" s="403">
        <f>X4351+(S4351*((U4351-INDEX('[1]Center of Mass'!$B$8:$M$105,MATCH(A4351,'[1]Center of Mass'!$B$8:$B$105,0),9))^2+(V4351-INDEX('[1]Center of Mass'!$B$8:$M$105,MATCH(A4351,'[1]Center of Mass'!$B$8:$B$105,0),10))^2))</f>
        <v>786.02118773999996</v>
      </c>
    </row>
    <row r="4352" spans="1:25">
      <c r="A4352" s="403" t="s">
        <v>20</v>
      </c>
      <c r="B4352" s="403" t="s">
        <v>918</v>
      </c>
      <c r="C4352" s="403" t="s">
        <v>343</v>
      </c>
      <c r="D4352" s="403" t="s">
        <v>344</v>
      </c>
      <c r="E4352" s="403" t="s">
        <v>1455</v>
      </c>
      <c r="F4352" s="403">
        <v>0</v>
      </c>
      <c r="O4352" s="403" t="s">
        <v>345</v>
      </c>
      <c r="R4352" s="403">
        <v>4</v>
      </c>
      <c r="S4352" s="403">
        <v>1.2315</v>
      </c>
      <c r="T4352" s="403">
        <v>4.4390000000000001</v>
      </c>
      <c r="U4352" s="403">
        <v>2.75</v>
      </c>
      <c r="V4352" s="403">
        <v>27.800999999999998</v>
      </c>
      <c r="W4352" s="403">
        <v>13.6</v>
      </c>
      <c r="X4352" s="404">
        <v>0.25280999999999998</v>
      </c>
      <c r="Y4352" s="403">
        <f>X4352+(S4352*((U4352-INDEX('[1]Center of Mass'!$B$8:$M$105,MATCH(A4352,'[1]Center of Mass'!$B$8:$B$105,0),9))^2+(V4352-INDEX('[1]Center of Mass'!$B$8:$M$105,MATCH(A4352,'[1]Center of Mass'!$B$8:$B$105,0),10))^2))</f>
        <v>732.92974493999986</v>
      </c>
    </row>
    <row r="4353" spans="1:25">
      <c r="A4353" s="403" t="s">
        <v>20</v>
      </c>
      <c r="B4353" s="403" t="s">
        <v>908</v>
      </c>
      <c r="C4353" s="403" t="s">
        <v>343</v>
      </c>
      <c r="D4353" s="403" t="s">
        <v>344</v>
      </c>
      <c r="E4353" s="403" t="s">
        <v>1455</v>
      </c>
      <c r="F4353" s="403">
        <v>0</v>
      </c>
      <c r="O4353" s="403" t="s">
        <v>345</v>
      </c>
      <c r="R4353" s="403">
        <v>4</v>
      </c>
      <c r="S4353" s="403">
        <v>1.0915999999999999</v>
      </c>
      <c r="T4353" s="403">
        <v>4.1890000000000001</v>
      </c>
      <c r="U4353" s="403">
        <v>3.7879999999999998</v>
      </c>
      <c r="V4353" s="403">
        <v>27.800999999999998</v>
      </c>
      <c r="W4353" s="403">
        <v>13.6</v>
      </c>
      <c r="X4353" s="404">
        <v>0.20049</v>
      </c>
      <c r="Y4353" s="403">
        <f>X4353+(S4353*((U4353-INDEX('[1]Center of Mass'!$B$8:$M$105,MATCH(A4353,'[1]Center of Mass'!$B$8:$B$105,0),9))^2+(V4353-INDEX('[1]Center of Mass'!$B$8:$M$105,MATCH(A4353,'[1]Center of Mass'!$B$8:$B$105,0),10))^2))</f>
        <v>607.6591972527998</v>
      </c>
    </row>
    <row r="4354" spans="1:25">
      <c r="A4354" s="403" t="s">
        <v>20</v>
      </c>
      <c r="B4354" s="403" t="s">
        <v>871</v>
      </c>
      <c r="C4354" s="403" t="s">
        <v>343</v>
      </c>
      <c r="D4354" s="403" t="s">
        <v>344</v>
      </c>
      <c r="E4354" s="403" t="s">
        <v>1455</v>
      </c>
      <c r="F4354" s="403">
        <v>0</v>
      </c>
      <c r="O4354" s="403" t="s">
        <v>345</v>
      </c>
      <c r="R4354" s="403">
        <v>4</v>
      </c>
      <c r="S4354" s="403">
        <v>1.0915999999999999</v>
      </c>
      <c r="T4354" s="403">
        <v>4.1890000000000001</v>
      </c>
      <c r="U4354" s="403">
        <v>4.7629999999999999</v>
      </c>
      <c r="V4354" s="403">
        <v>27.800999999999998</v>
      </c>
      <c r="W4354" s="403">
        <v>13.6</v>
      </c>
      <c r="X4354" s="404">
        <v>0.20049</v>
      </c>
      <c r="Y4354" s="403">
        <f>X4354+(S4354*((U4354-INDEX('[1]Center of Mass'!$B$8:$M$105,MATCH(A4354,'[1]Center of Mass'!$B$8:$B$105,0),9))^2+(V4354-INDEX('[1]Center of Mass'!$B$8:$M$105,MATCH(A4354,'[1]Center of Mass'!$B$8:$B$105,0),10))^2))</f>
        <v>570.36471054279991</v>
      </c>
    </row>
    <row r="4355" spans="1:25">
      <c r="A4355" s="403" t="s">
        <v>20</v>
      </c>
      <c r="B4355" s="403" t="s">
        <v>851</v>
      </c>
      <c r="C4355" s="403" t="s">
        <v>343</v>
      </c>
      <c r="D4355" s="403" t="s">
        <v>344</v>
      </c>
      <c r="E4355" s="403" t="s">
        <v>1455</v>
      </c>
      <c r="F4355" s="403">
        <v>0</v>
      </c>
      <c r="O4355" s="403" t="s">
        <v>345</v>
      </c>
      <c r="R4355" s="403">
        <v>4</v>
      </c>
      <c r="S4355" s="403">
        <v>1.0915999999999999</v>
      </c>
      <c r="T4355" s="403">
        <v>4.1890000000000001</v>
      </c>
      <c r="U4355" s="403">
        <v>5.7380000000000004</v>
      </c>
      <c r="V4355" s="403">
        <v>27.800999999999998</v>
      </c>
      <c r="W4355" s="403">
        <v>13.6</v>
      </c>
      <c r="X4355" s="404">
        <v>0.20049</v>
      </c>
      <c r="Y4355" s="403">
        <f>X4355+(S4355*((U4355-INDEX('[1]Center of Mass'!$B$8:$M$105,MATCH(A4355,'[1]Center of Mass'!$B$8:$B$105,0),9))^2+(V4355-INDEX('[1]Center of Mass'!$B$8:$M$105,MATCH(A4355,'[1]Center of Mass'!$B$8:$B$105,0),10))^2))</f>
        <v>535.14562833279979</v>
      </c>
    </row>
    <row r="4356" spans="1:25">
      <c r="A4356" s="403" t="s">
        <v>20</v>
      </c>
      <c r="B4356" s="403" t="s">
        <v>578</v>
      </c>
      <c r="C4356" s="403" t="s">
        <v>343</v>
      </c>
      <c r="D4356" s="403" t="s">
        <v>344</v>
      </c>
      <c r="E4356" s="403" t="s">
        <v>1455</v>
      </c>
      <c r="F4356" s="403">
        <v>0</v>
      </c>
      <c r="O4356" s="403" t="s">
        <v>345</v>
      </c>
      <c r="R4356" s="403">
        <v>4</v>
      </c>
      <c r="S4356" s="403">
        <v>1.0915999999999999</v>
      </c>
      <c r="T4356" s="403">
        <v>4.1890000000000001</v>
      </c>
      <c r="U4356" s="403">
        <v>6.7130000000000001</v>
      </c>
      <c r="V4356" s="403">
        <v>27.800999999999998</v>
      </c>
      <c r="W4356" s="403">
        <v>13.6</v>
      </c>
      <c r="X4356" s="404">
        <v>0.20049</v>
      </c>
      <c r="Y4356" s="403">
        <f>X4356+(S4356*((U4356-INDEX('[1]Center of Mass'!$B$8:$M$105,MATCH(A4356,'[1]Center of Mass'!$B$8:$B$105,0),9))^2+(V4356-INDEX('[1]Center of Mass'!$B$8:$M$105,MATCH(A4356,'[1]Center of Mass'!$B$8:$B$105,0),10))^2))</f>
        <v>502.00195062279982</v>
      </c>
    </row>
    <row r="4357" spans="1:25">
      <c r="A4357" s="403" t="s">
        <v>20</v>
      </c>
      <c r="B4357" s="403" t="s">
        <v>579</v>
      </c>
      <c r="C4357" s="403" t="s">
        <v>343</v>
      </c>
      <c r="D4357" s="403" t="s">
        <v>344</v>
      </c>
      <c r="E4357" s="403" t="s">
        <v>1455</v>
      </c>
      <c r="F4357" s="403">
        <v>0</v>
      </c>
      <c r="O4357" s="403" t="s">
        <v>345</v>
      </c>
      <c r="R4357" s="403">
        <v>4</v>
      </c>
      <c r="S4357" s="403">
        <v>1.7912999999999999</v>
      </c>
      <c r="T4357" s="403">
        <v>5.4390000000000001</v>
      </c>
      <c r="U4357" s="403">
        <v>8</v>
      </c>
      <c r="V4357" s="403">
        <v>27.800999999999998</v>
      </c>
      <c r="W4357" s="403">
        <v>13.6</v>
      </c>
      <c r="X4357" s="404">
        <v>0.56923999999999997</v>
      </c>
      <c r="Y4357" s="403">
        <f>X4357+(S4357*((U4357-INDEX('[1]Center of Mass'!$B$8:$M$105,MATCH(A4357,'[1]Center of Mass'!$B$8:$B$105,0),9))^2+(V4357-INDEX('[1]Center of Mass'!$B$8:$M$105,MATCH(A4357,'[1]Center of Mass'!$B$8:$B$105,0),10))^2))</f>
        <v>757.44052953799985</v>
      </c>
    </row>
    <row r="4358" spans="1:25">
      <c r="A4358" s="403" t="s">
        <v>20</v>
      </c>
      <c r="B4358" s="403" t="s">
        <v>547</v>
      </c>
      <c r="C4358" s="403" t="s">
        <v>343</v>
      </c>
      <c r="D4358" s="403" t="s">
        <v>344</v>
      </c>
      <c r="E4358" s="403" t="s">
        <v>1455</v>
      </c>
      <c r="F4358" s="403">
        <v>0</v>
      </c>
      <c r="O4358" s="403" t="s">
        <v>345</v>
      </c>
      <c r="R4358" s="403">
        <v>4</v>
      </c>
      <c r="S4358" s="403">
        <v>1.0636000000000001</v>
      </c>
      <c r="T4358" s="403">
        <v>4.1390000000000002</v>
      </c>
      <c r="U4358" s="403">
        <v>11.275</v>
      </c>
      <c r="V4358" s="403">
        <v>27.800999999999998</v>
      </c>
      <c r="W4358" s="403">
        <v>13.6</v>
      </c>
      <c r="X4358" s="404">
        <v>0.19108</v>
      </c>
      <c r="Y4358" s="403">
        <f>X4358+(S4358*((U4358-INDEX('[1]Center of Mass'!$B$8:$M$105,MATCH(A4358,'[1]Center of Mass'!$B$8:$B$105,0),9))^2+(V4358-INDEX('[1]Center of Mass'!$B$8:$M$105,MATCH(A4358,'[1]Center of Mass'!$B$8:$B$105,0),10))^2))</f>
        <v>364.88684720599997</v>
      </c>
    </row>
    <row r="4359" spans="1:25">
      <c r="A4359" s="403" t="s">
        <v>20</v>
      </c>
      <c r="B4359" s="403" t="s">
        <v>548</v>
      </c>
      <c r="C4359" s="403" t="s">
        <v>343</v>
      </c>
      <c r="D4359" s="403" t="s">
        <v>344</v>
      </c>
      <c r="E4359" s="403" t="s">
        <v>1455</v>
      </c>
      <c r="F4359" s="403">
        <v>0</v>
      </c>
      <c r="O4359" s="403" t="s">
        <v>345</v>
      </c>
      <c r="R4359" s="403">
        <v>4</v>
      </c>
      <c r="S4359" s="403">
        <v>1.0636000000000001</v>
      </c>
      <c r="T4359" s="403">
        <v>4.1390000000000002</v>
      </c>
      <c r="U4359" s="403">
        <v>12.225</v>
      </c>
      <c r="V4359" s="403">
        <v>27.800999999999998</v>
      </c>
      <c r="W4359" s="403">
        <v>13.6</v>
      </c>
      <c r="X4359" s="404">
        <v>0.19108</v>
      </c>
      <c r="Y4359" s="403">
        <f>X4359+(S4359*((U4359-INDEX('[1]Center of Mass'!$B$8:$M$105,MATCH(A4359,'[1]Center of Mass'!$B$8:$B$105,0),9))^2+(V4359-INDEX('[1]Center of Mass'!$B$8:$M$105,MATCH(A4359,'[1]Center of Mass'!$B$8:$B$105,0),10))^2))</f>
        <v>344.58548856599998</v>
      </c>
    </row>
    <row r="4360" spans="1:25">
      <c r="A4360" s="403" t="s">
        <v>20</v>
      </c>
      <c r="B4360" s="403" t="s">
        <v>549</v>
      </c>
      <c r="C4360" s="403" t="s">
        <v>343</v>
      </c>
      <c r="D4360" s="403" t="s">
        <v>344</v>
      </c>
      <c r="E4360" s="403" t="s">
        <v>1455</v>
      </c>
      <c r="F4360" s="403">
        <v>0</v>
      </c>
      <c r="O4360" s="403" t="s">
        <v>345</v>
      </c>
      <c r="R4360" s="403">
        <v>4</v>
      </c>
      <c r="S4360" s="403">
        <v>1.2129000000000001</v>
      </c>
      <c r="T4360" s="403">
        <v>4.4059999999999997</v>
      </c>
      <c r="U4360" s="403">
        <v>13.242000000000001</v>
      </c>
      <c r="V4360" s="403">
        <v>27.800999999999998</v>
      </c>
      <c r="W4360" s="403">
        <v>13.6</v>
      </c>
      <c r="X4360" s="404">
        <v>0.24529999999999999</v>
      </c>
      <c r="Y4360" s="403">
        <f>X4360+(S4360*((U4360-INDEX('[1]Center of Mass'!$B$8:$M$105,MATCH(A4360,'[1]Center of Mass'!$B$8:$B$105,0),9))^2+(V4360-INDEX('[1]Center of Mass'!$B$8:$M$105,MATCH(A4360,'[1]Center of Mass'!$B$8:$B$105,0),10))^2))</f>
        <v>370.6256135239999</v>
      </c>
    </row>
    <row r="4361" spans="1:25">
      <c r="A4361" s="403" t="s">
        <v>20</v>
      </c>
      <c r="B4361" s="403" t="s">
        <v>550</v>
      </c>
      <c r="C4361" s="403" t="s">
        <v>343</v>
      </c>
      <c r="D4361" s="403" t="s">
        <v>344</v>
      </c>
      <c r="E4361" s="403" t="s">
        <v>1455</v>
      </c>
      <c r="F4361" s="403">
        <v>0</v>
      </c>
      <c r="O4361" s="403" t="s">
        <v>345</v>
      </c>
      <c r="R4361" s="403">
        <v>4</v>
      </c>
      <c r="S4361" s="403">
        <v>1.2129000000000001</v>
      </c>
      <c r="T4361" s="403">
        <v>4.4059999999999997</v>
      </c>
      <c r="U4361" s="403">
        <v>14.324999999999999</v>
      </c>
      <c r="V4361" s="403">
        <v>27.800999999999998</v>
      </c>
      <c r="W4361" s="403">
        <v>13.6</v>
      </c>
      <c r="X4361" s="404">
        <v>0.24529999999999999</v>
      </c>
      <c r="Y4361" s="403">
        <f>X4361+(S4361*((U4361-INDEX('[1]Center of Mass'!$B$8:$M$105,MATCH(A4361,'[1]Center of Mass'!$B$8:$B$105,0),9))^2+(V4361-INDEX('[1]Center of Mass'!$B$8:$M$105,MATCH(A4361,'[1]Center of Mass'!$B$8:$B$105,0),10))^2))</f>
        <v>349.57564305649993</v>
      </c>
    </row>
    <row r="4362" spans="1:25">
      <c r="A4362" s="403" t="s">
        <v>20</v>
      </c>
      <c r="B4362" s="403" t="s">
        <v>419</v>
      </c>
      <c r="C4362" s="403" t="s">
        <v>343</v>
      </c>
      <c r="D4362" s="403" t="s">
        <v>344</v>
      </c>
      <c r="E4362" s="403" t="s">
        <v>1455</v>
      </c>
      <c r="F4362" s="403">
        <v>0</v>
      </c>
      <c r="O4362" s="403" t="s">
        <v>345</v>
      </c>
      <c r="R4362" s="403">
        <v>4</v>
      </c>
      <c r="S4362" s="403">
        <v>1.2129000000000001</v>
      </c>
      <c r="T4362" s="403">
        <v>4.4059999999999997</v>
      </c>
      <c r="U4362" s="403">
        <v>15.407999999999999</v>
      </c>
      <c r="V4362" s="403">
        <v>27.800999999999998</v>
      </c>
      <c r="W4362" s="403">
        <v>13.6</v>
      </c>
      <c r="X4362" s="404">
        <v>0.24529999999999999</v>
      </c>
      <c r="Y4362" s="403">
        <f>X4362+(S4362*((U4362-INDEX('[1]Center of Mass'!$B$8:$M$105,MATCH(A4362,'[1]Center of Mass'!$B$8:$B$105,0),9))^2+(V4362-INDEX('[1]Center of Mass'!$B$8:$M$105,MATCH(A4362,'[1]Center of Mass'!$B$8:$B$105,0),10))^2))</f>
        <v>331.3708667251999</v>
      </c>
    </row>
    <row r="4363" spans="1:25">
      <c r="A4363" s="403" t="s">
        <v>20</v>
      </c>
      <c r="B4363" s="403" t="s">
        <v>551</v>
      </c>
      <c r="C4363" s="403" t="s">
        <v>343</v>
      </c>
      <c r="D4363" s="403" t="s">
        <v>344</v>
      </c>
      <c r="E4363" s="403" t="s">
        <v>1455</v>
      </c>
      <c r="F4363" s="403">
        <v>0</v>
      </c>
      <c r="O4363" s="403" t="s">
        <v>345</v>
      </c>
      <c r="R4363" s="403">
        <v>4</v>
      </c>
      <c r="S4363" s="403">
        <v>1.2129000000000001</v>
      </c>
      <c r="T4363" s="403">
        <v>4.4059999999999997</v>
      </c>
      <c r="U4363" s="403">
        <v>16.492000000000001</v>
      </c>
      <c r="V4363" s="403">
        <v>27.800999999999998</v>
      </c>
      <c r="W4363" s="403">
        <v>13.6</v>
      </c>
      <c r="X4363" s="404">
        <v>0.24529999999999999</v>
      </c>
      <c r="Y4363" s="403">
        <f>X4363+(S4363*((U4363-INDEX('[1]Center of Mass'!$B$8:$M$105,MATCH(A4363,'[1]Center of Mass'!$B$8:$B$105,0),9))^2+(V4363-INDEX('[1]Center of Mass'!$B$8:$M$105,MATCH(A4363,'[1]Center of Mass'!$B$8:$B$105,0),10))^2))</f>
        <v>315.99841687399993</v>
      </c>
    </row>
    <row r="4364" spans="1:25">
      <c r="A4364" s="403" t="s">
        <v>20</v>
      </c>
      <c r="B4364" s="403" t="s">
        <v>420</v>
      </c>
      <c r="C4364" s="403" t="s">
        <v>343</v>
      </c>
      <c r="D4364" s="403" t="s">
        <v>344</v>
      </c>
      <c r="E4364" s="403" t="s">
        <v>1455</v>
      </c>
      <c r="F4364" s="403">
        <v>0</v>
      </c>
      <c r="O4364" s="403" t="s">
        <v>345</v>
      </c>
      <c r="R4364" s="403">
        <v>4</v>
      </c>
      <c r="S4364" s="403">
        <v>1.2129000000000001</v>
      </c>
      <c r="T4364" s="403">
        <v>4.4059999999999997</v>
      </c>
      <c r="U4364" s="403">
        <v>17.574999999999999</v>
      </c>
      <c r="V4364" s="403">
        <v>27.800999999999998</v>
      </c>
      <c r="W4364" s="403">
        <v>13.6</v>
      </c>
      <c r="X4364" s="404">
        <v>0.24529999999999999</v>
      </c>
      <c r="Y4364" s="403">
        <f>X4364+(S4364*((U4364-INDEX('[1]Center of Mass'!$B$8:$M$105,MATCH(A4364,'[1]Center of Mass'!$B$8:$B$105,0),9))^2+(V4364-INDEX('[1]Center of Mass'!$B$8:$M$105,MATCH(A4364,'[1]Center of Mass'!$B$8:$B$105,0),10))^2))</f>
        <v>303.48665595649993</v>
      </c>
    </row>
    <row r="4365" spans="1:25">
      <c r="A4365" s="403" t="s">
        <v>20</v>
      </c>
      <c r="B4365" s="403" t="s">
        <v>421</v>
      </c>
      <c r="C4365" s="403" t="s">
        <v>343</v>
      </c>
      <c r="D4365" s="403" t="s">
        <v>344</v>
      </c>
      <c r="E4365" s="403" t="s">
        <v>1455</v>
      </c>
      <c r="F4365" s="403">
        <v>0</v>
      </c>
      <c r="O4365" s="403" t="s">
        <v>345</v>
      </c>
      <c r="R4365" s="403">
        <v>4</v>
      </c>
      <c r="S4365" s="403">
        <v>1.2129000000000001</v>
      </c>
      <c r="T4365" s="403">
        <v>4.4059999999999997</v>
      </c>
      <c r="U4365" s="403">
        <v>18.658000000000001</v>
      </c>
      <c r="V4365" s="403">
        <v>27.800999999999998</v>
      </c>
      <c r="W4365" s="403">
        <v>13.6</v>
      </c>
      <c r="X4365" s="404">
        <v>0.24529999999999999</v>
      </c>
      <c r="Y4365" s="403">
        <f>X4365+(S4365*((U4365-INDEX('[1]Center of Mass'!$B$8:$M$105,MATCH(A4365,'[1]Center of Mass'!$B$8:$B$105,0),9))^2+(V4365-INDEX('[1]Center of Mass'!$B$8:$M$105,MATCH(A4365,'[1]Center of Mass'!$B$8:$B$105,0),10))^2))</f>
        <v>293.82008917519988</v>
      </c>
    </row>
    <row r="4366" spans="1:25">
      <c r="A4366" s="403" t="s">
        <v>20</v>
      </c>
      <c r="B4366" s="403" t="s">
        <v>424</v>
      </c>
      <c r="C4366" s="403" t="s">
        <v>343</v>
      </c>
      <c r="D4366" s="403" t="s">
        <v>344</v>
      </c>
      <c r="E4366" s="403" t="s">
        <v>1455</v>
      </c>
      <c r="F4366" s="403">
        <v>0</v>
      </c>
      <c r="O4366" s="403" t="s">
        <v>345</v>
      </c>
      <c r="R4366" s="403">
        <v>4</v>
      </c>
      <c r="S4366" s="403">
        <v>1.2315</v>
      </c>
      <c r="T4366" s="403">
        <v>4.4390000000000001</v>
      </c>
      <c r="U4366" s="403">
        <v>0.55000000000000004</v>
      </c>
      <c r="V4366" s="403">
        <v>28.920999999999999</v>
      </c>
      <c r="W4366" s="403">
        <v>13.6</v>
      </c>
      <c r="X4366" s="404">
        <v>0.25280999999999998</v>
      </c>
      <c r="Y4366" s="403">
        <f>X4366+(S4366*((U4366-INDEX('[1]Center of Mass'!$B$8:$M$105,MATCH(A4366,'[1]Center of Mass'!$B$8:$B$105,0),9))^2+(V4366-INDEX('[1]Center of Mass'!$B$8:$M$105,MATCH(A4366,'[1]Center of Mass'!$B$8:$B$105,0),10))^2))</f>
        <v>885.67259141999966</v>
      </c>
    </row>
    <row r="4367" spans="1:25">
      <c r="A4367" s="403" t="s">
        <v>20</v>
      </c>
      <c r="B4367" s="403" t="s">
        <v>425</v>
      </c>
      <c r="C4367" s="403" t="s">
        <v>343</v>
      </c>
      <c r="D4367" s="403" t="s">
        <v>344</v>
      </c>
      <c r="E4367" s="403" t="s">
        <v>1455</v>
      </c>
      <c r="F4367" s="403">
        <v>0</v>
      </c>
      <c r="O4367" s="403" t="s">
        <v>345</v>
      </c>
      <c r="R4367" s="403">
        <v>4</v>
      </c>
      <c r="S4367" s="403">
        <v>1.2315</v>
      </c>
      <c r="T4367" s="403">
        <v>4.4390000000000001</v>
      </c>
      <c r="U4367" s="403">
        <v>1.65</v>
      </c>
      <c r="V4367" s="403">
        <v>28.920999999999999</v>
      </c>
      <c r="W4367" s="403">
        <v>13.6</v>
      </c>
      <c r="X4367" s="404">
        <v>0.25280999999999998</v>
      </c>
      <c r="Y4367" s="403">
        <f>X4367+(S4367*((U4367-INDEX('[1]Center of Mass'!$B$8:$M$105,MATCH(A4367,'[1]Center of Mass'!$B$8:$B$105,0),9))^2+(V4367-INDEX('[1]Center of Mass'!$B$8:$M$105,MATCH(A4367,'[1]Center of Mass'!$B$8:$B$105,0),10))^2))</f>
        <v>829.60091861999979</v>
      </c>
    </row>
    <row r="4368" spans="1:25">
      <c r="A4368" s="403" t="s">
        <v>20</v>
      </c>
      <c r="B4368" s="403" t="s">
        <v>426</v>
      </c>
      <c r="C4368" s="403" t="s">
        <v>343</v>
      </c>
      <c r="D4368" s="403" t="s">
        <v>344</v>
      </c>
      <c r="E4368" s="403" t="s">
        <v>1455</v>
      </c>
      <c r="F4368" s="403">
        <v>0</v>
      </c>
      <c r="O4368" s="403" t="s">
        <v>345</v>
      </c>
      <c r="R4368" s="403">
        <v>4</v>
      </c>
      <c r="S4368" s="403">
        <v>1.2315</v>
      </c>
      <c r="T4368" s="403">
        <v>4.4390000000000001</v>
      </c>
      <c r="U4368" s="403">
        <v>2.75</v>
      </c>
      <c r="V4368" s="403">
        <v>28.920999999999999</v>
      </c>
      <c r="W4368" s="403">
        <v>13.6</v>
      </c>
      <c r="X4368" s="404">
        <v>0.25280999999999998</v>
      </c>
      <c r="Y4368" s="403">
        <f>X4368+(S4368*((U4368-INDEX('[1]Center of Mass'!$B$8:$M$105,MATCH(A4368,'[1]Center of Mass'!$B$8:$B$105,0),9))^2+(V4368-INDEX('[1]Center of Mass'!$B$8:$M$105,MATCH(A4368,'[1]Center of Mass'!$B$8:$B$105,0),10))^2))</f>
        <v>776.50947581999969</v>
      </c>
    </row>
    <row r="4369" spans="1:25">
      <c r="A4369" s="403" t="s">
        <v>20</v>
      </c>
      <c r="B4369" s="403" t="s">
        <v>427</v>
      </c>
      <c r="C4369" s="403" t="s">
        <v>343</v>
      </c>
      <c r="D4369" s="403" t="s">
        <v>344</v>
      </c>
      <c r="E4369" s="403" t="s">
        <v>1455</v>
      </c>
      <c r="F4369" s="403">
        <v>0</v>
      </c>
      <c r="O4369" s="403" t="s">
        <v>345</v>
      </c>
      <c r="R4369" s="403">
        <v>4</v>
      </c>
      <c r="S4369" s="403">
        <v>1.0915999999999999</v>
      </c>
      <c r="T4369" s="403">
        <v>4.1890000000000001</v>
      </c>
      <c r="U4369" s="403">
        <v>3.7879999999999998</v>
      </c>
      <c r="V4369" s="403">
        <v>28.920999999999999</v>
      </c>
      <c r="W4369" s="403">
        <v>13.6</v>
      </c>
      <c r="X4369" s="404">
        <v>0.20049</v>
      </c>
      <c r="Y4369" s="403">
        <f>X4369+(S4369*((U4369-INDEX('[1]Center of Mass'!$B$8:$M$105,MATCH(A4369,'[1]Center of Mass'!$B$8:$B$105,0),9))^2+(V4369-INDEX('[1]Center of Mass'!$B$8:$M$105,MATCH(A4369,'[1]Center of Mass'!$B$8:$B$105,0),10))^2))</f>
        <v>646.28821408479973</v>
      </c>
    </row>
    <row r="4370" spans="1:25">
      <c r="A4370" s="403" t="s">
        <v>20</v>
      </c>
      <c r="B4370" s="403" t="s">
        <v>428</v>
      </c>
      <c r="C4370" s="403" t="s">
        <v>343</v>
      </c>
      <c r="D4370" s="403" t="s">
        <v>344</v>
      </c>
      <c r="E4370" s="403" t="s">
        <v>1455</v>
      </c>
      <c r="F4370" s="403">
        <v>0</v>
      </c>
      <c r="O4370" s="403" t="s">
        <v>345</v>
      </c>
      <c r="R4370" s="403">
        <v>4</v>
      </c>
      <c r="S4370" s="403">
        <v>1.0915999999999999</v>
      </c>
      <c r="T4370" s="403">
        <v>4.1890000000000001</v>
      </c>
      <c r="U4370" s="403">
        <v>4.7629999999999999</v>
      </c>
      <c r="V4370" s="403">
        <v>28.920999999999999</v>
      </c>
      <c r="W4370" s="403">
        <v>13.6</v>
      </c>
      <c r="X4370" s="404">
        <v>0.20049</v>
      </c>
      <c r="Y4370" s="403">
        <f>X4370+(S4370*((U4370-INDEX('[1]Center of Mass'!$B$8:$M$105,MATCH(A4370,'[1]Center of Mass'!$B$8:$B$105,0),9))^2+(V4370-INDEX('[1]Center of Mass'!$B$8:$M$105,MATCH(A4370,'[1]Center of Mass'!$B$8:$B$105,0),10))^2))</f>
        <v>608.99372737479985</v>
      </c>
    </row>
    <row r="4371" spans="1:25">
      <c r="A4371" s="403" t="s">
        <v>20</v>
      </c>
      <c r="B4371" s="403" t="s">
        <v>457</v>
      </c>
      <c r="C4371" s="403" t="s">
        <v>343</v>
      </c>
      <c r="D4371" s="403" t="s">
        <v>344</v>
      </c>
      <c r="E4371" s="403" t="s">
        <v>1455</v>
      </c>
      <c r="F4371" s="403">
        <v>0</v>
      </c>
      <c r="O4371" s="403" t="s">
        <v>345</v>
      </c>
      <c r="R4371" s="403">
        <v>4</v>
      </c>
      <c r="S4371" s="403">
        <v>1.0915999999999999</v>
      </c>
      <c r="T4371" s="403">
        <v>4.1890000000000001</v>
      </c>
      <c r="U4371" s="403">
        <v>5.7380000000000004</v>
      </c>
      <c r="V4371" s="403">
        <v>28.920999999999999</v>
      </c>
      <c r="W4371" s="403">
        <v>13.6</v>
      </c>
      <c r="X4371" s="404">
        <v>0.20049</v>
      </c>
      <c r="Y4371" s="403">
        <f>X4371+(S4371*((U4371-INDEX('[1]Center of Mass'!$B$8:$M$105,MATCH(A4371,'[1]Center of Mass'!$B$8:$B$105,0),9))^2+(V4371-INDEX('[1]Center of Mass'!$B$8:$M$105,MATCH(A4371,'[1]Center of Mass'!$B$8:$B$105,0),10))^2))</f>
        <v>573.77464516479961</v>
      </c>
    </row>
    <row r="4372" spans="1:25">
      <c r="A4372" s="403" t="s">
        <v>20</v>
      </c>
      <c r="B4372" s="403" t="s">
        <v>429</v>
      </c>
      <c r="C4372" s="403" t="s">
        <v>343</v>
      </c>
      <c r="D4372" s="403" t="s">
        <v>344</v>
      </c>
      <c r="E4372" s="403" t="s">
        <v>1455</v>
      </c>
      <c r="F4372" s="403">
        <v>0</v>
      </c>
      <c r="O4372" s="403" t="s">
        <v>345</v>
      </c>
      <c r="R4372" s="403">
        <v>4</v>
      </c>
      <c r="S4372" s="403">
        <v>1.0915999999999999</v>
      </c>
      <c r="T4372" s="403">
        <v>4.1890000000000001</v>
      </c>
      <c r="U4372" s="403">
        <v>6.7130000000000001</v>
      </c>
      <c r="V4372" s="403">
        <v>28.920999999999999</v>
      </c>
      <c r="W4372" s="403">
        <v>13.6</v>
      </c>
      <c r="X4372" s="404">
        <v>0.20049</v>
      </c>
      <c r="Y4372" s="403">
        <f>X4372+(S4372*((U4372-INDEX('[1]Center of Mass'!$B$8:$M$105,MATCH(A4372,'[1]Center of Mass'!$B$8:$B$105,0),9))^2+(V4372-INDEX('[1]Center of Mass'!$B$8:$M$105,MATCH(A4372,'[1]Center of Mass'!$B$8:$B$105,0),10))^2))</f>
        <v>540.6309674547997</v>
      </c>
    </row>
    <row r="4373" spans="1:25">
      <c r="A4373" s="403" t="s">
        <v>20</v>
      </c>
      <c r="B4373" s="403" t="s">
        <v>909</v>
      </c>
      <c r="C4373" s="403" t="s">
        <v>343</v>
      </c>
      <c r="D4373" s="403" t="s">
        <v>344</v>
      </c>
      <c r="E4373" s="403" t="s">
        <v>1455</v>
      </c>
      <c r="F4373" s="403">
        <v>0</v>
      </c>
      <c r="O4373" s="403" t="s">
        <v>345</v>
      </c>
      <c r="R4373" s="403">
        <v>4</v>
      </c>
      <c r="S4373" s="403">
        <v>1.7912999999999999</v>
      </c>
      <c r="T4373" s="403">
        <v>5.4390000000000001</v>
      </c>
      <c r="U4373" s="403">
        <v>8</v>
      </c>
      <c r="V4373" s="403">
        <v>28.920999999999999</v>
      </c>
      <c r="W4373" s="403">
        <v>13.6</v>
      </c>
      <c r="X4373" s="404">
        <v>0.56923999999999997</v>
      </c>
      <c r="Y4373" s="403">
        <f>X4373+(S4373*((U4373-INDEX('[1]Center of Mass'!$B$8:$M$105,MATCH(A4373,'[1]Center of Mass'!$B$8:$B$105,0),9))^2+(V4373-INDEX('[1]Center of Mass'!$B$8:$M$105,MATCH(A4373,'[1]Center of Mass'!$B$8:$B$105,0),10))^2))</f>
        <v>820.83019411399971</v>
      </c>
    </row>
    <row r="4374" spans="1:25">
      <c r="A4374" s="403" t="s">
        <v>20</v>
      </c>
      <c r="B4374" s="403" t="s">
        <v>431</v>
      </c>
      <c r="C4374" s="403" t="s">
        <v>343</v>
      </c>
      <c r="D4374" s="403" t="s">
        <v>344</v>
      </c>
      <c r="E4374" s="403" t="s">
        <v>1455</v>
      </c>
      <c r="F4374" s="403">
        <v>0</v>
      </c>
      <c r="O4374" s="403" t="s">
        <v>345</v>
      </c>
      <c r="R4374" s="403">
        <v>4</v>
      </c>
      <c r="S4374" s="403">
        <v>1.0636000000000001</v>
      </c>
      <c r="T4374" s="403">
        <v>4.1390000000000002</v>
      </c>
      <c r="U4374" s="403">
        <v>11.275</v>
      </c>
      <c r="V4374" s="403">
        <v>28.920999999999999</v>
      </c>
      <c r="W4374" s="403">
        <v>13.6</v>
      </c>
      <c r="X4374" s="404">
        <v>0.19108</v>
      </c>
      <c r="Y4374" s="403">
        <f>X4374+(S4374*((U4374-INDEX('[1]Center of Mass'!$B$8:$M$105,MATCH(A4374,'[1]Center of Mass'!$B$8:$B$105,0),9))^2+(V4374-INDEX('[1]Center of Mass'!$B$8:$M$105,MATCH(A4374,'[1]Center of Mass'!$B$8:$B$105,0),10))^2))</f>
        <v>402.52501347799989</v>
      </c>
    </row>
    <row r="4375" spans="1:25">
      <c r="A4375" s="403" t="s">
        <v>20</v>
      </c>
      <c r="B4375" s="403" t="s">
        <v>911</v>
      </c>
      <c r="C4375" s="403" t="s">
        <v>343</v>
      </c>
      <c r="D4375" s="403" t="s">
        <v>344</v>
      </c>
      <c r="E4375" s="403" t="s">
        <v>1455</v>
      </c>
      <c r="F4375" s="403">
        <v>0</v>
      </c>
      <c r="O4375" s="403" t="s">
        <v>345</v>
      </c>
      <c r="R4375" s="403">
        <v>4</v>
      </c>
      <c r="S4375" s="403">
        <v>1.0636000000000001</v>
      </c>
      <c r="T4375" s="403">
        <v>4.1390000000000002</v>
      </c>
      <c r="U4375" s="403">
        <v>12.225</v>
      </c>
      <c r="V4375" s="403">
        <v>28.920999999999999</v>
      </c>
      <c r="W4375" s="403">
        <v>13.6</v>
      </c>
      <c r="X4375" s="404">
        <v>0.19108</v>
      </c>
      <c r="Y4375" s="403">
        <f>X4375+(S4375*((U4375-INDEX('[1]Center of Mass'!$B$8:$M$105,MATCH(A4375,'[1]Center of Mass'!$B$8:$B$105,0),9))^2+(V4375-INDEX('[1]Center of Mass'!$B$8:$M$105,MATCH(A4375,'[1]Center of Mass'!$B$8:$B$105,0),10))^2))</f>
        <v>382.2236548379999</v>
      </c>
    </row>
    <row r="4376" spans="1:25">
      <c r="A4376" s="403" t="s">
        <v>20</v>
      </c>
      <c r="B4376" s="403" t="s">
        <v>912</v>
      </c>
      <c r="C4376" s="403" t="s">
        <v>343</v>
      </c>
      <c r="D4376" s="403" t="s">
        <v>344</v>
      </c>
      <c r="E4376" s="403" t="s">
        <v>1455</v>
      </c>
      <c r="F4376" s="403">
        <v>0</v>
      </c>
      <c r="O4376" s="403" t="s">
        <v>345</v>
      </c>
      <c r="R4376" s="403">
        <v>4</v>
      </c>
      <c r="S4376" s="403">
        <v>1.2129000000000001</v>
      </c>
      <c r="T4376" s="403">
        <v>4.4059999999999997</v>
      </c>
      <c r="U4376" s="403">
        <v>13.242000000000001</v>
      </c>
      <c r="V4376" s="403">
        <v>28.920999999999999</v>
      </c>
      <c r="W4376" s="403">
        <v>13.6</v>
      </c>
      <c r="X4376" s="404">
        <v>0.24529999999999999</v>
      </c>
      <c r="Y4376" s="403">
        <f>X4376+(S4376*((U4376-INDEX('[1]Center of Mass'!$B$8:$M$105,MATCH(A4376,'[1]Center of Mass'!$B$8:$B$105,0),9))^2+(V4376-INDEX('[1]Center of Mass'!$B$8:$M$105,MATCH(A4376,'[1]Center of Mass'!$B$8:$B$105,0),10))^2))</f>
        <v>413.54713653199985</v>
      </c>
    </row>
    <row r="4377" spans="1:25">
      <c r="A4377" s="403" t="s">
        <v>20</v>
      </c>
      <c r="B4377" s="403" t="s">
        <v>432</v>
      </c>
      <c r="C4377" s="403" t="s">
        <v>343</v>
      </c>
      <c r="D4377" s="403" t="s">
        <v>344</v>
      </c>
      <c r="E4377" s="403" t="s">
        <v>1455</v>
      </c>
      <c r="F4377" s="403">
        <v>0</v>
      </c>
      <c r="O4377" s="403" t="s">
        <v>345</v>
      </c>
      <c r="R4377" s="403">
        <v>4</v>
      </c>
      <c r="S4377" s="403">
        <v>1.2129000000000001</v>
      </c>
      <c r="T4377" s="403">
        <v>4.4059999999999997</v>
      </c>
      <c r="U4377" s="403">
        <v>14.324999999999999</v>
      </c>
      <c r="V4377" s="403">
        <v>28.920999999999999</v>
      </c>
      <c r="W4377" s="403">
        <v>13.6</v>
      </c>
      <c r="X4377" s="404">
        <v>0.24529999999999999</v>
      </c>
      <c r="Y4377" s="403">
        <f>X4377+(S4377*((U4377-INDEX('[1]Center of Mass'!$B$8:$M$105,MATCH(A4377,'[1]Center of Mass'!$B$8:$B$105,0),9))^2+(V4377-INDEX('[1]Center of Mass'!$B$8:$M$105,MATCH(A4377,'[1]Center of Mass'!$B$8:$B$105,0),10))^2))</f>
        <v>392.49716606449982</v>
      </c>
    </row>
    <row r="4378" spans="1:25">
      <c r="A4378" s="403" t="s">
        <v>20</v>
      </c>
      <c r="B4378" s="403" t="s">
        <v>913</v>
      </c>
      <c r="C4378" s="403" t="s">
        <v>343</v>
      </c>
      <c r="D4378" s="403" t="s">
        <v>344</v>
      </c>
      <c r="E4378" s="403" t="s">
        <v>1455</v>
      </c>
      <c r="F4378" s="403">
        <v>0</v>
      </c>
      <c r="O4378" s="403" t="s">
        <v>345</v>
      </c>
      <c r="R4378" s="403">
        <v>4</v>
      </c>
      <c r="S4378" s="403">
        <v>1.2129000000000001</v>
      </c>
      <c r="T4378" s="403">
        <v>4.4059999999999997</v>
      </c>
      <c r="U4378" s="403">
        <v>15.407999999999999</v>
      </c>
      <c r="V4378" s="403">
        <v>28.920999999999999</v>
      </c>
      <c r="W4378" s="403">
        <v>13.6</v>
      </c>
      <c r="X4378" s="404">
        <v>0.24529999999999999</v>
      </c>
      <c r="Y4378" s="403">
        <f>X4378+(S4378*((U4378-INDEX('[1]Center of Mass'!$B$8:$M$105,MATCH(A4378,'[1]Center of Mass'!$B$8:$B$105,0),9))^2+(V4378-INDEX('[1]Center of Mass'!$B$8:$M$105,MATCH(A4378,'[1]Center of Mass'!$B$8:$B$105,0),10))^2))</f>
        <v>374.29238973319985</v>
      </c>
    </row>
    <row r="4379" spans="1:25">
      <c r="A4379" s="403" t="s">
        <v>20</v>
      </c>
      <c r="B4379" s="403" t="s">
        <v>433</v>
      </c>
      <c r="C4379" s="403" t="s">
        <v>343</v>
      </c>
      <c r="D4379" s="403" t="s">
        <v>344</v>
      </c>
      <c r="E4379" s="403" t="s">
        <v>1455</v>
      </c>
      <c r="F4379" s="403">
        <v>0</v>
      </c>
      <c r="O4379" s="403" t="s">
        <v>345</v>
      </c>
      <c r="R4379" s="403">
        <v>4</v>
      </c>
      <c r="S4379" s="403">
        <v>1.2129000000000001</v>
      </c>
      <c r="T4379" s="403">
        <v>4.4059999999999997</v>
      </c>
      <c r="U4379" s="403">
        <v>16.492000000000001</v>
      </c>
      <c r="V4379" s="403">
        <v>28.920999999999999</v>
      </c>
      <c r="W4379" s="403">
        <v>13.6</v>
      </c>
      <c r="X4379" s="404">
        <v>0.24529999999999999</v>
      </c>
      <c r="Y4379" s="403">
        <f>X4379+(S4379*((U4379-INDEX('[1]Center of Mass'!$B$8:$M$105,MATCH(A4379,'[1]Center of Mass'!$B$8:$B$105,0),9))^2+(V4379-INDEX('[1]Center of Mass'!$B$8:$M$105,MATCH(A4379,'[1]Center of Mass'!$B$8:$B$105,0),10))^2))</f>
        <v>358.91993988199982</v>
      </c>
    </row>
    <row r="4380" spans="1:25">
      <c r="A4380" s="403" t="s">
        <v>20</v>
      </c>
      <c r="B4380" s="403" t="s">
        <v>872</v>
      </c>
      <c r="C4380" s="403" t="s">
        <v>343</v>
      </c>
      <c r="D4380" s="403" t="s">
        <v>344</v>
      </c>
      <c r="E4380" s="403" t="s">
        <v>1455</v>
      </c>
      <c r="F4380" s="403">
        <v>0</v>
      </c>
      <c r="O4380" s="403" t="s">
        <v>345</v>
      </c>
      <c r="R4380" s="403">
        <v>4</v>
      </c>
      <c r="S4380" s="403">
        <v>1.2129000000000001</v>
      </c>
      <c r="T4380" s="403">
        <v>4.4059999999999997</v>
      </c>
      <c r="U4380" s="403">
        <v>17.574999999999999</v>
      </c>
      <c r="V4380" s="403">
        <v>28.920999999999999</v>
      </c>
      <c r="W4380" s="403">
        <v>13.6</v>
      </c>
      <c r="X4380" s="404">
        <v>0.24529999999999999</v>
      </c>
      <c r="Y4380" s="403">
        <f>X4380+(S4380*((U4380-INDEX('[1]Center of Mass'!$B$8:$M$105,MATCH(A4380,'[1]Center of Mass'!$B$8:$B$105,0),9))^2+(V4380-INDEX('[1]Center of Mass'!$B$8:$M$105,MATCH(A4380,'[1]Center of Mass'!$B$8:$B$105,0),10))^2))</f>
        <v>346.40817896449988</v>
      </c>
    </row>
    <row r="4381" spans="1:25">
      <c r="A4381" s="403" t="s">
        <v>20</v>
      </c>
      <c r="B4381" s="403" t="s">
        <v>434</v>
      </c>
      <c r="C4381" s="403" t="s">
        <v>343</v>
      </c>
      <c r="D4381" s="403" t="s">
        <v>344</v>
      </c>
      <c r="E4381" s="403" t="s">
        <v>1455</v>
      </c>
      <c r="F4381" s="403">
        <v>0</v>
      </c>
      <c r="O4381" s="403" t="s">
        <v>345</v>
      </c>
      <c r="R4381" s="403">
        <v>4</v>
      </c>
      <c r="S4381" s="403">
        <v>1.2129000000000001</v>
      </c>
      <c r="T4381" s="403">
        <v>4.4059999999999997</v>
      </c>
      <c r="U4381" s="403">
        <v>18.658000000000001</v>
      </c>
      <c r="V4381" s="403">
        <v>28.920999999999999</v>
      </c>
      <c r="W4381" s="403">
        <v>13.6</v>
      </c>
      <c r="X4381" s="404">
        <v>0.24529999999999999</v>
      </c>
      <c r="Y4381" s="403">
        <f>X4381+(S4381*((U4381-INDEX('[1]Center of Mass'!$B$8:$M$105,MATCH(A4381,'[1]Center of Mass'!$B$8:$B$105,0),9))^2+(V4381-INDEX('[1]Center of Mass'!$B$8:$M$105,MATCH(A4381,'[1]Center of Mass'!$B$8:$B$105,0),10))^2))</f>
        <v>336.74161218319983</v>
      </c>
    </row>
    <row r="4382" spans="1:25">
      <c r="A4382" s="403" t="s">
        <v>20</v>
      </c>
      <c r="B4382" s="403" t="s">
        <v>436</v>
      </c>
      <c r="C4382" s="403" t="s">
        <v>343</v>
      </c>
      <c r="D4382" s="403" t="s">
        <v>344</v>
      </c>
      <c r="E4382" s="403" t="s">
        <v>1455</v>
      </c>
      <c r="F4382" s="403">
        <v>0</v>
      </c>
      <c r="O4382" s="403" t="s">
        <v>345</v>
      </c>
      <c r="R4382" s="403">
        <v>4</v>
      </c>
      <c r="S4382" s="403">
        <v>1.2315</v>
      </c>
      <c r="T4382" s="403">
        <v>4.4390000000000001</v>
      </c>
      <c r="U4382" s="403">
        <v>0.55000000000000004</v>
      </c>
      <c r="V4382" s="403">
        <v>30.04</v>
      </c>
      <c r="W4382" s="403">
        <v>13.6</v>
      </c>
      <c r="X4382" s="404">
        <v>0.25280999999999998</v>
      </c>
      <c r="Y4382" s="403">
        <f>X4382+(S4382*((U4382-INDEX('[1]Center of Mass'!$B$8:$M$105,MATCH(A4382,'[1]Center of Mass'!$B$8:$B$105,0),9))^2+(V4382-INDEX('[1]Center of Mass'!$B$8:$M$105,MATCH(A4382,'[1]Center of Mass'!$B$8:$B$105,0),10))^2))</f>
        <v>932.29886241749978</v>
      </c>
    </row>
    <row r="4383" spans="1:25">
      <c r="A4383" s="403" t="s">
        <v>20</v>
      </c>
      <c r="B4383" s="403" t="s">
        <v>552</v>
      </c>
      <c r="C4383" s="403" t="s">
        <v>343</v>
      </c>
      <c r="D4383" s="403" t="s">
        <v>344</v>
      </c>
      <c r="E4383" s="403" t="s">
        <v>1455</v>
      </c>
      <c r="F4383" s="403">
        <v>0</v>
      </c>
      <c r="O4383" s="403" t="s">
        <v>345</v>
      </c>
      <c r="R4383" s="403">
        <v>4</v>
      </c>
      <c r="S4383" s="403">
        <v>1.2315</v>
      </c>
      <c r="T4383" s="403">
        <v>4.4390000000000001</v>
      </c>
      <c r="U4383" s="403">
        <v>1.65</v>
      </c>
      <c r="V4383" s="403">
        <v>30.04</v>
      </c>
      <c r="W4383" s="403">
        <v>13.6</v>
      </c>
      <c r="X4383" s="404">
        <v>0.25280999999999998</v>
      </c>
      <c r="Y4383" s="403">
        <f>X4383+(S4383*((U4383-INDEX('[1]Center of Mass'!$B$8:$M$105,MATCH(A4383,'[1]Center of Mass'!$B$8:$B$105,0),9))^2+(V4383-INDEX('[1]Center of Mass'!$B$8:$M$105,MATCH(A4383,'[1]Center of Mass'!$B$8:$B$105,0),10))^2))</f>
        <v>876.2271896174999</v>
      </c>
    </row>
    <row r="4384" spans="1:25">
      <c r="A4384" s="403" t="s">
        <v>20</v>
      </c>
      <c r="B4384" s="403" t="s">
        <v>437</v>
      </c>
      <c r="C4384" s="403" t="s">
        <v>343</v>
      </c>
      <c r="D4384" s="403" t="s">
        <v>344</v>
      </c>
      <c r="E4384" s="403" t="s">
        <v>1455</v>
      </c>
      <c r="F4384" s="403">
        <v>0</v>
      </c>
      <c r="O4384" s="403" t="s">
        <v>345</v>
      </c>
      <c r="R4384" s="403">
        <v>4</v>
      </c>
      <c r="S4384" s="403">
        <v>1.2315</v>
      </c>
      <c r="T4384" s="403">
        <v>4.4390000000000001</v>
      </c>
      <c r="U4384" s="403">
        <v>2.75</v>
      </c>
      <c r="V4384" s="403">
        <v>30.04</v>
      </c>
      <c r="W4384" s="403">
        <v>13.6</v>
      </c>
      <c r="X4384" s="404">
        <v>0.25280999999999998</v>
      </c>
      <c r="Y4384" s="403">
        <f>X4384+(S4384*((U4384-INDEX('[1]Center of Mass'!$B$8:$M$105,MATCH(A4384,'[1]Center of Mass'!$B$8:$B$105,0),9))^2+(V4384-INDEX('[1]Center of Mass'!$B$8:$M$105,MATCH(A4384,'[1]Center of Mass'!$B$8:$B$105,0),10))^2))</f>
        <v>823.13574681749981</v>
      </c>
    </row>
    <row r="4385" spans="1:25">
      <c r="A4385" s="403" t="s">
        <v>20</v>
      </c>
      <c r="B4385" s="403" t="s">
        <v>553</v>
      </c>
      <c r="C4385" s="403" t="s">
        <v>343</v>
      </c>
      <c r="D4385" s="403" t="s">
        <v>344</v>
      </c>
      <c r="E4385" s="403" t="s">
        <v>1455</v>
      </c>
      <c r="F4385" s="403">
        <v>0</v>
      </c>
      <c r="O4385" s="403" t="s">
        <v>345</v>
      </c>
      <c r="R4385" s="403">
        <v>4</v>
      </c>
      <c r="S4385" s="403">
        <v>1.0915999999999999</v>
      </c>
      <c r="T4385" s="403">
        <v>4.1890000000000001</v>
      </c>
      <c r="U4385" s="403">
        <v>3.7879999999999998</v>
      </c>
      <c r="V4385" s="403">
        <v>30.04</v>
      </c>
      <c r="W4385" s="403">
        <v>13.6</v>
      </c>
      <c r="X4385" s="404">
        <v>0.20049</v>
      </c>
      <c r="Y4385" s="403">
        <f>X4385+(S4385*((U4385-INDEX('[1]Center of Mass'!$B$8:$M$105,MATCH(A4385,'[1]Center of Mass'!$B$8:$B$105,0),9))^2+(V4385-INDEX('[1]Center of Mass'!$B$8:$M$105,MATCH(A4385,'[1]Center of Mass'!$B$8:$B$105,0),10))^2))</f>
        <v>687.61768011879985</v>
      </c>
    </row>
    <row r="4386" spans="1:25">
      <c r="A4386" s="403" t="s">
        <v>20</v>
      </c>
      <c r="B4386" s="403" t="s">
        <v>554</v>
      </c>
      <c r="C4386" s="403" t="s">
        <v>343</v>
      </c>
      <c r="D4386" s="403" t="s">
        <v>344</v>
      </c>
      <c r="E4386" s="403" t="s">
        <v>1455</v>
      </c>
      <c r="F4386" s="403">
        <v>0</v>
      </c>
      <c r="O4386" s="403" t="s">
        <v>345</v>
      </c>
      <c r="R4386" s="403">
        <v>4</v>
      </c>
      <c r="S4386" s="403">
        <v>1.0915999999999999</v>
      </c>
      <c r="T4386" s="403">
        <v>4.1890000000000001</v>
      </c>
      <c r="U4386" s="403">
        <v>4.7629999999999999</v>
      </c>
      <c r="V4386" s="403">
        <v>30.04</v>
      </c>
      <c r="W4386" s="403">
        <v>13.6</v>
      </c>
      <c r="X4386" s="404">
        <v>0.20049</v>
      </c>
      <c r="Y4386" s="403">
        <f>X4386+(S4386*((U4386-INDEX('[1]Center of Mass'!$B$8:$M$105,MATCH(A4386,'[1]Center of Mass'!$B$8:$B$105,0),9))^2+(V4386-INDEX('[1]Center of Mass'!$B$8:$M$105,MATCH(A4386,'[1]Center of Mass'!$B$8:$B$105,0),10))^2))</f>
        <v>650.32319340879985</v>
      </c>
    </row>
    <row r="4387" spans="1:25">
      <c r="A4387" s="403" t="s">
        <v>20</v>
      </c>
      <c r="B4387" s="403" t="s">
        <v>555</v>
      </c>
      <c r="C4387" s="403" t="s">
        <v>343</v>
      </c>
      <c r="D4387" s="403" t="s">
        <v>344</v>
      </c>
      <c r="E4387" s="403" t="s">
        <v>1455</v>
      </c>
      <c r="F4387" s="403">
        <v>0</v>
      </c>
      <c r="O4387" s="403" t="s">
        <v>345</v>
      </c>
      <c r="R4387" s="403">
        <v>4</v>
      </c>
      <c r="S4387" s="403">
        <v>1.0915999999999999</v>
      </c>
      <c r="T4387" s="403">
        <v>4.1890000000000001</v>
      </c>
      <c r="U4387" s="403">
        <v>5.7380000000000004</v>
      </c>
      <c r="V4387" s="403">
        <v>30.04</v>
      </c>
      <c r="W4387" s="403">
        <v>13.6</v>
      </c>
      <c r="X4387" s="404">
        <v>0.20049</v>
      </c>
      <c r="Y4387" s="403">
        <f>X4387+(S4387*((U4387-INDEX('[1]Center of Mass'!$B$8:$M$105,MATCH(A4387,'[1]Center of Mass'!$B$8:$B$105,0),9))^2+(V4387-INDEX('[1]Center of Mass'!$B$8:$M$105,MATCH(A4387,'[1]Center of Mass'!$B$8:$B$105,0),10))^2))</f>
        <v>615.10411119879973</v>
      </c>
    </row>
    <row r="4388" spans="1:25">
      <c r="A4388" s="403" t="s">
        <v>20</v>
      </c>
      <c r="B4388" s="403" t="s">
        <v>556</v>
      </c>
      <c r="C4388" s="403" t="s">
        <v>343</v>
      </c>
      <c r="D4388" s="403" t="s">
        <v>344</v>
      </c>
      <c r="E4388" s="403" t="s">
        <v>1455</v>
      </c>
      <c r="F4388" s="403">
        <v>0</v>
      </c>
      <c r="O4388" s="403" t="s">
        <v>345</v>
      </c>
      <c r="R4388" s="403">
        <v>4</v>
      </c>
      <c r="S4388" s="403">
        <v>1.0915999999999999</v>
      </c>
      <c r="T4388" s="403">
        <v>4.1890000000000001</v>
      </c>
      <c r="U4388" s="403">
        <v>6.7130000000000001</v>
      </c>
      <c r="V4388" s="403">
        <v>30.04</v>
      </c>
      <c r="W4388" s="403">
        <v>13.6</v>
      </c>
      <c r="X4388" s="404">
        <v>0.20049</v>
      </c>
      <c r="Y4388" s="403">
        <f>X4388+(S4388*((U4388-INDEX('[1]Center of Mass'!$B$8:$M$105,MATCH(A4388,'[1]Center of Mass'!$B$8:$B$105,0),9))^2+(V4388-INDEX('[1]Center of Mass'!$B$8:$M$105,MATCH(A4388,'[1]Center of Mass'!$B$8:$B$105,0),10))^2))</f>
        <v>581.96043348879971</v>
      </c>
    </row>
    <row r="4389" spans="1:25">
      <c r="A4389" s="403" t="s">
        <v>20</v>
      </c>
      <c r="B4389" s="403" t="s">
        <v>557</v>
      </c>
      <c r="C4389" s="403" t="s">
        <v>343</v>
      </c>
      <c r="D4389" s="403" t="s">
        <v>344</v>
      </c>
      <c r="E4389" s="403" t="s">
        <v>1455</v>
      </c>
      <c r="F4389" s="403">
        <v>0</v>
      </c>
      <c r="O4389" s="403" t="s">
        <v>345</v>
      </c>
      <c r="R4389" s="403">
        <v>4</v>
      </c>
      <c r="S4389" s="403">
        <v>1.7912999999999999</v>
      </c>
      <c r="T4389" s="403">
        <v>5.4390000000000001</v>
      </c>
      <c r="U4389" s="403">
        <v>8</v>
      </c>
      <c r="V4389" s="403">
        <v>30.04</v>
      </c>
      <c r="W4389" s="403">
        <v>13.6</v>
      </c>
      <c r="X4389" s="404">
        <v>0.56923999999999997</v>
      </c>
      <c r="Y4389" s="403">
        <f>X4389+(S4389*((U4389-INDEX('[1]Center of Mass'!$B$8:$M$105,MATCH(A4389,'[1]Center of Mass'!$B$8:$B$105,0),9))^2+(V4389-INDEX('[1]Center of Mass'!$B$8:$M$105,MATCH(A4389,'[1]Center of Mass'!$B$8:$B$105,0),10))^2))</f>
        <v>888.65125723849985</v>
      </c>
    </row>
    <row r="4390" spans="1:25">
      <c r="A4390" s="403" t="s">
        <v>20</v>
      </c>
      <c r="B4390" s="403" t="s">
        <v>583</v>
      </c>
      <c r="C4390" s="403" t="s">
        <v>343</v>
      </c>
      <c r="D4390" s="403" t="s">
        <v>344</v>
      </c>
      <c r="E4390" s="403" t="s">
        <v>1455</v>
      </c>
      <c r="F4390" s="403">
        <v>0</v>
      </c>
      <c r="O4390" s="403" t="s">
        <v>345</v>
      </c>
      <c r="R4390" s="403">
        <v>4</v>
      </c>
      <c r="S4390" s="403">
        <v>1.0636000000000001</v>
      </c>
      <c r="T4390" s="403">
        <v>4.1390000000000002</v>
      </c>
      <c r="U4390" s="403">
        <v>11.275</v>
      </c>
      <c r="V4390" s="403">
        <v>30.04</v>
      </c>
      <c r="W4390" s="403">
        <v>13.6</v>
      </c>
      <c r="X4390" s="404">
        <v>0.19108</v>
      </c>
      <c r="Y4390" s="403">
        <f>X4390+(S4390*((U4390-INDEX('[1]Center of Mass'!$B$8:$M$105,MATCH(A4390,'[1]Center of Mass'!$B$8:$B$105,0),9))^2+(V4390-INDEX('[1]Center of Mass'!$B$8:$M$105,MATCH(A4390,'[1]Center of Mass'!$B$8:$B$105,0),10))^2))</f>
        <v>442.79436129199996</v>
      </c>
    </row>
    <row r="4391" spans="1:25">
      <c r="A4391" s="403" t="s">
        <v>20</v>
      </c>
      <c r="B4391" s="403" t="s">
        <v>853</v>
      </c>
      <c r="C4391" s="403" t="s">
        <v>343</v>
      </c>
      <c r="D4391" s="403" t="s">
        <v>344</v>
      </c>
      <c r="E4391" s="403" t="s">
        <v>1455</v>
      </c>
      <c r="F4391" s="403">
        <v>0</v>
      </c>
      <c r="O4391" s="403" t="s">
        <v>345</v>
      </c>
      <c r="R4391" s="403">
        <v>4</v>
      </c>
      <c r="S4391" s="403">
        <v>1.0636000000000001</v>
      </c>
      <c r="T4391" s="403">
        <v>4.1390000000000002</v>
      </c>
      <c r="U4391" s="403">
        <v>12.225</v>
      </c>
      <c r="V4391" s="403">
        <v>30.04</v>
      </c>
      <c r="W4391" s="403">
        <v>13.6</v>
      </c>
      <c r="X4391" s="404">
        <v>0.19108</v>
      </c>
      <c r="Y4391" s="403">
        <f>X4391+(S4391*((U4391-INDEX('[1]Center of Mass'!$B$8:$M$105,MATCH(A4391,'[1]Center of Mass'!$B$8:$B$105,0),9))^2+(V4391-INDEX('[1]Center of Mass'!$B$8:$M$105,MATCH(A4391,'[1]Center of Mass'!$B$8:$B$105,0),10))^2))</f>
        <v>422.49300265199992</v>
      </c>
    </row>
    <row r="4392" spans="1:25">
      <c r="A4392" s="403" t="s">
        <v>20</v>
      </c>
      <c r="B4392" s="403" t="s">
        <v>914</v>
      </c>
      <c r="C4392" s="403" t="s">
        <v>343</v>
      </c>
      <c r="D4392" s="403" t="s">
        <v>344</v>
      </c>
      <c r="E4392" s="403" t="s">
        <v>1455</v>
      </c>
      <c r="F4392" s="403">
        <v>0</v>
      </c>
      <c r="O4392" s="403" t="s">
        <v>345</v>
      </c>
      <c r="R4392" s="403">
        <v>4</v>
      </c>
      <c r="S4392" s="403">
        <v>1.2129000000000001</v>
      </c>
      <c r="T4392" s="403">
        <v>4.4059999999999997</v>
      </c>
      <c r="U4392" s="403">
        <v>13.242000000000001</v>
      </c>
      <c r="V4392" s="403">
        <v>30.04</v>
      </c>
      <c r="W4392" s="403">
        <v>13.6</v>
      </c>
      <c r="X4392" s="404">
        <v>0.24529999999999999</v>
      </c>
      <c r="Y4392" s="403">
        <f>X4392+(S4392*((U4392-INDEX('[1]Center of Mass'!$B$8:$M$105,MATCH(A4392,'[1]Center of Mass'!$B$8:$B$105,0),9))^2+(V4392-INDEX('[1]Center of Mass'!$B$8:$M$105,MATCH(A4392,'[1]Center of Mass'!$B$8:$B$105,0),10))^2))</f>
        <v>459.46918614049986</v>
      </c>
    </row>
    <row r="4393" spans="1:25">
      <c r="A4393" s="403" t="s">
        <v>20</v>
      </c>
      <c r="B4393" s="403" t="s">
        <v>873</v>
      </c>
      <c r="C4393" s="403" t="s">
        <v>343</v>
      </c>
      <c r="D4393" s="403" t="s">
        <v>344</v>
      </c>
      <c r="E4393" s="403" t="s">
        <v>1455</v>
      </c>
      <c r="F4393" s="403">
        <v>0</v>
      </c>
      <c r="O4393" s="403" t="s">
        <v>345</v>
      </c>
      <c r="R4393" s="403">
        <v>4</v>
      </c>
      <c r="S4393" s="403">
        <v>1.2129000000000001</v>
      </c>
      <c r="T4393" s="403">
        <v>4.4059999999999997</v>
      </c>
      <c r="U4393" s="403">
        <v>14.324999999999999</v>
      </c>
      <c r="V4393" s="403">
        <v>30.04</v>
      </c>
      <c r="W4393" s="403">
        <v>13.6</v>
      </c>
      <c r="X4393" s="404">
        <v>0.24529999999999999</v>
      </c>
      <c r="Y4393" s="403">
        <f>X4393+(S4393*((U4393-INDEX('[1]Center of Mass'!$B$8:$M$105,MATCH(A4393,'[1]Center of Mass'!$B$8:$B$105,0),9))^2+(V4393-INDEX('[1]Center of Mass'!$B$8:$M$105,MATCH(A4393,'[1]Center of Mass'!$B$8:$B$105,0),10))^2))</f>
        <v>438.41921567299988</v>
      </c>
    </row>
    <row r="4394" spans="1:25">
      <c r="A4394" s="403" t="s">
        <v>20</v>
      </c>
      <c r="B4394" s="403" t="s">
        <v>919</v>
      </c>
      <c r="C4394" s="403" t="s">
        <v>343</v>
      </c>
      <c r="D4394" s="403" t="s">
        <v>344</v>
      </c>
      <c r="E4394" s="403" t="s">
        <v>1455</v>
      </c>
      <c r="F4394" s="403">
        <v>0</v>
      </c>
      <c r="O4394" s="403" t="s">
        <v>345</v>
      </c>
      <c r="R4394" s="403">
        <v>4</v>
      </c>
      <c r="S4394" s="403">
        <v>1.2129000000000001</v>
      </c>
      <c r="T4394" s="403">
        <v>4.4059999999999997</v>
      </c>
      <c r="U4394" s="403">
        <v>15.407999999999999</v>
      </c>
      <c r="V4394" s="403">
        <v>30.04</v>
      </c>
      <c r="W4394" s="403">
        <v>13.6</v>
      </c>
      <c r="X4394" s="404">
        <v>0.24529999999999999</v>
      </c>
      <c r="Y4394" s="403">
        <f>X4394+(S4394*((U4394-INDEX('[1]Center of Mass'!$B$8:$M$105,MATCH(A4394,'[1]Center of Mass'!$B$8:$B$105,0),9))^2+(V4394-INDEX('[1]Center of Mass'!$B$8:$M$105,MATCH(A4394,'[1]Center of Mass'!$B$8:$B$105,0),10))^2))</f>
        <v>420.21443934169986</v>
      </c>
    </row>
    <row r="4395" spans="1:25">
      <c r="A4395" s="403" t="s">
        <v>20</v>
      </c>
      <c r="B4395" s="403" t="s">
        <v>920</v>
      </c>
      <c r="C4395" s="403" t="s">
        <v>343</v>
      </c>
      <c r="D4395" s="403" t="s">
        <v>344</v>
      </c>
      <c r="E4395" s="403" t="s">
        <v>1455</v>
      </c>
      <c r="F4395" s="403">
        <v>0</v>
      </c>
      <c r="O4395" s="403" t="s">
        <v>345</v>
      </c>
      <c r="R4395" s="403">
        <v>4</v>
      </c>
      <c r="S4395" s="403">
        <v>1.2129000000000001</v>
      </c>
      <c r="T4395" s="403">
        <v>4.4059999999999997</v>
      </c>
      <c r="U4395" s="403">
        <v>16.492000000000001</v>
      </c>
      <c r="V4395" s="403">
        <v>30.04</v>
      </c>
      <c r="W4395" s="403">
        <v>13.6</v>
      </c>
      <c r="X4395" s="404">
        <v>0.24529999999999999</v>
      </c>
      <c r="Y4395" s="403">
        <f>X4395+(S4395*((U4395-INDEX('[1]Center of Mass'!$B$8:$M$105,MATCH(A4395,'[1]Center of Mass'!$B$8:$B$105,0),9))^2+(V4395-INDEX('[1]Center of Mass'!$B$8:$M$105,MATCH(A4395,'[1]Center of Mass'!$B$8:$B$105,0),10))^2))</f>
        <v>404.84198949049988</v>
      </c>
    </row>
    <row r="4396" spans="1:25">
      <c r="A4396" s="403" t="s">
        <v>20</v>
      </c>
      <c r="B4396" s="403" t="s">
        <v>921</v>
      </c>
      <c r="C4396" s="403" t="s">
        <v>343</v>
      </c>
      <c r="D4396" s="403" t="s">
        <v>344</v>
      </c>
      <c r="E4396" s="403" t="s">
        <v>1455</v>
      </c>
      <c r="F4396" s="403">
        <v>0</v>
      </c>
      <c r="O4396" s="403" t="s">
        <v>345</v>
      </c>
      <c r="R4396" s="403">
        <v>4</v>
      </c>
      <c r="S4396" s="403">
        <v>1.2129000000000001</v>
      </c>
      <c r="T4396" s="403">
        <v>4.4059999999999997</v>
      </c>
      <c r="U4396" s="403">
        <v>17.574999999999999</v>
      </c>
      <c r="V4396" s="403">
        <v>30.04</v>
      </c>
      <c r="W4396" s="403">
        <v>13.6</v>
      </c>
      <c r="X4396" s="404">
        <v>0.24529999999999999</v>
      </c>
      <c r="Y4396" s="403">
        <f>X4396+(S4396*((U4396-INDEX('[1]Center of Mass'!$B$8:$M$105,MATCH(A4396,'[1]Center of Mass'!$B$8:$B$105,0),9))^2+(V4396-INDEX('[1]Center of Mass'!$B$8:$M$105,MATCH(A4396,'[1]Center of Mass'!$B$8:$B$105,0),10))^2))</f>
        <v>392.33022857299994</v>
      </c>
    </row>
    <row r="4397" spans="1:25">
      <c r="A4397" s="403" t="s">
        <v>20</v>
      </c>
      <c r="B4397" s="403" t="s">
        <v>874</v>
      </c>
      <c r="C4397" s="403" t="s">
        <v>343</v>
      </c>
      <c r="D4397" s="403" t="s">
        <v>344</v>
      </c>
      <c r="E4397" s="403" t="s">
        <v>1455</v>
      </c>
      <c r="F4397" s="403">
        <v>0</v>
      </c>
      <c r="O4397" s="403" t="s">
        <v>345</v>
      </c>
      <c r="R4397" s="403">
        <v>4</v>
      </c>
      <c r="S4397" s="403">
        <v>1.2129000000000001</v>
      </c>
      <c r="T4397" s="403">
        <v>4.4059999999999997</v>
      </c>
      <c r="U4397" s="403">
        <v>18.658000000000001</v>
      </c>
      <c r="V4397" s="403">
        <v>30.04</v>
      </c>
      <c r="W4397" s="403">
        <v>13.6</v>
      </c>
      <c r="X4397" s="404">
        <v>0.24529999999999999</v>
      </c>
      <c r="Y4397" s="403">
        <f>X4397+(S4397*((U4397-INDEX('[1]Center of Mass'!$B$8:$M$105,MATCH(A4397,'[1]Center of Mass'!$B$8:$B$105,0),9))^2+(V4397-INDEX('[1]Center of Mass'!$B$8:$M$105,MATCH(A4397,'[1]Center of Mass'!$B$8:$B$105,0),10))^2))</f>
        <v>382.66366179169989</v>
      </c>
    </row>
    <row r="4398" spans="1:25">
      <c r="A4398" s="403" t="s">
        <v>20</v>
      </c>
      <c r="B4398" s="403" t="s">
        <v>875</v>
      </c>
      <c r="C4398" s="403" t="s">
        <v>343</v>
      </c>
      <c r="D4398" s="403" t="s">
        <v>344</v>
      </c>
      <c r="E4398" s="403" t="s">
        <v>1455</v>
      </c>
      <c r="F4398" s="403">
        <v>0</v>
      </c>
      <c r="O4398" s="403" t="s">
        <v>345</v>
      </c>
      <c r="R4398" s="403">
        <v>4</v>
      </c>
      <c r="S4398" s="403">
        <v>0.76</v>
      </c>
      <c r="T4398" s="403">
        <v>3.5</v>
      </c>
      <c r="U4398" s="403">
        <v>11.275</v>
      </c>
      <c r="V4398" s="403">
        <v>31</v>
      </c>
      <c r="W4398" s="403">
        <v>13.6</v>
      </c>
      <c r="X4398" s="404">
        <v>9.7692000000000001E-2</v>
      </c>
      <c r="Y4398" s="403">
        <f>X4398+(S4398*((U4398-INDEX('[1]Center of Mass'!$B$8:$M$105,MATCH(A4398,'[1]Center of Mass'!$B$8:$B$105,0),9))^2+(V4398-INDEX('[1]Center of Mass'!$B$8:$M$105,MATCH(A4398,'[1]Center of Mass'!$B$8:$B$105,0),10))^2))</f>
        <v>342.56464359999995</v>
      </c>
    </row>
    <row r="4399" spans="1:25">
      <c r="A4399" s="403" t="s">
        <v>20</v>
      </c>
      <c r="B4399" s="403" t="s">
        <v>915</v>
      </c>
      <c r="C4399" s="403" t="s">
        <v>343</v>
      </c>
      <c r="D4399" s="403" t="s">
        <v>344</v>
      </c>
      <c r="E4399" s="403" t="s">
        <v>1455</v>
      </c>
      <c r="F4399" s="403">
        <v>0</v>
      </c>
      <c r="O4399" s="403" t="s">
        <v>345</v>
      </c>
      <c r="R4399" s="403">
        <v>4</v>
      </c>
      <c r="S4399" s="403">
        <v>0.76</v>
      </c>
      <c r="T4399" s="403">
        <v>3.5</v>
      </c>
      <c r="U4399" s="403">
        <v>12.225</v>
      </c>
      <c r="V4399" s="403">
        <v>31</v>
      </c>
      <c r="W4399" s="403">
        <v>13.6</v>
      </c>
      <c r="X4399" s="404">
        <v>9.7692000000000001E-2</v>
      </c>
      <c r="Y4399" s="403">
        <f>X4399+(S4399*((U4399-INDEX('[1]Center of Mass'!$B$8:$M$105,MATCH(A4399,'[1]Center of Mass'!$B$8:$B$105,0),9))^2+(V4399-INDEX('[1]Center of Mass'!$B$8:$M$105,MATCH(A4399,'[1]Center of Mass'!$B$8:$B$105,0),10))^2))</f>
        <v>328.05821959999992</v>
      </c>
    </row>
    <row r="4400" spans="1:25">
      <c r="A4400" s="403" t="s">
        <v>20</v>
      </c>
      <c r="B4400" s="403" t="s">
        <v>876</v>
      </c>
      <c r="C4400" s="403" t="s">
        <v>343</v>
      </c>
      <c r="D4400" s="403" t="s">
        <v>344</v>
      </c>
      <c r="E4400" s="403" t="s">
        <v>1455</v>
      </c>
      <c r="F4400" s="403">
        <v>0</v>
      </c>
      <c r="O4400" s="403" t="s">
        <v>345</v>
      </c>
      <c r="R4400" s="403">
        <v>4</v>
      </c>
      <c r="S4400" s="403">
        <v>0.86670000000000003</v>
      </c>
      <c r="T4400" s="403">
        <v>3.7669999999999999</v>
      </c>
      <c r="U4400" s="403">
        <v>13.242000000000001</v>
      </c>
      <c r="V4400" s="403">
        <v>31</v>
      </c>
      <c r="W4400" s="403">
        <v>13.6</v>
      </c>
      <c r="X4400" s="404">
        <v>0.13098000000000001</v>
      </c>
      <c r="Y4400" s="403">
        <f>X4400+(S4400*((U4400-INDEX('[1]Center of Mass'!$B$8:$M$105,MATCH(A4400,'[1]Center of Mass'!$B$8:$B$105,0),9))^2+(V4400-INDEX('[1]Center of Mass'!$B$8:$M$105,MATCH(A4400,'[1]Center of Mass'!$B$8:$B$105,0),10))^2))</f>
        <v>358.15945012949993</v>
      </c>
    </row>
    <row r="4401" spans="1:25">
      <c r="A4401" s="403" t="s">
        <v>20</v>
      </c>
      <c r="B4401" s="403" t="s">
        <v>922</v>
      </c>
      <c r="C4401" s="403" t="s">
        <v>343</v>
      </c>
      <c r="D4401" s="403" t="s">
        <v>344</v>
      </c>
      <c r="E4401" s="403" t="s">
        <v>1455</v>
      </c>
      <c r="F4401" s="403">
        <v>0</v>
      </c>
      <c r="O4401" s="403" t="s">
        <v>345</v>
      </c>
      <c r="R4401" s="403">
        <v>4</v>
      </c>
      <c r="S4401" s="403">
        <v>0.86670000000000003</v>
      </c>
      <c r="T4401" s="403">
        <v>3.7669999999999999</v>
      </c>
      <c r="U4401" s="403">
        <v>14.324999999999999</v>
      </c>
      <c r="V4401" s="403">
        <v>31</v>
      </c>
      <c r="W4401" s="403">
        <v>13.6</v>
      </c>
      <c r="X4401" s="404">
        <v>0.13098000000000001</v>
      </c>
      <c r="Y4401" s="403">
        <f>X4401+(S4401*((U4401-INDEX('[1]Center of Mass'!$B$8:$M$105,MATCH(A4401,'[1]Center of Mass'!$B$8:$B$105,0),9))^2+(V4401-INDEX('[1]Center of Mass'!$B$8:$M$105,MATCH(A4401,'[1]Center of Mass'!$B$8:$B$105,0),10))^2))</f>
        <v>343.11780662699994</v>
      </c>
    </row>
    <row r="4402" spans="1:25">
      <c r="A4402" s="403" t="s">
        <v>20</v>
      </c>
      <c r="B4402" s="403" t="s">
        <v>923</v>
      </c>
      <c r="C4402" s="403" t="s">
        <v>343</v>
      </c>
      <c r="D4402" s="403" t="s">
        <v>344</v>
      </c>
      <c r="E4402" s="403" t="s">
        <v>1455</v>
      </c>
      <c r="F4402" s="403">
        <v>0</v>
      </c>
      <c r="O4402" s="403" t="s">
        <v>345</v>
      </c>
      <c r="R4402" s="403">
        <v>4</v>
      </c>
      <c r="S4402" s="403">
        <v>0.86670000000000003</v>
      </c>
      <c r="T4402" s="403">
        <v>3.7669999999999999</v>
      </c>
      <c r="U4402" s="403">
        <v>15.407999999999999</v>
      </c>
      <c r="V4402" s="403">
        <v>31</v>
      </c>
      <c r="W4402" s="403">
        <v>13.6</v>
      </c>
      <c r="X4402" s="404">
        <v>0.13098000000000001</v>
      </c>
      <c r="Y4402" s="403">
        <f>X4402+(S4402*((U4402-INDEX('[1]Center of Mass'!$B$8:$M$105,MATCH(A4402,'[1]Center of Mass'!$B$8:$B$105,0),9))^2+(V4402-INDEX('[1]Center of Mass'!$B$8:$M$105,MATCH(A4402,'[1]Center of Mass'!$B$8:$B$105,0),10))^2))</f>
        <v>330.10924891709993</v>
      </c>
    </row>
    <row r="4403" spans="1:25">
      <c r="A4403" s="403" t="s">
        <v>20</v>
      </c>
      <c r="B4403" s="403" t="s">
        <v>924</v>
      </c>
      <c r="C4403" s="403" t="s">
        <v>343</v>
      </c>
      <c r="D4403" s="403" t="s">
        <v>344</v>
      </c>
      <c r="E4403" s="403" t="s">
        <v>1455</v>
      </c>
      <c r="F4403" s="403">
        <v>0</v>
      </c>
      <c r="O4403" s="403" t="s">
        <v>345</v>
      </c>
      <c r="R4403" s="403">
        <v>4</v>
      </c>
      <c r="S4403" s="403">
        <v>0.86670000000000003</v>
      </c>
      <c r="T4403" s="403">
        <v>3.7669999999999999</v>
      </c>
      <c r="U4403" s="403">
        <v>16.492000000000001</v>
      </c>
      <c r="V4403" s="403">
        <v>31</v>
      </c>
      <c r="W4403" s="403">
        <v>13.6</v>
      </c>
      <c r="X4403" s="404">
        <v>0.13098000000000001</v>
      </c>
      <c r="Y4403" s="403">
        <f>X4403+(S4403*((U4403-INDEX('[1]Center of Mass'!$B$8:$M$105,MATCH(A4403,'[1]Center of Mass'!$B$8:$B$105,0),9))^2+(V4403-INDEX('[1]Center of Mass'!$B$8:$M$105,MATCH(A4403,'[1]Center of Mass'!$B$8:$B$105,0),10))^2))</f>
        <v>319.12458217949995</v>
      </c>
    </row>
    <row r="4404" spans="1:25">
      <c r="A4404" s="403" t="s">
        <v>20</v>
      </c>
      <c r="B4404" s="403" t="s">
        <v>925</v>
      </c>
      <c r="C4404" s="403" t="s">
        <v>343</v>
      </c>
      <c r="D4404" s="403" t="s">
        <v>344</v>
      </c>
      <c r="E4404" s="403" t="s">
        <v>1455</v>
      </c>
      <c r="F4404" s="403">
        <v>0</v>
      </c>
      <c r="O4404" s="403" t="s">
        <v>345</v>
      </c>
      <c r="R4404" s="403">
        <v>4</v>
      </c>
      <c r="S4404" s="403">
        <v>0.86670000000000003</v>
      </c>
      <c r="T4404" s="403">
        <v>3.7669999999999999</v>
      </c>
      <c r="U4404" s="403">
        <v>17.574999999999999</v>
      </c>
      <c r="V4404" s="403">
        <v>31</v>
      </c>
      <c r="W4404" s="403">
        <v>13.6</v>
      </c>
      <c r="X4404" s="404">
        <v>0.13098000000000001</v>
      </c>
      <c r="Y4404" s="403">
        <f>X4404+(S4404*((U4404-INDEX('[1]Center of Mass'!$B$8:$M$105,MATCH(A4404,'[1]Center of Mass'!$B$8:$B$105,0),9))^2+(V4404-INDEX('[1]Center of Mass'!$B$8:$M$105,MATCH(A4404,'[1]Center of Mass'!$B$8:$B$105,0),10))^2))</f>
        <v>310.18407332699996</v>
      </c>
    </row>
    <row r="4405" spans="1:25">
      <c r="A4405" s="403" t="s">
        <v>20</v>
      </c>
      <c r="B4405" s="403" t="s">
        <v>926</v>
      </c>
      <c r="C4405" s="403" t="s">
        <v>343</v>
      </c>
      <c r="D4405" s="403" t="s">
        <v>344</v>
      </c>
      <c r="E4405" s="403" t="s">
        <v>1455</v>
      </c>
      <c r="F4405" s="403">
        <v>0</v>
      </c>
      <c r="O4405" s="403" t="s">
        <v>345</v>
      </c>
      <c r="R4405" s="403">
        <v>4</v>
      </c>
      <c r="S4405" s="403">
        <v>0.86670000000000003</v>
      </c>
      <c r="T4405" s="403">
        <v>3.7669999999999999</v>
      </c>
      <c r="U4405" s="403">
        <v>18.658000000000001</v>
      </c>
      <c r="V4405" s="403">
        <v>31</v>
      </c>
      <c r="W4405" s="403">
        <v>13.6</v>
      </c>
      <c r="X4405" s="404">
        <v>0.13098000000000001</v>
      </c>
      <c r="Y4405" s="403">
        <f>X4405+(S4405*((U4405-INDEX('[1]Center of Mass'!$B$8:$M$105,MATCH(A4405,'[1]Center of Mass'!$B$8:$B$105,0),9))^2+(V4405-INDEX('[1]Center of Mass'!$B$8:$M$105,MATCH(A4405,'[1]Center of Mass'!$B$8:$B$105,0),10))^2))</f>
        <v>303.27665026709991</v>
      </c>
    </row>
    <row r="4406" spans="1:25">
      <c r="A4406" s="403" t="s">
        <v>20</v>
      </c>
      <c r="B4406" s="403" t="s">
        <v>1465</v>
      </c>
      <c r="C4406" s="403" t="s">
        <v>343</v>
      </c>
      <c r="D4406" s="403" t="s">
        <v>344</v>
      </c>
      <c r="E4406" s="403" t="s">
        <v>1455</v>
      </c>
      <c r="F4406" s="403">
        <v>0</v>
      </c>
      <c r="O4406" s="403" t="s">
        <v>345</v>
      </c>
      <c r="R4406" s="403">
        <v>4</v>
      </c>
      <c r="S4406" s="403">
        <v>1.0083</v>
      </c>
      <c r="T4406" s="403">
        <v>4.0330000000000004</v>
      </c>
      <c r="U4406" s="403">
        <v>0.55000000000000004</v>
      </c>
      <c r="V4406" s="403">
        <v>31.058</v>
      </c>
      <c r="W4406" s="403">
        <v>13.6</v>
      </c>
      <c r="X4406" s="404">
        <v>0.17227999999999999</v>
      </c>
      <c r="Y4406" s="403">
        <f>X4406+(S4406*((U4406-INDEX('[1]Center of Mass'!$B$8:$M$105,MATCH(A4406,'[1]Center of Mass'!$B$8:$B$105,0),9))^2+(V4406-INDEX('[1]Center of Mass'!$B$8:$M$105,MATCH(A4406,'[1]Center of Mass'!$B$8:$B$105,0),10))^2))</f>
        <v>800.21551859029978</v>
      </c>
    </row>
    <row r="4407" spans="1:25">
      <c r="A4407" s="403" t="s">
        <v>20</v>
      </c>
      <c r="B4407" s="403" t="s">
        <v>1466</v>
      </c>
      <c r="C4407" s="403" t="s">
        <v>343</v>
      </c>
      <c r="D4407" s="403" t="s">
        <v>344</v>
      </c>
      <c r="E4407" s="403" t="s">
        <v>1455</v>
      </c>
      <c r="F4407" s="403">
        <v>0</v>
      </c>
      <c r="O4407" s="403" t="s">
        <v>345</v>
      </c>
      <c r="R4407" s="403">
        <v>4</v>
      </c>
      <c r="S4407" s="403">
        <v>1.0083</v>
      </c>
      <c r="T4407" s="403">
        <v>4.0330000000000004</v>
      </c>
      <c r="U4407" s="403">
        <v>1.65</v>
      </c>
      <c r="V4407" s="403">
        <v>31.058</v>
      </c>
      <c r="W4407" s="403">
        <v>13.6</v>
      </c>
      <c r="X4407" s="404">
        <v>0.17227999999999999</v>
      </c>
      <c r="Y4407" s="403">
        <f>X4407+(S4407*((U4407-INDEX('[1]Center of Mass'!$B$8:$M$105,MATCH(A4407,'[1]Center of Mass'!$B$8:$B$105,0),9))^2+(V4407-INDEX('[1]Center of Mass'!$B$8:$M$105,MATCH(A4407,'[1]Center of Mass'!$B$8:$B$105,0),10))^2))</f>
        <v>754.30640963029987</v>
      </c>
    </row>
    <row r="4408" spans="1:25">
      <c r="A4408" s="403" t="s">
        <v>20</v>
      </c>
      <c r="B4408" s="403" t="s">
        <v>1467</v>
      </c>
      <c r="C4408" s="403" t="s">
        <v>343</v>
      </c>
      <c r="D4408" s="403" t="s">
        <v>344</v>
      </c>
      <c r="E4408" s="403" t="s">
        <v>1455</v>
      </c>
      <c r="F4408" s="403">
        <v>0</v>
      </c>
      <c r="O4408" s="403" t="s">
        <v>345</v>
      </c>
      <c r="R4408" s="403">
        <v>4</v>
      </c>
      <c r="S4408" s="403">
        <v>1.0083</v>
      </c>
      <c r="T4408" s="403">
        <v>4.0330000000000004</v>
      </c>
      <c r="U4408" s="403">
        <v>2.75</v>
      </c>
      <c r="V4408" s="403">
        <v>31.058</v>
      </c>
      <c r="W4408" s="403">
        <v>13.6</v>
      </c>
      <c r="X4408" s="404">
        <v>0.17227999999999999</v>
      </c>
      <c r="Y4408" s="403">
        <f>X4408+(S4408*((U4408-INDEX('[1]Center of Mass'!$B$8:$M$105,MATCH(A4408,'[1]Center of Mass'!$B$8:$B$105,0),9))^2+(V4408-INDEX('[1]Center of Mass'!$B$8:$M$105,MATCH(A4408,'[1]Center of Mass'!$B$8:$B$105,0),10))^2))</f>
        <v>710.83738667029979</v>
      </c>
    </row>
    <row r="4409" spans="1:25">
      <c r="A4409" s="403" t="s">
        <v>20</v>
      </c>
      <c r="B4409" s="403" t="s">
        <v>1468</v>
      </c>
      <c r="C4409" s="403" t="s">
        <v>343</v>
      </c>
      <c r="D4409" s="403" t="s">
        <v>344</v>
      </c>
      <c r="E4409" s="403" t="s">
        <v>1455</v>
      </c>
      <c r="F4409" s="403">
        <v>0</v>
      </c>
      <c r="O4409" s="403" t="s">
        <v>345</v>
      </c>
      <c r="R4409" s="403">
        <v>4</v>
      </c>
      <c r="S4409" s="403">
        <v>0.89380000000000004</v>
      </c>
      <c r="T4409" s="403">
        <v>3.7829999999999999</v>
      </c>
      <c r="U4409" s="403">
        <v>3.7879999999999998</v>
      </c>
      <c r="V4409" s="403">
        <v>31.058</v>
      </c>
      <c r="W4409" s="403">
        <v>13.6</v>
      </c>
      <c r="X4409" s="404">
        <v>0.13338</v>
      </c>
      <c r="Y4409" s="403">
        <f>X4409+(S4409*((U4409-INDEX('[1]Center of Mass'!$B$8:$M$105,MATCH(A4409,'[1]Center of Mass'!$B$8:$B$105,0),9))^2+(V4409-INDEX('[1]Center of Mass'!$B$8:$M$105,MATCH(A4409,'[1]Center of Mass'!$B$8:$B$105,0),10))^2))</f>
        <v>595.71977094819988</v>
      </c>
    </row>
    <row r="4410" spans="1:25">
      <c r="A4410" s="403" t="s">
        <v>20</v>
      </c>
      <c r="B4410" s="403" t="s">
        <v>1469</v>
      </c>
      <c r="C4410" s="403" t="s">
        <v>343</v>
      </c>
      <c r="D4410" s="403" t="s">
        <v>344</v>
      </c>
      <c r="E4410" s="403" t="s">
        <v>1455</v>
      </c>
      <c r="F4410" s="403">
        <v>0</v>
      </c>
      <c r="O4410" s="403" t="s">
        <v>345</v>
      </c>
      <c r="R4410" s="403">
        <v>4</v>
      </c>
      <c r="S4410" s="403">
        <v>0.89380000000000004</v>
      </c>
      <c r="T4410" s="403">
        <v>3.7829999999999999</v>
      </c>
      <c r="U4410" s="403">
        <v>4.7629999999999999</v>
      </c>
      <c r="V4410" s="403">
        <v>31.058</v>
      </c>
      <c r="W4410" s="403">
        <v>13.6</v>
      </c>
      <c r="X4410" s="404">
        <v>0.13338</v>
      </c>
      <c r="Y4410" s="403">
        <f>X4410+(S4410*((U4410-INDEX('[1]Center of Mass'!$B$8:$M$105,MATCH(A4410,'[1]Center of Mass'!$B$8:$B$105,0),9))^2+(V4410-INDEX('[1]Center of Mass'!$B$8:$M$105,MATCH(A4410,'[1]Center of Mass'!$B$8:$B$105,0),10))^2))</f>
        <v>565.18311629319999</v>
      </c>
    </row>
    <row r="4411" spans="1:25">
      <c r="A4411" s="403" t="s">
        <v>20</v>
      </c>
      <c r="B4411" s="403" t="s">
        <v>1470</v>
      </c>
      <c r="C4411" s="403" t="s">
        <v>343</v>
      </c>
      <c r="D4411" s="403" t="s">
        <v>344</v>
      </c>
      <c r="E4411" s="403" t="s">
        <v>1455</v>
      </c>
      <c r="F4411" s="403">
        <v>0</v>
      </c>
      <c r="O4411" s="403" t="s">
        <v>345</v>
      </c>
      <c r="R4411" s="403">
        <v>4</v>
      </c>
      <c r="S4411" s="403">
        <v>0.89380000000000004</v>
      </c>
      <c r="T4411" s="403">
        <v>3.7829999999999999</v>
      </c>
      <c r="U4411" s="403">
        <v>5.7380000000000004</v>
      </c>
      <c r="V4411" s="403">
        <v>31.058</v>
      </c>
      <c r="W4411" s="403">
        <v>13.6</v>
      </c>
      <c r="X4411" s="404">
        <v>0.13338</v>
      </c>
      <c r="Y4411" s="403">
        <f>X4411+(S4411*((U4411-INDEX('[1]Center of Mass'!$B$8:$M$105,MATCH(A4411,'[1]Center of Mass'!$B$8:$B$105,0),9))^2+(V4411-INDEX('[1]Center of Mass'!$B$8:$M$105,MATCH(A4411,'[1]Center of Mass'!$B$8:$B$105,0),10))^2))</f>
        <v>536.34579888819985</v>
      </c>
    </row>
    <row r="4412" spans="1:25">
      <c r="A4412" s="403" t="s">
        <v>20</v>
      </c>
      <c r="B4412" s="403" t="s">
        <v>1471</v>
      </c>
      <c r="C4412" s="403" t="s">
        <v>343</v>
      </c>
      <c r="D4412" s="403" t="s">
        <v>344</v>
      </c>
      <c r="E4412" s="403" t="s">
        <v>1455</v>
      </c>
      <c r="F4412" s="403">
        <v>0</v>
      </c>
      <c r="O4412" s="403" t="s">
        <v>345</v>
      </c>
      <c r="R4412" s="403">
        <v>4</v>
      </c>
      <c r="S4412" s="403">
        <v>0.89380000000000004</v>
      </c>
      <c r="T4412" s="403">
        <v>3.7829999999999999</v>
      </c>
      <c r="U4412" s="403">
        <v>6.7130000000000001</v>
      </c>
      <c r="V4412" s="403">
        <v>31.058</v>
      </c>
      <c r="W4412" s="403">
        <v>13.6</v>
      </c>
      <c r="X4412" s="404">
        <v>0.13338</v>
      </c>
      <c r="Y4412" s="403">
        <f>X4412+(S4412*((U4412-INDEX('[1]Center of Mass'!$B$8:$M$105,MATCH(A4412,'[1]Center of Mass'!$B$8:$B$105,0),9))^2+(V4412-INDEX('[1]Center of Mass'!$B$8:$M$105,MATCH(A4412,'[1]Center of Mass'!$B$8:$B$105,0),10))^2))</f>
        <v>509.20781873319993</v>
      </c>
    </row>
    <row r="4413" spans="1:25">
      <c r="A4413" s="403" t="s">
        <v>20</v>
      </c>
      <c r="B4413" s="403" t="s">
        <v>1472</v>
      </c>
      <c r="C4413" s="403" t="s">
        <v>343</v>
      </c>
      <c r="D4413" s="403" t="s">
        <v>344</v>
      </c>
      <c r="E4413" s="403" t="s">
        <v>1455</v>
      </c>
      <c r="F4413" s="403">
        <v>0</v>
      </c>
      <c r="O4413" s="403" t="s">
        <v>345</v>
      </c>
      <c r="R4413" s="403">
        <v>4</v>
      </c>
      <c r="S4413" s="403">
        <v>1.4666999999999999</v>
      </c>
      <c r="T4413" s="403">
        <v>5.0330000000000004</v>
      </c>
      <c r="U4413" s="403">
        <v>8</v>
      </c>
      <c r="V4413" s="403">
        <v>31.058</v>
      </c>
      <c r="W4413" s="403">
        <v>13.6</v>
      </c>
      <c r="X4413" s="404">
        <v>0.41559000000000001</v>
      </c>
      <c r="Y4413" s="403">
        <f>X4413+(S4413*((U4413-INDEX('[1]Center of Mass'!$B$8:$M$105,MATCH(A4413,'[1]Center of Mass'!$B$8:$B$105,0),9))^2+(V4413-INDEX('[1]Center of Mass'!$B$8:$M$105,MATCH(A4413,'[1]Center of Mass'!$B$8:$B$105,0),10))^2))</f>
        <v>781.27880995469968</v>
      </c>
    </row>
    <row r="4414" spans="1:25">
      <c r="A4414" s="403" t="s">
        <v>20</v>
      </c>
      <c r="B4414" s="403" t="s">
        <v>1473</v>
      </c>
      <c r="C4414" s="403" t="s">
        <v>343</v>
      </c>
      <c r="D4414" s="403" t="s">
        <v>344</v>
      </c>
      <c r="E4414" s="403" t="s">
        <v>1455</v>
      </c>
      <c r="F4414" s="403">
        <v>0</v>
      </c>
      <c r="O4414" s="403" t="s">
        <v>345</v>
      </c>
      <c r="R4414" s="403">
        <v>4</v>
      </c>
      <c r="S4414" s="403">
        <v>0.76</v>
      </c>
      <c r="T4414" s="403">
        <v>3.5</v>
      </c>
      <c r="U4414" s="403">
        <v>11.275</v>
      </c>
      <c r="V4414" s="403">
        <v>31.8</v>
      </c>
      <c r="W4414" s="403">
        <v>13.6</v>
      </c>
      <c r="X4414" s="404">
        <v>9.7692000000000001E-2</v>
      </c>
      <c r="Y4414" s="403">
        <f>X4414+(S4414*((U4414-INDEX('[1]Center of Mass'!$B$8:$M$105,MATCH(A4414,'[1]Center of Mass'!$B$8:$B$105,0),9))^2+(V4414-INDEX('[1]Center of Mass'!$B$8:$M$105,MATCH(A4414,'[1]Center of Mass'!$B$8:$B$105,0),10))^2))</f>
        <v>365.47043560000009</v>
      </c>
    </row>
    <row r="4415" spans="1:25">
      <c r="A4415" s="403" t="s">
        <v>20</v>
      </c>
      <c r="B4415" s="403" t="s">
        <v>1474</v>
      </c>
      <c r="C4415" s="403" t="s">
        <v>343</v>
      </c>
      <c r="D4415" s="403" t="s">
        <v>344</v>
      </c>
      <c r="E4415" s="403" t="s">
        <v>1455</v>
      </c>
      <c r="F4415" s="403">
        <v>0</v>
      </c>
      <c r="O4415" s="403" t="s">
        <v>345</v>
      </c>
      <c r="R4415" s="403">
        <v>4</v>
      </c>
      <c r="S4415" s="403">
        <v>0.76</v>
      </c>
      <c r="T4415" s="403">
        <v>3.5</v>
      </c>
      <c r="U4415" s="403">
        <v>12.225</v>
      </c>
      <c r="V4415" s="403">
        <v>31.8</v>
      </c>
      <c r="W4415" s="403">
        <v>13.6</v>
      </c>
      <c r="X4415" s="404">
        <v>9.7692000000000001E-2</v>
      </c>
      <c r="Y4415" s="403">
        <f>X4415+(S4415*((U4415-INDEX('[1]Center of Mass'!$B$8:$M$105,MATCH(A4415,'[1]Center of Mass'!$B$8:$B$105,0),9))^2+(V4415-INDEX('[1]Center of Mass'!$B$8:$M$105,MATCH(A4415,'[1]Center of Mass'!$B$8:$B$105,0),10))^2))</f>
        <v>350.96401160000005</v>
      </c>
    </row>
    <row r="4416" spans="1:25">
      <c r="A4416" s="403" t="s">
        <v>20</v>
      </c>
      <c r="B4416" s="403" t="s">
        <v>1475</v>
      </c>
      <c r="C4416" s="403" t="s">
        <v>343</v>
      </c>
      <c r="D4416" s="403" t="s">
        <v>344</v>
      </c>
      <c r="E4416" s="403" t="s">
        <v>1455</v>
      </c>
      <c r="F4416" s="403">
        <v>0</v>
      </c>
      <c r="O4416" s="403" t="s">
        <v>345</v>
      </c>
      <c r="R4416" s="403">
        <v>4</v>
      </c>
      <c r="S4416" s="403">
        <v>0.86670000000000003</v>
      </c>
      <c r="T4416" s="403">
        <v>3.7669999999999999</v>
      </c>
      <c r="U4416" s="403">
        <v>13.242000000000001</v>
      </c>
      <c r="V4416" s="403">
        <v>31.8</v>
      </c>
      <c r="W4416" s="403">
        <v>13.6</v>
      </c>
      <c r="X4416" s="404">
        <v>0.13098000000000001</v>
      </c>
      <c r="Y4416" s="403">
        <f>X4416+(S4416*((U4416-INDEX('[1]Center of Mass'!$B$8:$M$105,MATCH(A4416,'[1]Center of Mass'!$B$8:$B$105,0),9))^2+(V4416-INDEX('[1]Center of Mass'!$B$8:$M$105,MATCH(A4416,'[1]Center of Mass'!$B$8:$B$105,0),10))^2))</f>
        <v>384.2810947695001</v>
      </c>
    </row>
    <row r="4417" spans="1:25">
      <c r="A4417" s="403" t="s">
        <v>20</v>
      </c>
      <c r="B4417" s="403" t="s">
        <v>1476</v>
      </c>
      <c r="C4417" s="403" t="s">
        <v>343</v>
      </c>
      <c r="D4417" s="403" t="s">
        <v>344</v>
      </c>
      <c r="E4417" s="403" t="s">
        <v>1455</v>
      </c>
      <c r="F4417" s="403">
        <v>0</v>
      </c>
      <c r="O4417" s="403" t="s">
        <v>345</v>
      </c>
      <c r="R4417" s="403">
        <v>4</v>
      </c>
      <c r="S4417" s="403">
        <v>0.86670000000000003</v>
      </c>
      <c r="T4417" s="403">
        <v>3.7669999999999999</v>
      </c>
      <c r="U4417" s="403">
        <v>14.324999999999999</v>
      </c>
      <c r="V4417" s="403">
        <v>31.8</v>
      </c>
      <c r="W4417" s="403">
        <v>13.6</v>
      </c>
      <c r="X4417" s="404">
        <v>0.13098000000000001</v>
      </c>
      <c r="Y4417" s="403">
        <f>X4417+(S4417*((U4417-INDEX('[1]Center of Mass'!$B$8:$M$105,MATCH(A4417,'[1]Center of Mass'!$B$8:$B$105,0),9))^2+(V4417-INDEX('[1]Center of Mass'!$B$8:$M$105,MATCH(A4417,'[1]Center of Mass'!$B$8:$B$105,0),10))^2))</f>
        <v>369.23945126700011</v>
      </c>
    </row>
    <row r="4418" spans="1:25">
      <c r="A4418" s="403" t="s">
        <v>20</v>
      </c>
      <c r="B4418" s="403" t="s">
        <v>1477</v>
      </c>
      <c r="C4418" s="403" t="s">
        <v>343</v>
      </c>
      <c r="D4418" s="403" t="s">
        <v>344</v>
      </c>
      <c r="E4418" s="403" t="s">
        <v>1455</v>
      </c>
      <c r="F4418" s="403">
        <v>0</v>
      </c>
      <c r="O4418" s="403" t="s">
        <v>345</v>
      </c>
      <c r="R4418" s="403">
        <v>4</v>
      </c>
      <c r="S4418" s="403">
        <v>0.86670000000000003</v>
      </c>
      <c r="T4418" s="403">
        <v>3.7669999999999999</v>
      </c>
      <c r="U4418" s="403">
        <v>15.407999999999999</v>
      </c>
      <c r="V4418" s="403">
        <v>31.8</v>
      </c>
      <c r="W4418" s="403">
        <v>13.6</v>
      </c>
      <c r="X4418" s="404">
        <v>0.13098000000000001</v>
      </c>
      <c r="Y4418" s="403">
        <f>X4418+(S4418*((U4418-INDEX('[1]Center of Mass'!$B$8:$M$105,MATCH(A4418,'[1]Center of Mass'!$B$8:$B$105,0),9))^2+(V4418-INDEX('[1]Center of Mass'!$B$8:$M$105,MATCH(A4418,'[1]Center of Mass'!$B$8:$B$105,0),10))^2))</f>
        <v>356.2308935571001</v>
      </c>
    </row>
    <row r="4419" spans="1:25">
      <c r="A4419" s="403" t="s">
        <v>20</v>
      </c>
      <c r="B4419" s="403" t="s">
        <v>1478</v>
      </c>
      <c r="C4419" s="403" t="s">
        <v>343</v>
      </c>
      <c r="D4419" s="403" t="s">
        <v>344</v>
      </c>
      <c r="E4419" s="403" t="s">
        <v>1455</v>
      </c>
      <c r="F4419" s="403">
        <v>0</v>
      </c>
      <c r="O4419" s="403" t="s">
        <v>345</v>
      </c>
      <c r="R4419" s="403">
        <v>4</v>
      </c>
      <c r="S4419" s="403">
        <v>0.86670000000000003</v>
      </c>
      <c r="T4419" s="403">
        <v>3.7669999999999999</v>
      </c>
      <c r="U4419" s="403">
        <v>16.492000000000001</v>
      </c>
      <c r="V4419" s="403">
        <v>31.8</v>
      </c>
      <c r="W4419" s="403">
        <v>13.6</v>
      </c>
      <c r="X4419" s="404">
        <v>0.13098000000000001</v>
      </c>
      <c r="Y4419" s="403">
        <f>X4419+(S4419*((U4419-INDEX('[1]Center of Mass'!$B$8:$M$105,MATCH(A4419,'[1]Center of Mass'!$B$8:$B$105,0),9))^2+(V4419-INDEX('[1]Center of Mass'!$B$8:$M$105,MATCH(A4419,'[1]Center of Mass'!$B$8:$B$105,0),10))^2))</f>
        <v>345.24622681950012</v>
      </c>
    </row>
    <row r="4420" spans="1:25">
      <c r="A4420" s="403" t="s">
        <v>20</v>
      </c>
      <c r="B4420" s="403" t="s">
        <v>1479</v>
      </c>
      <c r="C4420" s="403" t="s">
        <v>343</v>
      </c>
      <c r="D4420" s="403" t="s">
        <v>344</v>
      </c>
      <c r="E4420" s="403" t="s">
        <v>1455</v>
      </c>
      <c r="F4420" s="403">
        <v>0</v>
      </c>
      <c r="O4420" s="403" t="s">
        <v>345</v>
      </c>
      <c r="R4420" s="403">
        <v>4</v>
      </c>
      <c r="S4420" s="403">
        <v>0.86670000000000003</v>
      </c>
      <c r="T4420" s="403">
        <v>3.7669999999999999</v>
      </c>
      <c r="U4420" s="403">
        <v>17.574999999999999</v>
      </c>
      <c r="V4420" s="403">
        <v>31.8</v>
      </c>
      <c r="W4420" s="403">
        <v>13.6</v>
      </c>
      <c r="X4420" s="404">
        <v>0.13098000000000001</v>
      </c>
      <c r="Y4420" s="403">
        <f>X4420+(S4420*((U4420-INDEX('[1]Center of Mass'!$B$8:$M$105,MATCH(A4420,'[1]Center of Mass'!$B$8:$B$105,0),9))^2+(V4420-INDEX('[1]Center of Mass'!$B$8:$M$105,MATCH(A4420,'[1]Center of Mass'!$B$8:$B$105,0),10))^2))</f>
        <v>336.30571796700013</v>
      </c>
    </row>
    <row r="4421" spans="1:25">
      <c r="A4421" s="403" t="s">
        <v>20</v>
      </c>
      <c r="B4421" s="403" t="s">
        <v>1480</v>
      </c>
      <c r="C4421" s="403" t="s">
        <v>343</v>
      </c>
      <c r="D4421" s="403" t="s">
        <v>344</v>
      </c>
      <c r="E4421" s="403" t="s">
        <v>1455</v>
      </c>
      <c r="F4421" s="403">
        <v>0</v>
      </c>
      <c r="O4421" s="403" t="s">
        <v>345</v>
      </c>
      <c r="R4421" s="403">
        <v>4</v>
      </c>
      <c r="S4421" s="403">
        <v>0.86670000000000003</v>
      </c>
      <c r="T4421" s="403">
        <v>3.7669999999999999</v>
      </c>
      <c r="U4421" s="403">
        <v>18.658000000000001</v>
      </c>
      <c r="V4421" s="403">
        <v>31.8</v>
      </c>
      <c r="W4421" s="403">
        <v>13.6</v>
      </c>
      <c r="X4421" s="404">
        <v>0.13098000000000001</v>
      </c>
      <c r="Y4421" s="403">
        <f>X4421+(S4421*((U4421-INDEX('[1]Center of Mass'!$B$8:$M$105,MATCH(A4421,'[1]Center of Mass'!$B$8:$B$105,0),9))^2+(V4421-INDEX('[1]Center of Mass'!$B$8:$M$105,MATCH(A4421,'[1]Center of Mass'!$B$8:$B$105,0),10))^2))</f>
        <v>329.39829490710008</v>
      </c>
    </row>
    <row r="4422" spans="1:25">
      <c r="A4422" s="403" t="s">
        <v>20</v>
      </c>
      <c r="B4422" s="403" t="s">
        <v>1481</v>
      </c>
      <c r="C4422" s="403" t="s">
        <v>343</v>
      </c>
      <c r="D4422" s="403" t="s">
        <v>344</v>
      </c>
      <c r="E4422" s="403" t="s">
        <v>1455</v>
      </c>
      <c r="F4422" s="403">
        <v>0</v>
      </c>
      <c r="O4422" s="403" t="s">
        <v>345</v>
      </c>
      <c r="R4422" s="403">
        <v>4</v>
      </c>
      <c r="S4422" s="403">
        <v>1.0083</v>
      </c>
      <c r="T4422" s="403">
        <v>4.0330000000000004</v>
      </c>
      <c r="U4422" s="403">
        <v>0.55000000000000004</v>
      </c>
      <c r="V4422" s="403">
        <v>31.975000000000001</v>
      </c>
      <c r="W4422" s="403">
        <v>13.6</v>
      </c>
      <c r="X4422" s="404">
        <v>0.17227999999999999</v>
      </c>
      <c r="Y4422" s="403">
        <f>X4422+(S4422*((U4422-INDEX('[1]Center of Mass'!$B$8:$M$105,MATCH(A4422,'[1]Center of Mass'!$B$8:$B$105,0),9))^2+(V4422-INDEX('[1]Center of Mass'!$B$8:$M$105,MATCH(A4422,'[1]Center of Mass'!$B$8:$B$105,0),10))^2))</f>
        <v>835.26475155799983</v>
      </c>
    </row>
    <row r="4423" spans="1:25">
      <c r="A4423" s="403" t="s">
        <v>20</v>
      </c>
      <c r="B4423" s="403" t="s">
        <v>1482</v>
      </c>
      <c r="C4423" s="403" t="s">
        <v>343</v>
      </c>
      <c r="D4423" s="403" t="s">
        <v>344</v>
      </c>
      <c r="E4423" s="403" t="s">
        <v>1455</v>
      </c>
      <c r="F4423" s="403">
        <v>0</v>
      </c>
      <c r="O4423" s="403" t="s">
        <v>345</v>
      </c>
      <c r="R4423" s="403">
        <v>4</v>
      </c>
      <c r="S4423" s="403">
        <v>1.0083</v>
      </c>
      <c r="T4423" s="403">
        <v>4.0330000000000004</v>
      </c>
      <c r="U4423" s="403">
        <v>1.65</v>
      </c>
      <c r="V4423" s="403">
        <v>31.975000000000001</v>
      </c>
      <c r="W4423" s="403">
        <v>13.6</v>
      </c>
      <c r="X4423" s="404">
        <v>0.17227999999999999</v>
      </c>
      <c r="Y4423" s="403">
        <f>X4423+(S4423*((U4423-INDEX('[1]Center of Mass'!$B$8:$M$105,MATCH(A4423,'[1]Center of Mass'!$B$8:$B$105,0),9))^2+(V4423-INDEX('[1]Center of Mass'!$B$8:$M$105,MATCH(A4423,'[1]Center of Mass'!$B$8:$B$105,0),10))^2))</f>
        <v>789.35564259799992</v>
      </c>
    </row>
    <row r="4424" spans="1:25">
      <c r="A4424" s="403" t="s">
        <v>20</v>
      </c>
      <c r="B4424" s="403" t="s">
        <v>1483</v>
      </c>
      <c r="C4424" s="403" t="s">
        <v>343</v>
      </c>
      <c r="D4424" s="403" t="s">
        <v>344</v>
      </c>
      <c r="E4424" s="403" t="s">
        <v>1455</v>
      </c>
      <c r="F4424" s="403">
        <v>0</v>
      </c>
      <c r="O4424" s="403" t="s">
        <v>345</v>
      </c>
      <c r="R4424" s="403">
        <v>4</v>
      </c>
      <c r="S4424" s="403">
        <v>1.0083</v>
      </c>
      <c r="T4424" s="403">
        <v>4.0330000000000004</v>
      </c>
      <c r="U4424" s="403">
        <v>2.75</v>
      </c>
      <c r="V4424" s="403">
        <v>31.975000000000001</v>
      </c>
      <c r="W4424" s="403">
        <v>13.6</v>
      </c>
      <c r="X4424" s="404">
        <v>0.17227999999999999</v>
      </c>
      <c r="Y4424" s="403">
        <f>X4424+(S4424*((U4424-INDEX('[1]Center of Mass'!$B$8:$M$105,MATCH(A4424,'[1]Center of Mass'!$B$8:$B$105,0),9))^2+(V4424-INDEX('[1]Center of Mass'!$B$8:$M$105,MATCH(A4424,'[1]Center of Mass'!$B$8:$B$105,0),10))^2))</f>
        <v>745.88661963799996</v>
      </c>
    </row>
    <row r="4425" spans="1:25">
      <c r="A4425" s="403" t="s">
        <v>20</v>
      </c>
      <c r="B4425" s="403" t="s">
        <v>1484</v>
      </c>
      <c r="C4425" s="403" t="s">
        <v>343</v>
      </c>
      <c r="D4425" s="403" t="s">
        <v>344</v>
      </c>
      <c r="E4425" s="403" t="s">
        <v>1455</v>
      </c>
      <c r="F4425" s="403">
        <v>0</v>
      </c>
      <c r="O4425" s="403" t="s">
        <v>345</v>
      </c>
      <c r="R4425" s="403">
        <v>4</v>
      </c>
      <c r="S4425" s="403">
        <v>0.89380000000000004</v>
      </c>
      <c r="T4425" s="403">
        <v>3.7829999999999999</v>
      </c>
      <c r="U4425" s="403">
        <v>3.7879999999999998</v>
      </c>
      <c r="V4425" s="403">
        <v>31.975000000000001</v>
      </c>
      <c r="W4425" s="403">
        <v>13.6</v>
      </c>
      <c r="X4425" s="404">
        <v>0.13338</v>
      </c>
      <c r="Y4425" s="403">
        <f>X4425+(S4425*((U4425-INDEX('[1]Center of Mass'!$B$8:$M$105,MATCH(A4425,'[1]Center of Mass'!$B$8:$B$105,0),9))^2+(V4425-INDEX('[1]Center of Mass'!$B$8:$M$105,MATCH(A4425,'[1]Center of Mass'!$B$8:$B$105,0),10))^2))</f>
        <v>626.78890159039997</v>
      </c>
    </row>
    <row r="4426" spans="1:25">
      <c r="A4426" s="403" t="s">
        <v>20</v>
      </c>
      <c r="B4426" s="403" t="s">
        <v>1485</v>
      </c>
      <c r="C4426" s="403" t="s">
        <v>343</v>
      </c>
      <c r="D4426" s="403" t="s">
        <v>344</v>
      </c>
      <c r="E4426" s="403" t="s">
        <v>1455</v>
      </c>
      <c r="F4426" s="403">
        <v>0</v>
      </c>
      <c r="O4426" s="403" t="s">
        <v>345</v>
      </c>
      <c r="R4426" s="403">
        <v>4</v>
      </c>
      <c r="S4426" s="403">
        <v>0.89380000000000004</v>
      </c>
      <c r="T4426" s="403">
        <v>3.7829999999999999</v>
      </c>
      <c r="U4426" s="403">
        <v>4.7629999999999999</v>
      </c>
      <c r="V4426" s="403">
        <v>31.975000000000001</v>
      </c>
      <c r="W4426" s="403">
        <v>13.6</v>
      </c>
      <c r="X4426" s="404">
        <v>0.13338</v>
      </c>
      <c r="Y4426" s="403">
        <f>X4426+(S4426*((U4426-INDEX('[1]Center of Mass'!$B$8:$M$105,MATCH(A4426,'[1]Center of Mass'!$B$8:$B$105,0),9))^2+(V4426-INDEX('[1]Center of Mass'!$B$8:$M$105,MATCH(A4426,'[1]Center of Mass'!$B$8:$B$105,0),10))^2))</f>
        <v>596.25224693540008</v>
      </c>
    </row>
    <row r="4427" spans="1:25">
      <c r="A4427" s="403" t="s">
        <v>20</v>
      </c>
      <c r="B4427" s="403" t="s">
        <v>1486</v>
      </c>
      <c r="C4427" s="403" t="s">
        <v>343</v>
      </c>
      <c r="D4427" s="403" t="s">
        <v>344</v>
      </c>
      <c r="E4427" s="403" t="s">
        <v>1455</v>
      </c>
      <c r="F4427" s="403">
        <v>0</v>
      </c>
      <c r="O4427" s="403" t="s">
        <v>345</v>
      </c>
      <c r="R4427" s="403">
        <v>4</v>
      </c>
      <c r="S4427" s="403">
        <v>0.89380000000000004</v>
      </c>
      <c r="T4427" s="403">
        <v>3.7829999999999999</v>
      </c>
      <c r="U4427" s="403">
        <v>5.7380000000000004</v>
      </c>
      <c r="V4427" s="403">
        <v>31.975000000000001</v>
      </c>
      <c r="W4427" s="403">
        <v>13.6</v>
      </c>
      <c r="X4427" s="404">
        <v>0.13338</v>
      </c>
      <c r="Y4427" s="403">
        <f>X4427+(S4427*((U4427-INDEX('[1]Center of Mass'!$B$8:$M$105,MATCH(A4427,'[1]Center of Mass'!$B$8:$B$105,0),9))^2+(V4427-INDEX('[1]Center of Mass'!$B$8:$M$105,MATCH(A4427,'[1]Center of Mass'!$B$8:$B$105,0),10))^2))</f>
        <v>567.41492953039995</v>
      </c>
    </row>
    <row r="4428" spans="1:25">
      <c r="A4428" s="403" t="s">
        <v>20</v>
      </c>
      <c r="B4428" s="403" t="s">
        <v>1487</v>
      </c>
      <c r="C4428" s="403" t="s">
        <v>343</v>
      </c>
      <c r="D4428" s="403" t="s">
        <v>344</v>
      </c>
      <c r="E4428" s="403" t="s">
        <v>1455</v>
      </c>
      <c r="F4428" s="403">
        <v>0</v>
      </c>
      <c r="O4428" s="403" t="s">
        <v>345</v>
      </c>
      <c r="R4428" s="403">
        <v>4</v>
      </c>
      <c r="S4428" s="403">
        <v>0.89380000000000004</v>
      </c>
      <c r="T4428" s="403">
        <v>3.7829999999999999</v>
      </c>
      <c r="U4428" s="403">
        <v>6.7130000000000001</v>
      </c>
      <c r="V4428" s="403">
        <v>31.975000000000001</v>
      </c>
      <c r="W4428" s="403">
        <v>13.6</v>
      </c>
      <c r="X4428" s="404">
        <v>0.13338</v>
      </c>
      <c r="Y4428" s="403">
        <f>X4428+(S4428*((U4428-INDEX('[1]Center of Mass'!$B$8:$M$105,MATCH(A4428,'[1]Center of Mass'!$B$8:$B$105,0),9))^2+(V4428-INDEX('[1]Center of Mass'!$B$8:$M$105,MATCH(A4428,'[1]Center of Mass'!$B$8:$B$105,0),10))^2))</f>
        <v>540.27694937540002</v>
      </c>
    </row>
    <row r="4429" spans="1:25">
      <c r="A4429" s="403" t="s">
        <v>20</v>
      </c>
      <c r="B4429" s="403" t="s">
        <v>1488</v>
      </c>
      <c r="C4429" s="403" t="s">
        <v>343</v>
      </c>
      <c r="D4429" s="403" t="s">
        <v>344</v>
      </c>
      <c r="E4429" s="403" t="s">
        <v>1455</v>
      </c>
      <c r="F4429" s="403">
        <v>0</v>
      </c>
      <c r="O4429" s="403" t="s">
        <v>345</v>
      </c>
      <c r="R4429" s="403">
        <v>4</v>
      </c>
      <c r="S4429" s="403">
        <v>1.4666999999999999</v>
      </c>
      <c r="T4429" s="403">
        <v>5.0330000000000004</v>
      </c>
      <c r="U4429" s="403">
        <v>8</v>
      </c>
      <c r="V4429" s="403">
        <v>31.975000000000001</v>
      </c>
      <c r="W4429" s="403">
        <v>13.6</v>
      </c>
      <c r="X4429" s="404">
        <v>0.41559000000000001</v>
      </c>
      <c r="Y4429" s="403">
        <f>X4429+(S4429*((U4429-INDEX('[1]Center of Mass'!$B$8:$M$105,MATCH(A4429,'[1]Center of Mass'!$B$8:$B$105,0),9))^2+(V4429-INDEX('[1]Center of Mass'!$B$8:$M$105,MATCH(A4429,'[1]Center of Mass'!$B$8:$B$105,0),10))^2))</f>
        <v>832.26235651199988</v>
      </c>
    </row>
    <row r="4430" spans="1:25">
      <c r="A4430" s="403" t="s">
        <v>20</v>
      </c>
      <c r="B4430" s="403" t="s">
        <v>1489</v>
      </c>
      <c r="C4430" s="403" t="s">
        <v>343</v>
      </c>
      <c r="D4430" s="403" t="s">
        <v>344</v>
      </c>
      <c r="E4430" s="403" t="s">
        <v>1455</v>
      </c>
      <c r="F4430" s="403">
        <v>0</v>
      </c>
      <c r="O4430" s="403" t="s">
        <v>345</v>
      </c>
      <c r="R4430" s="403">
        <v>4</v>
      </c>
      <c r="S4430" s="403">
        <v>0.76</v>
      </c>
      <c r="T4430" s="403">
        <v>3.5</v>
      </c>
      <c r="U4430" s="403">
        <v>11.275</v>
      </c>
      <c r="V4430" s="403">
        <v>32.6</v>
      </c>
      <c r="W4430" s="403">
        <v>13.6</v>
      </c>
      <c r="X4430" s="404">
        <v>9.7692000000000001E-2</v>
      </c>
      <c r="Y4430" s="403">
        <f>X4430+(S4430*((U4430-INDEX('[1]Center of Mass'!$B$8:$M$105,MATCH(A4430,'[1]Center of Mass'!$B$8:$B$105,0),9))^2+(V4430-INDEX('[1]Center of Mass'!$B$8:$M$105,MATCH(A4430,'[1]Center of Mass'!$B$8:$B$105,0),10))^2))</f>
        <v>389.34902759999994</v>
      </c>
    </row>
    <row r="4431" spans="1:25">
      <c r="A4431" s="403" t="s">
        <v>20</v>
      </c>
      <c r="B4431" s="403" t="s">
        <v>1490</v>
      </c>
      <c r="C4431" s="403" t="s">
        <v>343</v>
      </c>
      <c r="D4431" s="403" t="s">
        <v>344</v>
      </c>
      <c r="E4431" s="403" t="s">
        <v>1455</v>
      </c>
      <c r="F4431" s="403">
        <v>0</v>
      </c>
      <c r="O4431" s="403" t="s">
        <v>345</v>
      </c>
      <c r="R4431" s="403">
        <v>4</v>
      </c>
      <c r="S4431" s="403">
        <v>0.76</v>
      </c>
      <c r="T4431" s="403">
        <v>3.5</v>
      </c>
      <c r="U4431" s="403">
        <v>12.225</v>
      </c>
      <c r="V4431" s="403">
        <v>32.6</v>
      </c>
      <c r="W4431" s="403">
        <v>13.6</v>
      </c>
      <c r="X4431" s="404">
        <v>9.7692000000000001E-2</v>
      </c>
      <c r="Y4431" s="403">
        <f>X4431+(S4431*((U4431-INDEX('[1]Center of Mass'!$B$8:$M$105,MATCH(A4431,'[1]Center of Mass'!$B$8:$B$105,0),9))^2+(V4431-INDEX('[1]Center of Mass'!$B$8:$M$105,MATCH(A4431,'[1]Center of Mass'!$B$8:$B$105,0),10))^2))</f>
        <v>374.84260359999996</v>
      </c>
    </row>
    <row r="4432" spans="1:25">
      <c r="A4432" s="403" t="s">
        <v>20</v>
      </c>
      <c r="B4432" s="403" t="s">
        <v>1491</v>
      </c>
      <c r="C4432" s="403" t="s">
        <v>343</v>
      </c>
      <c r="D4432" s="403" t="s">
        <v>344</v>
      </c>
      <c r="E4432" s="403" t="s">
        <v>1455</v>
      </c>
      <c r="F4432" s="403">
        <v>0</v>
      </c>
      <c r="O4432" s="403" t="s">
        <v>345</v>
      </c>
      <c r="R4432" s="403">
        <v>4</v>
      </c>
      <c r="S4432" s="403">
        <v>0.86670000000000003</v>
      </c>
      <c r="T4432" s="403">
        <v>3.7669999999999999</v>
      </c>
      <c r="U4432" s="403">
        <v>13.242000000000001</v>
      </c>
      <c r="V4432" s="403">
        <v>32.6</v>
      </c>
      <c r="W4432" s="403">
        <v>13.6</v>
      </c>
      <c r="X4432" s="404">
        <v>0.13098000000000001</v>
      </c>
      <c r="Y4432" s="403">
        <f>X4432+(S4432*((U4432-INDEX('[1]Center of Mass'!$B$8:$M$105,MATCH(A4432,'[1]Center of Mass'!$B$8:$B$105,0),9))^2+(V4432-INDEX('[1]Center of Mass'!$B$8:$M$105,MATCH(A4432,'[1]Center of Mass'!$B$8:$B$105,0),10))^2))</f>
        <v>411.51211540949998</v>
      </c>
    </row>
    <row r="4433" spans="1:25">
      <c r="A4433" s="403" t="s">
        <v>20</v>
      </c>
      <c r="B4433" s="403" t="s">
        <v>1492</v>
      </c>
      <c r="C4433" s="403" t="s">
        <v>343</v>
      </c>
      <c r="D4433" s="403" t="s">
        <v>344</v>
      </c>
      <c r="E4433" s="403" t="s">
        <v>1455</v>
      </c>
      <c r="F4433" s="403">
        <v>0</v>
      </c>
      <c r="O4433" s="403" t="s">
        <v>345</v>
      </c>
      <c r="R4433" s="403">
        <v>4</v>
      </c>
      <c r="S4433" s="403">
        <v>0.86670000000000003</v>
      </c>
      <c r="T4433" s="403">
        <v>3.7669999999999999</v>
      </c>
      <c r="U4433" s="403">
        <v>14.324999999999999</v>
      </c>
      <c r="V4433" s="403">
        <v>32.6</v>
      </c>
      <c r="W4433" s="403">
        <v>13.6</v>
      </c>
      <c r="X4433" s="404">
        <v>0.13098000000000001</v>
      </c>
      <c r="Y4433" s="403">
        <f>X4433+(S4433*((U4433-INDEX('[1]Center of Mass'!$B$8:$M$105,MATCH(A4433,'[1]Center of Mass'!$B$8:$B$105,0),9))^2+(V4433-INDEX('[1]Center of Mass'!$B$8:$M$105,MATCH(A4433,'[1]Center of Mass'!$B$8:$B$105,0),10))^2))</f>
        <v>396.47047190699999</v>
      </c>
    </row>
    <row r="4434" spans="1:25">
      <c r="A4434" s="403" t="s">
        <v>20</v>
      </c>
      <c r="B4434" s="403" t="s">
        <v>1493</v>
      </c>
      <c r="C4434" s="403" t="s">
        <v>343</v>
      </c>
      <c r="D4434" s="403" t="s">
        <v>344</v>
      </c>
      <c r="E4434" s="403" t="s">
        <v>1455</v>
      </c>
      <c r="F4434" s="403">
        <v>0</v>
      </c>
      <c r="O4434" s="403" t="s">
        <v>345</v>
      </c>
      <c r="R4434" s="403">
        <v>4</v>
      </c>
      <c r="S4434" s="403">
        <v>0.86670000000000003</v>
      </c>
      <c r="T4434" s="403">
        <v>3.7669999999999999</v>
      </c>
      <c r="U4434" s="403">
        <v>15.407999999999999</v>
      </c>
      <c r="V4434" s="403">
        <v>32.6</v>
      </c>
      <c r="W4434" s="403">
        <v>13.6</v>
      </c>
      <c r="X4434" s="404">
        <v>0.13098000000000001</v>
      </c>
      <c r="Y4434" s="403">
        <f>X4434+(S4434*((U4434-INDEX('[1]Center of Mass'!$B$8:$M$105,MATCH(A4434,'[1]Center of Mass'!$B$8:$B$105,0),9))^2+(V4434-INDEX('[1]Center of Mass'!$B$8:$M$105,MATCH(A4434,'[1]Center of Mass'!$B$8:$B$105,0),10))^2))</f>
        <v>383.46191419709999</v>
      </c>
    </row>
    <row r="4435" spans="1:25">
      <c r="A4435" s="403" t="s">
        <v>20</v>
      </c>
      <c r="B4435" s="403" t="s">
        <v>1494</v>
      </c>
      <c r="C4435" s="403" t="s">
        <v>343</v>
      </c>
      <c r="D4435" s="403" t="s">
        <v>344</v>
      </c>
      <c r="E4435" s="403" t="s">
        <v>1455</v>
      </c>
      <c r="F4435" s="403">
        <v>0</v>
      </c>
      <c r="O4435" s="403" t="s">
        <v>345</v>
      </c>
      <c r="R4435" s="403">
        <v>4</v>
      </c>
      <c r="S4435" s="403">
        <v>0.86670000000000003</v>
      </c>
      <c r="T4435" s="403">
        <v>3.7669999999999999</v>
      </c>
      <c r="U4435" s="403">
        <v>16.492000000000001</v>
      </c>
      <c r="V4435" s="403">
        <v>32.6</v>
      </c>
      <c r="W4435" s="403">
        <v>13.6</v>
      </c>
      <c r="X4435" s="404">
        <v>0.13098000000000001</v>
      </c>
      <c r="Y4435" s="403">
        <f>X4435+(S4435*((U4435-INDEX('[1]Center of Mass'!$B$8:$M$105,MATCH(A4435,'[1]Center of Mass'!$B$8:$B$105,0),9))^2+(V4435-INDEX('[1]Center of Mass'!$B$8:$M$105,MATCH(A4435,'[1]Center of Mass'!$B$8:$B$105,0),10))^2))</f>
        <v>372.47724745950001</v>
      </c>
    </row>
    <row r="4436" spans="1:25">
      <c r="A4436" s="403" t="s">
        <v>20</v>
      </c>
      <c r="B4436" s="403" t="s">
        <v>1495</v>
      </c>
      <c r="C4436" s="403" t="s">
        <v>343</v>
      </c>
      <c r="D4436" s="403" t="s">
        <v>344</v>
      </c>
      <c r="E4436" s="403" t="s">
        <v>1455</v>
      </c>
      <c r="F4436" s="403">
        <v>0</v>
      </c>
      <c r="O4436" s="403" t="s">
        <v>345</v>
      </c>
      <c r="R4436" s="403">
        <v>4</v>
      </c>
      <c r="S4436" s="403">
        <v>0.86670000000000003</v>
      </c>
      <c r="T4436" s="403">
        <v>3.7669999999999999</v>
      </c>
      <c r="U4436" s="403">
        <v>17.574999999999999</v>
      </c>
      <c r="V4436" s="403">
        <v>32.6</v>
      </c>
      <c r="W4436" s="403">
        <v>13.6</v>
      </c>
      <c r="X4436" s="404">
        <v>0.13098000000000001</v>
      </c>
      <c r="Y4436" s="403">
        <f>X4436+(S4436*((U4436-INDEX('[1]Center of Mass'!$B$8:$M$105,MATCH(A4436,'[1]Center of Mass'!$B$8:$B$105,0),9))^2+(V4436-INDEX('[1]Center of Mass'!$B$8:$M$105,MATCH(A4436,'[1]Center of Mass'!$B$8:$B$105,0),10))^2))</f>
        <v>363.53673860700002</v>
      </c>
    </row>
    <row r="4437" spans="1:25">
      <c r="A4437" s="403" t="s">
        <v>20</v>
      </c>
      <c r="B4437" s="403" t="s">
        <v>1496</v>
      </c>
      <c r="C4437" s="403" t="s">
        <v>343</v>
      </c>
      <c r="D4437" s="403" t="s">
        <v>344</v>
      </c>
      <c r="E4437" s="403" t="s">
        <v>1455</v>
      </c>
      <c r="F4437" s="403">
        <v>0</v>
      </c>
      <c r="O4437" s="403" t="s">
        <v>345</v>
      </c>
      <c r="R4437" s="403">
        <v>4</v>
      </c>
      <c r="S4437" s="403">
        <v>0.86670000000000003</v>
      </c>
      <c r="T4437" s="403">
        <v>3.7669999999999999</v>
      </c>
      <c r="U4437" s="403">
        <v>18.658000000000001</v>
      </c>
      <c r="V4437" s="403">
        <v>32.6</v>
      </c>
      <c r="W4437" s="403">
        <v>13.6</v>
      </c>
      <c r="X4437" s="404">
        <v>0.13098000000000001</v>
      </c>
      <c r="Y4437" s="403">
        <f>X4437+(S4437*((U4437-INDEX('[1]Center of Mass'!$B$8:$M$105,MATCH(A4437,'[1]Center of Mass'!$B$8:$B$105,0),9))^2+(V4437-INDEX('[1]Center of Mass'!$B$8:$M$105,MATCH(A4437,'[1]Center of Mass'!$B$8:$B$105,0),10))^2))</f>
        <v>356.62931554710002</v>
      </c>
    </row>
    <row r="4438" spans="1:25">
      <c r="A4438" s="403" t="s">
        <v>20</v>
      </c>
      <c r="B4438" s="403" t="s">
        <v>1497</v>
      </c>
      <c r="C4438" s="403" t="s">
        <v>343</v>
      </c>
      <c r="D4438" s="403" t="s">
        <v>344</v>
      </c>
      <c r="E4438" s="403" t="s">
        <v>1455</v>
      </c>
      <c r="F4438" s="403">
        <v>0</v>
      </c>
      <c r="O4438" s="403" t="s">
        <v>345</v>
      </c>
      <c r="R4438" s="403">
        <v>4</v>
      </c>
      <c r="S4438" s="403">
        <v>1.0083</v>
      </c>
      <c r="T4438" s="403">
        <v>4.0330000000000004</v>
      </c>
      <c r="U4438" s="403">
        <v>0.55000000000000004</v>
      </c>
      <c r="V4438" s="403">
        <v>32.892000000000003</v>
      </c>
      <c r="W4438" s="403">
        <v>13.6</v>
      </c>
      <c r="X4438" s="404">
        <v>0.17227999999999999</v>
      </c>
      <c r="Y4438" s="403">
        <f>X4438+(S4438*((U4438-INDEX('[1]Center of Mass'!$B$8:$M$105,MATCH(A4438,'[1]Center of Mass'!$B$8:$B$105,0),9))^2+(V4438-INDEX('[1]Center of Mass'!$B$8:$M$105,MATCH(A4438,'[1]Center of Mass'!$B$8:$B$105,0),10))^2))</f>
        <v>872.00972128310002</v>
      </c>
    </row>
    <row r="4439" spans="1:25">
      <c r="A4439" s="403" t="s">
        <v>20</v>
      </c>
      <c r="B4439" s="403" t="s">
        <v>1498</v>
      </c>
      <c r="C4439" s="403" t="s">
        <v>343</v>
      </c>
      <c r="D4439" s="403" t="s">
        <v>344</v>
      </c>
      <c r="E4439" s="403" t="s">
        <v>1455</v>
      </c>
      <c r="F4439" s="403">
        <v>0</v>
      </c>
      <c r="O4439" s="403" t="s">
        <v>345</v>
      </c>
      <c r="R4439" s="403">
        <v>4</v>
      </c>
      <c r="S4439" s="403">
        <v>1.0083</v>
      </c>
      <c r="T4439" s="403">
        <v>4.0330000000000004</v>
      </c>
      <c r="U4439" s="403">
        <v>1.65</v>
      </c>
      <c r="V4439" s="403">
        <v>32.892000000000003</v>
      </c>
      <c r="W4439" s="403">
        <v>13.6</v>
      </c>
      <c r="X4439" s="404">
        <v>0.17227999999999999</v>
      </c>
      <c r="Y4439" s="403">
        <f>X4439+(S4439*((U4439-INDEX('[1]Center of Mass'!$B$8:$M$105,MATCH(A4439,'[1]Center of Mass'!$B$8:$B$105,0),9))^2+(V4439-INDEX('[1]Center of Mass'!$B$8:$M$105,MATCH(A4439,'[1]Center of Mass'!$B$8:$B$105,0),10))^2))</f>
        <v>826.10061232310011</v>
      </c>
    </row>
    <row r="4440" spans="1:25">
      <c r="A4440" s="403" t="s">
        <v>20</v>
      </c>
      <c r="B4440" s="403" t="s">
        <v>1499</v>
      </c>
      <c r="C4440" s="403" t="s">
        <v>343</v>
      </c>
      <c r="D4440" s="403" t="s">
        <v>344</v>
      </c>
      <c r="E4440" s="403" t="s">
        <v>1455</v>
      </c>
      <c r="F4440" s="403">
        <v>0</v>
      </c>
      <c r="O4440" s="403" t="s">
        <v>345</v>
      </c>
      <c r="R4440" s="403">
        <v>4</v>
      </c>
      <c r="S4440" s="403">
        <v>1.0083</v>
      </c>
      <c r="T4440" s="403">
        <v>4.0330000000000004</v>
      </c>
      <c r="U4440" s="403">
        <v>2.75</v>
      </c>
      <c r="V4440" s="403">
        <v>32.892000000000003</v>
      </c>
      <c r="W4440" s="403">
        <v>13.6</v>
      </c>
      <c r="X4440" s="404">
        <v>0.17227999999999999</v>
      </c>
      <c r="Y4440" s="403">
        <f>X4440+(S4440*((U4440-INDEX('[1]Center of Mass'!$B$8:$M$105,MATCH(A4440,'[1]Center of Mass'!$B$8:$B$105,0),9))^2+(V4440-INDEX('[1]Center of Mass'!$B$8:$M$105,MATCH(A4440,'[1]Center of Mass'!$B$8:$B$105,0),10))^2))</f>
        <v>782.63158936310003</v>
      </c>
    </row>
    <row r="4441" spans="1:25">
      <c r="A4441" s="403" t="s">
        <v>20</v>
      </c>
      <c r="B4441" s="403" t="s">
        <v>1500</v>
      </c>
      <c r="C4441" s="403" t="s">
        <v>343</v>
      </c>
      <c r="D4441" s="403" t="s">
        <v>344</v>
      </c>
      <c r="E4441" s="403" t="s">
        <v>1455</v>
      </c>
      <c r="F4441" s="403">
        <v>0</v>
      </c>
      <c r="O4441" s="403" t="s">
        <v>345</v>
      </c>
      <c r="R4441" s="403">
        <v>4</v>
      </c>
      <c r="S4441" s="403">
        <v>0.89370000000000005</v>
      </c>
      <c r="T4441" s="403">
        <v>3.7829999999999999</v>
      </c>
      <c r="U4441" s="403">
        <v>3.7879999999999998</v>
      </c>
      <c r="V4441" s="403">
        <v>32.892000000000003</v>
      </c>
      <c r="W4441" s="403">
        <v>13.6</v>
      </c>
      <c r="X4441" s="404">
        <v>0.13338</v>
      </c>
      <c r="Y4441" s="403">
        <f>X4441+(S4441*((U4441-INDEX('[1]Center of Mass'!$B$8:$M$105,MATCH(A4441,'[1]Center of Mass'!$B$8:$B$105,0),9))^2+(V4441-INDEX('[1]Center of Mass'!$B$8:$M$105,MATCH(A4441,'[1]Center of Mass'!$B$8:$B$105,0),10))^2))</f>
        <v>659.2874497785001</v>
      </c>
    </row>
    <row r="4442" spans="1:25">
      <c r="A4442" s="403" t="s">
        <v>20</v>
      </c>
      <c r="B4442" s="403" t="s">
        <v>1501</v>
      </c>
      <c r="C4442" s="403" t="s">
        <v>343</v>
      </c>
      <c r="D4442" s="403" t="s">
        <v>344</v>
      </c>
      <c r="E4442" s="403" t="s">
        <v>1455</v>
      </c>
      <c r="F4442" s="403">
        <v>0</v>
      </c>
      <c r="O4442" s="403" t="s">
        <v>345</v>
      </c>
      <c r="R4442" s="403">
        <v>4</v>
      </c>
      <c r="S4442" s="403">
        <v>0.89370000000000005</v>
      </c>
      <c r="T4442" s="403">
        <v>3.7829999999999999</v>
      </c>
      <c r="U4442" s="403">
        <v>4.7629999999999999</v>
      </c>
      <c r="V4442" s="403">
        <v>32.892000000000003</v>
      </c>
      <c r="W4442" s="403">
        <v>13.6</v>
      </c>
      <c r="X4442" s="404">
        <v>0.13338</v>
      </c>
      <c r="Y4442" s="403">
        <f>X4442+(S4442*((U4442-INDEX('[1]Center of Mass'!$B$8:$M$105,MATCH(A4442,'[1]Center of Mass'!$B$8:$B$105,0),9))^2+(V4442-INDEX('[1]Center of Mass'!$B$8:$M$105,MATCH(A4442,'[1]Center of Mass'!$B$8:$B$105,0),10))^2))</f>
        <v>628.7542116210002</v>
      </c>
    </row>
    <row r="4443" spans="1:25">
      <c r="A4443" s="403" t="s">
        <v>20</v>
      </c>
      <c r="B4443" s="403" t="s">
        <v>1502</v>
      </c>
      <c r="C4443" s="403" t="s">
        <v>343</v>
      </c>
      <c r="D4443" s="403" t="s">
        <v>344</v>
      </c>
      <c r="E4443" s="403" t="s">
        <v>1455</v>
      </c>
      <c r="F4443" s="403">
        <v>0</v>
      </c>
      <c r="O4443" s="403" t="s">
        <v>345</v>
      </c>
      <c r="R4443" s="403">
        <v>4</v>
      </c>
      <c r="S4443" s="403">
        <v>0.89370000000000005</v>
      </c>
      <c r="T4443" s="403">
        <v>3.7829999999999999</v>
      </c>
      <c r="U4443" s="403">
        <v>5.7380000000000004</v>
      </c>
      <c r="V4443" s="403">
        <v>32.892000000000003</v>
      </c>
      <c r="W4443" s="403">
        <v>13.6</v>
      </c>
      <c r="X4443" s="404">
        <v>0.13338</v>
      </c>
      <c r="Y4443" s="403">
        <f>X4443+(S4443*((U4443-INDEX('[1]Center of Mass'!$B$8:$M$105,MATCH(A4443,'[1]Center of Mass'!$B$8:$B$105,0),9))^2+(V4443-INDEX('[1]Center of Mass'!$B$8:$M$105,MATCH(A4443,'[1]Center of Mass'!$B$8:$B$105,0),10))^2))</f>
        <v>599.92012058850003</v>
      </c>
    </row>
    <row r="4444" spans="1:25">
      <c r="A4444" s="403" t="s">
        <v>20</v>
      </c>
      <c r="B4444" s="403" t="s">
        <v>1503</v>
      </c>
      <c r="C4444" s="403" t="s">
        <v>343</v>
      </c>
      <c r="D4444" s="403" t="s">
        <v>344</v>
      </c>
      <c r="E4444" s="403" t="s">
        <v>1455</v>
      </c>
      <c r="F4444" s="403">
        <v>0</v>
      </c>
      <c r="O4444" s="403" t="s">
        <v>345</v>
      </c>
      <c r="R4444" s="403">
        <v>4</v>
      </c>
      <c r="S4444" s="403">
        <v>0.89370000000000005</v>
      </c>
      <c r="T4444" s="403">
        <v>3.7829999999999999</v>
      </c>
      <c r="U4444" s="403">
        <v>6.7130000000000001</v>
      </c>
      <c r="V4444" s="403">
        <v>32.892000000000003</v>
      </c>
      <c r="W4444" s="403">
        <v>13.6</v>
      </c>
      <c r="X4444" s="404">
        <v>0.13338</v>
      </c>
      <c r="Y4444" s="403">
        <f>X4444+(S4444*((U4444-INDEX('[1]Center of Mass'!$B$8:$M$105,MATCH(A4444,'[1]Center of Mass'!$B$8:$B$105,0),9))^2+(V4444-INDEX('[1]Center of Mass'!$B$8:$M$105,MATCH(A4444,'[1]Center of Mass'!$B$8:$B$105,0),10))^2))</f>
        <v>572.78517668100005</v>
      </c>
    </row>
    <row r="4445" spans="1:25">
      <c r="A4445" s="403" t="s">
        <v>20</v>
      </c>
      <c r="B4445" s="403" t="s">
        <v>1504</v>
      </c>
      <c r="C4445" s="403" t="s">
        <v>343</v>
      </c>
      <c r="D4445" s="403" t="s">
        <v>344</v>
      </c>
      <c r="E4445" s="403" t="s">
        <v>1455</v>
      </c>
      <c r="F4445" s="403">
        <v>0</v>
      </c>
      <c r="O4445" s="403" t="s">
        <v>345</v>
      </c>
      <c r="R4445" s="403">
        <v>4</v>
      </c>
      <c r="S4445" s="403">
        <v>1.4666999999999999</v>
      </c>
      <c r="T4445" s="403">
        <v>5.0330000000000004</v>
      </c>
      <c r="U4445" s="403">
        <v>8</v>
      </c>
      <c r="V4445" s="403">
        <v>32.892000000000003</v>
      </c>
      <c r="W4445" s="403">
        <v>13.6</v>
      </c>
      <c r="X4445" s="404">
        <v>0.41559000000000001</v>
      </c>
      <c r="Y4445" s="403">
        <f>X4445+(S4445*((U4445-INDEX('[1]Center of Mass'!$B$8:$M$105,MATCH(A4445,'[1]Center of Mass'!$B$8:$B$105,0),9))^2+(V4445-INDEX('[1]Center of Mass'!$B$8:$M$105,MATCH(A4445,'[1]Center of Mass'!$B$8:$B$105,0),10))^2))</f>
        <v>885.71256686189986</v>
      </c>
    </row>
    <row r="4446" spans="1:25">
      <c r="A4446" s="403" t="s">
        <v>20</v>
      </c>
      <c r="B4446" s="403" t="s">
        <v>1505</v>
      </c>
      <c r="C4446" s="403" t="s">
        <v>343</v>
      </c>
      <c r="D4446" s="403" t="s">
        <v>344</v>
      </c>
      <c r="E4446" s="403" t="s">
        <v>1455</v>
      </c>
      <c r="F4446" s="403">
        <v>0</v>
      </c>
      <c r="O4446" s="403" t="s">
        <v>345</v>
      </c>
      <c r="R4446" s="403">
        <v>4</v>
      </c>
      <c r="S4446" s="403">
        <v>0.81879999999999997</v>
      </c>
      <c r="T4446" s="403">
        <v>3.6890000000000001</v>
      </c>
      <c r="U4446" s="403">
        <v>0.55000000000000004</v>
      </c>
      <c r="V4446" s="403">
        <v>33.722000000000001</v>
      </c>
      <c r="W4446" s="403">
        <v>13.6</v>
      </c>
      <c r="X4446" s="404">
        <v>0.12037</v>
      </c>
      <c r="Y4446" s="403">
        <f>X4446+(S4446*((U4446-INDEX('[1]Center of Mass'!$B$8:$M$105,MATCH(A4446,'[1]Center of Mass'!$B$8:$B$105,0),9))^2+(V4446-INDEX('[1]Center of Mass'!$B$8:$M$105,MATCH(A4446,'[1]Center of Mass'!$B$8:$B$105,0),10))^2))</f>
        <v>736.30000858359995</v>
      </c>
    </row>
    <row r="4447" spans="1:25">
      <c r="A4447" s="403" t="s">
        <v>20</v>
      </c>
      <c r="B4447" s="403" t="s">
        <v>1506</v>
      </c>
      <c r="C4447" s="403" t="s">
        <v>343</v>
      </c>
      <c r="D4447" s="403" t="s">
        <v>344</v>
      </c>
      <c r="E4447" s="403" t="s">
        <v>1455</v>
      </c>
      <c r="F4447" s="403">
        <v>0</v>
      </c>
      <c r="O4447" s="403" t="s">
        <v>345</v>
      </c>
      <c r="R4447" s="403">
        <v>4</v>
      </c>
      <c r="S4447" s="403">
        <v>0.81879999999999997</v>
      </c>
      <c r="T4447" s="403">
        <v>3.6890000000000001</v>
      </c>
      <c r="U4447" s="403">
        <v>1.65</v>
      </c>
      <c r="V4447" s="403">
        <v>33.722000000000001</v>
      </c>
      <c r="W4447" s="403">
        <v>13.6</v>
      </c>
      <c r="X4447" s="404">
        <v>0.12035999999999999</v>
      </c>
      <c r="Y4447" s="403">
        <f>X4447+(S4447*((U4447-INDEX('[1]Center of Mass'!$B$8:$M$105,MATCH(A4447,'[1]Center of Mass'!$B$8:$B$105,0),9))^2+(V4447-INDEX('[1]Center of Mass'!$B$8:$M$105,MATCH(A4447,'[1]Center of Mass'!$B$8:$B$105,0),10))^2))</f>
        <v>699.01905202360001</v>
      </c>
    </row>
    <row r="4448" spans="1:25">
      <c r="A4448" s="403" t="s">
        <v>20</v>
      </c>
      <c r="B4448" s="403" t="s">
        <v>1507</v>
      </c>
      <c r="C4448" s="403" t="s">
        <v>343</v>
      </c>
      <c r="D4448" s="403" t="s">
        <v>344</v>
      </c>
      <c r="E4448" s="403" t="s">
        <v>1455</v>
      </c>
      <c r="F4448" s="403">
        <v>0</v>
      </c>
      <c r="O4448" s="403" t="s">
        <v>345</v>
      </c>
      <c r="R4448" s="403">
        <v>4</v>
      </c>
      <c r="S4448" s="403">
        <v>0.81869999999999998</v>
      </c>
      <c r="T4448" s="403">
        <v>3.6890000000000001</v>
      </c>
      <c r="U4448" s="403">
        <v>2.75</v>
      </c>
      <c r="V4448" s="403">
        <v>33.722000000000001</v>
      </c>
      <c r="W4448" s="403">
        <v>13.6</v>
      </c>
      <c r="X4448" s="404">
        <v>0.12035999999999999</v>
      </c>
      <c r="Y4448" s="403">
        <f>X4448+(S4448*((U4448-INDEX('[1]Center of Mass'!$B$8:$M$105,MATCH(A4448,'[1]Center of Mass'!$B$8:$B$105,0),9))^2+(V4448-INDEX('[1]Center of Mass'!$B$8:$M$105,MATCH(A4448,'[1]Center of Mass'!$B$8:$B$105,0),10))^2))</f>
        <v>663.6385561239</v>
      </c>
    </row>
    <row r="4449" spans="1:25">
      <c r="A4449" s="403" t="s">
        <v>20</v>
      </c>
      <c r="B4449" s="403" t="s">
        <v>1508</v>
      </c>
      <c r="C4449" s="403" t="s">
        <v>343</v>
      </c>
      <c r="D4449" s="403" t="s">
        <v>344</v>
      </c>
      <c r="E4449" s="403" t="s">
        <v>1455</v>
      </c>
      <c r="F4449" s="403">
        <v>0</v>
      </c>
      <c r="O4449" s="403" t="s">
        <v>345</v>
      </c>
      <c r="R4449" s="403">
        <v>4</v>
      </c>
      <c r="S4449" s="403">
        <v>0.72570000000000001</v>
      </c>
      <c r="T4449" s="403">
        <v>3.4390000000000001</v>
      </c>
      <c r="U4449" s="403">
        <v>3.7879999999999998</v>
      </c>
      <c r="V4449" s="403">
        <v>33.722000000000001</v>
      </c>
      <c r="W4449" s="403">
        <v>13.6</v>
      </c>
      <c r="X4449" s="404">
        <v>9.0990000000000001E-2</v>
      </c>
      <c r="Y4449" s="403">
        <f>X4449+(S4449*((U4449-INDEX('[1]Center of Mass'!$B$8:$M$105,MATCH(A4449,'[1]Center of Mass'!$B$8:$B$105,0),9))^2+(V4449-INDEX('[1]Center of Mass'!$B$8:$M$105,MATCH(A4449,'[1]Center of Mass'!$B$8:$B$105,0),10))^2))</f>
        <v>560.32510906649998</v>
      </c>
    </row>
    <row r="4450" spans="1:25">
      <c r="A4450" s="403" t="s">
        <v>20</v>
      </c>
      <c r="B4450" s="403" t="s">
        <v>1509</v>
      </c>
      <c r="C4450" s="403" t="s">
        <v>343</v>
      </c>
      <c r="D4450" s="403" t="s">
        <v>344</v>
      </c>
      <c r="E4450" s="403" t="s">
        <v>1455</v>
      </c>
      <c r="F4450" s="403">
        <v>0</v>
      </c>
      <c r="O4450" s="403" t="s">
        <v>345</v>
      </c>
      <c r="R4450" s="403">
        <v>4</v>
      </c>
      <c r="S4450" s="403">
        <v>0.72570000000000001</v>
      </c>
      <c r="T4450" s="403">
        <v>3.4390000000000001</v>
      </c>
      <c r="U4450" s="403">
        <v>4.7629999999999999</v>
      </c>
      <c r="V4450" s="403">
        <v>33.722000000000001</v>
      </c>
      <c r="W4450" s="403">
        <v>13.6</v>
      </c>
      <c r="X4450" s="404">
        <v>9.0990000000000001E-2</v>
      </c>
      <c r="Y4450" s="403">
        <f>X4450+(S4450*((U4450-INDEX('[1]Center of Mass'!$B$8:$M$105,MATCH(A4450,'[1]Center of Mass'!$B$8:$B$105,0),9))^2+(V4450-INDEX('[1]Center of Mass'!$B$8:$M$105,MATCH(A4450,'[1]Center of Mass'!$B$8:$B$105,0),10))^2))</f>
        <v>535.53158670900007</v>
      </c>
    </row>
    <row r="4451" spans="1:25">
      <c r="A4451" s="403" t="s">
        <v>20</v>
      </c>
      <c r="B4451" s="403" t="s">
        <v>1510</v>
      </c>
      <c r="C4451" s="403" t="s">
        <v>343</v>
      </c>
      <c r="D4451" s="403" t="s">
        <v>344</v>
      </c>
      <c r="E4451" s="403" t="s">
        <v>1455</v>
      </c>
      <c r="F4451" s="403">
        <v>0</v>
      </c>
      <c r="O4451" s="403" t="s">
        <v>345</v>
      </c>
      <c r="R4451" s="403">
        <v>4</v>
      </c>
      <c r="S4451" s="403">
        <v>0.72570000000000001</v>
      </c>
      <c r="T4451" s="403">
        <v>3.4390000000000001</v>
      </c>
      <c r="U4451" s="403">
        <v>5.7380000000000004</v>
      </c>
      <c r="V4451" s="403">
        <v>33.722000000000001</v>
      </c>
      <c r="W4451" s="403">
        <v>13.6</v>
      </c>
      <c r="X4451" s="404">
        <v>9.0990000000000001E-2</v>
      </c>
      <c r="Y4451" s="403">
        <f>X4451+(S4451*((U4451-INDEX('[1]Center of Mass'!$B$8:$M$105,MATCH(A4451,'[1]Center of Mass'!$B$8:$B$105,0),9))^2+(V4451-INDEX('[1]Center of Mass'!$B$8:$M$105,MATCH(A4451,'[1]Center of Mass'!$B$8:$B$105,0),10))^2))</f>
        <v>512.11780147650006</v>
      </c>
    </row>
    <row r="4452" spans="1:25">
      <c r="A4452" s="403" t="s">
        <v>20</v>
      </c>
      <c r="B4452" s="403" t="s">
        <v>1511</v>
      </c>
      <c r="C4452" s="403" t="s">
        <v>343</v>
      </c>
      <c r="D4452" s="403" t="s">
        <v>344</v>
      </c>
      <c r="E4452" s="403" t="s">
        <v>1455</v>
      </c>
      <c r="F4452" s="403">
        <v>0</v>
      </c>
      <c r="O4452" s="403" t="s">
        <v>345</v>
      </c>
      <c r="R4452" s="403">
        <v>4</v>
      </c>
      <c r="S4452" s="403">
        <v>0.72570000000000001</v>
      </c>
      <c r="T4452" s="403">
        <v>3.4390000000000001</v>
      </c>
      <c r="U4452" s="403">
        <v>6.7130000000000001</v>
      </c>
      <c r="V4452" s="403">
        <v>33.722000000000001</v>
      </c>
      <c r="W4452" s="403">
        <v>13.6</v>
      </c>
      <c r="X4452" s="404">
        <v>9.0990000000000001E-2</v>
      </c>
      <c r="Y4452" s="403">
        <f>X4452+(S4452*((U4452-INDEX('[1]Center of Mass'!$B$8:$M$105,MATCH(A4452,'[1]Center of Mass'!$B$8:$B$105,0),9))^2+(V4452-INDEX('[1]Center of Mass'!$B$8:$M$105,MATCH(A4452,'[1]Center of Mass'!$B$8:$B$105,0),10))^2))</f>
        <v>490.08375336899985</v>
      </c>
    </row>
    <row r="4453" spans="1:25">
      <c r="A4453" s="403" t="s">
        <v>20</v>
      </c>
      <c r="B4453" s="403" t="s">
        <v>1512</v>
      </c>
      <c r="C4453" s="403" t="s">
        <v>343</v>
      </c>
      <c r="D4453" s="403" t="s">
        <v>344</v>
      </c>
      <c r="E4453" s="403" t="s">
        <v>1455</v>
      </c>
      <c r="F4453" s="403">
        <v>0</v>
      </c>
      <c r="O4453" s="403" t="s">
        <v>345</v>
      </c>
      <c r="R4453" s="403">
        <v>4</v>
      </c>
      <c r="S4453" s="403">
        <v>1.1909000000000001</v>
      </c>
      <c r="T4453" s="403">
        <v>4.6890000000000001</v>
      </c>
      <c r="U4453" s="403">
        <v>8</v>
      </c>
      <c r="V4453" s="403">
        <v>33.722000000000001</v>
      </c>
      <c r="W4453" s="403">
        <v>13.6</v>
      </c>
      <c r="X4453" s="404">
        <v>0.30903000000000003</v>
      </c>
      <c r="Y4453" s="403">
        <f>X4453+(S4453*((U4453-INDEX('[1]Center of Mass'!$B$8:$M$105,MATCH(A4453,'[1]Center of Mass'!$B$8:$B$105,0),9))^2+(V4453-INDEX('[1]Center of Mass'!$B$8:$M$105,MATCH(A4453,'[1]Center of Mass'!$B$8:$B$105,0),10))^2))</f>
        <v>760.14240703730002</v>
      </c>
    </row>
    <row r="4454" spans="1:25">
      <c r="A4454" s="403" t="s">
        <v>22</v>
      </c>
      <c r="B4454" s="403" t="s">
        <v>584</v>
      </c>
      <c r="C4454" s="403" t="s">
        <v>343</v>
      </c>
      <c r="D4454" s="403" t="s">
        <v>344</v>
      </c>
      <c r="E4454" s="403" t="s">
        <v>1455</v>
      </c>
      <c r="F4454" s="403">
        <v>0</v>
      </c>
      <c r="O4454" s="403" t="s">
        <v>345</v>
      </c>
      <c r="R4454" s="403">
        <v>4</v>
      </c>
      <c r="S4454" s="403">
        <v>1.6041000000000001</v>
      </c>
      <c r="T4454" s="403">
        <v>5.2080000000000002</v>
      </c>
      <c r="U4454" s="403">
        <v>11.898</v>
      </c>
      <c r="V4454" s="403">
        <v>-1.6</v>
      </c>
      <c r="W4454" s="403">
        <v>10.199999999999999</v>
      </c>
      <c r="X4454" s="404">
        <v>0.47763</v>
      </c>
      <c r="Y4454" s="403">
        <f>X4454+(S4454*((U4454-INDEX('[1]Center of Mass'!$B$8:$M$105,MATCH(A4454,'[1]Center of Mass'!$B$8:$B$105,0),9))^2+(V4454-INDEX('[1]Center of Mass'!$B$8:$M$105,MATCH(A4454,'[1]Center of Mass'!$B$8:$B$105,0),10))^2))</f>
        <v>469.34218934730001</v>
      </c>
    </row>
    <row r="4455" spans="1:25">
      <c r="A4455" s="403" t="s">
        <v>22</v>
      </c>
      <c r="B4455" s="403" t="s">
        <v>585</v>
      </c>
      <c r="C4455" s="403" t="s">
        <v>343</v>
      </c>
      <c r="D4455" s="403" t="s">
        <v>344</v>
      </c>
      <c r="E4455" s="403" t="s">
        <v>1455</v>
      </c>
      <c r="F4455" s="403">
        <v>0</v>
      </c>
      <c r="O4455" s="403" t="s">
        <v>345</v>
      </c>
      <c r="R4455" s="403">
        <v>4</v>
      </c>
      <c r="S4455" s="403">
        <v>1.1032</v>
      </c>
      <c r="T4455" s="403">
        <v>4.2060000000000004</v>
      </c>
      <c r="U4455" s="403">
        <v>13.252000000000001</v>
      </c>
      <c r="V4455" s="403">
        <v>-1.6</v>
      </c>
      <c r="W4455" s="403">
        <v>10.199999999999999</v>
      </c>
      <c r="X4455" s="404">
        <v>0.20380999999999999</v>
      </c>
      <c r="Y4455" s="403">
        <f>X4455+(S4455*((U4455-INDEX('[1]Center of Mass'!$B$8:$M$105,MATCH(A4455,'[1]Center of Mass'!$B$8:$B$105,0),9))^2+(V4455-INDEX('[1]Center of Mass'!$B$8:$M$105,MATCH(A4455,'[1]Center of Mass'!$B$8:$B$105,0),10))^2))</f>
        <v>295.14208498799997</v>
      </c>
    </row>
    <row r="4456" spans="1:25">
      <c r="A4456" s="403" t="s">
        <v>22</v>
      </c>
      <c r="B4456" s="403" t="s">
        <v>586</v>
      </c>
      <c r="C4456" s="403" t="s">
        <v>343</v>
      </c>
      <c r="D4456" s="403" t="s">
        <v>344</v>
      </c>
      <c r="E4456" s="403" t="s">
        <v>1455</v>
      </c>
      <c r="F4456" s="403">
        <v>0</v>
      </c>
      <c r="O4456" s="403" t="s">
        <v>345</v>
      </c>
      <c r="R4456" s="403">
        <v>4</v>
      </c>
      <c r="S4456" s="403">
        <v>1.1032</v>
      </c>
      <c r="T4456" s="403">
        <v>4.2060000000000004</v>
      </c>
      <c r="U4456" s="403">
        <v>14.355</v>
      </c>
      <c r="V4456" s="403">
        <v>-1.6</v>
      </c>
      <c r="W4456" s="403">
        <v>10.199999999999999</v>
      </c>
      <c r="X4456" s="404">
        <v>0.20380999999999999</v>
      </c>
      <c r="Y4456" s="403">
        <f>X4456+(S4456*((U4456-INDEX('[1]Center of Mass'!$B$8:$M$105,MATCH(A4456,'[1]Center of Mass'!$B$8:$B$105,0),9))^2+(V4456-INDEX('[1]Center of Mass'!$B$8:$M$105,MATCH(A4456,'[1]Center of Mass'!$B$8:$B$105,0),10))^2))</f>
        <v>275.71540042399994</v>
      </c>
    </row>
    <row r="4457" spans="1:25">
      <c r="A4457" s="403" t="s">
        <v>22</v>
      </c>
      <c r="B4457" s="403" t="s">
        <v>587</v>
      </c>
      <c r="C4457" s="403" t="s">
        <v>343</v>
      </c>
      <c r="D4457" s="403" t="s">
        <v>344</v>
      </c>
      <c r="E4457" s="403" t="s">
        <v>1455</v>
      </c>
      <c r="F4457" s="403">
        <v>0</v>
      </c>
      <c r="O4457" s="403" t="s">
        <v>345</v>
      </c>
      <c r="R4457" s="403">
        <v>4</v>
      </c>
      <c r="S4457" s="403">
        <v>1.1032</v>
      </c>
      <c r="T4457" s="403">
        <v>4.2060000000000004</v>
      </c>
      <c r="U4457" s="403">
        <v>15.458</v>
      </c>
      <c r="V4457" s="403">
        <v>-1.6</v>
      </c>
      <c r="W4457" s="403">
        <v>10.199999999999999</v>
      </c>
      <c r="X4457" s="404">
        <v>0.20380999999999999</v>
      </c>
      <c r="Y4457" s="403">
        <f>X4457+(S4457*((U4457-INDEX('[1]Center of Mass'!$B$8:$M$105,MATCH(A4457,'[1]Center of Mass'!$B$8:$B$105,0),9))^2+(V4457-INDEX('[1]Center of Mass'!$B$8:$M$105,MATCH(A4457,'[1]Center of Mass'!$B$8:$B$105,0),10))^2))</f>
        <v>258.97304195759995</v>
      </c>
    </row>
    <row r="4458" spans="1:25">
      <c r="A4458" s="403" t="s">
        <v>22</v>
      </c>
      <c r="B4458" s="403" t="s">
        <v>588</v>
      </c>
      <c r="C4458" s="403" t="s">
        <v>343</v>
      </c>
      <c r="D4458" s="403" t="s">
        <v>344</v>
      </c>
      <c r="E4458" s="403" t="s">
        <v>1455</v>
      </c>
      <c r="F4458" s="403">
        <v>0</v>
      </c>
      <c r="O4458" s="403" t="s">
        <v>345</v>
      </c>
      <c r="R4458" s="403">
        <v>4</v>
      </c>
      <c r="S4458" s="403">
        <v>0.45800000000000002</v>
      </c>
      <c r="T4458" s="403">
        <v>3.7789999999999999</v>
      </c>
      <c r="U4458" s="403">
        <v>11.903</v>
      </c>
      <c r="V4458" s="403">
        <v>-0.95699999999999996</v>
      </c>
      <c r="W4458" s="403">
        <v>10.199999999999999</v>
      </c>
      <c r="X4458" s="404">
        <v>0.1013</v>
      </c>
      <c r="Y4458" s="403">
        <f>X4458+(S4458*((U4458-INDEX('[1]Center of Mass'!$B$8:$M$105,MATCH(A4458,'[1]Center of Mass'!$B$8:$B$105,0),9))^2+(V4458-INDEX('[1]Center of Mass'!$B$8:$M$105,MATCH(A4458,'[1]Center of Mass'!$B$8:$B$105,0),10))^2))</f>
        <v>125.90020809000002</v>
      </c>
    </row>
    <row r="4459" spans="1:25">
      <c r="A4459" s="403" t="s">
        <v>22</v>
      </c>
      <c r="B4459" s="403" t="s">
        <v>589</v>
      </c>
      <c r="C4459" s="403" t="s">
        <v>343</v>
      </c>
      <c r="D4459" s="403" t="s">
        <v>344</v>
      </c>
      <c r="E4459" s="403" t="s">
        <v>1455</v>
      </c>
      <c r="F4459" s="403">
        <v>0</v>
      </c>
      <c r="O4459" s="403" t="s">
        <v>345</v>
      </c>
      <c r="R4459" s="403">
        <v>4</v>
      </c>
      <c r="S4459" s="403">
        <v>0.32100000000000001</v>
      </c>
      <c r="T4459" s="403">
        <v>2.7879999999999998</v>
      </c>
      <c r="U4459" s="403">
        <v>13.252000000000001</v>
      </c>
      <c r="V4459" s="403">
        <v>-0.95499999999999996</v>
      </c>
      <c r="W4459" s="403">
        <v>10.199999999999999</v>
      </c>
      <c r="X4459" s="404">
        <v>3.4821999999999999E-2</v>
      </c>
      <c r="Y4459" s="403">
        <f>X4459+(S4459*((U4459-INDEX('[1]Center of Mass'!$B$8:$M$105,MATCH(A4459,'[1]Center of Mass'!$B$8:$B$105,0),9))^2+(V4459-INDEX('[1]Center of Mass'!$B$8:$M$105,MATCH(A4459,'[1]Center of Mass'!$B$8:$B$105,0),10))^2))</f>
        <v>80.211749560000001</v>
      </c>
    </row>
    <row r="4460" spans="1:25">
      <c r="A4460" s="403" t="s">
        <v>22</v>
      </c>
      <c r="B4460" s="403" t="s">
        <v>590</v>
      </c>
      <c r="C4460" s="403" t="s">
        <v>343</v>
      </c>
      <c r="D4460" s="403" t="s">
        <v>344</v>
      </c>
      <c r="E4460" s="403" t="s">
        <v>1455</v>
      </c>
      <c r="F4460" s="403">
        <v>0</v>
      </c>
      <c r="O4460" s="403" t="s">
        <v>345</v>
      </c>
      <c r="R4460" s="403">
        <v>4</v>
      </c>
      <c r="S4460" s="403">
        <v>0.32100000000000001</v>
      </c>
      <c r="T4460" s="403">
        <v>2.7879999999999998</v>
      </c>
      <c r="U4460" s="403">
        <v>14.355</v>
      </c>
      <c r="V4460" s="403">
        <v>-0.95499999999999996</v>
      </c>
      <c r="W4460" s="403">
        <v>10.199999999999999</v>
      </c>
      <c r="X4460" s="404">
        <v>3.4821999999999999E-2</v>
      </c>
      <c r="Y4460" s="403">
        <f>X4460+(S4460*((U4460-INDEX('[1]Center of Mass'!$B$8:$M$105,MATCH(A4460,'[1]Center of Mass'!$B$8:$B$105,0),9))^2+(V4460-INDEX('[1]Center of Mass'!$B$8:$M$105,MATCH(A4460,'[1]Center of Mass'!$B$8:$B$105,0),10))^2))</f>
        <v>74.559133764999999</v>
      </c>
    </row>
    <row r="4461" spans="1:25">
      <c r="A4461" s="403" t="s">
        <v>22</v>
      </c>
      <c r="B4461" s="403" t="s">
        <v>591</v>
      </c>
      <c r="C4461" s="403" t="s">
        <v>343</v>
      </c>
      <c r="D4461" s="403" t="s">
        <v>344</v>
      </c>
      <c r="E4461" s="403" t="s">
        <v>1455</v>
      </c>
      <c r="F4461" s="403">
        <v>0</v>
      </c>
      <c r="O4461" s="403" t="s">
        <v>345</v>
      </c>
      <c r="R4461" s="403">
        <v>4</v>
      </c>
      <c r="S4461" s="403">
        <v>0.32100000000000001</v>
      </c>
      <c r="T4461" s="403">
        <v>2.7879999999999998</v>
      </c>
      <c r="U4461" s="403">
        <v>15.458</v>
      </c>
      <c r="V4461" s="403">
        <v>-0.95499999999999996</v>
      </c>
      <c r="W4461" s="403">
        <v>10.199999999999999</v>
      </c>
      <c r="X4461" s="404">
        <v>3.4821999999999999E-2</v>
      </c>
      <c r="Y4461" s="403">
        <f>X4461+(S4461*((U4461-INDEX('[1]Center of Mass'!$B$8:$M$105,MATCH(A4461,'[1]Center of Mass'!$B$8:$B$105,0),9))^2+(V4461-INDEX('[1]Center of Mass'!$B$8:$M$105,MATCH(A4461,'[1]Center of Mass'!$B$8:$B$105,0),10))^2))</f>
        <v>69.687580948000004</v>
      </c>
    </row>
    <row r="4462" spans="1:25">
      <c r="A4462" s="403" t="s">
        <v>22</v>
      </c>
      <c r="B4462" s="403" t="s">
        <v>592</v>
      </c>
      <c r="C4462" s="403" t="s">
        <v>343</v>
      </c>
      <c r="D4462" s="403" t="s">
        <v>344</v>
      </c>
      <c r="E4462" s="403" t="s">
        <v>1455</v>
      </c>
      <c r="F4462" s="403">
        <v>0</v>
      </c>
      <c r="O4462" s="403" t="s">
        <v>345</v>
      </c>
      <c r="R4462" s="403">
        <v>4</v>
      </c>
      <c r="S4462" s="403">
        <v>0.34639999999999999</v>
      </c>
      <c r="T4462" s="403">
        <v>2.9630000000000001</v>
      </c>
      <c r="U4462" s="403">
        <v>16.605</v>
      </c>
      <c r="V4462" s="403">
        <v>-0.95499999999999996</v>
      </c>
      <c r="W4462" s="403">
        <v>10.199999999999999</v>
      </c>
      <c r="X4462" s="404">
        <v>4.3360999999999997E-2</v>
      </c>
      <c r="Y4462" s="403">
        <f>X4462+(S4462*((U4462-INDEX('[1]Center of Mass'!$B$8:$M$105,MATCH(A4462,'[1]Center of Mass'!$B$8:$B$105,0),9))^2+(V4462-INDEX('[1]Center of Mass'!$B$8:$M$105,MATCH(A4462,'[1]Center of Mass'!$B$8:$B$105,0),10))^2))</f>
        <v>70.634819275999988</v>
      </c>
    </row>
    <row r="4463" spans="1:25">
      <c r="A4463" s="403" t="s">
        <v>22</v>
      </c>
      <c r="B4463" s="403" t="s">
        <v>593</v>
      </c>
      <c r="C4463" s="403" t="s">
        <v>343</v>
      </c>
      <c r="D4463" s="403" t="s">
        <v>344</v>
      </c>
      <c r="E4463" s="403" t="s">
        <v>1455</v>
      </c>
      <c r="F4463" s="403">
        <v>0</v>
      </c>
      <c r="O4463" s="403" t="s">
        <v>345</v>
      </c>
      <c r="R4463" s="403">
        <v>4</v>
      </c>
      <c r="S4463" s="403">
        <v>0.17460000000000001</v>
      </c>
      <c r="T4463" s="403">
        <v>1.782</v>
      </c>
      <c r="U4463" s="403">
        <v>17.5</v>
      </c>
      <c r="V4463" s="403">
        <v>-0.95499999999999996</v>
      </c>
      <c r="W4463" s="403">
        <v>10.199999999999999</v>
      </c>
      <c r="X4463" s="404">
        <v>6.4701000000000003E-3</v>
      </c>
      <c r="Y4463" s="403">
        <f>X4463+(S4463*((U4463-INDEX('[1]Center of Mass'!$B$8:$M$105,MATCH(A4463,'[1]Center of Mass'!$B$8:$B$105,0),9))^2+(V4463-INDEX('[1]Center of Mass'!$B$8:$M$105,MATCH(A4463,'[1]Center of Mass'!$B$8:$B$105,0),10))^2))</f>
        <v>34.108119899999998</v>
      </c>
    </row>
    <row r="4464" spans="1:25">
      <c r="A4464" s="403" t="s">
        <v>22</v>
      </c>
      <c r="B4464" s="403" t="s">
        <v>609</v>
      </c>
      <c r="C4464" s="403" t="s">
        <v>343</v>
      </c>
      <c r="D4464" s="403" t="s">
        <v>344</v>
      </c>
      <c r="E4464" s="403" t="s">
        <v>1455</v>
      </c>
      <c r="F4464" s="403">
        <v>0</v>
      </c>
      <c r="O4464" s="403" t="s">
        <v>345</v>
      </c>
      <c r="R4464" s="403">
        <v>4</v>
      </c>
      <c r="S4464" s="403">
        <v>0.84050000000000002</v>
      </c>
      <c r="T4464" s="403">
        <v>3.69</v>
      </c>
      <c r="U4464" s="403">
        <v>1.7629999999999999</v>
      </c>
      <c r="V4464" s="403">
        <v>-0.41</v>
      </c>
      <c r="W4464" s="403">
        <v>10.199999999999999</v>
      </c>
      <c r="X4464" s="404">
        <v>0.12068</v>
      </c>
      <c r="Y4464" s="403">
        <f>X4464+(S4464*((U4464-INDEX('[1]Center of Mass'!$B$8:$M$105,MATCH(A4464,'[1]Center of Mass'!$B$8:$B$105,0),9))^2+(V4464-INDEX('[1]Center of Mass'!$B$8:$M$105,MATCH(A4464,'[1]Center of Mass'!$B$8:$B$105,0),10))^2))</f>
        <v>473.87823630900004</v>
      </c>
    </row>
    <row r="4465" spans="1:25">
      <c r="A4465" s="403" t="s">
        <v>22</v>
      </c>
      <c r="B4465" s="403" t="s">
        <v>610</v>
      </c>
      <c r="C4465" s="403" t="s">
        <v>343</v>
      </c>
      <c r="D4465" s="403" t="s">
        <v>344</v>
      </c>
      <c r="E4465" s="403" t="s">
        <v>1455</v>
      </c>
      <c r="F4465" s="403">
        <v>0</v>
      </c>
      <c r="O4465" s="403" t="s">
        <v>345</v>
      </c>
      <c r="R4465" s="403">
        <v>4</v>
      </c>
      <c r="S4465" s="403">
        <v>0.84050000000000002</v>
      </c>
      <c r="T4465" s="403">
        <v>3.69</v>
      </c>
      <c r="U4465" s="403">
        <v>2.7879999999999998</v>
      </c>
      <c r="V4465" s="403">
        <v>-0.41</v>
      </c>
      <c r="W4465" s="403">
        <v>10.199999999999999</v>
      </c>
      <c r="X4465" s="404">
        <v>0.12068</v>
      </c>
      <c r="Y4465" s="403">
        <f>X4465+(S4465*((U4465-INDEX('[1]Center of Mass'!$B$8:$M$105,MATCH(A4465,'[1]Center of Mass'!$B$8:$B$105,0),9))^2+(V4465-INDEX('[1]Center of Mass'!$B$8:$M$105,MATCH(A4465,'[1]Center of Mass'!$B$8:$B$105,0),10))^2))</f>
        <v>440.26115704650005</v>
      </c>
    </row>
    <row r="4466" spans="1:25">
      <c r="A4466" s="403" t="s">
        <v>22</v>
      </c>
      <c r="B4466" s="403" t="s">
        <v>611</v>
      </c>
      <c r="C4466" s="403" t="s">
        <v>343</v>
      </c>
      <c r="D4466" s="403" t="s">
        <v>344</v>
      </c>
      <c r="E4466" s="403" t="s">
        <v>1455</v>
      </c>
      <c r="F4466" s="403">
        <v>0</v>
      </c>
      <c r="O4466" s="403" t="s">
        <v>345</v>
      </c>
      <c r="R4466" s="403">
        <v>4</v>
      </c>
      <c r="S4466" s="403">
        <v>1.0660000000000001</v>
      </c>
      <c r="T4466" s="403">
        <v>4.24</v>
      </c>
      <c r="U4466" s="403">
        <v>3.95</v>
      </c>
      <c r="V4466" s="403">
        <v>-0.41</v>
      </c>
      <c r="W4466" s="403">
        <v>10.199999999999999</v>
      </c>
      <c r="X4466" s="404">
        <v>0.20985999999999999</v>
      </c>
      <c r="Y4466" s="403">
        <f>X4466+(S4466*((U4466-INDEX('[1]Center of Mass'!$B$8:$M$105,MATCH(A4466,'[1]Center of Mass'!$B$8:$B$105,0),9))^2+(V4466-INDEX('[1]Center of Mass'!$B$8:$M$105,MATCH(A4466,'[1]Center of Mass'!$B$8:$B$105,0),10))^2))</f>
        <v>512.81082537000009</v>
      </c>
    </row>
    <row r="4467" spans="1:25">
      <c r="A4467" s="403" t="s">
        <v>22</v>
      </c>
      <c r="B4467" s="403" t="s">
        <v>612</v>
      </c>
      <c r="C4467" s="403" t="s">
        <v>343</v>
      </c>
      <c r="D4467" s="403" t="s">
        <v>344</v>
      </c>
      <c r="E4467" s="403" t="s">
        <v>1455</v>
      </c>
      <c r="F4467" s="403">
        <v>0</v>
      </c>
      <c r="O4467" s="403" t="s">
        <v>345</v>
      </c>
      <c r="R4467" s="403">
        <v>4</v>
      </c>
      <c r="S4467" s="403">
        <v>1.0660000000000001</v>
      </c>
      <c r="T4467" s="403">
        <v>4.24</v>
      </c>
      <c r="U4467" s="403">
        <v>5.25</v>
      </c>
      <c r="V4467" s="403">
        <v>-0.41</v>
      </c>
      <c r="W4467" s="403">
        <v>10.199999999999999</v>
      </c>
      <c r="X4467" s="404">
        <v>0.20985999999999999</v>
      </c>
      <c r="Y4467" s="403">
        <f>X4467+(S4467*((U4467-INDEX('[1]Center of Mass'!$B$8:$M$105,MATCH(A4467,'[1]Center of Mass'!$B$8:$B$105,0),9))^2+(V4467-INDEX('[1]Center of Mass'!$B$8:$M$105,MATCH(A4467,'[1]Center of Mass'!$B$8:$B$105,0),10))^2))</f>
        <v>465.17810777000011</v>
      </c>
    </row>
    <row r="4468" spans="1:25">
      <c r="A4468" s="403" t="s">
        <v>22</v>
      </c>
      <c r="B4468" s="403" t="s">
        <v>613</v>
      </c>
      <c r="C4468" s="403" t="s">
        <v>343</v>
      </c>
      <c r="D4468" s="403" t="s">
        <v>344</v>
      </c>
      <c r="E4468" s="403" t="s">
        <v>1455</v>
      </c>
      <c r="F4468" s="403">
        <v>0</v>
      </c>
      <c r="O4468" s="403" t="s">
        <v>345</v>
      </c>
      <c r="R4468" s="403">
        <v>4</v>
      </c>
      <c r="S4468" s="403">
        <v>1.0660000000000001</v>
      </c>
      <c r="T4468" s="403">
        <v>4.24</v>
      </c>
      <c r="U4468" s="403">
        <v>6.55</v>
      </c>
      <c r="V4468" s="403">
        <v>-0.41</v>
      </c>
      <c r="W4468" s="403">
        <v>10.199999999999999</v>
      </c>
      <c r="X4468" s="404">
        <v>0.20985999999999999</v>
      </c>
      <c r="Y4468" s="403">
        <f>X4468+(S4468*((U4468-INDEX('[1]Center of Mass'!$B$8:$M$105,MATCH(A4468,'[1]Center of Mass'!$B$8:$B$105,0),9))^2+(V4468-INDEX('[1]Center of Mass'!$B$8:$M$105,MATCH(A4468,'[1]Center of Mass'!$B$8:$B$105,0),10))^2))</f>
        <v>421.14847017000005</v>
      </c>
    </row>
    <row r="4469" spans="1:25">
      <c r="A4469" s="403" t="s">
        <v>22</v>
      </c>
      <c r="B4469" s="403" t="s">
        <v>877</v>
      </c>
      <c r="C4469" s="403" t="s">
        <v>343</v>
      </c>
      <c r="D4469" s="403" t="s">
        <v>344</v>
      </c>
      <c r="E4469" s="403" t="s">
        <v>1455</v>
      </c>
      <c r="F4469" s="403">
        <v>0</v>
      </c>
      <c r="O4469" s="403" t="s">
        <v>345</v>
      </c>
      <c r="R4469" s="403">
        <v>4</v>
      </c>
      <c r="S4469" s="403">
        <v>0.94289999999999996</v>
      </c>
      <c r="T4469" s="403">
        <v>3.94</v>
      </c>
      <c r="U4469" s="403">
        <v>7.7750000000000004</v>
      </c>
      <c r="V4469" s="403">
        <v>-0.41</v>
      </c>
      <c r="W4469" s="403">
        <v>10.199999999999999</v>
      </c>
      <c r="X4469" s="404">
        <v>0.15673000000000001</v>
      </c>
      <c r="Y4469" s="403">
        <f>X4469+(S4469*((U4469-INDEX('[1]Center of Mass'!$B$8:$M$105,MATCH(A4469,'[1]Center of Mass'!$B$8:$B$105,0),9))^2+(V4469-INDEX('[1]Center of Mass'!$B$8:$M$105,MATCH(A4469,'[1]Center of Mass'!$B$8:$B$105,0),10))^2))</f>
        <v>338.70419239299997</v>
      </c>
    </row>
    <row r="4470" spans="1:25">
      <c r="A4470" s="403" t="s">
        <v>22</v>
      </c>
      <c r="B4470" s="403" t="s">
        <v>878</v>
      </c>
      <c r="C4470" s="403" t="s">
        <v>343</v>
      </c>
      <c r="D4470" s="403" t="s">
        <v>344</v>
      </c>
      <c r="E4470" s="403" t="s">
        <v>1455</v>
      </c>
      <c r="F4470" s="403">
        <v>0</v>
      </c>
      <c r="O4470" s="403" t="s">
        <v>345</v>
      </c>
      <c r="R4470" s="403">
        <v>4</v>
      </c>
      <c r="S4470" s="403">
        <v>0.94289999999999996</v>
      </c>
      <c r="T4470" s="403">
        <v>3.94</v>
      </c>
      <c r="U4470" s="403">
        <v>8.9250000000000007</v>
      </c>
      <c r="V4470" s="403">
        <v>-0.41</v>
      </c>
      <c r="W4470" s="403">
        <v>10.199999999999999</v>
      </c>
      <c r="X4470" s="404">
        <v>0.15673000000000001</v>
      </c>
      <c r="Y4470" s="403">
        <f>X4470+(S4470*((U4470-INDEX('[1]Center of Mass'!$B$8:$M$105,MATCH(A4470,'[1]Center of Mass'!$B$8:$B$105,0),9))^2+(V4470-INDEX('[1]Center of Mass'!$B$8:$M$105,MATCH(A4470,'[1]Center of Mass'!$B$8:$B$105,0),10))^2))</f>
        <v>309.56594227300002</v>
      </c>
    </row>
    <row r="4471" spans="1:25">
      <c r="A4471" s="403" t="s">
        <v>22</v>
      </c>
      <c r="B4471" s="403" t="s">
        <v>879</v>
      </c>
      <c r="C4471" s="403" t="s">
        <v>343</v>
      </c>
      <c r="D4471" s="403" t="s">
        <v>344</v>
      </c>
      <c r="E4471" s="403" t="s">
        <v>1455</v>
      </c>
      <c r="F4471" s="403">
        <v>0</v>
      </c>
      <c r="O4471" s="403" t="s">
        <v>345</v>
      </c>
      <c r="R4471" s="403">
        <v>4</v>
      </c>
      <c r="S4471" s="403">
        <v>1.3088</v>
      </c>
      <c r="T4471" s="403">
        <v>4.8319999999999999</v>
      </c>
      <c r="U4471" s="403">
        <v>10.298</v>
      </c>
      <c r="V4471" s="403">
        <v>-0.41</v>
      </c>
      <c r="W4471" s="403">
        <v>10.199999999999999</v>
      </c>
      <c r="X4471" s="404">
        <v>0.35119</v>
      </c>
      <c r="Y4471" s="403">
        <f>X4471+(S4471*((U4471-INDEX('[1]Center of Mass'!$B$8:$M$105,MATCH(A4471,'[1]Center of Mass'!$B$8:$B$105,0),9))^2+(V4471-INDEX('[1]Center of Mass'!$B$8:$M$105,MATCH(A4471,'[1]Center of Mass'!$B$8:$B$105,0),10))^2))</f>
        <v>386.07443459839999</v>
      </c>
    </row>
    <row r="4472" spans="1:25">
      <c r="A4472" s="403" t="s">
        <v>22</v>
      </c>
      <c r="B4472" s="403" t="s">
        <v>880</v>
      </c>
      <c r="C4472" s="403" t="s">
        <v>343</v>
      </c>
      <c r="D4472" s="403" t="s">
        <v>344</v>
      </c>
      <c r="E4472" s="403" t="s">
        <v>1455</v>
      </c>
      <c r="F4472" s="403">
        <v>0</v>
      </c>
      <c r="O4472" s="403" t="s">
        <v>345</v>
      </c>
      <c r="R4472" s="403">
        <v>4</v>
      </c>
      <c r="S4472" s="403">
        <v>1.3065</v>
      </c>
      <c r="T4472" s="403">
        <v>4.8369999999999997</v>
      </c>
      <c r="U4472" s="403">
        <v>11.896000000000001</v>
      </c>
      <c r="V4472" s="403">
        <v>-0.40699999999999997</v>
      </c>
      <c r="W4472" s="403">
        <v>10.199999999999999</v>
      </c>
      <c r="X4472" s="404">
        <v>0.35238999999999998</v>
      </c>
      <c r="Y4472" s="403">
        <f>X4472+(S4472*((U4472-INDEX('[1]Center of Mass'!$B$8:$M$105,MATCH(A4472,'[1]Center of Mass'!$B$8:$B$105,0),9))^2+(V4472-INDEX('[1]Center of Mass'!$B$8:$M$105,MATCH(A4472,'[1]Center of Mass'!$B$8:$B$105,0),10))^2))</f>
        <v>340.66508880400005</v>
      </c>
    </row>
    <row r="4473" spans="1:25">
      <c r="A4473" s="403" t="s">
        <v>22</v>
      </c>
      <c r="B4473" s="403" t="s">
        <v>881</v>
      </c>
      <c r="C4473" s="403" t="s">
        <v>343</v>
      </c>
      <c r="D4473" s="403" t="s">
        <v>344</v>
      </c>
      <c r="E4473" s="403" t="s">
        <v>1455</v>
      </c>
      <c r="F4473" s="403">
        <v>0</v>
      </c>
      <c r="O4473" s="403" t="s">
        <v>345</v>
      </c>
      <c r="R4473" s="403">
        <v>4</v>
      </c>
      <c r="S4473" s="403">
        <v>0.89249999999999996</v>
      </c>
      <c r="T4473" s="403">
        <v>3.8239999999999998</v>
      </c>
      <c r="U4473" s="403">
        <v>13.252000000000001</v>
      </c>
      <c r="V4473" s="403">
        <v>-0.40500000000000003</v>
      </c>
      <c r="W4473" s="403">
        <v>10.199999999999999</v>
      </c>
      <c r="X4473" s="404">
        <v>0.13918</v>
      </c>
      <c r="Y4473" s="403">
        <f>X4473+(S4473*((U4473-INDEX('[1]Center of Mass'!$B$8:$M$105,MATCH(A4473,'[1]Center of Mass'!$B$8:$B$105,0),9))^2+(V4473-INDEX('[1]Center of Mass'!$B$8:$M$105,MATCH(A4473,'[1]Center of Mass'!$B$8:$B$105,0),10))^2))</f>
        <v>210.27175405</v>
      </c>
    </row>
    <row r="4474" spans="1:25">
      <c r="A4474" s="403" t="s">
        <v>22</v>
      </c>
      <c r="B4474" s="403" t="s">
        <v>882</v>
      </c>
      <c r="C4474" s="403" t="s">
        <v>343</v>
      </c>
      <c r="D4474" s="403" t="s">
        <v>344</v>
      </c>
      <c r="E4474" s="403" t="s">
        <v>1455</v>
      </c>
      <c r="F4474" s="403">
        <v>0</v>
      </c>
      <c r="O4474" s="403" t="s">
        <v>345</v>
      </c>
      <c r="R4474" s="403">
        <v>4</v>
      </c>
      <c r="S4474" s="403">
        <v>0.89249999999999996</v>
      </c>
      <c r="T4474" s="403">
        <v>3.8239999999999998</v>
      </c>
      <c r="U4474" s="403">
        <v>14.355</v>
      </c>
      <c r="V4474" s="403">
        <v>-0.40500000000000003</v>
      </c>
      <c r="W4474" s="403">
        <v>10.199999999999999</v>
      </c>
      <c r="X4474" s="404">
        <v>0.13918</v>
      </c>
      <c r="Y4474" s="403">
        <f>X4474+(S4474*((U4474-INDEX('[1]Center of Mass'!$B$8:$M$105,MATCH(A4474,'[1]Center of Mass'!$B$8:$B$105,0),9))^2+(V4474-INDEX('[1]Center of Mass'!$B$8:$M$105,MATCH(A4474,'[1]Center of Mass'!$B$8:$B$105,0),10))^2))</f>
        <v>194.55536901249999</v>
      </c>
    </row>
    <row r="4475" spans="1:25">
      <c r="A4475" s="403" t="s">
        <v>22</v>
      </c>
      <c r="B4475" s="403" t="s">
        <v>614</v>
      </c>
      <c r="C4475" s="403" t="s">
        <v>343</v>
      </c>
      <c r="D4475" s="403" t="s">
        <v>344</v>
      </c>
      <c r="E4475" s="403" t="s">
        <v>1455</v>
      </c>
      <c r="F4475" s="403">
        <v>0</v>
      </c>
      <c r="O4475" s="403" t="s">
        <v>345</v>
      </c>
      <c r="R4475" s="403">
        <v>4</v>
      </c>
      <c r="S4475" s="403">
        <v>0.89249999999999996</v>
      </c>
      <c r="T4475" s="403">
        <v>3.8239999999999998</v>
      </c>
      <c r="U4475" s="403">
        <v>15.458</v>
      </c>
      <c r="V4475" s="403">
        <v>-0.40500000000000003</v>
      </c>
      <c r="W4475" s="403">
        <v>10.199999999999999</v>
      </c>
      <c r="X4475" s="404">
        <v>0.13918</v>
      </c>
      <c r="Y4475" s="403">
        <f>X4475+(S4475*((U4475-INDEX('[1]Center of Mass'!$B$8:$M$105,MATCH(A4475,'[1]Center of Mass'!$B$8:$B$105,0),9))^2+(V4475-INDEX('[1]Center of Mass'!$B$8:$M$105,MATCH(A4475,'[1]Center of Mass'!$B$8:$B$105,0),10))^2))</f>
        <v>181.01063103999999</v>
      </c>
    </row>
    <row r="4476" spans="1:25">
      <c r="A4476" s="403" t="s">
        <v>22</v>
      </c>
      <c r="B4476" s="403" t="s">
        <v>615</v>
      </c>
      <c r="C4476" s="403" t="s">
        <v>343</v>
      </c>
      <c r="D4476" s="403" t="s">
        <v>344</v>
      </c>
      <c r="E4476" s="403" t="s">
        <v>1455</v>
      </c>
      <c r="F4476" s="403">
        <v>0</v>
      </c>
      <c r="O4476" s="403" t="s">
        <v>345</v>
      </c>
      <c r="R4476" s="403">
        <v>4</v>
      </c>
      <c r="S4476" s="403">
        <v>0.96309999999999996</v>
      </c>
      <c r="T4476" s="403">
        <v>3.9990000000000001</v>
      </c>
      <c r="U4476" s="403">
        <v>16.605</v>
      </c>
      <c r="V4476" s="403">
        <v>-0.40500000000000003</v>
      </c>
      <c r="W4476" s="403">
        <v>10.199999999999999</v>
      </c>
      <c r="X4476" s="404">
        <v>0.16628000000000001</v>
      </c>
      <c r="Y4476" s="403">
        <f>X4476+(S4476*((U4476-INDEX('[1]Center of Mass'!$B$8:$M$105,MATCH(A4476,'[1]Center of Mass'!$B$8:$B$105,0),9))^2+(V4476-INDEX('[1]Center of Mass'!$B$8:$M$105,MATCH(A4476,'[1]Center of Mass'!$B$8:$B$105,0),10))^2))</f>
        <v>182.63160882149995</v>
      </c>
    </row>
    <row r="4477" spans="1:25">
      <c r="A4477" s="403" t="s">
        <v>22</v>
      </c>
      <c r="B4477" s="403" t="s">
        <v>616</v>
      </c>
      <c r="C4477" s="403" t="s">
        <v>343</v>
      </c>
      <c r="D4477" s="403" t="s">
        <v>344</v>
      </c>
      <c r="E4477" s="403" t="s">
        <v>1455</v>
      </c>
      <c r="F4477" s="403">
        <v>0</v>
      </c>
      <c r="O4477" s="403" t="s">
        <v>345</v>
      </c>
      <c r="R4477" s="403">
        <v>4</v>
      </c>
      <c r="S4477" s="403">
        <v>0.4854</v>
      </c>
      <c r="T4477" s="403">
        <v>2.8180000000000001</v>
      </c>
      <c r="U4477" s="403">
        <v>17.5</v>
      </c>
      <c r="V4477" s="403">
        <v>-0.40500000000000003</v>
      </c>
      <c r="W4477" s="403">
        <v>10.199999999999999</v>
      </c>
      <c r="X4477" s="404">
        <v>4.1036000000000003E-2</v>
      </c>
      <c r="Y4477" s="403">
        <f>X4477+(S4477*((U4477-INDEX('[1]Center of Mass'!$B$8:$M$105,MATCH(A4477,'[1]Center of Mass'!$B$8:$B$105,0),9))^2+(V4477-INDEX('[1]Center of Mass'!$B$8:$M$105,MATCH(A4477,'[1]Center of Mass'!$B$8:$B$105,0),10))^2))</f>
        <v>87.890329820000005</v>
      </c>
    </row>
    <row r="4478" spans="1:25">
      <c r="A4478" s="403" t="s">
        <v>22</v>
      </c>
      <c r="B4478" s="403" t="s">
        <v>617</v>
      </c>
      <c r="C4478" s="403" t="s">
        <v>343</v>
      </c>
      <c r="D4478" s="403" t="s">
        <v>344</v>
      </c>
      <c r="E4478" s="403" t="s">
        <v>1455</v>
      </c>
      <c r="F4478" s="403">
        <v>0</v>
      </c>
      <c r="O4478" s="403" t="s">
        <v>345</v>
      </c>
      <c r="R4478" s="403">
        <v>4</v>
      </c>
      <c r="S4478" s="403">
        <v>1.4582999999999999</v>
      </c>
      <c r="T4478" s="403">
        <v>4.8330000000000002</v>
      </c>
      <c r="U4478" s="403">
        <v>0.625</v>
      </c>
      <c r="V4478" s="403">
        <v>0.58299999999999996</v>
      </c>
      <c r="W4478" s="403">
        <v>10.199999999999999</v>
      </c>
      <c r="X4478" s="404">
        <v>0.3553</v>
      </c>
      <c r="Y4478" s="403">
        <f>X4478+(S4478*((U4478-INDEX('[1]Center of Mass'!$B$8:$M$105,MATCH(A4478,'[1]Center of Mass'!$B$8:$B$105,0),9))^2+(V4478-INDEX('[1]Center of Mass'!$B$8:$M$105,MATCH(A4478,'[1]Center of Mass'!$B$8:$B$105,0),10))^2))</f>
        <v>855.18103547110002</v>
      </c>
    </row>
    <row r="4479" spans="1:25">
      <c r="A4479" s="403" t="s">
        <v>22</v>
      </c>
      <c r="B4479" s="403" t="s">
        <v>883</v>
      </c>
      <c r="C4479" s="403" t="s">
        <v>343</v>
      </c>
      <c r="D4479" s="403" t="s">
        <v>344</v>
      </c>
      <c r="E4479" s="403" t="s">
        <v>1455</v>
      </c>
      <c r="F4479" s="403">
        <v>0</v>
      </c>
      <c r="O4479" s="403" t="s">
        <v>345</v>
      </c>
      <c r="R4479" s="403">
        <v>4</v>
      </c>
      <c r="S4479" s="403">
        <v>1.1958</v>
      </c>
      <c r="T4479" s="403">
        <v>4.383</v>
      </c>
      <c r="U4479" s="403">
        <v>1.7629999999999999</v>
      </c>
      <c r="V4479" s="403">
        <v>0.58299999999999996</v>
      </c>
      <c r="W4479" s="403">
        <v>10.199999999999999</v>
      </c>
      <c r="X4479" s="404">
        <v>0.24034</v>
      </c>
      <c r="Y4479" s="403">
        <f>X4479+(S4479*((U4479-INDEX('[1]Center of Mass'!$B$8:$M$105,MATCH(A4479,'[1]Center of Mass'!$B$8:$B$105,0),9))^2+(V4479-INDEX('[1]Center of Mass'!$B$8:$M$105,MATCH(A4479,'[1]Center of Mass'!$B$8:$B$105,0),10))^2))</f>
        <v>645.14989865500013</v>
      </c>
    </row>
    <row r="4480" spans="1:25">
      <c r="A4480" s="403" t="s">
        <v>22</v>
      </c>
      <c r="B4480" s="403" t="s">
        <v>618</v>
      </c>
      <c r="C4480" s="403" t="s">
        <v>343</v>
      </c>
      <c r="D4480" s="403" t="s">
        <v>344</v>
      </c>
      <c r="E4480" s="403" t="s">
        <v>1455</v>
      </c>
      <c r="F4480" s="403">
        <v>0</v>
      </c>
      <c r="O4480" s="403" t="s">
        <v>345</v>
      </c>
      <c r="R4480" s="403">
        <v>4</v>
      </c>
      <c r="S4480" s="403">
        <v>1.1958</v>
      </c>
      <c r="T4480" s="403">
        <v>4.383</v>
      </c>
      <c r="U4480" s="403">
        <v>2.7879999999999998</v>
      </c>
      <c r="V4480" s="403">
        <v>0.58299999999999996</v>
      </c>
      <c r="W4480" s="403">
        <v>10.199999999999999</v>
      </c>
      <c r="X4480" s="404">
        <v>0.24034</v>
      </c>
      <c r="Y4480" s="403">
        <f>X4480+(S4480*((U4480-INDEX('[1]Center of Mass'!$B$8:$M$105,MATCH(A4480,'[1]Center of Mass'!$B$8:$B$105,0),9))^2+(V4480-INDEX('[1]Center of Mass'!$B$8:$M$105,MATCH(A4480,'[1]Center of Mass'!$B$8:$B$105,0),10))^2))</f>
        <v>597.32205405999991</v>
      </c>
    </row>
    <row r="4481" spans="1:25">
      <c r="A4481" s="403" t="s">
        <v>22</v>
      </c>
      <c r="B4481" s="403" t="s">
        <v>619</v>
      </c>
      <c r="C4481" s="403" t="s">
        <v>343</v>
      </c>
      <c r="D4481" s="403" t="s">
        <v>344</v>
      </c>
      <c r="E4481" s="403" t="s">
        <v>1455</v>
      </c>
      <c r="F4481" s="403">
        <v>0</v>
      </c>
      <c r="O4481" s="403" t="s">
        <v>345</v>
      </c>
      <c r="R4481" s="403">
        <v>4</v>
      </c>
      <c r="S4481" s="403">
        <v>1.5166999999999999</v>
      </c>
      <c r="T4481" s="403">
        <v>4.9329999999999998</v>
      </c>
      <c r="U4481" s="403">
        <v>3.95</v>
      </c>
      <c r="V4481" s="403">
        <v>0.58299999999999996</v>
      </c>
      <c r="W4481" s="403">
        <v>10.199999999999999</v>
      </c>
      <c r="X4481" s="404">
        <v>0.38562999999999997</v>
      </c>
      <c r="Y4481" s="403">
        <f>X4481+(S4481*((U4481-INDEX('[1]Center of Mass'!$B$8:$M$105,MATCH(A4481,'[1]Center of Mass'!$B$8:$B$105,0),9))^2+(V4481-INDEX('[1]Center of Mass'!$B$8:$M$105,MATCH(A4481,'[1]Center of Mass'!$B$8:$B$105,0),10))^2))</f>
        <v>692.78131168640016</v>
      </c>
    </row>
    <row r="4482" spans="1:25">
      <c r="A4482" s="403" t="s">
        <v>22</v>
      </c>
      <c r="B4482" s="403" t="s">
        <v>620</v>
      </c>
      <c r="C4482" s="403" t="s">
        <v>343</v>
      </c>
      <c r="D4482" s="403" t="s">
        <v>344</v>
      </c>
      <c r="E4482" s="403" t="s">
        <v>1455</v>
      </c>
      <c r="F4482" s="403">
        <v>0</v>
      </c>
      <c r="O4482" s="403" t="s">
        <v>345</v>
      </c>
      <c r="R4482" s="403">
        <v>4</v>
      </c>
      <c r="S4482" s="403">
        <v>1.5166999999999999</v>
      </c>
      <c r="T4482" s="403">
        <v>4.9329999999999998</v>
      </c>
      <c r="U4482" s="403">
        <v>5.25</v>
      </c>
      <c r="V4482" s="403">
        <v>0.58299999999999996</v>
      </c>
      <c r="W4482" s="403">
        <v>10.199999999999999</v>
      </c>
      <c r="X4482" s="404">
        <v>0.38562999999999997</v>
      </c>
      <c r="Y4482" s="403">
        <f>X4482+(S4482*((U4482-INDEX('[1]Center of Mass'!$B$8:$M$105,MATCH(A4482,'[1]Center of Mass'!$B$8:$B$105,0),9))^2+(V4482-INDEX('[1]Center of Mass'!$B$8:$M$105,MATCH(A4482,'[1]Center of Mass'!$B$8:$B$105,0),10))^2))</f>
        <v>625.00969556640007</v>
      </c>
    </row>
    <row r="4483" spans="1:25">
      <c r="A4483" s="403" t="s">
        <v>22</v>
      </c>
      <c r="B4483" s="403" t="s">
        <v>621</v>
      </c>
      <c r="C4483" s="403" t="s">
        <v>343</v>
      </c>
      <c r="D4483" s="403" t="s">
        <v>344</v>
      </c>
      <c r="E4483" s="403" t="s">
        <v>1455</v>
      </c>
      <c r="F4483" s="403">
        <v>0</v>
      </c>
      <c r="O4483" s="403" t="s">
        <v>345</v>
      </c>
      <c r="R4483" s="403">
        <v>4</v>
      </c>
      <c r="S4483" s="403">
        <v>1.5166999999999999</v>
      </c>
      <c r="T4483" s="403">
        <v>4.9329999999999998</v>
      </c>
      <c r="U4483" s="403">
        <v>6.55</v>
      </c>
      <c r="V4483" s="403">
        <v>0.58299999999999996</v>
      </c>
      <c r="W4483" s="403">
        <v>10.199999999999999</v>
      </c>
      <c r="X4483" s="404">
        <v>0.38562999999999997</v>
      </c>
      <c r="Y4483" s="403">
        <f>X4483+(S4483*((U4483-INDEX('[1]Center of Mass'!$B$8:$M$105,MATCH(A4483,'[1]Center of Mass'!$B$8:$B$105,0),9))^2+(V4483-INDEX('[1]Center of Mass'!$B$8:$M$105,MATCH(A4483,'[1]Center of Mass'!$B$8:$B$105,0),10))^2))</f>
        <v>562.36452544639997</v>
      </c>
    </row>
    <row r="4484" spans="1:25">
      <c r="A4484" s="403" t="s">
        <v>22</v>
      </c>
      <c r="B4484" s="403" t="s">
        <v>622</v>
      </c>
      <c r="C4484" s="403" t="s">
        <v>343</v>
      </c>
      <c r="D4484" s="403" t="s">
        <v>344</v>
      </c>
      <c r="E4484" s="403" t="s">
        <v>1455</v>
      </c>
      <c r="F4484" s="403">
        <v>0</v>
      </c>
      <c r="O4484" s="403" t="s">
        <v>345</v>
      </c>
      <c r="R4484" s="403">
        <v>4</v>
      </c>
      <c r="S4484" s="403">
        <v>1.3416999999999999</v>
      </c>
      <c r="T4484" s="403">
        <v>4.633</v>
      </c>
      <c r="U4484" s="403">
        <v>7.7750000000000004</v>
      </c>
      <c r="V4484" s="403">
        <v>0.58299999999999996</v>
      </c>
      <c r="W4484" s="403">
        <v>10.199999999999999</v>
      </c>
      <c r="X4484" s="404">
        <v>0.30003999999999997</v>
      </c>
      <c r="Y4484" s="403">
        <f>X4484+(S4484*((U4484-INDEX('[1]Center of Mass'!$B$8:$M$105,MATCH(A4484,'[1]Center of Mass'!$B$8:$B$105,0),9))^2+(V4484-INDEX('[1]Center of Mass'!$B$8:$M$105,MATCH(A4484,'[1]Center of Mass'!$B$8:$B$105,0),10))^2))</f>
        <v>449.36678446890005</v>
      </c>
    </row>
    <row r="4485" spans="1:25">
      <c r="A4485" s="403" t="s">
        <v>22</v>
      </c>
      <c r="B4485" s="403" t="s">
        <v>623</v>
      </c>
      <c r="C4485" s="403" t="s">
        <v>343</v>
      </c>
      <c r="D4485" s="403" t="s">
        <v>344</v>
      </c>
      <c r="E4485" s="403" t="s">
        <v>1455</v>
      </c>
      <c r="F4485" s="403">
        <v>0</v>
      </c>
      <c r="O4485" s="403" t="s">
        <v>345</v>
      </c>
      <c r="R4485" s="403">
        <v>4</v>
      </c>
      <c r="S4485" s="403">
        <v>1.3416999999999999</v>
      </c>
      <c r="T4485" s="403">
        <v>4.633</v>
      </c>
      <c r="U4485" s="403">
        <v>8.9250000000000007</v>
      </c>
      <c r="V4485" s="403">
        <v>0.58299999999999996</v>
      </c>
      <c r="W4485" s="403">
        <v>10.199999999999999</v>
      </c>
      <c r="X4485" s="404">
        <v>0.30003999999999997</v>
      </c>
      <c r="Y4485" s="403">
        <f>X4485+(S4485*((U4485-INDEX('[1]Center of Mass'!$B$8:$M$105,MATCH(A4485,'[1]Center of Mass'!$B$8:$B$105,0),9))^2+(V4485-INDEX('[1]Center of Mass'!$B$8:$M$105,MATCH(A4485,'[1]Center of Mass'!$B$8:$B$105,0),10))^2))</f>
        <v>407.90449770889995</v>
      </c>
    </row>
    <row r="4486" spans="1:25">
      <c r="A4486" s="403" t="s">
        <v>22</v>
      </c>
      <c r="B4486" s="403" t="s">
        <v>624</v>
      </c>
      <c r="C4486" s="403" t="s">
        <v>343</v>
      </c>
      <c r="D4486" s="403" t="s">
        <v>344</v>
      </c>
      <c r="E4486" s="403" t="s">
        <v>1455</v>
      </c>
      <c r="F4486" s="403">
        <v>0</v>
      </c>
      <c r="O4486" s="403" t="s">
        <v>345</v>
      </c>
      <c r="R4486" s="403">
        <v>4</v>
      </c>
      <c r="S4486" s="403">
        <v>1.8619000000000001</v>
      </c>
      <c r="T4486" s="403">
        <v>5.5250000000000004</v>
      </c>
      <c r="U4486" s="403">
        <v>10.298</v>
      </c>
      <c r="V4486" s="403">
        <v>0.58299999999999996</v>
      </c>
      <c r="W4486" s="403">
        <v>10.199999999999999</v>
      </c>
      <c r="X4486" s="404">
        <v>0.60636999999999996</v>
      </c>
      <c r="Y4486" s="403">
        <f>X4486+(S4486*((U4486-INDEX('[1]Center of Mass'!$B$8:$M$105,MATCH(A4486,'[1]Center of Mass'!$B$8:$B$105,0),9))^2+(V4486-INDEX('[1]Center of Mass'!$B$8:$M$105,MATCH(A4486,'[1]Center of Mass'!$B$8:$B$105,0),10))^2))</f>
        <v>504.00052749600013</v>
      </c>
    </row>
    <row r="4487" spans="1:25">
      <c r="A4487" s="403" t="s">
        <v>22</v>
      </c>
      <c r="B4487" s="403" t="s">
        <v>625</v>
      </c>
      <c r="C4487" s="403" t="s">
        <v>343</v>
      </c>
      <c r="D4487" s="403" t="s">
        <v>344</v>
      </c>
      <c r="E4487" s="403" t="s">
        <v>1455</v>
      </c>
      <c r="F4487" s="403">
        <v>0</v>
      </c>
      <c r="O4487" s="403" t="s">
        <v>345</v>
      </c>
      <c r="R4487" s="403">
        <v>4</v>
      </c>
      <c r="S4487" s="403">
        <v>1.8714</v>
      </c>
      <c r="T4487" s="403">
        <v>5.5410000000000004</v>
      </c>
      <c r="U4487" s="403">
        <v>11.898</v>
      </c>
      <c r="V4487" s="403">
        <v>0.58299999999999996</v>
      </c>
      <c r="W4487" s="403">
        <v>10.199999999999999</v>
      </c>
      <c r="X4487" s="404">
        <v>0.61355000000000004</v>
      </c>
      <c r="Y4487" s="403">
        <f>X4487+(S4487*((U4487-INDEX('[1]Center of Mass'!$B$8:$M$105,MATCH(A4487,'[1]Center of Mass'!$B$8:$B$105,0),9))^2+(V4487-INDEX('[1]Center of Mass'!$B$8:$M$105,MATCH(A4487,'[1]Center of Mass'!$B$8:$B$105,0),10))^2))</f>
        <v>442.57130873600005</v>
      </c>
    </row>
    <row r="4488" spans="1:25">
      <c r="A4488" s="403" t="s">
        <v>22</v>
      </c>
      <c r="B4488" s="403" t="s">
        <v>626</v>
      </c>
      <c r="C4488" s="403" t="s">
        <v>343</v>
      </c>
      <c r="D4488" s="403" t="s">
        <v>344</v>
      </c>
      <c r="E4488" s="403" t="s">
        <v>1455</v>
      </c>
      <c r="F4488" s="403">
        <v>0</v>
      </c>
      <c r="O4488" s="403" t="s">
        <v>345</v>
      </c>
      <c r="R4488" s="403">
        <v>4</v>
      </c>
      <c r="S4488" s="403">
        <v>1.2869999999999999</v>
      </c>
      <c r="T4488" s="403">
        <v>4.54</v>
      </c>
      <c r="U4488" s="403">
        <v>13.252000000000001</v>
      </c>
      <c r="V4488" s="403">
        <v>0.58299999999999996</v>
      </c>
      <c r="W4488" s="403">
        <v>10.199999999999999</v>
      </c>
      <c r="X4488" s="404">
        <v>0.27650999999999998</v>
      </c>
      <c r="Y4488" s="403">
        <f>X4488+(S4488*((U4488-INDEX('[1]Center of Mass'!$B$8:$M$105,MATCH(A4488,'[1]Center of Mass'!$B$8:$B$105,0),9))^2+(V4488-INDEX('[1]Center of Mass'!$B$8:$M$105,MATCH(A4488,'[1]Center of Mass'!$B$8:$B$105,0),10))^2))</f>
        <v>272.11774652399998</v>
      </c>
    </row>
    <row r="4489" spans="1:25">
      <c r="A4489" s="403" t="s">
        <v>22</v>
      </c>
      <c r="B4489" s="403" t="s">
        <v>627</v>
      </c>
      <c r="C4489" s="403" t="s">
        <v>343</v>
      </c>
      <c r="D4489" s="403" t="s">
        <v>344</v>
      </c>
      <c r="E4489" s="403" t="s">
        <v>1455</v>
      </c>
      <c r="F4489" s="403">
        <v>0</v>
      </c>
      <c r="O4489" s="403" t="s">
        <v>345</v>
      </c>
      <c r="R4489" s="403">
        <v>4</v>
      </c>
      <c r="S4489" s="403">
        <v>1.2869999999999999</v>
      </c>
      <c r="T4489" s="403">
        <v>4.54</v>
      </c>
      <c r="U4489" s="403">
        <v>14.355</v>
      </c>
      <c r="V4489" s="403">
        <v>0.58299999999999996</v>
      </c>
      <c r="W4489" s="403">
        <v>10.199999999999999</v>
      </c>
      <c r="X4489" s="404">
        <v>0.27650999999999998</v>
      </c>
      <c r="Y4489" s="403">
        <f>X4489+(S4489*((U4489-INDEX('[1]Center of Mass'!$B$8:$M$105,MATCH(A4489,'[1]Center of Mass'!$B$8:$B$105,0),9))^2+(V4489-INDEX('[1]Center of Mass'!$B$8:$M$105,MATCH(A4489,'[1]Center of Mass'!$B$8:$B$105,0),10))^2))</f>
        <v>249.45445515899999</v>
      </c>
    </row>
    <row r="4490" spans="1:25">
      <c r="A4490" s="403" t="s">
        <v>22</v>
      </c>
      <c r="B4490" s="403" t="s">
        <v>628</v>
      </c>
      <c r="C4490" s="403" t="s">
        <v>343</v>
      </c>
      <c r="D4490" s="403" t="s">
        <v>344</v>
      </c>
      <c r="E4490" s="403" t="s">
        <v>1455</v>
      </c>
      <c r="F4490" s="403">
        <v>0</v>
      </c>
      <c r="O4490" s="403" t="s">
        <v>345</v>
      </c>
      <c r="R4490" s="403">
        <v>4</v>
      </c>
      <c r="S4490" s="403">
        <v>1.2869999999999999</v>
      </c>
      <c r="T4490" s="403">
        <v>4.54</v>
      </c>
      <c r="U4490" s="403">
        <v>15.458</v>
      </c>
      <c r="V4490" s="403">
        <v>0.58299999999999996</v>
      </c>
      <c r="W4490" s="403">
        <v>10.199999999999999</v>
      </c>
      <c r="X4490" s="404">
        <v>0.27650999999999998</v>
      </c>
      <c r="Y4490" s="403">
        <f>X4490+(S4490*((U4490-INDEX('[1]Center of Mass'!$B$8:$M$105,MATCH(A4490,'[1]Center of Mass'!$B$8:$B$105,0),9))^2+(V4490-INDEX('[1]Center of Mass'!$B$8:$M$105,MATCH(A4490,'[1]Center of Mass'!$B$8:$B$105,0),10))^2))</f>
        <v>229.92271535999998</v>
      </c>
    </row>
    <row r="4491" spans="1:25">
      <c r="A4491" s="403" t="s">
        <v>22</v>
      </c>
      <c r="B4491" s="403" t="s">
        <v>629</v>
      </c>
      <c r="C4491" s="403" t="s">
        <v>343</v>
      </c>
      <c r="D4491" s="403" t="s">
        <v>344</v>
      </c>
      <c r="E4491" s="403" t="s">
        <v>1455</v>
      </c>
      <c r="F4491" s="403">
        <v>0</v>
      </c>
      <c r="O4491" s="403" t="s">
        <v>345</v>
      </c>
      <c r="R4491" s="403">
        <v>4</v>
      </c>
      <c r="S4491" s="403">
        <v>1.3889</v>
      </c>
      <c r="T4491" s="403">
        <v>4.7140000000000004</v>
      </c>
      <c r="U4491" s="403">
        <v>16.605</v>
      </c>
      <c r="V4491" s="403">
        <v>0.58299999999999996</v>
      </c>
      <c r="W4491" s="403">
        <v>10.199999999999999</v>
      </c>
      <c r="X4491" s="404">
        <v>0.32157999999999998</v>
      </c>
      <c r="Y4491" s="403">
        <f>X4491+(S4491*((U4491-INDEX('[1]Center of Mass'!$B$8:$M$105,MATCH(A4491,'[1]Center of Mass'!$B$8:$B$105,0),9))^2+(V4491-INDEX('[1]Center of Mass'!$B$8:$M$105,MATCH(A4491,'[1]Center of Mass'!$B$8:$B$105,0),10))^2))</f>
        <v>229.81571732730004</v>
      </c>
    </row>
    <row r="4492" spans="1:25">
      <c r="A4492" s="403" t="s">
        <v>22</v>
      </c>
      <c r="B4492" s="403" t="s">
        <v>630</v>
      </c>
      <c r="C4492" s="403" t="s">
        <v>343</v>
      </c>
      <c r="D4492" s="403" t="s">
        <v>344</v>
      </c>
      <c r="E4492" s="403" t="s">
        <v>1455</v>
      </c>
      <c r="F4492" s="403">
        <v>0</v>
      </c>
      <c r="O4492" s="403" t="s">
        <v>345</v>
      </c>
      <c r="R4492" s="403">
        <v>4</v>
      </c>
      <c r="S4492" s="403">
        <v>0.7</v>
      </c>
      <c r="T4492" s="403">
        <v>3.5329999999999999</v>
      </c>
      <c r="U4492" s="403">
        <v>17.5</v>
      </c>
      <c r="V4492" s="403">
        <v>0.58299999999999996</v>
      </c>
      <c r="W4492" s="403">
        <v>10.199999999999999</v>
      </c>
      <c r="X4492" s="404">
        <v>0.1004</v>
      </c>
      <c r="Y4492" s="403">
        <f>X4492+(S4492*((U4492-INDEX('[1]Center of Mass'!$B$8:$M$105,MATCH(A4492,'[1]Center of Mass'!$B$8:$B$105,0),9))^2+(V4492-INDEX('[1]Center of Mass'!$B$8:$M$105,MATCH(A4492,'[1]Center of Mass'!$B$8:$B$105,0),10))^2))</f>
        <v>109.83344439999999</v>
      </c>
    </row>
    <row r="4493" spans="1:25">
      <c r="A4493" s="403" t="s">
        <v>22</v>
      </c>
      <c r="B4493" s="403" t="s">
        <v>884</v>
      </c>
      <c r="C4493" s="403" t="s">
        <v>343</v>
      </c>
      <c r="D4493" s="403" t="s">
        <v>344</v>
      </c>
      <c r="E4493" s="403" t="s">
        <v>1455</v>
      </c>
      <c r="F4493" s="403">
        <v>0</v>
      </c>
      <c r="O4493" s="403" t="s">
        <v>345</v>
      </c>
      <c r="R4493" s="403">
        <v>4</v>
      </c>
      <c r="S4493" s="403">
        <v>1.4582999999999999</v>
      </c>
      <c r="T4493" s="403">
        <v>4.8330000000000002</v>
      </c>
      <c r="U4493" s="403">
        <v>0.625</v>
      </c>
      <c r="V4493" s="403">
        <v>1.75</v>
      </c>
      <c r="W4493" s="403">
        <v>10.199999999999999</v>
      </c>
      <c r="X4493" s="404">
        <v>0.3553</v>
      </c>
      <c r="Y4493" s="403">
        <f>X4493+(S4493*((U4493-INDEX('[1]Center of Mass'!$B$8:$M$105,MATCH(A4493,'[1]Center of Mass'!$B$8:$B$105,0),9))^2+(V4493-INDEX('[1]Center of Mass'!$B$8:$M$105,MATCH(A4493,'[1]Center of Mass'!$B$8:$B$105,0),10))^2))</f>
        <v>817.12627843900009</v>
      </c>
    </row>
    <row r="4494" spans="1:25">
      <c r="A4494" s="403" t="s">
        <v>22</v>
      </c>
      <c r="B4494" s="403" t="s">
        <v>885</v>
      </c>
      <c r="C4494" s="403" t="s">
        <v>343</v>
      </c>
      <c r="D4494" s="403" t="s">
        <v>344</v>
      </c>
      <c r="E4494" s="403" t="s">
        <v>1455</v>
      </c>
      <c r="F4494" s="403">
        <v>0</v>
      </c>
      <c r="O4494" s="403" t="s">
        <v>345</v>
      </c>
      <c r="R4494" s="403">
        <v>4</v>
      </c>
      <c r="S4494" s="403">
        <v>1.1958</v>
      </c>
      <c r="T4494" s="403">
        <v>4.383</v>
      </c>
      <c r="U4494" s="403">
        <v>1.7629999999999999</v>
      </c>
      <c r="V4494" s="403">
        <v>1.75</v>
      </c>
      <c r="W4494" s="403">
        <v>10.199999999999999</v>
      </c>
      <c r="X4494" s="404">
        <v>0.24034</v>
      </c>
      <c r="Y4494" s="403">
        <f>X4494+(S4494*((U4494-INDEX('[1]Center of Mass'!$B$8:$M$105,MATCH(A4494,'[1]Center of Mass'!$B$8:$B$105,0),9))^2+(V4494-INDEX('[1]Center of Mass'!$B$8:$M$105,MATCH(A4494,'[1]Center of Mass'!$B$8:$B$105,0),10))^2))</f>
        <v>613.94515446040009</v>
      </c>
    </row>
    <row r="4495" spans="1:25">
      <c r="A4495" s="403" t="s">
        <v>22</v>
      </c>
      <c r="B4495" s="403" t="s">
        <v>631</v>
      </c>
      <c r="C4495" s="403" t="s">
        <v>343</v>
      </c>
      <c r="D4495" s="403" t="s">
        <v>344</v>
      </c>
      <c r="E4495" s="403" t="s">
        <v>1455</v>
      </c>
      <c r="F4495" s="403">
        <v>0</v>
      </c>
      <c r="O4495" s="403" t="s">
        <v>345</v>
      </c>
      <c r="R4495" s="403">
        <v>4</v>
      </c>
      <c r="S4495" s="403">
        <v>1.1958</v>
      </c>
      <c r="T4495" s="403">
        <v>4.383</v>
      </c>
      <c r="U4495" s="403">
        <v>2.7879999999999998</v>
      </c>
      <c r="V4495" s="403">
        <v>1.75</v>
      </c>
      <c r="W4495" s="403">
        <v>10.199999999999999</v>
      </c>
      <c r="X4495" s="404">
        <v>0.24034</v>
      </c>
      <c r="Y4495" s="403">
        <f>X4495+(S4495*((U4495-INDEX('[1]Center of Mass'!$B$8:$M$105,MATCH(A4495,'[1]Center of Mass'!$B$8:$B$105,0),9))^2+(V4495-INDEX('[1]Center of Mass'!$B$8:$M$105,MATCH(A4495,'[1]Center of Mass'!$B$8:$B$105,0),10))^2))</f>
        <v>566.11730986539999</v>
      </c>
    </row>
    <row r="4496" spans="1:25">
      <c r="A4496" s="403" t="s">
        <v>22</v>
      </c>
      <c r="B4496" s="403" t="s">
        <v>632</v>
      </c>
      <c r="C4496" s="403" t="s">
        <v>343</v>
      </c>
      <c r="D4496" s="403" t="s">
        <v>344</v>
      </c>
      <c r="E4496" s="403" t="s">
        <v>1455</v>
      </c>
      <c r="F4496" s="403">
        <v>0</v>
      </c>
      <c r="O4496" s="403" t="s">
        <v>345</v>
      </c>
      <c r="R4496" s="403">
        <v>4</v>
      </c>
      <c r="S4496" s="403">
        <v>1.5166999999999999</v>
      </c>
      <c r="T4496" s="403">
        <v>4.9329999999999998</v>
      </c>
      <c r="U4496" s="403">
        <v>3.95</v>
      </c>
      <c r="V4496" s="403">
        <v>1.75</v>
      </c>
      <c r="W4496" s="403">
        <v>10.199999999999999</v>
      </c>
      <c r="X4496" s="404">
        <v>0.38562999999999997</v>
      </c>
      <c r="Y4496" s="403">
        <f>X4496+(S4496*((U4496-INDEX('[1]Center of Mass'!$B$8:$M$105,MATCH(A4496,'[1]Center of Mass'!$B$8:$B$105,0),9))^2+(V4496-INDEX('[1]Center of Mass'!$B$8:$M$105,MATCH(A4496,'[1]Center of Mass'!$B$8:$B$105,0),10))^2))</f>
        <v>653.20258989350009</v>
      </c>
    </row>
    <row r="4497" spans="1:25">
      <c r="A4497" s="403" t="s">
        <v>22</v>
      </c>
      <c r="B4497" s="403" t="s">
        <v>633</v>
      </c>
      <c r="C4497" s="403" t="s">
        <v>343</v>
      </c>
      <c r="D4497" s="403" t="s">
        <v>344</v>
      </c>
      <c r="E4497" s="403" t="s">
        <v>1455</v>
      </c>
      <c r="F4497" s="403">
        <v>0</v>
      </c>
      <c r="O4497" s="403" t="s">
        <v>345</v>
      </c>
      <c r="R4497" s="403">
        <v>4</v>
      </c>
      <c r="S4497" s="403">
        <v>1.5166999999999999</v>
      </c>
      <c r="T4497" s="403">
        <v>4.9329999999999998</v>
      </c>
      <c r="U4497" s="403">
        <v>5.25</v>
      </c>
      <c r="V4497" s="403">
        <v>1.75</v>
      </c>
      <c r="W4497" s="403">
        <v>10.199999999999999</v>
      </c>
      <c r="X4497" s="404">
        <v>0.38562999999999997</v>
      </c>
      <c r="Y4497" s="403">
        <f>X4497+(S4497*((U4497-INDEX('[1]Center of Mass'!$B$8:$M$105,MATCH(A4497,'[1]Center of Mass'!$B$8:$B$105,0),9))^2+(V4497-INDEX('[1]Center of Mass'!$B$8:$M$105,MATCH(A4497,'[1]Center of Mass'!$B$8:$B$105,0),10))^2))</f>
        <v>585.4309737735</v>
      </c>
    </row>
    <row r="4498" spans="1:25">
      <c r="A4498" s="403" t="s">
        <v>22</v>
      </c>
      <c r="B4498" s="403" t="s">
        <v>634</v>
      </c>
      <c r="C4498" s="403" t="s">
        <v>343</v>
      </c>
      <c r="D4498" s="403" t="s">
        <v>344</v>
      </c>
      <c r="E4498" s="403" t="s">
        <v>1455</v>
      </c>
      <c r="F4498" s="403">
        <v>0</v>
      </c>
      <c r="O4498" s="403" t="s">
        <v>345</v>
      </c>
      <c r="R4498" s="403">
        <v>4</v>
      </c>
      <c r="S4498" s="403">
        <v>1.5166999999999999</v>
      </c>
      <c r="T4498" s="403">
        <v>4.9329999999999998</v>
      </c>
      <c r="U4498" s="403">
        <v>6.55</v>
      </c>
      <c r="V4498" s="403">
        <v>1.75</v>
      </c>
      <c r="W4498" s="403">
        <v>10.199999999999999</v>
      </c>
      <c r="X4498" s="404">
        <v>0.38562999999999997</v>
      </c>
      <c r="Y4498" s="403">
        <f>X4498+(S4498*((U4498-INDEX('[1]Center of Mass'!$B$8:$M$105,MATCH(A4498,'[1]Center of Mass'!$B$8:$B$105,0),9))^2+(V4498-INDEX('[1]Center of Mass'!$B$8:$M$105,MATCH(A4498,'[1]Center of Mass'!$B$8:$B$105,0),10))^2))</f>
        <v>522.78580365350001</v>
      </c>
    </row>
    <row r="4499" spans="1:25">
      <c r="A4499" s="403" t="s">
        <v>22</v>
      </c>
      <c r="B4499" s="403" t="s">
        <v>635</v>
      </c>
      <c r="C4499" s="403" t="s">
        <v>343</v>
      </c>
      <c r="D4499" s="403" t="s">
        <v>344</v>
      </c>
      <c r="E4499" s="403" t="s">
        <v>1455</v>
      </c>
      <c r="F4499" s="403">
        <v>0</v>
      </c>
      <c r="O4499" s="403" t="s">
        <v>345</v>
      </c>
      <c r="R4499" s="403">
        <v>4</v>
      </c>
      <c r="S4499" s="403">
        <v>1.3416999999999999</v>
      </c>
      <c r="T4499" s="403">
        <v>4.633</v>
      </c>
      <c r="U4499" s="403">
        <v>7.7750000000000004</v>
      </c>
      <c r="V4499" s="403">
        <v>1.75</v>
      </c>
      <c r="W4499" s="403">
        <v>10.199999999999999</v>
      </c>
      <c r="X4499" s="404">
        <v>0.30003999999999997</v>
      </c>
      <c r="Y4499" s="403">
        <f>X4499+(S4499*((U4499-INDEX('[1]Center of Mass'!$B$8:$M$105,MATCH(A4499,'[1]Center of Mass'!$B$8:$B$105,0),9))^2+(V4499-INDEX('[1]Center of Mass'!$B$8:$M$105,MATCH(A4499,'[1]Center of Mass'!$B$8:$B$105,0),10))^2))</f>
        <v>414.35473790100002</v>
      </c>
    </row>
    <row r="4500" spans="1:25">
      <c r="A4500" s="403" t="s">
        <v>22</v>
      </c>
      <c r="B4500" s="403" t="s">
        <v>636</v>
      </c>
      <c r="C4500" s="403" t="s">
        <v>343</v>
      </c>
      <c r="D4500" s="403" t="s">
        <v>344</v>
      </c>
      <c r="E4500" s="403" t="s">
        <v>1455</v>
      </c>
      <c r="F4500" s="403">
        <v>0</v>
      </c>
      <c r="O4500" s="403" t="s">
        <v>345</v>
      </c>
      <c r="R4500" s="403">
        <v>4</v>
      </c>
      <c r="S4500" s="403">
        <v>1.3416999999999999</v>
      </c>
      <c r="T4500" s="403">
        <v>4.633</v>
      </c>
      <c r="U4500" s="403">
        <v>8.9250000000000007</v>
      </c>
      <c r="V4500" s="403">
        <v>1.75</v>
      </c>
      <c r="W4500" s="403">
        <v>10.199999999999999</v>
      </c>
      <c r="X4500" s="404">
        <v>0.30003999999999997</v>
      </c>
      <c r="Y4500" s="403">
        <f>X4500+(S4500*((U4500-INDEX('[1]Center of Mass'!$B$8:$M$105,MATCH(A4500,'[1]Center of Mass'!$B$8:$B$105,0),9))^2+(V4500-INDEX('[1]Center of Mass'!$B$8:$M$105,MATCH(A4500,'[1]Center of Mass'!$B$8:$B$105,0),10))^2))</f>
        <v>372.89245114099998</v>
      </c>
    </row>
    <row r="4501" spans="1:25">
      <c r="A4501" s="403" t="s">
        <v>22</v>
      </c>
      <c r="B4501" s="403" t="s">
        <v>637</v>
      </c>
      <c r="C4501" s="403" t="s">
        <v>343</v>
      </c>
      <c r="D4501" s="403" t="s">
        <v>344</v>
      </c>
      <c r="E4501" s="403" t="s">
        <v>1455</v>
      </c>
      <c r="F4501" s="403">
        <v>0</v>
      </c>
      <c r="O4501" s="403" t="s">
        <v>345</v>
      </c>
      <c r="R4501" s="403">
        <v>4</v>
      </c>
      <c r="S4501" s="403">
        <v>1.8619000000000001</v>
      </c>
      <c r="T4501" s="403">
        <v>5.5250000000000004</v>
      </c>
      <c r="U4501" s="403">
        <v>10.298</v>
      </c>
      <c r="V4501" s="403">
        <v>1.75</v>
      </c>
      <c r="W4501" s="403">
        <v>10.199999999999999</v>
      </c>
      <c r="X4501" s="404">
        <v>0.60636999999999996</v>
      </c>
      <c r="Y4501" s="403">
        <f>X4501+(S4501*((U4501-INDEX('[1]Center of Mass'!$B$8:$M$105,MATCH(A4501,'[1]Center of Mass'!$B$8:$B$105,0),9))^2+(V4501-INDEX('[1]Center of Mass'!$B$8:$M$105,MATCH(A4501,'[1]Center of Mass'!$B$8:$B$105,0),10))^2))</f>
        <v>455.41371263070005</v>
      </c>
    </row>
    <row r="4502" spans="1:25">
      <c r="A4502" s="403" t="s">
        <v>22</v>
      </c>
      <c r="B4502" s="403" t="s">
        <v>638</v>
      </c>
      <c r="C4502" s="403" t="s">
        <v>343</v>
      </c>
      <c r="D4502" s="403" t="s">
        <v>344</v>
      </c>
      <c r="E4502" s="403" t="s">
        <v>1455</v>
      </c>
      <c r="F4502" s="403">
        <v>0</v>
      </c>
      <c r="O4502" s="403" t="s">
        <v>345</v>
      </c>
      <c r="R4502" s="403">
        <v>4</v>
      </c>
      <c r="S4502" s="403">
        <v>1.8714</v>
      </c>
      <c r="T4502" s="403">
        <v>5.5410000000000004</v>
      </c>
      <c r="U4502" s="403">
        <v>11.898</v>
      </c>
      <c r="V4502" s="403">
        <v>1.75</v>
      </c>
      <c r="W4502" s="403">
        <v>10.199999999999999</v>
      </c>
      <c r="X4502" s="404">
        <v>0.61355000000000004</v>
      </c>
      <c r="Y4502" s="403">
        <f>X4502+(S4502*((U4502-INDEX('[1]Center of Mass'!$B$8:$M$105,MATCH(A4502,'[1]Center of Mass'!$B$8:$B$105,0),9))^2+(V4502-INDEX('[1]Center of Mass'!$B$8:$M$105,MATCH(A4502,'[1]Center of Mass'!$B$8:$B$105,0),10))^2))</f>
        <v>393.73658864420003</v>
      </c>
    </row>
    <row r="4503" spans="1:25">
      <c r="A4503" s="403" t="s">
        <v>22</v>
      </c>
      <c r="B4503" s="403" t="s">
        <v>639</v>
      </c>
      <c r="C4503" s="403" t="s">
        <v>343</v>
      </c>
      <c r="D4503" s="403" t="s">
        <v>344</v>
      </c>
      <c r="E4503" s="403" t="s">
        <v>1455</v>
      </c>
      <c r="F4503" s="403">
        <v>0</v>
      </c>
      <c r="O4503" s="403" t="s">
        <v>345</v>
      </c>
      <c r="R4503" s="403">
        <v>4</v>
      </c>
      <c r="S4503" s="403">
        <v>1.2869999999999999</v>
      </c>
      <c r="T4503" s="403">
        <v>4.54</v>
      </c>
      <c r="U4503" s="403">
        <v>13.252000000000001</v>
      </c>
      <c r="V4503" s="403">
        <v>1.75</v>
      </c>
      <c r="W4503" s="403">
        <v>10.199999999999999</v>
      </c>
      <c r="X4503" s="404">
        <v>0.27650999999999998</v>
      </c>
      <c r="Y4503" s="403">
        <f>X4503+(S4503*((U4503-INDEX('[1]Center of Mass'!$B$8:$M$105,MATCH(A4503,'[1]Center of Mass'!$B$8:$B$105,0),9))^2+(V4503-INDEX('[1]Center of Mass'!$B$8:$M$105,MATCH(A4503,'[1]Center of Mass'!$B$8:$B$105,0),10))^2))</f>
        <v>238.53311215499997</v>
      </c>
    </row>
    <row r="4504" spans="1:25">
      <c r="A4504" s="403" t="s">
        <v>22</v>
      </c>
      <c r="B4504" s="403" t="s">
        <v>640</v>
      </c>
      <c r="C4504" s="403" t="s">
        <v>343</v>
      </c>
      <c r="D4504" s="403" t="s">
        <v>344</v>
      </c>
      <c r="E4504" s="403" t="s">
        <v>1455</v>
      </c>
      <c r="F4504" s="403">
        <v>0</v>
      </c>
      <c r="O4504" s="403" t="s">
        <v>345</v>
      </c>
      <c r="R4504" s="403">
        <v>4</v>
      </c>
      <c r="S4504" s="403">
        <v>1.2869999999999999</v>
      </c>
      <c r="T4504" s="403">
        <v>4.54</v>
      </c>
      <c r="U4504" s="403">
        <v>14.355</v>
      </c>
      <c r="V4504" s="403">
        <v>1.75</v>
      </c>
      <c r="W4504" s="403">
        <v>10.199999999999999</v>
      </c>
      <c r="X4504" s="404">
        <v>0.27650999999999998</v>
      </c>
      <c r="Y4504" s="403">
        <f>X4504+(S4504*((U4504-INDEX('[1]Center of Mass'!$B$8:$M$105,MATCH(A4504,'[1]Center of Mass'!$B$8:$B$105,0),9))^2+(V4504-INDEX('[1]Center of Mass'!$B$8:$M$105,MATCH(A4504,'[1]Center of Mass'!$B$8:$B$105,0),10))^2))</f>
        <v>215.86982079000001</v>
      </c>
    </row>
    <row r="4505" spans="1:25">
      <c r="A4505" s="403" t="s">
        <v>22</v>
      </c>
      <c r="B4505" s="403" t="s">
        <v>641</v>
      </c>
      <c r="C4505" s="403" t="s">
        <v>343</v>
      </c>
      <c r="D4505" s="403" t="s">
        <v>344</v>
      </c>
      <c r="E4505" s="403" t="s">
        <v>1455</v>
      </c>
      <c r="F4505" s="403">
        <v>0</v>
      </c>
      <c r="O4505" s="403" t="s">
        <v>345</v>
      </c>
      <c r="R4505" s="403">
        <v>4</v>
      </c>
      <c r="S4505" s="403">
        <v>1.2869999999999999</v>
      </c>
      <c r="T4505" s="403">
        <v>4.54</v>
      </c>
      <c r="U4505" s="403">
        <v>15.458</v>
      </c>
      <c r="V4505" s="403">
        <v>1.75</v>
      </c>
      <c r="W4505" s="403">
        <v>10.199999999999999</v>
      </c>
      <c r="X4505" s="404">
        <v>0.27650999999999998</v>
      </c>
      <c r="Y4505" s="403">
        <f>X4505+(S4505*((U4505-INDEX('[1]Center of Mass'!$B$8:$M$105,MATCH(A4505,'[1]Center of Mass'!$B$8:$B$105,0),9))^2+(V4505-INDEX('[1]Center of Mass'!$B$8:$M$105,MATCH(A4505,'[1]Center of Mass'!$B$8:$B$105,0),10))^2))</f>
        <v>196.33808099100003</v>
      </c>
    </row>
    <row r="4506" spans="1:25">
      <c r="A4506" s="403" t="s">
        <v>22</v>
      </c>
      <c r="B4506" s="403" t="s">
        <v>642</v>
      </c>
      <c r="C4506" s="403" t="s">
        <v>343</v>
      </c>
      <c r="D4506" s="403" t="s">
        <v>344</v>
      </c>
      <c r="E4506" s="403" t="s">
        <v>1455</v>
      </c>
      <c r="F4506" s="403">
        <v>0</v>
      </c>
      <c r="O4506" s="403" t="s">
        <v>345</v>
      </c>
      <c r="R4506" s="403">
        <v>4</v>
      </c>
      <c r="S4506" s="403">
        <v>1.3889</v>
      </c>
      <c r="T4506" s="403">
        <v>4.7140000000000004</v>
      </c>
      <c r="U4506" s="403">
        <v>16.605</v>
      </c>
      <c r="V4506" s="403">
        <v>1.75</v>
      </c>
      <c r="W4506" s="403">
        <v>10.199999999999999</v>
      </c>
      <c r="X4506" s="404">
        <v>0.32157999999999998</v>
      </c>
      <c r="Y4506" s="403">
        <f>X4506+(S4506*((U4506-INDEX('[1]Center of Mass'!$B$8:$M$105,MATCH(A4506,'[1]Center of Mass'!$B$8:$B$105,0),9))^2+(V4506-INDEX('[1]Center of Mass'!$B$8:$M$105,MATCH(A4506,'[1]Center of Mass'!$B$8:$B$105,0),10))^2))</f>
        <v>193.57197321300004</v>
      </c>
    </row>
    <row r="4507" spans="1:25">
      <c r="A4507" s="403" t="s">
        <v>22</v>
      </c>
      <c r="B4507" s="403" t="s">
        <v>643</v>
      </c>
      <c r="C4507" s="403" t="s">
        <v>343</v>
      </c>
      <c r="D4507" s="403" t="s">
        <v>344</v>
      </c>
      <c r="E4507" s="403" t="s">
        <v>1455</v>
      </c>
      <c r="F4507" s="403">
        <v>0</v>
      </c>
      <c r="O4507" s="403" t="s">
        <v>345</v>
      </c>
      <c r="R4507" s="403">
        <v>4</v>
      </c>
      <c r="S4507" s="403">
        <v>0.7</v>
      </c>
      <c r="T4507" s="403">
        <v>3.5329999999999999</v>
      </c>
      <c r="U4507" s="403">
        <v>17.5</v>
      </c>
      <c r="V4507" s="403">
        <v>1.75</v>
      </c>
      <c r="W4507" s="403">
        <v>10.199999999999999</v>
      </c>
      <c r="X4507" s="404">
        <v>0.1004</v>
      </c>
      <c r="Y4507" s="403">
        <f>X4507+(S4507*((U4507-INDEX('[1]Center of Mass'!$B$8:$M$105,MATCH(A4507,'[1]Center of Mass'!$B$8:$B$105,0),9))^2+(V4507-INDEX('[1]Center of Mass'!$B$8:$M$105,MATCH(A4507,'[1]Center of Mass'!$B$8:$B$105,0),10))^2))</f>
        <v>91.566743500000001</v>
      </c>
    </row>
    <row r="4508" spans="1:25">
      <c r="A4508" s="403" t="s">
        <v>22</v>
      </c>
      <c r="B4508" s="403" t="s">
        <v>644</v>
      </c>
      <c r="C4508" s="403" t="s">
        <v>343</v>
      </c>
      <c r="D4508" s="403" t="s">
        <v>344</v>
      </c>
      <c r="E4508" s="403" t="s">
        <v>1455</v>
      </c>
      <c r="F4508" s="403">
        <v>0</v>
      </c>
      <c r="O4508" s="403" t="s">
        <v>345</v>
      </c>
      <c r="R4508" s="403">
        <v>4</v>
      </c>
      <c r="S4508" s="403">
        <v>1.4582999999999999</v>
      </c>
      <c r="T4508" s="403">
        <v>4.8330000000000002</v>
      </c>
      <c r="U4508" s="403">
        <v>0.625</v>
      </c>
      <c r="V4508" s="403">
        <v>2.9169999999999998</v>
      </c>
      <c r="W4508" s="403">
        <v>10.199999999999999</v>
      </c>
      <c r="X4508" s="404">
        <v>0.3553</v>
      </c>
      <c r="Y4508" s="403">
        <f>X4508+(S4508*((U4508-INDEX('[1]Center of Mass'!$B$8:$M$105,MATCH(A4508,'[1]Center of Mass'!$B$8:$B$105,0),9))^2+(V4508-INDEX('[1]Center of Mass'!$B$8:$M$105,MATCH(A4508,'[1]Center of Mass'!$B$8:$B$105,0),10))^2))</f>
        <v>783.04360686430016</v>
      </c>
    </row>
    <row r="4509" spans="1:25">
      <c r="A4509" s="403" t="s">
        <v>22</v>
      </c>
      <c r="B4509" s="403" t="s">
        <v>886</v>
      </c>
      <c r="C4509" s="403" t="s">
        <v>343</v>
      </c>
      <c r="D4509" s="403" t="s">
        <v>344</v>
      </c>
      <c r="E4509" s="403" t="s">
        <v>1455</v>
      </c>
      <c r="F4509" s="403">
        <v>0</v>
      </c>
      <c r="O4509" s="403" t="s">
        <v>345</v>
      </c>
      <c r="R4509" s="403">
        <v>4</v>
      </c>
      <c r="S4509" s="403">
        <v>1.1958</v>
      </c>
      <c r="T4509" s="403">
        <v>4.383</v>
      </c>
      <c r="U4509" s="403">
        <v>1.7629999999999999</v>
      </c>
      <c r="V4509" s="403">
        <v>2.9169999999999998</v>
      </c>
      <c r="W4509" s="403">
        <v>10.199999999999999</v>
      </c>
      <c r="X4509" s="404">
        <v>0.24034</v>
      </c>
      <c r="Y4509" s="403">
        <f>X4509+(S4509*((U4509-INDEX('[1]Center of Mass'!$B$8:$M$105,MATCH(A4509,'[1]Center of Mass'!$B$8:$B$105,0),9))^2+(V4509-INDEX('[1]Center of Mass'!$B$8:$M$105,MATCH(A4509,'[1]Center of Mass'!$B$8:$B$105,0),10))^2))</f>
        <v>585.99750399820005</v>
      </c>
    </row>
    <row r="4510" spans="1:25">
      <c r="A4510" s="403" t="s">
        <v>22</v>
      </c>
      <c r="B4510" s="403" t="s">
        <v>887</v>
      </c>
      <c r="C4510" s="403" t="s">
        <v>343</v>
      </c>
      <c r="D4510" s="403" t="s">
        <v>344</v>
      </c>
      <c r="E4510" s="403" t="s">
        <v>1455</v>
      </c>
      <c r="F4510" s="403">
        <v>0</v>
      </c>
      <c r="O4510" s="403" t="s">
        <v>345</v>
      </c>
      <c r="R4510" s="403">
        <v>4</v>
      </c>
      <c r="S4510" s="403">
        <v>1.1958</v>
      </c>
      <c r="T4510" s="403">
        <v>4.383</v>
      </c>
      <c r="U4510" s="403">
        <v>2.7879999999999998</v>
      </c>
      <c r="V4510" s="403">
        <v>2.9169999999999998</v>
      </c>
      <c r="W4510" s="403">
        <v>10.199999999999999</v>
      </c>
      <c r="X4510" s="404">
        <v>0.24034</v>
      </c>
      <c r="Y4510" s="403">
        <f>X4510+(S4510*((U4510-INDEX('[1]Center of Mass'!$B$8:$M$105,MATCH(A4510,'[1]Center of Mass'!$B$8:$B$105,0),9))^2+(V4510-INDEX('[1]Center of Mass'!$B$8:$M$105,MATCH(A4510,'[1]Center of Mass'!$B$8:$B$105,0),10))^2))</f>
        <v>538.16965940319994</v>
      </c>
    </row>
    <row r="4511" spans="1:25">
      <c r="A4511" s="403" t="s">
        <v>22</v>
      </c>
      <c r="B4511" s="403" t="s">
        <v>888</v>
      </c>
      <c r="C4511" s="403" t="s">
        <v>343</v>
      </c>
      <c r="D4511" s="403" t="s">
        <v>344</v>
      </c>
      <c r="E4511" s="403" t="s">
        <v>1455</v>
      </c>
      <c r="F4511" s="403">
        <v>0</v>
      </c>
      <c r="O4511" s="403" t="s">
        <v>345</v>
      </c>
      <c r="R4511" s="403">
        <v>4</v>
      </c>
      <c r="S4511" s="403">
        <v>1.5166999999999999</v>
      </c>
      <c r="T4511" s="403">
        <v>4.9329999999999998</v>
      </c>
      <c r="U4511" s="403">
        <v>3.95</v>
      </c>
      <c r="V4511" s="403">
        <v>2.9169999999999998</v>
      </c>
      <c r="W4511" s="403">
        <v>10.199999999999999</v>
      </c>
      <c r="X4511" s="404">
        <v>0.38562999999999997</v>
      </c>
      <c r="Y4511" s="403">
        <f>X4511+(S4511*((U4511-INDEX('[1]Center of Mass'!$B$8:$M$105,MATCH(A4511,'[1]Center of Mass'!$B$8:$B$105,0),9))^2+(V4511-INDEX('[1]Center of Mass'!$B$8:$M$105,MATCH(A4511,'[1]Center of Mass'!$B$8:$B$105,0),10))^2))</f>
        <v>617.75502219320003</v>
      </c>
    </row>
    <row r="4512" spans="1:25">
      <c r="A4512" s="403" t="s">
        <v>22</v>
      </c>
      <c r="B4512" s="403" t="s">
        <v>889</v>
      </c>
      <c r="C4512" s="403" t="s">
        <v>343</v>
      </c>
      <c r="D4512" s="403" t="s">
        <v>344</v>
      </c>
      <c r="E4512" s="403" t="s">
        <v>1455</v>
      </c>
      <c r="F4512" s="403">
        <v>0</v>
      </c>
      <c r="O4512" s="403" t="s">
        <v>345</v>
      </c>
      <c r="R4512" s="403">
        <v>4</v>
      </c>
      <c r="S4512" s="403">
        <v>1.5166999999999999</v>
      </c>
      <c r="T4512" s="403">
        <v>4.9329999999999998</v>
      </c>
      <c r="U4512" s="403">
        <v>5.25</v>
      </c>
      <c r="V4512" s="403">
        <v>2.9169999999999998</v>
      </c>
      <c r="W4512" s="403">
        <v>10.199999999999999</v>
      </c>
      <c r="X4512" s="404">
        <v>0.38562999999999997</v>
      </c>
      <c r="Y4512" s="403">
        <f>X4512+(S4512*((U4512-INDEX('[1]Center of Mass'!$B$8:$M$105,MATCH(A4512,'[1]Center of Mass'!$B$8:$B$105,0),9))^2+(V4512-INDEX('[1]Center of Mass'!$B$8:$M$105,MATCH(A4512,'[1]Center of Mass'!$B$8:$B$105,0),10))^2))</f>
        <v>549.98340607320006</v>
      </c>
    </row>
    <row r="4513" spans="1:25">
      <c r="A4513" s="403" t="s">
        <v>22</v>
      </c>
      <c r="B4513" s="403" t="s">
        <v>890</v>
      </c>
      <c r="C4513" s="403" t="s">
        <v>343</v>
      </c>
      <c r="D4513" s="403" t="s">
        <v>344</v>
      </c>
      <c r="E4513" s="403" t="s">
        <v>1455</v>
      </c>
      <c r="F4513" s="403">
        <v>0</v>
      </c>
      <c r="O4513" s="403" t="s">
        <v>345</v>
      </c>
      <c r="R4513" s="403">
        <v>4</v>
      </c>
      <c r="S4513" s="403">
        <v>1.5166999999999999</v>
      </c>
      <c r="T4513" s="403">
        <v>4.9329999999999998</v>
      </c>
      <c r="U4513" s="403">
        <v>6.55</v>
      </c>
      <c r="V4513" s="403">
        <v>2.9169999999999998</v>
      </c>
      <c r="W4513" s="403">
        <v>10.199999999999999</v>
      </c>
      <c r="X4513" s="404">
        <v>0.38562999999999997</v>
      </c>
      <c r="Y4513" s="403">
        <f>X4513+(S4513*((U4513-INDEX('[1]Center of Mass'!$B$8:$M$105,MATCH(A4513,'[1]Center of Mass'!$B$8:$B$105,0),9))^2+(V4513-INDEX('[1]Center of Mass'!$B$8:$M$105,MATCH(A4513,'[1]Center of Mass'!$B$8:$B$105,0),10))^2))</f>
        <v>487.33823595320001</v>
      </c>
    </row>
    <row r="4514" spans="1:25">
      <c r="A4514" s="403" t="s">
        <v>22</v>
      </c>
      <c r="B4514" s="403" t="s">
        <v>459</v>
      </c>
      <c r="C4514" s="403" t="s">
        <v>343</v>
      </c>
      <c r="D4514" s="403" t="s">
        <v>344</v>
      </c>
      <c r="E4514" s="403" t="s">
        <v>1455</v>
      </c>
      <c r="F4514" s="403">
        <v>0</v>
      </c>
      <c r="O4514" s="403" t="s">
        <v>345</v>
      </c>
      <c r="R4514" s="403">
        <v>4</v>
      </c>
      <c r="S4514" s="403">
        <v>1.3416999999999999</v>
      </c>
      <c r="T4514" s="403">
        <v>4.633</v>
      </c>
      <c r="U4514" s="403">
        <v>7.7750000000000004</v>
      </c>
      <c r="V4514" s="403">
        <v>2.9169999999999998</v>
      </c>
      <c r="W4514" s="403">
        <v>10.199999999999999</v>
      </c>
      <c r="X4514" s="404">
        <v>0.30003999999999997</v>
      </c>
      <c r="Y4514" s="403">
        <f>X4514+(S4514*((U4514-INDEX('[1]Center of Mass'!$B$8:$M$105,MATCH(A4514,'[1]Center of Mass'!$B$8:$B$105,0),9))^2+(V4514-INDEX('[1]Center of Mass'!$B$8:$M$105,MATCH(A4514,'[1]Center of Mass'!$B$8:$B$105,0),10))^2))</f>
        <v>382.99718427570002</v>
      </c>
    </row>
    <row r="4515" spans="1:25">
      <c r="A4515" s="403" t="s">
        <v>22</v>
      </c>
      <c r="B4515" s="403" t="s">
        <v>460</v>
      </c>
      <c r="C4515" s="403" t="s">
        <v>343</v>
      </c>
      <c r="D4515" s="403" t="s">
        <v>344</v>
      </c>
      <c r="E4515" s="403" t="s">
        <v>1455</v>
      </c>
      <c r="F4515" s="403">
        <v>0</v>
      </c>
      <c r="O4515" s="403" t="s">
        <v>345</v>
      </c>
      <c r="R4515" s="403">
        <v>4</v>
      </c>
      <c r="S4515" s="403">
        <v>1.3416999999999999</v>
      </c>
      <c r="T4515" s="403">
        <v>4.633</v>
      </c>
      <c r="U4515" s="403">
        <v>8.9250000000000007</v>
      </c>
      <c r="V4515" s="403">
        <v>2.9169999999999998</v>
      </c>
      <c r="W4515" s="403">
        <v>10.199999999999999</v>
      </c>
      <c r="X4515" s="404">
        <v>0.30003999999999997</v>
      </c>
      <c r="Y4515" s="403">
        <f>X4515+(S4515*((U4515-INDEX('[1]Center of Mass'!$B$8:$M$105,MATCH(A4515,'[1]Center of Mass'!$B$8:$B$105,0),9))^2+(V4515-INDEX('[1]Center of Mass'!$B$8:$M$105,MATCH(A4515,'[1]Center of Mass'!$B$8:$B$105,0),10))^2))</f>
        <v>341.53489751569998</v>
      </c>
    </row>
    <row r="4516" spans="1:25">
      <c r="A4516" s="403" t="s">
        <v>22</v>
      </c>
      <c r="B4516" s="403" t="s">
        <v>461</v>
      </c>
      <c r="C4516" s="403" t="s">
        <v>343</v>
      </c>
      <c r="D4516" s="403" t="s">
        <v>344</v>
      </c>
      <c r="E4516" s="403" t="s">
        <v>1455</v>
      </c>
      <c r="F4516" s="403">
        <v>0</v>
      </c>
      <c r="O4516" s="403" t="s">
        <v>345</v>
      </c>
      <c r="R4516" s="403">
        <v>4</v>
      </c>
      <c r="S4516" s="403">
        <v>1.8619000000000001</v>
      </c>
      <c r="T4516" s="403">
        <v>5.5250000000000004</v>
      </c>
      <c r="U4516" s="403">
        <v>10.298</v>
      </c>
      <c r="V4516" s="403">
        <v>2.9169999999999998</v>
      </c>
      <c r="W4516" s="403">
        <v>10.199999999999999</v>
      </c>
      <c r="X4516" s="404">
        <v>0.60636999999999996</v>
      </c>
      <c r="Y4516" s="403">
        <f>X4516+(S4516*((U4516-INDEX('[1]Center of Mass'!$B$8:$M$105,MATCH(A4516,'[1]Center of Mass'!$B$8:$B$105,0),9))^2+(V4516-INDEX('[1]Center of Mass'!$B$8:$M$105,MATCH(A4516,'[1]Center of Mass'!$B$8:$B$105,0),10))^2))</f>
        <v>411.89830002360003</v>
      </c>
    </row>
    <row r="4517" spans="1:25">
      <c r="A4517" s="403" t="s">
        <v>22</v>
      </c>
      <c r="B4517" s="403" t="s">
        <v>462</v>
      </c>
      <c r="C4517" s="403" t="s">
        <v>343</v>
      </c>
      <c r="D4517" s="403" t="s">
        <v>344</v>
      </c>
      <c r="E4517" s="403" t="s">
        <v>1455</v>
      </c>
      <c r="F4517" s="403">
        <v>0</v>
      </c>
      <c r="O4517" s="403" t="s">
        <v>345</v>
      </c>
      <c r="R4517" s="403">
        <v>4</v>
      </c>
      <c r="S4517" s="403">
        <v>1.8714</v>
      </c>
      <c r="T4517" s="403">
        <v>5.5410000000000004</v>
      </c>
      <c r="U4517" s="403">
        <v>11.898</v>
      </c>
      <c r="V4517" s="403">
        <v>2.9169999999999998</v>
      </c>
      <c r="W4517" s="403">
        <v>10.199999999999999</v>
      </c>
      <c r="X4517" s="404">
        <v>0.61355000000000004</v>
      </c>
      <c r="Y4517" s="403">
        <f>X4517+(S4517*((U4517-INDEX('[1]Center of Mass'!$B$8:$M$105,MATCH(A4517,'[1]Center of Mass'!$B$8:$B$105,0),9))^2+(V4517-INDEX('[1]Center of Mass'!$B$8:$M$105,MATCH(A4517,'[1]Center of Mass'!$B$8:$B$105,0),10))^2))</f>
        <v>349.99914670160001</v>
      </c>
    </row>
    <row r="4518" spans="1:25">
      <c r="A4518" s="403" t="s">
        <v>22</v>
      </c>
      <c r="B4518" s="403" t="s">
        <v>645</v>
      </c>
      <c r="C4518" s="403" t="s">
        <v>343</v>
      </c>
      <c r="D4518" s="403" t="s">
        <v>344</v>
      </c>
      <c r="E4518" s="403" t="s">
        <v>1455</v>
      </c>
      <c r="F4518" s="403">
        <v>0</v>
      </c>
      <c r="O4518" s="403" t="s">
        <v>345</v>
      </c>
      <c r="R4518" s="403">
        <v>4</v>
      </c>
      <c r="S4518" s="403">
        <v>1.2869999999999999</v>
      </c>
      <c r="T4518" s="403">
        <v>4.54</v>
      </c>
      <c r="U4518" s="403">
        <v>13.252000000000001</v>
      </c>
      <c r="V4518" s="403">
        <v>2.9169999999999998</v>
      </c>
      <c r="W4518" s="403">
        <v>10.199999999999999</v>
      </c>
      <c r="X4518" s="404">
        <v>0.27650999999999998</v>
      </c>
      <c r="Y4518" s="403">
        <f>X4518+(S4518*((U4518-INDEX('[1]Center of Mass'!$B$8:$M$105,MATCH(A4518,'[1]Center of Mass'!$B$8:$B$105,0),9))^2+(V4518-INDEX('[1]Center of Mass'!$B$8:$M$105,MATCH(A4518,'[1]Center of Mass'!$B$8:$B$105,0),10))^2))</f>
        <v>208.45398007199998</v>
      </c>
    </row>
    <row r="4519" spans="1:25">
      <c r="A4519" s="403" t="s">
        <v>22</v>
      </c>
      <c r="B4519" s="403" t="s">
        <v>646</v>
      </c>
      <c r="C4519" s="403" t="s">
        <v>343</v>
      </c>
      <c r="D4519" s="403" t="s">
        <v>344</v>
      </c>
      <c r="E4519" s="403" t="s">
        <v>1455</v>
      </c>
      <c r="F4519" s="403">
        <v>0</v>
      </c>
      <c r="O4519" s="403" t="s">
        <v>345</v>
      </c>
      <c r="R4519" s="403">
        <v>4</v>
      </c>
      <c r="S4519" s="403">
        <v>1.2869999999999999</v>
      </c>
      <c r="T4519" s="403">
        <v>4.54</v>
      </c>
      <c r="U4519" s="403">
        <v>14.355</v>
      </c>
      <c r="V4519" s="403">
        <v>2.9169999999999998</v>
      </c>
      <c r="W4519" s="403">
        <v>10.199999999999999</v>
      </c>
      <c r="X4519" s="404">
        <v>0.27650999999999998</v>
      </c>
      <c r="Y4519" s="403">
        <f>X4519+(S4519*((U4519-INDEX('[1]Center of Mass'!$B$8:$M$105,MATCH(A4519,'[1]Center of Mass'!$B$8:$B$105,0),9))^2+(V4519-INDEX('[1]Center of Mass'!$B$8:$M$105,MATCH(A4519,'[1]Center of Mass'!$B$8:$B$105,0),10))^2))</f>
        <v>185.79068870700002</v>
      </c>
    </row>
    <row r="4520" spans="1:25">
      <c r="A4520" s="403" t="s">
        <v>22</v>
      </c>
      <c r="B4520" s="403" t="s">
        <v>647</v>
      </c>
      <c r="C4520" s="403" t="s">
        <v>343</v>
      </c>
      <c r="D4520" s="403" t="s">
        <v>344</v>
      </c>
      <c r="E4520" s="403" t="s">
        <v>1455</v>
      </c>
      <c r="F4520" s="403">
        <v>0</v>
      </c>
      <c r="O4520" s="403" t="s">
        <v>345</v>
      </c>
      <c r="R4520" s="403">
        <v>4</v>
      </c>
      <c r="S4520" s="403">
        <v>1.2869999999999999</v>
      </c>
      <c r="T4520" s="403">
        <v>4.54</v>
      </c>
      <c r="U4520" s="403">
        <v>15.458</v>
      </c>
      <c r="V4520" s="403">
        <v>2.9169999999999998</v>
      </c>
      <c r="W4520" s="403">
        <v>10.199999999999999</v>
      </c>
      <c r="X4520" s="404">
        <v>0.27650999999999998</v>
      </c>
      <c r="Y4520" s="403">
        <f>X4520+(S4520*((U4520-INDEX('[1]Center of Mass'!$B$8:$M$105,MATCH(A4520,'[1]Center of Mass'!$B$8:$B$105,0),9))^2+(V4520-INDEX('[1]Center of Mass'!$B$8:$M$105,MATCH(A4520,'[1]Center of Mass'!$B$8:$B$105,0),10))^2))</f>
        <v>166.25894890800001</v>
      </c>
    </row>
    <row r="4521" spans="1:25">
      <c r="A4521" s="403" t="s">
        <v>22</v>
      </c>
      <c r="B4521" s="403" t="s">
        <v>648</v>
      </c>
      <c r="C4521" s="403" t="s">
        <v>343</v>
      </c>
      <c r="D4521" s="403" t="s">
        <v>344</v>
      </c>
      <c r="E4521" s="403" t="s">
        <v>1455</v>
      </c>
      <c r="F4521" s="403">
        <v>0</v>
      </c>
      <c r="O4521" s="403" t="s">
        <v>345</v>
      </c>
      <c r="R4521" s="403">
        <v>4</v>
      </c>
      <c r="S4521" s="403">
        <v>1.3889</v>
      </c>
      <c r="T4521" s="403">
        <v>4.7140000000000004</v>
      </c>
      <c r="U4521" s="403">
        <v>16.605</v>
      </c>
      <c r="V4521" s="403">
        <v>2.9169999999999998</v>
      </c>
      <c r="W4521" s="403">
        <v>10.199999999999999</v>
      </c>
      <c r="X4521" s="404">
        <v>0.32157999999999998</v>
      </c>
      <c r="Y4521" s="403">
        <f>X4521+(S4521*((U4521-INDEX('[1]Center of Mass'!$B$8:$M$105,MATCH(A4521,'[1]Center of Mass'!$B$8:$B$105,0),9))^2+(V4521-INDEX('[1]Center of Mass'!$B$8:$M$105,MATCH(A4521,'[1]Center of Mass'!$B$8:$B$105,0),10))^2))</f>
        <v>161.11128436290002</v>
      </c>
    </row>
    <row r="4522" spans="1:25">
      <c r="A4522" s="403" t="s">
        <v>22</v>
      </c>
      <c r="B4522" s="403" t="s">
        <v>649</v>
      </c>
      <c r="C4522" s="403" t="s">
        <v>343</v>
      </c>
      <c r="D4522" s="403" t="s">
        <v>344</v>
      </c>
      <c r="E4522" s="403" t="s">
        <v>1455</v>
      </c>
      <c r="F4522" s="403">
        <v>0</v>
      </c>
      <c r="O4522" s="403" t="s">
        <v>345</v>
      </c>
      <c r="R4522" s="403">
        <v>4</v>
      </c>
      <c r="S4522" s="403">
        <v>0.7</v>
      </c>
      <c r="T4522" s="403">
        <v>3.5329999999999999</v>
      </c>
      <c r="U4522" s="403">
        <v>17.5</v>
      </c>
      <c r="V4522" s="403">
        <v>2.9169999999999998</v>
      </c>
      <c r="W4522" s="403">
        <v>10.199999999999999</v>
      </c>
      <c r="X4522" s="404">
        <v>0.1004</v>
      </c>
      <c r="Y4522" s="403">
        <f>X4522+(S4522*((U4522-INDEX('[1]Center of Mass'!$B$8:$M$105,MATCH(A4522,'[1]Center of Mass'!$B$8:$B$105,0),9))^2+(V4522-INDEX('[1]Center of Mass'!$B$8:$M$105,MATCH(A4522,'[1]Center of Mass'!$B$8:$B$105,0),10))^2))</f>
        <v>75.20668719999999</v>
      </c>
    </row>
    <row r="4523" spans="1:25">
      <c r="A4523" s="403" t="s">
        <v>22</v>
      </c>
      <c r="B4523" s="403" t="s">
        <v>650</v>
      </c>
      <c r="C4523" s="403" t="s">
        <v>343</v>
      </c>
      <c r="D4523" s="403" t="s">
        <v>344</v>
      </c>
      <c r="E4523" s="403" t="s">
        <v>1455</v>
      </c>
      <c r="F4523" s="403">
        <v>0</v>
      </c>
      <c r="O4523" s="403" t="s">
        <v>345</v>
      </c>
      <c r="R4523" s="403">
        <v>4</v>
      </c>
      <c r="S4523" s="403">
        <v>1.7625999999999999</v>
      </c>
      <c r="T4523" s="403">
        <v>5.32</v>
      </c>
      <c r="U4523" s="403">
        <v>0.625</v>
      </c>
      <c r="V4523" s="403">
        <v>4.2050000000000001</v>
      </c>
      <c r="W4523" s="403">
        <v>10.199999999999999</v>
      </c>
      <c r="X4523" s="404">
        <v>0.52153000000000005</v>
      </c>
      <c r="Y4523" s="403">
        <f>X4523+(S4523*((U4523-INDEX('[1]Center of Mass'!$B$8:$M$105,MATCH(A4523,'[1]Center of Mass'!$B$8:$B$105,0),9))^2+(V4523-INDEX('[1]Center of Mass'!$B$8:$M$105,MATCH(A4523,'[1]Center of Mass'!$B$8:$B$105,0),10))^2))</f>
        <v>906.63908782100009</v>
      </c>
    </row>
    <row r="4524" spans="1:25">
      <c r="A4524" s="403" t="s">
        <v>22</v>
      </c>
      <c r="B4524" s="403" t="s">
        <v>651</v>
      </c>
      <c r="C4524" s="403" t="s">
        <v>343</v>
      </c>
      <c r="D4524" s="403" t="s">
        <v>344</v>
      </c>
      <c r="E4524" s="403" t="s">
        <v>1455</v>
      </c>
      <c r="F4524" s="403">
        <v>0</v>
      </c>
      <c r="O4524" s="403" t="s">
        <v>345</v>
      </c>
      <c r="R4524" s="403">
        <v>4</v>
      </c>
      <c r="S4524" s="403">
        <v>1.4453</v>
      </c>
      <c r="T4524" s="403">
        <v>4.87</v>
      </c>
      <c r="U4524" s="403">
        <v>1.7629999999999999</v>
      </c>
      <c r="V4524" s="403">
        <v>4.2050000000000001</v>
      </c>
      <c r="W4524" s="403">
        <v>10.199999999999999</v>
      </c>
      <c r="X4524" s="404">
        <v>0.36601</v>
      </c>
      <c r="Y4524" s="403">
        <f>X4524+(S4524*((U4524-INDEX('[1]Center of Mass'!$B$8:$M$105,MATCH(A4524,'[1]Center of Mass'!$B$8:$B$105,0),9))^2+(V4524-INDEX('[1]Center of Mass'!$B$8:$M$105,MATCH(A4524,'[1]Center of Mass'!$B$8:$B$105,0),10))^2))</f>
        <v>675.62851519290007</v>
      </c>
    </row>
    <row r="4525" spans="1:25">
      <c r="A4525" s="403" t="s">
        <v>22</v>
      </c>
      <c r="B4525" s="403" t="s">
        <v>652</v>
      </c>
      <c r="C4525" s="403" t="s">
        <v>343</v>
      </c>
      <c r="D4525" s="403" t="s">
        <v>344</v>
      </c>
      <c r="E4525" s="403" t="s">
        <v>1455</v>
      </c>
      <c r="F4525" s="403">
        <v>0</v>
      </c>
      <c r="O4525" s="403" t="s">
        <v>345</v>
      </c>
      <c r="R4525" s="403">
        <v>4</v>
      </c>
      <c r="S4525" s="403">
        <v>1.4453</v>
      </c>
      <c r="T4525" s="403">
        <v>4.87</v>
      </c>
      <c r="U4525" s="403">
        <v>2.7879999999999998</v>
      </c>
      <c r="V4525" s="403">
        <v>4.2050000000000001</v>
      </c>
      <c r="W4525" s="403">
        <v>10.199999999999999</v>
      </c>
      <c r="X4525" s="404">
        <v>0.36601</v>
      </c>
      <c r="Y4525" s="403">
        <f>X4525+(S4525*((U4525-INDEX('[1]Center of Mass'!$B$8:$M$105,MATCH(A4525,'[1]Center of Mass'!$B$8:$B$105,0),9))^2+(V4525-INDEX('[1]Center of Mass'!$B$8:$M$105,MATCH(A4525,'[1]Center of Mass'!$B$8:$B$105,0),10))^2))</f>
        <v>617.82153761040001</v>
      </c>
    </row>
    <row r="4526" spans="1:25">
      <c r="A4526" s="403" t="s">
        <v>22</v>
      </c>
      <c r="B4526" s="403" t="s">
        <v>653</v>
      </c>
      <c r="C4526" s="403" t="s">
        <v>343</v>
      </c>
      <c r="D4526" s="403" t="s">
        <v>344</v>
      </c>
      <c r="E4526" s="403" t="s">
        <v>1455</v>
      </c>
      <c r="F4526" s="403">
        <v>0</v>
      </c>
      <c r="O4526" s="403" t="s">
        <v>345</v>
      </c>
      <c r="R4526" s="403">
        <v>4</v>
      </c>
      <c r="S4526" s="403">
        <v>1.8331</v>
      </c>
      <c r="T4526" s="403">
        <v>5.42</v>
      </c>
      <c r="U4526" s="403">
        <v>3.95</v>
      </c>
      <c r="V4526" s="403">
        <v>4.2050000000000001</v>
      </c>
      <c r="W4526" s="403">
        <v>10.199999999999999</v>
      </c>
      <c r="X4526" s="404">
        <v>0.56186999999999998</v>
      </c>
      <c r="Y4526" s="403">
        <f>X4526+(S4526*((U4526-INDEX('[1]Center of Mass'!$B$8:$M$105,MATCH(A4526,'[1]Center of Mass'!$B$8:$B$105,0),9))^2+(V4526-INDEX('[1]Center of Mass'!$B$8:$M$105,MATCH(A4526,'[1]Center of Mass'!$B$8:$B$105,0),10))^2))</f>
        <v>705.23311648600009</v>
      </c>
    </row>
    <row r="4527" spans="1:25">
      <c r="A4527" s="403" t="s">
        <v>22</v>
      </c>
      <c r="B4527" s="403" t="s">
        <v>654</v>
      </c>
      <c r="C4527" s="403" t="s">
        <v>343</v>
      </c>
      <c r="D4527" s="403" t="s">
        <v>344</v>
      </c>
      <c r="E4527" s="403" t="s">
        <v>1455</v>
      </c>
      <c r="F4527" s="403">
        <v>0</v>
      </c>
      <c r="O4527" s="403" t="s">
        <v>345</v>
      </c>
      <c r="R4527" s="403">
        <v>4</v>
      </c>
      <c r="S4527" s="403">
        <v>1.8331</v>
      </c>
      <c r="T4527" s="403">
        <v>5.42</v>
      </c>
      <c r="U4527" s="403">
        <v>5.25</v>
      </c>
      <c r="V4527" s="403">
        <v>4.2050000000000001</v>
      </c>
      <c r="W4527" s="403">
        <v>10.199999999999999</v>
      </c>
      <c r="X4527" s="404">
        <v>0.56186999999999998</v>
      </c>
      <c r="Y4527" s="403">
        <f>X4527+(S4527*((U4527-INDEX('[1]Center of Mass'!$B$8:$M$105,MATCH(A4527,'[1]Center of Mass'!$B$8:$B$105,0),9))^2+(V4527-INDEX('[1]Center of Mass'!$B$8:$M$105,MATCH(A4527,'[1]Center of Mass'!$B$8:$B$105,0),10))^2))</f>
        <v>623.32360932600011</v>
      </c>
    </row>
    <row r="4528" spans="1:25">
      <c r="A4528" s="403" t="s">
        <v>22</v>
      </c>
      <c r="B4528" s="403" t="s">
        <v>655</v>
      </c>
      <c r="C4528" s="403" t="s">
        <v>343</v>
      </c>
      <c r="D4528" s="403" t="s">
        <v>344</v>
      </c>
      <c r="E4528" s="403" t="s">
        <v>1455</v>
      </c>
      <c r="F4528" s="403">
        <v>0</v>
      </c>
      <c r="O4528" s="403" t="s">
        <v>345</v>
      </c>
      <c r="R4528" s="403">
        <v>4</v>
      </c>
      <c r="S4528" s="403">
        <v>1.8331</v>
      </c>
      <c r="T4528" s="403">
        <v>5.42</v>
      </c>
      <c r="U4528" s="403">
        <v>6.55</v>
      </c>
      <c r="V4528" s="403">
        <v>4.2050000000000001</v>
      </c>
      <c r="W4528" s="403">
        <v>10.199999999999999</v>
      </c>
      <c r="X4528" s="404">
        <v>0.56186999999999998</v>
      </c>
      <c r="Y4528" s="403">
        <f>X4528+(S4528*((U4528-INDEX('[1]Center of Mass'!$B$8:$M$105,MATCH(A4528,'[1]Center of Mass'!$B$8:$B$105,0),9))^2+(V4528-INDEX('[1]Center of Mass'!$B$8:$M$105,MATCH(A4528,'[1]Center of Mass'!$B$8:$B$105,0),10))^2))</f>
        <v>547.60998016600001</v>
      </c>
    </row>
    <row r="4529" spans="1:25">
      <c r="A4529" s="403" t="s">
        <v>22</v>
      </c>
      <c r="B4529" s="403" t="s">
        <v>656</v>
      </c>
      <c r="C4529" s="403" t="s">
        <v>343</v>
      </c>
      <c r="D4529" s="403" t="s">
        <v>344</v>
      </c>
      <c r="E4529" s="403" t="s">
        <v>1455</v>
      </c>
      <c r="F4529" s="403">
        <v>0</v>
      </c>
      <c r="O4529" s="403" t="s">
        <v>345</v>
      </c>
      <c r="R4529" s="403">
        <v>4</v>
      </c>
      <c r="S4529" s="403">
        <v>1.6215999999999999</v>
      </c>
      <c r="T4529" s="403">
        <v>5.12</v>
      </c>
      <c r="U4529" s="403">
        <v>7.7750000000000004</v>
      </c>
      <c r="V4529" s="403">
        <v>4.2050000000000001</v>
      </c>
      <c r="W4529" s="403">
        <v>10.199999999999999</v>
      </c>
      <c r="X4529" s="404">
        <v>0.44738</v>
      </c>
      <c r="Y4529" s="403">
        <f>X4529+(S4529*((U4529-INDEX('[1]Center of Mass'!$B$8:$M$105,MATCH(A4529,'[1]Center of Mass'!$B$8:$B$105,0),9))^2+(V4529-INDEX('[1]Center of Mass'!$B$8:$M$105,MATCH(A4529,'[1]Center of Mass'!$B$8:$B$105,0),10))^2))</f>
        <v>426.28000215599997</v>
      </c>
    </row>
    <row r="4530" spans="1:25">
      <c r="A4530" s="403" t="s">
        <v>22</v>
      </c>
      <c r="B4530" s="403" t="s">
        <v>657</v>
      </c>
      <c r="C4530" s="403" t="s">
        <v>343</v>
      </c>
      <c r="D4530" s="403" t="s">
        <v>344</v>
      </c>
      <c r="E4530" s="403" t="s">
        <v>1455</v>
      </c>
      <c r="F4530" s="403">
        <v>0</v>
      </c>
      <c r="O4530" s="403" t="s">
        <v>345</v>
      </c>
      <c r="R4530" s="403">
        <v>4</v>
      </c>
      <c r="S4530" s="403">
        <v>1.6215999999999999</v>
      </c>
      <c r="T4530" s="403">
        <v>5.12</v>
      </c>
      <c r="U4530" s="403">
        <v>8.9250000000000007</v>
      </c>
      <c r="V4530" s="403">
        <v>4.2050000000000001</v>
      </c>
      <c r="W4530" s="403">
        <v>10.199999999999999</v>
      </c>
      <c r="X4530" s="404">
        <v>0.44738</v>
      </c>
      <c r="Y4530" s="403">
        <f>X4530+(S4530*((U4530-INDEX('[1]Center of Mass'!$B$8:$M$105,MATCH(A4530,'[1]Center of Mass'!$B$8:$B$105,0),9))^2+(V4530-INDEX('[1]Center of Mass'!$B$8:$M$105,MATCH(A4530,'[1]Center of Mass'!$B$8:$B$105,0),10))^2))</f>
        <v>376.16802167599997</v>
      </c>
    </row>
    <row r="4531" spans="1:25">
      <c r="A4531" s="403" t="s">
        <v>22</v>
      </c>
      <c r="B4531" s="403" t="s">
        <v>463</v>
      </c>
      <c r="C4531" s="403" t="s">
        <v>343</v>
      </c>
      <c r="D4531" s="403" t="s">
        <v>344</v>
      </c>
      <c r="E4531" s="403" t="s">
        <v>1455</v>
      </c>
      <c r="F4531" s="403">
        <v>0</v>
      </c>
      <c r="O4531" s="403" t="s">
        <v>345</v>
      </c>
      <c r="R4531" s="403">
        <v>4</v>
      </c>
      <c r="S4531" s="403">
        <v>2.2503000000000002</v>
      </c>
      <c r="T4531" s="403">
        <v>6.0119999999999996</v>
      </c>
      <c r="U4531" s="403">
        <v>10.298</v>
      </c>
      <c r="V4531" s="403">
        <v>4.2050000000000001</v>
      </c>
      <c r="W4531" s="403">
        <v>10.199999999999999</v>
      </c>
      <c r="X4531" s="404">
        <v>0.85046999999999995</v>
      </c>
      <c r="Y4531" s="403">
        <f>X4531+(S4531*((U4531-INDEX('[1]Center of Mass'!$B$8:$M$105,MATCH(A4531,'[1]Center of Mass'!$B$8:$B$105,0),9))^2+(V4531-INDEX('[1]Center of Mass'!$B$8:$M$105,MATCH(A4531,'[1]Center of Mass'!$B$8:$B$105,0),10))^2))</f>
        <v>447.00914289240001</v>
      </c>
    </row>
    <row r="4532" spans="1:25">
      <c r="A4532" s="403" t="s">
        <v>22</v>
      </c>
      <c r="B4532" s="403" t="s">
        <v>464</v>
      </c>
      <c r="C4532" s="403" t="s">
        <v>343</v>
      </c>
      <c r="D4532" s="403" t="s">
        <v>344</v>
      </c>
      <c r="E4532" s="403" t="s">
        <v>1455</v>
      </c>
      <c r="F4532" s="403">
        <v>0</v>
      </c>
      <c r="O4532" s="403" t="s">
        <v>345</v>
      </c>
      <c r="R4532" s="403">
        <v>4</v>
      </c>
      <c r="S4532" s="403">
        <v>2.2618</v>
      </c>
      <c r="T4532" s="403">
        <v>6.0279999999999996</v>
      </c>
      <c r="U4532" s="403">
        <v>11.898</v>
      </c>
      <c r="V4532" s="403">
        <v>4.2050000000000001</v>
      </c>
      <c r="W4532" s="403">
        <v>10.199999999999999</v>
      </c>
      <c r="X4532" s="404">
        <v>0.85975000000000001</v>
      </c>
      <c r="Y4532" s="403">
        <f>X4532+(S4532*((U4532-INDEX('[1]Center of Mass'!$B$8:$M$105,MATCH(A4532,'[1]Center of Mass'!$B$8:$B$105,0),9))^2+(V4532-INDEX('[1]Center of Mass'!$B$8:$M$105,MATCH(A4532,'[1]Center of Mass'!$B$8:$B$105,0),10))^2))</f>
        <v>371.94130655440006</v>
      </c>
    </row>
    <row r="4533" spans="1:25">
      <c r="A4533" s="403" t="s">
        <v>22</v>
      </c>
      <c r="B4533" s="403" t="s">
        <v>465</v>
      </c>
      <c r="C4533" s="403" t="s">
        <v>343</v>
      </c>
      <c r="D4533" s="403" t="s">
        <v>344</v>
      </c>
      <c r="E4533" s="403" t="s">
        <v>1455</v>
      </c>
      <c r="F4533" s="403">
        <v>0</v>
      </c>
      <c r="O4533" s="403" t="s">
        <v>345</v>
      </c>
      <c r="R4533" s="403">
        <v>4</v>
      </c>
      <c r="S4533" s="403">
        <v>1.5555000000000001</v>
      </c>
      <c r="T4533" s="403">
        <v>5.0259999999999998</v>
      </c>
      <c r="U4533" s="403">
        <v>13.252000000000001</v>
      </c>
      <c r="V4533" s="403">
        <v>4.2050000000000001</v>
      </c>
      <c r="W4533" s="403">
        <v>10.199999999999999</v>
      </c>
      <c r="X4533" s="404">
        <v>0.41548000000000002</v>
      </c>
      <c r="Y4533" s="403">
        <f>X4533+(S4533*((U4533-INDEX('[1]Center of Mass'!$B$8:$M$105,MATCH(A4533,'[1]Center of Mass'!$B$8:$B$105,0),9))^2+(V4533-INDEX('[1]Center of Mass'!$B$8:$M$105,MATCH(A4533,'[1]Center of Mass'!$B$8:$B$105,0),10))^2))</f>
        <v>216.81869326</v>
      </c>
    </row>
    <row r="4534" spans="1:25">
      <c r="A4534" s="403" t="s">
        <v>22</v>
      </c>
      <c r="B4534" s="403" t="s">
        <v>466</v>
      </c>
      <c r="C4534" s="403" t="s">
        <v>343</v>
      </c>
      <c r="D4534" s="403" t="s">
        <v>344</v>
      </c>
      <c r="E4534" s="403" t="s">
        <v>1455</v>
      </c>
      <c r="F4534" s="403">
        <v>0</v>
      </c>
      <c r="O4534" s="403" t="s">
        <v>345</v>
      </c>
      <c r="R4534" s="403">
        <v>4</v>
      </c>
      <c r="S4534" s="403">
        <v>1.5555000000000001</v>
      </c>
      <c r="T4534" s="403">
        <v>5.0259999999999998</v>
      </c>
      <c r="U4534" s="403">
        <v>14.355</v>
      </c>
      <c r="V4534" s="403">
        <v>4.2050000000000001</v>
      </c>
      <c r="W4534" s="403">
        <v>10.199999999999999</v>
      </c>
      <c r="X4534" s="404">
        <v>0.41548000000000002</v>
      </c>
      <c r="Y4534" s="403">
        <f>X4534+(S4534*((U4534-INDEX('[1]Center of Mass'!$B$8:$M$105,MATCH(A4534,'[1]Center of Mass'!$B$8:$B$105,0),9))^2+(V4534-INDEX('[1]Center of Mass'!$B$8:$M$105,MATCH(A4534,'[1]Center of Mass'!$B$8:$B$105,0),10))^2))</f>
        <v>189.42727933750001</v>
      </c>
    </row>
    <row r="4535" spans="1:25">
      <c r="A4535" s="403" t="s">
        <v>22</v>
      </c>
      <c r="B4535" s="403" t="s">
        <v>467</v>
      </c>
      <c r="C4535" s="403" t="s">
        <v>343</v>
      </c>
      <c r="D4535" s="403" t="s">
        <v>344</v>
      </c>
      <c r="E4535" s="403" t="s">
        <v>1455</v>
      </c>
      <c r="F4535" s="403">
        <v>0</v>
      </c>
      <c r="O4535" s="403" t="s">
        <v>345</v>
      </c>
      <c r="R4535" s="403">
        <v>4</v>
      </c>
      <c r="S4535" s="403">
        <v>1.5555000000000001</v>
      </c>
      <c r="T4535" s="403">
        <v>5.0259999999999998</v>
      </c>
      <c r="U4535" s="403">
        <v>15.458</v>
      </c>
      <c r="V4535" s="403">
        <v>4.2050000000000001</v>
      </c>
      <c r="W4535" s="403">
        <v>10.199999999999999</v>
      </c>
      <c r="X4535" s="404">
        <v>0.41548000000000002</v>
      </c>
      <c r="Y4535" s="403">
        <f>X4535+(S4535*((U4535-INDEX('[1]Center of Mass'!$B$8:$M$105,MATCH(A4535,'[1]Center of Mass'!$B$8:$B$105,0),9))^2+(V4535-INDEX('[1]Center of Mass'!$B$8:$M$105,MATCH(A4535,'[1]Center of Mass'!$B$8:$B$105,0),10))^2))</f>
        <v>165.820736014</v>
      </c>
    </row>
    <row r="4536" spans="1:25">
      <c r="A4536" s="403" t="s">
        <v>22</v>
      </c>
      <c r="B4536" s="403" t="s">
        <v>468</v>
      </c>
      <c r="C4536" s="403" t="s">
        <v>343</v>
      </c>
      <c r="D4536" s="403" t="s">
        <v>344</v>
      </c>
      <c r="E4536" s="403" t="s">
        <v>1455</v>
      </c>
      <c r="F4536" s="403">
        <v>0</v>
      </c>
      <c r="O4536" s="403" t="s">
        <v>345</v>
      </c>
      <c r="R4536" s="403">
        <v>4</v>
      </c>
      <c r="S4536" s="403">
        <v>1.6787000000000001</v>
      </c>
      <c r="T4536" s="403">
        <v>5.2009999999999996</v>
      </c>
      <c r="U4536" s="403">
        <v>16.605</v>
      </c>
      <c r="V4536" s="403">
        <v>4.2050000000000001</v>
      </c>
      <c r="W4536" s="403">
        <v>10.199999999999999</v>
      </c>
      <c r="X4536" s="404">
        <v>0.47638999999999998</v>
      </c>
      <c r="Y4536" s="403">
        <f>X4536+(S4536*((U4536-INDEX('[1]Center of Mass'!$B$8:$M$105,MATCH(A4536,'[1]Center of Mass'!$B$8:$B$105,0),9))^2+(V4536-INDEX('[1]Center of Mass'!$B$8:$M$105,MATCH(A4536,'[1]Center of Mass'!$B$8:$B$105,0),10))^2))</f>
        <v>156.8219885975</v>
      </c>
    </row>
    <row r="4537" spans="1:25">
      <c r="A4537" s="403" t="s">
        <v>22</v>
      </c>
      <c r="B4537" s="403" t="s">
        <v>469</v>
      </c>
      <c r="C4537" s="403" t="s">
        <v>343</v>
      </c>
      <c r="D4537" s="403" t="s">
        <v>344</v>
      </c>
      <c r="E4537" s="403" t="s">
        <v>1455</v>
      </c>
      <c r="F4537" s="403">
        <v>0</v>
      </c>
      <c r="O4537" s="403" t="s">
        <v>345</v>
      </c>
      <c r="R4537" s="403">
        <v>4</v>
      </c>
      <c r="S4537" s="403">
        <v>0.84599999999999997</v>
      </c>
      <c r="T4537" s="403">
        <v>4.0199999999999996</v>
      </c>
      <c r="U4537" s="403">
        <v>17.5</v>
      </c>
      <c r="V4537" s="403">
        <v>4.2050000000000001</v>
      </c>
      <c r="W4537" s="403">
        <v>10.199999999999999</v>
      </c>
      <c r="X4537" s="404">
        <v>0.16556000000000001</v>
      </c>
      <c r="Y4537" s="403">
        <f>X4537+(S4537*((U4537-INDEX('[1]Center of Mass'!$B$8:$M$105,MATCH(A4537,'[1]Center of Mass'!$B$8:$B$105,0),9))^2+(V4537-INDEX('[1]Center of Mass'!$B$8:$M$105,MATCH(A4537,'[1]Center of Mass'!$B$8:$B$105,0),10))^2))</f>
        <v>71.789578159999991</v>
      </c>
    </row>
    <row r="4538" spans="1:25">
      <c r="A4538" s="403" t="s">
        <v>22</v>
      </c>
      <c r="B4538" s="403" t="s">
        <v>658</v>
      </c>
      <c r="C4538" s="403" t="s">
        <v>343</v>
      </c>
      <c r="D4538" s="403" t="s">
        <v>344</v>
      </c>
      <c r="E4538" s="403" t="s">
        <v>1455</v>
      </c>
      <c r="F4538" s="403">
        <v>0</v>
      </c>
      <c r="O4538" s="403" t="s">
        <v>345</v>
      </c>
      <c r="R4538" s="403">
        <v>4</v>
      </c>
      <c r="S4538" s="403">
        <v>1.7625999999999999</v>
      </c>
      <c r="T4538" s="403">
        <v>5.32</v>
      </c>
      <c r="U4538" s="403">
        <v>0.625</v>
      </c>
      <c r="V4538" s="403">
        <v>5.6150000000000002</v>
      </c>
      <c r="W4538" s="403">
        <v>10.199999999999999</v>
      </c>
      <c r="X4538" s="404">
        <v>0.52153000000000005</v>
      </c>
      <c r="Y4538" s="403">
        <f>X4538+(S4538*((U4538-INDEX('[1]Center of Mass'!$B$8:$M$105,MATCH(A4538,'[1]Center of Mass'!$B$8:$B$105,0),9))^2+(V4538-INDEX('[1]Center of Mass'!$B$8:$M$105,MATCH(A4538,'[1]Center of Mass'!$B$8:$B$105,0),10))^2))</f>
        <v>869.67324133700004</v>
      </c>
    </row>
    <row r="4539" spans="1:25">
      <c r="A4539" s="403" t="s">
        <v>22</v>
      </c>
      <c r="B4539" s="403" t="s">
        <v>659</v>
      </c>
      <c r="C4539" s="403" t="s">
        <v>343</v>
      </c>
      <c r="D4539" s="403" t="s">
        <v>344</v>
      </c>
      <c r="E4539" s="403" t="s">
        <v>1455</v>
      </c>
      <c r="F4539" s="403">
        <v>0</v>
      </c>
      <c r="O4539" s="403" t="s">
        <v>345</v>
      </c>
      <c r="R4539" s="403">
        <v>4</v>
      </c>
      <c r="S4539" s="403">
        <v>1.4453</v>
      </c>
      <c r="T4539" s="403">
        <v>4.87</v>
      </c>
      <c r="U4539" s="403">
        <v>1.7629999999999999</v>
      </c>
      <c r="V4539" s="403">
        <v>5.6150000000000002</v>
      </c>
      <c r="W4539" s="403">
        <v>10.199999999999999</v>
      </c>
      <c r="X4539" s="404">
        <v>0.36601</v>
      </c>
      <c r="Y4539" s="403">
        <f>X4539+(S4539*((U4539-INDEX('[1]Center of Mass'!$B$8:$M$105,MATCH(A4539,'[1]Center of Mass'!$B$8:$B$105,0),9))^2+(V4539-INDEX('[1]Center of Mass'!$B$8:$M$105,MATCH(A4539,'[1]Center of Mass'!$B$8:$B$105,0),10))^2))</f>
        <v>645.31719219090007</v>
      </c>
    </row>
    <row r="4540" spans="1:25">
      <c r="A4540" s="403" t="s">
        <v>22</v>
      </c>
      <c r="B4540" s="403" t="s">
        <v>660</v>
      </c>
      <c r="C4540" s="403" t="s">
        <v>343</v>
      </c>
      <c r="D4540" s="403" t="s">
        <v>344</v>
      </c>
      <c r="E4540" s="403" t="s">
        <v>1455</v>
      </c>
      <c r="F4540" s="403">
        <v>0</v>
      </c>
      <c r="O4540" s="403" t="s">
        <v>345</v>
      </c>
      <c r="R4540" s="403">
        <v>4</v>
      </c>
      <c r="S4540" s="403">
        <v>1.4453</v>
      </c>
      <c r="T4540" s="403">
        <v>4.87</v>
      </c>
      <c r="U4540" s="403">
        <v>2.7879999999999998</v>
      </c>
      <c r="V4540" s="403">
        <v>5.6150000000000002</v>
      </c>
      <c r="W4540" s="403">
        <v>10.199999999999999</v>
      </c>
      <c r="X4540" s="404">
        <v>0.36601</v>
      </c>
      <c r="Y4540" s="403">
        <f>X4540+(S4540*((U4540-INDEX('[1]Center of Mass'!$B$8:$M$105,MATCH(A4540,'[1]Center of Mass'!$B$8:$B$105,0),9))^2+(V4540-INDEX('[1]Center of Mass'!$B$8:$M$105,MATCH(A4540,'[1]Center of Mass'!$B$8:$B$105,0),10))^2))</f>
        <v>587.51021460840002</v>
      </c>
    </row>
    <row r="4541" spans="1:25">
      <c r="A4541" s="403" t="s">
        <v>22</v>
      </c>
      <c r="B4541" s="403" t="s">
        <v>661</v>
      </c>
      <c r="C4541" s="403" t="s">
        <v>343</v>
      </c>
      <c r="D4541" s="403" t="s">
        <v>344</v>
      </c>
      <c r="E4541" s="403" t="s">
        <v>1455</v>
      </c>
      <c r="F4541" s="403">
        <v>0</v>
      </c>
      <c r="O4541" s="403" t="s">
        <v>345</v>
      </c>
      <c r="R4541" s="403">
        <v>4</v>
      </c>
      <c r="S4541" s="403">
        <v>1.8331</v>
      </c>
      <c r="T4541" s="403">
        <v>5.42</v>
      </c>
      <c r="U4541" s="403">
        <v>3.95</v>
      </c>
      <c r="V4541" s="403">
        <v>5.6150000000000002</v>
      </c>
      <c r="W4541" s="403">
        <v>10.199999999999999</v>
      </c>
      <c r="X4541" s="404">
        <v>0.56186999999999998</v>
      </c>
      <c r="Y4541" s="403">
        <f>X4541+(S4541*((U4541-INDEX('[1]Center of Mass'!$B$8:$M$105,MATCH(A4541,'[1]Center of Mass'!$B$8:$B$105,0),9))^2+(V4541-INDEX('[1]Center of Mass'!$B$8:$M$105,MATCH(A4541,'[1]Center of Mass'!$B$8:$B$105,0),10))^2))</f>
        <v>666.78872003200013</v>
      </c>
    </row>
    <row r="4542" spans="1:25">
      <c r="A4542" s="403" t="s">
        <v>22</v>
      </c>
      <c r="B4542" s="403" t="s">
        <v>662</v>
      </c>
      <c r="C4542" s="403" t="s">
        <v>343</v>
      </c>
      <c r="D4542" s="403" t="s">
        <v>344</v>
      </c>
      <c r="E4542" s="403" t="s">
        <v>1455</v>
      </c>
      <c r="F4542" s="403">
        <v>0</v>
      </c>
      <c r="O4542" s="403" t="s">
        <v>345</v>
      </c>
      <c r="R4542" s="403">
        <v>4</v>
      </c>
      <c r="S4542" s="403">
        <v>1.8331</v>
      </c>
      <c r="T4542" s="403">
        <v>5.42</v>
      </c>
      <c r="U4542" s="403">
        <v>5.25</v>
      </c>
      <c r="V4542" s="403">
        <v>5.6150000000000002</v>
      </c>
      <c r="W4542" s="403">
        <v>10.199999999999999</v>
      </c>
      <c r="X4542" s="404">
        <v>0.56186999999999998</v>
      </c>
      <c r="Y4542" s="403">
        <f>X4542+(S4542*((U4542-INDEX('[1]Center of Mass'!$B$8:$M$105,MATCH(A4542,'[1]Center of Mass'!$B$8:$B$105,0),9))^2+(V4542-INDEX('[1]Center of Mass'!$B$8:$M$105,MATCH(A4542,'[1]Center of Mass'!$B$8:$B$105,0),10))^2))</f>
        <v>584.87921287200004</v>
      </c>
    </row>
    <row r="4543" spans="1:25">
      <c r="A4543" s="403" t="s">
        <v>22</v>
      </c>
      <c r="B4543" s="403" t="s">
        <v>663</v>
      </c>
      <c r="C4543" s="403" t="s">
        <v>343</v>
      </c>
      <c r="D4543" s="403" t="s">
        <v>344</v>
      </c>
      <c r="E4543" s="403" t="s">
        <v>1455</v>
      </c>
      <c r="F4543" s="403">
        <v>0</v>
      </c>
      <c r="O4543" s="403" t="s">
        <v>345</v>
      </c>
      <c r="R4543" s="403">
        <v>4</v>
      </c>
      <c r="S4543" s="403">
        <v>1.8331</v>
      </c>
      <c r="T4543" s="403">
        <v>5.42</v>
      </c>
      <c r="U4543" s="403">
        <v>6.55</v>
      </c>
      <c r="V4543" s="403">
        <v>5.6150000000000002</v>
      </c>
      <c r="W4543" s="403">
        <v>10.199999999999999</v>
      </c>
      <c r="X4543" s="404">
        <v>0.56186999999999998</v>
      </c>
      <c r="Y4543" s="403">
        <f>X4543+(S4543*((U4543-INDEX('[1]Center of Mass'!$B$8:$M$105,MATCH(A4543,'[1]Center of Mass'!$B$8:$B$105,0),9))^2+(V4543-INDEX('[1]Center of Mass'!$B$8:$M$105,MATCH(A4543,'[1]Center of Mass'!$B$8:$B$105,0),10))^2))</f>
        <v>509.16558371200006</v>
      </c>
    </row>
    <row r="4544" spans="1:25">
      <c r="A4544" s="403" t="s">
        <v>22</v>
      </c>
      <c r="B4544" s="403" t="s">
        <v>664</v>
      </c>
      <c r="C4544" s="403" t="s">
        <v>343</v>
      </c>
      <c r="D4544" s="403" t="s">
        <v>344</v>
      </c>
      <c r="E4544" s="403" t="s">
        <v>1455</v>
      </c>
      <c r="F4544" s="403">
        <v>0</v>
      </c>
      <c r="O4544" s="403" t="s">
        <v>345</v>
      </c>
      <c r="R4544" s="403">
        <v>4</v>
      </c>
      <c r="S4544" s="403">
        <v>1.6215999999999999</v>
      </c>
      <c r="T4544" s="403">
        <v>5.12</v>
      </c>
      <c r="U4544" s="403">
        <v>7.7750000000000004</v>
      </c>
      <c r="V4544" s="403">
        <v>5.6150000000000002</v>
      </c>
      <c r="W4544" s="403">
        <v>10.199999999999999</v>
      </c>
      <c r="X4544" s="404">
        <v>0.44738</v>
      </c>
      <c r="Y4544" s="403">
        <f>X4544+(S4544*((U4544-INDEX('[1]Center of Mass'!$B$8:$M$105,MATCH(A4544,'[1]Center of Mass'!$B$8:$B$105,0),9))^2+(V4544-INDEX('[1]Center of Mass'!$B$8:$M$105,MATCH(A4544,'[1]Center of Mass'!$B$8:$B$105,0),10))^2))</f>
        <v>392.271255612</v>
      </c>
    </row>
    <row r="4545" spans="1:25">
      <c r="A4545" s="403" t="s">
        <v>22</v>
      </c>
      <c r="B4545" s="403" t="s">
        <v>665</v>
      </c>
      <c r="C4545" s="403" t="s">
        <v>343</v>
      </c>
      <c r="D4545" s="403" t="s">
        <v>344</v>
      </c>
      <c r="E4545" s="403" t="s">
        <v>1455</v>
      </c>
      <c r="F4545" s="403">
        <v>0</v>
      </c>
      <c r="O4545" s="403" t="s">
        <v>345</v>
      </c>
      <c r="R4545" s="403">
        <v>4</v>
      </c>
      <c r="S4545" s="403">
        <v>1.6215999999999999</v>
      </c>
      <c r="T4545" s="403">
        <v>5.12</v>
      </c>
      <c r="U4545" s="403">
        <v>8.9250000000000007</v>
      </c>
      <c r="V4545" s="403">
        <v>5.6150000000000002</v>
      </c>
      <c r="W4545" s="403">
        <v>10.199999999999999</v>
      </c>
      <c r="X4545" s="404">
        <v>0.44738</v>
      </c>
      <c r="Y4545" s="403">
        <f>X4545+(S4545*((U4545-INDEX('[1]Center of Mass'!$B$8:$M$105,MATCH(A4545,'[1]Center of Mass'!$B$8:$B$105,0),9))^2+(V4545-INDEX('[1]Center of Mass'!$B$8:$M$105,MATCH(A4545,'[1]Center of Mass'!$B$8:$B$105,0),10))^2))</f>
        <v>342.159275132</v>
      </c>
    </row>
    <row r="4546" spans="1:25">
      <c r="A4546" s="403" t="s">
        <v>22</v>
      </c>
      <c r="B4546" s="403" t="s">
        <v>666</v>
      </c>
      <c r="C4546" s="403" t="s">
        <v>343</v>
      </c>
      <c r="D4546" s="403" t="s">
        <v>344</v>
      </c>
      <c r="E4546" s="403" t="s">
        <v>1455</v>
      </c>
      <c r="F4546" s="403">
        <v>0</v>
      </c>
      <c r="O4546" s="403" t="s">
        <v>345</v>
      </c>
      <c r="R4546" s="403">
        <v>4</v>
      </c>
      <c r="S4546" s="403">
        <v>2.2503000000000002</v>
      </c>
      <c r="T4546" s="403">
        <v>6.0119999999999996</v>
      </c>
      <c r="U4546" s="403">
        <v>10.298</v>
      </c>
      <c r="V4546" s="403">
        <v>5.6150000000000002</v>
      </c>
      <c r="W4546" s="403">
        <v>10.199999999999999</v>
      </c>
      <c r="X4546" s="404">
        <v>0.85046999999999995</v>
      </c>
      <c r="Y4546" s="403">
        <f>X4546+(S4546*((U4546-INDEX('[1]Center of Mass'!$B$8:$M$105,MATCH(A4546,'[1]Center of Mass'!$B$8:$B$105,0),9))^2+(V4546-INDEX('[1]Center of Mass'!$B$8:$M$105,MATCH(A4546,'[1]Center of Mass'!$B$8:$B$105,0),10))^2))</f>
        <v>399.8150861904</v>
      </c>
    </row>
    <row r="4547" spans="1:25">
      <c r="A4547" s="403" t="s">
        <v>22</v>
      </c>
      <c r="B4547" s="403" t="s">
        <v>667</v>
      </c>
      <c r="C4547" s="403" t="s">
        <v>343</v>
      </c>
      <c r="D4547" s="403" t="s">
        <v>344</v>
      </c>
      <c r="E4547" s="403" t="s">
        <v>1455</v>
      </c>
      <c r="F4547" s="403">
        <v>0</v>
      </c>
      <c r="O4547" s="403" t="s">
        <v>345</v>
      </c>
      <c r="R4547" s="403">
        <v>4</v>
      </c>
      <c r="S4547" s="403">
        <v>2.2618</v>
      </c>
      <c r="T4547" s="403">
        <v>6.0279999999999996</v>
      </c>
      <c r="U4547" s="403">
        <v>11.898</v>
      </c>
      <c r="V4547" s="403">
        <v>5.6150000000000002</v>
      </c>
      <c r="W4547" s="403">
        <v>10.199999999999999</v>
      </c>
      <c r="X4547" s="404">
        <v>0.85975000000000001</v>
      </c>
      <c r="Y4547" s="403">
        <f>X4547+(S4547*((U4547-INDEX('[1]Center of Mass'!$B$8:$M$105,MATCH(A4547,'[1]Center of Mass'!$B$8:$B$105,0),9))^2+(V4547-INDEX('[1]Center of Mass'!$B$8:$M$105,MATCH(A4547,'[1]Center of Mass'!$B$8:$B$105,0),10))^2))</f>
        <v>324.50606794240008</v>
      </c>
    </row>
    <row r="4548" spans="1:25">
      <c r="A4548" s="403" t="s">
        <v>22</v>
      </c>
      <c r="B4548" s="403" t="s">
        <v>668</v>
      </c>
      <c r="C4548" s="403" t="s">
        <v>343</v>
      </c>
      <c r="D4548" s="403" t="s">
        <v>344</v>
      </c>
      <c r="E4548" s="403" t="s">
        <v>1455</v>
      </c>
      <c r="F4548" s="403">
        <v>0</v>
      </c>
      <c r="O4548" s="403" t="s">
        <v>345</v>
      </c>
      <c r="R4548" s="403">
        <v>4</v>
      </c>
      <c r="S4548" s="403">
        <v>1.5555000000000001</v>
      </c>
      <c r="T4548" s="403">
        <v>5.0259999999999998</v>
      </c>
      <c r="U4548" s="403">
        <v>13.252000000000001</v>
      </c>
      <c r="V4548" s="403">
        <v>5.6150000000000002</v>
      </c>
      <c r="W4548" s="403">
        <v>10.199999999999999</v>
      </c>
      <c r="X4548" s="404">
        <v>0.41548000000000002</v>
      </c>
      <c r="Y4548" s="403">
        <f>X4548+(S4548*((U4548-INDEX('[1]Center of Mass'!$B$8:$M$105,MATCH(A4548,'[1]Center of Mass'!$B$8:$B$105,0),9))^2+(V4548-INDEX('[1]Center of Mass'!$B$8:$M$105,MATCH(A4548,'[1]Center of Mass'!$B$8:$B$105,0),10))^2))</f>
        <v>184.19621839000001</v>
      </c>
    </row>
    <row r="4549" spans="1:25">
      <c r="A4549" s="403" t="s">
        <v>22</v>
      </c>
      <c r="B4549" s="403" t="s">
        <v>669</v>
      </c>
      <c r="C4549" s="403" t="s">
        <v>343</v>
      </c>
      <c r="D4549" s="403" t="s">
        <v>344</v>
      </c>
      <c r="E4549" s="403" t="s">
        <v>1455</v>
      </c>
      <c r="F4549" s="403">
        <v>0</v>
      </c>
      <c r="O4549" s="403" t="s">
        <v>345</v>
      </c>
      <c r="R4549" s="403">
        <v>4</v>
      </c>
      <c r="S4549" s="403">
        <v>1.5555000000000001</v>
      </c>
      <c r="T4549" s="403">
        <v>5.0259999999999998</v>
      </c>
      <c r="U4549" s="403">
        <v>14.355</v>
      </c>
      <c r="V4549" s="403">
        <v>5.6150000000000002</v>
      </c>
      <c r="W4549" s="403">
        <v>10.199999999999999</v>
      </c>
      <c r="X4549" s="404">
        <v>0.41548000000000002</v>
      </c>
      <c r="Y4549" s="403">
        <f>X4549+(S4549*((U4549-INDEX('[1]Center of Mass'!$B$8:$M$105,MATCH(A4549,'[1]Center of Mass'!$B$8:$B$105,0),9))^2+(V4549-INDEX('[1]Center of Mass'!$B$8:$M$105,MATCH(A4549,'[1]Center of Mass'!$B$8:$B$105,0),10))^2))</f>
        <v>156.80480446750002</v>
      </c>
    </row>
    <row r="4550" spans="1:25">
      <c r="A4550" s="403" t="s">
        <v>22</v>
      </c>
      <c r="B4550" s="403" t="s">
        <v>670</v>
      </c>
      <c r="C4550" s="403" t="s">
        <v>343</v>
      </c>
      <c r="D4550" s="403" t="s">
        <v>344</v>
      </c>
      <c r="E4550" s="403" t="s">
        <v>1455</v>
      </c>
      <c r="F4550" s="403">
        <v>0</v>
      </c>
      <c r="O4550" s="403" t="s">
        <v>345</v>
      </c>
      <c r="R4550" s="403">
        <v>4</v>
      </c>
      <c r="S4550" s="403">
        <v>1.5555000000000001</v>
      </c>
      <c r="T4550" s="403">
        <v>5.0259999999999998</v>
      </c>
      <c r="U4550" s="403">
        <v>15.458</v>
      </c>
      <c r="V4550" s="403">
        <v>5.6150000000000002</v>
      </c>
      <c r="W4550" s="403">
        <v>10.199999999999999</v>
      </c>
      <c r="X4550" s="404">
        <v>0.41548000000000002</v>
      </c>
      <c r="Y4550" s="403">
        <f>X4550+(S4550*((U4550-INDEX('[1]Center of Mass'!$B$8:$M$105,MATCH(A4550,'[1]Center of Mass'!$B$8:$B$105,0),9))^2+(V4550-INDEX('[1]Center of Mass'!$B$8:$M$105,MATCH(A4550,'[1]Center of Mass'!$B$8:$B$105,0),10))^2))</f>
        <v>133.19826114400001</v>
      </c>
    </row>
    <row r="4551" spans="1:25">
      <c r="A4551" s="403" t="s">
        <v>22</v>
      </c>
      <c r="B4551" s="403" t="s">
        <v>671</v>
      </c>
      <c r="C4551" s="403" t="s">
        <v>343</v>
      </c>
      <c r="D4551" s="403" t="s">
        <v>344</v>
      </c>
      <c r="E4551" s="403" t="s">
        <v>1455</v>
      </c>
      <c r="F4551" s="403">
        <v>0</v>
      </c>
      <c r="O4551" s="403" t="s">
        <v>345</v>
      </c>
      <c r="R4551" s="403">
        <v>4</v>
      </c>
      <c r="S4551" s="403">
        <v>1.6787000000000001</v>
      </c>
      <c r="T4551" s="403">
        <v>5.2009999999999996</v>
      </c>
      <c r="U4551" s="403">
        <v>16.605</v>
      </c>
      <c r="V4551" s="403">
        <v>5.6150000000000002</v>
      </c>
      <c r="W4551" s="403">
        <v>10.199999999999999</v>
      </c>
      <c r="X4551" s="404">
        <v>0.47638999999999998</v>
      </c>
      <c r="Y4551" s="403">
        <f>X4551+(S4551*((U4551-INDEX('[1]Center of Mass'!$B$8:$M$105,MATCH(A4551,'[1]Center of Mass'!$B$8:$B$105,0),9))^2+(V4551-INDEX('[1]Center of Mass'!$B$8:$M$105,MATCH(A4551,'[1]Center of Mass'!$B$8:$B$105,0),10))^2))</f>
        <v>121.61572143950001</v>
      </c>
    </row>
    <row r="4552" spans="1:25">
      <c r="A4552" s="403" t="s">
        <v>22</v>
      </c>
      <c r="B4552" s="403" t="s">
        <v>470</v>
      </c>
      <c r="C4552" s="403" t="s">
        <v>343</v>
      </c>
      <c r="D4552" s="403" t="s">
        <v>344</v>
      </c>
      <c r="E4552" s="403" t="s">
        <v>1455</v>
      </c>
      <c r="F4552" s="403">
        <v>0</v>
      </c>
      <c r="O4552" s="403" t="s">
        <v>345</v>
      </c>
      <c r="R4552" s="403">
        <v>4</v>
      </c>
      <c r="S4552" s="403">
        <v>0.84599999999999997</v>
      </c>
      <c r="T4552" s="403">
        <v>4.0199999999999996</v>
      </c>
      <c r="U4552" s="403">
        <v>17.5</v>
      </c>
      <c r="V4552" s="403">
        <v>5.6150000000000002</v>
      </c>
      <c r="W4552" s="403">
        <v>10.199999999999999</v>
      </c>
      <c r="X4552" s="404">
        <v>0.16556000000000001</v>
      </c>
      <c r="Y4552" s="403">
        <f>X4552+(S4552*((U4552-INDEX('[1]Center of Mass'!$B$8:$M$105,MATCH(A4552,'[1]Center of Mass'!$B$8:$B$105,0),9))^2+(V4552-INDEX('[1]Center of Mass'!$B$8:$M$105,MATCH(A4552,'[1]Center of Mass'!$B$8:$B$105,0),10))^2))</f>
        <v>54.046978520000003</v>
      </c>
    </row>
    <row r="4553" spans="1:25">
      <c r="A4553" s="403" t="s">
        <v>22</v>
      </c>
      <c r="B4553" s="403" t="s">
        <v>472</v>
      </c>
      <c r="C4553" s="403" t="s">
        <v>343</v>
      </c>
      <c r="D4553" s="403" t="s">
        <v>344</v>
      </c>
      <c r="E4553" s="403" t="s">
        <v>1455</v>
      </c>
      <c r="F4553" s="403">
        <v>0</v>
      </c>
      <c r="O4553" s="403" t="s">
        <v>345</v>
      </c>
      <c r="R4553" s="403">
        <v>4</v>
      </c>
      <c r="S4553" s="403">
        <v>1.6875</v>
      </c>
      <c r="T4553" s="403">
        <v>5.2</v>
      </c>
      <c r="U4553" s="403">
        <v>0.625</v>
      </c>
      <c r="V4553" s="403">
        <v>6.9950000000000001</v>
      </c>
      <c r="W4553" s="403">
        <v>10.199999999999999</v>
      </c>
      <c r="X4553" s="404">
        <v>0.47602</v>
      </c>
      <c r="Y4553" s="403">
        <f>X4553+(S4553*((U4553-INDEX('[1]Center of Mass'!$B$8:$M$105,MATCH(A4553,'[1]Center of Mass'!$B$8:$B$105,0),9))^2+(V4553-INDEX('[1]Center of Mass'!$B$8:$M$105,MATCH(A4553,'[1]Center of Mass'!$B$8:$B$105,0),10))^2))</f>
        <v>804.45472468750006</v>
      </c>
    </row>
    <row r="4554" spans="1:25">
      <c r="A4554" s="403" t="s">
        <v>22</v>
      </c>
      <c r="B4554" s="403" t="s">
        <v>473</v>
      </c>
      <c r="C4554" s="403" t="s">
        <v>343</v>
      </c>
      <c r="D4554" s="403" t="s">
        <v>344</v>
      </c>
      <c r="E4554" s="403" t="s">
        <v>1455</v>
      </c>
      <c r="F4554" s="403">
        <v>0</v>
      </c>
      <c r="O4554" s="403" t="s">
        <v>345</v>
      </c>
      <c r="R4554" s="403">
        <v>4</v>
      </c>
      <c r="S4554" s="403">
        <v>1.3837999999999999</v>
      </c>
      <c r="T4554" s="403">
        <v>4.75</v>
      </c>
      <c r="U4554" s="403">
        <v>1.7629999999999999</v>
      </c>
      <c r="V4554" s="403">
        <v>6.9950000000000001</v>
      </c>
      <c r="W4554" s="403">
        <v>10.199999999999999</v>
      </c>
      <c r="X4554" s="404">
        <v>0.33130999999999999</v>
      </c>
      <c r="Y4554" s="403">
        <f>X4554+(S4554*((U4554-INDEX('[1]Center of Mass'!$B$8:$M$105,MATCH(A4554,'[1]Center of Mass'!$B$8:$B$105,0),9))^2+(V4554-INDEX('[1]Center of Mass'!$B$8:$M$105,MATCH(A4554,'[1]Center of Mass'!$B$8:$B$105,0),10))^2))</f>
        <v>594.76257238540018</v>
      </c>
    </row>
    <row r="4555" spans="1:25">
      <c r="A4555" s="403" t="s">
        <v>22</v>
      </c>
      <c r="B4555" s="403" t="s">
        <v>474</v>
      </c>
      <c r="C4555" s="403" t="s">
        <v>343</v>
      </c>
      <c r="D4555" s="403" t="s">
        <v>344</v>
      </c>
      <c r="E4555" s="403" t="s">
        <v>1455</v>
      </c>
      <c r="F4555" s="403">
        <v>0</v>
      </c>
      <c r="O4555" s="403" t="s">
        <v>345</v>
      </c>
      <c r="R4555" s="403">
        <v>4</v>
      </c>
      <c r="S4555" s="403">
        <v>1.3837999999999999</v>
      </c>
      <c r="T4555" s="403">
        <v>4.75</v>
      </c>
      <c r="U4555" s="403">
        <v>2.7879999999999998</v>
      </c>
      <c r="V4555" s="403">
        <v>6.9950000000000001</v>
      </c>
      <c r="W4555" s="403">
        <v>10.199999999999999</v>
      </c>
      <c r="X4555" s="404">
        <v>0.33130999999999999</v>
      </c>
      <c r="Y4555" s="403">
        <f>X4555+(S4555*((U4555-INDEX('[1]Center of Mass'!$B$8:$M$105,MATCH(A4555,'[1]Center of Mass'!$B$8:$B$105,0),9))^2+(V4555-INDEX('[1]Center of Mass'!$B$8:$M$105,MATCH(A4555,'[1]Center of Mass'!$B$8:$B$105,0),10))^2))</f>
        <v>539.41538109040005</v>
      </c>
    </row>
    <row r="4556" spans="1:25">
      <c r="A4556" s="403" t="s">
        <v>22</v>
      </c>
      <c r="B4556" s="403" t="s">
        <v>475</v>
      </c>
      <c r="C4556" s="403" t="s">
        <v>343</v>
      </c>
      <c r="D4556" s="403" t="s">
        <v>344</v>
      </c>
      <c r="E4556" s="403" t="s">
        <v>1455</v>
      </c>
      <c r="F4556" s="403">
        <v>0</v>
      </c>
      <c r="O4556" s="403" t="s">
        <v>345</v>
      </c>
      <c r="R4556" s="403">
        <v>4</v>
      </c>
      <c r="S4556" s="403">
        <v>1.7549999999999999</v>
      </c>
      <c r="T4556" s="403">
        <v>5.3</v>
      </c>
      <c r="U4556" s="403">
        <v>3.95</v>
      </c>
      <c r="V4556" s="403">
        <v>6.9950000000000001</v>
      </c>
      <c r="W4556" s="403">
        <v>10.199999999999999</v>
      </c>
      <c r="X4556" s="404">
        <v>0.51370000000000005</v>
      </c>
      <c r="Y4556" s="403">
        <f>X4556+(S4556*((U4556-INDEX('[1]Center of Mass'!$B$8:$M$105,MATCH(A4556,'[1]Center of Mass'!$B$8:$B$105,0),9))^2+(V4556-INDEX('[1]Center of Mass'!$B$8:$M$105,MATCH(A4556,'[1]Center of Mass'!$B$8:$B$105,0),10))^2))</f>
        <v>609.0894340000001</v>
      </c>
    </row>
    <row r="4557" spans="1:25">
      <c r="A4557" s="403" t="s">
        <v>22</v>
      </c>
      <c r="B4557" s="403" t="s">
        <v>476</v>
      </c>
      <c r="C4557" s="403" t="s">
        <v>343</v>
      </c>
      <c r="D4557" s="403" t="s">
        <v>344</v>
      </c>
      <c r="E4557" s="403" t="s">
        <v>1455</v>
      </c>
      <c r="F4557" s="403">
        <v>0</v>
      </c>
      <c r="O4557" s="403" t="s">
        <v>345</v>
      </c>
      <c r="R4557" s="403">
        <v>4</v>
      </c>
      <c r="S4557" s="403">
        <v>1.7549999999999999</v>
      </c>
      <c r="T4557" s="403">
        <v>5.3</v>
      </c>
      <c r="U4557" s="403">
        <v>5.25</v>
      </c>
      <c r="V4557" s="403">
        <v>6.9950000000000001</v>
      </c>
      <c r="W4557" s="403">
        <v>10.199999999999999</v>
      </c>
      <c r="X4557" s="404">
        <v>0.51370000000000005</v>
      </c>
      <c r="Y4557" s="403">
        <f>X4557+(S4557*((U4557-INDEX('[1]Center of Mass'!$B$8:$M$105,MATCH(A4557,'[1]Center of Mass'!$B$8:$B$105,0),9))^2+(V4557-INDEX('[1]Center of Mass'!$B$8:$M$105,MATCH(A4557,'[1]Center of Mass'!$B$8:$B$105,0),10))^2))</f>
        <v>530.66971600000011</v>
      </c>
    </row>
    <row r="4558" spans="1:25">
      <c r="A4558" s="403" t="s">
        <v>22</v>
      </c>
      <c r="B4558" s="403" t="s">
        <v>477</v>
      </c>
      <c r="C4558" s="403" t="s">
        <v>343</v>
      </c>
      <c r="D4558" s="403" t="s">
        <v>344</v>
      </c>
      <c r="E4558" s="403" t="s">
        <v>1455</v>
      </c>
      <c r="F4558" s="403">
        <v>0</v>
      </c>
      <c r="O4558" s="403" t="s">
        <v>345</v>
      </c>
      <c r="R4558" s="403">
        <v>4</v>
      </c>
      <c r="S4558" s="403">
        <v>1.7549999999999999</v>
      </c>
      <c r="T4558" s="403">
        <v>5.3</v>
      </c>
      <c r="U4558" s="403">
        <v>6.55</v>
      </c>
      <c r="V4558" s="403">
        <v>6.9950000000000001</v>
      </c>
      <c r="W4558" s="403">
        <v>10.199999999999999</v>
      </c>
      <c r="X4558" s="404">
        <v>0.51370000000000005</v>
      </c>
      <c r="Y4558" s="403">
        <f>X4558+(S4558*((U4558-INDEX('[1]Center of Mass'!$B$8:$M$105,MATCH(A4558,'[1]Center of Mass'!$B$8:$B$105,0),9))^2+(V4558-INDEX('[1]Center of Mass'!$B$8:$M$105,MATCH(A4558,'[1]Center of Mass'!$B$8:$B$105,0),10))^2))</f>
        <v>458.18189800000005</v>
      </c>
    </row>
    <row r="4559" spans="1:25">
      <c r="A4559" s="403" t="s">
        <v>22</v>
      </c>
      <c r="B4559" s="403" t="s">
        <v>478</v>
      </c>
      <c r="C4559" s="403" t="s">
        <v>343</v>
      </c>
      <c r="D4559" s="403" t="s">
        <v>344</v>
      </c>
      <c r="E4559" s="403" t="s">
        <v>1455</v>
      </c>
      <c r="F4559" s="403">
        <v>0</v>
      </c>
      <c r="O4559" s="403" t="s">
        <v>345</v>
      </c>
      <c r="R4559" s="403">
        <v>4</v>
      </c>
      <c r="S4559" s="403">
        <v>1.5525</v>
      </c>
      <c r="T4559" s="403">
        <v>5</v>
      </c>
      <c r="U4559" s="403">
        <v>7.7750000000000004</v>
      </c>
      <c r="V4559" s="403">
        <v>6.9950000000000001</v>
      </c>
      <c r="W4559" s="403">
        <v>10.199999999999999</v>
      </c>
      <c r="X4559" s="404">
        <v>0.40688000000000002</v>
      </c>
      <c r="Y4559" s="403">
        <f>X4559+(S4559*((U4559-INDEX('[1]Center of Mass'!$B$8:$M$105,MATCH(A4559,'[1]Center of Mass'!$B$8:$B$105,0),9))^2+(V4559-INDEX('[1]Center of Mass'!$B$8:$M$105,MATCH(A4559,'[1]Center of Mass'!$B$8:$B$105,0),10))^2))</f>
        <v>349.6448988125</v>
      </c>
    </row>
    <row r="4560" spans="1:25">
      <c r="A4560" s="403" t="s">
        <v>22</v>
      </c>
      <c r="B4560" s="403" t="s">
        <v>479</v>
      </c>
      <c r="C4560" s="403" t="s">
        <v>343</v>
      </c>
      <c r="D4560" s="403" t="s">
        <v>344</v>
      </c>
      <c r="E4560" s="403" t="s">
        <v>1455</v>
      </c>
      <c r="F4560" s="403">
        <v>0</v>
      </c>
      <c r="O4560" s="403" t="s">
        <v>345</v>
      </c>
      <c r="R4560" s="403">
        <v>4</v>
      </c>
      <c r="S4560" s="403">
        <v>1.5525</v>
      </c>
      <c r="T4560" s="403">
        <v>5</v>
      </c>
      <c r="U4560" s="403">
        <v>8.9250000000000007</v>
      </c>
      <c r="V4560" s="403">
        <v>6.9950000000000001</v>
      </c>
      <c r="W4560" s="403">
        <v>10.199999999999999</v>
      </c>
      <c r="X4560" s="404">
        <v>0.40688000000000002</v>
      </c>
      <c r="Y4560" s="403">
        <f>X4560+(S4560*((U4560-INDEX('[1]Center of Mass'!$B$8:$M$105,MATCH(A4560,'[1]Center of Mass'!$B$8:$B$105,0),9))^2+(V4560-INDEX('[1]Center of Mass'!$B$8:$M$105,MATCH(A4560,'[1]Center of Mass'!$B$8:$B$105,0),10))^2))</f>
        <v>301.66830181250003</v>
      </c>
    </row>
    <row r="4561" spans="1:25">
      <c r="A4561" s="403" t="s">
        <v>22</v>
      </c>
      <c r="B4561" s="403" t="s">
        <v>480</v>
      </c>
      <c r="C4561" s="403" t="s">
        <v>343</v>
      </c>
      <c r="D4561" s="403" t="s">
        <v>344</v>
      </c>
      <c r="E4561" s="403" t="s">
        <v>1455</v>
      </c>
      <c r="F4561" s="403">
        <v>0</v>
      </c>
      <c r="O4561" s="403" t="s">
        <v>345</v>
      </c>
      <c r="R4561" s="403">
        <v>4</v>
      </c>
      <c r="S4561" s="403">
        <v>2.1545000000000001</v>
      </c>
      <c r="T4561" s="403">
        <v>5.8920000000000003</v>
      </c>
      <c r="U4561" s="403">
        <v>10.298</v>
      </c>
      <c r="V4561" s="403">
        <v>6.9950000000000001</v>
      </c>
      <c r="W4561" s="403">
        <v>10.199999999999999</v>
      </c>
      <c r="X4561" s="404">
        <v>0.78449000000000002</v>
      </c>
      <c r="Y4561" s="403">
        <f>X4561+(S4561*((U4561-INDEX('[1]Center of Mass'!$B$8:$M$105,MATCH(A4561,'[1]Center of Mass'!$B$8:$B$105,0),9))^2+(V4561-INDEX('[1]Center of Mass'!$B$8:$M$105,MATCH(A4561,'[1]Center of Mass'!$B$8:$B$105,0),10))^2))</f>
        <v>346.83607441600003</v>
      </c>
    </row>
    <row r="4562" spans="1:25">
      <c r="A4562" s="403" t="s">
        <v>22</v>
      </c>
      <c r="B4562" s="403" t="s">
        <v>481</v>
      </c>
      <c r="C4562" s="403" t="s">
        <v>343</v>
      </c>
      <c r="D4562" s="403" t="s">
        <v>344</v>
      </c>
      <c r="E4562" s="403" t="s">
        <v>1455</v>
      </c>
      <c r="F4562" s="403">
        <v>0</v>
      </c>
      <c r="O4562" s="403" t="s">
        <v>345</v>
      </c>
      <c r="R4562" s="403">
        <v>4</v>
      </c>
      <c r="S4562" s="403">
        <v>2.1655000000000002</v>
      </c>
      <c r="T4562" s="403">
        <v>5.9080000000000004</v>
      </c>
      <c r="U4562" s="403">
        <v>11.898</v>
      </c>
      <c r="V4562" s="403">
        <v>6.9950000000000001</v>
      </c>
      <c r="W4562" s="403">
        <v>10.199999999999999</v>
      </c>
      <c r="X4562" s="404">
        <v>0.79322000000000004</v>
      </c>
      <c r="Y4562" s="403">
        <f>X4562+(S4562*((U4562-INDEX('[1]Center of Mass'!$B$8:$M$105,MATCH(A4562,'[1]Center of Mass'!$B$8:$B$105,0),9))^2+(V4562-INDEX('[1]Center of Mass'!$B$8:$M$105,MATCH(A4562,'[1]Center of Mass'!$B$8:$B$105,0),10))^2))</f>
        <v>274.54803814400009</v>
      </c>
    </row>
    <row r="4563" spans="1:25">
      <c r="A4563" s="403" t="s">
        <v>22</v>
      </c>
      <c r="B4563" s="403" t="s">
        <v>672</v>
      </c>
      <c r="C4563" s="403" t="s">
        <v>343</v>
      </c>
      <c r="D4563" s="403" t="s">
        <v>344</v>
      </c>
      <c r="E4563" s="403" t="s">
        <v>1455</v>
      </c>
      <c r="F4563" s="403">
        <v>0</v>
      </c>
      <c r="O4563" s="403" t="s">
        <v>345</v>
      </c>
      <c r="R4563" s="403">
        <v>4</v>
      </c>
      <c r="S4563" s="403">
        <v>1.4893000000000001</v>
      </c>
      <c r="T4563" s="403">
        <v>4.9059999999999997</v>
      </c>
      <c r="U4563" s="403">
        <v>13.252000000000001</v>
      </c>
      <c r="V4563" s="403">
        <v>6.9950000000000001</v>
      </c>
      <c r="W4563" s="403">
        <v>10.199999999999999</v>
      </c>
      <c r="X4563" s="404">
        <v>0.37722</v>
      </c>
      <c r="Y4563" s="403">
        <f>X4563+(S4563*((U4563-INDEX('[1]Center of Mass'!$B$8:$M$105,MATCH(A4563,'[1]Center of Mass'!$B$8:$B$105,0),9))^2+(V4563-INDEX('[1]Center of Mass'!$B$8:$M$105,MATCH(A4563,'[1]Center of Mass'!$B$8:$B$105,0),10))^2))</f>
        <v>151.501048258</v>
      </c>
    </row>
    <row r="4564" spans="1:25">
      <c r="A4564" s="403" t="s">
        <v>22</v>
      </c>
      <c r="B4564" s="403" t="s">
        <v>673</v>
      </c>
      <c r="C4564" s="403" t="s">
        <v>343</v>
      </c>
      <c r="D4564" s="403" t="s">
        <v>344</v>
      </c>
      <c r="E4564" s="403" t="s">
        <v>1455</v>
      </c>
      <c r="F4564" s="403">
        <v>0</v>
      </c>
      <c r="O4564" s="403" t="s">
        <v>345</v>
      </c>
      <c r="R4564" s="403">
        <v>4</v>
      </c>
      <c r="S4564" s="403">
        <v>1.4893000000000001</v>
      </c>
      <c r="T4564" s="403">
        <v>4.9059999999999997</v>
      </c>
      <c r="U4564" s="403">
        <v>14.355</v>
      </c>
      <c r="V4564" s="403">
        <v>6.9950000000000001</v>
      </c>
      <c r="W4564" s="403">
        <v>10.199999999999999</v>
      </c>
      <c r="X4564" s="404">
        <v>0.37722</v>
      </c>
      <c r="Y4564" s="403">
        <f>X4564+(S4564*((U4564-INDEX('[1]Center of Mass'!$B$8:$M$105,MATCH(A4564,'[1]Center of Mass'!$B$8:$B$105,0),9))^2+(V4564-INDEX('[1]Center of Mass'!$B$8:$M$105,MATCH(A4564,'[1]Center of Mass'!$B$8:$B$105,0),10))^2))</f>
        <v>125.27537628450001</v>
      </c>
    </row>
    <row r="4565" spans="1:25">
      <c r="A4565" s="403" t="s">
        <v>22</v>
      </c>
      <c r="B4565" s="403" t="s">
        <v>674</v>
      </c>
      <c r="C4565" s="403" t="s">
        <v>343</v>
      </c>
      <c r="D4565" s="403" t="s">
        <v>344</v>
      </c>
      <c r="E4565" s="403" t="s">
        <v>1455</v>
      </c>
      <c r="F4565" s="403">
        <v>0</v>
      </c>
      <c r="O4565" s="403" t="s">
        <v>345</v>
      </c>
      <c r="R4565" s="403">
        <v>4</v>
      </c>
      <c r="S4565" s="403">
        <v>1.4893000000000001</v>
      </c>
      <c r="T4565" s="403">
        <v>4.9059999999999997</v>
      </c>
      <c r="U4565" s="403">
        <v>15.458</v>
      </c>
      <c r="V4565" s="403">
        <v>6.9950000000000001</v>
      </c>
      <c r="W4565" s="403">
        <v>10.199999999999999</v>
      </c>
      <c r="X4565" s="404">
        <v>0.37722</v>
      </c>
      <c r="Y4565" s="403">
        <f>X4565+(S4565*((U4565-INDEX('[1]Center of Mass'!$B$8:$M$105,MATCH(A4565,'[1]Center of Mass'!$B$8:$B$105,0),9))^2+(V4565-INDEX('[1]Center of Mass'!$B$8:$M$105,MATCH(A4565,'[1]Center of Mass'!$B$8:$B$105,0),10))^2))</f>
        <v>102.67349587840002</v>
      </c>
    </row>
    <row r="4566" spans="1:25">
      <c r="A4566" s="403" t="s">
        <v>22</v>
      </c>
      <c r="B4566" s="403" t="s">
        <v>675</v>
      </c>
      <c r="C4566" s="403" t="s">
        <v>343</v>
      </c>
      <c r="D4566" s="403" t="s">
        <v>344</v>
      </c>
      <c r="E4566" s="403" t="s">
        <v>1455</v>
      </c>
      <c r="F4566" s="403">
        <v>0</v>
      </c>
      <c r="O4566" s="403" t="s">
        <v>345</v>
      </c>
      <c r="R4566" s="403">
        <v>4</v>
      </c>
      <c r="S4566" s="403">
        <v>1.6072</v>
      </c>
      <c r="T4566" s="403">
        <v>5.0810000000000004</v>
      </c>
      <c r="U4566" s="403">
        <v>16.605</v>
      </c>
      <c r="V4566" s="403">
        <v>6.9950000000000001</v>
      </c>
      <c r="W4566" s="403">
        <v>10.199999999999999</v>
      </c>
      <c r="X4566" s="404">
        <v>0.43391000000000002</v>
      </c>
      <c r="Y4566" s="403">
        <f>X4566+(S4566*((U4566-INDEX('[1]Center of Mass'!$B$8:$M$105,MATCH(A4566,'[1]Center of Mass'!$B$8:$B$105,0),9))^2+(V4566-INDEX('[1]Center of Mass'!$B$8:$M$105,MATCH(A4566,'[1]Center of Mass'!$B$8:$B$105,0),10))^2))</f>
        <v>89.612077987999996</v>
      </c>
    </row>
    <row r="4567" spans="1:25">
      <c r="A4567" s="403" t="s">
        <v>22</v>
      </c>
      <c r="B4567" s="403" t="s">
        <v>676</v>
      </c>
      <c r="C4567" s="403" t="s">
        <v>343</v>
      </c>
      <c r="D4567" s="403" t="s">
        <v>344</v>
      </c>
      <c r="E4567" s="403" t="s">
        <v>1455</v>
      </c>
      <c r="F4567" s="403">
        <v>0</v>
      </c>
      <c r="O4567" s="403" t="s">
        <v>345</v>
      </c>
      <c r="R4567" s="403">
        <v>4</v>
      </c>
      <c r="S4567" s="403">
        <v>0.81</v>
      </c>
      <c r="T4567" s="403">
        <v>3.9</v>
      </c>
      <c r="U4567" s="403">
        <v>17.5</v>
      </c>
      <c r="V4567" s="403">
        <v>6.9950000000000001</v>
      </c>
      <c r="W4567" s="403">
        <v>10.199999999999999</v>
      </c>
      <c r="X4567" s="404">
        <v>0.14732000000000001</v>
      </c>
      <c r="Y4567" s="403">
        <f>X4567+(S4567*((U4567-INDEX('[1]Center of Mass'!$B$8:$M$105,MATCH(A4567,'[1]Center of Mass'!$B$8:$B$105,0),9))^2+(V4567-INDEX('[1]Center of Mass'!$B$8:$M$105,MATCH(A4567,'[1]Center of Mass'!$B$8:$B$105,0),10))^2))</f>
        <v>38.228417000000007</v>
      </c>
    </row>
    <row r="4568" spans="1:25">
      <c r="A4568" s="403" t="s">
        <v>22</v>
      </c>
      <c r="B4568" s="403" t="s">
        <v>678</v>
      </c>
      <c r="C4568" s="403" t="s">
        <v>343</v>
      </c>
      <c r="D4568" s="403" t="s">
        <v>344</v>
      </c>
      <c r="E4568" s="403" t="s">
        <v>1455</v>
      </c>
      <c r="F4568" s="403">
        <v>0</v>
      </c>
      <c r="O4568" s="403" t="s">
        <v>345</v>
      </c>
      <c r="R4568" s="403">
        <v>4</v>
      </c>
      <c r="S4568" s="403">
        <v>0.54320000000000002</v>
      </c>
      <c r="T4568" s="403">
        <v>3.11</v>
      </c>
      <c r="U4568" s="403">
        <v>1.7629999999999999</v>
      </c>
      <c r="V4568" s="403">
        <v>7.9349999999999996</v>
      </c>
      <c r="W4568" s="403">
        <v>10.199999999999999</v>
      </c>
      <c r="X4568" s="404">
        <v>6.0263999999999998E-2</v>
      </c>
      <c r="Y4568" s="403">
        <f>X4568+(S4568*((U4568-INDEX('[1]Center of Mass'!$B$8:$M$105,MATCH(A4568,'[1]Center of Mass'!$B$8:$B$105,0),9))^2+(V4568-INDEX('[1]Center of Mass'!$B$8:$M$105,MATCH(A4568,'[1]Center of Mass'!$B$8:$B$105,0),10))^2))</f>
        <v>228.41408749360005</v>
      </c>
    </row>
    <row r="4569" spans="1:25">
      <c r="A4569" s="403" t="s">
        <v>22</v>
      </c>
      <c r="B4569" s="403" t="s">
        <v>679</v>
      </c>
      <c r="C4569" s="403" t="s">
        <v>343</v>
      </c>
      <c r="D4569" s="403" t="s">
        <v>344</v>
      </c>
      <c r="E4569" s="403" t="s">
        <v>1455</v>
      </c>
      <c r="F4569" s="403">
        <v>0</v>
      </c>
      <c r="O4569" s="403" t="s">
        <v>345</v>
      </c>
      <c r="R4569" s="403">
        <v>4</v>
      </c>
      <c r="S4569" s="403">
        <v>0.54320000000000002</v>
      </c>
      <c r="T4569" s="403">
        <v>3.11</v>
      </c>
      <c r="U4569" s="403">
        <v>2.7879999999999998</v>
      </c>
      <c r="V4569" s="403">
        <v>7.9349999999999996</v>
      </c>
      <c r="W4569" s="403">
        <v>10.199999999999999</v>
      </c>
      <c r="X4569" s="404">
        <v>6.0263999999999998E-2</v>
      </c>
      <c r="Y4569" s="403">
        <f>X4569+(S4569*((U4569-INDEX('[1]Center of Mass'!$B$8:$M$105,MATCH(A4569,'[1]Center of Mass'!$B$8:$B$105,0),9))^2+(V4569-INDEX('[1]Center of Mass'!$B$8:$M$105,MATCH(A4569,'[1]Center of Mass'!$B$8:$B$105,0),10))^2))</f>
        <v>206.68797511360003</v>
      </c>
    </row>
    <row r="4570" spans="1:25">
      <c r="A4570" s="403" t="s">
        <v>22</v>
      </c>
      <c r="B4570" s="403" t="s">
        <v>680</v>
      </c>
      <c r="C4570" s="403" t="s">
        <v>343</v>
      </c>
      <c r="D4570" s="403" t="s">
        <v>344</v>
      </c>
      <c r="E4570" s="403" t="s">
        <v>1455</v>
      </c>
      <c r="F4570" s="403">
        <v>0</v>
      </c>
      <c r="O4570" s="403" t="s">
        <v>345</v>
      </c>
      <c r="R4570" s="403">
        <v>4</v>
      </c>
      <c r="S4570" s="403">
        <v>0.68889999999999996</v>
      </c>
      <c r="T4570" s="403">
        <v>3.66</v>
      </c>
      <c r="U4570" s="403">
        <v>3.95</v>
      </c>
      <c r="V4570" s="403">
        <v>7.9349999999999996</v>
      </c>
      <c r="W4570" s="403">
        <v>10.199999999999999</v>
      </c>
      <c r="X4570" s="404">
        <v>0.11314</v>
      </c>
      <c r="Y4570" s="403">
        <f>X4570+(S4570*((U4570-INDEX('[1]Center of Mass'!$B$8:$M$105,MATCH(A4570,'[1]Center of Mass'!$B$8:$B$105,0),9))^2+(V4570-INDEX('[1]Center of Mass'!$B$8:$M$105,MATCH(A4570,'[1]Center of Mass'!$B$8:$B$105,0),10))^2))</f>
        <v>232.67795409600001</v>
      </c>
    </row>
    <row r="4571" spans="1:25">
      <c r="A4571" s="403" t="s">
        <v>22</v>
      </c>
      <c r="B4571" s="403" t="s">
        <v>681</v>
      </c>
      <c r="C4571" s="403" t="s">
        <v>343</v>
      </c>
      <c r="D4571" s="403" t="s">
        <v>344</v>
      </c>
      <c r="E4571" s="403" t="s">
        <v>1455</v>
      </c>
      <c r="F4571" s="403">
        <v>0</v>
      </c>
      <c r="O4571" s="403" t="s">
        <v>345</v>
      </c>
      <c r="R4571" s="403">
        <v>4</v>
      </c>
      <c r="S4571" s="403">
        <v>0.68889999999999996</v>
      </c>
      <c r="T4571" s="403">
        <v>3.66</v>
      </c>
      <c r="U4571" s="403">
        <v>5.25</v>
      </c>
      <c r="V4571" s="403">
        <v>7.9349999999999996</v>
      </c>
      <c r="W4571" s="403">
        <v>10.199999999999999</v>
      </c>
      <c r="X4571" s="404">
        <v>0.11314</v>
      </c>
      <c r="Y4571" s="403">
        <f>X4571+(S4571*((U4571-INDEX('[1]Center of Mass'!$B$8:$M$105,MATCH(A4571,'[1]Center of Mass'!$B$8:$B$105,0),9))^2+(V4571-INDEX('[1]Center of Mass'!$B$8:$M$105,MATCH(A4571,'[1]Center of Mass'!$B$8:$B$105,0),10))^2))</f>
        <v>201.89542205600003</v>
      </c>
    </row>
    <row r="4572" spans="1:25">
      <c r="A4572" s="403" t="s">
        <v>22</v>
      </c>
      <c r="B4572" s="403" t="s">
        <v>682</v>
      </c>
      <c r="C4572" s="403" t="s">
        <v>343</v>
      </c>
      <c r="D4572" s="403" t="s">
        <v>344</v>
      </c>
      <c r="E4572" s="403" t="s">
        <v>1455</v>
      </c>
      <c r="F4572" s="403">
        <v>0</v>
      </c>
      <c r="O4572" s="403" t="s">
        <v>345</v>
      </c>
      <c r="R4572" s="403">
        <v>4</v>
      </c>
      <c r="S4572" s="403">
        <v>0.68889999999999996</v>
      </c>
      <c r="T4572" s="403">
        <v>3.66</v>
      </c>
      <c r="U4572" s="403">
        <v>6.55</v>
      </c>
      <c r="V4572" s="403">
        <v>7.9349999999999996</v>
      </c>
      <c r="W4572" s="403">
        <v>10.199999999999999</v>
      </c>
      <c r="X4572" s="404">
        <v>0.11314</v>
      </c>
      <c r="Y4572" s="403">
        <f>X4572+(S4572*((U4572-INDEX('[1]Center of Mass'!$B$8:$M$105,MATCH(A4572,'[1]Center of Mass'!$B$8:$B$105,0),9))^2+(V4572-INDEX('[1]Center of Mass'!$B$8:$M$105,MATCH(A4572,'[1]Center of Mass'!$B$8:$B$105,0),10))^2))</f>
        <v>173.441372016</v>
      </c>
    </row>
    <row r="4573" spans="1:25">
      <c r="A4573" s="403" t="s">
        <v>22</v>
      </c>
      <c r="B4573" s="403" t="s">
        <v>683</v>
      </c>
      <c r="C4573" s="403" t="s">
        <v>343</v>
      </c>
      <c r="D4573" s="403" t="s">
        <v>344</v>
      </c>
      <c r="E4573" s="403" t="s">
        <v>1455</v>
      </c>
      <c r="F4573" s="403">
        <v>0</v>
      </c>
      <c r="O4573" s="403" t="s">
        <v>345</v>
      </c>
      <c r="R4573" s="403">
        <v>4</v>
      </c>
      <c r="S4573" s="403">
        <v>0.60940000000000005</v>
      </c>
      <c r="T4573" s="403">
        <v>3.36</v>
      </c>
      <c r="U4573" s="403">
        <v>7.7750000000000004</v>
      </c>
      <c r="V4573" s="403">
        <v>7.9349999999999996</v>
      </c>
      <c r="W4573" s="403">
        <v>10.199999999999999</v>
      </c>
      <c r="X4573" s="404">
        <v>8.1419000000000005E-2</v>
      </c>
      <c r="Y4573" s="403">
        <f>X4573+(S4573*((U4573-INDEX('[1]Center of Mass'!$B$8:$M$105,MATCH(A4573,'[1]Center of Mass'!$B$8:$B$105,0),9))^2+(V4573-INDEX('[1]Center of Mass'!$B$8:$M$105,MATCH(A4573,'[1]Center of Mass'!$B$8:$B$105,0),10))^2))</f>
        <v>131.57401233100003</v>
      </c>
    </row>
    <row r="4574" spans="1:25">
      <c r="A4574" s="403" t="s">
        <v>22</v>
      </c>
      <c r="B4574" s="403" t="s">
        <v>684</v>
      </c>
      <c r="C4574" s="403" t="s">
        <v>343</v>
      </c>
      <c r="D4574" s="403" t="s">
        <v>344</v>
      </c>
      <c r="E4574" s="403" t="s">
        <v>1455</v>
      </c>
      <c r="F4574" s="403">
        <v>0</v>
      </c>
      <c r="O4574" s="403" t="s">
        <v>345</v>
      </c>
      <c r="R4574" s="403">
        <v>4</v>
      </c>
      <c r="S4574" s="403">
        <v>0.60940000000000005</v>
      </c>
      <c r="T4574" s="403">
        <v>3.36</v>
      </c>
      <c r="U4574" s="403">
        <v>8.9250000000000007</v>
      </c>
      <c r="V4574" s="403">
        <v>7.9349999999999996</v>
      </c>
      <c r="W4574" s="403">
        <v>10.199999999999999</v>
      </c>
      <c r="X4574" s="404">
        <v>8.1419000000000005E-2</v>
      </c>
      <c r="Y4574" s="403">
        <f>X4574+(S4574*((U4574-INDEX('[1]Center of Mass'!$B$8:$M$105,MATCH(A4574,'[1]Center of Mass'!$B$8:$B$105,0),9))^2+(V4574-INDEX('[1]Center of Mass'!$B$8:$M$105,MATCH(A4574,'[1]Center of Mass'!$B$8:$B$105,0),10))^2))</f>
        <v>112.74184601100002</v>
      </c>
    </row>
    <row r="4575" spans="1:25">
      <c r="A4575" s="403" t="s">
        <v>22</v>
      </c>
      <c r="B4575" s="403" t="s">
        <v>685</v>
      </c>
      <c r="C4575" s="403" t="s">
        <v>343</v>
      </c>
      <c r="D4575" s="403" t="s">
        <v>344</v>
      </c>
      <c r="E4575" s="403" t="s">
        <v>1455</v>
      </c>
      <c r="F4575" s="403">
        <v>0</v>
      </c>
      <c r="O4575" s="403" t="s">
        <v>345</v>
      </c>
      <c r="R4575" s="403">
        <v>4</v>
      </c>
      <c r="S4575" s="403">
        <v>0.84570000000000001</v>
      </c>
      <c r="T4575" s="403">
        <v>4.2519999999999998</v>
      </c>
      <c r="U4575" s="403">
        <v>10.298</v>
      </c>
      <c r="V4575" s="403">
        <v>7.9349999999999996</v>
      </c>
      <c r="W4575" s="403">
        <v>10.199999999999999</v>
      </c>
      <c r="X4575" s="404">
        <v>0.19928000000000001</v>
      </c>
      <c r="Y4575" s="403">
        <f>X4575+(S4575*((U4575-INDEX('[1]Center of Mass'!$B$8:$M$105,MATCH(A4575,'[1]Center of Mass'!$B$8:$B$105,0),9))^2+(V4575-INDEX('[1]Center of Mass'!$B$8:$M$105,MATCH(A4575,'[1]Center of Mass'!$B$8:$B$105,0),10))^2))</f>
        <v>128.2719932816</v>
      </c>
    </row>
    <row r="4576" spans="1:25">
      <c r="A4576" s="403" t="s">
        <v>22</v>
      </c>
      <c r="B4576" s="403" t="s">
        <v>686</v>
      </c>
      <c r="C4576" s="403" t="s">
        <v>343</v>
      </c>
      <c r="D4576" s="403" t="s">
        <v>344</v>
      </c>
      <c r="E4576" s="403" t="s">
        <v>1455</v>
      </c>
      <c r="F4576" s="403">
        <v>0</v>
      </c>
      <c r="O4576" s="403" t="s">
        <v>345</v>
      </c>
      <c r="R4576" s="403">
        <v>4</v>
      </c>
      <c r="S4576" s="403">
        <v>0.85</v>
      </c>
      <c r="T4576" s="403">
        <v>4.2679999999999998</v>
      </c>
      <c r="U4576" s="403">
        <v>11.898</v>
      </c>
      <c r="V4576" s="403">
        <v>7.9349999999999996</v>
      </c>
      <c r="W4576" s="403">
        <v>10.199999999999999</v>
      </c>
      <c r="X4576" s="404">
        <v>0.20215</v>
      </c>
      <c r="Y4576" s="403">
        <f>X4576+(S4576*((U4576-INDEX('[1]Center of Mass'!$B$8:$M$105,MATCH(A4576,'[1]Center of Mass'!$B$8:$B$105,0),9))^2+(V4576-INDEX('[1]Center of Mass'!$B$8:$M$105,MATCH(A4576,'[1]Center of Mass'!$B$8:$B$105,0),10))^2))</f>
        <v>99.854694800000033</v>
      </c>
    </row>
    <row r="4577" spans="1:25">
      <c r="A4577" s="403" t="s">
        <v>22</v>
      </c>
      <c r="B4577" s="403" t="s">
        <v>687</v>
      </c>
      <c r="C4577" s="403" t="s">
        <v>343</v>
      </c>
      <c r="D4577" s="403" t="s">
        <v>344</v>
      </c>
      <c r="E4577" s="403" t="s">
        <v>1455</v>
      </c>
      <c r="F4577" s="403">
        <v>0</v>
      </c>
      <c r="O4577" s="403" t="s">
        <v>345</v>
      </c>
      <c r="R4577" s="403">
        <v>4</v>
      </c>
      <c r="S4577" s="403">
        <v>0.58460000000000001</v>
      </c>
      <c r="T4577" s="403">
        <v>3.266</v>
      </c>
      <c r="U4577" s="403">
        <v>13.252000000000001</v>
      </c>
      <c r="V4577" s="403">
        <v>7.9349999999999996</v>
      </c>
      <c r="W4577" s="403">
        <v>10.199999999999999</v>
      </c>
      <c r="X4577" s="404">
        <v>7.2963E-2</v>
      </c>
      <c r="Y4577" s="403">
        <f>X4577+(S4577*((U4577-INDEX('[1]Center of Mass'!$B$8:$M$105,MATCH(A4577,'[1]Center of Mass'!$B$8:$B$105,0),9))^2+(V4577-INDEX('[1]Center of Mass'!$B$8:$M$105,MATCH(A4577,'[1]Center of Mass'!$B$8:$B$105,0),10))^2))</f>
        <v>54.028561540000013</v>
      </c>
    </row>
    <row r="4578" spans="1:25">
      <c r="A4578" s="403" t="s">
        <v>22</v>
      </c>
      <c r="B4578" s="403" t="s">
        <v>688</v>
      </c>
      <c r="C4578" s="403" t="s">
        <v>343</v>
      </c>
      <c r="D4578" s="403" t="s">
        <v>344</v>
      </c>
      <c r="E4578" s="403" t="s">
        <v>1455</v>
      </c>
      <c r="F4578" s="403">
        <v>0</v>
      </c>
      <c r="O4578" s="403" t="s">
        <v>345</v>
      </c>
      <c r="R4578" s="403">
        <v>4</v>
      </c>
      <c r="S4578" s="403">
        <v>0.58460000000000001</v>
      </c>
      <c r="T4578" s="403">
        <v>3.266</v>
      </c>
      <c r="U4578" s="403">
        <v>14.355</v>
      </c>
      <c r="V4578" s="403">
        <v>7.9349999999999996</v>
      </c>
      <c r="W4578" s="403">
        <v>10.199999999999999</v>
      </c>
      <c r="X4578" s="404">
        <v>7.2963E-2</v>
      </c>
      <c r="Y4578" s="403">
        <f>X4578+(S4578*((U4578-INDEX('[1]Center of Mass'!$B$8:$M$105,MATCH(A4578,'[1]Center of Mass'!$B$8:$B$105,0),9))^2+(V4578-INDEX('[1]Center of Mass'!$B$8:$M$105,MATCH(A4578,'[1]Center of Mass'!$B$8:$B$105,0),10))^2))</f>
        <v>43.734109223000004</v>
      </c>
    </row>
    <row r="4579" spans="1:25">
      <c r="A4579" s="403" t="s">
        <v>22</v>
      </c>
      <c r="B4579" s="403" t="s">
        <v>689</v>
      </c>
      <c r="C4579" s="403" t="s">
        <v>343</v>
      </c>
      <c r="D4579" s="403" t="s">
        <v>344</v>
      </c>
      <c r="E4579" s="403" t="s">
        <v>1455</v>
      </c>
      <c r="F4579" s="403">
        <v>0</v>
      </c>
      <c r="O4579" s="403" t="s">
        <v>345</v>
      </c>
      <c r="R4579" s="403">
        <v>4</v>
      </c>
      <c r="S4579" s="403">
        <v>0.58460000000000001</v>
      </c>
      <c r="T4579" s="403">
        <v>3.266</v>
      </c>
      <c r="U4579" s="403">
        <v>15.458</v>
      </c>
      <c r="V4579" s="403">
        <v>7.9349999999999996</v>
      </c>
      <c r="W4579" s="403">
        <v>10.199999999999999</v>
      </c>
      <c r="X4579" s="404">
        <v>7.2963E-2</v>
      </c>
      <c r="Y4579" s="403">
        <f>X4579+(S4579*((U4579-INDEX('[1]Center of Mass'!$B$8:$M$105,MATCH(A4579,'[1]Center of Mass'!$B$8:$B$105,0),9))^2+(V4579-INDEX('[1]Center of Mass'!$B$8:$M$105,MATCH(A4579,'[1]Center of Mass'!$B$8:$B$105,0),10))^2))</f>
        <v>34.862116148800013</v>
      </c>
    </row>
    <row r="4580" spans="1:25">
      <c r="A4580" s="403" t="s">
        <v>22</v>
      </c>
      <c r="B4580" s="403" t="s">
        <v>690</v>
      </c>
      <c r="C4580" s="403" t="s">
        <v>343</v>
      </c>
      <c r="D4580" s="403" t="s">
        <v>344</v>
      </c>
      <c r="E4580" s="403" t="s">
        <v>1455</v>
      </c>
      <c r="F4580" s="403">
        <v>0</v>
      </c>
      <c r="O4580" s="403" t="s">
        <v>345</v>
      </c>
      <c r="R4580" s="403">
        <v>4</v>
      </c>
      <c r="S4580" s="403">
        <v>0.63090000000000002</v>
      </c>
      <c r="T4580" s="403">
        <v>3.4409999999999998</v>
      </c>
      <c r="U4580" s="403">
        <v>16.605</v>
      </c>
      <c r="V4580" s="403">
        <v>7.9349999999999996</v>
      </c>
      <c r="W4580" s="403">
        <v>10.199999999999999</v>
      </c>
      <c r="X4580" s="404">
        <v>8.9270000000000002E-2</v>
      </c>
      <c r="Y4580" s="403">
        <f>X4580+(S4580*((U4580-INDEX('[1]Center of Mass'!$B$8:$M$105,MATCH(A4580,'[1]Center of Mass'!$B$8:$B$105,0),9))^2+(V4580-INDEX('[1]Center of Mass'!$B$8:$M$105,MATCH(A4580,'[1]Center of Mass'!$B$8:$B$105,0),10))^2))</f>
        <v>29.305305804500005</v>
      </c>
    </row>
    <row r="4581" spans="1:25">
      <c r="A4581" s="403" t="s">
        <v>22</v>
      </c>
      <c r="B4581" s="403" t="s">
        <v>691</v>
      </c>
      <c r="C4581" s="403" t="s">
        <v>343</v>
      </c>
      <c r="D4581" s="403" t="s">
        <v>344</v>
      </c>
      <c r="E4581" s="403" t="s">
        <v>1455</v>
      </c>
      <c r="F4581" s="403">
        <v>0</v>
      </c>
      <c r="O4581" s="403" t="s">
        <v>345</v>
      </c>
      <c r="R4581" s="403">
        <v>4</v>
      </c>
      <c r="S4581" s="403">
        <v>0.31790000000000002</v>
      </c>
      <c r="T4581" s="403">
        <v>2.2599999999999998</v>
      </c>
      <c r="U4581" s="403">
        <v>17.5</v>
      </c>
      <c r="V4581" s="403">
        <v>7.9349999999999996</v>
      </c>
      <c r="W4581" s="403">
        <v>10.199999999999999</v>
      </c>
      <c r="X4581" s="404">
        <v>1.6978E-2</v>
      </c>
      <c r="Y4581" s="403">
        <f>X4581+(S4581*((U4581-INDEX('[1]Center of Mass'!$B$8:$M$105,MATCH(A4581,'[1]Center of Mass'!$B$8:$B$105,0),9))^2+(V4581-INDEX('[1]Center of Mass'!$B$8:$M$105,MATCH(A4581,'[1]Center of Mass'!$B$8:$B$105,0),10))^2))</f>
        <v>12.044896166000003</v>
      </c>
    </row>
    <row r="4582" spans="1:25">
      <c r="A4582" s="403" t="s">
        <v>22</v>
      </c>
      <c r="B4582" s="403" t="s">
        <v>693</v>
      </c>
      <c r="C4582" s="403" t="s">
        <v>343</v>
      </c>
      <c r="D4582" s="403" t="s">
        <v>344</v>
      </c>
      <c r="E4582" s="403" t="s">
        <v>1455</v>
      </c>
      <c r="F4582" s="403">
        <v>0</v>
      </c>
      <c r="O4582" s="403" t="s">
        <v>345</v>
      </c>
      <c r="R4582" s="403">
        <v>4</v>
      </c>
      <c r="S4582" s="403">
        <v>0.41909999999999997</v>
      </c>
      <c r="T4582" s="403">
        <v>2.8679999999999999</v>
      </c>
      <c r="U4582" s="403">
        <v>1.7629999999999999</v>
      </c>
      <c r="V4582" s="403">
        <v>8.4039999999999999</v>
      </c>
      <c r="W4582" s="403">
        <v>10.199999999999999</v>
      </c>
      <c r="X4582" s="404">
        <v>4.2528999999999997E-2</v>
      </c>
      <c r="Y4582" s="403">
        <f>X4582+(S4582*((U4582-INDEX('[1]Center of Mass'!$B$8:$M$105,MATCH(A4582,'[1]Center of Mass'!$B$8:$B$105,0),9))^2+(V4582-INDEX('[1]Center of Mass'!$B$8:$M$105,MATCH(A4582,'[1]Center of Mass'!$B$8:$B$105,0),10))^2))</f>
        <v>174.58417475980005</v>
      </c>
    </row>
    <row r="4583" spans="1:25">
      <c r="A4583" s="403" t="s">
        <v>22</v>
      </c>
      <c r="B4583" s="403" t="s">
        <v>694</v>
      </c>
      <c r="C4583" s="403" t="s">
        <v>343</v>
      </c>
      <c r="D4583" s="403" t="s">
        <v>344</v>
      </c>
      <c r="E4583" s="403" t="s">
        <v>1455</v>
      </c>
      <c r="F4583" s="403">
        <v>0</v>
      </c>
      <c r="O4583" s="403" t="s">
        <v>345</v>
      </c>
      <c r="R4583" s="403">
        <v>4</v>
      </c>
      <c r="S4583" s="403">
        <v>0.41909999999999997</v>
      </c>
      <c r="T4583" s="403">
        <v>2.8679999999999999</v>
      </c>
      <c r="U4583" s="403">
        <v>2.7879999999999998</v>
      </c>
      <c r="V4583" s="403">
        <v>8.4039999999999999</v>
      </c>
      <c r="W4583" s="403">
        <v>10.199999999999999</v>
      </c>
      <c r="X4583" s="404">
        <v>4.2528999999999997E-2</v>
      </c>
      <c r="Y4583" s="403">
        <f>X4583+(S4583*((U4583-INDEX('[1]Center of Mass'!$B$8:$M$105,MATCH(A4583,'[1]Center of Mass'!$B$8:$B$105,0),9))^2+(V4583-INDEX('[1]Center of Mass'!$B$8:$M$105,MATCH(A4583,'[1]Center of Mass'!$B$8:$B$105,0),10))^2))</f>
        <v>157.82163113230001</v>
      </c>
    </row>
    <row r="4584" spans="1:25">
      <c r="A4584" s="403" t="s">
        <v>22</v>
      </c>
      <c r="B4584" s="403" t="s">
        <v>695</v>
      </c>
      <c r="C4584" s="403" t="s">
        <v>343</v>
      </c>
      <c r="D4584" s="403" t="s">
        <v>344</v>
      </c>
      <c r="E4584" s="403" t="s">
        <v>1455</v>
      </c>
      <c r="F4584" s="403">
        <v>0</v>
      </c>
      <c r="O4584" s="403" t="s">
        <v>345</v>
      </c>
      <c r="R4584" s="403">
        <v>4</v>
      </c>
      <c r="S4584" s="403">
        <v>0.53149999999999997</v>
      </c>
      <c r="T4584" s="403">
        <v>3.4180000000000001</v>
      </c>
      <c r="U4584" s="403">
        <v>3.95</v>
      </c>
      <c r="V4584" s="403">
        <v>8.4039999999999999</v>
      </c>
      <c r="W4584" s="403">
        <v>10.199999999999999</v>
      </c>
      <c r="X4584" s="404">
        <v>8.226E-2</v>
      </c>
      <c r="Y4584" s="403">
        <f>X4584+(S4584*((U4584-INDEX('[1]Center of Mass'!$B$8:$M$105,MATCH(A4584,'[1]Center of Mass'!$B$8:$B$105,0),9))^2+(V4584-INDEX('[1]Center of Mass'!$B$8:$M$105,MATCH(A4584,'[1]Center of Mass'!$B$8:$B$105,0),10))^2))</f>
        <v>177.42794206750003</v>
      </c>
    </row>
    <row r="4585" spans="1:25">
      <c r="A4585" s="403" t="s">
        <v>22</v>
      </c>
      <c r="B4585" s="403" t="s">
        <v>696</v>
      </c>
      <c r="C4585" s="403" t="s">
        <v>343</v>
      </c>
      <c r="D4585" s="403" t="s">
        <v>344</v>
      </c>
      <c r="E4585" s="403" t="s">
        <v>1455</v>
      </c>
      <c r="F4585" s="403">
        <v>0</v>
      </c>
      <c r="O4585" s="403" t="s">
        <v>345</v>
      </c>
      <c r="R4585" s="403">
        <v>4</v>
      </c>
      <c r="S4585" s="403">
        <v>0.53149999999999997</v>
      </c>
      <c r="T4585" s="403">
        <v>3.4180000000000001</v>
      </c>
      <c r="U4585" s="403">
        <v>5.25</v>
      </c>
      <c r="V4585" s="403">
        <v>8.4039999999999999</v>
      </c>
      <c r="W4585" s="403">
        <v>10.199999999999999</v>
      </c>
      <c r="X4585" s="404">
        <v>8.226E-2</v>
      </c>
      <c r="Y4585" s="403">
        <f>X4585+(S4585*((U4585-INDEX('[1]Center of Mass'!$B$8:$M$105,MATCH(A4585,'[1]Center of Mass'!$B$8:$B$105,0),9))^2+(V4585-INDEX('[1]Center of Mass'!$B$8:$M$105,MATCH(A4585,'[1]Center of Mass'!$B$8:$B$105,0),10))^2))</f>
        <v>153.67860866750004</v>
      </c>
    </row>
    <row r="4586" spans="1:25">
      <c r="A4586" s="403" t="s">
        <v>22</v>
      </c>
      <c r="B4586" s="403" t="s">
        <v>697</v>
      </c>
      <c r="C4586" s="403" t="s">
        <v>343</v>
      </c>
      <c r="D4586" s="403" t="s">
        <v>344</v>
      </c>
      <c r="E4586" s="403" t="s">
        <v>1455</v>
      </c>
      <c r="F4586" s="403">
        <v>0</v>
      </c>
      <c r="O4586" s="403" t="s">
        <v>345</v>
      </c>
      <c r="R4586" s="403">
        <v>4</v>
      </c>
      <c r="S4586" s="403">
        <v>0.53149999999999997</v>
      </c>
      <c r="T4586" s="403">
        <v>3.4180000000000001</v>
      </c>
      <c r="U4586" s="403">
        <v>6.55</v>
      </c>
      <c r="V4586" s="403">
        <v>8.4039999999999999</v>
      </c>
      <c r="W4586" s="403">
        <v>10.199999999999999</v>
      </c>
      <c r="X4586" s="404">
        <v>8.226E-2</v>
      </c>
      <c r="Y4586" s="403">
        <f>X4586+(S4586*((U4586-INDEX('[1]Center of Mass'!$B$8:$M$105,MATCH(A4586,'[1]Center of Mass'!$B$8:$B$105,0),9))^2+(V4586-INDEX('[1]Center of Mass'!$B$8:$M$105,MATCH(A4586,'[1]Center of Mass'!$B$8:$B$105,0),10))^2))</f>
        <v>131.7257452675</v>
      </c>
    </row>
    <row r="4587" spans="1:25">
      <c r="A4587" s="403" t="s">
        <v>22</v>
      </c>
      <c r="B4587" s="403" t="s">
        <v>698</v>
      </c>
      <c r="C4587" s="403" t="s">
        <v>343</v>
      </c>
      <c r="D4587" s="403" t="s">
        <v>344</v>
      </c>
      <c r="E4587" s="403" t="s">
        <v>1455</v>
      </c>
      <c r="F4587" s="403">
        <v>0</v>
      </c>
      <c r="O4587" s="403" t="s">
        <v>345</v>
      </c>
      <c r="R4587" s="403">
        <v>4</v>
      </c>
      <c r="S4587" s="403">
        <v>0.47020000000000001</v>
      </c>
      <c r="T4587" s="403">
        <v>3.1179999999999999</v>
      </c>
      <c r="U4587" s="403">
        <v>7.7750000000000004</v>
      </c>
      <c r="V4587" s="403">
        <v>8.4039999999999999</v>
      </c>
      <c r="W4587" s="403">
        <v>10.199999999999999</v>
      </c>
      <c r="X4587" s="404">
        <v>5.8368999999999997E-2</v>
      </c>
      <c r="Y4587" s="403">
        <f>X4587+(S4587*((U4587-INDEX('[1]Center of Mass'!$B$8:$M$105,MATCH(A4587,'[1]Center of Mass'!$B$8:$B$105,0),9))^2+(V4587-INDEX('[1]Center of Mass'!$B$8:$M$105,MATCH(A4587,'[1]Center of Mass'!$B$8:$B$105,0),10))^2))</f>
        <v>99.672763974000006</v>
      </c>
    </row>
    <row r="4588" spans="1:25">
      <c r="A4588" s="403" t="s">
        <v>22</v>
      </c>
      <c r="B4588" s="403" t="s">
        <v>699</v>
      </c>
      <c r="C4588" s="403" t="s">
        <v>343</v>
      </c>
      <c r="D4588" s="403" t="s">
        <v>344</v>
      </c>
      <c r="E4588" s="403" t="s">
        <v>1455</v>
      </c>
      <c r="F4588" s="403">
        <v>0</v>
      </c>
      <c r="O4588" s="403" t="s">
        <v>345</v>
      </c>
      <c r="R4588" s="403">
        <v>4</v>
      </c>
      <c r="S4588" s="403">
        <v>0.47020000000000001</v>
      </c>
      <c r="T4588" s="403">
        <v>3.1179999999999999</v>
      </c>
      <c r="U4588" s="403">
        <v>8.9250000000000007</v>
      </c>
      <c r="V4588" s="403">
        <v>8.4039999999999999</v>
      </c>
      <c r="W4588" s="403">
        <v>10.199999999999999</v>
      </c>
      <c r="X4588" s="404">
        <v>5.8368999999999997E-2</v>
      </c>
      <c r="Y4588" s="403">
        <f>X4588+(S4588*((U4588-INDEX('[1]Center of Mass'!$B$8:$M$105,MATCH(A4588,'[1]Center of Mass'!$B$8:$B$105,0),9))^2+(V4588-INDEX('[1]Center of Mass'!$B$8:$M$105,MATCH(A4588,'[1]Center of Mass'!$B$8:$B$105,0),10))^2))</f>
        <v>85.142267414000003</v>
      </c>
    </row>
    <row r="4589" spans="1:25">
      <c r="A4589" s="403" t="s">
        <v>22</v>
      </c>
      <c r="B4589" s="403" t="s">
        <v>700</v>
      </c>
      <c r="C4589" s="403" t="s">
        <v>343</v>
      </c>
      <c r="D4589" s="403" t="s">
        <v>344</v>
      </c>
      <c r="E4589" s="403" t="s">
        <v>1455</v>
      </c>
      <c r="F4589" s="403">
        <v>0</v>
      </c>
      <c r="O4589" s="403" t="s">
        <v>345</v>
      </c>
      <c r="R4589" s="403">
        <v>4</v>
      </c>
      <c r="S4589" s="403">
        <v>0.65249999999999997</v>
      </c>
      <c r="T4589" s="403">
        <v>4.01</v>
      </c>
      <c r="U4589" s="403">
        <v>10.298</v>
      </c>
      <c r="V4589" s="403">
        <v>8.4039999999999999</v>
      </c>
      <c r="W4589" s="403">
        <v>10.199999999999999</v>
      </c>
      <c r="X4589" s="404">
        <v>0.14757999999999999</v>
      </c>
      <c r="Y4589" s="403">
        <f>X4589+(S4589*((U4589-INDEX('[1]Center of Mass'!$B$8:$M$105,MATCH(A4589,'[1]Center of Mass'!$B$8:$B$105,0),9))^2+(V4589-INDEX('[1]Center of Mass'!$B$8:$M$105,MATCH(A4589,'[1]Center of Mass'!$B$8:$B$105,0),10))^2))</f>
        <v>96.405288932500014</v>
      </c>
    </row>
    <row r="4590" spans="1:25">
      <c r="A4590" s="403" t="s">
        <v>22</v>
      </c>
      <c r="B4590" s="403" t="s">
        <v>701</v>
      </c>
      <c r="C4590" s="403" t="s">
        <v>343</v>
      </c>
      <c r="D4590" s="403" t="s">
        <v>344</v>
      </c>
      <c r="E4590" s="403" t="s">
        <v>1455</v>
      </c>
      <c r="F4590" s="403">
        <v>0</v>
      </c>
      <c r="O4590" s="403" t="s">
        <v>345</v>
      </c>
      <c r="R4590" s="403">
        <v>4</v>
      </c>
      <c r="S4590" s="403">
        <v>0.65580000000000005</v>
      </c>
      <c r="T4590" s="403">
        <v>4.0259999999999998</v>
      </c>
      <c r="U4590" s="403">
        <v>11.898</v>
      </c>
      <c r="V4590" s="403">
        <v>8.4039999999999999</v>
      </c>
      <c r="W4590" s="403">
        <v>10.199999999999999</v>
      </c>
      <c r="X4590" s="404">
        <v>0.14976</v>
      </c>
      <c r="Y4590" s="403">
        <f>X4590+(S4590*((U4590-INDEX('[1]Center of Mass'!$B$8:$M$105,MATCH(A4590,'[1]Center of Mass'!$B$8:$B$105,0),9))^2+(V4590-INDEX('[1]Center of Mass'!$B$8:$M$105,MATCH(A4590,'[1]Center of Mass'!$B$8:$B$105,0),10))^2))</f>
        <v>74.464880249400025</v>
      </c>
    </row>
    <row r="4591" spans="1:25">
      <c r="A4591" s="403" t="s">
        <v>22</v>
      </c>
      <c r="B4591" s="403" t="s">
        <v>702</v>
      </c>
      <c r="C4591" s="403" t="s">
        <v>343</v>
      </c>
      <c r="D4591" s="403" t="s">
        <v>344</v>
      </c>
      <c r="E4591" s="403" t="s">
        <v>1455</v>
      </c>
      <c r="F4591" s="403">
        <v>0</v>
      </c>
      <c r="O4591" s="403" t="s">
        <v>345</v>
      </c>
      <c r="R4591" s="403">
        <v>4</v>
      </c>
      <c r="S4591" s="403">
        <v>0.45100000000000001</v>
      </c>
      <c r="T4591" s="403">
        <v>3.024</v>
      </c>
      <c r="U4591" s="403">
        <v>13.252000000000001</v>
      </c>
      <c r="V4591" s="403">
        <v>8.4039999999999999</v>
      </c>
      <c r="W4591" s="403">
        <v>10.199999999999999</v>
      </c>
      <c r="X4591" s="404">
        <v>5.2025000000000002E-2</v>
      </c>
      <c r="Y4591" s="403">
        <f>X4591+(S4591*((U4591-INDEX('[1]Center of Mass'!$B$8:$M$105,MATCH(A4591,'[1]Center of Mass'!$B$8:$B$105,0),9))^2+(V4591-INDEX('[1]Center of Mass'!$B$8:$M$105,MATCH(A4591,'[1]Center of Mass'!$B$8:$B$105,0),10))^2))</f>
        <v>39.909783655000005</v>
      </c>
    </row>
    <row r="4592" spans="1:25">
      <c r="A4592" s="403" t="s">
        <v>22</v>
      </c>
      <c r="B4592" s="403" t="s">
        <v>703</v>
      </c>
      <c r="C4592" s="403" t="s">
        <v>343</v>
      </c>
      <c r="D4592" s="403" t="s">
        <v>344</v>
      </c>
      <c r="E4592" s="403" t="s">
        <v>1455</v>
      </c>
      <c r="F4592" s="403">
        <v>0</v>
      </c>
      <c r="O4592" s="403" t="s">
        <v>345</v>
      </c>
      <c r="R4592" s="403">
        <v>4</v>
      </c>
      <c r="S4592" s="403">
        <v>0.45100000000000001</v>
      </c>
      <c r="T4592" s="403">
        <v>3.024</v>
      </c>
      <c r="U4592" s="403">
        <v>14.355</v>
      </c>
      <c r="V4592" s="403">
        <v>8.4039999999999999</v>
      </c>
      <c r="W4592" s="403">
        <v>10.199999999999999</v>
      </c>
      <c r="X4592" s="404">
        <v>5.2025000000000002E-2</v>
      </c>
      <c r="Y4592" s="403">
        <f>X4592+(S4592*((U4592-INDEX('[1]Center of Mass'!$B$8:$M$105,MATCH(A4592,'[1]Center of Mass'!$B$8:$B$105,0),9))^2+(V4592-INDEX('[1]Center of Mass'!$B$8:$M$105,MATCH(A4592,'[1]Center of Mass'!$B$8:$B$105,0),10))^2))</f>
        <v>31.967946510000008</v>
      </c>
    </row>
    <row r="4593" spans="1:25">
      <c r="A4593" s="403" t="s">
        <v>22</v>
      </c>
      <c r="B4593" s="403" t="s">
        <v>482</v>
      </c>
      <c r="C4593" s="403" t="s">
        <v>343</v>
      </c>
      <c r="D4593" s="403" t="s">
        <v>344</v>
      </c>
      <c r="E4593" s="403" t="s">
        <v>1455</v>
      </c>
      <c r="F4593" s="403">
        <v>0</v>
      </c>
      <c r="O4593" s="403" t="s">
        <v>345</v>
      </c>
      <c r="R4593" s="403">
        <v>4</v>
      </c>
      <c r="S4593" s="403">
        <v>0.45100000000000001</v>
      </c>
      <c r="T4593" s="403">
        <v>3.024</v>
      </c>
      <c r="U4593" s="403">
        <v>15.458</v>
      </c>
      <c r="V4593" s="403">
        <v>8.4039999999999999</v>
      </c>
      <c r="W4593" s="403">
        <v>10.199999999999999</v>
      </c>
      <c r="X4593" s="404">
        <v>5.2025000000000002E-2</v>
      </c>
      <c r="Y4593" s="403">
        <f>X4593+(S4593*((U4593-INDEX('[1]Center of Mass'!$B$8:$M$105,MATCH(A4593,'[1]Center of Mass'!$B$8:$B$105,0),9))^2+(V4593-INDEX('[1]Center of Mass'!$B$8:$M$105,MATCH(A4593,'[1]Center of Mass'!$B$8:$B$105,0),10))^2))</f>
        <v>25.123490683000011</v>
      </c>
    </row>
    <row r="4594" spans="1:25">
      <c r="A4594" s="403" t="s">
        <v>22</v>
      </c>
      <c r="B4594" s="403" t="s">
        <v>483</v>
      </c>
      <c r="C4594" s="403" t="s">
        <v>343</v>
      </c>
      <c r="D4594" s="403" t="s">
        <v>344</v>
      </c>
      <c r="E4594" s="403" t="s">
        <v>1455</v>
      </c>
      <c r="F4594" s="403">
        <v>0</v>
      </c>
      <c r="O4594" s="403" t="s">
        <v>345</v>
      </c>
      <c r="R4594" s="403">
        <v>4</v>
      </c>
      <c r="S4594" s="403">
        <v>0.48670000000000002</v>
      </c>
      <c r="T4594" s="403">
        <v>3.1989999999999998</v>
      </c>
      <c r="U4594" s="403">
        <v>16.605</v>
      </c>
      <c r="V4594" s="403">
        <v>8.4039999999999999</v>
      </c>
      <c r="W4594" s="403">
        <v>10.199999999999999</v>
      </c>
      <c r="X4594" s="404">
        <v>6.4269000000000007E-2</v>
      </c>
      <c r="Y4594" s="403">
        <f>X4594+(S4594*((U4594-INDEX('[1]Center of Mass'!$B$8:$M$105,MATCH(A4594,'[1]Center of Mass'!$B$8:$B$105,0),9))^2+(V4594-INDEX('[1]Center of Mass'!$B$8:$M$105,MATCH(A4594,'[1]Center of Mass'!$B$8:$B$105,0),10))^2))</f>
        <v>20.695486867000003</v>
      </c>
    </row>
    <row r="4595" spans="1:25">
      <c r="A4595" s="403" t="s">
        <v>22</v>
      </c>
      <c r="B4595" s="403" t="s">
        <v>485</v>
      </c>
      <c r="C4595" s="403" t="s">
        <v>343</v>
      </c>
      <c r="D4595" s="403" t="s">
        <v>344</v>
      </c>
      <c r="E4595" s="403" t="s">
        <v>1455</v>
      </c>
      <c r="F4595" s="403">
        <v>0</v>
      </c>
      <c r="O4595" s="403" t="s">
        <v>345</v>
      </c>
      <c r="R4595" s="403">
        <v>4</v>
      </c>
      <c r="S4595" s="403">
        <v>0.97040000000000004</v>
      </c>
      <c r="T4595" s="403">
        <v>3.9609999999999999</v>
      </c>
      <c r="U4595" s="403">
        <v>0.80500000000000005</v>
      </c>
      <c r="V4595" s="403">
        <v>9.1539999999999999</v>
      </c>
      <c r="W4595" s="403">
        <v>10.199999999999999</v>
      </c>
      <c r="X4595" s="404">
        <v>0.16023999999999999</v>
      </c>
      <c r="Y4595" s="403">
        <f>X4595+(S4595*((U4595-INDEX('[1]Center of Mass'!$B$8:$M$105,MATCH(A4595,'[1]Center of Mass'!$B$8:$B$105,0),9))^2+(V4595-INDEX('[1]Center of Mass'!$B$8:$M$105,MATCH(A4595,'[1]Center of Mass'!$B$8:$B$105,0),10))^2))</f>
        <v>437.22608074400006</v>
      </c>
    </row>
    <row r="4596" spans="1:25">
      <c r="A4596" s="403" t="s">
        <v>22</v>
      </c>
      <c r="B4596" s="403" t="s">
        <v>486</v>
      </c>
      <c r="C4596" s="403" t="s">
        <v>343</v>
      </c>
      <c r="D4596" s="403" t="s">
        <v>344</v>
      </c>
      <c r="E4596" s="403" t="s">
        <v>1455</v>
      </c>
      <c r="F4596" s="403">
        <v>0</v>
      </c>
      <c r="O4596" s="403" t="s">
        <v>345</v>
      </c>
      <c r="R4596" s="403">
        <v>4</v>
      </c>
      <c r="S4596" s="403">
        <v>1.1184000000000001</v>
      </c>
      <c r="T4596" s="403">
        <v>4.2320000000000002</v>
      </c>
      <c r="U4596" s="403">
        <v>1.7629999999999999</v>
      </c>
      <c r="V4596" s="403">
        <v>9.1539999999999999</v>
      </c>
      <c r="W4596" s="403">
        <v>10.199999999999999</v>
      </c>
      <c r="X4596" s="404">
        <v>0.20888000000000001</v>
      </c>
      <c r="Y4596" s="403">
        <f>X4596+(S4596*((U4596-INDEX('[1]Center of Mass'!$B$8:$M$105,MATCH(A4596,'[1]Center of Mass'!$B$8:$B$105,0),9))^2+(V4596-INDEX('[1]Center of Mass'!$B$8:$M$105,MATCH(A4596,'[1]Center of Mass'!$B$8:$B$105,0),10))^2))</f>
        <v>460.00076611520012</v>
      </c>
    </row>
    <row r="4597" spans="1:25">
      <c r="A4597" s="403" t="s">
        <v>22</v>
      </c>
      <c r="B4597" s="403" t="s">
        <v>487</v>
      </c>
      <c r="C4597" s="403" t="s">
        <v>343</v>
      </c>
      <c r="D4597" s="403" t="s">
        <v>344</v>
      </c>
      <c r="E4597" s="403" t="s">
        <v>1455</v>
      </c>
      <c r="F4597" s="403">
        <v>0</v>
      </c>
      <c r="O4597" s="403" t="s">
        <v>345</v>
      </c>
      <c r="R4597" s="403">
        <v>4</v>
      </c>
      <c r="S4597" s="403">
        <v>1.1184000000000001</v>
      </c>
      <c r="T4597" s="403">
        <v>4.2320000000000002</v>
      </c>
      <c r="U4597" s="403">
        <v>2.7879999999999998</v>
      </c>
      <c r="V4597" s="403">
        <v>9.1539999999999999</v>
      </c>
      <c r="W4597" s="403">
        <v>10.199999999999999</v>
      </c>
      <c r="X4597" s="404">
        <v>0.20888000000000001</v>
      </c>
      <c r="Y4597" s="403">
        <f>X4597+(S4597*((U4597-INDEX('[1]Center of Mass'!$B$8:$M$105,MATCH(A4597,'[1]Center of Mass'!$B$8:$B$105,0),9))^2+(V4597-INDEX('[1]Center of Mass'!$B$8:$M$105,MATCH(A4597,'[1]Center of Mass'!$B$8:$B$105,0),10))^2))</f>
        <v>415.26865255520005</v>
      </c>
    </row>
    <row r="4598" spans="1:25">
      <c r="A4598" s="403" t="s">
        <v>22</v>
      </c>
      <c r="B4598" s="403" t="s">
        <v>488</v>
      </c>
      <c r="C4598" s="403" t="s">
        <v>343</v>
      </c>
      <c r="D4598" s="403" t="s">
        <v>344</v>
      </c>
      <c r="E4598" s="403" t="s">
        <v>1455</v>
      </c>
      <c r="F4598" s="403">
        <v>0</v>
      </c>
      <c r="O4598" s="403" t="s">
        <v>345</v>
      </c>
      <c r="R4598" s="403">
        <v>4</v>
      </c>
      <c r="S4598" s="403">
        <v>1.4185000000000001</v>
      </c>
      <c r="T4598" s="403">
        <v>4.782</v>
      </c>
      <c r="U4598" s="403">
        <v>3.95</v>
      </c>
      <c r="V4598" s="403">
        <v>9.1539999999999999</v>
      </c>
      <c r="W4598" s="403">
        <v>10.199999999999999</v>
      </c>
      <c r="X4598" s="404">
        <v>0.34050999999999998</v>
      </c>
      <c r="Y4598" s="403">
        <f>X4598+(S4598*((U4598-INDEX('[1]Center of Mass'!$B$8:$M$105,MATCH(A4598,'[1]Center of Mass'!$B$8:$B$105,0),9))^2+(V4598-INDEX('[1]Center of Mass'!$B$8:$M$105,MATCH(A4598,'[1]Center of Mass'!$B$8:$B$105,0),10))^2))</f>
        <v>466.05979868250012</v>
      </c>
    </row>
    <row r="4599" spans="1:25">
      <c r="A4599" s="403" t="s">
        <v>22</v>
      </c>
      <c r="B4599" s="403" t="s">
        <v>489</v>
      </c>
      <c r="C4599" s="403" t="s">
        <v>343</v>
      </c>
      <c r="D4599" s="403" t="s">
        <v>344</v>
      </c>
      <c r="E4599" s="403" t="s">
        <v>1455</v>
      </c>
      <c r="F4599" s="403">
        <v>0</v>
      </c>
      <c r="O4599" s="403" t="s">
        <v>345</v>
      </c>
      <c r="R4599" s="403">
        <v>4</v>
      </c>
      <c r="S4599" s="403">
        <v>1.4185000000000001</v>
      </c>
      <c r="T4599" s="403">
        <v>4.782</v>
      </c>
      <c r="U4599" s="403">
        <v>5.25</v>
      </c>
      <c r="V4599" s="403">
        <v>9.1539999999999999</v>
      </c>
      <c r="W4599" s="403">
        <v>10.199999999999999</v>
      </c>
      <c r="X4599" s="404">
        <v>0.34050999999999998</v>
      </c>
      <c r="Y4599" s="403">
        <f>X4599+(S4599*((U4599-INDEX('[1]Center of Mass'!$B$8:$M$105,MATCH(A4599,'[1]Center of Mass'!$B$8:$B$105,0),9))^2+(V4599-INDEX('[1]Center of Mass'!$B$8:$M$105,MATCH(A4599,'[1]Center of Mass'!$B$8:$B$105,0),10))^2))</f>
        <v>402.67611208250008</v>
      </c>
    </row>
    <row r="4600" spans="1:25">
      <c r="A4600" s="403" t="s">
        <v>22</v>
      </c>
      <c r="B4600" s="403" t="s">
        <v>490</v>
      </c>
      <c r="C4600" s="403" t="s">
        <v>343</v>
      </c>
      <c r="D4600" s="403" t="s">
        <v>344</v>
      </c>
      <c r="E4600" s="403" t="s">
        <v>1455</v>
      </c>
      <c r="F4600" s="403">
        <v>0</v>
      </c>
      <c r="O4600" s="403" t="s">
        <v>345</v>
      </c>
      <c r="R4600" s="403">
        <v>4</v>
      </c>
      <c r="S4600" s="403">
        <v>1.4185000000000001</v>
      </c>
      <c r="T4600" s="403">
        <v>4.782</v>
      </c>
      <c r="U4600" s="403">
        <v>6.55</v>
      </c>
      <c r="V4600" s="403">
        <v>9.1539999999999999</v>
      </c>
      <c r="W4600" s="403">
        <v>10.199999999999999</v>
      </c>
      <c r="X4600" s="404">
        <v>0.34050999999999998</v>
      </c>
      <c r="Y4600" s="403">
        <f>X4600+(S4600*((U4600-INDEX('[1]Center of Mass'!$B$8:$M$105,MATCH(A4600,'[1]Center of Mass'!$B$8:$B$105,0),9))^2+(V4600-INDEX('[1]Center of Mass'!$B$8:$M$105,MATCH(A4600,'[1]Center of Mass'!$B$8:$B$105,0),10))^2))</f>
        <v>344.08695548250006</v>
      </c>
    </row>
    <row r="4601" spans="1:25">
      <c r="A4601" s="403" t="s">
        <v>22</v>
      </c>
      <c r="B4601" s="403" t="s">
        <v>491</v>
      </c>
      <c r="C4601" s="403" t="s">
        <v>343</v>
      </c>
      <c r="D4601" s="403" t="s">
        <v>344</v>
      </c>
      <c r="E4601" s="403" t="s">
        <v>1455</v>
      </c>
      <c r="F4601" s="403">
        <v>0</v>
      </c>
      <c r="O4601" s="403" t="s">
        <v>345</v>
      </c>
      <c r="R4601" s="403">
        <v>4</v>
      </c>
      <c r="S4601" s="403">
        <v>1.2547999999999999</v>
      </c>
      <c r="T4601" s="403">
        <v>4.4820000000000002</v>
      </c>
      <c r="U4601" s="403">
        <v>7.7750000000000004</v>
      </c>
      <c r="V4601" s="403">
        <v>9.1539999999999999</v>
      </c>
      <c r="W4601" s="403">
        <v>10.199999999999999</v>
      </c>
      <c r="X4601" s="404">
        <v>0.26279000000000002</v>
      </c>
      <c r="Y4601" s="403">
        <f>X4601+(S4601*((U4601-INDEX('[1]Center of Mass'!$B$8:$M$105,MATCH(A4601,'[1]Center of Mass'!$B$8:$B$105,0),9))^2+(V4601-INDEX('[1]Center of Mass'!$B$8:$M$105,MATCH(A4601,'[1]Center of Mass'!$B$8:$B$105,0),10))^2))</f>
        <v>259.38321867600001</v>
      </c>
    </row>
    <row r="4602" spans="1:25">
      <c r="A4602" s="403" t="s">
        <v>22</v>
      </c>
      <c r="B4602" s="403" t="s">
        <v>492</v>
      </c>
      <c r="C4602" s="403" t="s">
        <v>343</v>
      </c>
      <c r="D4602" s="403" t="s">
        <v>344</v>
      </c>
      <c r="E4602" s="403" t="s">
        <v>1455</v>
      </c>
      <c r="F4602" s="403">
        <v>0</v>
      </c>
      <c r="O4602" s="403" t="s">
        <v>345</v>
      </c>
      <c r="R4602" s="403">
        <v>4</v>
      </c>
      <c r="S4602" s="403">
        <v>1.2547999999999999</v>
      </c>
      <c r="T4602" s="403">
        <v>4.4820000000000002</v>
      </c>
      <c r="U4602" s="403">
        <v>8.9250000000000007</v>
      </c>
      <c r="V4602" s="403">
        <v>9.1539999999999999</v>
      </c>
      <c r="W4602" s="403">
        <v>10.199999999999999</v>
      </c>
      <c r="X4602" s="404">
        <v>0.26279000000000002</v>
      </c>
      <c r="Y4602" s="403">
        <f>X4602+(S4602*((U4602-INDEX('[1]Center of Mass'!$B$8:$M$105,MATCH(A4602,'[1]Center of Mass'!$B$8:$B$105,0),9))^2+(V4602-INDEX('[1]Center of Mass'!$B$8:$M$105,MATCH(A4602,'[1]Center of Mass'!$B$8:$B$105,0),10))^2))</f>
        <v>220.60638523599999</v>
      </c>
    </row>
    <row r="4603" spans="1:25">
      <c r="A4603" s="403" t="s">
        <v>22</v>
      </c>
      <c r="B4603" s="403" t="s">
        <v>493</v>
      </c>
      <c r="C4603" s="403" t="s">
        <v>343</v>
      </c>
      <c r="D4603" s="403" t="s">
        <v>344</v>
      </c>
      <c r="E4603" s="403" t="s">
        <v>1455</v>
      </c>
      <c r="F4603" s="403">
        <v>0</v>
      </c>
      <c r="O4603" s="403" t="s">
        <v>345</v>
      </c>
      <c r="R4603" s="403">
        <v>4</v>
      </c>
      <c r="S4603" s="403">
        <v>1.7414000000000001</v>
      </c>
      <c r="T4603" s="403">
        <v>5.3739999999999997</v>
      </c>
      <c r="U4603" s="403">
        <v>10.298</v>
      </c>
      <c r="V4603" s="403">
        <v>9.1539999999999999</v>
      </c>
      <c r="W4603" s="403">
        <v>10.199999999999999</v>
      </c>
      <c r="X4603" s="404">
        <v>0.54237000000000002</v>
      </c>
      <c r="Y4603" s="403">
        <f>X4603+(S4603*((U4603-INDEX('[1]Center of Mass'!$B$8:$M$105,MATCH(A4603,'[1]Center of Mass'!$B$8:$B$105,0),9))^2+(V4603-INDEX('[1]Center of Mass'!$B$8:$M$105,MATCH(A4603,'[1]Center of Mass'!$B$8:$B$105,0),10))^2))</f>
        <v>248.11615097020004</v>
      </c>
    </row>
    <row r="4604" spans="1:25">
      <c r="A4604" s="403" t="s">
        <v>22</v>
      </c>
      <c r="B4604" s="403" t="s">
        <v>494</v>
      </c>
      <c r="C4604" s="403" t="s">
        <v>343</v>
      </c>
      <c r="D4604" s="403" t="s">
        <v>344</v>
      </c>
      <c r="E4604" s="403" t="s">
        <v>1455</v>
      </c>
      <c r="F4604" s="403">
        <v>0</v>
      </c>
      <c r="O4604" s="403" t="s">
        <v>345</v>
      </c>
      <c r="R4604" s="403">
        <v>4</v>
      </c>
      <c r="S4604" s="403">
        <v>1.7503</v>
      </c>
      <c r="T4604" s="403">
        <v>5.39</v>
      </c>
      <c r="U4604" s="403">
        <v>11.898</v>
      </c>
      <c r="V4604" s="403">
        <v>9.1539999999999999</v>
      </c>
      <c r="W4604" s="403">
        <v>10.199999999999999</v>
      </c>
      <c r="X4604" s="404">
        <v>0.54896</v>
      </c>
      <c r="Y4604" s="403">
        <f>X4604+(S4604*((U4604-INDEX('[1]Center of Mass'!$B$8:$M$105,MATCH(A4604,'[1]Center of Mass'!$B$8:$B$105,0),9))^2+(V4604-INDEX('[1]Center of Mass'!$B$8:$M$105,MATCH(A4604,'[1]Center of Mass'!$B$8:$B$105,0),10))^2))</f>
        <v>189.52498808790003</v>
      </c>
    </row>
    <row r="4605" spans="1:25">
      <c r="A4605" s="403" t="s">
        <v>22</v>
      </c>
      <c r="B4605" s="403" t="s">
        <v>495</v>
      </c>
      <c r="C4605" s="403" t="s">
        <v>343</v>
      </c>
      <c r="D4605" s="403" t="s">
        <v>344</v>
      </c>
      <c r="E4605" s="403" t="s">
        <v>1455</v>
      </c>
      <c r="F4605" s="403">
        <v>0</v>
      </c>
      <c r="O4605" s="403" t="s">
        <v>345</v>
      </c>
      <c r="R4605" s="403">
        <v>4</v>
      </c>
      <c r="S4605" s="403">
        <v>1.2037</v>
      </c>
      <c r="T4605" s="403">
        <v>4.3890000000000002</v>
      </c>
      <c r="U4605" s="403">
        <v>13.252000000000001</v>
      </c>
      <c r="V4605" s="403">
        <v>9.1539999999999999</v>
      </c>
      <c r="W4605" s="403">
        <v>10.199999999999999</v>
      </c>
      <c r="X4605" s="404">
        <v>0.24149999999999999</v>
      </c>
      <c r="Y4605" s="403">
        <f>X4605+(S4605*((U4605-INDEX('[1]Center of Mass'!$B$8:$M$105,MATCH(A4605,'[1]Center of Mass'!$B$8:$B$105,0),9))^2+(V4605-INDEX('[1]Center of Mass'!$B$8:$M$105,MATCH(A4605,'[1]Center of Mass'!$B$8:$B$105,0),10))^2))</f>
        <v>100.1779762985</v>
      </c>
    </row>
    <row r="4606" spans="1:25">
      <c r="A4606" s="403" t="s">
        <v>22</v>
      </c>
      <c r="B4606" s="403" t="s">
        <v>496</v>
      </c>
      <c r="C4606" s="403" t="s">
        <v>343</v>
      </c>
      <c r="D4606" s="403" t="s">
        <v>344</v>
      </c>
      <c r="E4606" s="403" t="s">
        <v>1455</v>
      </c>
      <c r="F4606" s="403">
        <v>0</v>
      </c>
      <c r="O4606" s="403" t="s">
        <v>345</v>
      </c>
      <c r="R4606" s="403">
        <v>4</v>
      </c>
      <c r="S4606" s="403">
        <v>1.2037</v>
      </c>
      <c r="T4606" s="403">
        <v>4.3890000000000002</v>
      </c>
      <c r="U4606" s="403">
        <v>14.355</v>
      </c>
      <c r="V4606" s="403">
        <v>9.1539999999999999</v>
      </c>
      <c r="W4606" s="403">
        <v>10.199999999999999</v>
      </c>
      <c r="X4606" s="404">
        <v>0.24149999999999999</v>
      </c>
      <c r="Y4606" s="403">
        <f>X4606+(S4606*((U4606-INDEX('[1]Center of Mass'!$B$8:$M$105,MATCH(A4606,'[1]Center of Mass'!$B$8:$B$105,0),9))^2+(V4606-INDEX('[1]Center of Mass'!$B$8:$M$105,MATCH(A4606,'[1]Center of Mass'!$B$8:$B$105,0),10))^2))</f>
        <v>78.981547537000012</v>
      </c>
    </row>
    <row r="4607" spans="1:25">
      <c r="A4607" s="403" t="s">
        <v>22</v>
      </c>
      <c r="B4607" s="403" t="s">
        <v>497</v>
      </c>
      <c r="C4607" s="403" t="s">
        <v>343</v>
      </c>
      <c r="D4607" s="403" t="s">
        <v>344</v>
      </c>
      <c r="E4607" s="403" t="s">
        <v>1455</v>
      </c>
      <c r="F4607" s="403">
        <v>0</v>
      </c>
      <c r="O4607" s="403" t="s">
        <v>345</v>
      </c>
      <c r="R4607" s="403">
        <v>4</v>
      </c>
      <c r="S4607" s="403">
        <v>1.2037</v>
      </c>
      <c r="T4607" s="403">
        <v>4.3890000000000002</v>
      </c>
      <c r="U4607" s="403">
        <v>15.458</v>
      </c>
      <c r="V4607" s="403">
        <v>9.1539999999999999</v>
      </c>
      <c r="W4607" s="403">
        <v>10.199999999999999</v>
      </c>
      <c r="X4607" s="404">
        <v>0.24149999999999999</v>
      </c>
      <c r="Y4607" s="403">
        <f>X4607+(S4607*((U4607-INDEX('[1]Center of Mass'!$B$8:$M$105,MATCH(A4607,'[1]Center of Mass'!$B$8:$B$105,0),9))^2+(V4607-INDEX('[1]Center of Mass'!$B$8:$M$105,MATCH(A4607,'[1]Center of Mass'!$B$8:$B$105,0),10))^2))</f>
        <v>60.713983282100017</v>
      </c>
    </row>
    <row r="4608" spans="1:25">
      <c r="A4608" s="403" t="s">
        <v>22</v>
      </c>
      <c r="B4608" s="403" t="s">
        <v>704</v>
      </c>
      <c r="C4608" s="403" t="s">
        <v>343</v>
      </c>
      <c r="D4608" s="403" t="s">
        <v>344</v>
      </c>
      <c r="E4608" s="403" t="s">
        <v>1455</v>
      </c>
      <c r="F4608" s="403">
        <v>0</v>
      </c>
      <c r="O4608" s="403" t="s">
        <v>345</v>
      </c>
      <c r="R4608" s="403">
        <v>4</v>
      </c>
      <c r="S4608" s="403">
        <v>1.2989999999999999</v>
      </c>
      <c r="T4608" s="403">
        <v>4.5629999999999997</v>
      </c>
      <c r="U4608" s="403">
        <v>16.605</v>
      </c>
      <c r="V4608" s="403">
        <v>9.1539999999999999</v>
      </c>
      <c r="W4608" s="403">
        <v>10.199999999999999</v>
      </c>
      <c r="X4608" s="404">
        <v>0.2823</v>
      </c>
      <c r="Y4608" s="403">
        <f>X4608+(S4608*((U4608-INDEX('[1]Center of Mass'!$B$8:$M$105,MATCH(A4608,'[1]Center of Mass'!$B$8:$B$105,0),9))^2+(V4608-INDEX('[1]Center of Mass'!$B$8:$M$105,MATCH(A4608,'[1]Center of Mass'!$B$8:$B$105,0),10))^2))</f>
        <v>48.394674990000006</v>
      </c>
    </row>
    <row r="4609" spans="1:25">
      <c r="A4609" s="403" t="s">
        <v>22</v>
      </c>
      <c r="B4609" s="403" t="s">
        <v>706</v>
      </c>
      <c r="C4609" s="403" t="s">
        <v>343</v>
      </c>
      <c r="D4609" s="403" t="s">
        <v>344</v>
      </c>
      <c r="E4609" s="403" t="s">
        <v>1455</v>
      </c>
      <c r="F4609" s="403">
        <v>0</v>
      </c>
      <c r="O4609" s="403" t="s">
        <v>345</v>
      </c>
      <c r="R4609" s="403">
        <v>4</v>
      </c>
      <c r="S4609" s="403">
        <v>0.80830000000000002</v>
      </c>
      <c r="T4609" s="403">
        <v>3.5960000000000001</v>
      </c>
      <c r="U4609" s="403">
        <v>0.80500000000000005</v>
      </c>
      <c r="V4609" s="403">
        <v>10.154</v>
      </c>
      <c r="W4609" s="403">
        <v>10.199999999999999</v>
      </c>
      <c r="X4609" s="404">
        <v>0.10891000000000001</v>
      </c>
      <c r="Y4609" s="403">
        <f>X4609+(S4609*((U4609-INDEX('[1]Center of Mass'!$B$8:$M$105,MATCH(A4609,'[1]Center of Mass'!$B$8:$B$105,0),9))^2+(V4609-INDEX('[1]Center of Mass'!$B$8:$M$105,MATCH(A4609,'[1]Center of Mass'!$B$8:$B$105,0),10))^2))</f>
        <v>359.81179436300005</v>
      </c>
    </row>
    <row r="4610" spans="1:25">
      <c r="A4610" s="403" t="s">
        <v>22</v>
      </c>
      <c r="B4610" s="403" t="s">
        <v>707</v>
      </c>
      <c r="C4610" s="403" t="s">
        <v>343</v>
      </c>
      <c r="D4610" s="403" t="s">
        <v>344</v>
      </c>
      <c r="E4610" s="403" t="s">
        <v>1455</v>
      </c>
      <c r="F4610" s="403">
        <v>0</v>
      </c>
      <c r="O4610" s="403" t="s">
        <v>345</v>
      </c>
      <c r="R4610" s="403">
        <v>4</v>
      </c>
      <c r="S4610" s="403">
        <v>0.93159999999999998</v>
      </c>
      <c r="T4610" s="403">
        <v>3.8679999999999999</v>
      </c>
      <c r="U4610" s="403">
        <v>1.7629999999999999</v>
      </c>
      <c r="V4610" s="403">
        <v>10.154</v>
      </c>
      <c r="W4610" s="403">
        <v>10.199999999999999</v>
      </c>
      <c r="X4610" s="404">
        <v>0.14568999999999999</v>
      </c>
      <c r="Y4610" s="403">
        <f>X4610+(S4610*((U4610-INDEX('[1]Center of Mass'!$B$8:$M$105,MATCH(A4610,'[1]Center of Mass'!$B$8:$B$105,0),9))^2+(V4610-INDEX('[1]Center of Mass'!$B$8:$M$105,MATCH(A4610,'[1]Center of Mass'!$B$8:$B$105,0),10))^2))</f>
        <v>378.12355118480014</v>
      </c>
    </row>
    <row r="4611" spans="1:25">
      <c r="A4611" s="403" t="s">
        <v>22</v>
      </c>
      <c r="B4611" s="403" t="s">
        <v>708</v>
      </c>
      <c r="C4611" s="403" t="s">
        <v>343</v>
      </c>
      <c r="D4611" s="403" t="s">
        <v>344</v>
      </c>
      <c r="E4611" s="403" t="s">
        <v>1455</v>
      </c>
      <c r="F4611" s="403">
        <v>0</v>
      </c>
      <c r="O4611" s="403" t="s">
        <v>345</v>
      </c>
      <c r="R4611" s="403">
        <v>4</v>
      </c>
      <c r="S4611" s="403">
        <v>0.93159999999999998</v>
      </c>
      <c r="T4611" s="403">
        <v>3.8679999999999999</v>
      </c>
      <c r="U4611" s="403">
        <v>2.7879999999999998</v>
      </c>
      <c r="V4611" s="403">
        <v>10.154</v>
      </c>
      <c r="W4611" s="403">
        <v>10.199999999999999</v>
      </c>
      <c r="X4611" s="404">
        <v>0.14568999999999999</v>
      </c>
      <c r="Y4611" s="403">
        <f>X4611+(S4611*((U4611-INDEX('[1]Center of Mass'!$B$8:$M$105,MATCH(A4611,'[1]Center of Mass'!$B$8:$B$105,0),9))^2+(V4611-INDEX('[1]Center of Mass'!$B$8:$M$105,MATCH(A4611,'[1]Center of Mass'!$B$8:$B$105,0),10))^2))</f>
        <v>340.86278849480004</v>
      </c>
    </row>
    <row r="4612" spans="1:25">
      <c r="A4612" s="403" t="s">
        <v>22</v>
      </c>
      <c r="B4612" s="403" t="s">
        <v>709</v>
      </c>
      <c r="C4612" s="403" t="s">
        <v>343</v>
      </c>
      <c r="D4612" s="403" t="s">
        <v>344</v>
      </c>
      <c r="E4612" s="403" t="s">
        <v>1455</v>
      </c>
      <c r="F4612" s="403">
        <v>0</v>
      </c>
      <c r="O4612" s="403" t="s">
        <v>345</v>
      </c>
      <c r="R4612" s="403">
        <v>4</v>
      </c>
      <c r="S4612" s="403">
        <v>1.1815</v>
      </c>
      <c r="T4612" s="403">
        <v>4.4180000000000001</v>
      </c>
      <c r="U4612" s="403">
        <v>3.95</v>
      </c>
      <c r="V4612" s="403">
        <v>10.154</v>
      </c>
      <c r="W4612" s="403">
        <v>10.199999999999999</v>
      </c>
      <c r="X4612" s="404">
        <v>0.24773000000000001</v>
      </c>
      <c r="Y4612" s="403">
        <f>X4612+(S4612*((U4612-INDEX('[1]Center of Mass'!$B$8:$M$105,MATCH(A4612,'[1]Center of Mass'!$B$8:$B$105,0),9))^2+(V4612-INDEX('[1]Center of Mass'!$B$8:$M$105,MATCH(A4612,'[1]Center of Mass'!$B$8:$B$105,0),10))^2))</f>
        <v>381.7920593175001</v>
      </c>
    </row>
    <row r="4613" spans="1:25">
      <c r="A4613" s="403" t="s">
        <v>22</v>
      </c>
      <c r="B4613" s="403" t="s">
        <v>710</v>
      </c>
      <c r="C4613" s="403" t="s">
        <v>343</v>
      </c>
      <c r="D4613" s="403" t="s">
        <v>344</v>
      </c>
      <c r="E4613" s="403" t="s">
        <v>1455</v>
      </c>
      <c r="F4613" s="403">
        <v>0</v>
      </c>
      <c r="O4613" s="403" t="s">
        <v>345</v>
      </c>
      <c r="R4613" s="403">
        <v>4</v>
      </c>
      <c r="S4613" s="403">
        <v>1.1815</v>
      </c>
      <c r="T4613" s="403">
        <v>4.4180000000000001</v>
      </c>
      <c r="U4613" s="403">
        <v>5.25</v>
      </c>
      <c r="V4613" s="403">
        <v>10.154</v>
      </c>
      <c r="W4613" s="403">
        <v>10.199999999999999</v>
      </c>
      <c r="X4613" s="404">
        <v>0.24773000000000001</v>
      </c>
      <c r="Y4613" s="403">
        <f>X4613+(S4613*((U4613-INDEX('[1]Center of Mass'!$B$8:$M$105,MATCH(A4613,'[1]Center of Mass'!$B$8:$B$105,0),9))^2+(V4613-INDEX('[1]Center of Mass'!$B$8:$M$105,MATCH(A4613,'[1]Center of Mass'!$B$8:$B$105,0),10))^2))</f>
        <v>328.99838591750012</v>
      </c>
    </row>
    <row r="4614" spans="1:25">
      <c r="A4614" s="403" t="s">
        <v>22</v>
      </c>
      <c r="B4614" s="403" t="s">
        <v>711</v>
      </c>
      <c r="C4614" s="403" t="s">
        <v>343</v>
      </c>
      <c r="D4614" s="403" t="s">
        <v>344</v>
      </c>
      <c r="E4614" s="403" t="s">
        <v>1455</v>
      </c>
      <c r="F4614" s="403">
        <v>0</v>
      </c>
      <c r="O4614" s="403" t="s">
        <v>345</v>
      </c>
      <c r="R4614" s="403">
        <v>4</v>
      </c>
      <c r="S4614" s="403">
        <v>1.1815</v>
      </c>
      <c r="T4614" s="403">
        <v>4.4180000000000001</v>
      </c>
      <c r="U4614" s="403">
        <v>6.55</v>
      </c>
      <c r="V4614" s="403">
        <v>10.154</v>
      </c>
      <c r="W4614" s="403">
        <v>10.199999999999999</v>
      </c>
      <c r="X4614" s="404">
        <v>0.24773000000000001</v>
      </c>
      <c r="Y4614" s="403">
        <f>X4614+(S4614*((U4614-INDEX('[1]Center of Mass'!$B$8:$M$105,MATCH(A4614,'[1]Center of Mass'!$B$8:$B$105,0),9))^2+(V4614-INDEX('[1]Center of Mass'!$B$8:$M$105,MATCH(A4614,'[1]Center of Mass'!$B$8:$B$105,0),10))^2))</f>
        <v>280.19818251750002</v>
      </c>
    </row>
    <row r="4615" spans="1:25">
      <c r="A4615" s="403" t="s">
        <v>22</v>
      </c>
      <c r="B4615" s="403" t="s">
        <v>712</v>
      </c>
      <c r="C4615" s="403" t="s">
        <v>343</v>
      </c>
      <c r="D4615" s="403" t="s">
        <v>344</v>
      </c>
      <c r="E4615" s="403" t="s">
        <v>1455</v>
      </c>
      <c r="F4615" s="403">
        <v>0</v>
      </c>
      <c r="O4615" s="403" t="s">
        <v>345</v>
      </c>
      <c r="R4615" s="403">
        <v>4</v>
      </c>
      <c r="S4615" s="403">
        <v>1.0451999999999999</v>
      </c>
      <c r="T4615" s="403">
        <v>4.1180000000000003</v>
      </c>
      <c r="U4615" s="403">
        <v>7.7750000000000004</v>
      </c>
      <c r="V4615" s="403">
        <v>10.154</v>
      </c>
      <c r="W4615" s="403">
        <v>10.199999999999999</v>
      </c>
      <c r="X4615" s="404">
        <v>0.18712999999999999</v>
      </c>
      <c r="Y4615" s="403">
        <f>X4615+(S4615*((U4615-INDEX('[1]Center of Mass'!$B$8:$M$105,MATCH(A4615,'[1]Center of Mass'!$B$8:$B$105,0),9))^2+(V4615-INDEX('[1]Center of Mass'!$B$8:$M$105,MATCH(A4615,'[1]Center of Mass'!$B$8:$B$105,0),10))^2))</f>
        <v>210.39500512399999</v>
      </c>
    </row>
    <row r="4616" spans="1:25">
      <c r="A4616" s="403" t="s">
        <v>22</v>
      </c>
      <c r="B4616" s="403" t="s">
        <v>713</v>
      </c>
      <c r="C4616" s="403" t="s">
        <v>343</v>
      </c>
      <c r="D4616" s="403" t="s">
        <v>344</v>
      </c>
      <c r="E4616" s="403" t="s">
        <v>1455</v>
      </c>
      <c r="F4616" s="403">
        <v>0</v>
      </c>
      <c r="O4616" s="403" t="s">
        <v>345</v>
      </c>
      <c r="R4616" s="403">
        <v>4</v>
      </c>
      <c r="S4616" s="403">
        <v>1.0451999999999999</v>
      </c>
      <c r="T4616" s="403">
        <v>4.1180000000000003</v>
      </c>
      <c r="U4616" s="403">
        <v>8.9250000000000007</v>
      </c>
      <c r="V4616" s="403">
        <v>10.154</v>
      </c>
      <c r="W4616" s="403">
        <v>10.199999999999999</v>
      </c>
      <c r="X4616" s="404">
        <v>0.18712999999999999</v>
      </c>
      <c r="Y4616" s="403">
        <f>X4616+(S4616*((U4616-INDEX('[1]Center of Mass'!$B$8:$M$105,MATCH(A4616,'[1]Center of Mass'!$B$8:$B$105,0),9))^2+(V4616-INDEX('[1]Center of Mass'!$B$8:$M$105,MATCH(A4616,'[1]Center of Mass'!$B$8:$B$105,0),10))^2))</f>
        <v>178.09539856399999</v>
      </c>
    </row>
    <row r="4617" spans="1:25">
      <c r="A4617" s="403" t="s">
        <v>22</v>
      </c>
      <c r="B4617" s="403" t="s">
        <v>714</v>
      </c>
      <c r="C4617" s="403" t="s">
        <v>343</v>
      </c>
      <c r="D4617" s="403" t="s">
        <v>344</v>
      </c>
      <c r="E4617" s="403" t="s">
        <v>1455</v>
      </c>
      <c r="F4617" s="403">
        <v>0</v>
      </c>
      <c r="O4617" s="403" t="s">
        <v>345</v>
      </c>
      <c r="R4617" s="403">
        <v>4</v>
      </c>
      <c r="S4617" s="403">
        <v>1.4504999999999999</v>
      </c>
      <c r="T4617" s="403">
        <v>5.01</v>
      </c>
      <c r="U4617" s="403">
        <v>10.298</v>
      </c>
      <c r="V4617" s="403">
        <v>10.154</v>
      </c>
      <c r="W4617" s="403">
        <v>10.199999999999999</v>
      </c>
      <c r="X4617" s="404">
        <v>0.40770000000000001</v>
      </c>
      <c r="Y4617" s="403">
        <f>X4617+(S4617*((U4617-INDEX('[1]Center of Mass'!$B$8:$M$105,MATCH(A4617,'[1]Center of Mass'!$B$8:$B$105,0),9))^2+(V4617-INDEX('[1]Center of Mass'!$B$8:$M$105,MATCH(A4617,'[1]Center of Mass'!$B$8:$B$105,0),10))^2))</f>
        <v>198.81201154650003</v>
      </c>
    </row>
    <row r="4618" spans="1:25">
      <c r="A4618" s="403" t="s">
        <v>22</v>
      </c>
      <c r="B4618" s="403" t="s">
        <v>715</v>
      </c>
      <c r="C4618" s="403" t="s">
        <v>343</v>
      </c>
      <c r="D4618" s="403" t="s">
        <v>344</v>
      </c>
      <c r="E4618" s="403" t="s">
        <v>1455</v>
      </c>
      <c r="F4618" s="403">
        <v>0</v>
      </c>
      <c r="O4618" s="403" t="s">
        <v>345</v>
      </c>
      <c r="R4618" s="403">
        <v>4</v>
      </c>
      <c r="S4618" s="403">
        <v>1.4579</v>
      </c>
      <c r="T4618" s="403">
        <v>5.0259999999999998</v>
      </c>
      <c r="U4618" s="403">
        <v>11.898</v>
      </c>
      <c r="V4618" s="403">
        <v>10.154</v>
      </c>
      <c r="W4618" s="403">
        <v>10.199999999999999</v>
      </c>
      <c r="X4618" s="404">
        <v>0.41295999999999999</v>
      </c>
      <c r="Y4618" s="403">
        <f>X4618+(S4618*((U4618-INDEX('[1]Center of Mass'!$B$8:$M$105,MATCH(A4618,'[1]Center of Mass'!$B$8:$B$105,0),9))^2+(V4618-INDEX('[1]Center of Mass'!$B$8:$M$105,MATCH(A4618,'[1]Center of Mass'!$B$8:$B$105,0),10))^2))</f>
        <v>149.96695601470003</v>
      </c>
    </row>
    <row r="4619" spans="1:25">
      <c r="A4619" s="403" t="s">
        <v>22</v>
      </c>
      <c r="B4619" s="403" t="s">
        <v>716</v>
      </c>
      <c r="C4619" s="403" t="s">
        <v>343</v>
      </c>
      <c r="D4619" s="403" t="s">
        <v>344</v>
      </c>
      <c r="E4619" s="403" t="s">
        <v>1455</v>
      </c>
      <c r="F4619" s="403">
        <v>0</v>
      </c>
      <c r="O4619" s="403" t="s">
        <v>345</v>
      </c>
      <c r="R4619" s="403">
        <v>4</v>
      </c>
      <c r="S4619" s="403">
        <v>1.0025999999999999</v>
      </c>
      <c r="T4619" s="403">
        <v>4.024</v>
      </c>
      <c r="U4619" s="403">
        <v>13.252000000000001</v>
      </c>
      <c r="V4619" s="403">
        <v>10.154</v>
      </c>
      <c r="W4619" s="403">
        <v>10.199999999999999</v>
      </c>
      <c r="X4619" s="404">
        <v>0.17069999999999999</v>
      </c>
      <c r="Y4619" s="403">
        <f>X4619+(S4619*((U4619-INDEX('[1]Center of Mass'!$B$8:$M$105,MATCH(A4619,'[1]Center of Mass'!$B$8:$B$105,0),9))^2+(V4619-INDEX('[1]Center of Mass'!$B$8:$M$105,MATCH(A4619,'[1]Center of Mass'!$B$8:$B$105,0),10))^2))</f>
        <v>78.010964853000004</v>
      </c>
    </row>
    <row r="4620" spans="1:25">
      <c r="A4620" s="403" t="s">
        <v>22</v>
      </c>
      <c r="B4620" s="403" t="s">
        <v>717</v>
      </c>
      <c r="C4620" s="403" t="s">
        <v>343</v>
      </c>
      <c r="D4620" s="403" t="s">
        <v>344</v>
      </c>
      <c r="E4620" s="403" t="s">
        <v>1455</v>
      </c>
      <c r="F4620" s="403">
        <v>0</v>
      </c>
      <c r="O4620" s="403" t="s">
        <v>345</v>
      </c>
      <c r="R4620" s="403">
        <v>4</v>
      </c>
      <c r="S4620" s="403">
        <v>1.0025999999999999</v>
      </c>
      <c r="T4620" s="403">
        <v>4.024</v>
      </c>
      <c r="U4620" s="403">
        <v>14.355</v>
      </c>
      <c r="V4620" s="403">
        <v>10.154</v>
      </c>
      <c r="W4620" s="403">
        <v>10.199999999999999</v>
      </c>
      <c r="X4620" s="404">
        <v>0.17069999999999999</v>
      </c>
      <c r="Y4620" s="403">
        <f>X4620+(S4620*((U4620-INDEX('[1]Center of Mass'!$B$8:$M$105,MATCH(A4620,'[1]Center of Mass'!$B$8:$B$105,0),9))^2+(V4620-INDEX('[1]Center of Mass'!$B$8:$M$105,MATCH(A4620,'[1]Center of Mass'!$B$8:$B$105,0),10))^2))</f>
        <v>60.355785426000004</v>
      </c>
    </row>
    <row r="4621" spans="1:25">
      <c r="A4621" s="403" t="s">
        <v>22</v>
      </c>
      <c r="B4621" s="403" t="s">
        <v>718</v>
      </c>
      <c r="C4621" s="403" t="s">
        <v>343</v>
      </c>
      <c r="D4621" s="403" t="s">
        <v>344</v>
      </c>
      <c r="E4621" s="403" t="s">
        <v>1455</v>
      </c>
      <c r="F4621" s="403">
        <v>0</v>
      </c>
      <c r="O4621" s="403" t="s">
        <v>345</v>
      </c>
      <c r="R4621" s="403">
        <v>4</v>
      </c>
      <c r="S4621" s="403">
        <v>1.0025999999999999</v>
      </c>
      <c r="T4621" s="403">
        <v>4.024</v>
      </c>
      <c r="U4621" s="403">
        <v>15.458</v>
      </c>
      <c r="V4621" s="403">
        <v>10.154</v>
      </c>
      <c r="W4621" s="403">
        <v>10.199999999999999</v>
      </c>
      <c r="X4621" s="404">
        <v>0.17069999999999999</v>
      </c>
      <c r="Y4621" s="403">
        <f>X4621+(S4621*((U4621-INDEX('[1]Center of Mass'!$B$8:$M$105,MATCH(A4621,'[1]Center of Mass'!$B$8:$B$105,0),9))^2+(V4621-INDEX('[1]Center of Mass'!$B$8:$M$105,MATCH(A4621,'[1]Center of Mass'!$B$8:$B$105,0),10))^2))</f>
        <v>45.140150365800011</v>
      </c>
    </row>
    <row r="4622" spans="1:25">
      <c r="A4622" s="403" t="s">
        <v>22</v>
      </c>
      <c r="B4622" s="403" t="s">
        <v>719</v>
      </c>
      <c r="C4622" s="403" t="s">
        <v>343</v>
      </c>
      <c r="D4622" s="403" t="s">
        <v>344</v>
      </c>
      <c r="E4622" s="403" t="s">
        <v>1455</v>
      </c>
      <c r="F4622" s="403">
        <v>0</v>
      </c>
      <c r="O4622" s="403" t="s">
        <v>345</v>
      </c>
      <c r="R4622" s="403">
        <v>4</v>
      </c>
      <c r="S4622" s="403">
        <v>1.0820000000000001</v>
      </c>
      <c r="T4622" s="403">
        <v>4.1989999999999998</v>
      </c>
      <c r="U4622" s="403">
        <v>16.605</v>
      </c>
      <c r="V4622" s="403">
        <v>10.154</v>
      </c>
      <c r="W4622" s="403">
        <v>10.199999999999999</v>
      </c>
      <c r="X4622" s="404">
        <v>0.20227000000000001</v>
      </c>
      <c r="Y4622" s="403">
        <f>X4622+(S4622*((U4622-INDEX('[1]Center of Mass'!$B$8:$M$105,MATCH(A4622,'[1]Center of Mass'!$B$8:$B$105,0),9))^2+(V4622-INDEX('[1]Center of Mass'!$B$8:$M$105,MATCH(A4622,'[1]Center of Mass'!$B$8:$B$105,0),10))^2))</f>
        <v>34.449744820000006</v>
      </c>
    </row>
    <row r="4623" spans="1:25">
      <c r="A4623" s="403" t="s">
        <v>22</v>
      </c>
      <c r="B4623" s="403" t="s">
        <v>720</v>
      </c>
      <c r="C4623" s="403" t="s">
        <v>343</v>
      </c>
      <c r="D4623" s="403" t="s">
        <v>344</v>
      </c>
      <c r="E4623" s="403" t="s">
        <v>1455</v>
      </c>
      <c r="F4623" s="403">
        <v>0</v>
      </c>
      <c r="O4623" s="403" t="s">
        <v>345</v>
      </c>
      <c r="R4623" s="403">
        <v>4</v>
      </c>
      <c r="S4623" s="403">
        <v>1.0906</v>
      </c>
      <c r="T4623" s="403">
        <v>4.218</v>
      </c>
      <c r="U4623" s="403">
        <v>17.8</v>
      </c>
      <c r="V4623" s="403">
        <v>10.154</v>
      </c>
      <c r="W4623" s="403">
        <v>10.199999999999999</v>
      </c>
      <c r="X4623" s="404">
        <v>0.20594999999999999</v>
      </c>
      <c r="Y4623" s="403">
        <f>X4623+(S4623*((U4623-INDEX('[1]Center of Mass'!$B$8:$M$105,MATCH(A4623,'[1]Center of Mass'!$B$8:$B$105,0),9))^2+(V4623-INDEX('[1]Center of Mass'!$B$8:$M$105,MATCH(A4623,'[1]Center of Mass'!$B$8:$B$105,0),10))^2))</f>
        <v>22.778583517000008</v>
      </c>
    </row>
    <row r="4624" spans="1:25">
      <c r="A4624" s="403" t="s">
        <v>22</v>
      </c>
      <c r="B4624" s="403" t="s">
        <v>722</v>
      </c>
      <c r="C4624" s="403" t="s">
        <v>343</v>
      </c>
      <c r="D4624" s="403" t="s">
        <v>344</v>
      </c>
      <c r="E4624" s="403" t="s">
        <v>1455</v>
      </c>
      <c r="F4624" s="403">
        <v>0</v>
      </c>
      <c r="O4624" s="403" t="s">
        <v>345</v>
      </c>
      <c r="R4624" s="403">
        <v>4</v>
      </c>
      <c r="S4624" s="403">
        <v>0.60589999999999999</v>
      </c>
      <c r="T4624" s="403">
        <v>3.2320000000000002</v>
      </c>
      <c r="U4624" s="403">
        <v>1.7629999999999999</v>
      </c>
      <c r="V4624" s="403">
        <v>10.904</v>
      </c>
      <c r="W4624" s="403">
        <v>10.199999999999999</v>
      </c>
      <c r="X4624" s="404">
        <v>7.0694000000000007E-2</v>
      </c>
      <c r="Y4624" s="403">
        <f>X4624+(S4624*((U4624-INDEX('[1]Center of Mass'!$B$8:$M$105,MATCH(A4624,'[1]Center of Mass'!$B$8:$B$105,0),9))^2+(V4624-INDEX('[1]Center of Mass'!$B$8:$M$105,MATCH(A4624,'[1]Center of Mass'!$B$8:$B$105,0),10))^2))</f>
        <v>244.25007719020005</v>
      </c>
    </row>
    <row r="4625" spans="1:25">
      <c r="A4625" s="403" t="s">
        <v>22</v>
      </c>
      <c r="B4625" s="403" t="s">
        <v>723</v>
      </c>
      <c r="C4625" s="403" t="s">
        <v>343</v>
      </c>
      <c r="D4625" s="403" t="s">
        <v>344</v>
      </c>
      <c r="E4625" s="403" t="s">
        <v>1455</v>
      </c>
      <c r="F4625" s="403">
        <v>0</v>
      </c>
      <c r="O4625" s="403" t="s">
        <v>345</v>
      </c>
      <c r="R4625" s="403">
        <v>4</v>
      </c>
      <c r="S4625" s="403">
        <v>0.60589999999999999</v>
      </c>
      <c r="T4625" s="403">
        <v>3.2320000000000002</v>
      </c>
      <c r="U4625" s="403">
        <v>2.7879999999999998</v>
      </c>
      <c r="V4625" s="403">
        <v>10.904</v>
      </c>
      <c r="W4625" s="403">
        <v>10.199999999999999</v>
      </c>
      <c r="X4625" s="404">
        <v>7.0694000000000007E-2</v>
      </c>
      <c r="Y4625" s="403">
        <f>X4625+(S4625*((U4625-INDEX('[1]Center of Mass'!$B$8:$M$105,MATCH(A4625,'[1]Center of Mass'!$B$8:$B$105,0),9))^2+(V4625-INDEX('[1]Center of Mass'!$B$8:$M$105,MATCH(A4625,'[1]Center of Mass'!$B$8:$B$105,0),10))^2))</f>
        <v>220.0161826927</v>
      </c>
    </row>
    <row r="4626" spans="1:25">
      <c r="A4626" s="403" t="s">
        <v>22</v>
      </c>
      <c r="B4626" s="403" t="s">
        <v>724</v>
      </c>
      <c r="C4626" s="403" t="s">
        <v>343</v>
      </c>
      <c r="D4626" s="403" t="s">
        <v>344</v>
      </c>
      <c r="E4626" s="403" t="s">
        <v>1455</v>
      </c>
      <c r="F4626" s="403">
        <v>0</v>
      </c>
      <c r="O4626" s="403" t="s">
        <v>345</v>
      </c>
      <c r="R4626" s="403">
        <v>4</v>
      </c>
      <c r="S4626" s="403">
        <v>0.76849999999999996</v>
      </c>
      <c r="T4626" s="403">
        <v>3.782</v>
      </c>
      <c r="U4626" s="403">
        <v>3.95</v>
      </c>
      <c r="V4626" s="403">
        <v>10.904</v>
      </c>
      <c r="W4626" s="403">
        <v>10.199999999999999</v>
      </c>
      <c r="X4626" s="404">
        <v>0.13061</v>
      </c>
      <c r="Y4626" s="403">
        <f>X4626+(S4626*((U4626-INDEX('[1]Center of Mass'!$B$8:$M$105,MATCH(A4626,'[1]Center of Mass'!$B$8:$B$105,0),9))^2+(V4626-INDEX('[1]Center of Mass'!$B$8:$M$105,MATCH(A4626,'[1]Center of Mass'!$B$8:$B$105,0),10))^2))</f>
        <v>246.20826393250005</v>
      </c>
    </row>
    <row r="4627" spans="1:25">
      <c r="A4627" s="403" t="s">
        <v>22</v>
      </c>
      <c r="B4627" s="403" t="s">
        <v>725</v>
      </c>
      <c r="C4627" s="403" t="s">
        <v>343</v>
      </c>
      <c r="D4627" s="403" t="s">
        <v>344</v>
      </c>
      <c r="E4627" s="403" t="s">
        <v>1455</v>
      </c>
      <c r="F4627" s="403">
        <v>0</v>
      </c>
      <c r="O4627" s="403" t="s">
        <v>345</v>
      </c>
      <c r="R4627" s="403">
        <v>4</v>
      </c>
      <c r="S4627" s="403">
        <v>0.76849999999999996</v>
      </c>
      <c r="T4627" s="403">
        <v>3.782</v>
      </c>
      <c r="U4627" s="403">
        <v>5.25</v>
      </c>
      <c r="V4627" s="403">
        <v>10.904</v>
      </c>
      <c r="W4627" s="403">
        <v>10.199999999999999</v>
      </c>
      <c r="X4627" s="404">
        <v>0.13061</v>
      </c>
      <c r="Y4627" s="403">
        <f>X4627+(S4627*((U4627-INDEX('[1]Center of Mass'!$B$8:$M$105,MATCH(A4627,'[1]Center of Mass'!$B$8:$B$105,0),9))^2+(V4627-INDEX('[1]Center of Mass'!$B$8:$M$105,MATCH(A4627,'[1]Center of Mass'!$B$8:$B$105,0),10))^2))</f>
        <v>211.86891733250002</v>
      </c>
    </row>
    <row r="4628" spans="1:25">
      <c r="A4628" s="403" t="s">
        <v>22</v>
      </c>
      <c r="B4628" s="403" t="s">
        <v>726</v>
      </c>
      <c r="C4628" s="403" t="s">
        <v>343</v>
      </c>
      <c r="D4628" s="403" t="s">
        <v>344</v>
      </c>
      <c r="E4628" s="403" t="s">
        <v>1455</v>
      </c>
      <c r="F4628" s="403">
        <v>0</v>
      </c>
      <c r="O4628" s="403" t="s">
        <v>345</v>
      </c>
      <c r="R4628" s="403">
        <v>4</v>
      </c>
      <c r="S4628" s="403">
        <v>0.76849999999999996</v>
      </c>
      <c r="T4628" s="403">
        <v>3.782</v>
      </c>
      <c r="U4628" s="403">
        <v>6.55</v>
      </c>
      <c r="V4628" s="403">
        <v>10.904</v>
      </c>
      <c r="W4628" s="403">
        <v>10.199999999999999</v>
      </c>
      <c r="X4628" s="404">
        <v>0.13061</v>
      </c>
      <c r="Y4628" s="403">
        <f>X4628+(S4628*((U4628-INDEX('[1]Center of Mass'!$B$8:$M$105,MATCH(A4628,'[1]Center of Mass'!$B$8:$B$105,0),9))^2+(V4628-INDEX('[1]Center of Mass'!$B$8:$M$105,MATCH(A4628,'[1]Center of Mass'!$B$8:$B$105,0),10))^2))</f>
        <v>180.1271007325</v>
      </c>
    </row>
    <row r="4629" spans="1:25">
      <c r="A4629" s="403" t="s">
        <v>22</v>
      </c>
      <c r="B4629" s="403" t="s">
        <v>727</v>
      </c>
      <c r="C4629" s="403" t="s">
        <v>343</v>
      </c>
      <c r="D4629" s="403" t="s">
        <v>344</v>
      </c>
      <c r="E4629" s="403" t="s">
        <v>1455</v>
      </c>
      <c r="F4629" s="403">
        <v>0</v>
      </c>
      <c r="O4629" s="403" t="s">
        <v>345</v>
      </c>
      <c r="R4629" s="403">
        <v>4</v>
      </c>
      <c r="S4629" s="403">
        <v>0.67979999999999996</v>
      </c>
      <c r="T4629" s="403">
        <v>3.4820000000000002</v>
      </c>
      <c r="U4629" s="403">
        <v>7.7750000000000004</v>
      </c>
      <c r="V4629" s="403">
        <v>10.904</v>
      </c>
      <c r="W4629" s="403">
        <v>10.199999999999999</v>
      </c>
      <c r="X4629" s="404">
        <v>9.4716999999999996E-2</v>
      </c>
      <c r="Y4629" s="403">
        <f>X4629+(S4629*((U4629-INDEX('[1]Center of Mass'!$B$8:$M$105,MATCH(A4629,'[1]Center of Mass'!$B$8:$B$105,0),9))^2+(V4629-INDEX('[1]Center of Mass'!$B$8:$M$105,MATCH(A4629,'[1]Center of Mass'!$B$8:$B$105,0),10))^2))</f>
        <v>134.960490526</v>
      </c>
    </row>
    <row r="4630" spans="1:25">
      <c r="A4630" s="403" t="s">
        <v>22</v>
      </c>
      <c r="B4630" s="403" t="s">
        <v>728</v>
      </c>
      <c r="C4630" s="403" t="s">
        <v>343</v>
      </c>
      <c r="D4630" s="403" t="s">
        <v>344</v>
      </c>
      <c r="E4630" s="403" t="s">
        <v>1455</v>
      </c>
      <c r="F4630" s="403">
        <v>0</v>
      </c>
      <c r="O4630" s="403" t="s">
        <v>345</v>
      </c>
      <c r="R4630" s="403">
        <v>4</v>
      </c>
      <c r="S4630" s="403">
        <v>0.67979999999999996</v>
      </c>
      <c r="T4630" s="403">
        <v>3.4820000000000002</v>
      </c>
      <c r="U4630" s="403">
        <v>8.9250000000000007</v>
      </c>
      <c r="V4630" s="403">
        <v>10.904</v>
      </c>
      <c r="W4630" s="403">
        <v>10.199999999999999</v>
      </c>
      <c r="X4630" s="404">
        <v>9.4716999999999996E-2</v>
      </c>
      <c r="Y4630" s="403">
        <f>X4630+(S4630*((U4630-INDEX('[1]Center of Mass'!$B$8:$M$105,MATCH(A4630,'[1]Center of Mass'!$B$8:$B$105,0),9))^2+(V4630-INDEX('[1]Center of Mass'!$B$8:$M$105,MATCH(A4630,'[1]Center of Mass'!$B$8:$B$105,0),10))^2))</f>
        <v>113.95276708599999</v>
      </c>
    </row>
    <row r="4631" spans="1:25">
      <c r="A4631" s="403" t="s">
        <v>22</v>
      </c>
      <c r="B4631" s="403" t="s">
        <v>729</v>
      </c>
      <c r="C4631" s="403" t="s">
        <v>343</v>
      </c>
      <c r="D4631" s="403" t="s">
        <v>344</v>
      </c>
      <c r="E4631" s="403" t="s">
        <v>1455</v>
      </c>
      <c r="F4631" s="403">
        <v>0</v>
      </c>
      <c r="O4631" s="403" t="s">
        <v>345</v>
      </c>
      <c r="R4631" s="403">
        <v>4</v>
      </c>
      <c r="S4631" s="403">
        <v>0.94340000000000002</v>
      </c>
      <c r="T4631" s="403">
        <v>4.3739999999999997</v>
      </c>
      <c r="U4631" s="403">
        <v>10.298</v>
      </c>
      <c r="V4631" s="403">
        <v>10.904</v>
      </c>
      <c r="W4631" s="403">
        <v>10.199999999999999</v>
      </c>
      <c r="X4631" s="404">
        <v>0.22771</v>
      </c>
      <c r="Y4631" s="403">
        <f>X4631+(S4631*((U4631-INDEX('[1]Center of Mass'!$B$8:$M$105,MATCH(A4631,'[1]Center of Mass'!$B$8:$B$105,0),9))^2+(V4631-INDEX('[1]Center of Mass'!$B$8:$M$105,MATCH(A4631,'[1]Center of Mass'!$B$8:$B$105,0),10))^2))</f>
        <v>126.69651115620002</v>
      </c>
    </row>
    <row r="4632" spans="1:25">
      <c r="A4632" s="403" t="s">
        <v>22</v>
      </c>
      <c r="B4632" s="403" t="s">
        <v>730</v>
      </c>
      <c r="C4632" s="403" t="s">
        <v>343</v>
      </c>
      <c r="D4632" s="403" t="s">
        <v>344</v>
      </c>
      <c r="E4632" s="403" t="s">
        <v>1455</v>
      </c>
      <c r="F4632" s="403">
        <v>0</v>
      </c>
      <c r="O4632" s="403" t="s">
        <v>345</v>
      </c>
      <c r="R4632" s="403">
        <v>4</v>
      </c>
      <c r="S4632" s="403">
        <v>0.94820000000000004</v>
      </c>
      <c r="T4632" s="403">
        <v>4.3899999999999997</v>
      </c>
      <c r="U4632" s="403">
        <v>11.898</v>
      </c>
      <c r="V4632" s="403">
        <v>10.904</v>
      </c>
      <c r="W4632" s="403">
        <v>10.199999999999999</v>
      </c>
      <c r="X4632" s="404">
        <v>0.23094000000000001</v>
      </c>
      <c r="Y4632" s="403">
        <f>X4632+(S4632*((U4632-INDEX('[1]Center of Mass'!$B$8:$M$105,MATCH(A4632,'[1]Center of Mass'!$B$8:$B$105,0),9))^2+(V4632-INDEX('[1]Center of Mass'!$B$8:$M$105,MATCH(A4632,'[1]Center of Mass'!$B$8:$B$105,0),10))^2))</f>
        <v>94.913254722600044</v>
      </c>
    </row>
    <row r="4633" spans="1:25">
      <c r="A4633" s="403" t="s">
        <v>22</v>
      </c>
      <c r="B4633" s="403" t="s">
        <v>731</v>
      </c>
      <c r="C4633" s="403" t="s">
        <v>343</v>
      </c>
      <c r="D4633" s="403" t="s">
        <v>344</v>
      </c>
      <c r="E4633" s="403" t="s">
        <v>1455</v>
      </c>
      <c r="F4633" s="403">
        <v>0</v>
      </c>
      <c r="O4633" s="403" t="s">
        <v>345</v>
      </c>
      <c r="R4633" s="403">
        <v>4</v>
      </c>
      <c r="S4633" s="403">
        <v>0.65210000000000001</v>
      </c>
      <c r="T4633" s="403">
        <v>3.3889999999999998</v>
      </c>
      <c r="U4633" s="403">
        <v>13.252000000000001</v>
      </c>
      <c r="V4633" s="403">
        <v>10.904</v>
      </c>
      <c r="W4633" s="403">
        <v>10.199999999999999</v>
      </c>
      <c r="X4633" s="404">
        <v>8.5125000000000006E-2</v>
      </c>
      <c r="Y4633" s="403">
        <f>X4633+(S4633*((U4633-INDEX('[1]Center of Mass'!$B$8:$M$105,MATCH(A4633,'[1]Center of Mass'!$B$8:$B$105,0),9))^2+(V4633-INDEX('[1]Center of Mass'!$B$8:$M$105,MATCH(A4633,'[1]Center of Mass'!$B$8:$B$105,0),10))^2))</f>
        <v>48.934852200500011</v>
      </c>
    </row>
    <row r="4634" spans="1:25">
      <c r="A4634" s="403" t="s">
        <v>22</v>
      </c>
      <c r="B4634" s="403" t="s">
        <v>732</v>
      </c>
      <c r="C4634" s="403" t="s">
        <v>343</v>
      </c>
      <c r="D4634" s="403" t="s">
        <v>344</v>
      </c>
      <c r="E4634" s="403" t="s">
        <v>1455</v>
      </c>
      <c r="F4634" s="403">
        <v>0</v>
      </c>
      <c r="O4634" s="403" t="s">
        <v>345</v>
      </c>
      <c r="R4634" s="403">
        <v>4</v>
      </c>
      <c r="S4634" s="403">
        <v>0.65210000000000001</v>
      </c>
      <c r="T4634" s="403">
        <v>3.3889999999999998</v>
      </c>
      <c r="U4634" s="403">
        <v>14.355</v>
      </c>
      <c r="V4634" s="403">
        <v>10.904</v>
      </c>
      <c r="W4634" s="403">
        <v>10.199999999999999</v>
      </c>
      <c r="X4634" s="404">
        <v>8.5125000000000006E-2</v>
      </c>
      <c r="Y4634" s="403">
        <f>X4634+(S4634*((U4634-INDEX('[1]Center of Mass'!$B$8:$M$105,MATCH(A4634,'[1]Center of Mass'!$B$8:$B$105,0),9))^2+(V4634-INDEX('[1]Center of Mass'!$B$8:$M$105,MATCH(A4634,'[1]Center of Mass'!$B$8:$B$105,0),10))^2))</f>
        <v>37.451765721000008</v>
      </c>
    </row>
    <row r="4635" spans="1:25">
      <c r="A4635" s="403" t="s">
        <v>22</v>
      </c>
      <c r="B4635" s="403" t="s">
        <v>733</v>
      </c>
      <c r="C4635" s="403" t="s">
        <v>343</v>
      </c>
      <c r="D4635" s="403" t="s">
        <v>344</v>
      </c>
      <c r="E4635" s="403" t="s">
        <v>1455</v>
      </c>
      <c r="F4635" s="403">
        <v>0</v>
      </c>
      <c r="O4635" s="403" t="s">
        <v>345</v>
      </c>
      <c r="R4635" s="403">
        <v>4</v>
      </c>
      <c r="S4635" s="403">
        <v>0.65210000000000001</v>
      </c>
      <c r="T4635" s="403">
        <v>3.3889999999999998</v>
      </c>
      <c r="U4635" s="403">
        <v>15.458</v>
      </c>
      <c r="V4635" s="403">
        <v>10.904</v>
      </c>
      <c r="W4635" s="403">
        <v>10.199999999999999</v>
      </c>
      <c r="X4635" s="404">
        <v>8.5125000000000006E-2</v>
      </c>
      <c r="Y4635" s="403">
        <f>X4635+(S4635*((U4635-INDEX('[1]Center of Mass'!$B$8:$M$105,MATCH(A4635,'[1]Center of Mass'!$B$8:$B$105,0),9))^2+(V4635-INDEX('[1]Center of Mass'!$B$8:$M$105,MATCH(A4635,'[1]Center of Mass'!$B$8:$B$105,0),10))^2))</f>
        <v>27.555380699300013</v>
      </c>
    </row>
    <row r="4636" spans="1:25">
      <c r="A4636" s="403" t="s">
        <v>22</v>
      </c>
      <c r="B4636" s="403" t="s">
        <v>734</v>
      </c>
      <c r="C4636" s="403" t="s">
        <v>343</v>
      </c>
      <c r="D4636" s="403" t="s">
        <v>344</v>
      </c>
      <c r="E4636" s="403" t="s">
        <v>1455</v>
      </c>
      <c r="F4636" s="403">
        <v>0</v>
      </c>
      <c r="O4636" s="403" t="s">
        <v>345</v>
      </c>
      <c r="R4636" s="403">
        <v>4</v>
      </c>
      <c r="S4636" s="403">
        <v>0.70379999999999998</v>
      </c>
      <c r="T4636" s="403">
        <v>3.5630000000000002</v>
      </c>
      <c r="U4636" s="403">
        <v>16.605</v>
      </c>
      <c r="V4636" s="403">
        <v>10.904</v>
      </c>
      <c r="W4636" s="403">
        <v>10.199999999999999</v>
      </c>
      <c r="X4636" s="404">
        <v>0.10360999999999999</v>
      </c>
      <c r="Y4636" s="403">
        <f>X4636+(S4636*((U4636-INDEX('[1]Center of Mass'!$B$8:$M$105,MATCH(A4636,'[1]Center of Mass'!$B$8:$B$105,0),9))^2+(V4636-INDEX('[1]Center of Mass'!$B$8:$M$105,MATCH(A4636,'[1]Center of Mass'!$B$8:$B$105,0),10))^2))</f>
        <v>20.461032038000006</v>
      </c>
    </row>
    <row r="4637" spans="1:25">
      <c r="A4637" s="403" t="s">
        <v>22</v>
      </c>
      <c r="B4637" s="403" t="s">
        <v>735</v>
      </c>
      <c r="C4637" s="403" t="s">
        <v>343</v>
      </c>
      <c r="D4637" s="403" t="s">
        <v>344</v>
      </c>
      <c r="E4637" s="403" t="s">
        <v>1455</v>
      </c>
      <c r="F4637" s="403">
        <v>0</v>
      </c>
      <c r="O4637" s="403" t="s">
        <v>345</v>
      </c>
      <c r="R4637" s="403">
        <v>4</v>
      </c>
      <c r="S4637" s="403">
        <v>0.70940000000000003</v>
      </c>
      <c r="T4637" s="403">
        <v>3.5819999999999999</v>
      </c>
      <c r="U4637" s="403">
        <v>17.8</v>
      </c>
      <c r="V4637" s="403">
        <v>10.904</v>
      </c>
      <c r="W4637" s="403">
        <v>10.199999999999999</v>
      </c>
      <c r="X4637" s="404">
        <v>0.10578</v>
      </c>
      <c r="Y4637" s="403">
        <f>X4637+(S4637*((U4637-INDEX('[1]Center of Mass'!$B$8:$M$105,MATCH(A4637,'[1]Center of Mass'!$B$8:$B$105,0),9))^2+(V4637-INDEX('[1]Center of Mass'!$B$8:$M$105,MATCH(A4637,'[1]Center of Mass'!$B$8:$B$105,0),10))^2))</f>
        <v>12.854013683000003</v>
      </c>
    </row>
    <row r="4638" spans="1:25">
      <c r="A4638" s="403" t="s">
        <v>22</v>
      </c>
      <c r="B4638" s="403" t="s">
        <v>737</v>
      </c>
      <c r="C4638" s="403" t="s">
        <v>343</v>
      </c>
      <c r="D4638" s="403" t="s">
        <v>344</v>
      </c>
      <c r="E4638" s="403" t="s">
        <v>1455</v>
      </c>
      <c r="F4638" s="403">
        <v>0</v>
      </c>
      <c r="O4638" s="403" t="s">
        <v>345</v>
      </c>
      <c r="R4638" s="403">
        <v>4</v>
      </c>
      <c r="S4638" s="403">
        <v>1.2474000000000001</v>
      </c>
      <c r="T4638" s="403">
        <v>4.484</v>
      </c>
      <c r="U4638" s="403">
        <v>1.7629999999999999</v>
      </c>
      <c r="V4638" s="403">
        <v>11.808</v>
      </c>
      <c r="W4638" s="403">
        <v>10.199999999999999</v>
      </c>
      <c r="X4638" s="404">
        <v>0.26313999999999999</v>
      </c>
      <c r="Y4638" s="403">
        <f>X4638+(S4638*((U4638-INDEX('[1]Center of Mass'!$B$8:$M$105,MATCH(A4638,'[1]Center of Mass'!$B$8:$B$105,0),9))^2+(V4638-INDEX('[1]Center of Mass'!$B$8:$M$105,MATCH(A4638,'[1]Center of Mass'!$B$8:$B$105,0),10))^2))</f>
        <v>500.73380377000018</v>
      </c>
    </row>
    <row r="4639" spans="1:25">
      <c r="A4639" s="403" t="s">
        <v>22</v>
      </c>
      <c r="B4639" s="403" t="s">
        <v>738</v>
      </c>
      <c r="C4639" s="403" t="s">
        <v>343</v>
      </c>
      <c r="D4639" s="403" t="s">
        <v>344</v>
      </c>
      <c r="E4639" s="403" t="s">
        <v>1455</v>
      </c>
      <c r="F4639" s="403">
        <v>0</v>
      </c>
      <c r="O4639" s="403" t="s">
        <v>345</v>
      </c>
      <c r="R4639" s="403">
        <v>4</v>
      </c>
      <c r="S4639" s="403">
        <v>1.2474000000000001</v>
      </c>
      <c r="T4639" s="403">
        <v>4.484</v>
      </c>
      <c r="U4639" s="403">
        <v>2.7879999999999998</v>
      </c>
      <c r="V4639" s="403">
        <v>11.808</v>
      </c>
      <c r="W4639" s="403">
        <v>10.199999999999999</v>
      </c>
      <c r="X4639" s="404">
        <v>0.26313999999999999</v>
      </c>
      <c r="Y4639" s="403">
        <f>X4639+(S4639*((U4639-INDEX('[1]Center of Mass'!$B$8:$M$105,MATCH(A4639,'[1]Center of Mass'!$B$8:$B$105,0),9))^2+(V4639-INDEX('[1]Center of Mass'!$B$8:$M$105,MATCH(A4639,'[1]Center of Mass'!$B$8:$B$105,0),10))^2))</f>
        <v>450.84213848500008</v>
      </c>
    </row>
    <row r="4640" spans="1:25">
      <c r="A4640" s="403" t="s">
        <v>22</v>
      </c>
      <c r="B4640" s="403" t="s">
        <v>739</v>
      </c>
      <c r="C4640" s="403" t="s">
        <v>343</v>
      </c>
      <c r="D4640" s="403" t="s">
        <v>344</v>
      </c>
      <c r="E4640" s="403" t="s">
        <v>1455</v>
      </c>
      <c r="F4640" s="403">
        <v>0</v>
      </c>
      <c r="O4640" s="403" t="s">
        <v>345</v>
      </c>
      <c r="R4640" s="403">
        <v>4</v>
      </c>
      <c r="S4640" s="403">
        <v>1.5820000000000001</v>
      </c>
      <c r="T4640" s="403">
        <v>5.0339999999999998</v>
      </c>
      <c r="U4640" s="403">
        <v>3.95</v>
      </c>
      <c r="V4640" s="403">
        <v>11.808</v>
      </c>
      <c r="W4640" s="403">
        <v>10.199999999999999</v>
      </c>
      <c r="X4640" s="404">
        <v>0.41803000000000001</v>
      </c>
      <c r="Y4640" s="403">
        <f>X4640+(S4640*((U4640-INDEX('[1]Center of Mass'!$B$8:$M$105,MATCH(A4640,'[1]Center of Mass'!$B$8:$B$105,0),9))^2+(V4640-INDEX('[1]Center of Mass'!$B$8:$M$105,MATCH(A4640,'[1]Center of Mass'!$B$8:$B$105,0),10))^2))</f>
        <v>504.14805569400016</v>
      </c>
    </row>
    <row r="4641" spans="1:25">
      <c r="A4641" s="403" t="s">
        <v>22</v>
      </c>
      <c r="B4641" s="403" t="s">
        <v>342</v>
      </c>
      <c r="C4641" s="403" t="s">
        <v>343</v>
      </c>
      <c r="D4641" s="403" t="s">
        <v>344</v>
      </c>
      <c r="E4641" s="403" t="s">
        <v>1455</v>
      </c>
      <c r="F4641" s="403">
        <v>0</v>
      </c>
      <c r="O4641" s="403" t="s">
        <v>345</v>
      </c>
      <c r="R4641" s="403">
        <v>4</v>
      </c>
      <c r="S4641" s="403">
        <v>1.5820000000000001</v>
      </c>
      <c r="T4641" s="403">
        <v>5.0339999999999998</v>
      </c>
      <c r="U4641" s="403">
        <v>5.25</v>
      </c>
      <c r="V4641" s="403">
        <v>11.808</v>
      </c>
      <c r="W4641" s="403">
        <v>10.199999999999999</v>
      </c>
      <c r="X4641" s="404">
        <v>0.41803000000000001</v>
      </c>
      <c r="Y4641" s="403">
        <f>X4641+(S4641*((U4641-INDEX('[1]Center of Mass'!$B$8:$M$105,MATCH(A4641,'[1]Center of Mass'!$B$8:$B$105,0),9))^2+(V4641-INDEX('[1]Center of Mass'!$B$8:$M$105,MATCH(A4641,'[1]Center of Mass'!$B$8:$B$105,0),10))^2))</f>
        <v>433.45860049400017</v>
      </c>
    </row>
    <row r="4642" spans="1:25">
      <c r="A4642" s="403" t="s">
        <v>22</v>
      </c>
      <c r="B4642" s="403" t="s">
        <v>346</v>
      </c>
      <c r="C4642" s="403" t="s">
        <v>343</v>
      </c>
      <c r="D4642" s="403" t="s">
        <v>344</v>
      </c>
      <c r="E4642" s="403" t="s">
        <v>1455</v>
      </c>
      <c r="F4642" s="403">
        <v>0</v>
      </c>
      <c r="O4642" s="403" t="s">
        <v>345</v>
      </c>
      <c r="R4642" s="403">
        <v>4</v>
      </c>
      <c r="S4642" s="403">
        <v>1.5820000000000001</v>
      </c>
      <c r="T4642" s="403">
        <v>5.0339999999999998</v>
      </c>
      <c r="U4642" s="403">
        <v>6.55</v>
      </c>
      <c r="V4642" s="403">
        <v>11.808</v>
      </c>
      <c r="W4642" s="403">
        <v>10.199999999999999</v>
      </c>
      <c r="X4642" s="404">
        <v>0.41803000000000001</v>
      </c>
      <c r="Y4642" s="403">
        <f>X4642+(S4642*((U4642-INDEX('[1]Center of Mass'!$B$8:$M$105,MATCH(A4642,'[1]Center of Mass'!$B$8:$B$105,0),9))^2+(V4642-INDEX('[1]Center of Mass'!$B$8:$M$105,MATCH(A4642,'[1]Center of Mass'!$B$8:$B$105,0),10))^2))</f>
        <v>368.11630529400009</v>
      </c>
    </row>
    <row r="4643" spans="1:25">
      <c r="A4643" s="403" t="s">
        <v>22</v>
      </c>
      <c r="B4643" s="403" t="s">
        <v>347</v>
      </c>
      <c r="C4643" s="403" t="s">
        <v>343</v>
      </c>
      <c r="D4643" s="403" t="s">
        <v>344</v>
      </c>
      <c r="E4643" s="403" t="s">
        <v>1455</v>
      </c>
      <c r="F4643" s="403">
        <v>0</v>
      </c>
      <c r="O4643" s="403" t="s">
        <v>345</v>
      </c>
      <c r="R4643" s="403">
        <v>4</v>
      </c>
      <c r="S4643" s="403">
        <v>1.3995</v>
      </c>
      <c r="T4643" s="403">
        <v>4.734</v>
      </c>
      <c r="U4643" s="403">
        <v>7.7750000000000004</v>
      </c>
      <c r="V4643" s="403">
        <v>11.808</v>
      </c>
      <c r="W4643" s="403">
        <v>10.199999999999999</v>
      </c>
      <c r="X4643" s="404">
        <v>0.32694000000000001</v>
      </c>
      <c r="Y4643" s="403">
        <f>X4643+(S4643*((U4643-INDEX('[1]Center of Mass'!$B$8:$M$105,MATCH(A4643,'[1]Center of Mass'!$B$8:$B$105,0),9))^2+(V4643-INDEX('[1]Center of Mass'!$B$8:$M$105,MATCH(A4643,'[1]Center of Mass'!$B$8:$B$105,0),10))^2))</f>
        <v>275.46673947900001</v>
      </c>
    </row>
    <row r="4644" spans="1:25">
      <c r="A4644" s="403" t="s">
        <v>22</v>
      </c>
      <c r="B4644" s="403" t="s">
        <v>348</v>
      </c>
      <c r="C4644" s="403" t="s">
        <v>343</v>
      </c>
      <c r="D4644" s="403" t="s">
        <v>344</v>
      </c>
      <c r="E4644" s="403" t="s">
        <v>1455</v>
      </c>
      <c r="F4644" s="403">
        <v>0</v>
      </c>
      <c r="O4644" s="403" t="s">
        <v>345</v>
      </c>
      <c r="R4644" s="403">
        <v>4</v>
      </c>
      <c r="S4644" s="403">
        <v>1.3995</v>
      </c>
      <c r="T4644" s="403">
        <v>4.734</v>
      </c>
      <c r="U4644" s="403">
        <v>8.9250000000000007</v>
      </c>
      <c r="V4644" s="403">
        <v>11.808</v>
      </c>
      <c r="W4644" s="403">
        <v>10.199999999999999</v>
      </c>
      <c r="X4644" s="404">
        <v>0.32694000000000001</v>
      </c>
      <c r="Y4644" s="403">
        <f>X4644+(S4644*((U4644-INDEX('[1]Center of Mass'!$B$8:$M$105,MATCH(A4644,'[1]Center of Mass'!$B$8:$B$105,0),9))^2+(V4644-INDEX('[1]Center of Mass'!$B$8:$M$105,MATCH(A4644,'[1]Center of Mass'!$B$8:$B$105,0),10))^2))</f>
        <v>232.21827087900004</v>
      </c>
    </row>
    <row r="4645" spans="1:25">
      <c r="A4645" s="403" t="s">
        <v>22</v>
      </c>
      <c r="B4645" s="403" t="s">
        <v>352</v>
      </c>
      <c r="C4645" s="403" t="s">
        <v>343</v>
      </c>
      <c r="D4645" s="403" t="s">
        <v>344</v>
      </c>
      <c r="E4645" s="403" t="s">
        <v>1455</v>
      </c>
      <c r="F4645" s="403">
        <v>0</v>
      </c>
      <c r="O4645" s="403" t="s">
        <v>345</v>
      </c>
      <c r="R4645" s="403">
        <v>4</v>
      </c>
      <c r="S4645" s="403">
        <v>1.3425</v>
      </c>
      <c r="T4645" s="403">
        <v>4.6399999999999997</v>
      </c>
      <c r="U4645" s="403">
        <v>13.252000000000001</v>
      </c>
      <c r="V4645" s="403">
        <v>11.808</v>
      </c>
      <c r="W4645" s="403">
        <v>10.199999999999999</v>
      </c>
      <c r="X4645" s="404">
        <v>0.30181999999999998</v>
      </c>
      <c r="Y4645" s="403">
        <f>X4645+(S4645*((U4645-INDEX('[1]Center of Mass'!$B$8:$M$105,MATCH(A4645,'[1]Center of Mass'!$B$8:$B$105,0),9))^2+(V4645-INDEX('[1]Center of Mass'!$B$8:$M$105,MATCH(A4645,'[1]Center of Mass'!$B$8:$B$105,0),10))^2))</f>
        <v>98.464986372500022</v>
      </c>
    </row>
    <row r="4646" spans="1:25">
      <c r="A4646" s="403" t="s">
        <v>22</v>
      </c>
      <c r="B4646" s="403" t="s">
        <v>353</v>
      </c>
      <c r="C4646" s="403" t="s">
        <v>343</v>
      </c>
      <c r="D4646" s="403" t="s">
        <v>344</v>
      </c>
      <c r="E4646" s="403" t="s">
        <v>1455</v>
      </c>
      <c r="F4646" s="403">
        <v>0</v>
      </c>
      <c r="O4646" s="403" t="s">
        <v>345</v>
      </c>
      <c r="R4646" s="403">
        <v>4</v>
      </c>
      <c r="S4646" s="403">
        <v>1.3425</v>
      </c>
      <c r="T4646" s="403">
        <v>4.6399999999999997</v>
      </c>
      <c r="U4646" s="403">
        <v>14.355</v>
      </c>
      <c r="V4646" s="403">
        <v>11.808</v>
      </c>
      <c r="W4646" s="403">
        <v>10.199999999999999</v>
      </c>
      <c r="X4646" s="404">
        <v>0.30181999999999998</v>
      </c>
      <c r="Y4646" s="403">
        <f>X4646+(S4646*((U4646-INDEX('[1]Center of Mass'!$B$8:$M$105,MATCH(A4646,'[1]Center of Mass'!$B$8:$B$105,0),9))^2+(V4646-INDEX('[1]Center of Mass'!$B$8:$M$105,MATCH(A4646,'[1]Center of Mass'!$B$8:$B$105,0),10))^2))</f>
        <v>74.824373585000018</v>
      </c>
    </row>
    <row r="4647" spans="1:25">
      <c r="A4647" s="403" t="s">
        <v>22</v>
      </c>
      <c r="B4647" s="403" t="s">
        <v>354</v>
      </c>
      <c r="C4647" s="403" t="s">
        <v>343</v>
      </c>
      <c r="D4647" s="403" t="s">
        <v>344</v>
      </c>
      <c r="E4647" s="403" t="s">
        <v>1455</v>
      </c>
      <c r="F4647" s="403">
        <v>0</v>
      </c>
      <c r="O4647" s="403" t="s">
        <v>345</v>
      </c>
      <c r="R4647" s="403">
        <v>4</v>
      </c>
      <c r="S4647" s="403">
        <v>1.3425</v>
      </c>
      <c r="T4647" s="403">
        <v>4.6399999999999997</v>
      </c>
      <c r="U4647" s="403">
        <v>15.458</v>
      </c>
      <c r="V4647" s="403">
        <v>11.808</v>
      </c>
      <c r="W4647" s="403">
        <v>10.199999999999999</v>
      </c>
      <c r="X4647" s="404">
        <v>0.30181999999999998</v>
      </c>
      <c r="Y4647" s="403">
        <f>X4647+(S4647*((U4647-INDEX('[1]Center of Mass'!$B$8:$M$105,MATCH(A4647,'[1]Center of Mass'!$B$8:$B$105,0),9))^2+(V4647-INDEX('[1]Center of Mass'!$B$8:$M$105,MATCH(A4647,'[1]Center of Mass'!$B$8:$B$105,0),10))^2))</f>
        <v>54.450355962500019</v>
      </c>
    </row>
    <row r="4648" spans="1:25">
      <c r="A4648" s="403" t="s">
        <v>22</v>
      </c>
      <c r="B4648" s="403" t="s">
        <v>355</v>
      </c>
      <c r="C4648" s="403" t="s">
        <v>343</v>
      </c>
      <c r="D4648" s="403" t="s">
        <v>344</v>
      </c>
      <c r="E4648" s="403" t="s">
        <v>1455</v>
      </c>
      <c r="F4648" s="403">
        <v>0</v>
      </c>
      <c r="O4648" s="403" t="s">
        <v>345</v>
      </c>
      <c r="R4648" s="403">
        <v>4</v>
      </c>
      <c r="S4648" s="403">
        <v>1.4488000000000001</v>
      </c>
      <c r="T4648" s="403">
        <v>4.8150000000000004</v>
      </c>
      <c r="U4648" s="403">
        <v>16.605</v>
      </c>
      <c r="V4648" s="403">
        <v>11.808</v>
      </c>
      <c r="W4648" s="403">
        <v>10.199999999999999</v>
      </c>
      <c r="X4648" s="404">
        <v>0.34989999999999999</v>
      </c>
      <c r="Y4648" s="403">
        <f>X4648+(S4648*((U4648-INDEX('[1]Center of Mass'!$B$8:$M$105,MATCH(A4648,'[1]Center of Mass'!$B$8:$B$105,0),9))^2+(V4648-INDEX('[1]Center of Mass'!$B$8:$M$105,MATCH(A4648,'[1]Center of Mass'!$B$8:$B$105,0),10))^2))</f>
        <v>39.660598961600016</v>
      </c>
    </row>
    <row r="4649" spans="1:25">
      <c r="A4649" s="403" t="s">
        <v>22</v>
      </c>
      <c r="B4649" s="403" t="s">
        <v>356</v>
      </c>
      <c r="C4649" s="403" t="s">
        <v>343</v>
      </c>
      <c r="D4649" s="403" t="s">
        <v>344</v>
      </c>
      <c r="E4649" s="403" t="s">
        <v>1455</v>
      </c>
      <c r="F4649" s="403">
        <v>0</v>
      </c>
      <c r="O4649" s="403" t="s">
        <v>345</v>
      </c>
      <c r="R4649" s="403">
        <v>4</v>
      </c>
      <c r="S4649" s="403">
        <v>1.4602999999999999</v>
      </c>
      <c r="T4649" s="403">
        <v>4.8339999999999996</v>
      </c>
      <c r="U4649" s="403">
        <v>17.8</v>
      </c>
      <c r="V4649" s="403">
        <v>11.808</v>
      </c>
      <c r="W4649" s="403">
        <v>10.199999999999999</v>
      </c>
      <c r="X4649" s="404">
        <v>0.35546</v>
      </c>
      <c r="Y4649" s="403">
        <f>X4649+(S4649*((U4649-INDEX('[1]Center of Mass'!$B$8:$M$105,MATCH(A4649,'[1]Center of Mass'!$B$8:$B$105,0),9))^2+(V4649-INDEX('[1]Center of Mass'!$B$8:$M$105,MATCH(A4649,'[1]Center of Mass'!$B$8:$B$105,0),10))^2))</f>
        <v>23.981240435100009</v>
      </c>
    </row>
    <row r="4650" spans="1:25">
      <c r="A4650" s="403" t="s">
        <v>22</v>
      </c>
      <c r="B4650" s="403" t="s">
        <v>357</v>
      </c>
      <c r="C4650" s="403" t="s">
        <v>343</v>
      </c>
      <c r="D4650" s="403" t="s">
        <v>344</v>
      </c>
      <c r="E4650" s="403" t="s">
        <v>458</v>
      </c>
      <c r="F4650" s="403">
        <v>0</v>
      </c>
      <c r="O4650" s="403" t="s">
        <v>345</v>
      </c>
      <c r="R4650" s="403">
        <v>4</v>
      </c>
      <c r="S4650" s="403">
        <v>2.08</v>
      </c>
      <c r="T4650" s="403">
        <v>5.8</v>
      </c>
      <c r="U4650" s="403">
        <v>10.3</v>
      </c>
      <c r="V4650" s="403">
        <v>11.85</v>
      </c>
      <c r="W4650" s="403">
        <v>8.5</v>
      </c>
      <c r="X4650" s="404">
        <v>0.73667000000000005</v>
      </c>
      <c r="Y4650" s="403">
        <f>X4650+(S4650*((U4650-INDEX('[1]Center of Mass'!$B$8:$M$105,MATCH(A4650,'[1]Center of Mass'!$B$8:$B$105,0),9))^2+(V4650-INDEX('[1]Center of Mass'!$B$8:$M$105,MATCH(A4650,'[1]Center of Mass'!$B$8:$B$105,0),10))^2))</f>
        <v>275.66109640000002</v>
      </c>
    </row>
    <row r="4651" spans="1:25">
      <c r="A4651" s="403" t="s">
        <v>22</v>
      </c>
      <c r="B4651" s="403" t="s">
        <v>358</v>
      </c>
      <c r="C4651" s="403" t="s">
        <v>343</v>
      </c>
      <c r="D4651" s="403" t="s">
        <v>344</v>
      </c>
      <c r="E4651" s="403" t="s">
        <v>458</v>
      </c>
      <c r="F4651" s="403">
        <v>0</v>
      </c>
      <c r="O4651" s="403" t="s">
        <v>345</v>
      </c>
      <c r="R4651" s="403">
        <v>4</v>
      </c>
      <c r="S4651" s="403">
        <v>2.08</v>
      </c>
      <c r="T4651" s="403">
        <v>5.8</v>
      </c>
      <c r="U4651" s="403">
        <v>11.9</v>
      </c>
      <c r="V4651" s="403">
        <v>11.85</v>
      </c>
      <c r="W4651" s="403">
        <v>8.5</v>
      </c>
      <c r="X4651" s="404">
        <v>0.73667000000000005</v>
      </c>
      <c r="Y4651" s="403">
        <f>X4651+(S4651*((U4651-INDEX('[1]Center of Mass'!$B$8:$M$105,MATCH(A4651,'[1]Center of Mass'!$B$8:$B$105,0),9))^2+(V4651-INDEX('[1]Center of Mass'!$B$8:$M$105,MATCH(A4651,'[1]Center of Mass'!$B$8:$B$105,0),10))^2))</f>
        <v>204.53508040000006</v>
      </c>
    </row>
    <row r="4652" spans="1:25">
      <c r="A4652" s="403" t="s">
        <v>22</v>
      </c>
      <c r="B4652" s="403" t="s">
        <v>362</v>
      </c>
      <c r="C4652" s="403" t="s">
        <v>343</v>
      </c>
      <c r="D4652" s="403" t="s">
        <v>344</v>
      </c>
      <c r="E4652" s="403" t="s">
        <v>1455</v>
      </c>
      <c r="F4652" s="403">
        <v>0</v>
      </c>
      <c r="O4652" s="403" t="s">
        <v>345</v>
      </c>
      <c r="R4652" s="403">
        <v>4</v>
      </c>
      <c r="S4652" s="403">
        <v>1.2474000000000001</v>
      </c>
      <c r="T4652" s="403">
        <v>4.484</v>
      </c>
      <c r="U4652" s="403">
        <v>1.7629999999999999</v>
      </c>
      <c r="V4652" s="403">
        <v>13.025</v>
      </c>
      <c r="W4652" s="403">
        <v>10.199999999999999</v>
      </c>
      <c r="X4652" s="404">
        <v>0.26313999999999999</v>
      </c>
      <c r="Y4652" s="403">
        <f>X4652+(S4652*((U4652-INDEX('[1]Center of Mass'!$B$8:$M$105,MATCH(A4652,'[1]Center of Mass'!$B$8:$B$105,0),9))^2+(V4652-INDEX('[1]Center of Mass'!$B$8:$M$105,MATCH(A4652,'[1]Center of Mass'!$B$8:$B$105,0),10))^2))</f>
        <v>500.94481769620018</v>
      </c>
    </row>
    <row r="4653" spans="1:25">
      <c r="A4653" s="403" t="s">
        <v>22</v>
      </c>
      <c r="B4653" s="403" t="s">
        <v>363</v>
      </c>
      <c r="C4653" s="403" t="s">
        <v>343</v>
      </c>
      <c r="D4653" s="403" t="s">
        <v>344</v>
      </c>
      <c r="E4653" s="403" t="s">
        <v>1455</v>
      </c>
      <c r="F4653" s="403">
        <v>0</v>
      </c>
      <c r="O4653" s="403" t="s">
        <v>345</v>
      </c>
      <c r="R4653" s="403">
        <v>4</v>
      </c>
      <c r="S4653" s="403">
        <v>1.2474000000000001</v>
      </c>
      <c r="T4653" s="403">
        <v>4.484</v>
      </c>
      <c r="U4653" s="403">
        <v>2.7879999999999998</v>
      </c>
      <c r="V4653" s="403">
        <v>13.025</v>
      </c>
      <c r="W4653" s="403">
        <v>10.199999999999999</v>
      </c>
      <c r="X4653" s="404">
        <v>0.26313999999999999</v>
      </c>
      <c r="Y4653" s="403">
        <f>X4653+(S4653*((U4653-INDEX('[1]Center of Mass'!$B$8:$M$105,MATCH(A4653,'[1]Center of Mass'!$B$8:$B$105,0),9))^2+(V4653-INDEX('[1]Center of Mass'!$B$8:$M$105,MATCH(A4653,'[1]Center of Mass'!$B$8:$B$105,0),10))^2))</f>
        <v>451.05315241120007</v>
      </c>
    </row>
    <row r="4654" spans="1:25">
      <c r="A4654" s="403" t="s">
        <v>22</v>
      </c>
      <c r="B4654" s="403" t="s">
        <v>740</v>
      </c>
      <c r="C4654" s="403" t="s">
        <v>343</v>
      </c>
      <c r="D4654" s="403" t="s">
        <v>344</v>
      </c>
      <c r="E4654" s="403" t="s">
        <v>1455</v>
      </c>
      <c r="F4654" s="403">
        <v>0</v>
      </c>
      <c r="O4654" s="403" t="s">
        <v>345</v>
      </c>
      <c r="R4654" s="403">
        <v>4</v>
      </c>
      <c r="S4654" s="403">
        <v>1.5820000000000001</v>
      </c>
      <c r="T4654" s="403">
        <v>5.0339999999999998</v>
      </c>
      <c r="U4654" s="403">
        <v>3.95</v>
      </c>
      <c r="V4654" s="403">
        <v>13.025</v>
      </c>
      <c r="W4654" s="403">
        <v>10.199999999999999</v>
      </c>
      <c r="X4654" s="404">
        <v>0.41803000000000001</v>
      </c>
      <c r="Y4654" s="403">
        <f>X4654+(S4654*((U4654-INDEX('[1]Center of Mass'!$B$8:$M$105,MATCH(A4654,'[1]Center of Mass'!$B$8:$B$105,0),9))^2+(V4654-INDEX('[1]Center of Mass'!$B$8:$M$105,MATCH(A4654,'[1]Center of Mass'!$B$8:$B$105,0),10))^2))</f>
        <v>504.41567156000013</v>
      </c>
    </row>
    <row r="4655" spans="1:25">
      <c r="A4655" s="403" t="s">
        <v>22</v>
      </c>
      <c r="B4655" s="403" t="s">
        <v>741</v>
      </c>
      <c r="C4655" s="403" t="s">
        <v>343</v>
      </c>
      <c r="D4655" s="403" t="s">
        <v>344</v>
      </c>
      <c r="E4655" s="403" t="s">
        <v>1455</v>
      </c>
      <c r="F4655" s="403">
        <v>0</v>
      </c>
      <c r="O4655" s="403" t="s">
        <v>345</v>
      </c>
      <c r="R4655" s="403">
        <v>4</v>
      </c>
      <c r="S4655" s="403">
        <v>1.5820000000000001</v>
      </c>
      <c r="T4655" s="403">
        <v>5.0339999999999998</v>
      </c>
      <c r="U4655" s="403">
        <v>5.25</v>
      </c>
      <c r="V4655" s="403">
        <v>13.025</v>
      </c>
      <c r="W4655" s="403">
        <v>10.199999999999999</v>
      </c>
      <c r="X4655" s="404">
        <v>0.41803000000000001</v>
      </c>
      <c r="Y4655" s="403">
        <f>X4655+(S4655*((U4655-INDEX('[1]Center of Mass'!$B$8:$M$105,MATCH(A4655,'[1]Center of Mass'!$B$8:$B$105,0),9))^2+(V4655-INDEX('[1]Center of Mass'!$B$8:$M$105,MATCH(A4655,'[1]Center of Mass'!$B$8:$B$105,0),10))^2))</f>
        <v>433.72621636000008</v>
      </c>
    </row>
    <row r="4656" spans="1:25">
      <c r="A4656" s="403" t="s">
        <v>22</v>
      </c>
      <c r="B4656" s="403" t="s">
        <v>742</v>
      </c>
      <c r="C4656" s="403" t="s">
        <v>343</v>
      </c>
      <c r="D4656" s="403" t="s">
        <v>344</v>
      </c>
      <c r="E4656" s="403" t="s">
        <v>1455</v>
      </c>
      <c r="F4656" s="403">
        <v>0</v>
      </c>
      <c r="O4656" s="403" t="s">
        <v>345</v>
      </c>
      <c r="R4656" s="403">
        <v>4</v>
      </c>
      <c r="S4656" s="403">
        <v>1.5820000000000001</v>
      </c>
      <c r="T4656" s="403">
        <v>5.0339999999999998</v>
      </c>
      <c r="U4656" s="403">
        <v>6.55</v>
      </c>
      <c r="V4656" s="403">
        <v>13.025</v>
      </c>
      <c r="W4656" s="403">
        <v>10.199999999999999</v>
      </c>
      <c r="X4656" s="404">
        <v>0.41803000000000001</v>
      </c>
      <c r="Y4656" s="403">
        <f>X4656+(S4656*((U4656-INDEX('[1]Center of Mass'!$B$8:$M$105,MATCH(A4656,'[1]Center of Mass'!$B$8:$B$105,0),9))^2+(V4656-INDEX('[1]Center of Mass'!$B$8:$M$105,MATCH(A4656,'[1]Center of Mass'!$B$8:$B$105,0),10))^2))</f>
        <v>368.38392116000006</v>
      </c>
    </row>
    <row r="4657" spans="1:25">
      <c r="A4657" s="403" t="s">
        <v>22</v>
      </c>
      <c r="B4657" s="403" t="s">
        <v>743</v>
      </c>
      <c r="C4657" s="403" t="s">
        <v>343</v>
      </c>
      <c r="D4657" s="403" t="s">
        <v>344</v>
      </c>
      <c r="E4657" s="403" t="s">
        <v>1455</v>
      </c>
      <c r="F4657" s="403">
        <v>0</v>
      </c>
      <c r="O4657" s="403" t="s">
        <v>345</v>
      </c>
      <c r="R4657" s="403">
        <v>4</v>
      </c>
      <c r="S4657" s="403">
        <v>1.3995</v>
      </c>
      <c r="T4657" s="403">
        <v>4.734</v>
      </c>
      <c r="U4657" s="403">
        <v>7.7750000000000004</v>
      </c>
      <c r="V4657" s="403">
        <v>13.025</v>
      </c>
      <c r="W4657" s="403">
        <v>10.199999999999999</v>
      </c>
      <c r="X4657" s="404">
        <v>0.32694000000000001</v>
      </c>
      <c r="Y4657" s="403">
        <f>X4657+(S4657*((U4657-INDEX('[1]Center of Mass'!$B$8:$M$105,MATCH(A4657,'[1]Center of Mass'!$B$8:$B$105,0),9))^2+(V4657-INDEX('[1]Center of Mass'!$B$8:$M$105,MATCH(A4657,'[1]Center of Mass'!$B$8:$B$105,0),10))^2))</f>
        <v>275.7034830975</v>
      </c>
    </row>
    <row r="4658" spans="1:25">
      <c r="A4658" s="403" t="s">
        <v>22</v>
      </c>
      <c r="B4658" s="403" t="s">
        <v>498</v>
      </c>
      <c r="C4658" s="403" t="s">
        <v>343</v>
      </c>
      <c r="D4658" s="403" t="s">
        <v>344</v>
      </c>
      <c r="E4658" s="403" t="s">
        <v>1455</v>
      </c>
      <c r="F4658" s="403">
        <v>0</v>
      </c>
      <c r="O4658" s="403" t="s">
        <v>345</v>
      </c>
      <c r="R4658" s="403">
        <v>4</v>
      </c>
      <c r="S4658" s="403">
        <v>1.3995</v>
      </c>
      <c r="T4658" s="403">
        <v>4.734</v>
      </c>
      <c r="U4658" s="403">
        <v>8.9250000000000007</v>
      </c>
      <c r="V4658" s="403">
        <v>13.025</v>
      </c>
      <c r="W4658" s="403">
        <v>10.199999999999999</v>
      </c>
      <c r="X4658" s="404">
        <v>0.32694000000000001</v>
      </c>
      <c r="Y4658" s="403">
        <f>X4658+(S4658*((U4658-INDEX('[1]Center of Mass'!$B$8:$M$105,MATCH(A4658,'[1]Center of Mass'!$B$8:$B$105,0),9))^2+(V4658-INDEX('[1]Center of Mass'!$B$8:$M$105,MATCH(A4658,'[1]Center of Mass'!$B$8:$B$105,0),10))^2))</f>
        <v>232.45501449750003</v>
      </c>
    </row>
    <row r="4659" spans="1:25">
      <c r="A4659" s="403" t="s">
        <v>22</v>
      </c>
      <c r="B4659" s="403" t="s">
        <v>502</v>
      </c>
      <c r="C4659" s="403" t="s">
        <v>343</v>
      </c>
      <c r="D4659" s="403" t="s">
        <v>344</v>
      </c>
      <c r="E4659" s="403" t="s">
        <v>1455</v>
      </c>
      <c r="F4659" s="403">
        <v>0</v>
      </c>
      <c r="O4659" s="403" t="s">
        <v>345</v>
      </c>
      <c r="R4659" s="403">
        <v>4</v>
      </c>
      <c r="S4659" s="403">
        <v>1.3425</v>
      </c>
      <c r="T4659" s="403">
        <v>4.6399999999999997</v>
      </c>
      <c r="U4659" s="403">
        <v>13.252000000000001</v>
      </c>
      <c r="V4659" s="403">
        <v>13.025</v>
      </c>
      <c r="W4659" s="403">
        <v>10.199999999999999</v>
      </c>
      <c r="X4659" s="404">
        <v>0.30181999999999998</v>
      </c>
      <c r="Y4659" s="403">
        <f>X4659+(S4659*((U4659-INDEX('[1]Center of Mass'!$B$8:$M$105,MATCH(A4659,'[1]Center of Mass'!$B$8:$B$105,0),9))^2+(V4659-INDEX('[1]Center of Mass'!$B$8:$M$105,MATCH(A4659,'[1]Center of Mass'!$B$8:$B$105,0),10))^2))</f>
        <v>98.692087700000016</v>
      </c>
    </row>
    <row r="4660" spans="1:25">
      <c r="A4660" s="403" t="s">
        <v>22</v>
      </c>
      <c r="B4660" s="403" t="s">
        <v>503</v>
      </c>
      <c r="C4660" s="403" t="s">
        <v>343</v>
      </c>
      <c r="D4660" s="403" t="s">
        <v>344</v>
      </c>
      <c r="E4660" s="403" t="s">
        <v>1455</v>
      </c>
      <c r="F4660" s="403">
        <v>0</v>
      </c>
      <c r="O4660" s="403" t="s">
        <v>345</v>
      </c>
      <c r="R4660" s="403">
        <v>4</v>
      </c>
      <c r="S4660" s="403">
        <v>1.3425</v>
      </c>
      <c r="T4660" s="403">
        <v>4.6399999999999997</v>
      </c>
      <c r="U4660" s="403">
        <v>14.355</v>
      </c>
      <c r="V4660" s="403">
        <v>13.025</v>
      </c>
      <c r="W4660" s="403">
        <v>10.199999999999999</v>
      </c>
      <c r="X4660" s="404">
        <v>0.30181999999999998</v>
      </c>
      <c r="Y4660" s="403">
        <f>X4660+(S4660*((U4660-INDEX('[1]Center of Mass'!$B$8:$M$105,MATCH(A4660,'[1]Center of Mass'!$B$8:$B$105,0),9))^2+(V4660-INDEX('[1]Center of Mass'!$B$8:$M$105,MATCH(A4660,'[1]Center of Mass'!$B$8:$B$105,0),10))^2))</f>
        <v>75.051474912500026</v>
      </c>
    </row>
    <row r="4661" spans="1:25">
      <c r="A4661" s="403" t="s">
        <v>22</v>
      </c>
      <c r="B4661" s="403" t="s">
        <v>438</v>
      </c>
      <c r="C4661" s="403" t="s">
        <v>343</v>
      </c>
      <c r="D4661" s="403" t="s">
        <v>344</v>
      </c>
      <c r="E4661" s="403" t="s">
        <v>1455</v>
      </c>
      <c r="F4661" s="403">
        <v>0</v>
      </c>
      <c r="O4661" s="403" t="s">
        <v>345</v>
      </c>
      <c r="R4661" s="403">
        <v>4</v>
      </c>
      <c r="S4661" s="403">
        <v>1.3425</v>
      </c>
      <c r="T4661" s="403">
        <v>4.6399999999999997</v>
      </c>
      <c r="U4661" s="403">
        <v>15.458</v>
      </c>
      <c r="V4661" s="403">
        <v>13.025</v>
      </c>
      <c r="W4661" s="403">
        <v>10.199999999999999</v>
      </c>
      <c r="X4661" s="404">
        <v>0.30181999999999998</v>
      </c>
      <c r="Y4661" s="403">
        <f>X4661+(S4661*((U4661-INDEX('[1]Center of Mass'!$B$8:$M$105,MATCH(A4661,'[1]Center of Mass'!$B$8:$B$105,0),9))^2+(V4661-INDEX('[1]Center of Mass'!$B$8:$M$105,MATCH(A4661,'[1]Center of Mass'!$B$8:$B$105,0),10))^2))</f>
        <v>54.677457290000028</v>
      </c>
    </row>
    <row r="4662" spans="1:25">
      <c r="A4662" s="403" t="s">
        <v>22</v>
      </c>
      <c r="B4662" s="403" t="s">
        <v>439</v>
      </c>
      <c r="C4662" s="403" t="s">
        <v>343</v>
      </c>
      <c r="D4662" s="403" t="s">
        <v>344</v>
      </c>
      <c r="E4662" s="403" t="s">
        <v>1455</v>
      </c>
      <c r="F4662" s="403">
        <v>0</v>
      </c>
      <c r="O4662" s="403" t="s">
        <v>345</v>
      </c>
      <c r="R4662" s="403">
        <v>4</v>
      </c>
      <c r="S4662" s="403">
        <v>1.4488000000000001</v>
      </c>
      <c r="T4662" s="403">
        <v>4.8150000000000004</v>
      </c>
      <c r="U4662" s="403">
        <v>16.605</v>
      </c>
      <c r="V4662" s="403">
        <v>13.025</v>
      </c>
      <c r="W4662" s="403">
        <v>10.199999999999999</v>
      </c>
      <c r="X4662" s="404">
        <v>0.34989999999999999</v>
      </c>
      <c r="Y4662" s="403">
        <f>X4662+(S4662*((U4662-INDEX('[1]Center of Mass'!$B$8:$M$105,MATCH(A4662,'[1]Center of Mass'!$B$8:$B$105,0),9))^2+(V4662-INDEX('[1]Center of Mass'!$B$8:$M$105,MATCH(A4662,'[1]Center of Mass'!$B$8:$B$105,0),10))^2))</f>
        <v>39.905682316000018</v>
      </c>
    </row>
    <row r="4663" spans="1:25">
      <c r="A4663" s="403" t="s">
        <v>22</v>
      </c>
      <c r="B4663" s="403" t="s">
        <v>440</v>
      </c>
      <c r="C4663" s="403" t="s">
        <v>343</v>
      </c>
      <c r="D4663" s="403" t="s">
        <v>344</v>
      </c>
      <c r="E4663" s="403" t="s">
        <v>1455</v>
      </c>
      <c r="F4663" s="403">
        <v>0</v>
      </c>
      <c r="O4663" s="403" t="s">
        <v>345</v>
      </c>
      <c r="R4663" s="403">
        <v>4</v>
      </c>
      <c r="S4663" s="403">
        <v>1.4602999999999999</v>
      </c>
      <c r="T4663" s="403">
        <v>4.8339999999999996</v>
      </c>
      <c r="U4663" s="403">
        <v>17.8</v>
      </c>
      <c r="V4663" s="403">
        <v>13.025</v>
      </c>
      <c r="W4663" s="403">
        <v>10.199999999999999</v>
      </c>
      <c r="X4663" s="404">
        <v>0.35546</v>
      </c>
      <c r="Y4663" s="403">
        <f>X4663+(S4663*((U4663-INDEX('[1]Center of Mass'!$B$8:$M$105,MATCH(A4663,'[1]Center of Mass'!$B$8:$B$105,0),9))^2+(V4663-INDEX('[1]Center of Mass'!$B$8:$M$105,MATCH(A4663,'[1]Center of Mass'!$B$8:$B$105,0),10))^2))</f>
        <v>24.228269164000011</v>
      </c>
    </row>
    <row r="4664" spans="1:25">
      <c r="A4664" s="403" t="s">
        <v>22</v>
      </c>
      <c r="B4664" s="403" t="s">
        <v>442</v>
      </c>
      <c r="C4664" s="403" t="s">
        <v>343</v>
      </c>
      <c r="D4664" s="403" t="s">
        <v>344</v>
      </c>
      <c r="E4664" s="403" t="s">
        <v>1455</v>
      </c>
      <c r="F4664" s="403">
        <v>0</v>
      </c>
      <c r="O4664" s="403" t="s">
        <v>345</v>
      </c>
      <c r="R4664" s="403">
        <v>4</v>
      </c>
      <c r="S4664" s="403">
        <v>0.8327</v>
      </c>
      <c r="T4664" s="403">
        <v>3.8319999999999999</v>
      </c>
      <c r="U4664" s="403">
        <v>0.625</v>
      </c>
      <c r="V4664" s="403">
        <v>13.967000000000001</v>
      </c>
      <c r="W4664" s="403">
        <v>10.199999999999999</v>
      </c>
      <c r="X4664" s="404">
        <v>0.13921</v>
      </c>
      <c r="Y4664" s="403">
        <f>X4664+(S4664*((U4664-INDEX('[1]Center of Mass'!$B$8:$M$105,MATCH(A4664,'[1]Center of Mass'!$B$8:$B$105,0),9))^2+(V4664-INDEX('[1]Center of Mass'!$B$8:$M$105,MATCH(A4664,'[1]Center of Mass'!$B$8:$B$105,0),10))^2))</f>
        <v>375.19754969669998</v>
      </c>
    </row>
    <row r="4665" spans="1:25">
      <c r="A4665" s="403" t="s">
        <v>22</v>
      </c>
      <c r="B4665" s="403" t="s">
        <v>443</v>
      </c>
      <c r="C4665" s="403" t="s">
        <v>343</v>
      </c>
      <c r="D4665" s="403" t="s">
        <v>344</v>
      </c>
      <c r="E4665" s="403" t="s">
        <v>1455</v>
      </c>
      <c r="F4665" s="403">
        <v>0</v>
      </c>
      <c r="O4665" s="403" t="s">
        <v>345</v>
      </c>
      <c r="R4665" s="403">
        <v>4</v>
      </c>
      <c r="S4665" s="403">
        <v>0.68279999999999996</v>
      </c>
      <c r="T4665" s="403">
        <v>3.3820000000000001</v>
      </c>
      <c r="U4665" s="403">
        <v>1.7629999999999999</v>
      </c>
      <c r="V4665" s="403">
        <v>13.967000000000001</v>
      </c>
      <c r="W4665" s="403">
        <v>10.199999999999999</v>
      </c>
      <c r="X4665" s="404">
        <v>8.5028999999999993E-2</v>
      </c>
      <c r="Y4665" s="403">
        <f>X4665+(S4665*((U4665-INDEX('[1]Center of Mass'!$B$8:$M$105,MATCH(A4665,'[1]Center of Mass'!$B$8:$B$105,0),9))^2+(V4665-INDEX('[1]Center of Mass'!$B$8:$M$105,MATCH(A4665,'[1]Center of Mass'!$B$8:$B$105,0),10))^2))</f>
        <v>275.62550652120007</v>
      </c>
    </row>
    <row r="4666" spans="1:25">
      <c r="A4666" s="403" t="s">
        <v>22</v>
      </c>
      <c r="B4666" s="403" t="s">
        <v>444</v>
      </c>
      <c r="C4666" s="403" t="s">
        <v>343</v>
      </c>
      <c r="D4666" s="403" t="s">
        <v>344</v>
      </c>
      <c r="E4666" s="403" t="s">
        <v>1455</v>
      </c>
      <c r="F4666" s="403">
        <v>0</v>
      </c>
      <c r="O4666" s="403" t="s">
        <v>345</v>
      </c>
      <c r="R4666" s="403">
        <v>4</v>
      </c>
      <c r="S4666" s="403">
        <v>0.68279999999999996</v>
      </c>
      <c r="T4666" s="403">
        <v>3.3820000000000001</v>
      </c>
      <c r="U4666" s="403">
        <v>2.7879999999999998</v>
      </c>
      <c r="V4666" s="403">
        <v>13.967000000000001</v>
      </c>
      <c r="W4666" s="403">
        <v>10.199999999999999</v>
      </c>
      <c r="X4666" s="404">
        <v>8.5028999999999993E-2</v>
      </c>
      <c r="Y4666" s="403">
        <f>X4666+(S4666*((U4666-INDEX('[1]Center of Mass'!$B$8:$M$105,MATCH(A4666,'[1]Center of Mass'!$B$8:$B$105,0),9))^2+(V4666-INDEX('[1]Center of Mass'!$B$8:$M$105,MATCH(A4666,'[1]Center of Mass'!$B$8:$B$105,0),10))^2))</f>
        <v>248.31587925119999</v>
      </c>
    </row>
    <row r="4667" spans="1:25">
      <c r="A4667" s="403" t="s">
        <v>22</v>
      </c>
      <c r="B4667" s="403" t="s">
        <v>445</v>
      </c>
      <c r="C4667" s="403" t="s">
        <v>343</v>
      </c>
      <c r="D4667" s="403" t="s">
        <v>344</v>
      </c>
      <c r="E4667" s="403" t="s">
        <v>1455</v>
      </c>
      <c r="F4667" s="403">
        <v>0</v>
      </c>
      <c r="O4667" s="403" t="s">
        <v>345</v>
      </c>
      <c r="R4667" s="403">
        <v>4</v>
      </c>
      <c r="S4667" s="403">
        <v>0.86599999999999999</v>
      </c>
      <c r="T4667" s="403">
        <v>3.9319999999999999</v>
      </c>
      <c r="U4667" s="403">
        <v>3.95</v>
      </c>
      <c r="V4667" s="403">
        <v>13.967000000000001</v>
      </c>
      <c r="W4667" s="403">
        <v>10.199999999999999</v>
      </c>
      <c r="X4667" s="404">
        <v>0.15398000000000001</v>
      </c>
      <c r="Y4667" s="403">
        <f>X4667+(S4667*((U4667-INDEX('[1]Center of Mass'!$B$8:$M$105,MATCH(A4667,'[1]Center of Mass'!$B$8:$B$105,0),9))^2+(V4667-INDEX('[1]Center of Mass'!$B$8:$M$105,MATCH(A4667,'[1]Center of Mass'!$B$8:$B$105,0),10))^2))</f>
        <v>277.92113833600007</v>
      </c>
    </row>
    <row r="4668" spans="1:25">
      <c r="A4668" s="403" t="s">
        <v>22</v>
      </c>
      <c r="B4668" s="403" t="s">
        <v>446</v>
      </c>
      <c r="C4668" s="403" t="s">
        <v>343</v>
      </c>
      <c r="D4668" s="403" t="s">
        <v>344</v>
      </c>
      <c r="E4668" s="403" t="s">
        <v>1455</v>
      </c>
      <c r="F4668" s="403">
        <v>0</v>
      </c>
      <c r="O4668" s="403" t="s">
        <v>345</v>
      </c>
      <c r="R4668" s="403">
        <v>4</v>
      </c>
      <c r="S4668" s="403">
        <v>0.86599999999999999</v>
      </c>
      <c r="T4668" s="403">
        <v>3.9319999999999999</v>
      </c>
      <c r="U4668" s="403">
        <v>5.25</v>
      </c>
      <c r="V4668" s="403">
        <v>13.967000000000001</v>
      </c>
      <c r="W4668" s="403">
        <v>10.199999999999999</v>
      </c>
      <c r="X4668" s="404">
        <v>0.15398000000000001</v>
      </c>
      <c r="Y4668" s="403">
        <f>X4668+(S4668*((U4668-INDEX('[1]Center of Mass'!$B$8:$M$105,MATCH(A4668,'[1]Center of Mass'!$B$8:$B$105,0),9))^2+(V4668-INDEX('[1]Center of Mass'!$B$8:$M$105,MATCH(A4668,'[1]Center of Mass'!$B$8:$B$105,0),10))^2))</f>
        <v>239.22514073600004</v>
      </c>
    </row>
    <row r="4669" spans="1:25">
      <c r="A4669" s="403" t="s">
        <v>22</v>
      </c>
      <c r="B4669" s="403" t="s">
        <v>744</v>
      </c>
      <c r="C4669" s="403" t="s">
        <v>343</v>
      </c>
      <c r="D4669" s="403" t="s">
        <v>344</v>
      </c>
      <c r="E4669" s="403" t="s">
        <v>1455</v>
      </c>
      <c r="F4669" s="403">
        <v>0</v>
      </c>
      <c r="O4669" s="403" t="s">
        <v>345</v>
      </c>
      <c r="R4669" s="403">
        <v>4</v>
      </c>
      <c r="S4669" s="403">
        <v>0.86599999999999999</v>
      </c>
      <c r="T4669" s="403">
        <v>3.9319999999999999</v>
      </c>
      <c r="U4669" s="403">
        <v>6.55</v>
      </c>
      <c r="V4669" s="403">
        <v>13.967000000000001</v>
      </c>
      <c r="W4669" s="403">
        <v>10.199999999999999</v>
      </c>
      <c r="X4669" s="404">
        <v>0.15398000000000001</v>
      </c>
      <c r="Y4669" s="403">
        <f>X4669+(S4669*((U4669-INDEX('[1]Center of Mass'!$B$8:$M$105,MATCH(A4669,'[1]Center of Mass'!$B$8:$B$105,0),9))^2+(V4669-INDEX('[1]Center of Mass'!$B$8:$M$105,MATCH(A4669,'[1]Center of Mass'!$B$8:$B$105,0),10))^2))</f>
        <v>203.45622313600001</v>
      </c>
    </row>
    <row r="4670" spans="1:25">
      <c r="A4670" s="403" t="s">
        <v>22</v>
      </c>
      <c r="B4670" s="403" t="s">
        <v>447</v>
      </c>
      <c r="C4670" s="403" t="s">
        <v>343</v>
      </c>
      <c r="D4670" s="403" t="s">
        <v>344</v>
      </c>
      <c r="E4670" s="403" t="s">
        <v>1455</v>
      </c>
      <c r="F4670" s="403">
        <v>0</v>
      </c>
      <c r="O4670" s="403" t="s">
        <v>345</v>
      </c>
      <c r="R4670" s="403">
        <v>4</v>
      </c>
      <c r="S4670" s="403">
        <v>0.7661</v>
      </c>
      <c r="T4670" s="403">
        <v>3.6320000000000001</v>
      </c>
      <c r="U4670" s="403">
        <v>7.7750000000000004</v>
      </c>
      <c r="V4670" s="403">
        <v>13.967000000000001</v>
      </c>
      <c r="W4670" s="403">
        <v>10.199999999999999</v>
      </c>
      <c r="X4670" s="404">
        <v>0.11275</v>
      </c>
      <c r="Y4670" s="403">
        <f>X4670+(S4670*((U4670-INDEX('[1]Center of Mass'!$B$8:$M$105,MATCH(A4670,'[1]Center of Mass'!$B$8:$B$105,0),9))^2+(V4670-INDEX('[1]Center of Mass'!$B$8:$M$105,MATCH(A4670,'[1]Center of Mass'!$B$8:$B$105,0),10))^2))</f>
        <v>152.51495433810004</v>
      </c>
    </row>
    <row r="4671" spans="1:25">
      <c r="A4671" s="403" t="s">
        <v>22</v>
      </c>
      <c r="B4671" s="403" t="s">
        <v>745</v>
      </c>
      <c r="C4671" s="403" t="s">
        <v>343</v>
      </c>
      <c r="D4671" s="403" t="s">
        <v>344</v>
      </c>
      <c r="E4671" s="403" t="s">
        <v>1455</v>
      </c>
      <c r="F4671" s="403">
        <v>0</v>
      </c>
      <c r="O4671" s="403" t="s">
        <v>345</v>
      </c>
      <c r="R4671" s="403">
        <v>4</v>
      </c>
      <c r="S4671" s="403">
        <v>0.7661</v>
      </c>
      <c r="T4671" s="403">
        <v>3.6320000000000001</v>
      </c>
      <c r="U4671" s="403">
        <v>8.9250000000000007</v>
      </c>
      <c r="V4671" s="403">
        <v>13.967000000000001</v>
      </c>
      <c r="W4671" s="403">
        <v>10.199999999999999</v>
      </c>
      <c r="X4671" s="404">
        <v>0.11275</v>
      </c>
      <c r="Y4671" s="403">
        <f>X4671+(S4671*((U4671-INDEX('[1]Center of Mass'!$B$8:$M$105,MATCH(A4671,'[1]Center of Mass'!$B$8:$B$105,0),9))^2+(V4671-INDEX('[1]Center of Mass'!$B$8:$M$105,MATCH(A4671,'[1]Center of Mass'!$B$8:$B$105,0),10))^2))</f>
        <v>128.84031925810001</v>
      </c>
    </row>
    <row r="4672" spans="1:25">
      <c r="A4672" s="403" t="s">
        <v>22</v>
      </c>
      <c r="B4672" s="403" t="s">
        <v>449</v>
      </c>
      <c r="C4672" s="403" t="s">
        <v>343</v>
      </c>
      <c r="D4672" s="403" t="s">
        <v>344</v>
      </c>
      <c r="E4672" s="403" t="s">
        <v>1455</v>
      </c>
      <c r="F4672" s="403">
        <v>0</v>
      </c>
      <c r="O4672" s="403" t="s">
        <v>345</v>
      </c>
      <c r="R4672" s="403">
        <v>4</v>
      </c>
      <c r="S4672" s="403">
        <v>0.7349</v>
      </c>
      <c r="T4672" s="403">
        <v>3.5390000000000001</v>
      </c>
      <c r="U4672" s="403">
        <v>13.252000000000001</v>
      </c>
      <c r="V4672" s="403">
        <v>13.967000000000001</v>
      </c>
      <c r="W4672" s="403">
        <v>10.199999999999999</v>
      </c>
      <c r="X4672" s="404">
        <v>0.1017</v>
      </c>
      <c r="Y4672" s="403">
        <f>X4672+(S4672*((U4672-INDEX('[1]Center of Mass'!$B$8:$M$105,MATCH(A4672,'[1]Center of Mass'!$B$8:$B$105,0),9))^2+(V4672-INDEX('[1]Center of Mass'!$B$8:$M$105,MATCH(A4672,'[1]Center of Mass'!$B$8:$B$105,0),10))^2))</f>
        <v>55.552518304400017</v>
      </c>
    </row>
    <row r="4673" spans="1:25">
      <c r="A4673" s="403" t="s">
        <v>22</v>
      </c>
      <c r="B4673" s="403" t="s">
        <v>748</v>
      </c>
      <c r="C4673" s="403" t="s">
        <v>343</v>
      </c>
      <c r="D4673" s="403" t="s">
        <v>344</v>
      </c>
      <c r="E4673" s="403" t="s">
        <v>1455</v>
      </c>
      <c r="F4673" s="403">
        <v>0</v>
      </c>
      <c r="O4673" s="403" t="s">
        <v>345</v>
      </c>
      <c r="R4673" s="403">
        <v>4</v>
      </c>
      <c r="S4673" s="403">
        <v>0.7349</v>
      </c>
      <c r="T4673" s="403">
        <v>3.5390000000000001</v>
      </c>
      <c r="U4673" s="403">
        <v>14.355</v>
      </c>
      <c r="V4673" s="403">
        <v>13.967000000000001</v>
      </c>
      <c r="W4673" s="403">
        <v>10.199999999999999</v>
      </c>
      <c r="X4673" s="404">
        <v>0.1017</v>
      </c>
      <c r="Y4673" s="403">
        <f>X4673+(S4673*((U4673-INDEX('[1]Center of Mass'!$B$8:$M$105,MATCH(A4673,'[1]Center of Mass'!$B$8:$B$105,0),9))^2+(V4673-INDEX('[1]Center of Mass'!$B$8:$M$105,MATCH(A4673,'[1]Center of Mass'!$B$8:$B$105,0),10))^2))</f>
        <v>42.611373918900014</v>
      </c>
    </row>
    <row r="4674" spans="1:25">
      <c r="A4674" s="403" t="s">
        <v>22</v>
      </c>
      <c r="B4674" s="403" t="s">
        <v>450</v>
      </c>
      <c r="C4674" s="403" t="s">
        <v>343</v>
      </c>
      <c r="D4674" s="403" t="s">
        <v>344</v>
      </c>
      <c r="E4674" s="403" t="s">
        <v>1455</v>
      </c>
      <c r="F4674" s="403">
        <v>0</v>
      </c>
      <c r="O4674" s="403" t="s">
        <v>345</v>
      </c>
      <c r="R4674" s="403">
        <v>4</v>
      </c>
      <c r="S4674" s="403">
        <v>0.7349</v>
      </c>
      <c r="T4674" s="403">
        <v>3.5390000000000001</v>
      </c>
      <c r="U4674" s="403">
        <v>15.458</v>
      </c>
      <c r="V4674" s="403">
        <v>13.967000000000001</v>
      </c>
      <c r="W4674" s="403">
        <v>10.199999999999999</v>
      </c>
      <c r="X4674" s="404">
        <v>0.1017</v>
      </c>
      <c r="Y4674" s="403">
        <f>X4674+(S4674*((U4674-INDEX('[1]Center of Mass'!$B$8:$M$105,MATCH(A4674,'[1]Center of Mass'!$B$8:$B$105,0),9))^2+(V4674-INDEX('[1]Center of Mass'!$B$8:$M$105,MATCH(A4674,'[1]Center of Mass'!$B$8:$B$105,0),10))^2))</f>
        <v>31.458401441600014</v>
      </c>
    </row>
    <row r="4675" spans="1:25">
      <c r="A4675" s="403" t="s">
        <v>22</v>
      </c>
      <c r="B4675" s="403" t="s">
        <v>749</v>
      </c>
      <c r="C4675" s="403" t="s">
        <v>343</v>
      </c>
      <c r="D4675" s="403" t="s">
        <v>344</v>
      </c>
      <c r="E4675" s="403" t="s">
        <v>1455</v>
      </c>
      <c r="F4675" s="403">
        <v>0</v>
      </c>
      <c r="O4675" s="403" t="s">
        <v>345</v>
      </c>
      <c r="R4675" s="403">
        <v>4</v>
      </c>
      <c r="S4675" s="403">
        <v>0.79300000000000004</v>
      </c>
      <c r="T4675" s="403">
        <v>3.7130000000000001</v>
      </c>
      <c r="U4675" s="403">
        <v>16.605</v>
      </c>
      <c r="V4675" s="403">
        <v>13.967000000000001</v>
      </c>
      <c r="W4675" s="403">
        <v>10.199999999999999</v>
      </c>
      <c r="X4675" s="404">
        <v>0.12299</v>
      </c>
      <c r="Y4675" s="403">
        <f>X4675+(S4675*((U4675-INDEX('[1]Center of Mass'!$B$8:$M$105,MATCH(A4675,'[1]Center of Mass'!$B$8:$B$105,0),9))^2+(V4675-INDEX('[1]Center of Mass'!$B$8:$M$105,MATCH(A4675,'[1]Center of Mass'!$B$8:$B$105,0),10))^2))</f>
        <v>23.49044867300001</v>
      </c>
    </row>
    <row r="4676" spans="1:25">
      <c r="A4676" s="403" t="s">
        <v>22</v>
      </c>
      <c r="B4676" s="403" t="s">
        <v>451</v>
      </c>
      <c r="C4676" s="403" t="s">
        <v>343</v>
      </c>
      <c r="D4676" s="403" t="s">
        <v>344</v>
      </c>
      <c r="E4676" s="403" t="s">
        <v>1455</v>
      </c>
      <c r="F4676" s="403">
        <v>0</v>
      </c>
      <c r="O4676" s="403" t="s">
        <v>345</v>
      </c>
      <c r="R4676" s="403">
        <v>4</v>
      </c>
      <c r="S4676" s="403">
        <v>0.7994</v>
      </c>
      <c r="T4676" s="403">
        <v>3.7320000000000002</v>
      </c>
      <c r="U4676" s="403">
        <v>17.8</v>
      </c>
      <c r="V4676" s="403">
        <v>13.967000000000001</v>
      </c>
      <c r="W4676" s="403">
        <v>10.199999999999999</v>
      </c>
      <c r="X4676" s="404">
        <v>0.12548000000000001</v>
      </c>
      <c r="Y4676" s="403">
        <f>X4676+(S4676*((U4676-INDEX('[1]Center of Mass'!$B$8:$M$105,MATCH(A4676,'[1]Center of Mass'!$B$8:$B$105,0),9))^2+(V4676-INDEX('[1]Center of Mass'!$B$8:$M$105,MATCH(A4676,'[1]Center of Mass'!$B$8:$B$105,0),10))^2))</f>
        <v>14.924449242400007</v>
      </c>
    </row>
    <row r="4677" spans="1:25">
      <c r="A4677" s="403" t="s">
        <v>22</v>
      </c>
      <c r="B4677" s="403" t="s">
        <v>452</v>
      </c>
      <c r="C4677" s="403" t="s">
        <v>343</v>
      </c>
      <c r="D4677" s="403" t="s">
        <v>344</v>
      </c>
      <c r="E4677" s="403" t="s">
        <v>1455</v>
      </c>
      <c r="F4677" s="403">
        <v>0</v>
      </c>
      <c r="O4677" s="403" t="s">
        <v>345</v>
      </c>
      <c r="R4677" s="403">
        <v>4</v>
      </c>
      <c r="S4677" s="403">
        <v>1.5</v>
      </c>
      <c r="T4677" s="403">
        <v>4.9000000000000004</v>
      </c>
      <c r="U4677" s="403">
        <v>0.625</v>
      </c>
      <c r="V4677" s="403">
        <v>14.9</v>
      </c>
      <c r="W4677" s="403">
        <v>10.199999999999999</v>
      </c>
      <c r="X4677" s="404">
        <v>0.37530999999999998</v>
      </c>
      <c r="Y4677" s="403">
        <f>X4677+(S4677*((U4677-INDEX('[1]Center of Mass'!$B$8:$M$105,MATCH(A4677,'[1]Center of Mass'!$B$8:$B$105,0),9))^2+(V4677-INDEX('[1]Center of Mass'!$B$8:$M$105,MATCH(A4677,'[1]Center of Mass'!$B$8:$B$105,0),10))^2))</f>
        <v>681.83390500000007</v>
      </c>
    </row>
    <row r="4678" spans="1:25">
      <c r="A4678" s="403" t="s">
        <v>22</v>
      </c>
      <c r="B4678" s="403" t="s">
        <v>453</v>
      </c>
      <c r="C4678" s="403" t="s">
        <v>343</v>
      </c>
      <c r="D4678" s="403" t="s">
        <v>344</v>
      </c>
      <c r="E4678" s="403" t="s">
        <v>1455</v>
      </c>
      <c r="F4678" s="403">
        <v>0</v>
      </c>
      <c r="O4678" s="403" t="s">
        <v>345</v>
      </c>
      <c r="R4678" s="403">
        <v>4</v>
      </c>
      <c r="S4678" s="403">
        <v>1.23</v>
      </c>
      <c r="T4678" s="403">
        <v>4.45</v>
      </c>
      <c r="U4678" s="403">
        <v>1.7629999999999999</v>
      </c>
      <c r="V4678" s="403">
        <v>14.9</v>
      </c>
      <c r="W4678" s="403">
        <v>10.199999999999999</v>
      </c>
      <c r="X4678" s="404">
        <v>0.25529000000000002</v>
      </c>
      <c r="Y4678" s="403">
        <f>X4678+(S4678*((U4678-INDEX('[1]Center of Mass'!$B$8:$M$105,MATCH(A4678,'[1]Center of Mass'!$B$8:$B$105,0),9))^2+(V4678-INDEX('[1]Center of Mass'!$B$8:$M$105,MATCH(A4678,'[1]Center of Mass'!$B$8:$B$105,0),10))^2))</f>
        <v>501.40444574000014</v>
      </c>
    </row>
    <row r="4679" spans="1:25">
      <c r="A4679" s="403" t="s">
        <v>22</v>
      </c>
      <c r="B4679" s="403" t="s">
        <v>504</v>
      </c>
      <c r="C4679" s="403" t="s">
        <v>343</v>
      </c>
      <c r="D4679" s="403" t="s">
        <v>344</v>
      </c>
      <c r="E4679" s="403" t="s">
        <v>1455</v>
      </c>
      <c r="F4679" s="403">
        <v>0</v>
      </c>
      <c r="O4679" s="403" t="s">
        <v>345</v>
      </c>
      <c r="R4679" s="403">
        <v>4</v>
      </c>
      <c r="S4679" s="403">
        <v>1.23</v>
      </c>
      <c r="T4679" s="403">
        <v>4.45</v>
      </c>
      <c r="U4679" s="403">
        <v>2.7879999999999998</v>
      </c>
      <c r="V4679" s="403">
        <v>14.9</v>
      </c>
      <c r="W4679" s="403">
        <v>10.199999999999999</v>
      </c>
      <c r="X4679" s="404">
        <v>0.25529000000000002</v>
      </c>
      <c r="Y4679" s="403">
        <f>X4679+(S4679*((U4679-INDEX('[1]Center of Mass'!$B$8:$M$105,MATCH(A4679,'[1]Center of Mass'!$B$8:$B$105,0),9))^2+(V4679-INDEX('[1]Center of Mass'!$B$8:$M$105,MATCH(A4679,'[1]Center of Mass'!$B$8:$B$105,0),10))^2))</f>
        <v>452.20871999000002</v>
      </c>
    </row>
    <row r="4680" spans="1:25">
      <c r="A4680" s="403" t="s">
        <v>22</v>
      </c>
      <c r="B4680" s="403" t="s">
        <v>505</v>
      </c>
      <c r="C4680" s="403" t="s">
        <v>343</v>
      </c>
      <c r="D4680" s="403" t="s">
        <v>344</v>
      </c>
      <c r="E4680" s="403" t="s">
        <v>1455</v>
      </c>
      <c r="F4680" s="403">
        <v>0</v>
      </c>
      <c r="O4680" s="403" t="s">
        <v>345</v>
      </c>
      <c r="R4680" s="403">
        <v>4</v>
      </c>
      <c r="S4680" s="403">
        <v>1.56</v>
      </c>
      <c r="T4680" s="403">
        <v>5</v>
      </c>
      <c r="U4680" s="403">
        <v>3.95</v>
      </c>
      <c r="V4680" s="403">
        <v>14.9</v>
      </c>
      <c r="W4680" s="403">
        <v>10.199999999999999</v>
      </c>
      <c r="X4680" s="404">
        <v>0.40689999999999998</v>
      </c>
      <c r="Y4680" s="403">
        <f>X4680+(S4680*((U4680-INDEX('[1]Center of Mass'!$B$8:$M$105,MATCH(A4680,'[1]Center of Mass'!$B$8:$B$105,0),9))^2+(V4680-INDEX('[1]Center of Mass'!$B$8:$M$105,MATCH(A4680,'[1]Center of Mass'!$B$8:$B$105,0),10))^2))</f>
        <v>506.84639980000014</v>
      </c>
    </row>
    <row r="4681" spans="1:25">
      <c r="A4681" s="403" t="s">
        <v>22</v>
      </c>
      <c r="B4681" s="403" t="s">
        <v>506</v>
      </c>
      <c r="C4681" s="403" t="s">
        <v>343</v>
      </c>
      <c r="D4681" s="403" t="s">
        <v>344</v>
      </c>
      <c r="E4681" s="403" t="s">
        <v>1455</v>
      </c>
      <c r="F4681" s="403">
        <v>0</v>
      </c>
      <c r="O4681" s="403" t="s">
        <v>345</v>
      </c>
      <c r="R4681" s="403">
        <v>4</v>
      </c>
      <c r="S4681" s="403">
        <v>1.56</v>
      </c>
      <c r="T4681" s="403">
        <v>5</v>
      </c>
      <c r="U4681" s="403">
        <v>5.25</v>
      </c>
      <c r="V4681" s="403">
        <v>14.9</v>
      </c>
      <c r="W4681" s="403">
        <v>10.199999999999999</v>
      </c>
      <c r="X4681" s="404">
        <v>0.40689999999999998</v>
      </c>
      <c r="Y4681" s="403">
        <f>X4681+(S4681*((U4681-INDEX('[1]Center of Mass'!$B$8:$M$105,MATCH(A4681,'[1]Center of Mass'!$B$8:$B$105,0),9))^2+(V4681-INDEX('[1]Center of Mass'!$B$8:$M$105,MATCH(A4681,'[1]Center of Mass'!$B$8:$B$105,0),10))^2))</f>
        <v>437.13998380000015</v>
      </c>
    </row>
    <row r="4682" spans="1:25">
      <c r="A4682" s="403" t="s">
        <v>22</v>
      </c>
      <c r="B4682" s="403" t="s">
        <v>507</v>
      </c>
      <c r="C4682" s="403" t="s">
        <v>343</v>
      </c>
      <c r="D4682" s="403" t="s">
        <v>344</v>
      </c>
      <c r="E4682" s="403" t="s">
        <v>1455</v>
      </c>
      <c r="F4682" s="403">
        <v>0</v>
      </c>
      <c r="O4682" s="403" t="s">
        <v>345</v>
      </c>
      <c r="R4682" s="403">
        <v>4</v>
      </c>
      <c r="S4682" s="403">
        <v>1.56</v>
      </c>
      <c r="T4682" s="403">
        <v>5</v>
      </c>
      <c r="U4682" s="403">
        <v>6.55</v>
      </c>
      <c r="V4682" s="403">
        <v>14.9</v>
      </c>
      <c r="W4682" s="403">
        <v>10.199999999999999</v>
      </c>
      <c r="X4682" s="404">
        <v>0.40689999999999998</v>
      </c>
      <c r="Y4682" s="403">
        <f>X4682+(S4682*((U4682-INDEX('[1]Center of Mass'!$B$8:$M$105,MATCH(A4682,'[1]Center of Mass'!$B$8:$B$105,0),9))^2+(V4682-INDEX('[1]Center of Mass'!$B$8:$M$105,MATCH(A4682,'[1]Center of Mass'!$B$8:$B$105,0),10))^2))</f>
        <v>372.70636780000007</v>
      </c>
    </row>
    <row r="4683" spans="1:25">
      <c r="A4683" s="403" t="s">
        <v>22</v>
      </c>
      <c r="B4683" s="403" t="s">
        <v>508</v>
      </c>
      <c r="C4683" s="403" t="s">
        <v>343</v>
      </c>
      <c r="D4683" s="403" t="s">
        <v>344</v>
      </c>
      <c r="E4683" s="403" t="s">
        <v>1455</v>
      </c>
      <c r="F4683" s="403">
        <v>0</v>
      </c>
      <c r="O4683" s="403" t="s">
        <v>345</v>
      </c>
      <c r="R4683" s="403">
        <v>4</v>
      </c>
      <c r="S4683" s="403">
        <v>1.38</v>
      </c>
      <c r="T4683" s="403">
        <v>4.7</v>
      </c>
      <c r="U4683" s="403">
        <v>7.7750000000000004</v>
      </c>
      <c r="V4683" s="403">
        <v>14.9</v>
      </c>
      <c r="W4683" s="403">
        <v>10.199999999999999</v>
      </c>
      <c r="X4683" s="404">
        <v>0.31768999999999997</v>
      </c>
      <c r="Y4683" s="403">
        <f>X4683+(S4683*((U4683-INDEX('[1]Center of Mass'!$B$8:$M$105,MATCH(A4683,'[1]Center of Mass'!$B$8:$B$105,0),9))^2+(V4683-INDEX('[1]Center of Mass'!$B$8:$M$105,MATCH(A4683,'[1]Center of Mass'!$B$8:$B$105,0),10))^2))</f>
        <v>280.21747340000002</v>
      </c>
    </row>
    <row r="4684" spans="1:25">
      <c r="A4684" s="403" t="s">
        <v>22</v>
      </c>
      <c r="B4684" s="403" t="s">
        <v>509</v>
      </c>
      <c r="C4684" s="403" t="s">
        <v>343</v>
      </c>
      <c r="D4684" s="403" t="s">
        <v>344</v>
      </c>
      <c r="E4684" s="403" t="s">
        <v>1455</v>
      </c>
      <c r="F4684" s="403">
        <v>0</v>
      </c>
      <c r="O4684" s="403" t="s">
        <v>345</v>
      </c>
      <c r="R4684" s="403">
        <v>4</v>
      </c>
      <c r="S4684" s="403">
        <v>1.38</v>
      </c>
      <c r="T4684" s="403">
        <v>4.7</v>
      </c>
      <c r="U4684" s="403">
        <v>8.9250000000000007</v>
      </c>
      <c r="V4684" s="403">
        <v>14.9</v>
      </c>
      <c r="W4684" s="403">
        <v>10.199999999999999</v>
      </c>
      <c r="X4684" s="404">
        <v>0.31768999999999997</v>
      </c>
      <c r="Y4684" s="403">
        <f>X4684+(S4684*((U4684-INDEX('[1]Center of Mass'!$B$8:$M$105,MATCH(A4684,'[1]Center of Mass'!$B$8:$B$105,0),9))^2+(V4684-INDEX('[1]Center of Mass'!$B$8:$M$105,MATCH(A4684,'[1]Center of Mass'!$B$8:$B$105,0),10))^2))</f>
        <v>237.5716094</v>
      </c>
    </row>
    <row r="4685" spans="1:25">
      <c r="A4685" s="403" t="s">
        <v>22</v>
      </c>
      <c r="B4685" s="403" t="s">
        <v>754</v>
      </c>
      <c r="C4685" s="403" t="s">
        <v>343</v>
      </c>
      <c r="D4685" s="403" t="s">
        <v>344</v>
      </c>
      <c r="E4685" s="403" t="s">
        <v>1455</v>
      </c>
      <c r="F4685" s="403">
        <v>0</v>
      </c>
      <c r="O4685" s="403" t="s">
        <v>345</v>
      </c>
      <c r="R4685" s="403">
        <v>4</v>
      </c>
      <c r="S4685" s="403">
        <v>1.3238000000000001</v>
      </c>
      <c r="T4685" s="403">
        <v>4.6059999999999999</v>
      </c>
      <c r="U4685" s="403">
        <v>13.252000000000001</v>
      </c>
      <c r="V4685" s="403">
        <v>14.9</v>
      </c>
      <c r="W4685" s="403">
        <v>10.199999999999999</v>
      </c>
      <c r="X4685" s="404">
        <v>0.29310999999999998</v>
      </c>
      <c r="Y4685" s="403">
        <f>X4685+(S4685*((U4685-INDEX('[1]Center of Mass'!$B$8:$M$105,MATCH(A4685,'[1]Center of Mass'!$B$8:$B$105,0),9))^2+(V4685-INDEX('[1]Center of Mass'!$B$8:$M$105,MATCH(A4685,'[1]Center of Mass'!$B$8:$B$105,0),10))^2))</f>
        <v>105.33262226700002</v>
      </c>
    </row>
    <row r="4686" spans="1:25">
      <c r="A4686" s="403" t="s">
        <v>22</v>
      </c>
      <c r="B4686" s="403" t="s">
        <v>755</v>
      </c>
      <c r="C4686" s="403" t="s">
        <v>343</v>
      </c>
      <c r="D4686" s="403" t="s">
        <v>344</v>
      </c>
      <c r="E4686" s="403" t="s">
        <v>1455</v>
      </c>
      <c r="F4686" s="403">
        <v>0</v>
      </c>
      <c r="O4686" s="403" t="s">
        <v>345</v>
      </c>
      <c r="R4686" s="403">
        <v>4</v>
      </c>
      <c r="S4686" s="403">
        <v>1.3238000000000001</v>
      </c>
      <c r="T4686" s="403">
        <v>4.6059999999999999</v>
      </c>
      <c r="U4686" s="403">
        <v>14.355</v>
      </c>
      <c r="V4686" s="403">
        <v>14.9</v>
      </c>
      <c r="W4686" s="403">
        <v>10.199999999999999</v>
      </c>
      <c r="X4686" s="404">
        <v>0.29310999999999998</v>
      </c>
      <c r="Y4686" s="403">
        <f>X4686+(S4686*((U4686-INDEX('[1]Center of Mass'!$B$8:$M$105,MATCH(A4686,'[1]Center of Mass'!$B$8:$B$105,0),9))^2+(V4686-INDEX('[1]Center of Mass'!$B$8:$M$105,MATCH(A4686,'[1]Center of Mass'!$B$8:$B$105,0),10))^2))</f>
        <v>82.021305166000033</v>
      </c>
    </row>
    <row r="4687" spans="1:25">
      <c r="A4687" s="403" t="s">
        <v>22</v>
      </c>
      <c r="B4687" s="403" t="s">
        <v>560</v>
      </c>
      <c r="C4687" s="403" t="s">
        <v>343</v>
      </c>
      <c r="D4687" s="403" t="s">
        <v>344</v>
      </c>
      <c r="E4687" s="403" t="s">
        <v>1455</v>
      </c>
      <c r="F4687" s="403">
        <v>0</v>
      </c>
      <c r="O4687" s="403" t="s">
        <v>345</v>
      </c>
      <c r="R4687" s="403">
        <v>4</v>
      </c>
      <c r="S4687" s="403">
        <v>1.3238000000000001</v>
      </c>
      <c r="T4687" s="403">
        <v>4.6059999999999999</v>
      </c>
      <c r="U4687" s="403">
        <v>15.458</v>
      </c>
      <c r="V4687" s="403">
        <v>14.9</v>
      </c>
      <c r="W4687" s="403">
        <v>10.199999999999999</v>
      </c>
      <c r="X4687" s="404">
        <v>0.29310999999999998</v>
      </c>
      <c r="Y4687" s="403">
        <f>X4687+(S4687*((U4687-INDEX('[1]Center of Mass'!$B$8:$M$105,MATCH(A4687,'[1]Center of Mass'!$B$8:$B$105,0),9))^2+(V4687-INDEX('[1]Center of Mass'!$B$8:$M$105,MATCH(A4687,'[1]Center of Mass'!$B$8:$B$105,0),10))^2))</f>
        <v>61.931082053400033</v>
      </c>
    </row>
    <row r="4688" spans="1:25">
      <c r="A4688" s="403" t="s">
        <v>22</v>
      </c>
      <c r="B4688" s="403" t="s">
        <v>561</v>
      </c>
      <c r="C4688" s="403" t="s">
        <v>343</v>
      </c>
      <c r="D4688" s="403" t="s">
        <v>344</v>
      </c>
      <c r="E4688" s="403" t="s">
        <v>1455</v>
      </c>
      <c r="F4688" s="403">
        <v>0</v>
      </c>
      <c r="O4688" s="403" t="s">
        <v>345</v>
      </c>
      <c r="R4688" s="403">
        <v>4</v>
      </c>
      <c r="S4688" s="403">
        <v>1.4286000000000001</v>
      </c>
      <c r="T4688" s="403">
        <v>4.7809999999999997</v>
      </c>
      <c r="U4688" s="403">
        <v>16.605</v>
      </c>
      <c r="V4688" s="403">
        <v>14.9</v>
      </c>
      <c r="W4688" s="403">
        <v>10.199999999999999</v>
      </c>
      <c r="X4688" s="404">
        <v>0.34016000000000002</v>
      </c>
      <c r="Y4688" s="403">
        <f>X4688+(S4688*((U4688-INDEX('[1]Center of Mass'!$B$8:$M$105,MATCH(A4688,'[1]Center of Mass'!$B$8:$B$105,0),9))^2+(V4688-INDEX('[1]Center of Mass'!$B$8:$M$105,MATCH(A4688,'[1]Center of Mass'!$B$8:$B$105,0),10))^2))</f>
        <v>47.999070302000021</v>
      </c>
    </row>
    <row r="4689" spans="1:25">
      <c r="A4689" s="403" t="s">
        <v>22</v>
      </c>
      <c r="B4689" s="403" t="s">
        <v>562</v>
      </c>
      <c r="C4689" s="403" t="s">
        <v>343</v>
      </c>
      <c r="D4689" s="403" t="s">
        <v>344</v>
      </c>
      <c r="E4689" s="403" t="s">
        <v>1455</v>
      </c>
      <c r="F4689" s="403">
        <v>0</v>
      </c>
      <c r="O4689" s="403" t="s">
        <v>345</v>
      </c>
      <c r="R4689" s="403">
        <v>4</v>
      </c>
      <c r="S4689" s="403">
        <v>1.44</v>
      </c>
      <c r="T4689" s="403">
        <v>4.8</v>
      </c>
      <c r="U4689" s="403">
        <v>17.8</v>
      </c>
      <c r="V4689" s="403">
        <v>14.9</v>
      </c>
      <c r="W4689" s="403">
        <v>10.199999999999999</v>
      </c>
      <c r="X4689" s="404">
        <v>0.34560000000000002</v>
      </c>
      <c r="Y4689" s="403">
        <f>X4689+(S4689*((U4689-INDEX('[1]Center of Mass'!$B$8:$M$105,MATCH(A4689,'[1]Center of Mass'!$B$8:$B$105,0),9))^2+(V4689-INDEX('[1]Center of Mass'!$B$8:$M$105,MATCH(A4689,'[1]Center of Mass'!$B$8:$B$105,0),10))^2))</f>
        <v>32.610247200000011</v>
      </c>
    </row>
    <row r="4690" spans="1:25">
      <c r="A4690" s="403" t="s">
        <v>22</v>
      </c>
      <c r="B4690" s="403" t="s">
        <v>512</v>
      </c>
      <c r="C4690" s="403" t="s">
        <v>343</v>
      </c>
      <c r="D4690" s="403" t="s">
        <v>344</v>
      </c>
      <c r="E4690" s="403" t="s">
        <v>1455</v>
      </c>
      <c r="F4690" s="403">
        <v>0</v>
      </c>
      <c r="O4690" s="403" t="s">
        <v>345</v>
      </c>
      <c r="R4690" s="403">
        <v>4</v>
      </c>
      <c r="S4690" s="403">
        <v>1.5</v>
      </c>
      <c r="T4690" s="403">
        <v>4.9000000000000004</v>
      </c>
      <c r="U4690" s="403">
        <v>0.625</v>
      </c>
      <c r="V4690" s="403">
        <v>16.100000000000001</v>
      </c>
      <c r="W4690" s="403">
        <v>10.199999999999999</v>
      </c>
      <c r="X4690" s="404">
        <v>0.37530999999999998</v>
      </c>
      <c r="Y4690" s="403">
        <f>X4690+(S4690*((U4690-INDEX('[1]Center of Mass'!$B$8:$M$105,MATCH(A4690,'[1]Center of Mass'!$B$8:$B$105,0),9))^2+(V4690-INDEX('[1]Center of Mass'!$B$8:$M$105,MATCH(A4690,'[1]Center of Mass'!$B$8:$B$105,0),10))^2))</f>
        <v>693.18470500000012</v>
      </c>
    </row>
    <row r="4691" spans="1:25">
      <c r="A4691" s="403" t="s">
        <v>22</v>
      </c>
      <c r="B4691" s="403" t="s">
        <v>514</v>
      </c>
      <c r="C4691" s="403" t="s">
        <v>343</v>
      </c>
      <c r="D4691" s="403" t="s">
        <v>344</v>
      </c>
      <c r="E4691" s="403" t="s">
        <v>1455</v>
      </c>
      <c r="F4691" s="403">
        <v>0</v>
      </c>
      <c r="O4691" s="403" t="s">
        <v>345</v>
      </c>
      <c r="R4691" s="403">
        <v>4</v>
      </c>
      <c r="S4691" s="403">
        <v>1.23</v>
      </c>
      <c r="T4691" s="403">
        <v>4.45</v>
      </c>
      <c r="U4691" s="403">
        <v>1.7629999999999999</v>
      </c>
      <c r="V4691" s="403">
        <v>16.100000000000001</v>
      </c>
      <c r="W4691" s="403">
        <v>10.199999999999999</v>
      </c>
      <c r="X4691" s="404">
        <v>0.25529000000000002</v>
      </c>
      <c r="Y4691" s="403">
        <f>X4691+(S4691*((U4691-INDEX('[1]Center of Mass'!$B$8:$M$105,MATCH(A4691,'[1]Center of Mass'!$B$8:$B$105,0),9))^2+(V4691-INDEX('[1]Center of Mass'!$B$8:$M$105,MATCH(A4691,'[1]Center of Mass'!$B$8:$B$105,0),10))^2))</f>
        <v>510.71210174000015</v>
      </c>
    </row>
    <row r="4692" spans="1:25">
      <c r="A4692" s="403" t="s">
        <v>22</v>
      </c>
      <c r="B4692" s="403" t="s">
        <v>515</v>
      </c>
      <c r="C4692" s="403" t="s">
        <v>343</v>
      </c>
      <c r="D4692" s="403" t="s">
        <v>344</v>
      </c>
      <c r="E4692" s="403" t="s">
        <v>1455</v>
      </c>
      <c r="F4692" s="403">
        <v>0</v>
      </c>
      <c r="O4692" s="403" t="s">
        <v>345</v>
      </c>
      <c r="R4692" s="403">
        <v>4</v>
      </c>
      <c r="S4692" s="403">
        <v>1.23</v>
      </c>
      <c r="T4692" s="403">
        <v>4.45</v>
      </c>
      <c r="U4692" s="403">
        <v>2.7879999999999998</v>
      </c>
      <c r="V4692" s="403">
        <v>16.100000000000001</v>
      </c>
      <c r="W4692" s="403">
        <v>10.199999999999999</v>
      </c>
      <c r="X4692" s="404">
        <v>0.25529000000000002</v>
      </c>
      <c r="Y4692" s="403">
        <f>X4692+(S4692*((U4692-INDEX('[1]Center of Mass'!$B$8:$M$105,MATCH(A4692,'[1]Center of Mass'!$B$8:$B$105,0),9))^2+(V4692-INDEX('[1]Center of Mass'!$B$8:$M$105,MATCH(A4692,'[1]Center of Mass'!$B$8:$B$105,0),10))^2))</f>
        <v>461.51637599000003</v>
      </c>
    </row>
    <row r="4693" spans="1:25">
      <c r="A4693" s="403" t="s">
        <v>22</v>
      </c>
      <c r="B4693" s="403" t="s">
        <v>365</v>
      </c>
      <c r="C4693" s="403" t="s">
        <v>343</v>
      </c>
      <c r="D4693" s="403" t="s">
        <v>344</v>
      </c>
      <c r="E4693" s="403" t="s">
        <v>1455</v>
      </c>
      <c r="F4693" s="403">
        <v>0</v>
      </c>
      <c r="O4693" s="403" t="s">
        <v>345</v>
      </c>
      <c r="R4693" s="403">
        <v>4</v>
      </c>
      <c r="S4693" s="403">
        <v>1.56</v>
      </c>
      <c r="T4693" s="403">
        <v>5</v>
      </c>
      <c r="U4693" s="403">
        <v>3.95</v>
      </c>
      <c r="V4693" s="403">
        <v>16.100000000000001</v>
      </c>
      <c r="W4693" s="403">
        <v>10.199999999999999</v>
      </c>
      <c r="X4693" s="404">
        <v>0.40689999999999998</v>
      </c>
      <c r="Y4693" s="403">
        <f>X4693+(S4693*((U4693-INDEX('[1]Center of Mass'!$B$8:$M$105,MATCH(A4693,'[1]Center of Mass'!$B$8:$B$105,0),9))^2+(V4693-INDEX('[1]Center of Mass'!$B$8:$M$105,MATCH(A4693,'[1]Center of Mass'!$B$8:$B$105,0),10))^2))</f>
        <v>518.65123180000012</v>
      </c>
    </row>
    <row r="4694" spans="1:25">
      <c r="A4694" s="403" t="s">
        <v>22</v>
      </c>
      <c r="B4694" s="403" t="s">
        <v>366</v>
      </c>
      <c r="C4694" s="403" t="s">
        <v>343</v>
      </c>
      <c r="D4694" s="403" t="s">
        <v>344</v>
      </c>
      <c r="E4694" s="403" t="s">
        <v>1455</v>
      </c>
      <c r="F4694" s="403">
        <v>0</v>
      </c>
      <c r="O4694" s="403" t="s">
        <v>345</v>
      </c>
      <c r="R4694" s="403">
        <v>4</v>
      </c>
      <c r="S4694" s="403">
        <v>1.56</v>
      </c>
      <c r="T4694" s="403">
        <v>5</v>
      </c>
      <c r="U4694" s="403">
        <v>5.25</v>
      </c>
      <c r="V4694" s="403">
        <v>16.100000000000001</v>
      </c>
      <c r="W4694" s="403">
        <v>10.199999999999999</v>
      </c>
      <c r="X4694" s="404">
        <v>0.40689999999999998</v>
      </c>
      <c r="Y4694" s="403">
        <f>X4694+(S4694*((U4694-INDEX('[1]Center of Mass'!$B$8:$M$105,MATCH(A4694,'[1]Center of Mass'!$B$8:$B$105,0),9))^2+(V4694-INDEX('[1]Center of Mass'!$B$8:$M$105,MATCH(A4694,'[1]Center of Mass'!$B$8:$B$105,0),10))^2))</f>
        <v>448.94481580000013</v>
      </c>
    </row>
    <row r="4695" spans="1:25">
      <c r="A4695" s="403" t="s">
        <v>22</v>
      </c>
      <c r="B4695" s="403" t="s">
        <v>367</v>
      </c>
      <c r="C4695" s="403" t="s">
        <v>343</v>
      </c>
      <c r="D4695" s="403" t="s">
        <v>344</v>
      </c>
      <c r="E4695" s="403" t="s">
        <v>1455</v>
      </c>
      <c r="F4695" s="403">
        <v>0</v>
      </c>
      <c r="O4695" s="403" t="s">
        <v>345</v>
      </c>
      <c r="R4695" s="403">
        <v>4</v>
      </c>
      <c r="S4695" s="403">
        <v>1.56</v>
      </c>
      <c r="T4695" s="403">
        <v>5</v>
      </c>
      <c r="U4695" s="403">
        <v>6.55</v>
      </c>
      <c r="V4695" s="403">
        <v>16.100000000000001</v>
      </c>
      <c r="W4695" s="403">
        <v>10.199999999999999</v>
      </c>
      <c r="X4695" s="404">
        <v>0.40689999999999998</v>
      </c>
      <c r="Y4695" s="403">
        <f>X4695+(S4695*((U4695-INDEX('[1]Center of Mass'!$B$8:$M$105,MATCH(A4695,'[1]Center of Mass'!$B$8:$B$105,0),9))^2+(V4695-INDEX('[1]Center of Mass'!$B$8:$M$105,MATCH(A4695,'[1]Center of Mass'!$B$8:$B$105,0),10))^2))</f>
        <v>384.5111998000001</v>
      </c>
    </row>
    <row r="4696" spans="1:25">
      <c r="A4696" s="403" t="s">
        <v>22</v>
      </c>
      <c r="B4696" s="403" t="s">
        <v>368</v>
      </c>
      <c r="C4696" s="403" t="s">
        <v>343</v>
      </c>
      <c r="D4696" s="403" t="s">
        <v>344</v>
      </c>
      <c r="E4696" s="403" t="s">
        <v>1455</v>
      </c>
      <c r="F4696" s="403">
        <v>0</v>
      </c>
      <c r="O4696" s="403" t="s">
        <v>345</v>
      </c>
      <c r="R4696" s="403">
        <v>4</v>
      </c>
      <c r="S4696" s="403">
        <v>1.38</v>
      </c>
      <c r="T4696" s="403">
        <v>4.7</v>
      </c>
      <c r="U4696" s="403">
        <v>7.7750000000000004</v>
      </c>
      <c r="V4696" s="403">
        <v>16.100000000000001</v>
      </c>
      <c r="W4696" s="403">
        <v>10.199999999999999</v>
      </c>
      <c r="X4696" s="404">
        <v>0.31768999999999997</v>
      </c>
      <c r="Y4696" s="403">
        <f>X4696+(S4696*((U4696-INDEX('[1]Center of Mass'!$B$8:$M$105,MATCH(A4696,'[1]Center of Mass'!$B$8:$B$105,0),9))^2+(V4696-INDEX('[1]Center of Mass'!$B$8:$M$105,MATCH(A4696,'[1]Center of Mass'!$B$8:$B$105,0),10))^2))</f>
        <v>290.66020940000004</v>
      </c>
    </row>
    <row r="4697" spans="1:25">
      <c r="A4697" s="403" t="s">
        <v>22</v>
      </c>
      <c r="B4697" s="403" t="s">
        <v>369</v>
      </c>
      <c r="C4697" s="403" t="s">
        <v>343</v>
      </c>
      <c r="D4697" s="403" t="s">
        <v>344</v>
      </c>
      <c r="E4697" s="403" t="s">
        <v>1455</v>
      </c>
      <c r="F4697" s="403">
        <v>0</v>
      </c>
      <c r="O4697" s="403" t="s">
        <v>345</v>
      </c>
      <c r="R4697" s="403">
        <v>4</v>
      </c>
      <c r="S4697" s="403">
        <v>1.38</v>
      </c>
      <c r="T4697" s="403">
        <v>4.7</v>
      </c>
      <c r="U4697" s="403">
        <v>8.9250000000000007</v>
      </c>
      <c r="V4697" s="403">
        <v>16.100000000000001</v>
      </c>
      <c r="W4697" s="403">
        <v>10.199999999999999</v>
      </c>
      <c r="X4697" s="404">
        <v>0.31768999999999997</v>
      </c>
      <c r="Y4697" s="403">
        <f>X4697+(S4697*((U4697-INDEX('[1]Center of Mass'!$B$8:$M$105,MATCH(A4697,'[1]Center of Mass'!$B$8:$B$105,0),9))^2+(V4697-INDEX('[1]Center of Mass'!$B$8:$M$105,MATCH(A4697,'[1]Center of Mass'!$B$8:$B$105,0),10))^2))</f>
        <v>248.01434540000002</v>
      </c>
    </row>
    <row r="4698" spans="1:25">
      <c r="A4698" s="403" t="s">
        <v>22</v>
      </c>
      <c r="B4698" s="403" t="s">
        <v>370</v>
      </c>
      <c r="C4698" s="403" t="s">
        <v>343</v>
      </c>
      <c r="D4698" s="403" t="s">
        <v>344</v>
      </c>
      <c r="E4698" s="403" t="s">
        <v>1455</v>
      </c>
      <c r="F4698" s="403">
        <v>0</v>
      </c>
      <c r="O4698" s="403" t="s">
        <v>345</v>
      </c>
      <c r="R4698" s="403">
        <v>4</v>
      </c>
      <c r="S4698" s="403">
        <v>1.2</v>
      </c>
      <c r="T4698" s="403">
        <v>4.4000000000000004</v>
      </c>
      <c r="U4698" s="403">
        <v>10</v>
      </c>
      <c r="V4698" s="403">
        <v>16.100000000000001</v>
      </c>
      <c r="W4698" s="403">
        <v>10.199999999999999</v>
      </c>
      <c r="X4698" s="404">
        <v>0.24399999999999999</v>
      </c>
      <c r="Y4698" s="403">
        <f>X4698+(S4698*((U4698-INDEX('[1]Center of Mass'!$B$8:$M$105,MATCH(A4698,'[1]Center of Mass'!$B$8:$B$105,0),9))^2+(V4698-INDEX('[1]Center of Mass'!$B$8:$M$105,MATCH(A4698,'[1]Center of Mass'!$B$8:$B$105,0),10))^2))</f>
        <v>183.83776600000004</v>
      </c>
    </row>
    <row r="4699" spans="1:25">
      <c r="A4699" s="403" t="s">
        <v>22</v>
      </c>
      <c r="B4699" s="403" t="s">
        <v>373</v>
      </c>
      <c r="C4699" s="403" t="s">
        <v>343</v>
      </c>
      <c r="D4699" s="403" t="s">
        <v>344</v>
      </c>
      <c r="E4699" s="403" t="s">
        <v>1455</v>
      </c>
      <c r="F4699" s="403">
        <v>0</v>
      </c>
      <c r="O4699" s="403" t="s">
        <v>345</v>
      </c>
      <c r="R4699" s="403">
        <v>4</v>
      </c>
      <c r="S4699" s="403">
        <v>2.64</v>
      </c>
      <c r="T4699" s="403">
        <v>6.8</v>
      </c>
      <c r="U4699" s="403">
        <v>11.6</v>
      </c>
      <c r="V4699" s="403">
        <v>16.100000000000001</v>
      </c>
      <c r="W4699" s="403">
        <v>10.199999999999999</v>
      </c>
      <c r="X4699" s="404">
        <v>1.3815999999999999</v>
      </c>
      <c r="Y4699" s="403">
        <f>X4699+(S4699*((U4699-INDEX('[1]Center of Mass'!$B$8:$M$105,MATCH(A4699,'[1]Center of Mass'!$B$8:$B$105,0),9))^2+(V4699-INDEX('[1]Center of Mass'!$B$8:$M$105,MATCH(A4699,'[1]Center of Mass'!$B$8:$B$105,0),10))^2))</f>
        <v>312.47815720000011</v>
      </c>
    </row>
    <row r="4700" spans="1:25">
      <c r="A4700" s="403" t="s">
        <v>22</v>
      </c>
      <c r="B4700" s="403" t="s">
        <v>375</v>
      </c>
      <c r="C4700" s="403" t="s">
        <v>343</v>
      </c>
      <c r="D4700" s="403" t="s">
        <v>344</v>
      </c>
      <c r="E4700" s="403" t="s">
        <v>1455</v>
      </c>
      <c r="F4700" s="403">
        <v>0</v>
      </c>
      <c r="O4700" s="403" t="s">
        <v>345</v>
      </c>
      <c r="R4700" s="403">
        <v>4</v>
      </c>
      <c r="S4700" s="403">
        <v>1.3238000000000001</v>
      </c>
      <c r="T4700" s="403">
        <v>4.6059999999999999</v>
      </c>
      <c r="U4700" s="403">
        <v>13.252000000000001</v>
      </c>
      <c r="V4700" s="403">
        <v>16.100000000000001</v>
      </c>
      <c r="W4700" s="403">
        <v>10.199999999999999</v>
      </c>
      <c r="X4700" s="404">
        <v>0.29310999999999998</v>
      </c>
      <c r="Y4700" s="403">
        <f>X4700+(S4700*((U4700-INDEX('[1]Center of Mass'!$B$8:$M$105,MATCH(A4700,'[1]Center of Mass'!$B$8:$B$105,0),9))^2+(V4700-INDEX('[1]Center of Mass'!$B$8:$M$105,MATCH(A4700,'[1]Center of Mass'!$B$8:$B$105,0),10))^2))</f>
        <v>115.35008162700004</v>
      </c>
    </row>
    <row r="4701" spans="1:25">
      <c r="A4701" s="403" t="s">
        <v>22</v>
      </c>
      <c r="B4701" s="403" t="s">
        <v>376</v>
      </c>
      <c r="C4701" s="403" t="s">
        <v>343</v>
      </c>
      <c r="D4701" s="403" t="s">
        <v>344</v>
      </c>
      <c r="E4701" s="403" t="s">
        <v>1455</v>
      </c>
      <c r="F4701" s="403">
        <v>0</v>
      </c>
      <c r="O4701" s="403" t="s">
        <v>345</v>
      </c>
      <c r="R4701" s="403">
        <v>4</v>
      </c>
      <c r="S4701" s="403">
        <v>1.3238000000000001</v>
      </c>
      <c r="T4701" s="403">
        <v>4.6059999999999999</v>
      </c>
      <c r="U4701" s="403">
        <v>14.355</v>
      </c>
      <c r="V4701" s="403">
        <v>16.100000000000001</v>
      </c>
      <c r="W4701" s="403">
        <v>10.199999999999999</v>
      </c>
      <c r="X4701" s="404">
        <v>0.29310999999999998</v>
      </c>
      <c r="Y4701" s="403">
        <f>X4701+(S4701*((U4701-INDEX('[1]Center of Mass'!$B$8:$M$105,MATCH(A4701,'[1]Center of Mass'!$B$8:$B$105,0),9))^2+(V4701-INDEX('[1]Center of Mass'!$B$8:$M$105,MATCH(A4701,'[1]Center of Mass'!$B$8:$B$105,0),10))^2))</f>
        <v>92.038764526000037</v>
      </c>
    </row>
    <row r="4702" spans="1:25">
      <c r="A4702" s="403" t="s">
        <v>22</v>
      </c>
      <c r="B4702" s="403" t="s">
        <v>759</v>
      </c>
      <c r="C4702" s="403" t="s">
        <v>343</v>
      </c>
      <c r="D4702" s="403" t="s">
        <v>344</v>
      </c>
      <c r="E4702" s="403" t="s">
        <v>1455</v>
      </c>
      <c r="F4702" s="403">
        <v>0</v>
      </c>
      <c r="O4702" s="403" t="s">
        <v>345</v>
      </c>
      <c r="R4702" s="403">
        <v>4</v>
      </c>
      <c r="S4702" s="403">
        <v>1.3238000000000001</v>
      </c>
      <c r="T4702" s="403">
        <v>4.6059999999999999</v>
      </c>
      <c r="U4702" s="403">
        <v>15.458</v>
      </c>
      <c r="V4702" s="403">
        <v>16.100000000000001</v>
      </c>
      <c r="W4702" s="403">
        <v>10.199999999999999</v>
      </c>
      <c r="X4702" s="404">
        <v>0.29310999999999998</v>
      </c>
      <c r="Y4702" s="403">
        <f>X4702+(S4702*((U4702-INDEX('[1]Center of Mass'!$B$8:$M$105,MATCH(A4702,'[1]Center of Mass'!$B$8:$B$105,0),9))^2+(V4702-INDEX('[1]Center of Mass'!$B$8:$M$105,MATCH(A4702,'[1]Center of Mass'!$B$8:$B$105,0),10))^2))</f>
        <v>71.948541413400051</v>
      </c>
    </row>
    <row r="4703" spans="1:25">
      <c r="A4703" s="403" t="s">
        <v>22</v>
      </c>
      <c r="B4703" s="403" t="s">
        <v>760</v>
      </c>
      <c r="C4703" s="403" t="s">
        <v>343</v>
      </c>
      <c r="D4703" s="403" t="s">
        <v>344</v>
      </c>
      <c r="E4703" s="403" t="s">
        <v>1455</v>
      </c>
      <c r="F4703" s="403">
        <v>0</v>
      </c>
      <c r="O4703" s="403" t="s">
        <v>345</v>
      </c>
      <c r="R4703" s="403">
        <v>4</v>
      </c>
      <c r="S4703" s="403">
        <v>1.4286000000000001</v>
      </c>
      <c r="T4703" s="403">
        <v>4.7809999999999997</v>
      </c>
      <c r="U4703" s="403">
        <v>16.605</v>
      </c>
      <c r="V4703" s="403">
        <v>16.100000000000001</v>
      </c>
      <c r="W4703" s="403">
        <v>10.199999999999999</v>
      </c>
      <c r="X4703" s="404">
        <v>0.34016000000000002</v>
      </c>
      <c r="Y4703" s="403">
        <f>X4703+(S4703*((U4703-INDEX('[1]Center of Mass'!$B$8:$M$105,MATCH(A4703,'[1]Center of Mass'!$B$8:$B$105,0),9))^2+(V4703-INDEX('[1]Center of Mass'!$B$8:$M$105,MATCH(A4703,'[1]Center of Mass'!$B$8:$B$105,0),10))^2))</f>
        <v>58.809572222000035</v>
      </c>
    </row>
    <row r="4704" spans="1:25">
      <c r="A4704" s="403" t="s">
        <v>22</v>
      </c>
      <c r="B4704" s="403" t="s">
        <v>378</v>
      </c>
      <c r="C4704" s="403" t="s">
        <v>343</v>
      </c>
      <c r="D4704" s="403" t="s">
        <v>344</v>
      </c>
      <c r="E4704" s="403" t="s">
        <v>1455</v>
      </c>
      <c r="F4704" s="403">
        <v>0</v>
      </c>
      <c r="O4704" s="403" t="s">
        <v>345</v>
      </c>
      <c r="R4704" s="403">
        <v>4</v>
      </c>
      <c r="S4704" s="403">
        <v>1.44</v>
      </c>
      <c r="T4704" s="403">
        <v>4.8</v>
      </c>
      <c r="U4704" s="403">
        <v>17.8</v>
      </c>
      <c r="V4704" s="403">
        <v>16.100000000000001</v>
      </c>
      <c r="W4704" s="403">
        <v>10.199999999999999</v>
      </c>
      <c r="X4704" s="404">
        <v>0.34560000000000002</v>
      </c>
      <c r="Y4704" s="403">
        <f>X4704+(S4704*((U4704-INDEX('[1]Center of Mass'!$B$8:$M$105,MATCH(A4704,'[1]Center of Mass'!$B$8:$B$105,0),9))^2+(V4704-INDEX('[1]Center of Mass'!$B$8:$M$105,MATCH(A4704,'[1]Center of Mass'!$B$8:$B$105,0),10))^2))</f>
        <v>43.507015200000026</v>
      </c>
    </row>
    <row r="4705" spans="1:25">
      <c r="A4705" s="403" t="s">
        <v>22</v>
      </c>
      <c r="B4705" s="403" t="s">
        <v>854</v>
      </c>
      <c r="C4705" s="403" t="s">
        <v>343</v>
      </c>
      <c r="D4705" s="403" t="s">
        <v>344</v>
      </c>
      <c r="E4705" s="403" t="s">
        <v>1455</v>
      </c>
      <c r="F4705" s="403">
        <v>0</v>
      </c>
      <c r="O4705" s="403" t="s">
        <v>345</v>
      </c>
      <c r="R4705" s="403">
        <v>4</v>
      </c>
      <c r="S4705" s="403">
        <v>1.4375</v>
      </c>
      <c r="T4705" s="403">
        <v>4.8</v>
      </c>
      <c r="U4705" s="403">
        <v>7.7750000000000004</v>
      </c>
      <c r="V4705" s="403">
        <v>17.324999999999999</v>
      </c>
      <c r="W4705" s="403">
        <v>10.199999999999999</v>
      </c>
      <c r="X4705" s="404">
        <v>0.34560000000000002</v>
      </c>
      <c r="Y4705" s="403">
        <f>X4705+(S4705*((U4705-INDEX('[1]Center of Mass'!$B$8:$M$105,MATCH(A4705,'[1]Center of Mass'!$B$8:$B$105,0),9))^2+(V4705-INDEX('[1]Center of Mass'!$B$8:$M$105,MATCH(A4705,'[1]Center of Mass'!$B$8:$B$105,0),10))^2))</f>
        <v>318.16046968750004</v>
      </c>
    </row>
    <row r="4706" spans="1:25">
      <c r="A4706" s="403" t="s">
        <v>22</v>
      </c>
      <c r="B4706" s="403" t="s">
        <v>565</v>
      </c>
      <c r="C4706" s="403" t="s">
        <v>343</v>
      </c>
      <c r="D4706" s="403" t="s">
        <v>344</v>
      </c>
      <c r="E4706" s="403" t="s">
        <v>1455</v>
      </c>
      <c r="F4706" s="403">
        <v>0</v>
      </c>
      <c r="O4706" s="403" t="s">
        <v>345</v>
      </c>
      <c r="R4706" s="403">
        <v>4</v>
      </c>
      <c r="S4706" s="403">
        <v>1.4375</v>
      </c>
      <c r="T4706" s="403">
        <v>4.8</v>
      </c>
      <c r="U4706" s="403">
        <v>8.9250000000000007</v>
      </c>
      <c r="V4706" s="403">
        <v>17.324999999999999</v>
      </c>
      <c r="W4706" s="403">
        <v>10.199999999999999</v>
      </c>
      <c r="X4706" s="404">
        <v>0.34560000000000002</v>
      </c>
      <c r="Y4706" s="403">
        <f>X4706+(S4706*((U4706-INDEX('[1]Center of Mass'!$B$8:$M$105,MATCH(A4706,'[1]Center of Mass'!$B$8:$B$105,0),9))^2+(V4706-INDEX('[1]Center of Mass'!$B$8:$M$105,MATCH(A4706,'[1]Center of Mass'!$B$8:$B$105,0),10))^2))</f>
        <v>273.73769468750004</v>
      </c>
    </row>
    <row r="4707" spans="1:25">
      <c r="A4707" s="403" t="s">
        <v>22</v>
      </c>
      <c r="B4707" s="403" t="s">
        <v>855</v>
      </c>
      <c r="C4707" s="403" t="s">
        <v>343</v>
      </c>
      <c r="D4707" s="403" t="s">
        <v>344</v>
      </c>
      <c r="E4707" s="403" t="s">
        <v>1455</v>
      </c>
      <c r="F4707" s="403">
        <v>0</v>
      </c>
      <c r="O4707" s="403" t="s">
        <v>345</v>
      </c>
      <c r="R4707" s="403">
        <v>4</v>
      </c>
      <c r="S4707" s="403">
        <v>1.25</v>
      </c>
      <c r="T4707" s="403">
        <v>4.5</v>
      </c>
      <c r="U4707" s="403">
        <v>10</v>
      </c>
      <c r="V4707" s="403">
        <v>17.324999999999999</v>
      </c>
      <c r="W4707" s="403">
        <v>10.199999999999999</v>
      </c>
      <c r="X4707" s="404">
        <v>0.26693</v>
      </c>
      <c r="Y4707" s="403">
        <f>X4707+(S4707*((U4707-INDEX('[1]Center of Mass'!$B$8:$M$105,MATCH(A4707,'[1]Center of Mass'!$B$8:$B$105,0),9))^2+(V4707-INDEX('[1]Center of Mass'!$B$8:$M$105,MATCH(A4707,'[1]Center of Mass'!$B$8:$B$105,0),10))^2))</f>
        <v>204.87978000000004</v>
      </c>
    </row>
    <row r="4708" spans="1:25">
      <c r="A4708" s="403" t="s">
        <v>22</v>
      </c>
      <c r="B4708" s="403" t="s">
        <v>778</v>
      </c>
      <c r="C4708" s="403" t="s">
        <v>343</v>
      </c>
      <c r="D4708" s="403" t="s">
        <v>344</v>
      </c>
      <c r="E4708" s="403" t="s">
        <v>1455</v>
      </c>
      <c r="F4708" s="403">
        <v>0</v>
      </c>
      <c r="O4708" s="403" t="s">
        <v>345</v>
      </c>
      <c r="R4708" s="403">
        <v>4</v>
      </c>
      <c r="S4708" s="403">
        <v>1.4375</v>
      </c>
      <c r="T4708" s="403">
        <v>4.8</v>
      </c>
      <c r="U4708" s="403">
        <v>7.7750000000000004</v>
      </c>
      <c r="V4708" s="403">
        <v>18.574999999999999</v>
      </c>
      <c r="W4708" s="403">
        <v>10.199999999999999</v>
      </c>
      <c r="X4708" s="404">
        <v>0.34560000000000002</v>
      </c>
      <c r="Y4708" s="403">
        <f>X4708+(S4708*((U4708-INDEX('[1]Center of Mass'!$B$8:$M$105,MATCH(A4708,'[1]Center of Mass'!$B$8:$B$105,0),9))^2+(V4708-INDEX('[1]Center of Mass'!$B$8:$M$105,MATCH(A4708,'[1]Center of Mass'!$B$8:$B$105,0),10))^2))</f>
        <v>338.29625093750002</v>
      </c>
    </row>
    <row r="4709" spans="1:25">
      <c r="A4709" s="403" t="s">
        <v>22</v>
      </c>
      <c r="B4709" s="403" t="s">
        <v>779</v>
      </c>
      <c r="C4709" s="403" t="s">
        <v>343</v>
      </c>
      <c r="D4709" s="403" t="s">
        <v>344</v>
      </c>
      <c r="E4709" s="403" t="s">
        <v>1455</v>
      </c>
      <c r="F4709" s="403">
        <v>0</v>
      </c>
      <c r="O4709" s="403" t="s">
        <v>345</v>
      </c>
      <c r="R4709" s="403">
        <v>4</v>
      </c>
      <c r="S4709" s="403">
        <v>1.4375</v>
      </c>
      <c r="T4709" s="403">
        <v>4.8</v>
      </c>
      <c r="U4709" s="403">
        <v>8.9250000000000007</v>
      </c>
      <c r="V4709" s="403">
        <v>18.574999999999999</v>
      </c>
      <c r="W4709" s="403">
        <v>10.199999999999999</v>
      </c>
      <c r="X4709" s="404">
        <v>0.34560000000000002</v>
      </c>
      <c r="Y4709" s="403">
        <f>X4709+(S4709*((U4709-INDEX('[1]Center of Mass'!$B$8:$M$105,MATCH(A4709,'[1]Center of Mass'!$B$8:$B$105,0),9))^2+(V4709-INDEX('[1]Center of Mass'!$B$8:$M$105,MATCH(A4709,'[1]Center of Mass'!$B$8:$B$105,0),10))^2))</f>
        <v>293.87347593750002</v>
      </c>
    </row>
    <row r="4710" spans="1:25">
      <c r="A4710" s="403" t="s">
        <v>22</v>
      </c>
      <c r="B4710" s="403" t="s">
        <v>780</v>
      </c>
      <c r="C4710" s="403" t="s">
        <v>343</v>
      </c>
      <c r="D4710" s="403" t="s">
        <v>344</v>
      </c>
      <c r="E4710" s="403" t="s">
        <v>1455</v>
      </c>
      <c r="F4710" s="403">
        <v>0</v>
      </c>
      <c r="O4710" s="403" t="s">
        <v>345</v>
      </c>
      <c r="R4710" s="403">
        <v>4</v>
      </c>
      <c r="S4710" s="403">
        <v>1.25</v>
      </c>
      <c r="T4710" s="403">
        <v>4.5</v>
      </c>
      <c r="U4710" s="403">
        <v>10</v>
      </c>
      <c r="V4710" s="403">
        <v>18.574999999999999</v>
      </c>
      <c r="W4710" s="403">
        <v>10.199999999999999</v>
      </c>
      <c r="X4710" s="404">
        <v>0.26693</v>
      </c>
      <c r="Y4710" s="403">
        <f>X4710+(S4710*((U4710-INDEX('[1]Center of Mass'!$B$8:$M$105,MATCH(A4710,'[1]Center of Mass'!$B$8:$B$105,0),9))^2+(V4710-INDEX('[1]Center of Mass'!$B$8:$M$105,MATCH(A4710,'[1]Center of Mass'!$B$8:$B$105,0),10))^2))</f>
        <v>222.38915500000002</v>
      </c>
    </row>
    <row r="4711" spans="1:25">
      <c r="A4711" s="403" t="s">
        <v>22</v>
      </c>
      <c r="B4711" s="403" t="s">
        <v>786</v>
      </c>
      <c r="C4711" s="403" t="s">
        <v>343</v>
      </c>
      <c r="D4711" s="403" t="s">
        <v>344</v>
      </c>
      <c r="E4711" s="403" t="s">
        <v>1455</v>
      </c>
      <c r="F4711" s="403">
        <v>0</v>
      </c>
      <c r="O4711" s="403" t="s">
        <v>345</v>
      </c>
      <c r="R4711" s="403">
        <v>4</v>
      </c>
      <c r="S4711" s="403">
        <v>1.1200000000000001</v>
      </c>
      <c r="T4711" s="403">
        <v>4.2670000000000003</v>
      </c>
      <c r="U4711" s="403">
        <v>-0.6</v>
      </c>
      <c r="V4711" s="403">
        <v>19.667000000000002</v>
      </c>
      <c r="W4711" s="403">
        <v>10.199999999999999</v>
      </c>
      <c r="X4711" s="404">
        <v>0.2157</v>
      </c>
      <c r="Y4711" s="403">
        <f>X4711+(S4711*((U4711-INDEX('[1]Center of Mass'!$B$8:$M$105,MATCH(A4711,'[1]Center of Mass'!$B$8:$B$105,0),9))^2+(V4711-INDEX('[1]Center of Mass'!$B$8:$M$105,MATCH(A4711,'[1]Center of Mass'!$B$8:$B$105,0),10))^2))</f>
        <v>621.49694352000017</v>
      </c>
    </row>
    <row r="4712" spans="1:25">
      <c r="A4712" s="403" t="s">
        <v>22</v>
      </c>
      <c r="B4712" s="403" t="s">
        <v>788</v>
      </c>
      <c r="C4712" s="403" t="s">
        <v>343</v>
      </c>
      <c r="D4712" s="403" t="s">
        <v>344</v>
      </c>
      <c r="E4712" s="403" t="s">
        <v>1455</v>
      </c>
      <c r="F4712" s="403">
        <v>0</v>
      </c>
      <c r="O4712" s="403" t="s">
        <v>345</v>
      </c>
      <c r="R4712" s="403">
        <v>4</v>
      </c>
      <c r="S4712" s="403">
        <v>1.0266999999999999</v>
      </c>
      <c r="T4712" s="403">
        <v>4.0670000000000002</v>
      </c>
      <c r="U4712" s="403">
        <v>0.55000000000000004</v>
      </c>
      <c r="V4712" s="403">
        <v>19.667000000000002</v>
      </c>
      <c r="W4712" s="403">
        <v>10.199999999999999</v>
      </c>
      <c r="X4712" s="404">
        <v>0.17805000000000001</v>
      </c>
      <c r="Y4712" s="403">
        <f>X4712+(S4712*((U4712-INDEX('[1]Center of Mass'!$B$8:$M$105,MATCH(A4712,'[1]Center of Mass'!$B$8:$B$105,0),9))^2+(V4712-INDEX('[1]Center of Mass'!$B$8:$M$105,MATCH(A4712,'[1]Center of Mass'!$B$8:$B$105,0),10))^2))</f>
        <v>518.1996335632</v>
      </c>
    </row>
    <row r="4713" spans="1:25">
      <c r="A4713" s="403" t="s">
        <v>22</v>
      </c>
      <c r="B4713" s="403" t="s">
        <v>789</v>
      </c>
      <c r="C4713" s="403" t="s">
        <v>343</v>
      </c>
      <c r="D4713" s="403" t="s">
        <v>344</v>
      </c>
      <c r="E4713" s="403" t="s">
        <v>1455</v>
      </c>
      <c r="F4713" s="403">
        <v>0</v>
      </c>
      <c r="O4713" s="403" t="s">
        <v>345</v>
      </c>
      <c r="R4713" s="403">
        <v>4</v>
      </c>
      <c r="S4713" s="403">
        <v>1.0266999999999999</v>
      </c>
      <c r="T4713" s="403">
        <v>4.0670000000000002</v>
      </c>
      <c r="U4713" s="403">
        <v>1.65</v>
      </c>
      <c r="V4713" s="403">
        <v>19.667000000000002</v>
      </c>
      <c r="W4713" s="403">
        <v>10.199999999999999</v>
      </c>
      <c r="X4713" s="404">
        <v>0.17805000000000001</v>
      </c>
      <c r="Y4713" s="403">
        <f>X4713+(S4713*((U4713-INDEX('[1]Center of Mass'!$B$8:$M$105,MATCH(A4713,'[1]Center of Mass'!$B$8:$B$105,0),9))^2+(V4713-INDEX('[1]Center of Mass'!$B$8:$M$105,MATCH(A4713,'[1]Center of Mass'!$B$8:$B$105,0),10))^2))</f>
        <v>471.47533792320013</v>
      </c>
    </row>
    <row r="4714" spans="1:25">
      <c r="A4714" s="403" t="s">
        <v>22</v>
      </c>
      <c r="B4714" s="403" t="s">
        <v>790</v>
      </c>
      <c r="C4714" s="403" t="s">
        <v>343</v>
      </c>
      <c r="D4714" s="403" t="s">
        <v>344</v>
      </c>
      <c r="E4714" s="403" t="s">
        <v>1455</v>
      </c>
      <c r="F4714" s="403">
        <v>0</v>
      </c>
      <c r="O4714" s="403" t="s">
        <v>345</v>
      </c>
      <c r="R4714" s="403">
        <v>4</v>
      </c>
      <c r="S4714" s="403">
        <v>1.0266999999999999</v>
      </c>
      <c r="T4714" s="403">
        <v>4.0670000000000002</v>
      </c>
      <c r="U4714" s="403">
        <v>2.75</v>
      </c>
      <c r="V4714" s="403">
        <v>19.667000000000002</v>
      </c>
      <c r="W4714" s="403">
        <v>10.199999999999999</v>
      </c>
      <c r="X4714" s="404">
        <v>0.17805000000000001</v>
      </c>
      <c r="Y4714" s="403">
        <f>X4714+(S4714*((U4714-INDEX('[1]Center of Mass'!$B$8:$M$105,MATCH(A4714,'[1]Center of Mass'!$B$8:$B$105,0),9))^2+(V4714-INDEX('[1]Center of Mass'!$B$8:$M$105,MATCH(A4714,'[1]Center of Mass'!$B$8:$B$105,0),10))^2))</f>
        <v>427.23565628320006</v>
      </c>
    </row>
    <row r="4715" spans="1:25">
      <c r="A4715" s="403" t="s">
        <v>22</v>
      </c>
      <c r="B4715" s="403" t="s">
        <v>791</v>
      </c>
      <c r="C4715" s="403" t="s">
        <v>343</v>
      </c>
      <c r="D4715" s="403" t="s">
        <v>344</v>
      </c>
      <c r="E4715" s="403" t="s">
        <v>1455</v>
      </c>
      <c r="F4715" s="403">
        <v>0</v>
      </c>
      <c r="O4715" s="403" t="s">
        <v>345</v>
      </c>
      <c r="R4715" s="403">
        <v>4</v>
      </c>
      <c r="S4715" s="403">
        <v>0.91</v>
      </c>
      <c r="T4715" s="403">
        <v>3.8170000000000002</v>
      </c>
      <c r="U4715" s="403">
        <v>3.7879999999999998</v>
      </c>
      <c r="V4715" s="403">
        <v>19.667000000000002</v>
      </c>
      <c r="W4715" s="403">
        <v>10.199999999999999</v>
      </c>
      <c r="X4715" s="404">
        <v>0.13815</v>
      </c>
      <c r="Y4715" s="403">
        <f>X4715+(S4715*((U4715-INDEX('[1]Center of Mass'!$B$8:$M$105,MATCH(A4715,'[1]Center of Mass'!$B$8:$B$105,0),9))^2+(V4715-INDEX('[1]Center of Mass'!$B$8:$M$105,MATCH(A4715,'[1]Center of Mass'!$B$8:$B$105,0),10))^2))</f>
        <v>343.67261764000006</v>
      </c>
    </row>
    <row r="4716" spans="1:25">
      <c r="A4716" s="403" t="s">
        <v>22</v>
      </c>
      <c r="B4716" s="403" t="s">
        <v>794</v>
      </c>
      <c r="C4716" s="403" t="s">
        <v>343</v>
      </c>
      <c r="D4716" s="403" t="s">
        <v>344</v>
      </c>
      <c r="E4716" s="403" t="s">
        <v>1455</v>
      </c>
      <c r="F4716" s="403">
        <v>0</v>
      </c>
      <c r="O4716" s="403" t="s">
        <v>345</v>
      </c>
      <c r="R4716" s="403">
        <v>4</v>
      </c>
      <c r="S4716" s="403">
        <v>0.91</v>
      </c>
      <c r="T4716" s="403">
        <v>3.8170000000000002</v>
      </c>
      <c r="U4716" s="403">
        <v>4.7629999999999999</v>
      </c>
      <c r="V4716" s="403">
        <v>19.667000000000002</v>
      </c>
      <c r="W4716" s="403">
        <v>10.199999999999999</v>
      </c>
      <c r="X4716" s="404">
        <v>0.13815</v>
      </c>
      <c r="Y4716" s="403">
        <f>X4716+(S4716*((U4716-INDEX('[1]Center of Mass'!$B$8:$M$105,MATCH(A4716,'[1]Center of Mass'!$B$8:$B$105,0),9))^2+(V4716-INDEX('[1]Center of Mass'!$B$8:$M$105,MATCH(A4716,'[1]Center of Mass'!$B$8:$B$105,0),10))^2))</f>
        <v>312.60023539000014</v>
      </c>
    </row>
    <row r="4717" spans="1:25">
      <c r="A4717" s="403" t="s">
        <v>22</v>
      </c>
      <c r="B4717" s="403" t="s">
        <v>857</v>
      </c>
      <c r="C4717" s="403" t="s">
        <v>343</v>
      </c>
      <c r="D4717" s="403" t="s">
        <v>344</v>
      </c>
      <c r="E4717" s="403" t="s">
        <v>1455</v>
      </c>
      <c r="F4717" s="403">
        <v>0</v>
      </c>
      <c r="O4717" s="403" t="s">
        <v>345</v>
      </c>
      <c r="R4717" s="403">
        <v>4</v>
      </c>
      <c r="S4717" s="403">
        <v>0.91</v>
      </c>
      <c r="T4717" s="403">
        <v>3.8170000000000002</v>
      </c>
      <c r="U4717" s="403">
        <v>5.7380000000000004</v>
      </c>
      <c r="V4717" s="403">
        <v>19.667000000000002</v>
      </c>
      <c r="W4717" s="403">
        <v>10.199999999999999</v>
      </c>
      <c r="X4717" s="404">
        <v>0.13815</v>
      </c>
      <c r="Y4717" s="403">
        <f>X4717+(S4717*((U4717-INDEX('[1]Center of Mass'!$B$8:$M$105,MATCH(A4717,'[1]Center of Mass'!$B$8:$B$105,0),9))^2+(V4717-INDEX('[1]Center of Mass'!$B$8:$M$105,MATCH(A4717,'[1]Center of Mass'!$B$8:$B$105,0),10))^2))</f>
        <v>283.25799064000006</v>
      </c>
    </row>
    <row r="4718" spans="1:25">
      <c r="A4718" s="403" t="s">
        <v>22</v>
      </c>
      <c r="B4718" s="403" t="s">
        <v>566</v>
      </c>
      <c r="C4718" s="403" t="s">
        <v>343</v>
      </c>
      <c r="D4718" s="403" t="s">
        <v>344</v>
      </c>
      <c r="E4718" s="403" t="s">
        <v>1455</v>
      </c>
      <c r="F4718" s="403">
        <v>0</v>
      </c>
      <c r="O4718" s="403" t="s">
        <v>345</v>
      </c>
      <c r="R4718" s="403">
        <v>4</v>
      </c>
      <c r="S4718" s="403">
        <v>0.91</v>
      </c>
      <c r="T4718" s="403">
        <v>3.8170000000000002</v>
      </c>
      <c r="U4718" s="403">
        <v>6.7130000000000001</v>
      </c>
      <c r="V4718" s="403">
        <v>19.667000000000002</v>
      </c>
      <c r="W4718" s="403">
        <v>10.199999999999999</v>
      </c>
      <c r="X4718" s="404">
        <v>0.13815</v>
      </c>
      <c r="Y4718" s="403">
        <f>X4718+(S4718*((U4718-INDEX('[1]Center of Mass'!$B$8:$M$105,MATCH(A4718,'[1]Center of Mass'!$B$8:$B$105,0),9))^2+(V4718-INDEX('[1]Center of Mass'!$B$8:$M$105,MATCH(A4718,'[1]Center of Mass'!$B$8:$B$105,0),10))^2))</f>
        <v>255.64588339000002</v>
      </c>
    </row>
    <row r="4719" spans="1:25">
      <c r="A4719" s="403" t="s">
        <v>22</v>
      </c>
      <c r="B4719" s="403" t="s">
        <v>567</v>
      </c>
      <c r="C4719" s="403" t="s">
        <v>343</v>
      </c>
      <c r="D4719" s="403" t="s">
        <v>344</v>
      </c>
      <c r="E4719" s="403" t="s">
        <v>1455</v>
      </c>
      <c r="F4719" s="403">
        <v>0</v>
      </c>
      <c r="O4719" s="403" t="s">
        <v>345</v>
      </c>
      <c r="R4719" s="403">
        <v>4</v>
      </c>
      <c r="S4719" s="403">
        <v>1.1433</v>
      </c>
      <c r="T4719" s="403">
        <v>4.3289999999999997</v>
      </c>
      <c r="U4719" s="403">
        <v>7.8129999999999997</v>
      </c>
      <c r="V4719" s="403">
        <v>19.675999999999998</v>
      </c>
      <c r="W4719" s="403">
        <v>10.199999999999999</v>
      </c>
      <c r="X4719" s="404">
        <v>0.22694</v>
      </c>
      <c r="Y4719" s="403">
        <f>X4719+(S4719*((U4719-INDEX('[1]Center of Mass'!$B$8:$M$105,MATCH(A4719,'[1]Center of Mass'!$B$8:$B$105,0),9))^2+(V4719-INDEX('[1]Center of Mass'!$B$8:$M$105,MATCH(A4719,'[1]Center of Mass'!$B$8:$B$105,0),10))^2))</f>
        <v>284.86173040100005</v>
      </c>
    </row>
    <row r="4720" spans="1:25">
      <c r="A4720" s="403" t="s">
        <v>22</v>
      </c>
      <c r="B4720" s="403" t="s">
        <v>522</v>
      </c>
      <c r="C4720" s="403" t="s">
        <v>343</v>
      </c>
      <c r="D4720" s="403" t="s">
        <v>344</v>
      </c>
      <c r="E4720" s="403" t="s">
        <v>1455</v>
      </c>
      <c r="F4720" s="403">
        <v>0</v>
      </c>
      <c r="O4720" s="403" t="s">
        <v>345</v>
      </c>
      <c r="R4720" s="403">
        <v>4</v>
      </c>
      <c r="S4720" s="403">
        <v>1.0033000000000001</v>
      </c>
      <c r="T4720" s="403">
        <v>4.0289999999999999</v>
      </c>
      <c r="U4720" s="403">
        <v>8.9619999999999997</v>
      </c>
      <c r="V4720" s="403">
        <v>19.655999999999999</v>
      </c>
      <c r="W4720" s="403">
        <v>10.199999999999999</v>
      </c>
      <c r="X4720" s="404">
        <v>0.17027999999999999</v>
      </c>
      <c r="Y4720" s="403">
        <f>X4720+(S4720*((U4720-INDEX('[1]Center of Mass'!$B$8:$M$105,MATCH(A4720,'[1]Center of Mass'!$B$8:$B$105,0),9))^2+(V4720-INDEX('[1]Center of Mass'!$B$8:$M$105,MATCH(A4720,'[1]Center of Mass'!$B$8:$B$105,0),10))^2))</f>
        <v>218.76572930810005</v>
      </c>
    </row>
    <row r="4721" spans="1:25">
      <c r="A4721" s="403" t="s">
        <v>22</v>
      </c>
      <c r="B4721" s="403" t="s">
        <v>523</v>
      </c>
      <c r="C4721" s="403" t="s">
        <v>343</v>
      </c>
      <c r="D4721" s="403" t="s">
        <v>344</v>
      </c>
      <c r="E4721" s="403" t="s">
        <v>1455</v>
      </c>
      <c r="F4721" s="403">
        <v>0</v>
      </c>
      <c r="O4721" s="403" t="s">
        <v>345</v>
      </c>
      <c r="R4721" s="403">
        <v>4</v>
      </c>
      <c r="S4721" s="403">
        <v>0.93330000000000002</v>
      </c>
      <c r="T4721" s="403">
        <v>3.867</v>
      </c>
      <c r="U4721" s="403">
        <v>10</v>
      </c>
      <c r="V4721" s="403">
        <v>19.667000000000002</v>
      </c>
      <c r="W4721" s="403">
        <v>10.199999999999999</v>
      </c>
      <c r="X4721" s="404">
        <v>0.14552999999999999</v>
      </c>
      <c r="Y4721" s="403">
        <f>X4721+(S4721*((U4721-INDEX('[1]Center of Mass'!$B$8:$M$105,MATCH(A4721,'[1]Center of Mass'!$B$8:$B$105,0),9))^2+(V4721-INDEX('[1]Center of Mass'!$B$8:$M$105,MATCH(A4721,'[1]Center of Mass'!$B$8:$B$105,0),10))^2))</f>
        <v>179.79849652680008</v>
      </c>
    </row>
    <row r="4722" spans="1:25">
      <c r="A4722" s="403" t="s">
        <v>22</v>
      </c>
      <c r="B4722" s="403" t="s">
        <v>526</v>
      </c>
      <c r="C4722" s="403" t="s">
        <v>343</v>
      </c>
      <c r="D4722" s="403" t="s">
        <v>344</v>
      </c>
      <c r="E4722" s="403" t="s">
        <v>1455</v>
      </c>
      <c r="F4722" s="403">
        <v>0</v>
      </c>
      <c r="O4722" s="403" t="s">
        <v>345</v>
      </c>
      <c r="R4722" s="403">
        <v>4</v>
      </c>
      <c r="S4722" s="403">
        <v>1.0111000000000001</v>
      </c>
      <c r="T4722" s="403">
        <v>4.0330000000000004</v>
      </c>
      <c r="U4722" s="403">
        <v>13.242000000000001</v>
      </c>
      <c r="V4722" s="403">
        <v>19.667000000000002</v>
      </c>
      <c r="W4722" s="403">
        <v>10.199999999999999</v>
      </c>
      <c r="X4722" s="404">
        <v>0.17229</v>
      </c>
      <c r="Y4722" s="403">
        <f>X4722+(S4722*((U4722-INDEX('[1]Center of Mass'!$B$8:$M$105,MATCH(A4722,'[1]Center of Mass'!$B$8:$B$105,0),9))^2+(V4722-INDEX('[1]Center of Mass'!$B$8:$M$105,MATCH(A4722,'[1]Center of Mass'!$B$8:$B$105,0),10))^2))</f>
        <v>128.15968992960003</v>
      </c>
    </row>
    <row r="4723" spans="1:25">
      <c r="A4723" s="403" t="s">
        <v>22</v>
      </c>
      <c r="B4723" s="403" t="s">
        <v>383</v>
      </c>
      <c r="C4723" s="403" t="s">
        <v>343</v>
      </c>
      <c r="D4723" s="403" t="s">
        <v>344</v>
      </c>
      <c r="E4723" s="403" t="s">
        <v>1455</v>
      </c>
      <c r="F4723" s="403">
        <v>0</v>
      </c>
      <c r="O4723" s="403" t="s">
        <v>345</v>
      </c>
      <c r="R4723" s="403">
        <v>4</v>
      </c>
      <c r="S4723" s="403">
        <v>1.0111000000000001</v>
      </c>
      <c r="T4723" s="403">
        <v>4.0330000000000004</v>
      </c>
      <c r="U4723" s="403">
        <v>14.324999999999999</v>
      </c>
      <c r="V4723" s="403">
        <v>19.667000000000002</v>
      </c>
      <c r="W4723" s="403">
        <v>10.199999999999999</v>
      </c>
      <c r="X4723" s="404">
        <v>0.17229</v>
      </c>
      <c r="Y4723" s="403">
        <f>X4723+(S4723*((U4723-INDEX('[1]Center of Mass'!$B$8:$M$105,MATCH(A4723,'[1]Center of Mass'!$B$8:$B$105,0),9))^2+(V4723-INDEX('[1]Center of Mass'!$B$8:$M$105,MATCH(A4723,'[1]Center of Mass'!$B$8:$B$105,0),10))^2))</f>
        <v>110.63387402310006</v>
      </c>
    </row>
    <row r="4724" spans="1:25">
      <c r="A4724" s="403" t="s">
        <v>22</v>
      </c>
      <c r="B4724" s="403" t="s">
        <v>527</v>
      </c>
      <c r="C4724" s="403" t="s">
        <v>343</v>
      </c>
      <c r="D4724" s="403" t="s">
        <v>344</v>
      </c>
      <c r="E4724" s="403" t="s">
        <v>1455</v>
      </c>
      <c r="F4724" s="403">
        <v>0</v>
      </c>
      <c r="O4724" s="403" t="s">
        <v>345</v>
      </c>
      <c r="R4724" s="403">
        <v>4</v>
      </c>
      <c r="S4724" s="403">
        <v>1.0111000000000001</v>
      </c>
      <c r="T4724" s="403">
        <v>4.0330000000000004</v>
      </c>
      <c r="U4724" s="403">
        <v>15.407999999999999</v>
      </c>
      <c r="V4724" s="403">
        <v>19.667000000000002</v>
      </c>
      <c r="W4724" s="403">
        <v>10.199999999999999</v>
      </c>
      <c r="X4724" s="404">
        <v>0.17229</v>
      </c>
      <c r="Y4724" s="403">
        <f>X4724+(S4724*((U4724-INDEX('[1]Center of Mass'!$B$8:$M$105,MATCH(A4724,'[1]Center of Mass'!$B$8:$B$105,0),9))^2+(V4724-INDEX('[1]Center of Mass'!$B$8:$M$105,MATCH(A4724,'[1]Center of Mass'!$B$8:$B$105,0),10))^2))</f>
        <v>95.479874252400066</v>
      </c>
    </row>
    <row r="4725" spans="1:25">
      <c r="A4725" s="403" t="s">
        <v>22</v>
      </c>
      <c r="B4725" s="403" t="s">
        <v>384</v>
      </c>
      <c r="C4725" s="403" t="s">
        <v>343</v>
      </c>
      <c r="D4725" s="403" t="s">
        <v>344</v>
      </c>
      <c r="E4725" s="403" t="s">
        <v>1455</v>
      </c>
      <c r="F4725" s="403">
        <v>0</v>
      </c>
      <c r="O4725" s="403" t="s">
        <v>345</v>
      </c>
      <c r="R4725" s="403">
        <v>4</v>
      </c>
      <c r="S4725" s="403">
        <v>1.0111000000000001</v>
      </c>
      <c r="T4725" s="403">
        <v>4.0330000000000004</v>
      </c>
      <c r="U4725" s="403">
        <v>16.492000000000001</v>
      </c>
      <c r="V4725" s="403">
        <v>19.667000000000002</v>
      </c>
      <c r="W4725" s="403">
        <v>10.199999999999999</v>
      </c>
      <c r="X4725" s="404">
        <v>0.17229</v>
      </c>
      <c r="Y4725" s="403">
        <f>X4725+(S4725*((U4725-INDEX('[1]Center of Mass'!$B$8:$M$105,MATCH(A4725,'[1]Center of Mass'!$B$8:$B$105,0),9))^2+(V4725-INDEX('[1]Center of Mass'!$B$8:$M$105,MATCH(A4725,'[1]Center of Mass'!$B$8:$B$105,0),10))^2))</f>
        <v>82.686984079600037</v>
      </c>
    </row>
    <row r="4726" spans="1:25">
      <c r="A4726" s="403" t="s">
        <v>22</v>
      </c>
      <c r="B4726" s="403" t="s">
        <v>385</v>
      </c>
      <c r="C4726" s="403" t="s">
        <v>343</v>
      </c>
      <c r="D4726" s="403" t="s">
        <v>344</v>
      </c>
      <c r="E4726" s="403" t="s">
        <v>1455</v>
      </c>
      <c r="F4726" s="403">
        <v>0</v>
      </c>
      <c r="O4726" s="403" t="s">
        <v>345</v>
      </c>
      <c r="R4726" s="403">
        <v>4</v>
      </c>
      <c r="S4726" s="403">
        <v>1.0111000000000001</v>
      </c>
      <c r="T4726" s="403">
        <v>4.0330000000000004</v>
      </c>
      <c r="U4726" s="403">
        <v>17.574999999999999</v>
      </c>
      <c r="V4726" s="403">
        <v>19.667000000000002</v>
      </c>
      <c r="W4726" s="403">
        <v>10.199999999999999</v>
      </c>
      <c r="X4726" s="404">
        <v>0.17229</v>
      </c>
      <c r="Y4726" s="403">
        <f>X4726+(S4726*((U4726-INDEX('[1]Center of Mass'!$B$8:$M$105,MATCH(A4726,'[1]Center of Mass'!$B$8:$B$105,0),9))^2+(V4726-INDEX('[1]Center of Mass'!$B$8:$M$105,MATCH(A4726,'[1]Center of Mass'!$B$8:$B$105,0),10))^2))</f>
        <v>72.278806623100053</v>
      </c>
    </row>
    <row r="4727" spans="1:25">
      <c r="A4727" s="403" t="s">
        <v>22</v>
      </c>
      <c r="B4727" s="403" t="s">
        <v>386</v>
      </c>
      <c r="C4727" s="403" t="s">
        <v>343</v>
      </c>
      <c r="D4727" s="403" t="s">
        <v>344</v>
      </c>
      <c r="E4727" s="403" t="s">
        <v>1455</v>
      </c>
      <c r="F4727" s="403">
        <v>0</v>
      </c>
      <c r="O4727" s="403" t="s">
        <v>345</v>
      </c>
      <c r="R4727" s="403">
        <v>4</v>
      </c>
      <c r="S4727" s="403">
        <v>1.0111000000000001</v>
      </c>
      <c r="T4727" s="403">
        <v>4.0330000000000004</v>
      </c>
      <c r="U4727" s="403">
        <v>18.658000000000001</v>
      </c>
      <c r="V4727" s="403">
        <v>19.667000000000002</v>
      </c>
      <c r="W4727" s="403">
        <v>10.199999999999999</v>
      </c>
      <c r="X4727" s="404">
        <v>0.17229</v>
      </c>
      <c r="Y4727" s="403">
        <f>X4727+(S4727*((U4727-INDEX('[1]Center of Mass'!$B$8:$M$105,MATCH(A4727,'[1]Center of Mass'!$B$8:$B$105,0),9))^2+(V4727-INDEX('[1]Center of Mass'!$B$8:$M$105,MATCH(A4727,'[1]Center of Mass'!$B$8:$B$105,0),10))^2))</f>
        <v>64.242445302400043</v>
      </c>
    </row>
    <row r="4728" spans="1:25">
      <c r="A4728" s="403" t="s">
        <v>22</v>
      </c>
      <c r="B4728" s="403" t="s">
        <v>1464</v>
      </c>
      <c r="C4728" s="403" t="s">
        <v>343</v>
      </c>
      <c r="D4728" s="403" t="s">
        <v>344</v>
      </c>
      <c r="E4728" s="403" t="s">
        <v>1455</v>
      </c>
      <c r="F4728" s="403">
        <v>0</v>
      </c>
      <c r="O4728" s="403" t="s">
        <v>345</v>
      </c>
      <c r="R4728" s="403">
        <v>4</v>
      </c>
      <c r="S4728" s="403">
        <v>1.1200000000000001</v>
      </c>
      <c r="T4728" s="403">
        <v>4.2670000000000003</v>
      </c>
      <c r="U4728" s="403">
        <v>-0.6</v>
      </c>
      <c r="V4728" s="403">
        <v>20.6</v>
      </c>
      <c r="W4728" s="403">
        <v>10.199999999999999</v>
      </c>
      <c r="X4728" s="404">
        <v>0.2157</v>
      </c>
      <c r="Y4728" s="403">
        <f>X4728+(S4728*((U4728-INDEX('[1]Center of Mass'!$B$8:$M$105,MATCH(A4728,'[1]Center of Mass'!$B$8:$B$105,0),9))^2+(V4728-INDEX('[1]Center of Mass'!$B$8:$M$105,MATCH(A4728,'[1]Center of Mass'!$B$8:$B$105,0),10))^2))</f>
        <v>637.77010560000019</v>
      </c>
    </row>
    <row r="4729" spans="1:25">
      <c r="A4729" s="403" t="s">
        <v>22</v>
      </c>
      <c r="B4729" s="403" t="s">
        <v>387</v>
      </c>
      <c r="C4729" s="403" t="s">
        <v>343</v>
      </c>
      <c r="D4729" s="403" t="s">
        <v>344</v>
      </c>
      <c r="E4729" s="403" t="s">
        <v>1455</v>
      </c>
      <c r="F4729" s="403">
        <v>0</v>
      </c>
      <c r="O4729" s="403" t="s">
        <v>345</v>
      </c>
      <c r="R4729" s="403">
        <v>4</v>
      </c>
      <c r="S4729" s="403">
        <v>1.0266999999999999</v>
      </c>
      <c r="T4729" s="403">
        <v>4.0670000000000002</v>
      </c>
      <c r="U4729" s="403">
        <v>0.55000000000000004</v>
      </c>
      <c r="V4729" s="403">
        <v>20.6</v>
      </c>
      <c r="W4729" s="403">
        <v>10.199999999999999</v>
      </c>
      <c r="X4729" s="404">
        <v>0.17805000000000001</v>
      </c>
      <c r="Y4729" s="403">
        <f>X4729+(S4729*((U4729-INDEX('[1]Center of Mass'!$B$8:$M$105,MATCH(A4729,'[1]Center of Mass'!$B$8:$B$105,0),9))^2+(V4729-INDEX('[1]Center of Mass'!$B$8:$M$105,MATCH(A4729,'[1]Center of Mass'!$B$8:$B$105,0),10))^2))</f>
        <v>533.11718312350001</v>
      </c>
    </row>
    <row r="4730" spans="1:25">
      <c r="A4730" s="403" t="s">
        <v>22</v>
      </c>
      <c r="B4730" s="403" t="s">
        <v>388</v>
      </c>
      <c r="C4730" s="403" t="s">
        <v>343</v>
      </c>
      <c r="D4730" s="403" t="s">
        <v>344</v>
      </c>
      <c r="E4730" s="403" t="s">
        <v>1455</v>
      </c>
      <c r="F4730" s="403">
        <v>0</v>
      </c>
      <c r="O4730" s="403" t="s">
        <v>345</v>
      </c>
      <c r="R4730" s="403">
        <v>4</v>
      </c>
      <c r="S4730" s="403">
        <v>1.0266999999999999</v>
      </c>
      <c r="T4730" s="403">
        <v>4.0670000000000002</v>
      </c>
      <c r="U4730" s="403">
        <v>1.65</v>
      </c>
      <c r="V4730" s="403">
        <v>20.6</v>
      </c>
      <c r="W4730" s="403">
        <v>10.199999999999999</v>
      </c>
      <c r="X4730" s="404">
        <v>0.17805000000000001</v>
      </c>
      <c r="Y4730" s="403">
        <f>X4730+(S4730*((U4730-INDEX('[1]Center of Mass'!$B$8:$M$105,MATCH(A4730,'[1]Center of Mass'!$B$8:$B$105,0),9))^2+(V4730-INDEX('[1]Center of Mass'!$B$8:$M$105,MATCH(A4730,'[1]Center of Mass'!$B$8:$B$105,0),10))^2))</f>
        <v>486.39288748350009</v>
      </c>
    </row>
    <row r="4731" spans="1:25">
      <c r="A4731" s="403" t="s">
        <v>22</v>
      </c>
      <c r="B4731" s="403" t="s">
        <v>389</v>
      </c>
      <c r="C4731" s="403" t="s">
        <v>343</v>
      </c>
      <c r="D4731" s="403" t="s">
        <v>344</v>
      </c>
      <c r="E4731" s="403" t="s">
        <v>1455</v>
      </c>
      <c r="F4731" s="403">
        <v>0</v>
      </c>
      <c r="O4731" s="403" t="s">
        <v>345</v>
      </c>
      <c r="R4731" s="403">
        <v>4</v>
      </c>
      <c r="S4731" s="403">
        <v>1.0266999999999999</v>
      </c>
      <c r="T4731" s="403">
        <v>4.0670000000000002</v>
      </c>
      <c r="U4731" s="403">
        <v>2.75</v>
      </c>
      <c r="V4731" s="403">
        <v>20.6</v>
      </c>
      <c r="W4731" s="403">
        <v>10.199999999999999</v>
      </c>
      <c r="X4731" s="404">
        <v>0.17805000000000001</v>
      </c>
      <c r="Y4731" s="403">
        <f>X4731+(S4731*((U4731-INDEX('[1]Center of Mass'!$B$8:$M$105,MATCH(A4731,'[1]Center of Mass'!$B$8:$B$105,0),9))^2+(V4731-INDEX('[1]Center of Mass'!$B$8:$M$105,MATCH(A4731,'[1]Center of Mass'!$B$8:$B$105,0),10))^2))</f>
        <v>442.15320584350007</v>
      </c>
    </row>
    <row r="4732" spans="1:25">
      <c r="A4732" s="403" t="s">
        <v>22</v>
      </c>
      <c r="B4732" s="403" t="s">
        <v>390</v>
      </c>
      <c r="C4732" s="403" t="s">
        <v>343</v>
      </c>
      <c r="D4732" s="403" t="s">
        <v>344</v>
      </c>
      <c r="E4732" s="403" t="s">
        <v>1455</v>
      </c>
      <c r="F4732" s="403">
        <v>0</v>
      </c>
      <c r="O4732" s="403" t="s">
        <v>345</v>
      </c>
      <c r="R4732" s="403">
        <v>4</v>
      </c>
      <c r="S4732" s="403">
        <v>0.91</v>
      </c>
      <c r="T4732" s="403">
        <v>3.8170000000000002</v>
      </c>
      <c r="U4732" s="403">
        <v>3.7879999999999998</v>
      </c>
      <c r="V4732" s="403">
        <v>20.6</v>
      </c>
      <c r="W4732" s="403">
        <v>10.199999999999999</v>
      </c>
      <c r="X4732" s="404">
        <v>0.13815</v>
      </c>
      <c r="Y4732" s="403">
        <f>X4732+(S4732*((U4732-INDEX('[1]Center of Mass'!$B$8:$M$105,MATCH(A4732,'[1]Center of Mass'!$B$8:$B$105,0),9))^2+(V4732-INDEX('[1]Center of Mass'!$B$8:$M$105,MATCH(A4732,'[1]Center of Mass'!$B$8:$B$105,0),10))^2))</f>
        <v>356.89456183000004</v>
      </c>
    </row>
    <row r="4733" spans="1:25">
      <c r="A4733" s="403" t="s">
        <v>22</v>
      </c>
      <c r="B4733" s="403" t="s">
        <v>455</v>
      </c>
      <c r="C4733" s="403" t="s">
        <v>343</v>
      </c>
      <c r="D4733" s="403" t="s">
        <v>344</v>
      </c>
      <c r="E4733" s="403" t="s">
        <v>1455</v>
      </c>
      <c r="F4733" s="403">
        <v>0</v>
      </c>
      <c r="O4733" s="403" t="s">
        <v>345</v>
      </c>
      <c r="R4733" s="403">
        <v>4</v>
      </c>
      <c r="S4733" s="403">
        <v>0.91</v>
      </c>
      <c r="T4733" s="403">
        <v>3.8170000000000002</v>
      </c>
      <c r="U4733" s="403">
        <v>4.7629999999999999</v>
      </c>
      <c r="V4733" s="403">
        <v>20.6</v>
      </c>
      <c r="W4733" s="403">
        <v>10.199999999999999</v>
      </c>
      <c r="X4733" s="404">
        <v>0.13815</v>
      </c>
      <c r="Y4733" s="403">
        <f>X4733+(S4733*((U4733-INDEX('[1]Center of Mass'!$B$8:$M$105,MATCH(A4733,'[1]Center of Mass'!$B$8:$B$105,0),9))^2+(V4733-INDEX('[1]Center of Mass'!$B$8:$M$105,MATCH(A4733,'[1]Center of Mass'!$B$8:$B$105,0),10))^2))</f>
        <v>325.82217958000012</v>
      </c>
    </row>
    <row r="4734" spans="1:25">
      <c r="A4734" s="403" t="s">
        <v>22</v>
      </c>
      <c r="B4734" s="403" t="s">
        <v>391</v>
      </c>
      <c r="C4734" s="403" t="s">
        <v>343</v>
      </c>
      <c r="D4734" s="403" t="s">
        <v>344</v>
      </c>
      <c r="E4734" s="403" t="s">
        <v>1455</v>
      </c>
      <c r="F4734" s="403">
        <v>0</v>
      </c>
      <c r="O4734" s="403" t="s">
        <v>345</v>
      </c>
      <c r="R4734" s="403">
        <v>4</v>
      </c>
      <c r="S4734" s="403">
        <v>0.91</v>
      </c>
      <c r="T4734" s="403">
        <v>3.8170000000000002</v>
      </c>
      <c r="U4734" s="403">
        <v>5.7380000000000004</v>
      </c>
      <c r="V4734" s="403">
        <v>20.6</v>
      </c>
      <c r="W4734" s="403">
        <v>10.199999999999999</v>
      </c>
      <c r="X4734" s="404">
        <v>0.13815</v>
      </c>
      <c r="Y4734" s="403">
        <f>X4734+(S4734*((U4734-INDEX('[1]Center of Mass'!$B$8:$M$105,MATCH(A4734,'[1]Center of Mass'!$B$8:$B$105,0),9))^2+(V4734-INDEX('[1]Center of Mass'!$B$8:$M$105,MATCH(A4734,'[1]Center of Mass'!$B$8:$B$105,0),10))^2))</f>
        <v>296.4799348300001</v>
      </c>
    </row>
    <row r="4735" spans="1:25">
      <c r="A4735" s="403" t="s">
        <v>22</v>
      </c>
      <c r="B4735" s="403" t="s">
        <v>392</v>
      </c>
      <c r="C4735" s="403" t="s">
        <v>343</v>
      </c>
      <c r="D4735" s="403" t="s">
        <v>344</v>
      </c>
      <c r="E4735" s="403" t="s">
        <v>1455</v>
      </c>
      <c r="F4735" s="403">
        <v>0</v>
      </c>
      <c r="O4735" s="403" t="s">
        <v>345</v>
      </c>
      <c r="R4735" s="403">
        <v>4</v>
      </c>
      <c r="S4735" s="403">
        <v>0.91</v>
      </c>
      <c r="T4735" s="403">
        <v>3.8170000000000002</v>
      </c>
      <c r="U4735" s="403">
        <v>6.7130000000000001</v>
      </c>
      <c r="V4735" s="403">
        <v>20.6</v>
      </c>
      <c r="W4735" s="403">
        <v>10.199999999999999</v>
      </c>
      <c r="X4735" s="404">
        <v>0.13815</v>
      </c>
      <c r="Y4735" s="403">
        <f>X4735+(S4735*((U4735-INDEX('[1]Center of Mass'!$B$8:$M$105,MATCH(A4735,'[1]Center of Mass'!$B$8:$B$105,0),9))^2+(V4735-INDEX('[1]Center of Mass'!$B$8:$M$105,MATCH(A4735,'[1]Center of Mass'!$B$8:$B$105,0),10))^2))</f>
        <v>268.8678275800001</v>
      </c>
    </row>
    <row r="4736" spans="1:25">
      <c r="A4736" s="403" t="s">
        <v>22</v>
      </c>
      <c r="B4736" s="403" t="s">
        <v>393</v>
      </c>
      <c r="C4736" s="403" t="s">
        <v>343</v>
      </c>
      <c r="D4736" s="403" t="s">
        <v>344</v>
      </c>
      <c r="E4736" s="403" t="s">
        <v>1455</v>
      </c>
      <c r="F4736" s="403">
        <v>0</v>
      </c>
      <c r="O4736" s="403" t="s">
        <v>345</v>
      </c>
      <c r="R4736" s="403">
        <v>4</v>
      </c>
      <c r="S4736" s="403">
        <v>1.2833000000000001</v>
      </c>
      <c r="T4736" s="403">
        <v>4.6289999999999996</v>
      </c>
      <c r="U4736" s="403">
        <v>7.8879999999999999</v>
      </c>
      <c r="V4736" s="403">
        <v>20.608000000000001</v>
      </c>
      <c r="W4736" s="403">
        <v>10.199999999999999</v>
      </c>
      <c r="X4736" s="404">
        <v>0.29646</v>
      </c>
      <c r="Y4736" s="403">
        <f>X4736+(S4736*((U4736-INDEX('[1]Center of Mass'!$B$8:$M$105,MATCH(A4736,'[1]Center of Mass'!$B$8:$B$105,0),9))^2+(V4736-INDEX('[1]Center of Mass'!$B$8:$M$105,MATCH(A4736,'[1]Center of Mass'!$B$8:$B$105,0),10))^2))</f>
        <v>335.74918713250014</v>
      </c>
    </row>
    <row r="4737" spans="1:25">
      <c r="A4737" s="403" t="s">
        <v>22</v>
      </c>
      <c r="B4737" s="403" t="s">
        <v>395</v>
      </c>
      <c r="C4737" s="403" t="s">
        <v>343</v>
      </c>
      <c r="D4737" s="403" t="s">
        <v>344</v>
      </c>
      <c r="E4737" s="403" t="s">
        <v>1455</v>
      </c>
      <c r="F4737" s="403">
        <v>0</v>
      </c>
      <c r="O4737" s="403" t="s">
        <v>345</v>
      </c>
      <c r="R4737" s="403">
        <v>4</v>
      </c>
      <c r="S4737" s="403">
        <v>0.86329999999999996</v>
      </c>
      <c r="T4737" s="403">
        <v>3.7290000000000001</v>
      </c>
      <c r="U4737" s="403">
        <v>9.0359999999999996</v>
      </c>
      <c r="V4737" s="403">
        <v>20.587</v>
      </c>
      <c r="W4737" s="403">
        <v>10.199999999999999</v>
      </c>
      <c r="X4737" s="404">
        <v>0.1249</v>
      </c>
      <c r="Y4737" s="403">
        <f>X4737+(S4737*((U4737-INDEX('[1]Center of Mass'!$B$8:$M$105,MATCH(A4737,'[1]Center of Mass'!$B$8:$B$105,0),9))^2+(V4737-INDEX('[1]Center of Mass'!$B$8:$M$105,MATCH(A4737,'[1]Center of Mass'!$B$8:$B$105,0),10))^2))</f>
        <v>199.08110433000004</v>
      </c>
    </row>
    <row r="4738" spans="1:25">
      <c r="A4738" s="403" t="s">
        <v>22</v>
      </c>
      <c r="B4738" s="403" t="s">
        <v>396</v>
      </c>
      <c r="C4738" s="403" t="s">
        <v>343</v>
      </c>
      <c r="D4738" s="403" t="s">
        <v>344</v>
      </c>
      <c r="E4738" s="403" t="s">
        <v>1455</v>
      </c>
      <c r="F4738" s="403">
        <v>0</v>
      </c>
      <c r="O4738" s="403" t="s">
        <v>345</v>
      </c>
      <c r="R4738" s="403">
        <v>4</v>
      </c>
      <c r="S4738" s="403">
        <v>0.93330000000000002</v>
      </c>
      <c r="T4738" s="403">
        <v>3.867</v>
      </c>
      <c r="U4738" s="403">
        <v>10</v>
      </c>
      <c r="V4738" s="403">
        <v>20.6</v>
      </c>
      <c r="W4738" s="403">
        <v>10.199999999999999</v>
      </c>
      <c r="X4738" s="404">
        <v>0.14552999999999999</v>
      </c>
      <c r="Y4738" s="403">
        <f>X4738+(S4738*((U4738-INDEX('[1]Center of Mass'!$B$8:$M$105,MATCH(A4738,'[1]Center of Mass'!$B$8:$B$105,0),9))^2+(V4738-INDEX('[1]Center of Mass'!$B$8:$M$105,MATCH(A4738,'[1]Center of Mass'!$B$8:$B$105,0),10))^2))</f>
        <v>193.35898060650007</v>
      </c>
    </row>
    <row r="4739" spans="1:25">
      <c r="A4739" s="403" t="s">
        <v>22</v>
      </c>
      <c r="B4739" s="403" t="s">
        <v>528</v>
      </c>
      <c r="C4739" s="403" t="s">
        <v>343</v>
      </c>
      <c r="D4739" s="403" t="s">
        <v>344</v>
      </c>
      <c r="E4739" s="403" t="s">
        <v>1455</v>
      </c>
      <c r="F4739" s="403">
        <v>0</v>
      </c>
      <c r="O4739" s="403" t="s">
        <v>345</v>
      </c>
      <c r="R4739" s="403">
        <v>4</v>
      </c>
      <c r="S4739" s="403">
        <v>1.0111000000000001</v>
      </c>
      <c r="T4739" s="403">
        <v>4.0330000000000004</v>
      </c>
      <c r="U4739" s="403">
        <v>13.242000000000001</v>
      </c>
      <c r="V4739" s="403">
        <v>20.6</v>
      </c>
      <c r="W4739" s="403">
        <v>10.199999999999999</v>
      </c>
      <c r="X4739" s="404">
        <v>0.17229</v>
      </c>
      <c r="Y4739" s="403">
        <f>X4739+(S4739*((U4739-INDEX('[1]Center of Mass'!$B$8:$M$105,MATCH(A4739,'[1]Center of Mass'!$B$8:$B$105,0),9))^2+(V4739-INDEX('[1]Center of Mass'!$B$8:$M$105,MATCH(A4739,'[1]Center of Mass'!$B$8:$B$105,0),10))^2))</f>
        <v>142.85057758950006</v>
      </c>
    </row>
    <row r="4740" spans="1:25">
      <c r="A4740" s="403" t="s">
        <v>22</v>
      </c>
      <c r="B4740" s="403" t="s">
        <v>399</v>
      </c>
      <c r="C4740" s="403" t="s">
        <v>343</v>
      </c>
      <c r="D4740" s="403" t="s">
        <v>344</v>
      </c>
      <c r="E4740" s="403" t="s">
        <v>1455</v>
      </c>
      <c r="F4740" s="403">
        <v>0</v>
      </c>
      <c r="O4740" s="403" t="s">
        <v>345</v>
      </c>
      <c r="R4740" s="403">
        <v>4</v>
      </c>
      <c r="S4740" s="403">
        <v>1.0111000000000001</v>
      </c>
      <c r="T4740" s="403">
        <v>4.0330000000000004</v>
      </c>
      <c r="U4740" s="403">
        <v>14.324999999999999</v>
      </c>
      <c r="V4740" s="403">
        <v>20.6</v>
      </c>
      <c r="W4740" s="403">
        <v>10.199999999999999</v>
      </c>
      <c r="X4740" s="404">
        <v>0.17229</v>
      </c>
      <c r="Y4740" s="403">
        <f>X4740+(S4740*((U4740-INDEX('[1]Center of Mass'!$B$8:$M$105,MATCH(A4740,'[1]Center of Mass'!$B$8:$B$105,0),9))^2+(V4740-INDEX('[1]Center of Mass'!$B$8:$M$105,MATCH(A4740,'[1]Center of Mass'!$B$8:$B$105,0),10))^2))</f>
        <v>125.32476168300008</v>
      </c>
    </row>
    <row r="4741" spans="1:25">
      <c r="A4741" s="403" t="s">
        <v>22</v>
      </c>
      <c r="B4741" s="403" t="s">
        <v>529</v>
      </c>
      <c r="C4741" s="403" t="s">
        <v>343</v>
      </c>
      <c r="D4741" s="403" t="s">
        <v>344</v>
      </c>
      <c r="E4741" s="403" t="s">
        <v>1455</v>
      </c>
      <c r="F4741" s="403">
        <v>0</v>
      </c>
      <c r="O4741" s="403" t="s">
        <v>345</v>
      </c>
      <c r="R4741" s="403">
        <v>4</v>
      </c>
      <c r="S4741" s="403">
        <v>1.0111000000000001</v>
      </c>
      <c r="T4741" s="403">
        <v>4.0330000000000004</v>
      </c>
      <c r="U4741" s="403">
        <v>15.407999999999999</v>
      </c>
      <c r="V4741" s="403">
        <v>20.6</v>
      </c>
      <c r="W4741" s="403">
        <v>10.199999999999999</v>
      </c>
      <c r="X4741" s="404">
        <v>0.17229</v>
      </c>
      <c r="Y4741" s="403">
        <f>X4741+(S4741*((U4741-INDEX('[1]Center of Mass'!$B$8:$M$105,MATCH(A4741,'[1]Center of Mass'!$B$8:$B$105,0),9))^2+(V4741-INDEX('[1]Center of Mass'!$B$8:$M$105,MATCH(A4741,'[1]Center of Mass'!$B$8:$B$105,0),10))^2))</f>
        <v>110.17076191230007</v>
      </c>
    </row>
    <row r="4742" spans="1:25">
      <c r="A4742" s="403" t="s">
        <v>22</v>
      </c>
      <c r="B4742" s="403" t="s">
        <v>530</v>
      </c>
      <c r="C4742" s="403" t="s">
        <v>343</v>
      </c>
      <c r="D4742" s="403" t="s">
        <v>344</v>
      </c>
      <c r="E4742" s="403" t="s">
        <v>1455</v>
      </c>
      <c r="F4742" s="403">
        <v>0</v>
      </c>
      <c r="O4742" s="403" t="s">
        <v>345</v>
      </c>
      <c r="R4742" s="403">
        <v>4</v>
      </c>
      <c r="S4742" s="403">
        <v>1.0111000000000001</v>
      </c>
      <c r="T4742" s="403">
        <v>4.0330000000000004</v>
      </c>
      <c r="U4742" s="403">
        <v>16.492000000000001</v>
      </c>
      <c r="V4742" s="403">
        <v>20.6</v>
      </c>
      <c r="W4742" s="403">
        <v>10.199999999999999</v>
      </c>
      <c r="X4742" s="404">
        <v>0.17229</v>
      </c>
      <c r="Y4742" s="403">
        <f>X4742+(S4742*((U4742-INDEX('[1]Center of Mass'!$B$8:$M$105,MATCH(A4742,'[1]Center of Mass'!$B$8:$B$105,0),9))^2+(V4742-INDEX('[1]Center of Mass'!$B$8:$M$105,MATCH(A4742,'[1]Center of Mass'!$B$8:$B$105,0),10))^2))</f>
        <v>97.377871739500051</v>
      </c>
    </row>
    <row r="4743" spans="1:25">
      <c r="A4743" s="403" t="s">
        <v>22</v>
      </c>
      <c r="B4743" s="403" t="s">
        <v>531</v>
      </c>
      <c r="C4743" s="403" t="s">
        <v>343</v>
      </c>
      <c r="D4743" s="403" t="s">
        <v>344</v>
      </c>
      <c r="E4743" s="403" t="s">
        <v>1455</v>
      </c>
      <c r="F4743" s="403">
        <v>0</v>
      </c>
      <c r="O4743" s="403" t="s">
        <v>345</v>
      </c>
      <c r="R4743" s="403">
        <v>4</v>
      </c>
      <c r="S4743" s="403">
        <v>1.0111000000000001</v>
      </c>
      <c r="T4743" s="403">
        <v>4.0330000000000004</v>
      </c>
      <c r="U4743" s="403">
        <v>17.574999999999999</v>
      </c>
      <c r="V4743" s="403">
        <v>20.6</v>
      </c>
      <c r="W4743" s="403">
        <v>10.199999999999999</v>
      </c>
      <c r="X4743" s="404">
        <v>0.17229</v>
      </c>
      <c r="Y4743" s="403">
        <f>X4743+(S4743*((U4743-INDEX('[1]Center of Mass'!$B$8:$M$105,MATCH(A4743,'[1]Center of Mass'!$B$8:$B$105,0),9))^2+(V4743-INDEX('[1]Center of Mass'!$B$8:$M$105,MATCH(A4743,'[1]Center of Mass'!$B$8:$B$105,0),10))^2))</f>
        <v>86.969694283000067</v>
      </c>
    </row>
    <row r="4744" spans="1:25">
      <c r="A4744" s="403" t="s">
        <v>22</v>
      </c>
      <c r="B4744" s="403" t="s">
        <v>532</v>
      </c>
      <c r="C4744" s="403" t="s">
        <v>343</v>
      </c>
      <c r="D4744" s="403" t="s">
        <v>344</v>
      </c>
      <c r="E4744" s="403" t="s">
        <v>1455</v>
      </c>
      <c r="F4744" s="403">
        <v>0</v>
      </c>
      <c r="O4744" s="403" t="s">
        <v>345</v>
      </c>
      <c r="R4744" s="403">
        <v>4</v>
      </c>
      <c r="S4744" s="403">
        <v>1.0111000000000001</v>
      </c>
      <c r="T4744" s="403">
        <v>4.0330000000000004</v>
      </c>
      <c r="U4744" s="403">
        <v>18.658000000000001</v>
      </c>
      <c r="V4744" s="403">
        <v>20.6</v>
      </c>
      <c r="W4744" s="403">
        <v>10.199999999999999</v>
      </c>
      <c r="X4744" s="404">
        <v>0.17229</v>
      </c>
      <c r="Y4744" s="403">
        <f>X4744+(S4744*((U4744-INDEX('[1]Center of Mass'!$B$8:$M$105,MATCH(A4744,'[1]Center of Mass'!$B$8:$B$105,0),9))^2+(V4744-INDEX('[1]Center of Mass'!$B$8:$M$105,MATCH(A4744,'[1]Center of Mass'!$B$8:$B$105,0),10))^2))</f>
        <v>78.933332962300042</v>
      </c>
    </row>
    <row r="4745" spans="1:25">
      <c r="A4745" s="403" t="s">
        <v>22</v>
      </c>
      <c r="B4745" s="403" t="s">
        <v>533</v>
      </c>
      <c r="C4745" s="403" t="s">
        <v>343</v>
      </c>
      <c r="D4745" s="403" t="s">
        <v>344</v>
      </c>
      <c r="E4745" s="403" t="s">
        <v>1455</v>
      </c>
      <c r="F4745" s="403">
        <v>0</v>
      </c>
      <c r="O4745" s="403" t="s">
        <v>345</v>
      </c>
      <c r="R4745" s="403">
        <v>4</v>
      </c>
      <c r="S4745" s="403">
        <v>1.1200000000000001</v>
      </c>
      <c r="T4745" s="403">
        <v>4.2670000000000003</v>
      </c>
      <c r="U4745" s="403">
        <v>-0.6</v>
      </c>
      <c r="V4745" s="403">
        <v>21.533000000000001</v>
      </c>
      <c r="W4745" s="403">
        <v>10.199999999999999</v>
      </c>
      <c r="X4745" s="404">
        <v>0.2157</v>
      </c>
      <c r="Y4745" s="403">
        <f>X4745+(S4745*((U4745-INDEX('[1]Center of Mass'!$B$8:$M$105,MATCH(A4745,'[1]Center of Mass'!$B$8:$B$105,0),9))^2+(V4745-INDEX('[1]Center of Mass'!$B$8:$M$105,MATCH(A4745,'[1]Center of Mass'!$B$8:$B$105,0),10))^2))</f>
        <v>655.99316304000024</v>
      </c>
    </row>
    <row r="4746" spans="1:25">
      <c r="A4746" s="403" t="s">
        <v>22</v>
      </c>
      <c r="B4746" s="403" t="s">
        <v>570</v>
      </c>
      <c r="C4746" s="403" t="s">
        <v>343</v>
      </c>
      <c r="D4746" s="403" t="s">
        <v>344</v>
      </c>
      <c r="E4746" s="403" t="s">
        <v>1455</v>
      </c>
      <c r="F4746" s="403">
        <v>0</v>
      </c>
      <c r="O4746" s="403" t="s">
        <v>345</v>
      </c>
      <c r="R4746" s="403">
        <v>4</v>
      </c>
      <c r="S4746" s="403">
        <v>1.0266999999999999</v>
      </c>
      <c r="T4746" s="403">
        <v>4.0670000000000002</v>
      </c>
      <c r="U4746" s="403">
        <v>0.55000000000000004</v>
      </c>
      <c r="V4746" s="403">
        <v>21.533000000000001</v>
      </c>
      <c r="W4746" s="403">
        <v>10.199999999999999</v>
      </c>
      <c r="X4746" s="404">
        <v>0.17805000000000001</v>
      </c>
      <c r="Y4746" s="403">
        <f>X4746+(S4746*((U4746-INDEX('[1]Center of Mass'!$B$8:$M$105,MATCH(A4746,'[1]Center of Mass'!$B$8:$B$105,0),9))^2+(V4746-INDEX('[1]Center of Mass'!$B$8:$M$105,MATCH(A4746,'[1]Center of Mass'!$B$8:$B$105,0),10))^2))</f>
        <v>549.82219479640003</v>
      </c>
    </row>
    <row r="4747" spans="1:25">
      <c r="A4747" s="403" t="s">
        <v>22</v>
      </c>
      <c r="B4747" s="403" t="s">
        <v>571</v>
      </c>
      <c r="C4747" s="403" t="s">
        <v>343</v>
      </c>
      <c r="D4747" s="403" t="s">
        <v>344</v>
      </c>
      <c r="E4747" s="403" t="s">
        <v>1455</v>
      </c>
      <c r="F4747" s="403">
        <v>0</v>
      </c>
      <c r="O4747" s="403" t="s">
        <v>345</v>
      </c>
      <c r="R4747" s="403">
        <v>4</v>
      </c>
      <c r="S4747" s="403">
        <v>1.0266999999999999</v>
      </c>
      <c r="T4747" s="403">
        <v>4.0670000000000002</v>
      </c>
      <c r="U4747" s="403">
        <v>1.65</v>
      </c>
      <c r="V4747" s="403">
        <v>21.533000000000001</v>
      </c>
      <c r="W4747" s="403">
        <v>10.199999999999999</v>
      </c>
      <c r="X4747" s="404">
        <v>0.17805000000000001</v>
      </c>
      <c r="Y4747" s="403">
        <f>X4747+(S4747*((U4747-INDEX('[1]Center of Mass'!$B$8:$M$105,MATCH(A4747,'[1]Center of Mass'!$B$8:$B$105,0),9))^2+(V4747-INDEX('[1]Center of Mass'!$B$8:$M$105,MATCH(A4747,'[1]Center of Mass'!$B$8:$B$105,0),10))^2))</f>
        <v>503.09789915640016</v>
      </c>
    </row>
    <row r="4748" spans="1:25">
      <c r="A4748" s="403" t="s">
        <v>22</v>
      </c>
      <c r="B4748" s="403" t="s">
        <v>892</v>
      </c>
      <c r="C4748" s="403" t="s">
        <v>343</v>
      </c>
      <c r="D4748" s="403" t="s">
        <v>344</v>
      </c>
      <c r="E4748" s="403" t="s">
        <v>1455</v>
      </c>
      <c r="F4748" s="403">
        <v>0</v>
      </c>
      <c r="O4748" s="403" t="s">
        <v>345</v>
      </c>
      <c r="R4748" s="403">
        <v>4</v>
      </c>
      <c r="S4748" s="403">
        <v>1.0266999999999999</v>
      </c>
      <c r="T4748" s="403">
        <v>4.0670000000000002</v>
      </c>
      <c r="U4748" s="403">
        <v>2.75</v>
      </c>
      <c r="V4748" s="403">
        <v>21.533000000000001</v>
      </c>
      <c r="W4748" s="403">
        <v>10.199999999999999</v>
      </c>
      <c r="X4748" s="404">
        <v>0.17805000000000001</v>
      </c>
      <c r="Y4748" s="403">
        <f>X4748+(S4748*((U4748-INDEX('[1]Center of Mass'!$B$8:$M$105,MATCH(A4748,'[1]Center of Mass'!$B$8:$B$105,0),9))^2+(V4748-INDEX('[1]Center of Mass'!$B$8:$M$105,MATCH(A4748,'[1]Center of Mass'!$B$8:$B$105,0),10))^2))</f>
        <v>458.85821751640009</v>
      </c>
    </row>
    <row r="4749" spans="1:25">
      <c r="A4749" s="403" t="s">
        <v>22</v>
      </c>
      <c r="B4749" s="403" t="s">
        <v>859</v>
      </c>
      <c r="C4749" s="403" t="s">
        <v>343</v>
      </c>
      <c r="D4749" s="403" t="s">
        <v>344</v>
      </c>
      <c r="E4749" s="403" t="s">
        <v>1455</v>
      </c>
      <c r="F4749" s="403">
        <v>0</v>
      </c>
      <c r="O4749" s="403" t="s">
        <v>345</v>
      </c>
      <c r="R4749" s="403">
        <v>4</v>
      </c>
      <c r="S4749" s="403">
        <v>0.91</v>
      </c>
      <c r="T4749" s="403">
        <v>3.8170000000000002</v>
      </c>
      <c r="U4749" s="403">
        <v>3.7879999999999998</v>
      </c>
      <c r="V4749" s="403">
        <v>21.533000000000001</v>
      </c>
      <c r="W4749" s="403">
        <v>10.199999999999999</v>
      </c>
      <c r="X4749" s="404">
        <v>0.13815</v>
      </c>
      <c r="Y4749" s="403">
        <f>X4749+(S4749*((U4749-INDEX('[1]Center of Mass'!$B$8:$M$105,MATCH(A4749,'[1]Center of Mass'!$B$8:$B$105,0),9))^2+(V4749-INDEX('[1]Center of Mass'!$B$8:$M$105,MATCH(A4749,'[1]Center of Mass'!$B$8:$B$105,0),10))^2))</f>
        <v>371.70079600000008</v>
      </c>
    </row>
    <row r="4750" spans="1:25">
      <c r="A4750" s="403" t="s">
        <v>22</v>
      </c>
      <c r="B4750" s="403" t="s">
        <v>893</v>
      </c>
      <c r="C4750" s="403" t="s">
        <v>343</v>
      </c>
      <c r="D4750" s="403" t="s">
        <v>344</v>
      </c>
      <c r="E4750" s="403" t="s">
        <v>1455</v>
      </c>
      <c r="F4750" s="403">
        <v>0</v>
      </c>
      <c r="O4750" s="403" t="s">
        <v>345</v>
      </c>
      <c r="R4750" s="403">
        <v>4</v>
      </c>
      <c r="S4750" s="403">
        <v>0.91</v>
      </c>
      <c r="T4750" s="403">
        <v>3.8170000000000002</v>
      </c>
      <c r="U4750" s="403">
        <v>4.7629999999999999</v>
      </c>
      <c r="V4750" s="403">
        <v>21.533000000000001</v>
      </c>
      <c r="W4750" s="403">
        <v>10.199999999999999</v>
      </c>
      <c r="X4750" s="404">
        <v>0.13815</v>
      </c>
      <c r="Y4750" s="403">
        <f>X4750+(S4750*((U4750-INDEX('[1]Center of Mass'!$B$8:$M$105,MATCH(A4750,'[1]Center of Mass'!$B$8:$B$105,0),9))^2+(V4750-INDEX('[1]Center of Mass'!$B$8:$M$105,MATCH(A4750,'[1]Center of Mass'!$B$8:$B$105,0),10))^2))</f>
        <v>340.62841375000016</v>
      </c>
    </row>
    <row r="4751" spans="1:25">
      <c r="A4751" s="403" t="s">
        <v>22</v>
      </c>
      <c r="B4751" s="403" t="s">
        <v>860</v>
      </c>
      <c r="C4751" s="403" t="s">
        <v>343</v>
      </c>
      <c r="D4751" s="403" t="s">
        <v>344</v>
      </c>
      <c r="E4751" s="403" t="s">
        <v>1455</v>
      </c>
      <c r="F4751" s="403">
        <v>0</v>
      </c>
      <c r="O4751" s="403" t="s">
        <v>345</v>
      </c>
      <c r="R4751" s="403">
        <v>4</v>
      </c>
      <c r="S4751" s="403">
        <v>0.91</v>
      </c>
      <c r="T4751" s="403">
        <v>3.8170000000000002</v>
      </c>
      <c r="U4751" s="403">
        <v>5.7380000000000004</v>
      </c>
      <c r="V4751" s="403">
        <v>21.533000000000001</v>
      </c>
      <c r="W4751" s="403">
        <v>10.199999999999999</v>
      </c>
      <c r="X4751" s="404">
        <v>0.13815</v>
      </c>
      <c r="Y4751" s="403">
        <f>X4751+(S4751*((U4751-INDEX('[1]Center of Mass'!$B$8:$M$105,MATCH(A4751,'[1]Center of Mass'!$B$8:$B$105,0),9))^2+(V4751-INDEX('[1]Center of Mass'!$B$8:$M$105,MATCH(A4751,'[1]Center of Mass'!$B$8:$B$105,0),10))^2))</f>
        <v>311.28616900000009</v>
      </c>
    </row>
    <row r="4752" spans="1:25">
      <c r="A4752" s="403" t="s">
        <v>22</v>
      </c>
      <c r="B4752" s="403" t="s">
        <v>861</v>
      </c>
      <c r="C4752" s="403" t="s">
        <v>343</v>
      </c>
      <c r="D4752" s="403" t="s">
        <v>344</v>
      </c>
      <c r="E4752" s="403" t="s">
        <v>1455</v>
      </c>
      <c r="F4752" s="403">
        <v>0</v>
      </c>
      <c r="O4752" s="403" t="s">
        <v>345</v>
      </c>
      <c r="R4752" s="403">
        <v>4</v>
      </c>
      <c r="S4752" s="403">
        <v>0.91</v>
      </c>
      <c r="T4752" s="403">
        <v>3.8170000000000002</v>
      </c>
      <c r="U4752" s="403">
        <v>6.7130000000000001</v>
      </c>
      <c r="V4752" s="403">
        <v>21.533000000000001</v>
      </c>
      <c r="W4752" s="403">
        <v>10.199999999999999</v>
      </c>
      <c r="X4752" s="404">
        <v>0.13815</v>
      </c>
      <c r="Y4752" s="403">
        <f>X4752+(S4752*((U4752-INDEX('[1]Center of Mass'!$B$8:$M$105,MATCH(A4752,'[1]Center of Mass'!$B$8:$B$105,0),9))^2+(V4752-INDEX('[1]Center of Mass'!$B$8:$M$105,MATCH(A4752,'[1]Center of Mass'!$B$8:$B$105,0),10))^2))</f>
        <v>283.67406175000008</v>
      </c>
    </row>
    <row r="4753" spans="1:25">
      <c r="A4753" s="403" t="s">
        <v>22</v>
      </c>
      <c r="B4753" s="403" t="s">
        <v>894</v>
      </c>
      <c r="C4753" s="403" t="s">
        <v>343</v>
      </c>
      <c r="D4753" s="403" t="s">
        <v>344</v>
      </c>
      <c r="E4753" s="403" t="s">
        <v>1455</v>
      </c>
      <c r="F4753" s="403">
        <v>0</v>
      </c>
      <c r="O4753" s="403" t="s">
        <v>345</v>
      </c>
      <c r="R4753" s="403">
        <v>4</v>
      </c>
      <c r="S4753" s="403">
        <v>1.4233</v>
      </c>
      <c r="T4753" s="403">
        <v>4.9290000000000003</v>
      </c>
      <c r="U4753" s="403">
        <v>7.9630000000000001</v>
      </c>
      <c r="V4753" s="403">
        <v>21.541</v>
      </c>
      <c r="W4753" s="403">
        <v>10.199999999999999</v>
      </c>
      <c r="X4753" s="404">
        <v>0.38041999999999998</v>
      </c>
      <c r="Y4753" s="403">
        <f>X4753+(S4753*((U4753-INDEX('[1]Center of Mass'!$B$8:$M$105,MATCH(A4753,'[1]Center of Mass'!$B$8:$B$105,0),9))^2+(V4753-INDEX('[1]Center of Mass'!$B$8:$M$105,MATCH(A4753,'[1]Center of Mass'!$B$8:$B$105,0),10))^2))</f>
        <v>392.64896668450001</v>
      </c>
    </row>
    <row r="4754" spans="1:25">
      <c r="A4754" s="403" t="s">
        <v>22</v>
      </c>
      <c r="B4754" s="403" t="s">
        <v>795</v>
      </c>
      <c r="C4754" s="403" t="s">
        <v>343</v>
      </c>
      <c r="D4754" s="403" t="s">
        <v>344</v>
      </c>
      <c r="E4754" s="403" t="s">
        <v>1455</v>
      </c>
      <c r="F4754" s="403">
        <v>0</v>
      </c>
      <c r="O4754" s="403" t="s">
        <v>345</v>
      </c>
      <c r="R4754" s="403">
        <v>4</v>
      </c>
      <c r="S4754" s="403">
        <v>0.72330000000000005</v>
      </c>
      <c r="T4754" s="403">
        <v>3.4289999999999998</v>
      </c>
      <c r="U4754" s="403">
        <v>9.1110000000000007</v>
      </c>
      <c r="V4754" s="403">
        <v>21.518000000000001</v>
      </c>
      <c r="W4754" s="403">
        <v>10.199999999999999</v>
      </c>
      <c r="X4754" s="404">
        <v>8.9226E-2</v>
      </c>
      <c r="Y4754" s="403">
        <f>X4754+(S4754*((U4754-INDEX('[1]Center of Mass'!$B$8:$M$105,MATCH(A4754,'[1]Center of Mass'!$B$8:$B$105,0),9))^2+(V4754-INDEX('[1]Center of Mass'!$B$8:$M$105,MATCH(A4754,'[1]Center of Mass'!$B$8:$B$105,0),10))^2))</f>
        <v>177.12620697780002</v>
      </c>
    </row>
    <row r="4755" spans="1:25">
      <c r="A4755" s="403" t="s">
        <v>22</v>
      </c>
      <c r="B4755" s="403" t="s">
        <v>796</v>
      </c>
      <c r="C4755" s="403" t="s">
        <v>343</v>
      </c>
      <c r="D4755" s="403" t="s">
        <v>344</v>
      </c>
      <c r="E4755" s="403" t="s">
        <v>1455</v>
      </c>
      <c r="F4755" s="403">
        <v>0</v>
      </c>
      <c r="O4755" s="403" t="s">
        <v>345</v>
      </c>
      <c r="R4755" s="403">
        <v>4</v>
      </c>
      <c r="S4755" s="403">
        <v>0.93330000000000002</v>
      </c>
      <c r="T4755" s="403">
        <v>3.867</v>
      </c>
      <c r="U4755" s="403">
        <v>10</v>
      </c>
      <c r="V4755" s="403">
        <v>21.533000000000001</v>
      </c>
      <c r="W4755" s="403">
        <v>10.199999999999999</v>
      </c>
      <c r="X4755" s="404">
        <v>0.14552999999999999</v>
      </c>
      <c r="Y4755" s="403">
        <f>X4755+(S4755*((U4755-INDEX('[1]Center of Mass'!$B$8:$M$105,MATCH(A4755,'[1]Center of Mass'!$B$8:$B$105,0),9))^2+(V4755-INDEX('[1]Center of Mass'!$B$8:$M$105,MATCH(A4755,'[1]Center of Mass'!$B$8:$B$105,0),10))^2))</f>
        <v>208.54431945360008</v>
      </c>
    </row>
    <row r="4756" spans="1:25">
      <c r="A4756" s="403" t="s">
        <v>22</v>
      </c>
      <c r="B4756" s="403" t="s">
        <v>799</v>
      </c>
      <c r="C4756" s="403" t="s">
        <v>343</v>
      </c>
      <c r="D4756" s="403" t="s">
        <v>344</v>
      </c>
      <c r="E4756" s="403" t="s">
        <v>1455</v>
      </c>
      <c r="F4756" s="403">
        <v>0</v>
      </c>
      <c r="O4756" s="403" t="s">
        <v>345</v>
      </c>
      <c r="R4756" s="403">
        <v>4</v>
      </c>
      <c r="S4756" s="403">
        <v>1.0111000000000001</v>
      </c>
      <c r="T4756" s="403">
        <v>4.0330000000000004</v>
      </c>
      <c r="U4756" s="403">
        <v>13.242000000000001</v>
      </c>
      <c r="V4756" s="403">
        <v>21.533000000000001</v>
      </c>
      <c r="W4756" s="403">
        <v>10.199999999999999</v>
      </c>
      <c r="X4756" s="404">
        <v>0.17229</v>
      </c>
      <c r="Y4756" s="403">
        <f>X4756+(S4756*((U4756-INDEX('[1]Center of Mass'!$B$8:$M$105,MATCH(A4756,'[1]Center of Mass'!$B$8:$B$105,0),9))^2+(V4756-INDEX('[1]Center of Mass'!$B$8:$M$105,MATCH(A4756,'[1]Center of Mass'!$B$8:$B$105,0),10))^2))</f>
        <v>159.30176810520004</v>
      </c>
    </row>
    <row r="4757" spans="1:25">
      <c r="A4757" s="403" t="s">
        <v>22</v>
      </c>
      <c r="B4757" s="403" t="s">
        <v>800</v>
      </c>
      <c r="C4757" s="403" t="s">
        <v>343</v>
      </c>
      <c r="D4757" s="403" t="s">
        <v>344</v>
      </c>
      <c r="E4757" s="403" t="s">
        <v>1455</v>
      </c>
      <c r="F4757" s="403">
        <v>0</v>
      </c>
      <c r="O4757" s="403" t="s">
        <v>345</v>
      </c>
      <c r="R4757" s="403">
        <v>4</v>
      </c>
      <c r="S4757" s="403">
        <v>1.0111000000000001</v>
      </c>
      <c r="T4757" s="403">
        <v>4.0330000000000004</v>
      </c>
      <c r="U4757" s="403">
        <v>14.324999999999999</v>
      </c>
      <c r="V4757" s="403">
        <v>21.533000000000001</v>
      </c>
      <c r="W4757" s="403">
        <v>10.199999999999999</v>
      </c>
      <c r="X4757" s="404">
        <v>0.17229</v>
      </c>
      <c r="Y4757" s="403">
        <f>X4757+(S4757*((U4757-INDEX('[1]Center of Mass'!$B$8:$M$105,MATCH(A4757,'[1]Center of Mass'!$B$8:$B$105,0),9))^2+(V4757-INDEX('[1]Center of Mass'!$B$8:$M$105,MATCH(A4757,'[1]Center of Mass'!$B$8:$B$105,0),10))^2))</f>
        <v>141.77595219870011</v>
      </c>
    </row>
    <row r="4758" spans="1:25">
      <c r="A4758" s="403" t="s">
        <v>22</v>
      </c>
      <c r="B4758" s="403" t="s">
        <v>801</v>
      </c>
      <c r="C4758" s="403" t="s">
        <v>343</v>
      </c>
      <c r="D4758" s="403" t="s">
        <v>344</v>
      </c>
      <c r="E4758" s="403" t="s">
        <v>1455</v>
      </c>
      <c r="F4758" s="403">
        <v>0</v>
      </c>
      <c r="O4758" s="403" t="s">
        <v>345</v>
      </c>
      <c r="R4758" s="403">
        <v>4</v>
      </c>
      <c r="S4758" s="403">
        <v>1.0111000000000001</v>
      </c>
      <c r="T4758" s="403">
        <v>4.0330000000000004</v>
      </c>
      <c r="U4758" s="403">
        <v>15.407999999999999</v>
      </c>
      <c r="V4758" s="403">
        <v>21.533000000000001</v>
      </c>
      <c r="W4758" s="403">
        <v>10.199999999999999</v>
      </c>
      <c r="X4758" s="404">
        <v>0.17229</v>
      </c>
      <c r="Y4758" s="403">
        <f>X4758+(S4758*((U4758-INDEX('[1]Center of Mass'!$B$8:$M$105,MATCH(A4758,'[1]Center of Mass'!$B$8:$B$105,0),9))^2+(V4758-INDEX('[1]Center of Mass'!$B$8:$M$105,MATCH(A4758,'[1]Center of Mass'!$B$8:$B$105,0),10))^2))</f>
        <v>126.62195242800007</v>
      </c>
    </row>
    <row r="4759" spans="1:25">
      <c r="A4759" s="403" t="s">
        <v>22</v>
      </c>
      <c r="B4759" s="403" t="s">
        <v>802</v>
      </c>
      <c r="C4759" s="403" t="s">
        <v>343</v>
      </c>
      <c r="D4759" s="403" t="s">
        <v>344</v>
      </c>
      <c r="E4759" s="403" t="s">
        <v>1455</v>
      </c>
      <c r="F4759" s="403">
        <v>0</v>
      </c>
      <c r="O4759" s="403" t="s">
        <v>345</v>
      </c>
      <c r="R4759" s="403">
        <v>4</v>
      </c>
      <c r="S4759" s="403">
        <v>1.0111000000000001</v>
      </c>
      <c r="T4759" s="403">
        <v>4.0330000000000004</v>
      </c>
      <c r="U4759" s="403">
        <v>16.492000000000001</v>
      </c>
      <c r="V4759" s="403">
        <v>21.533000000000001</v>
      </c>
      <c r="W4759" s="403">
        <v>10.199999999999999</v>
      </c>
      <c r="X4759" s="404">
        <v>0.17229</v>
      </c>
      <c r="Y4759" s="403">
        <f>X4759+(S4759*((U4759-INDEX('[1]Center of Mass'!$B$8:$M$105,MATCH(A4759,'[1]Center of Mass'!$B$8:$B$105,0),9))^2+(V4759-INDEX('[1]Center of Mass'!$B$8:$M$105,MATCH(A4759,'[1]Center of Mass'!$B$8:$B$105,0),10))^2))</f>
        <v>113.82906225520006</v>
      </c>
    </row>
    <row r="4760" spans="1:25">
      <c r="A4760" s="403" t="s">
        <v>22</v>
      </c>
      <c r="B4760" s="403" t="s">
        <v>803</v>
      </c>
      <c r="C4760" s="403" t="s">
        <v>343</v>
      </c>
      <c r="D4760" s="403" t="s">
        <v>344</v>
      </c>
      <c r="E4760" s="403" t="s">
        <v>1455</v>
      </c>
      <c r="F4760" s="403">
        <v>0</v>
      </c>
      <c r="O4760" s="403" t="s">
        <v>345</v>
      </c>
      <c r="R4760" s="403">
        <v>4</v>
      </c>
      <c r="S4760" s="403">
        <v>1.0111000000000001</v>
      </c>
      <c r="T4760" s="403">
        <v>4.0330000000000004</v>
      </c>
      <c r="U4760" s="403">
        <v>17.574999999999999</v>
      </c>
      <c r="V4760" s="403">
        <v>21.533000000000001</v>
      </c>
      <c r="W4760" s="403">
        <v>10.199999999999999</v>
      </c>
      <c r="X4760" s="404">
        <v>0.17229</v>
      </c>
      <c r="Y4760" s="403">
        <f>X4760+(S4760*((U4760-INDEX('[1]Center of Mass'!$B$8:$M$105,MATCH(A4760,'[1]Center of Mass'!$B$8:$B$105,0),9))^2+(V4760-INDEX('[1]Center of Mass'!$B$8:$M$105,MATCH(A4760,'[1]Center of Mass'!$B$8:$B$105,0),10))^2))</f>
        <v>103.42088479870007</v>
      </c>
    </row>
    <row r="4761" spans="1:25">
      <c r="A4761" s="403" t="s">
        <v>22</v>
      </c>
      <c r="B4761" s="403" t="s">
        <v>804</v>
      </c>
      <c r="C4761" s="403" t="s">
        <v>343</v>
      </c>
      <c r="D4761" s="403" t="s">
        <v>344</v>
      </c>
      <c r="E4761" s="403" t="s">
        <v>1455</v>
      </c>
      <c r="F4761" s="403">
        <v>0</v>
      </c>
      <c r="O4761" s="403" t="s">
        <v>345</v>
      </c>
      <c r="R4761" s="403">
        <v>4</v>
      </c>
      <c r="S4761" s="403">
        <v>1.0111000000000001</v>
      </c>
      <c r="T4761" s="403">
        <v>4.0330000000000004</v>
      </c>
      <c r="U4761" s="403">
        <v>18.658000000000001</v>
      </c>
      <c r="V4761" s="403">
        <v>21.533000000000001</v>
      </c>
      <c r="W4761" s="403">
        <v>10.199999999999999</v>
      </c>
      <c r="X4761" s="404">
        <v>0.17229</v>
      </c>
      <c r="Y4761" s="403">
        <f>X4761+(S4761*((U4761-INDEX('[1]Center of Mass'!$B$8:$M$105,MATCH(A4761,'[1]Center of Mass'!$B$8:$B$105,0),9))^2+(V4761-INDEX('[1]Center of Mass'!$B$8:$M$105,MATCH(A4761,'[1]Center of Mass'!$B$8:$B$105,0),10))^2))</f>
        <v>95.384523478000048</v>
      </c>
    </row>
    <row r="4762" spans="1:25">
      <c r="A4762" s="403" t="s">
        <v>22</v>
      </c>
      <c r="B4762" s="403" t="s">
        <v>806</v>
      </c>
      <c r="C4762" s="403" t="s">
        <v>343</v>
      </c>
      <c r="D4762" s="403" t="s">
        <v>344</v>
      </c>
      <c r="E4762" s="403" t="s">
        <v>1455</v>
      </c>
      <c r="F4762" s="403">
        <v>0</v>
      </c>
      <c r="O4762" s="403" t="s">
        <v>345</v>
      </c>
      <c r="R4762" s="403">
        <v>4</v>
      </c>
      <c r="S4762" s="403">
        <v>1.32</v>
      </c>
      <c r="T4762" s="403">
        <v>4.5999999999999996</v>
      </c>
      <c r="U4762" s="403">
        <v>-0.6</v>
      </c>
      <c r="V4762" s="403">
        <v>22.55</v>
      </c>
      <c r="W4762" s="403">
        <v>10.199999999999999</v>
      </c>
      <c r="X4762" s="404">
        <v>0.29149999999999998</v>
      </c>
      <c r="Y4762" s="403">
        <f>X4762+(S4762*((U4762-INDEX('[1]Center of Mass'!$B$8:$M$105,MATCH(A4762,'[1]Center of Mass'!$B$8:$B$105,0),9))^2+(V4762-INDEX('[1]Center of Mass'!$B$8:$M$105,MATCH(A4762,'[1]Center of Mass'!$B$8:$B$105,0),10))^2))</f>
        <v>799.20065060000024</v>
      </c>
    </row>
    <row r="4763" spans="1:25">
      <c r="A4763" s="403" t="s">
        <v>22</v>
      </c>
      <c r="B4763" s="403" t="s">
        <v>807</v>
      </c>
      <c r="C4763" s="403" t="s">
        <v>343</v>
      </c>
      <c r="D4763" s="403" t="s">
        <v>344</v>
      </c>
      <c r="E4763" s="403" t="s">
        <v>1455</v>
      </c>
      <c r="F4763" s="403">
        <v>0</v>
      </c>
      <c r="O4763" s="403" t="s">
        <v>345</v>
      </c>
      <c r="R4763" s="403">
        <v>4</v>
      </c>
      <c r="S4763" s="403">
        <v>1.21</v>
      </c>
      <c r="T4763" s="403">
        <v>4.4000000000000004</v>
      </c>
      <c r="U4763" s="403">
        <v>0.55000000000000004</v>
      </c>
      <c r="V4763" s="403">
        <v>22.55</v>
      </c>
      <c r="W4763" s="403">
        <v>10.199999999999999</v>
      </c>
      <c r="X4763" s="404">
        <v>0.24401999999999999</v>
      </c>
      <c r="Y4763" s="403">
        <f>X4763+(S4763*((U4763-INDEX('[1]Center of Mass'!$B$8:$M$105,MATCH(A4763,'[1]Center of Mass'!$B$8:$B$105,0),9))^2+(V4763-INDEX('[1]Center of Mass'!$B$8:$M$105,MATCH(A4763,'[1]Center of Mass'!$B$8:$B$105,0),10))^2))</f>
        <v>671.87739505000002</v>
      </c>
    </row>
    <row r="4764" spans="1:25">
      <c r="A4764" s="403" t="s">
        <v>22</v>
      </c>
      <c r="B4764" s="403" t="s">
        <v>808</v>
      </c>
      <c r="C4764" s="403" t="s">
        <v>343</v>
      </c>
      <c r="D4764" s="403" t="s">
        <v>344</v>
      </c>
      <c r="E4764" s="403" t="s">
        <v>1455</v>
      </c>
      <c r="F4764" s="403">
        <v>0</v>
      </c>
      <c r="O4764" s="403" t="s">
        <v>345</v>
      </c>
      <c r="R4764" s="403">
        <v>4</v>
      </c>
      <c r="S4764" s="403">
        <v>1.21</v>
      </c>
      <c r="T4764" s="403">
        <v>4.4000000000000004</v>
      </c>
      <c r="U4764" s="403">
        <v>1.65</v>
      </c>
      <c r="V4764" s="403">
        <v>22.55</v>
      </c>
      <c r="W4764" s="403">
        <v>10.199999999999999</v>
      </c>
      <c r="X4764" s="404">
        <v>0.24401999999999999</v>
      </c>
      <c r="Y4764" s="403">
        <f>X4764+(S4764*((U4764-INDEX('[1]Center of Mass'!$B$8:$M$105,MATCH(A4764,'[1]Center of Mass'!$B$8:$B$105,0),9))^2+(V4764-INDEX('[1]Center of Mass'!$B$8:$M$105,MATCH(A4764,'[1]Center of Mass'!$B$8:$B$105,0),10))^2))</f>
        <v>616.81126305000021</v>
      </c>
    </row>
    <row r="4765" spans="1:25">
      <c r="A4765" s="403" t="s">
        <v>22</v>
      </c>
      <c r="B4765" s="403" t="s">
        <v>809</v>
      </c>
      <c r="C4765" s="403" t="s">
        <v>343</v>
      </c>
      <c r="D4765" s="403" t="s">
        <v>344</v>
      </c>
      <c r="E4765" s="403" t="s">
        <v>1455</v>
      </c>
      <c r="F4765" s="403">
        <v>0</v>
      </c>
      <c r="O4765" s="403" t="s">
        <v>345</v>
      </c>
      <c r="R4765" s="403">
        <v>4</v>
      </c>
      <c r="S4765" s="403">
        <v>1.21</v>
      </c>
      <c r="T4765" s="403">
        <v>4.4000000000000004</v>
      </c>
      <c r="U4765" s="403">
        <v>2.75</v>
      </c>
      <c r="V4765" s="403">
        <v>22.55</v>
      </c>
      <c r="W4765" s="403">
        <v>10.199999999999999</v>
      </c>
      <c r="X4765" s="404">
        <v>0.24401999999999999</v>
      </c>
      <c r="Y4765" s="403">
        <f>X4765+(S4765*((U4765-INDEX('[1]Center of Mass'!$B$8:$M$105,MATCH(A4765,'[1]Center of Mass'!$B$8:$B$105,0),9))^2+(V4765-INDEX('[1]Center of Mass'!$B$8:$M$105,MATCH(A4765,'[1]Center of Mass'!$B$8:$B$105,0),10))^2))</f>
        <v>564.67333105000012</v>
      </c>
    </row>
    <row r="4766" spans="1:25">
      <c r="A4766" s="403" t="s">
        <v>22</v>
      </c>
      <c r="B4766" s="403" t="s">
        <v>810</v>
      </c>
      <c r="C4766" s="403" t="s">
        <v>343</v>
      </c>
      <c r="D4766" s="403" t="s">
        <v>344</v>
      </c>
      <c r="E4766" s="403" t="s">
        <v>1455</v>
      </c>
      <c r="F4766" s="403">
        <v>0</v>
      </c>
      <c r="O4766" s="403" t="s">
        <v>345</v>
      </c>
      <c r="R4766" s="403">
        <v>4</v>
      </c>
      <c r="S4766" s="403">
        <v>1.0725</v>
      </c>
      <c r="T4766" s="403">
        <v>4.1500000000000004</v>
      </c>
      <c r="U4766" s="403">
        <v>3.7879999999999998</v>
      </c>
      <c r="V4766" s="403">
        <v>22.55</v>
      </c>
      <c r="W4766" s="403">
        <v>10.199999999999999</v>
      </c>
      <c r="X4766" s="404">
        <v>0.19311</v>
      </c>
      <c r="Y4766" s="403">
        <f>X4766+(S4766*((U4766-INDEX('[1]Center of Mass'!$B$8:$M$105,MATCH(A4766,'[1]Center of Mass'!$B$8:$B$105,0),9))^2+(V4766-INDEX('[1]Center of Mass'!$B$8:$M$105,MATCH(A4766,'[1]Center of Mass'!$B$8:$B$105,0),10))^2))</f>
        <v>459.25444094250008</v>
      </c>
    </row>
    <row r="4767" spans="1:25">
      <c r="A4767" s="403" t="s">
        <v>22</v>
      </c>
      <c r="B4767" s="403" t="s">
        <v>811</v>
      </c>
      <c r="C4767" s="403" t="s">
        <v>343</v>
      </c>
      <c r="D4767" s="403" t="s">
        <v>344</v>
      </c>
      <c r="E4767" s="403" t="s">
        <v>1455</v>
      </c>
      <c r="F4767" s="403">
        <v>0</v>
      </c>
      <c r="O4767" s="403" t="s">
        <v>345</v>
      </c>
      <c r="R4767" s="403">
        <v>4</v>
      </c>
      <c r="S4767" s="403">
        <v>1.0725</v>
      </c>
      <c r="T4767" s="403">
        <v>4.1500000000000004</v>
      </c>
      <c r="U4767" s="403">
        <v>4.7629999999999999</v>
      </c>
      <c r="V4767" s="403">
        <v>22.55</v>
      </c>
      <c r="W4767" s="403">
        <v>10.199999999999999</v>
      </c>
      <c r="X4767" s="404">
        <v>0.19311</v>
      </c>
      <c r="Y4767" s="403">
        <f>X4767+(S4767*((U4767-INDEX('[1]Center of Mass'!$B$8:$M$105,MATCH(A4767,'[1]Center of Mass'!$B$8:$B$105,0),9))^2+(V4767-INDEX('[1]Center of Mass'!$B$8:$M$105,MATCH(A4767,'[1]Center of Mass'!$B$8:$B$105,0),10))^2))</f>
        <v>422.63341900500018</v>
      </c>
    </row>
    <row r="4768" spans="1:25">
      <c r="A4768" s="403" t="s">
        <v>22</v>
      </c>
      <c r="B4768" s="403" t="s">
        <v>812</v>
      </c>
      <c r="C4768" s="403" t="s">
        <v>343</v>
      </c>
      <c r="D4768" s="403" t="s">
        <v>344</v>
      </c>
      <c r="E4768" s="403" t="s">
        <v>1455</v>
      </c>
      <c r="F4768" s="403">
        <v>0</v>
      </c>
      <c r="O4768" s="403" t="s">
        <v>345</v>
      </c>
      <c r="R4768" s="403">
        <v>4</v>
      </c>
      <c r="S4768" s="403">
        <v>1.0725</v>
      </c>
      <c r="T4768" s="403">
        <v>4.1500000000000004</v>
      </c>
      <c r="U4768" s="403">
        <v>5.7380000000000004</v>
      </c>
      <c r="V4768" s="403">
        <v>22.55</v>
      </c>
      <c r="W4768" s="403">
        <v>10.199999999999999</v>
      </c>
      <c r="X4768" s="404">
        <v>0.19311</v>
      </c>
      <c r="Y4768" s="403">
        <f>X4768+(S4768*((U4768-INDEX('[1]Center of Mass'!$B$8:$M$105,MATCH(A4768,'[1]Center of Mass'!$B$8:$B$105,0),9))^2+(V4768-INDEX('[1]Center of Mass'!$B$8:$M$105,MATCH(A4768,'[1]Center of Mass'!$B$8:$B$105,0),10))^2))</f>
        <v>388.05148769250007</v>
      </c>
    </row>
    <row r="4769" spans="1:25">
      <c r="A4769" s="403" t="s">
        <v>22</v>
      </c>
      <c r="B4769" s="403" t="s">
        <v>813</v>
      </c>
      <c r="C4769" s="403" t="s">
        <v>343</v>
      </c>
      <c r="D4769" s="403" t="s">
        <v>344</v>
      </c>
      <c r="E4769" s="403" t="s">
        <v>1455</v>
      </c>
      <c r="F4769" s="403">
        <v>0</v>
      </c>
      <c r="O4769" s="403" t="s">
        <v>345</v>
      </c>
      <c r="R4769" s="403">
        <v>4</v>
      </c>
      <c r="S4769" s="403">
        <v>1.0725</v>
      </c>
      <c r="T4769" s="403">
        <v>4.1500000000000004</v>
      </c>
      <c r="U4769" s="403">
        <v>6.7130000000000001</v>
      </c>
      <c r="V4769" s="403">
        <v>22.55</v>
      </c>
      <c r="W4769" s="403">
        <v>10.199999999999999</v>
      </c>
      <c r="X4769" s="404">
        <v>0.19311</v>
      </c>
      <c r="Y4769" s="403">
        <f>X4769+(S4769*((U4769-INDEX('[1]Center of Mass'!$B$8:$M$105,MATCH(A4769,'[1]Center of Mass'!$B$8:$B$105,0),9))^2+(V4769-INDEX('[1]Center of Mass'!$B$8:$M$105,MATCH(A4769,'[1]Center of Mass'!$B$8:$B$105,0),10))^2))</f>
        <v>355.50864700500006</v>
      </c>
    </row>
    <row r="4770" spans="1:25">
      <c r="A4770" s="403" t="s">
        <v>22</v>
      </c>
      <c r="B4770" s="403" t="s">
        <v>814</v>
      </c>
      <c r="C4770" s="403" t="s">
        <v>343</v>
      </c>
      <c r="D4770" s="403" t="s">
        <v>344</v>
      </c>
      <c r="E4770" s="403" t="s">
        <v>1455</v>
      </c>
      <c r="F4770" s="403">
        <v>0</v>
      </c>
      <c r="O4770" s="403" t="s">
        <v>345</v>
      </c>
      <c r="R4770" s="403">
        <v>4</v>
      </c>
      <c r="S4770" s="403">
        <v>1.76</v>
      </c>
      <c r="T4770" s="403">
        <v>5.4</v>
      </c>
      <c r="U4770" s="403">
        <v>8</v>
      </c>
      <c r="V4770" s="403">
        <v>22.55</v>
      </c>
      <c r="W4770" s="403">
        <v>10.199999999999999</v>
      </c>
      <c r="X4770" s="404">
        <v>0.55293000000000003</v>
      </c>
      <c r="Y4770" s="403">
        <f>X4770+(S4770*((U4770-INDEX('[1]Center of Mass'!$B$8:$M$105,MATCH(A4770,'[1]Center of Mass'!$B$8:$B$105,0),9))^2+(V4770-INDEX('[1]Center of Mass'!$B$8:$M$105,MATCH(A4770,'[1]Center of Mass'!$B$8:$B$105,0),10))^2))</f>
        <v>518.26573880000012</v>
      </c>
    </row>
    <row r="4771" spans="1:25">
      <c r="A4771" s="403" t="s">
        <v>22</v>
      </c>
      <c r="B4771" s="403" t="s">
        <v>816</v>
      </c>
      <c r="C4771" s="403" t="s">
        <v>343</v>
      </c>
      <c r="D4771" s="403" t="s">
        <v>344</v>
      </c>
      <c r="E4771" s="403" t="s">
        <v>1455</v>
      </c>
      <c r="F4771" s="403">
        <v>0</v>
      </c>
      <c r="O4771" s="403" t="s">
        <v>345</v>
      </c>
      <c r="R4771" s="403">
        <v>4</v>
      </c>
      <c r="S4771" s="403">
        <v>0.77</v>
      </c>
      <c r="T4771" s="403">
        <v>3.6</v>
      </c>
      <c r="U4771" s="403">
        <v>9.15</v>
      </c>
      <c r="V4771" s="403">
        <v>22.55</v>
      </c>
      <c r="W4771" s="403">
        <v>10.199999999999999</v>
      </c>
      <c r="X4771" s="404">
        <v>0.10908</v>
      </c>
      <c r="Y4771" s="403">
        <f>X4771+(S4771*((U4771-INDEX('[1]Center of Mass'!$B$8:$M$105,MATCH(A4771,'[1]Center of Mass'!$B$8:$B$105,0),9))^2+(V4771-INDEX('[1]Center of Mass'!$B$8:$M$105,MATCH(A4771,'[1]Center of Mass'!$B$8:$B$105,0),10))^2))</f>
        <v>203.21175285000004</v>
      </c>
    </row>
    <row r="4772" spans="1:25">
      <c r="A4772" s="403" t="s">
        <v>22</v>
      </c>
      <c r="B4772" s="403" t="s">
        <v>818</v>
      </c>
      <c r="C4772" s="403" t="s">
        <v>343</v>
      </c>
      <c r="D4772" s="403" t="s">
        <v>344</v>
      </c>
      <c r="E4772" s="403" t="s">
        <v>1455</v>
      </c>
      <c r="F4772" s="403">
        <v>0</v>
      </c>
      <c r="O4772" s="403" t="s">
        <v>345</v>
      </c>
      <c r="R4772" s="403">
        <v>4</v>
      </c>
      <c r="S4772" s="403">
        <v>1.1917</v>
      </c>
      <c r="T4772" s="403">
        <v>4.367</v>
      </c>
      <c r="U4772" s="403">
        <v>13.242000000000001</v>
      </c>
      <c r="V4772" s="403">
        <v>22.55</v>
      </c>
      <c r="W4772" s="403">
        <v>10.199999999999999</v>
      </c>
      <c r="X4772" s="404">
        <v>0.23671</v>
      </c>
      <c r="Y4772" s="403">
        <f>X4772+(S4772*((U4772-INDEX('[1]Center of Mass'!$B$8:$M$105,MATCH(A4772,'[1]Center of Mass'!$B$8:$B$105,0),9))^2+(V4772-INDEX('[1]Center of Mass'!$B$8:$M$105,MATCH(A4772,'[1]Center of Mass'!$B$8:$B$105,0),10))^2))</f>
        <v>211.28814449650002</v>
      </c>
    </row>
    <row r="4773" spans="1:25">
      <c r="A4773" s="403" t="s">
        <v>22</v>
      </c>
      <c r="B4773" s="403" t="s">
        <v>819</v>
      </c>
      <c r="C4773" s="403" t="s">
        <v>343</v>
      </c>
      <c r="D4773" s="403" t="s">
        <v>344</v>
      </c>
      <c r="E4773" s="403" t="s">
        <v>1455</v>
      </c>
      <c r="F4773" s="403">
        <v>0</v>
      </c>
      <c r="O4773" s="403" t="s">
        <v>345</v>
      </c>
      <c r="R4773" s="403">
        <v>4</v>
      </c>
      <c r="S4773" s="403">
        <v>1.1917</v>
      </c>
      <c r="T4773" s="403">
        <v>4.367</v>
      </c>
      <c r="U4773" s="403">
        <v>14.324999999999999</v>
      </c>
      <c r="V4773" s="403">
        <v>22.55</v>
      </c>
      <c r="W4773" s="403">
        <v>10.199999999999999</v>
      </c>
      <c r="X4773" s="404">
        <v>0.23671</v>
      </c>
      <c r="Y4773" s="403">
        <f>X4773+(S4773*((U4773-INDEX('[1]Center of Mass'!$B$8:$M$105,MATCH(A4773,'[1]Center of Mass'!$B$8:$B$105,0),9))^2+(V4773-INDEX('[1]Center of Mass'!$B$8:$M$105,MATCH(A4773,'[1]Center of Mass'!$B$8:$B$105,0),10))^2))</f>
        <v>190.63191384100006</v>
      </c>
    </row>
    <row r="4774" spans="1:25">
      <c r="A4774" s="403" t="s">
        <v>22</v>
      </c>
      <c r="B4774" s="403" t="s">
        <v>820</v>
      </c>
      <c r="C4774" s="403" t="s">
        <v>343</v>
      </c>
      <c r="D4774" s="403" t="s">
        <v>344</v>
      </c>
      <c r="E4774" s="403" t="s">
        <v>1455</v>
      </c>
      <c r="F4774" s="403">
        <v>0</v>
      </c>
      <c r="O4774" s="403" t="s">
        <v>345</v>
      </c>
      <c r="R4774" s="403">
        <v>4</v>
      </c>
      <c r="S4774" s="403">
        <v>1.1917</v>
      </c>
      <c r="T4774" s="403">
        <v>4.367</v>
      </c>
      <c r="U4774" s="403">
        <v>15.407999999999999</v>
      </c>
      <c r="V4774" s="403">
        <v>22.55</v>
      </c>
      <c r="W4774" s="403">
        <v>10.199999999999999</v>
      </c>
      <c r="X4774" s="404">
        <v>0.23671</v>
      </c>
      <c r="Y4774" s="403">
        <f>X4774+(S4774*((U4774-INDEX('[1]Center of Mass'!$B$8:$M$105,MATCH(A4774,'[1]Center of Mass'!$B$8:$B$105,0),9))^2+(V4774-INDEX('[1]Center of Mass'!$B$8:$M$105,MATCH(A4774,'[1]Center of Mass'!$B$8:$B$105,0),10))^2))</f>
        <v>172.77114682810006</v>
      </c>
    </row>
    <row r="4775" spans="1:25">
      <c r="A4775" s="403" t="s">
        <v>22</v>
      </c>
      <c r="B4775" s="403" t="s">
        <v>821</v>
      </c>
      <c r="C4775" s="403" t="s">
        <v>343</v>
      </c>
      <c r="D4775" s="403" t="s">
        <v>344</v>
      </c>
      <c r="E4775" s="403" t="s">
        <v>1455</v>
      </c>
      <c r="F4775" s="403">
        <v>0</v>
      </c>
      <c r="O4775" s="403" t="s">
        <v>345</v>
      </c>
      <c r="R4775" s="403">
        <v>4</v>
      </c>
      <c r="S4775" s="403">
        <v>1.1917</v>
      </c>
      <c r="T4775" s="403">
        <v>4.367</v>
      </c>
      <c r="U4775" s="403">
        <v>16.492000000000001</v>
      </c>
      <c r="V4775" s="403">
        <v>22.55</v>
      </c>
      <c r="W4775" s="403">
        <v>10.199999999999999</v>
      </c>
      <c r="X4775" s="404">
        <v>0.23671</v>
      </c>
      <c r="Y4775" s="403">
        <f>X4775+(S4775*((U4775-INDEX('[1]Center of Mass'!$B$8:$M$105,MATCH(A4775,'[1]Center of Mass'!$B$8:$B$105,0),9))^2+(V4775-INDEX('[1]Center of Mass'!$B$8:$M$105,MATCH(A4775,'[1]Center of Mass'!$B$8:$B$105,0),10))^2))</f>
        <v>157.69322454650003</v>
      </c>
    </row>
    <row r="4776" spans="1:25">
      <c r="A4776" s="403" t="s">
        <v>22</v>
      </c>
      <c r="B4776" s="403" t="s">
        <v>822</v>
      </c>
      <c r="C4776" s="403" t="s">
        <v>343</v>
      </c>
      <c r="D4776" s="403" t="s">
        <v>344</v>
      </c>
      <c r="E4776" s="403" t="s">
        <v>1455</v>
      </c>
      <c r="F4776" s="403">
        <v>0</v>
      </c>
      <c r="O4776" s="403" t="s">
        <v>345</v>
      </c>
      <c r="R4776" s="403">
        <v>4</v>
      </c>
      <c r="S4776" s="403">
        <v>1.1917</v>
      </c>
      <c r="T4776" s="403">
        <v>4.367</v>
      </c>
      <c r="U4776" s="403">
        <v>17.574999999999999</v>
      </c>
      <c r="V4776" s="403">
        <v>22.55</v>
      </c>
      <c r="W4776" s="403">
        <v>10.199999999999999</v>
      </c>
      <c r="X4776" s="404">
        <v>0.23671</v>
      </c>
      <c r="Y4776" s="403">
        <f>X4776+(S4776*((U4776-INDEX('[1]Center of Mass'!$B$8:$M$105,MATCH(A4776,'[1]Center of Mass'!$B$8:$B$105,0),9))^2+(V4776-INDEX('[1]Center of Mass'!$B$8:$M$105,MATCH(A4776,'[1]Center of Mass'!$B$8:$B$105,0),10))^2))</f>
        <v>145.42596604100004</v>
      </c>
    </row>
    <row r="4777" spans="1:25">
      <c r="A4777" s="403" t="s">
        <v>22</v>
      </c>
      <c r="B4777" s="403" t="s">
        <v>823</v>
      </c>
      <c r="C4777" s="403" t="s">
        <v>343</v>
      </c>
      <c r="D4777" s="403" t="s">
        <v>344</v>
      </c>
      <c r="E4777" s="403" t="s">
        <v>1455</v>
      </c>
      <c r="F4777" s="403">
        <v>0</v>
      </c>
      <c r="O4777" s="403" t="s">
        <v>345</v>
      </c>
      <c r="R4777" s="403">
        <v>4</v>
      </c>
      <c r="S4777" s="403">
        <v>1.1917</v>
      </c>
      <c r="T4777" s="403">
        <v>4.367</v>
      </c>
      <c r="U4777" s="403">
        <v>18.658000000000001</v>
      </c>
      <c r="V4777" s="403">
        <v>22.55</v>
      </c>
      <c r="W4777" s="403">
        <v>10.199999999999999</v>
      </c>
      <c r="X4777" s="404">
        <v>0.23671</v>
      </c>
      <c r="Y4777" s="403">
        <f>X4777+(S4777*((U4777-INDEX('[1]Center of Mass'!$B$8:$M$105,MATCH(A4777,'[1]Center of Mass'!$B$8:$B$105,0),9))^2+(V4777-INDEX('[1]Center of Mass'!$B$8:$M$105,MATCH(A4777,'[1]Center of Mass'!$B$8:$B$105,0),10))^2))</f>
        <v>135.95417117810001</v>
      </c>
    </row>
    <row r="4778" spans="1:25">
      <c r="A4778" s="403" t="s">
        <v>22</v>
      </c>
      <c r="B4778" s="403" t="s">
        <v>825</v>
      </c>
      <c r="C4778" s="403" t="s">
        <v>343</v>
      </c>
      <c r="D4778" s="403" t="s">
        <v>344</v>
      </c>
      <c r="E4778" s="403" t="s">
        <v>1455</v>
      </c>
      <c r="F4778" s="403">
        <v>0</v>
      </c>
      <c r="O4778" s="403" t="s">
        <v>345</v>
      </c>
      <c r="R4778" s="403">
        <v>4</v>
      </c>
      <c r="S4778" s="403">
        <v>1.32</v>
      </c>
      <c r="T4778" s="403">
        <v>4.5999999999999996</v>
      </c>
      <c r="U4778" s="403">
        <v>-0.6</v>
      </c>
      <c r="V4778" s="403">
        <v>23.65</v>
      </c>
      <c r="W4778" s="403">
        <v>10.199999999999999</v>
      </c>
      <c r="X4778" s="404">
        <v>0.29149999999999998</v>
      </c>
      <c r="Y4778" s="403">
        <f>X4778+(S4778*((U4778-INDEX('[1]Center of Mass'!$B$8:$M$105,MATCH(A4778,'[1]Center of Mass'!$B$8:$B$105,0),9))^2+(V4778-INDEX('[1]Center of Mass'!$B$8:$M$105,MATCH(A4778,'[1]Center of Mass'!$B$8:$B$105,0),10))^2))</f>
        <v>830.42736260000027</v>
      </c>
    </row>
    <row r="4779" spans="1:25">
      <c r="A4779" s="403" t="s">
        <v>22</v>
      </c>
      <c r="B4779" s="403" t="s">
        <v>826</v>
      </c>
      <c r="C4779" s="403" t="s">
        <v>343</v>
      </c>
      <c r="D4779" s="403" t="s">
        <v>344</v>
      </c>
      <c r="E4779" s="403" t="s">
        <v>1455</v>
      </c>
      <c r="F4779" s="403">
        <v>0</v>
      </c>
      <c r="O4779" s="403" t="s">
        <v>345</v>
      </c>
      <c r="R4779" s="403">
        <v>4</v>
      </c>
      <c r="S4779" s="403">
        <v>1.21</v>
      </c>
      <c r="T4779" s="403">
        <v>4.4000000000000004</v>
      </c>
      <c r="U4779" s="403">
        <v>0.55000000000000004</v>
      </c>
      <c r="V4779" s="403">
        <v>23.65</v>
      </c>
      <c r="W4779" s="403">
        <v>10.199999999999999</v>
      </c>
      <c r="X4779" s="404">
        <v>0.24401999999999999</v>
      </c>
      <c r="Y4779" s="403">
        <f>X4779+(S4779*((U4779-INDEX('[1]Center of Mass'!$B$8:$M$105,MATCH(A4779,'[1]Center of Mass'!$B$8:$B$105,0),9))^2+(V4779-INDEX('[1]Center of Mass'!$B$8:$M$105,MATCH(A4779,'[1]Center of Mass'!$B$8:$B$105,0),10))^2))</f>
        <v>700.50188104999995</v>
      </c>
    </row>
    <row r="4780" spans="1:25">
      <c r="A4780" s="403" t="s">
        <v>22</v>
      </c>
      <c r="B4780" s="403" t="s">
        <v>827</v>
      </c>
      <c r="C4780" s="403" t="s">
        <v>343</v>
      </c>
      <c r="D4780" s="403" t="s">
        <v>344</v>
      </c>
      <c r="E4780" s="403" t="s">
        <v>1455</v>
      </c>
      <c r="F4780" s="403">
        <v>0</v>
      </c>
      <c r="O4780" s="403" t="s">
        <v>345</v>
      </c>
      <c r="R4780" s="403">
        <v>4</v>
      </c>
      <c r="S4780" s="403">
        <v>1.21</v>
      </c>
      <c r="T4780" s="403">
        <v>4.4000000000000004</v>
      </c>
      <c r="U4780" s="403">
        <v>1.65</v>
      </c>
      <c r="V4780" s="403">
        <v>23.65</v>
      </c>
      <c r="W4780" s="403">
        <v>10.199999999999999</v>
      </c>
      <c r="X4780" s="404">
        <v>0.24401999999999999</v>
      </c>
      <c r="Y4780" s="403">
        <f>X4780+(S4780*((U4780-INDEX('[1]Center of Mass'!$B$8:$M$105,MATCH(A4780,'[1]Center of Mass'!$B$8:$B$105,0),9))^2+(V4780-INDEX('[1]Center of Mass'!$B$8:$M$105,MATCH(A4780,'[1]Center of Mass'!$B$8:$B$105,0),10))^2))</f>
        <v>645.43574905000014</v>
      </c>
    </row>
    <row r="4781" spans="1:25">
      <c r="A4781" s="403" t="s">
        <v>22</v>
      </c>
      <c r="B4781" s="403" t="s">
        <v>828</v>
      </c>
      <c r="C4781" s="403" t="s">
        <v>343</v>
      </c>
      <c r="D4781" s="403" t="s">
        <v>344</v>
      </c>
      <c r="E4781" s="403" t="s">
        <v>1455</v>
      </c>
      <c r="F4781" s="403">
        <v>0</v>
      </c>
      <c r="O4781" s="403" t="s">
        <v>345</v>
      </c>
      <c r="R4781" s="403">
        <v>4</v>
      </c>
      <c r="S4781" s="403">
        <v>1.21</v>
      </c>
      <c r="T4781" s="403">
        <v>4.4000000000000004</v>
      </c>
      <c r="U4781" s="403">
        <v>2.75</v>
      </c>
      <c r="V4781" s="403">
        <v>23.65</v>
      </c>
      <c r="W4781" s="403">
        <v>10.199999999999999</v>
      </c>
      <c r="X4781" s="404">
        <v>0.24401999999999999</v>
      </c>
      <c r="Y4781" s="403">
        <f>X4781+(S4781*((U4781-INDEX('[1]Center of Mass'!$B$8:$M$105,MATCH(A4781,'[1]Center of Mass'!$B$8:$B$105,0),9))^2+(V4781-INDEX('[1]Center of Mass'!$B$8:$M$105,MATCH(A4781,'[1]Center of Mass'!$B$8:$B$105,0),10))^2))</f>
        <v>593.29781705000005</v>
      </c>
    </row>
    <row r="4782" spans="1:25">
      <c r="A4782" s="403" t="s">
        <v>22</v>
      </c>
      <c r="B4782" s="403" t="s">
        <v>895</v>
      </c>
      <c r="C4782" s="403" t="s">
        <v>343</v>
      </c>
      <c r="D4782" s="403" t="s">
        <v>344</v>
      </c>
      <c r="E4782" s="403" t="s">
        <v>1455</v>
      </c>
      <c r="F4782" s="403">
        <v>0</v>
      </c>
      <c r="O4782" s="403" t="s">
        <v>345</v>
      </c>
      <c r="R4782" s="403">
        <v>4</v>
      </c>
      <c r="S4782" s="403">
        <v>1.0725</v>
      </c>
      <c r="T4782" s="403">
        <v>4.1500000000000004</v>
      </c>
      <c r="U4782" s="403">
        <v>3.7879999999999998</v>
      </c>
      <c r="V4782" s="403">
        <v>23.65</v>
      </c>
      <c r="W4782" s="403">
        <v>10.199999999999999</v>
      </c>
      <c r="X4782" s="404">
        <v>0.19311</v>
      </c>
      <c r="Y4782" s="403">
        <f>X4782+(S4782*((U4782-INDEX('[1]Center of Mass'!$B$8:$M$105,MATCH(A4782,'[1]Center of Mass'!$B$8:$B$105,0),9))^2+(V4782-INDEX('[1]Center of Mass'!$B$8:$M$105,MATCH(A4782,'[1]Center of Mass'!$B$8:$B$105,0),10))^2))</f>
        <v>484.62614444250005</v>
      </c>
    </row>
    <row r="4783" spans="1:25">
      <c r="A4783" s="403" t="s">
        <v>22</v>
      </c>
      <c r="B4783" s="403" t="s">
        <v>896</v>
      </c>
      <c r="C4783" s="403" t="s">
        <v>343</v>
      </c>
      <c r="D4783" s="403" t="s">
        <v>344</v>
      </c>
      <c r="E4783" s="403" t="s">
        <v>1455</v>
      </c>
      <c r="F4783" s="403">
        <v>0</v>
      </c>
      <c r="O4783" s="403" t="s">
        <v>345</v>
      </c>
      <c r="R4783" s="403">
        <v>4</v>
      </c>
      <c r="S4783" s="403">
        <v>1.0725</v>
      </c>
      <c r="T4783" s="403">
        <v>4.1500000000000004</v>
      </c>
      <c r="U4783" s="403">
        <v>4.7629999999999999</v>
      </c>
      <c r="V4783" s="403">
        <v>23.65</v>
      </c>
      <c r="W4783" s="403">
        <v>10.199999999999999</v>
      </c>
      <c r="X4783" s="404">
        <v>0.19311</v>
      </c>
      <c r="Y4783" s="403">
        <f>X4783+(S4783*((U4783-INDEX('[1]Center of Mass'!$B$8:$M$105,MATCH(A4783,'[1]Center of Mass'!$B$8:$B$105,0),9))^2+(V4783-INDEX('[1]Center of Mass'!$B$8:$M$105,MATCH(A4783,'[1]Center of Mass'!$B$8:$B$105,0),10))^2))</f>
        <v>448.00512250500014</v>
      </c>
    </row>
    <row r="4784" spans="1:25">
      <c r="A4784" s="403" t="s">
        <v>22</v>
      </c>
      <c r="B4784" s="403" t="s">
        <v>863</v>
      </c>
      <c r="C4784" s="403" t="s">
        <v>343</v>
      </c>
      <c r="D4784" s="403" t="s">
        <v>344</v>
      </c>
      <c r="E4784" s="403" t="s">
        <v>1455</v>
      </c>
      <c r="F4784" s="403">
        <v>0</v>
      </c>
      <c r="O4784" s="403" t="s">
        <v>345</v>
      </c>
      <c r="R4784" s="403">
        <v>4</v>
      </c>
      <c r="S4784" s="403">
        <v>1.0725</v>
      </c>
      <c r="T4784" s="403">
        <v>4.1500000000000004</v>
      </c>
      <c r="U4784" s="403">
        <v>5.7380000000000004</v>
      </c>
      <c r="V4784" s="403">
        <v>23.65</v>
      </c>
      <c r="W4784" s="403">
        <v>10.199999999999999</v>
      </c>
      <c r="X4784" s="404">
        <v>0.19311</v>
      </c>
      <c r="Y4784" s="403">
        <f>X4784+(S4784*((U4784-INDEX('[1]Center of Mass'!$B$8:$M$105,MATCH(A4784,'[1]Center of Mass'!$B$8:$B$105,0),9))^2+(V4784-INDEX('[1]Center of Mass'!$B$8:$M$105,MATCH(A4784,'[1]Center of Mass'!$B$8:$B$105,0),10))^2))</f>
        <v>413.42319119249998</v>
      </c>
    </row>
    <row r="4785" spans="1:25">
      <c r="A4785" s="403" t="s">
        <v>22</v>
      </c>
      <c r="B4785" s="403" t="s">
        <v>897</v>
      </c>
      <c r="C4785" s="403" t="s">
        <v>343</v>
      </c>
      <c r="D4785" s="403" t="s">
        <v>344</v>
      </c>
      <c r="E4785" s="403" t="s">
        <v>1455</v>
      </c>
      <c r="F4785" s="403">
        <v>0</v>
      </c>
      <c r="O4785" s="403" t="s">
        <v>345</v>
      </c>
      <c r="R4785" s="403">
        <v>4</v>
      </c>
      <c r="S4785" s="403">
        <v>1.0725</v>
      </c>
      <c r="T4785" s="403">
        <v>4.1500000000000004</v>
      </c>
      <c r="U4785" s="403">
        <v>6.7130000000000001</v>
      </c>
      <c r="V4785" s="403">
        <v>23.65</v>
      </c>
      <c r="W4785" s="403">
        <v>10.199999999999999</v>
      </c>
      <c r="X4785" s="404">
        <v>0.19311</v>
      </c>
      <c r="Y4785" s="403">
        <f>X4785+(S4785*((U4785-INDEX('[1]Center of Mass'!$B$8:$M$105,MATCH(A4785,'[1]Center of Mass'!$B$8:$B$105,0),9))^2+(V4785-INDEX('[1]Center of Mass'!$B$8:$M$105,MATCH(A4785,'[1]Center of Mass'!$B$8:$B$105,0),10))^2))</f>
        <v>380.88035050499997</v>
      </c>
    </row>
    <row r="4786" spans="1:25">
      <c r="A4786" s="403" t="s">
        <v>22</v>
      </c>
      <c r="B4786" s="403" t="s">
        <v>864</v>
      </c>
      <c r="C4786" s="403" t="s">
        <v>343</v>
      </c>
      <c r="D4786" s="403" t="s">
        <v>344</v>
      </c>
      <c r="E4786" s="403" t="s">
        <v>1455</v>
      </c>
      <c r="F4786" s="403">
        <v>0</v>
      </c>
      <c r="O4786" s="403" t="s">
        <v>345</v>
      </c>
      <c r="R4786" s="403">
        <v>4</v>
      </c>
      <c r="S4786" s="403">
        <v>1.76</v>
      </c>
      <c r="T4786" s="403">
        <v>5.4</v>
      </c>
      <c r="U4786" s="403">
        <v>8</v>
      </c>
      <c r="V4786" s="403">
        <v>23.65</v>
      </c>
      <c r="W4786" s="403">
        <v>10.199999999999999</v>
      </c>
      <c r="X4786" s="404">
        <v>0.55293000000000003</v>
      </c>
      <c r="Y4786" s="403">
        <f>X4786+(S4786*((U4786-INDEX('[1]Center of Mass'!$B$8:$M$105,MATCH(A4786,'[1]Center of Mass'!$B$8:$B$105,0),9))^2+(V4786-INDEX('[1]Center of Mass'!$B$8:$M$105,MATCH(A4786,'[1]Center of Mass'!$B$8:$B$105,0),10))^2))</f>
        <v>559.90135479999992</v>
      </c>
    </row>
    <row r="4787" spans="1:25">
      <c r="A4787" s="403" t="s">
        <v>22</v>
      </c>
      <c r="B4787" s="403" t="s">
        <v>573</v>
      </c>
      <c r="C4787" s="403" t="s">
        <v>343</v>
      </c>
      <c r="D4787" s="403" t="s">
        <v>344</v>
      </c>
      <c r="E4787" s="403" t="s">
        <v>1455</v>
      </c>
      <c r="F4787" s="403">
        <v>0</v>
      </c>
      <c r="O4787" s="403" t="s">
        <v>345</v>
      </c>
      <c r="R4787" s="403">
        <v>4</v>
      </c>
      <c r="S4787" s="403">
        <v>0.77</v>
      </c>
      <c r="T4787" s="403">
        <v>3.6</v>
      </c>
      <c r="U4787" s="403">
        <v>9.15</v>
      </c>
      <c r="V4787" s="403">
        <v>23.65</v>
      </c>
      <c r="W4787" s="403">
        <v>10.199999999999999</v>
      </c>
      <c r="X4787" s="404">
        <v>0.10908</v>
      </c>
      <c r="Y4787" s="403">
        <f>X4787+(S4787*((U4787-INDEX('[1]Center of Mass'!$B$8:$M$105,MATCH(A4787,'[1]Center of Mass'!$B$8:$B$105,0),9))^2+(V4787-INDEX('[1]Center of Mass'!$B$8:$M$105,MATCH(A4787,'[1]Center of Mass'!$B$8:$B$105,0),10))^2))</f>
        <v>221.42733485000002</v>
      </c>
    </row>
    <row r="4788" spans="1:25">
      <c r="A4788" s="403" t="s">
        <v>22</v>
      </c>
      <c r="B4788" s="403" t="s">
        <v>574</v>
      </c>
      <c r="C4788" s="403" t="s">
        <v>343</v>
      </c>
      <c r="D4788" s="403" t="s">
        <v>344</v>
      </c>
      <c r="E4788" s="403" t="s">
        <v>1455</v>
      </c>
      <c r="F4788" s="403">
        <v>0</v>
      </c>
      <c r="O4788" s="403" t="s">
        <v>345</v>
      </c>
      <c r="R4788" s="403">
        <v>4</v>
      </c>
      <c r="S4788" s="403">
        <v>1.43</v>
      </c>
      <c r="T4788" s="403">
        <v>4.8</v>
      </c>
      <c r="U4788" s="403">
        <v>10.15</v>
      </c>
      <c r="V4788" s="403">
        <v>23.65</v>
      </c>
      <c r="W4788" s="403">
        <v>10.199999999999999</v>
      </c>
      <c r="X4788" s="404">
        <v>0.34558</v>
      </c>
      <c r="Y4788" s="403">
        <f>X4788+(S4788*((U4788-INDEX('[1]Center of Mass'!$B$8:$M$105,MATCH(A4788,'[1]Center of Mass'!$B$8:$B$105,0),9))^2+(V4788-INDEX('[1]Center of Mass'!$B$8:$M$105,MATCH(A4788,'[1]Center of Mass'!$B$8:$B$105,0),10))^2))</f>
        <v>376.65623614999998</v>
      </c>
    </row>
    <row r="4789" spans="1:25">
      <c r="A4789" s="403" t="s">
        <v>22</v>
      </c>
      <c r="B4789" s="403" t="s">
        <v>534</v>
      </c>
      <c r="C4789" s="403" t="s">
        <v>343</v>
      </c>
      <c r="D4789" s="403" t="s">
        <v>344</v>
      </c>
      <c r="E4789" s="403" t="s">
        <v>1455</v>
      </c>
      <c r="F4789" s="403">
        <v>0</v>
      </c>
      <c r="O4789" s="403" t="s">
        <v>345</v>
      </c>
      <c r="R4789" s="403">
        <v>4</v>
      </c>
      <c r="S4789" s="403">
        <v>1.0449999999999999</v>
      </c>
      <c r="T4789" s="403">
        <v>4.0999999999999996</v>
      </c>
      <c r="U4789" s="403">
        <v>11.275</v>
      </c>
      <c r="V4789" s="403">
        <v>23.65</v>
      </c>
      <c r="W4789" s="403">
        <v>10.199999999999999</v>
      </c>
      <c r="X4789" s="404">
        <v>0.18396000000000001</v>
      </c>
      <c r="Y4789" s="403">
        <f>X4789+(S4789*((U4789-INDEX('[1]Center of Mass'!$B$8:$M$105,MATCH(A4789,'[1]Center of Mass'!$B$8:$B$105,0),9))^2+(V4789-INDEX('[1]Center of Mass'!$B$8:$M$105,MATCH(A4789,'[1]Center of Mass'!$B$8:$B$105,0),10))^2))</f>
        <v>249.14364184999997</v>
      </c>
    </row>
    <row r="4790" spans="1:25">
      <c r="A4790" s="403" t="s">
        <v>22</v>
      </c>
      <c r="B4790" s="403" t="s">
        <v>535</v>
      </c>
      <c r="C4790" s="403" t="s">
        <v>343</v>
      </c>
      <c r="D4790" s="403" t="s">
        <v>344</v>
      </c>
      <c r="E4790" s="403" t="s">
        <v>1455</v>
      </c>
      <c r="F4790" s="403">
        <v>0</v>
      </c>
      <c r="O4790" s="403" t="s">
        <v>345</v>
      </c>
      <c r="R4790" s="403">
        <v>4</v>
      </c>
      <c r="S4790" s="403">
        <v>1.0449999999999999</v>
      </c>
      <c r="T4790" s="403">
        <v>4.0999999999999996</v>
      </c>
      <c r="U4790" s="403">
        <v>12.225</v>
      </c>
      <c r="V4790" s="403">
        <v>23.65</v>
      </c>
      <c r="W4790" s="403">
        <v>10.199999999999999</v>
      </c>
      <c r="X4790" s="404">
        <v>0.18396000000000001</v>
      </c>
      <c r="Y4790" s="403">
        <f>X4790+(S4790*((U4790-INDEX('[1]Center of Mass'!$B$8:$M$105,MATCH(A4790,'[1]Center of Mass'!$B$8:$B$105,0),9))^2+(V4790-INDEX('[1]Center of Mass'!$B$8:$M$105,MATCH(A4790,'[1]Center of Mass'!$B$8:$B$105,0),10))^2))</f>
        <v>229.21716385000002</v>
      </c>
    </row>
    <row r="4791" spans="1:25">
      <c r="A4791" s="403" t="s">
        <v>22</v>
      </c>
      <c r="B4791" s="403" t="s">
        <v>536</v>
      </c>
      <c r="C4791" s="403" t="s">
        <v>343</v>
      </c>
      <c r="D4791" s="403" t="s">
        <v>344</v>
      </c>
      <c r="E4791" s="403" t="s">
        <v>1455</v>
      </c>
      <c r="F4791" s="403">
        <v>0</v>
      </c>
      <c r="O4791" s="403" t="s">
        <v>345</v>
      </c>
      <c r="R4791" s="403">
        <v>4</v>
      </c>
      <c r="S4791" s="403">
        <v>1.1917</v>
      </c>
      <c r="T4791" s="403">
        <v>4.367</v>
      </c>
      <c r="U4791" s="403">
        <v>13.242000000000001</v>
      </c>
      <c r="V4791" s="403">
        <v>23.65</v>
      </c>
      <c r="W4791" s="403">
        <v>10.199999999999999</v>
      </c>
      <c r="X4791" s="404">
        <v>0.23671</v>
      </c>
      <c r="Y4791" s="403">
        <f>X4791+(S4791*((U4791-INDEX('[1]Center of Mass'!$B$8:$M$105,MATCH(A4791,'[1]Center of Mass'!$B$8:$B$105,0),9))^2+(V4791-INDEX('[1]Center of Mass'!$B$8:$M$105,MATCH(A4791,'[1]Center of Mass'!$B$8:$B$105,0),10))^2))</f>
        <v>239.47971471649998</v>
      </c>
    </row>
    <row r="4792" spans="1:25">
      <c r="A4792" s="403" t="s">
        <v>22</v>
      </c>
      <c r="B4792" s="403" t="s">
        <v>537</v>
      </c>
      <c r="C4792" s="403" t="s">
        <v>343</v>
      </c>
      <c r="D4792" s="403" t="s">
        <v>344</v>
      </c>
      <c r="E4792" s="403" t="s">
        <v>1455</v>
      </c>
      <c r="F4792" s="403">
        <v>0</v>
      </c>
      <c r="O4792" s="403" t="s">
        <v>345</v>
      </c>
      <c r="R4792" s="403">
        <v>4</v>
      </c>
      <c r="S4792" s="403">
        <v>1.1917</v>
      </c>
      <c r="T4792" s="403">
        <v>4.367</v>
      </c>
      <c r="U4792" s="403">
        <v>14.324999999999999</v>
      </c>
      <c r="V4792" s="403">
        <v>23.65</v>
      </c>
      <c r="W4792" s="403">
        <v>10.199999999999999</v>
      </c>
      <c r="X4792" s="404">
        <v>0.23671</v>
      </c>
      <c r="Y4792" s="403">
        <f>X4792+(S4792*((U4792-INDEX('[1]Center of Mass'!$B$8:$M$105,MATCH(A4792,'[1]Center of Mass'!$B$8:$B$105,0),9))^2+(V4792-INDEX('[1]Center of Mass'!$B$8:$M$105,MATCH(A4792,'[1]Center of Mass'!$B$8:$B$105,0),10))^2))</f>
        <v>218.82348406099999</v>
      </c>
    </row>
    <row r="4793" spans="1:25">
      <c r="A4793" s="403" t="s">
        <v>22</v>
      </c>
      <c r="B4793" s="403" t="s">
        <v>538</v>
      </c>
      <c r="C4793" s="403" t="s">
        <v>343</v>
      </c>
      <c r="D4793" s="403" t="s">
        <v>344</v>
      </c>
      <c r="E4793" s="403" t="s">
        <v>1455</v>
      </c>
      <c r="F4793" s="403">
        <v>0</v>
      </c>
      <c r="O4793" s="403" t="s">
        <v>345</v>
      </c>
      <c r="R4793" s="403">
        <v>4</v>
      </c>
      <c r="S4793" s="403">
        <v>1.1917</v>
      </c>
      <c r="T4793" s="403">
        <v>4.367</v>
      </c>
      <c r="U4793" s="403">
        <v>15.407999999999999</v>
      </c>
      <c r="V4793" s="403">
        <v>23.65</v>
      </c>
      <c r="W4793" s="403">
        <v>10.199999999999999</v>
      </c>
      <c r="X4793" s="404">
        <v>0.23671</v>
      </c>
      <c r="Y4793" s="403">
        <f>X4793+(S4793*((U4793-INDEX('[1]Center of Mass'!$B$8:$M$105,MATCH(A4793,'[1]Center of Mass'!$B$8:$B$105,0),9))^2+(V4793-INDEX('[1]Center of Mass'!$B$8:$M$105,MATCH(A4793,'[1]Center of Mass'!$B$8:$B$105,0),10))^2))</f>
        <v>200.96271704809996</v>
      </c>
    </row>
    <row r="4794" spans="1:25">
      <c r="A4794" s="403" t="s">
        <v>22</v>
      </c>
      <c r="B4794" s="403" t="s">
        <v>400</v>
      </c>
      <c r="C4794" s="403" t="s">
        <v>343</v>
      </c>
      <c r="D4794" s="403" t="s">
        <v>344</v>
      </c>
      <c r="E4794" s="403" t="s">
        <v>1455</v>
      </c>
      <c r="F4794" s="403">
        <v>0</v>
      </c>
      <c r="O4794" s="403" t="s">
        <v>345</v>
      </c>
      <c r="R4794" s="403">
        <v>4</v>
      </c>
      <c r="S4794" s="403">
        <v>1.1917</v>
      </c>
      <c r="T4794" s="403">
        <v>4.367</v>
      </c>
      <c r="U4794" s="403">
        <v>16.492000000000001</v>
      </c>
      <c r="V4794" s="403">
        <v>23.65</v>
      </c>
      <c r="W4794" s="403">
        <v>10.199999999999999</v>
      </c>
      <c r="X4794" s="404">
        <v>0.23671</v>
      </c>
      <c r="Y4794" s="403">
        <f>X4794+(S4794*((U4794-INDEX('[1]Center of Mass'!$B$8:$M$105,MATCH(A4794,'[1]Center of Mass'!$B$8:$B$105,0),9))^2+(V4794-INDEX('[1]Center of Mass'!$B$8:$M$105,MATCH(A4794,'[1]Center of Mass'!$B$8:$B$105,0),10))^2))</f>
        <v>185.88479476649999</v>
      </c>
    </row>
    <row r="4795" spans="1:25">
      <c r="A4795" s="403" t="s">
        <v>22</v>
      </c>
      <c r="B4795" s="403" t="s">
        <v>539</v>
      </c>
      <c r="C4795" s="403" t="s">
        <v>343</v>
      </c>
      <c r="D4795" s="403" t="s">
        <v>344</v>
      </c>
      <c r="E4795" s="403" t="s">
        <v>1455</v>
      </c>
      <c r="F4795" s="403">
        <v>0</v>
      </c>
      <c r="O4795" s="403" t="s">
        <v>345</v>
      </c>
      <c r="R4795" s="403">
        <v>4</v>
      </c>
      <c r="S4795" s="403">
        <v>1.1917</v>
      </c>
      <c r="T4795" s="403">
        <v>4.367</v>
      </c>
      <c r="U4795" s="403">
        <v>17.574999999999999</v>
      </c>
      <c r="V4795" s="403">
        <v>23.65</v>
      </c>
      <c r="W4795" s="403">
        <v>10.199999999999999</v>
      </c>
      <c r="X4795" s="404">
        <v>0.23671</v>
      </c>
      <c r="Y4795" s="403">
        <f>X4795+(S4795*((U4795-INDEX('[1]Center of Mass'!$B$8:$M$105,MATCH(A4795,'[1]Center of Mass'!$B$8:$B$105,0),9))^2+(V4795-INDEX('[1]Center of Mass'!$B$8:$M$105,MATCH(A4795,'[1]Center of Mass'!$B$8:$B$105,0),10))^2))</f>
        <v>173.617536261</v>
      </c>
    </row>
    <row r="4796" spans="1:25">
      <c r="A4796" s="403" t="s">
        <v>22</v>
      </c>
      <c r="B4796" s="403" t="s">
        <v>401</v>
      </c>
      <c r="C4796" s="403" t="s">
        <v>343</v>
      </c>
      <c r="D4796" s="403" t="s">
        <v>344</v>
      </c>
      <c r="E4796" s="403" t="s">
        <v>1455</v>
      </c>
      <c r="F4796" s="403">
        <v>0</v>
      </c>
      <c r="O4796" s="403" t="s">
        <v>345</v>
      </c>
      <c r="R4796" s="403">
        <v>4</v>
      </c>
      <c r="S4796" s="403">
        <v>1.1917</v>
      </c>
      <c r="T4796" s="403">
        <v>4.367</v>
      </c>
      <c r="U4796" s="403">
        <v>18.658000000000001</v>
      </c>
      <c r="V4796" s="403">
        <v>23.65</v>
      </c>
      <c r="W4796" s="403">
        <v>10.199999999999999</v>
      </c>
      <c r="X4796" s="404">
        <v>0.23671</v>
      </c>
      <c r="Y4796" s="403">
        <f>X4796+(S4796*((U4796-INDEX('[1]Center of Mass'!$B$8:$M$105,MATCH(A4796,'[1]Center of Mass'!$B$8:$B$105,0),9))^2+(V4796-INDEX('[1]Center of Mass'!$B$8:$M$105,MATCH(A4796,'[1]Center of Mass'!$B$8:$B$105,0),10))^2))</f>
        <v>164.14574139809994</v>
      </c>
    </row>
    <row r="4797" spans="1:25">
      <c r="A4797" s="403" t="s">
        <v>22</v>
      </c>
      <c r="B4797" s="403" t="s">
        <v>403</v>
      </c>
      <c r="C4797" s="403" t="s">
        <v>343</v>
      </c>
      <c r="D4797" s="403" t="s">
        <v>344</v>
      </c>
      <c r="E4797" s="403" t="s">
        <v>1455</v>
      </c>
      <c r="F4797" s="403">
        <v>0</v>
      </c>
      <c r="O4797" s="403" t="s">
        <v>345</v>
      </c>
      <c r="R4797" s="403">
        <v>4</v>
      </c>
      <c r="S4797" s="403">
        <v>1.5</v>
      </c>
      <c r="T4797" s="403">
        <v>4.9000000000000004</v>
      </c>
      <c r="U4797" s="403">
        <v>-0.6</v>
      </c>
      <c r="V4797" s="403">
        <v>24.824999999999999</v>
      </c>
      <c r="W4797" s="403">
        <v>10.199999999999999</v>
      </c>
      <c r="X4797" s="404">
        <v>0.37530999999999998</v>
      </c>
      <c r="Y4797" s="403">
        <f>X4797+(S4797*((U4797-INDEX('[1]Center of Mass'!$B$8:$M$105,MATCH(A4797,'[1]Center of Mass'!$B$8:$B$105,0),9))^2+(V4797-INDEX('[1]Center of Mass'!$B$8:$M$105,MATCH(A4797,'[1]Center of Mass'!$B$8:$B$105,0),10))^2))</f>
        <v>985.62553000000014</v>
      </c>
    </row>
    <row r="4798" spans="1:25">
      <c r="A4798" s="403" t="s">
        <v>22</v>
      </c>
      <c r="B4798" s="403" t="s">
        <v>404</v>
      </c>
      <c r="C4798" s="403" t="s">
        <v>343</v>
      </c>
      <c r="D4798" s="403" t="s">
        <v>344</v>
      </c>
      <c r="E4798" s="403" t="s">
        <v>1455</v>
      </c>
      <c r="F4798" s="403">
        <v>0</v>
      </c>
      <c r="O4798" s="403" t="s">
        <v>345</v>
      </c>
      <c r="R4798" s="403">
        <v>4</v>
      </c>
      <c r="S4798" s="403">
        <v>1.375</v>
      </c>
      <c r="T4798" s="403">
        <v>4.7</v>
      </c>
      <c r="U4798" s="403">
        <v>0.55000000000000004</v>
      </c>
      <c r="V4798" s="403">
        <v>24.824999999999999</v>
      </c>
      <c r="W4798" s="403">
        <v>10.199999999999999</v>
      </c>
      <c r="X4798" s="404">
        <v>0.31768000000000002</v>
      </c>
      <c r="Y4798" s="403">
        <f>X4798+(S4798*((U4798-INDEX('[1]Center of Mass'!$B$8:$M$105,MATCH(A4798,'[1]Center of Mass'!$B$8:$B$105,0),9))^2+(V4798-INDEX('[1]Center of Mass'!$B$8:$M$105,MATCH(A4798,'[1]Center of Mass'!$B$8:$B$105,0),10))^2))</f>
        <v>834.48642749999999</v>
      </c>
    </row>
    <row r="4799" spans="1:25">
      <c r="A4799" s="403" t="s">
        <v>22</v>
      </c>
      <c r="B4799" s="403" t="s">
        <v>405</v>
      </c>
      <c r="C4799" s="403" t="s">
        <v>343</v>
      </c>
      <c r="D4799" s="403" t="s">
        <v>344</v>
      </c>
      <c r="E4799" s="403" t="s">
        <v>1455</v>
      </c>
      <c r="F4799" s="403">
        <v>0</v>
      </c>
      <c r="O4799" s="403" t="s">
        <v>345</v>
      </c>
      <c r="R4799" s="403">
        <v>4</v>
      </c>
      <c r="S4799" s="403">
        <v>1.375</v>
      </c>
      <c r="T4799" s="403">
        <v>4.7</v>
      </c>
      <c r="U4799" s="403">
        <v>1.65</v>
      </c>
      <c r="V4799" s="403">
        <v>24.824999999999999</v>
      </c>
      <c r="W4799" s="403">
        <v>10.199999999999999</v>
      </c>
      <c r="X4799" s="404">
        <v>0.31768000000000002</v>
      </c>
      <c r="Y4799" s="403">
        <f>X4799+(S4799*((U4799-INDEX('[1]Center of Mass'!$B$8:$M$105,MATCH(A4799,'[1]Center of Mass'!$B$8:$B$105,0),9))^2+(V4799-INDEX('[1]Center of Mass'!$B$8:$M$105,MATCH(A4799,'[1]Center of Mass'!$B$8:$B$105,0),10))^2))</f>
        <v>771.91127750000021</v>
      </c>
    </row>
    <row r="4800" spans="1:25">
      <c r="A4800" s="403" t="s">
        <v>22</v>
      </c>
      <c r="B4800" s="403" t="s">
        <v>406</v>
      </c>
      <c r="C4800" s="403" t="s">
        <v>343</v>
      </c>
      <c r="D4800" s="403" t="s">
        <v>344</v>
      </c>
      <c r="E4800" s="403" t="s">
        <v>1455</v>
      </c>
      <c r="F4800" s="403">
        <v>0</v>
      </c>
      <c r="O4800" s="403" t="s">
        <v>345</v>
      </c>
      <c r="R4800" s="403">
        <v>4</v>
      </c>
      <c r="S4800" s="403">
        <v>1.375</v>
      </c>
      <c r="T4800" s="403">
        <v>4.7</v>
      </c>
      <c r="U4800" s="403">
        <v>2.75</v>
      </c>
      <c r="V4800" s="403">
        <v>24.824999999999999</v>
      </c>
      <c r="W4800" s="403">
        <v>10.199999999999999</v>
      </c>
      <c r="X4800" s="404">
        <v>0.31768000000000002</v>
      </c>
      <c r="Y4800" s="403">
        <f>X4800+(S4800*((U4800-INDEX('[1]Center of Mass'!$B$8:$M$105,MATCH(A4800,'[1]Center of Mass'!$B$8:$B$105,0),9))^2+(V4800-INDEX('[1]Center of Mass'!$B$8:$M$105,MATCH(A4800,'[1]Center of Mass'!$B$8:$B$105,0),10))^2))</f>
        <v>712.66362750000008</v>
      </c>
    </row>
    <row r="4801" spans="1:25">
      <c r="A4801" s="403" t="s">
        <v>22</v>
      </c>
      <c r="B4801" s="403" t="s">
        <v>407</v>
      </c>
      <c r="C4801" s="403" t="s">
        <v>343</v>
      </c>
      <c r="D4801" s="403" t="s">
        <v>344</v>
      </c>
      <c r="E4801" s="403" t="s">
        <v>1455</v>
      </c>
      <c r="F4801" s="403">
        <v>0</v>
      </c>
      <c r="O4801" s="403" t="s">
        <v>345</v>
      </c>
      <c r="R4801" s="403">
        <v>4</v>
      </c>
      <c r="S4801" s="403">
        <v>1.2188000000000001</v>
      </c>
      <c r="T4801" s="403">
        <v>4.45</v>
      </c>
      <c r="U4801" s="403">
        <v>3.7869999999999999</v>
      </c>
      <c r="V4801" s="403">
        <v>24.824999999999999</v>
      </c>
      <c r="W4801" s="403">
        <v>10.199999999999999</v>
      </c>
      <c r="X4801" s="404">
        <v>0.25524000000000002</v>
      </c>
      <c r="Y4801" s="403">
        <f>X4801+(S4801*((U4801-INDEX('[1]Center of Mass'!$B$8:$M$105,MATCH(A4801,'[1]Center of Mass'!$B$8:$B$105,0),9))^2+(V4801-INDEX('[1]Center of Mass'!$B$8:$M$105,MATCH(A4801,'[1]Center of Mass'!$B$8:$B$105,0),10))^2))</f>
        <v>584.87031431800017</v>
      </c>
    </row>
    <row r="4802" spans="1:25">
      <c r="A4802" s="403" t="s">
        <v>22</v>
      </c>
      <c r="B4802" s="403" t="s">
        <v>408</v>
      </c>
      <c r="C4802" s="403" t="s">
        <v>343</v>
      </c>
      <c r="D4802" s="403" t="s">
        <v>344</v>
      </c>
      <c r="E4802" s="403" t="s">
        <v>1455</v>
      </c>
      <c r="F4802" s="403">
        <v>0</v>
      </c>
      <c r="O4802" s="403" t="s">
        <v>345</v>
      </c>
      <c r="R4802" s="403">
        <v>4</v>
      </c>
      <c r="S4802" s="403">
        <v>1.2188000000000001</v>
      </c>
      <c r="T4802" s="403">
        <v>4.45</v>
      </c>
      <c r="U4802" s="403">
        <v>4.7619999999999996</v>
      </c>
      <c r="V4802" s="403">
        <v>24.824999999999999</v>
      </c>
      <c r="W4802" s="403">
        <v>10.199999999999999</v>
      </c>
      <c r="X4802" s="404">
        <v>0.25524000000000002</v>
      </c>
      <c r="Y4802" s="403">
        <f>X4802+(S4802*((U4802-INDEX('[1]Center of Mass'!$B$8:$M$105,MATCH(A4802,'[1]Center of Mass'!$B$8:$B$105,0),9))^2+(V4802-INDEX('[1]Center of Mass'!$B$8:$M$105,MATCH(A4802,'[1]Center of Mass'!$B$8:$B$105,0),10))^2))</f>
        <v>543.25143272800005</v>
      </c>
    </row>
    <row r="4803" spans="1:25">
      <c r="A4803" s="403" t="s">
        <v>22</v>
      </c>
      <c r="B4803" s="403" t="s">
        <v>409</v>
      </c>
      <c r="C4803" s="403" t="s">
        <v>343</v>
      </c>
      <c r="D4803" s="403" t="s">
        <v>344</v>
      </c>
      <c r="E4803" s="403" t="s">
        <v>1455</v>
      </c>
      <c r="F4803" s="403">
        <v>0</v>
      </c>
      <c r="O4803" s="403" t="s">
        <v>345</v>
      </c>
      <c r="R4803" s="403">
        <v>4</v>
      </c>
      <c r="S4803" s="403">
        <v>1.2188000000000001</v>
      </c>
      <c r="T4803" s="403">
        <v>4.45</v>
      </c>
      <c r="U4803" s="403">
        <v>5.7370000000000001</v>
      </c>
      <c r="V4803" s="403">
        <v>24.824999999999999</v>
      </c>
      <c r="W4803" s="403">
        <v>10.199999999999999</v>
      </c>
      <c r="X4803" s="404">
        <v>0.25524000000000002</v>
      </c>
      <c r="Y4803" s="403">
        <f>X4803+(S4803*((U4803-INDEX('[1]Center of Mass'!$B$8:$M$105,MATCH(A4803,'[1]Center of Mass'!$B$8:$B$105,0),9))^2+(V4803-INDEX('[1]Center of Mass'!$B$8:$M$105,MATCH(A4803,'[1]Center of Mass'!$B$8:$B$105,0),10))^2))</f>
        <v>503.94979463800007</v>
      </c>
    </row>
    <row r="4804" spans="1:25">
      <c r="A4804" s="403" t="s">
        <v>22</v>
      </c>
      <c r="B4804" s="403" t="s">
        <v>456</v>
      </c>
      <c r="C4804" s="403" t="s">
        <v>343</v>
      </c>
      <c r="D4804" s="403" t="s">
        <v>344</v>
      </c>
      <c r="E4804" s="403" t="s">
        <v>1455</v>
      </c>
      <c r="F4804" s="403">
        <v>0</v>
      </c>
      <c r="O4804" s="403" t="s">
        <v>345</v>
      </c>
      <c r="R4804" s="403">
        <v>4</v>
      </c>
      <c r="S4804" s="403">
        <v>1.2188000000000001</v>
      </c>
      <c r="T4804" s="403">
        <v>4.45</v>
      </c>
      <c r="U4804" s="403">
        <v>6.7130000000000001</v>
      </c>
      <c r="V4804" s="403">
        <v>24.824999999999999</v>
      </c>
      <c r="W4804" s="403">
        <v>10.199999999999999</v>
      </c>
      <c r="X4804" s="404">
        <v>0.25524000000000002</v>
      </c>
      <c r="Y4804" s="403">
        <f>X4804+(S4804*((U4804-INDEX('[1]Center of Mass'!$B$8:$M$105,MATCH(A4804,'[1]Center of Mass'!$B$8:$B$105,0),9))^2+(V4804-INDEX('[1]Center of Mass'!$B$8:$M$105,MATCH(A4804,'[1]Center of Mass'!$B$8:$B$105,0),10))^2))</f>
        <v>466.92865688440003</v>
      </c>
    </row>
    <row r="4805" spans="1:25">
      <c r="A4805" s="403" t="s">
        <v>22</v>
      </c>
      <c r="B4805" s="403" t="s">
        <v>410</v>
      </c>
      <c r="C4805" s="403" t="s">
        <v>343</v>
      </c>
      <c r="D4805" s="403" t="s">
        <v>344</v>
      </c>
      <c r="E4805" s="403" t="s">
        <v>1455</v>
      </c>
      <c r="F4805" s="403">
        <v>0</v>
      </c>
      <c r="O4805" s="403" t="s">
        <v>345</v>
      </c>
      <c r="R4805" s="403">
        <v>4</v>
      </c>
      <c r="S4805" s="403">
        <v>2</v>
      </c>
      <c r="T4805" s="403">
        <v>5.7</v>
      </c>
      <c r="U4805" s="403">
        <v>8</v>
      </c>
      <c r="V4805" s="403">
        <v>24.824999999999999</v>
      </c>
      <c r="W4805" s="403">
        <v>10.199999999999999</v>
      </c>
      <c r="X4805" s="404">
        <v>0.68708000000000002</v>
      </c>
      <c r="Y4805" s="403">
        <f>X4805+(S4805*((U4805-INDEX('[1]Center of Mass'!$B$8:$M$105,MATCH(A4805,'[1]Center of Mass'!$B$8:$B$105,0),9))^2+(V4805-INDEX('[1]Center of Mass'!$B$8:$M$105,MATCH(A4805,'[1]Center of Mass'!$B$8:$B$105,0),10))^2))</f>
        <v>692.19564000000003</v>
      </c>
    </row>
    <row r="4806" spans="1:25">
      <c r="A4806" s="403" t="s">
        <v>22</v>
      </c>
      <c r="B4806" s="403" t="s">
        <v>412</v>
      </c>
      <c r="C4806" s="403" t="s">
        <v>343</v>
      </c>
      <c r="D4806" s="403" t="s">
        <v>344</v>
      </c>
      <c r="E4806" s="403" t="s">
        <v>1455</v>
      </c>
      <c r="F4806" s="403">
        <v>0</v>
      </c>
      <c r="O4806" s="403" t="s">
        <v>345</v>
      </c>
      <c r="R4806" s="403">
        <v>4</v>
      </c>
      <c r="S4806" s="403">
        <v>0.875</v>
      </c>
      <c r="T4806" s="403">
        <v>3.9</v>
      </c>
      <c r="U4806" s="403">
        <v>9.15</v>
      </c>
      <c r="V4806" s="403">
        <v>24.824999999999999</v>
      </c>
      <c r="W4806" s="403">
        <v>10.199999999999999</v>
      </c>
      <c r="X4806" s="404">
        <v>0.14965999999999999</v>
      </c>
      <c r="Y4806" s="403">
        <f>X4806+(S4806*((U4806-INDEX('[1]Center of Mass'!$B$8:$M$105,MATCH(A4806,'[1]Center of Mass'!$B$8:$B$105,0),9))^2+(V4806-INDEX('[1]Center of Mass'!$B$8:$M$105,MATCH(A4806,'[1]Center of Mass'!$B$8:$B$105,0),10))^2))</f>
        <v>276.09751749999998</v>
      </c>
    </row>
    <row r="4807" spans="1:25">
      <c r="A4807" s="403" t="s">
        <v>22</v>
      </c>
      <c r="B4807" s="403" t="s">
        <v>413</v>
      </c>
      <c r="C4807" s="403" t="s">
        <v>343</v>
      </c>
      <c r="D4807" s="403" t="s">
        <v>344</v>
      </c>
      <c r="E4807" s="403" t="s">
        <v>1455</v>
      </c>
      <c r="F4807" s="403">
        <v>0</v>
      </c>
      <c r="O4807" s="403" t="s">
        <v>345</v>
      </c>
      <c r="R4807" s="403">
        <v>4</v>
      </c>
      <c r="S4807" s="403">
        <v>1.625</v>
      </c>
      <c r="T4807" s="403">
        <v>5.0999999999999996</v>
      </c>
      <c r="U4807" s="403">
        <v>10.15</v>
      </c>
      <c r="V4807" s="403">
        <v>24.824999999999999</v>
      </c>
      <c r="W4807" s="403">
        <v>10.199999999999999</v>
      </c>
      <c r="X4807" s="404">
        <v>0.44044</v>
      </c>
      <c r="Y4807" s="403">
        <f>X4807+(S4807*((U4807-INDEX('[1]Center of Mass'!$B$8:$M$105,MATCH(A4807,'[1]Center of Mass'!$B$8:$B$105,0),9))^2+(V4807-INDEX('[1]Center of Mass'!$B$8:$M$105,MATCH(A4807,'[1]Center of Mass'!$B$8:$B$105,0),10))^2))</f>
        <v>473.4730325000001</v>
      </c>
    </row>
    <row r="4808" spans="1:25">
      <c r="A4808" s="403" t="s">
        <v>22</v>
      </c>
      <c r="B4808" s="403" t="s">
        <v>414</v>
      </c>
      <c r="C4808" s="403" t="s">
        <v>343</v>
      </c>
      <c r="D4808" s="403" t="s">
        <v>344</v>
      </c>
      <c r="E4808" s="403" t="s">
        <v>1455</v>
      </c>
      <c r="F4808" s="403">
        <v>0</v>
      </c>
      <c r="O4808" s="403" t="s">
        <v>345</v>
      </c>
      <c r="R4808" s="403">
        <v>4</v>
      </c>
      <c r="S4808" s="403">
        <v>1.1875</v>
      </c>
      <c r="T4808" s="403">
        <v>4.4000000000000004</v>
      </c>
      <c r="U4808" s="403">
        <v>11.275</v>
      </c>
      <c r="V4808" s="403">
        <v>24.824999999999999</v>
      </c>
      <c r="W4808" s="403">
        <v>10.199999999999999</v>
      </c>
      <c r="X4808" s="404">
        <v>0.24393000000000001</v>
      </c>
      <c r="Y4808" s="403">
        <f>X4808+(S4808*((U4808-INDEX('[1]Center of Mass'!$B$8:$M$105,MATCH(A4808,'[1]Center of Mass'!$B$8:$B$105,0),9))^2+(V4808-INDEX('[1]Center of Mass'!$B$8:$M$105,MATCH(A4808,'[1]Center of Mass'!$B$8:$B$105,0),10))^2))</f>
        <v>316.33458593749998</v>
      </c>
    </row>
    <row r="4809" spans="1:25">
      <c r="A4809" s="403" t="s">
        <v>22</v>
      </c>
      <c r="B4809" s="403" t="s">
        <v>415</v>
      </c>
      <c r="C4809" s="403" t="s">
        <v>343</v>
      </c>
      <c r="D4809" s="403" t="s">
        <v>344</v>
      </c>
      <c r="E4809" s="403" t="s">
        <v>1455</v>
      </c>
      <c r="F4809" s="403">
        <v>0</v>
      </c>
      <c r="O4809" s="403" t="s">
        <v>345</v>
      </c>
      <c r="R4809" s="403">
        <v>4</v>
      </c>
      <c r="S4809" s="403">
        <v>1.1875</v>
      </c>
      <c r="T4809" s="403">
        <v>4.4000000000000004</v>
      </c>
      <c r="U4809" s="403">
        <v>12.225</v>
      </c>
      <c r="V4809" s="403">
        <v>24.824999999999999</v>
      </c>
      <c r="W4809" s="403">
        <v>10.199999999999999</v>
      </c>
      <c r="X4809" s="404">
        <v>0.24393000000000001</v>
      </c>
      <c r="Y4809" s="403">
        <f>X4809+(S4809*((U4809-INDEX('[1]Center of Mass'!$B$8:$M$105,MATCH(A4809,'[1]Center of Mass'!$B$8:$B$105,0),9))^2+(V4809-INDEX('[1]Center of Mass'!$B$8:$M$105,MATCH(A4809,'[1]Center of Mass'!$B$8:$B$105,0),10))^2))</f>
        <v>293.69086093750002</v>
      </c>
    </row>
    <row r="4810" spans="1:25">
      <c r="A4810" s="403" t="s">
        <v>22</v>
      </c>
      <c r="B4810" s="403" t="s">
        <v>416</v>
      </c>
      <c r="C4810" s="403" t="s">
        <v>343</v>
      </c>
      <c r="D4810" s="403" t="s">
        <v>344</v>
      </c>
      <c r="E4810" s="403" t="s">
        <v>1455</v>
      </c>
      <c r="F4810" s="403">
        <v>0</v>
      </c>
      <c r="O4810" s="403" t="s">
        <v>345</v>
      </c>
      <c r="R4810" s="403">
        <v>4</v>
      </c>
      <c r="S4810" s="403">
        <v>1.3542000000000001</v>
      </c>
      <c r="T4810" s="403">
        <v>4.6669999999999998</v>
      </c>
      <c r="U4810" s="403">
        <v>13.242000000000001</v>
      </c>
      <c r="V4810" s="403">
        <v>24.824999999999999</v>
      </c>
      <c r="W4810" s="403">
        <v>10.199999999999999</v>
      </c>
      <c r="X4810" s="404">
        <v>0.30875999999999998</v>
      </c>
      <c r="Y4810" s="403">
        <f>X4810+(S4810*((U4810-INDEX('[1]Center of Mass'!$B$8:$M$105,MATCH(A4810,'[1]Center of Mass'!$B$8:$B$105,0),9))^2+(V4810-INDEX('[1]Center of Mass'!$B$8:$M$105,MATCH(A4810,'[1]Center of Mass'!$B$8:$B$105,0),10))^2))</f>
        <v>310.01486876400003</v>
      </c>
    </row>
    <row r="4811" spans="1:25">
      <c r="A4811" s="403" t="s">
        <v>22</v>
      </c>
      <c r="B4811" s="403" t="s">
        <v>417</v>
      </c>
      <c r="C4811" s="403" t="s">
        <v>343</v>
      </c>
      <c r="D4811" s="403" t="s">
        <v>344</v>
      </c>
      <c r="E4811" s="403" t="s">
        <v>1455</v>
      </c>
      <c r="F4811" s="403">
        <v>0</v>
      </c>
      <c r="O4811" s="403" t="s">
        <v>345</v>
      </c>
      <c r="R4811" s="403">
        <v>4</v>
      </c>
      <c r="S4811" s="403">
        <v>1.3542000000000001</v>
      </c>
      <c r="T4811" s="403">
        <v>4.6669999999999998</v>
      </c>
      <c r="U4811" s="403">
        <v>14.324999999999999</v>
      </c>
      <c r="V4811" s="403">
        <v>24.824999999999999</v>
      </c>
      <c r="W4811" s="403">
        <v>10.199999999999999</v>
      </c>
      <c r="X4811" s="404">
        <v>0.30875999999999998</v>
      </c>
      <c r="Y4811" s="403">
        <f>X4811+(S4811*((U4811-INDEX('[1]Center of Mass'!$B$8:$M$105,MATCH(A4811,'[1]Center of Mass'!$B$8:$B$105,0),9))^2+(V4811-INDEX('[1]Center of Mass'!$B$8:$M$105,MATCH(A4811,'[1]Center of Mass'!$B$8:$B$105,0),10))^2))</f>
        <v>286.54195817100003</v>
      </c>
    </row>
    <row r="4812" spans="1:25">
      <c r="A4812" s="403" t="s">
        <v>22</v>
      </c>
      <c r="B4812" s="403" t="s">
        <v>540</v>
      </c>
      <c r="C4812" s="403" t="s">
        <v>343</v>
      </c>
      <c r="D4812" s="403" t="s">
        <v>344</v>
      </c>
      <c r="E4812" s="403" t="s">
        <v>1455</v>
      </c>
      <c r="F4812" s="403">
        <v>0</v>
      </c>
      <c r="O4812" s="403" t="s">
        <v>345</v>
      </c>
      <c r="R4812" s="403">
        <v>4</v>
      </c>
      <c r="S4812" s="403">
        <v>1.3542000000000001</v>
      </c>
      <c r="T4812" s="403">
        <v>4.6669999999999998</v>
      </c>
      <c r="U4812" s="403">
        <v>15.407999999999999</v>
      </c>
      <c r="V4812" s="403">
        <v>24.824999999999999</v>
      </c>
      <c r="W4812" s="403">
        <v>10.199999999999999</v>
      </c>
      <c r="X4812" s="404">
        <v>0.30875999999999998</v>
      </c>
      <c r="Y4812" s="403">
        <f>X4812+(S4812*((U4812-INDEX('[1]Center of Mass'!$B$8:$M$105,MATCH(A4812,'[1]Center of Mass'!$B$8:$B$105,0),9))^2+(V4812-INDEX('[1]Center of Mass'!$B$8:$M$105,MATCH(A4812,'[1]Center of Mass'!$B$8:$B$105,0),10))^2))</f>
        <v>266.24570014560004</v>
      </c>
    </row>
    <row r="4813" spans="1:25">
      <c r="A4813" s="403" t="s">
        <v>22</v>
      </c>
      <c r="B4813" s="403" t="s">
        <v>418</v>
      </c>
      <c r="C4813" s="403" t="s">
        <v>343</v>
      </c>
      <c r="D4813" s="403" t="s">
        <v>344</v>
      </c>
      <c r="E4813" s="403" t="s">
        <v>1455</v>
      </c>
      <c r="F4813" s="403">
        <v>0</v>
      </c>
      <c r="O4813" s="403" t="s">
        <v>345</v>
      </c>
      <c r="R4813" s="403">
        <v>4</v>
      </c>
      <c r="S4813" s="403">
        <v>1.3542000000000001</v>
      </c>
      <c r="T4813" s="403">
        <v>4.6669999999999998</v>
      </c>
      <c r="U4813" s="403">
        <v>16.492000000000001</v>
      </c>
      <c r="V4813" s="403">
        <v>24.824999999999999</v>
      </c>
      <c r="W4813" s="403">
        <v>10.199999999999999</v>
      </c>
      <c r="X4813" s="404">
        <v>0.30875999999999998</v>
      </c>
      <c r="Y4813" s="403">
        <f>X4813+(S4813*((U4813-INDEX('[1]Center of Mass'!$B$8:$M$105,MATCH(A4813,'[1]Center of Mass'!$B$8:$B$105,0),9))^2+(V4813-INDEX('[1]Center of Mass'!$B$8:$M$105,MATCH(A4813,'[1]Center of Mass'!$B$8:$B$105,0),10))^2))</f>
        <v>249.11175506400002</v>
      </c>
    </row>
    <row r="4814" spans="1:25">
      <c r="A4814" s="403" t="s">
        <v>22</v>
      </c>
      <c r="B4814" s="403" t="s">
        <v>541</v>
      </c>
      <c r="C4814" s="403" t="s">
        <v>343</v>
      </c>
      <c r="D4814" s="403" t="s">
        <v>344</v>
      </c>
      <c r="E4814" s="403" t="s">
        <v>1455</v>
      </c>
      <c r="F4814" s="403">
        <v>0</v>
      </c>
      <c r="O4814" s="403" t="s">
        <v>345</v>
      </c>
      <c r="R4814" s="403">
        <v>4</v>
      </c>
      <c r="S4814" s="403">
        <v>1.3542000000000001</v>
      </c>
      <c r="T4814" s="403">
        <v>4.6669999999999998</v>
      </c>
      <c r="U4814" s="403">
        <v>17.574999999999999</v>
      </c>
      <c r="V4814" s="403">
        <v>24.824999999999999</v>
      </c>
      <c r="W4814" s="403">
        <v>10.199999999999999</v>
      </c>
      <c r="X4814" s="404">
        <v>0.30875999999999998</v>
      </c>
      <c r="Y4814" s="403">
        <f>X4814+(S4814*((U4814-INDEX('[1]Center of Mass'!$B$8:$M$105,MATCH(A4814,'[1]Center of Mass'!$B$8:$B$105,0),9))^2+(V4814-INDEX('[1]Center of Mass'!$B$8:$M$105,MATCH(A4814,'[1]Center of Mass'!$B$8:$B$105,0),10))^2))</f>
        <v>235.17173537100004</v>
      </c>
    </row>
    <row r="4815" spans="1:25">
      <c r="A4815" s="403" t="s">
        <v>22</v>
      </c>
      <c r="B4815" s="403" t="s">
        <v>542</v>
      </c>
      <c r="C4815" s="403" t="s">
        <v>343</v>
      </c>
      <c r="D4815" s="403" t="s">
        <v>344</v>
      </c>
      <c r="E4815" s="403" t="s">
        <v>1455</v>
      </c>
      <c r="F4815" s="403">
        <v>0</v>
      </c>
      <c r="O4815" s="403" t="s">
        <v>345</v>
      </c>
      <c r="R4815" s="403">
        <v>4</v>
      </c>
      <c r="S4815" s="403">
        <v>1.3542000000000001</v>
      </c>
      <c r="T4815" s="403">
        <v>4.6669999999999998</v>
      </c>
      <c r="U4815" s="403">
        <v>18.658000000000001</v>
      </c>
      <c r="V4815" s="403">
        <v>24.824999999999999</v>
      </c>
      <c r="W4815" s="403">
        <v>10.199999999999999</v>
      </c>
      <c r="X4815" s="404">
        <v>0.30875999999999998</v>
      </c>
      <c r="Y4815" s="403">
        <f>X4815+(S4815*((U4815-INDEX('[1]Center of Mass'!$B$8:$M$105,MATCH(A4815,'[1]Center of Mass'!$B$8:$B$105,0),9))^2+(V4815-INDEX('[1]Center of Mass'!$B$8:$M$105,MATCH(A4815,'[1]Center of Mass'!$B$8:$B$105,0),10))^2))</f>
        <v>224.40836824559997</v>
      </c>
    </row>
    <row r="4816" spans="1:25">
      <c r="A4816" s="403" t="s">
        <v>22</v>
      </c>
      <c r="B4816" s="403" t="s">
        <v>545</v>
      </c>
      <c r="C4816" s="403" t="s">
        <v>343</v>
      </c>
      <c r="D4816" s="403" t="s">
        <v>344</v>
      </c>
      <c r="E4816" s="403" t="s">
        <v>1455</v>
      </c>
      <c r="F4816" s="403">
        <v>0</v>
      </c>
      <c r="O4816" s="403" t="s">
        <v>345</v>
      </c>
      <c r="R4816" s="403">
        <v>4</v>
      </c>
      <c r="S4816" s="403">
        <v>1.5</v>
      </c>
      <c r="T4816" s="403">
        <v>4.9000000000000004</v>
      </c>
      <c r="U4816" s="403">
        <v>-0.6</v>
      </c>
      <c r="V4816" s="403">
        <v>26.074999999999999</v>
      </c>
      <c r="W4816" s="403">
        <v>10.199999999999999</v>
      </c>
      <c r="X4816" s="404">
        <v>0.37530999999999998</v>
      </c>
      <c r="Y4816" s="403">
        <f>X4816+(S4816*((U4816-INDEX('[1]Center of Mass'!$B$8:$M$105,MATCH(A4816,'[1]Center of Mass'!$B$8:$B$105,0),9))^2+(V4816-INDEX('[1]Center of Mass'!$B$8:$M$105,MATCH(A4816,'[1]Center of Mass'!$B$8:$B$105,0),10))^2))</f>
        <v>1034.76178</v>
      </c>
    </row>
    <row r="4817" spans="1:25">
      <c r="A4817" s="403" t="s">
        <v>22</v>
      </c>
      <c r="B4817" s="403" t="s">
        <v>575</v>
      </c>
      <c r="C4817" s="403" t="s">
        <v>343</v>
      </c>
      <c r="D4817" s="403" t="s">
        <v>344</v>
      </c>
      <c r="E4817" s="403" t="s">
        <v>1455</v>
      </c>
      <c r="F4817" s="403">
        <v>0</v>
      </c>
      <c r="O4817" s="403" t="s">
        <v>345</v>
      </c>
      <c r="R4817" s="403">
        <v>4</v>
      </c>
      <c r="S4817" s="403">
        <v>1.375</v>
      </c>
      <c r="T4817" s="403">
        <v>4.7</v>
      </c>
      <c r="U4817" s="403">
        <v>0.55000000000000004</v>
      </c>
      <c r="V4817" s="403">
        <v>26.074999999999999</v>
      </c>
      <c r="W4817" s="403">
        <v>10.199999999999999</v>
      </c>
      <c r="X4817" s="404">
        <v>0.31768000000000002</v>
      </c>
      <c r="Y4817" s="403">
        <f>X4817+(S4817*((U4817-INDEX('[1]Center of Mass'!$B$8:$M$105,MATCH(A4817,'[1]Center of Mass'!$B$8:$B$105,0),9))^2+(V4817-INDEX('[1]Center of Mass'!$B$8:$M$105,MATCH(A4817,'[1]Center of Mass'!$B$8:$B$105,0),10))^2))</f>
        <v>879.52799000000005</v>
      </c>
    </row>
    <row r="4818" spans="1:25">
      <c r="A4818" s="403" t="s">
        <v>22</v>
      </c>
      <c r="B4818" s="403" t="s">
        <v>576</v>
      </c>
      <c r="C4818" s="403" t="s">
        <v>343</v>
      </c>
      <c r="D4818" s="403" t="s">
        <v>344</v>
      </c>
      <c r="E4818" s="403" t="s">
        <v>1455</v>
      </c>
      <c r="F4818" s="403">
        <v>0</v>
      </c>
      <c r="O4818" s="403" t="s">
        <v>345</v>
      </c>
      <c r="R4818" s="403">
        <v>4</v>
      </c>
      <c r="S4818" s="403">
        <v>1.375</v>
      </c>
      <c r="T4818" s="403">
        <v>4.7</v>
      </c>
      <c r="U4818" s="403">
        <v>1.65</v>
      </c>
      <c r="V4818" s="403">
        <v>26.074999999999999</v>
      </c>
      <c r="W4818" s="403">
        <v>10.199999999999999</v>
      </c>
      <c r="X4818" s="404">
        <v>0.31768000000000002</v>
      </c>
      <c r="Y4818" s="403">
        <f>X4818+(S4818*((U4818-INDEX('[1]Center of Mass'!$B$8:$M$105,MATCH(A4818,'[1]Center of Mass'!$B$8:$B$105,0),9))^2+(V4818-INDEX('[1]Center of Mass'!$B$8:$M$105,MATCH(A4818,'[1]Center of Mass'!$B$8:$B$105,0),10))^2))</f>
        <v>816.95284000000015</v>
      </c>
    </row>
    <row r="4819" spans="1:25">
      <c r="A4819" s="403" t="s">
        <v>22</v>
      </c>
      <c r="B4819" s="403" t="s">
        <v>577</v>
      </c>
      <c r="C4819" s="403" t="s">
        <v>343</v>
      </c>
      <c r="D4819" s="403" t="s">
        <v>344</v>
      </c>
      <c r="E4819" s="403" t="s">
        <v>1455</v>
      </c>
      <c r="F4819" s="403">
        <v>0</v>
      </c>
      <c r="O4819" s="403" t="s">
        <v>345</v>
      </c>
      <c r="R4819" s="403">
        <v>4</v>
      </c>
      <c r="S4819" s="403">
        <v>1.375</v>
      </c>
      <c r="T4819" s="403">
        <v>4.7</v>
      </c>
      <c r="U4819" s="403">
        <v>2.75</v>
      </c>
      <c r="V4819" s="403">
        <v>26.074999999999999</v>
      </c>
      <c r="W4819" s="403">
        <v>10.199999999999999</v>
      </c>
      <c r="X4819" s="404">
        <v>0.31768000000000002</v>
      </c>
      <c r="Y4819" s="403">
        <f>X4819+(S4819*((U4819-INDEX('[1]Center of Mass'!$B$8:$M$105,MATCH(A4819,'[1]Center of Mass'!$B$8:$B$105,0),9))^2+(V4819-INDEX('[1]Center of Mass'!$B$8:$M$105,MATCH(A4819,'[1]Center of Mass'!$B$8:$B$105,0),10))^2))</f>
        <v>757.70519000000013</v>
      </c>
    </row>
    <row r="4820" spans="1:25">
      <c r="A4820" s="403" t="s">
        <v>22</v>
      </c>
      <c r="B4820" s="403" t="s">
        <v>829</v>
      </c>
      <c r="C4820" s="403" t="s">
        <v>343</v>
      </c>
      <c r="D4820" s="403" t="s">
        <v>344</v>
      </c>
      <c r="E4820" s="403" t="s">
        <v>1455</v>
      </c>
      <c r="F4820" s="403">
        <v>0</v>
      </c>
      <c r="O4820" s="403" t="s">
        <v>345</v>
      </c>
      <c r="R4820" s="403">
        <v>4</v>
      </c>
      <c r="S4820" s="403">
        <v>1.2188000000000001</v>
      </c>
      <c r="T4820" s="403">
        <v>4.45</v>
      </c>
      <c r="U4820" s="403">
        <v>3.7869999999999999</v>
      </c>
      <c r="V4820" s="403">
        <v>26.074999999999999</v>
      </c>
      <c r="W4820" s="403">
        <v>10.199999999999999</v>
      </c>
      <c r="X4820" s="404">
        <v>0.25524000000000002</v>
      </c>
      <c r="Y4820" s="403">
        <f>X4820+(S4820*((U4820-INDEX('[1]Center of Mass'!$B$8:$M$105,MATCH(A4820,'[1]Center of Mass'!$B$8:$B$105,0),9))^2+(V4820-INDEX('[1]Center of Mass'!$B$8:$M$105,MATCH(A4820,'[1]Center of Mass'!$B$8:$B$105,0),10))^2))</f>
        <v>624.79515531800007</v>
      </c>
    </row>
    <row r="4821" spans="1:25">
      <c r="A4821" s="403" t="s">
        <v>22</v>
      </c>
      <c r="B4821" s="403" t="s">
        <v>830</v>
      </c>
      <c r="C4821" s="403" t="s">
        <v>343</v>
      </c>
      <c r="D4821" s="403" t="s">
        <v>344</v>
      </c>
      <c r="E4821" s="403" t="s">
        <v>1455</v>
      </c>
      <c r="F4821" s="403">
        <v>0</v>
      </c>
      <c r="O4821" s="403" t="s">
        <v>345</v>
      </c>
      <c r="R4821" s="403">
        <v>4</v>
      </c>
      <c r="S4821" s="403">
        <v>1.2188000000000001</v>
      </c>
      <c r="T4821" s="403">
        <v>4.45</v>
      </c>
      <c r="U4821" s="403">
        <v>4.7619999999999996</v>
      </c>
      <c r="V4821" s="403">
        <v>26.074999999999999</v>
      </c>
      <c r="W4821" s="403">
        <v>10.199999999999999</v>
      </c>
      <c r="X4821" s="404">
        <v>0.25524000000000002</v>
      </c>
      <c r="Y4821" s="403">
        <f>X4821+(S4821*((U4821-INDEX('[1]Center of Mass'!$B$8:$M$105,MATCH(A4821,'[1]Center of Mass'!$B$8:$B$105,0),9))^2+(V4821-INDEX('[1]Center of Mass'!$B$8:$M$105,MATCH(A4821,'[1]Center of Mass'!$B$8:$B$105,0),10))^2))</f>
        <v>583.17627372800007</v>
      </c>
    </row>
    <row r="4822" spans="1:25">
      <c r="A4822" s="403" t="s">
        <v>22</v>
      </c>
      <c r="B4822" s="403" t="s">
        <v>831</v>
      </c>
      <c r="C4822" s="403" t="s">
        <v>343</v>
      </c>
      <c r="D4822" s="403" t="s">
        <v>344</v>
      </c>
      <c r="E4822" s="403" t="s">
        <v>1455</v>
      </c>
      <c r="F4822" s="403">
        <v>0</v>
      </c>
      <c r="O4822" s="403" t="s">
        <v>345</v>
      </c>
      <c r="R4822" s="403">
        <v>4</v>
      </c>
      <c r="S4822" s="403">
        <v>1.2188000000000001</v>
      </c>
      <c r="T4822" s="403">
        <v>4.45</v>
      </c>
      <c r="U4822" s="403">
        <v>5.7370000000000001</v>
      </c>
      <c r="V4822" s="403">
        <v>26.074999999999999</v>
      </c>
      <c r="W4822" s="403">
        <v>10.199999999999999</v>
      </c>
      <c r="X4822" s="404">
        <v>0.25524000000000002</v>
      </c>
      <c r="Y4822" s="403">
        <f>X4822+(S4822*((U4822-INDEX('[1]Center of Mass'!$B$8:$M$105,MATCH(A4822,'[1]Center of Mass'!$B$8:$B$105,0),9))^2+(V4822-INDEX('[1]Center of Mass'!$B$8:$M$105,MATCH(A4822,'[1]Center of Mass'!$B$8:$B$105,0),10))^2))</f>
        <v>543.87463563799997</v>
      </c>
    </row>
    <row r="4823" spans="1:25">
      <c r="A4823" s="403" t="s">
        <v>22</v>
      </c>
      <c r="B4823" s="403" t="s">
        <v>832</v>
      </c>
      <c r="C4823" s="403" t="s">
        <v>343</v>
      </c>
      <c r="D4823" s="403" t="s">
        <v>344</v>
      </c>
      <c r="E4823" s="403" t="s">
        <v>1455</v>
      </c>
      <c r="F4823" s="403">
        <v>0</v>
      </c>
      <c r="O4823" s="403" t="s">
        <v>345</v>
      </c>
      <c r="R4823" s="403">
        <v>4</v>
      </c>
      <c r="S4823" s="403">
        <v>1.2188000000000001</v>
      </c>
      <c r="T4823" s="403">
        <v>4.45</v>
      </c>
      <c r="U4823" s="403">
        <v>6.7119999999999997</v>
      </c>
      <c r="V4823" s="403">
        <v>26.074999999999999</v>
      </c>
      <c r="W4823" s="403">
        <v>10.199999999999999</v>
      </c>
      <c r="X4823" s="404">
        <v>0.25524000000000002</v>
      </c>
      <c r="Y4823" s="403">
        <f>X4823+(S4823*((U4823-INDEX('[1]Center of Mass'!$B$8:$M$105,MATCH(A4823,'[1]Center of Mass'!$B$8:$B$105,0),9))^2+(V4823-INDEX('[1]Center of Mass'!$B$8:$M$105,MATCH(A4823,'[1]Center of Mass'!$B$8:$B$105,0),10))^2))</f>
        <v>506.89024104800006</v>
      </c>
    </row>
    <row r="4824" spans="1:25">
      <c r="A4824" s="403" t="s">
        <v>22</v>
      </c>
      <c r="B4824" s="403" t="s">
        <v>833</v>
      </c>
      <c r="C4824" s="403" t="s">
        <v>343</v>
      </c>
      <c r="D4824" s="403" t="s">
        <v>344</v>
      </c>
      <c r="E4824" s="403" t="s">
        <v>1455</v>
      </c>
      <c r="F4824" s="403">
        <v>0</v>
      </c>
      <c r="O4824" s="403" t="s">
        <v>345</v>
      </c>
      <c r="R4824" s="403">
        <v>4</v>
      </c>
      <c r="S4824" s="403">
        <v>2</v>
      </c>
      <c r="T4824" s="403">
        <v>5.7</v>
      </c>
      <c r="U4824" s="403">
        <v>8</v>
      </c>
      <c r="V4824" s="403">
        <v>26.074999999999999</v>
      </c>
      <c r="W4824" s="403">
        <v>10.199999999999999</v>
      </c>
      <c r="X4824" s="404">
        <v>0.68708000000000002</v>
      </c>
      <c r="Y4824" s="403">
        <f>X4824+(S4824*((U4824-INDEX('[1]Center of Mass'!$B$8:$M$105,MATCH(A4824,'[1]Center of Mass'!$B$8:$B$105,0),9))^2+(V4824-INDEX('[1]Center of Mass'!$B$8:$M$105,MATCH(A4824,'[1]Center of Mass'!$B$8:$B$105,0),10))^2))</f>
        <v>757.71064000000013</v>
      </c>
    </row>
    <row r="4825" spans="1:25">
      <c r="A4825" s="403" t="s">
        <v>22</v>
      </c>
      <c r="B4825" s="403" t="s">
        <v>835</v>
      </c>
      <c r="C4825" s="403" t="s">
        <v>343</v>
      </c>
      <c r="D4825" s="403" t="s">
        <v>344</v>
      </c>
      <c r="E4825" s="403" t="s">
        <v>1455</v>
      </c>
      <c r="F4825" s="403">
        <v>0</v>
      </c>
      <c r="O4825" s="403" t="s">
        <v>345</v>
      </c>
      <c r="R4825" s="403">
        <v>4</v>
      </c>
      <c r="S4825" s="403">
        <v>0.875</v>
      </c>
      <c r="T4825" s="403">
        <v>3.9</v>
      </c>
      <c r="U4825" s="403">
        <v>9.15</v>
      </c>
      <c r="V4825" s="403">
        <v>26.074999999999999</v>
      </c>
      <c r="W4825" s="403">
        <v>10.199999999999999</v>
      </c>
      <c r="X4825" s="404">
        <v>0.14965999999999999</v>
      </c>
      <c r="Y4825" s="403">
        <f>X4825+(S4825*((U4825-INDEX('[1]Center of Mass'!$B$8:$M$105,MATCH(A4825,'[1]Center of Mass'!$B$8:$B$105,0),9))^2+(V4825-INDEX('[1]Center of Mass'!$B$8:$M$105,MATCH(A4825,'[1]Center of Mass'!$B$8:$B$105,0),10))^2))</f>
        <v>304.76033000000001</v>
      </c>
    </row>
    <row r="4826" spans="1:25">
      <c r="A4826" s="403" t="s">
        <v>22</v>
      </c>
      <c r="B4826" s="403" t="s">
        <v>836</v>
      </c>
      <c r="C4826" s="403" t="s">
        <v>343</v>
      </c>
      <c r="D4826" s="403" t="s">
        <v>344</v>
      </c>
      <c r="E4826" s="403" t="s">
        <v>1455</v>
      </c>
      <c r="F4826" s="403">
        <v>0</v>
      </c>
      <c r="O4826" s="403" t="s">
        <v>345</v>
      </c>
      <c r="R4826" s="403">
        <v>4</v>
      </c>
      <c r="S4826" s="403">
        <v>1.625</v>
      </c>
      <c r="T4826" s="403">
        <v>5.0999999999999996</v>
      </c>
      <c r="U4826" s="403">
        <v>10.15</v>
      </c>
      <c r="V4826" s="403">
        <v>26.074999999999999</v>
      </c>
      <c r="W4826" s="403">
        <v>10.199999999999999</v>
      </c>
      <c r="X4826" s="404">
        <v>0.44044</v>
      </c>
      <c r="Y4826" s="403">
        <f>X4826+(S4826*((U4826-INDEX('[1]Center of Mass'!$B$8:$M$105,MATCH(A4826,'[1]Center of Mass'!$B$8:$B$105,0),9))^2+(V4826-INDEX('[1]Center of Mass'!$B$8:$M$105,MATCH(A4826,'[1]Center of Mass'!$B$8:$B$105,0),10))^2))</f>
        <v>526.70396999999991</v>
      </c>
    </row>
    <row r="4827" spans="1:25">
      <c r="A4827" s="403" t="s">
        <v>22</v>
      </c>
      <c r="B4827" s="403" t="s">
        <v>837</v>
      </c>
      <c r="C4827" s="403" t="s">
        <v>343</v>
      </c>
      <c r="D4827" s="403" t="s">
        <v>344</v>
      </c>
      <c r="E4827" s="403" t="s">
        <v>1455</v>
      </c>
      <c r="F4827" s="403">
        <v>0</v>
      </c>
      <c r="O4827" s="403" t="s">
        <v>345</v>
      </c>
      <c r="R4827" s="403">
        <v>4</v>
      </c>
      <c r="S4827" s="403">
        <v>1.1875</v>
      </c>
      <c r="T4827" s="403">
        <v>4.4000000000000004</v>
      </c>
      <c r="U4827" s="403">
        <v>11.275</v>
      </c>
      <c r="V4827" s="403">
        <v>26.074999999999999</v>
      </c>
      <c r="W4827" s="403">
        <v>10.199999999999999</v>
      </c>
      <c r="X4827" s="404">
        <v>0.24393000000000001</v>
      </c>
      <c r="Y4827" s="403">
        <f>X4827+(S4827*((U4827-INDEX('[1]Center of Mass'!$B$8:$M$105,MATCH(A4827,'[1]Center of Mass'!$B$8:$B$105,0),9))^2+(V4827-INDEX('[1]Center of Mass'!$B$8:$M$105,MATCH(A4827,'[1]Center of Mass'!$B$8:$B$105,0),10))^2))</f>
        <v>355.23411718749998</v>
      </c>
    </row>
    <row r="4828" spans="1:25">
      <c r="A4828" s="403" t="s">
        <v>22</v>
      </c>
      <c r="B4828" s="403" t="s">
        <v>838</v>
      </c>
      <c r="C4828" s="403" t="s">
        <v>343</v>
      </c>
      <c r="D4828" s="403" t="s">
        <v>344</v>
      </c>
      <c r="E4828" s="403" t="s">
        <v>1455</v>
      </c>
      <c r="F4828" s="403">
        <v>0</v>
      </c>
      <c r="O4828" s="403" t="s">
        <v>345</v>
      </c>
      <c r="R4828" s="403">
        <v>4</v>
      </c>
      <c r="S4828" s="403">
        <v>1.1875</v>
      </c>
      <c r="T4828" s="403">
        <v>4.4000000000000004</v>
      </c>
      <c r="U4828" s="403">
        <v>12.225</v>
      </c>
      <c r="V4828" s="403">
        <v>26.074999999999999</v>
      </c>
      <c r="W4828" s="403">
        <v>10.199999999999999</v>
      </c>
      <c r="X4828" s="404">
        <v>0.24393000000000001</v>
      </c>
      <c r="Y4828" s="403">
        <f>X4828+(S4828*((U4828-INDEX('[1]Center of Mass'!$B$8:$M$105,MATCH(A4828,'[1]Center of Mass'!$B$8:$B$105,0),9))^2+(V4828-INDEX('[1]Center of Mass'!$B$8:$M$105,MATCH(A4828,'[1]Center of Mass'!$B$8:$B$105,0),10))^2))</f>
        <v>332.59039218750002</v>
      </c>
    </row>
    <row r="4829" spans="1:25">
      <c r="A4829" s="403" t="s">
        <v>22</v>
      </c>
      <c r="B4829" s="403" t="s">
        <v>839</v>
      </c>
      <c r="C4829" s="403" t="s">
        <v>343</v>
      </c>
      <c r="D4829" s="403" t="s">
        <v>344</v>
      </c>
      <c r="E4829" s="403" t="s">
        <v>1455</v>
      </c>
      <c r="F4829" s="403">
        <v>0</v>
      </c>
      <c r="O4829" s="403" t="s">
        <v>345</v>
      </c>
      <c r="R4829" s="403">
        <v>4</v>
      </c>
      <c r="S4829" s="403">
        <v>1.3542000000000001</v>
      </c>
      <c r="T4829" s="403">
        <v>4.6669999999999998</v>
      </c>
      <c r="U4829" s="403">
        <v>13.242000000000001</v>
      </c>
      <c r="V4829" s="403">
        <v>26.074999999999999</v>
      </c>
      <c r="W4829" s="403">
        <v>10.199999999999999</v>
      </c>
      <c r="X4829" s="404">
        <v>0.30875999999999998</v>
      </c>
      <c r="Y4829" s="403">
        <f>X4829+(S4829*((U4829-INDEX('[1]Center of Mass'!$B$8:$M$105,MATCH(A4829,'[1]Center of Mass'!$B$8:$B$105,0),9))^2+(V4829-INDEX('[1]Center of Mass'!$B$8:$M$105,MATCH(A4829,'[1]Center of Mass'!$B$8:$B$105,0),10))^2))</f>
        <v>354.37507526400003</v>
      </c>
    </row>
    <row r="4830" spans="1:25">
      <c r="A4830" s="403" t="s">
        <v>22</v>
      </c>
      <c r="B4830" s="403" t="s">
        <v>865</v>
      </c>
      <c r="C4830" s="403" t="s">
        <v>343</v>
      </c>
      <c r="D4830" s="403" t="s">
        <v>344</v>
      </c>
      <c r="E4830" s="403" t="s">
        <v>1455</v>
      </c>
      <c r="F4830" s="403">
        <v>0</v>
      </c>
      <c r="O4830" s="403" t="s">
        <v>345</v>
      </c>
      <c r="R4830" s="403">
        <v>4</v>
      </c>
      <c r="S4830" s="403">
        <v>1.3542000000000001</v>
      </c>
      <c r="T4830" s="403">
        <v>4.6669999999999998</v>
      </c>
      <c r="U4830" s="403">
        <v>14.324999999999999</v>
      </c>
      <c r="V4830" s="403">
        <v>26.074999999999999</v>
      </c>
      <c r="W4830" s="403">
        <v>10.199999999999999</v>
      </c>
      <c r="X4830" s="404">
        <v>0.30875999999999998</v>
      </c>
      <c r="Y4830" s="403">
        <f>X4830+(S4830*((U4830-INDEX('[1]Center of Mass'!$B$8:$M$105,MATCH(A4830,'[1]Center of Mass'!$B$8:$B$105,0),9))^2+(V4830-INDEX('[1]Center of Mass'!$B$8:$M$105,MATCH(A4830,'[1]Center of Mass'!$B$8:$B$105,0),10))^2))</f>
        <v>330.90216467100004</v>
      </c>
    </row>
    <row r="4831" spans="1:25">
      <c r="A4831" s="403" t="s">
        <v>22</v>
      </c>
      <c r="B4831" s="403" t="s">
        <v>866</v>
      </c>
      <c r="C4831" s="403" t="s">
        <v>343</v>
      </c>
      <c r="D4831" s="403" t="s">
        <v>344</v>
      </c>
      <c r="E4831" s="403" t="s">
        <v>1455</v>
      </c>
      <c r="F4831" s="403">
        <v>0</v>
      </c>
      <c r="O4831" s="403" t="s">
        <v>345</v>
      </c>
      <c r="R4831" s="403">
        <v>4</v>
      </c>
      <c r="S4831" s="403">
        <v>1.3542000000000001</v>
      </c>
      <c r="T4831" s="403">
        <v>4.6669999999999998</v>
      </c>
      <c r="U4831" s="403">
        <v>15.407999999999999</v>
      </c>
      <c r="V4831" s="403">
        <v>26.074999999999999</v>
      </c>
      <c r="W4831" s="403">
        <v>10.199999999999999</v>
      </c>
      <c r="X4831" s="404">
        <v>0.30875999999999998</v>
      </c>
      <c r="Y4831" s="403">
        <f>X4831+(S4831*((U4831-INDEX('[1]Center of Mass'!$B$8:$M$105,MATCH(A4831,'[1]Center of Mass'!$B$8:$B$105,0),9))^2+(V4831-INDEX('[1]Center of Mass'!$B$8:$M$105,MATCH(A4831,'[1]Center of Mass'!$B$8:$B$105,0),10))^2))</f>
        <v>310.60590664559999</v>
      </c>
    </row>
    <row r="4832" spans="1:25">
      <c r="A4832" s="403" t="s">
        <v>22</v>
      </c>
      <c r="B4832" s="403" t="s">
        <v>867</v>
      </c>
      <c r="C4832" s="403" t="s">
        <v>343</v>
      </c>
      <c r="D4832" s="403" t="s">
        <v>344</v>
      </c>
      <c r="E4832" s="403" t="s">
        <v>1455</v>
      </c>
      <c r="F4832" s="403">
        <v>0</v>
      </c>
      <c r="O4832" s="403" t="s">
        <v>345</v>
      </c>
      <c r="R4832" s="403">
        <v>4</v>
      </c>
      <c r="S4832" s="403">
        <v>1.3542000000000001</v>
      </c>
      <c r="T4832" s="403">
        <v>4.6669999999999998</v>
      </c>
      <c r="U4832" s="403">
        <v>16.492000000000001</v>
      </c>
      <c r="V4832" s="403">
        <v>26.074999999999999</v>
      </c>
      <c r="W4832" s="403">
        <v>10.199999999999999</v>
      </c>
      <c r="X4832" s="404">
        <v>0.30875999999999998</v>
      </c>
      <c r="Y4832" s="403">
        <f>X4832+(S4832*((U4832-INDEX('[1]Center of Mass'!$B$8:$M$105,MATCH(A4832,'[1]Center of Mass'!$B$8:$B$105,0),9))^2+(V4832-INDEX('[1]Center of Mass'!$B$8:$M$105,MATCH(A4832,'[1]Center of Mass'!$B$8:$B$105,0),10))^2))</f>
        <v>293.47196156400003</v>
      </c>
    </row>
    <row r="4833" spans="1:25">
      <c r="A4833" s="403" t="s">
        <v>22</v>
      </c>
      <c r="B4833" s="403" t="s">
        <v>898</v>
      </c>
      <c r="C4833" s="403" t="s">
        <v>343</v>
      </c>
      <c r="D4833" s="403" t="s">
        <v>344</v>
      </c>
      <c r="E4833" s="403" t="s">
        <v>1455</v>
      </c>
      <c r="F4833" s="403">
        <v>0</v>
      </c>
      <c r="O4833" s="403" t="s">
        <v>345</v>
      </c>
      <c r="R4833" s="403">
        <v>4</v>
      </c>
      <c r="S4833" s="403">
        <v>1.3542000000000001</v>
      </c>
      <c r="T4833" s="403">
        <v>4.6669999999999998</v>
      </c>
      <c r="U4833" s="403">
        <v>17.574999999999999</v>
      </c>
      <c r="V4833" s="403">
        <v>26.074999999999999</v>
      </c>
      <c r="W4833" s="403">
        <v>10.199999999999999</v>
      </c>
      <c r="X4833" s="404">
        <v>0.30875999999999998</v>
      </c>
      <c r="Y4833" s="403">
        <f>X4833+(S4833*((U4833-INDEX('[1]Center of Mass'!$B$8:$M$105,MATCH(A4833,'[1]Center of Mass'!$B$8:$B$105,0),9))^2+(V4833-INDEX('[1]Center of Mass'!$B$8:$M$105,MATCH(A4833,'[1]Center of Mass'!$B$8:$B$105,0),10))^2))</f>
        <v>279.53194187100001</v>
      </c>
    </row>
    <row r="4834" spans="1:25">
      <c r="A4834" s="403" t="s">
        <v>22</v>
      </c>
      <c r="B4834" s="403" t="s">
        <v>899</v>
      </c>
      <c r="C4834" s="403" t="s">
        <v>343</v>
      </c>
      <c r="D4834" s="403" t="s">
        <v>344</v>
      </c>
      <c r="E4834" s="403" t="s">
        <v>1455</v>
      </c>
      <c r="F4834" s="403">
        <v>0</v>
      </c>
      <c r="O4834" s="403" t="s">
        <v>345</v>
      </c>
      <c r="R4834" s="403">
        <v>4</v>
      </c>
      <c r="S4834" s="403">
        <v>1.3542000000000001</v>
      </c>
      <c r="T4834" s="403">
        <v>4.6669999999999998</v>
      </c>
      <c r="U4834" s="403">
        <v>18.658000000000001</v>
      </c>
      <c r="V4834" s="403">
        <v>26.074999999999999</v>
      </c>
      <c r="W4834" s="403">
        <v>10.199999999999999</v>
      </c>
      <c r="X4834" s="404">
        <v>0.30875999999999998</v>
      </c>
      <c r="Y4834" s="403">
        <f>X4834+(S4834*((U4834-INDEX('[1]Center of Mass'!$B$8:$M$105,MATCH(A4834,'[1]Center of Mass'!$B$8:$B$105,0),9))^2+(V4834-INDEX('[1]Center of Mass'!$B$8:$M$105,MATCH(A4834,'[1]Center of Mass'!$B$8:$B$105,0),10))^2))</f>
        <v>268.76857474560001</v>
      </c>
    </row>
    <row r="4835" spans="1:25">
      <c r="A4835" s="403" t="s">
        <v>22</v>
      </c>
      <c r="B4835" s="403" t="s">
        <v>901</v>
      </c>
      <c r="C4835" s="403" t="s">
        <v>343</v>
      </c>
      <c r="D4835" s="403" t="s">
        <v>344</v>
      </c>
      <c r="E4835" s="403" t="s">
        <v>1455</v>
      </c>
      <c r="F4835" s="403">
        <v>0</v>
      </c>
      <c r="O4835" s="403" t="s">
        <v>345</v>
      </c>
      <c r="R4835" s="403">
        <v>4</v>
      </c>
      <c r="S4835" s="403">
        <v>0.64959999999999996</v>
      </c>
      <c r="T4835" s="403">
        <v>3.4830000000000001</v>
      </c>
      <c r="U4835" s="403">
        <v>-0.6</v>
      </c>
      <c r="V4835" s="403">
        <v>26.971</v>
      </c>
      <c r="W4835" s="403">
        <v>10.199999999999999</v>
      </c>
      <c r="X4835" s="404">
        <v>9.3812999999999994E-2</v>
      </c>
      <c r="Y4835" s="403">
        <f>X4835+(S4835*((U4835-INDEX('[1]Center of Mass'!$B$8:$M$105,MATCH(A4835,'[1]Center of Mass'!$B$8:$B$105,0),9))^2+(V4835-INDEX('[1]Center of Mass'!$B$8:$M$105,MATCH(A4835,'[1]Center of Mass'!$B$8:$B$105,0),10))^2))</f>
        <v>464.55415705120004</v>
      </c>
    </row>
    <row r="4836" spans="1:25">
      <c r="A4836" s="403" t="s">
        <v>22</v>
      </c>
      <c r="B4836" s="403" t="s">
        <v>902</v>
      </c>
      <c r="C4836" s="403" t="s">
        <v>343</v>
      </c>
      <c r="D4836" s="403" t="s">
        <v>344</v>
      </c>
      <c r="E4836" s="403" t="s">
        <v>1455</v>
      </c>
      <c r="F4836" s="403">
        <v>0</v>
      </c>
      <c r="O4836" s="403" t="s">
        <v>345</v>
      </c>
      <c r="R4836" s="403">
        <v>4</v>
      </c>
      <c r="S4836" s="403">
        <v>0.59550000000000003</v>
      </c>
      <c r="T4836" s="403">
        <v>3.2829999999999999</v>
      </c>
      <c r="U4836" s="403">
        <v>0.55000000000000004</v>
      </c>
      <c r="V4836" s="403">
        <v>26.971</v>
      </c>
      <c r="W4836" s="403">
        <v>10.199999999999999</v>
      </c>
      <c r="X4836" s="404">
        <v>7.4582999999999997E-2</v>
      </c>
      <c r="Y4836" s="403">
        <f>X4836+(S4836*((U4836-INDEX('[1]Center of Mass'!$B$8:$M$105,MATCH(A4836,'[1]Center of Mass'!$B$8:$B$105,0),9))^2+(V4836-INDEX('[1]Center of Mass'!$B$8:$M$105,MATCH(A4836,'[1]Center of Mass'!$B$8:$B$105,0),10))^2))</f>
        <v>395.98029537600002</v>
      </c>
    </row>
    <row r="4837" spans="1:25">
      <c r="A4837" s="403" t="s">
        <v>22</v>
      </c>
      <c r="B4837" s="403" t="s">
        <v>903</v>
      </c>
      <c r="C4837" s="403" t="s">
        <v>343</v>
      </c>
      <c r="D4837" s="403" t="s">
        <v>344</v>
      </c>
      <c r="E4837" s="403" t="s">
        <v>1455</v>
      </c>
      <c r="F4837" s="403">
        <v>0</v>
      </c>
      <c r="O4837" s="403" t="s">
        <v>345</v>
      </c>
      <c r="R4837" s="403">
        <v>4</v>
      </c>
      <c r="S4837" s="403">
        <v>0.59550000000000003</v>
      </c>
      <c r="T4837" s="403">
        <v>3.2829999999999999</v>
      </c>
      <c r="U4837" s="403">
        <v>1.65</v>
      </c>
      <c r="V4837" s="403">
        <v>26.971</v>
      </c>
      <c r="W4837" s="403">
        <v>10.199999999999999</v>
      </c>
      <c r="X4837" s="404">
        <v>7.4582999999999997E-2</v>
      </c>
      <c r="Y4837" s="403">
        <f>X4837+(S4837*((U4837-INDEX('[1]Center of Mass'!$B$8:$M$105,MATCH(A4837,'[1]Center of Mass'!$B$8:$B$105,0),9))^2+(V4837-INDEX('[1]Center of Mass'!$B$8:$M$105,MATCH(A4837,'[1]Center of Mass'!$B$8:$B$105,0),10))^2))</f>
        <v>368.8795667760001</v>
      </c>
    </row>
    <row r="4838" spans="1:25">
      <c r="A4838" s="403" t="s">
        <v>22</v>
      </c>
      <c r="B4838" s="403" t="s">
        <v>904</v>
      </c>
      <c r="C4838" s="403" t="s">
        <v>343</v>
      </c>
      <c r="D4838" s="403" t="s">
        <v>344</v>
      </c>
      <c r="E4838" s="403" t="s">
        <v>1455</v>
      </c>
      <c r="F4838" s="403">
        <v>0</v>
      </c>
      <c r="O4838" s="403" t="s">
        <v>345</v>
      </c>
      <c r="R4838" s="403">
        <v>4</v>
      </c>
      <c r="S4838" s="403">
        <v>0.59550000000000003</v>
      </c>
      <c r="T4838" s="403">
        <v>3.2829999999999999</v>
      </c>
      <c r="U4838" s="403">
        <v>2.75</v>
      </c>
      <c r="V4838" s="403">
        <v>26.971</v>
      </c>
      <c r="W4838" s="403">
        <v>10.199999999999999</v>
      </c>
      <c r="X4838" s="404">
        <v>7.4582999999999997E-2</v>
      </c>
      <c r="Y4838" s="403">
        <f>X4838+(S4838*((U4838-INDEX('[1]Center of Mass'!$B$8:$M$105,MATCH(A4838,'[1]Center of Mass'!$B$8:$B$105,0),9))^2+(V4838-INDEX('[1]Center of Mass'!$B$8:$M$105,MATCH(A4838,'[1]Center of Mass'!$B$8:$B$105,0),10))^2))</f>
        <v>343.21994817600012</v>
      </c>
    </row>
    <row r="4839" spans="1:25">
      <c r="A4839" s="403" t="s">
        <v>22</v>
      </c>
      <c r="B4839" s="403" t="s">
        <v>905</v>
      </c>
      <c r="C4839" s="403" t="s">
        <v>343</v>
      </c>
      <c r="D4839" s="403" t="s">
        <v>344</v>
      </c>
      <c r="E4839" s="403" t="s">
        <v>1455</v>
      </c>
      <c r="F4839" s="403">
        <v>0</v>
      </c>
      <c r="O4839" s="403" t="s">
        <v>345</v>
      </c>
      <c r="R4839" s="403">
        <v>4</v>
      </c>
      <c r="S4839" s="403">
        <v>0.52780000000000005</v>
      </c>
      <c r="T4839" s="403">
        <v>3.0329999999999999</v>
      </c>
      <c r="U4839" s="403">
        <v>3.7869999999999999</v>
      </c>
      <c r="V4839" s="403">
        <v>26.971</v>
      </c>
      <c r="W4839" s="403">
        <v>10.199999999999999</v>
      </c>
      <c r="X4839" s="404">
        <v>5.4698999999999998E-2</v>
      </c>
      <c r="Y4839" s="403">
        <f>X4839+(S4839*((U4839-INDEX('[1]Center of Mass'!$B$8:$M$105,MATCH(A4839,'[1]Center of Mass'!$B$8:$B$105,0),9))^2+(V4839-INDEX('[1]Center of Mass'!$B$8:$M$105,MATCH(A4839,'[1]Center of Mass'!$B$8:$B$105,0),10))^2))</f>
        <v>283.91893298060012</v>
      </c>
    </row>
    <row r="4840" spans="1:25">
      <c r="A4840" s="403" t="s">
        <v>22</v>
      </c>
      <c r="B4840" s="403" t="s">
        <v>906</v>
      </c>
      <c r="C4840" s="403" t="s">
        <v>343</v>
      </c>
      <c r="D4840" s="403" t="s">
        <v>344</v>
      </c>
      <c r="E4840" s="403" t="s">
        <v>1455</v>
      </c>
      <c r="F4840" s="403">
        <v>0</v>
      </c>
      <c r="O4840" s="403" t="s">
        <v>345</v>
      </c>
      <c r="R4840" s="403">
        <v>4</v>
      </c>
      <c r="S4840" s="403">
        <v>0.52780000000000005</v>
      </c>
      <c r="T4840" s="403">
        <v>3.0329999999999999</v>
      </c>
      <c r="U4840" s="403">
        <v>4.7619999999999996</v>
      </c>
      <c r="V4840" s="403">
        <v>26.971</v>
      </c>
      <c r="W4840" s="403">
        <v>10.199999999999999</v>
      </c>
      <c r="X4840" s="404">
        <v>5.4698999999999998E-2</v>
      </c>
      <c r="Y4840" s="403">
        <f>X4840+(S4840*((U4840-INDEX('[1]Center of Mass'!$B$8:$M$105,MATCH(A4840,'[1]Center of Mass'!$B$8:$B$105,0),9))^2+(V4840-INDEX('[1]Center of Mass'!$B$8:$M$105,MATCH(A4840,'[1]Center of Mass'!$B$8:$B$105,0),10))^2))</f>
        <v>265.89592206560008</v>
      </c>
    </row>
    <row r="4841" spans="1:25">
      <c r="A4841" s="403" t="s">
        <v>22</v>
      </c>
      <c r="B4841" s="403" t="s">
        <v>868</v>
      </c>
      <c r="C4841" s="403" t="s">
        <v>343</v>
      </c>
      <c r="D4841" s="403" t="s">
        <v>344</v>
      </c>
      <c r="E4841" s="403" t="s">
        <v>1455</v>
      </c>
      <c r="F4841" s="403">
        <v>0</v>
      </c>
      <c r="O4841" s="403" t="s">
        <v>345</v>
      </c>
      <c r="R4841" s="403">
        <v>4</v>
      </c>
      <c r="S4841" s="403">
        <v>0.52780000000000005</v>
      </c>
      <c r="T4841" s="403">
        <v>3.0329999999999999</v>
      </c>
      <c r="U4841" s="403">
        <v>5.7370000000000001</v>
      </c>
      <c r="V4841" s="403">
        <v>26.971</v>
      </c>
      <c r="W4841" s="403">
        <v>10.199999999999999</v>
      </c>
      <c r="X4841" s="404">
        <v>5.4698999999999998E-2</v>
      </c>
      <c r="Y4841" s="403">
        <f>X4841+(S4841*((U4841-INDEX('[1]Center of Mass'!$B$8:$M$105,MATCH(A4841,'[1]Center of Mass'!$B$8:$B$105,0),9))^2+(V4841-INDEX('[1]Center of Mass'!$B$8:$M$105,MATCH(A4841,'[1]Center of Mass'!$B$8:$B$105,0),10))^2))</f>
        <v>248.87639090060003</v>
      </c>
    </row>
    <row r="4842" spans="1:25">
      <c r="A4842" s="403" t="s">
        <v>22</v>
      </c>
      <c r="B4842" s="403" t="s">
        <v>869</v>
      </c>
      <c r="C4842" s="403" t="s">
        <v>343</v>
      </c>
      <c r="D4842" s="403" t="s">
        <v>344</v>
      </c>
      <c r="E4842" s="403" t="s">
        <v>1455</v>
      </c>
      <c r="F4842" s="403">
        <v>0</v>
      </c>
      <c r="O4842" s="403" t="s">
        <v>345</v>
      </c>
      <c r="R4842" s="403">
        <v>4</v>
      </c>
      <c r="S4842" s="403">
        <v>0.52780000000000005</v>
      </c>
      <c r="T4842" s="403">
        <v>3.0329999999999999</v>
      </c>
      <c r="U4842" s="403">
        <v>6.7119999999999997</v>
      </c>
      <c r="V4842" s="403">
        <v>26.971</v>
      </c>
      <c r="W4842" s="403">
        <v>10.199999999999999</v>
      </c>
      <c r="X4842" s="404">
        <v>5.4698999999999998E-2</v>
      </c>
      <c r="Y4842" s="403">
        <f>X4842+(S4842*((U4842-INDEX('[1]Center of Mass'!$B$8:$M$105,MATCH(A4842,'[1]Center of Mass'!$B$8:$B$105,0),9))^2+(V4842-INDEX('[1]Center of Mass'!$B$8:$M$105,MATCH(A4842,'[1]Center of Mass'!$B$8:$B$105,0),10))^2))</f>
        <v>232.86033948560004</v>
      </c>
    </row>
    <row r="4843" spans="1:25">
      <c r="A4843" s="403" t="s">
        <v>22</v>
      </c>
      <c r="B4843" s="403" t="s">
        <v>840</v>
      </c>
      <c r="C4843" s="403" t="s">
        <v>343</v>
      </c>
      <c r="D4843" s="403" t="s">
        <v>344</v>
      </c>
      <c r="E4843" s="403" t="s">
        <v>1455</v>
      </c>
      <c r="F4843" s="403">
        <v>0</v>
      </c>
      <c r="O4843" s="403" t="s">
        <v>345</v>
      </c>
      <c r="R4843" s="403">
        <v>4</v>
      </c>
      <c r="S4843" s="403">
        <v>0.86609999999999998</v>
      </c>
      <c r="T4843" s="403">
        <v>4.2830000000000004</v>
      </c>
      <c r="U4843" s="403">
        <v>8</v>
      </c>
      <c r="V4843" s="403">
        <v>26.971</v>
      </c>
      <c r="W4843" s="403">
        <v>10.199999999999999</v>
      </c>
      <c r="X4843" s="404">
        <v>0.20591999999999999</v>
      </c>
      <c r="Y4843" s="403">
        <f>X4843+(S4843*((U4843-INDEX('[1]Center of Mass'!$B$8:$M$105,MATCH(A4843,'[1]Center of Mass'!$B$8:$B$105,0),9))^2+(V4843-INDEX('[1]Center of Mass'!$B$8:$M$105,MATCH(A4843,'[1]Center of Mass'!$B$8:$B$105,0),10))^2))</f>
        <v>350.03685046920003</v>
      </c>
    </row>
    <row r="4844" spans="1:25">
      <c r="A4844" s="403" t="s">
        <v>22</v>
      </c>
      <c r="B4844" s="403" t="s">
        <v>843</v>
      </c>
      <c r="C4844" s="403" t="s">
        <v>343</v>
      </c>
      <c r="D4844" s="403" t="s">
        <v>344</v>
      </c>
      <c r="E4844" s="403" t="s">
        <v>1455</v>
      </c>
      <c r="F4844" s="403">
        <v>0</v>
      </c>
      <c r="O4844" s="403" t="s">
        <v>345</v>
      </c>
      <c r="R4844" s="403">
        <v>4</v>
      </c>
      <c r="S4844" s="403">
        <v>0.51429999999999998</v>
      </c>
      <c r="T4844" s="403">
        <v>2.9830000000000001</v>
      </c>
      <c r="U4844" s="403">
        <v>11.275</v>
      </c>
      <c r="V4844" s="403">
        <v>26.971</v>
      </c>
      <c r="W4844" s="403">
        <v>10.199999999999999</v>
      </c>
      <c r="X4844" s="404">
        <v>5.1234000000000002E-2</v>
      </c>
      <c r="Y4844" s="403">
        <f>X4844+(S4844*((U4844-INDEX('[1]Center of Mass'!$B$8:$M$105,MATCH(A4844,'[1]Center of Mass'!$B$8:$B$105,0),9))^2+(V4844-INDEX('[1]Center of Mass'!$B$8:$M$105,MATCH(A4844,'[1]Center of Mass'!$B$8:$B$105,0),10))^2))</f>
        <v>166.86058020710001</v>
      </c>
    </row>
    <row r="4845" spans="1:25">
      <c r="A4845" s="403" t="s">
        <v>22</v>
      </c>
      <c r="B4845" s="403" t="s">
        <v>844</v>
      </c>
      <c r="C4845" s="403" t="s">
        <v>343</v>
      </c>
      <c r="D4845" s="403" t="s">
        <v>344</v>
      </c>
      <c r="E4845" s="403" t="s">
        <v>1455</v>
      </c>
      <c r="F4845" s="403">
        <v>0</v>
      </c>
      <c r="O4845" s="403" t="s">
        <v>345</v>
      </c>
      <c r="R4845" s="403">
        <v>4</v>
      </c>
      <c r="S4845" s="403">
        <v>0.51429999999999998</v>
      </c>
      <c r="T4845" s="403">
        <v>2.9830000000000001</v>
      </c>
      <c r="U4845" s="403">
        <v>12.225</v>
      </c>
      <c r="V4845" s="403">
        <v>26.971</v>
      </c>
      <c r="W4845" s="403">
        <v>10.199999999999999</v>
      </c>
      <c r="X4845" s="404">
        <v>5.1234000000000002E-2</v>
      </c>
      <c r="Y4845" s="403">
        <f>X4845+(S4845*((U4845-INDEX('[1]Center of Mass'!$B$8:$M$105,MATCH(A4845,'[1]Center of Mass'!$B$8:$B$105,0),9))^2+(V4845-INDEX('[1]Center of Mass'!$B$8:$M$105,MATCH(A4845,'[1]Center of Mass'!$B$8:$B$105,0),10))^2))</f>
        <v>157.05370208710002</v>
      </c>
    </row>
    <row r="4846" spans="1:25">
      <c r="A4846" s="403" t="s">
        <v>22</v>
      </c>
      <c r="B4846" s="403" t="s">
        <v>845</v>
      </c>
      <c r="C4846" s="403" t="s">
        <v>343</v>
      </c>
      <c r="D4846" s="403" t="s">
        <v>344</v>
      </c>
      <c r="E4846" s="403" t="s">
        <v>1455</v>
      </c>
      <c r="F4846" s="403">
        <v>0</v>
      </c>
      <c r="O4846" s="403" t="s">
        <v>345</v>
      </c>
      <c r="R4846" s="403">
        <v>4</v>
      </c>
      <c r="S4846" s="403">
        <v>0.58640000000000003</v>
      </c>
      <c r="T4846" s="403">
        <v>3.2490000000000001</v>
      </c>
      <c r="U4846" s="403">
        <v>13.242000000000001</v>
      </c>
      <c r="V4846" s="403">
        <v>26.971</v>
      </c>
      <c r="W4846" s="403">
        <v>10.199999999999999</v>
      </c>
      <c r="X4846" s="404">
        <v>7.1674000000000002E-2</v>
      </c>
      <c r="Y4846" s="403">
        <f>X4846+(S4846*((U4846-INDEX('[1]Center of Mass'!$B$8:$M$105,MATCH(A4846,'[1]Center of Mass'!$B$8:$B$105,0),9))^2+(V4846-INDEX('[1]Center of Mass'!$B$8:$M$105,MATCH(A4846,'[1]Center of Mass'!$B$8:$B$105,0),10))^2))</f>
        <v>168.28714735680001</v>
      </c>
    </row>
    <row r="4847" spans="1:25">
      <c r="A4847" s="403" t="s">
        <v>22</v>
      </c>
      <c r="B4847" s="403" t="s">
        <v>846</v>
      </c>
      <c r="C4847" s="403" t="s">
        <v>343</v>
      </c>
      <c r="D4847" s="403" t="s">
        <v>344</v>
      </c>
      <c r="E4847" s="403" t="s">
        <v>1455</v>
      </c>
      <c r="F4847" s="403">
        <v>0</v>
      </c>
      <c r="O4847" s="403" t="s">
        <v>345</v>
      </c>
      <c r="R4847" s="403">
        <v>4</v>
      </c>
      <c r="S4847" s="403">
        <v>0.58640000000000003</v>
      </c>
      <c r="T4847" s="403">
        <v>3.2490000000000001</v>
      </c>
      <c r="U4847" s="403">
        <v>14.324999999999999</v>
      </c>
      <c r="V4847" s="403">
        <v>26.971</v>
      </c>
      <c r="W4847" s="403">
        <v>10.199999999999999</v>
      </c>
      <c r="X4847" s="404">
        <v>7.1674000000000002E-2</v>
      </c>
      <c r="Y4847" s="403">
        <f>X4847+(S4847*((U4847-INDEX('[1]Center of Mass'!$B$8:$M$105,MATCH(A4847,'[1]Center of Mass'!$B$8:$B$105,0),9))^2+(V4847-INDEX('[1]Center of Mass'!$B$8:$M$105,MATCH(A4847,'[1]Center of Mass'!$B$8:$B$105,0),10))^2))</f>
        <v>158.12283280080004</v>
      </c>
    </row>
    <row r="4848" spans="1:25">
      <c r="A4848" s="403" t="s">
        <v>22</v>
      </c>
      <c r="B4848" s="403" t="s">
        <v>847</v>
      </c>
      <c r="C4848" s="403" t="s">
        <v>343</v>
      </c>
      <c r="D4848" s="403" t="s">
        <v>344</v>
      </c>
      <c r="E4848" s="403" t="s">
        <v>1455</v>
      </c>
      <c r="F4848" s="403">
        <v>0</v>
      </c>
      <c r="O4848" s="403" t="s">
        <v>345</v>
      </c>
      <c r="R4848" s="403">
        <v>4</v>
      </c>
      <c r="S4848" s="403">
        <v>0.58640000000000003</v>
      </c>
      <c r="T4848" s="403">
        <v>3.2490000000000001</v>
      </c>
      <c r="U4848" s="403">
        <v>15.407999999999999</v>
      </c>
      <c r="V4848" s="403">
        <v>26.971</v>
      </c>
      <c r="W4848" s="403">
        <v>10.199999999999999</v>
      </c>
      <c r="X4848" s="404">
        <v>7.1674000000000002E-2</v>
      </c>
      <c r="Y4848" s="403">
        <f>X4848+(S4848*((U4848-INDEX('[1]Center of Mass'!$B$8:$M$105,MATCH(A4848,'[1]Center of Mass'!$B$8:$B$105,0),9))^2+(V4848-INDEX('[1]Center of Mass'!$B$8:$M$105,MATCH(A4848,'[1]Center of Mass'!$B$8:$B$105,0),10))^2))</f>
        <v>149.33408246400003</v>
      </c>
    </row>
    <row r="4849" spans="1:25">
      <c r="A4849" s="403" t="s">
        <v>22</v>
      </c>
      <c r="B4849" s="403" t="s">
        <v>848</v>
      </c>
      <c r="C4849" s="403" t="s">
        <v>343</v>
      </c>
      <c r="D4849" s="403" t="s">
        <v>344</v>
      </c>
      <c r="E4849" s="403" t="s">
        <v>1455</v>
      </c>
      <c r="F4849" s="403">
        <v>0</v>
      </c>
      <c r="O4849" s="403" t="s">
        <v>345</v>
      </c>
      <c r="R4849" s="403">
        <v>4</v>
      </c>
      <c r="S4849" s="403">
        <v>0.58640000000000003</v>
      </c>
      <c r="T4849" s="403">
        <v>3.2490000000000001</v>
      </c>
      <c r="U4849" s="403">
        <v>16.492000000000001</v>
      </c>
      <c r="V4849" s="403">
        <v>26.971</v>
      </c>
      <c r="W4849" s="403">
        <v>10.199999999999999</v>
      </c>
      <c r="X4849" s="404">
        <v>7.1674000000000002E-2</v>
      </c>
      <c r="Y4849" s="403">
        <f>X4849+(S4849*((U4849-INDEX('[1]Center of Mass'!$B$8:$M$105,MATCH(A4849,'[1]Center of Mass'!$B$8:$B$105,0),9))^2+(V4849-INDEX('[1]Center of Mass'!$B$8:$M$105,MATCH(A4849,'[1]Center of Mass'!$B$8:$B$105,0),10))^2))</f>
        <v>141.91468695680001</v>
      </c>
    </row>
    <row r="4850" spans="1:25">
      <c r="A4850" s="403" t="s">
        <v>22</v>
      </c>
      <c r="B4850" s="403" t="s">
        <v>849</v>
      </c>
      <c r="C4850" s="403" t="s">
        <v>343</v>
      </c>
      <c r="D4850" s="403" t="s">
        <v>344</v>
      </c>
      <c r="E4850" s="403" t="s">
        <v>1455</v>
      </c>
      <c r="F4850" s="403">
        <v>0</v>
      </c>
      <c r="O4850" s="403" t="s">
        <v>345</v>
      </c>
      <c r="R4850" s="403">
        <v>4</v>
      </c>
      <c r="S4850" s="403">
        <v>0.58640000000000003</v>
      </c>
      <c r="T4850" s="403">
        <v>3.2490000000000001</v>
      </c>
      <c r="U4850" s="403">
        <v>17.574999999999999</v>
      </c>
      <c r="V4850" s="403">
        <v>26.971</v>
      </c>
      <c r="W4850" s="403">
        <v>10.199999999999999</v>
      </c>
      <c r="X4850" s="404">
        <v>7.1674000000000002E-2</v>
      </c>
      <c r="Y4850" s="403">
        <f>X4850+(S4850*((U4850-INDEX('[1]Center of Mass'!$B$8:$M$105,MATCH(A4850,'[1]Center of Mass'!$B$8:$B$105,0),9))^2+(V4850-INDEX('[1]Center of Mass'!$B$8:$M$105,MATCH(A4850,'[1]Center of Mass'!$B$8:$B$105,0),10))^2))</f>
        <v>135.87833520080002</v>
      </c>
    </row>
    <row r="4851" spans="1:25">
      <c r="A4851" s="403" t="s">
        <v>22</v>
      </c>
      <c r="B4851" s="403" t="s">
        <v>850</v>
      </c>
      <c r="C4851" s="403" t="s">
        <v>343</v>
      </c>
      <c r="D4851" s="403" t="s">
        <v>344</v>
      </c>
      <c r="E4851" s="403" t="s">
        <v>1455</v>
      </c>
      <c r="F4851" s="403">
        <v>0</v>
      </c>
      <c r="O4851" s="403" t="s">
        <v>345</v>
      </c>
      <c r="R4851" s="403">
        <v>4</v>
      </c>
      <c r="S4851" s="403">
        <v>0.58640000000000003</v>
      </c>
      <c r="T4851" s="403">
        <v>3.2490000000000001</v>
      </c>
      <c r="U4851" s="403">
        <v>18.658000000000001</v>
      </c>
      <c r="V4851" s="403">
        <v>26.971</v>
      </c>
      <c r="W4851" s="403">
        <v>10.199999999999999</v>
      </c>
      <c r="X4851" s="404">
        <v>7.1674000000000002E-2</v>
      </c>
      <c r="Y4851" s="403">
        <f>X4851+(S4851*((U4851-INDEX('[1]Center of Mass'!$B$8:$M$105,MATCH(A4851,'[1]Center of Mass'!$B$8:$B$105,0),9))^2+(V4851-INDEX('[1]Center of Mass'!$B$8:$M$105,MATCH(A4851,'[1]Center of Mass'!$B$8:$B$105,0),10))^2))</f>
        <v>131.21754766399999</v>
      </c>
    </row>
    <row r="4852" spans="1:25">
      <c r="A4852" s="403" t="s">
        <v>22</v>
      </c>
      <c r="B4852" s="403" t="s">
        <v>916</v>
      </c>
      <c r="C4852" s="403" t="s">
        <v>343</v>
      </c>
      <c r="D4852" s="403" t="s">
        <v>344</v>
      </c>
      <c r="E4852" s="403" t="s">
        <v>1455</v>
      </c>
      <c r="F4852" s="403">
        <v>0</v>
      </c>
      <c r="O4852" s="403" t="s">
        <v>345</v>
      </c>
      <c r="R4852" s="403">
        <v>4</v>
      </c>
      <c r="S4852" s="403">
        <v>1.2315</v>
      </c>
      <c r="T4852" s="403">
        <v>4.4390000000000001</v>
      </c>
      <c r="U4852" s="403">
        <v>0.55000000000000004</v>
      </c>
      <c r="V4852" s="403">
        <v>27.800999999999998</v>
      </c>
      <c r="W4852" s="403">
        <v>10.199999999999999</v>
      </c>
      <c r="X4852" s="404">
        <v>0.25280999999999998</v>
      </c>
      <c r="Y4852" s="403">
        <f>X4852+(S4852*((U4852-INDEX('[1]Center of Mass'!$B$8:$M$105,MATCH(A4852,'[1]Center of Mass'!$B$8:$B$105,0),9))^2+(V4852-INDEX('[1]Center of Mass'!$B$8:$M$105,MATCH(A4852,'[1]Center of Mass'!$B$8:$B$105,0),10))^2))</f>
        <v>849.73388947800004</v>
      </c>
    </row>
    <row r="4853" spans="1:25">
      <c r="A4853" s="403" t="s">
        <v>22</v>
      </c>
      <c r="B4853" s="403" t="s">
        <v>917</v>
      </c>
      <c r="C4853" s="403" t="s">
        <v>343</v>
      </c>
      <c r="D4853" s="403" t="s">
        <v>344</v>
      </c>
      <c r="E4853" s="403" t="s">
        <v>1455</v>
      </c>
      <c r="F4853" s="403">
        <v>0</v>
      </c>
      <c r="O4853" s="403" t="s">
        <v>345</v>
      </c>
      <c r="R4853" s="403">
        <v>4</v>
      </c>
      <c r="S4853" s="403">
        <v>1.2315</v>
      </c>
      <c r="T4853" s="403">
        <v>4.4390000000000001</v>
      </c>
      <c r="U4853" s="403">
        <v>1.65</v>
      </c>
      <c r="V4853" s="403">
        <v>27.800999999999998</v>
      </c>
      <c r="W4853" s="403">
        <v>10.199999999999999</v>
      </c>
      <c r="X4853" s="404">
        <v>0.25280999999999998</v>
      </c>
      <c r="Y4853" s="403">
        <f>X4853+(S4853*((U4853-INDEX('[1]Center of Mass'!$B$8:$M$105,MATCH(A4853,'[1]Center of Mass'!$B$8:$B$105,0),9))^2+(V4853-INDEX('[1]Center of Mass'!$B$8:$M$105,MATCH(A4853,'[1]Center of Mass'!$B$8:$B$105,0),10))^2))</f>
        <v>793.6893096780002</v>
      </c>
    </row>
    <row r="4854" spans="1:25">
      <c r="A4854" s="403" t="s">
        <v>22</v>
      </c>
      <c r="B4854" s="403" t="s">
        <v>918</v>
      </c>
      <c r="C4854" s="403" t="s">
        <v>343</v>
      </c>
      <c r="D4854" s="403" t="s">
        <v>344</v>
      </c>
      <c r="E4854" s="403" t="s">
        <v>1455</v>
      </c>
      <c r="F4854" s="403">
        <v>0</v>
      </c>
      <c r="O4854" s="403" t="s">
        <v>345</v>
      </c>
      <c r="R4854" s="403">
        <v>4</v>
      </c>
      <c r="S4854" s="403">
        <v>1.2315</v>
      </c>
      <c r="T4854" s="403">
        <v>4.4390000000000001</v>
      </c>
      <c r="U4854" s="403">
        <v>2.75</v>
      </c>
      <c r="V4854" s="403">
        <v>27.800999999999998</v>
      </c>
      <c r="W4854" s="403">
        <v>10.199999999999999</v>
      </c>
      <c r="X4854" s="404">
        <v>0.25280999999999998</v>
      </c>
      <c r="Y4854" s="403">
        <f>X4854+(S4854*((U4854-INDEX('[1]Center of Mass'!$B$8:$M$105,MATCH(A4854,'[1]Center of Mass'!$B$8:$B$105,0),9))^2+(V4854-INDEX('[1]Center of Mass'!$B$8:$M$105,MATCH(A4854,'[1]Center of Mass'!$B$8:$B$105,0),10))^2))</f>
        <v>740.62495987800003</v>
      </c>
    </row>
    <row r="4855" spans="1:25">
      <c r="A4855" s="403" t="s">
        <v>22</v>
      </c>
      <c r="B4855" s="403" t="s">
        <v>908</v>
      </c>
      <c r="C4855" s="403" t="s">
        <v>343</v>
      </c>
      <c r="D4855" s="403" t="s">
        <v>344</v>
      </c>
      <c r="E4855" s="403" t="s">
        <v>1455</v>
      </c>
      <c r="F4855" s="403">
        <v>0</v>
      </c>
      <c r="O4855" s="403" t="s">
        <v>345</v>
      </c>
      <c r="R4855" s="403">
        <v>4</v>
      </c>
      <c r="S4855" s="403">
        <v>1.0915999999999999</v>
      </c>
      <c r="T4855" s="403">
        <v>4.1890000000000001</v>
      </c>
      <c r="U4855" s="403">
        <v>3.7879999999999998</v>
      </c>
      <c r="V4855" s="403">
        <v>27.800999999999998</v>
      </c>
      <c r="W4855" s="403">
        <v>10.199999999999999</v>
      </c>
      <c r="X4855" s="404">
        <v>0.20049</v>
      </c>
      <c r="Y4855" s="403">
        <f>X4855+(S4855*((U4855-INDEX('[1]Center of Mass'!$B$8:$M$105,MATCH(A4855,'[1]Center of Mass'!$B$8:$B$105,0),9))^2+(V4855-INDEX('[1]Center of Mass'!$B$8:$M$105,MATCH(A4855,'[1]Center of Mass'!$B$8:$B$105,0),10))^2))</f>
        <v>614.50288739199993</v>
      </c>
    </row>
    <row r="4856" spans="1:25">
      <c r="A4856" s="403" t="s">
        <v>22</v>
      </c>
      <c r="B4856" s="403" t="s">
        <v>871</v>
      </c>
      <c r="C4856" s="403" t="s">
        <v>343</v>
      </c>
      <c r="D4856" s="403" t="s">
        <v>344</v>
      </c>
      <c r="E4856" s="403" t="s">
        <v>1455</v>
      </c>
      <c r="F4856" s="403">
        <v>0</v>
      </c>
      <c r="O4856" s="403" t="s">
        <v>345</v>
      </c>
      <c r="R4856" s="403">
        <v>4</v>
      </c>
      <c r="S4856" s="403">
        <v>1.0915999999999999</v>
      </c>
      <c r="T4856" s="403">
        <v>4.1890000000000001</v>
      </c>
      <c r="U4856" s="403">
        <v>4.7629999999999999</v>
      </c>
      <c r="V4856" s="403">
        <v>27.800999999999998</v>
      </c>
      <c r="W4856" s="403">
        <v>10.199999999999999</v>
      </c>
      <c r="X4856" s="404">
        <v>0.20049</v>
      </c>
      <c r="Y4856" s="403">
        <f>X4856+(S4856*((U4856-INDEX('[1]Center of Mass'!$B$8:$M$105,MATCH(A4856,'[1]Center of Mass'!$B$8:$B$105,0),9))^2+(V4856-INDEX('[1]Center of Mass'!$B$8:$M$105,MATCH(A4856,'[1]Center of Mass'!$B$8:$B$105,0),10))^2))</f>
        <v>577.2296868819999</v>
      </c>
    </row>
    <row r="4857" spans="1:25">
      <c r="A4857" s="403" t="s">
        <v>22</v>
      </c>
      <c r="B4857" s="403" t="s">
        <v>851</v>
      </c>
      <c r="C4857" s="403" t="s">
        <v>343</v>
      </c>
      <c r="D4857" s="403" t="s">
        <v>344</v>
      </c>
      <c r="E4857" s="403" t="s">
        <v>1455</v>
      </c>
      <c r="F4857" s="403">
        <v>0</v>
      </c>
      <c r="O4857" s="403" t="s">
        <v>345</v>
      </c>
      <c r="R4857" s="403">
        <v>4</v>
      </c>
      <c r="S4857" s="403">
        <v>1.0915999999999999</v>
      </c>
      <c r="T4857" s="403">
        <v>4.1890000000000001</v>
      </c>
      <c r="U4857" s="403">
        <v>5.7380000000000004</v>
      </c>
      <c r="V4857" s="403">
        <v>27.800999999999998</v>
      </c>
      <c r="W4857" s="403">
        <v>10.199999999999999</v>
      </c>
      <c r="X4857" s="404">
        <v>0.20049</v>
      </c>
      <c r="Y4857" s="403">
        <f>X4857+(S4857*((U4857-INDEX('[1]Center of Mass'!$B$8:$M$105,MATCH(A4857,'[1]Center of Mass'!$B$8:$B$105,0),9))^2+(V4857-INDEX('[1]Center of Mass'!$B$8:$M$105,MATCH(A4857,'[1]Center of Mass'!$B$8:$B$105,0),10))^2))</f>
        <v>542.03189087199985</v>
      </c>
    </row>
    <row r="4858" spans="1:25">
      <c r="A4858" s="403" t="s">
        <v>22</v>
      </c>
      <c r="B4858" s="403" t="s">
        <v>578</v>
      </c>
      <c r="C4858" s="403" t="s">
        <v>343</v>
      </c>
      <c r="D4858" s="403" t="s">
        <v>344</v>
      </c>
      <c r="E4858" s="403" t="s">
        <v>1455</v>
      </c>
      <c r="F4858" s="403">
        <v>0</v>
      </c>
      <c r="O4858" s="403" t="s">
        <v>345</v>
      </c>
      <c r="R4858" s="403">
        <v>4</v>
      </c>
      <c r="S4858" s="403">
        <v>1.0915999999999999</v>
      </c>
      <c r="T4858" s="403">
        <v>4.1890000000000001</v>
      </c>
      <c r="U4858" s="403">
        <v>6.7130000000000001</v>
      </c>
      <c r="V4858" s="403">
        <v>27.800999999999998</v>
      </c>
      <c r="W4858" s="403">
        <v>10.199999999999999</v>
      </c>
      <c r="X4858" s="404">
        <v>0.20049</v>
      </c>
      <c r="Y4858" s="403">
        <f>X4858+(S4858*((U4858-INDEX('[1]Center of Mass'!$B$8:$M$105,MATCH(A4858,'[1]Center of Mass'!$B$8:$B$105,0),9))^2+(V4858-INDEX('[1]Center of Mass'!$B$8:$M$105,MATCH(A4858,'[1]Center of Mass'!$B$8:$B$105,0),10))^2))</f>
        <v>508.90949936199991</v>
      </c>
    </row>
    <row r="4859" spans="1:25">
      <c r="A4859" s="403" t="s">
        <v>22</v>
      </c>
      <c r="B4859" s="403" t="s">
        <v>579</v>
      </c>
      <c r="C4859" s="403" t="s">
        <v>343</v>
      </c>
      <c r="D4859" s="403" t="s">
        <v>344</v>
      </c>
      <c r="E4859" s="403" t="s">
        <v>1455</v>
      </c>
      <c r="F4859" s="403">
        <v>0</v>
      </c>
      <c r="O4859" s="403" t="s">
        <v>345</v>
      </c>
      <c r="R4859" s="403">
        <v>4</v>
      </c>
      <c r="S4859" s="403">
        <v>1.7912999999999999</v>
      </c>
      <c r="T4859" s="403">
        <v>5.4390000000000001</v>
      </c>
      <c r="U4859" s="403">
        <v>8</v>
      </c>
      <c r="V4859" s="403">
        <v>27.800999999999998</v>
      </c>
      <c r="W4859" s="403">
        <v>10.199999999999999</v>
      </c>
      <c r="X4859" s="404">
        <v>0.56923999999999997</v>
      </c>
      <c r="Y4859" s="403">
        <f>X4859+(S4859*((U4859-INDEX('[1]Center of Mass'!$B$8:$M$105,MATCH(A4859,'[1]Center of Mass'!$B$8:$B$105,0),9))^2+(V4859-INDEX('[1]Center of Mass'!$B$8:$M$105,MATCH(A4859,'[1]Center of Mass'!$B$8:$B$105,0),10))^2))</f>
        <v>768.82182636559992</v>
      </c>
    </row>
    <row r="4860" spans="1:25">
      <c r="A4860" s="403" t="s">
        <v>22</v>
      </c>
      <c r="B4860" s="403" t="s">
        <v>547</v>
      </c>
      <c r="C4860" s="403" t="s">
        <v>343</v>
      </c>
      <c r="D4860" s="403" t="s">
        <v>344</v>
      </c>
      <c r="E4860" s="403" t="s">
        <v>1455</v>
      </c>
      <c r="F4860" s="403">
        <v>0</v>
      </c>
      <c r="O4860" s="403" t="s">
        <v>345</v>
      </c>
      <c r="R4860" s="403">
        <v>4</v>
      </c>
      <c r="S4860" s="403">
        <v>1.0636000000000001</v>
      </c>
      <c r="T4860" s="403">
        <v>4.1390000000000002</v>
      </c>
      <c r="U4860" s="403">
        <v>11.275</v>
      </c>
      <c r="V4860" s="403">
        <v>27.800999999999998</v>
      </c>
      <c r="W4860" s="403">
        <v>10.199999999999999</v>
      </c>
      <c r="X4860" s="404">
        <v>0.19108</v>
      </c>
      <c r="Y4860" s="403">
        <f>X4860+(S4860*((U4860-INDEX('[1]Center of Mass'!$B$8:$M$105,MATCH(A4860,'[1]Center of Mass'!$B$8:$B$105,0),9))^2+(V4860-INDEX('[1]Center of Mass'!$B$8:$M$105,MATCH(A4860,'[1]Center of Mass'!$B$8:$B$105,0),10))^2))</f>
        <v>371.71425727320002</v>
      </c>
    </row>
    <row r="4861" spans="1:25">
      <c r="A4861" s="403" t="s">
        <v>22</v>
      </c>
      <c r="B4861" s="403" t="s">
        <v>548</v>
      </c>
      <c r="C4861" s="403" t="s">
        <v>343</v>
      </c>
      <c r="D4861" s="403" t="s">
        <v>344</v>
      </c>
      <c r="E4861" s="403" t="s">
        <v>1455</v>
      </c>
      <c r="F4861" s="403">
        <v>0</v>
      </c>
      <c r="O4861" s="403" t="s">
        <v>345</v>
      </c>
      <c r="R4861" s="403">
        <v>4</v>
      </c>
      <c r="S4861" s="403">
        <v>1.0636000000000001</v>
      </c>
      <c r="T4861" s="403">
        <v>4.1390000000000002</v>
      </c>
      <c r="U4861" s="403">
        <v>12.225</v>
      </c>
      <c r="V4861" s="403">
        <v>27.800999999999998</v>
      </c>
      <c r="W4861" s="403">
        <v>10.199999999999999</v>
      </c>
      <c r="X4861" s="404">
        <v>0.19108</v>
      </c>
      <c r="Y4861" s="403">
        <f>X4861+(S4861*((U4861-INDEX('[1]Center of Mass'!$B$8:$M$105,MATCH(A4861,'[1]Center of Mass'!$B$8:$B$105,0),9))^2+(V4861-INDEX('[1]Center of Mass'!$B$8:$M$105,MATCH(A4861,'[1]Center of Mass'!$B$8:$B$105,0),10))^2))</f>
        <v>351.43310703320003</v>
      </c>
    </row>
    <row r="4862" spans="1:25">
      <c r="A4862" s="403" t="s">
        <v>22</v>
      </c>
      <c r="B4862" s="403" t="s">
        <v>549</v>
      </c>
      <c r="C4862" s="403" t="s">
        <v>343</v>
      </c>
      <c r="D4862" s="403" t="s">
        <v>344</v>
      </c>
      <c r="E4862" s="403" t="s">
        <v>1455</v>
      </c>
      <c r="F4862" s="403">
        <v>0</v>
      </c>
      <c r="O4862" s="403" t="s">
        <v>345</v>
      </c>
      <c r="R4862" s="403">
        <v>4</v>
      </c>
      <c r="S4862" s="403">
        <v>1.2129000000000001</v>
      </c>
      <c r="T4862" s="403">
        <v>4.4059999999999997</v>
      </c>
      <c r="U4862" s="403">
        <v>13.242000000000001</v>
      </c>
      <c r="V4862" s="403">
        <v>27.800999999999998</v>
      </c>
      <c r="W4862" s="403">
        <v>10.199999999999999</v>
      </c>
      <c r="X4862" s="404">
        <v>0.24529999999999999</v>
      </c>
      <c r="Y4862" s="403">
        <f>X4862+(S4862*((U4862-INDEX('[1]Center of Mass'!$B$8:$M$105,MATCH(A4862,'[1]Center of Mass'!$B$8:$B$105,0),9))^2+(V4862-INDEX('[1]Center of Mass'!$B$8:$M$105,MATCH(A4862,'[1]Center of Mass'!$B$8:$B$105,0),10))^2))</f>
        <v>378.45911847079992</v>
      </c>
    </row>
    <row r="4863" spans="1:25">
      <c r="A4863" s="403" t="s">
        <v>22</v>
      </c>
      <c r="B4863" s="403" t="s">
        <v>550</v>
      </c>
      <c r="C4863" s="403" t="s">
        <v>343</v>
      </c>
      <c r="D4863" s="403" t="s">
        <v>344</v>
      </c>
      <c r="E4863" s="403" t="s">
        <v>1455</v>
      </c>
      <c r="F4863" s="403">
        <v>0</v>
      </c>
      <c r="O4863" s="403" t="s">
        <v>345</v>
      </c>
      <c r="R4863" s="403">
        <v>4</v>
      </c>
      <c r="S4863" s="403">
        <v>1.2129000000000001</v>
      </c>
      <c r="T4863" s="403">
        <v>4.4059999999999997</v>
      </c>
      <c r="U4863" s="403">
        <v>14.324999999999999</v>
      </c>
      <c r="V4863" s="403">
        <v>27.800999999999998</v>
      </c>
      <c r="W4863" s="403">
        <v>10.199999999999999</v>
      </c>
      <c r="X4863" s="404">
        <v>0.24529999999999999</v>
      </c>
      <c r="Y4863" s="403">
        <f>X4863+(S4863*((U4863-INDEX('[1]Center of Mass'!$B$8:$M$105,MATCH(A4863,'[1]Center of Mass'!$B$8:$B$105,0),9))^2+(V4863-INDEX('[1]Center of Mass'!$B$8:$M$105,MATCH(A4863,'[1]Center of Mass'!$B$8:$B$105,0),10))^2))</f>
        <v>357.43541941730001</v>
      </c>
    </row>
    <row r="4864" spans="1:25">
      <c r="A4864" s="403" t="s">
        <v>22</v>
      </c>
      <c r="B4864" s="403" t="s">
        <v>419</v>
      </c>
      <c r="C4864" s="403" t="s">
        <v>343</v>
      </c>
      <c r="D4864" s="403" t="s">
        <v>344</v>
      </c>
      <c r="E4864" s="403" t="s">
        <v>1455</v>
      </c>
      <c r="F4864" s="403">
        <v>0</v>
      </c>
      <c r="O4864" s="403" t="s">
        <v>345</v>
      </c>
      <c r="R4864" s="403">
        <v>4</v>
      </c>
      <c r="S4864" s="403">
        <v>1.2129000000000001</v>
      </c>
      <c r="T4864" s="403">
        <v>4.4059999999999997</v>
      </c>
      <c r="U4864" s="403">
        <v>15.407999999999999</v>
      </c>
      <c r="V4864" s="403">
        <v>27.800999999999998</v>
      </c>
      <c r="W4864" s="403">
        <v>10.199999999999999</v>
      </c>
      <c r="X4864" s="404">
        <v>0.24529999999999999</v>
      </c>
      <c r="Y4864" s="403">
        <f>X4864+(S4864*((U4864-INDEX('[1]Center of Mass'!$B$8:$M$105,MATCH(A4864,'[1]Center of Mass'!$B$8:$B$105,0),9))^2+(V4864-INDEX('[1]Center of Mass'!$B$8:$M$105,MATCH(A4864,'[1]Center of Mass'!$B$8:$B$105,0),10))^2))</f>
        <v>339.25691449999999</v>
      </c>
    </row>
    <row r="4865" spans="1:25">
      <c r="A4865" s="403" t="s">
        <v>22</v>
      </c>
      <c r="B4865" s="403" t="s">
        <v>551</v>
      </c>
      <c r="C4865" s="403" t="s">
        <v>343</v>
      </c>
      <c r="D4865" s="403" t="s">
        <v>344</v>
      </c>
      <c r="E4865" s="403" t="s">
        <v>1455</v>
      </c>
      <c r="F4865" s="403">
        <v>0</v>
      </c>
      <c r="O4865" s="403" t="s">
        <v>345</v>
      </c>
      <c r="R4865" s="403">
        <v>4</v>
      </c>
      <c r="S4865" s="403">
        <v>1.2129000000000001</v>
      </c>
      <c r="T4865" s="403">
        <v>4.4059999999999997</v>
      </c>
      <c r="U4865" s="403">
        <v>16.492000000000001</v>
      </c>
      <c r="V4865" s="403">
        <v>27.800999999999998</v>
      </c>
      <c r="W4865" s="403">
        <v>10.199999999999999</v>
      </c>
      <c r="X4865" s="404">
        <v>0.24529999999999999</v>
      </c>
      <c r="Y4865" s="403">
        <f>X4865+(S4865*((U4865-INDEX('[1]Center of Mass'!$B$8:$M$105,MATCH(A4865,'[1]Center of Mass'!$B$8:$B$105,0),9))^2+(V4865-INDEX('[1]Center of Mass'!$B$8:$M$105,MATCH(A4865,'[1]Center of Mass'!$B$8:$B$105,0),10))^2))</f>
        <v>323.91076032079997</v>
      </c>
    </row>
    <row r="4866" spans="1:25">
      <c r="A4866" s="403" t="s">
        <v>22</v>
      </c>
      <c r="B4866" s="403" t="s">
        <v>420</v>
      </c>
      <c r="C4866" s="403" t="s">
        <v>343</v>
      </c>
      <c r="D4866" s="403" t="s">
        <v>344</v>
      </c>
      <c r="E4866" s="403" t="s">
        <v>1455</v>
      </c>
      <c r="F4866" s="403">
        <v>0</v>
      </c>
      <c r="O4866" s="403" t="s">
        <v>345</v>
      </c>
      <c r="R4866" s="403">
        <v>4</v>
      </c>
      <c r="S4866" s="403">
        <v>1.2129000000000001</v>
      </c>
      <c r="T4866" s="403">
        <v>4.4059999999999997</v>
      </c>
      <c r="U4866" s="403">
        <v>17.574999999999999</v>
      </c>
      <c r="V4866" s="403">
        <v>27.800999999999998</v>
      </c>
      <c r="W4866" s="403">
        <v>10.199999999999999</v>
      </c>
      <c r="X4866" s="404">
        <v>0.24529999999999999</v>
      </c>
      <c r="Y4866" s="403">
        <f>X4866+(S4866*((U4866-INDEX('[1]Center of Mass'!$B$8:$M$105,MATCH(A4866,'[1]Center of Mass'!$B$8:$B$105,0),9))^2+(V4866-INDEX('[1]Center of Mass'!$B$8:$M$105,MATCH(A4866,'[1]Center of Mass'!$B$8:$B$105,0),10))^2))</f>
        <v>311.42527081729997</v>
      </c>
    </row>
    <row r="4867" spans="1:25">
      <c r="A4867" s="403" t="s">
        <v>22</v>
      </c>
      <c r="B4867" s="403" t="s">
        <v>421</v>
      </c>
      <c r="C4867" s="403" t="s">
        <v>343</v>
      </c>
      <c r="D4867" s="403" t="s">
        <v>344</v>
      </c>
      <c r="E4867" s="403" t="s">
        <v>1455</v>
      </c>
      <c r="F4867" s="403">
        <v>0</v>
      </c>
      <c r="O4867" s="403" t="s">
        <v>345</v>
      </c>
      <c r="R4867" s="403">
        <v>4</v>
      </c>
      <c r="S4867" s="403">
        <v>1.2129000000000001</v>
      </c>
      <c r="T4867" s="403">
        <v>4.4059999999999997</v>
      </c>
      <c r="U4867" s="403">
        <v>18.658000000000001</v>
      </c>
      <c r="V4867" s="403">
        <v>27.800999999999998</v>
      </c>
      <c r="W4867" s="403">
        <v>10.199999999999999</v>
      </c>
      <c r="X4867" s="404">
        <v>0.24529999999999999</v>
      </c>
      <c r="Y4867" s="403">
        <f>X4867+(S4867*((U4867-INDEX('[1]Center of Mass'!$B$8:$M$105,MATCH(A4867,'[1]Center of Mass'!$B$8:$B$105,0),9))^2+(V4867-INDEX('[1]Center of Mass'!$B$8:$M$105,MATCH(A4867,'[1]Center of Mass'!$B$8:$B$105,0),10))^2))</f>
        <v>301.78497544999993</v>
      </c>
    </row>
    <row r="4868" spans="1:25">
      <c r="A4868" s="403" t="s">
        <v>22</v>
      </c>
      <c r="B4868" s="403" t="s">
        <v>424</v>
      </c>
      <c r="C4868" s="403" t="s">
        <v>343</v>
      </c>
      <c r="D4868" s="403" t="s">
        <v>344</v>
      </c>
      <c r="E4868" s="403" t="s">
        <v>1455</v>
      </c>
      <c r="F4868" s="403">
        <v>0</v>
      </c>
      <c r="O4868" s="403" t="s">
        <v>345</v>
      </c>
      <c r="R4868" s="403">
        <v>4</v>
      </c>
      <c r="S4868" s="403">
        <v>1.2315</v>
      </c>
      <c r="T4868" s="403">
        <v>4.4390000000000001</v>
      </c>
      <c r="U4868" s="403">
        <v>0.55000000000000004</v>
      </c>
      <c r="V4868" s="403">
        <v>28.920999999999999</v>
      </c>
      <c r="W4868" s="403">
        <v>10.199999999999999</v>
      </c>
      <c r="X4868" s="404">
        <v>0.25280999999999998</v>
      </c>
      <c r="Y4868" s="403">
        <f>X4868+(S4868*((U4868-INDEX('[1]Center of Mass'!$B$8:$M$105,MATCH(A4868,'[1]Center of Mass'!$B$8:$B$105,0),9))^2+(V4868-INDEX('[1]Center of Mass'!$B$8:$M$105,MATCH(A4868,'[1]Center of Mass'!$B$8:$B$105,0),10))^2))</f>
        <v>893.90946931799999</v>
      </c>
    </row>
    <row r="4869" spans="1:25">
      <c r="A4869" s="403" t="s">
        <v>22</v>
      </c>
      <c r="B4869" s="403" t="s">
        <v>425</v>
      </c>
      <c r="C4869" s="403" t="s">
        <v>343</v>
      </c>
      <c r="D4869" s="403" t="s">
        <v>344</v>
      </c>
      <c r="E4869" s="403" t="s">
        <v>1455</v>
      </c>
      <c r="F4869" s="403">
        <v>0</v>
      </c>
      <c r="O4869" s="403" t="s">
        <v>345</v>
      </c>
      <c r="R4869" s="403">
        <v>4</v>
      </c>
      <c r="S4869" s="403">
        <v>1.2315</v>
      </c>
      <c r="T4869" s="403">
        <v>4.4390000000000001</v>
      </c>
      <c r="U4869" s="403">
        <v>1.65</v>
      </c>
      <c r="V4869" s="403">
        <v>28.920999999999999</v>
      </c>
      <c r="W4869" s="403">
        <v>10.199999999999999</v>
      </c>
      <c r="X4869" s="404">
        <v>0.25280999999999998</v>
      </c>
      <c r="Y4869" s="403">
        <f>X4869+(S4869*((U4869-INDEX('[1]Center of Mass'!$B$8:$M$105,MATCH(A4869,'[1]Center of Mass'!$B$8:$B$105,0),9))^2+(V4869-INDEX('[1]Center of Mass'!$B$8:$M$105,MATCH(A4869,'[1]Center of Mass'!$B$8:$B$105,0),10))^2))</f>
        <v>837.86488951800004</v>
      </c>
    </row>
    <row r="4870" spans="1:25">
      <c r="A4870" s="403" t="s">
        <v>22</v>
      </c>
      <c r="B4870" s="403" t="s">
        <v>426</v>
      </c>
      <c r="C4870" s="403" t="s">
        <v>343</v>
      </c>
      <c r="D4870" s="403" t="s">
        <v>344</v>
      </c>
      <c r="E4870" s="403" t="s">
        <v>1455</v>
      </c>
      <c r="F4870" s="403">
        <v>0</v>
      </c>
      <c r="O4870" s="403" t="s">
        <v>345</v>
      </c>
      <c r="R4870" s="403">
        <v>4</v>
      </c>
      <c r="S4870" s="403">
        <v>1.2315</v>
      </c>
      <c r="T4870" s="403">
        <v>4.4390000000000001</v>
      </c>
      <c r="U4870" s="403">
        <v>2.75</v>
      </c>
      <c r="V4870" s="403">
        <v>28.920999999999999</v>
      </c>
      <c r="W4870" s="403">
        <v>10.199999999999999</v>
      </c>
      <c r="X4870" s="404">
        <v>0.25280999999999998</v>
      </c>
      <c r="Y4870" s="403">
        <f>X4870+(S4870*((U4870-INDEX('[1]Center of Mass'!$B$8:$M$105,MATCH(A4870,'[1]Center of Mass'!$B$8:$B$105,0),9))^2+(V4870-INDEX('[1]Center of Mass'!$B$8:$M$105,MATCH(A4870,'[1]Center of Mass'!$B$8:$B$105,0),10))^2))</f>
        <v>784.80053971799998</v>
      </c>
    </row>
    <row r="4871" spans="1:25">
      <c r="A4871" s="403" t="s">
        <v>22</v>
      </c>
      <c r="B4871" s="403" t="s">
        <v>427</v>
      </c>
      <c r="C4871" s="403" t="s">
        <v>343</v>
      </c>
      <c r="D4871" s="403" t="s">
        <v>344</v>
      </c>
      <c r="E4871" s="403" t="s">
        <v>1455</v>
      </c>
      <c r="F4871" s="403">
        <v>0</v>
      </c>
      <c r="O4871" s="403" t="s">
        <v>345</v>
      </c>
      <c r="R4871" s="403">
        <v>4</v>
      </c>
      <c r="S4871" s="403">
        <v>1.0915999999999999</v>
      </c>
      <c r="T4871" s="403">
        <v>4.1890000000000001</v>
      </c>
      <c r="U4871" s="403">
        <v>3.7879999999999998</v>
      </c>
      <c r="V4871" s="403">
        <v>28.920999999999999</v>
      </c>
      <c r="W4871" s="403">
        <v>10.199999999999999</v>
      </c>
      <c r="X4871" s="404">
        <v>0.20049</v>
      </c>
      <c r="Y4871" s="403">
        <f>X4871+(S4871*((U4871-INDEX('[1]Center of Mass'!$B$8:$M$105,MATCH(A4871,'[1]Center of Mass'!$B$8:$B$105,0),9))^2+(V4871-INDEX('[1]Center of Mass'!$B$8:$M$105,MATCH(A4871,'[1]Center of Mass'!$B$8:$B$105,0),10))^2))</f>
        <v>653.6600639679998</v>
      </c>
    </row>
    <row r="4872" spans="1:25">
      <c r="A4872" s="403" t="s">
        <v>22</v>
      </c>
      <c r="B4872" s="403" t="s">
        <v>428</v>
      </c>
      <c r="C4872" s="403" t="s">
        <v>343</v>
      </c>
      <c r="D4872" s="403" t="s">
        <v>344</v>
      </c>
      <c r="E4872" s="403" t="s">
        <v>1455</v>
      </c>
      <c r="F4872" s="403">
        <v>0</v>
      </c>
      <c r="O4872" s="403" t="s">
        <v>345</v>
      </c>
      <c r="R4872" s="403">
        <v>4</v>
      </c>
      <c r="S4872" s="403">
        <v>1.0915999999999999</v>
      </c>
      <c r="T4872" s="403">
        <v>4.1890000000000001</v>
      </c>
      <c r="U4872" s="403">
        <v>4.7629999999999999</v>
      </c>
      <c r="V4872" s="403">
        <v>28.920999999999999</v>
      </c>
      <c r="W4872" s="403">
        <v>10.199999999999999</v>
      </c>
      <c r="X4872" s="404">
        <v>0.20049</v>
      </c>
      <c r="Y4872" s="403">
        <f>X4872+(S4872*((U4872-INDEX('[1]Center of Mass'!$B$8:$M$105,MATCH(A4872,'[1]Center of Mass'!$B$8:$B$105,0),9))^2+(V4872-INDEX('[1]Center of Mass'!$B$8:$M$105,MATCH(A4872,'[1]Center of Mass'!$B$8:$B$105,0),10))^2))</f>
        <v>616.38686345799999</v>
      </c>
    </row>
    <row r="4873" spans="1:25">
      <c r="A4873" s="403" t="s">
        <v>22</v>
      </c>
      <c r="B4873" s="403" t="s">
        <v>457</v>
      </c>
      <c r="C4873" s="403" t="s">
        <v>343</v>
      </c>
      <c r="D4873" s="403" t="s">
        <v>344</v>
      </c>
      <c r="E4873" s="403" t="s">
        <v>1455</v>
      </c>
      <c r="F4873" s="403">
        <v>0</v>
      </c>
      <c r="O4873" s="403" t="s">
        <v>345</v>
      </c>
      <c r="R4873" s="403">
        <v>4</v>
      </c>
      <c r="S4873" s="403">
        <v>1.0915999999999999</v>
      </c>
      <c r="T4873" s="403">
        <v>4.1890000000000001</v>
      </c>
      <c r="U4873" s="403">
        <v>5.7380000000000004</v>
      </c>
      <c r="V4873" s="403">
        <v>28.920999999999999</v>
      </c>
      <c r="W4873" s="403">
        <v>10.199999999999999</v>
      </c>
      <c r="X4873" s="404">
        <v>0.20049</v>
      </c>
      <c r="Y4873" s="403">
        <f>X4873+(S4873*((U4873-INDEX('[1]Center of Mass'!$B$8:$M$105,MATCH(A4873,'[1]Center of Mass'!$B$8:$B$105,0),9))^2+(V4873-INDEX('[1]Center of Mass'!$B$8:$M$105,MATCH(A4873,'[1]Center of Mass'!$B$8:$B$105,0),10))^2))</f>
        <v>581.18906744799983</v>
      </c>
    </row>
    <row r="4874" spans="1:25">
      <c r="A4874" s="403" t="s">
        <v>22</v>
      </c>
      <c r="B4874" s="403" t="s">
        <v>429</v>
      </c>
      <c r="C4874" s="403" t="s">
        <v>343</v>
      </c>
      <c r="D4874" s="403" t="s">
        <v>344</v>
      </c>
      <c r="E4874" s="403" t="s">
        <v>1455</v>
      </c>
      <c r="F4874" s="403">
        <v>0</v>
      </c>
      <c r="O4874" s="403" t="s">
        <v>345</v>
      </c>
      <c r="R4874" s="403">
        <v>4</v>
      </c>
      <c r="S4874" s="403">
        <v>1.0915999999999999</v>
      </c>
      <c r="T4874" s="403">
        <v>4.1890000000000001</v>
      </c>
      <c r="U4874" s="403">
        <v>6.7130000000000001</v>
      </c>
      <c r="V4874" s="403">
        <v>28.920999999999999</v>
      </c>
      <c r="W4874" s="403">
        <v>10.199999999999999</v>
      </c>
      <c r="X4874" s="404">
        <v>0.20049</v>
      </c>
      <c r="Y4874" s="403">
        <f>X4874+(S4874*((U4874-INDEX('[1]Center of Mass'!$B$8:$M$105,MATCH(A4874,'[1]Center of Mass'!$B$8:$B$105,0),9))^2+(V4874-INDEX('[1]Center of Mass'!$B$8:$M$105,MATCH(A4874,'[1]Center of Mass'!$B$8:$B$105,0),10))^2))</f>
        <v>548.06667593799989</v>
      </c>
    </row>
    <row r="4875" spans="1:25">
      <c r="A4875" s="403" t="s">
        <v>22</v>
      </c>
      <c r="B4875" s="403" t="s">
        <v>909</v>
      </c>
      <c r="C4875" s="403" t="s">
        <v>343</v>
      </c>
      <c r="D4875" s="403" t="s">
        <v>344</v>
      </c>
      <c r="E4875" s="403" t="s">
        <v>1455</v>
      </c>
      <c r="F4875" s="403">
        <v>0</v>
      </c>
      <c r="O4875" s="403" t="s">
        <v>345</v>
      </c>
      <c r="R4875" s="403">
        <v>4</v>
      </c>
      <c r="S4875" s="403">
        <v>1.7912999999999999</v>
      </c>
      <c r="T4875" s="403">
        <v>5.4390000000000001</v>
      </c>
      <c r="U4875" s="403">
        <v>8</v>
      </c>
      <c r="V4875" s="403">
        <v>28.920999999999999</v>
      </c>
      <c r="W4875" s="403">
        <v>10.199999999999999</v>
      </c>
      <c r="X4875" s="404">
        <v>0.56923999999999997</v>
      </c>
      <c r="Y4875" s="403">
        <f>X4875+(S4875*((U4875-INDEX('[1]Center of Mass'!$B$8:$M$105,MATCH(A4875,'[1]Center of Mass'!$B$8:$B$105,0),9))^2+(V4875-INDEX('[1]Center of Mass'!$B$8:$M$105,MATCH(A4875,'[1]Center of Mass'!$B$8:$B$105,0),10))^2))</f>
        <v>833.07819353359992</v>
      </c>
    </row>
    <row r="4876" spans="1:25">
      <c r="A4876" s="403" t="s">
        <v>22</v>
      </c>
      <c r="B4876" s="403" t="s">
        <v>431</v>
      </c>
      <c r="C4876" s="403" t="s">
        <v>343</v>
      </c>
      <c r="D4876" s="403" t="s">
        <v>344</v>
      </c>
      <c r="E4876" s="403" t="s">
        <v>1455</v>
      </c>
      <c r="F4876" s="403">
        <v>0</v>
      </c>
      <c r="O4876" s="403" t="s">
        <v>345</v>
      </c>
      <c r="R4876" s="403">
        <v>4</v>
      </c>
      <c r="S4876" s="403">
        <v>1.0636000000000001</v>
      </c>
      <c r="T4876" s="403">
        <v>4.1390000000000002</v>
      </c>
      <c r="U4876" s="403">
        <v>11.275</v>
      </c>
      <c r="V4876" s="403">
        <v>28.920999999999999</v>
      </c>
      <c r="W4876" s="403">
        <v>10.199999999999999</v>
      </c>
      <c r="X4876" s="404">
        <v>0.19108</v>
      </c>
      <c r="Y4876" s="403">
        <f>X4876+(S4876*((U4876-INDEX('[1]Center of Mass'!$B$8:$M$105,MATCH(A4876,'[1]Center of Mass'!$B$8:$B$105,0),9))^2+(V4876-INDEX('[1]Center of Mass'!$B$8:$M$105,MATCH(A4876,'[1]Center of Mass'!$B$8:$B$105,0),10))^2))</f>
        <v>409.86703576920002</v>
      </c>
    </row>
    <row r="4877" spans="1:25">
      <c r="A4877" s="403" t="s">
        <v>22</v>
      </c>
      <c r="B4877" s="403" t="s">
        <v>911</v>
      </c>
      <c r="C4877" s="403" t="s">
        <v>343</v>
      </c>
      <c r="D4877" s="403" t="s">
        <v>344</v>
      </c>
      <c r="E4877" s="403" t="s">
        <v>1455</v>
      </c>
      <c r="F4877" s="403">
        <v>0</v>
      </c>
      <c r="O4877" s="403" t="s">
        <v>345</v>
      </c>
      <c r="R4877" s="403">
        <v>4</v>
      </c>
      <c r="S4877" s="403">
        <v>1.0636000000000001</v>
      </c>
      <c r="T4877" s="403">
        <v>4.1390000000000002</v>
      </c>
      <c r="U4877" s="403">
        <v>12.225</v>
      </c>
      <c r="V4877" s="403">
        <v>28.920999999999999</v>
      </c>
      <c r="W4877" s="403">
        <v>10.199999999999999</v>
      </c>
      <c r="X4877" s="404">
        <v>0.19108</v>
      </c>
      <c r="Y4877" s="403">
        <f>X4877+(S4877*((U4877-INDEX('[1]Center of Mass'!$B$8:$M$105,MATCH(A4877,'[1]Center of Mass'!$B$8:$B$105,0),9))^2+(V4877-INDEX('[1]Center of Mass'!$B$8:$M$105,MATCH(A4877,'[1]Center of Mass'!$B$8:$B$105,0),10))^2))</f>
        <v>389.58588552920003</v>
      </c>
    </row>
    <row r="4878" spans="1:25">
      <c r="A4878" s="403" t="s">
        <v>22</v>
      </c>
      <c r="B4878" s="403" t="s">
        <v>912</v>
      </c>
      <c r="C4878" s="403" t="s">
        <v>343</v>
      </c>
      <c r="D4878" s="403" t="s">
        <v>344</v>
      </c>
      <c r="E4878" s="403" t="s">
        <v>1455</v>
      </c>
      <c r="F4878" s="403">
        <v>0</v>
      </c>
      <c r="O4878" s="403" t="s">
        <v>345</v>
      </c>
      <c r="R4878" s="403">
        <v>4</v>
      </c>
      <c r="S4878" s="403">
        <v>1.2129000000000001</v>
      </c>
      <c r="T4878" s="403">
        <v>4.4059999999999997</v>
      </c>
      <c r="U4878" s="403">
        <v>13.242000000000001</v>
      </c>
      <c r="V4878" s="403">
        <v>28.920999999999999</v>
      </c>
      <c r="W4878" s="403">
        <v>10.199999999999999</v>
      </c>
      <c r="X4878" s="404">
        <v>0.24529999999999999</v>
      </c>
      <c r="Y4878" s="403">
        <f>X4878+(S4878*((U4878-INDEX('[1]Center of Mass'!$B$8:$M$105,MATCH(A4878,'[1]Center of Mass'!$B$8:$B$105,0),9))^2+(V4878-INDEX('[1]Center of Mass'!$B$8:$M$105,MATCH(A4878,'[1]Center of Mass'!$B$8:$B$105,0),10))^2))</f>
        <v>421.96749101479992</v>
      </c>
    </row>
    <row r="4879" spans="1:25">
      <c r="A4879" s="403" t="s">
        <v>22</v>
      </c>
      <c r="B4879" s="403" t="s">
        <v>432</v>
      </c>
      <c r="C4879" s="403" t="s">
        <v>343</v>
      </c>
      <c r="D4879" s="403" t="s">
        <v>344</v>
      </c>
      <c r="E4879" s="403" t="s">
        <v>1455</v>
      </c>
      <c r="F4879" s="403">
        <v>0</v>
      </c>
      <c r="O4879" s="403" t="s">
        <v>345</v>
      </c>
      <c r="R4879" s="403">
        <v>4</v>
      </c>
      <c r="S4879" s="403">
        <v>1.2129000000000001</v>
      </c>
      <c r="T4879" s="403">
        <v>4.4059999999999997</v>
      </c>
      <c r="U4879" s="403">
        <v>14.324999999999999</v>
      </c>
      <c r="V4879" s="403">
        <v>28.920999999999999</v>
      </c>
      <c r="W4879" s="403">
        <v>10.199999999999999</v>
      </c>
      <c r="X4879" s="404">
        <v>0.24529999999999999</v>
      </c>
      <c r="Y4879" s="403">
        <f>X4879+(S4879*((U4879-INDEX('[1]Center of Mass'!$B$8:$M$105,MATCH(A4879,'[1]Center of Mass'!$B$8:$B$105,0),9))^2+(V4879-INDEX('[1]Center of Mass'!$B$8:$M$105,MATCH(A4879,'[1]Center of Mass'!$B$8:$B$105,0),10))^2))</f>
        <v>400.94379196130001</v>
      </c>
    </row>
    <row r="4880" spans="1:25">
      <c r="A4880" s="403" t="s">
        <v>22</v>
      </c>
      <c r="B4880" s="403" t="s">
        <v>913</v>
      </c>
      <c r="C4880" s="403" t="s">
        <v>343</v>
      </c>
      <c r="D4880" s="403" t="s">
        <v>344</v>
      </c>
      <c r="E4880" s="403" t="s">
        <v>1455</v>
      </c>
      <c r="F4880" s="403">
        <v>0</v>
      </c>
      <c r="O4880" s="403" t="s">
        <v>345</v>
      </c>
      <c r="R4880" s="403">
        <v>4</v>
      </c>
      <c r="S4880" s="403">
        <v>1.2129000000000001</v>
      </c>
      <c r="T4880" s="403">
        <v>4.4059999999999997</v>
      </c>
      <c r="U4880" s="403">
        <v>15.407999999999999</v>
      </c>
      <c r="V4880" s="403">
        <v>28.920999999999999</v>
      </c>
      <c r="W4880" s="403">
        <v>10.199999999999999</v>
      </c>
      <c r="X4880" s="404">
        <v>0.24529999999999999</v>
      </c>
      <c r="Y4880" s="403">
        <f>X4880+(S4880*((U4880-INDEX('[1]Center of Mass'!$B$8:$M$105,MATCH(A4880,'[1]Center of Mass'!$B$8:$B$105,0),9))^2+(V4880-INDEX('[1]Center of Mass'!$B$8:$M$105,MATCH(A4880,'[1]Center of Mass'!$B$8:$B$105,0),10))^2))</f>
        <v>382.76528704399999</v>
      </c>
    </row>
    <row r="4881" spans="1:25">
      <c r="A4881" s="403" t="s">
        <v>22</v>
      </c>
      <c r="B4881" s="403" t="s">
        <v>433</v>
      </c>
      <c r="C4881" s="403" t="s">
        <v>343</v>
      </c>
      <c r="D4881" s="403" t="s">
        <v>344</v>
      </c>
      <c r="E4881" s="403" t="s">
        <v>1455</v>
      </c>
      <c r="F4881" s="403">
        <v>0</v>
      </c>
      <c r="O4881" s="403" t="s">
        <v>345</v>
      </c>
      <c r="R4881" s="403">
        <v>4</v>
      </c>
      <c r="S4881" s="403">
        <v>1.2129000000000001</v>
      </c>
      <c r="T4881" s="403">
        <v>4.4059999999999997</v>
      </c>
      <c r="U4881" s="403">
        <v>16.492000000000001</v>
      </c>
      <c r="V4881" s="403">
        <v>28.920999999999999</v>
      </c>
      <c r="W4881" s="403">
        <v>10.199999999999999</v>
      </c>
      <c r="X4881" s="404">
        <v>0.24529999999999999</v>
      </c>
      <c r="Y4881" s="403">
        <f>X4881+(S4881*((U4881-INDEX('[1]Center of Mass'!$B$8:$M$105,MATCH(A4881,'[1]Center of Mass'!$B$8:$B$105,0),9))^2+(V4881-INDEX('[1]Center of Mass'!$B$8:$M$105,MATCH(A4881,'[1]Center of Mass'!$B$8:$B$105,0),10))^2))</f>
        <v>367.41913286479991</v>
      </c>
    </row>
    <row r="4882" spans="1:25">
      <c r="A4882" s="403" t="s">
        <v>22</v>
      </c>
      <c r="B4882" s="403" t="s">
        <v>872</v>
      </c>
      <c r="C4882" s="403" t="s">
        <v>343</v>
      </c>
      <c r="D4882" s="403" t="s">
        <v>344</v>
      </c>
      <c r="E4882" s="403" t="s">
        <v>1455</v>
      </c>
      <c r="F4882" s="403">
        <v>0</v>
      </c>
      <c r="O4882" s="403" t="s">
        <v>345</v>
      </c>
      <c r="R4882" s="403">
        <v>4</v>
      </c>
      <c r="S4882" s="403">
        <v>1.2129000000000001</v>
      </c>
      <c r="T4882" s="403">
        <v>4.4059999999999997</v>
      </c>
      <c r="U4882" s="403">
        <v>17.574999999999999</v>
      </c>
      <c r="V4882" s="403">
        <v>28.920999999999999</v>
      </c>
      <c r="W4882" s="403">
        <v>10.199999999999999</v>
      </c>
      <c r="X4882" s="404">
        <v>0.24529999999999999</v>
      </c>
      <c r="Y4882" s="403">
        <f>X4882+(S4882*((U4882-INDEX('[1]Center of Mass'!$B$8:$M$105,MATCH(A4882,'[1]Center of Mass'!$B$8:$B$105,0),9))^2+(V4882-INDEX('[1]Center of Mass'!$B$8:$M$105,MATCH(A4882,'[1]Center of Mass'!$B$8:$B$105,0),10))^2))</f>
        <v>354.93364336129997</v>
      </c>
    </row>
    <row r="4883" spans="1:25">
      <c r="A4883" s="403" t="s">
        <v>22</v>
      </c>
      <c r="B4883" s="403" t="s">
        <v>434</v>
      </c>
      <c r="C4883" s="403" t="s">
        <v>343</v>
      </c>
      <c r="D4883" s="403" t="s">
        <v>344</v>
      </c>
      <c r="E4883" s="403" t="s">
        <v>1455</v>
      </c>
      <c r="F4883" s="403">
        <v>0</v>
      </c>
      <c r="O4883" s="403" t="s">
        <v>345</v>
      </c>
      <c r="R4883" s="403">
        <v>4</v>
      </c>
      <c r="S4883" s="403">
        <v>1.2129000000000001</v>
      </c>
      <c r="T4883" s="403">
        <v>4.4059999999999997</v>
      </c>
      <c r="U4883" s="403">
        <v>18.658000000000001</v>
      </c>
      <c r="V4883" s="403">
        <v>28.920999999999999</v>
      </c>
      <c r="W4883" s="403">
        <v>10.199999999999999</v>
      </c>
      <c r="X4883" s="404">
        <v>0.24529999999999999</v>
      </c>
      <c r="Y4883" s="403">
        <f>X4883+(S4883*((U4883-INDEX('[1]Center of Mass'!$B$8:$M$105,MATCH(A4883,'[1]Center of Mass'!$B$8:$B$105,0),9))^2+(V4883-INDEX('[1]Center of Mass'!$B$8:$M$105,MATCH(A4883,'[1]Center of Mass'!$B$8:$B$105,0),10))^2))</f>
        <v>345.29334799399993</v>
      </c>
    </row>
    <row r="4884" spans="1:25">
      <c r="A4884" s="403" t="s">
        <v>22</v>
      </c>
      <c r="B4884" s="403" t="s">
        <v>436</v>
      </c>
      <c r="C4884" s="403" t="s">
        <v>343</v>
      </c>
      <c r="D4884" s="403" t="s">
        <v>344</v>
      </c>
      <c r="E4884" s="403" t="s">
        <v>1455</v>
      </c>
      <c r="F4884" s="403">
        <v>0</v>
      </c>
      <c r="O4884" s="403" t="s">
        <v>345</v>
      </c>
      <c r="R4884" s="403">
        <v>4</v>
      </c>
      <c r="S4884" s="403">
        <v>1.2315</v>
      </c>
      <c r="T4884" s="403">
        <v>4.4390000000000001</v>
      </c>
      <c r="U4884" s="403">
        <v>0.55000000000000004</v>
      </c>
      <c r="V4884" s="403">
        <v>30.04</v>
      </c>
      <c r="W4884" s="403">
        <v>10.199999999999999</v>
      </c>
      <c r="X4884" s="404">
        <v>0.25280999999999998</v>
      </c>
      <c r="Y4884" s="403">
        <f>X4884+(S4884*((U4884-INDEX('[1]Center of Mass'!$B$8:$M$105,MATCH(A4884,'[1]Center of Mass'!$B$8:$B$105,0),9))^2+(V4884-INDEX('[1]Center of Mass'!$B$8:$M$105,MATCH(A4884,'[1]Center of Mass'!$B$8:$B$105,0),10))^2))</f>
        <v>941.13105726749995</v>
      </c>
    </row>
    <row r="4885" spans="1:25">
      <c r="A4885" s="403" t="s">
        <v>22</v>
      </c>
      <c r="B4885" s="403" t="s">
        <v>552</v>
      </c>
      <c r="C4885" s="403" t="s">
        <v>343</v>
      </c>
      <c r="D4885" s="403" t="s">
        <v>344</v>
      </c>
      <c r="E4885" s="403" t="s">
        <v>1455</v>
      </c>
      <c r="F4885" s="403">
        <v>0</v>
      </c>
      <c r="O4885" s="403" t="s">
        <v>345</v>
      </c>
      <c r="R4885" s="403">
        <v>4</v>
      </c>
      <c r="S4885" s="403">
        <v>1.2315</v>
      </c>
      <c r="T4885" s="403">
        <v>4.4390000000000001</v>
      </c>
      <c r="U4885" s="403">
        <v>1.65</v>
      </c>
      <c r="V4885" s="403">
        <v>30.04</v>
      </c>
      <c r="W4885" s="403">
        <v>10.199999999999999</v>
      </c>
      <c r="X4885" s="404">
        <v>0.25280999999999998</v>
      </c>
      <c r="Y4885" s="403">
        <f>X4885+(S4885*((U4885-INDEX('[1]Center of Mass'!$B$8:$M$105,MATCH(A4885,'[1]Center of Mass'!$B$8:$B$105,0),9))^2+(V4885-INDEX('[1]Center of Mass'!$B$8:$M$105,MATCH(A4885,'[1]Center of Mass'!$B$8:$B$105,0),10))^2))</f>
        <v>885.0864774675</v>
      </c>
    </row>
    <row r="4886" spans="1:25">
      <c r="A4886" s="403" t="s">
        <v>22</v>
      </c>
      <c r="B4886" s="403" t="s">
        <v>437</v>
      </c>
      <c r="C4886" s="403" t="s">
        <v>343</v>
      </c>
      <c r="D4886" s="403" t="s">
        <v>344</v>
      </c>
      <c r="E4886" s="403" t="s">
        <v>1455</v>
      </c>
      <c r="F4886" s="403">
        <v>0</v>
      </c>
      <c r="O4886" s="403" t="s">
        <v>345</v>
      </c>
      <c r="R4886" s="403">
        <v>4</v>
      </c>
      <c r="S4886" s="403">
        <v>1.2315</v>
      </c>
      <c r="T4886" s="403">
        <v>4.4390000000000001</v>
      </c>
      <c r="U4886" s="403">
        <v>2.75</v>
      </c>
      <c r="V4886" s="403">
        <v>30.04</v>
      </c>
      <c r="W4886" s="403">
        <v>10.199999999999999</v>
      </c>
      <c r="X4886" s="404">
        <v>0.25280999999999998</v>
      </c>
      <c r="Y4886" s="403">
        <f>X4886+(S4886*((U4886-INDEX('[1]Center of Mass'!$B$8:$M$105,MATCH(A4886,'[1]Center of Mass'!$B$8:$B$105,0),9))^2+(V4886-INDEX('[1]Center of Mass'!$B$8:$M$105,MATCH(A4886,'[1]Center of Mass'!$B$8:$B$105,0),10))^2))</f>
        <v>832.02212766749994</v>
      </c>
    </row>
    <row r="4887" spans="1:25">
      <c r="A4887" s="403" t="s">
        <v>22</v>
      </c>
      <c r="B4887" s="403" t="s">
        <v>553</v>
      </c>
      <c r="C4887" s="403" t="s">
        <v>343</v>
      </c>
      <c r="D4887" s="403" t="s">
        <v>344</v>
      </c>
      <c r="E4887" s="403" t="s">
        <v>1455</v>
      </c>
      <c r="F4887" s="403">
        <v>0</v>
      </c>
      <c r="O4887" s="403" t="s">
        <v>345</v>
      </c>
      <c r="R4887" s="403">
        <v>4</v>
      </c>
      <c r="S4887" s="403">
        <v>1.0915999999999999</v>
      </c>
      <c r="T4887" s="403">
        <v>4.1890000000000001</v>
      </c>
      <c r="U4887" s="403">
        <v>3.7879999999999998</v>
      </c>
      <c r="V4887" s="403">
        <v>30.04</v>
      </c>
      <c r="W4887" s="403">
        <v>10.199999999999999</v>
      </c>
      <c r="X4887" s="404">
        <v>0.20049</v>
      </c>
      <c r="Y4887" s="403">
        <f>X4887+(S4887*((U4887-INDEX('[1]Center of Mass'!$B$8:$M$105,MATCH(A4887,'[1]Center of Mass'!$B$8:$B$105,0),9))^2+(V4887-INDEX('[1]Center of Mass'!$B$8:$M$105,MATCH(A4887,'[1]Center of Mass'!$B$8:$B$105,0),10))^2))</f>
        <v>695.51721817479984</v>
      </c>
    </row>
    <row r="4888" spans="1:25">
      <c r="A4888" s="403" t="s">
        <v>22</v>
      </c>
      <c r="B4888" s="403" t="s">
        <v>554</v>
      </c>
      <c r="C4888" s="403" t="s">
        <v>343</v>
      </c>
      <c r="D4888" s="403" t="s">
        <v>344</v>
      </c>
      <c r="E4888" s="403" t="s">
        <v>1455</v>
      </c>
      <c r="F4888" s="403">
        <v>0</v>
      </c>
      <c r="O4888" s="403" t="s">
        <v>345</v>
      </c>
      <c r="R4888" s="403">
        <v>4</v>
      </c>
      <c r="S4888" s="403">
        <v>1.0915999999999999</v>
      </c>
      <c r="T4888" s="403">
        <v>4.1890000000000001</v>
      </c>
      <c r="U4888" s="403">
        <v>4.7629999999999999</v>
      </c>
      <c r="V4888" s="403">
        <v>30.04</v>
      </c>
      <c r="W4888" s="403">
        <v>10.199999999999999</v>
      </c>
      <c r="X4888" s="404">
        <v>0.20049</v>
      </c>
      <c r="Y4888" s="403">
        <f>X4888+(S4888*((U4888-INDEX('[1]Center of Mass'!$B$8:$M$105,MATCH(A4888,'[1]Center of Mass'!$B$8:$B$105,0),9))^2+(V4888-INDEX('[1]Center of Mass'!$B$8:$M$105,MATCH(A4888,'[1]Center of Mass'!$B$8:$B$105,0),10))^2))</f>
        <v>658.24401766479991</v>
      </c>
    </row>
    <row r="4889" spans="1:25">
      <c r="A4889" s="403" t="s">
        <v>22</v>
      </c>
      <c r="B4889" s="403" t="s">
        <v>555</v>
      </c>
      <c r="C4889" s="403" t="s">
        <v>343</v>
      </c>
      <c r="D4889" s="403" t="s">
        <v>344</v>
      </c>
      <c r="E4889" s="403" t="s">
        <v>1455</v>
      </c>
      <c r="F4889" s="403">
        <v>0</v>
      </c>
      <c r="O4889" s="403" t="s">
        <v>345</v>
      </c>
      <c r="R4889" s="403">
        <v>4</v>
      </c>
      <c r="S4889" s="403">
        <v>1.0915999999999999</v>
      </c>
      <c r="T4889" s="403">
        <v>4.1890000000000001</v>
      </c>
      <c r="U4889" s="403">
        <v>5.7380000000000004</v>
      </c>
      <c r="V4889" s="403">
        <v>30.04</v>
      </c>
      <c r="W4889" s="403">
        <v>10.199999999999999</v>
      </c>
      <c r="X4889" s="404">
        <v>0.20049</v>
      </c>
      <c r="Y4889" s="403">
        <f>X4889+(S4889*((U4889-INDEX('[1]Center of Mass'!$B$8:$M$105,MATCH(A4889,'[1]Center of Mass'!$B$8:$B$105,0),9))^2+(V4889-INDEX('[1]Center of Mass'!$B$8:$M$105,MATCH(A4889,'[1]Center of Mass'!$B$8:$B$105,0),10))^2))</f>
        <v>623.04622165479987</v>
      </c>
    </row>
    <row r="4890" spans="1:25">
      <c r="A4890" s="403" t="s">
        <v>22</v>
      </c>
      <c r="B4890" s="403" t="s">
        <v>556</v>
      </c>
      <c r="C4890" s="403" t="s">
        <v>343</v>
      </c>
      <c r="D4890" s="403" t="s">
        <v>344</v>
      </c>
      <c r="E4890" s="403" t="s">
        <v>1455</v>
      </c>
      <c r="F4890" s="403">
        <v>0</v>
      </c>
      <c r="O4890" s="403" t="s">
        <v>345</v>
      </c>
      <c r="R4890" s="403">
        <v>4</v>
      </c>
      <c r="S4890" s="403">
        <v>1.0915999999999999</v>
      </c>
      <c r="T4890" s="403">
        <v>4.1890000000000001</v>
      </c>
      <c r="U4890" s="403">
        <v>6.7130000000000001</v>
      </c>
      <c r="V4890" s="403">
        <v>30.04</v>
      </c>
      <c r="W4890" s="403">
        <v>10.199999999999999</v>
      </c>
      <c r="X4890" s="404">
        <v>0.20049</v>
      </c>
      <c r="Y4890" s="403">
        <f>X4890+(S4890*((U4890-INDEX('[1]Center of Mass'!$B$8:$M$105,MATCH(A4890,'[1]Center of Mass'!$B$8:$B$105,0),9))^2+(V4890-INDEX('[1]Center of Mass'!$B$8:$M$105,MATCH(A4890,'[1]Center of Mass'!$B$8:$B$105,0),10))^2))</f>
        <v>589.92383014479992</v>
      </c>
    </row>
    <row r="4891" spans="1:25">
      <c r="A4891" s="403" t="s">
        <v>22</v>
      </c>
      <c r="B4891" s="403" t="s">
        <v>557</v>
      </c>
      <c r="C4891" s="403" t="s">
        <v>343</v>
      </c>
      <c r="D4891" s="403" t="s">
        <v>344</v>
      </c>
      <c r="E4891" s="403" t="s">
        <v>1455</v>
      </c>
      <c r="F4891" s="403">
        <v>0</v>
      </c>
      <c r="O4891" s="403" t="s">
        <v>345</v>
      </c>
      <c r="R4891" s="403">
        <v>4</v>
      </c>
      <c r="S4891" s="403">
        <v>1.7912999999999999</v>
      </c>
      <c r="T4891" s="403">
        <v>5.4390000000000001</v>
      </c>
      <c r="U4891" s="403">
        <v>8</v>
      </c>
      <c r="V4891" s="403">
        <v>30.04</v>
      </c>
      <c r="W4891" s="403">
        <v>10.199999999999999</v>
      </c>
      <c r="X4891" s="404">
        <v>0.56923999999999997</v>
      </c>
      <c r="Y4891" s="403">
        <f>X4891+(S4891*((U4891-INDEX('[1]Center of Mass'!$B$8:$M$105,MATCH(A4891,'[1]Center of Mass'!$B$8:$B$105,0),9))^2+(V4891-INDEX('[1]Center of Mass'!$B$8:$M$105,MATCH(A4891,'[1]Center of Mass'!$B$8:$B$105,0),10))^2))</f>
        <v>901.76518540849986</v>
      </c>
    </row>
    <row r="4892" spans="1:25">
      <c r="A4892" s="403" t="s">
        <v>22</v>
      </c>
      <c r="B4892" s="403" t="s">
        <v>583</v>
      </c>
      <c r="C4892" s="403" t="s">
        <v>343</v>
      </c>
      <c r="D4892" s="403" t="s">
        <v>344</v>
      </c>
      <c r="E4892" s="403" t="s">
        <v>1455</v>
      </c>
      <c r="F4892" s="403">
        <v>0</v>
      </c>
      <c r="O4892" s="403" t="s">
        <v>345</v>
      </c>
      <c r="R4892" s="403">
        <v>4</v>
      </c>
      <c r="S4892" s="403">
        <v>1.0636000000000001</v>
      </c>
      <c r="T4892" s="403">
        <v>4.1390000000000002</v>
      </c>
      <c r="U4892" s="403">
        <v>11.275</v>
      </c>
      <c r="V4892" s="403">
        <v>30.04</v>
      </c>
      <c r="W4892" s="403">
        <v>10.199999999999999</v>
      </c>
      <c r="X4892" s="404">
        <v>0.19108</v>
      </c>
      <c r="Y4892" s="403">
        <f>X4892+(S4892*((U4892-INDEX('[1]Center of Mass'!$B$8:$M$105,MATCH(A4892,'[1]Center of Mass'!$B$8:$B$105,0),9))^2+(V4892-INDEX('[1]Center of Mass'!$B$8:$M$105,MATCH(A4892,'[1]Center of Mass'!$B$8:$B$105,0),10))^2))</f>
        <v>450.650536332</v>
      </c>
    </row>
    <row r="4893" spans="1:25">
      <c r="A4893" s="403" t="s">
        <v>22</v>
      </c>
      <c r="B4893" s="403" t="s">
        <v>853</v>
      </c>
      <c r="C4893" s="403" t="s">
        <v>343</v>
      </c>
      <c r="D4893" s="403" t="s">
        <v>344</v>
      </c>
      <c r="E4893" s="403" t="s">
        <v>1455</v>
      </c>
      <c r="F4893" s="403">
        <v>0</v>
      </c>
      <c r="O4893" s="403" t="s">
        <v>345</v>
      </c>
      <c r="R4893" s="403">
        <v>4</v>
      </c>
      <c r="S4893" s="403">
        <v>1.0636000000000001</v>
      </c>
      <c r="T4893" s="403">
        <v>4.1390000000000002</v>
      </c>
      <c r="U4893" s="403">
        <v>12.225</v>
      </c>
      <c r="V4893" s="403">
        <v>30.04</v>
      </c>
      <c r="W4893" s="403">
        <v>10.199999999999999</v>
      </c>
      <c r="X4893" s="404">
        <v>0.19108</v>
      </c>
      <c r="Y4893" s="403">
        <f>X4893+(S4893*((U4893-INDEX('[1]Center of Mass'!$B$8:$M$105,MATCH(A4893,'[1]Center of Mass'!$B$8:$B$105,0),9))^2+(V4893-INDEX('[1]Center of Mass'!$B$8:$M$105,MATCH(A4893,'[1]Center of Mass'!$B$8:$B$105,0),10))^2))</f>
        <v>430.36938609199996</v>
      </c>
    </row>
    <row r="4894" spans="1:25">
      <c r="A4894" s="403" t="s">
        <v>22</v>
      </c>
      <c r="B4894" s="403" t="s">
        <v>914</v>
      </c>
      <c r="C4894" s="403" t="s">
        <v>343</v>
      </c>
      <c r="D4894" s="403" t="s">
        <v>344</v>
      </c>
      <c r="E4894" s="403" t="s">
        <v>1455</v>
      </c>
      <c r="F4894" s="403">
        <v>0</v>
      </c>
      <c r="O4894" s="403" t="s">
        <v>345</v>
      </c>
      <c r="R4894" s="403">
        <v>4</v>
      </c>
      <c r="S4894" s="403">
        <v>1.2129000000000001</v>
      </c>
      <c r="T4894" s="403">
        <v>4.4059999999999997</v>
      </c>
      <c r="U4894" s="403">
        <v>13.242000000000001</v>
      </c>
      <c r="V4894" s="403">
        <v>30.04</v>
      </c>
      <c r="W4894" s="403">
        <v>10.199999999999999</v>
      </c>
      <c r="X4894" s="404">
        <v>0.24529999999999999</v>
      </c>
      <c r="Y4894" s="403">
        <f>X4894+(S4894*((U4894-INDEX('[1]Center of Mass'!$B$8:$M$105,MATCH(A4894,'[1]Center of Mass'!$B$8:$B$105,0),9))^2+(V4894-INDEX('[1]Center of Mass'!$B$8:$M$105,MATCH(A4894,'[1]Center of Mass'!$B$8:$B$105,0),10))^2))</f>
        <v>468.4758661864999</v>
      </c>
    </row>
    <row r="4895" spans="1:25">
      <c r="A4895" s="403" t="s">
        <v>22</v>
      </c>
      <c r="B4895" s="403" t="s">
        <v>873</v>
      </c>
      <c r="C4895" s="403" t="s">
        <v>343</v>
      </c>
      <c r="D4895" s="403" t="s">
        <v>344</v>
      </c>
      <c r="E4895" s="403" t="s">
        <v>1455</v>
      </c>
      <c r="F4895" s="403">
        <v>0</v>
      </c>
      <c r="O4895" s="403" t="s">
        <v>345</v>
      </c>
      <c r="R4895" s="403">
        <v>4</v>
      </c>
      <c r="S4895" s="403">
        <v>1.2129000000000001</v>
      </c>
      <c r="T4895" s="403">
        <v>4.4059999999999997</v>
      </c>
      <c r="U4895" s="403">
        <v>14.324999999999999</v>
      </c>
      <c r="V4895" s="403">
        <v>30.04</v>
      </c>
      <c r="W4895" s="403">
        <v>10.199999999999999</v>
      </c>
      <c r="X4895" s="404">
        <v>0.24529999999999999</v>
      </c>
      <c r="Y4895" s="403">
        <f>X4895+(S4895*((U4895-INDEX('[1]Center of Mass'!$B$8:$M$105,MATCH(A4895,'[1]Center of Mass'!$B$8:$B$105,0),9))^2+(V4895-INDEX('[1]Center of Mass'!$B$8:$M$105,MATCH(A4895,'[1]Center of Mass'!$B$8:$B$105,0),10))^2))</f>
        <v>447.45216713299999</v>
      </c>
    </row>
    <row r="4896" spans="1:25">
      <c r="A4896" s="403" t="s">
        <v>22</v>
      </c>
      <c r="B4896" s="403" t="s">
        <v>919</v>
      </c>
      <c r="C4896" s="403" t="s">
        <v>343</v>
      </c>
      <c r="D4896" s="403" t="s">
        <v>344</v>
      </c>
      <c r="E4896" s="403" t="s">
        <v>1455</v>
      </c>
      <c r="F4896" s="403">
        <v>0</v>
      </c>
      <c r="O4896" s="403" t="s">
        <v>345</v>
      </c>
      <c r="R4896" s="403">
        <v>4</v>
      </c>
      <c r="S4896" s="403">
        <v>1.2129000000000001</v>
      </c>
      <c r="T4896" s="403">
        <v>4.4059999999999997</v>
      </c>
      <c r="U4896" s="403">
        <v>15.407999999999999</v>
      </c>
      <c r="V4896" s="403">
        <v>30.04</v>
      </c>
      <c r="W4896" s="403">
        <v>10.199999999999999</v>
      </c>
      <c r="X4896" s="404">
        <v>0.24529999999999999</v>
      </c>
      <c r="Y4896" s="403">
        <f>X4896+(S4896*((U4896-INDEX('[1]Center of Mass'!$B$8:$M$105,MATCH(A4896,'[1]Center of Mass'!$B$8:$B$105,0),9))^2+(V4896-INDEX('[1]Center of Mass'!$B$8:$M$105,MATCH(A4896,'[1]Center of Mass'!$B$8:$B$105,0),10))^2))</f>
        <v>429.27366221569997</v>
      </c>
    </row>
    <row r="4897" spans="1:25">
      <c r="A4897" s="403" t="s">
        <v>22</v>
      </c>
      <c r="B4897" s="403" t="s">
        <v>920</v>
      </c>
      <c r="C4897" s="403" t="s">
        <v>343</v>
      </c>
      <c r="D4897" s="403" t="s">
        <v>344</v>
      </c>
      <c r="E4897" s="403" t="s">
        <v>1455</v>
      </c>
      <c r="F4897" s="403">
        <v>0</v>
      </c>
      <c r="O4897" s="403" t="s">
        <v>345</v>
      </c>
      <c r="R4897" s="403">
        <v>4</v>
      </c>
      <c r="S4897" s="403">
        <v>1.2129000000000001</v>
      </c>
      <c r="T4897" s="403">
        <v>4.4059999999999997</v>
      </c>
      <c r="U4897" s="403">
        <v>16.492000000000001</v>
      </c>
      <c r="V4897" s="403">
        <v>30.04</v>
      </c>
      <c r="W4897" s="403">
        <v>10.199999999999999</v>
      </c>
      <c r="X4897" s="404">
        <v>0.24529999999999999</v>
      </c>
      <c r="Y4897" s="403">
        <f>X4897+(S4897*((U4897-INDEX('[1]Center of Mass'!$B$8:$M$105,MATCH(A4897,'[1]Center of Mass'!$B$8:$B$105,0),9))^2+(V4897-INDEX('[1]Center of Mass'!$B$8:$M$105,MATCH(A4897,'[1]Center of Mass'!$B$8:$B$105,0),10))^2))</f>
        <v>413.92750803649989</v>
      </c>
    </row>
    <row r="4898" spans="1:25">
      <c r="A4898" s="403" t="s">
        <v>22</v>
      </c>
      <c r="B4898" s="403" t="s">
        <v>921</v>
      </c>
      <c r="C4898" s="403" t="s">
        <v>343</v>
      </c>
      <c r="D4898" s="403" t="s">
        <v>344</v>
      </c>
      <c r="E4898" s="403" t="s">
        <v>1455</v>
      </c>
      <c r="F4898" s="403">
        <v>0</v>
      </c>
      <c r="O4898" s="403" t="s">
        <v>345</v>
      </c>
      <c r="R4898" s="403">
        <v>4</v>
      </c>
      <c r="S4898" s="403">
        <v>1.2129000000000001</v>
      </c>
      <c r="T4898" s="403">
        <v>4.4059999999999997</v>
      </c>
      <c r="U4898" s="403">
        <v>17.574999999999999</v>
      </c>
      <c r="V4898" s="403">
        <v>30.04</v>
      </c>
      <c r="W4898" s="403">
        <v>10.199999999999999</v>
      </c>
      <c r="X4898" s="404">
        <v>0.24529999999999999</v>
      </c>
      <c r="Y4898" s="403">
        <f>X4898+(S4898*((U4898-INDEX('[1]Center of Mass'!$B$8:$M$105,MATCH(A4898,'[1]Center of Mass'!$B$8:$B$105,0),9))^2+(V4898-INDEX('[1]Center of Mass'!$B$8:$M$105,MATCH(A4898,'[1]Center of Mass'!$B$8:$B$105,0),10))^2))</f>
        <v>401.44201853299995</v>
      </c>
    </row>
    <row r="4899" spans="1:25">
      <c r="A4899" s="403" t="s">
        <v>22</v>
      </c>
      <c r="B4899" s="403" t="s">
        <v>874</v>
      </c>
      <c r="C4899" s="403" t="s">
        <v>343</v>
      </c>
      <c r="D4899" s="403" t="s">
        <v>344</v>
      </c>
      <c r="E4899" s="403" t="s">
        <v>1455</v>
      </c>
      <c r="F4899" s="403">
        <v>0</v>
      </c>
      <c r="O4899" s="403" t="s">
        <v>345</v>
      </c>
      <c r="R4899" s="403">
        <v>4</v>
      </c>
      <c r="S4899" s="403">
        <v>1.2129000000000001</v>
      </c>
      <c r="T4899" s="403">
        <v>4.4059999999999997</v>
      </c>
      <c r="U4899" s="403">
        <v>18.658000000000001</v>
      </c>
      <c r="V4899" s="403">
        <v>30.04</v>
      </c>
      <c r="W4899" s="403">
        <v>10.199999999999999</v>
      </c>
      <c r="X4899" s="404">
        <v>0.24529999999999999</v>
      </c>
      <c r="Y4899" s="403">
        <f>X4899+(S4899*((U4899-INDEX('[1]Center of Mass'!$B$8:$M$105,MATCH(A4899,'[1]Center of Mass'!$B$8:$B$105,0),9))^2+(V4899-INDEX('[1]Center of Mass'!$B$8:$M$105,MATCH(A4899,'[1]Center of Mass'!$B$8:$B$105,0),10))^2))</f>
        <v>391.80172316569991</v>
      </c>
    </row>
    <row r="4900" spans="1:25">
      <c r="A4900" s="403" t="s">
        <v>22</v>
      </c>
      <c r="B4900" s="403" t="s">
        <v>875</v>
      </c>
      <c r="C4900" s="403" t="s">
        <v>343</v>
      </c>
      <c r="D4900" s="403" t="s">
        <v>344</v>
      </c>
      <c r="E4900" s="403" t="s">
        <v>1455</v>
      </c>
      <c r="F4900" s="403">
        <v>0</v>
      </c>
      <c r="O4900" s="403" t="s">
        <v>345</v>
      </c>
      <c r="R4900" s="403">
        <v>4</v>
      </c>
      <c r="S4900" s="403">
        <v>0.76</v>
      </c>
      <c r="T4900" s="403">
        <v>3.5</v>
      </c>
      <c r="U4900" s="403">
        <v>11.275</v>
      </c>
      <c r="V4900" s="403">
        <v>31</v>
      </c>
      <c r="W4900" s="403">
        <v>10.199999999999999</v>
      </c>
      <c r="X4900" s="404">
        <v>9.7692000000000001E-2</v>
      </c>
      <c r="Y4900" s="403">
        <f>X4900+(S4900*((U4900-INDEX('[1]Center of Mass'!$B$8:$M$105,MATCH(A4900,'[1]Center of Mass'!$B$8:$B$105,0),9))^2+(V4900-INDEX('[1]Center of Mass'!$B$8:$M$105,MATCH(A4900,'[1]Center of Mass'!$B$8:$B$105,0),10))^2))</f>
        <v>348.49349480000001</v>
      </c>
    </row>
    <row r="4901" spans="1:25">
      <c r="A4901" s="403" t="s">
        <v>22</v>
      </c>
      <c r="B4901" s="403" t="s">
        <v>915</v>
      </c>
      <c r="C4901" s="403" t="s">
        <v>343</v>
      </c>
      <c r="D4901" s="403" t="s">
        <v>344</v>
      </c>
      <c r="E4901" s="403" t="s">
        <v>1455</v>
      </c>
      <c r="F4901" s="403">
        <v>0</v>
      </c>
      <c r="O4901" s="403" t="s">
        <v>345</v>
      </c>
      <c r="R4901" s="403">
        <v>4</v>
      </c>
      <c r="S4901" s="403">
        <v>0.76</v>
      </c>
      <c r="T4901" s="403">
        <v>3.5</v>
      </c>
      <c r="U4901" s="403">
        <v>12.225</v>
      </c>
      <c r="V4901" s="403">
        <v>31</v>
      </c>
      <c r="W4901" s="403">
        <v>10.199999999999999</v>
      </c>
      <c r="X4901" s="404">
        <v>9.7692000000000001E-2</v>
      </c>
      <c r="Y4901" s="403">
        <f>X4901+(S4901*((U4901-INDEX('[1]Center of Mass'!$B$8:$M$105,MATCH(A4901,'[1]Center of Mass'!$B$8:$B$105,0),9))^2+(V4901-INDEX('[1]Center of Mass'!$B$8:$M$105,MATCH(A4901,'[1]Center of Mass'!$B$8:$B$105,0),10))^2))</f>
        <v>334.00151080000001</v>
      </c>
    </row>
    <row r="4902" spans="1:25">
      <c r="A4902" s="403" t="s">
        <v>22</v>
      </c>
      <c r="B4902" s="403" t="s">
        <v>876</v>
      </c>
      <c r="C4902" s="403" t="s">
        <v>343</v>
      </c>
      <c r="D4902" s="403" t="s">
        <v>344</v>
      </c>
      <c r="E4902" s="403" t="s">
        <v>1455</v>
      </c>
      <c r="F4902" s="403">
        <v>0</v>
      </c>
      <c r="O4902" s="403" t="s">
        <v>345</v>
      </c>
      <c r="R4902" s="403">
        <v>4</v>
      </c>
      <c r="S4902" s="403">
        <v>0.86670000000000003</v>
      </c>
      <c r="T4902" s="403">
        <v>3.7669999999999999</v>
      </c>
      <c r="U4902" s="403">
        <v>13.242000000000001</v>
      </c>
      <c r="V4902" s="403">
        <v>31</v>
      </c>
      <c r="W4902" s="403">
        <v>10.199999999999999</v>
      </c>
      <c r="X4902" s="404">
        <v>0.13098000000000001</v>
      </c>
      <c r="Y4902" s="403">
        <f>X4902+(S4902*((U4902-INDEX('[1]Center of Mass'!$B$8:$M$105,MATCH(A4902,'[1]Center of Mass'!$B$8:$B$105,0),9))^2+(V4902-INDEX('[1]Center of Mass'!$B$8:$M$105,MATCH(A4902,'[1]Center of Mass'!$B$8:$B$105,0),10))^2))</f>
        <v>364.95477681149998</v>
      </c>
    </row>
    <row r="4903" spans="1:25">
      <c r="A4903" s="403" t="s">
        <v>22</v>
      </c>
      <c r="B4903" s="403" t="s">
        <v>922</v>
      </c>
      <c r="C4903" s="403" t="s">
        <v>343</v>
      </c>
      <c r="D4903" s="403" t="s">
        <v>344</v>
      </c>
      <c r="E4903" s="403" t="s">
        <v>1455</v>
      </c>
      <c r="F4903" s="403">
        <v>0</v>
      </c>
      <c r="O4903" s="403" t="s">
        <v>345</v>
      </c>
      <c r="R4903" s="403">
        <v>4</v>
      </c>
      <c r="S4903" s="403">
        <v>0.86670000000000003</v>
      </c>
      <c r="T4903" s="403">
        <v>3.7669999999999999</v>
      </c>
      <c r="U4903" s="403">
        <v>14.324999999999999</v>
      </c>
      <c r="V4903" s="403">
        <v>31</v>
      </c>
      <c r="W4903" s="403">
        <v>10.199999999999999</v>
      </c>
      <c r="X4903" s="404">
        <v>0.13098000000000001</v>
      </c>
      <c r="Y4903" s="403">
        <f>X4903+(S4903*((U4903-INDEX('[1]Center of Mass'!$B$8:$M$105,MATCH(A4903,'[1]Center of Mass'!$B$8:$B$105,0),9))^2+(V4903-INDEX('[1]Center of Mass'!$B$8:$M$105,MATCH(A4903,'[1]Center of Mass'!$B$8:$B$105,0),10))^2))</f>
        <v>349.93190603100004</v>
      </c>
    </row>
    <row r="4904" spans="1:25">
      <c r="A4904" s="403" t="s">
        <v>22</v>
      </c>
      <c r="B4904" s="403" t="s">
        <v>923</v>
      </c>
      <c r="C4904" s="403" t="s">
        <v>343</v>
      </c>
      <c r="D4904" s="403" t="s">
        <v>344</v>
      </c>
      <c r="E4904" s="403" t="s">
        <v>1455</v>
      </c>
      <c r="F4904" s="403">
        <v>0</v>
      </c>
      <c r="O4904" s="403" t="s">
        <v>345</v>
      </c>
      <c r="R4904" s="403">
        <v>4</v>
      </c>
      <c r="S4904" s="403">
        <v>0.86670000000000003</v>
      </c>
      <c r="T4904" s="403">
        <v>3.7669999999999999</v>
      </c>
      <c r="U4904" s="403">
        <v>15.407999999999999</v>
      </c>
      <c r="V4904" s="403">
        <v>31</v>
      </c>
      <c r="W4904" s="403">
        <v>10.199999999999999</v>
      </c>
      <c r="X4904" s="404">
        <v>0.13098000000000001</v>
      </c>
      <c r="Y4904" s="403">
        <f>X4904+(S4904*((U4904-INDEX('[1]Center of Mass'!$B$8:$M$105,MATCH(A4904,'[1]Center of Mass'!$B$8:$B$105,0),9))^2+(V4904-INDEX('[1]Center of Mass'!$B$8:$M$105,MATCH(A4904,'[1]Center of Mass'!$B$8:$B$105,0),10))^2))</f>
        <v>336.94212104310003</v>
      </c>
    </row>
    <row r="4905" spans="1:25">
      <c r="A4905" s="403" t="s">
        <v>22</v>
      </c>
      <c r="B4905" s="403" t="s">
        <v>924</v>
      </c>
      <c r="C4905" s="403" t="s">
        <v>343</v>
      </c>
      <c r="D4905" s="403" t="s">
        <v>344</v>
      </c>
      <c r="E4905" s="403" t="s">
        <v>1455</v>
      </c>
      <c r="F4905" s="403">
        <v>0</v>
      </c>
      <c r="O4905" s="403" t="s">
        <v>345</v>
      </c>
      <c r="R4905" s="403">
        <v>4</v>
      </c>
      <c r="S4905" s="403">
        <v>0.86670000000000003</v>
      </c>
      <c r="T4905" s="403">
        <v>3.7669999999999999</v>
      </c>
      <c r="U4905" s="403">
        <v>16.492000000000001</v>
      </c>
      <c r="V4905" s="403">
        <v>31</v>
      </c>
      <c r="W4905" s="403">
        <v>10.199999999999999</v>
      </c>
      <c r="X4905" s="404">
        <v>0.13098000000000001</v>
      </c>
      <c r="Y4905" s="403">
        <f>X4905+(S4905*((U4905-INDEX('[1]Center of Mass'!$B$8:$M$105,MATCH(A4905,'[1]Center of Mass'!$B$8:$B$105,0),9))^2+(V4905-INDEX('[1]Center of Mass'!$B$8:$M$105,MATCH(A4905,'[1]Center of Mass'!$B$8:$B$105,0),10))^2))</f>
        <v>325.97624436149999</v>
      </c>
    </row>
    <row r="4906" spans="1:25">
      <c r="A4906" s="403" t="s">
        <v>22</v>
      </c>
      <c r="B4906" s="403" t="s">
        <v>925</v>
      </c>
      <c r="C4906" s="403" t="s">
        <v>343</v>
      </c>
      <c r="D4906" s="403" t="s">
        <v>344</v>
      </c>
      <c r="E4906" s="403" t="s">
        <v>1455</v>
      </c>
      <c r="F4906" s="403">
        <v>0</v>
      </c>
      <c r="O4906" s="403" t="s">
        <v>345</v>
      </c>
      <c r="R4906" s="403">
        <v>4</v>
      </c>
      <c r="S4906" s="403">
        <v>0.86670000000000003</v>
      </c>
      <c r="T4906" s="403">
        <v>3.7669999999999999</v>
      </c>
      <c r="U4906" s="403">
        <v>17.574999999999999</v>
      </c>
      <c r="V4906" s="403">
        <v>31</v>
      </c>
      <c r="W4906" s="403">
        <v>10.199999999999999</v>
      </c>
      <c r="X4906" s="404">
        <v>0.13098000000000001</v>
      </c>
      <c r="Y4906" s="403">
        <f>X4906+(S4906*((U4906-INDEX('[1]Center of Mass'!$B$8:$M$105,MATCH(A4906,'[1]Center of Mass'!$B$8:$B$105,0),9))^2+(V4906-INDEX('[1]Center of Mass'!$B$8:$M$105,MATCH(A4906,'[1]Center of Mass'!$B$8:$B$105,0),10))^2))</f>
        <v>317.054508231</v>
      </c>
    </row>
    <row r="4907" spans="1:25">
      <c r="A4907" s="403" t="s">
        <v>22</v>
      </c>
      <c r="B4907" s="403" t="s">
        <v>926</v>
      </c>
      <c r="C4907" s="403" t="s">
        <v>343</v>
      </c>
      <c r="D4907" s="403" t="s">
        <v>344</v>
      </c>
      <c r="E4907" s="403" t="s">
        <v>1455</v>
      </c>
      <c r="F4907" s="403">
        <v>0</v>
      </c>
      <c r="O4907" s="403" t="s">
        <v>345</v>
      </c>
      <c r="R4907" s="403">
        <v>4</v>
      </c>
      <c r="S4907" s="403">
        <v>0.86670000000000003</v>
      </c>
      <c r="T4907" s="403">
        <v>3.7669999999999999</v>
      </c>
      <c r="U4907" s="403">
        <v>18.658000000000001</v>
      </c>
      <c r="V4907" s="403">
        <v>31</v>
      </c>
      <c r="W4907" s="403">
        <v>10.199999999999999</v>
      </c>
      <c r="X4907" s="404">
        <v>0.13098000000000001</v>
      </c>
      <c r="Y4907" s="403">
        <f>X4907+(S4907*((U4907-INDEX('[1]Center of Mass'!$B$8:$M$105,MATCH(A4907,'[1]Center of Mass'!$B$8:$B$105,0),9))^2+(V4907-INDEX('[1]Center of Mass'!$B$8:$M$105,MATCH(A4907,'[1]Center of Mass'!$B$8:$B$105,0),10))^2))</f>
        <v>310.1658578931</v>
      </c>
    </row>
    <row r="4908" spans="1:25">
      <c r="A4908" s="403" t="s">
        <v>22</v>
      </c>
      <c r="B4908" s="403" t="s">
        <v>1465</v>
      </c>
      <c r="C4908" s="403" t="s">
        <v>343</v>
      </c>
      <c r="D4908" s="403" t="s">
        <v>344</v>
      </c>
      <c r="E4908" s="403" t="s">
        <v>1455</v>
      </c>
      <c r="F4908" s="403">
        <v>0</v>
      </c>
      <c r="O4908" s="403" t="s">
        <v>345</v>
      </c>
      <c r="R4908" s="403">
        <v>4</v>
      </c>
      <c r="S4908" s="403">
        <v>1.0083</v>
      </c>
      <c r="T4908" s="403">
        <v>4.0330000000000004</v>
      </c>
      <c r="U4908" s="403">
        <v>0.55000000000000004</v>
      </c>
      <c r="V4908" s="403">
        <v>31.058</v>
      </c>
      <c r="W4908" s="403">
        <v>10.199999999999999</v>
      </c>
      <c r="X4908" s="404">
        <v>0.17227999999999999</v>
      </c>
      <c r="Y4908" s="403">
        <f>X4908+(S4908*((U4908-INDEX('[1]Center of Mass'!$B$8:$M$105,MATCH(A4908,'[1]Center of Mass'!$B$8:$B$105,0),9))^2+(V4908-INDEX('[1]Center of Mass'!$B$8:$M$105,MATCH(A4908,'[1]Center of Mass'!$B$8:$B$105,0),10))^2))</f>
        <v>807.89037150109993</v>
      </c>
    </row>
    <row r="4909" spans="1:25">
      <c r="A4909" s="403" t="s">
        <v>22</v>
      </c>
      <c r="B4909" s="403" t="s">
        <v>1466</v>
      </c>
      <c r="C4909" s="403" t="s">
        <v>343</v>
      </c>
      <c r="D4909" s="403" t="s">
        <v>344</v>
      </c>
      <c r="E4909" s="403" t="s">
        <v>1455</v>
      </c>
      <c r="F4909" s="403">
        <v>0</v>
      </c>
      <c r="O4909" s="403" t="s">
        <v>345</v>
      </c>
      <c r="R4909" s="403">
        <v>4</v>
      </c>
      <c r="S4909" s="403">
        <v>1.0083</v>
      </c>
      <c r="T4909" s="403">
        <v>4.0330000000000004</v>
      </c>
      <c r="U4909" s="403">
        <v>1.65</v>
      </c>
      <c r="V4909" s="403">
        <v>31.058</v>
      </c>
      <c r="W4909" s="403">
        <v>10.199999999999999</v>
      </c>
      <c r="X4909" s="404">
        <v>0.17227999999999999</v>
      </c>
      <c r="Y4909" s="403">
        <f>X4909+(S4909*((U4909-INDEX('[1]Center of Mass'!$B$8:$M$105,MATCH(A4909,'[1]Center of Mass'!$B$8:$B$105,0),9))^2+(V4909-INDEX('[1]Center of Mass'!$B$8:$M$105,MATCH(A4909,'[1]Center of Mass'!$B$8:$B$105,0),10))^2))</f>
        <v>762.00344514109997</v>
      </c>
    </row>
    <row r="4910" spans="1:25">
      <c r="A4910" s="403" t="s">
        <v>22</v>
      </c>
      <c r="B4910" s="403" t="s">
        <v>1467</v>
      </c>
      <c r="C4910" s="403" t="s">
        <v>343</v>
      </c>
      <c r="D4910" s="403" t="s">
        <v>344</v>
      </c>
      <c r="E4910" s="403" t="s">
        <v>1455</v>
      </c>
      <c r="F4910" s="403">
        <v>0</v>
      </c>
      <c r="O4910" s="403" t="s">
        <v>345</v>
      </c>
      <c r="R4910" s="403">
        <v>4</v>
      </c>
      <c r="S4910" s="403">
        <v>1.0083</v>
      </c>
      <c r="T4910" s="403">
        <v>4.0330000000000004</v>
      </c>
      <c r="U4910" s="403">
        <v>2.75</v>
      </c>
      <c r="V4910" s="403">
        <v>31.058</v>
      </c>
      <c r="W4910" s="403">
        <v>10.199999999999999</v>
      </c>
      <c r="X4910" s="404">
        <v>0.17227999999999999</v>
      </c>
      <c r="Y4910" s="403">
        <f>X4910+(S4910*((U4910-INDEX('[1]Center of Mass'!$B$8:$M$105,MATCH(A4910,'[1]Center of Mass'!$B$8:$B$105,0),9))^2+(V4910-INDEX('[1]Center of Mass'!$B$8:$M$105,MATCH(A4910,'[1]Center of Mass'!$B$8:$B$105,0),10))^2))</f>
        <v>718.55660478109996</v>
      </c>
    </row>
    <row r="4911" spans="1:25">
      <c r="A4911" s="403" t="s">
        <v>22</v>
      </c>
      <c r="B4911" s="403" t="s">
        <v>1468</v>
      </c>
      <c r="C4911" s="403" t="s">
        <v>343</v>
      </c>
      <c r="D4911" s="403" t="s">
        <v>344</v>
      </c>
      <c r="E4911" s="403" t="s">
        <v>1455</v>
      </c>
      <c r="F4911" s="403">
        <v>0</v>
      </c>
      <c r="O4911" s="403" t="s">
        <v>345</v>
      </c>
      <c r="R4911" s="403">
        <v>4</v>
      </c>
      <c r="S4911" s="403">
        <v>0.89380000000000004</v>
      </c>
      <c r="T4911" s="403">
        <v>3.7829999999999999</v>
      </c>
      <c r="U4911" s="403">
        <v>3.7879999999999998</v>
      </c>
      <c r="V4911" s="403">
        <v>31.058</v>
      </c>
      <c r="W4911" s="403">
        <v>10.199999999999999</v>
      </c>
      <c r="X4911" s="404">
        <v>0.13338</v>
      </c>
      <c r="Y4911" s="403">
        <f>X4911+(S4911*((U4911-INDEX('[1]Center of Mass'!$B$8:$M$105,MATCH(A4911,'[1]Center of Mass'!$B$8:$B$105,0),9))^2+(V4911-INDEX('[1]Center of Mass'!$B$8:$M$105,MATCH(A4911,'[1]Center of Mass'!$B$8:$B$105,0),10))^2))</f>
        <v>602.58096944499994</v>
      </c>
    </row>
    <row r="4912" spans="1:25">
      <c r="A4912" s="403" t="s">
        <v>22</v>
      </c>
      <c r="B4912" s="403" t="s">
        <v>1469</v>
      </c>
      <c r="C4912" s="403" t="s">
        <v>343</v>
      </c>
      <c r="D4912" s="403" t="s">
        <v>344</v>
      </c>
      <c r="E4912" s="403" t="s">
        <v>1455</v>
      </c>
      <c r="F4912" s="403">
        <v>0</v>
      </c>
      <c r="O4912" s="403" t="s">
        <v>345</v>
      </c>
      <c r="R4912" s="403">
        <v>4</v>
      </c>
      <c r="S4912" s="403">
        <v>0.89380000000000004</v>
      </c>
      <c r="T4912" s="403">
        <v>3.7829999999999999</v>
      </c>
      <c r="U4912" s="403">
        <v>4.7629999999999999</v>
      </c>
      <c r="V4912" s="403">
        <v>31.058</v>
      </c>
      <c r="W4912" s="403">
        <v>10.199999999999999</v>
      </c>
      <c r="X4912" s="404">
        <v>0.13338</v>
      </c>
      <c r="Y4912" s="403">
        <f>X4912+(S4912*((U4912-INDEX('[1]Center of Mass'!$B$8:$M$105,MATCH(A4912,'[1]Center of Mass'!$B$8:$B$105,0),9))^2+(V4912-INDEX('[1]Center of Mass'!$B$8:$M$105,MATCH(A4912,'[1]Center of Mass'!$B$8:$B$105,0),10))^2))</f>
        <v>572.06174389000012</v>
      </c>
    </row>
    <row r="4913" spans="1:25">
      <c r="A4913" s="403" t="s">
        <v>22</v>
      </c>
      <c r="B4913" s="403" t="s">
        <v>1470</v>
      </c>
      <c r="C4913" s="403" t="s">
        <v>343</v>
      </c>
      <c r="D4913" s="403" t="s">
        <v>344</v>
      </c>
      <c r="E4913" s="403" t="s">
        <v>1455</v>
      </c>
      <c r="F4913" s="403">
        <v>0</v>
      </c>
      <c r="O4913" s="403" t="s">
        <v>345</v>
      </c>
      <c r="R4913" s="403">
        <v>4</v>
      </c>
      <c r="S4913" s="403">
        <v>0.89380000000000004</v>
      </c>
      <c r="T4913" s="403">
        <v>3.7829999999999999</v>
      </c>
      <c r="U4913" s="403">
        <v>5.7380000000000004</v>
      </c>
      <c r="V4913" s="403">
        <v>31.058</v>
      </c>
      <c r="W4913" s="403">
        <v>10.199999999999999</v>
      </c>
      <c r="X4913" s="404">
        <v>0.13338</v>
      </c>
      <c r="Y4913" s="403">
        <f>X4913+(S4913*((U4913-INDEX('[1]Center of Mass'!$B$8:$M$105,MATCH(A4913,'[1]Center of Mass'!$B$8:$B$105,0),9))^2+(V4913-INDEX('[1]Center of Mass'!$B$8:$M$105,MATCH(A4913,'[1]Center of Mass'!$B$8:$B$105,0),10))^2))</f>
        <v>543.24185558499994</v>
      </c>
    </row>
    <row r="4914" spans="1:25">
      <c r="A4914" s="403" t="s">
        <v>22</v>
      </c>
      <c r="B4914" s="403" t="s">
        <v>1471</v>
      </c>
      <c r="C4914" s="403" t="s">
        <v>343</v>
      </c>
      <c r="D4914" s="403" t="s">
        <v>344</v>
      </c>
      <c r="E4914" s="403" t="s">
        <v>1455</v>
      </c>
      <c r="F4914" s="403">
        <v>0</v>
      </c>
      <c r="O4914" s="403" t="s">
        <v>345</v>
      </c>
      <c r="R4914" s="403">
        <v>4</v>
      </c>
      <c r="S4914" s="403">
        <v>0.89380000000000004</v>
      </c>
      <c r="T4914" s="403">
        <v>3.7829999999999999</v>
      </c>
      <c r="U4914" s="403">
        <v>6.7130000000000001</v>
      </c>
      <c r="V4914" s="403">
        <v>31.058</v>
      </c>
      <c r="W4914" s="403">
        <v>10.199999999999999</v>
      </c>
      <c r="X4914" s="404">
        <v>0.13338</v>
      </c>
      <c r="Y4914" s="403">
        <f>X4914+(S4914*((U4914-INDEX('[1]Center of Mass'!$B$8:$M$105,MATCH(A4914,'[1]Center of Mass'!$B$8:$B$105,0),9))^2+(V4914-INDEX('[1]Center of Mass'!$B$8:$M$105,MATCH(A4914,'[1]Center of Mass'!$B$8:$B$105,0),10))^2))</f>
        <v>516.12130452999997</v>
      </c>
    </row>
    <row r="4915" spans="1:25">
      <c r="A4915" s="403" t="s">
        <v>22</v>
      </c>
      <c r="B4915" s="403" t="s">
        <v>1472</v>
      </c>
      <c r="C4915" s="403" t="s">
        <v>343</v>
      </c>
      <c r="D4915" s="403" t="s">
        <v>344</v>
      </c>
      <c r="E4915" s="403" t="s">
        <v>1455</v>
      </c>
      <c r="F4915" s="403">
        <v>0</v>
      </c>
      <c r="O4915" s="403" t="s">
        <v>345</v>
      </c>
      <c r="R4915" s="403">
        <v>4</v>
      </c>
      <c r="S4915" s="403">
        <v>1.4666999999999999</v>
      </c>
      <c r="T4915" s="403">
        <v>5.0330000000000004</v>
      </c>
      <c r="U4915" s="403">
        <v>8</v>
      </c>
      <c r="V4915" s="403">
        <v>31.058</v>
      </c>
      <c r="W4915" s="403">
        <v>10.199999999999999</v>
      </c>
      <c r="X4915" s="404">
        <v>0.41559000000000001</v>
      </c>
      <c r="Y4915" s="403">
        <f>X4915+(S4915*((U4915-INDEX('[1]Center of Mass'!$B$8:$M$105,MATCH(A4915,'[1]Center of Mass'!$B$8:$B$105,0),9))^2+(V4915-INDEX('[1]Center of Mass'!$B$8:$M$105,MATCH(A4915,'[1]Center of Mass'!$B$8:$B$105,0),10))^2))</f>
        <v>792.6613934438999</v>
      </c>
    </row>
    <row r="4916" spans="1:25">
      <c r="A4916" s="403" t="s">
        <v>22</v>
      </c>
      <c r="B4916" s="403" t="s">
        <v>1473</v>
      </c>
      <c r="C4916" s="403" t="s">
        <v>343</v>
      </c>
      <c r="D4916" s="403" t="s">
        <v>344</v>
      </c>
      <c r="E4916" s="403" t="s">
        <v>1455</v>
      </c>
      <c r="F4916" s="403">
        <v>0</v>
      </c>
      <c r="O4916" s="403" t="s">
        <v>345</v>
      </c>
      <c r="R4916" s="403">
        <v>4</v>
      </c>
      <c r="S4916" s="403">
        <v>0.76</v>
      </c>
      <c r="T4916" s="403">
        <v>3.5</v>
      </c>
      <c r="U4916" s="403">
        <v>11.275</v>
      </c>
      <c r="V4916" s="403">
        <v>31.8</v>
      </c>
      <c r="W4916" s="403">
        <v>10.199999999999999</v>
      </c>
      <c r="X4916" s="404">
        <v>9.7692000000000001E-2</v>
      </c>
      <c r="Y4916" s="403">
        <f>X4916+(S4916*((U4916-INDEX('[1]Center of Mass'!$B$8:$M$105,MATCH(A4916,'[1]Center of Mass'!$B$8:$B$105,0),9))^2+(V4916-INDEX('[1]Center of Mass'!$B$8:$M$105,MATCH(A4916,'[1]Center of Mass'!$B$8:$B$105,0),10))^2))</f>
        <v>371.66194280000013</v>
      </c>
    </row>
    <row r="4917" spans="1:25">
      <c r="A4917" s="403" t="s">
        <v>22</v>
      </c>
      <c r="B4917" s="403" t="s">
        <v>1474</v>
      </c>
      <c r="C4917" s="403" t="s">
        <v>343</v>
      </c>
      <c r="D4917" s="403" t="s">
        <v>344</v>
      </c>
      <c r="E4917" s="403" t="s">
        <v>1455</v>
      </c>
      <c r="F4917" s="403">
        <v>0</v>
      </c>
      <c r="O4917" s="403" t="s">
        <v>345</v>
      </c>
      <c r="R4917" s="403">
        <v>4</v>
      </c>
      <c r="S4917" s="403">
        <v>0.76</v>
      </c>
      <c r="T4917" s="403">
        <v>3.5</v>
      </c>
      <c r="U4917" s="403">
        <v>12.225</v>
      </c>
      <c r="V4917" s="403">
        <v>31.8</v>
      </c>
      <c r="W4917" s="403">
        <v>10.199999999999999</v>
      </c>
      <c r="X4917" s="404">
        <v>9.7692000000000001E-2</v>
      </c>
      <c r="Y4917" s="403">
        <f>X4917+(S4917*((U4917-INDEX('[1]Center of Mass'!$B$8:$M$105,MATCH(A4917,'[1]Center of Mass'!$B$8:$B$105,0),9))^2+(V4917-INDEX('[1]Center of Mass'!$B$8:$M$105,MATCH(A4917,'[1]Center of Mass'!$B$8:$B$105,0),10))^2))</f>
        <v>357.16995880000013</v>
      </c>
    </row>
    <row r="4918" spans="1:25">
      <c r="A4918" s="403" t="s">
        <v>22</v>
      </c>
      <c r="B4918" s="403" t="s">
        <v>1475</v>
      </c>
      <c r="C4918" s="403" t="s">
        <v>343</v>
      </c>
      <c r="D4918" s="403" t="s">
        <v>344</v>
      </c>
      <c r="E4918" s="403" t="s">
        <v>1455</v>
      </c>
      <c r="F4918" s="403">
        <v>0</v>
      </c>
      <c r="O4918" s="403" t="s">
        <v>345</v>
      </c>
      <c r="R4918" s="403">
        <v>4</v>
      </c>
      <c r="S4918" s="403">
        <v>0.86670000000000003</v>
      </c>
      <c r="T4918" s="403">
        <v>3.7669999999999999</v>
      </c>
      <c r="U4918" s="403">
        <v>13.242000000000001</v>
      </c>
      <c r="V4918" s="403">
        <v>31.8</v>
      </c>
      <c r="W4918" s="403">
        <v>10.199999999999999</v>
      </c>
      <c r="X4918" s="404">
        <v>0.13098000000000001</v>
      </c>
      <c r="Y4918" s="403">
        <f>X4918+(S4918*((U4918-INDEX('[1]Center of Mass'!$B$8:$M$105,MATCH(A4918,'[1]Center of Mass'!$B$8:$B$105,0),9))^2+(V4918-INDEX('[1]Center of Mass'!$B$8:$M$105,MATCH(A4918,'[1]Center of Mass'!$B$8:$B$105,0),10))^2))</f>
        <v>391.37595297150017</v>
      </c>
    </row>
    <row r="4919" spans="1:25">
      <c r="A4919" s="403" t="s">
        <v>22</v>
      </c>
      <c r="B4919" s="403" t="s">
        <v>1476</v>
      </c>
      <c r="C4919" s="403" t="s">
        <v>343</v>
      </c>
      <c r="D4919" s="403" t="s">
        <v>344</v>
      </c>
      <c r="E4919" s="403" t="s">
        <v>1455</v>
      </c>
      <c r="F4919" s="403">
        <v>0</v>
      </c>
      <c r="O4919" s="403" t="s">
        <v>345</v>
      </c>
      <c r="R4919" s="403">
        <v>4</v>
      </c>
      <c r="S4919" s="403">
        <v>0.86670000000000003</v>
      </c>
      <c r="T4919" s="403">
        <v>3.7669999999999999</v>
      </c>
      <c r="U4919" s="403">
        <v>14.324999999999999</v>
      </c>
      <c r="V4919" s="403">
        <v>31.8</v>
      </c>
      <c r="W4919" s="403">
        <v>10.199999999999999</v>
      </c>
      <c r="X4919" s="404">
        <v>0.13098000000000001</v>
      </c>
      <c r="Y4919" s="403">
        <f>X4919+(S4919*((U4919-INDEX('[1]Center of Mass'!$B$8:$M$105,MATCH(A4919,'[1]Center of Mass'!$B$8:$B$105,0),9))^2+(V4919-INDEX('[1]Center of Mass'!$B$8:$M$105,MATCH(A4919,'[1]Center of Mass'!$B$8:$B$105,0),10))^2))</f>
        <v>376.35308219100017</v>
      </c>
    </row>
    <row r="4920" spans="1:25">
      <c r="A4920" s="403" t="s">
        <v>22</v>
      </c>
      <c r="B4920" s="403" t="s">
        <v>1477</v>
      </c>
      <c r="C4920" s="403" t="s">
        <v>343</v>
      </c>
      <c r="D4920" s="403" t="s">
        <v>344</v>
      </c>
      <c r="E4920" s="403" t="s">
        <v>1455</v>
      </c>
      <c r="F4920" s="403">
        <v>0</v>
      </c>
      <c r="O4920" s="403" t="s">
        <v>345</v>
      </c>
      <c r="R4920" s="403">
        <v>4</v>
      </c>
      <c r="S4920" s="403">
        <v>0.86670000000000003</v>
      </c>
      <c r="T4920" s="403">
        <v>3.7669999999999999</v>
      </c>
      <c r="U4920" s="403">
        <v>15.407999999999999</v>
      </c>
      <c r="V4920" s="403">
        <v>31.8</v>
      </c>
      <c r="W4920" s="403">
        <v>10.199999999999999</v>
      </c>
      <c r="X4920" s="404">
        <v>0.13098000000000001</v>
      </c>
      <c r="Y4920" s="403">
        <f>X4920+(S4920*((U4920-INDEX('[1]Center of Mass'!$B$8:$M$105,MATCH(A4920,'[1]Center of Mass'!$B$8:$B$105,0),9))^2+(V4920-INDEX('[1]Center of Mass'!$B$8:$M$105,MATCH(A4920,'[1]Center of Mass'!$B$8:$B$105,0),10))^2))</f>
        <v>363.36329720310016</v>
      </c>
    </row>
    <row r="4921" spans="1:25">
      <c r="A4921" s="403" t="s">
        <v>22</v>
      </c>
      <c r="B4921" s="403" t="s">
        <v>1478</v>
      </c>
      <c r="C4921" s="403" t="s">
        <v>343</v>
      </c>
      <c r="D4921" s="403" t="s">
        <v>344</v>
      </c>
      <c r="E4921" s="403" t="s">
        <v>1455</v>
      </c>
      <c r="F4921" s="403">
        <v>0</v>
      </c>
      <c r="O4921" s="403" t="s">
        <v>345</v>
      </c>
      <c r="R4921" s="403">
        <v>4</v>
      </c>
      <c r="S4921" s="403">
        <v>0.86670000000000003</v>
      </c>
      <c r="T4921" s="403">
        <v>3.7669999999999999</v>
      </c>
      <c r="U4921" s="403">
        <v>16.492000000000001</v>
      </c>
      <c r="V4921" s="403">
        <v>31.8</v>
      </c>
      <c r="W4921" s="403">
        <v>10.199999999999999</v>
      </c>
      <c r="X4921" s="404">
        <v>0.13098000000000001</v>
      </c>
      <c r="Y4921" s="403">
        <f>X4921+(S4921*((U4921-INDEX('[1]Center of Mass'!$B$8:$M$105,MATCH(A4921,'[1]Center of Mass'!$B$8:$B$105,0),9))^2+(V4921-INDEX('[1]Center of Mass'!$B$8:$M$105,MATCH(A4921,'[1]Center of Mass'!$B$8:$B$105,0),10))^2))</f>
        <v>352.39742052150012</v>
      </c>
    </row>
    <row r="4922" spans="1:25">
      <c r="A4922" s="403" t="s">
        <v>22</v>
      </c>
      <c r="B4922" s="403" t="s">
        <v>1479</v>
      </c>
      <c r="C4922" s="403" t="s">
        <v>343</v>
      </c>
      <c r="D4922" s="403" t="s">
        <v>344</v>
      </c>
      <c r="E4922" s="403" t="s">
        <v>1455</v>
      </c>
      <c r="F4922" s="403">
        <v>0</v>
      </c>
      <c r="O4922" s="403" t="s">
        <v>345</v>
      </c>
      <c r="R4922" s="403">
        <v>4</v>
      </c>
      <c r="S4922" s="403">
        <v>0.86670000000000003</v>
      </c>
      <c r="T4922" s="403">
        <v>3.7669999999999999</v>
      </c>
      <c r="U4922" s="403">
        <v>17.574999999999999</v>
      </c>
      <c r="V4922" s="403">
        <v>31.8</v>
      </c>
      <c r="W4922" s="403">
        <v>10.199999999999999</v>
      </c>
      <c r="X4922" s="404">
        <v>0.13098000000000001</v>
      </c>
      <c r="Y4922" s="403">
        <f>X4922+(S4922*((U4922-INDEX('[1]Center of Mass'!$B$8:$M$105,MATCH(A4922,'[1]Center of Mass'!$B$8:$B$105,0),9))^2+(V4922-INDEX('[1]Center of Mass'!$B$8:$M$105,MATCH(A4922,'[1]Center of Mass'!$B$8:$B$105,0),10))^2))</f>
        <v>343.47568439100019</v>
      </c>
    </row>
    <row r="4923" spans="1:25">
      <c r="A4923" s="403" t="s">
        <v>22</v>
      </c>
      <c r="B4923" s="403" t="s">
        <v>1480</v>
      </c>
      <c r="C4923" s="403" t="s">
        <v>343</v>
      </c>
      <c r="D4923" s="403" t="s">
        <v>344</v>
      </c>
      <c r="E4923" s="403" t="s">
        <v>1455</v>
      </c>
      <c r="F4923" s="403">
        <v>0</v>
      </c>
      <c r="O4923" s="403" t="s">
        <v>345</v>
      </c>
      <c r="R4923" s="403">
        <v>4</v>
      </c>
      <c r="S4923" s="403">
        <v>0.86670000000000003</v>
      </c>
      <c r="T4923" s="403">
        <v>3.7669999999999999</v>
      </c>
      <c r="U4923" s="403">
        <v>18.658000000000001</v>
      </c>
      <c r="V4923" s="403">
        <v>31.8</v>
      </c>
      <c r="W4923" s="403">
        <v>10.199999999999999</v>
      </c>
      <c r="X4923" s="404">
        <v>0.13098000000000001</v>
      </c>
      <c r="Y4923" s="403">
        <f>X4923+(S4923*((U4923-INDEX('[1]Center of Mass'!$B$8:$M$105,MATCH(A4923,'[1]Center of Mass'!$B$8:$B$105,0),9))^2+(V4923-INDEX('[1]Center of Mass'!$B$8:$M$105,MATCH(A4923,'[1]Center of Mass'!$B$8:$B$105,0),10))^2))</f>
        <v>336.58703405310013</v>
      </c>
    </row>
    <row r="4924" spans="1:25">
      <c r="A4924" s="403" t="s">
        <v>22</v>
      </c>
      <c r="B4924" s="403" t="s">
        <v>1481</v>
      </c>
      <c r="C4924" s="403" t="s">
        <v>343</v>
      </c>
      <c r="D4924" s="403" t="s">
        <v>344</v>
      </c>
      <c r="E4924" s="403" t="s">
        <v>1455</v>
      </c>
      <c r="F4924" s="403">
        <v>0</v>
      </c>
      <c r="O4924" s="403" t="s">
        <v>345</v>
      </c>
      <c r="R4924" s="403">
        <v>4</v>
      </c>
      <c r="S4924" s="403">
        <v>1.0083</v>
      </c>
      <c r="T4924" s="403">
        <v>4.0330000000000004</v>
      </c>
      <c r="U4924" s="403">
        <v>0.55000000000000004</v>
      </c>
      <c r="V4924" s="403">
        <v>31.975000000000001</v>
      </c>
      <c r="W4924" s="403">
        <v>10.199999999999999</v>
      </c>
      <c r="X4924" s="404">
        <v>0.17227999999999999</v>
      </c>
      <c r="Y4924" s="403">
        <f>X4924+(S4924*((U4924-INDEX('[1]Center of Mass'!$B$8:$M$105,MATCH(A4924,'[1]Center of Mass'!$B$8:$B$105,0),9))^2+(V4924-INDEX('[1]Center of Mass'!$B$8:$M$105,MATCH(A4924,'[1]Center of Mass'!$B$8:$B$105,0),10))^2))</f>
        <v>843.33903646400006</v>
      </c>
    </row>
    <row r="4925" spans="1:25">
      <c r="A4925" s="403" t="s">
        <v>22</v>
      </c>
      <c r="B4925" s="403" t="s">
        <v>1482</v>
      </c>
      <c r="C4925" s="403" t="s">
        <v>343</v>
      </c>
      <c r="D4925" s="403" t="s">
        <v>344</v>
      </c>
      <c r="E4925" s="403" t="s">
        <v>1455</v>
      </c>
      <c r="F4925" s="403">
        <v>0</v>
      </c>
      <c r="O4925" s="403" t="s">
        <v>345</v>
      </c>
      <c r="R4925" s="403">
        <v>4</v>
      </c>
      <c r="S4925" s="403">
        <v>1.0083</v>
      </c>
      <c r="T4925" s="403">
        <v>4.0330000000000004</v>
      </c>
      <c r="U4925" s="403">
        <v>1.65</v>
      </c>
      <c r="V4925" s="403">
        <v>31.975000000000001</v>
      </c>
      <c r="W4925" s="403">
        <v>10.199999999999999</v>
      </c>
      <c r="X4925" s="404">
        <v>0.17227999999999999</v>
      </c>
      <c r="Y4925" s="403">
        <f>X4925+(S4925*((U4925-INDEX('[1]Center of Mass'!$B$8:$M$105,MATCH(A4925,'[1]Center of Mass'!$B$8:$B$105,0),9))^2+(V4925-INDEX('[1]Center of Mass'!$B$8:$M$105,MATCH(A4925,'[1]Center of Mass'!$B$8:$B$105,0),10))^2))</f>
        <v>797.45211010400021</v>
      </c>
    </row>
    <row r="4926" spans="1:25">
      <c r="A4926" s="403" t="s">
        <v>22</v>
      </c>
      <c r="B4926" s="403" t="s">
        <v>1483</v>
      </c>
      <c r="C4926" s="403" t="s">
        <v>343</v>
      </c>
      <c r="D4926" s="403" t="s">
        <v>344</v>
      </c>
      <c r="E4926" s="403" t="s">
        <v>1455</v>
      </c>
      <c r="F4926" s="403">
        <v>0</v>
      </c>
      <c r="O4926" s="403" t="s">
        <v>345</v>
      </c>
      <c r="R4926" s="403">
        <v>4</v>
      </c>
      <c r="S4926" s="403">
        <v>1.0083</v>
      </c>
      <c r="T4926" s="403">
        <v>4.0330000000000004</v>
      </c>
      <c r="U4926" s="403">
        <v>2.75</v>
      </c>
      <c r="V4926" s="403">
        <v>31.975000000000001</v>
      </c>
      <c r="W4926" s="403">
        <v>10.199999999999999</v>
      </c>
      <c r="X4926" s="404">
        <v>0.17227999999999999</v>
      </c>
      <c r="Y4926" s="403">
        <f>X4926+(S4926*((U4926-INDEX('[1]Center of Mass'!$B$8:$M$105,MATCH(A4926,'[1]Center of Mass'!$B$8:$B$105,0),9))^2+(V4926-INDEX('[1]Center of Mass'!$B$8:$M$105,MATCH(A4926,'[1]Center of Mass'!$B$8:$B$105,0),10))^2))</f>
        <v>754.00526974400009</v>
      </c>
    </row>
    <row r="4927" spans="1:25">
      <c r="A4927" s="403" t="s">
        <v>22</v>
      </c>
      <c r="B4927" s="403" t="s">
        <v>1484</v>
      </c>
      <c r="C4927" s="403" t="s">
        <v>343</v>
      </c>
      <c r="D4927" s="403" t="s">
        <v>344</v>
      </c>
      <c r="E4927" s="403" t="s">
        <v>1455</v>
      </c>
      <c r="F4927" s="403">
        <v>0</v>
      </c>
      <c r="O4927" s="403" t="s">
        <v>345</v>
      </c>
      <c r="R4927" s="403">
        <v>4</v>
      </c>
      <c r="S4927" s="403">
        <v>0.89380000000000004</v>
      </c>
      <c r="T4927" s="403">
        <v>3.7829999999999999</v>
      </c>
      <c r="U4927" s="403">
        <v>3.7879999999999998</v>
      </c>
      <c r="V4927" s="403">
        <v>31.975000000000001</v>
      </c>
      <c r="W4927" s="403">
        <v>10.199999999999999</v>
      </c>
      <c r="X4927" s="404">
        <v>0.13338</v>
      </c>
      <c r="Y4927" s="403">
        <f>X4927+(S4927*((U4927-INDEX('[1]Center of Mass'!$B$8:$M$105,MATCH(A4927,'[1]Center of Mass'!$B$8:$B$105,0),9))^2+(V4927-INDEX('[1]Center of Mass'!$B$8:$M$105,MATCH(A4927,'[1]Center of Mass'!$B$8:$B$105,0),10))^2))</f>
        <v>634.00417359440007</v>
      </c>
    </row>
    <row r="4928" spans="1:25">
      <c r="A4928" s="403" t="s">
        <v>22</v>
      </c>
      <c r="B4928" s="403" t="s">
        <v>1485</v>
      </c>
      <c r="C4928" s="403" t="s">
        <v>343</v>
      </c>
      <c r="D4928" s="403" t="s">
        <v>344</v>
      </c>
      <c r="E4928" s="403" t="s">
        <v>1455</v>
      </c>
      <c r="F4928" s="403">
        <v>0</v>
      </c>
      <c r="O4928" s="403" t="s">
        <v>345</v>
      </c>
      <c r="R4928" s="403">
        <v>4</v>
      </c>
      <c r="S4928" s="403">
        <v>0.89380000000000004</v>
      </c>
      <c r="T4928" s="403">
        <v>3.7829999999999999</v>
      </c>
      <c r="U4928" s="403">
        <v>4.7629999999999999</v>
      </c>
      <c r="V4928" s="403">
        <v>31.975000000000001</v>
      </c>
      <c r="W4928" s="403">
        <v>10.199999999999999</v>
      </c>
      <c r="X4928" s="404">
        <v>0.13338</v>
      </c>
      <c r="Y4928" s="403">
        <f>X4928+(S4928*((U4928-INDEX('[1]Center of Mass'!$B$8:$M$105,MATCH(A4928,'[1]Center of Mass'!$B$8:$B$105,0),9))^2+(V4928-INDEX('[1]Center of Mass'!$B$8:$M$105,MATCH(A4928,'[1]Center of Mass'!$B$8:$B$105,0),10))^2))</f>
        <v>603.48494803940002</v>
      </c>
    </row>
    <row r="4929" spans="1:25">
      <c r="A4929" s="403" t="s">
        <v>22</v>
      </c>
      <c r="B4929" s="403" t="s">
        <v>1486</v>
      </c>
      <c r="C4929" s="403" t="s">
        <v>343</v>
      </c>
      <c r="D4929" s="403" t="s">
        <v>344</v>
      </c>
      <c r="E4929" s="403" t="s">
        <v>1455</v>
      </c>
      <c r="F4929" s="403">
        <v>0</v>
      </c>
      <c r="O4929" s="403" t="s">
        <v>345</v>
      </c>
      <c r="R4929" s="403">
        <v>4</v>
      </c>
      <c r="S4929" s="403">
        <v>0.89380000000000004</v>
      </c>
      <c r="T4929" s="403">
        <v>3.7829999999999999</v>
      </c>
      <c r="U4929" s="403">
        <v>5.7380000000000004</v>
      </c>
      <c r="V4929" s="403">
        <v>31.975000000000001</v>
      </c>
      <c r="W4929" s="403">
        <v>10.199999999999999</v>
      </c>
      <c r="X4929" s="404">
        <v>0.13338</v>
      </c>
      <c r="Y4929" s="403">
        <f>X4929+(S4929*((U4929-INDEX('[1]Center of Mass'!$B$8:$M$105,MATCH(A4929,'[1]Center of Mass'!$B$8:$B$105,0),9))^2+(V4929-INDEX('[1]Center of Mass'!$B$8:$M$105,MATCH(A4929,'[1]Center of Mass'!$B$8:$B$105,0),10))^2))</f>
        <v>574.66505973440007</v>
      </c>
    </row>
    <row r="4930" spans="1:25">
      <c r="A4930" s="403" t="s">
        <v>22</v>
      </c>
      <c r="B4930" s="403" t="s">
        <v>1487</v>
      </c>
      <c r="C4930" s="403" t="s">
        <v>343</v>
      </c>
      <c r="D4930" s="403" t="s">
        <v>344</v>
      </c>
      <c r="E4930" s="403" t="s">
        <v>1455</v>
      </c>
      <c r="F4930" s="403">
        <v>0</v>
      </c>
      <c r="O4930" s="403" t="s">
        <v>345</v>
      </c>
      <c r="R4930" s="403">
        <v>4</v>
      </c>
      <c r="S4930" s="403">
        <v>0.89380000000000004</v>
      </c>
      <c r="T4930" s="403">
        <v>3.7829999999999999</v>
      </c>
      <c r="U4930" s="403">
        <v>6.7130000000000001</v>
      </c>
      <c r="V4930" s="403">
        <v>31.975000000000001</v>
      </c>
      <c r="W4930" s="403">
        <v>10.199999999999999</v>
      </c>
      <c r="X4930" s="404">
        <v>0.13338</v>
      </c>
      <c r="Y4930" s="403">
        <f>X4930+(S4930*((U4930-INDEX('[1]Center of Mass'!$B$8:$M$105,MATCH(A4930,'[1]Center of Mass'!$B$8:$B$105,0),9))^2+(V4930-INDEX('[1]Center of Mass'!$B$8:$M$105,MATCH(A4930,'[1]Center of Mass'!$B$8:$B$105,0),10))^2))</f>
        <v>547.5445086794</v>
      </c>
    </row>
    <row r="4931" spans="1:25">
      <c r="A4931" s="403" t="s">
        <v>22</v>
      </c>
      <c r="B4931" s="403" t="s">
        <v>1488</v>
      </c>
      <c r="C4931" s="403" t="s">
        <v>343</v>
      </c>
      <c r="D4931" s="403" t="s">
        <v>344</v>
      </c>
      <c r="E4931" s="403" t="s">
        <v>1455</v>
      </c>
      <c r="F4931" s="403">
        <v>0</v>
      </c>
      <c r="O4931" s="403" t="s">
        <v>345</v>
      </c>
      <c r="R4931" s="403">
        <v>4</v>
      </c>
      <c r="S4931" s="403">
        <v>1.4666999999999999</v>
      </c>
      <c r="T4931" s="403">
        <v>5.0330000000000004</v>
      </c>
      <c r="U4931" s="403">
        <v>8</v>
      </c>
      <c r="V4931" s="403">
        <v>31.975000000000001</v>
      </c>
      <c r="W4931" s="403">
        <v>10.199999999999999</v>
      </c>
      <c r="X4931" s="404">
        <v>0.41559000000000001</v>
      </c>
      <c r="Y4931" s="403">
        <f>X4931+(S4931*((U4931-INDEX('[1]Center of Mass'!$B$8:$M$105,MATCH(A4931,'[1]Center of Mass'!$B$8:$B$105,0),9))^2+(V4931-INDEX('[1]Center of Mass'!$B$8:$M$105,MATCH(A4931,'[1]Center of Mass'!$B$8:$B$105,0),10))^2))</f>
        <v>844.22596440599989</v>
      </c>
    </row>
    <row r="4932" spans="1:25">
      <c r="A4932" s="403" t="s">
        <v>22</v>
      </c>
      <c r="B4932" s="403" t="s">
        <v>1489</v>
      </c>
      <c r="C4932" s="403" t="s">
        <v>343</v>
      </c>
      <c r="D4932" s="403" t="s">
        <v>344</v>
      </c>
      <c r="E4932" s="403" t="s">
        <v>1455</v>
      </c>
      <c r="F4932" s="403">
        <v>0</v>
      </c>
      <c r="O4932" s="403" t="s">
        <v>345</v>
      </c>
      <c r="R4932" s="403">
        <v>4</v>
      </c>
      <c r="S4932" s="403">
        <v>0.76</v>
      </c>
      <c r="T4932" s="403">
        <v>3.5</v>
      </c>
      <c r="U4932" s="403">
        <v>11.275</v>
      </c>
      <c r="V4932" s="403">
        <v>32.6</v>
      </c>
      <c r="W4932" s="403">
        <v>10.199999999999999</v>
      </c>
      <c r="X4932" s="404">
        <v>9.7692000000000001E-2</v>
      </c>
      <c r="Y4932" s="403">
        <f>X4932+(S4932*((U4932-INDEX('[1]Center of Mass'!$B$8:$M$105,MATCH(A4932,'[1]Center of Mass'!$B$8:$B$105,0),9))^2+(V4932-INDEX('[1]Center of Mass'!$B$8:$M$105,MATCH(A4932,'[1]Center of Mass'!$B$8:$B$105,0),10))^2))</f>
        <v>395.80319079999998</v>
      </c>
    </row>
    <row r="4933" spans="1:25">
      <c r="A4933" s="403" t="s">
        <v>22</v>
      </c>
      <c r="B4933" s="403" t="s">
        <v>1490</v>
      </c>
      <c r="C4933" s="403" t="s">
        <v>343</v>
      </c>
      <c r="D4933" s="403" t="s">
        <v>344</v>
      </c>
      <c r="E4933" s="403" t="s">
        <v>1455</v>
      </c>
      <c r="F4933" s="403">
        <v>0</v>
      </c>
      <c r="O4933" s="403" t="s">
        <v>345</v>
      </c>
      <c r="R4933" s="403">
        <v>4</v>
      </c>
      <c r="S4933" s="403">
        <v>0.76</v>
      </c>
      <c r="T4933" s="403">
        <v>3.5</v>
      </c>
      <c r="U4933" s="403">
        <v>12.225</v>
      </c>
      <c r="V4933" s="403">
        <v>32.6</v>
      </c>
      <c r="W4933" s="403">
        <v>10.199999999999999</v>
      </c>
      <c r="X4933" s="404">
        <v>9.7692000000000001E-2</v>
      </c>
      <c r="Y4933" s="403">
        <f>X4933+(S4933*((U4933-INDEX('[1]Center of Mass'!$B$8:$M$105,MATCH(A4933,'[1]Center of Mass'!$B$8:$B$105,0),9))^2+(V4933-INDEX('[1]Center of Mass'!$B$8:$M$105,MATCH(A4933,'[1]Center of Mass'!$B$8:$B$105,0),10))^2))</f>
        <v>381.31120680000004</v>
      </c>
    </row>
    <row r="4934" spans="1:25">
      <c r="A4934" s="403" t="s">
        <v>22</v>
      </c>
      <c r="B4934" s="403" t="s">
        <v>1491</v>
      </c>
      <c r="C4934" s="403" t="s">
        <v>343</v>
      </c>
      <c r="D4934" s="403" t="s">
        <v>344</v>
      </c>
      <c r="E4934" s="403" t="s">
        <v>1455</v>
      </c>
      <c r="F4934" s="403">
        <v>0</v>
      </c>
      <c r="O4934" s="403" t="s">
        <v>345</v>
      </c>
      <c r="R4934" s="403">
        <v>4</v>
      </c>
      <c r="S4934" s="403">
        <v>0.86670000000000003</v>
      </c>
      <c r="T4934" s="403">
        <v>3.7669999999999999</v>
      </c>
      <c r="U4934" s="403">
        <v>13.242000000000001</v>
      </c>
      <c r="V4934" s="403">
        <v>32.6</v>
      </c>
      <c r="W4934" s="403">
        <v>10.199999999999999</v>
      </c>
      <c r="X4934" s="404">
        <v>0.13098000000000001</v>
      </c>
      <c r="Y4934" s="403">
        <f>X4934+(S4934*((U4934-INDEX('[1]Center of Mass'!$B$8:$M$105,MATCH(A4934,'[1]Center of Mass'!$B$8:$B$105,0),9))^2+(V4934-INDEX('[1]Center of Mass'!$B$8:$M$105,MATCH(A4934,'[1]Center of Mass'!$B$8:$B$105,0),10))^2))</f>
        <v>418.90650513150001</v>
      </c>
    </row>
    <row r="4935" spans="1:25">
      <c r="A4935" s="403" t="s">
        <v>22</v>
      </c>
      <c r="B4935" s="403" t="s">
        <v>1492</v>
      </c>
      <c r="C4935" s="403" t="s">
        <v>343</v>
      </c>
      <c r="D4935" s="403" t="s">
        <v>344</v>
      </c>
      <c r="E4935" s="403" t="s">
        <v>1455</v>
      </c>
      <c r="F4935" s="403">
        <v>0</v>
      </c>
      <c r="O4935" s="403" t="s">
        <v>345</v>
      </c>
      <c r="R4935" s="403">
        <v>4</v>
      </c>
      <c r="S4935" s="403">
        <v>0.86670000000000003</v>
      </c>
      <c r="T4935" s="403">
        <v>3.7669999999999999</v>
      </c>
      <c r="U4935" s="403">
        <v>14.324999999999999</v>
      </c>
      <c r="V4935" s="403">
        <v>32.6</v>
      </c>
      <c r="W4935" s="403">
        <v>10.199999999999999</v>
      </c>
      <c r="X4935" s="404">
        <v>0.13098000000000001</v>
      </c>
      <c r="Y4935" s="403">
        <f>X4935+(S4935*((U4935-INDEX('[1]Center of Mass'!$B$8:$M$105,MATCH(A4935,'[1]Center of Mass'!$B$8:$B$105,0),9))^2+(V4935-INDEX('[1]Center of Mass'!$B$8:$M$105,MATCH(A4935,'[1]Center of Mass'!$B$8:$B$105,0),10))^2))</f>
        <v>403.88363435100007</v>
      </c>
    </row>
    <row r="4936" spans="1:25">
      <c r="A4936" s="403" t="s">
        <v>22</v>
      </c>
      <c r="B4936" s="403" t="s">
        <v>1493</v>
      </c>
      <c r="C4936" s="403" t="s">
        <v>343</v>
      </c>
      <c r="D4936" s="403" t="s">
        <v>344</v>
      </c>
      <c r="E4936" s="403" t="s">
        <v>1455</v>
      </c>
      <c r="F4936" s="403">
        <v>0</v>
      </c>
      <c r="O4936" s="403" t="s">
        <v>345</v>
      </c>
      <c r="R4936" s="403">
        <v>4</v>
      </c>
      <c r="S4936" s="403">
        <v>0.86670000000000003</v>
      </c>
      <c r="T4936" s="403">
        <v>3.7669999999999999</v>
      </c>
      <c r="U4936" s="403">
        <v>15.407999999999999</v>
      </c>
      <c r="V4936" s="403">
        <v>32.6</v>
      </c>
      <c r="W4936" s="403">
        <v>10.199999999999999</v>
      </c>
      <c r="X4936" s="404">
        <v>0.13098000000000001</v>
      </c>
      <c r="Y4936" s="403">
        <f>X4936+(S4936*((U4936-INDEX('[1]Center of Mass'!$B$8:$M$105,MATCH(A4936,'[1]Center of Mass'!$B$8:$B$105,0),9))^2+(V4936-INDEX('[1]Center of Mass'!$B$8:$M$105,MATCH(A4936,'[1]Center of Mass'!$B$8:$B$105,0),10))^2))</f>
        <v>390.89384936310006</v>
      </c>
    </row>
    <row r="4937" spans="1:25">
      <c r="A4937" s="403" t="s">
        <v>22</v>
      </c>
      <c r="B4937" s="403" t="s">
        <v>1494</v>
      </c>
      <c r="C4937" s="403" t="s">
        <v>343</v>
      </c>
      <c r="D4937" s="403" t="s">
        <v>344</v>
      </c>
      <c r="E4937" s="403" t="s">
        <v>1455</v>
      </c>
      <c r="F4937" s="403">
        <v>0</v>
      </c>
      <c r="O4937" s="403" t="s">
        <v>345</v>
      </c>
      <c r="R4937" s="403">
        <v>4</v>
      </c>
      <c r="S4937" s="403">
        <v>0.86670000000000003</v>
      </c>
      <c r="T4937" s="403">
        <v>3.7669999999999999</v>
      </c>
      <c r="U4937" s="403">
        <v>16.492000000000001</v>
      </c>
      <c r="V4937" s="403">
        <v>32.6</v>
      </c>
      <c r="W4937" s="403">
        <v>10.199999999999999</v>
      </c>
      <c r="X4937" s="404">
        <v>0.13098000000000001</v>
      </c>
      <c r="Y4937" s="403">
        <f>X4937+(S4937*((U4937-INDEX('[1]Center of Mass'!$B$8:$M$105,MATCH(A4937,'[1]Center of Mass'!$B$8:$B$105,0),9))^2+(V4937-INDEX('[1]Center of Mass'!$B$8:$M$105,MATCH(A4937,'[1]Center of Mass'!$B$8:$B$105,0),10))^2))</f>
        <v>379.92797268150002</v>
      </c>
    </row>
    <row r="4938" spans="1:25">
      <c r="A4938" s="403" t="s">
        <v>22</v>
      </c>
      <c r="B4938" s="403" t="s">
        <v>1495</v>
      </c>
      <c r="C4938" s="403" t="s">
        <v>343</v>
      </c>
      <c r="D4938" s="403" t="s">
        <v>344</v>
      </c>
      <c r="E4938" s="403" t="s">
        <v>1455</v>
      </c>
      <c r="F4938" s="403">
        <v>0</v>
      </c>
      <c r="O4938" s="403" t="s">
        <v>345</v>
      </c>
      <c r="R4938" s="403">
        <v>4</v>
      </c>
      <c r="S4938" s="403">
        <v>0.86670000000000003</v>
      </c>
      <c r="T4938" s="403">
        <v>3.7669999999999999</v>
      </c>
      <c r="U4938" s="403">
        <v>17.574999999999999</v>
      </c>
      <c r="V4938" s="403">
        <v>32.6</v>
      </c>
      <c r="W4938" s="403">
        <v>10.199999999999999</v>
      </c>
      <c r="X4938" s="404">
        <v>0.13098000000000001</v>
      </c>
      <c r="Y4938" s="403">
        <f>X4938+(S4938*((U4938-INDEX('[1]Center of Mass'!$B$8:$M$105,MATCH(A4938,'[1]Center of Mass'!$B$8:$B$105,0),9))^2+(V4938-INDEX('[1]Center of Mass'!$B$8:$M$105,MATCH(A4938,'[1]Center of Mass'!$B$8:$B$105,0),10))^2))</f>
        <v>371.00623655100003</v>
      </c>
    </row>
    <row r="4939" spans="1:25">
      <c r="A4939" s="403" t="s">
        <v>22</v>
      </c>
      <c r="B4939" s="403" t="s">
        <v>1496</v>
      </c>
      <c r="C4939" s="403" t="s">
        <v>343</v>
      </c>
      <c r="D4939" s="403" t="s">
        <v>344</v>
      </c>
      <c r="E4939" s="403" t="s">
        <v>1455</v>
      </c>
      <c r="F4939" s="403">
        <v>0</v>
      </c>
      <c r="O4939" s="403" t="s">
        <v>345</v>
      </c>
      <c r="R4939" s="403">
        <v>4</v>
      </c>
      <c r="S4939" s="403">
        <v>0.86670000000000003</v>
      </c>
      <c r="T4939" s="403">
        <v>3.7669999999999999</v>
      </c>
      <c r="U4939" s="403">
        <v>18.658000000000001</v>
      </c>
      <c r="V4939" s="403">
        <v>32.6</v>
      </c>
      <c r="W4939" s="403">
        <v>10.199999999999999</v>
      </c>
      <c r="X4939" s="404">
        <v>0.13098000000000001</v>
      </c>
      <c r="Y4939" s="403">
        <f>X4939+(S4939*((U4939-INDEX('[1]Center of Mass'!$B$8:$M$105,MATCH(A4939,'[1]Center of Mass'!$B$8:$B$105,0),9))^2+(V4939-INDEX('[1]Center of Mass'!$B$8:$M$105,MATCH(A4939,'[1]Center of Mass'!$B$8:$B$105,0),10))^2))</f>
        <v>364.11758621310003</v>
      </c>
    </row>
    <row r="4940" spans="1:25">
      <c r="A4940" s="403" t="s">
        <v>22</v>
      </c>
      <c r="B4940" s="403" t="s">
        <v>1497</v>
      </c>
      <c r="C4940" s="403" t="s">
        <v>343</v>
      </c>
      <c r="D4940" s="403" t="s">
        <v>344</v>
      </c>
      <c r="E4940" s="403" t="s">
        <v>1455</v>
      </c>
      <c r="F4940" s="403">
        <v>0</v>
      </c>
      <c r="O4940" s="403" t="s">
        <v>345</v>
      </c>
      <c r="R4940" s="403">
        <v>4</v>
      </c>
      <c r="S4940" s="403">
        <v>1.0083</v>
      </c>
      <c r="T4940" s="403">
        <v>4.0330000000000004</v>
      </c>
      <c r="U4940" s="403">
        <v>0.55000000000000004</v>
      </c>
      <c r="V4940" s="403">
        <v>32.892000000000003</v>
      </c>
      <c r="W4940" s="403">
        <v>10.199999999999999</v>
      </c>
      <c r="X4940" s="404">
        <v>0.17227999999999999</v>
      </c>
      <c r="Y4940" s="403">
        <f>X4940+(S4940*((U4940-INDEX('[1]Center of Mass'!$B$8:$M$105,MATCH(A4940,'[1]Center of Mass'!$B$8:$B$105,0),9))^2+(V4940-INDEX('[1]Center of Mass'!$B$8:$M$105,MATCH(A4940,'[1]Center of Mass'!$B$8:$B$105,0),10))^2))</f>
        <v>880.48343818430021</v>
      </c>
    </row>
    <row r="4941" spans="1:25">
      <c r="A4941" s="403" t="s">
        <v>22</v>
      </c>
      <c r="B4941" s="403" t="s">
        <v>1498</v>
      </c>
      <c r="C4941" s="403" t="s">
        <v>343</v>
      </c>
      <c r="D4941" s="403" t="s">
        <v>344</v>
      </c>
      <c r="E4941" s="403" t="s">
        <v>1455</v>
      </c>
      <c r="F4941" s="403">
        <v>0</v>
      </c>
      <c r="O4941" s="403" t="s">
        <v>345</v>
      </c>
      <c r="R4941" s="403">
        <v>4</v>
      </c>
      <c r="S4941" s="403">
        <v>1.0083</v>
      </c>
      <c r="T4941" s="403">
        <v>4.0330000000000004</v>
      </c>
      <c r="U4941" s="403">
        <v>1.65</v>
      </c>
      <c r="V4941" s="403">
        <v>32.892000000000003</v>
      </c>
      <c r="W4941" s="403">
        <v>10.199999999999999</v>
      </c>
      <c r="X4941" s="404">
        <v>0.17227999999999999</v>
      </c>
      <c r="Y4941" s="403">
        <f>X4941+(S4941*((U4941-INDEX('[1]Center of Mass'!$B$8:$M$105,MATCH(A4941,'[1]Center of Mass'!$B$8:$B$105,0),9))^2+(V4941-INDEX('[1]Center of Mass'!$B$8:$M$105,MATCH(A4941,'[1]Center of Mass'!$B$8:$B$105,0),10))^2))</f>
        <v>834.59651182430025</v>
      </c>
    </row>
    <row r="4942" spans="1:25">
      <c r="A4942" s="403" t="s">
        <v>22</v>
      </c>
      <c r="B4942" s="403" t="s">
        <v>1499</v>
      </c>
      <c r="C4942" s="403" t="s">
        <v>343</v>
      </c>
      <c r="D4942" s="403" t="s">
        <v>344</v>
      </c>
      <c r="E4942" s="403" t="s">
        <v>1455</v>
      </c>
      <c r="F4942" s="403">
        <v>0</v>
      </c>
      <c r="O4942" s="403" t="s">
        <v>345</v>
      </c>
      <c r="R4942" s="403">
        <v>4</v>
      </c>
      <c r="S4942" s="403">
        <v>1.0083</v>
      </c>
      <c r="T4942" s="403">
        <v>4.0330000000000004</v>
      </c>
      <c r="U4942" s="403">
        <v>2.75</v>
      </c>
      <c r="V4942" s="403">
        <v>32.892000000000003</v>
      </c>
      <c r="W4942" s="403">
        <v>10.199999999999999</v>
      </c>
      <c r="X4942" s="404">
        <v>0.17227999999999999</v>
      </c>
      <c r="Y4942" s="403">
        <f>X4942+(S4942*((U4942-INDEX('[1]Center of Mass'!$B$8:$M$105,MATCH(A4942,'[1]Center of Mass'!$B$8:$B$105,0),9))^2+(V4942-INDEX('[1]Center of Mass'!$B$8:$M$105,MATCH(A4942,'[1]Center of Mass'!$B$8:$B$105,0),10))^2))</f>
        <v>791.14967146430013</v>
      </c>
    </row>
    <row r="4943" spans="1:25">
      <c r="A4943" s="403" t="s">
        <v>22</v>
      </c>
      <c r="B4943" s="403" t="s">
        <v>1500</v>
      </c>
      <c r="C4943" s="403" t="s">
        <v>343</v>
      </c>
      <c r="D4943" s="403" t="s">
        <v>344</v>
      </c>
      <c r="E4943" s="403" t="s">
        <v>1455</v>
      </c>
      <c r="F4943" s="403">
        <v>0</v>
      </c>
      <c r="O4943" s="403" t="s">
        <v>345</v>
      </c>
      <c r="R4943" s="403">
        <v>4</v>
      </c>
      <c r="S4943" s="403">
        <v>0.89370000000000005</v>
      </c>
      <c r="T4943" s="403">
        <v>3.7829999999999999</v>
      </c>
      <c r="U4943" s="403">
        <v>3.7879999999999998</v>
      </c>
      <c r="V4943" s="403">
        <v>32.892000000000003</v>
      </c>
      <c r="W4943" s="403">
        <v>10.199999999999999</v>
      </c>
      <c r="X4943" s="404">
        <v>0.13338</v>
      </c>
      <c r="Y4943" s="403">
        <f>X4943+(S4943*((U4943-INDEX('[1]Center of Mass'!$B$8:$M$105,MATCH(A4943,'[1]Center of Mass'!$B$8:$B$105,0),9))^2+(V4943-INDEX('[1]Center of Mass'!$B$8:$M$105,MATCH(A4943,'[1]Center of Mass'!$B$8:$B$105,0),10))^2))</f>
        <v>666.85594841730017</v>
      </c>
    </row>
    <row r="4944" spans="1:25">
      <c r="A4944" s="403" t="s">
        <v>22</v>
      </c>
      <c r="B4944" s="403" t="s">
        <v>1501</v>
      </c>
      <c r="C4944" s="403" t="s">
        <v>343</v>
      </c>
      <c r="D4944" s="403" t="s">
        <v>344</v>
      </c>
      <c r="E4944" s="403" t="s">
        <v>1455</v>
      </c>
      <c r="F4944" s="403">
        <v>0</v>
      </c>
      <c r="O4944" s="403" t="s">
        <v>345</v>
      </c>
      <c r="R4944" s="403">
        <v>4</v>
      </c>
      <c r="S4944" s="403">
        <v>0.89370000000000005</v>
      </c>
      <c r="T4944" s="403">
        <v>3.7829999999999999</v>
      </c>
      <c r="U4944" s="403">
        <v>4.7629999999999999</v>
      </c>
      <c r="V4944" s="403">
        <v>32.892000000000003</v>
      </c>
      <c r="W4944" s="403">
        <v>10.199999999999999</v>
      </c>
      <c r="X4944" s="404">
        <v>0.13338</v>
      </c>
      <c r="Y4944" s="403">
        <f>X4944+(S4944*((U4944-INDEX('[1]Center of Mass'!$B$8:$M$105,MATCH(A4944,'[1]Center of Mass'!$B$8:$B$105,0),9))^2+(V4944-INDEX('[1]Center of Mass'!$B$8:$M$105,MATCH(A4944,'[1]Center of Mass'!$B$8:$B$105,0),10))^2))</f>
        <v>636.34013740980026</v>
      </c>
    </row>
    <row r="4945" spans="1:25">
      <c r="A4945" s="403" t="s">
        <v>22</v>
      </c>
      <c r="B4945" s="403" t="s">
        <v>1502</v>
      </c>
      <c r="C4945" s="403" t="s">
        <v>343</v>
      </c>
      <c r="D4945" s="403" t="s">
        <v>344</v>
      </c>
      <c r="E4945" s="403" t="s">
        <v>1455</v>
      </c>
      <c r="F4945" s="403">
        <v>0</v>
      </c>
      <c r="O4945" s="403" t="s">
        <v>345</v>
      </c>
      <c r="R4945" s="403">
        <v>4</v>
      </c>
      <c r="S4945" s="403">
        <v>0.89370000000000005</v>
      </c>
      <c r="T4945" s="403">
        <v>3.7829999999999999</v>
      </c>
      <c r="U4945" s="403">
        <v>5.7380000000000004</v>
      </c>
      <c r="V4945" s="403">
        <v>32.892000000000003</v>
      </c>
      <c r="W4945" s="403">
        <v>10.199999999999999</v>
      </c>
      <c r="X4945" s="404">
        <v>0.13338</v>
      </c>
      <c r="Y4945" s="403">
        <f>X4945+(S4945*((U4945-INDEX('[1]Center of Mass'!$B$8:$M$105,MATCH(A4945,'[1]Center of Mass'!$B$8:$B$105,0),9))^2+(V4945-INDEX('[1]Center of Mass'!$B$8:$M$105,MATCH(A4945,'[1]Center of Mass'!$B$8:$B$105,0),10))^2))</f>
        <v>607.52347352730021</v>
      </c>
    </row>
    <row r="4946" spans="1:25">
      <c r="A4946" s="403" t="s">
        <v>22</v>
      </c>
      <c r="B4946" s="403" t="s">
        <v>1503</v>
      </c>
      <c r="C4946" s="403" t="s">
        <v>343</v>
      </c>
      <c r="D4946" s="403" t="s">
        <v>344</v>
      </c>
      <c r="E4946" s="403" t="s">
        <v>1455</v>
      </c>
      <c r="F4946" s="403">
        <v>0</v>
      </c>
      <c r="O4946" s="403" t="s">
        <v>345</v>
      </c>
      <c r="R4946" s="403">
        <v>4</v>
      </c>
      <c r="S4946" s="403">
        <v>0.89370000000000005</v>
      </c>
      <c r="T4946" s="403">
        <v>3.7829999999999999</v>
      </c>
      <c r="U4946" s="403">
        <v>6.7130000000000001</v>
      </c>
      <c r="V4946" s="403">
        <v>32.892000000000003</v>
      </c>
      <c r="W4946" s="403">
        <v>10.199999999999999</v>
      </c>
      <c r="X4946" s="404">
        <v>0.13338</v>
      </c>
      <c r="Y4946" s="403">
        <f>X4946+(S4946*((U4946-INDEX('[1]Center of Mass'!$B$8:$M$105,MATCH(A4946,'[1]Center of Mass'!$B$8:$B$105,0),9))^2+(V4946-INDEX('[1]Center of Mass'!$B$8:$M$105,MATCH(A4946,'[1]Center of Mass'!$B$8:$B$105,0),10))^2))</f>
        <v>580.40595676980013</v>
      </c>
    </row>
    <row r="4947" spans="1:25">
      <c r="A4947" s="403" t="s">
        <v>22</v>
      </c>
      <c r="B4947" s="403" t="s">
        <v>1504</v>
      </c>
      <c r="C4947" s="403" t="s">
        <v>343</v>
      </c>
      <c r="D4947" s="403" t="s">
        <v>344</v>
      </c>
      <c r="E4947" s="403" t="s">
        <v>1455</v>
      </c>
      <c r="F4947" s="403">
        <v>0</v>
      </c>
      <c r="O4947" s="403" t="s">
        <v>345</v>
      </c>
      <c r="R4947" s="403">
        <v>4</v>
      </c>
      <c r="S4947" s="403">
        <v>1.4666999999999999</v>
      </c>
      <c r="T4947" s="403">
        <v>5.0330000000000004</v>
      </c>
      <c r="U4947" s="403">
        <v>8</v>
      </c>
      <c r="V4947" s="403">
        <v>32.892000000000003</v>
      </c>
      <c r="W4947" s="403">
        <v>10.199999999999999</v>
      </c>
      <c r="X4947" s="404">
        <v>0.41559000000000001</v>
      </c>
      <c r="Y4947" s="403">
        <f>X4947+(S4947*((U4947-INDEX('[1]Center of Mass'!$B$8:$M$105,MATCH(A4947,'[1]Center of Mass'!$B$8:$B$105,0),9))^2+(V4947-INDEX('[1]Center of Mass'!$B$8:$M$105,MATCH(A4947,'[1]Center of Mass'!$B$8:$B$105,0),10))^2))</f>
        <v>898.25719916070011</v>
      </c>
    </row>
    <row r="4948" spans="1:25">
      <c r="A4948" s="403" t="s">
        <v>22</v>
      </c>
      <c r="B4948" s="403" t="s">
        <v>1505</v>
      </c>
      <c r="C4948" s="403" t="s">
        <v>343</v>
      </c>
      <c r="D4948" s="403" t="s">
        <v>344</v>
      </c>
      <c r="E4948" s="403" t="s">
        <v>1455</v>
      </c>
      <c r="F4948" s="403">
        <v>0</v>
      </c>
      <c r="O4948" s="403" t="s">
        <v>345</v>
      </c>
      <c r="R4948" s="403">
        <v>4</v>
      </c>
      <c r="S4948" s="403">
        <v>0.81879999999999997</v>
      </c>
      <c r="T4948" s="403">
        <v>3.6890000000000001</v>
      </c>
      <c r="U4948" s="403">
        <v>0.55000000000000004</v>
      </c>
      <c r="V4948" s="403">
        <v>33.722000000000001</v>
      </c>
      <c r="W4948" s="403">
        <v>10.199999999999999</v>
      </c>
      <c r="X4948" s="404">
        <v>0.12037</v>
      </c>
      <c r="Y4948" s="403">
        <f>X4948+(S4948*((U4948-INDEX('[1]Center of Mass'!$B$8:$M$105,MATCH(A4948,'[1]Center of Mass'!$B$8:$B$105,0),9))^2+(V4948-INDEX('[1]Center of Mass'!$B$8:$M$105,MATCH(A4948,'[1]Center of Mass'!$B$8:$B$105,0),10))^2))</f>
        <v>743.47476323479998</v>
      </c>
    </row>
    <row r="4949" spans="1:25">
      <c r="A4949" s="403" t="s">
        <v>22</v>
      </c>
      <c r="B4949" s="403" t="s">
        <v>1506</v>
      </c>
      <c r="C4949" s="403" t="s">
        <v>343</v>
      </c>
      <c r="D4949" s="403" t="s">
        <v>344</v>
      </c>
      <c r="E4949" s="403" t="s">
        <v>1455</v>
      </c>
      <c r="F4949" s="403">
        <v>0</v>
      </c>
      <c r="O4949" s="403" t="s">
        <v>345</v>
      </c>
      <c r="R4949" s="403">
        <v>4</v>
      </c>
      <c r="S4949" s="403">
        <v>0.81879999999999997</v>
      </c>
      <c r="T4949" s="403">
        <v>3.6890000000000001</v>
      </c>
      <c r="U4949" s="403">
        <v>1.65</v>
      </c>
      <c r="V4949" s="403">
        <v>33.722000000000001</v>
      </c>
      <c r="W4949" s="403">
        <v>10.199999999999999</v>
      </c>
      <c r="X4949" s="404">
        <v>0.12035999999999999</v>
      </c>
      <c r="Y4949" s="403">
        <f>X4949+(S4949*((U4949-INDEX('[1]Center of Mass'!$B$8:$M$105,MATCH(A4949,'[1]Center of Mass'!$B$8:$B$105,0),9))^2+(V4949-INDEX('[1]Center of Mass'!$B$8:$M$105,MATCH(A4949,'[1]Center of Mass'!$B$8:$B$105,0),10))^2))</f>
        <v>706.21182027480017</v>
      </c>
    </row>
    <row r="4950" spans="1:25">
      <c r="A4950" s="403" t="s">
        <v>22</v>
      </c>
      <c r="B4950" s="403" t="s">
        <v>1507</v>
      </c>
      <c r="C4950" s="403" t="s">
        <v>343</v>
      </c>
      <c r="D4950" s="403" t="s">
        <v>344</v>
      </c>
      <c r="E4950" s="403" t="s">
        <v>1455</v>
      </c>
      <c r="F4950" s="403">
        <v>0</v>
      </c>
      <c r="O4950" s="403" t="s">
        <v>345</v>
      </c>
      <c r="R4950" s="403">
        <v>4</v>
      </c>
      <c r="S4950" s="403">
        <v>0.81869999999999998</v>
      </c>
      <c r="T4950" s="403">
        <v>3.6890000000000001</v>
      </c>
      <c r="U4950" s="403">
        <v>2.75</v>
      </c>
      <c r="V4950" s="403">
        <v>33.722000000000001</v>
      </c>
      <c r="W4950" s="403">
        <v>10.199999999999999</v>
      </c>
      <c r="X4950" s="404">
        <v>0.12035999999999999</v>
      </c>
      <c r="Y4950" s="403">
        <f>X4950+(S4950*((U4950-INDEX('[1]Center of Mass'!$B$8:$M$105,MATCH(A4950,'[1]Center of Mass'!$B$8:$B$105,0),9))^2+(V4950-INDEX('[1]Center of Mass'!$B$8:$M$105,MATCH(A4950,'[1]Center of Mass'!$B$8:$B$105,0),10))^2))</f>
        <v>670.84845732270003</v>
      </c>
    </row>
    <row r="4951" spans="1:25">
      <c r="A4951" s="403" t="s">
        <v>22</v>
      </c>
      <c r="B4951" s="403" t="s">
        <v>1508</v>
      </c>
      <c r="C4951" s="403" t="s">
        <v>343</v>
      </c>
      <c r="D4951" s="403" t="s">
        <v>344</v>
      </c>
      <c r="E4951" s="403" t="s">
        <v>1455</v>
      </c>
      <c r="F4951" s="403">
        <v>0</v>
      </c>
      <c r="O4951" s="403" t="s">
        <v>345</v>
      </c>
      <c r="R4951" s="403">
        <v>4</v>
      </c>
      <c r="S4951" s="403">
        <v>0.72570000000000001</v>
      </c>
      <c r="T4951" s="403">
        <v>3.4390000000000001</v>
      </c>
      <c r="U4951" s="403">
        <v>3.7879999999999998</v>
      </c>
      <c r="V4951" s="403">
        <v>33.722000000000001</v>
      </c>
      <c r="W4951" s="403">
        <v>10.199999999999999</v>
      </c>
      <c r="X4951" s="404">
        <v>9.0990000000000001E-2</v>
      </c>
      <c r="Y4951" s="403">
        <f>X4951+(S4951*((U4951-INDEX('[1]Center of Mass'!$B$8:$M$105,MATCH(A4951,'[1]Center of Mass'!$B$8:$B$105,0),9))^2+(V4951-INDEX('[1]Center of Mass'!$B$8:$M$105,MATCH(A4951,'[1]Center of Mass'!$B$8:$B$105,0),10))^2))</f>
        <v>566.73106906530006</v>
      </c>
    </row>
    <row r="4952" spans="1:25">
      <c r="A4952" s="403" t="s">
        <v>22</v>
      </c>
      <c r="B4952" s="403" t="s">
        <v>1509</v>
      </c>
      <c r="C4952" s="403" t="s">
        <v>343</v>
      </c>
      <c r="D4952" s="403" t="s">
        <v>344</v>
      </c>
      <c r="E4952" s="403" t="s">
        <v>1455</v>
      </c>
      <c r="F4952" s="403">
        <v>0</v>
      </c>
      <c r="O4952" s="403" t="s">
        <v>345</v>
      </c>
      <c r="R4952" s="403">
        <v>4</v>
      </c>
      <c r="S4952" s="403">
        <v>0.72570000000000001</v>
      </c>
      <c r="T4952" s="403">
        <v>3.4390000000000001</v>
      </c>
      <c r="U4952" s="403">
        <v>4.7629999999999999</v>
      </c>
      <c r="V4952" s="403">
        <v>33.722000000000001</v>
      </c>
      <c r="W4952" s="403">
        <v>10.199999999999999</v>
      </c>
      <c r="X4952" s="404">
        <v>9.0990000000000001E-2</v>
      </c>
      <c r="Y4952" s="403">
        <f>X4952+(S4952*((U4952-INDEX('[1]Center of Mass'!$B$8:$M$105,MATCH(A4952,'[1]Center of Mass'!$B$8:$B$105,0),9))^2+(V4952-INDEX('[1]Center of Mass'!$B$8:$M$105,MATCH(A4952,'[1]Center of Mass'!$B$8:$B$105,0),10))^2))</f>
        <v>541.95169785780013</v>
      </c>
    </row>
    <row r="4953" spans="1:25">
      <c r="A4953" s="403" t="s">
        <v>22</v>
      </c>
      <c r="B4953" s="403" t="s">
        <v>1510</v>
      </c>
      <c r="C4953" s="403" t="s">
        <v>343</v>
      </c>
      <c r="D4953" s="403" t="s">
        <v>344</v>
      </c>
      <c r="E4953" s="403" t="s">
        <v>1455</v>
      </c>
      <c r="F4953" s="403">
        <v>0</v>
      </c>
      <c r="O4953" s="403" t="s">
        <v>345</v>
      </c>
      <c r="R4953" s="403">
        <v>4</v>
      </c>
      <c r="S4953" s="403">
        <v>0.72570000000000001</v>
      </c>
      <c r="T4953" s="403">
        <v>3.4390000000000001</v>
      </c>
      <c r="U4953" s="403">
        <v>5.7380000000000004</v>
      </c>
      <c r="V4953" s="403">
        <v>33.722000000000001</v>
      </c>
      <c r="W4953" s="403">
        <v>10.199999999999999</v>
      </c>
      <c r="X4953" s="404">
        <v>9.0990000000000001E-2</v>
      </c>
      <c r="Y4953" s="403">
        <f>X4953+(S4953*((U4953-INDEX('[1]Center of Mass'!$B$8:$M$105,MATCH(A4953,'[1]Center of Mass'!$B$8:$B$105,0),9))^2+(V4953-INDEX('[1]Center of Mass'!$B$8:$M$105,MATCH(A4953,'[1]Center of Mass'!$B$8:$B$105,0),10))^2))</f>
        <v>518.5520637753001</v>
      </c>
    </row>
    <row r="4954" spans="1:25">
      <c r="A4954" s="403" t="s">
        <v>22</v>
      </c>
      <c r="B4954" s="403" t="s">
        <v>1511</v>
      </c>
      <c r="C4954" s="403" t="s">
        <v>343</v>
      </c>
      <c r="D4954" s="403" t="s">
        <v>344</v>
      </c>
      <c r="E4954" s="403" t="s">
        <v>1455</v>
      </c>
      <c r="F4954" s="403">
        <v>0</v>
      </c>
      <c r="O4954" s="403" t="s">
        <v>345</v>
      </c>
      <c r="R4954" s="403">
        <v>4</v>
      </c>
      <c r="S4954" s="403">
        <v>0.72570000000000001</v>
      </c>
      <c r="T4954" s="403">
        <v>3.4390000000000001</v>
      </c>
      <c r="U4954" s="403">
        <v>6.7130000000000001</v>
      </c>
      <c r="V4954" s="403">
        <v>33.722000000000001</v>
      </c>
      <c r="W4954" s="403">
        <v>10.199999999999999</v>
      </c>
      <c r="X4954" s="404">
        <v>9.0990000000000001E-2</v>
      </c>
      <c r="Y4954" s="403">
        <f>X4954+(S4954*((U4954-INDEX('[1]Center of Mass'!$B$8:$M$105,MATCH(A4954,'[1]Center of Mass'!$B$8:$B$105,0),9))^2+(V4954-INDEX('[1]Center of Mass'!$B$8:$M$105,MATCH(A4954,'[1]Center of Mass'!$B$8:$B$105,0),10))^2))</f>
        <v>496.53216681779998</v>
      </c>
    </row>
    <row r="4955" spans="1:25">
      <c r="A4955" s="403" t="s">
        <v>22</v>
      </c>
      <c r="B4955" s="403" t="s">
        <v>1512</v>
      </c>
      <c r="C4955" s="403" t="s">
        <v>343</v>
      </c>
      <c r="D4955" s="403" t="s">
        <v>344</v>
      </c>
      <c r="E4955" s="403" t="s">
        <v>1455</v>
      </c>
      <c r="F4955" s="403">
        <v>0</v>
      </c>
      <c r="O4955" s="403" t="s">
        <v>345</v>
      </c>
      <c r="R4955" s="403">
        <v>4</v>
      </c>
      <c r="S4955" s="403">
        <v>1.1909000000000001</v>
      </c>
      <c r="T4955" s="403">
        <v>4.6890000000000001</v>
      </c>
      <c r="U4955" s="403">
        <v>8</v>
      </c>
      <c r="V4955" s="403">
        <v>33.722000000000001</v>
      </c>
      <c r="W4955" s="403">
        <v>10.199999999999999</v>
      </c>
      <c r="X4955" s="404">
        <v>0.30903000000000003</v>
      </c>
      <c r="Y4955" s="403">
        <f>X4955+(S4955*((U4955-INDEX('[1]Center of Mass'!$B$8:$M$105,MATCH(A4955,'[1]Center of Mass'!$B$8:$B$105,0),9))^2+(V4955-INDEX('[1]Center of Mass'!$B$8:$M$105,MATCH(A4955,'[1]Center of Mass'!$B$8:$B$105,0),10))^2))</f>
        <v>770.75514096890004</v>
      </c>
    </row>
    <row r="4956" spans="1:25">
      <c r="A4956" s="403" t="s">
        <v>23</v>
      </c>
      <c r="B4956" s="403" t="s">
        <v>584</v>
      </c>
      <c r="C4956" s="403" t="s">
        <v>343</v>
      </c>
      <c r="D4956" s="403" t="s">
        <v>344</v>
      </c>
      <c r="E4956" s="403" t="s">
        <v>1455</v>
      </c>
      <c r="F4956" s="403">
        <v>0</v>
      </c>
      <c r="O4956" s="403" t="s">
        <v>345</v>
      </c>
      <c r="R4956" s="403">
        <v>4</v>
      </c>
      <c r="S4956" s="403">
        <v>1.6041000000000001</v>
      </c>
      <c r="T4956" s="403">
        <v>5.2080000000000002</v>
      </c>
      <c r="U4956" s="403">
        <v>11.898</v>
      </c>
      <c r="V4956" s="403">
        <v>-1.6</v>
      </c>
      <c r="W4956" s="403">
        <v>6.8</v>
      </c>
      <c r="X4956" s="404">
        <v>0.47763</v>
      </c>
      <c r="Y4956" s="403">
        <f>X4956+(S4956*((U4956-INDEX('[1]Center of Mass'!$B$8:$M$105,MATCH(A4956,'[1]Center of Mass'!$B$8:$B$105,0),9))^2+(V4956-INDEX('[1]Center of Mass'!$B$8:$M$105,MATCH(A4956,'[1]Center of Mass'!$B$8:$B$105,0),10))^2))</f>
        <v>469.38693571680005</v>
      </c>
    </row>
    <row r="4957" spans="1:25">
      <c r="A4957" s="403" t="s">
        <v>23</v>
      </c>
      <c r="B4957" s="403" t="s">
        <v>585</v>
      </c>
      <c r="C4957" s="403" t="s">
        <v>343</v>
      </c>
      <c r="D4957" s="403" t="s">
        <v>344</v>
      </c>
      <c r="E4957" s="403" t="s">
        <v>1455</v>
      </c>
      <c r="F4957" s="403">
        <v>0</v>
      </c>
      <c r="O4957" s="403" t="s">
        <v>345</v>
      </c>
      <c r="R4957" s="403">
        <v>4</v>
      </c>
      <c r="S4957" s="403">
        <v>1.1032</v>
      </c>
      <c r="T4957" s="403">
        <v>4.2060000000000004</v>
      </c>
      <c r="U4957" s="403">
        <v>13.252000000000001</v>
      </c>
      <c r="V4957" s="403">
        <v>-1.6</v>
      </c>
      <c r="W4957" s="403">
        <v>6.8</v>
      </c>
      <c r="X4957" s="404">
        <v>0.20380999999999999</v>
      </c>
      <c r="Y4957" s="403">
        <f>X4957+(S4957*((U4957-INDEX('[1]Center of Mass'!$B$8:$M$105,MATCH(A4957,'[1]Center of Mass'!$B$8:$B$105,0),9))^2+(V4957-INDEX('[1]Center of Mass'!$B$8:$M$105,MATCH(A4957,'[1]Center of Mass'!$B$8:$B$105,0),10))^2))</f>
        <v>295.17285875199997</v>
      </c>
    </row>
    <row r="4958" spans="1:25">
      <c r="A4958" s="403" t="s">
        <v>23</v>
      </c>
      <c r="B4958" s="403" t="s">
        <v>586</v>
      </c>
      <c r="C4958" s="403" t="s">
        <v>343</v>
      </c>
      <c r="D4958" s="403" t="s">
        <v>344</v>
      </c>
      <c r="E4958" s="403" t="s">
        <v>1455</v>
      </c>
      <c r="F4958" s="403">
        <v>0</v>
      </c>
      <c r="O4958" s="403" t="s">
        <v>345</v>
      </c>
      <c r="R4958" s="403">
        <v>4</v>
      </c>
      <c r="S4958" s="403">
        <v>1.1032</v>
      </c>
      <c r="T4958" s="403">
        <v>4.2060000000000004</v>
      </c>
      <c r="U4958" s="403">
        <v>14.355</v>
      </c>
      <c r="V4958" s="403">
        <v>-1.6</v>
      </c>
      <c r="W4958" s="403">
        <v>6.8</v>
      </c>
      <c r="X4958" s="404">
        <v>0.20380999999999999</v>
      </c>
      <c r="Y4958" s="403">
        <f>X4958+(S4958*((U4958-INDEX('[1]Center of Mass'!$B$8:$M$105,MATCH(A4958,'[1]Center of Mass'!$B$8:$B$105,0),9))^2+(V4958-INDEX('[1]Center of Mass'!$B$8:$M$105,MATCH(A4958,'[1]Center of Mass'!$B$8:$B$105,0),10))^2))</f>
        <v>275.746174188</v>
      </c>
    </row>
    <row r="4959" spans="1:25">
      <c r="A4959" s="403" t="s">
        <v>23</v>
      </c>
      <c r="B4959" s="403" t="s">
        <v>587</v>
      </c>
      <c r="C4959" s="403" t="s">
        <v>343</v>
      </c>
      <c r="D4959" s="403" t="s">
        <v>344</v>
      </c>
      <c r="E4959" s="403" t="s">
        <v>1455</v>
      </c>
      <c r="F4959" s="403">
        <v>0</v>
      </c>
      <c r="O4959" s="403" t="s">
        <v>345</v>
      </c>
      <c r="R4959" s="403">
        <v>4</v>
      </c>
      <c r="S4959" s="403">
        <v>1.1032</v>
      </c>
      <c r="T4959" s="403">
        <v>4.2060000000000004</v>
      </c>
      <c r="U4959" s="403">
        <v>15.458</v>
      </c>
      <c r="V4959" s="403">
        <v>-1.6</v>
      </c>
      <c r="W4959" s="403">
        <v>6.8</v>
      </c>
      <c r="X4959" s="404">
        <v>0.20380999999999999</v>
      </c>
      <c r="Y4959" s="403">
        <f>X4959+(S4959*((U4959-INDEX('[1]Center of Mass'!$B$8:$M$105,MATCH(A4959,'[1]Center of Mass'!$B$8:$B$105,0),9))^2+(V4959-INDEX('[1]Center of Mass'!$B$8:$M$105,MATCH(A4959,'[1]Center of Mass'!$B$8:$B$105,0),10))^2))</f>
        <v>259.00381572160001</v>
      </c>
    </row>
    <row r="4960" spans="1:25">
      <c r="A4960" s="403" t="s">
        <v>23</v>
      </c>
      <c r="B4960" s="403" t="s">
        <v>588</v>
      </c>
      <c r="C4960" s="403" t="s">
        <v>343</v>
      </c>
      <c r="D4960" s="403" t="s">
        <v>344</v>
      </c>
      <c r="E4960" s="403" t="s">
        <v>1455</v>
      </c>
      <c r="F4960" s="403">
        <v>0</v>
      </c>
      <c r="O4960" s="403" t="s">
        <v>345</v>
      </c>
      <c r="R4960" s="403">
        <v>4</v>
      </c>
      <c r="S4960" s="403">
        <v>0.45800000000000002</v>
      </c>
      <c r="T4960" s="403">
        <v>3.7789999999999999</v>
      </c>
      <c r="U4960" s="403">
        <v>11.903</v>
      </c>
      <c r="V4960" s="403">
        <v>-0.95699999999999996</v>
      </c>
      <c r="W4960" s="403">
        <v>6.8</v>
      </c>
      <c r="X4960" s="404">
        <v>0.1013</v>
      </c>
      <c r="Y4960" s="403">
        <f>X4960+(S4960*((U4960-INDEX('[1]Center of Mass'!$B$8:$M$105,MATCH(A4960,'[1]Center of Mass'!$B$8:$B$105,0),9))^2+(V4960-INDEX('[1]Center of Mass'!$B$8:$M$105,MATCH(A4960,'[1]Center of Mass'!$B$8:$B$105,0),10))^2))</f>
        <v>125.91239501200002</v>
      </c>
    </row>
    <row r="4961" spans="1:25">
      <c r="A4961" s="403" t="s">
        <v>23</v>
      </c>
      <c r="B4961" s="403" t="s">
        <v>589</v>
      </c>
      <c r="C4961" s="403" t="s">
        <v>343</v>
      </c>
      <c r="D4961" s="403" t="s">
        <v>344</v>
      </c>
      <c r="E4961" s="403" t="s">
        <v>1455</v>
      </c>
      <c r="F4961" s="403">
        <v>0</v>
      </c>
      <c r="O4961" s="403" t="s">
        <v>345</v>
      </c>
      <c r="R4961" s="403">
        <v>4</v>
      </c>
      <c r="S4961" s="403">
        <v>0.32100000000000001</v>
      </c>
      <c r="T4961" s="403">
        <v>2.7879999999999998</v>
      </c>
      <c r="U4961" s="403">
        <v>13.252000000000001</v>
      </c>
      <c r="V4961" s="403">
        <v>-0.95499999999999996</v>
      </c>
      <c r="W4961" s="403">
        <v>6.8</v>
      </c>
      <c r="X4961" s="404">
        <v>3.4821999999999999E-2</v>
      </c>
      <c r="Y4961" s="403">
        <f>X4961+(S4961*((U4961-INDEX('[1]Center of Mass'!$B$8:$M$105,MATCH(A4961,'[1]Center of Mass'!$B$8:$B$105,0),9))^2+(V4961-INDEX('[1]Center of Mass'!$B$8:$M$105,MATCH(A4961,'[1]Center of Mass'!$B$8:$B$105,0),10))^2))</f>
        <v>80.220289765000018</v>
      </c>
    </row>
    <row r="4962" spans="1:25">
      <c r="A4962" s="403" t="s">
        <v>23</v>
      </c>
      <c r="B4962" s="403" t="s">
        <v>590</v>
      </c>
      <c r="C4962" s="403" t="s">
        <v>343</v>
      </c>
      <c r="D4962" s="403" t="s">
        <v>344</v>
      </c>
      <c r="E4962" s="403" t="s">
        <v>1455</v>
      </c>
      <c r="F4962" s="403">
        <v>0</v>
      </c>
      <c r="O4962" s="403" t="s">
        <v>345</v>
      </c>
      <c r="R4962" s="403">
        <v>4</v>
      </c>
      <c r="S4962" s="403">
        <v>0.32100000000000001</v>
      </c>
      <c r="T4962" s="403">
        <v>2.7879999999999998</v>
      </c>
      <c r="U4962" s="403">
        <v>14.355</v>
      </c>
      <c r="V4962" s="403">
        <v>-0.95499999999999996</v>
      </c>
      <c r="W4962" s="403">
        <v>6.8</v>
      </c>
      <c r="X4962" s="404">
        <v>3.4821999999999999E-2</v>
      </c>
      <c r="Y4962" s="403">
        <f>X4962+(S4962*((U4962-INDEX('[1]Center of Mass'!$B$8:$M$105,MATCH(A4962,'[1]Center of Mass'!$B$8:$B$105,0),9))^2+(V4962-INDEX('[1]Center of Mass'!$B$8:$M$105,MATCH(A4962,'[1]Center of Mass'!$B$8:$B$105,0),10))^2))</f>
        <v>74.567673970000016</v>
      </c>
    </row>
    <row r="4963" spans="1:25">
      <c r="A4963" s="403" t="s">
        <v>23</v>
      </c>
      <c r="B4963" s="403" t="s">
        <v>591</v>
      </c>
      <c r="C4963" s="403" t="s">
        <v>343</v>
      </c>
      <c r="D4963" s="403" t="s">
        <v>344</v>
      </c>
      <c r="E4963" s="403" t="s">
        <v>1455</v>
      </c>
      <c r="F4963" s="403">
        <v>0</v>
      </c>
      <c r="O4963" s="403" t="s">
        <v>345</v>
      </c>
      <c r="R4963" s="403">
        <v>4</v>
      </c>
      <c r="S4963" s="403">
        <v>0.32100000000000001</v>
      </c>
      <c r="T4963" s="403">
        <v>2.7879999999999998</v>
      </c>
      <c r="U4963" s="403">
        <v>15.458</v>
      </c>
      <c r="V4963" s="403">
        <v>-0.95499999999999996</v>
      </c>
      <c r="W4963" s="403">
        <v>6.8</v>
      </c>
      <c r="X4963" s="404">
        <v>3.4821999999999999E-2</v>
      </c>
      <c r="Y4963" s="403">
        <f>X4963+(S4963*((U4963-INDEX('[1]Center of Mass'!$B$8:$M$105,MATCH(A4963,'[1]Center of Mass'!$B$8:$B$105,0),9))^2+(V4963-INDEX('[1]Center of Mass'!$B$8:$M$105,MATCH(A4963,'[1]Center of Mass'!$B$8:$B$105,0),10))^2))</f>
        <v>69.696121153000021</v>
      </c>
    </row>
    <row r="4964" spans="1:25">
      <c r="A4964" s="403" t="s">
        <v>23</v>
      </c>
      <c r="B4964" s="403" t="s">
        <v>592</v>
      </c>
      <c r="C4964" s="403" t="s">
        <v>343</v>
      </c>
      <c r="D4964" s="403" t="s">
        <v>344</v>
      </c>
      <c r="E4964" s="403" t="s">
        <v>1455</v>
      </c>
      <c r="F4964" s="403">
        <v>0</v>
      </c>
      <c r="O4964" s="403" t="s">
        <v>345</v>
      </c>
      <c r="R4964" s="403">
        <v>4</v>
      </c>
      <c r="S4964" s="403">
        <v>0.34639999999999999</v>
      </c>
      <c r="T4964" s="403">
        <v>2.9630000000000001</v>
      </c>
      <c r="U4964" s="403">
        <v>16.605</v>
      </c>
      <c r="V4964" s="403">
        <v>-0.95499999999999996</v>
      </c>
      <c r="W4964" s="403">
        <v>6.8</v>
      </c>
      <c r="X4964" s="404">
        <v>4.3360999999999997E-2</v>
      </c>
      <c r="Y4964" s="403">
        <f>X4964+(S4964*((U4964-INDEX('[1]Center of Mass'!$B$8:$M$105,MATCH(A4964,'[1]Center of Mass'!$B$8:$B$105,0),9))^2+(V4964-INDEX('[1]Center of Mass'!$B$8:$M$105,MATCH(A4964,'[1]Center of Mass'!$B$8:$B$105,0),10))^2))</f>
        <v>70.644035248000023</v>
      </c>
    </row>
    <row r="4965" spans="1:25">
      <c r="A4965" s="403" t="s">
        <v>23</v>
      </c>
      <c r="B4965" s="403" t="s">
        <v>593</v>
      </c>
      <c r="C4965" s="403" t="s">
        <v>343</v>
      </c>
      <c r="D4965" s="403" t="s">
        <v>344</v>
      </c>
      <c r="E4965" s="403" t="s">
        <v>1455</v>
      </c>
      <c r="F4965" s="403">
        <v>0</v>
      </c>
      <c r="O4965" s="403" t="s">
        <v>345</v>
      </c>
      <c r="R4965" s="403">
        <v>4</v>
      </c>
      <c r="S4965" s="403">
        <v>0.17460000000000001</v>
      </c>
      <c r="T4965" s="403">
        <v>1.782</v>
      </c>
      <c r="U4965" s="403">
        <v>17.5</v>
      </c>
      <c r="V4965" s="403">
        <v>-0.95499999999999996</v>
      </c>
      <c r="W4965" s="403">
        <v>6.8</v>
      </c>
      <c r="X4965" s="404">
        <v>6.4701000000000003E-3</v>
      </c>
      <c r="Y4965" s="403">
        <f>X4965+(S4965*((U4965-INDEX('[1]Center of Mass'!$B$8:$M$105,MATCH(A4965,'[1]Center of Mass'!$B$8:$B$105,0),9))^2+(V4965-INDEX('[1]Center of Mass'!$B$8:$M$105,MATCH(A4965,'[1]Center of Mass'!$B$8:$B$105,0),10))^2))</f>
        <v>34.112765133000011</v>
      </c>
    </row>
    <row r="4966" spans="1:25">
      <c r="A4966" s="403" t="s">
        <v>23</v>
      </c>
      <c r="B4966" s="403" t="s">
        <v>609</v>
      </c>
      <c r="C4966" s="403" t="s">
        <v>343</v>
      </c>
      <c r="D4966" s="403" t="s">
        <v>344</v>
      </c>
      <c r="E4966" s="403" t="s">
        <v>1455</v>
      </c>
      <c r="F4966" s="403">
        <v>0</v>
      </c>
      <c r="O4966" s="403" t="s">
        <v>345</v>
      </c>
      <c r="R4966" s="403">
        <v>4</v>
      </c>
      <c r="S4966" s="403">
        <v>0.84050000000000002</v>
      </c>
      <c r="T4966" s="403">
        <v>3.69</v>
      </c>
      <c r="U4966" s="403">
        <v>1.7629999999999999</v>
      </c>
      <c r="V4966" s="403">
        <v>-0.41</v>
      </c>
      <c r="W4966" s="403">
        <v>6.8</v>
      </c>
      <c r="X4966" s="404">
        <v>0.12068</v>
      </c>
      <c r="Y4966" s="403">
        <f>X4966+(S4966*((U4966-INDEX('[1]Center of Mass'!$B$8:$M$105,MATCH(A4966,'[1]Center of Mass'!$B$8:$B$105,0),9))^2+(V4966-INDEX('[1]Center of Mass'!$B$8:$M$105,MATCH(A4966,'[1]Center of Mass'!$B$8:$B$105,0),10))^2))</f>
        <v>473.8996816665001</v>
      </c>
    </row>
    <row r="4967" spans="1:25">
      <c r="A4967" s="403" t="s">
        <v>23</v>
      </c>
      <c r="B4967" s="403" t="s">
        <v>610</v>
      </c>
      <c r="C4967" s="403" t="s">
        <v>343</v>
      </c>
      <c r="D4967" s="403" t="s">
        <v>344</v>
      </c>
      <c r="E4967" s="403" t="s">
        <v>1455</v>
      </c>
      <c r="F4967" s="403">
        <v>0</v>
      </c>
      <c r="O4967" s="403" t="s">
        <v>345</v>
      </c>
      <c r="R4967" s="403">
        <v>4</v>
      </c>
      <c r="S4967" s="403">
        <v>0.84050000000000002</v>
      </c>
      <c r="T4967" s="403">
        <v>3.69</v>
      </c>
      <c r="U4967" s="403">
        <v>2.7879999999999998</v>
      </c>
      <c r="V4967" s="403">
        <v>-0.41</v>
      </c>
      <c r="W4967" s="403">
        <v>6.8</v>
      </c>
      <c r="X4967" s="404">
        <v>0.12068</v>
      </c>
      <c r="Y4967" s="403">
        <f>X4967+(S4967*((U4967-INDEX('[1]Center of Mass'!$B$8:$M$105,MATCH(A4967,'[1]Center of Mass'!$B$8:$B$105,0),9))^2+(V4967-INDEX('[1]Center of Mass'!$B$8:$M$105,MATCH(A4967,'[1]Center of Mass'!$B$8:$B$105,0),10))^2))</f>
        <v>440.28260240399999</v>
      </c>
    </row>
    <row r="4968" spans="1:25">
      <c r="A4968" s="403" t="s">
        <v>23</v>
      </c>
      <c r="B4968" s="403" t="s">
        <v>611</v>
      </c>
      <c r="C4968" s="403" t="s">
        <v>343</v>
      </c>
      <c r="D4968" s="403" t="s">
        <v>344</v>
      </c>
      <c r="E4968" s="403" t="s">
        <v>1455</v>
      </c>
      <c r="F4968" s="403">
        <v>0</v>
      </c>
      <c r="O4968" s="403" t="s">
        <v>345</v>
      </c>
      <c r="R4968" s="403">
        <v>4</v>
      </c>
      <c r="S4968" s="403">
        <v>1.0660000000000001</v>
      </c>
      <c r="T4968" s="403">
        <v>4.24</v>
      </c>
      <c r="U4968" s="403">
        <v>3.95</v>
      </c>
      <c r="V4968" s="403">
        <v>-0.41</v>
      </c>
      <c r="W4968" s="403">
        <v>6.8</v>
      </c>
      <c r="X4968" s="404">
        <v>0.20985999999999999</v>
      </c>
      <c r="Y4968" s="403">
        <f>X4968+(S4968*((U4968-INDEX('[1]Center of Mass'!$B$8:$M$105,MATCH(A4968,'[1]Center of Mass'!$B$8:$B$105,0),9))^2+(V4968-INDEX('[1]Center of Mass'!$B$8:$M$105,MATCH(A4968,'[1]Center of Mass'!$B$8:$B$105,0),10))^2))</f>
        <v>512.83802436000019</v>
      </c>
    </row>
    <row r="4969" spans="1:25">
      <c r="A4969" s="403" t="s">
        <v>23</v>
      </c>
      <c r="B4969" s="403" t="s">
        <v>612</v>
      </c>
      <c r="C4969" s="403" t="s">
        <v>343</v>
      </c>
      <c r="D4969" s="403" t="s">
        <v>344</v>
      </c>
      <c r="E4969" s="403" t="s">
        <v>1455</v>
      </c>
      <c r="F4969" s="403">
        <v>0</v>
      </c>
      <c r="O4969" s="403" t="s">
        <v>345</v>
      </c>
      <c r="R4969" s="403">
        <v>4</v>
      </c>
      <c r="S4969" s="403">
        <v>1.0660000000000001</v>
      </c>
      <c r="T4969" s="403">
        <v>4.24</v>
      </c>
      <c r="U4969" s="403">
        <v>5.25</v>
      </c>
      <c r="V4969" s="403">
        <v>-0.41</v>
      </c>
      <c r="W4969" s="403">
        <v>6.8</v>
      </c>
      <c r="X4969" s="404">
        <v>0.20985999999999999</v>
      </c>
      <c r="Y4969" s="403">
        <f>X4969+(S4969*((U4969-INDEX('[1]Center of Mass'!$B$8:$M$105,MATCH(A4969,'[1]Center of Mass'!$B$8:$B$105,0),9))^2+(V4969-INDEX('[1]Center of Mass'!$B$8:$M$105,MATCH(A4969,'[1]Center of Mass'!$B$8:$B$105,0),10))^2))</f>
        <v>465.2053067600001</v>
      </c>
    </row>
    <row r="4970" spans="1:25">
      <c r="A4970" s="403" t="s">
        <v>23</v>
      </c>
      <c r="B4970" s="403" t="s">
        <v>613</v>
      </c>
      <c r="C4970" s="403" t="s">
        <v>343</v>
      </c>
      <c r="D4970" s="403" t="s">
        <v>344</v>
      </c>
      <c r="E4970" s="403" t="s">
        <v>1455</v>
      </c>
      <c r="F4970" s="403">
        <v>0</v>
      </c>
      <c r="O4970" s="403" t="s">
        <v>345</v>
      </c>
      <c r="R4970" s="403">
        <v>4</v>
      </c>
      <c r="S4970" s="403">
        <v>1.0660000000000001</v>
      </c>
      <c r="T4970" s="403">
        <v>4.24</v>
      </c>
      <c r="U4970" s="403">
        <v>6.55</v>
      </c>
      <c r="V4970" s="403">
        <v>-0.41</v>
      </c>
      <c r="W4970" s="403">
        <v>6.8</v>
      </c>
      <c r="X4970" s="404">
        <v>0.20985999999999999</v>
      </c>
      <c r="Y4970" s="403">
        <f>X4970+(S4970*((U4970-INDEX('[1]Center of Mass'!$B$8:$M$105,MATCH(A4970,'[1]Center of Mass'!$B$8:$B$105,0),9))^2+(V4970-INDEX('[1]Center of Mass'!$B$8:$M$105,MATCH(A4970,'[1]Center of Mass'!$B$8:$B$105,0),10))^2))</f>
        <v>421.1756691600001</v>
      </c>
    </row>
    <row r="4971" spans="1:25">
      <c r="A4971" s="403" t="s">
        <v>23</v>
      </c>
      <c r="B4971" s="403" t="s">
        <v>877</v>
      </c>
      <c r="C4971" s="403" t="s">
        <v>343</v>
      </c>
      <c r="D4971" s="403" t="s">
        <v>344</v>
      </c>
      <c r="E4971" s="403" t="s">
        <v>1455</v>
      </c>
      <c r="F4971" s="403">
        <v>0</v>
      </c>
      <c r="O4971" s="403" t="s">
        <v>345</v>
      </c>
      <c r="R4971" s="403">
        <v>4</v>
      </c>
      <c r="S4971" s="403">
        <v>0.94289999999999996</v>
      </c>
      <c r="T4971" s="403">
        <v>3.94</v>
      </c>
      <c r="U4971" s="403">
        <v>7.7750000000000004</v>
      </c>
      <c r="V4971" s="403">
        <v>-0.41</v>
      </c>
      <c r="W4971" s="403">
        <v>6.8</v>
      </c>
      <c r="X4971" s="404">
        <v>0.15673000000000001</v>
      </c>
      <c r="Y4971" s="403">
        <f>X4971+(S4971*((U4971-INDEX('[1]Center of Mass'!$B$8:$M$105,MATCH(A4971,'[1]Center of Mass'!$B$8:$B$105,0),9))^2+(V4971-INDEX('[1]Center of Mass'!$B$8:$M$105,MATCH(A4971,'[1]Center of Mass'!$B$8:$B$105,0),10))^2))</f>
        <v>338.72825048650003</v>
      </c>
    </row>
    <row r="4972" spans="1:25">
      <c r="A4972" s="403" t="s">
        <v>23</v>
      </c>
      <c r="B4972" s="403" t="s">
        <v>878</v>
      </c>
      <c r="C4972" s="403" t="s">
        <v>343</v>
      </c>
      <c r="D4972" s="403" t="s">
        <v>344</v>
      </c>
      <c r="E4972" s="403" t="s">
        <v>1455</v>
      </c>
      <c r="F4972" s="403">
        <v>0</v>
      </c>
      <c r="O4972" s="403" t="s">
        <v>345</v>
      </c>
      <c r="R4972" s="403">
        <v>4</v>
      </c>
      <c r="S4972" s="403">
        <v>0.94289999999999996</v>
      </c>
      <c r="T4972" s="403">
        <v>3.94</v>
      </c>
      <c r="U4972" s="403">
        <v>8.9250000000000007</v>
      </c>
      <c r="V4972" s="403">
        <v>-0.41</v>
      </c>
      <c r="W4972" s="403">
        <v>6.8</v>
      </c>
      <c r="X4972" s="404">
        <v>0.15673000000000001</v>
      </c>
      <c r="Y4972" s="403">
        <f>X4972+(S4972*((U4972-INDEX('[1]Center of Mass'!$B$8:$M$105,MATCH(A4972,'[1]Center of Mass'!$B$8:$B$105,0),9))^2+(V4972-INDEX('[1]Center of Mass'!$B$8:$M$105,MATCH(A4972,'[1]Center of Mass'!$B$8:$B$105,0),10))^2))</f>
        <v>309.59000036650002</v>
      </c>
    </row>
    <row r="4973" spans="1:25">
      <c r="A4973" s="403" t="s">
        <v>23</v>
      </c>
      <c r="B4973" s="403" t="s">
        <v>879</v>
      </c>
      <c r="C4973" s="403" t="s">
        <v>343</v>
      </c>
      <c r="D4973" s="403" t="s">
        <v>344</v>
      </c>
      <c r="E4973" s="403" t="s">
        <v>1455</v>
      </c>
      <c r="F4973" s="403">
        <v>0</v>
      </c>
      <c r="O4973" s="403" t="s">
        <v>345</v>
      </c>
      <c r="R4973" s="403">
        <v>4</v>
      </c>
      <c r="S4973" s="403">
        <v>1.3088</v>
      </c>
      <c r="T4973" s="403">
        <v>4.8319999999999999</v>
      </c>
      <c r="U4973" s="403">
        <v>10.298</v>
      </c>
      <c r="V4973" s="403">
        <v>-0.41</v>
      </c>
      <c r="W4973" s="403">
        <v>6.8</v>
      </c>
      <c r="X4973" s="404">
        <v>0.35119</v>
      </c>
      <c r="Y4973" s="403">
        <f>X4973+(S4973*((U4973-INDEX('[1]Center of Mass'!$B$8:$M$105,MATCH(A4973,'[1]Center of Mass'!$B$8:$B$105,0),9))^2+(V4973-INDEX('[1]Center of Mass'!$B$8:$M$105,MATCH(A4973,'[1]Center of Mass'!$B$8:$B$105,0),10))^2))</f>
        <v>386.10782863040004</v>
      </c>
    </row>
    <row r="4974" spans="1:25">
      <c r="A4974" s="403" t="s">
        <v>23</v>
      </c>
      <c r="B4974" s="403" t="s">
        <v>880</v>
      </c>
      <c r="C4974" s="403" t="s">
        <v>343</v>
      </c>
      <c r="D4974" s="403" t="s">
        <v>344</v>
      </c>
      <c r="E4974" s="403" t="s">
        <v>1455</v>
      </c>
      <c r="F4974" s="403">
        <v>0</v>
      </c>
      <c r="O4974" s="403" t="s">
        <v>345</v>
      </c>
      <c r="R4974" s="403">
        <v>4</v>
      </c>
      <c r="S4974" s="403">
        <v>1.3065</v>
      </c>
      <c r="T4974" s="403">
        <v>4.8369999999999997</v>
      </c>
      <c r="U4974" s="403">
        <v>11.896000000000001</v>
      </c>
      <c r="V4974" s="403">
        <v>-0.40699999999999997</v>
      </c>
      <c r="W4974" s="403">
        <v>6.8</v>
      </c>
      <c r="X4974" s="404">
        <v>0.35238999999999998</v>
      </c>
      <c r="Y4974" s="403">
        <f>X4974+(S4974*((U4974-INDEX('[1]Center of Mass'!$B$8:$M$105,MATCH(A4974,'[1]Center of Mass'!$B$8:$B$105,0),9))^2+(V4974-INDEX('[1]Center of Mass'!$B$8:$M$105,MATCH(A4974,'[1]Center of Mass'!$B$8:$B$105,0),10))^2))</f>
        <v>340.69841631250006</v>
      </c>
    </row>
    <row r="4975" spans="1:25">
      <c r="A4975" s="403" t="s">
        <v>23</v>
      </c>
      <c r="B4975" s="403" t="s">
        <v>881</v>
      </c>
      <c r="C4975" s="403" t="s">
        <v>343</v>
      </c>
      <c r="D4975" s="403" t="s">
        <v>344</v>
      </c>
      <c r="E4975" s="403" t="s">
        <v>1455</v>
      </c>
      <c r="F4975" s="403">
        <v>0</v>
      </c>
      <c r="O4975" s="403" t="s">
        <v>345</v>
      </c>
      <c r="R4975" s="403">
        <v>4</v>
      </c>
      <c r="S4975" s="403">
        <v>0.89249999999999996</v>
      </c>
      <c r="T4975" s="403">
        <v>3.8239999999999998</v>
      </c>
      <c r="U4975" s="403">
        <v>13.252000000000001</v>
      </c>
      <c r="V4975" s="403">
        <v>-0.40500000000000003</v>
      </c>
      <c r="W4975" s="403">
        <v>6.8</v>
      </c>
      <c r="X4975" s="404">
        <v>0.13918</v>
      </c>
      <c r="Y4975" s="403">
        <f>X4975+(S4975*((U4975-INDEX('[1]Center of Mass'!$B$8:$M$105,MATCH(A4975,'[1]Center of Mass'!$B$8:$B$105,0),9))^2+(V4975-INDEX('[1]Center of Mass'!$B$8:$M$105,MATCH(A4975,'[1]Center of Mass'!$B$8:$B$105,0),10))^2))</f>
        <v>210.29451726250002</v>
      </c>
    </row>
    <row r="4976" spans="1:25">
      <c r="A4976" s="403" t="s">
        <v>23</v>
      </c>
      <c r="B4976" s="403" t="s">
        <v>882</v>
      </c>
      <c r="C4976" s="403" t="s">
        <v>343</v>
      </c>
      <c r="D4976" s="403" t="s">
        <v>344</v>
      </c>
      <c r="E4976" s="403" t="s">
        <v>1455</v>
      </c>
      <c r="F4976" s="403">
        <v>0</v>
      </c>
      <c r="O4976" s="403" t="s">
        <v>345</v>
      </c>
      <c r="R4976" s="403">
        <v>4</v>
      </c>
      <c r="S4976" s="403">
        <v>0.89249999999999996</v>
      </c>
      <c r="T4976" s="403">
        <v>3.8239999999999998</v>
      </c>
      <c r="U4976" s="403">
        <v>14.355</v>
      </c>
      <c r="V4976" s="403">
        <v>-0.40500000000000003</v>
      </c>
      <c r="W4976" s="403">
        <v>6.8</v>
      </c>
      <c r="X4976" s="404">
        <v>0.13918</v>
      </c>
      <c r="Y4976" s="403">
        <f>X4976+(S4976*((U4976-INDEX('[1]Center of Mass'!$B$8:$M$105,MATCH(A4976,'[1]Center of Mass'!$B$8:$B$105,0),9))^2+(V4976-INDEX('[1]Center of Mass'!$B$8:$M$105,MATCH(A4976,'[1]Center of Mass'!$B$8:$B$105,0),10))^2))</f>
        <v>194.57813222500002</v>
      </c>
    </row>
    <row r="4977" spans="1:25">
      <c r="A4977" s="403" t="s">
        <v>23</v>
      </c>
      <c r="B4977" s="403" t="s">
        <v>614</v>
      </c>
      <c r="C4977" s="403" t="s">
        <v>343</v>
      </c>
      <c r="D4977" s="403" t="s">
        <v>344</v>
      </c>
      <c r="E4977" s="403" t="s">
        <v>1455</v>
      </c>
      <c r="F4977" s="403">
        <v>0</v>
      </c>
      <c r="O4977" s="403" t="s">
        <v>345</v>
      </c>
      <c r="R4977" s="403">
        <v>4</v>
      </c>
      <c r="S4977" s="403">
        <v>0.89249999999999996</v>
      </c>
      <c r="T4977" s="403">
        <v>3.8239999999999998</v>
      </c>
      <c r="U4977" s="403">
        <v>15.458</v>
      </c>
      <c r="V4977" s="403">
        <v>-0.40500000000000003</v>
      </c>
      <c r="W4977" s="403">
        <v>6.8</v>
      </c>
      <c r="X4977" s="404">
        <v>0.13918</v>
      </c>
      <c r="Y4977" s="403">
        <f>X4977+(S4977*((U4977-INDEX('[1]Center of Mass'!$B$8:$M$105,MATCH(A4977,'[1]Center of Mass'!$B$8:$B$105,0),9))^2+(V4977-INDEX('[1]Center of Mass'!$B$8:$M$105,MATCH(A4977,'[1]Center of Mass'!$B$8:$B$105,0),10))^2))</f>
        <v>181.03339425250002</v>
      </c>
    </row>
    <row r="4978" spans="1:25">
      <c r="A4978" s="403" t="s">
        <v>23</v>
      </c>
      <c r="B4978" s="403" t="s">
        <v>615</v>
      </c>
      <c r="C4978" s="403" t="s">
        <v>343</v>
      </c>
      <c r="D4978" s="403" t="s">
        <v>344</v>
      </c>
      <c r="E4978" s="403" t="s">
        <v>1455</v>
      </c>
      <c r="F4978" s="403">
        <v>0</v>
      </c>
      <c r="O4978" s="403" t="s">
        <v>345</v>
      </c>
      <c r="R4978" s="403">
        <v>4</v>
      </c>
      <c r="S4978" s="403">
        <v>0.96309999999999996</v>
      </c>
      <c r="T4978" s="403">
        <v>3.9990000000000001</v>
      </c>
      <c r="U4978" s="403">
        <v>16.605</v>
      </c>
      <c r="V4978" s="403">
        <v>-0.40500000000000003</v>
      </c>
      <c r="W4978" s="403">
        <v>6.8</v>
      </c>
      <c r="X4978" s="404">
        <v>0.16628000000000001</v>
      </c>
      <c r="Y4978" s="403">
        <f>X4978+(S4978*((U4978-INDEX('[1]Center of Mass'!$B$8:$M$105,MATCH(A4978,'[1]Center of Mass'!$B$8:$B$105,0),9))^2+(V4978-INDEX('[1]Center of Mass'!$B$8:$M$105,MATCH(A4978,'[1]Center of Mass'!$B$8:$B$105,0),10))^2))</f>
        <v>182.65617268700004</v>
      </c>
    </row>
    <row r="4979" spans="1:25">
      <c r="A4979" s="403" t="s">
        <v>23</v>
      </c>
      <c r="B4979" s="403" t="s">
        <v>616</v>
      </c>
      <c r="C4979" s="403" t="s">
        <v>343</v>
      </c>
      <c r="D4979" s="403" t="s">
        <v>344</v>
      </c>
      <c r="E4979" s="403" t="s">
        <v>1455</v>
      </c>
      <c r="F4979" s="403">
        <v>0</v>
      </c>
      <c r="O4979" s="403" t="s">
        <v>345</v>
      </c>
      <c r="R4979" s="403">
        <v>4</v>
      </c>
      <c r="S4979" s="403">
        <v>0.4854</v>
      </c>
      <c r="T4979" s="403">
        <v>2.8180000000000001</v>
      </c>
      <c r="U4979" s="403">
        <v>17.5</v>
      </c>
      <c r="V4979" s="403">
        <v>-0.40500000000000003</v>
      </c>
      <c r="W4979" s="403">
        <v>6.8</v>
      </c>
      <c r="X4979" s="404">
        <v>4.1036000000000003E-2</v>
      </c>
      <c r="Y4979" s="403">
        <f>X4979+(S4979*((U4979-INDEX('[1]Center of Mass'!$B$8:$M$105,MATCH(A4979,'[1]Center of Mass'!$B$8:$B$105,0),9))^2+(V4979-INDEX('[1]Center of Mass'!$B$8:$M$105,MATCH(A4979,'[1]Center of Mass'!$B$8:$B$105,0),10))^2))</f>
        <v>87.902709947000019</v>
      </c>
    </row>
    <row r="4980" spans="1:25">
      <c r="A4980" s="403" t="s">
        <v>23</v>
      </c>
      <c r="B4980" s="403" t="s">
        <v>617</v>
      </c>
      <c r="C4980" s="403" t="s">
        <v>343</v>
      </c>
      <c r="D4980" s="403" t="s">
        <v>344</v>
      </c>
      <c r="E4980" s="403" t="s">
        <v>1455</v>
      </c>
      <c r="F4980" s="403">
        <v>0</v>
      </c>
      <c r="O4980" s="403" t="s">
        <v>345</v>
      </c>
      <c r="R4980" s="403">
        <v>4</v>
      </c>
      <c r="S4980" s="403">
        <v>1.4582999999999999</v>
      </c>
      <c r="T4980" s="403">
        <v>4.8330000000000002</v>
      </c>
      <c r="U4980" s="403">
        <v>0.625</v>
      </c>
      <c r="V4980" s="403">
        <v>0.58299999999999996</v>
      </c>
      <c r="W4980" s="403">
        <v>6.8</v>
      </c>
      <c r="X4980" s="404">
        <v>0.3553</v>
      </c>
      <c r="Y4980" s="403">
        <f>X4980+(S4980*((U4980-INDEX('[1]Center of Mass'!$B$8:$M$105,MATCH(A4980,'[1]Center of Mass'!$B$8:$B$105,0),9))^2+(V4980-INDEX('[1]Center of Mass'!$B$8:$M$105,MATCH(A4980,'[1]Center of Mass'!$B$8:$B$105,0),10))^2))</f>
        <v>855.21534781180014</v>
      </c>
    </row>
    <row r="4981" spans="1:25">
      <c r="A4981" s="403" t="s">
        <v>23</v>
      </c>
      <c r="B4981" s="403" t="s">
        <v>883</v>
      </c>
      <c r="C4981" s="403" t="s">
        <v>343</v>
      </c>
      <c r="D4981" s="403" t="s">
        <v>344</v>
      </c>
      <c r="E4981" s="403" t="s">
        <v>1455</v>
      </c>
      <c r="F4981" s="403">
        <v>0</v>
      </c>
      <c r="O4981" s="403" t="s">
        <v>345</v>
      </c>
      <c r="R4981" s="403">
        <v>4</v>
      </c>
      <c r="S4981" s="403">
        <v>1.1958</v>
      </c>
      <c r="T4981" s="403">
        <v>4.383</v>
      </c>
      <c r="U4981" s="403">
        <v>1.7629999999999999</v>
      </c>
      <c r="V4981" s="403">
        <v>0.58299999999999996</v>
      </c>
      <c r="W4981" s="403">
        <v>6.8</v>
      </c>
      <c r="X4981" s="404">
        <v>0.24034</v>
      </c>
      <c r="Y4981" s="403">
        <f>X4981+(S4981*((U4981-INDEX('[1]Center of Mass'!$B$8:$M$105,MATCH(A4981,'[1]Center of Mass'!$B$8:$B$105,0),9))^2+(V4981-INDEX('[1]Center of Mass'!$B$8:$M$105,MATCH(A4981,'[1]Center of Mass'!$B$8:$B$105,0),10))^2))</f>
        <v>645.17803463320013</v>
      </c>
    </row>
    <row r="4982" spans="1:25">
      <c r="A4982" s="403" t="s">
        <v>23</v>
      </c>
      <c r="B4982" s="403" t="s">
        <v>618</v>
      </c>
      <c r="C4982" s="403" t="s">
        <v>343</v>
      </c>
      <c r="D4982" s="403" t="s">
        <v>344</v>
      </c>
      <c r="E4982" s="403" t="s">
        <v>1455</v>
      </c>
      <c r="F4982" s="403">
        <v>0</v>
      </c>
      <c r="O4982" s="403" t="s">
        <v>345</v>
      </c>
      <c r="R4982" s="403">
        <v>4</v>
      </c>
      <c r="S4982" s="403">
        <v>1.1958</v>
      </c>
      <c r="T4982" s="403">
        <v>4.383</v>
      </c>
      <c r="U4982" s="403">
        <v>2.7879999999999998</v>
      </c>
      <c r="V4982" s="403">
        <v>0.58299999999999996</v>
      </c>
      <c r="W4982" s="403">
        <v>6.8</v>
      </c>
      <c r="X4982" s="404">
        <v>0.24034</v>
      </c>
      <c r="Y4982" s="403">
        <f>X4982+(S4982*((U4982-INDEX('[1]Center of Mass'!$B$8:$M$105,MATCH(A4982,'[1]Center of Mass'!$B$8:$B$105,0),9))^2+(V4982-INDEX('[1]Center of Mass'!$B$8:$M$105,MATCH(A4982,'[1]Center of Mass'!$B$8:$B$105,0),10))^2))</f>
        <v>597.35019003820003</v>
      </c>
    </row>
    <row r="4983" spans="1:25">
      <c r="A4983" s="403" t="s">
        <v>23</v>
      </c>
      <c r="B4983" s="403" t="s">
        <v>619</v>
      </c>
      <c r="C4983" s="403" t="s">
        <v>343</v>
      </c>
      <c r="D4983" s="403" t="s">
        <v>344</v>
      </c>
      <c r="E4983" s="403" t="s">
        <v>1455</v>
      </c>
      <c r="F4983" s="403">
        <v>0</v>
      </c>
      <c r="O4983" s="403" t="s">
        <v>345</v>
      </c>
      <c r="R4983" s="403">
        <v>4</v>
      </c>
      <c r="S4983" s="403">
        <v>1.5166999999999999</v>
      </c>
      <c r="T4983" s="403">
        <v>4.9329999999999998</v>
      </c>
      <c r="U4983" s="403">
        <v>3.95</v>
      </c>
      <c r="V4983" s="403">
        <v>0.58299999999999996</v>
      </c>
      <c r="W4983" s="403">
        <v>6.8</v>
      </c>
      <c r="X4983" s="404">
        <v>0.38562999999999997</v>
      </c>
      <c r="Y4983" s="403">
        <f>X4983+(S4983*((U4983-INDEX('[1]Center of Mass'!$B$8:$M$105,MATCH(A4983,'[1]Center of Mass'!$B$8:$B$105,0),9))^2+(V4983-INDEX('[1]Center of Mass'!$B$8:$M$105,MATCH(A4983,'[1]Center of Mass'!$B$8:$B$105,0),10))^2))</f>
        <v>692.81699812070008</v>
      </c>
    </row>
    <row r="4984" spans="1:25">
      <c r="A4984" s="403" t="s">
        <v>23</v>
      </c>
      <c r="B4984" s="403" t="s">
        <v>620</v>
      </c>
      <c r="C4984" s="403" t="s">
        <v>343</v>
      </c>
      <c r="D4984" s="403" t="s">
        <v>344</v>
      </c>
      <c r="E4984" s="403" t="s">
        <v>1455</v>
      </c>
      <c r="F4984" s="403">
        <v>0</v>
      </c>
      <c r="O4984" s="403" t="s">
        <v>345</v>
      </c>
      <c r="R4984" s="403">
        <v>4</v>
      </c>
      <c r="S4984" s="403">
        <v>1.5166999999999999</v>
      </c>
      <c r="T4984" s="403">
        <v>4.9329999999999998</v>
      </c>
      <c r="U4984" s="403">
        <v>5.25</v>
      </c>
      <c r="V4984" s="403">
        <v>0.58299999999999996</v>
      </c>
      <c r="W4984" s="403">
        <v>6.8</v>
      </c>
      <c r="X4984" s="404">
        <v>0.38562999999999997</v>
      </c>
      <c r="Y4984" s="403">
        <f>X4984+(S4984*((U4984-INDEX('[1]Center of Mass'!$B$8:$M$105,MATCH(A4984,'[1]Center of Mass'!$B$8:$B$105,0),9))^2+(V4984-INDEX('[1]Center of Mass'!$B$8:$M$105,MATCH(A4984,'[1]Center of Mass'!$B$8:$B$105,0),10))^2))</f>
        <v>625.0453820007001</v>
      </c>
    </row>
    <row r="4985" spans="1:25">
      <c r="A4985" s="403" t="s">
        <v>23</v>
      </c>
      <c r="B4985" s="403" t="s">
        <v>621</v>
      </c>
      <c r="C4985" s="403" t="s">
        <v>343</v>
      </c>
      <c r="D4985" s="403" t="s">
        <v>344</v>
      </c>
      <c r="E4985" s="403" t="s">
        <v>1455</v>
      </c>
      <c r="F4985" s="403">
        <v>0</v>
      </c>
      <c r="O4985" s="403" t="s">
        <v>345</v>
      </c>
      <c r="R4985" s="403">
        <v>4</v>
      </c>
      <c r="S4985" s="403">
        <v>1.5166999999999999</v>
      </c>
      <c r="T4985" s="403">
        <v>4.9329999999999998</v>
      </c>
      <c r="U4985" s="403">
        <v>6.55</v>
      </c>
      <c r="V4985" s="403">
        <v>0.58299999999999996</v>
      </c>
      <c r="W4985" s="403">
        <v>6.8</v>
      </c>
      <c r="X4985" s="404">
        <v>0.38562999999999997</v>
      </c>
      <c r="Y4985" s="403">
        <f>X4985+(S4985*((U4985-INDEX('[1]Center of Mass'!$B$8:$M$105,MATCH(A4985,'[1]Center of Mass'!$B$8:$B$105,0),9))^2+(V4985-INDEX('[1]Center of Mass'!$B$8:$M$105,MATCH(A4985,'[1]Center of Mass'!$B$8:$B$105,0),10))^2))</f>
        <v>562.4002118807</v>
      </c>
    </row>
    <row r="4986" spans="1:25">
      <c r="A4986" s="403" t="s">
        <v>23</v>
      </c>
      <c r="B4986" s="403" t="s">
        <v>622</v>
      </c>
      <c r="C4986" s="403" t="s">
        <v>343</v>
      </c>
      <c r="D4986" s="403" t="s">
        <v>344</v>
      </c>
      <c r="E4986" s="403" t="s">
        <v>1455</v>
      </c>
      <c r="F4986" s="403">
        <v>0</v>
      </c>
      <c r="O4986" s="403" t="s">
        <v>345</v>
      </c>
      <c r="R4986" s="403">
        <v>4</v>
      </c>
      <c r="S4986" s="403">
        <v>1.3416999999999999</v>
      </c>
      <c r="T4986" s="403">
        <v>4.633</v>
      </c>
      <c r="U4986" s="403">
        <v>7.7750000000000004</v>
      </c>
      <c r="V4986" s="403">
        <v>0.58299999999999996</v>
      </c>
      <c r="W4986" s="403">
        <v>6.8</v>
      </c>
      <c r="X4986" s="404">
        <v>0.30003999999999997</v>
      </c>
      <c r="Y4986" s="403">
        <f>X4986+(S4986*((U4986-INDEX('[1]Center of Mass'!$B$8:$M$105,MATCH(A4986,'[1]Center of Mass'!$B$8:$B$105,0),9))^2+(V4986-INDEX('[1]Center of Mass'!$B$8:$M$105,MATCH(A4986,'[1]Center of Mass'!$B$8:$B$105,0),10))^2))</f>
        <v>449.39835332820007</v>
      </c>
    </row>
    <row r="4987" spans="1:25">
      <c r="A4987" s="403" t="s">
        <v>23</v>
      </c>
      <c r="B4987" s="403" t="s">
        <v>623</v>
      </c>
      <c r="C4987" s="403" t="s">
        <v>343</v>
      </c>
      <c r="D4987" s="403" t="s">
        <v>344</v>
      </c>
      <c r="E4987" s="403" t="s">
        <v>1455</v>
      </c>
      <c r="F4987" s="403">
        <v>0</v>
      </c>
      <c r="O4987" s="403" t="s">
        <v>345</v>
      </c>
      <c r="R4987" s="403">
        <v>4</v>
      </c>
      <c r="S4987" s="403">
        <v>1.3416999999999999</v>
      </c>
      <c r="T4987" s="403">
        <v>4.633</v>
      </c>
      <c r="U4987" s="403">
        <v>8.9250000000000007</v>
      </c>
      <c r="V4987" s="403">
        <v>0.58299999999999996</v>
      </c>
      <c r="W4987" s="403">
        <v>6.8</v>
      </c>
      <c r="X4987" s="404">
        <v>0.30003999999999997</v>
      </c>
      <c r="Y4987" s="403">
        <f>X4987+(S4987*((U4987-INDEX('[1]Center of Mass'!$B$8:$M$105,MATCH(A4987,'[1]Center of Mass'!$B$8:$B$105,0),9))^2+(V4987-INDEX('[1]Center of Mass'!$B$8:$M$105,MATCH(A4987,'[1]Center of Mass'!$B$8:$B$105,0),10))^2))</f>
        <v>407.93606656820003</v>
      </c>
    </row>
    <row r="4988" spans="1:25">
      <c r="A4988" s="403" t="s">
        <v>23</v>
      </c>
      <c r="B4988" s="403" t="s">
        <v>624</v>
      </c>
      <c r="C4988" s="403" t="s">
        <v>343</v>
      </c>
      <c r="D4988" s="403" t="s">
        <v>344</v>
      </c>
      <c r="E4988" s="403" t="s">
        <v>1455</v>
      </c>
      <c r="F4988" s="403">
        <v>0</v>
      </c>
      <c r="O4988" s="403" t="s">
        <v>345</v>
      </c>
      <c r="R4988" s="403">
        <v>4</v>
      </c>
      <c r="S4988" s="403">
        <v>1.8619000000000001</v>
      </c>
      <c r="T4988" s="403">
        <v>5.5250000000000004</v>
      </c>
      <c r="U4988" s="403">
        <v>10.298</v>
      </c>
      <c r="V4988" s="403">
        <v>0.58299999999999996</v>
      </c>
      <c r="W4988" s="403">
        <v>6.8</v>
      </c>
      <c r="X4988" s="404">
        <v>0.60636999999999996</v>
      </c>
      <c r="Y4988" s="403">
        <f>X4988+(S4988*((U4988-INDEX('[1]Center of Mass'!$B$8:$M$105,MATCH(A4988,'[1]Center of Mass'!$B$8:$B$105,0),9))^2+(V4988-INDEX('[1]Center of Mass'!$B$8:$M$105,MATCH(A4988,'[1]Center of Mass'!$B$8:$B$105,0),10))^2))</f>
        <v>504.04433614110013</v>
      </c>
    </row>
    <row r="4989" spans="1:25">
      <c r="A4989" s="403" t="s">
        <v>23</v>
      </c>
      <c r="B4989" s="403" t="s">
        <v>625</v>
      </c>
      <c r="C4989" s="403" t="s">
        <v>343</v>
      </c>
      <c r="D4989" s="403" t="s">
        <v>344</v>
      </c>
      <c r="E4989" s="403" t="s">
        <v>1455</v>
      </c>
      <c r="F4989" s="403">
        <v>0</v>
      </c>
      <c r="O4989" s="403" t="s">
        <v>345</v>
      </c>
      <c r="R4989" s="403">
        <v>4</v>
      </c>
      <c r="S4989" s="403">
        <v>1.8714</v>
      </c>
      <c r="T4989" s="403">
        <v>5.5410000000000004</v>
      </c>
      <c r="U4989" s="403">
        <v>11.898</v>
      </c>
      <c r="V4989" s="403">
        <v>0.58299999999999996</v>
      </c>
      <c r="W4989" s="403">
        <v>6.8</v>
      </c>
      <c r="X4989" s="404">
        <v>0.61355000000000004</v>
      </c>
      <c r="Y4989" s="403">
        <f>X4989+(S4989*((U4989-INDEX('[1]Center of Mass'!$B$8:$M$105,MATCH(A4989,'[1]Center of Mass'!$B$8:$B$105,0),9))^2+(V4989-INDEX('[1]Center of Mass'!$B$8:$M$105,MATCH(A4989,'[1]Center of Mass'!$B$8:$B$105,0),10))^2))</f>
        <v>442.61534090660007</v>
      </c>
    </row>
    <row r="4990" spans="1:25">
      <c r="A4990" s="403" t="s">
        <v>23</v>
      </c>
      <c r="B4990" s="403" t="s">
        <v>626</v>
      </c>
      <c r="C4990" s="403" t="s">
        <v>343</v>
      </c>
      <c r="D4990" s="403" t="s">
        <v>344</v>
      </c>
      <c r="E4990" s="403" t="s">
        <v>1455</v>
      </c>
      <c r="F4990" s="403">
        <v>0</v>
      </c>
      <c r="O4990" s="403" t="s">
        <v>345</v>
      </c>
      <c r="R4990" s="403">
        <v>4</v>
      </c>
      <c r="S4990" s="403">
        <v>1.2869999999999999</v>
      </c>
      <c r="T4990" s="403">
        <v>4.54</v>
      </c>
      <c r="U4990" s="403">
        <v>13.252000000000001</v>
      </c>
      <c r="V4990" s="403">
        <v>0.58299999999999996</v>
      </c>
      <c r="W4990" s="403">
        <v>6.8</v>
      </c>
      <c r="X4990" s="404">
        <v>0.27650999999999998</v>
      </c>
      <c r="Y4990" s="403">
        <f>X4990+(S4990*((U4990-INDEX('[1]Center of Mass'!$B$8:$M$105,MATCH(A4990,'[1]Center of Mass'!$B$8:$B$105,0),9))^2+(V4990-INDEX('[1]Center of Mass'!$B$8:$M$105,MATCH(A4990,'[1]Center of Mass'!$B$8:$B$105,0),10))^2))</f>
        <v>272.14802834699998</v>
      </c>
    </row>
    <row r="4991" spans="1:25">
      <c r="A4991" s="403" t="s">
        <v>23</v>
      </c>
      <c r="B4991" s="403" t="s">
        <v>627</v>
      </c>
      <c r="C4991" s="403" t="s">
        <v>343</v>
      </c>
      <c r="D4991" s="403" t="s">
        <v>344</v>
      </c>
      <c r="E4991" s="403" t="s">
        <v>1455</v>
      </c>
      <c r="F4991" s="403">
        <v>0</v>
      </c>
      <c r="O4991" s="403" t="s">
        <v>345</v>
      </c>
      <c r="R4991" s="403">
        <v>4</v>
      </c>
      <c r="S4991" s="403">
        <v>1.2869999999999999</v>
      </c>
      <c r="T4991" s="403">
        <v>4.54</v>
      </c>
      <c r="U4991" s="403">
        <v>14.355</v>
      </c>
      <c r="V4991" s="403">
        <v>0.58299999999999996</v>
      </c>
      <c r="W4991" s="403">
        <v>6.8</v>
      </c>
      <c r="X4991" s="404">
        <v>0.27650999999999998</v>
      </c>
      <c r="Y4991" s="403">
        <f>X4991+(S4991*((U4991-INDEX('[1]Center of Mass'!$B$8:$M$105,MATCH(A4991,'[1]Center of Mass'!$B$8:$B$105,0),9))^2+(V4991-INDEX('[1]Center of Mass'!$B$8:$M$105,MATCH(A4991,'[1]Center of Mass'!$B$8:$B$105,0),10))^2))</f>
        <v>249.48473698200002</v>
      </c>
    </row>
    <row r="4992" spans="1:25">
      <c r="A4992" s="403" t="s">
        <v>23</v>
      </c>
      <c r="B4992" s="403" t="s">
        <v>628</v>
      </c>
      <c r="C4992" s="403" t="s">
        <v>343</v>
      </c>
      <c r="D4992" s="403" t="s">
        <v>344</v>
      </c>
      <c r="E4992" s="403" t="s">
        <v>1455</v>
      </c>
      <c r="F4992" s="403">
        <v>0</v>
      </c>
      <c r="O4992" s="403" t="s">
        <v>345</v>
      </c>
      <c r="R4992" s="403">
        <v>4</v>
      </c>
      <c r="S4992" s="403">
        <v>1.2869999999999999</v>
      </c>
      <c r="T4992" s="403">
        <v>4.54</v>
      </c>
      <c r="U4992" s="403">
        <v>15.458</v>
      </c>
      <c r="V4992" s="403">
        <v>0.58299999999999996</v>
      </c>
      <c r="W4992" s="403">
        <v>6.8</v>
      </c>
      <c r="X4992" s="404">
        <v>0.27650999999999998</v>
      </c>
      <c r="Y4992" s="403">
        <f>X4992+(S4992*((U4992-INDEX('[1]Center of Mass'!$B$8:$M$105,MATCH(A4992,'[1]Center of Mass'!$B$8:$B$105,0),9))^2+(V4992-INDEX('[1]Center of Mass'!$B$8:$M$105,MATCH(A4992,'[1]Center of Mass'!$B$8:$B$105,0),10))^2))</f>
        <v>229.95299718300004</v>
      </c>
    </row>
    <row r="4993" spans="1:25">
      <c r="A4993" s="403" t="s">
        <v>23</v>
      </c>
      <c r="B4993" s="403" t="s">
        <v>629</v>
      </c>
      <c r="C4993" s="403" t="s">
        <v>343</v>
      </c>
      <c r="D4993" s="403" t="s">
        <v>344</v>
      </c>
      <c r="E4993" s="403" t="s">
        <v>1455</v>
      </c>
      <c r="F4993" s="403">
        <v>0</v>
      </c>
      <c r="O4993" s="403" t="s">
        <v>345</v>
      </c>
      <c r="R4993" s="403">
        <v>4</v>
      </c>
      <c r="S4993" s="403">
        <v>1.3889</v>
      </c>
      <c r="T4993" s="403">
        <v>4.7140000000000004</v>
      </c>
      <c r="U4993" s="403">
        <v>16.605</v>
      </c>
      <c r="V4993" s="403">
        <v>0.58299999999999996</v>
      </c>
      <c r="W4993" s="403">
        <v>6.8</v>
      </c>
      <c r="X4993" s="404">
        <v>0.32157999999999998</v>
      </c>
      <c r="Y4993" s="403">
        <f>X4993+(S4993*((U4993-INDEX('[1]Center of Mass'!$B$8:$M$105,MATCH(A4993,'[1]Center of Mass'!$B$8:$B$105,0),9))^2+(V4993-INDEX('[1]Center of Mass'!$B$8:$M$105,MATCH(A4993,'[1]Center of Mass'!$B$8:$B$105,0),10))^2))</f>
        <v>229.84839675540005</v>
      </c>
    </row>
    <row r="4994" spans="1:25">
      <c r="A4994" s="403" t="s">
        <v>23</v>
      </c>
      <c r="B4994" s="403" t="s">
        <v>630</v>
      </c>
      <c r="C4994" s="403" t="s">
        <v>343</v>
      </c>
      <c r="D4994" s="403" t="s">
        <v>344</v>
      </c>
      <c r="E4994" s="403" t="s">
        <v>1455</v>
      </c>
      <c r="F4994" s="403">
        <v>0</v>
      </c>
      <c r="O4994" s="403" t="s">
        <v>345</v>
      </c>
      <c r="R4994" s="403">
        <v>4</v>
      </c>
      <c r="S4994" s="403">
        <v>0.7</v>
      </c>
      <c r="T4994" s="403">
        <v>3.5329999999999999</v>
      </c>
      <c r="U4994" s="403">
        <v>17.5</v>
      </c>
      <c r="V4994" s="403">
        <v>0.58299999999999996</v>
      </c>
      <c r="W4994" s="403">
        <v>6.8</v>
      </c>
      <c r="X4994" s="404">
        <v>0.1004</v>
      </c>
      <c r="Y4994" s="403">
        <f>X4994+(S4994*((U4994-INDEX('[1]Center of Mass'!$B$8:$M$105,MATCH(A4994,'[1]Center of Mass'!$B$8:$B$105,0),9))^2+(V4994-INDEX('[1]Center of Mass'!$B$8:$M$105,MATCH(A4994,'[1]Center of Mass'!$B$8:$B$105,0),10))^2))</f>
        <v>109.84991470000001</v>
      </c>
    </row>
    <row r="4995" spans="1:25">
      <c r="A4995" s="403" t="s">
        <v>23</v>
      </c>
      <c r="B4995" s="403" t="s">
        <v>884</v>
      </c>
      <c r="C4995" s="403" t="s">
        <v>343</v>
      </c>
      <c r="D4995" s="403" t="s">
        <v>344</v>
      </c>
      <c r="E4995" s="403" t="s">
        <v>1455</v>
      </c>
      <c r="F4995" s="403">
        <v>0</v>
      </c>
      <c r="O4995" s="403" t="s">
        <v>345</v>
      </c>
      <c r="R4995" s="403">
        <v>4</v>
      </c>
      <c r="S4995" s="403">
        <v>1.4582999999999999</v>
      </c>
      <c r="T4995" s="403">
        <v>4.8330000000000002</v>
      </c>
      <c r="U4995" s="403">
        <v>0.625</v>
      </c>
      <c r="V4995" s="403">
        <v>1.75</v>
      </c>
      <c r="W4995" s="403">
        <v>6.8</v>
      </c>
      <c r="X4995" s="404">
        <v>0.3553</v>
      </c>
      <c r="Y4995" s="403">
        <f>X4995+(S4995*((U4995-INDEX('[1]Center of Mass'!$B$8:$M$105,MATCH(A4995,'[1]Center of Mass'!$B$8:$B$105,0),9))^2+(V4995-INDEX('[1]Center of Mass'!$B$8:$M$105,MATCH(A4995,'[1]Center of Mass'!$B$8:$B$105,0),10))^2))</f>
        <v>817.15718710750014</v>
      </c>
    </row>
    <row r="4996" spans="1:25">
      <c r="A4996" s="403" t="s">
        <v>23</v>
      </c>
      <c r="B4996" s="403" t="s">
        <v>885</v>
      </c>
      <c r="C4996" s="403" t="s">
        <v>343</v>
      </c>
      <c r="D4996" s="403" t="s">
        <v>344</v>
      </c>
      <c r="E4996" s="403" t="s">
        <v>1455</v>
      </c>
      <c r="F4996" s="403">
        <v>0</v>
      </c>
      <c r="O4996" s="403" t="s">
        <v>345</v>
      </c>
      <c r="R4996" s="403">
        <v>4</v>
      </c>
      <c r="S4996" s="403">
        <v>1.1958</v>
      </c>
      <c r="T4996" s="403">
        <v>4.383</v>
      </c>
      <c r="U4996" s="403">
        <v>1.7629999999999999</v>
      </c>
      <c r="V4996" s="403">
        <v>1.75</v>
      </c>
      <c r="W4996" s="403">
        <v>6.8</v>
      </c>
      <c r="X4996" s="404">
        <v>0.24034</v>
      </c>
      <c r="Y4996" s="403">
        <f>X4996+(S4996*((U4996-INDEX('[1]Center of Mass'!$B$8:$M$105,MATCH(A4996,'[1]Center of Mass'!$B$8:$B$105,0),9))^2+(V4996-INDEX('[1]Center of Mass'!$B$8:$M$105,MATCH(A4996,'[1]Center of Mass'!$B$8:$B$105,0),10))^2))</f>
        <v>613.97049944139997</v>
      </c>
    </row>
    <row r="4997" spans="1:25">
      <c r="A4997" s="403" t="s">
        <v>23</v>
      </c>
      <c r="B4997" s="403" t="s">
        <v>631</v>
      </c>
      <c r="C4997" s="403" t="s">
        <v>343</v>
      </c>
      <c r="D4997" s="403" t="s">
        <v>344</v>
      </c>
      <c r="E4997" s="403" t="s">
        <v>1455</v>
      </c>
      <c r="F4997" s="403">
        <v>0</v>
      </c>
      <c r="O4997" s="403" t="s">
        <v>345</v>
      </c>
      <c r="R4997" s="403">
        <v>4</v>
      </c>
      <c r="S4997" s="403">
        <v>1.1958</v>
      </c>
      <c r="T4997" s="403">
        <v>4.383</v>
      </c>
      <c r="U4997" s="403">
        <v>2.7879999999999998</v>
      </c>
      <c r="V4997" s="403">
        <v>1.75</v>
      </c>
      <c r="W4997" s="403">
        <v>6.8</v>
      </c>
      <c r="X4997" s="404">
        <v>0.24034</v>
      </c>
      <c r="Y4997" s="403">
        <f>X4997+(S4997*((U4997-INDEX('[1]Center of Mass'!$B$8:$M$105,MATCH(A4997,'[1]Center of Mass'!$B$8:$B$105,0),9))^2+(V4997-INDEX('[1]Center of Mass'!$B$8:$M$105,MATCH(A4997,'[1]Center of Mass'!$B$8:$B$105,0),10))^2))</f>
        <v>566.14265484639998</v>
      </c>
    </row>
    <row r="4998" spans="1:25">
      <c r="A4998" s="403" t="s">
        <v>23</v>
      </c>
      <c r="B4998" s="403" t="s">
        <v>632</v>
      </c>
      <c r="C4998" s="403" t="s">
        <v>343</v>
      </c>
      <c r="D4998" s="403" t="s">
        <v>344</v>
      </c>
      <c r="E4998" s="403" t="s">
        <v>1455</v>
      </c>
      <c r="F4998" s="403">
        <v>0</v>
      </c>
      <c r="O4998" s="403" t="s">
        <v>345</v>
      </c>
      <c r="R4998" s="403">
        <v>4</v>
      </c>
      <c r="S4998" s="403">
        <v>1.5166999999999999</v>
      </c>
      <c r="T4998" s="403">
        <v>4.9329999999999998</v>
      </c>
      <c r="U4998" s="403">
        <v>3.95</v>
      </c>
      <c r="V4998" s="403">
        <v>1.75</v>
      </c>
      <c r="W4998" s="403">
        <v>6.8</v>
      </c>
      <c r="X4998" s="404">
        <v>0.38562999999999997</v>
      </c>
      <c r="Y4998" s="403">
        <f>X4998+(S4998*((U4998-INDEX('[1]Center of Mass'!$B$8:$M$105,MATCH(A4998,'[1]Center of Mass'!$B$8:$B$105,0),9))^2+(V4998-INDEX('[1]Center of Mass'!$B$8:$M$105,MATCH(A4998,'[1]Center of Mass'!$B$8:$B$105,0),10))^2))</f>
        <v>653.23473635000016</v>
      </c>
    </row>
    <row r="4999" spans="1:25">
      <c r="A4999" s="403" t="s">
        <v>23</v>
      </c>
      <c r="B4999" s="403" t="s">
        <v>633</v>
      </c>
      <c r="C4999" s="403" t="s">
        <v>343</v>
      </c>
      <c r="D4999" s="403" t="s">
        <v>344</v>
      </c>
      <c r="E4999" s="403" t="s">
        <v>1455</v>
      </c>
      <c r="F4999" s="403">
        <v>0</v>
      </c>
      <c r="O4999" s="403" t="s">
        <v>345</v>
      </c>
      <c r="R4999" s="403">
        <v>4</v>
      </c>
      <c r="S4999" s="403">
        <v>1.5166999999999999</v>
      </c>
      <c r="T4999" s="403">
        <v>4.9329999999999998</v>
      </c>
      <c r="U4999" s="403">
        <v>5.25</v>
      </c>
      <c r="V4999" s="403">
        <v>1.75</v>
      </c>
      <c r="W4999" s="403">
        <v>6.8</v>
      </c>
      <c r="X4999" s="404">
        <v>0.38562999999999997</v>
      </c>
      <c r="Y4999" s="403">
        <f>X4999+(S4999*((U4999-INDEX('[1]Center of Mass'!$B$8:$M$105,MATCH(A4999,'[1]Center of Mass'!$B$8:$B$105,0),9))^2+(V4999-INDEX('[1]Center of Mass'!$B$8:$M$105,MATCH(A4999,'[1]Center of Mass'!$B$8:$B$105,0),10))^2))</f>
        <v>585.46312023000007</v>
      </c>
    </row>
    <row r="5000" spans="1:25">
      <c r="A5000" s="403" t="s">
        <v>23</v>
      </c>
      <c r="B5000" s="403" t="s">
        <v>634</v>
      </c>
      <c r="C5000" s="403" t="s">
        <v>343</v>
      </c>
      <c r="D5000" s="403" t="s">
        <v>344</v>
      </c>
      <c r="E5000" s="403" t="s">
        <v>1455</v>
      </c>
      <c r="F5000" s="403">
        <v>0</v>
      </c>
      <c r="O5000" s="403" t="s">
        <v>345</v>
      </c>
      <c r="R5000" s="403">
        <v>4</v>
      </c>
      <c r="S5000" s="403">
        <v>1.5166999999999999</v>
      </c>
      <c r="T5000" s="403">
        <v>4.9329999999999998</v>
      </c>
      <c r="U5000" s="403">
        <v>6.55</v>
      </c>
      <c r="V5000" s="403">
        <v>1.75</v>
      </c>
      <c r="W5000" s="403">
        <v>6.8</v>
      </c>
      <c r="X5000" s="404">
        <v>0.38562999999999997</v>
      </c>
      <c r="Y5000" s="403">
        <f>X5000+(S5000*((U5000-INDEX('[1]Center of Mass'!$B$8:$M$105,MATCH(A5000,'[1]Center of Mass'!$B$8:$B$105,0),9))^2+(V5000-INDEX('[1]Center of Mass'!$B$8:$M$105,MATCH(A5000,'[1]Center of Mass'!$B$8:$B$105,0),10))^2))</f>
        <v>522.81795010999997</v>
      </c>
    </row>
    <row r="5001" spans="1:25">
      <c r="A5001" s="403" t="s">
        <v>23</v>
      </c>
      <c r="B5001" s="403" t="s">
        <v>635</v>
      </c>
      <c r="C5001" s="403" t="s">
        <v>343</v>
      </c>
      <c r="D5001" s="403" t="s">
        <v>344</v>
      </c>
      <c r="E5001" s="403" t="s">
        <v>1455</v>
      </c>
      <c r="F5001" s="403">
        <v>0</v>
      </c>
      <c r="O5001" s="403" t="s">
        <v>345</v>
      </c>
      <c r="R5001" s="403">
        <v>4</v>
      </c>
      <c r="S5001" s="403">
        <v>1.3416999999999999</v>
      </c>
      <c r="T5001" s="403">
        <v>4.633</v>
      </c>
      <c r="U5001" s="403">
        <v>7.7750000000000004</v>
      </c>
      <c r="V5001" s="403">
        <v>1.75</v>
      </c>
      <c r="W5001" s="403">
        <v>6.8</v>
      </c>
      <c r="X5001" s="404">
        <v>0.30003999999999997</v>
      </c>
      <c r="Y5001" s="403">
        <f>X5001+(S5001*((U5001-INDEX('[1]Center of Mass'!$B$8:$M$105,MATCH(A5001,'[1]Center of Mass'!$B$8:$B$105,0),9))^2+(V5001-INDEX('[1]Center of Mass'!$B$8:$M$105,MATCH(A5001,'[1]Center of Mass'!$B$8:$B$105,0),10))^2))</f>
        <v>414.38317523250004</v>
      </c>
    </row>
    <row r="5002" spans="1:25">
      <c r="A5002" s="403" t="s">
        <v>23</v>
      </c>
      <c r="B5002" s="403" t="s">
        <v>636</v>
      </c>
      <c r="C5002" s="403" t="s">
        <v>343</v>
      </c>
      <c r="D5002" s="403" t="s">
        <v>344</v>
      </c>
      <c r="E5002" s="403" t="s">
        <v>1455</v>
      </c>
      <c r="F5002" s="403">
        <v>0</v>
      </c>
      <c r="O5002" s="403" t="s">
        <v>345</v>
      </c>
      <c r="R5002" s="403">
        <v>4</v>
      </c>
      <c r="S5002" s="403">
        <v>1.3416999999999999</v>
      </c>
      <c r="T5002" s="403">
        <v>4.633</v>
      </c>
      <c r="U5002" s="403">
        <v>8.9250000000000007</v>
      </c>
      <c r="V5002" s="403">
        <v>1.75</v>
      </c>
      <c r="W5002" s="403">
        <v>6.8</v>
      </c>
      <c r="X5002" s="404">
        <v>0.30003999999999997</v>
      </c>
      <c r="Y5002" s="403">
        <f>X5002+(S5002*((U5002-INDEX('[1]Center of Mass'!$B$8:$M$105,MATCH(A5002,'[1]Center of Mass'!$B$8:$B$105,0),9))^2+(V5002-INDEX('[1]Center of Mass'!$B$8:$M$105,MATCH(A5002,'[1]Center of Mass'!$B$8:$B$105,0),10))^2))</f>
        <v>372.92088847250005</v>
      </c>
    </row>
    <row r="5003" spans="1:25">
      <c r="A5003" s="403" t="s">
        <v>23</v>
      </c>
      <c r="B5003" s="403" t="s">
        <v>637</v>
      </c>
      <c r="C5003" s="403" t="s">
        <v>343</v>
      </c>
      <c r="D5003" s="403" t="s">
        <v>344</v>
      </c>
      <c r="E5003" s="403" t="s">
        <v>1455</v>
      </c>
      <c r="F5003" s="403">
        <v>0</v>
      </c>
      <c r="O5003" s="403" t="s">
        <v>345</v>
      </c>
      <c r="R5003" s="403">
        <v>4</v>
      </c>
      <c r="S5003" s="403">
        <v>1.8619000000000001</v>
      </c>
      <c r="T5003" s="403">
        <v>5.5250000000000004</v>
      </c>
      <c r="U5003" s="403">
        <v>10.298</v>
      </c>
      <c r="V5003" s="403">
        <v>1.75</v>
      </c>
      <c r="W5003" s="403">
        <v>6.8</v>
      </c>
      <c r="X5003" s="404">
        <v>0.60636999999999996</v>
      </c>
      <c r="Y5003" s="403">
        <f>X5003+(S5003*((U5003-INDEX('[1]Center of Mass'!$B$8:$M$105,MATCH(A5003,'[1]Center of Mass'!$B$8:$B$105,0),9))^2+(V5003-INDEX('[1]Center of Mass'!$B$8:$M$105,MATCH(A5003,'[1]Center of Mass'!$B$8:$B$105,0),10))^2))</f>
        <v>455.45317560120014</v>
      </c>
    </row>
    <row r="5004" spans="1:25">
      <c r="A5004" s="403" t="s">
        <v>23</v>
      </c>
      <c r="B5004" s="403" t="s">
        <v>638</v>
      </c>
      <c r="C5004" s="403" t="s">
        <v>343</v>
      </c>
      <c r="D5004" s="403" t="s">
        <v>344</v>
      </c>
      <c r="E5004" s="403" t="s">
        <v>1455</v>
      </c>
      <c r="F5004" s="403">
        <v>0</v>
      </c>
      <c r="O5004" s="403" t="s">
        <v>345</v>
      </c>
      <c r="R5004" s="403">
        <v>4</v>
      </c>
      <c r="S5004" s="403">
        <v>1.8714</v>
      </c>
      <c r="T5004" s="403">
        <v>5.5410000000000004</v>
      </c>
      <c r="U5004" s="403">
        <v>11.898</v>
      </c>
      <c r="V5004" s="403">
        <v>1.75</v>
      </c>
      <c r="W5004" s="403">
        <v>6.8</v>
      </c>
      <c r="X5004" s="404">
        <v>0.61355000000000004</v>
      </c>
      <c r="Y5004" s="403">
        <f>X5004+(S5004*((U5004-INDEX('[1]Center of Mass'!$B$8:$M$105,MATCH(A5004,'[1]Center of Mass'!$B$8:$B$105,0),9))^2+(V5004-INDEX('[1]Center of Mass'!$B$8:$M$105,MATCH(A5004,'[1]Center of Mass'!$B$8:$B$105,0),10))^2))</f>
        <v>393.77625296720009</v>
      </c>
    </row>
    <row r="5005" spans="1:25">
      <c r="A5005" s="403" t="s">
        <v>23</v>
      </c>
      <c r="B5005" s="403" t="s">
        <v>639</v>
      </c>
      <c r="C5005" s="403" t="s">
        <v>343</v>
      </c>
      <c r="D5005" s="403" t="s">
        <v>344</v>
      </c>
      <c r="E5005" s="403" t="s">
        <v>1455</v>
      </c>
      <c r="F5005" s="403">
        <v>0</v>
      </c>
      <c r="O5005" s="403" t="s">
        <v>345</v>
      </c>
      <c r="R5005" s="403">
        <v>4</v>
      </c>
      <c r="S5005" s="403">
        <v>1.2869999999999999</v>
      </c>
      <c r="T5005" s="403">
        <v>4.54</v>
      </c>
      <c r="U5005" s="403">
        <v>13.252000000000001</v>
      </c>
      <c r="V5005" s="403">
        <v>1.75</v>
      </c>
      <c r="W5005" s="403">
        <v>6.8</v>
      </c>
      <c r="X5005" s="404">
        <v>0.27650999999999998</v>
      </c>
      <c r="Y5005" s="403">
        <f>X5005+(S5005*((U5005-INDEX('[1]Center of Mass'!$B$8:$M$105,MATCH(A5005,'[1]Center of Mass'!$B$8:$B$105,0),9))^2+(V5005-INDEX('[1]Center of Mass'!$B$8:$M$105,MATCH(A5005,'[1]Center of Mass'!$B$8:$B$105,0),10))^2))</f>
        <v>238.56039012000002</v>
      </c>
    </row>
    <row r="5006" spans="1:25">
      <c r="A5006" s="403" t="s">
        <v>23</v>
      </c>
      <c r="B5006" s="403" t="s">
        <v>640</v>
      </c>
      <c r="C5006" s="403" t="s">
        <v>343</v>
      </c>
      <c r="D5006" s="403" t="s">
        <v>344</v>
      </c>
      <c r="E5006" s="403" t="s">
        <v>1455</v>
      </c>
      <c r="F5006" s="403">
        <v>0</v>
      </c>
      <c r="O5006" s="403" t="s">
        <v>345</v>
      </c>
      <c r="R5006" s="403">
        <v>4</v>
      </c>
      <c r="S5006" s="403">
        <v>1.2869999999999999</v>
      </c>
      <c r="T5006" s="403">
        <v>4.54</v>
      </c>
      <c r="U5006" s="403">
        <v>14.355</v>
      </c>
      <c r="V5006" s="403">
        <v>1.75</v>
      </c>
      <c r="W5006" s="403">
        <v>6.8</v>
      </c>
      <c r="X5006" s="404">
        <v>0.27650999999999998</v>
      </c>
      <c r="Y5006" s="403">
        <f>X5006+(S5006*((U5006-INDEX('[1]Center of Mass'!$B$8:$M$105,MATCH(A5006,'[1]Center of Mass'!$B$8:$B$105,0),9))^2+(V5006-INDEX('[1]Center of Mass'!$B$8:$M$105,MATCH(A5006,'[1]Center of Mass'!$B$8:$B$105,0),10))^2))</f>
        <v>215.89709875500003</v>
      </c>
    </row>
    <row r="5007" spans="1:25">
      <c r="A5007" s="403" t="s">
        <v>23</v>
      </c>
      <c r="B5007" s="403" t="s">
        <v>641</v>
      </c>
      <c r="C5007" s="403" t="s">
        <v>343</v>
      </c>
      <c r="D5007" s="403" t="s">
        <v>344</v>
      </c>
      <c r="E5007" s="403" t="s">
        <v>1455</v>
      </c>
      <c r="F5007" s="403">
        <v>0</v>
      </c>
      <c r="O5007" s="403" t="s">
        <v>345</v>
      </c>
      <c r="R5007" s="403">
        <v>4</v>
      </c>
      <c r="S5007" s="403">
        <v>1.2869999999999999</v>
      </c>
      <c r="T5007" s="403">
        <v>4.54</v>
      </c>
      <c r="U5007" s="403">
        <v>15.458</v>
      </c>
      <c r="V5007" s="403">
        <v>1.75</v>
      </c>
      <c r="W5007" s="403">
        <v>6.8</v>
      </c>
      <c r="X5007" s="404">
        <v>0.27650999999999998</v>
      </c>
      <c r="Y5007" s="403">
        <f>X5007+(S5007*((U5007-INDEX('[1]Center of Mass'!$B$8:$M$105,MATCH(A5007,'[1]Center of Mass'!$B$8:$B$105,0),9))^2+(V5007-INDEX('[1]Center of Mass'!$B$8:$M$105,MATCH(A5007,'[1]Center of Mass'!$B$8:$B$105,0),10))^2))</f>
        <v>196.36535895600002</v>
      </c>
    </row>
    <row r="5008" spans="1:25">
      <c r="A5008" s="403" t="s">
        <v>23</v>
      </c>
      <c r="B5008" s="403" t="s">
        <v>642</v>
      </c>
      <c r="C5008" s="403" t="s">
        <v>343</v>
      </c>
      <c r="D5008" s="403" t="s">
        <v>344</v>
      </c>
      <c r="E5008" s="403" t="s">
        <v>1455</v>
      </c>
      <c r="F5008" s="403">
        <v>0</v>
      </c>
      <c r="O5008" s="403" t="s">
        <v>345</v>
      </c>
      <c r="R5008" s="403">
        <v>4</v>
      </c>
      <c r="S5008" s="403">
        <v>1.3889</v>
      </c>
      <c r="T5008" s="403">
        <v>4.7140000000000004</v>
      </c>
      <c r="U5008" s="403">
        <v>16.605</v>
      </c>
      <c r="V5008" s="403">
        <v>1.75</v>
      </c>
      <c r="W5008" s="403">
        <v>6.8</v>
      </c>
      <c r="X5008" s="404">
        <v>0.32157999999999998</v>
      </c>
      <c r="Y5008" s="403">
        <f>X5008+(S5008*((U5008-INDEX('[1]Center of Mass'!$B$8:$M$105,MATCH(A5008,'[1]Center of Mass'!$B$8:$B$105,0),9))^2+(V5008-INDEX('[1]Center of Mass'!$B$8:$M$105,MATCH(A5008,'[1]Center of Mass'!$B$8:$B$105,0),10))^2))</f>
        <v>193.60141094850005</v>
      </c>
    </row>
    <row r="5009" spans="1:25">
      <c r="A5009" s="403" t="s">
        <v>23</v>
      </c>
      <c r="B5009" s="403" t="s">
        <v>643</v>
      </c>
      <c r="C5009" s="403" t="s">
        <v>343</v>
      </c>
      <c r="D5009" s="403" t="s">
        <v>344</v>
      </c>
      <c r="E5009" s="403" t="s">
        <v>1455</v>
      </c>
      <c r="F5009" s="403">
        <v>0</v>
      </c>
      <c r="O5009" s="403" t="s">
        <v>345</v>
      </c>
      <c r="R5009" s="403">
        <v>4</v>
      </c>
      <c r="S5009" s="403">
        <v>0.7</v>
      </c>
      <c r="T5009" s="403">
        <v>3.5329999999999999</v>
      </c>
      <c r="U5009" s="403">
        <v>17.5</v>
      </c>
      <c r="V5009" s="403">
        <v>1.75</v>
      </c>
      <c r="W5009" s="403">
        <v>6.8</v>
      </c>
      <c r="X5009" s="404">
        <v>0.1004</v>
      </c>
      <c r="Y5009" s="403">
        <f>X5009+(S5009*((U5009-INDEX('[1]Center of Mass'!$B$8:$M$105,MATCH(A5009,'[1]Center of Mass'!$B$8:$B$105,0),9))^2+(V5009-INDEX('[1]Center of Mass'!$B$8:$M$105,MATCH(A5009,'[1]Center of Mass'!$B$8:$B$105,0),10))^2))</f>
        <v>91.581580000000002</v>
      </c>
    </row>
    <row r="5010" spans="1:25">
      <c r="A5010" s="403" t="s">
        <v>23</v>
      </c>
      <c r="B5010" s="403" t="s">
        <v>644</v>
      </c>
      <c r="C5010" s="403" t="s">
        <v>343</v>
      </c>
      <c r="D5010" s="403" t="s">
        <v>344</v>
      </c>
      <c r="E5010" s="403" t="s">
        <v>1455</v>
      </c>
      <c r="F5010" s="403">
        <v>0</v>
      </c>
      <c r="O5010" s="403" t="s">
        <v>345</v>
      </c>
      <c r="R5010" s="403">
        <v>4</v>
      </c>
      <c r="S5010" s="403">
        <v>1.4582999999999999</v>
      </c>
      <c r="T5010" s="403">
        <v>4.8330000000000002</v>
      </c>
      <c r="U5010" s="403">
        <v>0.625</v>
      </c>
      <c r="V5010" s="403">
        <v>2.9169999999999998</v>
      </c>
      <c r="W5010" s="403">
        <v>6.8</v>
      </c>
      <c r="X5010" s="404">
        <v>0.3553</v>
      </c>
      <c r="Y5010" s="403">
        <f>X5010+(S5010*((U5010-INDEX('[1]Center of Mass'!$B$8:$M$105,MATCH(A5010,'[1]Center of Mass'!$B$8:$B$105,0),9))^2+(V5010-INDEX('[1]Center of Mass'!$B$8:$M$105,MATCH(A5010,'[1]Center of Mass'!$B$8:$B$105,0),10))^2))</f>
        <v>783.07111186060013</v>
      </c>
    </row>
    <row r="5011" spans="1:25">
      <c r="A5011" s="403" t="s">
        <v>23</v>
      </c>
      <c r="B5011" s="403" t="s">
        <v>886</v>
      </c>
      <c r="C5011" s="403" t="s">
        <v>343</v>
      </c>
      <c r="D5011" s="403" t="s">
        <v>344</v>
      </c>
      <c r="E5011" s="403" t="s">
        <v>1455</v>
      </c>
      <c r="F5011" s="403">
        <v>0</v>
      </c>
      <c r="O5011" s="403" t="s">
        <v>345</v>
      </c>
      <c r="R5011" s="403">
        <v>4</v>
      </c>
      <c r="S5011" s="403">
        <v>1.1958</v>
      </c>
      <c r="T5011" s="403">
        <v>4.383</v>
      </c>
      <c r="U5011" s="403">
        <v>1.7629999999999999</v>
      </c>
      <c r="V5011" s="403">
        <v>2.9169999999999998</v>
      </c>
      <c r="W5011" s="403">
        <v>6.8</v>
      </c>
      <c r="X5011" s="404">
        <v>0.24034</v>
      </c>
      <c r="Y5011" s="403">
        <f>X5011+(S5011*((U5011-INDEX('[1]Center of Mass'!$B$8:$M$105,MATCH(A5011,'[1]Center of Mass'!$B$8:$B$105,0),9))^2+(V5011-INDEX('[1]Center of Mass'!$B$8:$M$105,MATCH(A5011,'[1]Center of Mass'!$B$8:$B$105,0),10))^2))</f>
        <v>586.02005798200003</v>
      </c>
    </row>
    <row r="5012" spans="1:25">
      <c r="A5012" s="403" t="s">
        <v>23</v>
      </c>
      <c r="B5012" s="403" t="s">
        <v>887</v>
      </c>
      <c r="C5012" s="403" t="s">
        <v>343</v>
      </c>
      <c r="D5012" s="403" t="s">
        <v>344</v>
      </c>
      <c r="E5012" s="403" t="s">
        <v>1455</v>
      </c>
      <c r="F5012" s="403">
        <v>0</v>
      </c>
      <c r="O5012" s="403" t="s">
        <v>345</v>
      </c>
      <c r="R5012" s="403">
        <v>4</v>
      </c>
      <c r="S5012" s="403">
        <v>1.1958</v>
      </c>
      <c r="T5012" s="403">
        <v>4.383</v>
      </c>
      <c r="U5012" s="403">
        <v>2.7879999999999998</v>
      </c>
      <c r="V5012" s="403">
        <v>2.9169999999999998</v>
      </c>
      <c r="W5012" s="403">
        <v>6.8</v>
      </c>
      <c r="X5012" s="404">
        <v>0.24034</v>
      </c>
      <c r="Y5012" s="403">
        <f>X5012+(S5012*((U5012-INDEX('[1]Center of Mass'!$B$8:$M$105,MATCH(A5012,'[1]Center of Mass'!$B$8:$B$105,0),9))^2+(V5012-INDEX('[1]Center of Mass'!$B$8:$M$105,MATCH(A5012,'[1]Center of Mass'!$B$8:$B$105,0),10))^2))</f>
        <v>538.19221338700004</v>
      </c>
    </row>
    <row r="5013" spans="1:25">
      <c r="A5013" s="403" t="s">
        <v>23</v>
      </c>
      <c r="B5013" s="403" t="s">
        <v>888</v>
      </c>
      <c r="C5013" s="403" t="s">
        <v>343</v>
      </c>
      <c r="D5013" s="403" t="s">
        <v>344</v>
      </c>
      <c r="E5013" s="403" t="s">
        <v>1455</v>
      </c>
      <c r="F5013" s="403">
        <v>0</v>
      </c>
      <c r="O5013" s="403" t="s">
        <v>345</v>
      </c>
      <c r="R5013" s="403">
        <v>4</v>
      </c>
      <c r="S5013" s="403">
        <v>1.5166999999999999</v>
      </c>
      <c r="T5013" s="403">
        <v>4.9329999999999998</v>
      </c>
      <c r="U5013" s="403">
        <v>3.95</v>
      </c>
      <c r="V5013" s="403">
        <v>2.9169999999999998</v>
      </c>
      <c r="W5013" s="403">
        <v>6.8</v>
      </c>
      <c r="X5013" s="404">
        <v>0.38562999999999997</v>
      </c>
      <c r="Y5013" s="403">
        <f>X5013+(S5013*((U5013-INDEX('[1]Center of Mass'!$B$8:$M$105,MATCH(A5013,'[1]Center of Mass'!$B$8:$B$105,0),9))^2+(V5013-INDEX('[1]Center of Mass'!$B$8:$M$105,MATCH(A5013,'[1]Center of Mass'!$B$8:$B$105,0),10))^2))</f>
        <v>617.78362867190003</v>
      </c>
    </row>
    <row r="5014" spans="1:25">
      <c r="A5014" s="403" t="s">
        <v>23</v>
      </c>
      <c r="B5014" s="403" t="s">
        <v>889</v>
      </c>
      <c r="C5014" s="403" t="s">
        <v>343</v>
      </c>
      <c r="D5014" s="403" t="s">
        <v>344</v>
      </c>
      <c r="E5014" s="403" t="s">
        <v>1455</v>
      </c>
      <c r="F5014" s="403">
        <v>0</v>
      </c>
      <c r="O5014" s="403" t="s">
        <v>345</v>
      </c>
      <c r="R5014" s="403">
        <v>4</v>
      </c>
      <c r="S5014" s="403">
        <v>1.5166999999999999</v>
      </c>
      <c r="T5014" s="403">
        <v>4.9329999999999998</v>
      </c>
      <c r="U5014" s="403">
        <v>5.25</v>
      </c>
      <c r="V5014" s="403">
        <v>2.9169999999999998</v>
      </c>
      <c r="W5014" s="403">
        <v>6.8</v>
      </c>
      <c r="X5014" s="404">
        <v>0.38562999999999997</v>
      </c>
      <c r="Y5014" s="403">
        <f>X5014+(S5014*((U5014-INDEX('[1]Center of Mass'!$B$8:$M$105,MATCH(A5014,'[1]Center of Mass'!$B$8:$B$105,0),9))^2+(V5014-INDEX('[1]Center of Mass'!$B$8:$M$105,MATCH(A5014,'[1]Center of Mass'!$B$8:$B$105,0),10))^2))</f>
        <v>550.01201255190017</v>
      </c>
    </row>
    <row r="5015" spans="1:25">
      <c r="A5015" s="403" t="s">
        <v>23</v>
      </c>
      <c r="B5015" s="403" t="s">
        <v>890</v>
      </c>
      <c r="C5015" s="403" t="s">
        <v>343</v>
      </c>
      <c r="D5015" s="403" t="s">
        <v>344</v>
      </c>
      <c r="E5015" s="403" t="s">
        <v>1455</v>
      </c>
      <c r="F5015" s="403">
        <v>0</v>
      </c>
      <c r="O5015" s="403" t="s">
        <v>345</v>
      </c>
      <c r="R5015" s="403">
        <v>4</v>
      </c>
      <c r="S5015" s="403">
        <v>1.5166999999999999</v>
      </c>
      <c r="T5015" s="403">
        <v>4.9329999999999998</v>
      </c>
      <c r="U5015" s="403">
        <v>6.55</v>
      </c>
      <c r="V5015" s="403">
        <v>2.9169999999999998</v>
      </c>
      <c r="W5015" s="403">
        <v>6.8</v>
      </c>
      <c r="X5015" s="404">
        <v>0.38562999999999997</v>
      </c>
      <c r="Y5015" s="403">
        <f>X5015+(S5015*((U5015-INDEX('[1]Center of Mass'!$B$8:$M$105,MATCH(A5015,'[1]Center of Mass'!$B$8:$B$105,0),9))^2+(V5015-INDEX('[1]Center of Mass'!$B$8:$M$105,MATCH(A5015,'[1]Center of Mass'!$B$8:$B$105,0),10))^2))</f>
        <v>487.36684243190007</v>
      </c>
    </row>
    <row r="5016" spans="1:25">
      <c r="A5016" s="403" t="s">
        <v>23</v>
      </c>
      <c r="B5016" s="403" t="s">
        <v>459</v>
      </c>
      <c r="C5016" s="403" t="s">
        <v>343</v>
      </c>
      <c r="D5016" s="403" t="s">
        <v>344</v>
      </c>
      <c r="E5016" s="403" t="s">
        <v>1455</v>
      </c>
      <c r="F5016" s="403">
        <v>0</v>
      </c>
      <c r="O5016" s="403" t="s">
        <v>345</v>
      </c>
      <c r="R5016" s="403">
        <v>4</v>
      </c>
      <c r="S5016" s="403">
        <v>1.3416999999999999</v>
      </c>
      <c r="T5016" s="403">
        <v>4.633</v>
      </c>
      <c r="U5016" s="403">
        <v>7.7750000000000004</v>
      </c>
      <c r="V5016" s="403">
        <v>2.9169999999999998</v>
      </c>
      <c r="W5016" s="403">
        <v>6.8</v>
      </c>
      <c r="X5016" s="404">
        <v>0.30003999999999997</v>
      </c>
      <c r="Y5016" s="403">
        <f>X5016+(S5016*((U5016-INDEX('[1]Center of Mass'!$B$8:$M$105,MATCH(A5016,'[1]Center of Mass'!$B$8:$B$105,0),9))^2+(V5016-INDEX('[1]Center of Mass'!$B$8:$M$105,MATCH(A5016,'[1]Center of Mass'!$B$8:$B$105,0),10))^2))</f>
        <v>383.02249007940003</v>
      </c>
    </row>
    <row r="5017" spans="1:25">
      <c r="A5017" s="403" t="s">
        <v>23</v>
      </c>
      <c r="B5017" s="403" t="s">
        <v>460</v>
      </c>
      <c r="C5017" s="403" t="s">
        <v>343</v>
      </c>
      <c r="D5017" s="403" t="s">
        <v>344</v>
      </c>
      <c r="E5017" s="403" t="s">
        <v>1455</v>
      </c>
      <c r="F5017" s="403">
        <v>0</v>
      </c>
      <c r="O5017" s="403" t="s">
        <v>345</v>
      </c>
      <c r="R5017" s="403">
        <v>4</v>
      </c>
      <c r="S5017" s="403">
        <v>1.3416999999999999</v>
      </c>
      <c r="T5017" s="403">
        <v>4.633</v>
      </c>
      <c r="U5017" s="403">
        <v>8.9250000000000007</v>
      </c>
      <c r="V5017" s="403">
        <v>2.9169999999999998</v>
      </c>
      <c r="W5017" s="403">
        <v>6.8</v>
      </c>
      <c r="X5017" s="404">
        <v>0.30003999999999997</v>
      </c>
      <c r="Y5017" s="403">
        <f>X5017+(S5017*((U5017-INDEX('[1]Center of Mass'!$B$8:$M$105,MATCH(A5017,'[1]Center of Mass'!$B$8:$B$105,0),9))^2+(V5017-INDEX('[1]Center of Mass'!$B$8:$M$105,MATCH(A5017,'[1]Center of Mass'!$B$8:$B$105,0),10))^2))</f>
        <v>341.56020331940005</v>
      </c>
    </row>
    <row r="5018" spans="1:25">
      <c r="A5018" s="403" t="s">
        <v>23</v>
      </c>
      <c r="B5018" s="403" t="s">
        <v>461</v>
      </c>
      <c r="C5018" s="403" t="s">
        <v>343</v>
      </c>
      <c r="D5018" s="403" t="s">
        <v>344</v>
      </c>
      <c r="E5018" s="403" t="s">
        <v>1455</v>
      </c>
      <c r="F5018" s="403">
        <v>0</v>
      </c>
      <c r="O5018" s="403" t="s">
        <v>345</v>
      </c>
      <c r="R5018" s="403">
        <v>4</v>
      </c>
      <c r="S5018" s="403">
        <v>1.8619000000000001</v>
      </c>
      <c r="T5018" s="403">
        <v>5.5250000000000004</v>
      </c>
      <c r="U5018" s="403">
        <v>10.298</v>
      </c>
      <c r="V5018" s="403">
        <v>2.9169999999999998</v>
      </c>
      <c r="W5018" s="403">
        <v>6.8</v>
      </c>
      <c r="X5018" s="404">
        <v>0.60636999999999996</v>
      </c>
      <c r="Y5018" s="403">
        <f>X5018+(S5018*((U5018-INDEX('[1]Center of Mass'!$B$8:$M$105,MATCH(A5018,'[1]Center of Mass'!$B$8:$B$105,0),9))^2+(V5018-INDEX('[1]Center of Mass'!$B$8:$M$105,MATCH(A5018,'[1]Center of Mass'!$B$8:$B$105,0),10))^2))</f>
        <v>411.93341731950017</v>
      </c>
    </row>
    <row r="5019" spans="1:25">
      <c r="A5019" s="403" t="s">
        <v>23</v>
      </c>
      <c r="B5019" s="403" t="s">
        <v>462</v>
      </c>
      <c r="C5019" s="403" t="s">
        <v>343</v>
      </c>
      <c r="D5019" s="403" t="s">
        <v>344</v>
      </c>
      <c r="E5019" s="403" t="s">
        <v>1455</v>
      </c>
      <c r="F5019" s="403">
        <v>0</v>
      </c>
      <c r="O5019" s="403" t="s">
        <v>345</v>
      </c>
      <c r="R5019" s="403">
        <v>4</v>
      </c>
      <c r="S5019" s="403">
        <v>1.8714</v>
      </c>
      <c r="T5019" s="403">
        <v>5.5410000000000004</v>
      </c>
      <c r="U5019" s="403">
        <v>11.898</v>
      </c>
      <c r="V5019" s="403">
        <v>2.9169999999999998</v>
      </c>
      <c r="W5019" s="403">
        <v>6.8</v>
      </c>
      <c r="X5019" s="404">
        <v>0.61355000000000004</v>
      </c>
      <c r="Y5019" s="403">
        <f>X5019+(S5019*((U5019-INDEX('[1]Center of Mass'!$B$8:$M$105,MATCH(A5019,'[1]Center of Mass'!$B$8:$B$105,0),9))^2+(V5019-INDEX('[1]Center of Mass'!$B$8:$M$105,MATCH(A5019,'[1]Center of Mass'!$B$8:$B$105,0),10))^2))</f>
        <v>350.03444317700007</v>
      </c>
    </row>
    <row r="5020" spans="1:25">
      <c r="A5020" s="403" t="s">
        <v>23</v>
      </c>
      <c r="B5020" s="403" t="s">
        <v>645</v>
      </c>
      <c r="C5020" s="403" t="s">
        <v>343</v>
      </c>
      <c r="D5020" s="403" t="s">
        <v>344</v>
      </c>
      <c r="E5020" s="403" t="s">
        <v>1455</v>
      </c>
      <c r="F5020" s="403">
        <v>0</v>
      </c>
      <c r="O5020" s="403" t="s">
        <v>345</v>
      </c>
      <c r="R5020" s="403">
        <v>4</v>
      </c>
      <c r="S5020" s="403">
        <v>1.2869999999999999</v>
      </c>
      <c r="T5020" s="403">
        <v>4.54</v>
      </c>
      <c r="U5020" s="403">
        <v>13.252000000000001</v>
      </c>
      <c r="V5020" s="403">
        <v>2.9169999999999998</v>
      </c>
      <c r="W5020" s="403">
        <v>6.8</v>
      </c>
      <c r="X5020" s="404">
        <v>0.27650999999999998</v>
      </c>
      <c r="Y5020" s="403">
        <f>X5020+(S5020*((U5020-INDEX('[1]Center of Mass'!$B$8:$M$105,MATCH(A5020,'[1]Center of Mass'!$B$8:$B$105,0),9))^2+(V5020-INDEX('[1]Center of Mass'!$B$8:$M$105,MATCH(A5020,'[1]Center of Mass'!$B$8:$B$105,0),10))^2))</f>
        <v>208.47825417900003</v>
      </c>
    </row>
    <row r="5021" spans="1:25">
      <c r="A5021" s="403" t="s">
        <v>23</v>
      </c>
      <c r="B5021" s="403" t="s">
        <v>646</v>
      </c>
      <c r="C5021" s="403" t="s">
        <v>343</v>
      </c>
      <c r="D5021" s="403" t="s">
        <v>344</v>
      </c>
      <c r="E5021" s="403" t="s">
        <v>1455</v>
      </c>
      <c r="F5021" s="403">
        <v>0</v>
      </c>
      <c r="O5021" s="403" t="s">
        <v>345</v>
      </c>
      <c r="R5021" s="403">
        <v>4</v>
      </c>
      <c r="S5021" s="403">
        <v>1.2869999999999999</v>
      </c>
      <c r="T5021" s="403">
        <v>4.54</v>
      </c>
      <c r="U5021" s="403">
        <v>14.355</v>
      </c>
      <c r="V5021" s="403">
        <v>2.9169999999999998</v>
      </c>
      <c r="W5021" s="403">
        <v>6.8</v>
      </c>
      <c r="X5021" s="404">
        <v>0.27650999999999998</v>
      </c>
      <c r="Y5021" s="403">
        <f>X5021+(S5021*((U5021-INDEX('[1]Center of Mass'!$B$8:$M$105,MATCH(A5021,'[1]Center of Mass'!$B$8:$B$105,0),9))^2+(V5021-INDEX('[1]Center of Mass'!$B$8:$M$105,MATCH(A5021,'[1]Center of Mass'!$B$8:$B$105,0),10))^2))</f>
        <v>185.81496281400004</v>
      </c>
    </row>
    <row r="5022" spans="1:25">
      <c r="A5022" s="403" t="s">
        <v>23</v>
      </c>
      <c r="B5022" s="403" t="s">
        <v>647</v>
      </c>
      <c r="C5022" s="403" t="s">
        <v>343</v>
      </c>
      <c r="D5022" s="403" t="s">
        <v>344</v>
      </c>
      <c r="E5022" s="403" t="s">
        <v>1455</v>
      </c>
      <c r="F5022" s="403">
        <v>0</v>
      </c>
      <c r="O5022" s="403" t="s">
        <v>345</v>
      </c>
      <c r="R5022" s="403">
        <v>4</v>
      </c>
      <c r="S5022" s="403">
        <v>1.2869999999999999</v>
      </c>
      <c r="T5022" s="403">
        <v>4.54</v>
      </c>
      <c r="U5022" s="403">
        <v>15.458</v>
      </c>
      <c r="V5022" s="403">
        <v>2.9169999999999998</v>
      </c>
      <c r="W5022" s="403">
        <v>6.8</v>
      </c>
      <c r="X5022" s="404">
        <v>0.27650999999999998</v>
      </c>
      <c r="Y5022" s="403">
        <f>X5022+(S5022*((U5022-INDEX('[1]Center of Mass'!$B$8:$M$105,MATCH(A5022,'[1]Center of Mass'!$B$8:$B$105,0),9))^2+(V5022-INDEX('[1]Center of Mass'!$B$8:$M$105,MATCH(A5022,'[1]Center of Mass'!$B$8:$B$105,0),10))^2))</f>
        <v>166.28322301500003</v>
      </c>
    </row>
    <row r="5023" spans="1:25">
      <c r="A5023" s="403" t="s">
        <v>23</v>
      </c>
      <c r="B5023" s="403" t="s">
        <v>648</v>
      </c>
      <c r="C5023" s="403" t="s">
        <v>343</v>
      </c>
      <c r="D5023" s="403" t="s">
        <v>344</v>
      </c>
      <c r="E5023" s="403" t="s">
        <v>1455</v>
      </c>
      <c r="F5023" s="403">
        <v>0</v>
      </c>
      <c r="O5023" s="403" t="s">
        <v>345</v>
      </c>
      <c r="R5023" s="403">
        <v>4</v>
      </c>
      <c r="S5023" s="403">
        <v>1.3889</v>
      </c>
      <c r="T5023" s="403">
        <v>4.7140000000000004</v>
      </c>
      <c r="U5023" s="403">
        <v>16.605</v>
      </c>
      <c r="V5023" s="403">
        <v>2.9169999999999998</v>
      </c>
      <c r="W5023" s="403">
        <v>6.8</v>
      </c>
      <c r="X5023" s="404">
        <v>0.32157999999999998</v>
      </c>
      <c r="Y5023" s="403">
        <f>X5023+(S5023*((U5023-INDEX('[1]Center of Mass'!$B$8:$M$105,MATCH(A5023,'[1]Center of Mass'!$B$8:$B$105,0),9))^2+(V5023-INDEX('[1]Center of Mass'!$B$8:$M$105,MATCH(A5023,'[1]Center of Mass'!$B$8:$B$105,0),10))^2))</f>
        <v>161.13748040580006</v>
      </c>
    </row>
    <row r="5024" spans="1:25">
      <c r="A5024" s="403" t="s">
        <v>23</v>
      </c>
      <c r="B5024" s="403" t="s">
        <v>649</v>
      </c>
      <c r="C5024" s="403" t="s">
        <v>343</v>
      </c>
      <c r="D5024" s="403" t="s">
        <v>344</v>
      </c>
      <c r="E5024" s="403" t="s">
        <v>1455</v>
      </c>
      <c r="F5024" s="403">
        <v>0</v>
      </c>
      <c r="O5024" s="403" t="s">
        <v>345</v>
      </c>
      <c r="R5024" s="403">
        <v>4</v>
      </c>
      <c r="S5024" s="403">
        <v>0.7</v>
      </c>
      <c r="T5024" s="403">
        <v>3.5329999999999999</v>
      </c>
      <c r="U5024" s="403">
        <v>17.5</v>
      </c>
      <c r="V5024" s="403">
        <v>2.9169999999999998</v>
      </c>
      <c r="W5024" s="403">
        <v>6.8</v>
      </c>
      <c r="X5024" s="404">
        <v>0.1004</v>
      </c>
      <c r="Y5024" s="403">
        <f>X5024+(S5024*((U5024-INDEX('[1]Center of Mass'!$B$8:$M$105,MATCH(A5024,'[1]Center of Mass'!$B$8:$B$105,0),9))^2+(V5024-INDEX('[1]Center of Mass'!$B$8:$M$105,MATCH(A5024,'[1]Center of Mass'!$B$8:$B$105,0),10))^2))</f>
        <v>75.219889900000013</v>
      </c>
    </row>
    <row r="5025" spans="1:25">
      <c r="A5025" s="403" t="s">
        <v>23</v>
      </c>
      <c r="B5025" s="403" t="s">
        <v>650</v>
      </c>
      <c r="C5025" s="403" t="s">
        <v>343</v>
      </c>
      <c r="D5025" s="403" t="s">
        <v>344</v>
      </c>
      <c r="E5025" s="403" t="s">
        <v>1455</v>
      </c>
      <c r="F5025" s="403">
        <v>0</v>
      </c>
      <c r="O5025" s="403" t="s">
        <v>345</v>
      </c>
      <c r="R5025" s="403">
        <v>4</v>
      </c>
      <c r="S5025" s="403">
        <v>1.7625999999999999</v>
      </c>
      <c r="T5025" s="403">
        <v>5.32</v>
      </c>
      <c r="U5025" s="403">
        <v>0.625</v>
      </c>
      <c r="V5025" s="403">
        <v>4.2050000000000001</v>
      </c>
      <c r="W5025" s="403">
        <v>6.8</v>
      </c>
      <c r="X5025" s="404">
        <v>0.52153000000000005</v>
      </c>
      <c r="Y5025" s="403">
        <f>X5025+(S5025*((U5025-INDEX('[1]Center of Mass'!$B$8:$M$105,MATCH(A5025,'[1]Center of Mass'!$B$8:$B$105,0),9))^2+(V5025-INDEX('[1]Center of Mass'!$B$8:$M$105,MATCH(A5025,'[1]Center of Mass'!$B$8:$B$105,0),10))^2))</f>
        <v>906.66779176200009</v>
      </c>
    </row>
    <row r="5026" spans="1:25">
      <c r="A5026" s="403" t="s">
        <v>23</v>
      </c>
      <c r="B5026" s="403" t="s">
        <v>651</v>
      </c>
      <c r="C5026" s="403" t="s">
        <v>343</v>
      </c>
      <c r="D5026" s="403" t="s">
        <v>344</v>
      </c>
      <c r="E5026" s="403" t="s">
        <v>1455</v>
      </c>
      <c r="F5026" s="403">
        <v>0</v>
      </c>
      <c r="O5026" s="403" t="s">
        <v>345</v>
      </c>
      <c r="R5026" s="403">
        <v>4</v>
      </c>
      <c r="S5026" s="403">
        <v>1.4453</v>
      </c>
      <c r="T5026" s="403">
        <v>4.87</v>
      </c>
      <c r="U5026" s="403">
        <v>1.7629999999999999</v>
      </c>
      <c r="V5026" s="403">
        <v>4.2050000000000001</v>
      </c>
      <c r="W5026" s="403">
        <v>6.8</v>
      </c>
      <c r="X5026" s="404">
        <v>0.36601</v>
      </c>
      <c r="Y5026" s="403">
        <f>X5026+(S5026*((U5026-INDEX('[1]Center of Mass'!$B$8:$M$105,MATCH(A5026,'[1]Center of Mass'!$B$8:$B$105,0),9))^2+(V5026-INDEX('[1]Center of Mass'!$B$8:$M$105,MATCH(A5026,'[1]Center of Mass'!$B$8:$B$105,0),10))^2))</f>
        <v>675.65205190340009</v>
      </c>
    </row>
    <row r="5027" spans="1:25">
      <c r="A5027" s="403" t="s">
        <v>23</v>
      </c>
      <c r="B5027" s="403" t="s">
        <v>652</v>
      </c>
      <c r="C5027" s="403" t="s">
        <v>343</v>
      </c>
      <c r="D5027" s="403" t="s">
        <v>344</v>
      </c>
      <c r="E5027" s="403" t="s">
        <v>1455</v>
      </c>
      <c r="F5027" s="403">
        <v>0</v>
      </c>
      <c r="O5027" s="403" t="s">
        <v>345</v>
      </c>
      <c r="R5027" s="403">
        <v>4</v>
      </c>
      <c r="S5027" s="403">
        <v>1.4453</v>
      </c>
      <c r="T5027" s="403">
        <v>4.87</v>
      </c>
      <c r="U5027" s="403">
        <v>2.7879999999999998</v>
      </c>
      <c r="V5027" s="403">
        <v>4.2050000000000001</v>
      </c>
      <c r="W5027" s="403">
        <v>6.8</v>
      </c>
      <c r="X5027" s="404">
        <v>0.36601</v>
      </c>
      <c r="Y5027" s="403">
        <f>X5027+(S5027*((U5027-INDEX('[1]Center of Mass'!$B$8:$M$105,MATCH(A5027,'[1]Center of Mass'!$B$8:$B$105,0),9))^2+(V5027-INDEX('[1]Center of Mass'!$B$8:$M$105,MATCH(A5027,'[1]Center of Mass'!$B$8:$B$105,0),10))^2))</f>
        <v>617.84507432090004</v>
      </c>
    </row>
    <row r="5028" spans="1:25">
      <c r="A5028" s="403" t="s">
        <v>23</v>
      </c>
      <c r="B5028" s="403" t="s">
        <v>653</v>
      </c>
      <c r="C5028" s="403" t="s">
        <v>343</v>
      </c>
      <c r="D5028" s="403" t="s">
        <v>344</v>
      </c>
      <c r="E5028" s="403" t="s">
        <v>1455</v>
      </c>
      <c r="F5028" s="403">
        <v>0</v>
      </c>
      <c r="O5028" s="403" t="s">
        <v>345</v>
      </c>
      <c r="R5028" s="403">
        <v>4</v>
      </c>
      <c r="S5028" s="403">
        <v>1.8331</v>
      </c>
      <c r="T5028" s="403">
        <v>5.42</v>
      </c>
      <c r="U5028" s="403">
        <v>3.95</v>
      </c>
      <c r="V5028" s="403">
        <v>4.2050000000000001</v>
      </c>
      <c r="W5028" s="403">
        <v>6.8</v>
      </c>
      <c r="X5028" s="404">
        <v>0.56186999999999998</v>
      </c>
      <c r="Y5028" s="403">
        <f>X5028+(S5028*((U5028-INDEX('[1]Center of Mass'!$B$8:$M$105,MATCH(A5028,'[1]Center of Mass'!$B$8:$B$105,0),9))^2+(V5028-INDEX('[1]Center of Mass'!$B$8:$M$105,MATCH(A5028,'[1]Center of Mass'!$B$8:$B$105,0),10))^2))</f>
        <v>705.26296851950008</v>
      </c>
    </row>
    <row r="5029" spans="1:25">
      <c r="A5029" s="403" t="s">
        <v>23</v>
      </c>
      <c r="B5029" s="403" t="s">
        <v>654</v>
      </c>
      <c r="C5029" s="403" t="s">
        <v>343</v>
      </c>
      <c r="D5029" s="403" t="s">
        <v>344</v>
      </c>
      <c r="E5029" s="403" t="s">
        <v>1455</v>
      </c>
      <c r="F5029" s="403">
        <v>0</v>
      </c>
      <c r="O5029" s="403" t="s">
        <v>345</v>
      </c>
      <c r="R5029" s="403">
        <v>4</v>
      </c>
      <c r="S5029" s="403">
        <v>1.8331</v>
      </c>
      <c r="T5029" s="403">
        <v>5.42</v>
      </c>
      <c r="U5029" s="403">
        <v>5.25</v>
      </c>
      <c r="V5029" s="403">
        <v>4.2050000000000001</v>
      </c>
      <c r="W5029" s="403">
        <v>6.8</v>
      </c>
      <c r="X5029" s="404">
        <v>0.56186999999999998</v>
      </c>
      <c r="Y5029" s="403">
        <f>X5029+(S5029*((U5029-INDEX('[1]Center of Mass'!$B$8:$M$105,MATCH(A5029,'[1]Center of Mass'!$B$8:$B$105,0),9))^2+(V5029-INDEX('[1]Center of Mass'!$B$8:$M$105,MATCH(A5029,'[1]Center of Mass'!$B$8:$B$105,0),10))^2))</f>
        <v>623.3534613595001</v>
      </c>
    </row>
    <row r="5030" spans="1:25">
      <c r="A5030" s="403" t="s">
        <v>23</v>
      </c>
      <c r="B5030" s="403" t="s">
        <v>655</v>
      </c>
      <c r="C5030" s="403" t="s">
        <v>343</v>
      </c>
      <c r="D5030" s="403" t="s">
        <v>344</v>
      </c>
      <c r="E5030" s="403" t="s">
        <v>1455</v>
      </c>
      <c r="F5030" s="403">
        <v>0</v>
      </c>
      <c r="O5030" s="403" t="s">
        <v>345</v>
      </c>
      <c r="R5030" s="403">
        <v>4</v>
      </c>
      <c r="S5030" s="403">
        <v>1.8331</v>
      </c>
      <c r="T5030" s="403">
        <v>5.42</v>
      </c>
      <c r="U5030" s="403">
        <v>6.55</v>
      </c>
      <c r="V5030" s="403">
        <v>4.2050000000000001</v>
      </c>
      <c r="W5030" s="403">
        <v>6.8</v>
      </c>
      <c r="X5030" s="404">
        <v>0.56186999999999998</v>
      </c>
      <c r="Y5030" s="403">
        <f>X5030+(S5030*((U5030-INDEX('[1]Center of Mass'!$B$8:$M$105,MATCH(A5030,'[1]Center of Mass'!$B$8:$B$105,0),9))^2+(V5030-INDEX('[1]Center of Mass'!$B$8:$M$105,MATCH(A5030,'[1]Center of Mass'!$B$8:$B$105,0),10))^2))</f>
        <v>547.63983219950012</v>
      </c>
    </row>
    <row r="5031" spans="1:25">
      <c r="A5031" s="403" t="s">
        <v>23</v>
      </c>
      <c r="B5031" s="403" t="s">
        <v>656</v>
      </c>
      <c r="C5031" s="403" t="s">
        <v>343</v>
      </c>
      <c r="D5031" s="403" t="s">
        <v>344</v>
      </c>
      <c r="E5031" s="403" t="s">
        <v>1455</v>
      </c>
      <c r="F5031" s="403">
        <v>0</v>
      </c>
      <c r="O5031" s="403" t="s">
        <v>345</v>
      </c>
      <c r="R5031" s="403">
        <v>4</v>
      </c>
      <c r="S5031" s="403">
        <v>1.6215999999999999</v>
      </c>
      <c r="T5031" s="403">
        <v>5.12</v>
      </c>
      <c r="U5031" s="403">
        <v>7.7750000000000004</v>
      </c>
      <c r="V5031" s="403">
        <v>4.2050000000000001</v>
      </c>
      <c r="W5031" s="403">
        <v>6.8</v>
      </c>
      <c r="X5031" s="404">
        <v>0.44738</v>
      </c>
      <c r="Y5031" s="403">
        <f>X5031+(S5031*((U5031-INDEX('[1]Center of Mass'!$B$8:$M$105,MATCH(A5031,'[1]Center of Mass'!$B$8:$B$105,0),9))^2+(V5031-INDEX('[1]Center of Mass'!$B$8:$M$105,MATCH(A5031,'[1]Center of Mass'!$B$8:$B$105,0),10))^2))</f>
        <v>426.30640991200005</v>
      </c>
    </row>
    <row r="5032" spans="1:25">
      <c r="A5032" s="403" t="s">
        <v>23</v>
      </c>
      <c r="B5032" s="403" t="s">
        <v>657</v>
      </c>
      <c r="C5032" s="403" t="s">
        <v>343</v>
      </c>
      <c r="D5032" s="403" t="s">
        <v>344</v>
      </c>
      <c r="E5032" s="403" t="s">
        <v>1455</v>
      </c>
      <c r="F5032" s="403">
        <v>0</v>
      </c>
      <c r="O5032" s="403" t="s">
        <v>345</v>
      </c>
      <c r="R5032" s="403">
        <v>4</v>
      </c>
      <c r="S5032" s="403">
        <v>1.6215999999999999</v>
      </c>
      <c r="T5032" s="403">
        <v>5.12</v>
      </c>
      <c r="U5032" s="403">
        <v>8.9250000000000007</v>
      </c>
      <c r="V5032" s="403">
        <v>4.2050000000000001</v>
      </c>
      <c r="W5032" s="403">
        <v>6.8</v>
      </c>
      <c r="X5032" s="404">
        <v>0.44738</v>
      </c>
      <c r="Y5032" s="403">
        <f>X5032+(S5032*((U5032-INDEX('[1]Center of Mass'!$B$8:$M$105,MATCH(A5032,'[1]Center of Mass'!$B$8:$B$105,0),9))^2+(V5032-INDEX('[1]Center of Mass'!$B$8:$M$105,MATCH(A5032,'[1]Center of Mass'!$B$8:$B$105,0),10))^2))</f>
        <v>376.19442943199999</v>
      </c>
    </row>
    <row r="5033" spans="1:25">
      <c r="A5033" s="403" t="s">
        <v>23</v>
      </c>
      <c r="B5033" s="403" t="s">
        <v>463</v>
      </c>
      <c r="C5033" s="403" t="s">
        <v>343</v>
      </c>
      <c r="D5033" s="403" t="s">
        <v>344</v>
      </c>
      <c r="E5033" s="403" t="s">
        <v>1455</v>
      </c>
      <c r="F5033" s="403">
        <v>0</v>
      </c>
      <c r="O5033" s="403" t="s">
        <v>345</v>
      </c>
      <c r="R5033" s="403">
        <v>4</v>
      </c>
      <c r="S5033" s="403">
        <v>2.2503000000000002</v>
      </c>
      <c r="T5033" s="403">
        <v>6.0119999999999996</v>
      </c>
      <c r="U5033" s="403">
        <v>10.298</v>
      </c>
      <c r="V5033" s="403">
        <v>4.2050000000000001</v>
      </c>
      <c r="W5033" s="403">
        <v>6.8</v>
      </c>
      <c r="X5033" s="404">
        <v>0.85046999999999995</v>
      </c>
      <c r="Y5033" s="403">
        <f>X5033+(S5033*((U5033-INDEX('[1]Center of Mass'!$B$8:$M$105,MATCH(A5033,'[1]Center of Mass'!$B$8:$B$105,0),9))^2+(V5033-INDEX('[1]Center of Mass'!$B$8:$M$105,MATCH(A5033,'[1]Center of Mass'!$B$8:$B$105,0),10))^2))</f>
        <v>447.04578902790007</v>
      </c>
    </row>
    <row r="5034" spans="1:25">
      <c r="A5034" s="403" t="s">
        <v>23</v>
      </c>
      <c r="B5034" s="403" t="s">
        <v>464</v>
      </c>
      <c r="C5034" s="403" t="s">
        <v>343</v>
      </c>
      <c r="D5034" s="403" t="s">
        <v>344</v>
      </c>
      <c r="E5034" s="403" t="s">
        <v>1455</v>
      </c>
      <c r="F5034" s="403">
        <v>0</v>
      </c>
      <c r="O5034" s="403" t="s">
        <v>345</v>
      </c>
      <c r="R5034" s="403">
        <v>4</v>
      </c>
      <c r="S5034" s="403">
        <v>2.2618</v>
      </c>
      <c r="T5034" s="403">
        <v>6.0279999999999996</v>
      </c>
      <c r="U5034" s="403">
        <v>11.898</v>
      </c>
      <c r="V5034" s="403">
        <v>4.2050000000000001</v>
      </c>
      <c r="W5034" s="403">
        <v>6.8</v>
      </c>
      <c r="X5034" s="404">
        <v>0.85975000000000001</v>
      </c>
      <c r="Y5034" s="403">
        <f>X5034+(S5034*((U5034-INDEX('[1]Center of Mass'!$B$8:$M$105,MATCH(A5034,'[1]Center of Mass'!$B$8:$B$105,0),9))^2+(V5034-INDEX('[1]Center of Mass'!$B$8:$M$105,MATCH(A5034,'[1]Center of Mass'!$B$8:$B$105,0),10))^2))</f>
        <v>371.97813996740012</v>
      </c>
    </row>
    <row r="5035" spans="1:25">
      <c r="A5035" s="403" t="s">
        <v>23</v>
      </c>
      <c r="B5035" s="403" t="s">
        <v>465</v>
      </c>
      <c r="C5035" s="403" t="s">
        <v>343</v>
      </c>
      <c r="D5035" s="403" t="s">
        <v>344</v>
      </c>
      <c r="E5035" s="403" t="s">
        <v>1455</v>
      </c>
      <c r="F5035" s="403">
        <v>0</v>
      </c>
      <c r="O5035" s="403" t="s">
        <v>345</v>
      </c>
      <c r="R5035" s="403">
        <v>4</v>
      </c>
      <c r="S5035" s="403">
        <v>1.5555000000000001</v>
      </c>
      <c r="T5035" s="403">
        <v>5.0259999999999998</v>
      </c>
      <c r="U5035" s="403">
        <v>13.252000000000001</v>
      </c>
      <c r="V5035" s="403">
        <v>4.2050000000000001</v>
      </c>
      <c r="W5035" s="403">
        <v>6.8</v>
      </c>
      <c r="X5035" s="404">
        <v>0.41548000000000002</v>
      </c>
      <c r="Y5035" s="403">
        <f>X5035+(S5035*((U5035-INDEX('[1]Center of Mass'!$B$8:$M$105,MATCH(A5035,'[1]Center of Mass'!$B$8:$B$105,0),9))^2+(V5035-INDEX('[1]Center of Mass'!$B$8:$M$105,MATCH(A5035,'[1]Center of Mass'!$B$8:$B$105,0),10))^2))</f>
        <v>216.84402457750002</v>
      </c>
    </row>
    <row r="5036" spans="1:25">
      <c r="A5036" s="403" t="s">
        <v>23</v>
      </c>
      <c r="B5036" s="403" t="s">
        <v>466</v>
      </c>
      <c r="C5036" s="403" t="s">
        <v>343</v>
      </c>
      <c r="D5036" s="403" t="s">
        <v>344</v>
      </c>
      <c r="E5036" s="403" t="s">
        <v>1455</v>
      </c>
      <c r="F5036" s="403">
        <v>0</v>
      </c>
      <c r="O5036" s="403" t="s">
        <v>345</v>
      </c>
      <c r="R5036" s="403">
        <v>4</v>
      </c>
      <c r="S5036" s="403">
        <v>1.5555000000000001</v>
      </c>
      <c r="T5036" s="403">
        <v>5.0259999999999998</v>
      </c>
      <c r="U5036" s="403">
        <v>14.355</v>
      </c>
      <c r="V5036" s="403">
        <v>4.2050000000000001</v>
      </c>
      <c r="W5036" s="403">
        <v>6.8</v>
      </c>
      <c r="X5036" s="404">
        <v>0.41548000000000002</v>
      </c>
      <c r="Y5036" s="403">
        <f>X5036+(S5036*((U5036-INDEX('[1]Center of Mass'!$B$8:$M$105,MATCH(A5036,'[1]Center of Mass'!$B$8:$B$105,0),9))^2+(V5036-INDEX('[1]Center of Mass'!$B$8:$M$105,MATCH(A5036,'[1]Center of Mass'!$B$8:$B$105,0),10))^2))</f>
        <v>189.45261065500006</v>
      </c>
    </row>
    <row r="5037" spans="1:25">
      <c r="A5037" s="403" t="s">
        <v>23</v>
      </c>
      <c r="B5037" s="403" t="s">
        <v>467</v>
      </c>
      <c r="C5037" s="403" t="s">
        <v>343</v>
      </c>
      <c r="D5037" s="403" t="s">
        <v>344</v>
      </c>
      <c r="E5037" s="403" t="s">
        <v>1455</v>
      </c>
      <c r="F5037" s="403">
        <v>0</v>
      </c>
      <c r="O5037" s="403" t="s">
        <v>345</v>
      </c>
      <c r="R5037" s="403">
        <v>4</v>
      </c>
      <c r="S5037" s="403">
        <v>1.5555000000000001</v>
      </c>
      <c r="T5037" s="403">
        <v>5.0259999999999998</v>
      </c>
      <c r="U5037" s="403">
        <v>15.458</v>
      </c>
      <c r="V5037" s="403">
        <v>4.2050000000000001</v>
      </c>
      <c r="W5037" s="403">
        <v>6.8</v>
      </c>
      <c r="X5037" s="404">
        <v>0.41548000000000002</v>
      </c>
      <c r="Y5037" s="403">
        <f>X5037+(S5037*((U5037-INDEX('[1]Center of Mass'!$B$8:$M$105,MATCH(A5037,'[1]Center of Mass'!$B$8:$B$105,0),9))^2+(V5037-INDEX('[1]Center of Mass'!$B$8:$M$105,MATCH(A5037,'[1]Center of Mass'!$B$8:$B$105,0),10))^2))</f>
        <v>165.84606733150008</v>
      </c>
    </row>
    <row r="5038" spans="1:25">
      <c r="A5038" s="403" t="s">
        <v>23</v>
      </c>
      <c r="B5038" s="403" t="s">
        <v>468</v>
      </c>
      <c r="C5038" s="403" t="s">
        <v>343</v>
      </c>
      <c r="D5038" s="403" t="s">
        <v>344</v>
      </c>
      <c r="E5038" s="403" t="s">
        <v>1455</v>
      </c>
      <c r="F5038" s="403">
        <v>0</v>
      </c>
      <c r="O5038" s="403" t="s">
        <v>345</v>
      </c>
      <c r="R5038" s="403">
        <v>4</v>
      </c>
      <c r="S5038" s="403">
        <v>1.6787000000000001</v>
      </c>
      <c r="T5038" s="403">
        <v>5.2009999999999996</v>
      </c>
      <c r="U5038" s="403">
        <v>16.605</v>
      </c>
      <c r="V5038" s="403">
        <v>4.2050000000000001</v>
      </c>
      <c r="W5038" s="403">
        <v>6.8</v>
      </c>
      <c r="X5038" s="404">
        <v>0.47638999999999998</v>
      </c>
      <c r="Y5038" s="403">
        <f>X5038+(S5038*((U5038-INDEX('[1]Center of Mass'!$B$8:$M$105,MATCH(A5038,'[1]Center of Mass'!$B$8:$B$105,0),9))^2+(V5038-INDEX('[1]Center of Mass'!$B$8:$M$105,MATCH(A5038,'[1]Center of Mass'!$B$8:$B$105,0),10))^2))</f>
        <v>156.84932622700006</v>
      </c>
    </row>
    <row r="5039" spans="1:25">
      <c r="A5039" s="403" t="s">
        <v>23</v>
      </c>
      <c r="B5039" s="403" t="s">
        <v>469</v>
      </c>
      <c r="C5039" s="403" t="s">
        <v>343</v>
      </c>
      <c r="D5039" s="403" t="s">
        <v>344</v>
      </c>
      <c r="E5039" s="403" t="s">
        <v>1455</v>
      </c>
      <c r="F5039" s="403">
        <v>0</v>
      </c>
      <c r="O5039" s="403" t="s">
        <v>345</v>
      </c>
      <c r="R5039" s="403">
        <v>4</v>
      </c>
      <c r="S5039" s="403">
        <v>0.84599999999999997</v>
      </c>
      <c r="T5039" s="403">
        <v>4.0199999999999996</v>
      </c>
      <c r="U5039" s="403">
        <v>17.5</v>
      </c>
      <c r="V5039" s="403">
        <v>4.2050000000000001</v>
      </c>
      <c r="W5039" s="403">
        <v>6.8</v>
      </c>
      <c r="X5039" s="404">
        <v>0.16556000000000001</v>
      </c>
      <c r="Y5039" s="403">
        <f>X5039+(S5039*((U5039-INDEX('[1]Center of Mass'!$B$8:$M$105,MATCH(A5039,'[1]Center of Mass'!$B$8:$B$105,0),9))^2+(V5039-INDEX('[1]Center of Mass'!$B$8:$M$105,MATCH(A5039,'[1]Center of Mass'!$B$8:$B$105,0),10))^2))</f>
        <v>71.803355270000012</v>
      </c>
    </row>
    <row r="5040" spans="1:25">
      <c r="A5040" s="403" t="s">
        <v>23</v>
      </c>
      <c r="B5040" s="403" t="s">
        <v>658</v>
      </c>
      <c r="C5040" s="403" t="s">
        <v>343</v>
      </c>
      <c r="D5040" s="403" t="s">
        <v>344</v>
      </c>
      <c r="E5040" s="403" t="s">
        <v>1455</v>
      </c>
      <c r="F5040" s="403">
        <v>0</v>
      </c>
      <c r="O5040" s="403" t="s">
        <v>345</v>
      </c>
      <c r="R5040" s="403">
        <v>4</v>
      </c>
      <c r="S5040" s="403">
        <v>1.7625999999999999</v>
      </c>
      <c r="T5040" s="403">
        <v>5.32</v>
      </c>
      <c r="U5040" s="403">
        <v>0.625</v>
      </c>
      <c r="V5040" s="403">
        <v>5.6150000000000002</v>
      </c>
      <c r="W5040" s="403">
        <v>6.8</v>
      </c>
      <c r="X5040" s="404">
        <v>0.52153000000000005</v>
      </c>
      <c r="Y5040" s="403">
        <f>X5040+(S5040*((U5040-INDEX('[1]Center of Mass'!$B$8:$M$105,MATCH(A5040,'[1]Center of Mass'!$B$8:$B$105,0),9))^2+(V5040-INDEX('[1]Center of Mass'!$B$8:$M$105,MATCH(A5040,'[1]Center of Mass'!$B$8:$B$105,0),10))^2))</f>
        <v>869.69697474600002</v>
      </c>
    </row>
    <row r="5041" spans="1:25">
      <c r="A5041" s="403" t="s">
        <v>23</v>
      </c>
      <c r="B5041" s="403" t="s">
        <v>659</v>
      </c>
      <c r="C5041" s="403" t="s">
        <v>343</v>
      </c>
      <c r="D5041" s="403" t="s">
        <v>344</v>
      </c>
      <c r="E5041" s="403" t="s">
        <v>1455</v>
      </c>
      <c r="F5041" s="403">
        <v>0</v>
      </c>
      <c r="O5041" s="403" t="s">
        <v>345</v>
      </c>
      <c r="R5041" s="403">
        <v>4</v>
      </c>
      <c r="S5041" s="403">
        <v>1.4453</v>
      </c>
      <c r="T5041" s="403">
        <v>4.87</v>
      </c>
      <c r="U5041" s="403">
        <v>1.7629999999999999</v>
      </c>
      <c r="V5041" s="403">
        <v>5.6150000000000002</v>
      </c>
      <c r="W5041" s="403">
        <v>6.8</v>
      </c>
      <c r="X5041" s="404">
        <v>0.36601</v>
      </c>
      <c r="Y5041" s="403">
        <f>X5041+(S5041*((U5041-INDEX('[1]Center of Mass'!$B$8:$M$105,MATCH(A5041,'[1]Center of Mass'!$B$8:$B$105,0),9))^2+(V5041-INDEX('[1]Center of Mass'!$B$8:$M$105,MATCH(A5041,'[1]Center of Mass'!$B$8:$B$105,0),10))^2))</f>
        <v>645.3366531554002</v>
      </c>
    </row>
    <row r="5042" spans="1:25">
      <c r="A5042" s="403" t="s">
        <v>23</v>
      </c>
      <c r="B5042" s="403" t="s">
        <v>660</v>
      </c>
      <c r="C5042" s="403" t="s">
        <v>343</v>
      </c>
      <c r="D5042" s="403" t="s">
        <v>344</v>
      </c>
      <c r="E5042" s="403" t="s">
        <v>1455</v>
      </c>
      <c r="F5042" s="403">
        <v>0</v>
      </c>
      <c r="O5042" s="403" t="s">
        <v>345</v>
      </c>
      <c r="R5042" s="403">
        <v>4</v>
      </c>
      <c r="S5042" s="403">
        <v>1.4453</v>
      </c>
      <c r="T5042" s="403">
        <v>4.87</v>
      </c>
      <c r="U5042" s="403">
        <v>2.7879999999999998</v>
      </c>
      <c r="V5042" s="403">
        <v>5.6150000000000002</v>
      </c>
      <c r="W5042" s="403">
        <v>6.8</v>
      </c>
      <c r="X5042" s="404">
        <v>0.36601</v>
      </c>
      <c r="Y5042" s="403">
        <f>X5042+(S5042*((U5042-INDEX('[1]Center of Mass'!$B$8:$M$105,MATCH(A5042,'[1]Center of Mass'!$B$8:$B$105,0),9))^2+(V5042-INDEX('[1]Center of Mass'!$B$8:$M$105,MATCH(A5042,'[1]Center of Mass'!$B$8:$B$105,0),10))^2))</f>
        <v>587.52967557290003</v>
      </c>
    </row>
    <row r="5043" spans="1:25">
      <c r="A5043" s="403" t="s">
        <v>23</v>
      </c>
      <c r="B5043" s="403" t="s">
        <v>661</v>
      </c>
      <c r="C5043" s="403" t="s">
        <v>343</v>
      </c>
      <c r="D5043" s="403" t="s">
        <v>344</v>
      </c>
      <c r="E5043" s="403" t="s">
        <v>1455</v>
      </c>
      <c r="F5043" s="403">
        <v>0</v>
      </c>
      <c r="O5043" s="403" t="s">
        <v>345</v>
      </c>
      <c r="R5043" s="403">
        <v>4</v>
      </c>
      <c r="S5043" s="403">
        <v>1.8331</v>
      </c>
      <c r="T5043" s="403">
        <v>5.42</v>
      </c>
      <c r="U5043" s="403">
        <v>3.95</v>
      </c>
      <c r="V5043" s="403">
        <v>5.6150000000000002</v>
      </c>
      <c r="W5043" s="403">
        <v>6.8</v>
      </c>
      <c r="X5043" s="404">
        <v>0.56186999999999998</v>
      </c>
      <c r="Y5043" s="403">
        <f>X5043+(S5043*((U5043-INDEX('[1]Center of Mass'!$B$8:$M$105,MATCH(A5043,'[1]Center of Mass'!$B$8:$B$105,0),9))^2+(V5043-INDEX('[1]Center of Mass'!$B$8:$M$105,MATCH(A5043,'[1]Center of Mass'!$B$8:$B$105,0),10))^2))</f>
        <v>666.81340272350019</v>
      </c>
    </row>
    <row r="5044" spans="1:25">
      <c r="A5044" s="403" t="s">
        <v>23</v>
      </c>
      <c r="B5044" s="403" t="s">
        <v>662</v>
      </c>
      <c r="C5044" s="403" t="s">
        <v>343</v>
      </c>
      <c r="D5044" s="403" t="s">
        <v>344</v>
      </c>
      <c r="E5044" s="403" t="s">
        <v>1455</v>
      </c>
      <c r="F5044" s="403">
        <v>0</v>
      </c>
      <c r="O5044" s="403" t="s">
        <v>345</v>
      </c>
      <c r="R5044" s="403">
        <v>4</v>
      </c>
      <c r="S5044" s="403">
        <v>1.8331</v>
      </c>
      <c r="T5044" s="403">
        <v>5.42</v>
      </c>
      <c r="U5044" s="403">
        <v>5.25</v>
      </c>
      <c r="V5044" s="403">
        <v>5.6150000000000002</v>
      </c>
      <c r="W5044" s="403">
        <v>6.8</v>
      </c>
      <c r="X5044" s="404">
        <v>0.56186999999999998</v>
      </c>
      <c r="Y5044" s="403">
        <f>X5044+(S5044*((U5044-INDEX('[1]Center of Mass'!$B$8:$M$105,MATCH(A5044,'[1]Center of Mass'!$B$8:$B$105,0),9))^2+(V5044-INDEX('[1]Center of Mass'!$B$8:$M$105,MATCH(A5044,'[1]Center of Mass'!$B$8:$B$105,0),10))^2))</f>
        <v>584.9038955635001</v>
      </c>
    </row>
    <row r="5045" spans="1:25">
      <c r="A5045" s="403" t="s">
        <v>23</v>
      </c>
      <c r="B5045" s="403" t="s">
        <v>663</v>
      </c>
      <c r="C5045" s="403" t="s">
        <v>343</v>
      </c>
      <c r="D5045" s="403" t="s">
        <v>344</v>
      </c>
      <c r="E5045" s="403" t="s">
        <v>1455</v>
      </c>
      <c r="F5045" s="403">
        <v>0</v>
      </c>
      <c r="O5045" s="403" t="s">
        <v>345</v>
      </c>
      <c r="R5045" s="403">
        <v>4</v>
      </c>
      <c r="S5045" s="403">
        <v>1.8331</v>
      </c>
      <c r="T5045" s="403">
        <v>5.42</v>
      </c>
      <c r="U5045" s="403">
        <v>6.55</v>
      </c>
      <c r="V5045" s="403">
        <v>5.6150000000000002</v>
      </c>
      <c r="W5045" s="403">
        <v>6.8</v>
      </c>
      <c r="X5045" s="404">
        <v>0.56186999999999998</v>
      </c>
      <c r="Y5045" s="403">
        <f>X5045+(S5045*((U5045-INDEX('[1]Center of Mass'!$B$8:$M$105,MATCH(A5045,'[1]Center of Mass'!$B$8:$B$105,0),9))^2+(V5045-INDEX('[1]Center of Mass'!$B$8:$M$105,MATCH(A5045,'[1]Center of Mass'!$B$8:$B$105,0),10))^2))</f>
        <v>509.19026640350006</v>
      </c>
    </row>
    <row r="5046" spans="1:25">
      <c r="A5046" s="403" t="s">
        <v>23</v>
      </c>
      <c r="B5046" s="403" t="s">
        <v>664</v>
      </c>
      <c r="C5046" s="403" t="s">
        <v>343</v>
      </c>
      <c r="D5046" s="403" t="s">
        <v>344</v>
      </c>
      <c r="E5046" s="403" t="s">
        <v>1455</v>
      </c>
      <c r="F5046" s="403">
        <v>0</v>
      </c>
      <c r="O5046" s="403" t="s">
        <v>345</v>
      </c>
      <c r="R5046" s="403">
        <v>4</v>
      </c>
      <c r="S5046" s="403">
        <v>1.6215999999999999</v>
      </c>
      <c r="T5046" s="403">
        <v>5.12</v>
      </c>
      <c r="U5046" s="403">
        <v>7.7750000000000004</v>
      </c>
      <c r="V5046" s="403">
        <v>5.6150000000000002</v>
      </c>
      <c r="W5046" s="403">
        <v>6.8</v>
      </c>
      <c r="X5046" s="404">
        <v>0.44738</v>
      </c>
      <c r="Y5046" s="403">
        <f>X5046+(S5046*((U5046-INDEX('[1]Center of Mass'!$B$8:$M$105,MATCH(A5046,'[1]Center of Mass'!$B$8:$B$105,0),9))^2+(V5046-INDEX('[1]Center of Mass'!$B$8:$M$105,MATCH(A5046,'[1]Center of Mass'!$B$8:$B$105,0),10))^2))</f>
        <v>392.29309045600007</v>
      </c>
    </row>
    <row r="5047" spans="1:25">
      <c r="A5047" s="403" t="s">
        <v>23</v>
      </c>
      <c r="B5047" s="403" t="s">
        <v>665</v>
      </c>
      <c r="C5047" s="403" t="s">
        <v>343</v>
      </c>
      <c r="D5047" s="403" t="s">
        <v>344</v>
      </c>
      <c r="E5047" s="403" t="s">
        <v>1455</v>
      </c>
      <c r="F5047" s="403">
        <v>0</v>
      </c>
      <c r="O5047" s="403" t="s">
        <v>345</v>
      </c>
      <c r="R5047" s="403">
        <v>4</v>
      </c>
      <c r="S5047" s="403">
        <v>1.6215999999999999</v>
      </c>
      <c r="T5047" s="403">
        <v>5.12</v>
      </c>
      <c r="U5047" s="403">
        <v>8.9250000000000007</v>
      </c>
      <c r="V5047" s="403">
        <v>5.6150000000000002</v>
      </c>
      <c r="W5047" s="403">
        <v>6.8</v>
      </c>
      <c r="X5047" s="404">
        <v>0.44738</v>
      </c>
      <c r="Y5047" s="403">
        <f>X5047+(S5047*((U5047-INDEX('[1]Center of Mass'!$B$8:$M$105,MATCH(A5047,'[1]Center of Mass'!$B$8:$B$105,0),9))^2+(V5047-INDEX('[1]Center of Mass'!$B$8:$M$105,MATCH(A5047,'[1]Center of Mass'!$B$8:$B$105,0),10))^2))</f>
        <v>342.18110997600002</v>
      </c>
    </row>
    <row r="5048" spans="1:25">
      <c r="A5048" s="403" t="s">
        <v>23</v>
      </c>
      <c r="B5048" s="403" t="s">
        <v>666</v>
      </c>
      <c r="C5048" s="403" t="s">
        <v>343</v>
      </c>
      <c r="D5048" s="403" t="s">
        <v>344</v>
      </c>
      <c r="E5048" s="403" t="s">
        <v>1455</v>
      </c>
      <c r="F5048" s="403">
        <v>0</v>
      </c>
      <c r="O5048" s="403" t="s">
        <v>345</v>
      </c>
      <c r="R5048" s="403">
        <v>4</v>
      </c>
      <c r="S5048" s="403">
        <v>2.2503000000000002</v>
      </c>
      <c r="T5048" s="403">
        <v>6.0119999999999996</v>
      </c>
      <c r="U5048" s="403">
        <v>10.298</v>
      </c>
      <c r="V5048" s="403">
        <v>5.6150000000000002</v>
      </c>
      <c r="W5048" s="403">
        <v>6.8</v>
      </c>
      <c r="X5048" s="404">
        <v>0.85046999999999995</v>
      </c>
      <c r="Y5048" s="403">
        <f>X5048+(S5048*((U5048-INDEX('[1]Center of Mass'!$B$8:$M$105,MATCH(A5048,'[1]Center of Mass'!$B$8:$B$105,0),9))^2+(V5048-INDEX('[1]Center of Mass'!$B$8:$M$105,MATCH(A5048,'[1]Center of Mass'!$B$8:$B$105,0),10))^2))</f>
        <v>399.84538647990007</v>
      </c>
    </row>
    <row r="5049" spans="1:25">
      <c r="A5049" s="403" t="s">
        <v>23</v>
      </c>
      <c r="B5049" s="403" t="s">
        <v>667</v>
      </c>
      <c r="C5049" s="403" t="s">
        <v>343</v>
      </c>
      <c r="D5049" s="403" t="s">
        <v>344</v>
      </c>
      <c r="E5049" s="403" t="s">
        <v>1455</v>
      </c>
      <c r="F5049" s="403">
        <v>0</v>
      </c>
      <c r="O5049" s="403" t="s">
        <v>345</v>
      </c>
      <c r="R5049" s="403">
        <v>4</v>
      </c>
      <c r="S5049" s="403">
        <v>2.2618</v>
      </c>
      <c r="T5049" s="403">
        <v>6.0279999999999996</v>
      </c>
      <c r="U5049" s="403">
        <v>11.898</v>
      </c>
      <c r="V5049" s="403">
        <v>5.6150000000000002</v>
      </c>
      <c r="W5049" s="403">
        <v>6.8</v>
      </c>
      <c r="X5049" s="404">
        <v>0.85975000000000001</v>
      </c>
      <c r="Y5049" s="403">
        <f>X5049+(S5049*((U5049-INDEX('[1]Center of Mass'!$B$8:$M$105,MATCH(A5049,'[1]Center of Mass'!$B$8:$B$105,0),9))^2+(V5049-INDEX('[1]Center of Mass'!$B$8:$M$105,MATCH(A5049,'[1]Center of Mass'!$B$8:$B$105,0),10))^2))</f>
        <v>324.53652307940013</v>
      </c>
    </row>
    <row r="5050" spans="1:25">
      <c r="A5050" s="403" t="s">
        <v>23</v>
      </c>
      <c r="B5050" s="403" t="s">
        <v>668</v>
      </c>
      <c r="C5050" s="403" t="s">
        <v>343</v>
      </c>
      <c r="D5050" s="403" t="s">
        <v>344</v>
      </c>
      <c r="E5050" s="403" t="s">
        <v>1455</v>
      </c>
      <c r="F5050" s="403">
        <v>0</v>
      </c>
      <c r="O5050" s="403" t="s">
        <v>345</v>
      </c>
      <c r="R5050" s="403">
        <v>4</v>
      </c>
      <c r="S5050" s="403">
        <v>1.5555000000000001</v>
      </c>
      <c r="T5050" s="403">
        <v>5.0259999999999998</v>
      </c>
      <c r="U5050" s="403">
        <v>13.252000000000001</v>
      </c>
      <c r="V5050" s="403">
        <v>5.6150000000000002</v>
      </c>
      <c r="W5050" s="403">
        <v>6.8</v>
      </c>
      <c r="X5050" s="404">
        <v>0.41548000000000002</v>
      </c>
      <c r="Y5050" s="403">
        <f>X5050+(S5050*((U5050-INDEX('[1]Center of Mass'!$B$8:$M$105,MATCH(A5050,'[1]Center of Mass'!$B$8:$B$105,0),9))^2+(V5050-INDEX('[1]Center of Mass'!$B$8:$M$105,MATCH(A5050,'[1]Center of Mass'!$B$8:$B$105,0),10))^2))</f>
        <v>184.21716319750004</v>
      </c>
    </row>
    <row r="5051" spans="1:25">
      <c r="A5051" s="403" t="s">
        <v>23</v>
      </c>
      <c r="B5051" s="403" t="s">
        <v>669</v>
      </c>
      <c r="C5051" s="403" t="s">
        <v>343</v>
      </c>
      <c r="D5051" s="403" t="s">
        <v>344</v>
      </c>
      <c r="E5051" s="403" t="s">
        <v>1455</v>
      </c>
      <c r="F5051" s="403">
        <v>0</v>
      </c>
      <c r="O5051" s="403" t="s">
        <v>345</v>
      </c>
      <c r="R5051" s="403">
        <v>4</v>
      </c>
      <c r="S5051" s="403">
        <v>1.5555000000000001</v>
      </c>
      <c r="T5051" s="403">
        <v>5.0259999999999998</v>
      </c>
      <c r="U5051" s="403">
        <v>14.355</v>
      </c>
      <c r="V5051" s="403">
        <v>5.6150000000000002</v>
      </c>
      <c r="W5051" s="403">
        <v>6.8</v>
      </c>
      <c r="X5051" s="404">
        <v>0.41548000000000002</v>
      </c>
      <c r="Y5051" s="403">
        <f>X5051+(S5051*((U5051-INDEX('[1]Center of Mass'!$B$8:$M$105,MATCH(A5051,'[1]Center of Mass'!$B$8:$B$105,0),9))^2+(V5051-INDEX('[1]Center of Mass'!$B$8:$M$105,MATCH(A5051,'[1]Center of Mass'!$B$8:$B$105,0),10))^2))</f>
        <v>156.82574927500002</v>
      </c>
    </row>
    <row r="5052" spans="1:25">
      <c r="A5052" s="403" t="s">
        <v>23</v>
      </c>
      <c r="B5052" s="403" t="s">
        <v>670</v>
      </c>
      <c r="C5052" s="403" t="s">
        <v>343</v>
      </c>
      <c r="D5052" s="403" t="s">
        <v>344</v>
      </c>
      <c r="E5052" s="403" t="s">
        <v>1455</v>
      </c>
      <c r="F5052" s="403">
        <v>0</v>
      </c>
      <c r="O5052" s="403" t="s">
        <v>345</v>
      </c>
      <c r="R5052" s="403">
        <v>4</v>
      </c>
      <c r="S5052" s="403">
        <v>1.5555000000000001</v>
      </c>
      <c r="T5052" s="403">
        <v>5.0259999999999998</v>
      </c>
      <c r="U5052" s="403">
        <v>15.458</v>
      </c>
      <c r="V5052" s="403">
        <v>5.6150000000000002</v>
      </c>
      <c r="W5052" s="403">
        <v>6.8</v>
      </c>
      <c r="X5052" s="404">
        <v>0.41548000000000002</v>
      </c>
      <c r="Y5052" s="403">
        <f>X5052+(S5052*((U5052-INDEX('[1]Center of Mass'!$B$8:$M$105,MATCH(A5052,'[1]Center of Mass'!$B$8:$B$105,0),9))^2+(V5052-INDEX('[1]Center of Mass'!$B$8:$M$105,MATCH(A5052,'[1]Center of Mass'!$B$8:$B$105,0),10))^2))</f>
        <v>133.21920595150004</v>
      </c>
    </row>
    <row r="5053" spans="1:25">
      <c r="A5053" s="403" t="s">
        <v>23</v>
      </c>
      <c r="B5053" s="403" t="s">
        <v>671</v>
      </c>
      <c r="C5053" s="403" t="s">
        <v>343</v>
      </c>
      <c r="D5053" s="403" t="s">
        <v>344</v>
      </c>
      <c r="E5053" s="403" t="s">
        <v>1455</v>
      </c>
      <c r="F5053" s="403">
        <v>0</v>
      </c>
      <c r="O5053" s="403" t="s">
        <v>345</v>
      </c>
      <c r="R5053" s="403">
        <v>4</v>
      </c>
      <c r="S5053" s="403">
        <v>1.6787000000000001</v>
      </c>
      <c r="T5053" s="403">
        <v>5.2009999999999996</v>
      </c>
      <c r="U5053" s="403">
        <v>16.605</v>
      </c>
      <c r="V5053" s="403">
        <v>5.6150000000000002</v>
      </c>
      <c r="W5053" s="403">
        <v>6.8</v>
      </c>
      <c r="X5053" s="404">
        <v>0.47638999999999998</v>
      </c>
      <c r="Y5053" s="403">
        <f>X5053+(S5053*((U5053-INDEX('[1]Center of Mass'!$B$8:$M$105,MATCH(A5053,'[1]Center of Mass'!$B$8:$B$105,0),9))^2+(V5053-INDEX('[1]Center of Mass'!$B$8:$M$105,MATCH(A5053,'[1]Center of Mass'!$B$8:$B$105,0),10))^2))</f>
        <v>121.63832513500003</v>
      </c>
    </row>
    <row r="5054" spans="1:25">
      <c r="A5054" s="403" t="s">
        <v>23</v>
      </c>
      <c r="B5054" s="403" t="s">
        <v>470</v>
      </c>
      <c r="C5054" s="403" t="s">
        <v>343</v>
      </c>
      <c r="D5054" s="403" t="s">
        <v>344</v>
      </c>
      <c r="E5054" s="403" t="s">
        <v>1455</v>
      </c>
      <c r="F5054" s="403">
        <v>0</v>
      </c>
      <c r="O5054" s="403" t="s">
        <v>345</v>
      </c>
      <c r="R5054" s="403">
        <v>4</v>
      </c>
      <c r="S5054" s="403">
        <v>0.84599999999999997</v>
      </c>
      <c r="T5054" s="403">
        <v>4.0199999999999996</v>
      </c>
      <c r="U5054" s="403">
        <v>17.5</v>
      </c>
      <c r="V5054" s="403">
        <v>5.6150000000000002</v>
      </c>
      <c r="W5054" s="403">
        <v>6.8</v>
      </c>
      <c r="X5054" s="404">
        <v>0.16556000000000001</v>
      </c>
      <c r="Y5054" s="403">
        <f>X5054+(S5054*((U5054-INDEX('[1]Center of Mass'!$B$8:$M$105,MATCH(A5054,'[1]Center of Mass'!$B$8:$B$105,0),9))^2+(V5054-INDEX('[1]Center of Mass'!$B$8:$M$105,MATCH(A5054,'[1]Center of Mass'!$B$8:$B$105,0),10))^2))</f>
        <v>54.05836991000001</v>
      </c>
    </row>
    <row r="5055" spans="1:25">
      <c r="A5055" s="403" t="s">
        <v>23</v>
      </c>
      <c r="B5055" s="403" t="s">
        <v>472</v>
      </c>
      <c r="C5055" s="403" t="s">
        <v>343</v>
      </c>
      <c r="D5055" s="403" t="s">
        <v>344</v>
      </c>
      <c r="E5055" s="403" t="s">
        <v>1455</v>
      </c>
      <c r="F5055" s="403">
        <v>0</v>
      </c>
      <c r="O5055" s="403" t="s">
        <v>345</v>
      </c>
      <c r="R5055" s="403">
        <v>4</v>
      </c>
      <c r="S5055" s="403">
        <v>1.6875</v>
      </c>
      <c r="T5055" s="403">
        <v>5.2</v>
      </c>
      <c r="U5055" s="403">
        <v>0.625</v>
      </c>
      <c r="V5055" s="403">
        <v>6.9950000000000001</v>
      </c>
      <c r="W5055" s="403">
        <v>6.8</v>
      </c>
      <c r="X5055" s="404">
        <v>0.47602</v>
      </c>
      <c r="Y5055" s="403">
        <f>X5055+(S5055*((U5055-INDEX('[1]Center of Mass'!$B$8:$M$105,MATCH(A5055,'[1]Center of Mass'!$B$8:$B$105,0),9))^2+(V5055-INDEX('[1]Center of Mass'!$B$8:$M$105,MATCH(A5055,'[1]Center of Mass'!$B$8:$B$105,0),10))^2))</f>
        <v>804.47278937500005</v>
      </c>
    </row>
    <row r="5056" spans="1:25">
      <c r="A5056" s="403" t="s">
        <v>23</v>
      </c>
      <c r="B5056" s="403" t="s">
        <v>473</v>
      </c>
      <c r="C5056" s="403" t="s">
        <v>343</v>
      </c>
      <c r="D5056" s="403" t="s">
        <v>344</v>
      </c>
      <c r="E5056" s="403" t="s">
        <v>1455</v>
      </c>
      <c r="F5056" s="403">
        <v>0</v>
      </c>
      <c r="O5056" s="403" t="s">
        <v>345</v>
      </c>
      <c r="R5056" s="403">
        <v>4</v>
      </c>
      <c r="S5056" s="403">
        <v>1.3837999999999999</v>
      </c>
      <c r="T5056" s="403">
        <v>4.75</v>
      </c>
      <c r="U5056" s="403">
        <v>1.7629999999999999</v>
      </c>
      <c r="V5056" s="403">
        <v>6.9950000000000001</v>
      </c>
      <c r="W5056" s="403">
        <v>6.8</v>
      </c>
      <c r="X5056" s="404">
        <v>0.33130999999999999</v>
      </c>
      <c r="Y5056" s="403">
        <f>X5056+(S5056*((U5056-INDEX('[1]Center of Mass'!$B$8:$M$105,MATCH(A5056,'[1]Center of Mass'!$B$8:$B$105,0),9))^2+(V5056-INDEX('[1]Center of Mass'!$B$8:$M$105,MATCH(A5056,'[1]Center of Mass'!$B$8:$B$105,0),10))^2))</f>
        <v>594.77738596440008</v>
      </c>
    </row>
    <row r="5057" spans="1:25">
      <c r="A5057" s="403" t="s">
        <v>23</v>
      </c>
      <c r="B5057" s="403" t="s">
        <v>474</v>
      </c>
      <c r="C5057" s="403" t="s">
        <v>343</v>
      </c>
      <c r="D5057" s="403" t="s">
        <v>344</v>
      </c>
      <c r="E5057" s="403" t="s">
        <v>1455</v>
      </c>
      <c r="F5057" s="403">
        <v>0</v>
      </c>
      <c r="O5057" s="403" t="s">
        <v>345</v>
      </c>
      <c r="R5057" s="403">
        <v>4</v>
      </c>
      <c r="S5057" s="403">
        <v>1.3837999999999999</v>
      </c>
      <c r="T5057" s="403">
        <v>4.75</v>
      </c>
      <c r="U5057" s="403">
        <v>2.7879999999999998</v>
      </c>
      <c r="V5057" s="403">
        <v>6.9950000000000001</v>
      </c>
      <c r="W5057" s="403">
        <v>6.8</v>
      </c>
      <c r="X5057" s="404">
        <v>0.33130999999999999</v>
      </c>
      <c r="Y5057" s="403">
        <f>X5057+(S5057*((U5057-INDEX('[1]Center of Mass'!$B$8:$M$105,MATCH(A5057,'[1]Center of Mass'!$B$8:$B$105,0),9))^2+(V5057-INDEX('[1]Center of Mass'!$B$8:$M$105,MATCH(A5057,'[1]Center of Mass'!$B$8:$B$105,0),10))^2))</f>
        <v>539.43019466940007</v>
      </c>
    </row>
    <row r="5058" spans="1:25">
      <c r="A5058" s="403" t="s">
        <v>23</v>
      </c>
      <c r="B5058" s="403" t="s">
        <v>475</v>
      </c>
      <c r="C5058" s="403" t="s">
        <v>343</v>
      </c>
      <c r="D5058" s="403" t="s">
        <v>344</v>
      </c>
      <c r="E5058" s="403" t="s">
        <v>1455</v>
      </c>
      <c r="F5058" s="403">
        <v>0</v>
      </c>
      <c r="O5058" s="403" t="s">
        <v>345</v>
      </c>
      <c r="R5058" s="403">
        <v>4</v>
      </c>
      <c r="S5058" s="403">
        <v>1.7549999999999999</v>
      </c>
      <c r="T5058" s="403">
        <v>5.3</v>
      </c>
      <c r="U5058" s="403">
        <v>3.95</v>
      </c>
      <c r="V5058" s="403">
        <v>6.9950000000000001</v>
      </c>
      <c r="W5058" s="403">
        <v>6.8</v>
      </c>
      <c r="X5058" s="404">
        <v>0.51370000000000005</v>
      </c>
      <c r="Y5058" s="403">
        <f>X5058+(S5058*((U5058-INDEX('[1]Center of Mass'!$B$8:$M$105,MATCH(A5058,'[1]Center of Mass'!$B$8:$B$105,0),9))^2+(V5058-INDEX('[1]Center of Mass'!$B$8:$M$105,MATCH(A5058,'[1]Center of Mass'!$B$8:$B$105,0),10))^2))</f>
        <v>609.10822127500012</v>
      </c>
    </row>
    <row r="5059" spans="1:25">
      <c r="A5059" s="403" t="s">
        <v>23</v>
      </c>
      <c r="B5059" s="403" t="s">
        <v>476</v>
      </c>
      <c r="C5059" s="403" t="s">
        <v>343</v>
      </c>
      <c r="D5059" s="403" t="s">
        <v>344</v>
      </c>
      <c r="E5059" s="403" t="s">
        <v>1455</v>
      </c>
      <c r="F5059" s="403">
        <v>0</v>
      </c>
      <c r="O5059" s="403" t="s">
        <v>345</v>
      </c>
      <c r="R5059" s="403">
        <v>4</v>
      </c>
      <c r="S5059" s="403">
        <v>1.7549999999999999</v>
      </c>
      <c r="T5059" s="403">
        <v>5.3</v>
      </c>
      <c r="U5059" s="403">
        <v>5.25</v>
      </c>
      <c r="V5059" s="403">
        <v>6.9950000000000001</v>
      </c>
      <c r="W5059" s="403">
        <v>6.8</v>
      </c>
      <c r="X5059" s="404">
        <v>0.51370000000000005</v>
      </c>
      <c r="Y5059" s="403">
        <f>X5059+(S5059*((U5059-INDEX('[1]Center of Mass'!$B$8:$M$105,MATCH(A5059,'[1]Center of Mass'!$B$8:$B$105,0),9))^2+(V5059-INDEX('[1]Center of Mass'!$B$8:$M$105,MATCH(A5059,'[1]Center of Mass'!$B$8:$B$105,0),10))^2))</f>
        <v>530.68850327500002</v>
      </c>
    </row>
    <row r="5060" spans="1:25">
      <c r="A5060" s="403" t="s">
        <v>23</v>
      </c>
      <c r="B5060" s="403" t="s">
        <v>477</v>
      </c>
      <c r="C5060" s="403" t="s">
        <v>343</v>
      </c>
      <c r="D5060" s="403" t="s">
        <v>344</v>
      </c>
      <c r="E5060" s="403" t="s">
        <v>1455</v>
      </c>
      <c r="F5060" s="403">
        <v>0</v>
      </c>
      <c r="O5060" s="403" t="s">
        <v>345</v>
      </c>
      <c r="R5060" s="403">
        <v>4</v>
      </c>
      <c r="S5060" s="403">
        <v>1.7549999999999999</v>
      </c>
      <c r="T5060" s="403">
        <v>5.3</v>
      </c>
      <c r="U5060" s="403">
        <v>6.55</v>
      </c>
      <c r="V5060" s="403">
        <v>6.9950000000000001</v>
      </c>
      <c r="W5060" s="403">
        <v>6.8</v>
      </c>
      <c r="X5060" s="404">
        <v>0.51370000000000005</v>
      </c>
      <c r="Y5060" s="403">
        <f>X5060+(S5060*((U5060-INDEX('[1]Center of Mass'!$B$8:$M$105,MATCH(A5060,'[1]Center of Mass'!$B$8:$B$105,0),9))^2+(V5060-INDEX('[1]Center of Mass'!$B$8:$M$105,MATCH(A5060,'[1]Center of Mass'!$B$8:$B$105,0),10))^2))</f>
        <v>458.20068527500007</v>
      </c>
    </row>
    <row r="5061" spans="1:25">
      <c r="A5061" s="403" t="s">
        <v>23</v>
      </c>
      <c r="B5061" s="403" t="s">
        <v>478</v>
      </c>
      <c r="C5061" s="403" t="s">
        <v>343</v>
      </c>
      <c r="D5061" s="403" t="s">
        <v>344</v>
      </c>
      <c r="E5061" s="403" t="s">
        <v>1455</v>
      </c>
      <c r="F5061" s="403">
        <v>0</v>
      </c>
      <c r="O5061" s="403" t="s">
        <v>345</v>
      </c>
      <c r="R5061" s="403">
        <v>4</v>
      </c>
      <c r="S5061" s="403">
        <v>1.5525</v>
      </c>
      <c r="T5061" s="403">
        <v>5</v>
      </c>
      <c r="U5061" s="403">
        <v>7.7750000000000004</v>
      </c>
      <c r="V5061" s="403">
        <v>6.9950000000000001</v>
      </c>
      <c r="W5061" s="403">
        <v>6.8</v>
      </c>
      <c r="X5061" s="404">
        <v>0.40688000000000002</v>
      </c>
      <c r="Y5061" s="403">
        <f>X5061+(S5061*((U5061-INDEX('[1]Center of Mass'!$B$8:$M$105,MATCH(A5061,'[1]Center of Mass'!$B$8:$B$105,0),9))^2+(V5061-INDEX('[1]Center of Mass'!$B$8:$M$105,MATCH(A5061,'[1]Center of Mass'!$B$8:$B$105,0),10))^2))</f>
        <v>349.66151832500003</v>
      </c>
    </row>
    <row r="5062" spans="1:25">
      <c r="A5062" s="403" t="s">
        <v>23</v>
      </c>
      <c r="B5062" s="403" t="s">
        <v>479</v>
      </c>
      <c r="C5062" s="403" t="s">
        <v>343</v>
      </c>
      <c r="D5062" s="403" t="s">
        <v>344</v>
      </c>
      <c r="E5062" s="403" t="s">
        <v>1455</v>
      </c>
      <c r="F5062" s="403">
        <v>0</v>
      </c>
      <c r="O5062" s="403" t="s">
        <v>345</v>
      </c>
      <c r="R5062" s="403">
        <v>4</v>
      </c>
      <c r="S5062" s="403">
        <v>1.5525</v>
      </c>
      <c r="T5062" s="403">
        <v>5</v>
      </c>
      <c r="U5062" s="403">
        <v>8.9250000000000007</v>
      </c>
      <c r="V5062" s="403">
        <v>6.9950000000000001</v>
      </c>
      <c r="W5062" s="403">
        <v>6.8</v>
      </c>
      <c r="X5062" s="404">
        <v>0.40688000000000002</v>
      </c>
      <c r="Y5062" s="403">
        <f>X5062+(S5062*((U5062-INDEX('[1]Center of Mass'!$B$8:$M$105,MATCH(A5062,'[1]Center of Mass'!$B$8:$B$105,0),9))^2+(V5062-INDEX('[1]Center of Mass'!$B$8:$M$105,MATCH(A5062,'[1]Center of Mass'!$B$8:$B$105,0),10))^2))</f>
        <v>301.684921325</v>
      </c>
    </row>
    <row r="5063" spans="1:25">
      <c r="A5063" s="403" t="s">
        <v>23</v>
      </c>
      <c r="B5063" s="403" t="s">
        <v>480</v>
      </c>
      <c r="C5063" s="403" t="s">
        <v>343</v>
      </c>
      <c r="D5063" s="403" t="s">
        <v>344</v>
      </c>
      <c r="E5063" s="403" t="s">
        <v>1455</v>
      </c>
      <c r="F5063" s="403">
        <v>0</v>
      </c>
      <c r="O5063" s="403" t="s">
        <v>345</v>
      </c>
      <c r="R5063" s="403">
        <v>4</v>
      </c>
      <c r="S5063" s="403">
        <v>2.1545000000000001</v>
      </c>
      <c r="T5063" s="403">
        <v>5.8920000000000003</v>
      </c>
      <c r="U5063" s="403">
        <v>10.298</v>
      </c>
      <c r="V5063" s="403">
        <v>6.9950000000000001</v>
      </c>
      <c r="W5063" s="403">
        <v>6.8</v>
      </c>
      <c r="X5063" s="404">
        <v>0.78449000000000002</v>
      </c>
      <c r="Y5063" s="403">
        <f>X5063+(S5063*((U5063-INDEX('[1]Center of Mass'!$B$8:$M$105,MATCH(A5063,'[1]Center of Mass'!$B$8:$B$105,0),9))^2+(V5063-INDEX('[1]Center of Mass'!$B$8:$M$105,MATCH(A5063,'[1]Center of Mass'!$B$8:$B$105,0),10))^2))</f>
        <v>346.85913833850003</v>
      </c>
    </row>
    <row r="5064" spans="1:25">
      <c r="A5064" s="403" t="s">
        <v>23</v>
      </c>
      <c r="B5064" s="403" t="s">
        <v>481</v>
      </c>
      <c r="C5064" s="403" t="s">
        <v>343</v>
      </c>
      <c r="D5064" s="403" t="s">
        <v>344</v>
      </c>
      <c r="E5064" s="403" t="s">
        <v>1455</v>
      </c>
      <c r="F5064" s="403">
        <v>0</v>
      </c>
      <c r="O5064" s="403" t="s">
        <v>345</v>
      </c>
      <c r="R5064" s="403">
        <v>4</v>
      </c>
      <c r="S5064" s="403">
        <v>2.1655000000000002</v>
      </c>
      <c r="T5064" s="403">
        <v>5.9080000000000004</v>
      </c>
      <c r="U5064" s="403">
        <v>11.898</v>
      </c>
      <c r="V5064" s="403">
        <v>6.9950000000000001</v>
      </c>
      <c r="W5064" s="403">
        <v>6.8</v>
      </c>
      <c r="X5064" s="404">
        <v>0.79322000000000004</v>
      </c>
      <c r="Y5064" s="403">
        <f>X5064+(S5064*((U5064-INDEX('[1]Center of Mass'!$B$8:$M$105,MATCH(A5064,'[1]Center of Mass'!$B$8:$B$105,0),9))^2+(V5064-INDEX('[1]Center of Mass'!$B$8:$M$105,MATCH(A5064,'[1]Center of Mass'!$B$8:$B$105,0),10))^2))</f>
        <v>274.57121982150016</v>
      </c>
    </row>
    <row r="5065" spans="1:25">
      <c r="A5065" s="403" t="s">
        <v>23</v>
      </c>
      <c r="B5065" s="403" t="s">
        <v>672</v>
      </c>
      <c r="C5065" s="403" t="s">
        <v>343</v>
      </c>
      <c r="D5065" s="403" t="s">
        <v>344</v>
      </c>
      <c r="E5065" s="403" t="s">
        <v>1455</v>
      </c>
      <c r="F5065" s="403">
        <v>0</v>
      </c>
      <c r="O5065" s="403" t="s">
        <v>345</v>
      </c>
      <c r="R5065" s="403">
        <v>4</v>
      </c>
      <c r="S5065" s="403">
        <v>1.4893000000000001</v>
      </c>
      <c r="T5065" s="403">
        <v>4.9059999999999997</v>
      </c>
      <c r="U5065" s="403">
        <v>13.252000000000001</v>
      </c>
      <c r="V5065" s="403">
        <v>6.9950000000000001</v>
      </c>
      <c r="W5065" s="403">
        <v>6.8</v>
      </c>
      <c r="X5065" s="404">
        <v>0.37722</v>
      </c>
      <c r="Y5065" s="403">
        <f>X5065+(S5065*((U5065-INDEX('[1]Center of Mass'!$B$8:$M$105,MATCH(A5065,'[1]Center of Mass'!$B$8:$B$105,0),9))^2+(V5065-INDEX('[1]Center of Mass'!$B$8:$M$105,MATCH(A5065,'[1]Center of Mass'!$B$8:$B$105,0),10))^2))</f>
        <v>151.51699121450002</v>
      </c>
    </row>
    <row r="5066" spans="1:25">
      <c r="A5066" s="403" t="s">
        <v>23</v>
      </c>
      <c r="B5066" s="403" t="s">
        <v>673</v>
      </c>
      <c r="C5066" s="403" t="s">
        <v>343</v>
      </c>
      <c r="D5066" s="403" t="s">
        <v>344</v>
      </c>
      <c r="E5066" s="403" t="s">
        <v>1455</v>
      </c>
      <c r="F5066" s="403">
        <v>0</v>
      </c>
      <c r="O5066" s="403" t="s">
        <v>345</v>
      </c>
      <c r="R5066" s="403">
        <v>4</v>
      </c>
      <c r="S5066" s="403">
        <v>1.4893000000000001</v>
      </c>
      <c r="T5066" s="403">
        <v>4.9059999999999997</v>
      </c>
      <c r="U5066" s="403">
        <v>14.355</v>
      </c>
      <c r="V5066" s="403">
        <v>6.9950000000000001</v>
      </c>
      <c r="W5066" s="403">
        <v>6.8</v>
      </c>
      <c r="X5066" s="404">
        <v>0.37722</v>
      </c>
      <c r="Y5066" s="403">
        <f>X5066+(S5066*((U5066-INDEX('[1]Center of Mass'!$B$8:$M$105,MATCH(A5066,'[1]Center of Mass'!$B$8:$B$105,0),9))^2+(V5066-INDEX('[1]Center of Mass'!$B$8:$M$105,MATCH(A5066,'[1]Center of Mass'!$B$8:$B$105,0),10))^2))</f>
        <v>125.29131924100004</v>
      </c>
    </row>
    <row r="5067" spans="1:25">
      <c r="A5067" s="403" t="s">
        <v>23</v>
      </c>
      <c r="B5067" s="403" t="s">
        <v>674</v>
      </c>
      <c r="C5067" s="403" t="s">
        <v>343</v>
      </c>
      <c r="D5067" s="403" t="s">
        <v>344</v>
      </c>
      <c r="E5067" s="403" t="s">
        <v>1455</v>
      </c>
      <c r="F5067" s="403">
        <v>0</v>
      </c>
      <c r="O5067" s="403" t="s">
        <v>345</v>
      </c>
      <c r="R5067" s="403">
        <v>4</v>
      </c>
      <c r="S5067" s="403">
        <v>1.4893000000000001</v>
      </c>
      <c r="T5067" s="403">
        <v>4.9059999999999997</v>
      </c>
      <c r="U5067" s="403">
        <v>15.458</v>
      </c>
      <c r="V5067" s="403">
        <v>6.9950000000000001</v>
      </c>
      <c r="W5067" s="403">
        <v>6.8</v>
      </c>
      <c r="X5067" s="404">
        <v>0.37722</v>
      </c>
      <c r="Y5067" s="403">
        <f>X5067+(S5067*((U5067-INDEX('[1]Center of Mass'!$B$8:$M$105,MATCH(A5067,'[1]Center of Mass'!$B$8:$B$105,0),9))^2+(V5067-INDEX('[1]Center of Mass'!$B$8:$M$105,MATCH(A5067,'[1]Center of Mass'!$B$8:$B$105,0),10))^2))</f>
        <v>102.68943883490005</v>
      </c>
    </row>
    <row r="5068" spans="1:25">
      <c r="A5068" s="403" t="s">
        <v>23</v>
      </c>
      <c r="B5068" s="403" t="s">
        <v>675</v>
      </c>
      <c r="C5068" s="403" t="s">
        <v>343</v>
      </c>
      <c r="D5068" s="403" t="s">
        <v>344</v>
      </c>
      <c r="E5068" s="403" t="s">
        <v>1455</v>
      </c>
      <c r="F5068" s="403">
        <v>0</v>
      </c>
      <c r="O5068" s="403" t="s">
        <v>345</v>
      </c>
      <c r="R5068" s="403">
        <v>4</v>
      </c>
      <c r="S5068" s="403">
        <v>1.6072</v>
      </c>
      <c r="T5068" s="403">
        <v>5.0810000000000004</v>
      </c>
      <c r="U5068" s="403">
        <v>16.605</v>
      </c>
      <c r="V5068" s="403">
        <v>6.9950000000000001</v>
      </c>
      <c r="W5068" s="403">
        <v>6.8</v>
      </c>
      <c r="X5068" s="404">
        <v>0.43391000000000002</v>
      </c>
      <c r="Y5068" s="403">
        <f>X5068+(S5068*((U5068-INDEX('[1]Center of Mass'!$B$8:$M$105,MATCH(A5068,'[1]Center of Mass'!$B$8:$B$105,0),9))^2+(V5068-INDEX('[1]Center of Mass'!$B$8:$M$105,MATCH(A5068,'[1]Center of Mass'!$B$8:$B$105,0),10))^2))</f>
        <v>89.62928306400002</v>
      </c>
    </row>
    <row r="5069" spans="1:25">
      <c r="A5069" s="403" t="s">
        <v>23</v>
      </c>
      <c r="B5069" s="403" t="s">
        <v>676</v>
      </c>
      <c r="C5069" s="403" t="s">
        <v>343</v>
      </c>
      <c r="D5069" s="403" t="s">
        <v>344</v>
      </c>
      <c r="E5069" s="403" t="s">
        <v>1455</v>
      </c>
      <c r="F5069" s="403">
        <v>0</v>
      </c>
      <c r="O5069" s="403" t="s">
        <v>345</v>
      </c>
      <c r="R5069" s="403">
        <v>4</v>
      </c>
      <c r="S5069" s="403">
        <v>0.81</v>
      </c>
      <c r="T5069" s="403">
        <v>3.9</v>
      </c>
      <c r="U5069" s="403">
        <v>17.5</v>
      </c>
      <c r="V5069" s="403">
        <v>6.9950000000000001</v>
      </c>
      <c r="W5069" s="403">
        <v>6.8</v>
      </c>
      <c r="X5069" s="404">
        <v>0.14732000000000001</v>
      </c>
      <c r="Y5069" s="403">
        <f>X5069+(S5069*((U5069-INDEX('[1]Center of Mass'!$B$8:$M$105,MATCH(A5069,'[1]Center of Mass'!$B$8:$B$105,0),9))^2+(V5069-INDEX('[1]Center of Mass'!$B$8:$M$105,MATCH(A5069,'[1]Center of Mass'!$B$8:$B$105,0),10))^2))</f>
        <v>38.237088050000018</v>
      </c>
    </row>
    <row r="5070" spans="1:25">
      <c r="A5070" s="403" t="s">
        <v>23</v>
      </c>
      <c r="B5070" s="403" t="s">
        <v>678</v>
      </c>
      <c r="C5070" s="403" t="s">
        <v>343</v>
      </c>
      <c r="D5070" s="403" t="s">
        <v>344</v>
      </c>
      <c r="E5070" s="403" t="s">
        <v>1455</v>
      </c>
      <c r="F5070" s="403">
        <v>0</v>
      </c>
      <c r="O5070" s="403" t="s">
        <v>345</v>
      </c>
      <c r="R5070" s="403">
        <v>4</v>
      </c>
      <c r="S5070" s="403">
        <v>0.54320000000000002</v>
      </c>
      <c r="T5070" s="403">
        <v>3.11</v>
      </c>
      <c r="U5070" s="403">
        <v>1.7629999999999999</v>
      </c>
      <c r="V5070" s="403">
        <v>7.9349999999999996</v>
      </c>
      <c r="W5070" s="403">
        <v>6.8</v>
      </c>
      <c r="X5070" s="404">
        <v>6.0263999999999998E-2</v>
      </c>
      <c r="Y5070" s="403">
        <f>X5070+(S5070*((U5070-INDEX('[1]Center of Mass'!$B$8:$M$105,MATCH(A5070,'[1]Center of Mass'!$B$8:$B$105,0),9))^2+(V5070-INDEX('[1]Center of Mass'!$B$8:$M$105,MATCH(A5070,'[1]Center of Mass'!$B$8:$B$105,0),10))^2))</f>
        <v>228.41888123360008</v>
      </c>
    </row>
    <row r="5071" spans="1:25">
      <c r="A5071" s="403" t="s">
        <v>23</v>
      </c>
      <c r="B5071" s="403" t="s">
        <v>679</v>
      </c>
      <c r="C5071" s="403" t="s">
        <v>343</v>
      </c>
      <c r="D5071" s="403" t="s">
        <v>344</v>
      </c>
      <c r="E5071" s="403" t="s">
        <v>1455</v>
      </c>
      <c r="F5071" s="403">
        <v>0</v>
      </c>
      <c r="O5071" s="403" t="s">
        <v>345</v>
      </c>
      <c r="R5071" s="403">
        <v>4</v>
      </c>
      <c r="S5071" s="403">
        <v>0.54320000000000002</v>
      </c>
      <c r="T5071" s="403">
        <v>3.11</v>
      </c>
      <c r="U5071" s="403">
        <v>2.7879999999999998</v>
      </c>
      <c r="V5071" s="403">
        <v>7.9349999999999996</v>
      </c>
      <c r="W5071" s="403">
        <v>6.8</v>
      </c>
      <c r="X5071" s="404">
        <v>6.0263999999999998E-2</v>
      </c>
      <c r="Y5071" s="403">
        <f>X5071+(S5071*((U5071-INDEX('[1]Center of Mass'!$B$8:$M$105,MATCH(A5071,'[1]Center of Mass'!$B$8:$B$105,0),9))^2+(V5071-INDEX('[1]Center of Mass'!$B$8:$M$105,MATCH(A5071,'[1]Center of Mass'!$B$8:$B$105,0),10))^2))</f>
        <v>206.69276885360003</v>
      </c>
    </row>
    <row r="5072" spans="1:25">
      <c r="A5072" s="403" t="s">
        <v>23</v>
      </c>
      <c r="B5072" s="403" t="s">
        <v>680</v>
      </c>
      <c r="C5072" s="403" t="s">
        <v>343</v>
      </c>
      <c r="D5072" s="403" t="s">
        <v>344</v>
      </c>
      <c r="E5072" s="403" t="s">
        <v>1455</v>
      </c>
      <c r="F5072" s="403">
        <v>0</v>
      </c>
      <c r="O5072" s="403" t="s">
        <v>345</v>
      </c>
      <c r="R5072" s="403">
        <v>4</v>
      </c>
      <c r="S5072" s="403">
        <v>0.68889999999999996</v>
      </c>
      <c r="T5072" s="403">
        <v>3.66</v>
      </c>
      <c r="U5072" s="403">
        <v>3.95</v>
      </c>
      <c r="V5072" s="403">
        <v>7.9349999999999996</v>
      </c>
      <c r="W5072" s="403">
        <v>6.8</v>
      </c>
      <c r="X5072" s="404">
        <v>0.11314</v>
      </c>
      <c r="Y5072" s="403">
        <f>X5072+(S5072*((U5072-INDEX('[1]Center of Mass'!$B$8:$M$105,MATCH(A5072,'[1]Center of Mass'!$B$8:$B$105,0),9))^2+(V5072-INDEX('[1]Center of Mass'!$B$8:$M$105,MATCH(A5072,'[1]Center of Mass'!$B$8:$B$105,0),10))^2))</f>
        <v>232.68403363850004</v>
      </c>
    </row>
    <row r="5073" spans="1:25">
      <c r="A5073" s="403" t="s">
        <v>23</v>
      </c>
      <c r="B5073" s="403" t="s">
        <v>681</v>
      </c>
      <c r="C5073" s="403" t="s">
        <v>343</v>
      </c>
      <c r="D5073" s="403" t="s">
        <v>344</v>
      </c>
      <c r="E5073" s="403" t="s">
        <v>1455</v>
      </c>
      <c r="F5073" s="403">
        <v>0</v>
      </c>
      <c r="O5073" s="403" t="s">
        <v>345</v>
      </c>
      <c r="R5073" s="403">
        <v>4</v>
      </c>
      <c r="S5073" s="403">
        <v>0.68889999999999996</v>
      </c>
      <c r="T5073" s="403">
        <v>3.66</v>
      </c>
      <c r="U5073" s="403">
        <v>5.25</v>
      </c>
      <c r="V5073" s="403">
        <v>7.9349999999999996</v>
      </c>
      <c r="W5073" s="403">
        <v>6.8</v>
      </c>
      <c r="X5073" s="404">
        <v>0.11314</v>
      </c>
      <c r="Y5073" s="403">
        <f>X5073+(S5073*((U5073-INDEX('[1]Center of Mass'!$B$8:$M$105,MATCH(A5073,'[1]Center of Mass'!$B$8:$B$105,0),9))^2+(V5073-INDEX('[1]Center of Mass'!$B$8:$M$105,MATCH(A5073,'[1]Center of Mass'!$B$8:$B$105,0),10))^2))</f>
        <v>201.90150159850003</v>
      </c>
    </row>
    <row r="5074" spans="1:25">
      <c r="A5074" s="403" t="s">
        <v>23</v>
      </c>
      <c r="B5074" s="403" t="s">
        <v>682</v>
      </c>
      <c r="C5074" s="403" t="s">
        <v>343</v>
      </c>
      <c r="D5074" s="403" t="s">
        <v>344</v>
      </c>
      <c r="E5074" s="403" t="s">
        <v>1455</v>
      </c>
      <c r="F5074" s="403">
        <v>0</v>
      </c>
      <c r="O5074" s="403" t="s">
        <v>345</v>
      </c>
      <c r="R5074" s="403">
        <v>4</v>
      </c>
      <c r="S5074" s="403">
        <v>0.68889999999999996</v>
      </c>
      <c r="T5074" s="403">
        <v>3.66</v>
      </c>
      <c r="U5074" s="403">
        <v>6.55</v>
      </c>
      <c r="V5074" s="403">
        <v>7.9349999999999996</v>
      </c>
      <c r="W5074" s="403">
        <v>6.8</v>
      </c>
      <c r="X5074" s="404">
        <v>0.11314</v>
      </c>
      <c r="Y5074" s="403">
        <f>X5074+(S5074*((U5074-INDEX('[1]Center of Mass'!$B$8:$M$105,MATCH(A5074,'[1]Center of Mass'!$B$8:$B$105,0),9))^2+(V5074-INDEX('[1]Center of Mass'!$B$8:$M$105,MATCH(A5074,'[1]Center of Mass'!$B$8:$B$105,0),10))^2))</f>
        <v>173.44745155850001</v>
      </c>
    </row>
    <row r="5075" spans="1:25">
      <c r="A5075" s="403" t="s">
        <v>23</v>
      </c>
      <c r="B5075" s="403" t="s">
        <v>683</v>
      </c>
      <c r="C5075" s="403" t="s">
        <v>343</v>
      </c>
      <c r="D5075" s="403" t="s">
        <v>344</v>
      </c>
      <c r="E5075" s="403" t="s">
        <v>1455</v>
      </c>
      <c r="F5075" s="403">
        <v>0</v>
      </c>
      <c r="O5075" s="403" t="s">
        <v>345</v>
      </c>
      <c r="R5075" s="403">
        <v>4</v>
      </c>
      <c r="S5075" s="403">
        <v>0.60940000000000005</v>
      </c>
      <c r="T5075" s="403">
        <v>3.36</v>
      </c>
      <c r="U5075" s="403">
        <v>7.7750000000000004</v>
      </c>
      <c r="V5075" s="403">
        <v>7.9349999999999996</v>
      </c>
      <c r="W5075" s="403">
        <v>6.8</v>
      </c>
      <c r="X5075" s="404">
        <v>8.1419000000000005E-2</v>
      </c>
      <c r="Y5075" s="403">
        <f>X5075+(S5075*((U5075-INDEX('[1]Center of Mass'!$B$8:$M$105,MATCH(A5075,'[1]Center of Mass'!$B$8:$B$105,0),9))^2+(V5075-INDEX('[1]Center of Mass'!$B$8:$M$105,MATCH(A5075,'[1]Center of Mass'!$B$8:$B$105,0),10))^2))</f>
        <v>131.57939028600003</v>
      </c>
    </row>
    <row r="5076" spans="1:25">
      <c r="A5076" s="403" t="s">
        <v>23</v>
      </c>
      <c r="B5076" s="403" t="s">
        <v>684</v>
      </c>
      <c r="C5076" s="403" t="s">
        <v>343</v>
      </c>
      <c r="D5076" s="403" t="s">
        <v>344</v>
      </c>
      <c r="E5076" s="403" t="s">
        <v>1455</v>
      </c>
      <c r="F5076" s="403">
        <v>0</v>
      </c>
      <c r="O5076" s="403" t="s">
        <v>345</v>
      </c>
      <c r="R5076" s="403">
        <v>4</v>
      </c>
      <c r="S5076" s="403">
        <v>0.60940000000000005</v>
      </c>
      <c r="T5076" s="403">
        <v>3.36</v>
      </c>
      <c r="U5076" s="403">
        <v>8.9250000000000007</v>
      </c>
      <c r="V5076" s="403">
        <v>7.9349999999999996</v>
      </c>
      <c r="W5076" s="403">
        <v>6.8</v>
      </c>
      <c r="X5076" s="404">
        <v>8.1419000000000005E-2</v>
      </c>
      <c r="Y5076" s="403">
        <f>X5076+(S5076*((U5076-INDEX('[1]Center of Mass'!$B$8:$M$105,MATCH(A5076,'[1]Center of Mass'!$B$8:$B$105,0),9))^2+(V5076-INDEX('[1]Center of Mass'!$B$8:$M$105,MATCH(A5076,'[1]Center of Mass'!$B$8:$B$105,0),10))^2))</f>
        <v>112.74722396600002</v>
      </c>
    </row>
    <row r="5077" spans="1:25">
      <c r="A5077" s="403" t="s">
        <v>23</v>
      </c>
      <c r="B5077" s="403" t="s">
        <v>685</v>
      </c>
      <c r="C5077" s="403" t="s">
        <v>343</v>
      </c>
      <c r="D5077" s="403" t="s">
        <v>344</v>
      </c>
      <c r="E5077" s="403" t="s">
        <v>1455</v>
      </c>
      <c r="F5077" s="403">
        <v>0</v>
      </c>
      <c r="O5077" s="403" t="s">
        <v>345</v>
      </c>
      <c r="R5077" s="403">
        <v>4</v>
      </c>
      <c r="S5077" s="403">
        <v>0.84570000000000001</v>
      </c>
      <c r="T5077" s="403">
        <v>4.2519999999999998</v>
      </c>
      <c r="U5077" s="403">
        <v>10.298</v>
      </c>
      <c r="V5077" s="403">
        <v>7.9349999999999996</v>
      </c>
      <c r="W5077" s="403">
        <v>6.8</v>
      </c>
      <c r="X5077" s="404">
        <v>0.19928000000000001</v>
      </c>
      <c r="Y5077" s="403">
        <f>X5077+(S5077*((U5077-INDEX('[1]Center of Mass'!$B$8:$M$105,MATCH(A5077,'[1]Center of Mass'!$B$8:$B$105,0),9))^2+(V5077-INDEX('[1]Center of Mass'!$B$8:$M$105,MATCH(A5077,'[1]Center of Mass'!$B$8:$B$105,0),10))^2))</f>
        <v>128.27945658410002</v>
      </c>
    </row>
    <row r="5078" spans="1:25">
      <c r="A5078" s="403" t="s">
        <v>23</v>
      </c>
      <c r="B5078" s="403" t="s">
        <v>686</v>
      </c>
      <c r="C5078" s="403" t="s">
        <v>343</v>
      </c>
      <c r="D5078" s="403" t="s">
        <v>344</v>
      </c>
      <c r="E5078" s="403" t="s">
        <v>1455</v>
      </c>
      <c r="F5078" s="403">
        <v>0</v>
      </c>
      <c r="O5078" s="403" t="s">
        <v>345</v>
      </c>
      <c r="R5078" s="403">
        <v>4</v>
      </c>
      <c r="S5078" s="403">
        <v>0.85</v>
      </c>
      <c r="T5078" s="403">
        <v>4.2679999999999998</v>
      </c>
      <c r="U5078" s="403">
        <v>11.898</v>
      </c>
      <c r="V5078" s="403">
        <v>7.9349999999999996</v>
      </c>
      <c r="W5078" s="403">
        <v>6.8</v>
      </c>
      <c r="X5078" s="404">
        <v>0.20215</v>
      </c>
      <c r="Y5078" s="403">
        <f>X5078+(S5078*((U5078-INDEX('[1]Center of Mass'!$B$8:$M$105,MATCH(A5078,'[1]Center of Mass'!$B$8:$B$105,0),9))^2+(V5078-INDEX('[1]Center of Mass'!$B$8:$M$105,MATCH(A5078,'[1]Center of Mass'!$B$8:$B$105,0),10))^2))</f>
        <v>99.862196050000037</v>
      </c>
    </row>
    <row r="5079" spans="1:25">
      <c r="A5079" s="403" t="s">
        <v>23</v>
      </c>
      <c r="B5079" s="403" t="s">
        <v>687</v>
      </c>
      <c r="C5079" s="403" t="s">
        <v>343</v>
      </c>
      <c r="D5079" s="403" t="s">
        <v>344</v>
      </c>
      <c r="E5079" s="403" t="s">
        <v>1455</v>
      </c>
      <c r="F5079" s="403">
        <v>0</v>
      </c>
      <c r="O5079" s="403" t="s">
        <v>345</v>
      </c>
      <c r="R5079" s="403">
        <v>4</v>
      </c>
      <c r="S5079" s="403">
        <v>0.58460000000000001</v>
      </c>
      <c r="T5079" s="403">
        <v>3.266</v>
      </c>
      <c r="U5079" s="403">
        <v>13.252000000000001</v>
      </c>
      <c r="V5079" s="403">
        <v>7.9349999999999996</v>
      </c>
      <c r="W5079" s="403">
        <v>6.8</v>
      </c>
      <c r="X5079" s="404">
        <v>7.2963E-2</v>
      </c>
      <c r="Y5079" s="403">
        <f>X5079+(S5079*((U5079-INDEX('[1]Center of Mass'!$B$8:$M$105,MATCH(A5079,'[1]Center of Mass'!$B$8:$B$105,0),9))^2+(V5079-INDEX('[1]Center of Mass'!$B$8:$M$105,MATCH(A5079,'[1]Center of Mass'!$B$8:$B$105,0),10))^2))</f>
        <v>54.033720635000009</v>
      </c>
    </row>
    <row r="5080" spans="1:25">
      <c r="A5080" s="403" t="s">
        <v>23</v>
      </c>
      <c r="B5080" s="403" t="s">
        <v>688</v>
      </c>
      <c r="C5080" s="403" t="s">
        <v>343</v>
      </c>
      <c r="D5080" s="403" t="s">
        <v>344</v>
      </c>
      <c r="E5080" s="403" t="s">
        <v>1455</v>
      </c>
      <c r="F5080" s="403">
        <v>0</v>
      </c>
      <c r="O5080" s="403" t="s">
        <v>345</v>
      </c>
      <c r="R5080" s="403">
        <v>4</v>
      </c>
      <c r="S5080" s="403">
        <v>0.58460000000000001</v>
      </c>
      <c r="T5080" s="403">
        <v>3.266</v>
      </c>
      <c r="U5080" s="403">
        <v>14.355</v>
      </c>
      <c r="V5080" s="403">
        <v>7.9349999999999996</v>
      </c>
      <c r="W5080" s="403">
        <v>6.8</v>
      </c>
      <c r="X5080" s="404">
        <v>7.2963E-2</v>
      </c>
      <c r="Y5080" s="403">
        <f>X5080+(S5080*((U5080-INDEX('[1]Center of Mass'!$B$8:$M$105,MATCH(A5080,'[1]Center of Mass'!$B$8:$B$105,0),9))^2+(V5080-INDEX('[1]Center of Mass'!$B$8:$M$105,MATCH(A5080,'[1]Center of Mass'!$B$8:$B$105,0),10))^2))</f>
        <v>43.739268318000015</v>
      </c>
    </row>
    <row r="5081" spans="1:25">
      <c r="A5081" s="403" t="s">
        <v>23</v>
      </c>
      <c r="B5081" s="403" t="s">
        <v>689</v>
      </c>
      <c r="C5081" s="403" t="s">
        <v>343</v>
      </c>
      <c r="D5081" s="403" t="s">
        <v>344</v>
      </c>
      <c r="E5081" s="403" t="s">
        <v>1455</v>
      </c>
      <c r="F5081" s="403">
        <v>0</v>
      </c>
      <c r="O5081" s="403" t="s">
        <v>345</v>
      </c>
      <c r="R5081" s="403">
        <v>4</v>
      </c>
      <c r="S5081" s="403">
        <v>0.58460000000000001</v>
      </c>
      <c r="T5081" s="403">
        <v>3.266</v>
      </c>
      <c r="U5081" s="403">
        <v>15.458</v>
      </c>
      <c r="V5081" s="403">
        <v>7.9349999999999996</v>
      </c>
      <c r="W5081" s="403">
        <v>6.8</v>
      </c>
      <c r="X5081" s="404">
        <v>7.2963E-2</v>
      </c>
      <c r="Y5081" s="403">
        <f>X5081+(S5081*((U5081-INDEX('[1]Center of Mass'!$B$8:$M$105,MATCH(A5081,'[1]Center of Mass'!$B$8:$B$105,0),9))^2+(V5081-INDEX('[1]Center of Mass'!$B$8:$M$105,MATCH(A5081,'[1]Center of Mass'!$B$8:$B$105,0),10))^2))</f>
        <v>34.867275243800016</v>
      </c>
    </row>
    <row r="5082" spans="1:25">
      <c r="A5082" s="403" t="s">
        <v>23</v>
      </c>
      <c r="B5082" s="403" t="s">
        <v>690</v>
      </c>
      <c r="C5082" s="403" t="s">
        <v>343</v>
      </c>
      <c r="D5082" s="403" t="s">
        <v>344</v>
      </c>
      <c r="E5082" s="403" t="s">
        <v>1455</v>
      </c>
      <c r="F5082" s="403">
        <v>0</v>
      </c>
      <c r="O5082" s="403" t="s">
        <v>345</v>
      </c>
      <c r="R5082" s="403">
        <v>4</v>
      </c>
      <c r="S5082" s="403">
        <v>0.63090000000000002</v>
      </c>
      <c r="T5082" s="403">
        <v>3.4409999999999998</v>
      </c>
      <c r="U5082" s="403">
        <v>16.605</v>
      </c>
      <c r="V5082" s="403">
        <v>7.9349999999999996</v>
      </c>
      <c r="W5082" s="403">
        <v>6.8</v>
      </c>
      <c r="X5082" s="404">
        <v>8.9270000000000002E-2</v>
      </c>
      <c r="Y5082" s="403">
        <f>X5082+(S5082*((U5082-INDEX('[1]Center of Mass'!$B$8:$M$105,MATCH(A5082,'[1]Center of Mass'!$B$8:$B$105,0),9))^2+(V5082-INDEX('[1]Center of Mass'!$B$8:$M$105,MATCH(A5082,'[1]Center of Mass'!$B$8:$B$105,0),10))^2))</f>
        <v>29.310873497000014</v>
      </c>
    </row>
    <row r="5083" spans="1:25">
      <c r="A5083" s="403" t="s">
        <v>23</v>
      </c>
      <c r="B5083" s="403" t="s">
        <v>691</v>
      </c>
      <c r="C5083" s="403" t="s">
        <v>343</v>
      </c>
      <c r="D5083" s="403" t="s">
        <v>344</v>
      </c>
      <c r="E5083" s="403" t="s">
        <v>1455</v>
      </c>
      <c r="F5083" s="403">
        <v>0</v>
      </c>
      <c r="O5083" s="403" t="s">
        <v>345</v>
      </c>
      <c r="R5083" s="403">
        <v>4</v>
      </c>
      <c r="S5083" s="403">
        <v>0.31790000000000002</v>
      </c>
      <c r="T5083" s="403">
        <v>2.2599999999999998</v>
      </c>
      <c r="U5083" s="403">
        <v>17.5</v>
      </c>
      <c r="V5083" s="403">
        <v>7.9349999999999996</v>
      </c>
      <c r="W5083" s="403">
        <v>6.8</v>
      </c>
      <c r="X5083" s="404">
        <v>1.6978E-2</v>
      </c>
      <c r="Y5083" s="403">
        <f>X5083+(S5083*((U5083-INDEX('[1]Center of Mass'!$B$8:$M$105,MATCH(A5083,'[1]Center of Mass'!$B$8:$B$105,0),9))^2+(V5083-INDEX('[1]Center of Mass'!$B$8:$M$105,MATCH(A5083,'[1]Center of Mass'!$B$8:$B$105,0),10))^2))</f>
        <v>12.047701633500008</v>
      </c>
    </row>
    <row r="5084" spans="1:25">
      <c r="A5084" s="403" t="s">
        <v>23</v>
      </c>
      <c r="B5084" s="403" t="s">
        <v>693</v>
      </c>
      <c r="C5084" s="403" t="s">
        <v>343</v>
      </c>
      <c r="D5084" s="403" t="s">
        <v>344</v>
      </c>
      <c r="E5084" s="403" t="s">
        <v>1455</v>
      </c>
      <c r="F5084" s="403">
        <v>0</v>
      </c>
      <c r="O5084" s="403" t="s">
        <v>345</v>
      </c>
      <c r="R5084" s="403">
        <v>4</v>
      </c>
      <c r="S5084" s="403">
        <v>0.41909999999999997</v>
      </c>
      <c r="T5084" s="403">
        <v>2.8679999999999999</v>
      </c>
      <c r="U5084" s="403">
        <v>1.7629999999999999</v>
      </c>
      <c r="V5084" s="403">
        <v>8.4039999999999999</v>
      </c>
      <c r="W5084" s="403">
        <v>6.8</v>
      </c>
      <c r="X5084" s="404">
        <v>4.2528999999999997E-2</v>
      </c>
      <c r="Y5084" s="403">
        <f>X5084+(S5084*((U5084-INDEX('[1]Center of Mass'!$B$8:$M$105,MATCH(A5084,'[1]Center of Mass'!$B$8:$B$105,0),9))^2+(V5084-INDEX('[1]Center of Mass'!$B$8:$M$105,MATCH(A5084,'[1]Center of Mass'!$B$8:$B$105,0),10))^2))</f>
        <v>174.58748020150003</v>
      </c>
    </row>
    <row r="5085" spans="1:25">
      <c r="A5085" s="403" t="s">
        <v>23</v>
      </c>
      <c r="B5085" s="403" t="s">
        <v>694</v>
      </c>
      <c r="C5085" s="403" t="s">
        <v>343</v>
      </c>
      <c r="D5085" s="403" t="s">
        <v>344</v>
      </c>
      <c r="E5085" s="403" t="s">
        <v>1455</v>
      </c>
      <c r="F5085" s="403">
        <v>0</v>
      </c>
      <c r="O5085" s="403" t="s">
        <v>345</v>
      </c>
      <c r="R5085" s="403">
        <v>4</v>
      </c>
      <c r="S5085" s="403">
        <v>0.41909999999999997</v>
      </c>
      <c r="T5085" s="403">
        <v>2.8679999999999999</v>
      </c>
      <c r="U5085" s="403">
        <v>2.7879999999999998</v>
      </c>
      <c r="V5085" s="403">
        <v>8.4039999999999999</v>
      </c>
      <c r="W5085" s="403">
        <v>6.8</v>
      </c>
      <c r="X5085" s="404">
        <v>4.2528999999999997E-2</v>
      </c>
      <c r="Y5085" s="403">
        <f>X5085+(S5085*((U5085-INDEX('[1]Center of Mass'!$B$8:$M$105,MATCH(A5085,'[1]Center of Mass'!$B$8:$B$105,0),9))^2+(V5085-INDEX('[1]Center of Mass'!$B$8:$M$105,MATCH(A5085,'[1]Center of Mass'!$B$8:$B$105,0),10))^2))</f>
        <v>157.82493657399999</v>
      </c>
    </row>
    <row r="5086" spans="1:25">
      <c r="A5086" s="403" t="s">
        <v>23</v>
      </c>
      <c r="B5086" s="403" t="s">
        <v>695</v>
      </c>
      <c r="C5086" s="403" t="s">
        <v>343</v>
      </c>
      <c r="D5086" s="403" t="s">
        <v>344</v>
      </c>
      <c r="E5086" s="403" t="s">
        <v>1455</v>
      </c>
      <c r="F5086" s="403">
        <v>0</v>
      </c>
      <c r="O5086" s="403" t="s">
        <v>345</v>
      </c>
      <c r="R5086" s="403">
        <v>4</v>
      </c>
      <c r="S5086" s="403">
        <v>0.53149999999999997</v>
      </c>
      <c r="T5086" s="403">
        <v>3.4180000000000001</v>
      </c>
      <c r="U5086" s="403">
        <v>3.95</v>
      </c>
      <c r="V5086" s="403">
        <v>8.4039999999999999</v>
      </c>
      <c r="W5086" s="403">
        <v>6.8</v>
      </c>
      <c r="X5086" s="404">
        <v>8.226E-2</v>
      </c>
      <c r="Y5086" s="403">
        <f>X5086+(S5086*((U5086-INDEX('[1]Center of Mass'!$B$8:$M$105,MATCH(A5086,'[1]Center of Mass'!$B$8:$B$105,0),9))^2+(V5086-INDEX('[1]Center of Mass'!$B$8:$M$105,MATCH(A5086,'[1]Center of Mass'!$B$8:$B$105,0),10))^2))</f>
        <v>177.43213400800002</v>
      </c>
    </row>
    <row r="5087" spans="1:25">
      <c r="A5087" s="403" t="s">
        <v>23</v>
      </c>
      <c r="B5087" s="403" t="s">
        <v>696</v>
      </c>
      <c r="C5087" s="403" t="s">
        <v>343</v>
      </c>
      <c r="D5087" s="403" t="s">
        <v>344</v>
      </c>
      <c r="E5087" s="403" t="s">
        <v>1455</v>
      </c>
      <c r="F5087" s="403">
        <v>0</v>
      </c>
      <c r="O5087" s="403" t="s">
        <v>345</v>
      </c>
      <c r="R5087" s="403">
        <v>4</v>
      </c>
      <c r="S5087" s="403">
        <v>0.53149999999999997</v>
      </c>
      <c r="T5087" s="403">
        <v>3.4180000000000001</v>
      </c>
      <c r="U5087" s="403">
        <v>5.25</v>
      </c>
      <c r="V5087" s="403">
        <v>8.4039999999999999</v>
      </c>
      <c r="W5087" s="403">
        <v>6.8</v>
      </c>
      <c r="X5087" s="404">
        <v>8.226E-2</v>
      </c>
      <c r="Y5087" s="403">
        <f>X5087+(S5087*((U5087-INDEX('[1]Center of Mass'!$B$8:$M$105,MATCH(A5087,'[1]Center of Mass'!$B$8:$B$105,0),9))^2+(V5087-INDEX('[1]Center of Mass'!$B$8:$M$105,MATCH(A5087,'[1]Center of Mass'!$B$8:$B$105,0),10))^2))</f>
        <v>153.68280060800004</v>
      </c>
    </row>
    <row r="5088" spans="1:25">
      <c r="A5088" s="403" t="s">
        <v>23</v>
      </c>
      <c r="B5088" s="403" t="s">
        <v>697</v>
      </c>
      <c r="C5088" s="403" t="s">
        <v>343</v>
      </c>
      <c r="D5088" s="403" t="s">
        <v>344</v>
      </c>
      <c r="E5088" s="403" t="s">
        <v>1455</v>
      </c>
      <c r="F5088" s="403">
        <v>0</v>
      </c>
      <c r="O5088" s="403" t="s">
        <v>345</v>
      </c>
      <c r="R5088" s="403">
        <v>4</v>
      </c>
      <c r="S5088" s="403">
        <v>0.53149999999999997</v>
      </c>
      <c r="T5088" s="403">
        <v>3.4180000000000001</v>
      </c>
      <c r="U5088" s="403">
        <v>6.55</v>
      </c>
      <c r="V5088" s="403">
        <v>8.4039999999999999</v>
      </c>
      <c r="W5088" s="403">
        <v>6.8</v>
      </c>
      <c r="X5088" s="404">
        <v>8.226E-2</v>
      </c>
      <c r="Y5088" s="403">
        <f>X5088+(S5088*((U5088-INDEX('[1]Center of Mass'!$B$8:$M$105,MATCH(A5088,'[1]Center of Mass'!$B$8:$B$105,0),9))^2+(V5088-INDEX('[1]Center of Mass'!$B$8:$M$105,MATCH(A5088,'[1]Center of Mass'!$B$8:$B$105,0),10))^2))</f>
        <v>131.729937208</v>
      </c>
    </row>
    <row r="5089" spans="1:25">
      <c r="A5089" s="403" t="s">
        <v>23</v>
      </c>
      <c r="B5089" s="403" t="s">
        <v>698</v>
      </c>
      <c r="C5089" s="403" t="s">
        <v>343</v>
      </c>
      <c r="D5089" s="403" t="s">
        <v>344</v>
      </c>
      <c r="E5089" s="403" t="s">
        <v>1455</v>
      </c>
      <c r="F5089" s="403">
        <v>0</v>
      </c>
      <c r="O5089" s="403" t="s">
        <v>345</v>
      </c>
      <c r="R5089" s="403">
        <v>4</v>
      </c>
      <c r="S5089" s="403">
        <v>0.47020000000000001</v>
      </c>
      <c r="T5089" s="403">
        <v>3.1179999999999999</v>
      </c>
      <c r="U5089" s="403">
        <v>7.7750000000000004</v>
      </c>
      <c r="V5089" s="403">
        <v>8.4039999999999999</v>
      </c>
      <c r="W5089" s="403">
        <v>6.8</v>
      </c>
      <c r="X5089" s="404">
        <v>5.8368999999999997E-2</v>
      </c>
      <c r="Y5089" s="403">
        <f>X5089+(S5089*((U5089-INDEX('[1]Center of Mass'!$B$8:$M$105,MATCH(A5089,'[1]Center of Mass'!$B$8:$B$105,0),9))^2+(V5089-INDEX('[1]Center of Mass'!$B$8:$M$105,MATCH(A5089,'[1]Center of Mass'!$B$8:$B$105,0),10))^2))</f>
        <v>99.676472441400023</v>
      </c>
    </row>
    <row r="5090" spans="1:25">
      <c r="A5090" s="403" t="s">
        <v>23</v>
      </c>
      <c r="B5090" s="403" t="s">
        <v>699</v>
      </c>
      <c r="C5090" s="403" t="s">
        <v>343</v>
      </c>
      <c r="D5090" s="403" t="s">
        <v>344</v>
      </c>
      <c r="E5090" s="403" t="s">
        <v>1455</v>
      </c>
      <c r="F5090" s="403">
        <v>0</v>
      </c>
      <c r="O5090" s="403" t="s">
        <v>345</v>
      </c>
      <c r="R5090" s="403">
        <v>4</v>
      </c>
      <c r="S5090" s="403">
        <v>0.47020000000000001</v>
      </c>
      <c r="T5090" s="403">
        <v>3.1179999999999999</v>
      </c>
      <c r="U5090" s="403">
        <v>8.9250000000000007</v>
      </c>
      <c r="V5090" s="403">
        <v>8.4039999999999999</v>
      </c>
      <c r="W5090" s="403">
        <v>6.8</v>
      </c>
      <c r="X5090" s="404">
        <v>5.8368999999999997E-2</v>
      </c>
      <c r="Y5090" s="403">
        <f>X5090+(S5090*((U5090-INDEX('[1]Center of Mass'!$B$8:$M$105,MATCH(A5090,'[1]Center of Mass'!$B$8:$B$105,0),9))^2+(V5090-INDEX('[1]Center of Mass'!$B$8:$M$105,MATCH(A5090,'[1]Center of Mass'!$B$8:$B$105,0),10))^2))</f>
        <v>85.145975881400005</v>
      </c>
    </row>
    <row r="5091" spans="1:25">
      <c r="A5091" s="403" t="s">
        <v>23</v>
      </c>
      <c r="B5091" s="403" t="s">
        <v>700</v>
      </c>
      <c r="C5091" s="403" t="s">
        <v>343</v>
      </c>
      <c r="D5091" s="403" t="s">
        <v>344</v>
      </c>
      <c r="E5091" s="403" t="s">
        <v>1455</v>
      </c>
      <c r="F5091" s="403">
        <v>0</v>
      </c>
      <c r="O5091" s="403" t="s">
        <v>345</v>
      </c>
      <c r="R5091" s="403">
        <v>4</v>
      </c>
      <c r="S5091" s="403">
        <v>0.65249999999999997</v>
      </c>
      <c r="T5091" s="403">
        <v>4.01</v>
      </c>
      <c r="U5091" s="403">
        <v>10.298</v>
      </c>
      <c r="V5091" s="403">
        <v>8.4039999999999999</v>
      </c>
      <c r="W5091" s="403">
        <v>6.8</v>
      </c>
      <c r="X5091" s="404">
        <v>0.14757999999999999</v>
      </c>
      <c r="Y5091" s="403">
        <f>X5091+(S5091*((U5091-INDEX('[1]Center of Mass'!$B$8:$M$105,MATCH(A5091,'[1]Center of Mass'!$B$8:$B$105,0),9))^2+(V5091-INDEX('[1]Center of Mass'!$B$8:$M$105,MATCH(A5091,'[1]Center of Mass'!$B$8:$B$105,0),10))^2))</f>
        <v>96.410435200000023</v>
      </c>
    </row>
    <row r="5092" spans="1:25">
      <c r="A5092" s="403" t="s">
        <v>23</v>
      </c>
      <c r="B5092" s="403" t="s">
        <v>701</v>
      </c>
      <c r="C5092" s="403" t="s">
        <v>343</v>
      </c>
      <c r="D5092" s="403" t="s">
        <v>344</v>
      </c>
      <c r="E5092" s="403" t="s">
        <v>1455</v>
      </c>
      <c r="F5092" s="403">
        <v>0</v>
      </c>
      <c r="O5092" s="403" t="s">
        <v>345</v>
      </c>
      <c r="R5092" s="403">
        <v>4</v>
      </c>
      <c r="S5092" s="403">
        <v>0.65580000000000005</v>
      </c>
      <c r="T5092" s="403">
        <v>4.0259999999999998</v>
      </c>
      <c r="U5092" s="403">
        <v>11.898</v>
      </c>
      <c r="V5092" s="403">
        <v>8.4039999999999999</v>
      </c>
      <c r="W5092" s="403">
        <v>6.8</v>
      </c>
      <c r="X5092" s="404">
        <v>0.14976</v>
      </c>
      <c r="Y5092" s="403">
        <f>X5092+(S5092*((U5092-INDEX('[1]Center of Mass'!$B$8:$M$105,MATCH(A5092,'[1]Center of Mass'!$B$8:$B$105,0),9))^2+(V5092-INDEX('[1]Center of Mass'!$B$8:$M$105,MATCH(A5092,'[1]Center of Mass'!$B$8:$B$105,0),10))^2))</f>
        <v>74.47005254400004</v>
      </c>
    </row>
    <row r="5093" spans="1:25">
      <c r="A5093" s="403" t="s">
        <v>23</v>
      </c>
      <c r="B5093" s="403" t="s">
        <v>702</v>
      </c>
      <c r="C5093" s="403" t="s">
        <v>343</v>
      </c>
      <c r="D5093" s="403" t="s">
        <v>344</v>
      </c>
      <c r="E5093" s="403" t="s">
        <v>1455</v>
      </c>
      <c r="F5093" s="403">
        <v>0</v>
      </c>
      <c r="O5093" s="403" t="s">
        <v>345</v>
      </c>
      <c r="R5093" s="403">
        <v>4</v>
      </c>
      <c r="S5093" s="403">
        <v>0.45100000000000001</v>
      </c>
      <c r="T5093" s="403">
        <v>3.024</v>
      </c>
      <c r="U5093" s="403">
        <v>13.252000000000001</v>
      </c>
      <c r="V5093" s="403">
        <v>8.4039999999999999</v>
      </c>
      <c r="W5093" s="403">
        <v>6.8</v>
      </c>
      <c r="X5093" s="404">
        <v>5.2025000000000002E-2</v>
      </c>
      <c r="Y5093" s="403">
        <f>X5093+(S5093*((U5093-INDEX('[1]Center of Mass'!$B$8:$M$105,MATCH(A5093,'[1]Center of Mass'!$B$8:$B$105,0),9))^2+(V5093-INDEX('[1]Center of Mass'!$B$8:$M$105,MATCH(A5093,'[1]Center of Mass'!$B$8:$B$105,0),10))^2))</f>
        <v>39.913340692000006</v>
      </c>
    </row>
    <row r="5094" spans="1:25">
      <c r="A5094" s="403" t="s">
        <v>23</v>
      </c>
      <c r="B5094" s="403" t="s">
        <v>703</v>
      </c>
      <c r="C5094" s="403" t="s">
        <v>343</v>
      </c>
      <c r="D5094" s="403" t="s">
        <v>344</v>
      </c>
      <c r="E5094" s="403" t="s">
        <v>1455</v>
      </c>
      <c r="F5094" s="403">
        <v>0</v>
      </c>
      <c r="O5094" s="403" t="s">
        <v>345</v>
      </c>
      <c r="R5094" s="403">
        <v>4</v>
      </c>
      <c r="S5094" s="403">
        <v>0.45100000000000001</v>
      </c>
      <c r="T5094" s="403">
        <v>3.024</v>
      </c>
      <c r="U5094" s="403">
        <v>14.355</v>
      </c>
      <c r="V5094" s="403">
        <v>8.4039999999999999</v>
      </c>
      <c r="W5094" s="403">
        <v>6.8</v>
      </c>
      <c r="X5094" s="404">
        <v>5.2025000000000002E-2</v>
      </c>
      <c r="Y5094" s="403">
        <f>X5094+(S5094*((U5094-INDEX('[1]Center of Mass'!$B$8:$M$105,MATCH(A5094,'[1]Center of Mass'!$B$8:$B$105,0),9))^2+(V5094-INDEX('[1]Center of Mass'!$B$8:$M$105,MATCH(A5094,'[1]Center of Mass'!$B$8:$B$105,0),10))^2))</f>
        <v>31.971503547000012</v>
      </c>
    </row>
    <row r="5095" spans="1:25">
      <c r="A5095" s="403" t="s">
        <v>23</v>
      </c>
      <c r="B5095" s="403" t="s">
        <v>482</v>
      </c>
      <c r="C5095" s="403" t="s">
        <v>343</v>
      </c>
      <c r="D5095" s="403" t="s">
        <v>344</v>
      </c>
      <c r="E5095" s="403" t="s">
        <v>1455</v>
      </c>
      <c r="F5095" s="403">
        <v>0</v>
      </c>
      <c r="O5095" s="403" t="s">
        <v>345</v>
      </c>
      <c r="R5095" s="403">
        <v>4</v>
      </c>
      <c r="S5095" s="403">
        <v>0.45100000000000001</v>
      </c>
      <c r="T5095" s="403">
        <v>3.024</v>
      </c>
      <c r="U5095" s="403">
        <v>15.458</v>
      </c>
      <c r="V5095" s="403">
        <v>8.4039999999999999</v>
      </c>
      <c r="W5095" s="403">
        <v>6.8</v>
      </c>
      <c r="X5095" s="404">
        <v>5.2025000000000002E-2</v>
      </c>
      <c r="Y5095" s="403">
        <f>X5095+(S5095*((U5095-INDEX('[1]Center of Mass'!$B$8:$M$105,MATCH(A5095,'[1]Center of Mass'!$B$8:$B$105,0),9))^2+(V5095-INDEX('[1]Center of Mass'!$B$8:$M$105,MATCH(A5095,'[1]Center of Mass'!$B$8:$B$105,0),10))^2))</f>
        <v>25.127047720000011</v>
      </c>
    </row>
    <row r="5096" spans="1:25">
      <c r="A5096" s="403" t="s">
        <v>23</v>
      </c>
      <c r="B5096" s="403" t="s">
        <v>483</v>
      </c>
      <c r="C5096" s="403" t="s">
        <v>343</v>
      </c>
      <c r="D5096" s="403" t="s">
        <v>344</v>
      </c>
      <c r="E5096" s="403" t="s">
        <v>1455</v>
      </c>
      <c r="F5096" s="403">
        <v>0</v>
      </c>
      <c r="O5096" s="403" t="s">
        <v>345</v>
      </c>
      <c r="R5096" s="403">
        <v>4</v>
      </c>
      <c r="S5096" s="403">
        <v>0.48670000000000002</v>
      </c>
      <c r="T5096" s="403">
        <v>3.1989999999999998</v>
      </c>
      <c r="U5096" s="403">
        <v>16.605</v>
      </c>
      <c r="V5096" s="403">
        <v>8.4039999999999999</v>
      </c>
      <c r="W5096" s="403">
        <v>6.8</v>
      </c>
      <c r="X5096" s="404">
        <v>6.4269000000000007E-2</v>
      </c>
      <c r="Y5096" s="403">
        <f>X5096+(S5096*((U5096-INDEX('[1]Center of Mass'!$B$8:$M$105,MATCH(A5096,'[1]Center of Mass'!$B$8:$B$105,0),9))^2+(V5096-INDEX('[1]Center of Mass'!$B$8:$M$105,MATCH(A5096,'[1]Center of Mass'!$B$8:$B$105,0),10))^2))</f>
        <v>20.699325469900007</v>
      </c>
    </row>
    <row r="5097" spans="1:25">
      <c r="A5097" s="403" t="s">
        <v>23</v>
      </c>
      <c r="B5097" s="403" t="s">
        <v>485</v>
      </c>
      <c r="C5097" s="403" t="s">
        <v>343</v>
      </c>
      <c r="D5097" s="403" t="s">
        <v>344</v>
      </c>
      <c r="E5097" s="403" t="s">
        <v>1455</v>
      </c>
      <c r="F5097" s="403">
        <v>0</v>
      </c>
      <c r="O5097" s="403" t="s">
        <v>345</v>
      </c>
      <c r="R5097" s="403">
        <v>4</v>
      </c>
      <c r="S5097" s="403">
        <v>0.97040000000000004</v>
      </c>
      <c r="T5097" s="403">
        <v>3.9609999999999999</v>
      </c>
      <c r="U5097" s="403">
        <v>0.80500000000000005</v>
      </c>
      <c r="V5097" s="403">
        <v>9.1539999999999999</v>
      </c>
      <c r="W5097" s="403">
        <v>6.8</v>
      </c>
      <c r="X5097" s="404">
        <v>0.16023999999999999</v>
      </c>
      <c r="Y5097" s="403">
        <f>X5097+(S5097*((U5097-INDEX('[1]Center of Mass'!$B$8:$M$105,MATCH(A5097,'[1]Center of Mass'!$B$8:$B$105,0),9))^2+(V5097-INDEX('[1]Center of Mass'!$B$8:$M$105,MATCH(A5097,'[1]Center of Mass'!$B$8:$B$105,0),10))^2))</f>
        <v>437.23227868880008</v>
      </c>
    </row>
    <row r="5098" spans="1:25">
      <c r="A5098" s="403" t="s">
        <v>23</v>
      </c>
      <c r="B5098" s="403" t="s">
        <v>486</v>
      </c>
      <c r="C5098" s="403" t="s">
        <v>343</v>
      </c>
      <c r="D5098" s="403" t="s">
        <v>344</v>
      </c>
      <c r="E5098" s="403" t="s">
        <v>1455</v>
      </c>
      <c r="F5098" s="403">
        <v>0</v>
      </c>
      <c r="O5098" s="403" t="s">
        <v>345</v>
      </c>
      <c r="R5098" s="403">
        <v>4</v>
      </c>
      <c r="S5098" s="403">
        <v>1.1184000000000001</v>
      </c>
      <c r="T5098" s="403">
        <v>4.2320000000000002</v>
      </c>
      <c r="U5098" s="403">
        <v>1.7629999999999999</v>
      </c>
      <c r="V5098" s="403">
        <v>9.1539999999999999</v>
      </c>
      <c r="W5098" s="403">
        <v>6.8</v>
      </c>
      <c r="X5098" s="404">
        <v>0.20888000000000001</v>
      </c>
      <c r="Y5098" s="403">
        <f>X5098+(S5098*((U5098-INDEX('[1]Center of Mass'!$B$8:$M$105,MATCH(A5098,'[1]Center of Mass'!$B$8:$B$105,0),9))^2+(V5098-INDEX('[1]Center of Mass'!$B$8:$M$105,MATCH(A5098,'[1]Center of Mass'!$B$8:$B$105,0),10))^2))</f>
        <v>460.00790933600018</v>
      </c>
    </row>
    <row r="5099" spans="1:25">
      <c r="A5099" s="403" t="s">
        <v>23</v>
      </c>
      <c r="B5099" s="403" t="s">
        <v>487</v>
      </c>
      <c r="C5099" s="403" t="s">
        <v>343</v>
      </c>
      <c r="D5099" s="403" t="s">
        <v>344</v>
      </c>
      <c r="E5099" s="403" t="s">
        <v>1455</v>
      </c>
      <c r="F5099" s="403">
        <v>0</v>
      </c>
      <c r="O5099" s="403" t="s">
        <v>345</v>
      </c>
      <c r="R5099" s="403">
        <v>4</v>
      </c>
      <c r="S5099" s="403">
        <v>1.1184000000000001</v>
      </c>
      <c r="T5099" s="403">
        <v>4.2320000000000002</v>
      </c>
      <c r="U5099" s="403">
        <v>2.7879999999999998</v>
      </c>
      <c r="V5099" s="403">
        <v>9.1539999999999999</v>
      </c>
      <c r="W5099" s="403">
        <v>6.8</v>
      </c>
      <c r="X5099" s="404">
        <v>0.20888000000000001</v>
      </c>
      <c r="Y5099" s="403">
        <f>X5099+(S5099*((U5099-INDEX('[1]Center of Mass'!$B$8:$M$105,MATCH(A5099,'[1]Center of Mass'!$B$8:$B$105,0),9))^2+(V5099-INDEX('[1]Center of Mass'!$B$8:$M$105,MATCH(A5099,'[1]Center of Mass'!$B$8:$B$105,0),10))^2))</f>
        <v>415.27579577600011</v>
      </c>
    </row>
    <row r="5100" spans="1:25">
      <c r="A5100" s="403" t="s">
        <v>23</v>
      </c>
      <c r="B5100" s="403" t="s">
        <v>488</v>
      </c>
      <c r="C5100" s="403" t="s">
        <v>343</v>
      </c>
      <c r="D5100" s="403" t="s">
        <v>344</v>
      </c>
      <c r="E5100" s="403" t="s">
        <v>1455</v>
      </c>
      <c r="F5100" s="403">
        <v>0</v>
      </c>
      <c r="O5100" s="403" t="s">
        <v>345</v>
      </c>
      <c r="R5100" s="403">
        <v>4</v>
      </c>
      <c r="S5100" s="403">
        <v>1.4185000000000001</v>
      </c>
      <c r="T5100" s="403">
        <v>4.782</v>
      </c>
      <c r="U5100" s="403">
        <v>3.95</v>
      </c>
      <c r="V5100" s="403">
        <v>9.1539999999999999</v>
      </c>
      <c r="W5100" s="403">
        <v>6.8</v>
      </c>
      <c r="X5100" s="404">
        <v>0.34050999999999998</v>
      </c>
      <c r="Y5100" s="403">
        <f>X5100+(S5100*((U5100-INDEX('[1]Center of Mass'!$B$8:$M$105,MATCH(A5100,'[1]Center of Mass'!$B$8:$B$105,0),9))^2+(V5100-INDEX('[1]Center of Mass'!$B$8:$M$105,MATCH(A5100,'[1]Center of Mass'!$B$8:$B$105,0),10))^2))</f>
        <v>466.06885864200018</v>
      </c>
    </row>
    <row r="5101" spans="1:25">
      <c r="A5101" s="403" t="s">
        <v>23</v>
      </c>
      <c r="B5101" s="403" t="s">
        <v>489</v>
      </c>
      <c r="C5101" s="403" t="s">
        <v>343</v>
      </c>
      <c r="D5101" s="403" t="s">
        <v>344</v>
      </c>
      <c r="E5101" s="403" t="s">
        <v>1455</v>
      </c>
      <c r="F5101" s="403">
        <v>0</v>
      </c>
      <c r="O5101" s="403" t="s">
        <v>345</v>
      </c>
      <c r="R5101" s="403">
        <v>4</v>
      </c>
      <c r="S5101" s="403">
        <v>1.4185000000000001</v>
      </c>
      <c r="T5101" s="403">
        <v>4.782</v>
      </c>
      <c r="U5101" s="403">
        <v>5.25</v>
      </c>
      <c r="V5101" s="403">
        <v>9.1539999999999999</v>
      </c>
      <c r="W5101" s="403">
        <v>6.8</v>
      </c>
      <c r="X5101" s="404">
        <v>0.34050999999999998</v>
      </c>
      <c r="Y5101" s="403">
        <f>X5101+(S5101*((U5101-INDEX('[1]Center of Mass'!$B$8:$M$105,MATCH(A5101,'[1]Center of Mass'!$B$8:$B$105,0),9))^2+(V5101-INDEX('[1]Center of Mass'!$B$8:$M$105,MATCH(A5101,'[1]Center of Mass'!$B$8:$B$105,0),10))^2))</f>
        <v>402.68517204200015</v>
      </c>
    </row>
    <row r="5102" spans="1:25">
      <c r="A5102" s="403" t="s">
        <v>23</v>
      </c>
      <c r="B5102" s="403" t="s">
        <v>490</v>
      </c>
      <c r="C5102" s="403" t="s">
        <v>343</v>
      </c>
      <c r="D5102" s="403" t="s">
        <v>344</v>
      </c>
      <c r="E5102" s="403" t="s">
        <v>1455</v>
      </c>
      <c r="F5102" s="403">
        <v>0</v>
      </c>
      <c r="O5102" s="403" t="s">
        <v>345</v>
      </c>
      <c r="R5102" s="403">
        <v>4</v>
      </c>
      <c r="S5102" s="403">
        <v>1.4185000000000001</v>
      </c>
      <c r="T5102" s="403">
        <v>4.782</v>
      </c>
      <c r="U5102" s="403">
        <v>6.55</v>
      </c>
      <c r="V5102" s="403">
        <v>9.1539999999999999</v>
      </c>
      <c r="W5102" s="403">
        <v>6.8</v>
      </c>
      <c r="X5102" s="404">
        <v>0.34050999999999998</v>
      </c>
      <c r="Y5102" s="403">
        <f>X5102+(S5102*((U5102-INDEX('[1]Center of Mass'!$B$8:$M$105,MATCH(A5102,'[1]Center of Mass'!$B$8:$B$105,0),9))^2+(V5102-INDEX('[1]Center of Mass'!$B$8:$M$105,MATCH(A5102,'[1]Center of Mass'!$B$8:$B$105,0),10))^2))</f>
        <v>344.09601544200007</v>
      </c>
    </row>
    <row r="5103" spans="1:25">
      <c r="A5103" s="403" t="s">
        <v>23</v>
      </c>
      <c r="B5103" s="403" t="s">
        <v>491</v>
      </c>
      <c r="C5103" s="403" t="s">
        <v>343</v>
      </c>
      <c r="D5103" s="403" t="s">
        <v>344</v>
      </c>
      <c r="E5103" s="403" t="s">
        <v>1455</v>
      </c>
      <c r="F5103" s="403">
        <v>0</v>
      </c>
      <c r="O5103" s="403" t="s">
        <v>345</v>
      </c>
      <c r="R5103" s="403">
        <v>4</v>
      </c>
      <c r="S5103" s="403">
        <v>1.2547999999999999</v>
      </c>
      <c r="T5103" s="403">
        <v>4.4820000000000002</v>
      </c>
      <c r="U5103" s="403">
        <v>7.7750000000000004</v>
      </c>
      <c r="V5103" s="403">
        <v>9.1539999999999999</v>
      </c>
      <c r="W5103" s="403">
        <v>6.8</v>
      </c>
      <c r="X5103" s="404">
        <v>0.26279000000000002</v>
      </c>
      <c r="Y5103" s="403">
        <f>X5103+(S5103*((U5103-INDEX('[1]Center of Mass'!$B$8:$M$105,MATCH(A5103,'[1]Center of Mass'!$B$8:$B$105,0),9))^2+(V5103-INDEX('[1]Center of Mass'!$B$8:$M$105,MATCH(A5103,'[1]Center of Mass'!$B$8:$B$105,0),10))^2))</f>
        <v>259.39123308360001</v>
      </c>
    </row>
    <row r="5104" spans="1:25">
      <c r="A5104" s="403" t="s">
        <v>23</v>
      </c>
      <c r="B5104" s="403" t="s">
        <v>492</v>
      </c>
      <c r="C5104" s="403" t="s">
        <v>343</v>
      </c>
      <c r="D5104" s="403" t="s">
        <v>344</v>
      </c>
      <c r="E5104" s="403" t="s">
        <v>1455</v>
      </c>
      <c r="F5104" s="403">
        <v>0</v>
      </c>
      <c r="O5104" s="403" t="s">
        <v>345</v>
      </c>
      <c r="R5104" s="403">
        <v>4</v>
      </c>
      <c r="S5104" s="403">
        <v>1.2547999999999999</v>
      </c>
      <c r="T5104" s="403">
        <v>4.4820000000000002</v>
      </c>
      <c r="U5104" s="403">
        <v>8.9250000000000007</v>
      </c>
      <c r="V5104" s="403">
        <v>9.1539999999999999</v>
      </c>
      <c r="W5104" s="403">
        <v>6.8</v>
      </c>
      <c r="X5104" s="404">
        <v>0.26279000000000002</v>
      </c>
      <c r="Y5104" s="403">
        <f>X5104+(S5104*((U5104-INDEX('[1]Center of Mass'!$B$8:$M$105,MATCH(A5104,'[1]Center of Mass'!$B$8:$B$105,0),9))^2+(V5104-INDEX('[1]Center of Mass'!$B$8:$M$105,MATCH(A5104,'[1]Center of Mass'!$B$8:$B$105,0),10))^2))</f>
        <v>220.6143996436</v>
      </c>
    </row>
    <row r="5105" spans="1:25">
      <c r="A5105" s="403" t="s">
        <v>23</v>
      </c>
      <c r="B5105" s="403" t="s">
        <v>493</v>
      </c>
      <c r="C5105" s="403" t="s">
        <v>343</v>
      </c>
      <c r="D5105" s="403" t="s">
        <v>344</v>
      </c>
      <c r="E5105" s="403" t="s">
        <v>1455</v>
      </c>
      <c r="F5105" s="403">
        <v>0</v>
      </c>
      <c r="O5105" s="403" t="s">
        <v>345</v>
      </c>
      <c r="R5105" s="403">
        <v>4</v>
      </c>
      <c r="S5105" s="403">
        <v>1.7414000000000001</v>
      </c>
      <c r="T5105" s="403">
        <v>5.3739999999999997</v>
      </c>
      <c r="U5105" s="403">
        <v>10.298</v>
      </c>
      <c r="V5105" s="403">
        <v>9.1539999999999999</v>
      </c>
      <c r="W5105" s="403">
        <v>6.8</v>
      </c>
      <c r="X5105" s="404">
        <v>0.54237000000000002</v>
      </c>
      <c r="Y5105" s="403">
        <f>X5105+(S5105*((U5105-INDEX('[1]Center of Mass'!$B$8:$M$105,MATCH(A5105,'[1]Center of Mass'!$B$8:$B$105,0),9))^2+(V5105-INDEX('[1]Center of Mass'!$B$8:$M$105,MATCH(A5105,'[1]Center of Mass'!$B$8:$B$105,0),10))^2))</f>
        <v>248.12727329200007</v>
      </c>
    </row>
    <row r="5106" spans="1:25">
      <c r="A5106" s="403" t="s">
        <v>23</v>
      </c>
      <c r="B5106" s="403" t="s">
        <v>494</v>
      </c>
      <c r="C5106" s="403" t="s">
        <v>343</v>
      </c>
      <c r="D5106" s="403" t="s">
        <v>344</v>
      </c>
      <c r="E5106" s="403" t="s">
        <v>1455</v>
      </c>
      <c r="F5106" s="403">
        <v>0</v>
      </c>
      <c r="O5106" s="403" t="s">
        <v>345</v>
      </c>
      <c r="R5106" s="403">
        <v>4</v>
      </c>
      <c r="S5106" s="403">
        <v>1.7503</v>
      </c>
      <c r="T5106" s="403">
        <v>5.39</v>
      </c>
      <c r="U5106" s="403">
        <v>11.898</v>
      </c>
      <c r="V5106" s="403">
        <v>9.1539999999999999</v>
      </c>
      <c r="W5106" s="403">
        <v>6.8</v>
      </c>
      <c r="X5106" s="404">
        <v>0.54896</v>
      </c>
      <c r="Y5106" s="403">
        <f>X5106+(S5106*((U5106-INDEX('[1]Center of Mass'!$B$8:$M$105,MATCH(A5106,'[1]Center of Mass'!$B$8:$B$105,0),9))^2+(V5106-INDEX('[1]Center of Mass'!$B$8:$M$105,MATCH(A5106,'[1]Center of Mass'!$B$8:$B$105,0),10))^2))</f>
        <v>189.53616725400008</v>
      </c>
    </row>
    <row r="5107" spans="1:25">
      <c r="A5107" s="403" t="s">
        <v>23</v>
      </c>
      <c r="B5107" s="403" t="s">
        <v>495</v>
      </c>
      <c r="C5107" s="403" t="s">
        <v>343</v>
      </c>
      <c r="D5107" s="403" t="s">
        <v>344</v>
      </c>
      <c r="E5107" s="403" t="s">
        <v>1455</v>
      </c>
      <c r="F5107" s="403">
        <v>0</v>
      </c>
      <c r="O5107" s="403" t="s">
        <v>345</v>
      </c>
      <c r="R5107" s="403">
        <v>4</v>
      </c>
      <c r="S5107" s="403">
        <v>1.2037</v>
      </c>
      <c r="T5107" s="403">
        <v>4.3890000000000002</v>
      </c>
      <c r="U5107" s="403">
        <v>13.252000000000001</v>
      </c>
      <c r="V5107" s="403">
        <v>9.1539999999999999</v>
      </c>
      <c r="W5107" s="403">
        <v>6.8</v>
      </c>
      <c r="X5107" s="404">
        <v>0.24149999999999999</v>
      </c>
      <c r="Y5107" s="403">
        <f>X5107+(S5107*((U5107-INDEX('[1]Center of Mass'!$B$8:$M$105,MATCH(A5107,'[1]Center of Mass'!$B$8:$B$105,0),9))^2+(V5107-INDEX('[1]Center of Mass'!$B$8:$M$105,MATCH(A5107,'[1]Center of Mass'!$B$8:$B$105,0),10))^2))</f>
        <v>100.18566433040003</v>
      </c>
    </row>
    <row r="5108" spans="1:25">
      <c r="A5108" s="403" t="s">
        <v>23</v>
      </c>
      <c r="B5108" s="403" t="s">
        <v>496</v>
      </c>
      <c r="C5108" s="403" t="s">
        <v>343</v>
      </c>
      <c r="D5108" s="403" t="s">
        <v>344</v>
      </c>
      <c r="E5108" s="403" t="s">
        <v>1455</v>
      </c>
      <c r="F5108" s="403">
        <v>0</v>
      </c>
      <c r="O5108" s="403" t="s">
        <v>345</v>
      </c>
      <c r="R5108" s="403">
        <v>4</v>
      </c>
      <c r="S5108" s="403">
        <v>1.2037</v>
      </c>
      <c r="T5108" s="403">
        <v>4.3890000000000002</v>
      </c>
      <c r="U5108" s="403">
        <v>14.355</v>
      </c>
      <c r="V5108" s="403">
        <v>9.1539999999999999</v>
      </c>
      <c r="W5108" s="403">
        <v>6.8</v>
      </c>
      <c r="X5108" s="404">
        <v>0.24149999999999999</v>
      </c>
      <c r="Y5108" s="403">
        <f>X5108+(S5108*((U5108-INDEX('[1]Center of Mass'!$B$8:$M$105,MATCH(A5108,'[1]Center of Mass'!$B$8:$B$105,0),9))^2+(V5108-INDEX('[1]Center of Mass'!$B$8:$M$105,MATCH(A5108,'[1]Center of Mass'!$B$8:$B$105,0),10))^2))</f>
        <v>78.989235568900014</v>
      </c>
    </row>
    <row r="5109" spans="1:25">
      <c r="A5109" s="403" t="s">
        <v>23</v>
      </c>
      <c r="B5109" s="403" t="s">
        <v>497</v>
      </c>
      <c r="C5109" s="403" t="s">
        <v>343</v>
      </c>
      <c r="D5109" s="403" t="s">
        <v>344</v>
      </c>
      <c r="E5109" s="403" t="s">
        <v>1455</v>
      </c>
      <c r="F5109" s="403">
        <v>0</v>
      </c>
      <c r="O5109" s="403" t="s">
        <v>345</v>
      </c>
      <c r="R5109" s="403">
        <v>4</v>
      </c>
      <c r="S5109" s="403">
        <v>1.2037</v>
      </c>
      <c r="T5109" s="403">
        <v>4.3890000000000002</v>
      </c>
      <c r="U5109" s="403">
        <v>15.458</v>
      </c>
      <c r="V5109" s="403">
        <v>9.1539999999999999</v>
      </c>
      <c r="W5109" s="403">
        <v>6.8</v>
      </c>
      <c r="X5109" s="404">
        <v>0.24149999999999999</v>
      </c>
      <c r="Y5109" s="403">
        <f>X5109+(S5109*((U5109-INDEX('[1]Center of Mass'!$B$8:$M$105,MATCH(A5109,'[1]Center of Mass'!$B$8:$B$105,0),9))^2+(V5109-INDEX('[1]Center of Mass'!$B$8:$M$105,MATCH(A5109,'[1]Center of Mass'!$B$8:$B$105,0),10))^2))</f>
        <v>60.721671314000034</v>
      </c>
    </row>
    <row r="5110" spans="1:25">
      <c r="A5110" s="403" t="s">
        <v>23</v>
      </c>
      <c r="B5110" s="403" t="s">
        <v>704</v>
      </c>
      <c r="C5110" s="403" t="s">
        <v>343</v>
      </c>
      <c r="D5110" s="403" t="s">
        <v>344</v>
      </c>
      <c r="E5110" s="403" t="s">
        <v>1455</v>
      </c>
      <c r="F5110" s="403">
        <v>0</v>
      </c>
      <c r="O5110" s="403" t="s">
        <v>345</v>
      </c>
      <c r="R5110" s="403">
        <v>4</v>
      </c>
      <c r="S5110" s="403">
        <v>1.2989999999999999</v>
      </c>
      <c r="T5110" s="403">
        <v>4.5629999999999997</v>
      </c>
      <c r="U5110" s="403">
        <v>16.605</v>
      </c>
      <c r="V5110" s="403">
        <v>9.1539999999999999</v>
      </c>
      <c r="W5110" s="403">
        <v>6.8</v>
      </c>
      <c r="X5110" s="404">
        <v>0.2823</v>
      </c>
      <c r="Y5110" s="403">
        <f>X5110+(S5110*((U5110-INDEX('[1]Center of Mass'!$B$8:$M$105,MATCH(A5110,'[1]Center of Mass'!$B$8:$B$105,0),9))^2+(V5110-INDEX('[1]Center of Mass'!$B$8:$M$105,MATCH(A5110,'[1]Center of Mass'!$B$8:$B$105,0),10))^2))</f>
        <v>48.40297170300002</v>
      </c>
    </row>
    <row r="5111" spans="1:25">
      <c r="A5111" s="403" t="s">
        <v>23</v>
      </c>
      <c r="B5111" s="403" t="s">
        <v>706</v>
      </c>
      <c r="C5111" s="403" t="s">
        <v>343</v>
      </c>
      <c r="D5111" s="403" t="s">
        <v>344</v>
      </c>
      <c r="E5111" s="403" t="s">
        <v>1455</v>
      </c>
      <c r="F5111" s="403">
        <v>0</v>
      </c>
      <c r="O5111" s="403" t="s">
        <v>345</v>
      </c>
      <c r="R5111" s="403">
        <v>4</v>
      </c>
      <c r="S5111" s="403">
        <v>0.80830000000000002</v>
      </c>
      <c r="T5111" s="403">
        <v>3.5960000000000001</v>
      </c>
      <c r="U5111" s="403">
        <v>0.80500000000000005</v>
      </c>
      <c r="V5111" s="403">
        <v>10.154</v>
      </c>
      <c r="W5111" s="403">
        <v>6.8</v>
      </c>
      <c r="X5111" s="404">
        <v>0.10891000000000001</v>
      </c>
      <c r="Y5111" s="403">
        <f>X5111+(S5111*((U5111-INDEX('[1]Center of Mass'!$B$8:$M$105,MATCH(A5111,'[1]Center of Mass'!$B$8:$B$105,0),9))^2+(V5111-INDEX('[1]Center of Mass'!$B$8:$M$105,MATCH(A5111,'[1]Center of Mass'!$B$8:$B$105,0),10))^2))</f>
        <v>359.81534037510005</v>
      </c>
    </row>
    <row r="5112" spans="1:25">
      <c r="A5112" s="403" t="s">
        <v>23</v>
      </c>
      <c r="B5112" s="403" t="s">
        <v>707</v>
      </c>
      <c r="C5112" s="403" t="s">
        <v>343</v>
      </c>
      <c r="D5112" s="403" t="s">
        <v>344</v>
      </c>
      <c r="E5112" s="403" t="s">
        <v>1455</v>
      </c>
      <c r="F5112" s="403">
        <v>0</v>
      </c>
      <c r="O5112" s="403" t="s">
        <v>345</v>
      </c>
      <c r="R5112" s="403">
        <v>4</v>
      </c>
      <c r="S5112" s="403">
        <v>0.93159999999999998</v>
      </c>
      <c r="T5112" s="403">
        <v>3.8679999999999999</v>
      </c>
      <c r="U5112" s="403">
        <v>1.7629999999999999</v>
      </c>
      <c r="V5112" s="403">
        <v>10.154</v>
      </c>
      <c r="W5112" s="403">
        <v>6.8</v>
      </c>
      <c r="X5112" s="404">
        <v>0.14568999999999999</v>
      </c>
      <c r="Y5112" s="403">
        <f>X5112+(S5112*((U5112-INDEX('[1]Center of Mass'!$B$8:$M$105,MATCH(A5112,'[1]Center of Mass'!$B$8:$B$105,0),9))^2+(V5112-INDEX('[1]Center of Mass'!$B$8:$M$105,MATCH(A5112,'[1]Center of Mass'!$B$8:$B$105,0),10))^2))</f>
        <v>378.12763811400009</v>
      </c>
    </row>
    <row r="5113" spans="1:25">
      <c r="A5113" s="403" t="s">
        <v>23</v>
      </c>
      <c r="B5113" s="403" t="s">
        <v>708</v>
      </c>
      <c r="C5113" s="403" t="s">
        <v>343</v>
      </c>
      <c r="D5113" s="403" t="s">
        <v>344</v>
      </c>
      <c r="E5113" s="403" t="s">
        <v>1455</v>
      </c>
      <c r="F5113" s="403">
        <v>0</v>
      </c>
      <c r="O5113" s="403" t="s">
        <v>345</v>
      </c>
      <c r="R5113" s="403">
        <v>4</v>
      </c>
      <c r="S5113" s="403">
        <v>0.93159999999999998</v>
      </c>
      <c r="T5113" s="403">
        <v>3.8679999999999999</v>
      </c>
      <c r="U5113" s="403">
        <v>2.7879999999999998</v>
      </c>
      <c r="V5113" s="403">
        <v>10.154</v>
      </c>
      <c r="W5113" s="403">
        <v>6.8</v>
      </c>
      <c r="X5113" s="404">
        <v>0.14568999999999999</v>
      </c>
      <c r="Y5113" s="403">
        <f>X5113+(S5113*((U5113-INDEX('[1]Center of Mass'!$B$8:$M$105,MATCH(A5113,'[1]Center of Mass'!$B$8:$B$105,0),9))^2+(V5113-INDEX('[1]Center of Mass'!$B$8:$M$105,MATCH(A5113,'[1]Center of Mass'!$B$8:$B$105,0),10))^2))</f>
        <v>340.86687542400006</v>
      </c>
    </row>
    <row r="5114" spans="1:25">
      <c r="A5114" s="403" t="s">
        <v>23</v>
      </c>
      <c r="B5114" s="403" t="s">
        <v>709</v>
      </c>
      <c r="C5114" s="403" t="s">
        <v>343</v>
      </c>
      <c r="D5114" s="403" t="s">
        <v>344</v>
      </c>
      <c r="E5114" s="403" t="s">
        <v>1455</v>
      </c>
      <c r="F5114" s="403">
        <v>0</v>
      </c>
      <c r="O5114" s="403" t="s">
        <v>345</v>
      </c>
      <c r="R5114" s="403">
        <v>4</v>
      </c>
      <c r="S5114" s="403">
        <v>1.1815</v>
      </c>
      <c r="T5114" s="403">
        <v>4.4180000000000001</v>
      </c>
      <c r="U5114" s="403">
        <v>3.95</v>
      </c>
      <c r="V5114" s="403">
        <v>10.154</v>
      </c>
      <c r="W5114" s="403">
        <v>6.8</v>
      </c>
      <c r="X5114" s="404">
        <v>0.24773000000000001</v>
      </c>
      <c r="Y5114" s="403">
        <f>X5114+(S5114*((U5114-INDEX('[1]Center of Mass'!$B$8:$M$105,MATCH(A5114,'[1]Center of Mass'!$B$8:$B$105,0),9))^2+(V5114-INDEX('[1]Center of Mass'!$B$8:$M$105,MATCH(A5114,'[1]Center of Mass'!$B$8:$B$105,0),10))^2))</f>
        <v>381.79724255800011</v>
      </c>
    </row>
    <row r="5115" spans="1:25">
      <c r="A5115" s="403" t="s">
        <v>23</v>
      </c>
      <c r="B5115" s="403" t="s">
        <v>710</v>
      </c>
      <c r="C5115" s="403" t="s">
        <v>343</v>
      </c>
      <c r="D5115" s="403" t="s">
        <v>344</v>
      </c>
      <c r="E5115" s="403" t="s">
        <v>1455</v>
      </c>
      <c r="F5115" s="403">
        <v>0</v>
      </c>
      <c r="O5115" s="403" t="s">
        <v>345</v>
      </c>
      <c r="R5115" s="403">
        <v>4</v>
      </c>
      <c r="S5115" s="403">
        <v>1.1815</v>
      </c>
      <c r="T5115" s="403">
        <v>4.4180000000000001</v>
      </c>
      <c r="U5115" s="403">
        <v>5.25</v>
      </c>
      <c r="V5115" s="403">
        <v>10.154</v>
      </c>
      <c r="W5115" s="403">
        <v>6.8</v>
      </c>
      <c r="X5115" s="404">
        <v>0.24773000000000001</v>
      </c>
      <c r="Y5115" s="403">
        <f>X5115+(S5115*((U5115-INDEX('[1]Center of Mass'!$B$8:$M$105,MATCH(A5115,'[1]Center of Mass'!$B$8:$B$105,0),9))^2+(V5115-INDEX('[1]Center of Mass'!$B$8:$M$105,MATCH(A5115,'[1]Center of Mass'!$B$8:$B$105,0),10))^2))</f>
        <v>329.00356915800012</v>
      </c>
    </row>
    <row r="5116" spans="1:25">
      <c r="A5116" s="403" t="s">
        <v>23</v>
      </c>
      <c r="B5116" s="403" t="s">
        <v>711</v>
      </c>
      <c r="C5116" s="403" t="s">
        <v>343</v>
      </c>
      <c r="D5116" s="403" t="s">
        <v>344</v>
      </c>
      <c r="E5116" s="403" t="s">
        <v>1455</v>
      </c>
      <c r="F5116" s="403">
        <v>0</v>
      </c>
      <c r="O5116" s="403" t="s">
        <v>345</v>
      </c>
      <c r="R5116" s="403">
        <v>4</v>
      </c>
      <c r="S5116" s="403">
        <v>1.1815</v>
      </c>
      <c r="T5116" s="403">
        <v>4.4180000000000001</v>
      </c>
      <c r="U5116" s="403">
        <v>6.55</v>
      </c>
      <c r="V5116" s="403">
        <v>10.154</v>
      </c>
      <c r="W5116" s="403">
        <v>6.8</v>
      </c>
      <c r="X5116" s="404">
        <v>0.24773000000000001</v>
      </c>
      <c r="Y5116" s="403">
        <f>X5116+(S5116*((U5116-INDEX('[1]Center of Mass'!$B$8:$M$105,MATCH(A5116,'[1]Center of Mass'!$B$8:$B$105,0),9))^2+(V5116-INDEX('[1]Center of Mass'!$B$8:$M$105,MATCH(A5116,'[1]Center of Mass'!$B$8:$B$105,0),10))^2))</f>
        <v>280.20336575800002</v>
      </c>
    </row>
    <row r="5117" spans="1:25">
      <c r="A5117" s="403" t="s">
        <v>23</v>
      </c>
      <c r="B5117" s="403" t="s">
        <v>712</v>
      </c>
      <c r="C5117" s="403" t="s">
        <v>343</v>
      </c>
      <c r="D5117" s="403" t="s">
        <v>344</v>
      </c>
      <c r="E5117" s="403" t="s">
        <v>1455</v>
      </c>
      <c r="F5117" s="403">
        <v>0</v>
      </c>
      <c r="O5117" s="403" t="s">
        <v>345</v>
      </c>
      <c r="R5117" s="403">
        <v>4</v>
      </c>
      <c r="S5117" s="403">
        <v>1.0451999999999999</v>
      </c>
      <c r="T5117" s="403">
        <v>4.1180000000000003</v>
      </c>
      <c r="U5117" s="403">
        <v>7.7750000000000004</v>
      </c>
      <c r="V5117" s="403">
        <v>10.154</v>
      </c>
      <c r="W5117" s="403">
        <v>6.8</v>
      </c>
      <c r="X5117" s="404">
        <v>0.18712999999999999</v>
      </c>
      <c r="Y5117" s="403">
        <f>X5117+(S5117*((U5117-INDEX('[1]Center of Mass'!$B$8:$M$105,MATCH(A5117,'[1]Center of Mass'!$B$8:$B$105,0),9))^2+(V5117-INDEX('[1]Center of Mass'!$B$8:$M$105,MATCH(A5117,'[1]Center of Mass'!$B$8:$B$105,0),10))^2))</f>
        <v>210.3995904164</v>
      </c>
    </row>
    <row r="5118" spans="1:25">
      <c r="A5118" s="403" t="s">
        <v>23</v>
      </c>
      <c r="B5118" s="403" t="s">
        <v>713</v>
      </c>
      <c r="C5118" s="403" t="s">
        <v>343</v>
      </c>
      <c r="D5118" s="403" t="s">
        <v>344</v>
      </c>
      <c r="E5118" s="403" t="s">
        <v>1455</v>
      </c>
      <c r="F5118" s="403">
        <v>0</v>
      </c>
      <c r="O5118" s="403" t="s">
        <v>345</v>
      </c>
      <c r="R5118" s="403">
        <v>4</v>
      </c>
      <c r="S5118" s="403">
        <v>1.0451999999999999</v>
      </c>
      <c r="T5118" s="403">
        <v>4.1180000000000003</v>
      </c>
      <c r="U5118" s="403">
        <v>8.9250000000000007</v>
      </c>
      <c r="V5118" s="403">
        <v>10.154</v>
      </c>
      <c r="W5118" s="403">
        <v>6.8</v>
      </c>
      <c r="X5118" s="404">
        <v>0.18712999999999999</v>
      </c>
      <c r="Y5118" s="403">
        <f>X5118+(S5118*((U5118-INDEX('[1]Center of Mass'!$B$8:$M$105,MATCH(A5118,'[1]Center of Mass'!$B$8:$B$105,0),9))^2+(V5118-INDEX('[1]Center of Mass'!$B$8:$M$105,MATCH(A5118,'[1]Center of Mass'!$B$8:$B$105,0),10))^2))</f>
        <v>178.0999838564</v>
      </c>
    </row>
    <row r="5119" spans="1:25">
      <c r="A5119" s="403" t="s">
        <v>23</v>
      </c>
      <c r="B5119" s="403" t="s">
        <v>714</v>
      </c>
      <c r="C5119" s="403" t="s">
        <v>343</v>
      </c>
      <c r="D5119" s="403" t="s">
        <v>344</v>
      </c>
      <c r="E5119" s="403" t="s">
        <v>1455</v>
      </c>
      <c r="F5119" s="403">
        <v>0</v>
      </c>
      <c r="O5119" s="403" t="s">
        <v>345</v>
      </c>
      <c r="R5119" s="403">
        <v>4</v>
      </c>
      <c r="S5119" s="403">
        <v>1.4504999999999999</v>
      </c>
      <c r="T5119" s="403">
        <v>5.01</v>
      </c>
      <c r="U5119" s="403">
        <v>10.298</v>
      </c>
      <c r="V5119" s="403">
        <v>10.154</v>
      </c>
      <c r="W5119" s="403">
        <v>6.8</v>
      </c>
      <c r="X5119" s="404">
        <v>0.40770000000000001</v>
      </c>
      <c r="Y5119" s="403">
        <f>X5119+(S5119*((U5119-INDEX('[1]Center of Mass'!$B$8:$M$105,MATCH(A5119,'[1]Center of Mass'!$B$8:$B$105,0),9))^2+(V5119-INDEX('[1]Center of Mass'!$B$8:$M$105,MATCH(A5119,'[1]Center of Mass'!$B$8:$B$105,0),10))^2))</f>
        <v>198.81837489000003</v>
      </c>
    </row>
    <row r="5120" spans="1:25">
      <c r="A5120" s="403" t="s">
        <v>23</v>
      </c>
      <c r="B5120" s="403" t="s">
        <v>715</v>
      </c>
      <c r="C5120" s="403" t="s">
        <v>343</v>
      </c>
      <c r="D5120" s="403" t="s">
        <v>344</v>
      </c>
      <c r="E5120" s="403" t="s">
        <v>1455</v>
      </c>
      <c r="F5120" s="403">
        <v>0</v>
      </c>
      <c r="O5120" s="403" t="s">
        <v>345</v>
      </c>
      <c r="R5120" s="403">
        <v>4</v>
      </c>
      <c r="S5120" s="403">
        <v>1.4579</v>
      </c>
      <c r="T5120" s="403">
        <v>5.0259999999999998</v>
      </c>
      <c r="U5120" s="403">
        <v>11.898</v>
      </c>
      <c r="V5120" s="403">
        <v>10.154</v>
      </c>
      <c r="W5120" s="403">
        <v>6.8</v>
      </c>
      <c r="X5120" s="404">
        <v>0.41295999999999999</v>
      </c>
      <c r="Y5120" s="403">
        <f>X5120+(S5120*((U5120-INDEX('[1]Center of Mass'!$B$8:$M$105,MATCH(A5120,'[1]Center of Mass'!$B$8:$B$105,0),9))^2+(V5120-INDEX('[1]Center of Mass'!$B$8:$M$105,MATCH(A5120,'[1]Center of Mass'!$B$8:$B$105,0),10))^2))</f>
        <v>149.97335182200007</v>
      </c>
    </row>
    <row r="5121" spans="1:25">
      <c r="A5121" s="403" t="s">
        <v>23</v>
      </c>
      <c r="B5121" s="403" t="s">
        <v>716</v>
      </c>
      <c r="C5121" s="403" t="s">
        <v>343</v>
      </c>
      <c r="D5121" s="403" t="s">
        <v>344</v>
      </c>
      <c r="E5121" s="403" t="s">
        <v>1455</v>
      </c>
      <c r="F5121" s="403">
        <v>0</v>
      </c>
      <c r="O5121" s="403" t="s">
        <v>345</v>
      </c>
      <c r="R5121" s="403">
        <v>4</v>
      </c>
      <c r="S5121" s="403">
        <v>1.0025999999999999</v>
      </c>
      <c r="T5121" s="403">
        <v>4.024</v>
      </c>
      <c r="U5121" s="403">
        <v>13.252000000000001</v>
      </c>
      <c r="V5121" s="403">
        <v>10.154</v>
      </c>
      <c r="W5121" s="403">
        <v>6.8</v>
      </c>
      <c r="X5121" s="404">
        <v>0.17069999999999999</v>
      </c>
      <c r="Y5121" s="403">
        <f>X5121+(S5121*((U5121-INDEX('[1]Center of Mass'!$B$8:$M$105,MATCH(A5121,'[1]Center of Mass'!$B$8:$B$105,0),9))^2+(V5121-INDEX('[1]Center of Mass'!$B$8:$M$105,MATCH(A5121,'[1]Center of Mass'!$B$8:$B$105,0),10))^2))</f>
        <v>78.015363259200001</v>
      </c>
    </row>
    <row r="5122" spans="1:25">
      <c r="A5122" s="403" t="s">
        <v>23</v>
      </c>
      <c r="B5122" s="403" t="s">
        <v>717</v>
      </c>
      <c r="C5122" s="403" t="s">
        <v>343</v>
      </c>
      <c r="D5122" s="403" t="s">
        <v>344</v>
      </c>
      <c r="E5122" s="403" t="s">
        <v>1455</v>
      </c>
      <c r="F5122" s="403">
        <v>0</v>
      </c>
      <c r="O5122" s="403" t="s">
        <v>345</v>
      </c>
      <c r="R5122" s="403">
        <v>4</v>
      </c>
      <c r="S5122" s="403">
        <v>1.0025999999999999</v>
      </c>
      <c r="T5122" s="403">
        <v>4.024</v>
      </c>
      <c r="U5122" s="403">
        <v>14.355</v>
      </c>
      <c r="V5122" s="403">
        <v>10.154</v>
      </c>
      <c r="W5122" s="403">
        <v>6.8</v>
      </c>
      <c r="X5122" s="404">
        <v>0.17069999999999999</v>
      </c>
      <c r="Y5122" s="403">
        <f>X5122+(S5122*((U5122-INDEX('[1]Center of Mass'!$B$8:$M$105,MATCH(A5122,'[1]Center of Mass'!$B$8:$B$105,0),9))^2+(V5122-INDEX('[1]Center of Mass'!$B$8:$M$105,MATCH(A5122,'[1]Center of Mass'!$B$8:$B$105,0),10))^2))</f>
        <v>60.360183832200008</v>
      </c>
    </row>
    <row r="5123" spans="1:25">
      <c r="A5123" s="403" t="s">
        <v>23</v>
      </c>
      <c r="B5123" s="403" t="s">
        <v>718</v>
      </c>
      <c r="C5123" s="403" t="s">
        <v>343</v>
      </c>
      <c r="D5123" s="403" t="s">
        <v>344</v>
      </c>
      <c r="E5123" s="403" t="s">
        <v>1455</v>
      </c>
      <c r="F5123" s="403">
        <v>0</v>
      </c>
      <c r="O5123" s="403" t="s">
        <v>345</v>
      </c>
      <c r="R5123" s="403">
        <v>4</v>
      </c>
      <c r="S5123" s="403">
        <v>1.0025999999999999</v>
      </c>
      <c r="T5123" s="403">
        <v>4.024</v>
      </c>
      <c r="U5123" s="403">
        <v>15.458</v>
      </c>
      <c r="V5123" s="403">
        <v>10.154</v>
      </c>
      <c r="W5123" s="403">
        <v>6.8</v>
      </c>
      <c r="X5123" s="404">
        <v>0.17069999999999999</v>
      </c>
      <c r="Y5123" s="403">
        <f>X5123+(S5123*((U5123-INDEX('[1]Center of Mass'!$B$8:$M$105,MATCH(A5123,'[1]Center of Mass'!$B$8:$B$105,0),9))^2+(V5123-INDEX('[1]Center of Mass'!$B$8:$M$105,MATCH(A5123,'[1]Center of Mass'!$B$8:$B$105,0),10))^2))</f>
        <v>45.144548772000014</v>
      </c>
    </row>
    <row r="5124" spans="1:25">
      <c r="A5124" s="403" t="s">
        <v>23</v>
      </c>
      <c r="B5124" s="403" t="s">
        <v>719</v>
      </c>
      <c r="C5124" s="403" t="s">
        <v>343</v>
      </c>
      <c r="D5124" s="403" t="s">
        <v>344</v>
      </c>
      <c r="E5124" s="403" t="s">
        <v>1455</v>
      </c>
      <c r="F5124" s="403">
        <v>0</v>
      </c>
      <c r="O5124" s="403" t="s">
        <v>345</v>
      </c>
      <c r="R5124" s="403">
        <v>4</v>
      </c>
      <c r="S5124" s="403">
        <v>1.0820000000000001</v>
      </c>
      <c r="T5124" s="403">
        <v>4.1989999999999998</v>
      </c>
      <c r="U5124" s="403">
        <v>16.605</v>
      </c>
      <c r="V5124" s="403">
        <v>10.154</v>
      </c>
      <c r="W5124" s="403">
        <v>6.8</v>
      </c>
      <c r="X5124" s="404">
        <v>0.20227000000000001</v>
      </c>
      <c r="Y5124" s="403">
        <f>X5124+(S5124*((U5124-INDEX('[1]Center of Mass'!$B$8:$M$105,MATCH(A5124,'[1]Center of Mass'!$B$8:$B$105,0),9))^2+(V5124-INDEX('[1]Center of Mass'!$B$8:$M$105,MATCH(A5124,'[1]Center of Mass'!$B$8:$B$105,0),10))^2))</f>
        <v>34.454491554000015</v>
      </c>
    </row>
    <row r="5125" spans="1:25">
      <c r="A5125" s="403" t="s">
        <v>23</v>
      </c>
      <c r="B5125" s="403" t="s">
        <v>720</v>
      </c>
      <c r="C5125" s="403" t="s">
        <v>343</v>
      </c>
      <c r="D5125" s="403" t="s">
        <v>344</v>
      </c>
      <c r="E5125" s="403" t="s">
        <v>1455</v>
      </c>
      <c r="F5125" s="403">
        <v>0</v>
      </c>
      <c r="O5125" s="403" t="s">
        <v>345</v>
      </c>
      <c r="R5125" s="403">
        <v>4</v>
      </c>
      <c r="S5125" s="403">
        <v>1.0906</v>
      </c>
      <c r="T5125" s="403">
        <v>4.218</v>
      </c>
      <c r="U5125" s="403">
        <v>17.8</v>
      </c>
      <c r="V5125" s="403">
        <v>10.154</v>
      </c>
      <c r="W5125" s="403">
        <v>6.8</v>
      </c>
      <c r="X5125" s="404">
        <v>0.20594999999999999</v>
      </c>
      <c r="Y5125" s="403">
        <f>X5125+(S5125*((U5125-INDEX('[1]Center of Mass'!$B$8:$M$105,MATCH(A5125,'[1]Center of Mass'!$B$8:$B$105,0),9))^2+(V5125-INDEX('[1]Center of Mass'!$B$8:$M$105,MATCH(A5125,'[1]Center of Mass'!$B$8:$B$105,0),10))^2))</f>
        <v>22.783367979200012</v>
      </c>
    </row>
    <row r="5126" spans="1:25">
      <c r="A5126" s="403" t="s">
        <v>23</v>
      </c>
      <c r="B5126" s="403" t="s">
        <v>722</v>
      </c>
      <c r="C5126" s="403" t="s">
        <v>343</v>
      </c>
      <c r="D5126" s="403" t="s">
        <v>344</v>
      </c>
      <c r="E5126" s="403" t="s">
        <v>1455</v>
      </c>
      <c r="F5126" s="403">
        <v>0</v>
      </c>
      <c r="O5126" s="403" t="s">
        <v>345</v>
      </c>
      <c r="R5126" s="403">
        <v>4</v>
      </c>
      <c r="S5126" s="403">
        <v>0.60589999999999999</v>
      </c>
      <c r="T5126" s="403">
        <v>3.2320000000000002</v>
      </c>
      <c r="U5126" s="403">
        <v>1.7629999999999999</v>
      </c>
      <c r="V5126" s="403">
        <v>10.904</v>
      </c>
      <c r="W5126" s="403">
        <v>6.8</v>
      </c>
      <c r="X5126" s="404">
        <v>7.0694000000000007E-2</v>
      </c>
      <c r="Y5126" s="403">
        <f>X5126+(S5126*((U5126-INDEX('[1]Center of Mass'!$B$8:$M$105,MATCH(A5126,'[1]Center of Mass'!$B$8:$B$105,0),9))^2+(V5126-INDEX('[1]Center of Mass'!$B$8:$M$105,MATCH(A5126,'[1]Center of Mass'!$B$8:$B$105,0),10))^2))</f>
        <v>244.25182642350003</v>
      </c>
    </row>
    <row r="5127" spans="1:25">
      <c r="A5127" s="403" t="s">
        <v>23</v>
      </c>
      <c r="B5127" s="403" t="s">
        <v>723</v>
      </c>
      <c r="C5127" s="403" t="s">
        <v>343</v>
      </c>
      <c r="D5127" s="403" t="s">
        <v>344</v>
      </c>
      <c r="E5127" s="403" t="s">
        <v>1455</v>
      </c>
      <c r="F5127" s="403">
        <v>0</v>
      </c>
      <c r="O5127" s="403" t="s">
        <v>345</v>
      </c>
      <c r="R5127" s="403">
        <v>4</v>
      </c>
      <c r="S5127" s="403">
        <v>0.60589999999999999</v>
      </c>
      <c r="T5127" s="403">
        <v>3.2320000000000002</v>
      </c>
      <c r="U5127" s="403">
        <v>2.7879999999999998</v>
      </c>
      <c r="V5127" s="403">
        <v>10.904</v>
      </c>
      <c r="W5127" s="403">
        <v>6.8</v>
      </c>
      <c r="X5127" s="404">
        <v>7.0694000000000007E-2</v>
      </c>
      <c r="Y5127" s="403">
        <f>X5127+(S5127*((U5127-INDEX('[1]Center of Mass'!$B$8:$M$105,MATCH(A5127,'[1]Center of Mass'!$B$8:$B$105,0),9))^2+(V5127-INDEX('[1]Center of Mass'!$B$8:$M$105,MATCH(A5127,'[1]Center of Mass'!$B$8:$B$105,0),10))^2))</f>
        <v>220.01793192599999</v>
      </c>
    </row>
    <row r="5128" spans="1:25">
      <c r="A5128" s="403" t="s">
        <v>23</v>
      </c>
      <c r="B5128" s="403" t="s">
        <v>724</v>
      </c>
      <c r="C5128" s="403" t="s">
        <v>343</v>
      </c>
      <c r="D5128" s="403" t="s">
        <v>344</v>
      </c>
      <c r="E5128" s="403" t="s">
        <v>1455</v>
      </c>
      <c r="F5128" s="403">
        <v>0</v>
      </c>
      <c r="O5128" s="403" t="s">
        <v>345</v>
      </c>
      <c r="R5128" s="403">
        <v>4</v>
      </c>
      <c r="S5128" s="403">
        <v>0.76849999999999996</v>
      </c>
      <c r="T5128" s="403">
        <v>3.782</v>
      </c>
      <c r="U5128" s="403">
        <v>3.95</v>
      </c>
      <c r="V5128" s="403">
        <v>10.904</v>
      </c>
      <c r="W5128" s="403">
        <v>6.8</v>
      </c>
      <c r="X5128" s="404">
        <v>0.13061</v>
      </c>
      <c r="Y5128" s="403">
        <f>X5128+(S5128*((U5128-INDEX('[1]Center of Mass'!$B$8:$M$105,MATCH(A5128,'[1]Center of Mass'!$B$8:$B$105,0),9))^2+(V5128-INDEX('[1]Center of Mass'!$B$8:$M$105,MATCH(A5128,'[1]Center of Mass'!$B$8:$B$105,0),10))^2))</f>
        <v>246.21048259200003</v>
      </c>
    </row>
    <row r="5129" spans="1:25">
      <c r="A5129" s="403" t="s">
        <v>23</v>
      </c>
      <c r="B5129" s="403" t="s">
        <v>725</v>
      </c>
      <c r="C5129" s="403" t="s">
        <v>343</v>
      </c>
      <c r="D5129" s="403" t="s">
        <v>344</v>
      </c>
      <c r="E5129" s="403" t="s">
        <v>1455</v>
      </c>
      <c r="F5129" s="403">
        <v>0</v>
      </c>
      <c r="O5129" s="403" t="s">
        <v>345</v>
      </c>
      <c r="R5129" s="403">
        <v>4</v>
      </c>
      <c r="S5129" s="403">
        <v>0.76849999999999996</v>
      </c>
      <c r="T5129" s="403">
        <v>3.782</v>
      </c>
      <c r="U5129" s="403">
        <v>5.25</v>
      </c>
      <c r="V5129" s="403">
        <v>10.904</v>
      </c>
      <c r="W5129" s="403">
        <v>6.8</v>
      </c>
      <c r="X5129" s="404">
        <v>0.13061</v>
      </c>
      <c r="Y5129" s="403">
        <f>X5129+(S5129*((U5129-INDEX('[1]Center of Mass'!$B$8:$M$105,MATCH(A5129,'[1]Center of Mass'!$B$8:$B$105,0),9))^2+(V5129-INDEX('[1]Center of Mass'!$B$8:$M$105,MATCH(A5129,'[1]Center of Mass'!$B$8:$B$105,0),10))^2))</f>
        <v>211.87113599200001</v>
      </c>
    </row>
    <row r="5130" spans="1:25">
      <c r="A5130" s="403" t="s">
        <v>23</v>
      </c>
      <c r="B5130" s="403" t="s">
        <v>726</v>
      </c>
      <c r="C5130" s="403" t="s">
        <v>343</v>
      </c>
      <c r="D5130" s="403" t="s">
        <v>344</v>
      </c>
      <c r="E5130" s="403" t="s">
        <v>1455</v>
      </c>
      <c r="F5130" s="403">
        <v>0</v>
      </c>
      <c r="O5130" s="403" t="s">
        <v>345</v>
      </c>
      <c r="R5130" s="403">
        <v>4</v>
      </c>
      <c r="S5130" s="403">
        <v>0.76849999999999996</v>
      </c>
      <c r="T5130" s="403">
        <v>3.782</v>
      </c>
      <c r="U5130" s="403">
        <v>6.55</v>
      </c>
      <c r="V5130" s="403">
        <v>10.904</v>
      </c>
      <c r="W5130" s="403">
        <v>6.8</v>
      </c>
      <c r="X5130" s="404">
        <v>0.13061</v>
      </c>
      <c r="Y5130" s="403">
        <f>X5130+(S5130*((U5130-INDEX('[1]Center of Mass'!$B$8:$M$105,MATCH(A5130,'[1]Center of Mass'!$B$8:$B$105,0),9))^2+(V5130-INDEX('[1]Center of Mass'!$B$8:$M$105,MATCH(A5130,'[1]Center of Mass'!$B$8:$B$105,0),10))^2))</f>
        <v>180.12931939200001</v>
      </c>
    </row>
    <row r="5131" spans="1:25">
      <c r="A5131" s="403" t="s">
        <v>23</v>
      </c>
      <c r="B5131" s="403" t="s">
        <v>727</v>
      </c>
      <c r="C5131" s="403" t="s">
        <v>343</v>
      </c>
      <c r="D5131" s="403" t="s">
        <v>344</v>
      </c>
      <c r="E5131" s="403" t="s">
        <v>1455</v>
      </c>
      <c r="F5131" s="403">
        <v>0</v>
      </c>
      <c r="O5131" s="403" t="s">
        <v>345</v>
      </c>
      <c r="R5131" s="403">
        <v>4</v>
      </c>
      <c r="S5131" s="403">
        <v>0.67979999999999996</v>
      </c>
      <c r="T5131" s="403">
        <v>3.4820000000000002</v>
      </c>
      <c r="U5131" s="403">
        <v>7.7750000000000004</v>
      </c>
      <c r="V5131" s="403">
        <v>10.904</v>
      </c>
      <c r="W5131" s="403">
        <v>6.8</v>
      </c>
      <c r="X5131" s="404">
        <v>9.4716999999999996E-2</v>
      </c>
      <c r="Y5131" s="403">
        <f>X5131+(S5131*((U5131-INDEX('[1]Center of Mass'!$B$8:$M$105,MATCH(A5131,'[1]Center of Mass'!$B$8:$B$105,0),9))^2+(V5131-INDEX('[1]Center of Mass'!$B$8:$M$105,MATCH(A5131,'[1]Center of Mass'!$B$8:$B$105,0),10))^2))</f>
        <v>134.96245310860002</v>
      </c>
    </row>
    <row r="5132" spans="1:25">
      <c r="A5132" s="403" t="s">
        <v>23</v>
      </c>
      <c r="B5132" s="403" t="s">
        <v>728</v>
      </c>
      <c r="C5132" s="403" t="s">
        <v>343</v>
      </c>
      <c r="D5132" s="403" t="s">
        <v>344</v>
      </c>
      <c r="E5132" s="403" t="s">
        <v>1455</v>
      </c>
      <c r="F5132" s="403">
        <v>0</v>
      </c>
      <c r="O5132" s="403" t="s">
        <v>345</v>
      </c>
      <c r="R5132" s="403">
        <v>4</v>
      </c>
      <c r="S5132" s="403">
        <v>0.67979999999999996</v>
      </c>
      <c r="T5132" s="403">
        <v>3.4820000000000002</v>
      </c>
      <c r="U5132" s="403">
        <v>8.9250000000000007</v>
      </c>
      <c r="V5132" s="403">
        <v>10.904</v>
      </c>
      <c r="W5132" s="403">
        <v>6.8</v>
      </c>
      <c r="X5132" s="404">
        <v>9.4716999999999996E-2</v>
      </c>
      <c r="Y5132" s="403">
        <f>X5132+(S5132*((U5132-INDEX('[1]Center of Mass'!$B$8:$M$105,MATCH(A5132,'[1]Center of Mass'!$B$8:$B$105,0),9))^2+(V5132-INDEX('[1]Center of Mass'!$B$8:$M$105,MATCH(A5132,'[1]Center of Mass'!$B$8:$B$105,0),10))^2))</f>
        <v>113.95472966860001</v>
      </c>
    </row>
    <row r="5133" spans="1:25">
      <c r="A5133" s="403" t="s">
        <v>23</v>
      </c>
      <c r="B5133" s="403" t="s">
        <v>729</v>
      </c>
      <c r="C5133" s="403" t="s">
        <v>343</v>
      </c>
      <c r="D5133" s="403" t="s">
        <v>344</v>
      </c>
      <c r="E5133" s="403" t="s">
        <v>1455</v>
      </c>
      <c r="F5133" s="403">
        <v>0</v>
      </c>
      <c r="O5133" s="403" t="s">
        <v>345</v>
      </c>
      <c r="R5133" s="403">
        <v>4</v>
      </c>
      <c r="S5133" s="403">
        <v>0.94340000000000002</v>
      </c>
      <c r="T5133" s="403">
        <v>4.3739999999999997</v>
      </c>
      <c r="U5133" s="403">
        <v>10.298</v>
      </c>
      <c r="V5133" s="403">
        <v>10.904</v>
      </c>
      <c r="W5133" s="403">
        <v>6.8</v>
      </c>
      <c r="X5133" s="404">
        <v>0.22771</v>
      </c>
      <c r="Y5133" s="403">
        <f>X5133+(S5133*((U5133-INDEX('[1]Center of Mass'!$B$8:$M$105,MATCH(A5133,'[1]Center of Mass'!$B$8:$B$105,0),9))^2+(V5133-INDEX('[1]Center of Mass'!$B$8:$M$105,MATCH(A5133,'[1]Center of Mass'!$B$8:$B$105,0),10))^2))</f>
        <v>126.69923475200004</v>
      </c>
    </row>
    <row r="5134" spans="1:25">
      <c r="A5134" s="403" t="s">
        <v>23</v>
      </c>
      <c r="B5134" s="403" t="s">
        <v>730</v>
      </c>
      <c r="C5134" s="403" t="s">
        <v>343</v>
      </c>
      <c r="D5134" s="403" t="s">
        <v>344</v>
      </c>
      <c r="E5134" s="403" t="s">
        <v>1455</v>
      </c>
      <c r="F5134" s="403">
        <v>0</v>
      </c>
      <c r="O5134" s="403" t="s">
        <v>345</v>
      </c>
      <c r="R5134" s="403">
        <v>4</v>
      </c>
      <c r="S5134" s="403">
        <v>0.94820000000000004</v>
      </c>
      <c r="T5134" s="403">
        <v>4.3899999999999997</v>
      </c>
      <c r="U5134" s="403">
        <v>11.898</v>
      </c>
      <c r="V5134" s="403">
        <v>10.904</v>
      </c>
      <c r="W5134" s="403">
        <v>6.8</v>
      </c>
      <c r="X5134" s="404">
        <v>0.23094000000000001</v>
      </c>
      <c r="Y5134" s="403">
        <f>X5134+(S5134*((U5134-INDEX('[1]Center of Mass'!$B$8:$M$105,MATCH(A5134,'[1]Center of Mass'!$B$8:$B$105,0),9))^2+(V5134-INDEX('[1]Center of Mass'!$B$8:$M$105,MATCH(A5134,'[1]Center of Mass'!$B$8:$B$105,0),10))^2))</f>
        <v>94.915992176000046</v>
      </c>
    </row>
    <row r="5135" spans="1:25">
      <c r="A5135" s="403" t="s">
        <v>23</v>
      </c>
      <c r="B5135" s="403" t="s">
        <v>731</v>
      </c>
      <c r="C5135" s="403" t="s">
        <v>343</v>
      </c>
      <c r="D5135" s="403" t="s">
        <v>344</v>
      </c>
      <c r="E5135" s="403" t="s">
        <v>1455</v>
      </c>
      <c r="F5135" s="403">
        <v>0</v>
      </c>
      <c r="O5135" s="403" t="s">
        <v>345</v>
      </c>
      <c r="R5135" s="403">
        <v>4</v>
      </c>
      <c r="S5135" s="403">
        <v>0.65210000000000001</v>
      </c>
      <c r="T5135" s="403">
        <v>3.3889999999999998</v>
      </c>
      <c r="U5135" s="403">
        <v>13.252000000000001</v>
      </c>
      <c r="V5135" s="403">
        <v>10.904</v>
      </c>
      <c r="W5135" s="403">
        <v>6.8</v>
      </c>
      <c r="X5135" s="404">
        <v>8.5125000000000006E-2</v>
      </c>
      <c r="Y5135" s="403">
        <f>X5135+(S5135*((U5135-INDEX('[1]Center of Mass'!$B$8:$M$105,MATCH(A5135,'[1]Center of Mass'!$B$8:$B$105,0),9))^2+(V5135-INDEX('[1]Center of Mass'!$B$8:$M$105,MATCH(A5135,'[1]Center of Mass'!$B$8:$B$105,0),10))^2))</f>
        <v>48.936734813200012</v>
      </c>
    </row>
    <row r="5136" spans="1:25">
      <c r="A5136" s="403" t="s">
        <v>23</v>
      </c>
      <c r="B5136" s="403" t="s">
        <v>732</v>
      </c>
      <c r="C5136" s="403" t="s">
        <v>343</v>
      </c>
      <c r="D5136" s="403" t="s">
        <v>344</v>
      </c>
      <c r="E5136" s="403" t="s">
        <v>1455</v>
      </c>
      <c r="F5136" s="403">
        <v>0</v>
      </c>
      <c r="O5136" s="403" t="s">
        <v>345</v>
      </c>
      <c r="R5136" s="403">
        <v>4</v>
      </c>
      <c r="S5136" s="403">
        <v>0.65210000000000001</v>
      </c>
      <c r="T5136" s="403">
        <v>3.3889999999999998</v>
      </c>
      <c r="U5136" s="403">
        <v>14.355</v>
      </c>
      <c r="V5136" s="403">
        <v>10.904</v>
      </c>
      <c r="W5136" s="403">
        <v>6.8</v>
      </c>
      <c r="X5136" s="404">
        <v>8.5125000000000006E-2</v>
      </c>
      <c r="Y5136" s="403">
        <f>X5136+(S5136*((U5136-INDEX('[1]Center of Mass'!$B$8:$M$105,MATCH(A5136,'[1]Center of Mass'!$B$8:$B$105,0),9))^2+(V5136-INDEX('[1]Center of Mass'!$B$8:$M$105,MATCH(A5136,'[1]Center of Mass'!$B$8:$B$105,0),10))^2))</f>
        <v>37.453648333700009</v>
      </c>
    </row>
    <row r="5137" spans="1:25">
      <c r="A5137" s="403" t="s">
        <v>23</v>
      </c>
      <c r="B5137" s="403" t="s">
        <v>733</v>
      </c>
      <c r="C5137" s="403" t="s">
        <v>343</v>
      </c>
      <c r="D5137" s="403" t="s">
        <v>344</v>
      </c>
      <c r="E5137" s="403" t="s">
        <v>1455</v>
      </c>
      <c r="F5137" s="403">
        <v>0</v>
      </c>
      <c r="O5137" s="403" t="s">
        <v>345</v>
      </c>
      <c r="R5137" s="403">
        <v>4</v>
      </c>
      <c r="S5137" s="403">
        <v>0.65210000000000001</v>
      </c>
      <c r="T5137" s="403">
        <v>3.3889999999999998</v>
      </c>
      <c r="U5137" s="403">
        <v>15.458</v>
      </c>
      <c r="V5137" s="403">
        <v>10.904</v>
      </c>
      <c r="W5137" s="403">
        <v>6.8</v>
      </c>
      <c r="X5137" s="404">
        <v>8.5125000000000006E-2</v>
      </c>
      <c r="Y5137" s="403">
        <f>X5137+(S5137*((U5137-INDEX('[1]Center of Mass'!$B$8:$M$105,MATCH(A5137,'[1]Center of Mass'!$B$8:$B$105,0),9))^2+(V5137-INDEX('[1]Center of Mass'!$B$8:$M$105,MATCH(A5137,'[1]Center of Mass'!$B$8:$B$105,0),10))^2))</f>
        <v>27.557263312000018</v>
      </c>
    </row>
    <row r="5138" spans="1:25">
      <c r="A5138" s="403" t="s">
        <v>23</v>
      </c>
      <c r="B5138" s="403" t="s">
        <v>734</v>
      </c>
      <c r="C5138" s="403" t="s">
        <v>343</v>
      </c>
      <c r="D5138" s="403" t="s">
        <v>344</v>
      </c>
      <c r="E5138" s="403" t="s">
        <v>1455</v>
      </c>
      <c r="F5138" s="403">
        <v>0</v>
      </c>
      <c r="O5138" s="403" t="s">
        <v>345</v>
      </c>
      <c r="R5138" s="403">
        <v>4</v>
      </c>
      <c r="S5138" s="403">
        <v>0.70379999999999998</v>
      </c>
      <c r="T5138" s="403">
        <v>3.5630000000000002</v>
      </c>
      <c r="U5138" s="403">
        <v>16.605</v>
      </c>
      <c r="V5138" s="403">
        <v>10.904</v>
      </c>
      <c r="W5138" s="403">
        <v>6.8</v>
      </c>
      <c r="X5138" s="404">
        <v>0.10360999999999999</v>
      </c>
      <c r="Y5138" s="403">
        <f>X5138+(S5138*((U5138-INDEX('[1]Center of Mass'!$B$8:$M$105,MATCH(A5138,'[1]Center of Mass'!$B$8:$B$105,0),9))^2+(V5138-INDEX('[1]Center of Mass'!$B$8:$M$105,MATCH(A5138,'[1]Center of Mass'!$B$8:$B$105,0),10))^2))</f>
        <v>20.463063908600009</v>
      </c>
    </row>
    <row r="5139" spans="1:25">
      <c r="A5139" s="403" t="s">
        <v>23</v>
      </c>
      <c r="B5139" s="403" t="s">
        <v>735</v>
      </c>
      <c r="C5139" s="403" t="s">
        <v>343</v>
      </c>
      <c r="D5139" s="403" t="s">
        <v>344</v>
      </c>
      <c r="E5139" s="403" t="s">
        <v>1455</v>
      </c>
      <c r="F5139" s="403">
        <v>0</v>
      </c>
      <c r="O5139" s="403" t="s">
        <v>345</v>
      </c>
      <c r="R5139" s="403">
        <v>4</v>
      </c>
      <c r="S5139" s="403">
        <v>0.70940000000000003</v>
      </c>
      <c r="T5139" s="403">
        <v>3.5819999999999999</v>
      </c>
      <c r="U5139" s="403">
        <v>17.8</v>
      </c>
      <c r="V5139" s="403">
        <v>10.904</v>
      </c>
      <c r="W5139" s="403">
        <v>6.8</v>
      </c>
      <c r="X5139" s="404">
        <v>0.10578</v>
      </c>
      <c r="Y5139" s="403">
        <f>X5139+(S5139*((U5139-INDEX('[1]Center of Mass'!$B$8:$M$105,MATCH(A5139,'[1]Center of Mass'!$B$8:$B$105,0),9))^2+(V5139-INDEX('[1]Center of Mass'!$B$8:$M$105,MATCH(A5139,'[1]Center of Mass'!$B$8:$B$105,0),10))^2))</f>
        <v>12.856061720800007</v>
      </c>
    </row>
    <row r="5140" spans="1:25">
      <c r="A5140" s="403" t="s">
        <v>23</v>
      </c>
      <c r="B5140" s="403" t="s">
        <v>737</v>
      </c>
      <c r="C5140" s="403" t="s">
        <v>343</v>
      </c>
      <c r="D5140" s="403" t="s">
        <v>344</v>
      </c>
      <c r="E5140" s="403" t="s">
        <v>1455</v>
      </c>
      <c r="F5140" s="403">
        <v>0</v>
      </c>
      <c r="O5140" s="403" t="s">
        <v>345</v>
      </c>
      <c r="R5140" s="403">
        <v>4</v>
      </c>
      <c r="S5140" s="403">
        <v>1.2474000000000001</v>
      </c>
      <c r="T5140" s="403">
        <v>4.484</v>
      </c>
      <c r="U5140" s="403">
        <v>1.7629999999999999</v>
      </c>
      <c r="V5140" s="403">
        <v>11.808</v>
      </c>
      <c r="W5140" s="403">
        <v>6.8</v>
      </c>
      <c r="X5140" s="404">
        <v>0.26313999999999999</v>
      </c>
      <c r="Y5140" s="403">
        <f>X5140+(S5140*((U5140-INDEX('[1]Center of Mass'!$B$8:$M$105,MATCH(A5140,'[1]Center of Mass'!$B$8:$B$105,0),9))^2+(V5140-INDEX('[1]Center of Mass'!$B$8:$M$105,MATCH(A5140,'[1]Center of Mass'!$B$8:$B$105,0),10))^2))</f>
        <v>500.7351497146002</v>
      </c>
    </row>
    <row r="5141" spans="1:25">
      <c r="A5141" s="403" t="s">
        <v>23</v>
      </c>
      <c r="B5141" s="403" t="s">
        <v>738</v>
      </c>
      <c r="C5141" s="403" t="s">
        <v>343</v>
      </c>
      <c r="D5141" s="403" t="s">
        <v>344</v>
      </c>
      <c r="E5141" s="403" t="s">
        <v>1455</v>
      </c>
      <c r="F5141" s="403">
        <v>0</v>
      </c>
      <c r="O5141" s="403" t="s">
        <v>345</v>
      </c>
      <c r="R5141" s="403">
        <v>4</v>
      </c>
      <c r="S5141" s="403">
        <v>1.2474000000000001</v>
      </c>
      <c r="T5141" s="403">
        <v>4.484</v>
      </c>
      <c r="U5141" s="403">
        <v>2.7879999999999998</v>
      </c>
      <c r="V5141" s="403">
        <v>11.808</v>
      </c>
      <c r="W5141" s="403">
        <v>6.8</v>
      </c>
      <c r="X5141" s="404">
        <v>0.26313999999999999</v>
      </c>
      <c r="Y5141" s="403">
        <f>X5141+(S5141*((U5141-INDEX('[1]Center of Mass'!$B$8:$M$105,MATCH(A5141,'[1]Center of Mass'!$B$8:$B$105,0),9))^2+(V5141-INDEX('[1]Center of Mass'!$B$8:$M$105,MATCH(A5141,'[1]Center of Mass'!$B$8:$B$105,0),10))^2))</f>
        <v>450.8434844296001</v>
      </c>
    </row>
    <row r="5142" spans="1:25">
      <c r="A5142" s="403" t="s">
        <v>23</v>
      </c>
      <c r="B5142" s="403" t="s">
        <v>739</v>
      </c>
      <c r="C5142" s="403" t="s">
        <v>343</v>
      </c>
      <c r="D5142" s="403" t="s">
        <v>344</v>
      </c>
      <c r="E5142" s="403" t="s">
        <v>1455</v>
      </c>
      <c r="F5142" s="403">
        <v>0</v>
      </c>
      <c r="O5142" s="403" t="s">
        <v>345</v>
      </c>
      <c r="R5142" s="403">
        <v>4</v>
      </c>
      <c r="S5142" s="403">
        <v>1.5820000000000001</v>
      </c>
      <c r="T5142" s="403">
        <v>5.0339999999999998</v>
      </c>
      <c r="U5142" s="403">
        <v>3.95</v>
      </c>
      <c r="V5142" s="403">
        <v>11.808</v>
      </c>
      <c r="W5142" s="403">
        <v>6.8</v>
      </c>
      <c r="X5142" s="404">
        <v>0.41803000000000001</v>
      </c>
      <c r="Y5142" s="403">
        <f>X5142+(S5142*((U5142-INDEX('[1]Center of Mass'!$B$8:$M$105,MATCH(A5142,'[1]Center of Mass'!$B$8:$B$105,0),9))^2+(V5142-INDEX('[1]Center of Mass'!$B$8:$M$105,MATCH(A5142,'[1]Center of Mass'!$B$8:$B$105,0),10))^2))</f>
        <v>504.14976267200018</v>
      </c>
    </row>
    <row r="5143" spans="1:25">
      <c r="A5143" s="403" t="s">
        <v>23</v>
      </c>
      <c r="B5143" s="403" t="s">
        <v>342</v>
      </c>
      <c r="C5143" s="403" t="s">
        <v>343</v>
      </c>
      <c r="D5143" s="403" t="s">
        <v>344</v>
      </c>
      <c r="E5143" s="403" t="s">
        <v>1455</v>
      </c>
      <c r="F5143" s="403">
        <v>0</v>
      </c>
      <c r="O5143" s="403" t="s">
        <v>345</v>
      </c>
      <c r="R5143" s="403">
        <v>4</v>
      </c>
      <c r="S5143" s="403">
        <v>1.5820000000000001</v>
      </c>
      <c r="T5143" s="403">
        <v>5.0339999999999998</v>
      </c>
      <c r="U5143" s="403">
        <v>5.25</v>
      </c>
      <c r="V5143" s="403">
        <v>11.808</v>
      </c>
      <c r="W5143" s="403">
        <v>6.8</v>
      </c>
      <c r="X5143" s="404">
        <v>0.41803000000000001</v>
      </c>
      <c r="Y5143" s="403">
        <f>X5143+(S5143*((U5143-INDEX('[1]Center of Mass'!$B$8:$M$105,MATCH(A5143,'[1]Center of Mass'!$B$8:$B$105,0),9))^2+(V5143-INDEX('[1]Center of Mass'!$B$8:$M$105,MATCH(A5143,'[1]Center of Mass'!$B$8:$B$105,0),10))^2))</f>
        <v>433.46030747200012</v>
      </c>
    </row>
    <row r="5144" spans="1:25">
      <c r="A5144" s="403" t="s">
        <v>23</v>
      </c>
      <c r="B5144" s="403" t="s">
        <v>346</v>
      </c>
      <c r="C5144" s="403" t="s">
        <v>343</v>
      </c>
      <c r="D5144" s="403" t="s">
        <v>344</v>
      </c>
      <c r="E5144" s="403" t="s">
        <v>1455</v>
      </c>
      <c r="F5144" s="403">
        <v>0</v>
      </c>
      <c r="O5144" s="403" t="s">
        <v>345</v>
      </c>
      <c r="R5144" s="403">
        <v>4</v>
      </c>
      <c r="S5144" s="403">
        <v>1.5820000000000001</v>
      </c>
      <c r="T5144" s="403">
        <v>5.0339999999999998</v>
      </c>
      <c r="U5144" s="403">
        <v>6.55</v>
      </c>
      <c r="V5144" s="403">
        <v>11.808</v>
      </c>
      <c r="W5144" s="403">
        <v>6.8</v>
      </c>
      <c r="X5144" s="404">
        <v>0.41803000000000001</v>
      </c>
      <c r="Y5144" s="403">
        <f>X5144+(S5144*((U5144-INDEX('[1]Center of Mass'!$B$8:$M$105,MATCH(A5144,'[1]Center of Mass'!$B$8:$B$105,0),9))^2+(V5144-INDEX('[1]Center of Mass'!$B$8:$M$105,MATCH(A5144,'[1]Center of Mass'!$B$8:$B$105,0),10))^2))</f>
        <v>368.11801227200004</v>
      </c>
    </row>
    <row r="5145" spans="1:25">
      <c r="A5145" s="403" t="s">
        <v>23</v>
      </c>
      <c r="B5145" s="403" t="s">
        <v>347</v>
      </c>
      <c r="C5145" s="403" t="s">
        <v>343</v>
      </c>
      <c r="D5145" s="403" t="s">
        <v>344</v>
      </c>
      <c r="E5145" s="403" t="s">
        <v>1455</v>
      </c>
      <c r="F5145" s="403">
        <v>0</v>
      </c>
      <c r="O5145" s="403" t="s">
        <v>345</v>
      </c>
      <c r="R5145" s="403">
        <v>4</v>
      </c>
      <c r="S5145" s="403">
        <v>1.3995</v>
      </c>
      <c r="T5145" s="403">
        <v>4.734</v>
      </c>
      <c r="U5145" s="403">
        <v>7.7750000000000004</v>
      </c>
      <c r="V5145" s="403">
        <v>11.808</v>
      </c>
      <c r="W5145" s="403">
        <v>6.8</v>
      </c>
      <c r="X5145" s="404">
        <v>0.32694000000000001</v>
      </c>
      <c r="Y5145" s="403">
        <f>X5145+(S5145*((U5145-INDEX('[1]Center of Mass'!$B$8:$M$105,MATCH(A5145,'[1]Center of Mass'!$B$8:$B$105,0),9))^2+(V5145-INDEX('[1]Center of Mass'!$B$8:$M$105,MATCH(A5145,'[1]Center of Mass'!$B$8:$B$105,0),10))^2))</f>
        <v>275.46824953949999</v>
      </c>
    </row>
    <row r="5146" spans="1:25">
      <c r="A5146" s="403" t="s">
        <v>23</v>
      </c>
      <c r="B5146" s="403" t="s">
        <v>348</v>
      </c>
      <c r="C5146" s="403" t="s">
        <v>343</v>
      </c>
      <c r="D5146" s="403" t="s">
        <v>344</v>
      </c>
      <c r="E5146" s="403" t="s">
        <v>1455</v>
      </c>
      <c r="F5146" s="403">
        <v>0</v>
      </c>
      <c r="O5146" s="403" t="s">
        <v>345</v>
      </c>
      <c r="R5146" s="403">
        <v>4</v>
      </c>
      <c r="S5146" s="403">
        <v>1.3995</v>
      </c>
      <c r="T5146" s="403">
        <v>4.734</v>
      </c>
      <c r="U5146" s="403">
        <v>8.9250000000000007</v>
      </c>
      <c r="V5146" s="403">
        <v>11.808</v>
      </c>
      <c r="W5146" s="403">
        <v>6.8</v>
      </c>
      <c r="X5146" s="404">
        <v>0.32694000000000001</v>
      </c>
      <c r="Y5146" s="403">
        <f>X5146+(S5146*((U5146-INDEX('[1]Center of Mass'!$B$8:$M$105,MATCH(A5146,'[1]Center of Mass'!$B$8:$B$105,0),9))^2+(V5146-INDEX('[1]Center of Mass'!$B$8:$M$105,MATCH(A5146,'[1]Center of Mass'!$B$8:$B$105,0),10))^2))</f>
        <v>232.2197809395</v>
      </c>
    </row>
    <row r="5147" spans="1:25">
      <c r="A5147" s="403" t="s">
        <v>23</v>
      </c>
      <c r="B5147" s="403" t="s">
        <v>352</v>
      </c>
      <c r="C5147" s="403" t="s">
        <v>343</v>
      </c>
      <c r="D5147" s="403" t="s">
        <v>344</v>
      </c>
      <c r="E5147" s="403" t="s">
        <v>1455</v>
      </c>
      <c r="F5147" s="403">
        <v>0</v>
      </c>
      <c r="O5147" s="403" t="s">
        <v>345</v>
      </c>
      <c r="R5147" s="403">
        <v>4</v>
      </c>
      <c r="S5147" s="403">
        <v>1.3425</v>
      </c>
      <c r="T5147" s="403">
        <v>4.6399999999999997</v>
      </c>
      <c r="U5147" s="403">
        <v>13.252000000000001</v>
      </c>
      <c r="V5147" s="403">
        <v>11.808</v>
      </c>
      <c r="W5147" s="403">
        <v>6.8</v>
      </c>
      <c r="X5147" s="404">
        <v>0.30181999999999998</v>
      </c>
      <c r="Y5147" s="403">
        <f>X5147+(S5147*((U5147-INDEX('[1]Center of Mass'!$B$8:$M$105,MATCH(A5147,'[1]Center of Mass'!$B$8:$B$105,0),9))^2+(V5147-INDEX('[1]Center of Mass'!$B$8:$M$105,MATCH(A5147,'[1]Center of Mass'!$B$8:$B$105,0),10))^2))</f>
        <v>98.466434930000034</v>
      </c>
    </row>
    <row r="5148" spans="1:25">
      <c r="A5148" s="403" t="s">
        <v>23</v>
      </c>
      <c r="B5148" s="403" t="s">
        <v>353</v>
      </c>
      <c r="C5148" s="403" t="s">
        <v>343</v>
      </c>
      <c r="D5148" s="403" t="s">
        <v>344</v>
      </c>
      <c r="E5148" s="403" t="s">
        <v>1455</v>
      </c>
      <c r="F5148" s="403">
        <v>0</v>
      </c>
      <c r="O5148" s="403" t="s">
        <v>345</v>
      </c>
      <c r="R5148" s="403">
        <v>4</v>
      </c>
      <c r="S5148" s="403">
        <v>1.3425</v>
      </c>
      <c r="T5148" s="403">
        <v>4.6399999999999997</v>
      </c>
      <c r="U5148" s="403">
        <v>14.355</v>
      </c>
      <c r="V5148" s="403">
        <v>11.808</v>
      </c>
      <c r="W5148" s="403">
        <v>6.8</v>
      </c>
      <c r="X5148" s="404">
        <v>0.30181999999999998</v>
      </c>
      <c r="Y5148" s="403">
        <f>X5148+(S5148*((U5148-INDEX('[1]Center of Mass'!$B$8:$M$105,MATCH(A5148,'[1]Center of Mass'!$B$8:$B$105,0),9))^2+(V5148-INDEX('[1]Center of Mass'!$B$8:$M$105,MATCH(A5148,'[1]Center of Mass'!$B$8:$B$105,0),10))^2))</f>
        <v>74.82582214250003</v>
      </c>
    </row>
    <row r="5149" spans="1:25">
      <c r="A5149" s="403" t="s">
        <v>23</v>
      </c>
      <c r="B5149" s="403" t="s">
        <v>354</v>
      </c>
      <c r="C5149" s="403" t="s">
        <v>343</v>
      </c>
      <c r="D5149" s="403" t="s">
        <v>344</v>
      </c>
      <c r="E5149" s="403" t="s">
        <v>1455</v>
      </c>
      <c r="F5149" s="403">
        <v>0</v>
      </c>
      <c r="O5149" s="403" t="s">
        <v>345</v>
      </c>
      <c r="R5149" s="403">
        <v>4</v>
      </c>
      <c r="S5149" s="403">
        <v>1.3425</v>
      </c>
      <c r="T5149" s="403">
        <v>4.6399999999999997</v>
      </c>
      <c r="U5149" s="403">
        <v>15.458</v>
      </c>
      <c r="V5149" s="403">
        <v>11.808</v>
      </c>
      <c r="W5149" s="403">
        <v>6.8</v>
      </c>
      <c r="X5149" s="404">
        <v>0.30181999999999998</v>
      </c>
      <c r="Y5149" s="403">
        <f>X5149+(S5149*((U5149-INDEX('[1]Center of Mass'!$B$8:$M$105,MATCH(A5149,'[1]Center of Mass'!$B$8:$B$105,0),9))^2+(V5149-INDEX('[1]Center of Mass'!$B$8:$M$105,MATCH(A5149,'[1]Center of Mass'!$B$8:$B$105,0),10))^2))</f>
        <v>54.451804520000024</v>
      </c>
    </row>
    <row r="5150" spans="1:25">
      <c r="A5150" s="403" t="s">
        <v>23</v>
      </c>
      <c r="B5150" s="403" t="s">
        <v>355</v>
      </c>
      <c r="C5150" s="403" t="s">
        <v>343</v>
      </c>
      <c r="D5150" s="403" t="s">
        <v>344</v>
      </c>
      <c r="E5150" s="403" t="s">
        <v>1455</v>
      </c>
      <c r="F5150" s="403">
        <v>0</v>
      </c>
      <c r="O5150" s="403" t="s">
        <v>345</v>
      </c>
      <c r="R5150" s="403">
        <v>4</v>
      </c>
      <c r="S5150" s="403">
        <v>1.4488000000000001</v>
      </c>
      <c r="T5150" s="403">
        <v>4.8150000000000004</v>
      </c>
      <c r="U5150" s="403">
        <v>16.605</v>
      </c>
      <c r="V5150" s="403">
        <v>11.808</v>
      </c>
      <c r="W5150" s="403">
        <v>6.8</v>
      </c>
      <c r="X5150" s="404">
        <v>0.34989999999999999</v>
      </c>
      <c r="Y5150" s="403">
        <f>X5150+(S5150*((U5150-INDEX('[1]Center of Mass'!$B$8:$M$105,MATCH(A5150,'[1]Center of Mass'!$B$8:$B$105,0),9))^2+(V5150-INDEX('[1]Center of Mass'!$B$8:$M$105,MATCH(A5150,'[1]Center of Mass'!$B$8:$B$105,0),10))^2))</f>
        <v>39.66216221680002</v>
      </c>
    </row>
    <row r="5151" spans="1:25">
      <c r="A5151" s="403" t="s">
        <v>23</v>
      </c>
      <c r="B5151" s="403" t="s">
        <v>356</v>
      </c>
      <c r="C5151" s="403" t="s">
        <v>343</v>
      </c>
      <c r="D5151" s="403" t="s">
        <v>344</v>
      </c>
      <c r="E5151" s="403" t="s">
        <v>1455</v>
      </c>
      <c r="F5151" s="403">
        <v>0</v>
      </c>
      <c r="O5151" s="403" t="s">
        <v>345</v>
      </c>
      <c r="R5151" s="403">
        <v>4</v>
      </c>
      <c r="S5151" s="403">
        <v>1.4602999999999999</v>
      </c>
      <c r="T5151" s="403">
        <v>4.8339999999999996</v>
      </c>
      <c r="U5151" s="403">
        <v>17.8</v>
      </c>
      <c r="V5151" s="403">
        <v>11.808</v>
      </c>
      <c r="W5151" s="403">
        <v>6.8</v>
      </c>
      <c r="X5151" s="404">
        <v>0.35546</v>
      </c>
      <c r="Y5151" s="403">
        <f>X5151+(S5151*((U5151-INDEX('[1]Center of Mass'!$B$8:$M$105,MATCH(A5151,'[1]Center of Mass'!$B$8:$B$105,0),9))^2+(V5151-INDEX('[1]Center of Mass'!$B$8:$M$105,MATCH(A5151,'[1]Center of Mass'!$B$8:$B$105,0),10))^2))</f>
        <v>23.982816098800008</v>
      </c>
    </row>
    <row r="5152" spans="1:25">
      <c r="A5152" s="403" t="s">
        <v>23</v>
      </c>
      <c r="B5152" s="403" t="s">
        <v>357</v>
      </c>
      <c r="C5152" s="403" t="s">
        <v>343</v>
      </c>
      <c r="D5152" s="403" t="s">
        <v>344</v>
      </c>
      <c r="E5152" s="403" t="s">
        <v>458</v>
      </c>
      <c r="F5152" s="403">
        <v>0</v>
      </c>
      <c r="O5152" s="403" t="s">
        <v>345</v>
      </c>
      <c r="R5152" s="403">
        <v>4</v>
      </c>
      <c r="S5152" s="403">
        <v>2.08</v>
      </c>
      <c r="T5152" s="403">
        <v>5.8</v>
      </c>
      <c r="U5152" s="403">
        <v>10.3</v>
      </c>
      <c r="V5152" s="403">
        <v>11.85</v>
      </c>
      <c r="W5152" s="403">
        <v>5.0999999999999996</v>
      </c>
      <c r="X5152" s="404">
        <v>0.73667000000000005</v>
      </c>
      <c r="Y5152" s="403">
        <f>X5152+(S5152*((U5152-INDEX('[1]Center of Mass'!$B$8:$M$105,MATCH(A5152,'[1]Center of Mass'!$B$8:$B$105,0),9))^2+(V5152-INDEX('[1]Center of Mass'!$B$8:$M$105,MATCH(A5152,'[1]Center of Mass'!$B$8:$B$105,0),10))^2))</f>
        <v>275.66316600000005</v>
      </c>
    </row>
    <row r="5153" spans="1:25">
      <c r="A5153" s="403" t="s">
        <v>23</v>
      </c>
      <c r="B5153" s="403" t="s">
        <v>358</v>
      </c>
      <c r="C5153" s="403" t="s">
        <v>343</v>
      </c>
      <c r="D5153" s="403" t="s">
        <v>344</v>
      </c>
      <c r="E5153" s="403" t="s">
        <v>458</v>
      </c>
      <c r="F5153" s="403">
        <v>0</v>
      </c>
      <c r="O5153" s="403" t="s">
        <v>345</v>
      </c>
      <c r="R5153" s="403">
        <v>4</v>
      </c>
      <c r="S5153" s="403">
        <v>2.08</v>
      </c>
      <c r="T5153" s="403">
        <v>5.8</v>
      </c>
      <c r="U5153" s="403">
        <v>11.9</v>
      </c>
      <c r="V5153" s="403">
        <v>11.85</v>
      </c>
      <c r="W5153" s="403">
        <v>5.0999999999999996</v>
      </c>
      <c r="X5153" s="404">
        <v>0.73667000000000005</v>
      </c>
      <c r="Y5153" s="403">
        <f>X5153+(S5153*((U5153-INDEX('[1]Center of Mass'!$B$8:$M$105,MATCH(A5153,'[1]Center of Mass'!$B$8:$B$105,0),9))^2+(V5153-INDEX('[1]Center of Mass'!$B$8:$M$105,MATCH(A5153,'[1]Center of Mass'!$B$8:$B$105,0),10))^2))</f>
        <v>204.53715000000003</v>
      </c>
    </row>
    <row r="5154" spans="1:25">
      <c r="A5154" s="403" t="s">
        <v>23</v>
      </c>
      <c r="B5154" s="403" t="s">
        <v>362</v>
      </c>
      <c r="C5154" s="403" t="s">
        <v>343</v>
      </c>
      <c r="D5154" s="403" t="s">
        <v>344</v>
      </c>
      <c r="E5154" s="403" t="s">
        <v>1455</v>
      </c>
      <c r="F5154" s="403">
        <v>0</v>
      </c>
      <c r="O5154" s="403" t="s">
        <v>345</v>
      </c>
      <c r="R5154" s="403">
        <v>4</v>
      </c>
      <c r="S5154" s="403">
        <v>1.2474000000000001</v>
      </c>
      <c r="T5154" s="403">
        <v>4.484</v>
      </c>
      <c r="U5154" s="403">
        <v>1.7629999999999999</v>
      </c>
      <c r="V5154" s="403">
        <v>13.025</v>
      </c>
      <c r="W5154" s="403">
        <v>6.8</v>
      </c>
      <c r="X5154" s="404">
        <v>0.26313999999999999</v>
      </c>
      <c r="Y5154" s="403">
        <f>X5154+(S5154*((U5154-INDEX('[1]Center of Mass'!$B$8:$M$105,MATCH(A5154,'[1]Center of Mass'!$B$8:$B$105,0),9))^2+(V5154-INDEX('[1]Center of Mass'!$B$8:$M$105,MATCH(A5154,'[1]Center of Mass'!$B$8:$B$105,0),10))^2))</f>
        <v>500.94312746920014</v>
      </c>
    </row>
    <row r="5155" spans="1:25">
      <c r="A5155" s="403" t="s">
        <v>23</v>
      </c>
      <c r="B5155" s="403" t="s">
        <v>363</v>
      </c>
      <c r="C5155" s="403" t="s">
        <v>343</v>
      </c>
      <c r="D5155" s="403" t="s">
        <v>344</v>
      </c>
      <c r="E5155" s="403" t="s">
        <v>1455</v>
      </c>
      <c r="F5155" s="403">
        <v>0</v>
      </c>
      <c r="O5155" s="403" t="s">
        <v>345</v>
      </c>
      <c r="R5155" s="403">
        <v>4</v>
      </c>
      <c r="S5155" s="403">
        <v>1.2474000000000001</v>
      </c>
      <c r="T5155" s="403">
        <v>4.484</v>
      </c>
      <c r="U5155" s="403">
        <v>2.7879999999999998</v>
      </c>
      <c r="V5155" s="403">
        <v>13.025</v>
      </c>
      <c r="W5155" s="403">
        <v>6.8</v>
      </c>
      <c r="X5155" s="404">
        <v>0.26313999999999999</v>
      </c>
      <c r="Y5155" s="403">
        <f>X5155+(S5155*((U5155-INDEX('[1]Center of Mass'!$B$8:$M$105,MATCH(A5155,'[1]Center of Mass'!$B$8:$B$105,0),9))^2+(V5155-INDEX('[1]Center of Mass'!$B$8:$M$105,MATCH(A5155,'[1]Center of Mass'!$B$8:$B$105,0),10))^2))</f>
        <v>451.05146218420009</v>
      </c>
    </row>
    <row r="5156" spans="1:25">
      <c r="A5156" s="403" t="s">
        <v>23</v>
      </c>
      <c r="B5156" s="403" t="s">
        <v>740</v>
      </c>
      <c r="C5156" s="403" t="s">
        <v>343</v>
      </c>
      <c r="D5156" s="403" t="s">
        <v>344</v>
      </c>
      <c r="E5156" s="403" t="s">
        <v>1455</v>
      </c>
      <c r="F5156" s="403">
        <v>0</v>
      </c>
      <c r="O5156" s="403" t="s">
        <v>345</v>
      </c>
      <c r="R5156" s="403">
        <v>4</v>
      </c>
      <c r="S5156" s="403">
        <v>1.5820000000000001</v>
      </c>
      <c r="T5156" s="403">
        <v>5.0339999999999998</v>
      </c>
      <c r="U5156" s="403">
        <v>3.95</v>
      </c>
      <c r="V5156" s="403">
        <v>13.025</v>
      </c>
      <c r="W5156" s="403">
        <v>6.8</v>
      </c>
      <c r="X5156" s="404">
        <v>0.41803000000000001</v>
      </c>
      <c r="Y5156" s="403">
        <f>X5156+(S5156*((U5156-INDEX('[1]Center of Mass'!$B$8:$M$105,MATCH(A5156,'[1]Center of Mass'!$B$8:$B$105,0),9))^2+(V5156-INDEX('[1]Center of Mass'!$B$8:$M$105,MATCH(A5156,'[1]Center of Mass'!$B$8:$B$105,0),10))^2))</f>
        <v>504.41352795000012</v>
      </c>
    </row>
    <row r="5157" spans="1:25">
      <c r="A5157" s="403" t="s">
        <v>23</v>
      </c>
      <c r="B5157" s="403" t="s">
        <v>741</v>
      </c>
      <c r="C5157" s="403" t="s">
        <v>343</v>
      </c>
      <c r="D5157" s="403" t="s">
        <v>344</v>
      </c>
      <c r="E5157" s="403" t="s">
        <v>1455</v>
      </c>
      <c r="F5157" s="403">
        <v>0</v>
      </c>
      <c r="O5157" s="403" t="s">
        <v>345</v>
      </c>
      <c r="R5157" s="403">
        <v>4</v>
      </c>
      <c r="S5157" s="403">
        <v>1.5820000000000001</v>
      </c>
      <c r="T5157" s="403">
        <v>5.0339999999999998</v>
      </c>
      <c r="U5157" s="403">
        <v>5.25</v>
      </c>
      <c r="V5157" s="403">
        <v>13.025</v>
      </c>
      <c r="W5157" s="403">
        <v>6.8</v>
      </c>
      <c r="X5157" s="404">
        <v>0.41803000000000001</v>
      </c>
      <c r="Y5157" s="403">
        <f>X5157+(S5157*((U5157-INDEX('[1]Center of Mass'!$B$8:$M$105,MATCH(A5157,'[1]Center of Mass'!$B$8:$B$105,0),9))^2+(V5157-INDEX('[1]Center of Mass'!$B$8:$M$105,MATCH(A5157,'[1]Center of Mass'!$B$8:$B$105,0),10))^2))</f>
        <v>433.72407275000012</v>
      </c>
    </row>
    <row r="5158" spans="1:25">
      <c r="A5158" s="403" t="s">
        <v>23</v>
      </c>
      <c r="B5158" s="403" t="s">
        <v>742</v>
      </c>
      <c r="C5158" s="403" t="s">
        <v>343</v>
      </c>
      <c r="D5158" s="403" t="s">
        <v>344</v>
      </c>
      <c r="E5158" s="403" t="s">
        <v>1455</v>
      </c>
      <c r="F5158" s="403">
        <v>0</v>
      </c>
      <c r="O5158" s="403" t="s">
        <v>345</v>
      </c>
      <c r="R5158" s="403">
        <v>4</v>
      </c>
      <c r="S5158" s="403">
        <v>1.5820000000000001</v>
      </c>
      <c r="T5158" s="403">
        <v>5.0339999999999998</v>
      </c>
      <c r="U5158" s="403">
        <v>6.55</v>
      </c>
      <c r="V5158" s="403">
        <v>13.025</v>
      </c>
      <c r="W5158" s="403">
        <v>6.8</v>
      </c>
      <c r="X5158" s="404">
        <v>0.41803000000000001</v>
      </c>
      <c r="Y5158" s="403">
        <f>X5158+(S5158*((U5158-INDEX('[1]Center of Mass'!$B$8:$M$105,MATCH(A5158,'[1]Center of Mass'!$B$8:$B$105,0),9))^2+(V5158-INDEX('[1]Center of Mass'!$B$8:$M$105,MATCH(A5158,'[1]Center of Mass'!$B$8:$B$105,0),10))^2))</f>
        <v>368.38177755000004</v>
      </c>
    </row>
    <row r="5159" spans="1:25">
      <c r="A5159" s="403" t="s">
        <v>23</v>
      </c>
      <c r="B5159" s="403" t="s">
        <v>743</v>
      </c>
      <c r="C5159" s="403" t="s">
        <v>343</v>
      </c>
      <c r="D5159" s="403" t="s">
        <v>344</v>
      </c>
      <c r="E5159" s="403" t="s">
        <v>1455</v>
      </c>
      <c r="F5159" s="403">
        <v>0</v>
      </c>
      <c r="O5159" s="403" t="s">
        <v>345</v>
      </c>
      <c r="R5159" s="403">
        <v>4</v>
      </c>
      <c r="S5159" s="403">
        <v>1.3995</v>
      </c>
      <c r="T5159" s="403">
        <v>4.734</v>
      </c>
      <c r="U5159" s="403">
        <v>7.7750000000000004</v>
      </c>
      <c r="V5159" s="403">
        <v>13.025</v>
      </c>
      <c r="W5159" s="403">
        <v>6.8</v>
      </c>
      <c r="X5159" s="404">
        <v>0.32694000000000001</v>
      </c>
      <c r="Y5159" s="403">
        <f>X5159+(S5159*((U5159-INDEX('[1]Center of Mass'!$B$8:$M$105,MATCH(A5159,'[1]Center of Mass'!$B$8:$B$105,0),9))^2+(V5159-INDEX('[1]Center of Mass'!$B$8:$M$105,MATCH(A5159,'[1]Center of Mass'!$B$8:$B$105,0),10))^2))</f>
        <v>275.70158677500001</v>
      </c>
    </row>
    <row r="5160" spans="1:25">
      <c r="A5160" s="403" t="s">
        <v>23</v>
      </c>
      <c r="B5160" s="403" t="s">
        <v>498</v>
      </c>
      <c r="C5160" s="403" t="s">
        <v>343</v>
      </c>
      <c r="D5160" s="403" t="s">
        <v>344</v>
      </c>
      <c r="E5160" s="403" t="s">
        <v>1455</v>
      </c>
      <c r="F5160" s="403">
        <v>0</v>
      </c>
      <c r="O5160" s="403" t="s">
        <v>345</v>
      </c>
      <c r="R5160" s="403">
        <v>4</v>
      </c>
      <c r="S5160" s="403">
        <v>1.3995</v>
      </c>
      <c r="T5160" s="403">
        <v>4.734</v>
      </c>
      <c r="U5160" s="403">
        <v>8.9250000000000007</v>
      </c>
      <c r="V5160" s="403">
        <v>13.025</v>
      </c>
      <c r="W5160" s="403">
        <v>6.8</v>
      </c>
      <c r="X5160" s="404">
        <v>0.32694000000000001</v>
      </c>
      <c r="Y5160" s="403">
        <f>X5160+(S5160*((U5160-INDEX('[1]Center of Mass'!$B$8:$M$105,MATCH(A5160,'[1]Center of Mass'!$B$8:$B$105,0),9))^2+(V5160-INDEX('[1]Center of Mass'!$B$8:$M$105,MATCH(A5160,'[1]Center of Mass'!$B$8:$B$105,0),10))^2))</f>
        <v>232.45311817500001</v>
      </c>
    </row>
    <row r="5161" spans="1:25">
      <c r="A5161" s="403" t="s">
        <v>23</v>
      </c>
      <c r="B5161" s="403" t="s">
        <v>502</v>
      </c>
      <c r="C5161" s="403" t="s">
        <v>343</v>
      </c>
      <c r="D5161" s="403" t="s">
        <v>344</v>
      </c>
      <c r="E5161" s="403" t="s">
        <v>1455</v>
      </c>
      <c r="F5161" s="403">
        <v>0</v>
      </c>
      <c r="O5161" s="403" t="s">
        <v>345</v>
      </c>
      <c r="R5161" s="403">
        <v>4</v>
      </c>
      <c r="S5161" s="403">
        <v>1.3425</v>
      </c>
      <c r="T5161" s="403">
        <v>4.6399999999999997</v>
      </c>
      <c r="U5161" s="403">
        <v>13.252000000000001</v>
      </c>
      <c r="V5161" s="403">
        <v>13.025</v>
      </c>
      <c r="W5161" s="403">
        <v>6.8</v>
      </c>
      <c r="X5161" s="404">
        <v>0.30181999999999998</v>
      </c>
      <c r="Y5161" s="403">
        <f>X5161+(S5161*((U5161-INDEX('[1]Center of Mass'!$B$8:$M$105,MATCH(A5161,'[1]Center of Mass'!$B$8:$B$105,0),9))^2+(V5161-INDEX('[1]Center of Mass'!$B$8:$M$105,MATCH(A5161,'[1]Center of Mass'!$B$8:$B$105,0),10))^2))</f>
        <v>98.690268612500034</v>
      </c>
    </row>
    <row r="5162" spans="1:25">
      <c r="A5162" s="403" t="s">
        <v>23</v>
      </c>
      <c r="B5162" s="403" t="s">
        <v>503</v>
      </c>
      <c r="C5162" s="403" t="s">
        <v>343</v>
      </c>
      <c r="D5162" s="403" t="s">
        <v>344</v>
      </c>
      <c r="E5162" s="403" t="s">
        <v>1455</v>
      </c>
      <c r="F5162" s="403">
        <v>0</v>
      </c>
      <c r="O5162" s="403" t="s">
        <v>345</v>
      </c>
      <c r="R5162" s="403">
        <v>4</v>
      </c>
      <c r="S5162" s="403">
        <v>1.3425</v>
      </c>
      <c r="T5162" s="403">
        <v>4.6399999999999997</v>
      </c>
      <c r="U5162" s="403">
        <v>14.355</v>
      </c>
      <c r="V5162" s="403">
        <v>13.025</v>
      </c>
      <c r="W5162" s="403">
        <v>6.8</v>
      </c>
      <c r="X5162" s="404">
        <v>0.30181999999999998</v>
      </c>
      <c r="Y5162" s="403">
        <f>X5162+(S5162*((U5162-INDEX('[1]Center of Mass'!$B$8:$M$105,MATCH(A5162,'[1]Center of Mass'!$B$8:$B$105,0),9))^2+(V5162-INDEX('[1]Center of Mass'!$B$8:$M$105,MATCH(A5162,'[1]Center of Mass'!$B$8:$B$105,0),10))^2))</f>
        <v>75.049655825000031</v>
      </c>
    </row>
    <row r="5163" spans="1:25">
      <c r="A5163" s="403" t="s">
        <v>23</v>
      </c>
      <c r="B5163" s="403" t="s">
        <v>438</v>
      </c>
      <c r="C5163" s="403" t="s">
        <v>343</v>
      </c>
      <c r="D5163" s="403" t="s">
        <v>344</v>
      </c>
      <c r="E5163" s="403" t="s">
        <v>1455</v>
      </c>
      <c r="F5163" s="403">
        <v>0</v>
      </c>
      <c r="O5163" s="403" t="s">
        <v>345</v>
      </c>
      <c r="R5163" s="403">
        <v>4</v>
      </c>
      <c r="S5163" s="403">
        <v>1.3425</v>
      </c>
      <c r="T5163" s="403">
        <v>4.6399999999999997</v>
      </c>
      <c r="U5163" s="403">
        <v>15.458</v>
      </c>
      <c r="V5163" s="403">
        <v>13.025</v>
      </c>
      <c r="W5163" s="403">
        <v>6.8</v>
      </c>
      <c r="X5163" s="404">
        <v>0.30181999999999998</v>
      </c>
      <c r="Y5163" s="403">
        <f>X5163+(S5163*((U5163-INDEX('[1]Center of Mass'!$B$8:$M$105,MATCH(A5163,'[1]Center of Mass'!$B$8:$B$105,0),9))^2+(V5163-INDEX('[1]Center of Mass'!$B$8:$M$105,MATCH(A5163,'[1]Center of Mass'!$B$8:$B$105,0),10))^2))</f>
        <v>54.675638202500025</v>
      </c>
    </row>
    <row r="5164" spans="1:25">
      <c r="A5164" s="403" t="s">
        <v>23</v>
      </c>
      <c r="B5164" s="403" t="s">
        <v>439</v>
      </c>
      <c r="C5164" s="403" t="s">
        <v>343</v>
      </c>
      <c r="D5164" s="403" t="s">
        <v>344</v>
      </c>
      <c r="E5164" s="403" t="s">
        <v>1455</v>
      </c>
      <c r="F5164" s="403">
        <v>0</v>
      </c>
      <c r="O5164" s="403" t="s">
        <v>345</v>
      </c>
      <c r="R5164" s="403">
        <v>4</v>
      </c>
      <c r="S5164" s="403">
        <v>1.4488000000000001</v>
      </c>
      <c r="T5164" s="403">
        <v>4.8150000000000004</v>
      </c>
      <c r="U5164" s="403">
        <v>16.605</v>
      </c>
      <c r="V5164" s="403">
        <v>13.025</v>
      </c>
      <c r="W5164" s="403">
        <v>6.8</v>
      </c>
      <c r="X5164" s="404">
        <v>0.34989999999999999</v>
      </c>
      <c r="Y5164" s="403">
        <f>X5164+(S5164*((U5164-INDEX('[1]Center of Mass'!$B$8:$M$105,MATCH(A5164,'[1]Center of Mass'!$B$8:$B$105,0),9))^2+(V5164-INDEX('[1]Center of Mass'!$B$8:$M$105,MATCH(A5164,'[1]Center of Mass'!$B$8:$B$105,0),10))^2))</f>
        <v>39.903719192000011</v>
      </c>
    </row>
    <row r="5165" spans="1:25">
      <c r="A5165" s="403" t="s">
        <v>23</v>
      </c>
      <c r="B5165" s="403" t="s">
        <v>440</v>
      </c>
      <c r="C5165" s="403" t="s">
        <v>343</v>
      </c>
      <c r="D5165" s="403" t="s">
        <v>344</v>
      </c>
      <c r="E5165" s="403" t="s">
        <v>1455</v>
      </c>
      <c r="F5165" s="403">
        <v>0</v>
      </c>
      <c r="O5165" s="403" t="s">
        <v>345</v>
      </c>
      <c r="R5165" s="403">
        <v>4</v>
      </c>
      <c r="S5165" s="403">
        <v>1.4602999999999999</v>
      </c>
      <c r="T5165" s="403">
        <v>4.8339999999999996</v>
      </c>
      <c r="U5165" s="403">
        <v>17.8</v>
      </c>
      <c r="V5165" s="403">
        <v>13.025</v>
      </c>
      <c r="W5165" s="403">
        <v>6.8</v>
      </c>
      <c r="X5165" s="404">
        <v>0.35546</v>
      </c>
      <c r="Y5165" s="403">
        <f>X5165+(S5165*((U5165-INDEX('[1]Center of Mass'!$B$8:$M$105,MATCH(A5165,'[1]Center of Mass'!$B$8:$B$105,0),9))^2+(V5165-INDEX('[1]Center of Mass'!$B$8:$M$105,MATCH(A5165,'[1]Center of Mass'!$B$8:$B$105,0),10))^2))</f>
        <v>24.22629045750001</v>
      </c>
    </row>
    <row r="5166" spans="1:25">
      <c r="A5166" s="403" t="s">
        <v>23</v>
      </c>
      <c r="B5166" s="403" t="s">
        <v>442</v>
      </c>
      <c r="C5166" s="403" t="s">
        <v>343</v>
      </c>
      <c r="D5166" s="403" t="s">
        <v>344</v>
      </c>
      <c r="E5166" s="403" t="s">
        <v>1455</v>
      </c>
      <c r="F5166" s="403">
        <v>0</v>
      </c>
      <c r="O5166" s="403" t="s">
        <v>345</v>
      </c>
      <c r="R5166" s="403">
        <v>4</v>
      </c>
      <c r="S5166" s="403">
        <v>0.8327</v>
      </c>
      <c r="T5166" s="403">
        <v>3.8319999999999999</v>
      </c>
      <c r="U5166" s="403">
        <v>0.625</v>
      </c>
      <c r="V5166" s="403">
        <v>13.967000000000001</v>
      </c>
      <c r="W5166" s="403">
        <v>6.8</v>
      </c>
      <c r="X5166" s="404">
        <v>0.13921</v>
      </c>
      <c r="Y5166" s="403">
        <f>X5166+(S5166*((U5166-INDEX('[1]Center of Mass'!$B$8:$M$105,MATCH(A5166,'[1]Center of Mass'!$B$8:$B$105,0),9))^2+(V5166-INDEX('[1]Center of Mass'!$B$8:$M$105,MATCH(A5166,'[1]Center of Mass'!$B$8:$B$105,0),10))^2))</f>
        <v>375.19485258140003</v>
      </c>
    </row>
    <row r="5167" spans="1:25">
      <c r="A5167" s="403" t="s">
        <v>23</v>
      </c>
      <c r="B5167" s="403" t="s">
        <v>443</v>
      </c>
      <c r="C5167" s="403" t="s">
        <v>343</v>
      </c>
      <c r="D5167" s="403" t="s">
        <v>344</v>
      </c>
      <c r="E5167" s="403" t="s">
        <v>1455</v>
      </c>
      <c r="F5167" s="403">
        <v>0</v>
      </c>
      <c r="O5167" s="403" t="s">
        <v>345</v>
      </c>
      <c r="R5167" s="403">
        <v>4</v>
      </c>
      <c r="S5167" s="403">
        <v>0.68279999999999996</v>
      </c>
      <c r="T5167" s="403">
        <v>3.3820000000000001</v>
      </c>
      <c r="U5167" s="403">
        <v>1.7629999999999999</v>
      </c>
      <c r="V5167" s="403">
        <v>13.967000000000001</v>
      </c>
      <c r="W5167" s="403">
        <v>6.8</v>
      </c>
      <c r="X5167" s="404">
        <v>8.5028999999999993E-2</v>
      </c>
      <c r="Y5167" s="403">
        <f>X5167+(S5167*((U5167-INDEX('[1]Center of Mass'!$B$8:$M$105,MATCH(A5167,'[1]Center of Mass'!$B$8:$B$105,0),9))^2+(V5167-INDEX('[1]Center of Mass'!$B$8:$M$105,MATCH(A5167,'[1]Center of Mass'!$B$8:$B$105,0),10))^2))</f>
        <v>275.62329493200008</v>
      </c>
    </row>
    <row r="5168" spans="1:25">
      <c r="A5168" s="403" t="s">
        <v>23</v>
      </c>
      <c r="B5168" s="403" t="s">
        <v>444</v>
      </c>
      <c r="C5168" s="403" t="s">
        <v>343</v>
      </c>
      <c r="D5168" s="403" t="s">
        <v>344</v>
      </c>
      <c r="E5168" s="403" t="s">
        <v>1455</v>
      </c>
      <c r="F5168" s="403">
        <v>0</v>
      </c>
      <c r="O5168" s="403" t="s">
        <v>345</v>
      </c>
      <c r="R5168" s="403">
        <v>4</v>
      </c>
      <c r="S5168" s="403">
        <v>0.68279999999999996</v>
      </c>
      <c r="T5168" s="403">
        <v>3.3820000000000001</v>
      </c>
      <c r="U5168" s="403">
        <v>2.7879999999999998</v>
      </c>
      <c r="V5168" s="403">
        <v>13.967000000000001</v>
      </c>
      <c r="W5168" s="403">
        <v>6.8</v>
      </c>
      <c r="X5168" s="404">
        <v>8.5028999999999993E-2</v>
      </c>
      <c r="Y5168" s="403">
        <f>X5168+(S5168*((U5168-INDEX('[1]Center of Mass'!$B$8:$M$105,MATCH(A5168,'[1]Center of Mass'!$B$8:$B$105,0),9))^2+(V5168-INDEX('[1]Center of Mass'!$B$8:$M$105,MATCH(A5168,'[1]Center of Mass'!$B$8:$B$105,0),10))^2))</f>
        <v>248.31366766199997</v>
      </c>
    </row>
    <row r="5169" spans="1:25">
      <c r="A5169" s="403" t="s">
        <v>23</v>
      </c>
      <c r="B5169" s="403" t="s">
        <v>445</v>
      </c>
      <c r="C5169" s="403" t="s">
        <v>343</v>
      </c>
      <c r="D5169" s="403" t="s">
        <v>344</v>
      </c>
      <c r="E5169" s="403" t="s">
        <v>1455</v>
      </c>
      <c r="F5169" s="403">
        <v>0</v>
      </c>
      <c r="O5169" s="403" t="s">
        <v>345</v>
      </c>
      <c r="R5169" s="403">
        <v>4</v>
      </c>
      <c r="S5169" s="403">
        <v>0.86599999999999999</v>
      </c>
      <c r="T5169" s="403">
        <v>3.9319999999999999</v>
      </c>
      <c r="U5169" s="403">
        <v>3.95</v>
      </c>
      <c r="V5169" s="403">
        <v>13.967000000000001</v>
      </c>
      <c r="W5169" s="403">
        <v>6.8</v>
      </c>
      <c r="X5169" s="404">
        <v>0.15398000000000001</v>
      </c>
      <c r="Y5169" s="403">
        <f>X5169+(S5169*((U5169-INDEX('[1]Center of Mass'!$B$8:$M$105,MATCH(A5169,'[1]Center of Mass'!$B$8:$B$105,0),9))^2+(V5169-INDEX('[1]Center of Mass'!$B$8:$M$105,MATCH(A5169,'[1]Center of Mass'!$B$8:$B$105,0),10))^2))</f>
        <v>277.91833336200006</v>
      </c>
    </row>
    <row r="5170" spans="1:25">
      <c r="A5170" s="403" t="s">
        <v>23</v>
      </c>
      <c r="B5170" s="403" t="s">
        <v>446</v>
      </c>
      <c r="C5170" s="403" t="s">
        <v>343</v>
      </c>
      <c r="D5170" s="403" t="s">
        <v>344</v>
      </c>
      <c r="E5170" s="403" t="s">
        <v>1455</v>
      </c>
      <c r="F5170" s="403">
        <v>0</v>
      </c>
      <c r="O5170" s="403" t="s">
        <v>345</v>
      </c>
      <c r="R5170" s="403">
        <v>4</v>
      </c>
      <c r="S5170" s="403">
        <v>0.86599999999999999</v>
      </c>
      <c r="T5170" s="403">
        <v>3.9319999999999999</v>
      </c>
      <c r="U5170" s="403">
        <v>5.25</v>
      </c>
      <c r="V5170" s="403">
        <v>13.967000000000001</v>
      </c>
      <c r="W5170" s="403">
        <v>6.8</v>
      </c>
      <c r="X5170" s="404">
        <v>0.15398000000000001</v>
      </c>
      <c r="Y5170" s="403">
        <f>X5170+(S5170*((U5170-INDEX('[1]Center of Mass'!$B$8:$M$105,MATCH(A5170,'[1]Center of Mass'!$B$8:$B$105,0),9))^2+(V5170-INDEX('[1]Center of Mass'!$B$8:$M$105,MATCH(A5170,'[1]Center of Mass'!$B$8:$B$105,0),10))^2))</f>
        <v>239.22233576200003</v>
      </c>
    </row>
    <row r="5171" spans="1:25">
      <c r="A5171" s="403" t="s">
        <v>23</v>
      </c>
      <c r="B5171" s="403" t="s">
        <v>744</v>
      </c>
      <c r="C5171" s="403" t="s">
        <v>343</v>
      </c>
      <c r="D5171" s="403" t="s">
        <v>344</v>
      </c>
      <c r="E5171" s="403" t="s">
        <v>1455</v>
      </c>
      <c r="F5171" s="403">
        <v>0</v>
      </c>
      <c r="O5171" s="403" t="s">
        <v>345</v>
      </c>
      <c r="R5171" s="403">
        <v>4</v>
      </c>
      <c r="S5171" s="403">
        <v>0.86599999999999999</v>
      </c>
      <c r="T5171" s="403">
        <v>3.9319999999999999</v>
      </c>
      <c r="U5171" s="403">
        <v>6.55</v>
      </c>
      <c r="V5171" s="403">
        <v>13.967000000000001</v>
      </c>
      <c r="W5171" s="403">
        <v>6.8</v>
      </c>
      <c r="X5171" s="404">
        <v>0.15398000000000001</v>
      </c>
      <c r="Y5171" s="403">
        <f>X5171+(S5171*((U5171-INDEX('[1]Center of Mass'!$B$8:$M$105,MATCH(A5171,'[1]Center of Mass'!$B$8:$B$105,0),9))^2+(V5171-INDEX('[1]Center of Mass'!$B$8:$M$105,MATCH(A5171,'[1]Center of Mass'!$B$8:$B$105,0),10))^2))</f>
        <v>203.45341816200002</v>
      </c>
    </row>
    <row r="5172" spans="1:25">
      <c r="A5172" s="403" t="s">
        <v>23</v>
      </c>
      <c r="B5172" s="403" t="s">
        <v>447</v>
      </c>
      <c r="C5172" s="403" t="s">
        <v>343</v>
      </c>
      <c r="D5172" s="403" t="s">
        <v>344</v>
      </c>
      <c r="E5172" s="403" t="s">
        <v>1455</v>
      </c>
      <c r="F5172" s="403">
        <v>0</v>
      </c>
      <c r="O5172" s="403" t="s">
        <v>345</v>
      </c>
      <c r="R5172" s="403">
        <v>4</v>
      </c>
      <c r="S5172" s="403">
        <v>0.7661</v>
      </c>
      <c r="T5172" s="403">
        <v>3.6320000000000001</v>
      </c>
      <c r="U5172" s="403">
        <v>7.7750000000000004</v>
      </c>
      <c r="V5172" s="403">
        <v>13.967000000000001</v>
      </c>
      <c r="W5172" s="403">
        <v>6.8</v>
      </c>
      <c r="X5172" s="404">
        <v>0.11275</v>
      </c>
      <c r="Y5172" s="403">
        <f>X5172+(S5172*((U5172-INDEX('[1]Center of Mass'!$B$8:$M$105,MATCH(A5172,'[1]Center of Mass'!$B$8:$B$105,0),9))^2+(V5172-INDEX('[1]Center of Mass'!$B$8:$M$105,MATCH(A5172,'[1]Center of Mass'!$B$8:$B$105,0),10))^2))</f>
        <v>152.51247294020004</v>
      </c>
    </row>
    <row r="5173" spans="1:25">
      <c r="A5173" s="403" t="s">
        <v>23</v>
      </c>
      <c r="B5173" s="403" t="s">
        <v>745</v>
      </c>
      <c r="C5173" s="403" t="s">
        <v>343</v>
      </c>
      <c r="D5173" s="403" t="s">
        <v>344</v>
      </c>
      <c r="E5173" s="403" t="s">
        <v>1455</v>
      </c>
      <c r="F5173" s="403">
        <v>0</v>
      </c>
      <c r="O5173" s="403" t="s">
        <v>345</v>
      </c>
      <c r="R5173" s="403">
        <v>4</v>
      </c>
      <c r="S5173" s="403">
        <v>0.7661</v>
      </c>
      <c r="T5173" s="403">
        <v>3.6320000000000001</v>
      </c>
      <c r="U5173" s="403">
        <v>8.9250000000000007</v>
      </c>
      <c r="V5173" s="403">
        <v>13.967000000000001</v>
      </c>
      <c r="W5173" s="403">
        <v>6.8</v>
      </c>
      <c r="X5173" s="404">
        <v>0.11275</v>
      </c>
      <c r="Y5173" s="403">
        <f>X5173+(S5173*((U5173-INDEX('[1]Center of Mass'!$B$8:$M$105,MATCH(A5173,'[1]Center of Mass'!$B$8:$B$105,0),9))^2+(V5173-INDEX('[1]Center of Mass'!$B$8:$M$105,MATCH(A5173,'[1]Center of Mass'!$B$8:$B$105,0),10))^2))</f>
        <v>128.83783786020001</v>
      </c>
    </row>
    <row r="5174" spans="1:25">
      <c r="A5174" s="403" t="s">
        <v>23</v>
      </c>
      <c r="B5174" s="403" t="s">
        <v>449</v>
      </c>
      <c r="C5174" s="403" t="s">
        <v>343</v>
      </c>
      <c r="D5174" s="403" t="s">
        <v>344</v>
      </c>
      <c r="E5174" s="403" t="s">
        <v>1455</v>
      </c>
      <c r="F5174" s="403">
        <v>0</v>
      </c>
      <c r="O5174" s="403" t="s">
        <v>345</v>
      </c>
      <c r="R5174" s="403">
        <v>4</v>
      </c>
      <c r="S5174" s="403">
        <v>0.7349</v>
      </c>
      <c r="T5174" s="403">
        <v>3.5390000000000001</v>
      </c>
      <c r="U5174" s="403">
        <v>13.252000000000001</v>
      </c>
      <c r="V5174" s="403">
        <v>13.967000000000001</v>
      </c>
      <c r="W5174" s="403">
        <v>6.8</v>
      </c>
      <c r="X5174" s="404">
        <v>0.1017</v>
      </c>
      <c r="Y5174" s="403">
        <f>X5174+(S5174*((U5174-INDEX('[1]Center of Mass'!$B$8:$M$105,MATCH(A5174,'[1]Center of Mass'!$B$8:$B$105,0),9))^2+(V5174-INDEX('[1]Center of Mass'!$B$8:$M$105,MATCH(A5174,'[1]Center of Mass'!$B$8:$B$105,0),10))^2))</f>
        <v>55.55013796330001</v>
      </c>
    </row>
    <row r="5175" spans="1:25">
      <c r="A5175" s="403" t="s">
        <v>23</v>
      </c>
      <c r="B5175" s="403" t="s">
        <v>748</v>
      </c>
      <c r="C5175" s="403" t="s">
        <v>343</v>
      </c>
      <c r="D5175" s="403" t="s">
        <v>344</v>
      </c>
      <c r="E5175" s="403" t="s">
        <v>1455</v>
      </c>
      <c r="F5175" s="403">
        <v>0</v>
      </c>
      <c r="O5175" s="403" t="s">
        <v>345</v>
      </c>
      <c r="R5175" s="403">
        <v>4</v>
      </c>
      <c r="S5175" s="403">
        <v>0.7349</v>
      </c>
      <c r="T5175" s="403">
        <v>3.5390000000000001</v>
      </c>
      <c r="U5175" s="403">
        <v>14.355</v>
      </c>
      <c r="V5175" s="403">
        <v>13.967000000000001</v>
      </c>
      <c r="W5175" s="403">
        <v>6.8</v>
      </c>
      <c r="X5175" s="404">
        <v>0.1017</v>
      </c>
      <c r="Y5175" s="403">
        <f>X5175+(S5175*((U5175-INDEX('[1]Center of Mass'!$B$8:$M$105,MATCH(A5175,'[1]Center of Mass'!$B$8:$B$105,0),9))^2+(V5175-INDEX('[1]Center of Mass'!$B$8:$M$105,MATCH(A5175,'[1]Center of Mass'!$B$8:$B$105,0),10))^2))</f>
        <v>42.608993577800014</v>
      </c>
    </row>
    <row r="5176" spans="1:25">
      <c r="A5176" s="403" t="s">
        <v>23</v>
      </c>
      <c r="B5176" s="403" t="s">
        <v>450</v>
      </c>
      <c r="C5176" s="403" t="s">
        <v>343</v>
      </c>
      <c r="D5176" s="403" t="s">
        <v>344</v>
      </c>
      <c r="E5176" s="403" t="s">
        <v>1455</v>
      </c>
      <c r="F5176" s="403">
        <v>0</v>
      </c>
      <c r="O5176" s="403" t="s">
        <v>345</v>
      </c>
      <c r="R5176" s="403">
        <v>4</v>
      </c>
      <c r="S5176" s="403">
        <v>0.7349</v>
      </c>
      <c r="T5176" s="403">
        <v>3.5390000000000001</v>
      </c>
      <c r="U5176" s="403">
        <v>15.458</v>
      </c>
      <c r="V5176" s="403">
        <v>13.967000000000001</v>
      </c>
      <c r="W5176" s="403">
        <v>6.8</v>
      </c>
      <c r="X5176" s="404">
        <v>0.1017</v>
      </c>
      <c r="Y5176" s="403">
        <f>X5176+(S5176*((U5176-INDEX('[1]Center of Mass'!$B$8:$M$105,MATCH(A5176,'[1]Center of Mass'!$B$8:$B$105,0),9))^2+(V5176-INDEX('[1]Center of Mass'!$B$8:$M$105,MATCH(A5176,'[1]Center of Mass'!$B$8:$B$105,0),10))^2))</f>
        <v>31.456021100500013</v>
      </c>
    </row>
    <row r="5177" spans="1:25">
      <c r="A5177" s="403" t="s">
        <v>23</v>
      </c>
      <c r="B5177" s="403" t="s">
        <v>749</v>
      </c>
      <c r="C5177" s="403" t="s">
        <v>343</v>
      </c>
      <c r="D5177" s="403" t="s">
        <v>344</v>
      </c>
      <c r="E5177" s="403" t="s">
        <v>1455</v>
      </c>
      <c r="F5177" s="403">
        <v>0</v>
      </c>
      <c r="O5177" s="403" t="s">
        <v>345</v>
      </c>
      <c r="R5177" s="403">
        <v>4</v>
      </c>
      <c r="S5177" s="403">
        <v>0.79300000000000004</v>
      </c>
      <c r="T5177" s="403">
        <v>3.7130000000000001</v>
      </c>
      <c r="U5177" s="403">
        <v>16.605</v>
      </c>
      <c r="V5177" s="403">
        <v>13.967000000000001</v>
      </c>
      <c r="W5177" s="403">
        <v>6.8</v>
      </c>
      <c r="X5177" s="404">
        <v>0.12299</v>
      </c>
      <c r="Y5177" s="403">
        <f>X5177+(S5177*((U5177-INDEX('[1]Center of Mass'!$B$8:$M$105,MATCH(A5177,'[1]Center of Mass'!$B$8:$B$105,0),9))^2+(V5177-INDEX('[1]Center of Mass'!$B$8:$M$105,MATCH(A5177,'[1]Center of Mass'!$B$8:$B$105,0),10))^2))</f>
        <v>23.487880146000013</v>
      </c>
    </row>
    <row r="5178" spans="1:25">
      <c r="A5178" s="403" t="s">
        <v>23</v>
      </c>
      <c r="B5178" s="403" t="s">
        <v>451</v>
      </c>
      <c r="C5178" s="403" t="s">
        <v>343</v>
      </c>
      <c r="D5178" s="403" t="s">
        <v>344</v>
      </c>
      <c r="E5178" s="403" t="s">
        <v>1455</v>
      </c>
      <c r="F5178" s="403">
        <v>0</v>
      </c>
      <c r="O5178" s="403" t="s">
        <v>345</v>
      </c>
      <c r="R5178" s="403">
        <v>4</v>
      </c>
      <c r="S5178" s="403">
        <v>0.7994</v>
      </c>
      <c r="T5178" s="403">
        <v>3.7320000000000002</v>
      </c>
      <c r="U5178" s="403">
        <v>17.8</v>
      </c>
      <c r="V5178" s="403">
        <v>13.967000000000001</v>
      </c>
      <c r="W5178" s="403">
        <v>6.8</v>
      </c>
      <c r="X5178" s="404">
        <v>0.12548000000000001</v>
      </c>
      <c r="Y5178" s="403">
        <f>X5178+(S5178*((U5178-INDEX('[1]Center of Mass'!$B$8:$M$105,MATCH(A5178,'[1]Center of Mass'!$B$8:$B$105,0),9))^2+(V5178-INDEX('[1]Center of Mass'!$B$8:$M$105,MATCH(A5178,'[1]Center of Mass'!$B$8:$B$105,0),10))^2))</f>
        <v>14.921859985800003</v>
      </c>
    </row>
    <row r="5179" spans="1:25">
      <c r="A5179" s="403" t="s">
        <v>23</v>
      </c>
      <c r="B5179" s="403" t="s">
        <v>452</v>
      </c>
      <c r="C5179" s="403" t="s">
        <v>343</v>
      </c>
      <c r="D5179" s="403" t="s">
        <v>344</v>
      </c>
      <c r="E5179" s="403" t="s">
        <v>1455</v>
      </c>
      <c r="F5179" s="403">
        <v>0</v>
      </c>
      <c r="O5179" s="403" t="s">
        <v>345</v>
      </c>
      <c r="R5179" s="403">
        <v>4</v>
      </c>
      <c r="S5179" s="403">
        <v>1.5</v>
      </c>
      <c r="T5179" s="403">
        <v>4.9000000000000004</v>
      </c>
      <c r="U5179" s="403">
        <v>0.625</v>
      </c>
      <c r="V5179" s="403">
        <v>14.9</v>
      </c>
      <c r="W5179" s="403">
        <v>6.8</v>
      </c>
      <c r="X5179" s="404">
        <v>0.37530999999999998</v>
      </c>
      <c r="Y5179" s="403">
        <f>X5179+(S5179*((U5179-INDEX('[1]Center of Mass'!$B$8:$M$105,MATCH(A5179,'[1]Center of Mass'!$B$8:$B$105,0),9))^2+(V5179-INDEX('[1]Center of Mass'!$B$8:$M$105,MATCH(A5179,'[1]Center of Mass'!$B$8:$B$105,0),10))^2))</f>
        <v>681.82624750000002</v>
      </c>
    </row>
    <row r="5180" spans="1:25">
      <c r="A5180" s="403" t="s">
        <v>23</v>
      </c>
      <c r="B5180" s="403" t="s">
        <v>453</v>
      </c>
      <c r="C5180" s="403" t="s">
        <v>343</v>
      </c>
      <c r="D5180" s="403" t="s">
        <v>344</v>
      </c>
      <c r="E5180" s="403" t="s">
        <v>1455</v>
      </c>
      <c r="F5180" s="403">
        <v>0</v>
      </c>
      <c r="O5180" s="403" t="s">
        <v>345</v>
      </c>
      <c r="R5180" s="403">
        <v>4</v>
      </c>
      <c r="S5180" s="403">
        <v>1.23</v>
      </c>
      <c r="T5180" s="403">
        <v>4.45</v>
      </c>
      <c r="U5180" s="403">
        <v>1.7629999999999999</v>
      </c>
      <c r="V5180" s="403">
        <v>14.9</v>
      </c>
      <c r="W5180" s="403">
        <v>6.8</v>
      </c>
      <c r="X5180" s="404">
        <v>0.25529000000000002</v>
      </c>
      <c r="Y5180" s="403">
        <f>X5180+(S5180*((U5180-INDEX('[1]Center of Mass'!$B$8:$M$105,MATCH(A5180,'[1]Center of Mass'!$B$8:$B$105,0),9))^2+(V5180-INDEX('[1]Center of Mass'!$B$8:$M$105,MATCH(A5180,'[1]Center of Mass'!$B$8:$B$105,0),10))^2))</f>
        <v>501.39816659000007</v>
      </c>
    </row>
    <row r="5181" spans="1:25">
      <c r="A5181" s="403" t="s">
        <v>23</v>
      </c>
      <c r="B5181" s="403" t="s">
        <v>504</v>
      </c>
      <c r="C5181" s="403" t="s">
        <v>343</v>
      </c>
      <c r="D5181" s="403" t="s">
        <v>344</v>
      </c>
      <c r="E5181" s="403" t="s">
        <v>1455</v>
      </c>
      <c r="F5181" s="403">
        <v>0</v>
      </c>
      <c r="O5181" s="403" t="s">
        <v>345</v>
      </c>
      <c r="R5181" s="403">
        <v>4</v>
      </c>
      <c r="S5181" s="403">
        <v>1.23</v>
      </c>
      <c r="T5181" s="403">
        <v>4.45</v>
      </c>
      <c r="U5181" s="403">
        <v>2.7879999999999998</v>
      </c>
      <c r="V5181" s="403">
        <v>14.9</v>
      </c>
      <c r="W5181" s="403">
        <v>6.8</v>
      </c>
      <c r="X5181" s="404">
        <v>0.25529000000000002</v>
      </c>
      <c r="Y5181" s="403">
        <f>X5181+(S5181*((U5181-INDEX('[1]Center of Mass'!$B$8:$M$105,MATCH(A5181,'[1]Center of Mass'!$B$8:$B$105,0),9))^2+(V5181-INDEX('[1]Center of Mass'!$B$8:$M$105,MATCH(A5181,'[1]Center of Mass'!$B$8:$B$105,0),10))^2))</f>
        <v>452.20244084000001</v>
      </c>
    </row>
    <row r="5182" spans="1:25">
      <c r="A5182" s="403" t="s">
        <v>23</v>
      </c>
      <c r="B5182" s="403" t="s">
        <v>505</v>
      </c>
      <c r="C5182" s="403" t="s">
        <v>343</v>
      </c>
      <c r="D5182" s="403" t="s">
        <v>344</v>
      </c>
      <c r="E5182" s="403" t="s">
        <v>1455</v>
      </c>
      <c r="F5182" s="403">
        <v>0</v>
      </c>
      <c r="O5182" s="403" t="s">
        <v>345</v>
      </c>
      <c r="R5182" s="403">
        <v>4</v>
      </c>
      <c r="S5182" s="403">
        <v>1.56</v>
      </c>
      <c r="T5182" s="403">
        <v>5</v>
      </c>
      <c r="U5182" s="403">
        <v>3.95</v>
      </c>
      <c r="V5182" s="403">
        <v>14.9</v>
      </c>
      <c r="W5182" s="403">
        <v>6.8</v>
      </c>
      <c r="X5182" s="404">
        <v>0.40689999999999998</v>
      </c>
      <c r="Y5182" s="403">
        <f>X5182+(S5182*((U5182-INDEX('[1]Center of Mass'!$B$8:$M$105,MATCH(A5182,'[1]Center of Mass'!$B$8:$B$105,0),9))^2+(V5182-INDEX('[1]Center of Mass'!$B$8:$M$105,MATCH(A5182,'[1]Center of Mass'!$B$8:$B$105,0),10))^2))</f>
        <v>506.83843600000012</v>
      </c>
    </row>
    <row r="5183" spans="1:25">
      <c r="A5183" s="403" t="s">
        <v>23</v>
      </c>
      <c r="B5183" s="403" t="s">
        <v>506</v>
      </c>
      <c r="C5183" s="403" t="s">
        <v>343</v>
      </c>
      <c r="D5183" s="403" t="s">
        <v>344</v>
      </c>
      <c r="E5183" s="403" t="s">
        <v>1455</v>
      </c>
      <c r="F5183" s="403">
        <v>0</v>
      </c>
      <c r="O5183" s="403" t="s">
        <v>345</v>
      </c>
      <c r="R5183" s="403">
        <v>4</v>
      </c>
      <c r="S5183" s="403">
        <v>1.56</v>
      </c>
      <c r="T5183" s="403">
        <v>5</v>
      </c>
      <c r="U5183" s="403">
        <v>5.25</v>
      </c>
      <c r="V5183" s="403">
        <v>14.9</v>
      </c>
      <c r="W5183" s="403">
        <v>6.8</v>
      </c>
      <c r="X5183" s="404">
        <v>0.40689999999999998</v>
      </c>
      <c r="Y5183" s="403">
        <f>X5183+(S5183*((U5183-INDEX('[1]Center of Mass'!$B$8:$M$105,MATCH(A5183,'[1]Center of Mass'!$B$8:$B$105,0),9))^2+(V5183-INDEX('[1]Center of Mass'!$B$8:$M$105,MATCH(A5183,'[1]Center of Mass'!$B$8:$B$105,0),10))^2))</f>
        <v>437.13202000000013</v>
      </c>
    </row>
    <row r="5184" spans="1:25">
      <c r="A5184" s="403" t="s">
        <v>23</v>
      </c>
      <c r="B5184" s="403" t="s">
        <v>507</v>
      </c>
      <c r="C5184" s="403" t="s">
        <v>343</v>
      </c>
      <c r="D5184" s="403" t="s">
        <v>344</v>
      </c>
      <c r="E5184" s="403" t="s">
        <v>1455</v>
      </c>
      <c r="F5184" s="403">
        <v>0</v>
      </c>
      <c r="O5184" s="403" t="s">
        <v>345</v>
      </c>
      <c r="R5184" s="403">
        <v>4</v>
      </c>
      <c r="S5184" s="403">
        <v>1.56</v>
      </c>
      <c r="T5184" s="403">
        <v>5</v>
      </c>
      <c r="U5184" s="403">
        <v>6.55</v>
      </c>
      <c r="V5184" s="403">
        <v>14.9</v>
      </c>
      <c r="W5184" s="403">
        <v>6.8</v>
      </c>
      <c r="X5184" s="404">
        <v>0.40689999999999998</v>
      </c>
      <c r="Y5184" s="403">
        <f>X5184+(S5184*((U5184-INDEX('[1]Center of Mass'!$B$8:$M$105,MATCH(A5184,'[1]Center of Mass'!$B$8:$B$105,0),9))^2+(V5184-INDEX('[1]Center of Mass'!$B$8:$M$105,MATCH(A5184,'[1]Center of Mass'!$B$8:$B$105,0),10))^2))</f>
        <v>372.69840400000004</v>
      </c>
    </row>
    <row r="5185" spans="1:25">
      <c r="A5185" s="403" t="s">
        <v>23</v>
      </c>
      <c r="B5185" s="403" t="s">
        <v>508</v>
      </c>
      <c r="C5185" s="403" t="s">
        <v>343</v>
      </c>
      <c r="D5185" s="403" t="s">
        <v>344</v>
      </c>
      <c r="E5185" s="403" t="s">
        <v>1455</v>
      </c>
      <c r="F5185" s="403">
        <v>0</v>
      </c>
      <c r="O5185" s="403" t="s">
        <v>345</v>
      </c>
      <c r="R5185" s="403">
        <v>4</v>
      </c>
      <c r="S5185" s="403">
        <v>1.38</v>
      </c>
      <c r="T5185" s="403">
        <v>4.7</v>
      </c>
      <c r="U5185" s="403">
        <v>7.7750000000000004</v>
      </c>
      <c r="V5185" s="403">
        <v>14.9</v>
      </c>
      <c r="W5185" s="403">
        <v>6.8</v>
      </c>
      <c r="X5185" s="404">
        <v>0.31768999999999997</v>
      </c>
      <c r="Y5185" s="403">
        <f>X5185+(S5185*((U5185-INDEX('[1]Center of Mass'!$B$8:$M$105,MATCH(A5185,'[1]Center of Mass'!$B$8:$B$105,0),9))^2+(V5185-INDEX('[1]Center of Mass'!$B$8:$M$105,MATCH(A5185,'[1]Center of Mass'!$B$8:$B$105,0),10))^2))</f>
        <v>280.21042850000003</v>
      </c>
    </row>
    <row r="5186" spans="1:25">
      <c r="A5186" s="403" t="s">
        <v>23</v>
      </c>
      <c r="B5186" s="403" t="s">
        <v>509</v>
      </c>
      <c r="C5186" s="403" t="s">
        <v>343</v>
      </c>
      <c r="D5186" s="403" t="s">
        <v>344</v>
      </c>
      <c r="E5186" s="403" t="s">
        <v>1455</v>
      </c>
      <c r="F5186" s="403">
        <v>0</v>
      </c>
      <c r="O5186" s="403" t="s">
        <v>345</v>
      </c>
      <c r="R5186" s="403">
        <v>4</v>
      </c>
      <c r="S5186" s="403">
        <v>1.38</v>
      </c>
      <c r="T5186" s="403">
        <v>4.7</v>
      </c>
      <c r="U5186" s="403">
        <v>8.9250000000000007</v>
      </c>
      <c r="V5186" s="403">
        <v>14.9</v>
      </c>
      <c r="W5186" s="403">
        <v>6.8</v>
      </c>
      <c r="X5186" s="404">
        <v>0.31768999999999997</v>
      </c>
      <c r="Y5186" s="403">
        <f>X5186+(S5186*((U5186-INDEX('[1]Center of Mass'!$B$8:$M$105,MATCH(A5186,'[1]Center of Mass'!$B$8:$B$105,0),9))^2+(V5186-INDEX('[1]Center of Mass'!$B$8:$M$105,MATCH(A5186,'[1]Center of Mass'!$B$8:$B$105,0),10))^2))</f>
        <v>237.56456449999999</v>
      </c>
    </row>
    <row r="5187" spans="1:25">
      <c r="A5187" s="403" t="s">
        <v>23</v>
      </c>
      <c r="B5187" s="403" t="s">
        <v>754</v>
      </c>
      <c r="C5187" s="403" t="s">
        <v>343</v>
      </c>
      <c r="D5187" s="403" t="s">
        <v>344</v>
      </c>
      <c r="E5187" s="403" t="s">
        <v>1455</v>
      </c>
      <c r="F5187" s="403">
        <v>0</v>
      </c>
      <c r="O5187" s="403" t="s">
        <v>345</v>
      </c>
      <c r="R5187" s="403">
        <v>4</v>
      </c>
      <c r="S5187" s="403">
        <v>1.3238000000000001</v>
      </c>
      <c r="T5187" s="403">
        <v>4.6059999999999999</v>
      </c>
      <c r="U5187" s="403">
        <v>13.252000000000001</v>
      </c>
      <c r="V5187" s="403">
        <v>14.9</v>
      </c>
      <c r="W5187" s="403">
        <v>6.8</v>
      </c>
      <c r="X5187" s="404">
        <v>0.29310999999999998</v>
      </c>
      <c r="Y5187" s="403">
        <f>X5187+(S5187*((U5187-INDEX('[1]Center of Mass'!$B$8:$M$105,MATCH(A5187,'[1]Center of Mass'!$B$8:$B$105,0),9))^2+(V5187-INDEX('[1]Center of Mass'!$B$8:$M$105,MATCH(A5187,'[1]Center of Mass'!$B$8:$B$105,0),10))^2))</f>
        <v>105.32586426800002</v>
      </c>
    </row>
    <row r="5188" spans="1:25">
      <c r="A5188" s="403" t="s">
        <v>23</v>
      </c>
      <c r="B5188" s="403" t="s">
        <v>755</v>
      </c>
      <c r="C5188" s="403" t="s">
        <v>343</v>
      </c>
      <c r="D5188" s="403" t="s">
        <v>344</v>
      </c>
      <c r="E5188" s="403" t="s">
        <v>1455</v>
      </c>
      <c r="F5188" s="403">
        <v>0</v>
      </c>
      <c r="O5188" s="403" t="s">
        <v>345</v>
      </c>
      <c r="R5188" s="403">
        <v>4</v>
      </c>
      <c r="S5188" s="403">
        <v>1.3238000000000001</v>
      </c>
      <c r="T5188" s="403">
        <v>4.6059999999999999</v>
      </c>
      <c r="U5188" s="403">
        <v>14.355</v>
      </c>
      <c r="V5188" s="403">
        <v>14.9</v>
      </c>
      <c r="W5188" s="403">
        <v>6.8</v>
      </c>
      <c r="X5188" s="404">
        <v>0.29310999999999998</v>
      </c>
      <c r="Y5188" s="403">
        <f>X5188+(S5188*((U5188-INDEX('[1]Center of Mass'!$B$8:$M$105,MATCH(A5188,'[1]Center of Mass'!$B$8:$B$105,0),9))^2+(V5188-INDEX('[1]Center of Mass'!$B$8:$M$105,MATCH(A5188,'[1]Center of Mass'!$B$8:$B$105,0),10))^2))</f>
        <v>82.014547167000018</v>
      </c>
    </row>
    <row r="5189" spans="1:25">
      <c r="A5189" s="403" t="s">
        <v>23</v>
      </c>
      <c r="B5189" s="403" t="s">
        <v>560</v>
      </c>
      <c r="C5189" s="403" t="s">
        <v>343</v>
      </c>
      <c r="D5189" s="403" t="s">
        <v>344</v>
      </c>
      <c r="E5189" s="403" t="s">
        <v>1455</v>
      </c>
      <c r="F5189" s="403">
        <v>0</v>
      </c>
      <c r="O5189" s="403" t="s">
        <v>345</v>
      </c>
      <c r="R5189" s="403">
        <v>4</v>
      </c>
      <c r="S5189" s="403">
        <v>1.3238000000000001</v>
      </c>
      <c r="T5189" s="403">
        <v>4.6059999999999999</v>
      </c>
      <c r="U5189" s="403">
        <v>15.458</v>
      </c>
      <c r="V5189" s="403">
        <v>14.9</v>
      </c>
      <c r="W5189" s="403">
        <v>6.8</v>
      </c>
      <c r="X5189" s="404">
        <v>0.29310999999999998</v>
      </c>
      <c r="Y5189" s="403">
        <f>X5189+(S5189*((U5189-INDEX('[1]Center of Mass'!$B$8:$M$105,MATCH(A5189,'[1]Center of Mass'!$B$8:$B$105,0),9))^2+(V5189-INDEX('[1]Center of Mass'!$B$8:$M$105,MATCH(A5189,'[1]Center of Mass'!$B$8:$B$105,0),10))^2))</f>
        <v>61.924324054400024</v>
      </c>
    </row>
    <row r="5190" spans="1:25">
      <c r="A5190" s="403" t="s">
        <v>23</v>
      </c>
      <c r="B5190" s="403" t="s">
        <v>561</v>
      </c>
      <c r="C5190" s="403" t="s">
        <v>343</v>
      </c>
      <c r="D5190" s="403" t="s">
        <v>344</v>
      </c>
      <c r="E5190" s="403" t="s">
        <v>1455</v>
      </c>
      <c r="F5190" s="403">
        <v>0</v>
      </c>
      <c r="O5190" s="403" t="s">
        <v>345</v>
      </c>
      <c r="R5190" s="403">
        <v>4</v>
      </c>
      <c r="S5190" s="403">
        <v>1.4286000000000001</v>
      </c>
      <c r="T5190" s="403">
        <v>4.7809999999999997</v>
      </c>
      <c r="U5190" s="403">
        <v>16.605</v>
      </c>
      <c r="V5190" s="403">
        <v>14.9</v>
      </c>
      <c r="W5190" s="403">
        <v>6.8</v>
      </c>
      <c r="X5190" s="404">
        <v>0.34016000000000002</v>
      </c>
      <c r="Y5190" s="403">
        <f>X5190+(S5190*((U5190-INDEX('[1]Center of Mass'!$B$8:$M$105,MATCH(A5190,'[1]Center of Mass'!$B$8:$B$105,0),9))^2+(V5190-INDEX('[1]Center of Mass'!$B$8:$M$105,MATCH(A5190,'[1]Center of Mass'!$B$8:$B$105,0),10))^2))</f>
        <v>47.991777299000013</v>
      </c>
    </row>
    <row r="5191" spans="1:25">
      <c r="A5191" s="403" t="s">
        <v>23</v>
      </c>
      <c r="B5191" s="403" t="s">
        <v>562</v>
      </c>
      <c r="C5191" s="403" t="s">
        <v>343</v>
      </c>
      <c r="D5191" s="403" t="s">
        <v>344</v>
      </c>
      <c r="E5191" s="403" t="s">
        <v>1455</v>
      </c>
      <c r="F5191" s="403">
        <v>0</v>
      </c>
      <c r="O5191" s="403" t="s">
        <v>345</v>
      </c>
      <c r="R5191" s="403">
        <v>4</v>
      </c>
      <c r="S5191" s="403">
        <v>1.44</v>
      </c>
      <c r="T5191" s="403">
        <v>4.8</v>
      </c>
      <c r="U5191" s="403">
        <v>17.8</v>
      </c>
      <c r="V5191" s="403">
        <v>14.9</v>
      </c>
      <c r="W5191" s="403">
        <v>6.8</v>
      </c>
      <c r="X5191" s="404">
        <v>0.34560000000000002</v>
      </c>
      <c r="Y5191" s="403">
        <f>X5191+(S5191*((U5191-INDEX('[1]Center of Mass'!$B$8:$M$105,MATCH(A5191,'[1]Center of Mass'!$B$8:$B$105,0),9))^2+(V5191-INDEX('[1]Center of Mass'!$B$8:$M$105,MATCH(A5191,'[1]Center of Mass'!$B$8:$B$105,0),10))^2))</f>
        <v>32.602896000000001</v>
      </c>
    </row>
    <row r="5192" spans="1:25">
      <c r="A5192" s="403" t="s">
        <v>23</v>
      </c>
      <c r="B5192" s="403" t="s">
        <v>512</v>
      </c>
      <c r="C5192" s="403" t="s">
        <v>343</v>
      </c>
      <c r="D5192" s="403" t="s">
        <v>344</v>
      </c>
      <c r="E5192" s="403" t="s">
        <v>1455</v>
      </c>
      <c r="F5192" s="403">
        <v>0</v>
      </c>
      <c r="O5192" s="403" t="s">
        <v>345</v>
      </c>
      <c r="R5192" s="403">
        <v>4</v>
      </c>
      <c r="S5192" s="403">
        <v>1.5</v>
      </c>
      <c r="T5192" s="403">
        <v>4.9000000000000004</v>
      </c>
      <c r="U5192" s="403">
        <v>0.625</v>
      </c>
      <c r="V5192" s="403">
        <v>16.100000000000001</v>
      </c>
      <c r="W5192" s="403">
        <v>6.8</v>
      </c>
      <c r="X5192" s="404">
        <v>0.37530999999999998</v>
      </c>
      <c r="Y5192" s="403">
        <f>X5192+(S5192*((U5192-INDEX('[1]Center of Mass'!$B$8:$M$105,MATCH(A5192,'[1]Center of Mass'!$B$8:$B$105,0),9))^2+(V5192-INDEX('[1]Center of Mass'!$B$8:$M$105,MATCH(A5192,'[1]Center of Mass'!$B$8:$B$105,0),10))^2))</f>
        <v>693.17344750000018</v>
      </c>
    </row>
    <row r="5193" spans="1:25">
      <c r="A5193" s="403" t="s">
        <v>23</v>
      </c>
      <c r="B5193" s="403" t="s">
        <v>514</v>
      </c>
      <c r="C5193" s="403" t="s">
        <v>343</v>
      </c>
      <c r="D5193" s="403" t="s">
        <v>344</v>
      </c>
      <c r="E5193" s="403" t="s">
        <v>1455</v>
      </c>
      <c r="F5193" s="403">
        <v>0</v>
      </c>
      <c r="O5193" s="403" t="s">
        <v>345</v>
      </c>
      <c r="R5193" s="403">
        <v>4</v>
      </c>
      <c r="S5193" s="403">
        <v>1.23</v>
      </c>
      <c r="T5193" s="403">
        <v>4.45</v>
      </c>
      <c r="U5193" s="403">
        <v>1.7629999999999999</v>
      </c>
      <c r="V5193" s="403">
        <v>16.100000000000001</v>
      </c>
      <c r="W5193" s="403">
        <v>6.8</v>
      </c>
      <c r="X5193" s="404">
        <v>0.25529000000000002</v>
      </c>
      <c r="Y5193" s="403">
        <f>X5193+(S5193*((U5193-INDEX('[1]Center of Mass'!$B$8:$M$105,MATCH(A5193,'[1]Center of Mass'!$B$8:$B$105,0),9))^2+(V5193-INDEX('[1]Center of Mass'!$B$8:$M$105,MATCH(A5193,'[1]Center of Mass'!$B$8:$B$105,0),10))^2))</f>
        <v>510.70287059000009</v>
      </c>
    </row>
    <row r="5194" spans="1:25">
      <c r="A5194" s="403" t="s">
        <v>23</v>
      </c>
      <c r="B5194" s="403" t="s">
        <v>515</v>
      </c>
      <c r="C5194" s="403" t="s">
        <v>343</v>
      </c>
      <c r="D5194" s="403" t="s">
        <v>344</v>
      </c>
      <c r="E5194" s="403" t="s">
        <v>1455</v>
      </c>
      <c r="F5194" s="403">
        <v>0</v>
      </c>
      <c r="O5194" s="403" t="s">
        <v>345</v>
      </c>
      <c r="R5194" s="403">
        <v>4</v>
      </c>
      <c r="S5194" s="403">
        <v>1.23</v>
      </c>
      <c r="T5194" s="403">
        <v>4.45</v>
      </c>
      <c r="U5194" s="403">
        <v>2.7879999999999998</v>
      </c>
      <c r="V5194" s="403">
        <v>16.100000000000001</v>
      </c>
      <c r="W5194" s="403">
        <v>6.8</v>
      </c>
      <c r="X5194" s="404">
        <v>0.25529000000000002</v>
      </c>
      <c r="Y5194" s="403">
        <f>X5194+(S5194*((U5194-INDEX('[1]Center of Mass'!$B$8:$M$105,MATCH(A5194,'[1]Center of Mass'!$B$8:$B$105,0),9))^2+(V5194-INDEX('[1]Center of Mass'!$B$8:$M$105,MATCH(A5194,'[1]Center of Mass'!$B$8:$B$105,0),10))^2))</f>
        <v>461.50714484000008</v>
      </c>
    </row>
    <row r="5195" spans="1:25">
      <c r="A5195" s="403" t="s">
        <v>23</v>
      </c>
      <c r="B5195" s="403" t="s">
        <v>365</v>
      </c>
      <c r="C5195" s="403" t="s">
        <v>343</v>
      </c>
      <c r="D5195" s="403" t="s">
        <v>344</v>
      </c>
      <c r="E5195" s="403" t="s">
        <v>1455</v>
      </c>
      <c r="F5195" s="403">
        <v>0</v>
      </c>
      <c r="O5195" s="403" t="s">
        <v>345</v>
      </c>
      <c r="R5195" s="403">
        <v>4</v>
      </c>
      <c r="S5195" s="403">
        <v>1.56</v>
      </c>
      <c r="T5195" s="403">
        <v>5</v>
      </c>
      <c r="U5195" s="403">
        <v>3.95</v>
      </c>
      <c r="V5195" s="403">
        <v>16.100000000000001</v>
      </c>
      <c r="W5195" s="403">
        <v>6.8</v>
      </c>
      <c r="X5195" s="404">
        <v>0.40689999999999998</v>
      </c>
      <c r="Y5195" s="403">
        <f>X5195+(S5195*((U5195-INDEX('[1]Center of Mass'!$B$8:$M$105,MATCH(A5195,'[1]Center of Mass'!$B$8:$B$105,0),9))^2+(V5195-INDEX('[1]Center of Mass'!$B$8:$M$105,MATCH(A5195,'[1]Center of Mass'!$B$8:$B$105,0),10))^2))</f>
        <v>518.63952400000005</v>
      </c>
    </row>
    <row r="5196" spans="1:25">
      <c r="A5196" s="403" t="s">
        <v>23</v>
      </c>
      <c r="B5196" s="403" t="s">
        <v>366</v>
      </c>
      <c r="C5196" s="403" t="s">
        <v>343</v>
      </c>
      <c r="D5196" s="403" t="s">
        <v>344</v>
      </c>
      <c r="E5196" s="403" t="s">
        <v>1455</v>
      </c>
      <c r="F5196" s="403">
        <v>0</v>
      </c>
      <c r="O5196" s="403" t="s">
        <v>345</v>
      </c>
      <c r="R5196" s="403">
        <v>4</v>
      </c>
      <c r="S5196" s="403">
        <v>1.56</v>
      </c>
      <c r="T5196" s="403">
        <v>5</v>
      </c>
      <c r="U5196" s="403">
        <v>5.25</v>
      </c>
      <c r="V5196" s="403">
        <v>16.100000000000001</v>
      </c>
      <c r="W5196" s="403">
        <v>6.8</v>
      </c>
      <c r="X5196" s="404">
        <v>0.40689999999999998</v>
      </c>
      <c r="Y5196" s="403">
        <f>X5196+(S5196*((U5196-INDEX('[1]Center of Mass'!$B$8:$M$105,MATCH(A5196,'[1]Center of Mass'!$B$8:$B$105,0),9))^2+(V5196-INDEX('[1]Center of Mass'!$B$8:$M$105,MATCH(A5196,'[1]Center of Mass'!$B$8:$B$105,0),10))^2))</f>
        <v>448.93310800000017</v>
      </c>
    </row>
    <row r="5197" spans="1:25">
      <c r="A5197" s="403" t="s">
        <v>23</v>
      </c>
      <c r="B5197" s="403" t="s">
        <v>367</v>
      </c>
      <c r="C5197" s="403" t="s">
        <v>343</v>
      </c>
      <c r="D5197" s="403" t="s">
        <v>344</v>
      </c>
      <c r="E5197" s="403" t="s">
        <v>1455</v>
      </c>
      <c r="F5197" s="403">
        <v>0</v>
      </c>
      <c r="O5197" s="403" t="s">
        <v>345</v>
      </c>
      <c r="R5197" s="403">
        <v>4</v>
      </c>
      <c r="S5197" s="403">
        <v>1.56</v>
      </c>
      <c r="T5197" s="403">
        <v>5</v>
      </c>
      <c r="U5197" s="403">
        <v>6.55</v>
      </c>
      <c r="V5197" s="403">
        <v>16.100000000000001</v>
      </c>
      <c r="W5197" s="403">
        <v>6.8</v>
      </c>
      <c r="X5197" s="404">
        <v>0.40689999999999998</v>
      </c>
      <c r="Y5197" s="403">
        <f>X5197+(S5197*((U5197-INDEX('[1]Center of Mass'!$B$8:$M$105,MATCH(A5197,'[1]Center of Mass'!$B$8:$B$105,0),9))^2+(V5197-INDEX('[1]Center of Mass'!$B$8:$M$105,MATCH(A5197,'[1]Center of Mass'!$B$8:$B$105,0),10))^2))</f>
        <v>384.49949200000009</v>
      </c>
    </row>
    <row r="5198" spans="1:25">
      <c r="A5198" s="403" t="s">
        <v>23</v>
      </c>
      <c r="B5198" s="403" t="s">
        <v>368</v>
      </c>
      <c r="C5198" s="403" t="s">
        <v>343</v>
      </c>
      <c r="D5198" s="403" t="s">
        <v>344</v>
      </c>
      <c r="E5198" s="403" t="s">
        <v>1455</v>
      </c>
      <c r="F5198" s="403">
        <v>0</v>
      </c>
      <c r="O5198" s="403" t="s">
        <v>345</v>
      </c>
      <c r="R5198" s="403">
        <v>4</v>
      </c>
      <c r="S5198" s="403">
        <v>1.38</v>
      </c>
      <c r="T5198" s="403">
        <v>4.7</v>
      </c>
      <c r="U5198" s="403">
        <v>7.7750000000000004</v>
      </c>
      <c r="V5198" s="403">
        <v>16.100000000000001</v>
      </c>
      <c r="W5198" s="403">
        <v>6.8</v>
      </c>
      <c r="X5198" s="404">
        <v>0.31768999999999997</v>
      </c>
      <c r="Y5198" s="403">
        <f>X5198+(S5198*((U5198-INDEX('[1]Center of Mass'!$B$8:$M$105,MATCH(A5198,'[1]Center of Mass'!$B$8:$B$105,0),9))^2+(V5198-INDEX('[1]Center of Mass'!$B$8:$M$105,MATCH(A5198,'[1]Center of Mass'!$B$8:$B$105,0),10))^2))</f>
        <v>290.64985250000007</v>
      </c>
    </row>
    <row r="5199" spans="1:25">
      <c r="A5199" s="403" t="s">
        <v>23</v>
      </c>
      <c r="B5199" s="403" t="s">
        <v>369</v>
      </c>
      <c r="C5199" s="403" t="s">
        <v>343</v>
      </c>
      <c r="D5199" s="403" t="s">
        <v>344</v>
      </c>
      <c r="E5199" s="403" t="s">
        <v>1455</v>
      </c>
      <c r="F5199" s="403">
        <v>0</v>
      </c>
      <c r="O5199" s="403" t="s">
        <v>345</v>
      </c>
      <c r="R5199" s="403">
        <v>4</v>
      </c>
      <c r="S5199" s="403">
        <v>1.38</v>
      </c>
      <c r="T5199" s="403">
        <v>4.7</v>
      </c>
      <c r="U5199" s="403">
        <v>8.9250000000000007</v>
      </c>
      <c r="V5199" s="403">
        <v>16.100000000000001</v>
      </c>
      <c r="W5199" s="403">
        <v>6.8</v>
      </c>
      <c r="X5199" s="404">
        <v>0.31768999999999997</v>
      </c>
      <c r="Y5199" s="403">
        <f>X5199+(S5199*((U5199-INDEX('[1]Center of Mass'!$B$8:$M$105,MATCH(A5199,'[1]Center of Mass'!$B$8:$B$105,0),9))^2+(V5199-INDEX('[1]Center of Mass'!$B$8:$M$105,MATCH(A5199,'[1]Center of Mass'!$B$8:$B$105,0),10))^2))</f>
        <v>248.00398850000002</v>
      </c>
    </row>
    <row r="5200" spans="1:25">
      <c r="A5200" s="403" t="s">
        <v>23</v>
      </c>
      <c r="B5200" s="403" t="s">
        <v>370</v>
      </c>
      <c r="C5200" s="403" t="s">
        <v>343</v>
      </c>
      <c r="D5200" s="403" t="s">
        <v>344</v>
      </c>
      <c r="E5200" s="403" t="s">
        <v>1455</v>
      </c>
      <c r="F5200" s="403">
        <v>0</v>
      </c>
      <c r="O5200" s="403" t="s">
        <v>345</v>
      </c>
      <c r="R5200" s="403">
        <v>4</v>
      </c>
      <c r="S5200" s="403">
        <v>1.2</v>
      </c>
      <c r="T5200" s="403">
        <v>4.4000000000000004</v>
      </c>
      <c r="U5200" s="403">
        <v>10</v>
      </c>
      <c r="V5200" s="403">
        <v>16.100000000000001</v>
      </c>
      <c r="W5200" s="403">
        <v>6.8</v>
      </c>
      <c r="X5200" s="404">
        <v>0.24399999999999999</v>
      </c>
      <c r="Y5200" s="403">
        <f>X5200+(S5200*((U5200-INDEX('[1]Center of Mass'!$B$8:$M$105,MATCH(A5200,'[1]Center of Mass'!$B$8:$B$105,0),9))^2+(V5200-INDEX('[1]Center of Mass'!$B$8:$M$105,MATCH(A5200,'[1]Center of Mass'!$B$8:$B$105,0),10))^2))</f>
        <v>183.82876000000005</v>
      </c>
    </row>
    <row r="5201" spans="1:25">
      <c r="A5201" s="403" t="s">
        <v>23</v>
      </c>
      <c r="B5201" s="403" t="s">
        <v>373</v>
      </c>
      <c r="C5201" s="403" t="s">
        <v>343</v>
      </c>
      <c r="D5201" s="403" t="s">
        <v>344</v>
      </c>
      <c r="E5201" s="403" t="s">
        <v>1455</v>
      </c>
      <c r="F5201" s="403">
        <v>0</v>
      </c>
      <c r="O5201" s="403" t="s">
        <v>345</v>
      </c>
      <c r="R5201" s="403">
        <v>4</v>
      </c>
      <c r="S5201" s="403">
        <v>2.64</v>
      </c>
      <c r="T5201" s="403">
        <v>6.8</v>
      </c>
      <c r="U5201" s="403">
        <v>11.6</v>
      </c>
      <c r="V5201" s="403">
        <v>16.100000000000001</v>
      </c>
      <c r="W5201" s="403">
        <v>6.8</v>
      </c>
      <c r="X5201" s="404">
        <v>1.3815999999999999</v>
      </c>
      <c r="Y5201" s="403">
        <f>X5201+(S5201*((U5201-INDEX('[1]Center of Mass'!$B$8:$M$105,MATCH(A5201,'[1]Center of Mass'!$B$8:$B$105,0),9))^2+(V5201-INDEX('[1]Center of Mass'!$B$8:$M$105,MATCH(A5201,'[1]Center of Mass'!$B$8:$B$105,0),10))^2))</f>
        <v>312.45834400000012</v>
      </c>
    </row>
    <row r="5202" spans="1:25">
      <c r="A5202" s="403" t="s">
        <v>23</v>
      </c>
      <c r="B5202" s="403" t="s">
        <v>375</v>
      </c>
      <c r="C5202" s="403" t="s">
        <v>343</v>
      </c>
      <c r="D5202" s="403" t="s">
        <v>344</v>
      </c>
      <c r="E5202" s="403" t="s">
        <v>1455</v>
      </c>
      <c r="F5202" s="403">
        <v>0</v>
      </c>
      <c r="O5202" s="403" t="s">
        <v>345</v>
      </c>
      <c r="R5202" s="403">
        <v>4</v>
      </c>
      <c r="S5202" s="403">
        <v>1.3238000000000001</v>
      </c>
      <c r="T5202" s="403">
        <v>4.6059999999999999</v>
      </c>
      <c r="U5202" s="403">
        <v>13.252000000000001</v>
      </c>
      <c r="V5202" s="403">
        <v>16.100000000000001</v>
      </c>
      <c r="W5202" s="403">
        <v>6.8</v>
      </c>
      <c r="X5202" s="404">
        <v>0.29310999999999998</v>
      </c>
      <c r="Y5202" s="403">
        <f>X5202+(S5202*((U5202-INDEX('[1]Center of Mass'!$B$8:$M$105,MATCH(A5202,'[1]Center of Mass'!$B$8:$B$105,0),9))^2+(V5202-INDEX('[1]Center of Mass'!$B$8:$M$105,MATCH(A5202,'[1]Center of Mass'!$B$8:$B$105,0),10))^2))</f>
        <v>115.34014650800003</v>
      </c>
    </row>
    <row r="5203" spans="1:25">
      <c r="A5203" s="403" t="s">
        <v>23</v>
      </c>
      <c r="B5203" s="403" t="s">
        <v>376</v>
      </c>
      <c r="C5203" s="403" t="s">
        <v>343</v>
      </c>
      <c r="D5203" s="403" t="s">
        <v>344</v>
      </c>
      <c r="E5203" s="403" t="s">
        <v>1455</v>
      </c>
      <c r="F5203" s="403">
        <v>0</v>
      </c>
      <c r="O5203" s="403" t="s">
        <v>345</v>
      </c>
      <c r="R5203" s="403">
        <v>4</v>
      </c>
      <c r="S5203" s="403">
        <v>1.3238000000000001</v>
      </c>
      <c r="T5203" s="403">
        <v>4.6059999999999999</v>
      </c>
      <c r="U5203" s="403">
        <v>14.355</v>
      </c>
      <c r="V5203" s="403">
        <v>16.100000000000001</v>
      </c>
      <c r="W5203" s="403">
        <v>6.8</v>
      </c>
      <c r="X5203" s="404">
        <v>0.29310999999999998</v>
      </c>
      <c r="Y5203" s="403">
        <f>X5203+(S5203*((U5203-INDEX('[1]Center of Mass'!$B$8:$M$105,MATCH(A5203,'[1]Center of Mass'!$B$8:$B$105,0),9))^2+(V5203-INDEX('[1]Center of Mass'!$B$8:$M$105,MATCH(A5203,'[1]Center of Mass'!$B$8:$B$105,0),10))^2))</f>
        <v>92.028829407000018</v>
      </c>
    </row>
    <row r="5204" spans="1:25">
      <c r="A5204" s="403" t="s">
        <v>23</v>
      </c>
      <c r="B5204" s="403" t="s">
        <v>759</v>
      </c>
      <c r="C5204" s="403" t="s">
        <v>343</v>
      </c>
      <c r="D5204" s="403" t="s">
        <v>344</v>
      </c>
      <c r="E5204" s="403" t="s">
        <v>1455</v>
      </c>
      <c r="F5204" s="403">
        <v>0</v>
      </c>
      <c r="O5204" s="403" t="s">
        <v>345</v>
      </c>
      <c r="R5204" s="403">
        <v>4</v>
      </c>
      <c r="S5204" s="403">
        <v>1.3238000000000001</v>
      </c>
      <c r="T5204" s="403">
        <v>4.6059999999999999</v>
      </c>
      <c r="U5204" s="403">
        <v>15.458</v>
      </c>
      <c r="V5204" s="403">
        <v>16.100000000000001</v>
      </c>
      <c r="W5204" s="403">
        <v>6.8</v>
      </c>
      <c r="X5204" s="404">
        <v>0.29310999999999998</v>
      </c>
      <c r="Y5204" s="403">
        <f>X5204+(S5204*((U5204-INDEX('[1]Center of Mass'!$B$8:$M$105,MATCH(A5204,'[1]Center of Mass'!$B$8:$B$105,0),9))^2+(V5204-INDEX('[1]Center of Mass'!$B$8:$M$105,MATCH(A5204,'[1]Center of Mass'!$B$8:$B$105,0),10))^2))</f>
        <v>71.938606294400032</v>
      </c>
    </row>
    <row r="5205" spans="1:25">
      <c r="A5205" s="403" t="s">
        <v>23</v>
      </c>
      <c r="B5205" s="403" t="s">
        <v>760</v>
      </c>
      <c r="C5205" s="403" t="s">
        <v>343</v>
      </c>
      <c r="D5205" s="403" t="s">
        <v>344</v>
      </c>
      <c r="E5205" s="403" t="s">
        <v>1455</v>
      </c>
      <c r="F5205" s="403">
        <v>0</v>
      </c>
      <c r="O5205" s="403" t="s">
        <v>345</v>
      </c>
      <c r="R5205" s="403">
        <v>4</v>
      </c>
      <c r="S5205" s="403">
        <v>1.4286000000000001</v>
      </c>
      <c r="T5205" s="403">
        <v>4.7809999999999997</v>
      </c>
      <c r="U5205" s="403">
        <v>16.605</v>
      </c>
      <c r="V5205" s="403">
        <v>16.100000000000001</v>
      </c>
      <c r="W5205" s="403">
        <v>6.8</v>
      </c>
      <c r="X5205" s="404">
        <v>0.34016000000000002</v>
      </c>
      <c r="Y5205" s="403">
        <f>X5205+(S5205*((U5205-INDEX('[1]Center of Mass'!$B$8:$M$105,MATCH(A5205,'[1]Center of Mass'!$B$8:$B$105,0),9))^2+(V5205-INDEX('[1]Center of Mass'!$B$8:$M$105,MATCH(A5205,'[1]Center of Mass'!$B$8:$B$105,0),10))^2))</f>
        <v>58.798850579000025</v>
      </c>
    </row>
    <row r="5206" spans="1:25">
      <c r="A5206" s="403" t="s">
        <v>23</v>
      </c>
      <c r="B5206" s="403" t="s">
        <v>378</v>
      </c>
      <c r="C5206" s="403" t="s">
        <v>343</v>
      </c>
      <c r="D5206" s="403" t="s">
        <v>344</v>
      </c>
      <c r="E5206" s="403" t="s">
        <v>1455</v>
      </c>
      <c r="F5206" s="403">
        <v>0</v>
      </c>
      <c r="O5206" s="403" t="s">
        <v>345</v>
      </c>
      <c r="R5206" s="403">
        <v>4</v>
      </c>
      <c r="S5206" s="403">
        <v>1.44</v>
      </c>
      <c r="T5206" s="403">
        <v>4.8</v>
      </c>
      <c r="U5206" s="403">
        <v>17.8</v>
      </c>
      <c r="V5206" s="403">
        <v>16.100000000000001</v>
      </c>
      <c r="W5206" s="403">
        <v>6.8</v>
      </c>
      <c r="X5206" s="404">
        <v>0.34560000000000002</v>
      </c>
      <c r="Y5206" s="403">
        <f>X5206+(S5206*((U5206-INDEX('[1]Center of Mass'!$B$8:$M$105,MATCH(A5206,'[1]Center of Mass'!$B$8:$B$105,0),9))^2+(V5206-INDEX('[1]Center of Mass'!$B$8:$M$105,MATCH(A5206,'[1]Center of Mass'!$B$8:$B$105,0),10))^2))</f>
        <v>43.496208000000017</v>
      </c>
    </row>
    <row r="5207" spans="1:25">
      <c r="A5207" s="403" t="s">
        <v>23</v>
      </c>
      <c r="B5207" s="403" t="s">
        <v>854</v>
      </c>
      <c r="C5207" s="403" t="s">
        <v>343</v>
      </c>
      <c r="D5207" s="403" t="s">
        <v>344</v>
      </c>
      <c r="E5207" s="403" t="s">
        <v>1455</v>
      </c>
      <c r="F5207" s="403">
        <v>0</v>
      </c>
      <c r="O5207" s="403" t="s">
        <v>345</v>
      </c>
      <c r="R5207" s="403">
        <v>4</v>
      </c>
      <c r="S5207" s="403">
        <v>1.4375</v>
      </c>
      <c r="T5207" s="403">
        <v>4.8</v>
      </c>
      <c r="U5207" s="403">
        <v>7.7750000000000004</v>
      </c>
      <c r="V5207" s="403">
        <v>17.324999999999999</v>
      </c>
      <c r="W5207" s="403">
        <v>6.8</v>
      </c>
      <c r="X5207" s="404">
        <v>0.34560000000000002</v>
      </c>
      <c r="Y5207" s="403">
        <f>X5207+(S5207*((U5207-INDEX('[1]Center of Mass'!$B$8:$M$105,MATCH(A5207,'[1]Center of Mass'!$B$8:$B$105,0),9))^2+(V5207-INDEX('[1]Center of Mass'!$B$8:$M$105,MATCH(A5207,'[1]Center of Mass'!$B$8:$B$105,0),10))^2))</f>
        <v>318.14615937500002</v>
      </c>
    </row>
    <row r="5208" spans="1:25">
      <c r="A5208" s="403" t="s">
        <v>23</v>
      </c>
      <c r="B5208" s="403" t="s">
        <v>565</v>
      </c>
      <c r="C5208" s="403" t="s">
        <v>343</v>
      </c>
      <c r="D5208" s="403" t="s">
        <v>344</v>
      </c>
      <c r="E5208" s="403" t="s">
        <v>1455</v>
      </c>
      <c r="F5208" s="403">
        <v>0</v>
      </c>
      <c r="O5208" s="403" t="s">
        <v>345</v>
      </c>
      <c r="R5208" s="403">
        <v>4</v>
      </c>
      <c r="S5208" s="403">
        <v>1.4375</v>
      </c>
      <c r="T5208" s="403">
        <v>4.8</v>
      </c>
      <c r="U5208" s="403">
        <v>8.9250000000000007</v>
      </c>
      <c r="V5208" s="403">
        <v>17.324999999999999</v>
      </c>
      <c r="W5208" s="403">
        <v>6.8</v>
      </c>
      <c r="X5208" s="404">
        <v>0.34560000000000002</v>
      </c>
      <c r="Y5208" s="403">
        <f>X5208+(S5208*((U5208-INDEX('[1]Center of Mass'!$B$8:$M$105,MATCH(A5208,'[1]Center of Mass'!$B$8:$B$105,0),9))^2+(V5208-INDEX('[1]Center of Mass'!$B$8:$M$105,MATCH(A5208,'[1]Center of Mass'!$B$8:$B$105,0),10))^2))</f>
        <v>273.72338437499997</v>
      </c>
    </row>
    <row r="5209" spans="1:25">
      <c r="A5209" s="403" t="s">
        <v>23</v>
      </c>
      <c r="B5209" s="403" t="s">
        <v>855</v>
      </c>
      <c r="C5209" s="403" t="s">
        <v>343</v>
      </c>
      <c r="D5209" s="403" t="s">
        <v>344</v>
      </c>
      <c r="E5209" s="403" t="s">
        <v>1455</v>
      </c>
      <c r="F5209" s="403">
        <v>0</v>
      </c>
      <c r="O5209" s="403" t="s">
        <v>345</v>
      </c>
      <c r="R5209" s="403">
        <v>4</v>
      </c>
      <c r="S5209" s="403">
        <v>1.25</v>
      </c>
      <c r="T5209" s="403">
        <v>4.5</v>
      </c>
      <c r="U5209" s="403">
        <v>10</v>
      </c>
      <c r="V5209" s="403">
        <v>17.324999999999999</v>
      </c>
      <c r="W5209" s="403">
        <v>6.8</v>
      </c>
      <c r="X5209" s="404">
        <v>0.26693</v>
      </c>
      <c r="Y5209" s="403">
        <f>X5209+(S5209*((U5209-INDEX('[1]Center of Mass'!$B$8:$M$105,MATCH(A5209,'[1]Center of Mass'!$B$8:$B$105,0),9))^2+(V5209-INDEX('[1]Center of Mass'!$B$8:$M$105,MATCH(A5209,'[1]Center of Mass'!$B$8:$B$105,0),10))^2))</f>
        <v>204.86733625000002</v>
      </c>
    </row>
    <row r="5210" spans="1:25">
      <c r="A5210" s="403" t="s">
        <v>23</v>
      </c>
      <c r="B5210" s="403" t="s">
        <v>778</v>
      </c>
      <c r="C5210" s="403" t="s">
        <v>343</v>
      </c>
      <c r="D5210" s="403" t="s">
        <v>344</v>
      </c>
      <c r="E5210" s="403" t="s">
        <v>1455</v>
      </c>
      <c r="F5210" s="403">
        <v>0</v>
      </c>
      <c r="O5210" s="403" t="s">
        <v>345</v>
      </c>
      <c r="R5210" s="403">
        <v>4</v>
      </c>
      <c r="S5210" s="403">
        <v>1.4375</v>
      </c>
      <c r="T5210" s="403">
        <v>4.8</v>
      </c>
      <c r="U5210" s="403">
        <v>7.7750000000000004</v>
      </c>
      <c r="V5210" s="403">
        <v>18.574999999999999</v>
      </c>
      <c r="W5210" s="403">
        <v>6.8</v>
      </c>
      <c r="X5210" s="404">
        <v>0.34560000000000002</v>
      </c>
      <c r="Y5210" s="403">
        <f>X5210+(S5210*((U5210-INDEX('[1]Center of Mass'!$B$8:$M$105,MATCH(A5210,'[1]Center of Mass'!$B$8:$B$105,0),9))^2+(V5210-INDEX('[1]Center of Mass'!$B$8:$M$105,MATCH(A5210,'[1]Center of Mass'!$B$8:$B$105,0),10))^2))</f>
        <v>338.27834687500001</v>
      </c>
    </row>
    <row r="5211" spans="1:25">
      <c r="A5211" s="403" t="s">
        <v>23</v>
      </c>
      <c r="B5211" s="403" t="s">
        <v>779</v>
      </c>
      <c r="C5211" s="403" t="s">
        <v>343</v>
      </c>
      <c r="D5211" s="403" t="s">
        <v>344</v>
      </c>
      <c r="E5211" s="403" t="s">
        <v>1455</v>
      </c>
      <c r="F5211" s="403">
        <v>0</v>
      </c>
      <c r="O5211" s="403" t="s">
        <v>345</v>
      </c>
      <c r="R5211" s="403">
        <v>4</v>
      </c>
      <c r="S5211" s="403">
        <v>1.4375</v>
      </c>
      <c r="T5211" s="403">
        <v>4.8</v>
      </c>
      <c r="U5211" s="403">
        <v>8.9250000000000007</v>
      </c>
      <c r="V5211" s="403">
        <v>18.574999999999999</v>
      </c>
      <c r="W5211" s="403">
        <v>6.8</v>
      </c>
      <c r="X5211" s="404">
        <v>0.34560000000000002</v>
      </c>
      <c r="Y5211" s="403">
        <f>X5211+(S5211*((U5211-INDEX('[1]Center of Mass'!$B$8:$M$105,MATCH(A5211,'[1]Center of Mass'!$B$8:$B$105,0),9))^2+(V5211-INDEX('[1]Center of Mass'!$B$8:$M$105,MATCH(A5211,'[1]Center of Mass'!$B$8:$B$105,0),10))^2))</f>
        <v>293.85557187499995</v>
      </c>
    </row>
    <row r="5212" spans="1:25">
      <c r="A5212" s="403" t="s">
        <v>23</v>
      </c>
      <c r="B5212" s="403" t="s">
        <v>780</v>
      </c>
      <c r="C5212" s="403" t="s">
        <v>343</v>
      </c>
      <c r="D5212" s="403" t="s">
        <v>344</v>
      </c>
      <c r="E5212" s="403" t="s">
        <v>1455</v>
      </c>
      <c r="F5212" s="403">
        <v>0</v>
      </c>
      <c r="O5212" s="403" t="s">
        <v>345</v>
      </c>
      <c r="R5212" s="403">
        <v>4</v>
      </c>
      <c r="S5212" s="403">
        <v>1.25</v>
      </c>
      <c r="T5212" s="403">
        <v>4.5</v>
      </c>
      <c r="U5212" s="403">
        <v>10</v>
      </c>
      <c r="V5212" s="403">
        <v>18.574999999999999</v>
      </c>
      <c r="W5212" s="403">
        <v>6.8</v>
      </c>
      <c r="X5212" s="404">
        <v>0.26693</v>
      </c>
      <c r="Y5212" s="403">
        <f>X5212+(S5212*((U5212-INDEX('[1]Center of Mass'!$B$8:$M$105,MATCH(A5212,'[1]Center of Mass'!$B$8:$B$105,0),9))^2+(V5212-INDEX('[1]Center of Mass'!$B$8:$M$105,MATCH(A5212,'[1]Center of Mass'!$B$8:$B$105,0),10))^2))</f>
        <v>222.37358625000002</v>
      </c>
    </row>
    <row r="5213" spans="1:25">
      <c r="A5213" s="403" t="s">
        <v>23</v>
      </c>
      <c r="B5213" s="403" t="s">
        <v>786</v>
      </c>
      <c r="C5213" s="403" t="s">
        <v>343</v>
      </c>
      <c r="D5213" s="403" t="s">
        <v>344</v>
      </c>
      <c r="E5213" s="403" t="s">
        <v>1455</v>
      </c>
      <c r="F5213" s="403">
        <v>0</v>
      </c>
      <c r="O5213" s="403" t="s">
        <v>345</v>
      </c>
      <c r="R5213" s="403">
        <v>4</v>
      </c>
      <c r="S5213" s="403">
        <v>1.1200000000000001</v>
      </c>
      <c r="T5213" s="403">
        <v>4.2670000000000003</v>
      </c>
      <c r="U5213" s="403">
        <v>-0.6</v>
      </c>
      <c r="V5213" s="403">
        <v>19.667000000000002</v>
      </c>
      <c r="W5213" s="403">
        <v>6.8</v>
      </c>
      <c r="X5213" s="404">
        <v>0.2157</v>
      </c>
      <c r="Y5213" s="403">
        <f>X5213+(S5213*((U5213-INDEX('[1]Center of Mass'!$B$8:$M$105,MATCH(A5213,'[1]Center of Mass'!$B$8:$B$105,0),9))^2+(V5213-INDEX('[1]Center of Mass'!$B$8:$M$105,MATCH(A5213,'[1]Center of Mass'!$B$8:$B$105,0),10))^2))</f>
        <v>621.4805478400001</v>
      </c>
    </row>
    <row r="5214" spans="1:25">
      <c r="A5214" s="403" t="s">
        <v>23</v>
      </c>
      <c r="B5214" s="403" t="s">
        <v>788</v>
      </c>
      <c r="C5214" s="403" t="s">
        <v>343</v>
      </c>
      <c r="D5214" s="403" t="s">
        <v>344</v>
      </c>
      <c r="E5214" s="403" t="s">
        <v>1455</v>
      </c>
      <c r="F5214" s="403">
        <v>0</v>
      </c>
      <c r="O5214" s="403" t="s">
        <v>345</v>
      </c>
      <c r="R5214" s="403">
        <v>4</v>
      </c>
      <c r="S5214" s="403">
        <v>1.0266999999999999</v>
      </c>
      <c r="T5214" s="403">
        <v>4.0670000000000002</v>
      </c>
      <c r="U5214" s="403">
        <v>0.55000000000000004</v>
      </c>
      <c r="V5214" s="403">
        <v>19.667000000000002</v>
      </c>
      <c r="W5214" s="403">
        <v>6.8</v>
      </c>
      <c r="X5214" s="404">
        <v>0.17805000000000001</v>
      </c>
      <c r="Y5214" s="403">
        <f>X5214+(S5214*((U5214-INDEX('[1]Center of Mass'!$B$8:$M$105,MATCH(A5214,'[1]Center of Mass'!$B$8:$B$105,0),9))^2+(V5214-INDEX('[1]Center of Mass'!$B$8:$M$105,MATCH(A5214,'[1]Center of Mass'!$B$8:$B$105,0),10))^2))</f>
        <v>518.18460370190007</v>
      </c>
    </row>
    <row r="5215" spans="1:25">
      <c r="A5215" s="403" t="s">
        <v>23</v>
      </c>
      <c r="B5215" s="403" t="s">
        <v>789</v>
      </c>
      <c r="C5215" s="403" t="s">
        <v>343</v>
      </c>
      <c r="D5215" s="403" t="s">
        <v>344</v>
      </c>
      <c r="E5215" s="403" t="s">
        <v>1455</v>
      </c>
      <c r="F5215" s="403">
        <v>0</v>
      </c>
      <c r="O5215" s="403" t="s">
        <v>345</v>
      </c>
      <c r="R5215" s="403">
        <v>4</v>
      </c>
      <c r="S5215" s="403">
        <v>1.0266999999999999</v>
      </c>
      <c r="T5215" s="403">
        <v>4.0670000000000002</v>
      </c>
      <c r="U5215" s="403">
        <v>1.65</v>
      </c>
      <c r="V5215" s="403">
        <v>19.667000000000002</v>
      </c>
      <c r="W5215" s="403">
        <v>6.8</v>
      </c>
      <c r="X5215" s="404">
        <v>0.17805000000000001</v>
      </c>
      <c r="Y5215" s="403">
        <f>X5215+(S5215*((U5215-INDEX('[1]Center of Mass'!$B$8:$M$105,MATCH(A5215,'[1]Center of Mass'!$B$8:$B$105,0),9))^2+(V5215-INDEX('[1]Center of Mass'!$B$8:$M$105,MATCH(A5215,'[1]Center of Mass'!$B$8:$B$105,0),10))^2))</f>
        <v>471.46030806190009</v>
      </c>
    </row>
    <row r="5216" spans="1:25">
      <c r="A5216" s="403" t="s">
        <v>23</v>
      </c>
      <c r="B5216" s="403" t="s">
        <v>790</v>
      </c>
      <c r="C5216" s="403" t="s">
        <v>343</v>
      </c>
      <c r="D5216" s="403" t="s">
        <v>344</v>
      </c>
      <c r="E5216" s="403" t="s">
        <v>1455</v>
      </c>
      <c r="F5216" s="403">
        <v>0</v>
      </c>
      <c r="O5216" s="403" t="s">
        <v>345</v>
      </c>
      <c r="R5216" s="403">
        <v>4</v>
      </c>
      <c r="S5216" s="403">
        <v>1.0266999999999999</v>
      </c>
      <c r="T5216" s="403">
        <v>4.0670000000000002</v>
      </c>
      <c r="U5216" s="403">
        <v>2.75</v>
      </c>
      <c r="V5216" s="403">
        <v>19.667000000000002</v>
      </c>
      <c r="W5216" s="403">
        <v>6.8</v>
      </c>
      <c r="X5216" s="404">
        <v>0.17805000000000001</v>
      </c>
      <c r="Y5216" s="403">
        <f>X5216+(S5216*((U5216-INDEX('[1]Center of Mass'!$B$8:$M$105,MATCH(A5216,'[1]Center of Mass'!$B$8:$B$105,0),9))^2+(V5216-INDEX('[1]Center of Mass'!$B$8:$M$105,MATCH(A5216,'[1]Center of Mass'!$B$8:$B$105,0),10))^2))</f>
        <v>427.22062642190008</v>
      </c>
    </row>
    <row r="5217" spans="1:25">
      <c r="A5217" s="403" t="s">
        <v>23</v>
      </c>
      <c r="B5217" s="403" t="s">
        <v>791</v>
      </c>
      <c r="C5217" s="403" t="s">
        <v>343</v>
      </c>
      <c r="D5217" s="403" t="s">
        <v>344</v>
      </c>
      <c r="E5217" s="403" t="s">
        <v>1455</v>
      </c>
      <c r="F5217" s="403">
        <v>0</v>
      </c>
      <c r="O5217" s="403" t="s">
        <v>345</v>
      </c>
      <c r="R5217" s="403">
        <v>4</v>
      </c>
      <c r="S5217" s="403">
        <v>0.91</v>
      </c>
      <c r="T5217" s="403">
        <v>3.8170000000000002</v>
      </c>
      <c r="U5217" s="403">
        <v>3.7879999999999998</v>
      </c>
      <c r="V5217" s="403">
        <v>19.667000000000002</v>
      </c>
      <c r="W5217" s="403">
        <v>6.8</v>
      </c>
      <c r="X5217" s="404">
        <v>0.13815</v>
      </c>
      <c r="Y5217" s="403">
        <f>X5217+(S5217*((U5217-INDEX('[1]Center of Mass'!$B$8:$M$105,MATCH(A5217,'[1]Center of Mass'!$B$8:$B$105,0),9))^2+(V5217-INDEX('[1]Center of Mass'!$B$8:$M$105,MATCH(A5217,'[1]Center of Mass'!$B$8:$B$105,0),10))^2))</f>
        <v>343.65929615000005</v>
      </c>
    </row>
    <row r="5218" spans="1:25">
      <c r="A5218" s="403" t="s">
        <v>23</v>
      </c>
      <c r="B5218" s="403" t="s">
        <v>794</v>
      </c>
      <c r="C5218" s="403" t="s">
        <v>343</v>
      </c>
      <c r="D5218" s="403" t="s">
        <v>344</v>
      </c>
      <c r="E5218" s="403" t="s">
        <v>1455</v>
      </c>
      <c r="F5218" s="403">
        <v>0</v>
      </c>
      <c r="O5218" s="403" t="s">
        <v>345</v>
      </c>
      <c r="R5218" s="403">
        <v>4</v>
      </c>
      <c r="S5218" s="403">
        <v>0.91</v>
      </c>
      <c r="T5218" s="403">
        <v>3.8170000000000002</v>
      </c>
      <c r="U5218" s="403">
        <v>4.7629999999999999</v>
      </c>
      <c r="V5218" s="403">
        <v>19.667000000000002</v>
      </c>
      <c r="W5218" s="403">
        <v>6.8</v>
      </c>
      <c r="X5218" s="404">
        <v>0.13815</v>
      </c>
      <c r="Y5218" s="403">
        <f>X5218+(S5218*((U5218-INDEX('[1]Center of Mass'!$B$8:$M$105,MATCH(A5218,'[1]Center of Mass'!$B$8:$B$105,0),9))^2+(V5218-INDEX('[1]Center of Mass'!$B$8:$M$105,MATCH(A5218,'[1]Center of Mass'!$B$8:$B$105,0),10))^2))</f>
        <v>312.58691390000013</v>
      </c>
    </row>
    <row r="5219" spans="1:25">
      <c r="A5219" s="403" t="s">
        <v>23</v>
      </c>
      <c r="B5219" s="403" t="s">
        <v>857</v>
      </c>
      <c r="C5219" s="403" t="s">
        <v>343</v>
      </c>
      <c r="D5219" s="403" t="s">
        <v>344</v>
      </c>
      <c r="E5219" s="403" t="s">
        <v>1455</v>
      </c>
      <c r="F5219" s="403">
        <v>0</v>
      </c>
      <c r="O5219" s="403" t="s">
        <v>345</v>
      </c>
      <c r="R5219" s="403">
        <v>4</v>
      </c>
      <c r="S5219" s="403">
        <v>0.91</v>
      </c>
      <c r="T5219" s="403">
        <v>3.8170000000000002</v>
      </c>
      <c r="U5219" s="403">
        <v>5.7380000000000004</v>
      </c>
      <c r="V5219" s="403">
        <v>19.667000000000002</v>
      </c>
      <c r="W5219" s="403">
        <v>6.8</v>
      </c>
      <c r="X5219" s="404">
        <v>0.13815</v>
      </c>
      <c r="Y5219" s="403">
        <f>X5219+(S5219*((U5219-INDEX('[1]Center of Mass'!$B$8:$M$105,MATCH(A5219,'[1]Center of Mass'!$B$8:$B$105,0),9))^2+(V5219-INDEX('[1]Center of Mass'!$B$8:$M$105,MATCH(A5219,'[1]Center of Mass'!$B$8:$B$105,0),10))^2))</f>
        <v>283.24466915000005</v>
      </c>
    </row>
    <row r="5220" spans="1:25">
      <c r="A5220" s="403" t="s">
        <v>23</v>
      </c>
      <c r="B5220" s="403" t="s">
        <v>566</v>
      </c>
      <c r="C5220" s="403" t="s">
        <v>343</v>
      </c>
      <c r="D5220" s="403" t="s">
        <v>344</v>
      </c>
      <c r="E5220" s="403" t="s">
        <v>1455</v>
      </c>
      <c r="F5220" s="403">
        <v>0</v>
      </c>
      <c r="O5220" s="403" t="s">
        <v>345</v>
      </c>
      <c r="R5220" s="403">
        <v>4</v>
      </c>
      <c r="S5220" s="403">
        <v>0.91</v>
      </c>
      <c r="T5220" s="403">
        <v>3.8170000000000002</v>
      </c>
      <c r="U5220" s="403">
        <v>6.7130000000000001</v>
      </c>
      <c r="V5220" s="403">
        <v>19.667000000000002</v>
      </c>
      <c r="W5220" s="403">
        <v>6.8</v>
      </c>
      <c r="X5220" s="404">
        <v>0.13815</v>
      </c>
      <c r="Y5220" s="403">
        <f>X5220+(S5220*((U5220-INDEX('[1]Center of Mass'!$B$8:$M$105,MATCH(A5220,'[1]Center of Mass'!$B$8:$B$105,0),9))^2+(V5220-INDEX('[1]Center of Mass'!$B$8:$M$105,MATCH(A5220,'[1]Center of Mass'!$B$8:$B$105,0),10))^2))</f>
        <v>255.63256190000004</v>
      </c>
    </row>
    <row r="5221" spans="1:25">
      <c r="A5221" s="403" t="s">
        <v>23</v>
      </c>
      <c r="B5221" s="403" t="s">
        <v>567</v>
      </c>
      <c r="C5221" s="403" t="s">
        <v>343</v>
      </c>
      <c r="D5221" s="403" t="s">
        <v>344</v>
      </c>
      <c r="E5221" s="403" t="s">
        <v>1455</v>
      </c>
      <c r="F5221" s="403">
        <v>0</v>
      </c>
      <c r="O5221" s="403" t="s">
        <v>345</v>
      </c>
      <c r="R5221" s="403">
        <v>4</v>
      </c>
      <c r="S5221" s="403">
        <v>1.1433</v>
      </c>
      <c r="T5221" s="403">
        <v>4.3289999999999997</v>
      </c>
      <c r="U5221" s="403">
        <v>7.8129999999999997</v>
      </c>
      <c r="V5221" s="403">
        <v>19.675999999999998</v>
      </c>
      <c r="W5221" s="403">
        <v>6.8</v>
      </c>
      <c r="X5221" s="404">
        <v>0.22694</v>
      </c>
      <c r="Y5221" s="403">
        <f>X5221+(S5221*((U5221-INDEX('[1]Center of Mass'!$B$8:$M$105,MATCH(A5221,'[1]Center of Mass'!$B$8:$B$105,0),9))^2+(V5221-INDEX('[1]Center of Mass'!$B$8:$M$105,MATCH(A5221,'[1]Center of Mass'!$B$8:$B$105,0),10))^2))</f>
        <v>284.84497305290006</v>
      </c>
    </row>
    <row r="5222" spans="1:25">
      <c r="A5222" s="403" t="s">
        <v>23</v>
      </c>
      <c r="B5222" s="403" t="s">
        <v>522</v>
      </c>
      <c r="C5222" s="403" t="s">
        <v>343</v>
      </c>
      <c r="D5222" s="403" t="s">
        <v>344</v>
      </c>
      <c r="E5222" s="403" t="s">
        <v>1455</v>
      </c>
      <c r="F5222" s="403">
        <v>0</v>
      </c>
      <c r="O5222" s="403" t="s">
        <v>345</v>
      </c>
      <c r="R5222" s="403">
        <v>4</v>
      </c>
      <c r="S5222" s="403">
        <v>1.0033000000000001</v>
      </c>
      <c r="T5222" s="403">
        <v>4.0289999999999999</v>
      </c>
      <c r="U5222" s="403">
        <v>8.9619999999999997</v>
      </c>
      <c r="V5222" s="403">
        <v>19.655999999999999</v>
      </c>
      <c r="W5222" s="403">
        <v>6.8</v>
      </c>
      <c r="X5222" s="404">
        <v>0.17027999999999999</v>
      </c>
      <c r="Y5222" s="403">
        <f>X5222+(S5222*((U5222-INDEX('[1]Center of Mass'!$B$8:$M$105,MATCH(A5222,'[1]Center of Mass'!$B$8:$B$105,0),9))^2+(V5222-INDEX('[1]Center of Mass'!$B$8:$M$105,MATCH(A5222,'[1]Center of Mass'!$B$8:$B$105,0),10))^2))</f>
        <v>218.75106407200005</v>
      </c>
    </row>
    <row r="5223" spans="1:25">
      <c r="A5223" s="403" t="s">
        <v>23</v>
      </c>
      <c r="B5223" s="403" t="s">
        <v>523</v>
      </c>
      <c r="C5223" s="403" t="s">
        <v>343</v>
      </c>
      <c r="D5223" s="403" t="s">
        <v>344</v>
      </c>
      <c r="E5223" s="403" t="s">
        <v>1455</v>
      </c>
      <c r="F5223" s="403">
        <v>0</v>
      </c>
      <c r="O5223" s="403" t="s">
        <v>345</v>
      </c>
      <c r="R5223" s="403">
        <v>4</v>
      </c>
      <c r="S5223" s="403">
        <v>0.93330000000000002</v>
      </c>
      <c r="T5223" s="403">
        <v>3.867</v>
      </c>
      <c r="U5223" s="403">
        <v>10</v>
      </c>
      <c r="V5223" s="403">
        <v>19.667000000000002</v>
      </c>
      <c r="W5223" s="403">
        <v>6.8</v>
      </c>
      <c r="X5223" s="404">
        <v>0.14552999999999999</v>
      </c>
      <c r="Y5223" s="403">
        <f>X5223+(S5223*((U5223-INDEX('[1]Center of Mass'!$B$8:$M$105,MATCH(A5223,'[1]Center of Mass'!$B$8:$B$105,0),9))^2+(V5223-INDEX('[1]Center of Mass'!$B$8:$M$105,MATCH(A5223,'[1]Center of Mass'!$B$8:$B$105,0),10))^2))</f>
        <v>179.78483394810004</v>
      </c>
    </row>
    <row r="5224" spans="1:25">
      <c r="A5224" s="403" t="s">
        <v>23</v>
      </c>
      <c r="B5224" s="403" t="s">
        <v>526</v>
      </c>
      <c r="C5224" s="403" t="s">
        <v>343</v>
      </c>
      <c r="D5224" s="403" t="s">
        <v>344</v>
      </c>
      <c r="E5224" s="403" t="s">
        <v>1455</v>
      </c>
      <c r="F5224" s="403">
        <v>0</v>
      </c>
      <c r="O5224" s="403" t="s">
        <v>345</v>
      </c>
      <c r="R5224" s="403">
        <v>4</v>
      </c>
      <c r="S5224" s="403">
        <v>1.0111000000000001</v>
      </c>
      <c r="T5224" s="403">
        <v>4.0330000000000004</v>
      </c>
      <c r="U5224" s="403">
        <v>13.242000000000001</v>
      </c>
      <c r="V5224" s="403">
        <v>19.667000000000002</v>
      </c>
      <c r="W5224" s="403">
        <v>6.8</v>
      </c>
      <c r="X5224" s="404">
        <v>0.17229</v>
      </c>
      <c r="Y5224" s="403">
        <f>X5224+(S5224*((U5224-INDEX('[1]Center of Mass'!$B$8:$M$105,MATCH(A5224,'[1]Center of Mass'!$B$8:$B$105,0),9))^2+(V5224-INDEX('[1]Center of Mass'!$B$8:$M$105,MATCH(A5224,'[1]Center of Mass'!$B$8:$B$105,0),10))^2))</f>
        <v>128.14488843670003</v>
      </c>
    </row>
    <row r="5225" spans="1:25">
      <c r="A5225" s="403" t="s">
        <v>23</v>
      </c>
      <c r="B5225" s="403" t="s">
        <v>383</v>
      </c>
      <c r="C5225" s="403" t="s">
        <v>343</v>
      </c>
      <c r="D5225" s="403" t="s">
        <v>344</v>
      </c>
      <c r="E5225" s="403" t="s">
        <v>1455</v>
      </c>
      <c r="F5225" s="403">
        <v>0</v>
      </c>
      <c r="O5225" s="403" t="s">
        <v>345</v>
      </c>
      <c r="R5225" s="403">
        <v>4</v>
      </c>
      <c r="S5225" s="403">
        <v>1.0111000000000001</v>
      </c>
      <c r="T5225" s="403">
        <v>4.0330000000000004</v>
      </c>
      <c r="U5225" s="403">
        <v>14.324999999999999</v>
      </c>
      <c r="V5225" s="403">
        <v>19.667000000000002</v>
      </c>
      <c r="W5225" s="403">
        <v>6.8</v>
      </c>
      <c r="X5225" s="404">
        <v>0.17229</v>
      </c>
      <c r="Y5225" s="403">
        <f>X5225+(S5225*((U5225-INDEX('[1]Center of Mass'!$B$8:$M$105,MATCH(A5225,'[1]Center of Mass'!$B$8:$B$105,0),9))^2+(V5225-INDEX('[1]Center of Mass'!$B$8:$M$105,MATCH(A5225,'[1]Center of Mass'!$B$8:$B$105,0),10))^2))</f>
        <v>110.61907253020006</v>
      </c>
    </row>
    <row r="5226" spans="1:25">
      <c r="A5226" s="403" t="s">
        <v>23</v>
      </c>
      <c r="B5226" s="403" t="s">
        <v>527</v>
      </c>
      <c r="C5226" s="403" t="s">
        <v>343</v>
      </c>
      <c r="D5226" s="403" t="s">
        <v>344</v>
      </c>
      <c r="E5226" s="403" t="s">
        <v>1455</v>
      </c>
      <c r="F5226" s="403">
        <v>0</v>
      </c>
      <c r="O5226" s="403" t="s">
        <v>345</v>
      </c>
      <c r="R5226" s="403">
        <v>4</v>
      </c>
      <c r="S5226" s="403">
        <v>1.0111000000000001</v>
      </c>
      <c r="T5226" s="403">
        <v>4.0330000000000004</v>
      </c>
      <c r="U5226" s="403">
        <v>15.407999999999999</v>
      </c>
      <c r="V5226" s="403">
        <v>19.667000000000002</v>
      </c>
      <c r="W5226" s="403">
        <v>6.8</v>
      </c>
      <c r="X5226" s="404">
        <v>0.17229</v>
      </c>
      <c r="Y5226" s="403">
        <f>X5226+(S5226*((U5226-INDEX('[1]Center of Mass'!$B$8:$M$105,MATCH(A5226,'[1]Center of Mass'!$B$8:$B$105,0),9))^2+(V5226-INDEX('[1]Center of Mass'!$B$8:$M$105,MATCH(A5226,'[1]Center of Mass'!$B$8:$B$105,0),10))^2))</f>
        <v>95.465072759500046</v>
      </c>
    </row>
    <row r="5227" spans="1:25">
      <c r="A5227" s="403" t="s">
        <v>23</v>
      </c>
      <c r="B5227" s="403" t="s">
        <v>384</v>
      </c>
      <c r="C5227" s="403" t="s">
        <v>343</v>
      </c>
      <c r="D5227" s="403" t="s">
        <v>344</v>
      </c>
      <c r="E5227" s="403" t="s">
        <v>1455</v>
      </c>
      <c r="F5227" s="403">
        <v>0</v>
      </c>
      <c r="O5227" s="403" t="s">
        <v>345</v>
      </c>
      <c r="R5227" s="403">
        <v>4</v>
      </c>
      <c r="S5227" s="403">
        <v>1.0111000000000001</v>
      </c>
      <c r="T5227" s="403">
        <v>4.0330000000000004</v>
      </c>
      <c r="U5227" s="403">
        <v>16.492000000000001</v>
      </c>
      <c r="V5227" s="403">
        <v>19.667000000000002</v>
      </c>
      <c r="W5227" s="403">
        <v>6.8</v>
      </c>
      <c r="X5227" s="404">
        <v>0.17229</v>
      </c>
      <c r="Y5227" s="403">
        <f>X5227+(S5227*((U5227-INDEX('[1]Center of Mass'!$B$8:$M$105,MATCH(A5227,'[1]Center of Mass'!$B$8:$B$105,0),9))^2+(V5227-INDEX('[1]Center of Mass'!$B$8:$M$105,MATCH(A5227,'[1]Center of Mass'!$B$8:$B$105,0),10))^2))</f>
        <v>82.672182586700018</v>
      </c>
    </row>
    <row r="5228" spans="1:25">
      <c r="A5228" s="403" t="s">
        <v>23</v>
      </c>
      <c r="B5228" s="403" t="s">
        <v>385</v>
      </c>
      <c r="C5228" s="403" t="s">
        <v>343</v>
      </c>
      <c r="D5228" s="403" t="s">
        <v>344</v>
      </c>
      <c r="E5228" s="403" t="s">
        <v>1455</v>
      </c>
      <c r="F5228" s="403">
        <v>0</v>
      </c>
      <c r="O5228" s="403" t="s">
        <v>345</v>
      </c>
      <c r="R5228" s="403">
        <v>4</v>
      </c>
      <c r="S5228" s="403">
        <v>1.0111000000000001</v>
      </c>
      <c r="T5228" s="403">
        <v>4.0330000000000004</v>
      </c>
      <c r="U5228" s="403">
        <v>17.574999999999999</v>
      </c>
      <c r="V5228" s="403">
        <v>19.667000000000002</v>
      </c>
      <c r="W5228" s="403">
        <v>6.8</v>
      </c>
      <c r="X5228" s="404">
        <v>0.17229</v>
      </c>
      <c r="Y5228" s="403">
        <f>X5228+(S5228*((U5228-INDEX('[1]Center of Mass'!$B$8:$M$105,MATCH(A5228,'[1]Center of Mass'!$B$8:$B$105,0),9))^2+(V5228-INDEX('[1]Center of Mass'!$B$8:$M$105,MATCH(A5228,'[1]Center of Mass'!$B$8:$B$105,0),10))^2))</f>
        <v>72.264005130200033</v>
      </c>
    </row>
    <row r="5229" spans="1:25">
      <c r="A5229" s="403" t="s">
        <v>23</v>
      </c>
      <c r="B5229" s="403" t="s">
        <v>386</v>
      </c>
      <c r="C5229" s="403" t="s">
        <v>343</v>
      </c>
      <c r="D5229" s="403" t="s">
        <v>344</v>
      </c>
      <c r="E5229" s="403" t="s">
        <v>1455</v>
      </c>
      <c r="F5229" s="403">
        <v>0</v>
      </c>
      <c r="O5229" s="403" t="s">
        <v>345</v>
      </c>
      <c r="R5229" s="403">
        <v>4</v>
      </c>
      <c r="S5229" s="403">
        <v>1.0111000000000001</v>
      </c>
      <c r="T5229" s="403">
        <v>4.0330000000000004</v>
      </c>
      <c r="U5229" s="403">
        <v>18.658000000000001</v>
      </c>
      <c r="V5229" s="403">
        <v>19.667000000000002</v>
      </c>
      <c r="W5229" s="403">
        <v>6.8</v>
      </c>
      <c r="X5229" s="404">
        <v>0.17229</v>
      </c>
      <c r="Y5229" s="403">
        <f>X5229+(S5229*((U5229-INDEX('[1]Center of Mass'!$B$8:$M$105,MATCH(A5229,'[1]Center of Mass'!$B$8:$B$105,0),9))^2+(V5229-INDEX('[1]Center of Mass'!$B$8:$M$105,MATCH(A5229,'[1]Center of Mass'!$B$8:$B$105,0),10))^2))</f>
        <v>64.227643809500023</v>
      </c>
    </row>
    <row r="5230" spans="1:25">
      <c r="A5230" s="403" t="s">
        <v>23</v>
      </c>
      <c r="B5230" s="403" t="s">
        <v>1464</v>
      </c>
      <c r="C5230" s="403" t="s">
        <v>343</v>
      </c>
      <c r="D5230" s="403" t="s">
        <v>344</v>
      </c>
      <c r="E5230" s="403" t="s">
        <v>1455</v>
      </c>
      <c r="F5230" s="403">
        <v>0</v>
      </c>
      <c r="O5230" s="403" t="s">
        <v>345</v>
      </c>
      <c r="R5230" s="403">
        <v>4</v>
      </c>
      <c r="S5230" s="403">
        <v>1.1200000000000001</v>
      </c>
      <c r="T5230" s="403">
        <v>4.2670000000000003</v>
      </c>
      <c r="U5230" s="403">
        <v>-0.6</v>
      </c>
      <c r="V5230" s="403">
        <v>20.6</v>
      </c>
      <c r="W5230" s="403">
        <v>6.8</v>
      </c>
      <c r="X5230" s="404">
        <v>0.2157</v>
      </c>
      <c r="Y5230" s="403">
        <f>X5230+(S5230*((U5230-INDEX('[1]Center of Mass'!$B$8:$M$105,MATCH(A5230,'[1]Center of Mass'!$B$8:$B$105,0),9))^2+(V5230-INDEX('[1]Center of Mass'!$B$8:$M$105,MATCH(A5230,'[1]Center of Mass'!$B$8:$B$105,0),10))^2))</f>
        <v>637.75162000000023</v>
      </c>
    </row>
    <row r="5231" spans="1:25">
      <c r="A5231" s="403" t="s">
        <v>23</v>
      </c>
      <c r="B5231" s="403" t="s">
        <v>387</v>
      </c>
      <c r="C5231" s="403" t="s">
        <v>343</v>
      </c>
      <c r="D5231" s="403" t="s">
        <v>344</v>
      </c>
      <c r="E5231" s="403" t="s">
        <v>1455</v>
      </c>
      <c r="F5231" s="403">
        <v>0</v>
      </c>
      <c r="O5231" s="403" t="s">
        <v>345</v>
      </c>
      <c r="R5231" s="403">
        <v>4</v>
      </c>
      <c r="S5231" s="403">
        <v>1.0266999999999999</v>
      </c>
      <c r="T5231" s="403">
        <v>4.0670000000000002</v>
      </c>
      <c r="U5231" s="403">
        <v>0.55000000000000004</v>
      </c>
      <c r="V5231" s="403">
        <v>20.6</v>
      </c>
      <c r="W5231" s="403">
        <v>6.8</v>
      </c>
      <c r="X5231" s="404">
        <v>0.17805000000000001</v>
      </c>
      <c r="Y5231" s="403">
        <f>X5231+(S5231*((U5231-INDEX('[1]Center of Mass'!$B$8:$M$105,MATCH(A5231,'[1]Center of Mass'!$B$8:$B$105,0),9))^2+(V5231-INDEX('[1]Center of Mass'!$B$8:$M$105,MATCH(A5231,'[1]Center of Mass'!$B$8:$B$105,0),10))^2))</f>
        <v>533.10023744</v>
      </c>
    </row>
    <row r="5232" spans="1:25">
      <c r="A5232" s="403" t="s">
        <v>23</v>
      </c>
      <c r="B5232" s="403" t="s">
        <v>388</v>
      </c>
      <c r="C5232" s="403" t="s">
        <v>343</v>
      </c>
      <c r="D5232" s="403" t="s">
        <v>344</v>
      </c>
      <c r="E5232" s="403" t="s">
        <v>1455</v>
      </c>
      <c r="F5232" s="403">
        <v>0</v>
      </c>
      <c r="O5232" s="403" t="s">
        <v>345</v>
      </c>
      <c r="R5232" s="403">
        <v>4</v>
      </c>
      <c r="S5232" s="403">
        <v>1.0266999999999999</v>
      </c>
      <c r="T5232" s="403">
        <v>4.0670000000000002</v>
      </c>
      <c r="U5232" s="403">
        <v>1.65</v>
      </c>
      <c r="V5232" s="403">
        <v>20.6</v>
      </c>
      <c r="W5232" s="403">
        <v>6.8</v>
      </c>
      <c r="X5232" s="404">
        <v>0.17805000000000001</v>
      </c>
      <c r="Y5232" s="403">
        <f>X5232+(S5232*((U5232-INDEX('[1]Center of Mass'!$B$8:$M$105,MATCH(A5232,'[1]Center of Mass'!$B$8:$B$105,0),9))^2+(V5232-INDEX('[1]Center of Mass'!$B$8:$M$105,MATCH(A5232,'[1]Center of Mass'!$B$8:$B$105,0),10))^2))</f>
        <v>486.37594180000013</v>
      </c>
    </row>
    <row r="5233" spans="1:25">
      <c r="A5233" s="403" t="s">
        <v>23</v>
      </c>
      <c r="B5233" s="403" t="s">
        <v>389</v>
      </c>
      <c r="C5233" s="403" t="s">
        <v>343</v>
      </c>
      <c r="D5233" s="403" t="s">
        <v>344</v>
      </c>
      <c r="E5233" s="403" t="s">
        <v>1455</v>
      </c>
      <c r="F5233" s="403">
        <v>0</v>
      </c>
      <c r="O5233" s="403" t="s">
        <v>345</v>
      </c>
      <c r="R5233" s="403">
        <v>4</v>
      </c>
      <c r="S5233" s="403">
        <v>1.0266999999999999</v>
      </c>
      <c r="T5233" s="403">
        <v>4.0670000000000002</v>
      </c>
      <c r="U5233" s="403">
        <v>2.75</v>
      </c>
      <c r="V5233" s="403">
        <v>20.6</v>
      </c>
      <c r="W5233" s="403">
        <v>6.8</v>
      </c>
      <c r="X5233" s="404">
        <v>0.17805000000000001</v>
      </c>
      <c r="Y5233" s="403">
        <f>X5233+(S5233*((U5233-INDEX('[1]Center of Mass'!$B$8:$M$105,MATCH(A5233,'[1]Center of Mass'!$B$8:$B$105,0),9))^2+(V5233-INDEX('[1]Center of Mass'!$B$8:$M$105,MATCH(A5233,'[1]Center of Mass'!$B$8:$B$105,0),10))^2))</f>
        <v>442.13626016000006</v>
      </c>
    </row>
    <row r="5234" spans="1:25">
      <c r="A5234" s="403" t="s">
        <v>23</v>
      </c>
      <c r="B5234" s="403" t="s">
        <v>390</v>
      </c>
      <c r="C5234" s="403" t="s">
        <v>343</v>
      </c>
      <c r="D5234" s="403" t="s">
        <v>344</v>
      </c>
      <c r="E5234" s="403" t="s">
        <v>1455</v>
      </c>
      <c r="F5234" s="403">
        <v>0</v>
      </c>
      <c r="O5234" s="403" t="s">
        <v>345</v>
      </c>
      <c r="R5234" s="403">
        <v>4</v>
      </c>
      <c r="S5234" s="403">
        <v>0.91</v>
      </c>
      <c r="T5234" s="403">
        <v>3.8170000000000002</v>
      </c>
      <c r="U5234" s="403">
        <v>3.7879999999999998</v>
      </c>
      <c r="V5234" s="403">
        <v>20.6</v>
      </c>
      <c r="W5234" s="403">
        <v>6.8</v>
      </c>
      <c r="X5234" s="404">
        <v>0.13815</v>
      </c>
      <c r="Y5234" s="403">
        <f>X5234+(S5234*((U5234-INDEX('[1]Center of Mass'!$B$8:$M$105,MATCH(A5234,'[1]Center of Mass'!$B$8:$B$105,0),9))^2+(V5234-INDEX('[1]Center of Mass'!$B$8:$M$105,MATCH(A5234,'[1]Center of Mass'!$B$8:$B$105,0),10))^2))</f>
        <v>356.87954228000007</v>
      </c>
    </row>
    <row r="5235" spans="1:25">
      <c r="A5235" s="403" t="s">
        <v>23</v>
      </c>
      <c r="B5235" s="403" t="s">
        <v>455</v>
      </c>
      <c r="C5235" s="403" t="s">
        <v>343</v>
      </c>
      <c r="D5235" s="403" t="s">
        <v>344</v>
      </c>
      <c r="E5235" s="403" t="s">
        <v>1455</v>
      </c>
      <c r="F5235" s="403">
        <v>0</v>
      </c>
      <c r="O5235" s="403" t="s">
        <v>345</v>
      </c>
      <c r="R5235" s="403">
        <v>4</v>
      </c>
      <c r="S5235" s="403">
        <v>0.91</v>
      </c>
      <c r="T5235" s="403">
        <v>3.8170000000000002</v>
      </c>
      <c r="U5235" s="403">
        <v>4.7629999999999999</v>
      </c>
      <c r="V5235" s="403">
        <v>20.6</v>
      </c>
      <c r="W5235" s="403">
        <v>6.8</v>
      </c>
      <c r="X5235" s="404">
        <v>0.13815</v>
      </c>
      <c r="Y5235" s="403">
        <f>X5235+(S5235*((U5235-INDEX('[1]Center of Mass'!$B$8:$M$105,MATCH(A5235,'[1]Center of Mass'!$B$8:$B$105,0),9))^2+(V5235-INDEX('[1]Center of Mass'!$B$8:$M$105,MATCH(A5235,'[1]Center of Mass'!$B$8:$B$105,0),10))^2))</f>
        <v>325.80716003000015</v>
      </c>
    </row>
    <row r="5236" spans="1:25">
      <c r="A5236" s="403" t="s">
        <v>23</v>
      </c>
      <c r="B5236" s="403" t="s">
        <v>391</v>
      </c>
      <c r="C5236" s="403" t="s">
        <v>343</v>
      </c>
      <c r="D5236" s="403" t="s">
        <v>344</v>
      </c>
      <c r="E5236" s="403" t="s">
        <v>1455</v>
      </c>
      <c r="F5236" s="403">
        <v>0</v>
      </c>
      <c r="O5236" s="403" t="s">
        <v>345</v>
      </c>
      <c r="R5236" s="403">
        <v>4</v>
      </c>
      <c r="S5236" s="403">
        <v>0.91</v>
      </c>
      <c r="T5236" s="403">
        <v>3.8170000000000002</v>
      </c>
      <c r="U5236" s="403">
        <v>5.7380000000000004</v>
      </c>
      <c r="V5236" s="403">
        <v>20.6</v>
      </c>
      <c r="W5236" s="403">
        <v>6.8</v>
      </c>
      <c r="X5236" s="404">
        <v>0.13815</v>
      </c>
      <c r="Y5236" s="403">
        <f>X5236+(S5236*((U5236-INDEX('[1]Center of Mass'!$B$8:$M$105,MATCH(A5236,'[1]Center of Mass'!$B$8:$B$105,0),9))^2+(V5236-INDEX('[1]Center of Mass'!$B$8:$M$105,MATCH(A5236,'[1]Center of Mass'!$B$8:$B$105,0),10))^2))</f>
        <v>296.46491528000007</v>
      </c>
    </row>
    <row r="5237" spans="1:25">
      <c r="A5237" s="403" t="s">
        <v>23</v>
      </c>
      <c r="B5237" s="403" t="s">
        <v>392</v>
      </c>
      <c r="C5237" s="403" t="s">
        <v>343</v>
      </c>
      <c r="D5237" s="403" t="s">
        <v>344</v>
      </c>
      <c r="E5237" s="403" t="s">
        <v>1455</v>
      </c>
      <c r="F5237" s="403">
        <v>0</v>
      </c>
      <c r="O5237" s="403" t="s">
        <v>345</v>
      </c>
      <c r="R5237" s="403">
        <v>4</v>
      </c>
      <c r="S5237" s="403">
        <v>0.91</v>
      </c>
      <c r="T5237" s="403">
        <v>3.8170000000000002</v>
      </c>
      <c r="U5237" s="403">
        <v>6.7130000000000001</v>
      </c>
      <c r="V5237" s="403">
        <v>20.6</v>
      </c>
      <c r="W5237" s="403">
        <v>6.8</v>
      </c>
      <c r="X5237" s="404">
        <v>0.13815</v>
      </c>
      <c r="Y5237" s="403">
        <f>X5237+(S5237*((U5237-INDEX('[1]Center of Mass'!$B$8:$M$105,MATCH(A5237,'[1]Center of Mass'!$B$8:$B$105,0),9))^2+(V5237-INDEX('[1]Center of Mass'!$B$8:$M$105,MATCH(A5237,'[1]Center of Mass'!$B$8:$B$105,0),10))^2))</f>
        <v>268.85280803000001</v>
      </c>
    </row>
    <row r="5238" spans="1:25">
      <c r="A5238" s="403" t="s">
        <v>23</v>
      </c>
      <c r="B5238" s="403" t="s">
        <v>393</v>
      </c>
      <c r="C5238" s="403" t="s">
        <v>343</v>
      </c>
      <c r="D5238" s="403" t="s">
        <v>344</v>
      </c>
      <c r="E5238" s="403" t="s">
        <v>1455</v>
      </c>
      <c r="F5238" s="403">
        <v>0</v>
      </c>
      <c r="O5238" s="403" t="s">
        <v>345</v>
      </c>
      <c r="R5238" s="403">
        <v>4</v>
      </c>
      <c r="S5238" s="403">
        <v>1.2833000000000001</v>
      </c>
      <c r="T5238" s="403">
        <v>4.6289999999999996</v>
      </c>
      <c r="U5238" s="403">
        <v>7.8879999999999999</v>
      </c>
      <c r="V5238" s="403">
        <v>20.608000000000001</v>
      </c>
      <c r="W5238" s="403">
        <v>6.8</v>
      </c>
      <c r="X5238" s="404">
        <v>0.29646</v>
      </c>
      <c r="Y5238" s="403">
        <f>X5238+(S5238*((U5238-INDEX('[1]Center of Mass'!$B$8:$M$105,MATCH(A5238,'[1]Center of Mass'!$B$8:$B$105,0),9))^2+(V5238-INDEX('[1]Center of Mass'!$B$8:$M$105,MATCH(A5238,'[1]Center of Mass'!$B$8:$B$105,0),10))^2))</f>
        <v>335.72798573320011</v>
      </c>
    </row>
    <row r="5239" spans="1:25">
      <c r="A5239" s="403" t="s">
        <v>23</v>
      </c>
      <c r="B5239" s="403" t="s">
        <v>395</v>
      </c>
      <c r="C5239" s="403" t="s">
        <v>343</v>
      </c>
      <c r="D5239" s="403" t="s">
        <v>344</v>
      </c>
      <c r="E5239" s="403" t="s">
        <v>1455</v>
      </c>
      <c r="F5239" s="403">
        <v>0</v>
      </c>
      <c r="O5239" s="403" t="s">
        <v>345</v>
      </c>
      <c r="R5239" s="403">
        <v>4</v>
      </c>
      <c r="S5239" s="403">
        <v>0.86329999999999996</v>
      </c>
      <c r="T5239" s="403">
        <v>3.7290000000000001</v>
      </c>
      <c r="U5239" s="403">
        <v>9.0359999999999996</v>
      </c>
      <c r="V5239" s="403">
        <v>20.587</v>
      </c>
      <c r="W5239" s="403">
        <v>6.8</v>
      </c>
      <c r="X5239" s="404">
        <v>0.1249</v>
      </c>
      <c r="Y5239" s="403">
        <f>X5239+(S5239*((U5239-INDEX('[1]Center of Mass'!$B$8:$M$105,MATCH(A5239,'[1]Center of Mass'!$B$8:$B$105,0),9))^2+(V5239-INDEX('[1]Center of Mass'!$B$8:$M$105,MATCH(A5239,'[1]Center of Mass'!$B$8:$B$105,0),10))^2))</f>
        <v>199.06687800930001</v>
      </c>
    </row>
    <row r="5240" spans="1:25">
      <c r="A5240" s="403" t="s">
        <v>23</v>
      </c>
      <c r="B5240" s="403" t="s">
        <v>396</v>
      </c>
      <c r="C5240" s="403" t="s">
        <v>343</v>
      </c>
      <c r="D5240" s="403" t="s">
        <v>344</v>
      </c>
      <c r="E5240" s="403" t="s">
        <v>1455</v>
      </c>
      <c r="F5240" s="403">
        <v>0</v>
      </c>
      <c r="O5240" s="403" t="s">
        <v>345</v>
      </c>
      <c r="R5240" s="403">
        <v>4</v>
      </c>
      <c r="S5240" s="403">
        <v>0.93330000000000002</v>
      </c>
      <c r="T5240" s="403">
        <v>3.867</v>
      </c>
      <c r="U5240" s="403">
        <v>10</v>
      </c>
      <c r="V5240" s="403">
        <v>20.6</v>
      </c>
      <c r="W5240" s="403">
        <v>6.8</v>
      </c>
      <c r="X5240" s="404">
        <v>0.14552999999999999</v>
      </c>
      <c r="Y5240" s="403">
        <f>X5240+(S5240*((U5240-INDEX('[1]Center of Mass'!$B$8:$M$105,MATCH(A5240,'[1]Center of Mass'!$B$8:$B$105,0),9))^2+(V5240-INDEX('[1]Center of Mass'!$B$8:$M$105,MATCH(A5240,'[1]Center of Mass'!$B$8:$B$105,0),10))^2))</f>
        <v>193.34357649000003</v>
      </c>
    </row>
    <row r="5241" spans="1:25">
      <c r="A5241" s="403" t="s">
        <v>23</v>
      </c>
      <c r="B5241" s="403" t="s">
        <v>528</v>
      </c>
      <c r="C5241" s="403" t="s">
        <v>343</v>
      </c>
      <c r="D5241" s="403" t="s">
        <v>344</v>
      </c>
      <c r="E5241" s="403" t="s">
        <v>1455</v>
      </c>
      <c r="F5241" s="403">
        <v>0</v>
      </c>
      <c r="O5241" s="403" t="s">
        <v>345</v>
      </c>
      <c r="R5241" s="403">
        <v>4</v>
      </c>
      <c r="S5241" s="403">
        <v>1.0111000000000001</v>
      </c>
      <c r="T5241" s="403">
        <v>4.0330000000000004</v>
      </c>
      <c r="U5241" s="403">
        <v>13.242000000000001</v>
      </c>
      <c r="V5241" s="403">
        <v>20.6</v>
      </c>
      <c r="W5241" s="403">
        <v>6.8</v>
      </c>
      <c r="X5241" s="404">
        <v>0.17229</v>
      </c>
      <c r="Y5241" s="403">
        <f>X5241+(S5241*((U5241-INDEX('[1]Center of Mass'!$B$8:$M$105,MATCH(A5241,'[1]Center of Mass'!$B$8:$B$105,0),9))^2+(V5241-INDEX('[1]Center of Mass'!$B$8:$M$105,MATCH(A5241,'[1]Center of Mass'!$B$8:$B$105,0),10))^2))</f>
        <v>142.833889384</v>
      </c>
    </row>
    <row r="5242" spans="1:25">
      <c r="A5242" s="403" t="s">
        <v>23</v>
      </c>
      <c r="B5242" s="403" t="s">
        <v>399</v>
      </c>
      <c r="C5242" s="403" t="s">
        <v>343</v>
      </c>
      <c r="D5242" s="403" t="s">
        <v>344</v>
      </c>
      <c r="E5242" s="403" t="s">
        <v>1455</v>
      </c>
      <c r="F5242" s="403">
        <v>0</v>
      </c>
      <c r="O5242" s="403" t="s">
        <v>345</v>
      </c>
      <c r="R5242" s="403">
        <v>4</v>
      </c>
      <c r="S5242" s="403">
        <v>1.0111000000000001</v>
      </c>
      <c r="T5242" s="403">
        <v>4.0330000000000004</v>
      </c>
      <c r="U5242" s="403">
        <v>14.324999999999999</v>
      </c>
      <c r="V5242" s="403">
        <v>20.6</v>
      </c>
      <c r="W5242" s="403">
        <v>6.8</v>
      </c>
      <c r="X5242" s="404">
        <v>0.17229</v>
      </c>
      <c r="Y5242" s="403">
        <f>X5242+(S5242*((U5242-INDEX('[1]Center of Mass'!$B$8:$M$105,MATCH(A5242,'[1]Center of Mass'!$B$8:$B$105,0),9))^2+(V5242-INDEX('[1]Center of Mass'!$B$8:$M$105,MATCH(A5242,'[1]Center of Mass'!$B$8:$B$105,0),10))^2))</f>
        <v>125.30807347750006</v>
      </c>
    </row>
    <row r="5243" spans="1:25">
      <c r="A5243" s="403" t="s">
        <v>23</v>
      </c>
      <c r="B5243" s="403" t="s">
        <v>529</v>
      </c>
      <c r="C5243" s="403" t="s">
        <v>343</v>
      </c>
      <c r="D5243" s="403" t="s">
        <v>344</v>
      </c>
      <c r="E5243" s="403" t="s">
        <v>1455</v>
      </c>
      <c r="F5243" s="403">
        <v>0</v>
      </c>
      <c r="O5243" s="403" t="s">
        <v>345</v>
      </c>
      <c r="R5243" s="403">
        <v>4</v>
      </c>
      <c r="S5243" s="403">
        <v>1.0111000000000001</v>
      </c>
      <c r="T5243" s="403">
        <v>4.0330000000000004</v>
      </c>
      <c r="U5243" s="403">
        <v>15.407999999999999</v>
      </c>
      <c r="V5243" s="403">
        <v>20.6</v>
      </c>
      <c r="W5243" s="403">
        <v>6.8</v>
      </c>
      <c r="X5243" s="404">
        <v>0.17229</v>
      </c>
      <c r="Y5243" s="403">
        <f>X5243+(S5243*((U5243-INDEX('[1]Center of Mass'!$B$8:$M$105,MATCH(A5243,'[1]Center of Mass'!$B$8:$B$105,0),9))^2+(V5243-INDEX('[1]Center of Mass'!$B$8:$M$105,MATCH(A5243,'[1]Center of Mass'!$B$8:$B$105,0),10))^2))</f>
        <v>110.15407370680005</v>
      </c>
    </row>
    <row r="5244" spans="1:25">
      <c r="A5244" s="403" t="s">
        <v>23</v>
      </c>
      <c r="B5244" s="403" t="s">
        <v>530</v>
      </c>
      <c r="C5244" s="403" t="s">
        <v>343</v>
      </c>
      <c r="D5244" s="403" t="s">
        <v>344</v>
      </c>
      <c r="E5244" s="403" t="s">
        <v>1455</v>
      </c>
      <c r="F5244" s="403">
        <v>0</v>
      </c>
      <c r="O5244" s="403" t="s">
        <v>345</v>
      </c>
      <c r="R5244" s="403">
        <v>4</v>
      </c>
      <c r="S5244" s="403">
        <v>1.0111000000000001</v>
      </c>
      <c r="T5244" s="403">
        <v>4.0330000000000004</v>
      </c>
      <c r="U5244" s="403">
        <v>16.492000000000001</v>
      </c>
      <c r="V5244" s="403">
        <v>20.6</v>
      </c>
      <c r="W5244" s="403">
        <v>6.8</v>
      </c>
      <c r="X5244" s="404">
        <v>0.17229</v>
      </c>
      <c r="Y5244" s="403">
        <f>X5244+(S5244*((U5244-INDEX('[1]Center of Mass'!$B$8:$M$105,MATCH(A5244,'[1]Center of Mass'!$B$8:$B$105,0),9))^2+(V5244-INDEX('[1]Center of Mass'!$B$8:$M$105,MATCH(A5244,'[1]Center of Mass'!$B$8:$B$105,0),10))^2))</f>
        <v>97.36118353400002</v>
      </c>
    </row>
    <row r="5245" spans="1:25">
      <c r="A5245" s="403" t="s">
        <v>23</v>
      </c>
      <c r="B5245" s="403" t="s">
        <v>531</v>
      </c>
      <c r="C5245" s="403" t="s">
        <v>343</v>
      </c>
      <c r="D5245" s="403" t="s">
        <v>344</v>
      </c>
      <c r="E5245" s="403" t="s">
        <v>1455</v>
      </c>
      <c r="F5245" s="403">
        <v>0</v>
      </c>
      <c r="O5245" s="403" t="s">
        <v>345</v>
      </c>
      <c r="R5245" s="403">
        <v>4</v>
      </c>
      <c r="S5245" s="403">
        <v>1.0111000000000001</v>
      </c>
      <c r="T5245" s="403">
        <v>4.0330000000000004</v>
      </c>
      <c r="U5245" s="403">
        <v>17.574999999999999</v>
      </c>
      <c r="V5245" s="403">
        <v>20.6</v>
      </c>
      <c r="W5245" s="403">
        <v>6.8</v>
      </c>
      <c r="X5245" s="404">
        <v>0.17229</v>
      </c>
      <c r="Y5245" s="403">
        <f>X5245+(S5245*((U5245-INDEX('[1]Center of Mass'!$B$8:$M$105,MATCH(A5245,'[1]Center of Mass'!$B$8:$B$105,0),9))^2+(V5245-INDEX('[1]Center of Mass'!$B$8:$M$105,MATCH(A5245,'[1]Center of Mass'!$B$8:$B$105,0),10))^2))</f>
        <v>86.953006077500035</v>
      </c>
    </row>
    <row r="5246" spans="1:25">
      <c r="A5246" s="403" t="s">
        <v>23</v>
      </c>
      <c r="B5246" s="403" t="s">
        <v>532</v>
      </c>
      <c r="C5246" s="403" t="s">
        <v>343</v>
      </c>
      <c r="D5246" s="403" t="s">
        <v>344</v>
      </c>
      <c r="E5246" s="403" t="s">
        <v>1455</v>
      </c>
      <c r="F5246" s="403">
        <v>0</v>
      </c>
      <c r="O5246" s="403" t="s">
        <v>345</v>
      </c>
      <c r="R5246" s="403">
        <v>4</v>
      </c>
      <c r="S5246" s="403">
        <v>1.0111000000000001</v>
      </c>
      <c r="T5246" s="403">
        <v>4.0330000000000004</v>
      </c>
      <c r="U5246" s="403">
        <v>18.658000000000001</v>
      </c>
      <c r="V5246" s="403">
        <v>20.6</v>
      </c>
      <c r="W5246" s="403">
        <v>6.8</v>
      </c>
      <c r="X5246" s="404">
        <v>0.17229</v>
      </c>
      <c r="Y5246" s="403">
        <f>X5246+(S5246*((U5246-INDEX('[1]Center of Mass'!$B$8:$M$105,MATCH(A5246,'[1]Center of Mass'!$B$8:$B$105,0),9))^2+(V5246-INDEX('[1]Center of Mass'!$B$8:$M$105,MATCH(A5246,'[1]Center of Mass'!$B$8:$B$105,0),10))^2))</f>
        <v>78.916644756800025</v>
      </c>
    </row>
    <row r="5247" spans="1:25">
      <c r="A5247" s="403" t="s">
        <v>23</v>
      </c>
      <c r="B5247" s="403" t="s">
        <v>533</v>
      </c>
      <c r="C5247" s="403" t="s">
        <v>343</v>
      </c>
      <c r="D5247" s="403" t="s">
        <v>344</v>
      </c>
      <c r="E5247" s="403" t="s">
        <v>1455</v>
      </c>
      <c r="F5247" s="403">
        <v>0</v>
      </c>
      <c r="O5247" s="403" t="s">
        <v>345</v>
      </c>
      <c r="R5247" s="403">
        <v>4</v>
      </c>
      <c r="S5247" s="403">
        <v>1.1200000000000001</v>
      </c>
      <c r="T5247" s="403">
        <v>4.2670000000000003</v>
      </c>
      <c r="U5247" s="403">
        <v>-0.6</v>
      </c>
      <c r="V5247" s="403">
        <v>21.533000000000001</v>
      </c>
      <c r="W5247" s="403">
        <v>6.8</v>
      </c>
      <c r="X5247" s="404">
        <v>0.2157</v>
      </c>
      <c r="Y5247" s="403">
        <f>X5247+(S5247*((U5247-INDEX('[1]Center of Mass'!$B$8:$M$105,MATCH(A5247,'[1]Center of Mass'!$B$8:$B$105,0),9))^2+(V5247-INDEX('[1]Center of Mass'!$B$8:$M$105,MATCH(A5247,'[1]Center of Mass'!$B$8:$B$105,0),10))^2))</f>
        <v>655.97258752000016</v>
      </c>
    </row>
    <row r="5248" spans="1:25">
      <c r="A5248" s="403" t="s">
        <v>23</v>
      </c>
      <c r="B5248" s="403" t="s">
        <v>570</v>
      </c>
      <c r="C5248" s="403" t="s">
        <v>343</v>
      </c>
      <c r="D5248" s="403" t="s">
        <v>344</v>
      </c>
      <c r="E5248" s="403" t="s">
        <v>1455</v>
      </c>
      <c r="F5248" s="403">
        <v>0</v>
      </c>
      <c r="O5248" s="403" t="s">
        <v>345</v>
      </c>
      <c r="R5248" s="403">
        <v>4</v>
      </c>
      <c r="S5248" s="403">
        <v>1.0266999999999999</v>
      </c>
      <c r="T5248" s="403">
        <v>4.0670000000000002</v>
      </c>
      <c r="U5248" s="403">
        <v>0.55000000000000004</v>
      </c>
      <c r="V5248" s="403">
        <v>21.533000000000001</v>
      </c>
      <c r="W5248" s="403">
        <v>6.8</v>
      </c>
      <c r="X5248" s="404">
        <v>0.17805000000000001</v>
      </c>
      <c r="Y5248" s="403">
        <f>X5248+(S5248*((U5248-INDEX('[1]Center of Mass'!$B$8:$M$105,MATCH(A5248,'[1]Center of Mass'!$B$8:$B$105,0),9))^2+(V5248-INDEX('[1]Center of Mass'!$B$8:$M$105,MATCH(A5248,'[1]Center of Mass'!$B$8:$B$105,0),10))^2))</f>
        <v>549.80333329070004</v>
      </c>
    </row>
    <row r="5249" spans="1:25">
      <c r="A5249" s="403" t="s">
        <v>23</v>
      </c>
      <c r="B5249" s="403" t="s">
        <v>571</v>
      </c>
      <c r="C5249" s="403" t="s">
        <v>343</v>
      </c>
      <c r="D5249" s="403" t="s">
        <v>344</v>
      </c>
      <c r="E5249" s="403" t="s">
        <v>1455</v>
      </c>
      <c r="F5249" s="403">
        <v>0</v>
      </c>
      <c r="O5249" s="403" t="s">
        <v>345</v>
      </c>
      <c r="R5249" s="403">
        <v>4</v>
      </c>
      <c r="S5249" s="403">
        <v>1.0266999999999999</v>
      </c>
      <c r="T5249" s="403">
        <v>4.0670000000000002</v>
      </c>
      <c r="U5249" s="403">
        <v>1.65</v>
      </c>
      <c r="V5249" s="403">
        <v>21.533000000000001</v>
      </c>
      <c r="W5249" s="403">
        <v>6.8</v>
      </c>
      <c r="X5249" s="404">
        <v>0.17805000000000001</v>
      </c>
      <c r="Y5249" s="403">
        <f>X5249+(S5249*((U5249-INDEX('[1]Center of Mass'!$B$8:$M$105,MATCH(A5249,'[1]Center of Mass'!$B$8:$B$105,0),9))^2+(V5249-INDEX('[1]Center of Mass'!$B$8:$M$105,MATCH(A5249,'[1]Center of Mass'!$B$8:$B$105,0),10))^2))</f>
        <v>503.07903765070006</v>
      </c>
    </row>
    <row r="5250" spans="1:25">
      <c r="A5250" s="403" t="s">
        <v>23</v>
      </c>
      <c r="B5250" s="403" t="s">
        <v>892</v>
      </c>
      <c r="C5250" s="403" t="s">
        <v>343</v>
      </c>
      <c r="D5250" s="403" t="s">
        <v>344</v>
      </c>
      <c r="E5250" s="403" t="s">
        <v>1455</v>
      </c>
      <c r="F5250" s="403">
        <v>0</v>
      </c>
      <c r="O5250" s="403" t="s">
        <v>345</v>
      </c>
      <c r="R5250" s="403">
        <v>4</v>
      </c>
      <c r="S5250" s="403">
        <v>1.0266999999999999</v>
      </c>
      <c r="T5250" s="403">
        <v>4.0670000000000002</v>
      </c>
      <c r="U5250" s="403">
        <v>2.75</v>
      </c>
      <c r="V5250" s="403">
        <v>21.533000000000001</v>
      </c>
      <c r="W5250" s="403">
        <v>6.8</v>
      </c>
      <c r="X5250" s="404">
        <v>0.17805000000000001</v>
      </c>
      <c r="Y5250" s="403">
        <f>X5250+(S5250*((U5250-INDEX('[1]Center of Mass'!$B$8:$M$105,MATCH(A5250,'[1]Center of Mass'!$B$8:$B$105,0),9))^2+(V5250-INDEX('[1]Center of Mass'!$B$8:$M$105,MATCH(A5250,'[1]Center of Mass'!$B$8:$B$105,0),10))^2))</f>
        <v>458.8393560107001</v>
      </c>
    </row>
    <row r="5251" spans="1:25">
      <c r="A5251" s="403" t="s">
        <v>23</v>
      </c>
      <c r="B5251" s="403" t="s">
        <v>859</v>
      </c>
      <c r="C5251" s="403" t="s">
        <v>343</v>
      </c>
      <c r="D5251" s="403" t="s">
        <v>344</v>
      </c>
      <c r="E5251" s="403" t="s">
        <v>1455</v>
      </c>
      <c r="F5251" s="403">
        <v>0</v>
      </c>
      <c r="O5251" s="403" t="s">
        <v>345</v>
      </c>
      <c r="R5251" s="403">
        <v>4</v>
      </c>
      <c r="S5251" s="403">
        <v>0.91</v>
      </c>
      <c r="T5251" s="403">
        <v>3.8170000000000002</v>
      </c>
      <c r="U5251" s="403">
        <v>3.7879999999999998</v>
      </c>
      <c r="V5251" s="403">
        <v>21.533000000000001</v>
      </c>
      <c r="W5251" s="403">
        <v>6.8</v>
      </c>
      <c r="X5251" s="404">
        <v>0.13815</v>
      </c>
      <c r="Y5251" s="403">
        <f>X5251+(S5251*((U5251-INDEX('[1]Center of Mass'!$B$8:$M$105,MATCH(A5251,'[1]Center of Mass'!$B$8:$B$105,0),9))^2+(V5251-INDEX('[1]Center of Mass'!$B$8:$M$105,MATCH(A5251,'[1]Center of Mass'!$B$8:$B$105,0),10))^2))</f>
        <v>371.68407839000002</v>
      </c>
    </row>
    <row r="5252" spans="1:25">
      <c r="A5252" s="403" t="s">
        <v>23</v>
      </c>
      <c r="B5252" s="403" t="s">
        <v>893</v>
      </c>
      <c r="C5252" s="403" t="s">
        <v>343</v>
      </c>
      <c r="D5252" s="403" t="s">
        <v>344</v>
      </c>
      <c r="E5252" s="403" t="s">
        <v>1455</v>
      </c>
      <c r="F5252" s="403">
        <v>0</v>
      </c>
      <c r="O5252" s="403" t="s">
        <v>345</v>
      </c>
      <c r="R5252" s="403">
        <v>4</v>
      </c>
      <c r="S5252" s="403">
        <v>0.91</v>
      </c>
      <c r="T5252" s="403">
        <v>3.8170000000000002</v>
      </c>
      <c r="U5252" s="403">
        <v>4.7629999999999999</v>
      </c>
      <c r="V5252" s="403">
        <v>21.533000000000001</v>
      </c>
      <c r="W5252" s="403">
        <v>6.8</v>
      </c>
      <c r="X5252" s="404">
        <v>0.13815</v>
      </c>
      <c r="Y5252" s="403">
        <f>X5252+(S5252*((U5252-INDEX('[1]Center of Mass'!$B$8:$M$105,MATCH(A5252,'[1]Center of Mass'!$B$8:$B$105,0),9))^2+(V5252-INDEX('[1]Center of Mass'!$B$8:$M$105,MATCH(A5252,'[1]Center of Mass'!$B$8:$B$105,0),10))^2))</f>
        <v>340.61169614000011</v>
      </c>
    </row>
    <row r="5253" spans="1:25">
      <c r="A5253" s="403" t="s">
        <v>23</v>
      </c>
      <c r="B5253" s="403" t="s">
        <v>860</v>
      </c>
      <c r="C5253" s="403" t="s">
        <v>343</v>
      </c>
      <c r="D5253" s="403" t="s">
        <v>344</v>
      </c>
      <c r="E5253" s="403" t="s">
        <v>1455</v>
      </c>
      <c r="F5253" s="403">
        <v>0</v>
      </c>
      <c r="O5253" s="403" t="s">
        <v>345</v>
      </c>
      <c r="R5253" s="403">
        <v>4</v>
      </c>
      <c r="S5253" s="403">
        <v>0.91</v>
      </c>
      <c r="T5253" s="403">
        <v>3.8170000000000002</v>
      </c>
      <c r="U5253" s="403">
        <v>5.7380000000000004</v>
      </c>
      <c r="V5253" s="403">
        <v>21.533000000000001</v>
      </c>
      <c r="W5253" s="403">
        <v>6.8</v>
      </c>
      <c r="X5253" s="404">
        <v>0.13815</v>
      </c>
      <c r="Y5253" s="403">
        <f>X5253+(S5253*((U5253-INDEX('[1]Center of Mass'!$B$8:$M$105,MATCH(A5253,'[1]Center of Mass'!$B$8:$B$105,0),9))^2+(V5253-INDEX('[1]Center of Mass'!$B$8:$M$105,MATCH(A5253,'[1]Center of Mass'!$B$8:$B$105,0),10))^2))</f>
        <v>311.26945139000009</v>
      </c>
    </row>
    <row r="5254" spans="1:25">
      <c r="A5254" s="403" t="s">
        <v>23</v>
      </c>
      <c r="B5254" s="403" t="s">
        <v>861</v>
      </c>
      <c r="C5254" s="403" t="s">
        <v>343</v>
      </c>
      <c r="D5254" s="403" t="s">
        <v>344</v>
      </c>
      <c r="E5254" s="403" t="s">
        <v>1455</v>
      </c>
      <c r="F5254" s="403">
        <v>0</v>
      </c>
      <c r="O5254" s="403" t="s">
        <v>345</v>
      </c>
      <c r="R5254" s="403">
        <v>4</v>
      </c>
      <c r="S5254" s="403">
        <v>0.91</v>
      </c>
      <c r="T5254" s="403">
        <v>3.8170000000000002</v>
      </c>
      <c r="U5254" s="403">
        <v>6.7130000000000001</v>
      </c>
      <c r="V5254" s="403">
        <v>21.533000000000001</v>
      </c>
      <c r="W5254" s="403">
        <v>6.8</v>
      </c>
      <c r="X5254" s="404">
        <v>0.13815</v>
      </c>
      <c r="Y5254" s="403">
        <f>X5254+(S5254*((U5254-INDEX('[1]Center of Mass'!$B$8:$M$105,MATCH(A5254,'[1]Center of Mass'!$B$8:$B$105,0),9))^2+(V5254-INDEX('[1]Center of Mass'!$B$8:$M$105,MATCH(A5254,'[1]Center of Mass'!$B$8:$B$105,0),10))^2))</f>
        <v>283.65734414000008</v>
      </c>
    </row>
    <row r="5255" spans="1:25">
      <c r="A5255" s="403" t="s">
        <v>23</v>
      </c>
      <c r="B5255" s="403" t="s">
        <v>894</v>
      </c>
      <c r="C5255" s="403" t="s">
        <v>343</v>
      </c>
      <c r="D5255" s="403" t="s">
        <v>344</v>
      </c>
      <c r="E5255" s="403" t="s">
        <v>1455</v>
      </c>
      <c r="F5255" s="403">
        <v>0</v>
      </c>
      <c r="O5255" s="403" t="s">
        <v>345</v>
      </c>
      <c r="R5255" s="403">
        <v>4</v>
      </c>
      <c r="S5255" s="403">
        <v>1.4233</v>
      </c>
      <c r="T5255" s="403">
        <v>4.9290000000000003</v>
      </c>
      <c r="U5255" s="403">
        <v>7.9630000000000001</v>
      </c>
      <c r="V5255" s="403">
        <v>21.541</v>
      </c>
      <c r="W5255" s="403">
        <v>6.8</v>
      </c>
      <c r="X5255" s="404">
        <v>0.38041999999999998</v>
      </c>
      <c r="Y5255" s="403">
        <f>X5255+(S5255*((U5255-INDEX('[1]Center of Mass'!$B$8:$M$105,MATCH(A5255,'[1]Center of Mass'!$B$8:$B$105,0),9))^2+(V5255-INDEX('[1]Center of Mass'!$B$8:$M$105,MATCH(A5255,'[1]Center of Mass'!$B$8:$B$105,0),10))^2))</f>
        <v>392.62279646740006</v>
      </c>
    </row>
    <row r="5256" spans="1:25">
      <c r="A5256" s="403" t="s">
        <v>23</v>
      </c>
      <c r="B5256" s="403" t="s">
        <v>795</v>
      </c>
      <c r="C5256" s="403" t="s">
        <v>343</v>
      </c>
      <c r="D5256" s="403" t="s">
        <v>344</v>
      </c>
      <c r="E5256" s="403" t="s">
        <v>1455</v>
      </c>
      <c r="F5256" s="403">
        <v>0</v>
      </c>
      <c r="O5256" s="403" t="s">
        <v>345</v>
      </c>
      <c r="R5256" s="403">
        <v>4</v>
      </c>
      <c r="S5256" s="403">
        <v>0.72330000000000005</v>
      </c>
      <c r="T5256" s="403">
        <v>3.4289999999999998</v>
      </c>
      <c r="U5256" s="403">
        <v>9.1110000000000007</v>
      </c>
      <c r="V5256" s="403">
        <v>21.518000000000001</v>
      </c>
      <c r="W5256" s="403">
        <v>6.8</v>
      </c>
      <c r="X5256" s="404">
        <v>8.9226E-2</v>
      </c>
      <c r="Y5256" s="403">
        <f>X5256+(S5256*((U5256-INDEX('[1]Center of Mass'!$B$8:$M$105,MATCH(A5256,'[1]Center of Mass'!$B$8:$B$105,0),9))^2+(V5256-INDEX('[1]Center of Mass'!$B$8:$M$105,MATCH(A5256,'[1]Center of Mass'!$B$8:$B$105,0),10))^2))</f>
        <v>177.11294093250001</v>
      </c>
    </row>
    <row r="5257" spans="1:25">
      <c r="A5257" s="403" t="s">
        <v>23</v>
      </c>
      <c r="B5257" s="403" t="s">
        <v>796</v>
      </c>
      <c r="C5257" s="403" t="s">
        <v>343</v>
      </c>
      <c r="D5257" s="403" t="s">
        <v>344</v>
      </c>
      <c r="E5257" s="403" t="s">
        <v>1455</v>
      </c>
      <c r="F5257" s="403">
        <v>0</v>
      </c>
      <c r="O5257" s="403" t="s">
        <v>345</v>
      </c>
      <c r="R5257" s="403">
        <v>4</v>
      </c>
      <c r="S5257" s="403">
        <v>0.93330000000000002</v>
      </c>
      <c r="T5257" s="403">
        <v>3.867</v>
      </c>
      <c r="U5257" s="403">
        <v>10</v>
      </c>
      <c r="V5257" s="403">
        <v>21.533000000000001</v>
      </c>
      <c r="W5257" s="403">
        <v>6.8</v>
      </c>
      <c r="X5257" s="404">
        <v>0.14552999999999999</v>
      </c>
      <c r="Y5257" s="403">
        <f>X5257+(S5257*((U5257-INDEX('[1]Center of Mass'!$B$8:$M$105,MATCH(A5257,'[1]Center of Mass'!$B$8:$B$105,0),9))^2+(V5257-INDEX('[1]Center of Mass'!$B$8:$M$105,MATCH(A5257,'[1]Center of Mass'!$B$8:$B$105,0),10))^2))</f>
        <v>208.52717379930004</v>
      </c>
    </row>
    <row r="5258" spans="1:25">
      <c r="A5258" s="403" t="s">
        <v>23</v>
      </c>
      <c r="B5258" s="403" t="s">
        <v>799</v>
      </c>
      <c r="C5258" s="403" t="s">
        <v>343</v>
      </c>
      <c r="D5258" s="403" t="s">
        <v>344</v>
      </c>
      <c r="E5258" s="403" t="s">
        <v>1455</v>
      </c>
      <c r="F5258" s="403">
        <v>0</v>
      </c>
      <c r="O5258" s="403" t="s">
        <v>345</v>
      </c>
      <c r="R5258" s="403">
        <v>4</v>
      </c>
      <c r="S5258" s="403">
        <v>1.0111000000000001</v>
      </c>
      <c r="T5258" s="403">
        <v>4.0330000000000004</v>
      </c>
      <c r="U5258" s="403">
        <v>13.242000000000001</v>
      </c>
      <c r="V5258" s="403">
        <v>21.533000000000001</v>
      </c>
      <c r="W5258" s="403">
        <v>6.8</v>
      </c>
      <c r="X5258" s="404">
        <v>0.17229</v>
      </c>
      <c r="Y5258" s="403">
        <f>X5258+(S5258*((U5258-INDEX('[1]Center of Mass'!$B$8:$M$105,MATCH(A5258,'[1]Center of Mass'!$B$8:$B$105,0),9))^2+(V5258-INDEX('[1]Center of Mass'!$B$8:$M$105,MATCH(A5258,'[1]Center of Mass'!$B$8:$B$105,0),10))^2))</f>
        <v>159.28319318710004</v>
      </c>
    </row>
    <row r="5259" spans="1:25">
      <c r="A5259" s="403" t="s">
        <v>23</v>
      </c>
      <c r="B5259" s="403" t="s">
        <v>800</v>
      </c>
      <c r="C5259" s="403" t="s">
        <v>343</v>
      </c>
      <c r="D5259" s="403" t="s">
        <v>344</v>
      </c>
      <c r="E5259" s="403" t="s">
        <v>1455</v>
      </c>
      <c r="F5259" s="403">
        <v>0</v>
      </c>
      <c r="O5259" s="403" t="s">
        <v>345</v>
      </c>
      <c r="R5259" s="403">
        <v>4</v>
      </c>
      <c r="S5259" s="403">
        <v>1.0111000000000001</v>
      </c>
      <c r="T5259" s="403">
        <v>4.0330000000000004</v>
      </c>
      <c r="U5259" s="403">
        <v>14.324999999999999</v>
      </c>
      <c r="V5259" s="403">
        <v>21.533000000000001</v>
      </c>
      <c r="W5259" s="403">
        <v>6.8</v>
      </c>
      <c r="X5259" s="404">
        <v>0.17229</v>
      </c>
      <c r="Y5259" s="403">
        <f>X5259+(S5259*((U5259-INDEX('[1]Center of Mass'!$B$8:$M$105,MATCH(A5259,'[1]Center of Mass'!$B$8:$B$105,0),9))^2+(V5259-INDEX('[1]Center of Mass'!$B$8:$M$105,MATCH(A5259,'[1]Center of Mass'!$B$8:$B$105,0),10))^2))</f>
        <v>141.75737728060005</v>
      </c>
    </row>
    <row r="5260" spans="1:25">
      <c r="A5260" s="403" t="s">
        <v>23</v>
      </c>
      <c r="B5260" s="403" t="s">
        <v>801</v>
      </c>
      <c r="C5260" s="403" t="s">
        <v>343</v>
      </c>
      <c r="D5260" s="403" t="s">
        <v>344</v>
      </c>
      <c r="E5260" s="403" t="s">
        <v>1455</v>
      </c>
      <c r="F5260" s="403">
        <v>0</v>
      </c>
      <c r="O5260" s="403" t="s">
        <v>345</v>
      </c>
      <c r="R5260" s="403">
        <v>4</v>
      </c>
      <c r="S5260" s="403">
        <v>1.0111000000000001</v>
      </c>
      <c r="T5260" s="403">
        <v>4.0330000000000004</v>
      </c>
      <c r="U5260" s="403">
        <v>15.407999999999999</v>
      </c>
      <c r="V5260" s="403">
        <v>21.533000000000001</v>
      </c>
      <c r="W5260" s="403">
        <v>6.8</v>
      </c>
      <c r="X5260" s="404">
        <v>0.17229</v>
      </c>
      <c r="Y5260" s="403">
        <f>X5260+(S5260*((U5260-INDEX('[1]Center of Mass'!$B$8:$M$105,MATCH(A5260,'[1]Center of Mass'!$B$8:$B$105,0),9))^2+(V5260-INDEX('[1]Center of Mass'!$B$8:$M$105,MATCH(A5260,'[1]Center of Mass'!$B$8:$B$105,0),10))^2))</f>
        <v>126.60337750990004</v>
      </c>
    </row>
    <row r="5261" spans="1:25">
      <c r="A5261" s="403" t="s">
        <v>23</v>
      </c>
      <c r="B5261" s="403" t="s">
        <v>802</v>
      </c>
      <c r="C5261" s="403" t="s">
        <v>343</v>
      </c>
      <c r="D5261" s="403" t="s">
        <v>344</v>
      </c>
      <c r="E5261" s="403" t="s">
        <v>1455</v>
      </c>
      <c r="F5261" s="403">
        <v>0</v>
      </c>
      <c r="O5261" s="403" t="s">
        <v>345</v>
      </c>
      <c r="R5261" s="403">
        <v>4</v>
      </c>
      <c r="S5261" s="403">
        <v>1.0111000000000001</v>
      </c>
      <c r="T5261" s="403">
        <v>4.0330000000000004</v>
      </c>
      <c r="U5261" s="403">
        <v>16.492000000000001</v>
      </c>
      <c r="V5261" s="403">
        <v>21.533000000000001</v>
      </c>
      <c r="W5261" s="403">
        <v>6.8</v>
      </c>
      <c r="X5261" s="404">
        <v>0.17229</v>
      </c>
      <c r="Y5261" s="403">
        <f>X5261+(S5261*((U5261-INDEX('[1]Center of Mass'!$B$8:$M$105,MATCH(A5261,'[1]Center of Mass'!$B$8:$B$105,0),9))^2+(V5261-INDEX('[1]Center of Mass'!$B$8:$M$105,MATCH(A5261,'[1]Center of Mass'!$B$8:$B$105,0),10))^2))</f>
        <v>113.81048733710003</v>
      </c>
    </row>
    <row r="5262" spans="1:25">
      <c r="A5262" s="403" t="s">
        <v>23</v>
      </c>
      <c r="B5262" s="403" t="s">
        <v>803</v>
      </c>
      <c r="C5262" s="403" t="s">
        <v>343</v>
      </c>
      <c r="D5262" s="403" t="s">
        <v>344</v>
      </c>
      <c r="E5262" s="403" t="s">
        <v>1455</v>
      </c>
      <c r="F5262" s="403">
        <v>0</v>
      </c>
      <c r="O5262" s="403" t="s">
        <v>345</v>
      </c>
      <c r="R5262" s="403">
        <v>4</v>
      </c>
      <c r="S5262" s="403">
        <v>1.0111000000000001</v>
      </c>
      <c r="T5262" s="403">
        <v>4.0330000000000004</v>
      </c>
      <c r="U5262" s="403">
        <v>17.574999999999999</v>
      </c>
      <c r="V5262" s="403">
        <v>21.533000000000001</v>
      </c>
      <c r="W5262" s="403">
        <v>6.8</v>
      </c>
      <c r="X5262" s="404">
        <v>0.17229</v>
      </c>
      <c r="Y5262" s="403">
        <f>X5262+(S5262*((U5262-INDEX('[1]Center of Mass'!$B$8:$M$105,MATCH(A5262,'[1]Center of Mass'!$B$8:$B$105,0),9))^2+(V5262-INDEX('[1]Center of Mass'!$B$8:$M$105,MATCH(A5262,'[1]Center of Mass'!$B$8:$B$105,0),10))^2))</f>
        <v>103.40230988060004</v>
      </c>
    </row>
    <row r="5263" spans="1:25">
      <c r="A5263" s="403" t="s">
        <v>23</v>
      </c>
      <c r="B5263" s="403" t="s">
        <v>804</v>
      </c>
      <c r="C5263" s="403" t="s">
        <v>343</v>
      </c>
      <c r="D5263" s="403" t="s">
        <v>344</v>
      </c>
      <c r="E5263" s="403" t="s">
        <v>1455</v>
      </c>
      <c r="F5263" s="403">
        <v>0</v>
      </c>
      <c r="O5263" s="403" t="s">
        <v>345</v>
      </c>
      <c r="R5263" s="403">
        <v>4</v>
      </c>
      <c r="S5263" s="403">
        <v>1.0111000000000001</v>
      </c>
      <c r="T5263" s="403">
        <v>4.0330000000000004</v>
      </c>
      <c r="U5263" s="403">
        <v>18.658000000000001</v>
      </c>
      <c r="V5263" s="403">
        <v>21.533000000000001</v>
      </c>
      <c r="W5263" s="403">
        <v>6.8</v>
      </c>
      <c r="X5263" s="404">
        <v>0.17229</v>
      </c>
      <c r="Y5263" s="403">
        <f>X5263+(S5263*((U5263-INDEX('[1]Center of Mass'!$B$8:$M$105,MATCH(A5263,'[1]Center of Mass'!$B$8:$B$105,0),9))^2+(V5263-INDEX('[1]Center of Mass'!$B$8:$M$105,MATCH(A5263,'[1]Center of Mass'!$B$8:$B$105,0),10))^2))</f>
        <v>95.365948559900019</v>
      </c>
    </row>
    <row r="5264" spans="1:25">
      <c r="A5264" s="403" t="s">
        <v>23</v>
      </c>
      <c r="B5264" s="403" t="s">
        <v>806</v>
      </c>
      <c r="C5264" s="403" t="s">
        <v>343</v>
      </c>
      <c r="D5264" s="403" t="s">
        <v>344</v>
      </c>
      <c r="E5264" s="403" t="s">
        <v>1455</v>
      </c>
      <c r="F5264" s="403">
        <v>0</v>
      </c>
      <c r="O5264" s="403" t="s">
        <v>345</v>
      </c>
      <c r="R5264" s="403">
        <v>4</v>
      </c>
      <c r="S5264" s="403">
        <v>1.32</v>
      </c>
      <c r="T5264" s="403">
        <v>4.5999999999999996</v>
      </c>
      <c r="U5264" s="403">
        <v>-0.6</v>
      </c>
      <c r="V5264" s="403">
        <v>22.55</v>
      </c>
      <c r="W5264" s="403">
        <v>6.8</v>
      </c>
      <c r="X5264" s="404">
        <v>0.29149999999999998</v>
      </c>
      <c r="Y5264" s="403">
        <f>X5264+(S5264*((U5264-INDEX('[1]Center of Mass'!$B$8:$M$105,MATCH(A5264,'[1]Center of Mass'!$B$8:$B$105,0),9))^2+(V5264-INDEX('[1]Center of Mass'!$B$8:$M$105,MATCH(A5264,'[1]Center of Mass'!$B$8:$B$105,0),10))^2))</f>
        <v>799.17371600000024</v>
      </c>
    </row>
    <row r="5265" spans="1:25">
      <c r="A5265" s="403" t="s">
        <v>23</v>
      </c>
      <c r="B5265" s="403" t="s">
        <v>807</v>
      </c>
      <c r="C5265" s="403" t="s">
        <v>343</v>
      </c>
      <c r="D5265" s="403" t="s">
        <v>344</v>
      </c>
      <c r="E5265" s="403" t="s">
        <v>1455</v>
      </c>
      <c r="F5265" s="403">
        <v>0</v>
      </c>
      <c r="O5265" s="403" t="s">
        <v>345</v>
      </c>
      <c r="R5265" s="403">
        <v>4</v>
      </c>
      <c r="S5265" s="403">
        <v>1.21</v>
      </c>
      <c r="T5265" s="403">
        <v>4.4000000000000004</v>
      </c>
      <c r="U5265" s="403">
        <v>0.55000000000000004</v>
      </c>
      <c r="V5265" s="403">
        <v>22.55</v>
      </c>
      <c r="W5265" s="403">
        <v>6.8</v>
      </c>
      <c r="X5265" s="404">
        <v>0.24401999999999999</v>
      </c>
      <c r="Y5265" s="403">
        <f>X5265+(S5265*((U5265-INDEX('[1]Center of Mass'!$B$8:$M$105,MATCH(A5265,'[1]Center of Mass'!$B$8:$B$105,0),9))^2+(V5265-INDEX('[1]Center of Mass'!$B$8:$M$105,MATCH(A5265,'[1]Center of Mass'!$B$8:$B$105,0),10))^2))</f>
        <v>671.85270500000013</v>
      </c>
    </row>
    <row r="5266" spans="1:25">
      <c r="A5266" s="403" t="s">
        <v>23</v>
      </c>
      <c r="B5266" s="403" t="s">
        <v>808</v>
      </c>
      <c r="C5266" s="403" t="s">
        <v>343</v>
      </c>
      <c r="D5266" s="403" t="s">
        <v>344</v>
      </c>
      <c r="E5266" s="403" t="s">
        <v>1455</v>
      </c>
      <c r="F5266" s="403">
        <v>0</v>
      </c>
      <c r="O5266" s="403" t="s">
        <v>345</v>
      </c>
      <c r="R5266" s="403">
        <v>4</v>
      </c>
      <c r="S5266" s="403">
        <v>1.21</v>
      </c>
      <c r="T5266" s="403">
        <v>4.4000000000000004</v>
      </c>
      <c r="U5266" s="403">
        <v>1.65</v>
      </c>
      <c r="V5266" s="403">
        <v>22.55</v>
      </c>
      <c r="W5266" s="403">
        <v>6.8</v>
      </c>
      <c r="X5266" s="404">
        <v>0.24401999999999999</v>
      </c>
      <c r="Y5266" s="403">
        <f>X5266+(S5266*((U5266-INDEX('[1]Center of Mass'!$B$8:$M$105,MATCH(A5266,'[1]Center of Mass'!$B$8:$B$105,0),9))^2+(V5266-INDEX('[1]Center of Mass'!$B$8:$M$105,MATCH(A5266,'[1]Center of Mass'!$B$8:$B$105,0),10))^2))</f>
        <v>616.78657300000009</v>
      </c>
    </row>
    <row r="5267" spans="1:25">
      <c r="A5267" s="403" t="s">
        <v>23</v>
      </c>
      <c r="B5267" s="403" t="s">
        <v>809</v>
      </c>
      <c r="C5267" s="403" t="s">
        <v>343</v>
      </c>
      <c r="D5267" s="403" t="s">
        <v>344</v>
      </c>
      <c r="E5267" s="403" t="s">
        <v>1455</v>
      </c>
      <c r="F5267" s="403">
        <v>0</v>
      </c>
      <c r="O5267" s="403" t="s">
        <v>345</v>
      </c>
      <c r="R5267" s="403">
        <v>4</v>
      </c>
      <c r="S5267" s="403">
        <v>1.21</v>
      </c>
      <c r="T5267" s="403">
        <v>4.4000000000000004</v>
      </c>
      <c r="U5267" s="403">
        <v>2.75</v>
      </c>
      <c r="V5267" s="403">
        <v>22.55</v>
      </c>
      <c r="W5267" s="403">
        <v>6.8</v>
      </c>
      <c r="X5267" s="404">
        <v>0.24401999999999999</v>
      </c>
      <c r="Y5267" s="403">
        <f>X5267+(S5267*((U5267-INDEX('[1]Center of Mass'!$B$8:$M$105,MATCH(A5267,'[1]Center of Mass'!$B$8:$B$105,0),9))^2+(V5267-INDEX('[1]Center of Mass'!$B$8:$M$105,MATCH(A5267,'[1]Center of Mass'!$B$8:$B$105,0),10))^2))</f>
        <v>564.648641</v>
      </c>
    </row>
    <row r="5268" spans="1:25">
      <c r="A5268" s="403" t="s">
        <v>23</v>
      </c>
      <c r="B5268" s="403" t="s">
        <v>810</v>
      </c>
      <c r="C5268" s="403" t="s">
        <v>343</v>
      </c>
      <c r="D5268" s="403" t="s">
        <v>344</v>
      </c>
      <c r="E5268" s="403" t="s">
        <v>1455</v>
      </c>
      <c r="F5268" s="403">
        <v>0</v>
      </c>
      <c r="O5268" s="403" t="s">
        <v>345</v>
      </c>
      <c r="R5268" s="403">
        <v>4</v>
      </c>
      <c r="S5268" s="403">
        <v>1.0725</v>
      </c>
      <c r="T5268" s="403">
        <v>4.1500000000000004</v>
      </c>
      <c r="U5268" s="403">
        <v>3.7879999999999998</v>
      </c>
      <c r="V5268" s="403">
        <v>22.55</v>
      </c>
      <c r="W5268" s="403">
        <v>6.8</v>
      </c>
      <c r="X5268" s="404">
        <v>0.19311</v>
      </c>
      <c r="Y5268" s="403">
        <f>X5268+(S5268*((U5268-INDEX('[1]Center of Mass'!$B$8:$M$105,MATCH(A5268,'[1]Center of Mass'!$B$8:$B$105,0),9))^2+(V5268-INDEX('[1]Center of Mass'!$B$8:$M$105,MATCH(A5268,'[1]Center of Mass'!$B$8:$B$105,0),10))^2))</f>
        <v>459.23255658000005</v>
      </c>
    </row>
    <row r="5269" spans="1:25">
      <c r="A5269" s="403" t="s">
        <v>23</v>
      </c>
      <c r="B5269" s="403" t="s">
        <v>811</v>
      </c>
      <c r="C5269" s="403" t="s">
        <v>343</v>
      </c>
      <c r="D5269" s="403" t="s">
        <v>344</v>
      </c>
      <c r="E5269" s="403" t="s">
        <v>1455</v>
      </c>
      <c r="F5269" s="403">
        <v>0</v>
      </c>
      <c r="O5269" s="403" t="s">
        <v>345</v>
      </c>
      <c r="R5269" s="403">
        <v>4</v>
      </c>
      <c r="S5269" s="403">
        <v>1.0725</v>
      </c>
      <c r="T5269" s="403">
        <v>4.1500000000000004</v>
      </c>
      <c r="U5269" s="403">
        <v>4.7629999999999999</v>
      </c>
      <c r="V5269" s="403">
        <v>22.55</v>
      </c>
      <c r="W5269" s="403">
        <v>6.8</v>
      </c>
      <c r="X5269" s="404">
        <v>0.19311</v>
      </c>
      <c r="Y5269" s="403">
        <f>X5269+(S5269*((U5269-INDEX('[1]Center of Mass'!$B$8:$M$105,MATCH(A5269,'[1]Center of Mass'!$B$8:$B$105,0),9))^2+(V5269-INDEX('[1]Center of Mass'!$B$8:$M$105,MATCH(A5269,'[1]Center of Mass'!$B$8:$B$105,0),10))^2))</f>
        <v>422.61153464250015</v>
      </c>
    </row>
    <row r="5270" spans="1:25">
      <c r="A5270" s="403" t="s">
        <v>23</v>
      </c>
      <c r="B5270" s="403" t="s">
        <v>812</v>
      </c>
      <c r="C5270" s="403" t="s">
        <v>343</v>
      </c>
      <c r="D5270" s="403" t="s">
        <v>344</v>
      </c>
      <c r="E5270" s="403" t="s">
        <v>1455</v>
      </c>
      <c r="F5270" s="403">
        <v>0</v>
      </c>
      <c r="O5270" s="403" t="s">
        <v>345</v>
      </c>
      <c r="R5270" s="403">
        <v>4</v>
      </c>
      <c r="S5270" s="403">
        <v>1.0725</v>
      </c>
      <c r="T5270" s="403">
        <v>4.1500000000000004</v>
      </c>
      <c r="U5270" s="403">
        <v>5.7380000000000004</v>
      </c>
      <c r="V5270" s="403">
        <v>22.55</v>
      </c>
      <c r="W5270" s="403">
        <v>6.8</v>
      </c>
      <c r="X5270" s="404">
        <v>0.19311</v>
      </c>
      <c r="Y5270" s="403">
        <f>X5270+(S5270*((U5270-INDEX('[1]Center of Mass'!$B$8:$M$105,MATCH(A5270,'[1]Center of Mass'!$B$8:$B$105,0),9))^2+(V5270-INDEX('[1]Center of Mass'!$B$8:$M$105,MATCH(A5270,'[1]Center of Mass'!$B$8:$B$105,0),10))^2))</f>
        <v>388.02960333000004</v>
      </c>
    </row>
    <row r="5271" spans="1:25">
      <c r="A5271" s="403" t="s">
        <v>23</v>
      </c>
      <c r="B5271" s="403" t="s">
        <v>813</v>
      </c>
      <c r="C5271" s="403" t="s">
        <v>343</v>
      </c>
      <c r="D5271" s="403" t="s">
        <v>344</v>
      </c>
      <c r="E5271" s="403" t="s">
        <v>1455</v>
      </c>
      <c r="F5271" s="403">
        <v>0</v>
      </c>
      <c r="O5271" s="403" t="s">
        <v>345</v>
      </c>
      <c r="R5271" s="403">
        <v>4</v>
      </c>
      <c r="S5271" s="403">
        <v>1.0725</v>
      </c>
      <c r="T5271" s="403">
        <v>4.1500000000000004</v>
      </c>
      <c r="U5271" s="403">
        <v>6.7130000000000001</v>
      </c>
      <c r="V5271" s="403">
        <v>22.55</v>
      </c>
      <c r="W5271" s="403">
        <v>6.8</v>
      </c>
      <c r="X5271" s="404">
        <v>0.19311</v>
      </c>
      <c r="Y5271" s="403">
        <f>X5271+(S5271*((U5271-INDEX('[1]Center of Mass'!$B$8:$M$105,MATCH(A5271,'[1]Center of Mass'!$B$8:$B$105,0),9))^2+(V5271-INDEX('[1]Center of Mass'!$B$8:$M$105,MATCH(A5271,'[1]Center of Mass'!$B$8:$B$105,0),10))^2))</f>
        <v>355.48676264250003</v>
      </c>
    </row>
    <row r="5272" spans="1:25">
      <c r="A5272" s="403" t="s">
        <v>23</v>
      </c>
      <c r="B5272" s="403" t="s">
        <v>814</v>
      </c>
      <c r="C5272" s="403" t="s">
        <v>343</v>
      </c>
      <c r="D5272" s="403" t="s">
        <v>344</v>
      </c>
      <c r="E5272" s="403" t="s">
        <v>1455</v>
      </c>
      <c r="F5272" s="403">
        <v>0</v>
      </c>
      <c r="O5272" s="403" t="s">
        <v>345</v>
      </c>
      <c r="R5272" s="403">
        <v>4</v>
      </c>
      <c r="S5272" s="403">
        <v>1.76</v>
      </c>
      <c r="T5272" s="403">
        <v>5.4</v>
      </c>
      <c r="U5272" s="403">
        <v>8</v>
      </c>
      <c r="V5272" s="403">
        <v>22.55</v>
      </c>
      <c r="W5272" s="403">
        <v>6.8</v>
      </c>
      <c r="X5272" s="404">
        <v>0.55293000000000003</v>
      </c>
      <c r="Y5272" s="403">
        <f>X5272+(S5272*((U5272-INDEX('[1]Center of Mass'!$B$8:$M$105,MATCH(A5272,'[1]Center of Mass'!$B$8:$B$105,0),9))^2+(V5272-INDEX('[1]Center of Mass'!$B$8:$M$105,MATCH(A5272,'[1]Center of Mass'!$B$8:$B$105,0),10))^2))</f>
        <v>518.229826</v>
      </c>
    </row>
    <row r="5273" spans="1:25">
      <c r="A5273" s="403" t="s">
        <v>23</v>
      </c>
      <c r="B5273" s="403" t="s">
        <v>816</v>
      </c>
      <c r="C5273" s="403" t="s">
        <v>343</v>
      </c>
      <c r="D5273" s="403" t="s">
        <v>344</v>
      </c>
      <c r="E5273" s="403" t="s">
        <v>1455</v>
      </c>
      <c r="F5273" s="403">
        <v>0</v>
      </c>
      <c r="O5273" s="403" t="s">
        <v>345</v>
      </c>
      <c r="R5273" s="403">
        <v>4</v>
      </c>
      <c r="S5273" s="403">
        <v>0.77</v>
      </c>
      <c r="T5273" s="403">
        <v>3.6</v>
      </c>
      <c r="U5273" s="403">
        <v>9.15</v>
      </c>
      <c r="V5273" s="403">
        <v>22.55</v>
      </c>
      <c r="W5273" s="403">
        <v>6.8</v>
      </c>
      <c r="X5273" s="404">
        <v>0.10908</v>
      </c>
      <c r="Y5273" s="403">
        <f>X5273+(S5273*((U5273-INDEX('[1]Center of Mass'!$B$8:$M$105,MATCH(A5273,'[1]Center of Mass'!$B$8:$B$105,0),9))^2+(V5273-INDEX('[1]Center of Mass'!$B$8:$M$105,MATCH(A5273,'[1]Center of Mass'!$B$8:$B$105,0),10))^2))</f>
        <v>203.19604100000006</v>
      </c>
    </row>
    <row r="5274" spans="1:25">
      <c r="A5274" s="403" t="s">
        <v>23</v>
      </c>
      <c r="B5274" s="403" t="s">
        <v>818</v>
      </c>
      <c r="C5274" s="403" t="s">
        <v>343</v>
      </c>
      <c r="D5274" s="403" t="s">
        <v>344</v>
      </c>
      <c r="E5274" s="403" t="s">
        <v>1455</v>
      </c>
      <c r="F5274" s="403">
        <v>0</v>
      </c>
      <c r="O5274" s="403" t="s">
        <v>345</v>
      </c>
      <c r="R5274" s="403">
        <v>4</v>
      </c>
      <c r="S5274" s="403">
        <v>1.1917</v>
      </c>
      <c r="T5274" s="403">
        <v>4.367</v>
      </c>
      <c r="U5274" s="403">
        <v>13.242000000000001</v>
      </c>
      <c r="V5274" s="403">
        <v>22.55</v>
      </c>
      <c r="W5274" s="403">
        <v>6.8</v>
      </c>
      <c r="X5274" s="404">
        <v>0.23671</v>
      </c>
      <c r="Y5274" s="403">
        <f>X5274+(S5274*((U5274-INDEX('[1]Center of Mass'!$B$8:$M$105,MATCH(A5274,'[1]Center of Mass'!$B$8:$B$105,0),9))^2+(V5274-INDEX('[1]Center of Mass'!$B$8:$M$105,MATCH(A5274,'[1]Center of Mass'!$B$8:$B$105,0),10))^2))</f>
        <v>211.26382785799998</v>
      </c>
    </row>
    <row r="5275" spans="1:25">
      <c r="A5275" s="403" t="s">
        <v>23</v>
      </c>
      <c r="B5275" s="403" t="s">
        <v>819</v>
      </c>
      <c r="C5275" s="403" t="s">
        <v>343</v>
      </c>
      <c r="D5275" s="403" t="s">
        <v>344</v>
      </c>
      <c r="E5275" s="403" t="s">
        <v>1455</v>
      </c>
      <c r="F5275" s="403">
        <v>0</v>
      </c>
      <c r="O5275" s="403" t="s">
        <v>345</v>
      </c>
      <c r="R5275" s="403">
        <v>4</v>
      </c>
      <c r="S5275" s="403">
        <v>1.1917</v>
      </c>
      <c r="T5275" s="403">
        <v>4.367</v>
      </c>
      <c r="U5275" s="403">
        <v>14.324999999999999</v>
      </c>
      <c r="V5275" s="403">
        <v>22.55</v>
      </c>
      <c r="W5275" s="403">
        <v>6.8</v>
      </c>
      <c r="X5275" s="404">
        <v>0.23671</v>
      </c>
      <c r="Y5275" s="403">
        <f>X5275+(S5275*((U5275-INDEX('[1]Center of Mass'!$B$8:$M$105,MATCH(A5275,'[1]Center of Mass'!$B$8:$B$105,0),9))^2+(V5275-INDEX('[1]Center of Mass'!$B$8:$M$105,MATCH(A5275,'[1]Center of Mass'!$B$8:$B$105,0),10))^2))</f>
        <v>190.60759720250005</v>
      </c>
    </row>
    <row r="5276" spans="1:25">
      <c r="A5276" s="403" t="s">
        <v>23</v>
      </c>
      <c r="B5276" s="403" t="s">
        <v>820</v>
      </c>
      <c r="C5276" s="403" t="s">
        <v>343</v>
      </c>
      <c r="D5276" s="403" t="s">
        <v>344</v>
      </c>
      <c r="E5276" s="403" t="s">
        <v>1455</v>
      </c>
      <c r="F5276" s="403">
        <v>0</v>
      </c>
      <c r="O5276" s="403" t="s">
        <v>345</v>
      </c>
      <c r="R5276" s="403">
        <v>4</v>
      </c>
      <c r="S5276" s="403">
        <v>1.1917</v>
      </c>
      <c r="T5276" s="403">
        <v>4.367</v>
      </c>
      <c r="U5276" s="403">
        <v>15.407999999999999</v>
      </c>
      <c r="V5276" s="403">
        <v>22.55</v>
      </c>
      <c r="W5276" s="403">
        <v>6.8</v>
      </c>
      <c r="X5276" s="404">
        <v>0.23671</v>
      </c>
      <c r="Y5276" s="403">
        <f>X5276+(S5276*((U5276-INDEX('[1]Center of Mass'!$B$8:$M$105,MATCH(A5276,'[1]Center of Mass'!$B$8:$B$105,0),9))^2+(V5276-INDEX('[1]Center of Mass'!$B$8:$M$105,MATCH(A5276,'[1]Center of Mass'!$B$8:$B$105,0),10))^2))</f>
        <v>172.74683018960002</v>
      </c>
    </row>
    <row r="5277" spans="1:25">
      <c r="A5277" s="403" t="s">
        <v>23</v>
      </c>
      <c r="B5277" s="403" t="s">
        <v>821</v>
      </c>
      <c r="C5277" s="403" t="s">
        <v>343</v>
      </c>
      <c r="D5277" s="403" t="s">
        <v>344</v>
      </c>
      <c r="E5277" s="403" t="s">
        <v>1455</v>
      </c>
      <c r="F5277" s="403">
        <v>0</v>
      </c>
      <c r="O5277" s="403" t="s">
        <v>345</v>
      </c>
      <c r="R5277" s="403">
        <v>4</v>
      </c>
      <c r="S5277" s="403">
        <v>1.1917</v>
      </c>
      <c r="T5277" s="403">
        <v>4.367</v>
      </c>
      <c r="U5277" s="403">
        <v>16.492000000000001</v>
      </c>
      <c r="V5277" s="403">
        <v>22.55</v>
      </c>
      <c r="W5277" s="403">
        <v>6.8</v>
      </c>
      <c r="X5277" s="404">
        <v>0.23671</v>
      </c>
      <c r="Y5277" s="403">
        <f>X5277+(S5277*((U5277-INDEX('[1]Center of Mass'!$B$8:$M$105,MATCH(A5277,'[1]Center of Mass'!$B$8:$B$105,0),9))^2+(V5277-INDEX('[1]Center of Mass'!$B$8:$M$105,MATCH(A5277,'[1]Center of Mass'!$B$8:$B$105,0),10))^2))</f>
        <v>157.66890790799997</v>
      </c>
    </row>
    <row r="5278" spans="1:25">
      <c r="A5278" s="403" t="s">
        <v>23</v>
      </c>
      <c r="B5278" s="403" t="s">
        <v>822</v>
      </c>
      <c r="C5278" s="403" t="s">
        <v>343</v>
      </c>
      <c r="D5278" s="403" t="s">
        <v>344</v>
      </c>
      <c r="E5278" s="403" t="s">
        <v>1455</v>
      </c>
      <c r="F5278" s="403">
        <v>0</v>
      </c>
      <c r="O5278" s="403" t="s">
        <v>345</v>
      </c>
      <c r="R5278" s="403">
        <v>4</v>
      </c>
      <c r="S5278" s="403">
        <v>1.1917</v>
      </c>
      <c r="T5278" s="403">
        <v>4.367</v>
      </c>
      <c r="U5278" s="403">
        <v>17.574999999999999</v>
      </c>
      <c r="V5278" s="403">
        <v>22.55</v>
      </c>
      <c r="W5278" s="403">
        <v>6.8</v>
      </c>
      <c r="X5278" s="404">
        <v>0.23671</v>
      </c>
      <c r="Y5278" s="403">
        <f>X5278+(S5278*((U5278-INDEX('[1]Center of Mass'!$B$8:$M$105,MATCH(A5278,'[1]Center of Mass'!$B$8:$B$105,0),9))^2+(V5278-INDEX('[1]Center of Mass'!$B$8:$M$105,MATCH(A5278,'[1]Center of Mass'!$B$8:$B$105,0),10))^2))</f>
        <v>145.4016494025</v>
      </c>
    </row>
    <row r="5279" spans="1:25">
      <c r="A5279" s="403" t="s">
        <v>23</v>
      </c>
      <c r="B5279" s="403" t="s">
        <v>823</v>
      </c>
      <c r="C5279" s="403" t="s">
        <v>343</v>
      </c>
      <c r="D5279" s="403" t="s">
        <v>344</v>
      </c>
      <c r="E5279" s="403" t="s">
        <v>1455</v>
      </c>
      <c r="F5279" s="403">
        <v>0</v>
      </c>
      <c r="O5279" s="403" t="s">
        <v>345</v>
      </c>
      <c r="R5279" s="403">
        <v>4</v>
      </c>
      <c r="S5279" s="403">
        <v>1.1917</v>
      </c>
      <c r="T5279" s="403">
        <v>4.367</v>
      </c>
      <c r="U5279" s="403">
        <v>18.658000000000001</v>
      </c>
      <c r="V5279" s="403">
        <v>22.55</v>
      </c>
      <c r="W5279" s="403">
        <v>6.8</v>
      </c>
      <c r="X5279" s="404">
        <v>0.23671</v>
      </c>
      <c r="Y5279" s="403">
        <f>X5279+(S5279*((U5279-INDEX('[1]Center of Mass'!$B$8:$M$105,MATCH(A5279,'[1]Center of Mass'!$B$8:$B$105,0),9))^2+(V5279-INDEX('[1]Center of Mass'!$B$8:$M$105,MATCH(A5279,'[1]Center of Mass'!$B$8:$B$105,0),10))^2))</f>
        <v>135.9298545396</v>
      </c>
    </row>
    <row r="5280" spans="1:25">
      <c r="A5280" s="403" t="s">
        <v>23</v>
      </c>
      <c r="B5280" s="403" t="s">
        <v>825</v>
      </c>
      <c r="C5280" s="403" t="s">
        <v>343</v>
      </c>
      <c r="D5280" s="403" t="s">
        <v>344</v>
      </c>
      <c r="E5280" s="403" t="s">
        <v>1455</v>
      </c>
      <c r="F5280" s="403">
        <v>0</v>
      </c>
      <c r="O5280" s="403" t="s">
        <v>345</v>
      </c>
      <c r="R5280" s="403">
        <v>4</v>
      </c>
      <c r="S5280" s="403">
        <v>1.32</v>
      </c>
      <c r="T5280" s="403">
        <v>4.5999999999999996</v>
      </c>
      <c r="U5280" s="403">
        <v>-0.6</v>
      </c>
      <c r="V5280" s="403">
        <v>23.65</v>
      </c>
      <c r="W5280" s="403">
        <v>6.8</v>
      </c>
      <c r="X5280" s="404">
        <v>0.29149999999999998</v>
      </c>
      <c r="Y5280" s="403">
        <f>X5280+(S5280*((U5280-INDEX('[1]Center of Mass'!$B$8:$M$105,MATCH(A5280,'[1]Center of Mass'!$B$8:$B$105,0),9))^2+(V5280-INDEX('[1]Center of Mass'!$B$8:$M$105,MATCH(A5280,'[1]Center of Mass'!$B$8:$B$105,0),10))^2))</f>
        <v>830.3975240000002</v>
      </c>
    </row>
    <row r="5281" spans="1:25">
      <c r="A5281" s="403" t="s">
        <v>23</v>
      </c>
      <c r="B5281" s="403" t="s">
        <v>826</v>
      </c>
      <c r="C5281" s="403" t="s">
        <v>343</v>
      </c>
      <c r="D5281" s="403" t="s">
        <v>344</v>
      </c>
      <c r="E5281" s="403" t="s">
        <v>1455</v>
      </c>
      <c r="F5281" s="403">
        <v>0</v>
      </c>
      <c r="O5281" s="403" t="s">
        <v>345</v>
      </c>
      <c r="R5281" s="403">
        <v>4</v>
      </c>
      <c r="S5281" s="403">
        <v>1.21</v>
      </c>
      <c r="T5281" s="403">
        <v>4.4000000000000004</v>
      </c>
      <c r="U5281" s="403">
        <v>0.55000000000000004</v>
      </c>
      <c r="V5281" s="403">
        <v>23.65</v>
      </c>
      <c r="W5281" s="403">
        <v>6.8</v>
      </c>
      <c r="X5281" s="404">
        <v>0.24401999999999999</v>
      </c>
      <c r="Y5281" s="403">
        <f>X5281+(S5281*((U5281-INDEX('[1]Center of Mass'!$B$8:$M$105,MATCH(A5281,'[1]Center of Mass'!$B$8:$B$105,0),9))^2+(V5281-INDEX('[1]Center of Mass'!$B$8:$M$105,MATCH(A5281,'[1]Center of Mass'!$B$8:$B$105,0),10))^2))</f>
        <v>700.47452899999996</v>
      </c>
    </row>
    <row r="5282" spans="1:25">
      <c r="A5282" s="403" t="s">
        <v>23</v>
      </c>
      <c r="B5282" s="403" t="s">
        <v>827</v>
      </c>
      <c r="C5282" s="403" t="s">
        <v>343</v>
      </c>
      <c r="D5282" s="403" t="s">
        <v>344</v>
      </c>
      <c r="E5282" s="403" t="s">
        <v>1455</v>
      </c>
      <c r="F5282" s="403">
        <v>0</v>
      </c>
      <c r="O5282" s="403" t="s">
        <v>345</v>
      </c>
      <c r="R5282" s="403">
        <v>4</v>
      </c>
      <c r="S5282" s="403">
        <v>1.21</v>
      </c>
      <c r="T5282" s="403">
        <v>4.4000000000000004</v>
      </c>
      <c r="U5282" s="403">
        <v>1.65</v>
      </c>
      <c r="V5282" s="403">
        <v>23.65</v>
      </c>
      <c r="W5282" s="403">
        <v>6.8</v>
      </c>
      <c r="X5282" s="404">
        <v>0.24401999999999999</v>
      </c>
      <c r="Y5282" s="403">
        <f>X5282+(S5282*((U5282-INDEX('[1]Center of Mass'!$B$8:$M$105,MATCH(A5282,'[1]Center of Mass'!$B$8:$B$105,0),9))^2+(V5282-INDEX('[1]Center of Mass'!$B$8:$M$105,MATCH(A5282,'[1]Center of Mass'!$B$8:$B$105,0),10))^2))</f>
        <v>645.40839700000004</v>
      </c>
    </row>
    <row r="5283" spans="1:25">
      <c r="A5283" s="403" t="s">
        <v>23</v>
      </c>
      <c r="B5283" s="403" t="s">
        <v>828</v>
      </c>
      <c r="C5283" s="403" t="s">
        <v>343</v>
      </c>
      <c r="D5283" s="403" t="s">
        <v>344</v>
      </c>
      <c r="E5283" s="403" t="s">
        <v>1455</v>
      </c>
      <c r="F5283" s="403">
        <v>0</v>
      </c>
      <c r="O5283" s="403" t="s">
        <v>345</v>
      </c>
      <c r="R5283" s="403">
        <v>4</v>
      </c>
      <c r="S5283" s="403">
        <v>1.21</v>
      </c>
      <c r="T5283" s="403">
        <v>4.4000000000000004</v>
      </c>
      <c r="U5283" s="403">
        <v>2.75</v>
      </c>
      <c r="V5283" s="403">
        <v>23.65</v>
      </c>
      <c r="W5283" s="403">
        <v>6.8</v>
      </c>
      <c r="X5283" s="404">
        <v>0.24401999999999999</v>
      </c>
      <c r="Y5283" s="403">
        <f>X5283+(S5283*((U5283-INDEX('[1]Center of Mass'!$B$8:$M$105,MATCH(A5283,'[1]Center of Mass'!$B$8:$B$105,0),9))^2+(V5283-INDEX('[1]Center of Mass'!$B$8:$M$105,MATCH(A5283,'[1]Center of Mass'!$B$8:$B$105,0),10))^2))</f>
        <v>593.27046499999994</v>
      </c>
    </row>
    <row r="5284" spans="1:25">
      <c r="A5284" s="403" t="s">
        <v>23</v>
      </c>
      <c r="B5284" s="403" t="s">
        <v>895</v>
      </c>
      <c r="C5284" s="403" t="s">
        <v>343</v>
      </c>
      <c r="D5284" s="403" t="s">
        <v>344</v>
      </c>
      <c r="E5284" s="403" t="s">
        <v>1455</v>
      </c>
      <c r="F5284" s="403">
        <v>0</v>
      </c>
      <c r="O5284" s="403" t="s">
        <v>345</v>
      </c>
      <c r="R5284" s="403">
        <v>4</v>
      </c>
      <c r="S5284" s="403">
        <v>1.0725</v>
      </c>
      <c r="T5284" s="403">
        <v>4.1500000000000004</v>
      </c>
      <c r="U5284" s="403">
        <v>3.7879999999999998</v>
      </c>
      <c r="V5284" s="403">
        <v>23.65</v>
      </c>
      <c r="W5284" s="403">
        <v>6.8</v>
      </c>
      <c r="X5284" s="404">
        <v>0.19311</v>
      </c>
      <c r="Y5284" s="403">
        <f>X5284+(S5284*((U5284-INDEX('[1]Center of Mass'!$B$8:$M$105,MATCH(A5284,'[1]Center of Mass'!$B$8:$B$105,0),9))^2+(V5284-INDEX('[1]Center of Mass'!$B$8:$M$105,MATCH(A5284,'[1]Center of Mass'!$B$8:$B$105,0),10))^2))</f>
        <v>484.60190058000001</v>
      </c>
    </row>
    <row r="5285" spans="1:25">
      <c r="A5285" s="403" t="s">
        <v>23</v>
      </c>
      <c r="B5285" s="403" t="s">
        <v>896</v>
      </c>
      <c r="C5285" s="403" t="s">
        <v>343</v>
      </c>
      <c r="D5285" s="403" t="s">
        <v>344</v>
      </c>
      <c r="E5285" s="403" t="s">
        <v>1455</v>
      </c>
      <c r="F5285" s="403">
        <v>0</v>
      </c>
      <c r="O5285" s="403" t="s">
        <v>345</v>
      </c>
      <c r="R5285" s="403">
        <v>4</v>
      </c>
      <c r="S5285" s="403">
        <v>1.0725</v>
      </c>
      <c r="T5285" s="403">
        <v>4.1500000000000004</v>
      </c>
      <c r="U5285" s="403">
        <v>4.7629999999999999</v>
      </c>
      <c r="V5285" s="403">
        <v>23.65</v>
      </c>
      <c r="W5285" s="403">
        <v>6.8</v>
      </c>
      <c r="X5285" s="404">
        <v>0.19311</v>
      </c>
      <c r="Y5285" s="403">
        <f>X5285+(S5285*((U5285-INDEX('[1]Center of Mass'!$B$8:$M$105,MATCH(A5285,'[1]Center of Mass'!$B$8:$B$105,0),9))^2+(V5285-INDEX('[1]Center of Mass'!$B$8:$M$105,MATCH(A5285,'[1]Center of Mass'!$B$8:$B$105,0),10))^2))</f>
        <v>447.9808786425001</v>
      </c>
    </row>
    <row r="5286" spans="1:25">
      <c r="A5286" s="403" t="s">
        <v>23</v>
      </c>
      <c r="B5286" s="403" t="s">
        <v>863</v>
      </c>
      <c r="C5286" s="403" t="s">
        <v>343</v>
      </c>
      <c r="D5286" s="403" t="s">
        <v>344</v>
      </c>
      <c r="E5286" s="403" t="s">
        <v>1455</v>
      </c>
      <c r="F5286" s="403">
        <v>0</v>
      </c>
      <c r="O5286" s="403" t="s">
        <v>345</v>
      </c>
      <c r="R5286" s="403">
        <v>4</v>
      </c>
      <c r="S5286" s="403">
        <v>1.0725</v>
      </c>
      <c r="T5286" s="403">
        <v>4.1500000000000004</v>
      </c>
      <c r="U5286" s="403">
        <v>5.7380000000000004</v>
      </c>
      <c r="V5286" s="403">
        <v>23.65</v>
      </c>
      <c r="W5286" s="403">
        <v>6.8</v>
      </c>
      <c r="X5286" s="404">
        <v>0.19311</v>
      </c>
      <c r="Y5286" s="403">
        <f>X5286+(S5286*((U5286-INDEX('[1]Center of Mass'!$B$8:$M$105,MATCH(A5286,'[1]Center of Mass'!$B$8:$B$105,0),9))^2+(V5286-INDEX('[1]Center of Mass'!$B$8:$M$105,MATCH(A5286,'[1]Center of Mass'!$B$8:$B$105,0),10))^2))</f>
        <v>413.39894733</v>
      </c>
    </row>
    <row r="5287" spans="1:25">
      <c r="A5287" s="403" t="s">
        <v>23</v>
      </c>
      <c r="B5287" s="403" t="s">
        <v>897</v>
      </c>
      <c r="C5287" s="403" t="s">
        <v>343</v>
      </c>
      <c r="D5287" s="403" t="s">
        <v>344</v>
      </c>
      <c r="E5287" s="403" t="s">
        <v>1455</v>
      </c>
      <c r="F5287" s="403">
        <v>0</v>
      </c>
      <c r="O5287" s="403" t="s">
        <v>345</v>
      </c>
      <c r="R5287" s="403">
        <v>4</v>
      </c>
      <c r="S5287" s="403">
        <v>1.0725</v>
      </c>
      <c r="T5287" s="403">
        <v>4.1500000000000004</v>
      </c>
      <c r="U5287" s="403">
        <v>6.7130000000000001</v>
      </c>
      <c r="V5287" s="403">
        <v>23.65</v>
      </c>
      <c r="W5287" s="403">
        <v>6.8</v>
      </c>
      <c r="X5287" s="404">
        <v>0.19311</v>
      </c>
      <c r="Y5287" s="403">
        <f>X5287+(S5287*((U5287-INDEX('[1]Center of Mass'!$B$8:$M$105,MATCH(A5287,'[1]Center of Mass'!$B$8:$B$105,0),9))^2+(V5287-INDEX('[1]Center of Mass'!$B$8:$M$105,MATCH(A5287,'[1]Center of Mass'!$B$8:$B$105,0),10))^2))</f>
        <v>380.85610664249998</v>
      </c>
    </row>
    <row r="5288" spans="1:25">
      <c r="A5288" s="403" t="s">
        <v>23</v>
      </c>
      <c r="B5288" s="403" t="s">
        <v>864</v>
      </c>
      <c r="C5288" s="403" t="s">
        <v>343</v>
      </c>
      <c r="D5288" s="403" t="s">
        <v>344</v>
      </c>
      <c r="E5288" s="403" t="s">
        <v>1455</v>
      </c>
      <c r="F5288" s="403">
        <v>0</v>
      </c>
      <c r="O5288" s="403" t="s">
        <v>345</v>
      </c>
      <c r="R5288" s="403">
        <v>4</v>
      </c>
      <c r="S5288" s="403">
        <v>1.76</v>
      </c>
      <c r="T5288" s="403">
        <v>5.4</v>
      </c>
      <c r="U5288" s="403">
        <v>8</v>
      </c>
      <c r="V5288" s="403">
        <v>23.65</v>
      </c>
      <c r="W5288" s="403">
        <v>6.8</v>
      </c>
      <c r="X5288" s="404">
        <v>0.55293000000000003</v>
      </c>
      <c r="Y5288" s="403">
        <f>X5288+(S5288*((U5288-INDEX('[1]Center of Mass'!$B$8:$M$105,MATCH(A5288,'[1]Center of Mass'!$B$8:$B$105,0),9))^2+(V5288-INDEX('[1]Center of Mass'!$B$8:$M$105,MATCH(A5288,'[1]Center of Mass'!$B$8:$B$105,0),10))^2))</f>
        <v>559.86156999999992</v>
      </c>
    </row>
    <row r="5289" spans="1:25">
      <c r="A5289" s="403" t="s">
        <v>23</v>
      </c>
      <c r="B5289" s="403" t="s">
        <v>573</v>
      </c>
      <c r="C5289" s="403" t="s">
        <v>343</v>
      </c>
      <c r="D5289" s="403" t="s">
        <v>344</v>
      </c>
      <c r="E5289" s="403" t="s">
        <v>1455</v>
      </c>
      <c r="F5289" s="403">
        <v>0</v>
      </c>
      <c r="O5289" s="403" t="s">
        <v>345</v>
      </c>
      <c r="R5289" s="403">
        <v>4</v>
      </c>
      <c r="S5289" s="403">
        <v>0.77</v>
      </c>
      <c r="T5289" s="403">
        <v>3.6</v>
      </c>
      <c r="U5289" s="403">
        <v>9.15</v>
      </c>
      <c r="V5289" s="403">
        <v>23.65</v>
      </c>
      <c r="W5289" s="403">
        <v>6.8</v>
      </c>
      <c r="X5289" s="404">
        <v>0.10908</v>
      </c>
      <c r="Y5289" s="403">
        <f>X5289+(S5289*((U5289-INDEX('[1]Center of Mass'!$B$8:$M$105,MATCH(A5289,'[1]Center of Mass'!$B$8:$B$105,0),9))^2+(V5289-INDEX('[1]Center of Mass'!$B$8:$M$105,MATCH(A5289,'[1]Center of Mass'!$B$8:$B$105,0),10))^2))</f>
        <v>221.40992899999998</v>
      </c>
    </row>
    <row r="5290" spans="1:25">
      <c r="A5290" s="403" t="s">
        <v>23</v>
      </c>
      <c r="B5290" s="403" t="s">
        <v>574</v>
      </c>
      <c r="C5290" s="403" t="s">
        <v>343</v>
      </c>
      <c r="D5290" s="403" t="s">
        <v>344</v>
      </c>
      <c r="E5290" s="403" t="s">
        <v>1455</v>
      </c>
      <c r="F5290" s="403">
        <v>0</v>
      </c>
      <c r="O5290" s="403" t="s">
        <v>345</v>
      </c>
      <c r="R5290" s="403">
        <v>4</v>
      </c>
      <c r="S5290" s="403">
        <v>1.43</v>
      </c>
      <c r="T5290" s="403">
        <v>4.8</v>
      </c>
      <c r="U5290" s="403">
        <v>10.15</v>
      </c>
      <c r="V5290" s="403">
        <v>23.65</v>
      </c>
      <c r="W5290" s="403">
        <v>6.8</v>
      </c>
      <c r="X5290" s="404">
        <v>0.34558</v>
      </c>
      <c r="Y5290" s="403">
        <f>X5290+(S5290*((U5290-INDEX('[1]Center of Mass'!$B$8:$M$105,MATCH(A5290,'[1]Center of Mass'!$B$8:$B$105,0),9))^2+(V5290-INDEX('[1]Center of Mass'!$B$8:$M$105,MATCH(A5290,'[1]Center of Mass'!$B$8:$B$105,0),10))^2))</f>
        <v>376.62391099999991</v>
      </c>
    </row>
    <row r="5291" spans="1:25">
      <c r="A5291" s="403" t="s">
        <v>23</v>
      </c>
      <c r="B5291" s="403" t="s">
        <v>534</v>
      </c>
      <c r="C5291" s="403" t="s">
        <v>343</v>
      </c>
      <c r="D5291" s="403" t="s">
        <v>344</v>
      </c>
      <c r="E5291" s="403" t="s">
        <v>1455</v>
      </c>
      <c r="F5291" s="403">
        <v>0</v>
      </c>
      <c r="O5291" s="403" t="s">
        <v>345</v>
      </c>
      <c r="R5291" s="403">
        <v>4</v>
      </c>
      <c r="S5291" s="403">
        <v>1.0449999999999999</v>
      </c>
      <c r="T5291" s="403">
        <v>4.0999999999999996</v>
      </c>
      <c r="U5291" s="403">
        <v>11.275</v>
      </c>
      <c r="V5291" s="403">
        <v>23.65</v>
      </c>
      <c r="W5291" s="403">
        <v>6.8</v>
      </c>
      <c r="X5291" s="404">
        <v>0.18396000000000001</v>
      </c>
      <c r="Y5291" s="403">
        <f>X5291+(S5291*((U5291-INDEX('[1]Center of Mass'!$B$8:$M$105,MATCH(A5291,'[1]Center of Mass'!$B$8:$B$105,0),9))^2+(V5291-INDEX('[1]Center of Mass'!$B$8:$M$105,MATCH(A5291,'[1]Center of Mass'!$B$8:$B$105,0),10))^2))</f>
        <v>249.12001962499997</v>
      </c>
    </row>
    <row r="5292" spans="1:25">
      <c r="A5292" s="403" t="s">
        <v>23</v>
      </c>
      <c r="B5292" s="403" t="s">
        <v>535</v>
      </c>
      <c r="C5292" s="403" t="s">
        <v>343</v>
      </c>
      <c r="D5292" s="403" t="s">
        <v>344</v>
      </c>
      <c r="E5292" s="403" t="s">
        <v>1455</v>
      </c>
      <c r="F5292" s="403">
        <v>0</v>
      </c>
      <c r="O5292" s="403" t="s">
        <v>345</v>
      </c>
      <c r="R5292" s="403">
        <v>4</v>
      </c>
      <c r="S5292" s="403">
        <v>1.0449999999999999</v>
      </c>
      <c r="T5292" s="403">
        <v>4.0999999999999996</v>
      </c>
      <c r="U5292" s="403">
        <v>12.225</v>
      </c>
      <c r="V5292" s="403">
        <v>23.65</v>
      </c>
      <c r="W5292" s="403">
        <v>6.8</v>
      </c>
      <c r="X5292" s="404">
        <v>0.18396000000000001</v>
      </c>
      <c r="Y5292" s="403">
        <f>X5292+(S5292*((U5292-INDEX('[1]Center of Mass'!$B$8:$M$105,MATCH(A5292,'[1]Center of Mass'!$B$8:$B$105,0),9))^2+(V5292-INDEX('[1]Center of Mass'!$B$8:$M$105,MATCH(A5292,'[1]Center of Mass'!$B$8:$B$105,0),10))^2))</f>
        <v>229.19354162499999</v>
      </c>
    </row>
    <row r="5293" spans="1:25">
      <c r="A5293" s="403" t="s">
        <v>23</v>
      </c>
      <c r="B5293" s="403" t="s">
        <v>536</v>
      </c>
      <c r="C5293" s="403" t="s">
        <v>343</v>
      </c>
      <c r="D5293" s="403" t="s">
        <v>344</v>
      </c>
      <c r="E5293" s="403" t="s">
        <v>1455</v>
      </c>
      <c r="F5293" s="403">
        <v>0</v>
      </c>
      <c r="O5293" s="403" t="s">
        <v>345</v>
      </c>
      <c r="R5293" s="403">
        <v>4</v>
      </c>
      <c r="S5293" s="403">
        <v>1.1917</v>
      </c>
      <c r="T5293" s="403">
        <v>4.367</v>
      </c>
      <c r="U5293" s="403">
        <v>13.242000000000001</v>
      </c>
      <c r="V5293" s="403">
        <v>23.65</v>
      </c>
      <c r="W5293" s="403">
        <v>6.8</v>
      </c>
      <c r="X5293" s="404">
        <v>0.23671</v>
      </c>
      <c r="Y5293" s="403">
        <f>X5293+(S5293*((U5293-INDEX('[1]Center of Mass'!$B$8:$M$105,MATCH(A5293,'[1]Center of Mass'!$B$8:$B$105,0),9))^2+(V5293-INDEX('[1]Center of Mass'!$B$8:$M$105,MATCH(A5293,'[1]Center of Mass'!$B$8:$B$105,0),10))^2))</f>
        <v>239.45277633799992</v>
      </c>
    </row>
    <row r="5294" spans="1:25">
      <c r="A5294" s="403" t="s">
        <v>23</v>
      </c>
      <c r="B5294" s="403" t="s">
        <v>537</v>
      </c>
      <c r="C5294" s="403" t="s">
        <v>343</v>
      </c>
      <c r="D5294" s="403" t="s">
        <v>344</v>
      </c>
      <c r="E5294" s="403" t="s">
        <v>1455</v>
      </c>
      <c r="F5294" s="403">
        <v>0</v>
      </c>
      <c r="O5294" s="403" t="s">
        <v>345</v>
      </c>
      <c r="R5294" s="403">
        <v>4</v>
      </c>
      <c r="S5294" s="403">
        <v>1.1917</v>
      </c>
      <c r="T5294" s="403">
        <v>4.367</v>
      </c>
      <c r="U5294" s="403">
        <v>14.324999999999999</v>
      </c>
      <c r="V5294" s="403">
        <v>23.65</v>
      </c>
      <c r="W5294" s="403">
        <v>6.8</v>
      </c>
      <c r="X5294" s="404">
        <v>0.23671</v>
      </c>
      <c r="Y5294" s="403">
        <f>X5294+(S5294*((U5294-INDEX('[1]Center of Mass'!$B$8:$M$105,MATCH(A5294,'[1]Center of Mass'!$B$8:$B$105,0),9))^2+(V5294-INDEX('[1]Center of Mass'!$B$8:$M$105,MATCH(A5294,'[1]Center of Mass'!$B$8:$B$105,0),10))^2))</f>
        <v>218.79654568249998</v>
      </c>
    </row>
    <row r="5295" spans="1:25">
      <c r="A5295" s="403" t="s">
        <v>23</v>
      </c>
      <c r="B5295" s="403" t="s">
        <v>538</v>
      </c>
      <c r="C5295" s="403" t="s">
        <v>343</v>
      </c>
      <c r="D5295" s="403" t="s">
        <v>344</v>
      </c>
      <c r="E5295" s="403" t="s">
        <v>1455</v>
      </c>
      <c r="F5295" s="403">
        <v>0</v>
      </c>
      <c r="O5295" s="403" t="s">
        <v>345</v>
      </c>
      <c r="R5295" s="403">
        <v>4</v>
      </c>
      <c r="S5295" s="403">
        <v>1.1917</v>
      </c>
      <c r="T5295" s="403">
        <v>4.367</v>
      </c>
      <c r="U5295" s="403">
        <v>15.407999999999999</v>
      </c>
      <c r="V5295" s="403">
        <v>23.65</v>
      </c>
      <c r="W5295" s="403">
        <v>6.8</v>
      </c>
      <c r="X5295" s="404">
        <v>0.23671</v>
      </c>
      <c r="Y5295" s="403">
        <f>X5295+(S5295*((U5295-INDEX('[1]Center of Mass'!$B$8:$M$105,MATCH(A5295,'[1]Center of Mass'!$B$8:$B$105,0),9))^2+(V5295-INDEX('[1]Center of Mass'!$B$8:$M$105,MATCH(A5295,'[1]Center of Mass'!$B$8:$B$105,0),10))^2))</f>
        <v>200.93577866959998</v>
      </c>
    </row>
    <row r="5296" spans="1:25">
      <c r="A5296" s="403" t="s">
        <v>23</v>
      </c>
      <c r="B5296" s="403" t="s">
        <v>400</v>
      </c>
      <c r="C5296" s="403" t="s">
        <v>343</v>
      </c>
      <c r="D5296" s="403" t="s">
        <v>344</v>
      </c>
      <c r="E5296" s="403" t="s">
        <v>1455</v>
      </c>
      <c r="F5296" s="403">
        <v>0</v>
      </c>
      <c r="O5296" s="403" t="s">
        <v>345</v>
      </c>
      <c r="R5296" s="403">
        <v>4</v>
      </c>
      <c r="S5296" s="403">
        <v>1.1917</v>
      </c>
      <c r="T5296" s="403">
        <v>4.367</v>
      </c>
      <c r="U5296" s="403">
        <v>16.492000000000001</v>
      </c>
      <c r="V5296" s="403">
        <v>23.65</v>
      </c>
      <c r="W5296" s="403">
        <v>6.8</v>
      </c>
      <c r="X5296" s="404">
        <v>0.23671</v>
      </c>
      <c r="Y5296" s="403">
        <f>X5296+(S5296*((U5296-INDEX('[1]Center of Mass'!$B$8:$M$105,MATCH(A5296,'[1]Center of Mass'!$B$8:$B$105,0),9))^2+(V5296-INDEX('[1]Center of Mass'!$B$8:$M$105,MATCH(A5296,'[1]Center of Mass'!$B$8:$B$105,0),10))^2))</f>
        <v>185.85785638799993</v>
      </c>
    </row>
    <row r="5297" spans="1:25">
      <c r="A5297" s="403" t="s">
        <v>23</v>
      </c>
      <c r="B5297" s="403" t="s">
        <v>539</v>
      </c>
      <c r="C5297" s="403" t="s">
        <v>343</v>
      </c>
      <c r="D5297" s="403" t="s">
        <v>344</v>
      </c>
      <c r="E5297" s="403" t="s">
        <v>1455</v>
      </c>
      <c r="F5297" s="403">
        <v>0</v>
      </c>
      <c r="O5297" s="403" t="s">
        <v>345</v>
      </c>
      <c r="R5297" s="403">
        <v>4</v>
      </c>
      <c r="S5297" s="403">
        <v>1.1917</v>
      </c>
      <c r="T5297" s="403">
        <v>4.367</v>
      </c>
      <c r="U5297" s="403">
        <v>17.574999999999999</v>
      </c>
      <c r="V5297" s="403">
        <v>23.65</v>
      </c>
      <c r="W5297" s="403">
        <v>6.8</v>
      </c>
      <c r="X5297" s="404">
        <v>0.23671</v>
      </c>
      <c r="Y5297" s="403">
        <f>X5297+(S5297*((U5297-INDEX('[1]Center of Mass'!$B$8:$M$105,MATCH(A5297,'[1]Center of Mass'!$B$8:$B$105,0),9))^2+(V5297-INDEX('[1]Center of Mass'!$B$8:$M$105,MATCH(A5297,'[1]Center of Mass'!$B$8:$B$105,0),10))^2))</f>
        <v>173.59059788249996</v>
      </c>
    </row>
    <row r="5298" spans="1:25">
      <c r="A5298" s="403" t="s">
        <v>23</v>
      </c>
      <c r="B5298" s="403" t="s">
        <v>401</v>
      </c>
      <c r="C5298" s="403" t="s">
        <v>343</v>
      </c>
      <c r="D5298" s="403" t="s">
        <v>344</v>
      </c>
      <c r="E5298" s="403" t="s">
        <v>1455</v>
      </c>
      <c r="F5298" s="403">
        <v>0</v>
      </c>
      <c r="O5298" s="403" t="s">
        <v>345</v>
      </c>
      <c r="R5298" s="403">
        <v>4</v>
      </c>
      <c r="S5298" s="403">
        <v>1.1917</v>
      </c>
      <c r="T5298" s="403">
        <v>4.367</v>
      </c>
      <c r="U5298" s="403">
        <v>18.658000000000001</v>
      </c>
      <c r="V5298" s="403">
        <v>23.65</v>
      </c>
      <c r="W5298" s="403">
        <v>6.8</v>
      </c>
      <c r="X5298" s="404">
        <v>0.23671</v>
      </c>
      <c r="Y5298" s="403">
        <f>X5298+(S5298*((U5298-INDEX('[1]Center of Mass'!$B$8:$M$105,MATCH(A5298,'[1]Center of Mass'!$B$8:$B$105,0),9))^2+(V5298-INDEX('[1]Center of Mass'!$B$8:$M$105,MATCH(A5298,'[1]Center of Mass'!$B$8:$B$105,0),10))^2))</f>
        <v>164.11880301959991</v>
      </c>
    </row>
    <row r="5299" spans="1:25">
      <c r="A5299" s="403" t="s">
        <v>23</v>
      </c>
      <c r="B5299" s="403" t="s">
        <v>403</v>
      </c>
      <c r="C5299" s="403" t="s">
        <v>343</v>
      </c>
      <c r="D5299" s="403" t="s">
        <v>344</v>
      </c>
      <c r="E5299" s="403" t="s">
        <v>1455</v>
      </c>
      <c r="F5299" s="403">
        <v>0</v>
      </c>
      <c r="O5299" s="403" t="s">
        <v>345</v>
      </c>
      <c r="R5299" s="403">
        <v>4</v>
      </c>
      <c r="S5299" s="403">
        <v>1.5</v>
      </c>
      <c r="T5299" s="403">
        <v>4.9000000000000004</v>
      </c>
      <c r="U5299" s="403">
        <v>-0.6</v>
      </c>
      <c r="V5299" s="403">
        <v>24.824999999999999</v>
      </c>
      <c r="W5299" s="403">
        <v>6.8</v>
      </c>
      <c r="X5299" s="404">
        <v>0.37530999999999998</v>
      </c>
      <c r="Y5299" s="403">
        <f>X5299+(S5299*((U5299-INDEX('[1]Center of Mass'!$B$8:$M$105,MATCH(A5299,'[1]Center of Mass'!$B$8:$B$105,0),9))^2+(V5299-INDEX('[1]Center of Mass'!$B$8:$M$105,MATCH(A5299,'[1]Center of Mass'!$B$8:$B$105,0),10))^2))</f>
        <v>985.58809750000012</v>
      </c>
    </row>
    <row r="5300" spans="1:25">
      <c r="A5300" s="403" t="s">
        <v>23</v>
      </c>
      <c r="B5300" s="403" t="s">
        <v>404</v>
      </c>
      <c r="C5300" s="403" t="s">
        <v>343</v>
      </c>
      <c r="D5300" s="403" t="s">
        <v>344</v>
      </c>
      <c r="E5300" s="403" t="s">
        <v>1455</v>
      </c>
      <c r="F5300" s="403">
        <v>0</v>
      </c>
      <c r="O5300" s="403" t="s">
        <v>345</v>
      </c>
      <c r="R5300" s="403">
        <v>4</v>
      </c>
      <c r="S5300" s="403">
        <v>1.375</v>
      </c>
      <c r="T5300" s="403">
        <v>4.7</v>
      </c>
      <c r="U5300" s="403">
        <v>0.55000000000000004</v>
      </c>
      <c r="V5300" s="403">
        <v>24.824999999999999</v>
      </c>
      <c r="W5300" s="403">
        <v>6.8</v>
      </c>
      <c r="X5300" s="404">
        <v>0.31768000000000002</v>
      </c>
      <c r="Y5300" s="403">
        <f>X5300+(S5300*((U5300-INDEX('[1]Center of Mass'!$B$8:$M$105,MATCH(A5300,'[1]Center of Mass'!$B$8:$B$105,0),9))^2+(V5300-INDEX('[1]Center of Mass'!$B$8:$M$105,MATCH(A5300,'[1]Center of Mass'!$B$8:$B$105,0),10))^2))</f>
        <v>834.45211437500006</v>
      </c>
    </row>
    <row r="5301" spans="1:25">
      <c r="A5301" s="403" t="s">
        <v>23</v>
      </c>
      <c r="B5301" s="403" t="s">
        <v>405</v>
      </c>
      <c r="C5301" s="403" t="s">
        <v>343</v>
      </c>
      <c r="D5301" s="403" t="s">
        <v>344</v>
      </c>
      <c r="E5301" s="403" t="s">
        <v>1455</v>
      </c>
      <c r="F5301" s="403">
        <v>0</v>
      </c>
      <c r="O5301" s="403" t="s">
        <v>345</v>
      </c>
      <c r="R5301" s="403">
        <v>4</v>
      </c>
      <c r="S5301" s="403">
        <v>1.375</v>
      </c>
      <c r="T5301" s="403">
        <v>4.7</v>
      </c>
      <c r="U5301" s="403">
        <v>1.65</v>
      </c>
      <c r="V5301" s="403">
        <v>24.824999999999999</v>
      </c>
      <c r="W5301" s="403">
        <v>6.8</v>
      </c>
      <c r="X5301" s="404">
        <v>0.31768000000000002</v>
      </c>
      <c r="Y5301" s="403">
        <f>X5301+(S5301*((U5301-INDEX('[1]Center of Mass'!$B$8:$M$105,MATCH(A5301,'[1]Center of Mass'!$B$8:$B$105,0),9))^2+(V5301-INDEX('[1]Center of Mass'!$B$8:$M$105,MATCH(A5301,'[1]Center of Mass'!$B$8:$B$105,0),10))^2))</f>
        <v>771.87696437500006</v>
      </c>
    </row>
    <row r="5302" spans="1:25">
      <c r="A5302" s="403" t="s">
        <v>23</v>
      </c>
      <c r="B5302" s="403" t="s">
        <v>406</v>
      </c>
      <c r="C5302" s="403" t="s">
        <v>343</v>
      </c>
      <c r="D5302" s="403" t="s">
        <v>344</v>
      </c>
      <c r="E5302" s="403" t="s">
        <v>1455</v>
      </c>
      <c r="F5302" s="403">
        <v>0</v>
      </c>
      <c r="O5302" s="403" t="s">
        <v>345</v>
      </c>
      <c r="R5302" s="403">
        <v>4</v>
      </c>
      <c r="S5302" s="403">
        <v>1.375</v>
      </c>
      <c r="T5302" s="403">
        <v>4.7</v>
      </c>
      <c r="U5302" s="403">
        <v>2.75</v>
      </c>
      <c r="V5302" s="403">
        <v>24.824999999999999</v>
      </c>
      <c r="W5302" s="403">
        <v>6.8</v>
      </c>
      <c r="X5302" s="404">
        <v>0.31768000000000002</v>
      </c>
      <c r="Y5302" s="403">
        <f>X5302+(S5302*((U5302-INDEX('[1]Center of Mass'!$B$8:$M$105,MATCH(A5302,'[1]Center of Mass'!$B$8:$B$105,0),9))^2+(V5302-INDEX('[1]Center of Mass'!$B$8:$M$105,MATCH(A5302,'[1]Center of Mass'!$B$8:$B$105,0),10))^2))</f>
        <v>712.62931437500004</v>
      </c>
    </row>
    <row r="5303" spans="1:25">
      <c r="A5303" s="403" t="s">
        <v>23</v>
      </c>
      <c r="B5303" s="403" t="s">
        <v>407</v>
      </c>
      <c r="C5303" s="403" t="s">
        <v>343</v>
      </c>
      <c r="D5303" s="403" t="s">
        <v>344</v>
      </c>
      <c r="E5303" s="403" t="s">
        <v>1455</v>
      </c>
      <c r="F5303" s="403">
        <v>0</v>
      </c>
      <c r="O5303" s="403" t="s">
        <v>345</v>
      </c>
      <c r="R5303" s="403">
        <v>4</v>
      </c>
      <c r="S5303" s="403">
        <v>1.2188000000000001</v>
      </c>
      <c r="T5303" s="403">
        <v>4.45</v>
      </c>
      <c r="U5303" s="403">
        <v>3.7869999999999999</v>
      </c>
      <c r="V5303" s="403">
        <v>24.824999999999999</v>
      </c>
      <c r="W5303" s="403">
        <v>6.8</v>
      </c>
      <c r="X5303" s="404">
        <v>0.25524000000000002</v>
      </c>
      <c r="Y5303" s="403">
        <f>X5303+(S5303*((U5303-INDEX('[1]Center of Mass'!$B$8:$M$105,MATCH(A5303,'[1]Center of Mass'!$B$8:$B$105,0),9))^2+(V5303-INDEX('[1]Center of Mass'!$B$8:$M$105,MATCH(A5303,'[1]Center of Mass'!$B$8:$B$105,0),10))^2))</f>
        <v>584.83989916400003</v>
      </c>
    </row>
    <row r="5304" spans="1:25">
      <c r="A5304" s="403" t="s">
        <v>23</v>
      </c>
      <c r="B5304" s="403" t="s">
        <v>408</v>
      </c>
      <c r="C5304" s="403" t="s">
        <v>343</v>
      </c>
      <c r="D5304" s="403" t="s">
        <v>344</v>
      </c>
      <c r="E5304" s="403" t="s">
        <v>1455</v>
      </c>
      <c r="F5304" s="403">
        <v>0</v>
      </c>
      <c r="O5304" s="403" t="s">
        <v>345</v>
      </c>
      <c r="R5304" s="403">
        <v>4</v>
      </c>
      <c r="S5304" s="403">
        <v>1.2188000000000001</v>
      </c>
      <c r="T5304" s="403">
        <v>4.45</v>
      </c>
      <c r="U5304" s="403">
        <v>4.7619999999999996</v>
      </c>
      <c r="V5304" s="403">
        <v>24.824999999999999</v>
      </c>
      <c r="W5304" s="403">
        <v>6.8</v>
      </c>
      <c r="X5304" s="404">
        <v>0.25524000000000002</v>
      </c>
      <c r="Y5304" s="403">
        <f>X5304+(S5304*((U5304-INDEX('[1]Center of Mass'!$B$8:$M$105,MATCH(A5304,'[1]Center of Mass'!$B$8:$B$105,0),9))^2+(V5304-INDEX('[1]Center of Mass'!$B$8:$M$105,MATCH(A5304,'[1]Center of Mass'!$B$8:$B$105,0),10))^2))</f>
        <v>543.22101757400003</v>
      </c>
    </row>
    <row r="5305" spans="1:25">
      <c r="A5305" s="403" t="s">
        <v>23</v>
      </c>
      <c r="B5305" s="403" t="s">
        <v>409</v>
      </c>
      <c r="C5305" s="403" t="s">
        <v>343</v>
      </c>
      <c r="D5305" s="403" t="s">
        <v>344</v>
      </c>
      <c r="E5305" s="403" t="s">
        <v>1455</v>
      </c>
      <c r="F5305" s="403">
        <v>0</v>
      </c>
      <c r="O5305" s="403" t="s">
        <v>345</v>
      </c>
      <c r="R5305" s="403">
        <v>4</v>
      </c>
      <c r="S5305" s="403">
        <v>1.2188000000000001</v>
      </c>
      <c r="T5305" s="403">
        <v>4.45</v>
      </c>
      <c r="U5305" s="403">
        <v>5.7370000000000001</v>
      </c>
      <c r="V5305" s="403">
        <v>24.824999999999999</v>
      </c>
      <c r="W5305" s="403">
        <v>6.8</v>
      </c>
      <c r="X5305" s="404">
        <v>0.25524000000000002</v>
      </c>
      <c r="Y5305" s="403">
        <f>X5305+(S5305*((U5305-INDEX('[1]Center of Mass'!$B$8:$M$105,MATCH(A5305,'[1]Center of Mass'!$B$8:$B$105,0),9))^2+(V5305-INDEX('[1]Center of Mass'!$B$8:$M$105,MATCH(A5305,'[1]Center of Mass'!$B$8:$B$105,0),10))^2))</f>
        <v>503.91937948399999</v>
      </c>
    </row>
    <row r="5306" spans="1:25">
      <c r="A5306" s="403" t="s">
        <v>23</v>
      </c>
      <c r="B5306" s="403" t="s">
        <v>456</v>
      </c>
      <c r="C5306" s="403" t="s">
        <v>343</v>
      </c>
      <c r="D5306" s="403" t="s">
        <v>344</v>
      </c>
      <c r="E5306" s="403" t="s">
        <v>1455</v>
      </c>
      <c r="F5306" s="403">
        <v>0</v>
      </c>
      <c r="O5306" s="403" t="s">
        <v>345</v>
      </c>
      <c r="R5306" s="403">
        <v>4</v>
      </c>
      <c r="S5306" s="403">
        <v>1.2188000000000001</v>
      </c>
      <c r="T5306" s="403">
        <v>4.45</v>
      </c>
      <c r="U5306" s="403">
        <v>6.7130000000000001</v>
      </c>
      <c r="V5306" s="403">
        <v>24.824999999999999</v>
      </c>
      <c r="W5306" s="403">
        <v>6.8</v>
      </c>
      <c r="X5306" s="404">
        <v>0.25524000000000002</v>
      </c>
      <c r="Y5306" s="403">
        <f>X5306+(S5306*((U5306-INDEX('[1]Center of Mass'!$B$8:$M$105,MATCH(A5306,'[1]Center of Mass'!$B$8:$B$105,0),9))^2+(V5306-INDEX('[1]Center of Mass'!$B$8:$M$105,MATCH(A5306,'[1]Center of Mass'!$B$8:$B$105,0),10))^2))</f>
        <v>466.89824173040006</v>
      </c>
    </row>
    <row r="5307" spans="1:25">
      <c r="A5307" s="403" t="s">
        <v>23</v>
      </c>
      <c r="B5307" s="403" t="s">
        <v>410</v>
      </c>
      <c r="C5307" s="403" t="s">
        <v>343</v>
      </c>
      <c r="D5307" s="403" t="s">
        <v>344</v>
      </c>
      <c r="E5307" s="403" t="s">
        <v>1455</v>
      </c>
      <c r="F5307" s="403">
        <v>0</v>
      </c>
      <c r="O5307" s="403" t="s">
        <v>345</v>
      </c>
      <c r="R5307" s="403">
        <v>4</v>
      </c>
      <c r="S5307" s="403">
        <v>2</v>
      </c>
      <c r="T5307" s="403">
        <v>5.7</v>
      </c>
      <c r="U5307" s="403">
        <v>8</v>
      </c>
      <c r="V5307" s="403">
        <v>24.824999999999999</v>
      </c>
      <c r="W5307" s="403">
        <v>6.8</v>
      </c>
      <c r="X5307" s="404">
        <v>0.68708000000000002</v>
      </c>
      <c r="Y5307" s="403">
        <f>X5307+(S5307*((U5307-INDEX('[1]Center of Mass'!$B$8:$M$105,MATCH(A5307,'[1]Center of Mass'!$B$8:$B$105,0),9))^2+(V5307-INDEX('[1]Center of Mass'!$B$8:$M$105,MATCH(A5307,'[1]Center of Mass'!$B$8:$B$105,0),10))^2))</f>
        <v>692.14573000000007</v>
      </c>
    </row>
    <row r="5308" spans="1:25">
      <c r="A5308" s="403" t="s">
        <v>23</v>
      </c>
      <c r="B5308" s="403" t="s">
        <v>412</v>
      </c>
      <c r="C5308" s="403" t="s">
        <v>343</v>
      </c>
      <c r="D5308" s="403" t="s">
        <v>344</v>
      </c>
      <c r="E5308" s="403" t="s">
        <v>1455</v>
      </c>
      <c r="F5308" s="403">
        <v>0</v>
      </c>
      <c r="O5308" s="403" t="s">
        <v>345</v>
      </c>
      <c r="R5308" s="403">
        <v>4</v>
      </c>
      <c r="S5308" s="403">
        <v>0.875</v>
      </c>
      <c r="T5308" s="403">
        <v>3.9</v>
      </c>
      <c r="U5308" s="403">
        <v>9.15</v>
      </c>
      <c r="V5308" s="403">
        <v>24.824999999999999</v>
      </c>
      <c r="W5308" s="403">
        <v>6.8</v>
      </c>
      <c r="X5308" s="404">
        <v>0.14965999999999999</v>
      </c>
      <c r="Y5308" s="403">
        <f>X5308+(S5308*((U5308-INDEX('[1]Center of Mass'!$B$8:$M$105,MATCH(A5308,'[1]Center of Mass'!$B$8:$B$105,0),9))^2+(V5308-INDEX('[1]Center of Mass'!$B$8:$M$105,MATCH(A5308,'[1]Center of Mass'!$B$8:$B$105,0),10))^2))</f>
        <v>276.07568187499999</v>
      </c>
    </row>
    <row r="5309" spans="1:25">
      <c r="A5309" s="403" t="s">
        <v>23</v>
      </c>
      <c r="B5309" s="403" t="s">
        <v>413</v>
      </c>
      <c r="C5309" s="403" t="s">
        <v>343</v>
      </c>
      <c r="D5309" s="403" t="s">
        <v>344</v>
      </c>
      <c r="E5309" s="403" t="s">
        <v>1455</v>
      </c>
      <c r="F5309" s="403">
        <v>0</v>
      </c>
      <c r="O5309" s="403" t="s">
        <v>345</v>
      </c>
      <c r="R5309" s="403">
        <v>4</v>
      </c>
      <c r="S5309" s="403">
        <v>1.625</v>
      </c>
      <c r="T5309" s="403">
        <v>5.0999999999999996</v>
      </c>
      <c r="U5309" s="403">
        <v>10.15</v>
      </c>
      <c r="V5309" s="403">
        <v>24.824999999999999</v>
      </c>
      <c r="W5309" s="403">
        <v>6.8</v>
      </c>
      <c r="X5309" s="404">
        <v>0.44044</v>
      </c>
      <c r="Y5309" s="403">
        <f>X5309+(S5309*((U5309-INDEX('[1]Center of Mass'!$B$8:$M$105,MATCH(A5309,'[1]Center of Mass'!$B$8:$B$105,0),9))^2+(V5309-INDEX('[1]Center of Mass'!$B$8:$M$105,MATCH(A5309,'[1]Center of Mass'!$B$8:$B$105,0),10))^2))</f>
        <v>473.43248062499993</v>
      </c>
    </row>
    <row r="5310" spans="1:25">
      <c r="A5310" s="403" t="s">
        <v>23</v>
      </c>
      <c r="B5310" s="403" t="s">
        <v>414</v>
      </c>
      <c r="C5310" s="403" t="s">
        <v>343</v>
      </c>
      <c r="D5310" s="403" t="s">
        <v>344</v>
      </c>
      <c r="E5310" s="403" t="s">
        <v>1455</v>
      </c>
      <c r="F5310" s="403">
        <v>0</v>
      </c>
      <c r="O5310" s="403" t="s">
        <v>345</v>
      </c>
      <c r="R5310" s="403">
        <v>4</v>
      </c>
      <c r="S5310" s="403">
        <v>1.1875</v>
      </c>
      <c r="T5310" s="403">
        <v>4.4000000000000004</v>
      </c>
      <c r="U5310" s="403">
        <v>11.275</v>
      </c>
      <c r="V5310" s="403">
        <v>24.824999999999999</v>
      </c>
      <c r="W5310" s="403">
        <v>6.8</v>
      </c>
      <c r="X5310" s="404">
        <v>0.24393000000000001</v>
      </c>
      <c r="Y5310" s="403">
        <f>X5310+(S5310*((U5310-INDEX('[1]Center of Mass'!$B$8:$M$105,MATCH(A5310,'[1]Center of Mass'!$B$8:$B$105,0),9))^2+(V5310-INDEX('[1]Center of Mass'!$B$8:$M$105,MATCH(A5310,'[1]Center of Mass'!$B$8:$B$105,0),10))^2))</f>
        <v>316.30495187499992</v>
      </c>
    </row>
    <row r="5311" spans="1:25">
      <c r="A5311" s="403" t="s">
        <v>23</v>
      </c>
      <c r="B5311" s="403" t="s">
        <v>415</v>
      </c>
      <c r="C5311" s="403" t="s">
        <v>343</v>
      </c>
      <c r="D5311" s="403" t="s">
        <v>344</v>
      </c>
      <c r="E5311" s="403" t="s">
        <v>1455</v>
      </c>
      <c r="F5311" s="403">
        <v>0</v>
      </c>
      <c r="O5311" s="403" t="s">
        <v>345</v>
      </c>
      <c r="R5311" s="403">
        <v>4</v>
      </c>
      <c r="S5311" s="403">
        <v>1.1875</v>
      </c>
      <c r="T5311" s="403">
        <v>4.4000000000000004</v>
      </c>
      <c r="U5311" s="403">
        <v>12.225</v>
      </c>
      <c r="V5311" s="403">
        <v>24.824999999999999</v>
      </c>
      <c r="W5311" s="403">
        <v>6.8</v>
      </c>
      <c r="X5311" s="404">
        <v>0.24393000000000001</v>
      </c>
      <c r="Y5311" s="403">
        <f>X5311+(S5311*((U5311-INDEX('[1]Center of Mass'!$B$8:$M$105,MATCH(A5311,'[1]Center of Mass'!$B$8:$B$105,0),9))^2+(V5311-INDEX('[1]Center of Mass'!$B$8:$M$105,MATCH(A5311,'[1]Center of Mass'!$B$8:$B$105,0),10))^2))</f>
        <v>293.66122687499995</v>
      </c>
    </row>
    <row r="5312" spans="1:25">
      <c r="A5312" s="403" t="s">
        <v>23</v>
      </c>
      <c r="B5312" s="403" t="s">
        <v>416</v>
      </c>
      <c r="C5312" s="403" t="s">
        <v>343</v>
      </c>
      <c r="D5312" s="403" t="s">
        <v>344</v>
      </c>
      <c r="E5312" s="403" t="s">
        <v>1455</v>
      </c>
      <c r="F5312" s="403">
        <v>0</v>
      </c>
      <c r="O5312" s="403" t="s">
        <v>345</v>
      </c>
      <c r="R5312" s="403">
        <v>4</v>
      </c>
      <c r="S5312" s="403">
        <v>1.3542000000000001</v>
      </c>
      <c r="T5312" s="403">
        <v>4.6669999999999998</v>
      </c>
      <c r="U5312" s="403">
        <v>13.242000000000001</v>
      </c>
      <c r="V5312" s="403">
        <v>24.824999999999999</v>
      </c>
      <c r="W5312" s="403">
        <v>6.8</v>
      </c>
      <c r="X5312" s="404">
        <v>0.30875999999999998</v>
      </c>
      <c r="Y5312" s="403">
        <f>X5312+(S5312*((U5312-INDEX('[1]Center of Mass'!$B$8:$M$105,MATCH(A5312,'[1]Center of Mass'!$B$8:$B$105,0),9))^2+(V5312-INDEX('[1]Center of Mass'!$B$8:$M$105,MATCH(A5312,'[1]Center of Mass'!$B$8:$B$105,0),10))^2))</f>
        <v>309.98107470299999</v>
      </c>
    </row>
    <row r="5313" spans="1:25">
      <c r="A5313" s="403" t="s">
        <v>23</v>
      </c>
      <c r="B5313" s="403" t="s">
        <v>417</v>
      </c>
      <c r="C5313" s="403" t="s">
        <v>343</v>
      </c>
      <c r="D5313" s="403" t="s">
        <v>344</v>
      </c>
      <c r="E5313" s="403" t="s">
        <v>1455</v>
      </c>
      <c r="F5313" s="403">
        <v>0</v>
      </c>
      <c r="O5313" s="403" t="s">
        <v>345</v>
      </c>
      <c r="R5313" s="403">
        <v>4</v>
      </c>
      <c r="S5313" s="403">
        <v>1.3542000000000001</v>
      </c>
      <c r="T5313" s="403">
        <v>4.6669999999999998</v>
      </c>
      <c r="U5313" s="403">
        <v>14.324999999999999</v>
      </c>
      <c r="V5313" s="403">
        <v>24.824999999999999</v>
      </c>
      <c r="W5313" s="403">
        <v>6.8</v>
      </c>
      <c r="X5313" s="404">
        <v>0.30875999999999998</v>
      </c>
      <c r="Y5313" s="403">
        <f>X5313+(S5313*((U5313-INDEX('[1]Center of Mass'!$B$8:$M$105,MATCH(A5313,'[1]Center of Mass'!$B$8:$B$105,0),9))^2+(V5313-INDEX('[1]Center of Mass'!$B$8:$M$105,MATCH(A5313,'[1]Center of Mass'!$B$8:$B$105,0),10))^2))</f>
        <v>286.50816411</v>
      </c>
    </row>
    <row r="5314" spans="1:25">
      <c r="A5314" s="403" t="s">
        <v>23</v>
      </c>
      <c r="B5314" s="403" t="s">
        <v>540</v>
      </c>
      <c r="C5314" s="403" t="s">
        <v>343</v>
      </c>
      <c r="D5314" s="403" t="s">
        <v>344</v>
      </c>
      <c r="E5314" s="403" t="s">
        <v>1455</v>
      </c>
      <c r="F5314" s="403">
        <v>0</v>
      </c>
      <c r="O5314" s="403" t="s">
        <v>345</v>
      </c>
      <c r="R5314" s="403">
        <v>4</v>
      </c>
      <c r="S5314" s="403">
        <v>1.3542000000000001</v>
      </c>
      <c r="T5314" s="403">
        <v>4.6669999999999998</v>
      </c>
      <c r="U5314" s="403">
        <v>15.407999999999999</v>
      </c>
      <c r="V5314" s="403">
        <v>24.824999999999999</v>
      </c>
      <c r="W5314" s="403">
        <v>6.8</v>
      </c>
      <c r="X5314" s="404">
        <v>0.30875999999999998</v>
      </c>
      <c r="Y5314" s="403">
        <f>X5314+(S5314*((U5314-INDEX('[1]Center of Mass'!$B$8:$M$105,MATCH(A5314,'[1]Center of Mass'!$B$8:$B$105,0),9))^2+(V5314-INDEX('[1]Center of Mass'!$B$8:$M$105,MATCH(A5314,'[1]Center of Mass'!$B$8:$B$105,0),10))^2))</f>
        <v>266.21190608459995</v>
      </c>
    </row>
    <row r="5315" spans="1:25">
      <c r="A5315" s="403" t="s">
        <v>23</v>
      </c>
      <c r="B5315" s="403" t="s">
        <v>418</v>
      </c>
      <c r="C5315" s="403" t="s">
        <v>343</v>
      </c>
      <c r="D5315" s="403" t="s">
        <v>344</v>
      </c>
      <c r="E5315" s="403" t="s">
        <v>1455</v>
      </c>
      <c r="F5315" s="403">
        <v>0</v>
      </c>
      <c r="O5315" s="403" t="s">
        <v>345</v>
      </c>
      <c r="R5315" s="403">
        <v>4</v>
      </c>
      <c r="S5315" s="403">
        <v>1.3542000000000001</v>
      </c>
      <c r="T5315" s="403">
        <v>4.6669999999999998</v>
      </c>
      <c r="U5315" s="403">
        <v>16.492000000000001</v>
      </c>
      <c r="V5315" s="403">
        <v>24.824999999999999</v>
      </c>
      <c r="W5315" s="403">
        <v>6.8</v>
      </c>
      <c r="X5315" s="404">
        <v>0.30875999999999998</v>
      </c>
      <c r="Y5315" s="403">
        <f>X5315+(S5315*((U5315-INDEX('[1]Center of Mass'!$B$8:$M$105,MATCH(A5315,'[1]Center of Mass'!$B$8:$B$105,0),9))^2+(V5315-INDEX('[1]Center of Mass'!$B$8:$M$105,MATCH(A5315,'[1]Center of Mass'!$B$8:$B$105,0),10))^2))</f>
        <v>249.07796100299998</v>
      </c>
    </row>
    <row r="5316" spans="1:25">
      <c r="A5316" s="403" t="s">
        <v>23</v>
      </c>
      <c r="B5316" s="403" t="s">
        <v>541</v>
      </c>
      <c r="C5316" s="403" t="s">
        <v>343</v>
      </c>
      <c r="D5316" s="403" t="s">
        <v>344</v>
      </c>
      <c r="E5316" s="403" t="s">
        <v>1455</v>
      </c>
      <c r="F5316" s="403">
        <v>0</v>
      </c>
      <c r="O5316" s="403" t="s">
        <v>345</v>
      </c>
      <c r="R5316" s="403">
        <v>4</v>
      </c>
      <c r="S5316" s="403">
        <v>1.3542000000000001</v>
      </c>
      <c r="T5316" s="403">
        <v>4.6669999999999998</v>
      </c>
      <c r="U5316" s="403">
        <v>17.574999999999999</v>
      </c>
      <c r="V5316" s="403">
        <v>24.824999999999999</v>
      </c>
      <c r="W5316" s="403">
        <v>6.8</v>
      </c>
      <c r="X5316" s="404">
        <v>0.30875999999999998</v>
      </c>
      <c r="Y5316" s="403">
        <f>X5316+(S5316*((U5316-INDEX('[1]Center of Mass'!$B$8:$M$105,MATCH(A5316,'[1]Center of Mass'!$B$8:$B$105,0),9))^2+(V5316-INDEX('[1]Center of Mass'!$B$8:$M$105,MATCH(A5316,'[1]Center of Mass'!$B$8:$B$105,0),10))^2))</f>
        <v>235.13794130999997</v>
      </c>
    </row>
    <row r="5317" spans="1:25">
      <c r="A5317" s="403" t="s">
        <v>23</v>
      </c>
      <c r="B5317" s="403" t="s">
        <v>542</v>
      </c>
      <c r="C5317" s="403" t="s">
        <v>343</v>
      </c>
      <c r="D5317" s="403" t="s">
        <v>344</v>
      </c>
      <c r="E5317" s="403" t="s">
        <v>1455</v>
      </c>
      <c r="F5317" s="403">
        <v>0</v>
      </c>
      <c r="O5317" s="403" t="s">
        <v>345</v>
      </c>
      <c r="R5317" s="403">
        <v>4</v>
      </c>
      <c r="S5317" s="403">
        <v>1.3542000000000001</v>
      </c>
      <c r="T5317" s="403">
        <v>4.6669999999999998</v>
      </c>
      <c r="U5317" s="403">
        <v>18.658000000000001</v>
      </c>
      <c r="V5317" s="403">
        <v>24.824999999999999</v>
      </c>
      <c r="W5317" s="403">
        <v>6.8</v>
      </c>
      <c r="X5317" s="404">
        <v>0.30875999999999998</v>
      </c>
      <c r="Y5317" s="403">
        <f>X5317+(S5317*((U5317-INDEX('[1]Center of Mass'!$B$8:$M$105,MATCH(A5317,'[1]Center of Mass'!$B$8:$B$105,0),9))^2+(V5317-INDEX('[1]Center of Mass'!$B$8:$M$105,MATCH(A5317,'[1]Center of Mass'!$B$8:$B$105,0),10))^2))</f>
        <v>224.37457418459994</v>
      </c>
    </row>
    <row r="5318" spans="1:25">
      <c r="A5318" s="403" t="s">
        <v>23</v>
      </c>
      <c r="B5318" s="403" t="s">
        <v>545</v>
      </c>
      <c r="C5318" s="403" t="s">
        <v>343</v>
      </c>
      <c r="D5318" s="403" t="s">
        <v>344</v>
      </c>
      <c r="E5318" s="403" t="s">
        <v>1455</v>
      </c>
      <c r="F5318" s="403">
        <v>0</v>
      </c>
      <c r="O5318" s="403" t="s">
        <v>345</v>
      </c>
      <c r="R5318" s="403">
        <v>4</v>
      </c>
      <c r="S5318" s="403">
        <v>1.5</v>
      </c>
      <c r="T5318" s="403">
        <v>4.9000000000000004</v>
      </c>
      <c r="U5318" s="403">
        <v>-0.6</v>
      </c>
      <c r="V5318" s="403">
        <v>26.074999999999999</v>
      </c>
      <c r="W5318" s="403">
        <v>6.8</v>
      </c>
      <c r="X5318" s="404">
        <v>0.37530999999999998</v>
      </c>
      <c r="Y5318" s="403">
        <f>X5318+(S5318*((U5318-INDEX('[1]Center of Mass'!$B$8:$M$105,MATCH(A5318,'[1]Center of Mass'!$B$8:$B$105,0),9))^2+(V5318-INDEX('[1]Center of Mass'!$B$8:$M$105,MATCH(A5318,'[1]Center of Mass'!$B$8:$B$105,0),10))^2))</f>
        <v>1034.7205974999999</v>
      </c>
    </row>
    <row r="5319" spans="1:25">
      <c r="A5319" s="403" t="s">
        <v>23</v>
      </c>
      <c r="B5319" s="403" t="s">
        <v>575</v>
      </c>
      <c r="C5319" s="403" t="s">
        <v>343</v>
      </c>
      <c r="D5319" s="403" t="s">
        <v>344</v>
      </c>
      <c r="E5319" s="403" t="s">
        <v>1455</v>
      </c>
      <c r="F5319" s="403">
        <v>0</v>
      </c>
      <c r="O5319" s="403" t="s">
        <v>345</v>
      </c>
      <c r="R5319" s="403">
        <v>4</v>
      </c>
      <c r="S5319" s="403">
        <v>1.375</v>
      </c>
      <c r="T5319" s="403">
        <v>4.7</v>
      </c>
      <c r="U5319" s="403">
        <v>0.55000000000000004</v>
      </c>
      <c r="V5319" s="403">
        <v>26.074999999999999</v>
      </c>
      <c r="W5319" s="403">
        <v>6.8</v>
      </c>
      <c r="X5319" s="404">
        <v>0.31768000000000002</v>
      </c>
      <c r="Y5319" s="403">
        <f>X5319+(S5319*((U5319-INDEX('[1]Center of Mass'!$B$8:$M$105,MATCH(A5319,'[1]Center of Mass'!$B$8:$B$105,0),9))^2+(V5319-INDEX('[1]Center of Mass'!$B$8:$M$105,MATCH(A5319,'[1]Center of Mass'!$B$8:$B$105,0),10))^2))</f>
        <v>879.49023937499999</v>
      </c>
    </row>
    <row r="5320" spans="1:25">
      <c r="A5320" s="403" t="s">
        <v>23</v>
      </c>
      <c r="B5320" s="403" t="s">
        <v>576</v>
      </c>
      <c r="C5320" s="403" t="s">
        <v>343</v>
      </c>
      <c r="D5320" s="403" t="s">
        <v>344</v>
      </c>
      <c r="E5320" s="403" t="s">
        <v>1455</v>
      </c>
      <c r="F5320" s="403">
        <v>0</v>
      </c>
      <c r="O5320" s="403" t="s">
        <v>345</v>
      </c>
      <c r="R5320" s="403">
        <v>4</v>
      </c>
      <c r="S5320" s="403">
        <v>1.375</v>
      </c>
      <c r="T5320" s="403">
        <v>4.7</v>
      </c>
      <c r="U5320" s="403">
        <v>1.65</v>
      </c>
      <c r="V5320" s="403">
        <v>26.074999999999999</v>
      </c>
      <c r="W5320" s="403">
        <v>6.8</v>
      </c>
      <c r="X5320" s="404">
        <v>0.31768000000000002</v>
      </c>
      <c r="Y5320" s="403">
        <f>X5320+(S5320*((U5320-INDEX('[1]Center of Mass'!$B$8:$M$105,MATCH(A5320,'[1]Center of Mass'!$B$8:$B$105,0),9))^2+(V5320-INDEX('[1]Center of Mass'!$B$8:$M$105,MATCH(A5320,'[1]Center of Mass'!$B$8:$B$105,0),10))^2))</f>
        <v>816.91508937500009</v>
      </c>
    </row>
    <row r="5321" spans="1:25">
      <c r="A5321" s="403" t="s">
        <v>23</v>
      </c>
      <c r="B5321" s="403" t="s">
        <v>577</v>
      </c>
      <c r="C5321" s="403" t="s">
        <v>343</v>
      </c>
      <c r="D5321" s="403" t="s">
        <v>344</v>
      </c>
      <c r="E5321" s="403" t="s">
        <v>1455</v>
      </c>
      <c r="F5321" s="403">
        <v>0</v>
      </c>
      <c r="O5321" s="403" t="s">
        <v>345</v>
      </c>
      <c r="R5321" s="403">
        <v>4</v>
      </c>
      <c r="S5321" s="403">
        <v>1.375</v>
      </c>
      <c r="T5321" s="403">
        <v>4.7</v>
      </c>
      <c r="U5321" s="403">
        <v>2.75</v>
      </c>
      <c r="V5321" s="403">
        <v>26.074999999999999</v>
      </c>
      <c r="W5321" s="403">
        <v>6.8</v>
      </c>
      <c r="X5321" s="404">
        <v>0.31768000000000002</v>
      </c>
      <c r="Y5321" s="403">
        <f>X5321+(S5321*((U5321-INDEX('[1]Center of Mass'!$B$8:$M$105,MATCH(A5321,'[1]Center of Mass'!$B$8:$B$105,0),9))^2+(V5321-INDEX('[1]Center of Mass'!$B$8:$M$105,MATCH(A5321,'[1]Center of Mass'!$B$8:$B$105,0),10))^2))</f>
        <v>757.66743937500007</v>
      </c>
    </row>
    <row r="5322" spans="1:25">
      <c r="A5322" s="403" t="s">
        <v>23</v>
      </c>
      <c r="B5322" s="403" t="s">
        <v>829</v>
      </c>
      <c r="C5322" s="403" t="s">
        <v>343</v>
      </c>
      <c r="D5322" s="403" t="s">
        <v>344</v>
      </c>
      <c r="E5322" s="403" t="s">
        <v>1455</v>
      </c>
      <c r="F5322" s="403">
        <v>0</v>
      </c>
      <c r="O5322" s="403" t="s">
        <v>345</v>
      </c>
      <c r="R5322" s="403">
        <v>4</v>
      </c>
      <c r="S5322" s="403">
        <v>1.2188000000000001</v>
      </c>
      <c r="T5322" s="403">
        <v>4.45</v>
      </c>
      <c r="U5322" s="403">
        <v>3.7869999999999999</v>
      </c>
      <c r="V5322" s="403">
        <v>26.074999999999999</v>
      </c>
      <c r="W5322" s="403">
        <v>6.8</v>
      </c>
      <c r="X5322" s="404">
        <v>0.25524000000000002</v>
      </c>
      <c r="Y5322" s="403">
        <f>X5322+(S5322*((U5322-INDEX('[1]Center of Mass'!$B$8:$M$105,MATCH(A5322,'[1]Center of Mass'!$B$8:$B$105,0),9))^2+(V5322-INDEX('[1]Center of Mass'!$B$8:$M$105,MATCH(A5322,'[1]Center of Mass'!$B$8:$B$105,0),10))^2))</f>
        <v>624.76169316400001</v>
      </c>
    </row>
    <row r="5323" spans="1:25">
      <c r="A5323" s="403" t="s">
        <v>23</v>
      </c>
      <c r="B5323" s="403" t="s">
        <v>830</v>
      </c>
      <c r="C5323" s="403" t="s">
        <v>343</v>
      </c>
      <c r="D5323" s="403" t="s">
        <v>344</v>
      </c>
      <c r="E5323" s="403" t="s">
        <v>1455</v>
      </c>
      <c r="F5323" s="403">
        <v>0</v>
      </c>
      <c r="O5323" s="403" t="s">
        <v>345</v>
      </c>
      <c r="R5323" s="403">
        <v>4</v>
      </c>
      <c r="S5323" s="403">
        <v>1.2188000000000001</v>
      </c>
      <c r="T5323" s="403">
        <v>4.45</v>
      </c>
      <c r="U5323" s="403">
        <v>4.7619999999999996</v>
      </c>
      <c r="V5323" s="403">
        <v>26.074999999999999</v>
      </c>
      <c r="W5323" s="403">
        <v>6.8</v>
      </c>
      <c r="X5323" s="404">
        <v>0.25524000000000002</v>
      </c>
      <c r="Y5323" s="403">
        <f>X5323+(S5323*((U5323-INDEX('[1]Center of Mass'!$B$8:$M$105,MATCH(A5323,'[1]Center of Mass'!$B$8:$B$105,0),9))^2+(V5323-INDEX('[1]Center of Mass'!$B$8:$M$105,MATCH(A5323,'[1]Center of Mass'!$B$8:$B$105,0),10))^2))</f>
        <v>583.14281157400001</v>
      </c>
    </row>
    <row r="5324" spans="1:25">
      <c r="A5324" s="403" t="s">
        <v>23</v>
      </c>
      <c r="B5324" s="403" t="s">
        <v>831</v>
      </c>
      <c r="C5324" s="403" t="s">
        <v>343</v>
      </c>
      <c r="D5324" s="403" t="s">
        <v>344</v>
      </c>
      <c r="E5324" s="403" t="s">
        <v>1455</v>
      </c>
      <c r="F5324" s="403">
        <v>0</v>
      </c>
      <c r="O5324" s="403" t="s">
        <v>345</v>
      </c>
      <c r="R5324" s="403">
        <v>4</v>
      </c>
      <c r="S5324" s="403">
        <v>1.2188000000000001</v>
      </c>
      <c r="T5324" s="403">
        <v>4.45</v>
      </c>
      <c r="U5324" s="403">
        <v>5.7370000000000001</v>
      </c>
      <c r="V5324" s="403">
        <v>26.074999999999999</v>
      </c>
      <c r="W5324" s="403">
        <v>6.8</v>
      </c>
      <c r="X5324" s="404">
        <v>0.25524000000000002</v>
      </c>
      <c r="Y5324" s="403">
        <f>X5324+(S5324*((U5324-INDEX('[1]Center of Mass'!$B$8:$M$105,MATCH(A5324,'[1]Center of Mass'!$B$8:$B$105,0),9))^2+(V5324-INDEX('[1]Center of Mass'!$B$8:$M$105,MATCH(A5324,'[1]Center of Mass'!$B$8:$B$105,0),10))^2))</f>
        <v>543.84117348399991</v>
      </c>
    </row>
    <row r="5325" spans="1:25">
      <c r="A5325" s="403" t="s">
        <v>23</v>
      </c>
      <c r="B5325" s="403" t="s">
        <v>832</v>
      </c>
      <c r="C5325" s="403" t="s">
        <v>343</v>
      </c>
      <c r="D5325" s="403" t="s">
        <v>344</v>
      </c>
      <c r="E5325" s="403" t="s">
        <v>1455</v>
      </c>
      <c r="F5325" s="403">
        <v>0</v>
      </c>
      <c r="O5325" s="403" t="s">
        <v>345</v>
      </c>
      <c r="R5325" s="403">
        <v>4</v>
      </c>
      <c r="S5325" s="403">
        <v>1.2188000000000001</v>
      </c>
      <c r="T5325" s="403">
        <v>4.45</v>
      </c>
      <c r="U5325" s="403">
        <v>6.7119999999999997</v>
      </c>
      <c r="V5325" s="403">
        <v>26.074999999999999</v>
      </c>
      <c r="W5325" s="403">
        <v>6.8</v>
      </c>
      <c r="X5325" s="404">
        <v>0.25524000000000002</v>
      </c>
      <c r="Y5325" s="403">
        <f>X5325+(S5325*((U5325-INDEX('[1]Center of Mass'!$B$8:$M$105,MATCH(A5325,'[1]Center of Mass'!$B$8:$B$105,0),9))^2+(V5325-INDEX('[1]Center of Mass'!$B$8:$M$105,MATCH(A5325,'[1]Center of Mass'!$B$8:$B$105,0),10))^2))</f>
        <v>506.85677889400006</v>
      </c>
    </row>
    <row r="5326" spans="1:25">
      <c r="A5326" s="403" t="s">
        <v>23</v>
      </c>
      <c r="B5326" s="403" t="s">
        <v>833</v>
      </c>
      <c r="C5326" s="403" t="s">
        <v>343</v>
      </c>
      <c r="D5326" s="403" t="s">
        <v>344</v>
      </c>
      <c r="E5326" s="403" t="s">
        <v>1455</v>
      </c>
      <c r="F5326" s="403">
        <v>0</v>
      </c>
      <c r="O5326" s="403" t="s">
        <v>345</v>
      </c>
      <c r="R5326" s="403">
        <v>4</v>
      </c>
      <c r="S5326" s="403">
        <v>2</v>
      </c>
      <c r="T5326" s="403">
        <v>5.7</v>
      </c>
      <c r="U5326" s="403">
        <v>8</v>
      </c>
      <c r="V5326" s="403">
        <v>26.074999999999999</v>
      </c>
      <c r="W5326" s="403">
        <v>6.8</v>
      </c>
      <c r="X5326" s="404">
        <v>0.68708000000000002</v>
      </c>
      <c r="Y5326" s="403">
        <f>X5326+(S5326*((U5326-INDEX('[1]Center of Mass'!$B$8:$M$105,MATCH(A5326,'[1]Center of Mass'!$B$8:$B$105,0),9))^2+(V5326-INDEX('[1]Center of Mass'!$B$8:$M$105,MATCH(A5326,'[1]Center of Mass'!$B$8:$B$105,0),10))^2))</f>
        <v>757.65573000000006</v>
      </c>
    </row>
    <row r="5327" spans="1:25">
      <c r="A5327" s="403" t="s">
        <v>23</v>
      </c>
      <c r="B5327" s="403" t="s">
        <v>835</v>
      </c>
      <c r="C5327" s="403" t="s">
        <v>343</v>
      </c>
      <c r="D5327" s="403" t="s">
        <v>344</v>
      </c>
      <c r="E5327" s="403" t="s">
        <v>1455</v>
      </c>
      <c r="F5327" s="403">
        <v>0</v>
      </c>
      <c r="O5327" s="403" t="s">
        <v>345</v>
      </c>
      <c r="R5327" s="403">
        <v>4</v>
      </c>
      <c r="S5327" s="403">
        <v>0.875</v>
      </c>
      <c r="T5327" s="403">
        <v>3.9</v>
      </c>
      <c r="U5327" s="403">
        <v>9.15</v>
      </c>
      <c r="V5327" s="403">
        <v>26.074999999999999</v>
      </c>
      <c r="W5327" s="403">
        <v>6.8</v>
      </c>
      <c r="X5327" s="404">
        <v>0.14965999999999999</v>
      </c>
      <c r="Y5327" s="403">
        <f>X5327+(S5327*((U5327-INDEX('[1]Center of Mass'!$B$8:$M$105,MATCH(A5327,'[1]Center of Mass'!$B$8:$B$105,0),9))^2+(V5327-INDEX('[1]Center of Mass'!$B$8:$M$105,MATCH(A5327,'[1]Center of Mass'!$B$8:$B$105,0),10))^2))</f>
        <v>304.73630687499997</v>
      </c>
    </row>
    <row r="5328" spans="1:25">
      <c r="A5328" s="403" t="s">
        <v>23</v>
      </c>
      <c r="B5328" s="403" t="s">
        <v>836</v>
      </c>
      <c r="C5328" s="403" t="s">
        <v>343</v>
      </c>
      <c r="D5328" s="403" t="s">
        <v>344</v>
      </c>
      <c r="E5328" s="403" t="s">
        <v>1455</v>
      </c>
      <c r="F5328" s="403">
        <v>0</v>
      </c>
      <c r="O5328" s="403" t="s">
        <v>345</v>
      </c>
      <c r="R5328" s="403">
        <v>4</v>
      </c>
      <c r="S5328" s="403">
        <v>1.625</v>
      </c>
      <c r="T5328" s="403">
        <v>5.0999999999999996</v>
      </c>
      <c r="U5328" s="403">
        <v>10.15</v>
      </c>
      <c r="V5328" s="403">
        <v>26.074999999999999</v>
      </c>
      <c r="W5328" s="403">
        <v>6.8</v>
      </c>
      <c r="X5328" s="404">
        <v>0.44044</v>
      </c>
      <c r="Y5328" s="403">
        <f>X5328+(S5328*((U5328-INDEX('[1]Center of Mass'!$B$8:$M$105,MATCH(A5328,'[1]Center of Mass'!$B$8:$B$105,0),9))^2+(V5328-INDEX('[1]Center of Mass'!$B$8:$M$105,MATCH(A5328,'[1]Center of Mass'!$B$8:$B$105,0),10))^2))</f>
        <v>526.65935562499988</v>
      </c>
    </row>
    <row r="5329" spans="1:25">
      <c r="A5329" s="403" t="s">
        <v>23</v>
      </c>
      <c r="B5329" s="403" t="s">
        <v>837</v>
      </c>
      <c r="C5329" s="403" t="s">
        <v>343</v>
      </c>
      <c r="D5329" s="403" t="s">
        <v>344</v>
      </c>
      <c r="E5329" s="403" t="s">
        <v>1455</v>
      </c>
      <c r="F5329" s="403">
        <v>0</v>
      </c>
      <c r="O5329" s="403" t="s">
        <v>345</v>
      </c>
      <c r="R5329" s="403">
        <v>4</v>
      </c>
      <c r="S5329" s="403">
        <v>1.1875</v>
      </c>
      <c r="T5329" s="403">
        <v>4.4000000000000004</v>
      </c>
      <c r="U5329" s="403">
        <v>11.275</v>
      </c>
      <c r="V5329" s="403">
        <v>26.074999999999999</v>
      </c>
      <c r="W5329" s="403">
        <v>6.8</v>
      </c>
      <c r="X5329" s="404">
        <v>0.24393000000000001</v>
      </c>
      <c r="Y5329" s="403">
        <f>X5329+(S5329*((U5329-INDEX('[1]Center of Mass'!$B$8:$M$105,MATCH(A5329,'[1]Center of Mass'!$B$8:$B$105,0),9))^2+(V5329-INDEX('[1]Center of Mass'!$B$8:$M$105,MATCH(A5329,'[1]Center of Mass'!$B$8:$B$105,0),10))^2))</f>
        <v>355.20151437499993</v>
      </c>
    </row>
    <row r="5330" spans="1:25">
      <c r="A5330" s="403" t="s">
        <v>23</v>
      </c>
      <c r="B5330" s="403" t="s">
        <v>838</v>
      </c>
      <c r="C5330" s="403" t="s">
        <v>343</v>
      </c>
      <c r="D5330" s="403" t="s">
        <v>344</v>
      </c>
      <c r="E5330" s="403" t="s">
        <v>1455</v>
      </c>
      <c r="F5330" s="403">
        <v>0</v>
      </c>
      <c r="O5330" s="403" t="s">
        <v>345</v>
      </c>
      <c r="R5330" s="403">
        <v>4</v>
      </c>
      <c r="S5330" s="403">
        <v>1.1875</v>
      </c>
      <c r="T5330" s="403">
        <v>4.4000000000000004</v>
      </c>
      <c r="U5330" s="403">
        <v>12.225</v>
      </c>
      <c r="V5330" s="403">
        <v>26.074999999999999</v>
      </c>
      <c r="W5330" s="403">
        <v>6.8</v>
      </c>
      <c r="X5330" s="404">
        <v>0.24393000000000001</v>
      </c>
      <c r="Y5330" s="403">
        <f>X5330+(S5330*((U5330-INDEX('[1]Center of Mass'!$B$8:$M$105,MATCH(A5330,'[1]Center of Mass'!$B$8:$B$105,0),9))^2+(V5330-INDEX('[1]Center of Mass'!$B$8:$M$105,MATCH(A5330,'[1]Center of Mass'!$B$8:$B$105,0),10))^2))</f>
        <v>332.55778937499997</v>
      </c>
    </row>
    <row r="5331" spans="1:25">
      <c r="A5331" s="403" t="s">
        <v>23</v>
      </c>
      <c r="B5331" s="403" t="s">
        <v>839</v>
      </c>
      <c r="C5331" s="403" t="s">
        <v>343</v>
      </c>
      <c r="D5331" s="403" t="s">
        <v>344</v>
      </c>
      <c r="E5331" s="403" t="s">
        <v>1455</v>
      </c>
      <c r="F5331" s="403">
        <v>0</v>
      </c>
      <c r="O5331" s="403" t="s">
        <v>345</v>
      </c>
      <c r="R5331" s="403">
        <v>4</v>
      </c>
      <c r="S5331" s="403">
        <v>1.3542000000000001</v>
      </c>
      <c r="T5331" s="403">
        <v>4.6669999999999998</v>
      </c>
      <c r="U5331" s="403">
        <v>13.242000000000001</v>
      </c>
      <c r="V5331" s="403">
        <v>26.074999999999999</v>
      </c>
      <c r="W5331" s="403">
        <v>6.8</v>
      </c>
      <c r="X5331" s="404">
        <v>0.30875999999999998</v>
      </c>
      <c r="Y5331" s="403">
        <f>X5331+(S5331*((U5331-INDEX('[1]Center of Mass'!$B$8:$M$105,MATCH(A5331,'[1]Center of Mass'!$B$8:$B$105,0),9))^2+(V5331-INDEX('[1]Center of Mass'!$B$8:$M$105,MATCH(A5331,'[1]Center of Mass'!$B$8:$B$105,0),10))^2))</f>
        <v>354.33789570299996</v>
      </c>
    </row>
    <row r="5332" spans="1:25">
      <c r="A5332" s="403" t="s">
        <v>23</v>
      </c>
      <c r="B5332" s="403" t="s">
        <v>865</v>
      </c>
      <c r="C5332" s="403" t="s">
        <v>343</v>
      </c>
      <c r="D5332" s="403" t="s">
        <v>344</v>
      </c>
      <c r="E5332" s="403" t="s">
        <v>1455</v>
      </c>
      <c r="F5332" s="403">
        <v>0</v>
      </c>
      <c r="O5332" s="403" t="s">
        <v>345</v>
      </c>
      <c r="R5332" s="403">
        <v>4</v>
      </c>
      <c r="S5332" s="403">
        <v>1.3542000000000001</v>
      </c>
      <c r="T5332" s="403">
        <v>4.6669999999999998</v>
      </c>
      <c r="U5332" s="403">
        <v>14.324999999999999</v>
      </c>
      <c r="V5332" s="403">
        <v>26.074999999999999</v>
      </c>
      <c r="W5332" s="403">
        <v>6.8</v>
      </c>
      <c r="X5332" s="404">
        <v>0.30875999999999998</v>
      </c>
      <c r="Y5332" s="403">
        <f>X5332+(S5332*((U5332-INDEX('[1]Center of Mass'!$B$8:$M$105,MATCH(A5332,'[1]Center of Mass'!$B$8:$B$105,0),9))^2+(V5332-INDEX('[1]Center of Mass'!$B$8:$M$105,MATCH(A5332,'[1]Center of Mass'!$B$8:$B$105,0),10))^2))</f>
        <v>330.86498510999996</v>
      </c>
    </row>
    <row r="5333" spans="1:25">
      <c r="A5333" s="403" t="s">
        <v>23</v>
      </c>
      <c r="B5333" s="403" t="s">
        <v>866</v>
      </c>
      <c r="C5333" s="403" t="s">
        <v>343</v>
      </c>
      <c r="D5333" s="403" t="s">
        <v>344</v>
      </c>
      <c r="E5333" s="403" t="s">
        <v>1455</v>
      </c>
      <c r="F5333" s="403">
        <v>0</v>
      </c>
      <c r="O5333" s="403" t="s">
        <v>345</v>
      </c>
      <c r="R5333" s="403">
        <v>4</v>
      </c>
      <c r="S5333" s="403">
        <v>1.3542000000000001</v>
      </c>
      <c r="T5333" s="403">
        <v>4.6669999999999998</v>
      </c>
      <c r="U5333" s="403">
        <v>15.407999999999999</v>
      </c>
      <c r="V5333" s="403">
        <v>26.074999999999999</v>
      </c>
      <c r="W5333" s="403">
        <v>6.8</v>
      </c>
      <c r="X5333" s="404">
        <v>0.30875999999999998</v>
      </c>
      <c r="Y5333" s="403">
        <f>X5333+(S5333*((U5333-INDEX('[1]Center of Mass'!$B$8:$M$105,MATCH(A5333,'[1]Center of Mass'!$B$8:$B$105,0),9))^2+(V5333-INDEX('[1]Center of Mass'!$B$8:$M$105,MATCH(A5333,'[1]Center of Mass'!$B$8:$B$105,0),10))^2))</f>
        <v>310.56872708459997</v>
      </c>
    </row>
    <row r="5334" spans="1:25">
      <c r="A5334" s="403" t="s">
        <v>23</v>
      </c>
      <c r="B5334" s="403" t="s">
        <v>867</v>
      </c>
      <c r="C5334" s="403" t="s">
        <v>343</v>
      </c>
      <c r="D5334" s="403" t="s">
        <v>344</v>
      </c>
      <c r="E5334" s="403" t="s">
        <v>1455</v>
      </c>
      <c r="F5334" s="403">
        <v>0</v>
      </c>
      <c r="O5334" s="403" t="s">
        <v>345</v>
      </c>
      <c r="R5334" s="403">
        <v>4</v>
      </c>
      <c r="S5334" s="403">
        <v>1.3542000000000001</v>
      </c>
      <c r="T5334" s="403">
        <v>4.6669999999999998</v>
      </c>
      <c r="U5334" s="403">
        <v>16.492000000000001</v>
      </c>
      <c r="V5334" s="403">
        <v>26.074999999999999</v>
      </c>
      <c r="W5334" s="403">
        <v>6.8</v>
      </c>
      <c r="X5334" s="404">
        <v>0.30875999999999998</v>
      </c>
      <c r="Y5334" s="403">
        <f>X5334+(S5334*((U5334-INDEX('[1]Center of Mass'!$B$8:$M$105,MATCH(A5334,'[1]Center of Mass'!$B$8:$B$105,0),9))^2+(V5334-INDEX('[1]Center of Mass'!$B$8:$M$105,MATCH(A5334,'[1]Center of Mass'!$B$8:$B$105,0),10))^2))</f>
        <v>293.43478200299995</v>
      </c>
    </row>
    <row r="5335" spans="1:25">
      <c r="A5335" s="403" t="s">
        <v>23</v>
      </c>
      <c r="B5335" s="403" t="s">
        <v>898</v>
      </c>
      <c r="C5335" s="403" t="s">
        <v>343</v>
      </c>
      <c r="D5335" s="403" t="s">
        <v>344</v>
      </c>
      <c r="E5335" s="403" t="s">
        <v>1455</v>
      </c>
      <c r="F5335" s="403">
        <v>0</v>
      </c>
      <c r="O5335" s="403" t="s">
        <v>345</v>
      </c>
      <c r="R5335" s="403">
        <v>4</v>
      </c>
      <c r="S5335" s="403">
        <v>1.3542000000000001</v>
      </c>
      <c r="T5335" s="403">
        <v>4.6669999999999998</v>
      </c>
      <c r="U5335" s="403">
        <v>17.574999999999999</v>
      </c>
      <c r="V5335" s="403">
        <v>26.074999999999999</v>
      </c>
      <c r="W5335" s="403">
        <v>6.8</v>
      </c>
      <c r="X5335" s="404">
        <v>0.30875999999999998</v>
      </c>
      <c r="Y5335" s="403">
        <f>X5335+(S5335*((U5335-INDEX('[1]Center of Mass'!$B$8:$M$105,MATCH(A5335,'[1]Center of Mass'!$B$8:$B$105,0),9))^2+(V5335-INDEX('[1]Center of Mass'!$B$8:$M$105,MATCH(A5335,'[1]Center of Mass'!$B$8:$B$105,0),10))^2))</f>
        <v>279.49476231</v>
      </c>
    </row>
    <row r="5336" spans="1:25">
      <c r="A5336" s="403" t="s">
        <v>23</v>
      </c>
      <c r="B5336" s="403" t="s">
        <v>899</v>
      </c>
      <c r="C5336" s="403" t="s">
        <v>343</v>
      </c>
      <c r="D5336" s="403" t="s">
        <v>344</v>
      </c>
      <c r="E5336" s="403" t="s">
        <v>1455</v>
      </c>
      <c r="F5336" s="403">
        <v>0</v>
      </c>
      <c r="O5336" s="403" t="s">
        <v>345</v>
      </c>
      <c r="R5336" s="403">
        <v>4</v>
      </c>
      <c r="S5336" s="403">
        <v>1.3542000000000001</v>
      </c>
      <c r="T5336" s="403">
        <v>4.6669999999999998</v>
      </c>
      <c r="U5336" s="403">
        <v>18.658000000000001</v>
      </c>
      <c r="V5336" s="403">
        <v>26.074999999999999</v>
      </c>
      <c r="W5336" s="403">
        <v>6.8</v>
      </c>
      <c r="X5336" s="404">
        <v>0.30875999999999998</v>
      </c>
      <c r="Y5336" s="403">
        <f>X5336+(S5336*((U5336-INDEX('[1]Center of Mass'!$B$8:$M$105,MATCH(A5336,'[1]Center of Mass'!$B$8:$B$105,0),9))^2+(V5336-INDEX('[1]Center of Mass'!$B$8:$M$105,MATCH(A5336,'[1]Center of Mass'!$B$8:$B$105,0),10))^2))</f>
        <v>268.73139518459993</v>
      </c>
    </row>
    <row r="5337" spans="1:25">
      <c r="A5337" s="403" t="s">
        <v>23</v>
      </c>
      <c r="B5337" s="403" t="s">
        <v>901</v>
      </c>
      <c r="C5337" s="403" t="s">
        <v>343</v>
      </c>
      <c r="D5337" s="403" t="s">
        <v>344</v>
      </c>
      <c r="E5337" s="403" t="s">
        <v>1455</v>
      </c>
      <c r="F5337" s="403">
        <v>0</v>
      </c>
      <c r="O5337" s="403" t="s">
        <v>345</v>
      </c>
      <c r="R5337" s="403">
        <v>4</v>
      </c>
      <c r="S5337" s="403">
        <v>0.64959999999999996</v>
      </c>
      <c r="T5337" s="403">
        <v>3.4830000000000001</v>
      </c>
      <c r="U5337" s="403">
        <v>-0.6</v>
      </c>
      <c r="V5337" s="403">
        <v>26.971</v>
      </c>
      <c r="W5337" s="403">
        <v>6.8</v>
      </c>
      <c r="X5337" s="404">
        <v>9.3812999999999994E-2</v>
      </c>
      <c r="Y5337" s="403">
        <f>X5337+(S5337*((U5337-INDEX('[1]Center of Mass'!$B$8:$M$105,MATCH(A5337,'[1]Center of Mass'!$B$8:$B$105,0),9))^2+(V5337-INDEX('[1]Center of Mass'!$B$8:$M$105,MATCH(A5337,'[1]Center of Mass'!$B$8:$B$105,0),10))^2))</f>
        <v>464.53515820000001</v>
      </c>
    </row>
    <row r="5338" spans="1:25">
      <c r="A5338" s="403" t="s">
        <v>23</v>
      </c>
      <c r="B5338" s="403" t="s">
        <v>902</v>
      </c>
      <c r="C5338" s="403" t="s">
        <v>343</v>
      </c>
      <c r="D5338" s="403" t="s">
        <v>344</v>
      </c>
      <c r="E5338" s="403" t="s">
        <v>1455</v>
      </c>
      <c r="F5338" s="403">
        <v>0</v>
      </c>
      <c r="O5338" s="403" t="s">
        <v>345</v>
      </c>
      <c r="R5338" s="403">
        <v>4</v>
      </c>
      <c r="S5338" s="403">
        <v>0.59550000000000003</v>
      </c>
      <c r="T5338" s="403">
        <v>3.2829999999999999</v>
      </c>
      <c r="U5338" s="403">
        <v>0.55000000000000004</v>
      </c>
      <c r="V5338" s="403">
        <v>26.971</v>
      </c>
      <c r="W5338" s="403">
        <v>6.8</v>
      </c>
      <c r="X5338" s="404">
        <v>7.4582999999999997E-2</v>
      </c>
      <c r="Y5338" s="403">
        <f>X5338+(S5338*((U5338-INDEX('[1]Center of Mass'!$B$8:$M$105,MATCH(A5338,'[1]Center of Mass'!$B$8:$B$105,0),9))^2+(V5338-INDEX('[1]Center of Mass'!$B$8:$M$105,MATCH(A5338,'[1]Center of Mass'!$B$8:$B$105,0),10))^2))</f>
        <v>395.96287878750007</v>
      </c>
    </row>
    <row r="5339" spans="1:25">
      <c r="A5339" s="403" t="s">
        <v>23</v>
      </c>
      <c r="B5339" s="403" t="s">
        <v>903</v>
      </c>
      <c r="C5339" s="403" t="s">
        <v>343</v>
      </c>
      <c r="D5339" s="403" t="s">
        <v>344</v>
      </c>
      <c r="E5339" s="403" t="s">
        <v>1455</v>
      </c>
      <c r="F5339" s="403">
        <v>0</v>
      </c>
      <c r="O5339" s="403" t="s">
        <v>345</v>
      </c>
      <c r="R5339" s="403">
        <v>4</v>
      </c>
      <c r="S5339" s="403">
        <v>0.59550000000000003</v>
      </c>
      <c r="T5339" s="403">
        <v>3.2829999999999999</v>
      </c>
      <c r="U5339" s="403">
        <v>1.65</v>
      </c>
      <c r="V5339" s="403">
        <v>26.971</v>
      </c>
      <c r="W5339" s="403">
        <v>6.8</v>
      </c>
      <c r="X5339" s="404">
        <v>7.4582999999999997E-2</v>
      </c>
      <c r="Y5339" s="403">
        <f>X5339+(S5339*((U5339-INDEX('[1]Center of Mass'!$B$8:$M$105,MATCH(A5339,'[1]Center of Mass'!$B$8:$B$105,0),9))^2+(V5339-INDEX('[1]Center of Mass'!$B$8:$M$105,MATCH(A5339,'[1]Center of Mass'!$B$8:$B$105,0),10))^2))</f>
        <v>368.86215018750011</v>
      </c>
    </row>
    <row r="5340" spans="1:25">
      <c r="A5340" s="403" t="s">
        <v>23</v>
      </c>
      <c r="B5340" s="403" t="s">
        <v>904</v>
      </c>
      <c r="C5340" s="403" t="s">
        <v>343</v>
      </c>
      <c r="D5340" s="403" t="s">
        <v>344</v>
      </c>
      <c r="E5340" s="403" t="s">
        <v>1455</v>
      </c>
      <c r="F5340" s="403">
        <v>0</v>
      </c>
      <c r="O5340" s="403" t="s">
        <v>345</v>
      </c>
      <c r="R5340" s="403">
        <v>4</v>
      </c>
      <c r="S5340" s="403">
        <v>0.59550000000000003</v>
      </c>
      <c r="T5340" s="403">
        <v>3.2829999999999999</v>
      </c>
      <c r="U5340" s="403">
        <v>2.75</v>
      </c>
      <c r="V5340" s="403">
        <v>26.971</v>
      </c>
      <c r="W5340" s="403">
        <v>6.8</v>
      </c>
      <c r="X5340" s="404">
        <v>7.4582999999999997E-2</v>
      </c>
      <c r="Y5340" s="403">
        <f>X5340+(S5340*((U5340-INDEX('[1]Center of Mass'!$B$8:$M$105,MATCH(A5340,'[1]Center of Mass'!$B$8:$B$105,0),9))^2+(V5340-INDEX('[1]Center of Mass'!$B$8:$M$105,MATCH(A5340,'[1]Center of Mass'!$B$8:$B$105,0),10))^2))</f>
        <v>343.20253158750006</v>
      </c>
    </row>
    <row r="5341" spans="1:25">
      <c r="A5341" s="403" t="s">
        <v>23</v>
      </c>
      <c r="B5341" s="403" t="s">
        <v>905</v>
      </c>
      <c r="C5341" s="403" t="s">
        <v>343</v>
      </c>
      <c r="D5341" s="403" t="s">
        <v>344</v>
      </c>
      <c r="E5341" s="403" t="s">
        <v>1455</v>
      </c>
      <c r="F5341" s="403">
        <v>0</v>
      </c>
      <c r="O5341" s="403" t="s">
        <v>345</v>
      </c>
      <c r="R5341" s="403">
        <v>4</v>
      </c>
      <c r="S5341" s="403">
        <v>0.52780000000000005</v>
      </c>
      <c r="T5341" s="403">
        <v>3.0329999999999999</v>
      </c>
      <c r="U5341" s="403">
        <v>3.7869999999999999</v>
      </c>
      <c r="V5341" s="403">
        <v>26.971</v>
      </c>
      <c r="W5341" s="403">
        <v>6.8</v>
      </c>
      <c r="X5341" s="404">
        <v>5.4698999999999998E-2</v>
      </c>
      <c r="Y5341" s="403">
        <f>X5341+(S5341*((U5341-INDEX('[1]Center of Mass'!$B$8:$M$105,MATCH(A5341,'[1]Center of Mass'!$B$8:$B$105,0),9))^2+(V5341-INDEX('[1]Center of Mass'!$B$8:$M$105,MATCH(A5341,'[1]Center of Mass'!$B$8:$B$105,0),10))^2))</f>
        <v>283.90349641400007</v>
      </c>
    </row>
    <row r="5342" spans="1:25">
      <c r="A5342" s="403" t="s">
        <v>23</v>
      </c>
      <c r="B5342" s="403" t="s">
        <v>906</v>
      </c>
      <c r="C5342" s="403" t="s">
        <v>343</v>
      </c>
      <c r="D5342" s="403" t="s">
        <v>344</v>
      </c>
      <c r="E5342" s="403" t="s">
        <v>1455</v>
      </c>
      <c r="F5342" s="403">
        <v>0</v>
      </c>
      <c r="O5342" s="403" t="s">
        <v>345</v>
      </c>
      <c r="R5342" s="403">
        <v>4</v>
      </c>
      <c r="S5342" s="403">
        <v>0.52780000000000005</v>
      </c>
      <c r="T5342" s="403">
        <v>3.0329999999999999</v>
      </c>
      <c r="U5342" s="403">
        <v>4.7619999999999996</v>
      </c>
      <c r="V5342" s="403">
        <v>26.971</v>
      </c>
      <c r="W5342" s="403">
        <v>6.8</v>
      </c>
      <c r="X5342" s="404">
        <v>5.4698999999999998E-2</v>
      </c>
      <c r="Y5342" s="403">
        <f>X5342+(S5342*((U5342-INDEX('[1]Center of Mass'!$B$8:$M$105,MATCH(A5342,'[1]Center of Mass'!$B$8:$B$105,0),9))^2+(V5342-INDEX('[1]Center of Mass'!$B$8:$M$105,MATCH(A5342,'[1]Center of Mass'!$B$8:$B$105,0),10))^2))</f>
        <v>265.88048549900009</v>
      </c>
    </row>
    <row r="5343" spans="1:25">
      <c r="A5343" s="403" t="s">
        <v>23</v>
      </c>
      <c r="B5343" s="403" t="s">
        <v>868</v>
      </c>
      <c r="C5343" s="403" t="s">
        <v>343</v>
      </c>
      <c r="D5343" s="403" t="s">
        <v>344</v>
      </c>
      <c r="E5343" s="403" t="s">
        <v>1455</v>
      </c>
      <c r="F5343" s="403">
        <v>0</v>
      </c>
      <c r="O5343" s="403" t="s">
        <v>345</v>
      </c>
      <c r="R5343" s="403">
        <v>4</v>
      </c>
      <c r="S5343" s="403">
        <v>0.52780000000000005</v>
      </c>
      <c r="T5343" s="403">
        <v>3.0329999999999999</v>
      </c>
      <c r="U5343" s="403">
        <v>5.7370000000000001</v>
      </c>
      <c r="V5343" s="403">
        <v>26.971</v>
      </c>
      <c r="W5343" s="403">
        <v>6.8</v>
      </c>
      <c r="X5343" s="404">
        <v>5.4698999999999998E-2</v>
      </c>
      <c r="Y5343" s="403">
        <f>X5343+(S5343*((U5343-INDEX('[1]Center of Mass'!$B$8:$M$105,MATCH(A5343,'[1]Center of Mass'!$B$8:$B$105,0),9))^2+(V5343-INDEX('[1]Center of Mass'!$B$8:$M$105,MATCH(A5343,'[1]Center of Mass'!$B$8:$B$105,0),10))^2))</f>
        <v>248.86095433399998</v>
      </c>
    </row>
    <row r="5344" spans="1:25">
      <c r="A5344" s="403" t="s">
        <v>23</v>
      </c>
      <c r="B5344" s="403" t="s">
        <v>869</v>
      </c>
      <c r="C5344" s="403" t="s">
        <v>343</v>
      </c>
      <c r="D5344" s="403" t="s">
        <v>344</v>
      </c>
      <c r="E5344" s="403" t="s">
        <v>1455</v>
      </c>
      <c r="F5344" s="403">
        <v>0</v>
      </c>
      <c r="O5344" s="403" t="s">
        <v>345</v>
      </c>
      <c r="R5344" s="403">
        <v>4</v>
      </c>
      <c r="S5344" s="403">
        <v>0.52780000000000005</v>
      </c>
      <c r="T5344" s="403">
        <v>3.0329999999999999</v>
      </c>
      <c r="U5344" s="403">
        <v>6.7119999999999997</v>
      </c>
      <c r="V5344" s="403">
        <v>26.971</v>
      </c>
      <c r="W5344" s="403">
        <v>6.8</v>
      </c>
      <c r="X5344" s="404">
        <v>5.4698999999999998E-2</v>
      </c>
      <c r="Y5344" s="403">
        <f>X5344+(S5344*((U5344-INDEX('[1]Center of Mass'!$B$8:$M$105,MATCH(A5344,'[1]Center of Mass'!$B$8:$B$105,0),9))^2+(V5344-INDEX('[1]Center of Mass'!$B$8:$M$105,MATCH(A5344,'[1]Center of Mass'!$B$8:$B$105,0),10))^2))</f>
        <v>232.84490291900002</v>
      </c>
    </row>
    <row r="5345" spans="1:25">
      <c r="A5345" s="403" t="s">
        <v>23</v>
      </c>
      <c r="B5345" s="403" t="s">
        <v>840</v>
      </c>
      <c r="C5345" s="403" t="s">
        <v>343</v>
      </c>
      <c r="D5345" s="403" t="s">
        <v>344</v>
      </c>
      <c r="E5345" s="403" t="s">
        <v>1455</v>
      </c>
      <c r="F5345" s="403">
        <v>0</v>
      </c>
      <c r="O5345" s="403" t="s">
        <v>345</v>
      </c>
      <c r="R5345" s="403">
        <v>4</v>
      </c>
      <c r="S5345" s="403">
        <v>0.86609999999999998</v>
      </c>
      <c r="T5345" s="403">
        <v>4.2830000000000004</v>
      </c>
      <c r="U5345" s="403">
        <v>8</v>
      </c>
      <c r="V5345" s="403">
        <v>26.971</v>
      </c>
      <c r="W5345" s="403">
        <v>6.8</v>
      </c>
      <c r="X5345" s="404">
        <v>0.20591999999999999</v>
      </c>
      <c r="Y5345" s="403">
        <f>X5345+(S5345*((U5345-INDEX('[1]Center of Mass'!$B$8:$M$105,MATCH(A5345,'[1]Center of Mass'!$B$8:$B$105,0),9))^2+(V5345-INDEX('[1]Center of Mass'!$B$8:$M$105,MATCH(A5345,'[1]Center of Mass'!$B$8:$B$105,0),10))^2))</f>
        <v>350.01151964250005</v>
      </c>
    </row>
    <row r="5346" spans="1:25">
      <c r="A5346" s="403" t="s">
        <v>23</v>
      </c>
      <c r="B5346" s="403" t="s">
        <v>843</v>
      </c>
      <c r="C5346" s="403" t="s">
        <v>343</v>
      </c>
      <c r="D5346" s="403" t="s">
        <v>344</v>
      </c>
      <c r="E5346" s="403" t="s">
        <v>1455</v>
      </c>
      <c r="F5346" s="403">
        <v>0</v>
      </c>
      <c r="O5346" s="403" t="s">
        <v>345</v>
      </c>
      <c r="R5346" s="403">
        <v>4</v>
      </c>
      <c r="S5346" s="403">
        <v>0.51429999999999998</v>
      </c>
      <c r="T5346" s="403">
        <v>2.9830000000000001</v>
      </c>
      <c r="U5346" s="403">
        <v>11.275</v>
      </c>
      <c r="V5346" s="403">
        <v>26.971</v>
      </c>
      <c r="W5346" s="403">
        <v>6.8</v>
      </c>
      <c r="X5346" s="404">
        <v>5.1234000000000002E-2</v>
      </c>
      <c r="Y5346" s="403">
        <f>X5346+(S5346*((U5346-INDEX('[1]Center of Mass'!$B$8:$M$105,MATCH(A5346,'[1]Center of Mass'!$B$8:$B$105,0),9))^2+(V5346-INDEX('[1]Center of Mass'!$B$8:$M$105,MATCH(A5346,'[1]Center of Mass'!$B$8:$B$105,0),10))^2))</f>
        <v>166.84553847499998</v>
      </c>
    </row>
    <row r="5347" spans="1:25">
      <c r="A5347" s="403" t="s">
        <v>23</v>
      </c>
      <c r="B5347" s="403" t="s">
        <v>844</v>
      </c>
      <c r="C5347" s="403" t="s">
        <v>343</v>
      </c>
      <c r="D5347" s="403" t="s">
        <v>344</v>
      </c>
      <c r="E5347" s="403" t="s">
        <v>1455</v>
      </c>
      <c r="F5347" s="403">
        <v>0</v>
      </c>
      <c r="O5347" s="403" t="s">
        <v>345</v>
      </c>
      <c r="R5347" s="403">
        <v>4</v>
      </c>
      <c r="S5347" s="403">
        <v>0.51429999999999998</v>
      </c>
      <c r="T5347" s="403">
        <v>2.9830000000000001</v>
      </c>
      <c r="U5347" s="403">
        <v>12.225</v>
      </c>
      <c r="V5347" s="403">
        <v>26.971</v>
      </c>
      <c r="W5347" s="403">
        <v>6.8</v>
      </c>
      <c r="X5347" s="404">
        <v>5.1234000000000002E-2</v>
      </c>
      <c r="Y5347" s="403">
        <f>X5347+(S5347*((U5347-INDEX('[1]Center of Mass'!$B$8:$M$105,MATCH(A5347,'[1]Center of Mass'!$B$8:$B$105,0),9))^2+(V5347-INDEX('[1]Center of Mass'!$B$8:$M$105,MATCH(A5347,'[1]Center of Mass'!$B$8:$B$105,0),10))^2))</f>
        <v>157.03866035500002</v>
      </c>
    </row>
    <row r="5348" spans="1:25">
      <c r="A5348" s="403" t="s">
        <v>23</v>
      </c>
      <c r="B5348" s="403" t="s">
        <v>845</v>
      </c>
      <c r="C5348" s="403" t="s">
        <v>343</v>
      </c>
      <c r="D5348" s="403" t="s">
        <v>344</v>
      </c>
      <c r="E5348" s="403" t="s">
        <v>1455</v>
      </c>
      <c r="F5348" s="403">
        <v>0</v>
      </c>
      <c r="O5348" s="403" t="s">
        <v>345</v>
      </c>
      <c r="R5348" s="403">
        <v>4</v>
      </c>
      <c r="S5348" s="403">
        <v>0.58640000000000003</v>
      </c>
      <c r="T5348" s="403">
        <v>3.2490000000000001</v>
      </c>
      <c r="U5348" s="403">
        <v>13.242000000000001</v>
      </c>
      <c r="V5348" s="403">
        <v>26.971</v>
      </c>
      <c r="W5348" s="403">
        <v>6.8</v>
      </c>
      <c r="X5348" s="404">
        <v>7.1674000000000002E-2</v>
      </c>
      <c r="Y5348" s="403">
        <f>X5348+(S5348*((U5348-INDEX('[1]Center of Mass'!$B$8:$M$105,MATCH(A5348,'[1]Center of Mass'!$B$8:$B$105,0),9))^2+(V5348-INDEX('[1]Center of Mass'!$B$8:$M$105,MATCH(A5348,'[1]Center of Mass'!$B$8:$B$105,0),10))^2))</f>
        <v>168.26999691600003</v>
      </c>
    </row>
    <row r="5349" spans="1:25">
      <c r="A5349" s="403" t="s">
        <v>23</v>
      </c>
      <c r="B5349" s="403" t="s">
        <v>846</v>
      </c>
      <c r="C5349" s="403" t="s">
        <v>343</v>
      </c>
      <c r="D5349" s="403" t="s">
        <v>344</v>
      </c>
      <c r="E5349" s="403" t="s">
        <v>1455</v>
      </c>
      <c r="F5349" s="403">
        <v>0</v>
      </c>
      <c r="O5349" s="403" t="s">
        <v>345</v>
      </c>
      <c r="R5349" s="403">
        <v>4</v>
      </c>
      <c r="S5349" s="403">
        <v>0.58640000000000003</v>
      </c>
      <c r="T5349" s="403">
        <v>3.2490000000000001</v>
      </c>
      <c r="U5349" s="403">
        <v>14.324999999999999</v>
      </c>
      <c r="V5349" s="403">
        <v>26.971</v>
      </c>
      <c r="W5349" s="403">
        <v>6.8</v>
      </c>
      <c r="X5349" s="404">
        <v>7.1674000000000002E-2</v>
      </c>
      <c r="Y5349" s="403">
        <f>X5349+(S5349*((U5349-INDEX('[1]Center of Mass'!$B$8:$M$105,MATCH(A5349,'[1]Center of Mass'!$B$8:$B$105,0),9))^2+(V5349-INDEX('[1]Center of Mass'!$B$8:$M$105,MATCH(A5349,'[1]Center of Mass'!$B$8:$B$105,0),10))^2))</f>
        <v>158.10568236</v>
      </c>
    </row>
    <row r="5350" spans="1:25">
      <c r="A5350" s="403" t="s">
        <v>23</v>
      </c>
      <c r="B5350" s="403" t="s">
        <v>847</v>
      </c>
      <c r="C5350" s="403" t="s">
        <v>343</v>
      </c>
      <c r="D5350" s="403" t="s">
        <v>344</v>
      </c>
      <c r="E5350" s="403" t="s">
        <v>1455</v>
      </c>
      <c r="F5350" s="403">
        <v>0</v>
      </c>
      <c r="O5350" s="403" t="s">
        <v>345</v>
      </c>
      <c r="R5350" s="403">
        <v>4</v>
      </c>
      <c r="S5350" s="403">
        <v>0.58640000000000003</v>
      </c>
      <c r="T5350" s="403">
        <v>3.2490000000000001</v>
      </c>
      <c r="U5350" s="403">
        <v>15.407999999999999</v>
      </c>
      <c r="V5350" s="403">
        <v>26.971</v>
      </c>
      <c r="W5350" s="403">
        <v>6.8</v>
      </c>
      <c r="X5350" s="404">
        <v>7.1674000000000002E-2</v>
      </c>
      <c r="Y5350" s="403">
        <f>X5350+(S5350*((U5350-INDEX('[1]Center of Mass'!$B$8:$M$105,MATCH(A5350,'[1]Center of Mass'!$B$8:$B$105,0),9))^2+(V5350-INDEX('[1]Center of Mass'!$B$8:$M$105,MATCH(A5350,'[1]Center of Mass'!$B$8:$B$105,0),10))^2))</f>
        <v>149.3169320232</v>
      </c>
    </row>
    <row r="5351" spans="1:25">
      <c r="A5351" s="403" t="s">
        <v>23</v>
      </c>
      <c r="B5351" s="403" t="s">
        <v>848</v>
      </c>
      <c r="C5351" s="403" t="s">
        <v>343</v>
      </c>
      <c r="D5351" s="403" t="s">
        <v>344</v>
      </c>
      <c r="E5351" s="403" t="s">
        <v>1455</v>
      </c>
      <c r="F5351" s="403">
        <v>0</v>
      </c>
      <c r="O5351" s="403" t="s">
        <v>345</v>
      </c>
      <c r="R5351" s="403">
        <v>4</v>
      </c>
      <c r="S5351" s="403">
        <v>0.58640000000000003</v>
      </c>
      <c r="T5351" s="403">
        <v>3.2490000000000001</v>
      </c>
      <c r="U5351" s="403">
        <v>16.492000000000001</v>
      </c>
      <c r="V5351" s="403">
        <v>26.971</v>
      </c>
      <c r="W5351" s="403">
        <v>6.8</v>
      </c>
      <c r="X5351" s="404">
        <v>7.1674000000000002E-2</v>
      </c>
      <c r="Y5351" s="403">
        <f>X5351+(S5351*((U5351-INDEX('[1]Center of Mass'!$B$8:$M$105,MATCH(A5351,'[1]Center of Mass'!$B$8:$B$105,0),9))^2+(V5351-INDEX('[1]Center of Mass'!$B$8:$M$105,MATCH(A5351,'[1]Center of Mass'!$B$8:$B$105,0),10))^2))</f>
        <v>141.897536516</v>
      </c>
    </row>
    <row r="5352" spans="1:25">
      <c r="A5352" s="403" t="s">
        <v>23</v>
      </c>
      <c r="B5352" s="403" t="s">
        <v>849</v>
      </c>
      <c r="C5352" s="403" t="s">
        <v>343</v>
      </c>
      <c r="D5352" s="403" t="s">
        <v>344</v>
      </c>
      <c r="E5352" s="403" t="s">
        <v>1455</v>
      </c>
      <c r="F5352" s="403">
        <v>0</v>
      </c>
      <c r="O5352" s="403" t="s">
        <v>345</v>
      </c>
      <c r="R5352" s="403">
        <v>4</v>
      </c>
      <c r="S5352" s="403">
        <v>0.58640000000000003</v>
      </c>
      <c r="T5352" s="403">
        <v>3.2490000000000001</v>
      </c>
      <c r="U5352" s="403">
        <v>17.574999999999999</v>
      </c>
      <c r="V5352" s="403">
        <v>26.971</v>
      </c>
      <c r="W5352" s="403">
        <v>6.8</v>
      </c>
      <c r="X5352" s="404">
        <v>7.1674000000000002E-2</v>
      </c>
      <c r="Y5352" s="403">
        <f>X5352+(S5352*((U5352-INDEX('[1]Center of Mass'!$B$8:$M$105,MATCH(A5352,'[1]Center of Mass'!$B$8:$B$105,0),9))^2+(V5352-INDEX('[1]Center of Mass'!$B$8:$M$105,MATCH(A5352,'[1]Center of Mass'!$B$8:$B$105,0),10))^2))</f>
        <v>135.86118476000001</v>
      </c>
    </row>
    <row r="5353" spans="1:25">
      <c r="A5353" s="403" t="s">
        <v>23</v>
      </c>
      <c r="B5353" s="403" t="s">
        <v>850</v>
      </c>
      <c r="C5353" s="403" t="s">
        <v>343</v>
      </c>
      <c r="D5353" s="403" t="s">
        <v>344</v>
      </c>
      <c r="E5353" s="403" t="s">
        <v>1455</v>
      </c>
      <c r="F5353" s="403">
        <v>0</v>
      </c>
      <c r="O5353" s="403" t="s">
        <v>345</v>
      </c>
      <c r="R5353" s="403">
        <v>4</v>
      </c>
      <c r="S5353" s="403">
        <v>0.58640000000000003</v>
      </c>
      <c r="T5353" s="403">
        <v>3.2490000000000001</v>
      </c>
      <c r="U5353" s="403">
        <v>18.658000000000001</v>
      </c>
      <c r="V5353" s="403">
        <v>26.971</v>
      </c>
      <c r="W5353" s="403">
        <v>6.8</v>
      </c>
      <c r="X5353" s="404">
        <v>7.1674000000000002E-2</v>
      </c>
      <c r="Y5353" s="403">
        <f>X5353+(S5353*((U5353-INDEX('[1]Center of Mass'!$B$8:$M$105,MATCH(A5353,'[1]Center of Mass'!$B$8:$B$105,0),9))^2+(V5353-INDEX('[1]Center of Mass'!$B$8:$M$105,MATCH(A5353,'[1]Center of Mass'!$B$8:$B$105,0),10))^2))</f>
        <v>131.20039722319999</v>
      </c>
    </row>
    <row r="5354" spans="1:25">
      <c r="A5354" s="403" t="s">
        <v>23</v>
      </c>
      <c r="B5354" s="403" t="s">
        <v>916</v>
      </c>
      <c r="C5354" s="403" t="s">
        <v>343</v>
      </c>
      <c r="D5354" s="403" t="s">
        <v>344</v>
      </c>
      <c r="E5354" s="403" t="s">
        <v>1455</v>
      </c>
      <c r="F5354" s="403">
        <v>0</v>
      </c>
      <c r="O5354" s="403" t="s">
        <v>345</v>
      </c>
      <c r="R5354" s="403">
        <v>4</v>
      </c>
      <c r="S5354" s="403">
        <v>1.2315</v>
      </c>
      <c r="T5354" s="403">
        <v>4.4390000000000001</v>
      </c>
      <c r="U5354" s="403">
        <v>0.55000000000000004</v>
      </c>
      <c r="V5354" s="403">
        <v>27.800999999999998</v>
      </c>
      <c r="W5354" s="403">
        <v>6.8</v>
      </c>
      <c r="X5354" s="404">
        <v>0.25280999999999998</v>
      </c>
      <c r="Y5354" s="403">
        <f>X5354+(S5354*((U5354-INDEX('[1]Center of Mass'!$B$8:$M$105,MATCH(A5354,'[1]Center of Mass'!$B$8:$B$105,0),9))^2+(V5354-INDEX('[1]Center of Mass'!$B$8:$M$105,MATCH(A5354,'[1]Center of Mass'!$B$8:$B$105,0),10))^2))</f>
        <v>849.69582750749987</v>
      </c>
    </row>
    <row r="5355" spans="1:25">
      <c r="A5355" s="403" t="s">
        <v>23</v>
      </c>
      <c r="B5355" s="403" t="s">
        <v>917</v>
      </c>
      <c r="C5355" s="403" t="s">
        <v>343</v>
      </c>
      <c r="D5355" s="403" t="s">
        <v>344</v>
      </c>
      <c r="E5355" s="403" t="s">
        <v>1455</v>
      </c>
      <c r="F5355" s="403">
        <v>0</v>
      </c>
      <c r="O5355" s="403" t="s">
        <v>345</v>
      </c>
      <c r="R5355" s="403">
        <v>4</v>
      </c>
      <c r="S5355" s="403">
        <v>1.2315</v>
      </c>
      <c r="T5355" s="403">
        <v>4.4390000000000001</v>
      </c>
      <c r="U5355" s="403">
        <v>1.65</v>
      </c>
      <c r="V5355" s="403">
        <v>27.800999999999998</v>
      </c>
      <c r="W5355" s="403">
        <v>6.8</v>
      </c>
      <c r="X5355" s="404">
        <v>0.25280999999999998</v>
      </c>
      <c r="Y5355" s="403">
        <f>X5355+(S5355*((U5355-INDEX('[1]Center of Mass'!$B$8:$M$105,MATCH(A5355,'[1]Center of Mass'!$B$8:$B$105,0),9))^2+(V5355-INDEX('[1]Center of Mass'!$B$8:$M$105,MATCH(A5355,'[1]Center of Mass'!$B$8:$B$105,0),10))^2))</f>
        <v>793.65124770750003</v>
      </c>
    </row>
    <row r="5356" spans="1:25">
      <c r="A5356" s="403" t="s">
        <v>23</v>
      </c>
      <c r="B5356" s="403" t="s">
        <v>918</v>
      </c>
      <c r="C5356" s="403" t="s">
        <v>343</v>
      </c>
      <c r="D5356" s="403" t="s">
        <v>344</v>
      </c>
      <c r="E5356" s="403" t="s">
        <v>1455</v>
      </c>
      <c r="F5356" s="403">
        <v>0</v>
      </c>
      <c r="O5356" s="403" t="s">
        <v>345</v>
      </c>
      <c r="R5356" s="403">
        <v>4</v>
      </c>
      <c r="S5356" s="403">
        <v>1.2315</v>
      </c>
      <c r="T5356" s="403">
        <v>4.4390000000000001</v>
      </c>
      <c r="U5356" s="403">
        <v>2.75</v>
      </c>
      <c r="V5356" s="403">
        <v>27.800999999999998</v>
      </c>
      <c r="W5356" s="403">
        <v>6.8</v>
      </c>
      <c r="X5356" s="404">
        <v>0.25280999999999998</v>
      </c>
      <c r="Y5356" s="403">
        <f>X5356+(S5356*((U5356-INDEX('[1]Center of Mass'!$B$8:$M$105,MATCH(A5356,'[1]Center of Mass'!$B$8:$B$105,0),9))^2+(V5356-INDEX('[1]Center of Mass'!$B$8:$M$105,MATCH(A5356,'[1]Center of Mass'!$B$8:$B$105,0),10))^2))</f>
        <v>740.58689790749997</v>
      </c>
    </row>
    <row r="5357" spans="1:25">
      <c r="A5357" s="403" t="s">
        <v>23</v>
      </c>
      <c r="B5357" s="403" t="s">
        <v>908</v>
      </c>
      <c r="C5357" s="403" t="s">
        <v>343</v>
      </c>
      <c r="D5357" s="403" t="s">
        <v>344</v>
      </c>
      <c r="E5357" s="403" t="s">
        <v>1455</v>
      </c>
      <c r="F5357" s="403">
        <v>0</v>
      </c>
      <c r="O5357" s="403" t="s">
        <v>345</v>
      </c>
      <c r="R5357" s="403">
        <v>4</v>
      </c>
      <c r="S5357" s="403">
        <v>1.0915999999999999</v>
      </c>
      <c r="T5357" s="403">
        <v>4.1890000000000001</v>
      </c>
      <c r="U5357" s="403">
        <v>3.7879999999999998</v>
      </c>
      <c r="V5357" s="403">
        <v>27.800999999999998</v>
      </c>
      <c r="W5357" s="403">
        <v>6.8</v>
      </c>
      <c r="X5357" s="404">
        <v>0.20049</v>
      </c>
      <c r="Y5357" s="403">
        <f>X5357+(S5357*((U5357-INDEX('[1]Center of Mass'!$B$8:$M$105,MATCH(A5357,'[1]Center of Mass'!$B$8:$B$105,0),9))^2+(V5357-INDEX('[1]Center of Mass'!$B$8:$M$105,MATCH(A5357,'[1]Center of Mass'!$B$8:$B$105,0),10))^2))</f>
        <v>614.46914931079982</v>
      </c>
    </row>
    <row r="5358" spans="1:25">
      <c r="A5358" s="403" t="s">
        <v>23</v>
      </c>
      <c r="B5358" s="403" t="s">
        <v>871</v>
      </c>
      <c r="C5358" s="403" t="s">
        <v>343</v>
      </c>
      <c r="D5358" s="403" t="s">
        <v>344</v>
      </c>
      <c r="E5358" s="403" t="s">
        <v>1455</v>
      </c>
      <c r="F5358" s="403">
        <v>0</v>
      </c>
      <c r="O5358" s="403" t="s">
        <v>345</v>
      </c>
      <c r="R5358" s="403">
        <v>4</v>
      </c>
      <c r="S5358" s="403">
        <v>1.0915999999999999</v>
      </c>
      <c r="T5358" s="403">
        <v>4.1890000000000001</v>
      </c>
      <c r="U5358" s="403">
        <v>4.7629999999999999</v>
      </c>
      <c r="V5358" s="403">
        <v>27.800999999999998</v>
      </c>
      <c r="W5358" s="403">
        <v>6.8</v>
      </c>
      <c r="X5358" s="404">
        <v>0.20049</v>
      </c>
      <c r="Y5358" s="403">
        <f>X5358+(S5358*((U5358-INDEX('[1]Center of Mass'!$B$8:$M$105,MATCH(A5358,'[1]Center of Mass'!$B$8:$B$105,0),9))^2+(V5358-INDEX('[1]Center of Mass'!$B$8:$M$105,MATCH(A5358,'[1]Center of Mass'!$B$8:$B$105,0),10))^2))</f>
        <v>577.19594880080001</v>
      </c>
    </row>
    <row r="5359" spans="1:25">
      <c r="A5359" s="403" t="s">
        <v>23</v>
      </c>
      <c r="B5359" s="403" t="s">
        <v>851</v>
      </c>
      <c r="C5359" s="403" t="s">
        <v>343</v>
      </c>
      <c r="D5359" s="403" t="s">
        <v>344</v>
      </c>
      <c r="E5359" s="403" t="s">
        <v>1455</v>
      </c>
      <c r="F5359" s="403">
        <v>0</v>
      </c>
      <c r="O5359" s="403" t="s">
        <v>345</v>
      </c>
      <c r="R5359" s="403">
        <v>4</v>
      </c>
      <c r="S5359" s="403">
        <v>1.0915999999999999</v>
      </c>
      <c r="T5359" s="403">
        <v>4.1890000000000001</v>
      </c>
      <c r="U5359" s="403">
        <v>5.7380000000000004</v>
      </c>
      <c r="V5359" s="403">
        <v>27.800999999999998</v>
      </c>
      <c r="W5359" s="403">
        <v>6.8</v>
      </c>
      <c r="X5359" s="404">
        <v>0.20049</v>
      </c>
      <c r="Y5359" s="403">
        <f>X5359+(S5359*((U5359-INDEX('[1]Center of Mass'!$B$8:$M$105,MATCH(A5359,'[1]Center of Mass'!$B$8:$B$105,0),9))^2+(V5359-INDEX('[1]Center of Mass'!$B$8:$M$105,MATCH(A5359,'[1]Center of Mass'!$B$8:$B$105,0),10))^2))</f>
        <v>541.99815279079985</v>
      </c>
    </row>
    <row r="5360" spans="1:25">
      <c r="A5360" s="403" t="s">
        <v>23</v>
      </c>
      <c r="B5360" s="403" t="s">
        <v>578</v>
      </c>
      <c r="C5360" s="403" t="s">
        <v>343</v>
      </c>
      <c r="D5360" s="403" t="s">
        <v>344</v>
      </c>
      <c r="E5360" s="403" t="s">
        <v>1455</v>
      </c>
      <c r="F5360" s="403">
        <v>0</v>
      </c>
      <c r="O5360" s="403" t="s">
        <v>345</v>
      </c>
      <c r="R5360" s="403">
        <v>4</v>
      </c>
      <c r="S5360" s="403">
        <v>1.0915999999999999</v>
      </c>
      <c r="T5360" s="403">
        <v>4.1890000000000001</v>
      </c>
      <c r="U5360" s="403">
        <v>6.7130000000000001</v>
      </c>
      <c r="V5360" s="403">
        <v>27.800999999999998</v>
      </c>
      <c r="W5360" s="403">
        <v>6.8</v>
      </c>
      <c r="X5360" s="404">
        <v>0.20049</v>
      </c>
      <c r="Y5360" s="403">
        <f>X5360+(S5360*((U5360-INDEX('[1]Center of Mass'!$B$8:$M$105,MATCH(A5360,'[1]Center of Mass'!$B$8:$B$105,0),9))^2+(V5360-INDEX('[1]Center of Mass'!$B$8:$M$105,MATCH(A5360,'[1]Center of Mass'!$B$8:$B$105,0),10))^2))</f>
        <v>508.87576128079985</v>
      </c>
    </row>
    <row r="5361" spans="1:25">
      <c r="A5361" s="403" t="s">
        <v>23</v>
      </c>
      <c r="B5361" s="403" t="s">
        <v>579</v>
      </c>
      <c r="C5361" s="403" t="s">
        <v>343</v>
      </c>
      <c r="D5361" s="403" t="s">
        <v>344</v>
      </c>
      <c r="E5361" s="403" t="s">
        <v>1455</v>
      </c>
      <c r="F5361" s="403">
        <v>0</v>
      </c>
      <c r="O5361" s="403" t="s">
        <v>345</v>
      </c>
      <c r="R5361" s="403">
        <v>4</v>
      </c>
      <c r="S5361" s="403">
        <v>1.7912999999999999</v>
      </c>
      <c r="T5361" s="403">
        <v>5.4390000000000001</v>
      </c>
      <c r="U5361" s="403">
        <v>8</v>
      </c>
      <c r="V5361" s="403">
        <v>27.800999999999998</v>
      </c>
      <c r="W5361" s="403">
        <v>6.8</v>
      </c>
      <c r="X5361" s="404">
        <v>0.56923999999999997</v>
      </c>
      <c r="Y5361" s="403">
        <f>X5361+(S5361*((U5361-INDEX('[1]Center of Mass'!$B$8:$M$105,MATCH(A5361,'[1]Center of Mass'!$B$8:$B$105,0),9))^2+(V5361-INDEX('[1]Center of Mass'!$B$8:$M$105,MATCH(A5361,'[1]Center of Mass'!$B$8:$B$105,0),10))^2))</f>
        <v>768.76646265649981</v>
      </c>
    </row>
    <row r="5362" spans="1:25">
      <c r="A5362" s="403" t="s">
        <v>23</v>
      </c>
      <c r="B5362" s="403" t="s">
        <v>547</v>
      </c>
      <c r="C5362" s="403" t="s">
        <v>343</v>
      </c>
      <c r="D5362" s="403" t="s">
        <v>344</v>
      </c>
      <c r="E5362" s="403" t="s">
        <v>1455</v>
      </c>
      <c r="F5362" s="403">
        <v>0</v>
      </c>
      <c r="O5362" s="403" t="s">
        <v>345</v>
      </c>
      <c r="R5362" s="403">
        <v>4</v>
      </c>
      <c r="S5362" s="403">
        <v>1.0636000000000001</v>
      </c>
      <c r="T5362" s="403">
        <v>4.1390000000000002</v>
      </c>
      <c r="U5362" s="403">
        <v>11.275</v>
      </c>
      <c r="V5362" s="403">
        <v>27.800999999999998</v>
      </c>
      <c r="W5362" s="403">
        <v>6.8</v>
      </c>
      <c r="X5362" s="404">
        <v>0.19108</v>
      </c>
      <c r="Y5362" s="403">
        <f>X5362+(S5362*((U5362-INDEX('[1]Center of Mass'!$B$8:$M$105,MATCH(A5362,'[1]Center of Mass'!$B$8:$B$105,0),9))^2+(V5362-INDEX('[1]Center of Mass'!$B$8:$M$105,MATCH(A5362,'[1]Center of Mass'!$B$8:$B$105,0),10))^2))</f>
        <v>371.68138458799996</v>
      </c>
    </row>
    <row r="5363" spans="1:25">
      <c r="A5363" s="403" t="s">
        <v>23</v>
      </c>
      <c r="B5363" s="403" t="s">
        <v>548</v>
      </c>
      <c r="C5363" s="403" t="s">
        <v>343</v>
      </c>
      <c r="D5363" s="403" t="s">
        <v>344</v>
      </c>
      <c r="E5363" s="403" t="s">
        <v>1455</v>
      </c>
      <c r="F5363" s="403">
        <v>0</v>
      </c>
      <c r="O5363" s="403" t="s">
        <v>345</v>
      </c>
      <c r="R5363" s="403">
        <v>4</v>
      </c>
      <c r="S5363" s="403">
        <v>1.0636000000000001</v>
      </c>
      <c r="T5363" s="403">
        <v>4.1390000000000002</v>
      </c>
      <c r="U5363" s="403">
        <v>12.225</v>
      </c>
      <c r="V5363" s="403">
        <v>27.800999999999998</v>
      </c>
      <c r="W5363" s="403">
        <v>6.8</v>
      </c>
      <c r="X5363" s="404">
        <v>0.19108</v>
      </c>
      <c r="Y5363" s="403">
        <f>X5363+(S5363*((U5363-INDEX('[1]Center of Mass'!$B$8:$M$105,MATCH(A5363,'[1]Center of Mass'!$B$8:$B$105,0),9))^2+(V5363-INDEX('[1]Center of Mass'!$B$8:$M$105,MATCH(A5363,'[1]Center of Mass'!$B$8:$B$105,0),10))^2))</f>
        <v>351.40023434799997</v>
      </c>
    </row>
    <row r="5364" spans="1:25">
      <c r="A5364" s="403" t="s">
        <v>23</v>
      </c>
      <c r="B5364" s="403" t="s">
        <v>549</v>
      </c>
      <c r="C5364" s="403" t="s">
        <v>343</v>
      </c>
      <c r="D5364" s="403" t="s">
        <v>344</v>
      </c>
      <c r="E5364" s="403" t="s">
        <v>1455</v>
      </c>
      <c r="F5364" s="403">
        <v>0</v>
      </c>
      <c r="O5364" s="403" t="s">
        <v>345</v>
      </c>
      <c r="R5364" s="403">
        <v>4</v>
      </c>
      <c r="S5364" s="403">
        <v>1.2129000000000001</v>
      </c>
      <c r="T5364" s="403">
        <v>4.4059999999999997</v>
      </c>
      <c r="U5364" s="403">
        <v>13.242000000000001</v>
      </c>
      <c r="V5364" s="403">
        <v>27.800999999999998</v>
      </c>
      <c r="W5364" s="403">
        <v>6.8</v>
      </c>
      <c r="X5364" s="404">
        <v>0.24529999999999999</v>
      </c>
      <c r="Y5364" s="403">
        <f>X5364+(S5364*((U5364-INDEX('[1]Center of Mass'!$B$8:$M$105,MATCH(A5364,'[1]Center of Mass'!$B$8:$B$105,0),9))^2+(V5364-INDEX('[1]Center of Mass'!$B$8:$M$105,MATCH(A5364,'[1]Center of Mass'!$B$8:$B$105,0),10))^2))</f>
        <v>378.42163137049994</v>
      </c>
    </row>
    <row r="5365" spans="1:25">
      <c r="A5365" s="403" t="s">
        <v>23</v>
      </c>
      <c r="B5365" s="403" t="s">
        <v>550</v>
      </c>
      <c r="C5365" s="403" t="s">
        <v>343</v>
      </c>
      <c r="D5365" s="403" t="s">
        <v>344</v>
      </c>
      <c r="E5365" s="403" t="s">
        <v>1455</v>
      </c>
      <c r="F5365" s="403">
        <v>0</v>
      </c>
      <c r="O5365" s="403" t="s">
        <v>345</v>
      </c>
      <c r="R5365" s="403">
        <v>4</v>
      </c>
      <c r="S5365" s="403">
        <v>1.2129000000000001</v>
      </c>
      <c r="T5365" s="403">
        <v>4.4059999999999997</v>
      </c>
      <c r="U5365" s="403">
        <v>14.324999999999999</v>
      </c>
      <c r="V5365" s="403">
        <v>27.800999999999998</v>
      </c>
      <c r="W5365" s="403">
        <v>6.8</v>
      </c>
      <c r="X5365" s="404">
        <v>0.24529999999999999</v>
      </c>
      <c r="Y5365" s="403">
        <f>X5365+(S5365*((U5365-INDEX('[1]Center of Mass'!$B$8:$M$105,MATCH(A5365,'[1]Center of Mass'!$B$8:$B$105,0),9))^2+(V5365-INDEX('[1]Center of Mass'!$B$8:$M$105,MATCH(A5365,'[1]Center of Mass'!$B$8:$B$105,0),10))^2))</f>
        <v>357.39793231699991</v>
      </c>
    </row>
    <row r="5366" spans="1:25">
      <c r="A5366" s="403" t="s">
        <v>23</v>
      </c>
      <c r="B5366" s="403" t="s">
        <v>419</v>
      </c>
      <c r="C5366" s="403" t="s">
        <v>343</v>
      </c>
      <c r="D5366" s="403" t="s">
        <v>344</v>
      </c>
      <c r="E5366" s="403" t="s">
        <v>1455</v>
      </c>
      <c r="F5366" s="403">
        <v>0</v>
      </c>
      <c r="O5366" s="403" t="s">
        <v>345</v>
      </c>
      <c r="R5366" s="403">
        <v>4</v>
      </c>
      <c r="S5366" s="403">
        <v>1.2129000000000001</v>
      </c>
      <c r="T5366" s="403">
        <v>4.4059999999999997</v>
      </c>
      <c r="U5366" s="403">
        <v>15.407999999999999</v>
      </c>
      <c r="V5366" s="403">
        <v>27.800999999999998</v>
      </c>
      <c r="W5366" s="403">
        <v>6.8</v>
      </c>
      <c r="X5366" s="404">
        <v>0.24529999999999999</v>
      </c>
      <c r="Y5366" s="403">
        <f>X5366+(S5366*((U5366-INDEX('[1]Center of Mass'!$B$8:$M$105,MATCH(A5366,'[1]Center of Mass'!$B$8:$B$105,0),9))^2+(V5366-INDEX('[1]Center of Mass'!$B$8:$M$105,MATCH(A5366,'[1]Center of Mass'!$B$8:$B$105,0),10))^2))</f>
        <v>339.2194273996999</v>
      </c>
    </row>
    <row r="5367" spans="1:25">
      <c r="A5367" s="403" t="s">
        <v>23</v>
      </c>
      <c r="B5367" s="403" t="s">
        <v>551</v>
      </c>
      <c r="C5367" s="403" t="s">
        <v>343</v>
      </c>
      <c r="D5367" s="403" t="s">
        <v>344</v>
      </c>
      <c r="E5367" s="403" t="s">
        <v>1455</v>
      </c>
      <c r="F5367" s="403">
        <v>0</v>
      </c>
      <c r="O5367" s="403" t="s">
        <v>345</v>
      </c>
      <c r="R5367" s="403">
        <v>4</v>
      </c>
      <c r="S5367" s="403">
        <v>1.2129000000000001</v>
      </c>
      <c r="T5367" s="403">
        <v>4.4059999999999997</v>
      </c>
      <c r="U5367" s="403">
        <v>16.492000000000001</v>
      </c>
      <c r="V5367" s="403">
        <v>27.800999999999998</v>
      </c>
      <c r="W5367" s="403">
        <v>6.8</v>
      </c>
      <c r="X5367" s="404">
        <v>0.24529999999999999</v>
      </c>
      <c r="Y5367" s="403">
        <f>X5367+(S5367*((U5367-INDEX('[1]Center of Mass'!$B$8:$M$105,MATCH(A5367,'[1]Center of Mass'!$B$8:$B$105,0),9))^2+(V5367-INDEX('[1]Center of Mass'!$B$8:$M$105,MATCH(A5367,'[1]Center of Mass'!$B$8:$B$105,0),10))^2))</f>
        <v>323.87327322049993</v>
      </c>
    </row>
    <row r="5368" spans="1:25">
      <c r="A5368" s="403" t="s">
        <v>23</v>
      </c>
      <c r="B5368" s="403" t="s">
        <v>420</v>
      </c>
      <c r="C5368" s="403" t="s">
        <v>343</v>
      </c>
      <c r="D5368" s="403" t="s">
        <v>344</v>
      </c>
      <c r="E5368" s="403" t="s">
        <v>1455</v>
      </c>
      <c r="F5368" s="403">
        <v>0</v>
      </c>
      <c r="O5368" s="403" t="s">
        <v>345</v>
      </c>
      <c r="R5368" s="403">
        <v>4</v>
      </c>
      <c r="S5368" s="403">
        <v>1.2129000000000001</v>
      </c>
      <c r="T5368" s="403">
        <v>4.4059999999999997</v>
      </c>
      <c r="U5368" s="403">
        <v>17.574999999999999</v>
      </c>
      <c r="V5368" s="403">
        <v>27.800999999999998</v>
      </c>
      <c r="W5368" s="403">
        <v>6.8</v>
      </c>
      <c r="X5368" s="404">
        <v>0.24529999999999999</v>
      </c>
      <c r="Y5368" s="403">
        <f>X5368+(S5368*((U5368-INDEX('[1]Center of Mass'!$B$8:$M$105,MATCH(A5368,'[1]Center of Mass'!$B$8:$B$105,0),9))^2+(V5368-INDEX('[1]Center of Mass'!$B$8:$M$105,MATCH(A5368,'[1]Center of Mass'!$B$8:$B$105,0),10))^2))</f>
        <v>311.38778371699988</v>
      </c>
    </row>
    <row r="5369" spans="1:25">
      <c r="A5369" s="403" t="s">
        <v>23</v>
      </c>
      <c r="B5369" s="403" t="s">
        <v>421</v>
      </c>
      <c r="C5369" s="403" t="s">
        <v>343</v>
      </c>
      <c r="D5369" s="403" t="s">
        <v>344</v>
      </c>
      <c r="E5369" s="403" t="s">
        <v>1455</v>
      </c>
      <c r="F5369" s="403">
        <v>0</v>
      </c>
      <c r="O5369" s="403" t="s">
        <v>345</v>
      </c>
      <c r="R5369" s="403">
        <v>4</v>
      </c>
      <c r="S5369" s="403">
        <v>1.2129000000000001</v>
      </c>
      <c r="T5369" s="403">
        <v>4.4059999999999997</v>
      </c>
      <c r="U5369" s="403">
        <v>18.658000000000001</v>
      </c>
      <c r="V5369" s="403">
        <v>27.800999999999998</v>
      </c>
      <c r="W5369" s="403">
        <v>6.8</v>
      </c>
      <c r="X5369" s="404">
        <v>0.24529999999999999</v>
      </c>
      <c r="Y5369" s="403">
        <f>X5369+(S5369*((U5369-INDEX('[1]Center of Mass'!$B$8:$M$105,MATCH(A5369,'[1]Center of Mass'!$B$8:$B$105,0),9))^2+(V5369-INDEX('[1]Center of Mass'!$B$8:$M$105,MATCH(A5369,'[1]Center of Mass'!$B$8:$B$105,0),10))^2))</f>
        <v>301.74748834969989</v>
      </c>
    </row>
    <row r="5370" spans="1:25">
      <c r="A5370" s="403" t="s">
        <v>23</v>
      </c>
      <c r="B5370" s="403" t="s">
        <v>424</v>
      </c>
      <c r="C5370" s="403" t="s">
        <v>343</v>
      </c>
      <c r="D5370" s="403" t="s">
        <v>344</v>
      </c>
      <c r="E5370" s="403" t="s">
        <v>1455</v>
      </c>
      <c r="F5370" s="403">
        <v>0</v>
      </c>
      <c r="O5370" s="403" t="s">
        <v>345</v>
      </c>
      <c r="R5370" s="403">
        <v>4</v>
      </c>
      <c r="S5370" s="403">
        <v>1.2315</v>
      </c>
      <c r="T5370" s="403">
        <v>4.4390000000000001</v>
      </c>
      <c r="U5370" s="403">
        <v>0.55000000000000004</v>
      </c>
      <c r="V5370" s="403">
        <v>28.920999999999999</v>
      </c>
      <c r="W5370" s="403">
        <v>6.8</v>
      </c>
      <c r="X5370" s="404">
        <v>0.25280999999999998</v>
      </c>
      <c r="Y5370" s="403">
        <f>X5370+(S5370*((U5370-INDEX('[1]Center of Mass'!$B$8:$M$105,MATCH(A5370,'[1]Center of Mass'!$B$8:$B$105,0),9))^2+(V5370-INDEX('[1]Center of Mass'!$B$8:$M$105,MATCH(A5370,'[1]Center of Mass'!$B$8:$B$105,0),10))^2))</f>
        <v>893.86864878750009</v>
      </c>
    </row>
    <row r="5371" spans="1:25">
      <c r="A5371" s="403" t="s">
        <v>23</v>
      </c>
      <c r="B5371" s="403" t="s">
        <v>425</v>
      </c>
      <c r="C5371" s="403" t="s">
        <v>343</v>
      </c>
      <c r="D5371" s="403" t="s">
        <v>344</v>
      </c>
      <c r="E5371" s="403" t="s">
        <v>1455</v>
      </c>
      <c r="F5371" s="403">
        <v>0</v>
      </c>
      <c r="O5371" s="403" t="s">
        <v>345</v>
      </c>
      <c r="R5371" s="403">
        <v>4</v>
      </c>
      <c r="S5371" s="403">
        <v>1.2315</v>
      </c>
      <c r="T5371" s="403">
        <v>4.4390000000000001</v>
      </c>
      <c r="U5371" s="403">
        <v>1.65</v>
      </c>
      <c r="V5371" s="403">
        <v>28.920999999999999</v>
      </c>
      <c r="W5371" s="403">
        <v>6.8</v>
      </c>
      <c r="X5371" s="404">
        <v>0.25280999999999998</v>
      </c>
      <c r="Y5371" s="403">
        <f>X5371+(S5371*((U5371-INDEX('[1]Center of Mass'!$B$8:$M$105,MATCH(A5371,'[1]Center of Mass'!$B$8:$B$105,0),9))^2+(V5371-INDEX('[1]Center of Mass'!$B$8:$M$105,MATCH(A5371,'[1]Center of Mass'!$B$8:$B$105,0),10))^2))</f>
        <v>837.82406898750014</v>
      </c>
    </row>
    <row r="5372" spans="1:25">
      <c r="A5372" s="403" t="s">
        <v>23</v>
      </c>
      <c r="B5372" s="403" t="s">
        <v>426</v>
      </c>
      <c r="C5372" s="403" t="s">
        <v>343</v>
      </c>
      <c r="D5372" s="403" t="s">
        <v>344</v>
      </c>
      <c r="E5372" s="403" t="s">
        <v>1455</v>
      </c>
      <c r="F5372" s="403">
        <v>0</v>
      </c>
      <c r="O5372" s="403" t="s">
        <v>345</v>
      </c>
      <c r="R5372" s="403">
        <v>4</v>
      </c>
      <c r="S5372" s="403">
        <v>1.2315</v>
      </c>
      <c r="T5372" s="403">
        <v>4.4390000000000001</v>
      </c>
      <c r="U5372" s="403">
        <v>2.75</v>
      </c>
      <c r="V5372" s="403">
        <v>28.920999999999999</v>
      </c>
      <c r="W5372" s="403">
        <v>6.8</v>
      </c>
      <c r="X5372" s="404">
        <v>0.25280999999999998</v>
      </c>
      <c r="Y5372" s="403">
        <f>X5372+(S5372*((U5372-INDEX('[1]Center of Mass'!$B$8:$M$105,MATCH(A5372,'[1]Center of Mass'!$B$8:$B$105,0),9))^2+(V5372-INDEX('[1]Center of Mass'!$B$8:$M$105,MATCH(A5372,'[1]Center of Mass'!$B$8:$B$105,0),10))^2))</f>
        <v>784.75971918749997</v>
      </c>
    </row>
    <row r="5373" spans="1:25">
      <c r="A5373" s="403" t="s">
        <v>23</v>
      </c>
      <c r="B5373" s="403" t="s">
        <v>427</v>
      </c>
      <c r="C5373" s="403" t="s">
        <v>343</v>
      </c>
      <c r="D5373" s="403" t="s">
        <v>344</v>
      </c>
      <c r="E5373" s="403" t="s">
        <v>1455</v>
      </c>
      <c r="F5373" s="403">
        <v>0</v>
      </c>
      <c r="O5373" s="403" t="s">
        <v>345</v>
      </c>
      <c r="R5373" s="403">
        <v>4</v>
      </c>
      <c r="S5373" s="403">
        <v>1.0915999999999999</v>
      </c>
      <c r="T5373" s="403">
        <v>4.1890000000000001</v>
      </c>
      <c r="U5373" s="403">
        <v>3.7879999999999998</v>
      </c>
      <c r="V5373" s="403">
        <v>28.920999999999999</v>
      </c>
      <c r="W5373" s="403">
        <v>6.8</v>
      </c>
      <c r="X5373" s="404">
        <v>0.20049</v>
      </c>
      <c r="Y5373" s="403">
        <f>X5373+(S5373*((U5373-INDEX('[1]Center of Mass'!$B$8:$M$105,MATCH(A5373,'[1]Center of Mass'!$B$8:$B$105,0),9))^2+(V5373-INDEX('[1]Center of Mass'!$B$8:$M$105,MATCH(A5373,'[1]Center of Mass'!$B$8:$B$105,0),10))^2))</f>
        <v>653.62388070279997</v>
      </c>
    </row>
    <row r="5374" spans="1:25">
      <c r="A5374" s="403" t="s">
        <v>23</v>
      </c>
      <c r="B5374" s="403" t="s">
        <v>428</v>
      </c>
      <c r="C5374" s="403" t="s">
        <v>343</v>
      </c>
      <c r="D5374" s="403" t="s">
        <v>344</v>
      </c>
      <c r="E5374" s="403" t="s">
        <v>1455</v>
      </c>
      <c r="F5374" s="403">
        <v>0</v>
      </c>
      <c r="O5374" s="403" t="s">
        <v>345</v>
      </c>
      <c r="R5374" s="403">
        <v>4</v>
      </c>
      <c r="S5374" s="403">
        <v>1.0915999999999999</v>
      </c>
      <c r="T5374" s="403">
        <v>4.1890000000000001</v>
      </c>
      <c r="U5374" s="403">
        <v>4.7629999999999999</v>
      </c>
      <c r="V5374" s="403">
        <v>28.920999999999999</v>
      </c>
      <c r="W5374" s="403">
        <v>6.8</v>
      </c>
      <c r="X5374" s="404">
        <v>0.20049</v>
      </c>
      <c r="Y5374" s="403">
        <f>X5374+(S5374*((U5374-INDEX('[1]Center of Mass'!$B$8:$M$105,MATCH(A5374,'[1]Center of Mass'!$B$8:$B$105,0),9))^2+(V5374-INDEX('[1]Center of Mass'!$B$8:$M$105,MATCH(A5374,'[1]Center of Mass'!$B$8:$B$105,0),10))^2))</f>
        <v>616.35068019280004</v>
      </c>
    </row>
    <row r="5375" spans="1:25">
      <c r="A5375" s="403" t="s">
        <v>23</v>
      </c>
      <c r="B5375" s="403" t="s">
        <v>457</v>
      </c>
      <c r="C5375" s="403" t="s">
        <v>343</v>
      </c>
      <c r="D5375" s="403" t="s">
        <v>344</v>
      </c>
      <c r="E5375" s="403" t="s">
        <v>1455</v>
      </c>
      <c r="F5375" s="403">
        <v>0</v>
      </c>
      <c r="O5375" s="403" t="s">
        <v>345</v>
      </c>
      <c r="R5375" s="403">
        <v>4</v>
      </c>
      <c r="S5375" s="403">
        <v>1.0915999999999999</v>
      </c>
      <c r="T5375" s="403">
        <v>4.1890000000000001</v>
      </c>
      <c r="U5375" s="403">
        <v>5.7380000000000004</v>
      </c>
      <c r="V5375" s="403">
        <v>28.920999999999999</v>
      </c>
      <c r="W5375" s="403">
        <v>6.8</v>
      </c>
      <c r="X5375" s="404">
        <v>0.20049</v>
      </c>
      <c r="Y5375" s="403">
        <f>X5375+(S5375*((U5375-INDEX('[1]Center of Mass'!$B$8:$M$105,MATCH(A5375,'[1]Center of Mass'!$B$8:$B$105,0),9))^2+(V5375-INDEX('[1]Center of Mass'!$B$8:$M$105,MATCH(A5375,'[1]Center of Mass'!$B$8:$B$105,0),10))^2))</f>
        <v>581.15288418279999</v>
      </c>
    </row>
    <row r="5376" spans="1:25">
      <c r="A5376" s="403" t="s">
        <v>23</v>
      </c>
      <c r="B5376" s="403" t="s">
        <v>429</v>
      </c>
      <c r="C5376" s="403" t="s">
        <v>343</v>
      </c>
      <c r="D5376" s="403" t="s">
        <v>344</v>
      </c>
      <c r="E5376" s="403" t="s">
        <v>1455</v>
      </c>
      <c r="F5376" s="403">
        <v>0</v>
      </c>
      <c r="O5376" s="403" t="s">
        <v>345</v>
      </c>
      <c r="R5376" s="403">
        <v>4</v>
      </c>
      <c r="S5376" s="403">
        <v>1.0915999999999999</v>
      </c>
      <c r="T5376" s="403">
        <v>4.1890000000000001</v>
      </c>
      <c r="U5376" s="403">
        <v>6.7130000000000001</v>
      </c>
      <c r="V5376" s="403">
        <v>28.920999999999999</v>
      </c>
      <c r="W5376" s="403">
        <v>6.8</v>
      </c>
      <c r="X5376" s="404">
        <v>0.20049</v>
      </c>
      <c r="Y5376" s="403">
        <f>X5376+(S5376*((U5376-INDEX('[1]Center of Mass'!$B$8:$M$105,MATCH(A5376,'[1]Center of Mass'!$B$8:$B$105,0),9))^2+(V5376-INDEX('[1]Center of Mass'!$B$8:$M$105,MATCH(A5376,'[1]Center of Mass'!$B$8:$B$105,0),10))^2))</f>
        <v>548.03049267279994</v>
      </c>
    </row>
    <row r="5377" spans="1:25">
      <c r="A5377" s="403" t="s">
        <v>23</v>
      </c>
      <c r="B5377" s="403" t="s">
        <v>909</v>
      </c>
      <c r="C5377" s="403" t="s">
        <v>343</v>
      </c>
      <c r="D5377" s="403" t="s">
        <v>344</v>
      </c>
      <c r="E5377" s="403" t="s">
        <v>1455</v>
      </c>
      <c r="F5377" s="403">
        <v>0</v>
      </c>
      <c r="O5377" s="403" t="s">
        <v>345</v>
      </c>
      <c r="R5377" s="403">
        <v>4</v>
      </c>
      <c r="S5377" s="403">
        <v>1.7912999999999999</v>
      </c>
      <c r="T5377" s="403">
        <v>5.4390000000000001</v>
      </c>
      <c r="U5377" s="403">
        <v>8</v>
      </c>
      <c r="V5377" s="403">
        <v>28.920999999999999</v>
      </c>
      <c r="W5377" s="403">
        <v>6.8</v>
      </c>
      <c r="X5377" s="404">
        <v>0.56923999999999997</v>
      </c>
      <c r="Y5377" s="403">
        <f>X5377+(S5377*((U5377-INDEX('[1]Center of Mass'!$B$8:$M$105,MATCH(A5377,'[1]Center of Mass'!$B$8:$B$105,0),9))^2+(V5377-INDEX('[1]Center of Mass'!$B$8:$M$105,MATCH(A5377,'[1]Center of Mass'!$B$8:$B$105,0),10))^2))</f>
        <v>833.01881731250012</v>
      </c>
    </row>
    <row r="5378" spans="1:25">
      <c r="A5378" s="403" t="s">
        <v>23</v>
      </c>
      <c r="B5378" s="403" t="s">
        <v>431</v>
      </c>
      <c r="C5378" s="403" t="s">
        <v>343</v>
      </c>
      <c r="D5378" s="403" t="s">
        <v>344</v>
      </c>
      <c r="E5378" s="403" t="s">
        <v>1455</v>
      </c>
      <c r="F5378" s="403">
        <v>0</v>
      </c>
      <c r="O5378" s="403" t="s">
        <v>345</v>
      </c>
      <c r="R5378" s="403">
        <v>4</v>
      </c>
      <c r="S5378" s="403">
        <v>1.0636000000000001</v>
      </c>
      <c r="T5378" s="403">
        <v>4.1390000000000002</v>
      </c>
      <c r="U5378" s="403">
        <v>11.275</v>
      </c>
      <c r="V5378" s="403">
        <v>28.920999999999999</v>
      </c>
      <c r="W5378" s="403">
        <v>6.8</v>
      </c>
      <c r="X5378" s="404">
        <v>0.19108</v>
      </c>
      <c r="Y5378" s="403">
        <f>X5378+(S5378*((U5378-INDEX('[1]Center of Mass'!$B$8:$M$105,MATCH(A5378,'[1]Center of Mass'!$B$8:$B$105,0),9))^2+(V5378-INDEX('[1]Center of Mass'!$B$8:$M$105,MATCH(A5378,'[1]Center of Mass'!$B$8:$B$105,0),10))^2))</f>
        <v>409.83178062000007</v>
      </c>
    </row>
    <row r="5379" spans="1:25">
      <c r="A5379" s="403" t="s">
        <v>23</v>
      </c>
      <c r="B5379" s="403" t="s">
        <v>911</v>
      </c>
      <c r="C5379" s="403" t="s">
        <v>343</v>
      </c>
      <c r="D5379" s="403" t="s">
        <v>344</v>
      </c>
      <c r="E5379" s="403" t="s">
        <v>1455</v>
      </c>
      <c r="F5379" s="403">
        <v>0</v>
      </c>
      <c r="O5379" s="403" t="s">
        <v>345</v>
      </c>
      <c r="R5379" s="403">
        <v>4</v>
      </c>
      <c r="S5379" s="403">
        <v>1.0636000000000001</v>
      </c>
      <c r="T5379" s="403">
        <v>4.1390000000000002</v>
      </c>
      <c r="U5379" s="403">
        <v>12.225</v>
      </c>
      <c r="V5379" s="403">
        <v>28.920999999999999</v>
      </c>
      <c r="W5379" s="403">
        <v>6.8</v>
      </c>
      <c r="X5379" s="404">
        <v>0.19108</v>
      </c>
      <c r="Y5379" s="403">
        <f>X5379+(S5379*((U5379-INDEX('[1]Center of Mass'!$B$8:$M$105,MATCH(A5379,'[1]Center of Mass'!$B$8:$B$105,0),9))^2+(V5379-INDEX('[1]Center of Mass'!$B$8:$M$105,MATCH(A5379,'[1]Center of Mass'!$B$8:$B$105,0),10))^2))</f>
        <v>389.55063038000009</v>
      </c>
    </row>
    <row r="5380" spans="1:25">
      <c r="A5380" s="403" t="s">
        <v>23</v>
      </c>
      <c r="B5380" s="403" t="s">
        <v>912</v>
      </c>
      <c r="C5380" s="403" t="s">
        <v>343</v>
      </c>
      <c r="D5380" s="403" t="s">
        <v>344</v>
      </c>
      <c r="E5380" s="403" t="s">
        <v>1455</v>
      </c>
      <c r="F5380" s="403">
        <v>0</v>
      </c>
      <c r="O5380" s="403" t="s">
        <v>345</v>
      </c>
      <c r="R5380" s="403">
        <v>4</v>
      </c>
      <c r="S5380" s="403">
        <v>1.2129000000000001</v>
      </c>
      <c r="T5380" s="403">
        <v>4.4059999999999997</v>
      </c>
      <c r="U5380" s="403">
        <v>13.242000000000001</v>
      </c>
      <c r="V5380" s="403">
        <v>28.920999999999999</v>
      </c>
      <c r="W5380" s="403">
        <v>6.8</v>
      </c>
      <c r="X5380" s="404">
        <v>0.24529999999999999</v>
      </c>
      <c r="Y5380" s="403">
        <f>X5380+(S5380*((U5380-INDEX('[1]Center of Mass'!$B$8:$M$105,MATCH(A5380,'[1]Center of Mass'!$B$8:$B$105,0),9))^2+(V5380-INDEX('[1]Center of Mass'!$B$8:$M$105,MATCH(A5380,'[1]Center of Mass'!$B$8:$B$105,0),10))^2))</f>
        <v>421.92728701850001</v>
      </c>
    </row>
    <row r="5381" spans="1:25">
      <c r="A5381" s="403" t="s">
        <v>23</v>
      </c>
      <c r="B5381" s="403" t="s">
        <v>432</v>
      </c>
      <c r="C5381" s="403" t="s">
        <v>343</v>
      </c>
      <c r="D5381" s="403" t="s">
        <v>344</v>
      </c>
      <c r="E5381" s="403" t="s">
        <v>1455</v>
      </c>
      <c r="F5381" s="403">
        <v>0</v>
      </c>
      <c r="O5381" s="403" t="s">
        <v>345</v>
      </c>
      <c r="R5381" s="403">
        <v>4</v>
      </c>
      <c r="S5381" s="403">
        <v>1.2129000000000001</v>
      </c>
      <c r="T5381" s="403">
        <v>4.4059999999999997</v>
      </c>
      <c r="U5381" s="403">
        <v>14.324999999999999</v>
      </c>
      <c r="V5381" s="403">
        <v>28.920999999999999</v>
      </c>
      <c r="W5381" s="403">
        <v>6.8</v>
      </c>
      <c r="X5381" s="404">
        <v>0.24529999999999999</v>
      </c>
      <c r="Y5381" s="403">
        <f>X5381+(S5381*((U5381-INDEX('[1]Center of Mass'!$B$8:$M$105,MATCH(A5381,'[1]Center of Mass'!$B$8:$B$105,0),9))^2+(V5381-INDEX('[1]Center of Mass'!$B$8:$M$105,MATCH(A5381,'[1]Center of Mass'!$B$8:$B$105,0),10))^2))</f>
        <v>400.9035879650001</v>
      </c>
    </row>
    <row r="5382" spans="1:25">
      <c r="A5382" s="403" t="s">
        <v>23</v>
      </c>
      <c r="B5382" s="403" t="s">
        <v>913</v>
      </c>
      <c r="C5382" s="403" t="s">
        <v>343</v>
      </c>
      <c r="D5382" s="403" t="s">
        <v>344</v>
      </c>
      <c r="E5382" s="403" t="s">
        <v>1455</v>
      </c>
      <c r="F5382" s="403">
        <v>0</v>
      </c>
      <c r="O5382" s="403" t="s">
        <v>345</v>
      </c>
      <c r="R5382" s="403">
        <v>4</v>
      </c>
      <c r="S5382" s="403">
        <v>1.2129000000000001</v>
      </c>
      <c r="T5382" s="403">
        <v>4.4059999999999997</v>
      </c>
      <c r="U5382" s="403">
        <v>15.407999999999999</v>
      </c>
      <c r="V5382" s="403">
        <v>28.920999999999999</v>
      </c>
      <c r="W5382" s="403">
        <v>6.8</v>
      </c>
      <c r="X5382" s="404">
        <v>0.24529999999999999</v>
      </c>
      <c r="Y5382" s="403">
        <f>X5382+(S5382*((U5382-INDEX('[1]Center of Mass'!$B$8:$M$105,MATCH(A5382,'[1]Center of Mass'!$B$8:$B$105,0),9))^2+(V5382-INDEX('[1]Center of Mass'!$B$8:$M$105,MATCH(A5382,'[1]Center of Mass'!$B$8:$B$105,0),10))^2))</f>
        <v>382.72508304770008</v>
      </c>
    </row>
    <row r="5383" spans="1:25">
      <c r="A5383" s="403" t="s">
        <v>23</v>
      </c>
      <c r="B5383" s="403" t="s">
        <v>433</v>
      </c>
      <c r="C5383" s="403" t="s">
        <v>343</v>
      </c>
      <c r="D5383" s="403" t="s">
        <v>344</v>
      </c>
      <c r="E5383" s="403" t="s">
        <v>1455</v>
      </c>
      <c r="F5383" s="403">
        <v>0</v>
      </c>
      <c r="O5383" s="403" t="s">
        <v>345</v>
      </c>
      <c r="R5383" s="403">
        <v>4</v>
      </c>
      <c r="S5383" s="403">
        <v>1.2129000000000001</v>
      </c>
      <c r="T5383" s="403">
        <v>4.4059999999999997</v>
      </c>
      <c r="U5383" s="403">
        <v>16.492000000000001</v>
      </c>
      <c r="V5383" s="403">
        <v>28.920999999999999</v>
      </c>
      <c r="W5383" s="403">
        <v>6.8</v>
      </c>
      <c r="X5383" s="404">
        <v>0.24529999999999999</v>
      </c>
      <c r="Y5383" s="403">
        <f>X5383+(S5383*((U5383-INDEX('[1]Center of Mass'!$B$8:$M$105,MATCH(A5383,'[1]Center of Mass'!$B$8:$B$105,0),9))^2+(V5383-INDEX('[1]Center of Mass'!$B$8:$M$105,MATCH(A5383,'[1]Center of Mass'!$B$8:$B$105,0),10))^2))</f>
        <v>367.3789288685</v>
      </c>
    </row>
    <row r="5384" spans="1:25">
      <c r="A5384" s="403" t="s">
        <v>23</v>
      </c>
      <c r="B5384" s="403" t="s">
        <v>872</v>
      </c>
      <c r="C5384" s="403" t="s">
        <v>343</v>
      </c>
      <c r="D5384" s="403" t="s">
        <v>344</v>
      </c>
      <c r="E5384" s="403" t="s">
        <v>1455</v>
      </c>
      <c r="F5384" s="403">
        <v>0</v>
      </c>
      <c r="O5384" s="403" t="s">
        <v>345</v>
      </c>
      <c r="R5384" s="403">
        <v>4</v>
      </c>
      <c r="S5384" s="403">
        <v>1.2129000000000001</v>
      </c>
      <c r="T5384" s="403">
        <v>4.4059999999999997</v>
      </c>
      <c r="U5384" s="403">
        <v>17.574999999999999</v>
      </c>
      <c r="V5384" s="403">
        <v>28.920999999999999</v>
      </c>
      <c r="W5384" s="403">
        <v>6.8</v>
      </c>
      <c r="X5384" s="404">
        <v>0.24529999999999999</v>
      </c>
      <c r="Y5384" s="403">
        <f>X5384+(S5384*((U5384-INDEX('[1]Center of Mass'!$B$8:$M$105,MATCH(A5384,'[1]Center of Mass'!$B$8:$B$105,0),9))^2+(V5384-INDEX('[1]Center of Mass'!$B$8:$M$105,MATCH(A5384,'[1]Center of Mass'!$B$8:$B$105,0),10))^2))</f>
        <v>354.89343936500006</v>
      </c>
    </row>
    <row r="5385" spans="1:25">
      <c r="A5385" s="403" t="s">
        <v>23</v>
      </c>
      <c r="B5385" s="403" t="s">
        <v>434</v>
      </c>
      <c r="C5385" s="403" t="s">
        <v>343</v>
      </c>
      <c r="D5385" s="403" t="s">
        <v>344</v>
      </c>
      <c r="E5385" s="403" t="s">
        <v>1455</v>
      </c>
      <c r="F5385" s="403">
        <v>0</v>
      </c>
      <c r="O5385" s="403" t="s">
        <v>345</v>
      </c>
      <c r="R5385" s="403">
        <v>4</v>
      </c>
      <c r="S5385" s="403">
        <v>1.2129000000000001</v>
      </c>
      <c r="T5385" s="403">
        <v>4.4059999999999997</v>
      </c>
      <c r="U5385" s="403">
        <v>18.658000000000001</v>
      </c>
      <c r="V5385" s="403">
        <v>28.920999999999999</v>
      </c>
      <c r="W5385" s="403">
        <v>6.8</v>
      </c>
      <c r="X5385" s="404">
        <v>0.24529999999999999</v>
      </c>
      <c r="Y5385" s="403">
        <f>X5385+(S5385*((U5385-INDEX('[1]Center of Mass'!$B$8:$M$105,MATCH(A5385,'[1]Center of Mass'!$B$8:$B$105,0),9))^2+(V5385-INDEX('[1]Center of Mass'!$B$8:$M$105,MATCH(A5385,'[1]Center of Mass'!$B$8:$B$105,0),10))^2))</f>
        <v>345.25314399770002</v>
      </c>
    </row>
    <row r="5386" spans="1:25">
      <c r="A5386" s="403" t="s">
        <v>23</v>
      </c>
      <c r="B5386" s="403" t="s">
        <v>436</v>
      </c>
      <c r="C5386" s="403" t="s">
        <v>343</v>
      </c>
      <c r="D5386" s="403" t="s">
        <v>344</v>
      </c>
      <c r="E5386" s="403" t="s">
        <v>1455</v>
      </c>
      <c r="F5386" s="403">
        <v>0</v>
      </c>
      <c r="O5386" s="403" t="s">
        <v>345</v>
      </c>
      <c r="R5386" s="403">
        <v>4</v>
      </c>
      <c r="S5386" s="403">
        <v>1.2315</v>
      </c>
      <c r="T5386" s="403">
        <v>4.4390000000000001</v>
      </c>
      <c r="U5386" s="403">
        <v>0.55000000000000004</v>
      </c>
      <c r="V5386" s="403">
        <v>30.04</v>
      </c>
      <c r="W5386" s="403">
        <v>6.8</v>
      </c>
      <c r="X5386" s="404">
        <v>0.25280999999999998</v>
      </c>
      <c r="Y5386" s="403">
        <f>X5386+(S5386*((U5386-INDEX('[1]Center of Mass'!$B$8:$M$105,MATCH(A5386,'[1]Center of Mass'!$B$8:$B$105,0),9))^2+(V5386-INDEX('[1]Center of Mass'!$B$8:$M$105,MATCH(A5386,'[1]Center of Mass'!$B$8:$B$105,0),10))^2))</f>
        <v>941.08748064000008</v>
      </c>
    </row>
    <row r="5387" spans="1:25">
      <c r="A5387" s="403" t="s">
        <v>23</v>
      </c>
      <c r="B5387" s="403" t="s">
        <v>552</v>
      </c>
      <c r="C5387" s="403" t="s">
        <v>343</v>
      </c>
      <c r="D5387" s="403" t="s">
        <v>344</v>
      </c>
      <c r="E5387" s="403" t="s">
        <v>1455</v>
      </c>
      <c r="F5387" s="403">
        <v>0</v>
      </c>
      <c r="O5387" s="403" t="s">
        <v>345</v>
      </c>
      <c r="R5387" s="403">
        <v>4</v>
      </c>
      <c r="S5387" s="403">
        <v>1.2315</v>
      </c>
      <c r="T5387" s="403">
        <v>4.4390000000000001</v>
      </c>
      <c r="U5387" s="403">
        <v>1.65</v>
      </c>
      <c r="V5387" s="403">
        <v>30.04</v>
      </c>
      <c r="W5387" s="403">
        <v>6.8</v>
      </c>
      <c r="X5387" s="404">
        <v>0.25280999999999998</v>
      </c>
      <c r="Y5387" s="403">
        <f>X5387+(S5387*((U5387-INDEX('[1]Center of Mass'!$B$8:$M$105,MATCH(A5387,'[1]Center of Mass'!$B$8:$B$105,0),9))^2+(V5387-INDEX('[1]Center of Mass'!$B$8:$M$105,MATCH(A5387,'[1]Center of Mass'!$B$8:$B$105,0),10))^2))</f>
        <v>885.04290084000013</v>
      </c>
    </row>
    <row r="5388" spans="1:25">
      <c r="A5388" s="403" t="s">
        <v>23</v>
      </c>
      <c r="B5388" s="403" t="s">
        <v>437</v>
      </c>
      <c r="C5388" s="403" t="s">
        <v>343</v>
      </c>
      <c r="D5388" s="403" t="s">
        <v>344</v>
      </c>
      <c r="E5388" s="403" t="s">
        <v>1455</v>
      </c>
      <c r="F5388" s="403">
        <v>0</v>
      </c>
      <c r="O5388" s="403" t="s">
        <v>345</v>
      </c>
      <c r="R5388" s="403">
        <v>4</v>
      </c>
      <c r="S5388" s="403">
        <v>1.2315</v>
      </c>
      <c r="T5388" s="403">
        <v>4.4390000000000001</v>
      </c>
      <c r="U5388" s="403">
        <v>2.75</v>
      </c>
      <c r="V5388" s="403">
        <v>30.04</v>
      </c>
      <c r="W5388" s="403">
        <v>6.8</v>
      </c>
      <c r="X5388" s="404">
        <v>0.25280999999999998</v>
      </c>
      <c r="Y5388" s="403">
        <f>X5388+(S5388*((U5388-INDEX('[1]Center of Mass'!$B$8:$M$105,MATCH(A5388,'[1]Center of Mass'!$B$8:$B$105,0),9))^2+(V5388-INDEX('[1]Center of Mass'!$B$8:$M$105,MATCH(A5388,'[1]Center of Mass'!$B$8:$B$105,0),10))^2))</f>
        <v>831.97855104000007</v>
      </c>
    </row>
    <row r="5389" spans="1:25">
      <c r="A5389" s="403" t="s">
        <v>23</v>
      </c>
      <c r="B5389" s="403" t="s">
        <v>553</v>
      </c>
      <c r="C5389" s="403" t="s">
        <v>343</v>
      </c>
      <c r="D5389" s="403" t="s">
        <v>344</v>
      </c>
      <c r="E5389" s="403" t="s">
        <v>1455</v>
      </c>
      <c r="F5389" s="403">
        <v>0</v>
      </c>
      <c r="O5389" s="403" t="s">
        <v>345</v>
      </c>
      <c r="R5389" s="403">
        <v>4</v>
      </c>
      <c r="S5389" s="403">
        <v>1.0915999999999999</v>
      </c>
      <c r="T5389" s="403">
        <v>4.1890000000000001</v>
      </c>
      <c r="U5389" s="403">
        <v>3.7879999999999998</v>
      </c>
      <c r="V5389" s="403">
        <v>30.04</v>
      </c>
      <c r="W5389" s="403">
        <v>6.8</v>
      </c>
      <c r="X5389" s="404">
        <v>0.20049</v>
      </c>
      <c r="Y5389" s="403">
        <f>X5389+(S5389*((U5389-INDEX('[1]Center of Mass'!$B$8:$M$105,MATCH(A5389,'[1]Center of Mass'!$B$8:$B$105,0),9))^2+(V5389-INDEX('[1]Center of Mass'!$B$8:$M$105,MATCH(A5389,'[1]Center of Mass'!$B$8:$B$105,0),10))^2))</f>
        <v>695.4785919087999</v>
      </c>
    </row>
    <row r="5390" spans="1:25">
      <c r="A5390" s="403" t="s">
        <v>23</v>
      </c>
      <c r="B5390" s="403" t="s">
        <v>554</v>
      </c>
      <c r="C5390" s="403" t="s">
        <v>343</v>
      </c>
      <c r="D5390" s="403" t="s">
        <v>344</v>
      </c>
      <c r="E5390" s="403" t="s">
        <v>1455</v>
      </c>
      <c r="F5390" s="403">
        <v>0</v>
      </c>
      <c r="O5390" s="403" t="s">
        <v>345</v>
      </c>
      <c r="R5390" s="403">
        <v>4</v>
      </c>
      <c r="S5390" s="403">
        <v>1.0915999999999999</v>
      </c>
      <c r="T5390" s="403">
        <v>4.1890000000000001</v>
      </c>
      <c r="U5390" s="403">
        <v>4.7629999999999999</v>
      </c>
      <c r="V5390" s="403">
        <v>30.04</v>
      </c>
      <c r="W5390" s="403">
        <v>6.8</v>
      </c>
      <c r="X5390" s="404">
        <v>0.20049</v>
      </c>
      <c r="Y5390" s="403">
        <f>X5390+(S5390*((U5390-INDEX('[1]Center of Mass'!$B$8:$M$105,MATCH(A5390,'[1]Center of Mass'!$B$8:$B$105,0),9))^2+(V5390-INDEX('[1]Center of Mass'!$B$8:$M$105,MATCH(A5390,'[1]Center of Mass'!$B$8:$B$105,0),10))^2))</f>
        <v>658.20539139879997</v>
      </c>
    </row>
    <row r="5391" spans="1:25">
      <c r="A5391" s="403" t="s">
        <v>23</v>
      </c>
      <c r="B5391" s="403" t="s">
        <v>555</v>
      </c>
      <c r="C5391" s="403" t="s">
        <v>343</v>
      </c>
      <c r="D5391" s="403" t="s">
        <v>344</v>
      </c>
      <c r="E5391" s="403" t="s">
        <v>1455</v>
      </c>
      <c r="F5391" s="403">
        <v>0</v>
      </c>
      <c r="O5391" s="403" t="s">
        <v>345</v>
      </c>
      <c r="R5391" s="403">
        <v>4</v>
      </c>
      <c r="S5391" s="403">
        <v>1.0915999999999999</v>
      </c>
      <c r="T5391" s="403">
        <v>4.1890000000000001</v>
      </c>
      <c r="U5391" s="403">
        <v>5.7380000000000004</v>
      </c>
      <c r="V5391" s="403">
        <v>30.04</v>
      </c>
      <c r="W5391" s="403">
        <v>6.8</v>
      </c>
      <c r="X5391" s="404">
        <v>0.20049</v>
      </c>
      <c r="Y5391" s="403">
        <f>X5391+(S5391*((U5391-INDEX('[1]Center of Mass'!$B$8:$M$105,MATCH(A5391,'[1]Center of Mass'!$B$8:$B$105,0),9))^2+(V5391-INDEX('[1]Center of Mass'!$B$8:$M$105,MATCH(A5391,'[1]Center of Mass'!$B$8:$B$105,0),10))^2))</f>
        <v>623.00759538880004</v>
      </c>
    </row>
    <row r="5392" spans="1:25">
      <c r="A5392" s="403" t="s">
        <v>23</v>
      </c>
      <c r="B5392" s="403" t="s">
        <v>556</v>
      </c>
      <c r="C5392" s="403" t="s">
        <v>343</v>
      </c>
      <c r="D5392" s="403" t="s">
        <v>344</v>
      </c>
      <c r="E5392" s="403" t="s">
        <v>1455</v>
      </c>
      <c r="F5392" s="403">
        <v>0</v>
      </c>
      <c r="O5392" s="403" t="s">
        <v>345</v>
      </c>
      <c r="R5392" s="403">
        <v>4</v>
      </c>
      <c r="S5392" s="403">
        <v>1.0915999999999999</v>
      </c>
      <c r="T5392" s="403">
        <v>4.1890000000000001</v>
      </c>
      <c r="U5392" s="403">
        <v>6.7130000000000001</v>
      </c>
      <c r="V5392" s="403">
        <v>30.04</v>
      </c>
      <c r="W5392" s="403">
        <v>6.8</v>
      </c>
      <c r="X5392" s="404">
        <v>0.20049</v>
      </c>
      <c r="Y5392" s="403">
        <f>X5392+(S5392*((U5392-INDEX('[1]Center of Mass'!$B$8:$M$105,MATCH(A5392,'[1]Center of Mass'!$B$8:$B$105,0),9))^2+(V5392-INDEX('[1]Center of Mass'!$B$8:$M$105,MATCH(A5392,'[1]Center of Mass'!$B$8:$B$105,0),10))^2))</f>
        <v>589.88520387879998</v>
      </c>
    </row>
    <row r="5393" spans="1:25">
      <c r="A5393" s="403" t="s">
        <v>23</v>
      </c>
      <c r="B5393" s="403" t="s">
        <v>557</v>
      </c>
      <c r="C5393" s="403" t="s">
        <v>343</v>
      </c>
      <c r="D5393" s="403" t="s">
        <v>344</v>
      </c>
      <c r="E5393" s="403" t="s">
        <v>1455</v>
      </c>
      <c r="F5393" s="403">
        <v>0</v>
      </c>
      <c r="O5393" s="403" t="s">
        <v>345</v>
      </c>
      <c r="R5393" s="403">
        <v>4</v>
      </c>
      <c r="S5393" s="403">
        <v>1.7912999999999999</v>
      </c>
      <c r="T5393" s="403">
        <v>5.4390000000000001</v>
      </c>
      <c r="U5393" s="403">
        <v>8</v>
      </c>
      <c r="V5393" s="403">
        <v>30.04</v>
      </c>
      <c r="W5393" s="403">
        <v>6.8</v>
      </c>
      <c r="X5393" s="404">
        <v>0.56923999999999997</v>
      </c>
      <c r="Y5393" s="403">
        <f>X5393+(S5393*((U5393-INDEX('[1]Center of Mass'!$B$8:$M$105,MATCH(A5393,'[1]Center of Mass'!$B$8:$B$105,0),9))^2+(V5393-INDEX('[1]Center of Mass'!$B$8:$M$105,MATCH(A5393,'[1]Center of Mass'!$B$8:$B$105,0),10))^2))</f>
        <v>901.70180025800005</v>
      </c>
    </row>
    <row r="5394" spans="1:25">
      <c r="A5394" s="403" t="s">
        <v>23</v>
      </c>
      <c r="B5394" s="403" t="s">
        <v>583</v>
      </c>
      <c r="C5394" s="403" t="s">
        <v>343</v>
      </c>
      <c r="D5394" s="403" t="s">
        <v>344</v>
      </c>
      <c r="E5394" s="403" t="s">
        <v>1455</v>
      </c>
      <c r="F5394" s="403">
        <v>0</v>
      </c>
      <c r="O5394" s="403" t="s">
        <v>345</v>
      </c>
      <c r="R5394" s="403">
        <v>4</v>
      </c>
      <c r="S5394" s="403">
        <v>1.0636000000000001</v>
      </c>
      <c r="T5394" s="403">
        <v>4.1390000000000002</v>
      </c>
      <c r="U5394" s="403">
        <v>11.275</v>
      </c>
      <c r="V5394" s="403">
        <v>30.04</v>
      </c>
      <c r="W5394" s="403">
        <v>6.8</v>
      </c>
      <c r="X5394" s="404">
        <v>0.19108</v>
      </c>
      <c r="Y5394" s="403">
        <f>X5394+(S5394*((U5394-INDEX('[1]Center of Mass'!$B$8:$M$105,MATCH(A5394,'[1]Center of Mass'!$B$8:$B$105,0),9))^2+(V5394-INDEX('[1]Center of Mass'!$B$8:$M$105,MATCH(A5394,'[1]Center of Mass'!$B$8:$B$105,0),10))^2))</f>
        <v>450.61290084600006</v>
      </c>
    </row>
    <row r="5395" spans="1:25">
      <c r="A5395" s="403" t="s">
        <v>23</v>
      </c>
      <c r="B5395" s="403" t="s">
        <v>853</v>
      </c>
      <c r="C5395" s="403" t="s">
        <v>343</v>
      </c>
      <c r="D5395" s="403" t="s">
        <v>344</v>
      </c>
      <c r="E5395" s="403" t="s">
        <v>1455</v>
      </c>
      <c r="F5395" s="403">
        <v>0</v>
      </c>
      <c r="O5395" s="403" t="s">
        <v>345</v>
      </c>
      <c r="R5395" s="403">
        <v>4</v>
      </c>
      <c r="S5395" s="403">
        <v>1.0636000000000001</v>
      </c>
      <c r="T5395" s="403">
        <v>4.1390000000000002</v>
      </c>
      <c r="U5395" s="403">
        <v>12.225</v>
      </c>
      <c r="V5395" s="403">
        <v>30.04</v>
      </c>
      <c r="W5395" s="403">
        <v>6.8</v>
      </c>
      <c r="X5395" s="404">
        <v>0.19108</v>
      </c>
      <c r="Y5395" s="403">
        <f>X5395+(S5395*((U5395-INDEX('[1]Center of Mass'!$B$8:$M$105,MATCH(A5395,'[1]Center of Mass'!$B$8:$B$105,0),9))^2+(V5395-INDEX('[1]Center of Mass'!$B$8:$M$105,MATCH(A5395,'[1]Center of Mass'!$B$8:$B$105,0),10))^2))</f>
        <v>430.33175060600007</v>
      </c>
    </row>
    <row r="5396" spans="1:25">
      <c r="A5396" s="403" t="s">
        <v>23</v>
      </c>
      <c r="B5396" s="403" t="s">
        <v>914</v>
      </c>
      <c r="C5396" s="403" t="s">
        <v>343</v>
      </c>
      <c r="D5396" s="403" t="s">
        <v>344</v>
      </c>
      <c r="E5396" s="403" t="s">
        <v>1455</v>
      </c>
      <c r="F5396" s="403">
        <v>0</v>
      </c>
      <c r="O5396" s="403" t="s">
        <v>345</v>
      </c>
      <c r="R5396" s="403">
        <v>4</v>
      </c>
      <c r="S5396" s="403">
        <v>1.2129000000000001</v>
      </c>
      <c r="T5396" s="403">
        <v>4.4059999999999997</v>
      </c>
      <c r="U5396" s="403">
        <v>13.242000000000001</v>
      </c>
      <c r="V5396" s="403">
        <v>30.04</v>
      </c>
      <c r="W5396" s="403">
        <v>6.8</v>
      </c>
      <c r="X5396" s="404">
        <v>0.24529999999999999</v>
      </c>
      <c r="Y5396" s="403">
        <f>X5396+(S5396*((U5396-INDEX('[1]Center of Mass'!$B$8:$M$105,MATCH(A5396,'[1]Center of Mass'!$B$8:$B$105,0),9))^2+(V5396-INDEX('[1]Center of Mass'!$B$8:$M$105,MATCH(A5396,'[1]Center of Mass'!$B$8:$B$105,0),10))^2))</f>
        <v>468.43294772000002</v>
      </c>
    </row>
    <row r="5397" spans="1:25">
      <c r="A5397" s="403" t="s">
        <v>23</v>
      </c>
      <c r="B5397" s="403" t="s">
        <v>873</v>
      </c>
      <c r="C5397" s="403" t="s">
        <v>343</v>
      </c>
      <c r="D5397" s="403" t="s">
        <v>344</v>
      </c>
      <c r="E5397" s="403" t="s">
        <v>1455</v>
      </c>
      <c r="F5397" s="403">
        <v>0</v>
      </c>
      <c r="O5397" s="403" t="s">
        <v>345</v>
      </c>
      <c r="R5397" s="403">
        <v>4</v>
      </c>
      <c r="S5397" s="403">
        <v>1.2129000000000001</v>
      </c>
      <c r="T5397" s="403">
        <v>4.4059999999999997</v>
      </c>
      <c r="U5397" s="403">
        <v>14.324999999999999</v>
      </c>
      <c r="V5397" s="403">
        <v>30.04</v>
      </c>
      <c r="W5397" s="403">
        <v>6.8</v>
      </c>
      <c r="X5397" s="404">
        <v>0.24529999999999999</v>
      </c>
      <c r="Y5397" s="403">
        <f>X5397+(S5397*((U5397-INDEX('[1]Center of Mass'!$B$8:$M$105,MATCH(A5397,'[1]Center of Mass'!$B$8:$B$105,0),9))^2+(V5397-INDEX('[1]Center of Mass'!$B$8:$M$105,MATCH(A5397,'[1]Center of Mass'!$B$8:$B$105,0),10))^2))</f>
        <v>447.4092486665001</v>
      </c>
    </row>
    <row r="5398" spans="1:25">
      <c r="A5398" s="403" t="s">
        <v>23</v>
      </c>
      <c r="B5398" s="403" t="s">
        <v>919</v>
      </c>
      <c r="C5398" s="403" t="s">
        <v>343</v>
      </c>
      <c r="D5398" s="403" t="s">
        <v>344</v>
      </c>
      <c r="E5398" s="403" t="s">
        <v>1455</v>
      </c>
      <c r="F5398" s="403">
        <v>0</v>
      </c>
      <c r="O5398" s="403" t="s">
        <v>345</v>
      </c>
      <c r="R5398" s="403">
        <v>4</v>
      </c>
      <c r="S5398" s="403">
        <v>1.2129000000000001</v>
      </c>
      <c r="T5398" s="403">
        <v>4.4059999999999997</v>
      </c>
      <c r="U5398" s="403">
        <v>15.407999999999999</v>
      </c>
      <c r="V5398" s="403">
        <v>30.04</v>
      </c>
      <c r="W5398" s="403">
        <v>6.8</v>
      </c>
      <c r="X5398" s="404">
        <v>0.24529999999999999</v>
      </c>
      <c r="Y5398" s="403">
        <f>X5398+(S5398*((U5398-INDEX('[1]Center of Mass'!$B$8:$M$105,MATCH(A5398,'[1]Center of Mass'!$B$8:$B$105,0),9))^2+(V5398-INDEX('[1]Center of Mass'!$B$8:$M$105,MATCH(A5398,'[1]Center of Mass'!$B$8:$B$105,0),10))^2))</f>
        <v>429.23074374920009</v>
      </c>
    </row>
    <row r="5399" spans="1:25">
      <c r="A5399" s="403" t="s">
        <v>23</v>
      </c>
      <c r="B5399" s="403" t="s">
        <v>920</v>
      </c>
      <c r="C5399" s="403" t="s">
        <v>343</v>
      </c>
      <c r="D5399" s="403" t="s">
        <v>344</v>
      </c>
      <c r="E5399" s="403" t="s">
        <v>1455</v>
      </c>
      <c r="F5399" s="403">
        <v>0</v>
      </c>
      <c r="O5399" s="403" t="s">
        <v>345</v>
      </c>
      <c r="R5399" s="403">
        <v>4</v>
      </c>
      <c r="S5399" s="403">
        <v>1.2129000000000001</v>
      </c>
      <c r="T5399" s="403">
        <v>4.4059999999999997</v>
      </c>
      <c r="U5399" s="403">
        <v>16.492000000000001</v>
      </c>
      <c r="V5399" s="403">
        <v>30.04</v>
      </c>
      <c r="W5399" s="403">
        <v>6.8</v>
      </c>
      <c r="X5399" s="404">
        <v>0.24529999999999999</v>
      </c>
      <c r="Y5399" s="403">
        <f>X5399+(S5399*((U5399-INDEX('[1]Center of Mass'!$B$8:$M$105,MATCH(A5399,'[1]Center of Mass'!$B$8:$B$105,0),9))^2+(V5399-INDEX('[1]Center of Mass'!$B$8:$M$105,MATCH(A5399,'[1]Center of Mass'!$B$8:$B$105,0),10))^2))</f>
        <v>413.88458957</v>
      </c>
    </row>
    <row r="5400" spans="1:25">
      <c r="A5400" s="403" t="s">
        <v>23</v>
      </c>
      <c r="B5400" s="403" t="s">
        <v>921</v>
      </c>
      <c r="C5400" s="403" t="s">
        <v>343</v>
      </c>
      <c r="D5400" s="403" t="s">
        <v>344</v>
      </c>
      <c r="E5400" s="403" t="s">
        <v>1455</v>
      </c>
      <c r="F5400" s="403">
        <v>0</v>
      </c>
      <c r="O5400" s="403" t="s">
        <v>345</v>
      </c>
      <c r="R5400" s="403">
        <v>4</v>
      </c>
      <c r="S5400" s="403">
        <v>1.2129000000000001</v>
      </c>
      <c r="T5400" s="403">
        <v>4.4059999999999997</v>
      </c>
      <c r="U5400" s="403">
        <v>17.574999999999999</v>
      </c>
      <c r="V5400" s="403">
        <v>30.04</v>
      </c>
      <c r="W5400" s="403">
        <v>6.8</v>
      </c>
      <c r="X5400" s="404">
        <v>0.24529999999999999</v>
      </c>
      <c r="Y5400" s="403">
        <f>X5400+(S5400*((U5400-INDEX('[1]Center of Mass'!$B$8:$M$105,MATCH(A5400,'[1]Center of Mass'!$B$8:$B$105,0),9))^2+(V5400-INDEX('[1]Center of Mass'!$B$8:$M$105,MATCH(A5400,'[1]Center of Mass'!$B$8:$B$105,0),10))^2))</f>
        <v>401.39910006650007</v>
      </c>
    </row>
    <row r="5401" spans="1:25">
      <c r="A5401" s="403" t="s">
        <v>23</v>
      </c>
      <c r="B5401" s="403" t="s">
        <v>874</v>
      </c>
      <c r="C5401" s="403" t="s">
        <v>343</v>
      </c>
      <c r="D5401" s="403" t="s">
        <v>344</v>
      </c>
      <c r="E5401" s="403" t="s">
        <v>1455</v>
      </c>
      <c r="F5401" s="403">
        <v>0</v>
      </c>
      <c r="O5401" s="403" t="s">
        <v>345</v>
      </c>
      <c r="R5401" s="403">
        <v>4</v>
      </c>
      <c r="S5401" s="403">
        <v>1.2129000000000001</v>
      </c>
      <c r="T5401" s="403">
        <v>4.4059999999999997</v>
      </c>
      <c r="U5401" s="403">
        <v>18.658000000000001</v>
      </c>
      <c r="V5401" s="403">
        <v>30.04</v>
      </c>
      <c r="W5401" s="403">
        <v>6.8</v>
      </c>
      <c r="X5401" s="404">
        <v>0.24529999999999999</v>
      </c>
      <c r="Y5401" s="403">
        <f>X5401+(S5401*((U5401-INDEX('[1]Center of Mass'!$B$8:$M$105,MATCH(A5401,'[1]Center of Mass'!$B$8:$B$105,0),9))^2+(V5401-INDEX('[1]Center of Mass'!$B$8:$M$105,MATCH(A5401,'[1]Center of Mass'!$B$8:$B$105,0),10))^2))</f>
        <v>391.75880469920003</v>
      </c>
    </row>
    <row r="5402" spans="1:25">
      <c r="A5402" s="403" t="s">
        <v>23</v>
      </c>
      <c r="B5402" s="403" t="s">
        <v>875</v>
      </c>
      <c r="C5402" s="403" t="s">
        <v>343</v>
      </c>
      <c r="D5402" s="403" t="s">
        <v>344</v>
      </c>
      <c r="E5402" s="403" t="s">
        <v>1455</v>
      </c>
      <c r="F5402" s="403">
        <v>0</v>
      </c>
      <c r="O5402" s="403" t="s">
        <v>345</v>
      </c>
      <c r="R5402" s="403">
        <v>4</v>
      </c>
      <c r="S5402" s="403">
        <v>0.76</v>
      </c>
      <c r="T5402" s="403">
        <v>3.5</v>
      </c>
      <c r="U5402" s="403">
        <v>11.275</v>
      </c>
      <c r="V5402" s="403">
        <v>31</v>
      </c>
      <c r="W5402" s="403">
        <v>6.8</v>
      </c>
      <c r="X5402" s="404">
        <v>9.7692000000000001E-2</v>
      </c>
      <c r="Y5402" s="403">
        <f>X5402+(S5402*((U5402-INDEX('[1]Center of Mass'!$B$8:$M$105,MATCH(A5402,'[1]Center of Mass'!$B$8:$B$105,0),9))^2+(V5402-INDEX('[1]Center of Mass'!$B$8:$M$105,MATCH(A5402,'[1]Center of Mass'!$B$8:$B$105,0),10))^2))</f>
        <v>348.46514300000001</v>
      </c>
    </row>
    <row r="5403" spans="1:25">
      <c r="A5403" s="403" t="s">
        <v>23</v>
      </c>
      <c r="B5403" s="403" t="s">
        <v>915</v>
      </c>
      <c r="C5403" s="403" t="s">
        <v>343</v>
      </c>
      <c r="D5403" s="403" t="s">
        <v>344</v>
      </c>
      <c r="E5403" s="403" t="s">
        <v>1455</v>
      </c>
      <c r="F5403" s="403">
        <v>0</v>
      </c>
      <c r="O5403" s="403" t="s">
        <v>345</v>
      </c>
      <c r="R5403" s="403">
        <v>4</v>
      </c>
      <c r="S5403" s="403">
        <v>0.76</v>
      </c>
      <c r="T5403" s="403">
        <v>3.5</v>
      </c>
      <c r="U5403" s="403">
        <v>12.225</v>
      </c>
      <c r="V5403" s="403">
        <v>31</v>
      </c>
      <c r="W5403" s="403">
        <v>6.8</v>
      </c>
      <c r="X5403" s="404">
        <v>9.7692000000000001E-2</v>
      </c>
      <c r="Y5403" s="403">
        <f>X5403+(S5403*((U5403-INDEX('[1]Center of Mass'!$B$8:$M$105,MATCH(A5403,'[1]Center of Mass'!$B$8:$B$105,0),9))^2+(V5403-INDEX('[1]Center of Mass'!$B$8:$M$105,MATCH(A5403,'[1]Center of Mass'!$B$8:$B$105,0),10))^2))</f>
        <v>333.97315900000001</v>
      </c>
    </row>
    <row r="5404" spans="1:25">
      <c r="A5404" s="403" t="s">
        <v>23</v>
      </c>
      <c r="B5404" s="403" t="s">
        <v>876</v>
      </c>
      <c r="C5404" s="403" t="s">
        <v>343</v>
      </c>
      <c r="D5404" s="403" t="s">
        <v>344</v>
      </c>
      <c r="E5404" s="403" t="s">
        <v>1455</v>
      </c>
      <c r="F5404" s="403">
        <v>0</v>
      </c>
      <c r="O5404" s="403" t="s">
        <v>345</v>
      </c>
      <c r="R5404" s="403">
        <v>4</v>
      </c>
      <c r="S5404" s="403">
        <v>0.86670000000000003</v>
      </c>
      <c r="T5404" s="403">
        <v>3.7669999999999999</v>
      </c>
      <c r="U5404" s="403">
        <v>13.242000000000001</v>
      </c>
      <c r="V5404" s="403">
        <v>31</v>
      </c>
      <c r="W5404" s="403">
        <v>6.8</v>
      </c>
      <c r="X5404" s="404">
        <v>0.13098000000000001</v>
      </c>
      <c r="Y5404" s="403">
        <f>X5404+(S5404*((U5404-INDEX('[1]Center of Mass'!$B$8:$M$105,MATCH(A5404,'[1]Center of Mass'!$B$8:$B$105,0),9))^2+(V5404-INDEX('[1]Center of Mass'!$B$8:$M$105,MATCH(A5404,'[1]Center of Mass'!$B$8:$B$105,0),10))^2))</f>
        <v>364.92244456800006</v>
      </c>
    </row>
    <row r="5405" spans="1:25">
      <c r="A5405" s="403" t="s">
        <v>23</v>
      </c>
      <c r="B5405" s="403" t="s">
        <v>922</v>
      </c>
      <c r="C5405" s="403" t="s">
        <v>343</v>
      </c>
      <c r="D5405" s="403" t="s">
        <v>344</v>
      </c>
      <c r="E5405" s="403" t="s">
        <v>1455</v>
      </c>
      <c r="F5405" s="403">
        <v>0</v>
      </c>
      <c r="O5405" s="403" t="s">
        <v>345</v>
      </c>
      <c r="R5405" s="403">
        <v>4</v>
      </c>
      <c r="S5405" s="403">
        <v>0.86670000000000003</v>
      </c>
      <c r="T5405" s="403">
        <v>3.7669999999999999</v>
      </c>
      <c r="U5405" s="403">
        <v>14.324999999999999</v>
      </c>
      <c r="V5405" s="403">
        <v>31</v>
      </c>
      <c r="W5405" s="403">
        <v>6.8</v>
      </c>
      <c r="X5405" s="404">
        <v>0.13098000000000001</v>
      </c>
      <c r="Y5405" s="403">
        <f>X5405+(S5405*((U5405-INDEX('[1]Center of Mass'!$B$8:$M$105,MATCH(A5405,'[1]Center of Mass'!$B$8:$B$105,0),9))^2+(V5405-INDEX('[1]Center of Mass'!$B$8:$M$105,MATCH(A5405,'[1]Center of Mass'!$B$8:$B$105,0),10))^2))</f>
        <v>349.89957378750006</v>
      </c>
    </row>
    <row r="5406" spans="1:25">
      <c r="A5406" s="403" t="s">
        <v>23</v>
      </c>
      <c r="B5406" s="403" t="s">
        <v>923</v>
      </c>
      <c r="C5406" s="403" t="s">
        <v>343</v>
      </c>
      <c r="D5406" s="403" t="s">
        <v>344</v>
      </c>
      <c r="E5406" s="403" t="s">
        <v>1455</v>
      </c>
      <c r="F5406" s="403">
        <v>0</v>
      </c>
      <c r="O5406" s="403" t="s">
        <v>345</v>
      </c>
      <c r="R5406" s="403">
        <v>4</v>
      </c>
      <c r="S5406" s="403">
        <v>0.86670000000000003</v>
      </c>
      <c r="T5406" s="403">
        <v>3.7669999999999999</v>
      </c>
      <c r="U5406" s="403">
        <v>15.407999999999999</v>
      </c>
      <c r="V5406" s="403">
        <v>31</v>
      </c>
      <c r="W5406" s="403">
        <v>6.8</v>
      </c>
      <c r="X5406" s="404">
        <v>0.13098000000000001</v>
      </c>
      <c r="Y5406" s="403">
        <f>X5406+(S5406*((U5406-INDEX('[1]Center of Mass'!$B$8:$M$105,MATCH(A5406,'[1]Center of Mass'!$B$8:$B$105,0),9))^2+(V5406-INDEX('[1]Center of Mass'!$B$8:$M$105,MATCH(A5406,'[1]Center of Mass'!$B$8:$B$105,0),10))^2))</f>
        <v>336.90978879960005</v>
      </c>
    </row>
    <row r="5407" spans="1:25">
      <c r="A5407" s="403" t="s">
        <v>23</v>
      </c>
      <c r="B5407" s="403" t="s">
        <v>924</v>
      </c>
      <c r="C5407" s="403" t="s">
        <v>343</v>
      </c>
      <c r="D5407" s="403" t="s">
        <v>344</v>
      </c>
      <c r="E5407" s="403" t="s">
        <v>1455</v>
      </c>
      <c r="F5407" s="403">
        <v>0</v>
      </c>
      <c r="O5407" s="403" t="s">
        <v>345</v>
      </c>
      <c r="R5407" s="403">
        <v>4</v>
      </c>
      <c r="S5407" s="403">
        <v>0.86670000000000003</v>
      </c>
      <c r="T5407" s="403">
        <v>3.7669999999999999</v>
      </c>
      <c r="U5407" s="403">
        <v>16.492000000000001</v>
      </c>
      <c r="V5407" s="403">
        <v>31</v>
      </c>
      <c r="W5407" s="403">
        <v>6.8</v>
      </c>
      <c r="X5407" s="404">
        <v>0.13098000000000001</v>
      </c>
      <c r="Y5407" s="403">
        <f>X5407+(S5407*((U5407-INDEX('[1]Center of Mass'!$B$8:$M$105,MATCH(A5407,'[1]Center of Mass'!$B$8:$B$105,0),9))^2+(V5407-INDEX('[1]Center of Mass'!$B$8:$M$105,MATCH(A5407,'[1]Center of Mass'!$B$8:$B$105,0),10))^2))</f>
        <v>325.94391211800001</v>
      </c>
    </row>
    <row r="5408" spans="1:25">
      <c r="A5408" s="403" t="s">
        <v>23</v>
      </c>
      <c r="B5408" s="403" t="s">
        <v>925</v>
      </c>
      <c r="C5408" s="403" t="s">
        <v>343</v>
      </c>
      <c r="D5408" s="403" t="s">
        <v>344</v>
      </c>
      <c r="E5408" s="403" t="s">
        <v>1455</v>
      </c>
      <c r="F5408" s="403">
        <v>0</v>
      </c>
      <c r="O5408" s="403" t="s">
        <v>345</v>
      </c>
      <c r="R5408" s="403">
        <v>4</v>
      </c>
      <c r="S5408" s="403">
        <v>0.86670000000000003</v>
      </c>
      <c r="T5408" s="403">
        <v>3.7669999999999999</v>
      </c>
      <c r="U5408" s="403">
        <v>17.574999999999999</v>
      </c>
      <c r="V5408" s="403">
        <v>31</v>
      </c>
      <c r="W5408" s="403">
        <v>6.8</v>
      </c>
      <c r="X5408" s="404">
        <v>0.13098000000000001</v>
      </c>
      <c r="Y5408" s="403">
        <f>X5408+(S5408*((U5408-INDEX('[1]Center of Mass'!$B$8:$M$105,MATCH(A5408,'[1]Center of Mass'!$B$8:$B$105,0),9))^2+(V5408-INDEX('[1]Center of Mass'!$B$8:$M$105,MATCH(A5408,'[1]Center of Mass'!$B$8:$B$105,0),10))^2))</f>
        <v>317.02217598750008</v>
      </c>
    </row>
    <row r="5409" spans="1:25">
      <c r="A5409" s="403" t="s">
        <v>23</v>
      </c>
      <c r="B5409" s="403" t="s">
        <v>926</v>
      </c>
      <c r="C5409" s="403" t="s">
        <v>343</v>
      </c>
      <c r="D5409" s="403" t="s">
        <v>344</v>
      </c>
      <c r="E5409" s="403" t="s">
        <v>1455</v>
      </c>
      <c r="F5409" s="403">
        <v>0</v>
      </c>
      <c r="O5409" s="403" t="s">
        <v>345</v>
      </c>
      <c r="R5409" s="403">
        <v>4</v>
      </c>
      <c r="S5409" s="403">
        <v>0.86670000000000003</v>
      </c>
      <c r="T5409" s="403">
        <v>3.7669999999999999</v>
      </c>
      <c r="U5409" s="403">
        <v>18.658000000000001</v>
      </c>
      <c r="V5409" s="403">
        <v>31</v>
      </c>
      <c r="W5409" s="403">
        <v>6.8</v>
      </c>
      <c r="X5409" s="404">
        <v>0.13098000000000001</v>
      </c>
      <c r="Y5409" s="403">
        <f>X5409+(S5409*((U5409-INDEX('[1]Center of Mass'!$B$8:$M$105,MATCH(A5409,'[1]Center of Mass'!$B$8:$B$105,0),9))^2+(V5409-INDEX('[1]Center of Mass'!$B$8:$M$105,MATCH(A5409,'[1]Center of Mass'!$B$8:$B$105,0),10))^2))</f>
        <v>310.13352564960002</v>
      </c>
    </row>
    <row r="5410" spans="1:25">
      <c r="A5410" s="403" t="s">
        <v>23</v>
      </c>
      <c r="B5410" s="403" t="s">
        <v>1465</v>
      </c>
      <c r="C5410" s="403" t="s">
        <v>343</v>
      </c>
      <c r="D5410" s="403" t="s">
        <v>344</v>
      </c>
      <c r="E5410" s="403" t="s">
        <v>1455</v>
      </c>
      <c r="F5410" s="403">
        <v>0</v>
      </c>
      <c r="O5410" s="403" t="s">
        <v>345</v>
      </c>
      <c r="R5410" s="403">
        <v>4</v>
      </c>
      <c r="S5410" s="403">
        <v>1.0083</v>
      </c>
      <c r="T5410" s="403">
        <v>4.0330000000000004</v>
      </c>
      <c r="U5410" s="403">
        <v>0.55000000000000004</v>
      </c>
      <c r="V5410" s="403">
        <v>31.058</v>
      </c>
      <c r="W5410" s="403">
        <v>6.8</v>
      </c>
      <c r="X5410" s="404">
        <v>0.17227999999999999</v>
      </c>
      <c r="Y5410" s="403">
        <f>X5410+(S5410*((U5410-INDEX('[1]Center of Mass'!$B$8:$M$105,MATCH(A5410,'[1]Center of Mass'!$B$8:$B$105,0),9))^2+(V5410-INDEX('[1]Center of Mass'!$B$8:$M$105,MATCH(A5410,'[1]Center of Mass'!$B$8:$B$105,0),10))^2))</f>
        <v>807.85263990680005</v>
      </c>
    </row>
    <row r="5411" spans="1:25">
      <c r="A5411" s="403" t="s">
        <v>23</v>
      </c>
      <c r="B5411" s="403" t="s">
        <v>1466</v>
      </c>
      <c r="C5411" s="403" t="s">
        <v>343</v>
      </c>
      <c r="D5411" s="403" t="s">
        <v>344</v>
      </c>
      <c r="E5411" s="403" t="s">
        <v>1455</v>
      </c>
      <c r="F5411" s="403">
        <v>0</v>
      </c>
      <c r="O5411" s="403" t="s">
        <v>345</v>
      </c>
      <c r="R5411" s="403">
        <v>4</v>
      </c>
      <c r="S5411" s="403">
        <v>1.0083</v>
      </c>
      <c r="T5411" s="403">
        <v>4.0330000000000004</v>
      </c>
      <c r="U5411" s="403">
        <v>1.65</v>
      </c>
      <c r="V5411" s="403">
        <v>31.058</v>
      </c>
      <c r="W5411" s="403">
        <v>6.8</v>
      </c>
      <c r="X5411" s="404">
        <v>0.17227999999999999</v>
      </c>
      <c r="Y5411" s="403">
        <f>X5411+(S5411*((U5411-INDEX('[1]Center of Mass'!$B$8:$M$105,MATCH(A5411,'[1]Center of Mass'!$B$8:$B$105,0),9))^2+(V5411-INDEX('[1]Center of Mass'!$B$8:$M$105,MATCH(A5411,'[1]Center of Mass'!$B$8:$B$105,0),10))^2))</f>
        <v>761.9657135468002</v>
      </c>
    </row>
    <row r="5412" spans="1:25">
      <c r="A5412" s="403" t="s">
        <v>23</v>
      </c>
      <c r="B5412" s="403" t="s">
        <v>1467</v>
      </c>
      <c r="C5412" s="403" t="s">
        <v>343</v>
      </c>
      <c r="D5412" s="403" t="s">
        <v>344</v>
      </c>
      <c r="E5412" s="403" t="s">
        <v>1455</v>
      </c>
      <c r="F5412" s="403">
        <v>0</v>
      </c>
      <c r="O5412" s="403" t="s">
        <v>345</v>
      </c>
      <c r="R5412" s="403">
        <v>4</v>
      </c>
      <c r="S5412" s="403">
        <v>1.0083</v>
      </c>
      <c r="T5412" s="403">
        <v>4.0330000000000004</v>
      </c>
      <c r="U5412" s="403">
        <v>2.75</v>
      </c>
      <c r="V5412" s="403">
        <v>31.058</v>
      </c>
      <c r="W5412" s="403">
        <v>6.8</v>
      </c>
      <c r="X5412" s="404">
        <v>0.17227999999999999</v>
      </c>
      <c r="Y5412" s="403">
        <f>X5412+(S5412*((U5412-INDEX('[1]Center of Mass'!$B$8:$M$105,MATCH(A5412,'[1]Center of Mass'!$B$8:$B$105,0),9))^2+(V5412-INDEX('[1]Center of Mass'!$B$8:$M$105,MATCH(A5412,'[1]Center of Mass'!$B$8:$B$105,0),10))^2))</f>
        <v>718.51887318680008</v>
      </c>
    </row>
    <row r="5413" spans="1:25">
      <c r="A5413" s="403" t="s">
        <v>23</v>
      </c>
      <c r="B5413" s="403" t="s">
        <v>1468</v>
      </c>
      <c r="C5413" s="403" t="s">
        <v>343</v>
      </c>
      <c r="D5413" s="403" t="s">
        <v>344</v>
      </c>
      <c r="E5413" s="403" t="s">
        <v>1455</v>
      </c>
      <c r="F5413" s="403">
        <v>0</v>
      </c>
      <c r="O5413" s="403" t="s">
        <v>345</v>
      </c>
      <c r="R5413" s="403">
        <v>4</v>
      </c>
      <c r="S5413" s="403">
        <v>0.89380000000000004</v>
      </c>
      <c r="T5413" s="403">
        <v>3.7829999999999999</v>
      </c>
      <c r="U5413" s="403">
        <v>3.7879999999999998</v>
      </c>
      <c r="V5413" s="403">
        <v>31.058</v>
      </c>
      <c r="W5413" s="403">
        <v>6.8</v>
      </c>
      <c r="X5413" s="404">
        <v>0.13338</v>
      </c>
      <c r="Y5413" s="403">
        <f>X5413+(S5413*((U5413-INDEX('[1]Center of Mass'!$B$8:$M$105,MATCH(A5413,'[1]Center of Mass'!$B$8:$B$105,0),9))^2+(V5413-INDEX('[1]Center of Mass'!$B$8:$M$105,MATCH(A5413,'[1]Center of Mass'!$B$8:$B$105,0),10))^2))</f>
        <v>602.5475225552002</v>
      </c>
    </row>
    <row r="5414" spans="1:25">
      <c r="A5414" s="403" t="s">
        <v>23</v>
      </c>
      <c r="B5414" s="403" t="s">
        <v>1469</v>
      </c>
      <c r="C5414" s="403" t="s">
        <v>343</v>
      </c>
      <c r="D5414" s="403" t="s">
        <v>344</v>
      </c>
      <c r="E5414" s="403" t="s">
        <v>1455</v>
      </c>
      <c r="F5414" s="403">
        <v>0</v>
      </c>
      <c r="O5414" s="403" t="s">
        <v>345</v>
      </c>
      <c r="R5414" s="403">
        <v>4</v>
      </c>
      <c r="S5414" s="403">
        <v>0.89380000000000004</v>
      </c>
      <c r="T5414" s="403">
        <v>3.7829999999999999</v>
      </c>
      <c r="U5414" s="403">
        <v>4.7629999999999999</v>
      </c>
      <c r="V5414" s="403">
        <v>31.058</v>
      </c>
      <c r="W5414" s="403">
        <v>6.8</v>
      </c>
      <c r="X5414" s="404">
        <v>0.13338</v>
      </c>
      <c r="Y5414" s="403">
        <f>X5414+(S5414*((U5414-INDEX('[1]Center of Mass'!$B$8:$M$105,MATCH(A5414,'[1]Center of Mass'!$B$8:$B$105,0),9))^2+(V5414-INDEX('[1]Center of Mass'!$B$8:$M$105,MATCH(A5414,'[1]Center of Mass'!$B$8:$B$105,0),10))^2))</f>
        <v>572.02829700020015</v>
      </c>
    </row>
    <row r="5415" spans="1:25">
      <c r="A5415" s="403" t="s">
        <v>23</v>
      </c>
      <c r="B5415" s="403" t="s">
        <v>1470</v>
      </c>
      <c r="C5415" s="403" t="s">
        <v>343</v>
      </c>
      <c r="D5415" s="403" t="s">
        <v>344</v>
      </c>
      <c r="E5415" s="403" t="s">
        <v>1455</v>
      </c>
      <c r="F5415" s="403">
        <v>0</v>
      </c>
      <c r="O5415" s="403" t="s">
        <v>345</v>
      </c>
      <c r="R5415" s="403">
        <v>4</v>
      </c>
      <c r="S5415" s="403">
        <v>0.89380000000000004</v>
      </c>
      <c r="T5415" s="403">
        <v>3.7829999999999999</v>
      </c>
      <c r="U5415" s="403">
        <v>5.7380000000000004</v>
      </c>
      <c r="V5415" s="403">
        <v>31.058</v>
      </c>
      <c r="W5415" s="403">
        <v>6.8</v>
      </c>
      <c r="X5415" s="404">
        <v>0.13338</v>
      </c>
      <c r="Y5415" s="403">
        <f>X5415+(S5415*((U5415-INDEX('[1]Center of Mass'!$B$8:$M$105,MATCH(A5415,'[1]Center of Mass'!$B$8:$B$105,0),9))^2+(V5415-INDEX('[1]Center of Mass'!$B$8:$M$105,MATCH(A5415,'[1]Center of Mass'!$B$8:$B$105,0),10))^2))</f>
        <v>543.20840869520009</v>
      </c>
    </row>
    <row r="5416" spans="1:25">
      <c r="A5416" s="403" t="s">
        <v>23</v>
      </c>
      <c r="B5416" s="403" t="s">
        <v>1471</v>
      </c>
      <c r="C5416" s="403" t="s">
        <v>343</v>
      </c>
      <c r="D5416" s="403" t="s">
        <v>344</v>
      </c>
      <c r="E5416" s="403" t="s">
        <v>1455</v>
      </c>
      <c r="F5416" s="403">
        <v>0</v>
      </c>
      <c r="O5416" s="403" t="s">
        <v>345</v>
      </c>
      <c r="R5416" s="403">
        <v>4</v>
      </c>
      <c r="S5416" s="403">
        <v>0.89380000000000004</v>
      </c>
      <c r="T5416" s="403">
        <v>3.7829999999999999</v>
      </c>
      <c r="U5416" s="403">
        <v>6.7130000000000001</v>
      </c>
      <c r="V5416" s="403">
        <v>31.058</v>
      </c>
      <c r="W5416" s="403">
        <v>6.8</v>
      </c>
      <c r="X5416" s="404">
        <v>0.13338</v>
      </c>
      <c r="Y5416" s="403">
        <f>X5416+(S5416*((U5416-INDEX('[1]Center of Mass'!$B$8:$M$105,MATCH(A5416,'[1]Center of Mass'!$B$8:$B$105,0),9))^2+(V5416-INDEX('[1]Center of Mass'!$B$8:$M$105,MATCH(A5416,'[1]Center of Mass'!$B$8:$B$105,0),10))^2))</f>
        <v>516.08785764020013</v>
      </c>
    </row>
    <row r="5417" spans="1:25">
      <c r="A5417" s="403" t="s">
        <v>23</v>
      </c>
      <c r="B5417" s="403" t="s">
        <v>1472</v>
      </c>
      <c r="C5417" s="403" t="s">
        <v>343</v>
      </c>
      <c r="D5417" s="403" t="s">
        <v>344</v>
      </c>
      <c r="E5417" s="403" t="s">
        <v>1455</v>
      </c>
      <c r="F5417" s="403">
        <v>0</v>
      </c>
      <c r="O5417" s="403" t="s">
        <v>345</v>
      </c>
      <c r="R5417" s="403">
        <v>4</v>
      </c>
      <c r="S5417" s="403">
        <v>1.4666999999999999</v>
      </c>
      <c r="T5417" s="403">
        <v>5.0330000000000004</v>
      </c>
      <c r="U5417" s="403">
        <v>8</v>
      </c>
      <c r="V5417" s="403">
        <v>31.058</v>
      </c>
      <c r="W5417" s="403">
        <v>6.8</v>
      </c>
      <c r="X5417" s="404">
        <v>0.41559000000000001</v>
      </c>
      <c r="Y5417" s="403">
        <f>X5417+(S5417*((U5417-INDEX('[1]Center of Mass'!$B$8:$M$105,MATCH(A5417,'[1]Center of Mass'!$B$8:$B$105,0),9))^2+(V5417-INDEX('[1]Center of Mass'!$B$8:$M$105,MATCH(A5417,'[1]Center of Mass'!$B$8:$B$105,0),10))^2))</f>
        <v>792.60650806320007</v>
      </c>
    </row>
    <row r="5418" spans="1:25">
      <c r="A5418" s="403" t="s">
        <v>23</v>
      </c>
      <c r="B5418" s="403" t="s">
        <v>1473</v>
      </c>
      <c r="C5418" s="403" t="s">
        <v>343</v>
      </c>
      <c r="D5418" s="403" t="s">
        <v>344</v>
      </c>
      <c r="E5418" s="403" t="s">
        <v>1455</v>
      </c>
      <c r="F5418" s="403">
        <v>0</v>
      </c>
      <c r="O5418" s="403" t="s">
        <v>345</v>
      </c>
      <c r="R5418" s="403">
        <v>4</v>
      </c>
      <c r="S5418" s="403">
        <v>0.76</v>
      </c>
      <c r="T5418" s="403">
        <v>3.5</v>
      </c>
      <c r="U5418" s="403">
        <v>11.275</v>
      </c>
      <c r="V5418" s="403">
        <v>31.8</v>
      </c>
      <c r="W5418" s="403">
        <v>6.8</v>
      </c>
      <c r="X5418" s="404">
        <v>9.7692000000000001E-2</v>
      </c>
      <c r="Y5418" s="403">
        <f>X5418+(S5418*((U5418-INDEX('[1]Center of Mass'!$B$8:$M$105,MATCH(A5418,'[1]Center of Mass'!$B$8:$B$105,0),9))^2+(V5418-INDEX('[1]Center of Mass'!$B$8:$M$105,MATCH(A5418,'[1]Center of Mass'!$B$8:$B$105,0),10))^2))</f>
        <v>371.63237499999997</v>
      </c>
    </row>
    <row r="5419" spans="1:25">
      <c r="A5419" s="403" t="s">
        <v>23</v>
      </c>
      <c r="B5419" s="403" t="s">
        <v>1474</v>
      </c>
      <c r="C5419" s="403" t="s">
        <v>343</v>
      </c>
      <c r="D5419" s="403" t="s">
        <v>344</v>
      </c>
      <c r="E5419" s="403" t="s">
        <v>1455</v>
      </c>
      <c r="F5419" s="403">
        <v>0</v>
      </c>
      <c r="O5419" s="403" t="s">
        <v>345</v>
      </c>
      <c r="R5419" s="403">
        <v>4</v>
      </c>
      <c r="S5419" s="403">
        <v>0.76</v>
      </c>
      <c r="T5419" s="403">
        <v>3.5</v>
      </c>
      <c r="U5419" s="403">
        <v>12.225</v>
      </c>
      <c r="V5419" s="403">
        <v>31.8</v>
      </c>
      <c r="W5419" s="403">
        <v>6.8</v>
      </c>
      <c r="X5419" s="404">
        <v>9.7692000000000001E-2</v>
      </c>
      <c r="Y5419" s="403">
        <f>X5419+(S5419*((U5419-INDEX('[1]Center of Mass'!$B$8:$M$105,MATCH(A5419,'[1]Center of Mass'!$B$8:$B$105,0),9))^2+(V5419-INDEX('[1]Center of Mass'!$B$8:$M$105,MATCH(A5419,'[1]Center of Mass'!$B$8:$B$105,0),10))^2))</f>
        <v>357.14039099999997</v>
      </c>
    </row>
    <row r="5420" spans="1:25">
      <c r="A5420" s="403" t="s">
        <v>23</v>
      </c>
      <c r="B5420" s="403" t="s">
        <v>1475</v>
      </c>
      <c r="C5420" s="403" t="s">
        <v>343</v>
      </c>
      <c r="D5420" s="403" t="s">
        <v>344</v>
      </c>
      <c r="E5420" s="403" t="s">
        <v>1455</v>
      </c>
      <c r="F5420" s="403">
        <v>0</v>
      </c>
      <c r="O5420" s="403" t="s">
        <v>345</v>
      </c>
      <c r="R5420" s="403">
        <v>4</v>
      </c>
      <c r="S5420" s="403">
        <v>0.86670000000000003</v>
      </c>
      <c r="T5420" s="403">
        <v>3.7669999999999999</v>
      </c>
      <c r="U5420" s="403">
        <v>13.242000000000001</v>
      </c>
      <c r="V5420" s="403">
        <v>31.8</v>
      </c>
      <c r="W5420" s="403">
        <v>6.8</v>
      </c>
      <c r="X5420" s="404">
        <v>0.13098000000000001</v>
      </c>
      <c r="Y5420" s="403">
        <f>X5420+(S5420*((U5420-INDEX('[1]Center of Mass'!$B$8:$M$105,MATCH(A5420,'[1]Center of Mass'!$B$8:$B$105,0),9))^2+(V5420-INDEX('[1]Center of Mass'!$B$8:$M$105,MATCH(A5420,'[1]Center of Mass'!$B$8:$B$105,0),10))^2))</f>
        <v>391.34223400799993</v>
      </c>
    </row>
    <row r="5421" spans="1:25">
      <c r="A5421" s="403" t="s">
        <v>23</v>
      </c>
      <c r="B5421" s="403" t="s">
        <v>1476</v>
      </c>
      <c r="C5421" s="403" t="s">
        <v>343</v>
      </c>
      <c r="D5421" s="403" t="s">
        <v>344</v>
      </c>
      <c r="E5421" s="403" t="s">
        <v>1455</v>
      </c>
      <c r="F5421" s="403">
        <v>0</v>
      </c>
      <c r="O5421" s="403" t="s">
        <v>345</v>
      </c>
      <c r="R5421" s="403">
        <v>4</v>
      </c>
      <c r="S5421" s="403">
        <v>0.86670000000000003</v>
      </c>
      <c r="T5421" s="403">
        <v>3.7669999999999999</v>
      </c>
      <c r="U5421" s="403">
        <v>14.324999999999999</v>
      </c>
      <c r="V5421" s="403">
        <v>31.8</v>
      </c>
      <c r="W5421" s="403">
        <v>6.8</v>
      </c>
      <c r="X5421" s="404">
        <v>0.13098000000000001</v>
      </c>
      <c r="Y5421" s="403">
        <f>X5421+(S5421*((U5421-INDEX('[1]Center of Mass'!$B$8:$M$105,MATCH(A5421,'[1]Center of Mass'!$B$8:$B$105,0),9))^2+(V5421-INDEX('[1]Center of Mass'!$B$8:$M$105,MATCH(A5421,'[1]Center of Mass'!$B$8:$B$105,0),10))^2))</f>
        <v>376.31936322749999</v>
      </c>
    </row>
    <row r="5422" spans="1:25">
      <c r="A5422" s="403" t="s">
        <v>23</v>
      </c>
      <c r="B5422" s="403" t="s">
        <v>1477</v>
      </c>
      <c r="C5422" s="403" t="s">
        <v>343</v>
      </c>
      <c r="D5422" s="403" t="s">
        <v>344</v>
      </c>
      <c r="E5422" s="403" t="s">
        <v>1455</v>
      </c>
      <c r="F5422" s="403">
        <v>0</v>
      </c>
      <c r="O5422" s="403" t="s">
        <v>345</v>
      </c>
      <c r="R5422" s="403">
        <v>4</v>
      </c>
      <c r="S5422" s="403">
        <v>0.86670000000000003</v>
      </c>
      <c r="T5422" s="403">
        <v>3.7669999999999999</v>
      </c>
      <c r="U5422" s="403">
        <v>15.407999999999999</v>
      </c>
      <c r="V5422" s="403">
        <v>31.8</v>
      </c>
      <c r="W5422" s="403">
        <v>6.8</v>
      </c>
      <c r="X5422" s="404">
        <v>0.13098000000000001</v>
      </c>
      <c r="Y5422" s="403">
        <f>X5422+(S5422*((U5422-INDEX('[1]Center of Mass'!$B$8:$M$105,MATCH(A5422,'[1]Center of Mass'!$B$8:$B$105,0),9))^2+(V5422-INDEX('[1]Center of Mass'!$B$8:$M$105,MATCH(A5422,'[1]Center of Mass'!$B$8:$B$105,0),10))^2))</f>
        <v>363.32957823959998</v>
      </c>
    </row>
    <row r="5423" spans="1:25">
      <c r="A5423" s="403" t="s">
        <v>23</v>
      </c>
      <c r="B5423" s="403" t="s">
        <v>1478</v>
      </c>
      <c r="C5423" s="403" t="s">
        <v>343</v>
      </c>
      <c r="D5423" s="403" t="s">
        <v>344</v>
      </c>
      <c r="E5423" s="403" t="s">
        <v>1455</v>
      </c>
      <c r="F5423" s="403">
        <v>0</v>
      </c>
      <c r="O5423" s="403" t="s">
        <v>345</v>
      </c>
      <c r="R5423" s="403">
        <v>4</v>
      </c>
      <c r="S5423" s="403">
        <v>0.86670000000000003</v>
      </c>
      <c r="T5423" s="403">
        <v>3.7669999999999999</v>
      </c>
      <c r="U5423" s="403">
        <v>16.492000000000001</v>
      </c>
      <c r="V5423" s="403">
        <v>31.8</v>
      </c>
      <c r="W5423" s="403">
        <v>6.8</v>
      </c>
      <c r="X5423" s="404">
        <v>0.13098000000000001</v>
      </c>
      <c r="Y5423" s="403">
        <f>X5423+(S5423*((U5423-INDEX('[1]Center of Mass'!$B$8:$M$105,MATCH(A5423,'[1]Center of Mass'!$B$8:$B$105,0),9))^2+(V5423-INDEX('[1]Center of Mass'!$B$8:$M$105,MATCH(A5423,'[1]Center of Mass'!$B$8:$B$105,0),10))^2))</f>
        <v>352.36370155799995</v>
      </c>
    </row>
    <row r="5424" spans="1:25">
      <c r="A5424" s="403" t="s">
        <v>23</v>
      </c>
      <c r="B5424" s="403" t="s">
        <v>1479</v>
      </c>
      <c r="C5424" s="403" t="s">
        <v>343</v>
      </c>
      <c r="D5424" s="403" t="s">
        <v>344</v>
      </c>
      <c r="E5424" s="403" t="s">
        <v>1455</v>
      </c>
      <c r="F5424" s="403">
        <v>0</v>
      </c>
      <c r="O5424" s="403" t="s">
        <v>345</v>
      </c>
      <c r="R5424" s="403">
        <v>4</v>
      </c>
      <c r="S5424" s="403">
        <v>0.86670000000000003</v>
      </c>
      <c r="T5424" s="403">
        <v>3.7669999999999999</v>
      </c>
      <c r="U5424" s="403">
        <v>17.574999999999999</v>
      </c>
      <c r="V5424" s="403">
        <v>31.8</v>
      </c>
      <c r="W5424" s="403">
        <v>6.8</v>
      </c>
      <c r="X5424" s="404">
        <v>0.13098000000000001</v>
      </c>
      <c r="Y5424" s="403">
        <f>X5424+(S5424*((U5424-INDEX('[1]Center of Mass'!$B$8:$M$105,MATCH(A5424,'[1]Center of Mass'!$B$8:$B$105,0),9))^2+(V5424-INDEX('[1]Center of Mass'!$B$8:$M$105,MATCH(A5424,'[1]Center of Mass'!$B$8:$B$105,0),10))^2))</f>
        <v>343.44196542749995</v>
      </c>
    </row>
    <row r="5425" spans="1:25">
      <c r="A5425" s="403" t="s">
        <v>23</v>
      </c>
      <c r="B5425" s="403" t="s">
        <v>1480</v>
      </c>
      <c r="C5425" s="403" t="s">
        <v>343</v>
      </c>
      <c r="D5425" s="403" t="s">
        <v>344</v>
      </c>
      <c r="E5425" s="403" t="s">
        <v>1455</v>
      </c>
      <c r="F5425" s="403">
        <v>0</v>
      </c>
      <c r="O5425" s="403" t="s">
        <v>345</v>
      </c>
      <c r="R5425" s="403">
        <v>4</v>
      </c>
      <c r="S5425" s="403">
        <v>0.86670000000000003</v>
      </c>
      <c r="T5425" s="403">
        <v>3.7669999999999999</v>
      </c>
      <c r="U5425" s="403">
        <v>18.658000000000001</v>
      </c>
      <c r="V5425" s="403">
        <v>31.8</v>
      </c>
      <c r="W5425" s="403">
        <v>6.8</v>
      </c>
      <c r="X5425" s="404">
        <v>0.13098000000000001</v>
      </c>
      <c r="Y5425" s="403">
        <f>X5425+(S5425*((U5425-INDEX('[1]Center of Mass'!$B$8:$M$105,MATCH(A5425,'[1]Center of Mass'!$B$8:$B$105,0),9))^2+(V5425-INDEX('[1]Center of Mass'!$B$8:$M$105,MATCH(A5425,'[1]Center of Mass'!$B$8:$B$105,0),10))^2))</f>
        <v>336.55331508959995</v>
      </c>
    </row>
    <row r="5426" spans="1:25">
      <c r="A5426" s="403" t="s">
        <v>23</v>
      </c>
      <c r="B5426" s="403" t="s">
        <v>1481</v>
      </c>
      <c r="C5426" s="403" t="s">
        <v>343</v>
      </c>
      <c r="D5426" s="403" t="s">
        <v>344</v>
      </c>
      <c r="E5426" s="403" t="s">
        <v>1455</v>
      </c>
      <c r="F5426" s="403">
        <v>0</v>
      </c>
      <c r="O5426" s="403" t="s">
        <v>345</v>
      </c>
      <c r="R5426" s="403">
        <v>4</v>
      </c>
      <c r="S5426" s="403">
        <v>1.0083</v>
      </c>
      <c r="T5426" s="403">
        <v>4.0330000000000004</v>
      </c>
      <c r="U5426" s="403">
        <v>0.55000000000000004</v>
      </c>
      <c r="V5426" s="403">
        <v>31.975000000000001</v>
      </c>
      <c r="W5426" s="403">
        <v>6.8</v>
      </c>
      <c r="X5426" s="404">
        <v>0.17227999999999999</v>
      </c>
      <c r="Y5426" s="403">
        <f>X5426+(S5426*((U5426-INDEX('[1]Center of Mass'!$B$8:$M$105,MATCH(A5426,'[1]Center of Mass'!$B$8:$B$105,0),9))^2+(V5426-INDEX('[1]Center of Mass'!$B$8:$M$105,MATCH(A5426,'[1]Center of Mass'!$B$8:$B$105,0),10))^2))</f>
        <v>843.29945564750017</v>
      </c>
    </row>
    <row r="5427" spans="1:25">
      <c r="A5427" s="403" t="s">
        <v>23</v>
      </c>
      <c r="B5427" s="403" t="s">
        <v>1482</v>
      </c>
      <c r="C5427" s="403" t="s">
        <v>343</v>
      </c>
      <c r="D5427" s="403" t="s">
        <v>344</v>
      </c>
      <c r="E5427" s="403" t="s">
        <v>1455</v>
      </c>
      <c r="F5427" s="403">
        <v>0</v>
      </c>
      <c r="O5427" s="403" t="s">
        <v>345</v>
      </c>
      <c r="R5427" s="403">
        <v>4</v>
      </c>
      <c r="S5427" s="403">
        <v>1.0083</v>
      </c>
      <c r="T5427" s="403">
        <v>4.0330000000000004</v>
      </c>
      <c r="U5427" s="403">
        <v>1.65</v>
      </c>
      <c r="V5427" s="403">
        <v>31.975000000000001</v>
      </c>
      <c r="W5427" s="403">
        <v>6.8</v>
      </c>
      <c r="X5427" s="404">
        <v>0.17227999999999999</v>
      </c>
      <c r="Y5427" s="403">
        <f>X5427+(S5427*((U5427-INDEX('[1]Center of Mass'!$B$8:$M$105,MATCH(A5427,'[1]Center of Mass'!$B$8:$B$105,0),9))^2+(V5427-INDEX('[1]Center of Mass'!$B$8:$M$105,MATCH(A5427,'[1]Center of Mass'!$B$8:$B$105,0),10))^2))</f>
        <v>797.41252928750021</v>
      </c>
    </row>
    <row r="5428" spans="1:25">
      <c r="A5428" s="403" t="s">
        <v>23</v>
      </c>
      <c r="B5428" s="403" t="s">
        <v>1483</v>
      </c>
      <c r="C5428" s="403" t="s">
        <v>343</v>
      </c>
      <c r="D5428" s="403" t="s">
        <v>344</v>
      </c>
      <c r="E5428" s="403" t="s">
        <v>1455</v>
      </c>
      <c r="F5428" s="403">
        <v>0</v>
      </c>
      <c r="O5428" s="403" t="s">
        <v>345</v>
      </c>
      <c r="R5428" s="403">
        <v>4</v>
      </c>
      <c r="S5428" s="403">
        <v>1.0083</v>
      </c>
      <c r="T5428" s="403">
        <v>4.0330000000000004</v>
      </c>
      <c r="U5428" s="403">
        <v>2.75</v>
      </c>
      <c r="V5428" s="403">
        <v>31.975000000000001</v>
      </c>
      <c r="W5428" s="403">
        <v>6.8</v>
      </c>
      <c r="X5428" s="404">
        <v>0.17227999999999999</v>
      </c>
      <c r="Y5428" s="403">
        <f>X5428+(S5428*((U5428-INDEX('[1]Center of Mass'!$B$8:$M$105,MATCH(A5428,'[1]Center of Mass'!$B$8:$B$105,0),9))^2+(V5428-INDEX('[1]Center of Mass'!$B$8:$M$105,MATCH(A5428,'[1]Center of Mass'!$B$8:$B$105,0),10))^2))</f>
        <v>753.96568892750008</v>
      </c>
    </row>
    <row r="5429" spans="1:25">
      <c r="A5429" s="403" t="s">
        <v>23</v>
      </c>
      <c r="B5429" s="403" t="s">
        <v>1484</v>
      </c>
      <c r="C5429" s="403" t="s">
        <v>343</v>
      </c>
      <c r="D5429" s="403" t="s">
        <v>344</v>
      </c>
      <c r="E5429" s="403" t="s">
        <v>1455</v>
      </c>
      <c r="F5429" s="403">
        <v>0</v>
      </c>
      <c r="O5429" s="403" t="s">
        <v>345</v>
      </c>
      <c r="R5429" s="403">
        <v>4</v>
      </c>
      <c r="S5429" s="403">
        <v>0.89380000000000004</v>
      </c>
      <c r="T5429" s="403">
        <v>3.7829999999999999</v>
      </c>
      <c r="U5429" s="403">
        <v>3.7879999999999998</v>
      </c>
      <c r="V5429" s="403">
        <v>31.975000000000001</v>
      </c>
      <c r="W5429" s="403">
        <v>6.8</v>
      </c>
      <c r="X5429" s="404">
        <v>0.13338</v>
      </c>
      <c r="Y5429" s="403">
        <f>X5429+(S5429*((U5429-INDEX('[1]Center of Mass'!$B$8:$M$105,MATCH(A5429,'[1]Center of Mass'!$B$8:$B$105,0),9))^2+(V5429-INDEX('[1]Center of Mass'!$B$8:$M$105,MATCH(A5429,'[1]Center of Mass'!$B$8:$B$105,0),10))^2))</f>
        <v>633.96908747540022</v>
      </c>
    </row>
    <row r="5430" spans="1:25">
      <c r="A5430" s="403" t="s">
        <v>23</v>
      </c>
      <c r="B5430" s="403" t="s">
        <v>1485</v>
      </c>
      <c r="C5430" s="403" t="s">
        <v>343</v>
      </c>
      <c r="D5430" s="403" t="s">
        <v>344</v>
      </c>
      <c r="E5430" s="403" t="s">
        <v>1455</v>
      </c>
      <c r="F5430" s="403">
        <v>0</v>
      </c>
      <c r="O5430" s="403" t="s">
        <v>345</v>
      </c>
      <c r="R5430" s="403">
        <v>4</v>
      </c>
      <c r="S5430" s="403">
        <v>0.89380000000000004</v>
      </c>
      <c r="T5430" s="403">
        <v>3.7829999999999999</v>
      </c>
      <c r="U5430" s="403">
        <v>4.7629999999999999</v>
      </c>
      <c r="V5430" s="403">
        <v>31.975000000000001</v>
      </c>
      <c r="W5430" s="403">
        <v>6.8</v>
      </c>
      <c r="X5430" s="404">
        <v>0.13338</v>
      </c>
      <c r="Y5430" s="403">
        <f>X5430+(S5430*((U5430-INDEX('[1]Center of Mass'!$B$8:$M$105,MATCH(A5430,'[1]Center of Mass'!$B$8:$B$105,0),9))^2+(V5430-INDEX('[1]Center of Mass'!$B$8:$M$105,MATCH(A5430,'[1]Center of Mass'!$B$8:$B$105,0),10))^2))</f>
        <v>603.44986192040028</v>
      </c>
    </row>
    <row r="5431" spans="1:25">
      <c r="A5431" s="403" t="s">
        <v>23</v>
      </c>
      <c r="B5431" s="403" t="s">
        <v>1486</v>
      </c>
      <c r="C5431" s="403" t="s">
        <v>343</v>
      </c>
      <c r="D5431" s="403" t="s">
        <v>344</v>
      </c>
      <c r="E5431" s="403" t="s">
        <v>1455</v>
      </c>
      <c r="F5431" s="403">
        <v>0</v>
      </c>
      <c r="O5431" s="403" t="s">
        <v>345</v>
      </c>
      <c r="R5431" s="403">
        <v>4</v>
      </c>
      <c r="S5431" s="403">
        <v>0.89380000000000004</v>
      </c>
      <c r="T5431" s="403">
        <v>3.7829999999999999</v>
      </c>
      <c r="U5431" s="403">
        <v>5.7380000000000004</v>
      </c>
      <c r="V5431" s="403">
        <v>31.975000000000001</v>
      </c>
      <c r="W5431" s="403">
        <v>6.8</v>
      </c>
      <c r="X5431" s="404">
        <v>0.13338</v>
      </c>
      <c r="Y5431" s="403">
        <f>X5431+(S5431*((U5431-INDEX('[1]Center of Mass'!$B$8:$M$105,MATCH(A5431,'[1]Center of Mass'!$B$8:$B$105,0),9))^2+(V5431-INDEX('[1]Center of Mass'!$B$8:$M$105,MATCH(A5431,'[1]Center of Mass'!$B$8:$B$105,0),10))^2))</f>
        <v>574.62997361540022</v>
      </c>
    </row>
    <row r="5432" spans="1:25">
      <c r="A5432" s="403" t="s">
        <v>23</v>
      </c>
      <c r="B5432" s="403" t="s">
        <v>1487</v>
      </c>
      <c r="C5432" s="403" t="s">
        <v>343</v>
      </c>
      <c r="D5432" s="403" t="s">
        <v>344</v>
      </c>
      <c r="E5432" s="403" t="s">
        <v>1455</v>
      </c>
      <c r="F5432" s="403">
        <v>0</v>
      </c>
      <c r="O5432" s="403" t="s">
        <v>345</v>
      </c>
      <c r="R5432" s="403">
        <v>4</v>
      </c>
      <c r="S5432" s="403">
        <v>0.89380000000000004</v>
      </c>
      <c r="T5432" s="403">
        <v>3.7829999999999999</v>
      </c>
      <c r="U5432" s="403">
        <v>6.7130000000000001</v>
      </c>
      <c r="V5432" s="403">
        <v>31.975000000000001</v>
      </c>
      <c r="W5432" s="403">
        <v>6.8</v>
      </c>
      <c r="X5432" s="404">
        <v>0.13338</v>
      </c>
      <c r="Y5432" s="403">
        <f>X5432+(S5432*((U5432-INDEX('[1]Center of Mass'!$B$8:$M$105,MATCH(A5432,'[1]Center of Mass'!$B$8:$B$105,0),9))^2+(V5432-INDEX('[1]Center of Mass'!$B$8:$M$105,MATCH(A5432,'[1]Center of Mass'!$B$8:$B$105,0),10))^2))</f>
        <v>547.50942256040014</v>
      </c>
    </row>
    <row r="5433" spans="1:25">
      <c r="A5433" s="403" t="s">
        <v>23</v>
      </c>
      <c r="B5433" s="403" t="s">
        <v>1488</v>
      </c>
      <c r="C5433" s="403" t="s">
        <v>343</v>
      </c>
      <c r="D5433" s="403" t="s">
        <v>344</v>
      </c>
      <c r="E5433" s="403" t="s">
        <v>1455</v>
      </c>
      <c r="F5433" s="403">
        <v>0</v>
      </c>
      <c r="O5433" s="403" t="s">
        <v>345</v>
      </c>
      <c r="R5433" s="403">
        <v>4</v>
      </c>
      <c r="S5433" s="403">
        <v>1.4666999999999999</v>
      </c>
      <c r="T5433" s="403">
        <v>5.0330000000000004</v>
      </c>
      <c r="U5433" s="403">
        <v>8</v>
      </c>
      <c r="V5433" s="403">
        <v>31.975000000000001</v>
      </c>
      <c r="W5433" s="403">
        <v>6.8</v>
      </c>
      <c r="X5433" s="404">
        <v>0.41559000000000001</v>
      </c>
      <c r="Y5433" s="403">
        <f>X5433+(S5433*((U5433-INDEX('[1]Center of Mass'!$B$8:$M$105,MATCH(A5433,'[1]Center of Mass'!$B$8:$B$105,0),9))^2+(V5433-INDEX('[1]Center of Mass'!$B$8:$M$105,MATCH(A5433,'[1]Center of Mass'!$B$8:$B$105,0),10))^2))</f>
        <v>844.16838909750015</v>
      </c>
    </row>
    <row r="5434" spans="1:25">
      <c r="A5434" s="403" t="s">
        <v>23</v>
      </c>
      <c r="B5434" s="403" t="s">
        <v>1489</v>
      </c>
      <c r="C5434" s="403" t="s">
        <v>343</v>
      </c>
      <c r="D5434" s="403" t="s">
        <v>344</v>
      </c>
      <c r="E5434" s="403" t="s">
        <v>1455</v>
      </c>
      <c r="F5434" s="403">
        <v>0</v>
      </c>
      <c r="O5434" s="403" t="s">
        <v>345</v>
      </c>
      <c r="R5434" s="403">
        <v>4</v>
      </c>
      <c r="S5434" s="403">
        <v>0.76</v>
      </c>
      <c r="T5434" s="403">
        <v>3.5</v>
      </c>
      <c r="U5434" s="403">
        <v>11.275</v>
      </c>
      <c r="V5434" s="403">
        <v>32.6</v>
      </c>
      <c r="W5434" s="403">
        <v>6.8</v>
      </c>
      <c r="X5434" s="404">
        <v>9.7692000000000001E-2</v>
      </c>
      <c r="Y5434" s="403">
        <f>X5434+(S5434*((U5434-INDEX('[1]Center of Mass'!$B$8:$M$105,MATCH(A5434,'[1]Center of Mass'!$B$8:$B$105,0),9))^2+(V5434-INDEX('[1]Center of Mass'!$B$8:$M$105,MATCH(A5434,'[1]Center of Mass'!$B$8:$B$105,0),10))^2))</f>
        <v>395.7724070000001</v>
      </c>
    </row>
    <row r="5435" spans="1:25">
      <c r="A5435" s="403" t="s">
        <v>23</v>
      </c>
      <c r="B5435" s="403" t="s">
        <v>1490</v>
      </c>
      <c r="C5435" s="403" t="s">
        <v>343</v>
      </c>
      <c r="D5435" s="403" t="s">
        <v>344</v>
      </c>
      <c r="E5435" s="403" t="s">
        <v>1455</v>
      </c>
      <c r="F5435" s="403">
        <v>0</v>
      </c>
      <c r="O5435" s="403" t="s">
        <v>345</v>
      </c>
      <c r="R5435" s="403">
        <v>4</v>
      </c>
      <c r="S5435" s="403">
        <v>0.76</v>
      </c>
      <c r="T5435" s="403">
        <v>3.5</v>
      </c>
      <c r="U5435" s="403">
        <v>12.225</v>
      </c>
      <c r="V5435" s="403">
        <v>32.6</v>
      </c>
      <c r="W5435" s="403">
        <v>6.8</v>
      </c>
      <c r="X5435" s="404">
        <v>9.7692000000000001E-2</v>
      </c>
      <c r="Y5435" s="403">
        <f>X5435+(S5435*((U5435-INDEX('[1]Center of Mass'!$B$8:$M$105,MATCH(A5435,'[1]Center of Mass'!$B$8:$B$105,0),9))^2+(V5435-INDEX('[1]Center of Mass'!$B$8:$M$105,MATCH(A5435,'[1]Center of Mass'!$B$8:$B$105,0),10))^2))</f>
        <v>381.2804230000001</v>
      </c>
    </row>
    <row r="5436" spans="1:25">
      <c r="A5436" s="403" t="s">
        <v>23</v>
      </c>
      <c r="B5436" s="403" t="s">
        <v>1491</v>
      </c>
      <c r="C5436" s="403" t="s">
        <v>343</v>
      </c>
      <c r="D5436" s="403" t="s">
        <v>344</v>
      </c>
      <c r="E5436" s="403" t="s">
        <v>1455</v>
      </c>
      <c r="F5436" s="403">
        <v>0</v>
      </c>
      <c r="O5436" s="403" t="s">
        <v>345</v>
      </c>
      <c r="R5436" s="403">
        <v>4</v>
      </c>
      <c r="S5436" s="403">
        <v>0.86670000000000003</v>
      </c>
      <c r="T5436" s="403">
        <v>3.7669999999999999</v>
      </c>
      <c r="U5436" s="403">
        <v>13.242000000000001</v>
      </c>
      <c r="V5436" s="403">
        <v>32.6</v>
      </c>
      <c r="W5436" s="403">
        <v>6.8</v>
      </c>
      <c r="X5436" s="404">
        <v>0.13098000000000001</v>
      </c>
      <c r="Y5436" s="403">
        <f>X5436+(S5436*((U5436-INDEX('[1]Center of Mass'!$B$8:$M$105,MATCH(A5436,'[1]Center of Mass'!$B$8:$B$105,0),9))^2+(V5436-INDEX('[1]Center of Mass'!$B$8:$M$105,MATCH(A5436,'[1]Center of Mass'!$B$8:$B$105,0),10))^2))</f>
        <v>418.87139944800015</v>
      </c>
    </row>
    <row r="5437" spans="1:25">
      <c r="A5437" s="403" t="s">
        <v>23</v>
      </c>
      <c r="B5437" s="403" t="s">
        <v>1492</v>
      </c>
      <c r="C5437" s="403" t="s">
        <v>343</v>
      </c>
      <c r="D5437" s="403" t="s">
        <v>344</v>
      </c>
      <c r="E5437" s="403" t="s">
        <v>1455</v>
      </c>
      <c r="F5437" s="403">
        <v>0</v>
      </c>
      <c r="O5437" s="403" t="s">
        <v>345</v>
      </c>
      <c r="R5437" s="403">
        <v>4</v>
      </c>
      <c r="S5437" s="403">
        <v>0.86670000000000003</v>
      </c>
      <c r="T5437" s="403">
        <v>3.7669999999999999</v>
      </c>
      <c r="U5437" s="403">
        <v>14.324999999999999</v>
      </c>
      <c r="V5437" s="403">
        <v>32.6</v>
      </c>
      <c r="W5437" s="403">
        <v>6.8</v>
      </c>
      <c r="X5437" s="404">
        <v>0.13098000000000001</v>
      </c>
      <c r="Y5437" s="403">
        <f>X5437+(S5437*((U5437-INDEX('[1]Center of Mass'!$B$8:$M$105,MATCH(A5437,'[1]Center of Mass'!$B$8:$B$105,0),9))^2+(V5437-INDEX('[1]Center of Mass'!$B$8:$M$105,MATCH(A5437,'[1]Center of Mass'!$B$8:$B$105,0),10))^2))</f>
        <v>403.8485286675002</v>
      </c>
    </row>
    <row r="5438" spans="1:25">
      <c r="A5438" s="403" t="s">
        <v>23</v>
      </c>
      <c r="B5438" s="403" t="s">
        <v>1493</v>
      </c>
      <c r="C5438" s="403" t="s">
        <v>343</v>
      </c>
      <c r="D5438" s="403" t="s">
        <v>344</v>
      </c>
      <c r="E5438" s="403" t="s">
        <v>1455</v>
      </c>
      <c r="F5438" s="403">
        <v>0</v>
      </c>
      <c r="O5438" s="403" t="s">
        <v>345</v>
      </c>
      <c r="R5438" s="403">
        <v>4</v>
      </c>
      <c r="S5438" s="403">
        <v>0.86670000000000003</v>
      </c>
      <c r="T5438" s="403">
        <v>3.7669999999999999</v>
      </c>
      <c r="U5438" s="403">
        <v>15.407999999999999</v>
      </c>
      <c r="V5438" s="403">
        <v>32.6</v>
      </c>
      <c r="W5438" s="403">
        <v>6.8</v>
      </c>
      <c r="X5438" s="404">
        <v>0.13098000000000001</v>
      </c>
      <c r="Y5438" s="403">
        <f>X5438+(S5438*((U5438-INDEX('[1]Center of Mass'!$B$8:$M$105,MATCH(A5438,'[1]Center of Mass'!$B$8:$B$105,0),9))^2+(V5438-INDEX('[1]Center of Mass'!$B$8:$M$105,MATCH(A5438,'[1]Center of Mass'!$B$8:$B$105,0),10))^2))</f>
        <v>390.8587436796002</v>
      </c>
    </row>
    <row r="5439" spans="1:25">
      <c r="A5439" s="403" t="s">
        <v>23</v>
      </c>
      <c r="B5439" s="403" t="s">
        <v>1494</v>
      </c>
      <c r="C5439" s="403" t="s">
        <v>343</v>
      </c>
      <c r="D5439" s="403" t="s">
        <v>344</v>
      </c>
      <c r="E5439" s="403" t="s">
        <v>1455</v>
      </c>
      <c r="F5439" s="403">
        <v>0</v>
      </c>
      <c r="O5439" s="403" t="s">
        <v>345</v>
      </c>
      <c r="R5439" s="403">
        <v>4</v>
      </c>
      <c r="S5439" s="403">
        <v>0.86670000000000003</v>
      </c>
      <c r="T5439" s="403">
        <v>3.7669999999999999</v>
      </c>
      <c r="U5439" s="403">
        <v>16.492000000000001</v>
      </c>
      <c r="V5439" s="403">
        <v>32.6</v>
      </c>
      <c r="W5439" s="403">
        <v>6.8</v>
      </c>
      <c r="X5439" s="404">
        <v>0.13098000000000001</v>
      </c>
      <c r="Y5439" s="403">
        <f>X5439+(S5439*((U5439-INDEX('[1]Center of Mass'!$B$8:$M$105,MATCH(A5439,'[1]Center of Mass'!$B$8:$B$105,0),9))^2+(V5439-INDEX('[1]Center of Mass'!$B$8:$M$105,MATCH(A5439,'[1]Center of Mass'!$B$8:$B$105,0),10))^2))</f>
        <v>379.8928669980001</v>
      </c>
    </row>
    <row r="5440" spans="1:25">
      <c r="A5440" s="403" t="s">
        <v>23</v>
      </c>
      <c r="B5440" s="403" t="s">
        <v>1495</v>
      </c>
      <c r="C5440" s="403" t="s">
        <v>343</v>
      </c>
      <c r="D5440" s="403" t="s">
        <v>344</v>
      </c>
      <c r="E5440" s="403" t="s">
        <v>1455</v>
      </c>
      <c r="F5440" s="403">
        <v>0</v>
      </c>
      <c r="O5440" s="403" t="s">
        <v>345</v>
      </c>
      <c r="R5440" s="403">
        <v>4</v>
      </c>
      <c r="S5440" s="403">
        <v>0.86670000000000003</v>
      </c>
      <c r="T5440" s="403">
        <v>3.7669999999999999</v>
      </c>
      <c r="U5440" s="403">
        <v>17.574999999999999</v>
      </c>
      <c r="V5440" s="403">
        <v>32.6</v>
      </c>
      <c r="W5440" s="403">
        <v>6.8</v>
      </c>
      <c r="X5440" s="404">
        <v>0.13098000000000001</v>
      </c>
      <c r="Y5440" s="403">
        <f>X5440+(S5440*((U5440-INDEX('[1]Center of Mass'!$B$8:$M$105,MATCH(A5440,'[1]Center of Mass'!$B$8:$B$105,0),9))^2+(V5440-INDEX('[1]Center of Mass'!$B$8:$M$105,MATCH(A5440,'[1]Center of Mass'!$B$8:$B$105,0),10))^2))</f>
        <v>370.97113086750016</v>
      </c>
    </row>
    <row r="5441" spans="1:25">
      <c r="A5441" s="403" t="s">
        <v>23</v>
      </c>
      <c r="B5441" s="403" t="s">
        <v>1496</v>
      </c>
      <c r="C5441" s="403" t="s">
        <v>343</v>
      </c>
      <c r="D5441" s="403" t="s">
        <v>344</v>
      </c>
      <c r="E5441" s="403" t="s">
        <v>1455</v>
      </c>
      <c r="F5441" s="403">
        <v>0</v>
      </c>
      <c r="O5441" s="403" t="s">
        <v>345</v>
      </c>
      <c r="R5441" s="403">
        <v>4</v>
      </c>
      <c r="S5441" s="403">
        <v>0.86670000000000003</v>
      </c>
      <c r="T5441" s="403">
        <v>3.7669999999999999</v>
      </c>
      <c r="U5441" s="403">
        <v>18.658000000000001</v>
      </c>
      <c r="V5441" s="403">
        <v>32.6</v>
      </c>
      <c r="W5441" s="403">
        <v>6.8</v>
      </c>
      <c r="X5441" s="404">
        <v>0.13098000000000001</v>
      </c>
      <c r="Y5441" s="403">
        <f>X5441+(S5441*((U5441-INDEX('[1]Center of Mass'!$B$8:$M$105,MATCH(A5441,'[1]Center of Mass'!$B$8:$B$105,0),9))^2+(V5441-INDEX('[1]Center of Mass'!$B$8:$M$105,MATCH(A5441,'[1]Center of Mass'!$B$8:$B$105,0),10))^2))</f>
        <v>364.0824805296001</v>
      </c>
    </row>
    <row r="5442" spans="1:25">
      <c r="A5442" s="403" t="s">
        <v>23</v>
      </c>
      <c r="B5442" s="403" t="s">
        <v>1497</v>
      </c>
      <c r="C5442" s="403" t="s">
        <v>343</v>
      </c>
      <c r="D5442" s="403" t="s">
        <v>344</v>
      </c>
      <c r="E5442" s="403" t="s">
        <v>1455</v>
      </c>
      <c r="F5442" s="403">
        <v>0</v>
      </c>
      <c r="O5442" s="403" t="s">
        <v>345</v>
      </c>
      <c r="R5442" s="403">
        <v>4</v>
      </c>
      <c r="S5442" s="403">
        <v>1.0083</v>
      </c>
      <c r="T5442" s="403">
        <v>4.0330000000000004</v>
      </c>
      <c r="U5442" s="403">
        <v>0.55000000000000004</v>
      </c>
      <c r="V5442" s="403">
        <v>32.892000000000003</v>
      </c>
      <c r="W5442" s="403">
        <v>6.8</v>
      </c>
      <c r="X5442" s="404">
        <v>0.17227999999999999</v>
      </c>
      <c r="Y5442" s="403">
        <f>X5442+(S5442*((U5442-INDEX('[1]Center of Mass'!$B$8:$M$105,MATCH(A5442,'[1]Center of Mass'!$B$8:$B$105,0),9))^2+(V5442-INDEX('[1]Center of Mass'!$B$8:$M$105,MATCH(A5442,'[1]Center of Mass'!$B$8:$B$105,0),10))^2))</f>
        <v>880.44200814560008</v>
      </c>
    </row>
    <row r="5443" spans="1:25">
      <c r="A5443" s="403" t="s">
        <v>23</v>
      </c>
      <c r="B5443" s="403" t="s">
        <v>1498</v>
      </c>
      <c r="C5443" s="403" t="s">
        <v>343</v>
      </c>
      <c r="D5443" s="403" t="s">
        <v>344</v>
      </c>
      <c r="E5443" s="403" t="s">
        <v>1455</v>
      </c>
      <c r="F5443" s="403">
        <v>0</v>
      </c>
      <c r="O5443" s="403" t="s">
        <v>345</v>
      </c>
      <c r="R5443" s="403">
        <v>4</v>
      </c>
      <c r="S5443" s="403">
        <v>1.0083</v>
      </c>
      <c r="T5443" s="403">
        <v>4.0330000000000004</v>
      </c>
      <c r="U5443" s="403">
        <v>1.65</v>
      </c>
      <c r="V5443" s="403">
        <v>32.892000000000003</v>
      </c>
      <c r="W5443" s="403">
        <v>6.8</v>
      </c>
      <c r="X5443" s="404">
        <v>0.17227999999999999</v>
      </c>
      <c r="Y5443" s="403">
        <f>X5443+(S5443*((U5443-INDEX('[1]Center of Mass'!$B$8:$M$105,MATCH(A5443,'[1]Center of Mass'!$B$8:$B$105,0),9))^2+(V5443-INDEX('[1]Center of Mass'!$B$8:$M$105,MATCH(A5443,'[1]Center of Mass'!$B$8:$B$105,0),10))^2))</f>
        <v>834.55508178560024</v>
      </c>
    </row>
    <row r="5444" spans="1:25">
      <c r="A5444" s="403" t="s">
        <v>23</v>
      </c>
      <c r="B5444" s="403" t="s">
        <v>1499</v>
      </c>
      <c r="C5444" s="403" t="s">
        <v>343</v>
      </c>
      <c r="D5444" s="403" t="s">
        <v>344</v>
      </c>
      <c r="E5444" s="403" t="s">
        <v>1455</v>
      </c>
      <c r="F5444" s="403">
        <v>0</v>
      </c>
      <c r="O5444" s="403" t="s">
        <v>345</v>
      </c>
      <c r="R5444" s="403">
        <v>4</v>
      </c>
      <c r="S5444" s="403">
        <v>1.0083</v>
      </c>
      <c r="T5444" s="403">
        <v>4.0330000000000004</v>
      </c>
      <c r="U5444" s="403">
        <v>2.75</v>
      </c>
      <c r="V5444" s="403">
        <v>32.892000000000003</v>
      </c>
      <c r="W5444" s="403">
        <v>6.8</v>
      </c>
      <c r="X5444" s="404">
        <v>0.17227999999999999</v>
      </c>
      <c r="Y5444" s="403">
        <f>X5444+(S5444*((U5444-INDEX('[1]Center of Mass'!$B$8:$M$105,MATCH(A5444,'[1]Center of Mass'!$B$8:$B$105,0),9))^2+(V5444-INDEX('[1]Center of Mass'!$B$8:$M$105,MATCH(A5444,'[1]Center of Mass'!$B$8:$B$105,0),10))^2))</f>
        <v>791.10824142560023</v>
      </c>
    </row>
    <row r="5445" spans="1:25">
      <c r="A5445" s="403" t="s">
        <v>23</v>
      </c>
      <c r="B5445" s="403" t="s">
        <v>1500</v>
      </c>
      <c r="C5445" s="403" t="s">
        <v>343</v>
      </c>
      <c r="D5445" s="403" t="s">
        <v>344</v>
      </c>
      <c r="E5445" s="403" t="s">
        <v>1455</v>
      </c>
      <c r="F5445" s="403">
        <v>0</v>
      </c>
      <c r="O5445" s="403" t="s">
        <v>345</v>
      </c>
      <c r="R5445" s="403">
        <v>4</v>
      </c>
      <c r="S5445" s="403">
        <v>0.89370000000000005</v>
      </c>
      <c r="T5445" s="403">
        <v>3.7829999999999999</v>
      </c>
      <c r="U5445" s="403">
        <v>3.7879999999999998</v>
      </c>
      <c r="V5445" s="403">
        <v>32.892000000000003</v>
      </c>
      <c r="W5445" s="403">
        <v>6.8</v>
      </c>
      <c r="X5445" s="404">
        <v>0.13338</v>
      </c>
      <c r="Y5445" s="403">
        <f>X5445+(S5445*((U5445-INDEX('[1]Center of Mass'!$B$8:$M$105,MATCH(A5445,'[1]Center of Mass'!$B$8:$B$105,0),9))^2+(V5445-INDEX('[1]Center of Mass'!$B$8:$M$105,MATCH(A5445,'[1]Center of Mass'!$B$8:$B$105,0),10))^2))</f>
        <v>666.81922717800023</v>
      </c>
    </row>
    <row r="5446" spans="1:25">
      <c r="A5446" s="403" t="s">
        <v>23</v>
      </c>
      <c r="B5446" s="403" t="s">
        <v>1501</v>
      </c>
      <c r="C5446" s="403" t="s">
        <v>343</v>
      </c>
      <c r="D5446" s="403" t="s">
        <v>344</v>
      </c>
      <c r="E5446" s="403" t="s">
        <v>1455</v>
      </c>
      <c r="F5446" s="403">
        <v>0</v>
      </c>
      <c r="O5446" s="403" t="s">
        <v>345</v>
      </c>
      <c r="R5446" s="403">
        <v>4</v>
      </c>
      <c r="S5446" s="403">
        <v>0.89370000000000005</v>
      </c>
      <c r="T5446" s="403">
        <v>3.7829999999999999</v>
      </c>
      <c r="U5446" s="403">
        <v>4.7629999999999999</v>
      </c>
      <c r="V5446" s="403">
        <v>32.892000000000003</v>
      </c>
      <c r="W5446" s="403">
        <v>6.8</v>
      </c>
      <c r="X5446" s="404">
        <v>0.13338</v>
      </c>
      <c r="Y5446" s="403">
        <f>X5446+(S5446*((U5446-INDEX('[1]Center of Mass'!$B$8:$M$105,MATCH(A5446,'[1]Center of Mass'!$B$8:$B$105,0),9))^2+(V5446-INDEX('[1]Center of Mass'!$B$8:$M$105,MATCH(A5446,'[1]Center of Mass'!$B$8:$B$105,0),10))^2))</f>
        <v>636.30341617050021</v>
      </c>
    </row>
    <row r="5447" spans="1:25">
      <c r="A5447" s="403" t="s">
        <v>23</v>
      </c>
      <c r="B5447" s="403" t="s">
        <v>1502</v>
      </c>
      <c r="C5447" s="403" t="s">
        <v>343</v>
      </c>
      <c r="D5447" s="403" t="s">
        <v>344</v>
      </c>
      <c r="E5447" s="403" t="s">
        <v>1455</v>
      </c>
      <c r="F5447" s="403">
        <v>0</v>
      </c>
      <c r="O5447" s="403" t="s">
        <v>345</v>
      </c>
      <c r="R5447" s="403">
        <v>4</v>
      </c>
      <c r="S5447" s="403">
        <v>0.89370000000000005</v>
      </c>
      <c r="T5447" s="403">
        <v>3.7829999999999999</v>
      </c>
      <c r="U5447" s="403">
        <v>5.7380000000000004</v>
      </c>
      <c r="V5447" s="403">
        <v>32.892000000000003</v>
      </c>
      <c r="W5447" s="403">
        <v>6.8</v>
      </c>
      <c r="X5447" s="404">
        <v>0.13338</v>
      </c>
      <c r="Y5447" s="403">
        <f>X5447+(S5447*((U5447-INDEX('[1]Center of Mass'!$B$8:$M$105,MATCH(A5447,'[1]Center of Mass'!$B$8:$B$105,0),9))^2+(V5447-INDEX('[1]Center of Mass'!$B$8:$M$105,MATCH(A5447,'[1]Center of Mass'!$B$8:$B$105,0),10))^2))</f>
        <v>607.48675228800016</v>
      </c>
    </row>
    <row r="5448" spans="1:25">
      <c r="A5448" s="403" t="s">
        <v>23</v>
      </c>
      <c r="B5448" s="403" t="s">
        <v>1503</v>
      </c>
      <c r="C5448" s="403" t="s">
        <v>343</v>
      </c>
      <c r="D5448" s="403" t="s">
        <v>344</v>
      </c>
      <c r="E5448" s="403" t="s">
        <v>1455</v>
      </c>
      <c r="F5448" s="403">
        <v>0</v>
      </c>
      <c r="O5448" s="403" t="s">
        <v>345</v>
      </c>
      <c r="R5448" s="403">
        <v>4</v>
      </c>
      <c r="S5448" s="403">
        <v>0.89370000000000005</v>
      </c>
      <c r="T5448" s="403">
        <v>3.7829999999999999</v>
      </c>
      <c r="U5448" s="403">
        <v>6.7130000000000001</v>
      </c>
      <c r="V5448" s="403">
        <v>32.892000000000003</v>
      </c>
      <c r="W5448" s="403">
        <v>6.8</v>
      </c>
      <c r="X5448" s="404">
        <v>0.13338</v>
      </c>
      <c r="Y5448" s="403">
        <f>X5448+(S5448*((U5448-INDEX('[1]Center of Mass'!$B$8:$M$105,MATCH(A5448,'[1]Center of Mass'!$B$8:$B$105,0),9))^2+(V5448-INDEX('[1]Center of Mass'!$B$8:$M$105,MATCH(A5448,'[1]Center of Mass'!$B$8:$B$105,0),10))^2))</f>
        <v>580.36923553050008</v>
      </c>
    </row>
    <row r="5449" spans="1:25">
      <c r="A5449" s="403" t="s">
        <v>23</v>
      </c>
      <c r="B5449" s="403" t="s">
        <v>1504</v>
      </c>
      <c r="C5449" s="403" t="s">
        <v>343</v>
      </c>
      <c r="D5449" s="403" t="s">
        <v>344</v>
      </c>
      <c r="E5449" s="403" t="s">
        <v>1455</v>
      </c>
      <c r="F5449" s="403">
        <v>0</v>
      </c>
      <c r="O5449" s="403" t="s">
        <v>345</v>
      </c>
      <c r="R5449" s="403">
        <v>4</v>
      </c>
      <c r="S5449" s="403">
        <v>1.4666999999999999</v>
      </c>
      <c r="T5449" s="403">
        <v>5.0330000000000004</v>
      </c>
      <c r="U5449" s="403">
        <v>8</v>
      </c>
      <c r="V5449" s="403">
        <v>32.892000000000003</v>
      </c>
      <c r="W5449" s="403">
        <v>6.8</v>
      </c>
      <c r="X5449" s="404">
        <v>0.41559000000000001</v>
      </c>
      <c r="Y5449" s="403">
        <f>X5449+(S5449*((U5449-INDEX('[1]Center of Mass'!$B$8:$M$105,MATCH(A5449,'[1]Center of Mass'!$B$8:$B$105,0),9))^2+(V5449-INDEX('[1]Center of Mass'!$B$8:$M$105,MATCH(A5449,'[1]Center of Mass'!$B$8:$B$105,0),10))^2))</f>
        <v>898.19693392440001</v>
      </c>
    </row>
    <row r="5450" spans="1:25">
      <c r="A5450" s="403" t="s">
        <v>23</v>
      </c>
      <c r="B5450" s="403" t="s">
        <v>1505</v>
      </c>
      <c r="C5450" s="403" t="s">
        <v>343</v>
      </c>
      <c r="D5450" s="403" t="s">
        <v>344</v>
      </c>
      <c r="E5450" s="403" t="s">
        <v>1455</v>
      </c>
      <c r="F5450" s="403">
        <v>0</v>
      </c>
      <c r="O5450" s="403" t="s">
        <v>345</v>
      </c>
      <c r="R5450" s="403">
        <v>4</v>
      </c>
      <c r="S5450" s="403">
        <v>0.81879999999999997</v>
      </c>
      <c r="T5450" s="403">
        <v>3.6890000000000001</v>
      </c>
      <c r="U5450" s="403">
        <v>0.55000000000000004</v>
      </c>
      <c r="V5450" s="403">
        <v>33.722000000000001</v>
      </c>
      <c r="W5450" s="403">
        <v>6.8</v>
      </c>
      <c r="X5450" s="404">
        <v>0.12037</v>
      </c>
      <c r="Y5450" s="403">
        <f>X5450+(S5450*((U5450-INDEX('[1]Center of Mass'!$B$8:$M$105,MATCH(A5450,'[1]Center of Mass'!$B$8:$B$105,0),9))^2+(V5450-INDEX('[1]Center of Mass'!$B$8:$M$105,MATCH(A5450,'[1]Center of Mass'!$B$8:$B$105,0),10))^2))</f>
        <v>743.43976035360015</v>
      </c>
    </row>
    <row r="5451" spans="1:25">
      <c r="A5451" s="403" t="s">
        <v>23</v>
      </c>
      <c r="B5451" s="403" t="s">
        <v>1506</v>
      </c>
      <c r="C5451" s="403" t="s">
        <v>343</v>
      </c>
      <c r="D5451" s="403" t="s">
        <v>344</v>
      </c>
      <c r="E5451" s="403" t="s">
        <v>1455</v>
      </c>
      <c r="F5451" s="403">
        <v>0</v>
      </c>
      <c r="O5451" s="403" t="s">
        <v>345</v>
      </c>
      <c r="R5451" s="403">
        <v>4</v>
      </c>
      <c r="S5451" s="403">
        <v>0.81879999999999997</v>
      </c>
      <c r="T5451" s="403">
        <v>3.6890000000000001</v>
      </c>
      <c r="U5451" s="403">
        <v>1.65</v>
      </c>
      <c r="V5451" s="403">
        <v>33.722000000000001</v>
      </c>
      <c r="W5451" s="403">
        <v>6.8</v>
      </c>
      <c r="X5451" s="404">
        <v>0.12035999999999999</v>
      </c>
      <c r="Y5451" s="403">
        <f>X5451+(S5451*((U5451-INDEX('[1]Center of Mass'!$B$8:$M$105,MATCH(A5451,'[1]Center of Mass'!$B$8:$B$105,0),9))^2+(V5451-INDEX('[1]Center of Mass'!$B$8:$M$105,MATCH(A5451,'[1]Center of Mass'!$B$8:$B$105,0),10))^2))</f>
        <v>706.17681739360023</v>
      </c>
    </row>
    <row r="5452" spans="1:25">
      <c r="A5452" s="403" t="s">
        <v>23</v>
      </c>
      <c r="B5452" s="403" t="s">
        <v>1507</v>
      </c>
      <c r="C5452" s="403" t="s">
        <v>343</v>
      </c>
      <c r="D5452" s="403" t="s">
        <v>344</v>
      </c>
      <c r="E5452" s="403" t="s">
        <v>1455</v>
      </c>
      <c r="F5452" s="403">
        <v>0</v>
      </c>
      <c r="O5452" s="403" t="s">
        <v>345</v>
      </c>
      <c r="R5452" s="403">
        <v>4</v>
      </c>
      <c r="S5452" s="403">
        <v>0.81869999999999998</v>
      </c>
      <c r="T5452" s="403">
        <v>3.6890000000000001</v>
      </c>
      <c r="U5452" s="403">
        <v>2.75</v>
      </c>
      <c r="V5452" s="403">
        <v>33.722000000000001</v>
      </c>
      <c r="W5452" s="403">
        <v>6.8</v>
      </c>
      <c r="X5452" s="404">
        <v>0.12035999999999999</v>
      </c>
      <c r="Y5452" s="403">
        <f>X5452+(S5452*((U5452-INDEX('[1]Center of Mass'!$B$8:$M$105,MATCH(A5452,'[1]Center of Mass'!$B$8:$B$105,0),9))^2+(V5452-INDEX('[1]Center of Mass'!$B$8:$M$105,MATCH(A5452,'[1]Center of Mass'!$B$8:$B$105,0),10))^2))</f>
        <v>670.81345871640008</v>
      </c>
    </row>
    <row r="5453" spans="1:25">
      <c r="A5453" s="403" t="s">
        <v>23</v>
      </c>
      <c r="B5453" s="403" t="s">
        <v>1508</v>
      </c>
      <c r="C5453" s="403" t="s">
        <v>343</v>
      </c>
      <c r="D5453" s="403" t="s">
        <v>344</v>
      </c>
      <c r="E5453" s="403" t="s">
        <v>1455</v>
      </c>
      <c r="F5453" s="403">
        <v>0</v>
      </c>
      <c r="O5453" s="403" t="s">
        <v>345</v>
      </c>
      <c r="R5453" s="403">
        <v>4</v>
      </c>
      <c r="S5453" s="403">
        <v>0.72570000000000001</v>
      </c>
      <c r="T5453" s="403">
        <v>3.4390000000000001</v>
      </c>
      <c r="U5453" s="403">
        <v>3.7879999999999998</v>
      </c>
      <c r="V5453" s="403">
        <v>33.722000000000001</v>
      </c>
      <c r="W5453" s="403">
        <v>6.8</v>
      </c>
      <c r="X5453" s="404">
        <v>9.0990000000000001E-2</v>
      </c>
      <c r="Y5453" s="403">
        <f>X5453+(S5453*((U5453-INDEX('[1]Center of Mass'!$B$8:$M$105,MATCH(A5453,'[1]Center of Mass'!$B$8:$B$105,0),9))^2+(V5453-INDEX('[1]Center of Mass'!$B$8:$M$105,MATCH(A5453,'[1]Center of Mass'!$B$8:$B$105,0),10))^2))</f>
        <v>566.70004611600018</v>
      </c>
    </row>
    <row r="5454" spans="1:25">
      <c r="A5454" s="403" t="s">
        <v>23</v>
      </c>
      <c r="B5454" s="403" t="s">
        <v>1509</v>
      </c>
      <c r="C5454" s="403" t="s">
        <v>343</v>
      </c>
      <c r="D5454" s="403" t="s">
        <v>344</v>
      </c>
      <c r="E5454" s="403" t="s">
        <v>1455</v>
      </c>
      <c r="F5454" s="403">
        <v>0</v>
      </c>
      <c r="O5454" s="403" t="s">
        <v>345</v>
      </c>
      <c r="R5454" s="403">
        <v>4</v>
      </c>
      <c r="S5454" s="403">
        <v>0.72570000000000001</v>
      </c>
      <c r="T5454" s="403">
        <v>3.4390000000000001</v>
      </c>
      <c r="U5454" s="403">
        <v>4.7629999999999999</v>
      </c>
      <c r="V5454" s="403">
        <v>33.722000000000001</v>
      </c>
      <c r="W5454" s="403">
        <v>6.8</v>
      </c>
      <c r="X5454" s="404">
        <v>9.0990000000000001E-2</v>
      </c>
      <c r="Y5454" s="403">
        <f>X5454+(S5454*((U5454-INDEX('[1]Center of Mass'!$B$8:$M$105,MATCH(A5454,'[1]Center of Mass'!$B$8:$B$105,0),9))^2+(V5454-INDEX('[1]Center of Mass'!$B$8:$M$105,MATCH(A5454,'[1]Center of Mass'!$B$8:$B$105,0),10))^2))</f>
        <v>541.92067490850025</v>
      </c>
    </row>
    <row r="5455" spans="1:25">
      <c r="A5455" s="403" t="s">
        <v>23</v>
      </c>
      <c r="B5455" s="403" t="s">
        <v>1510</v>
      </c>
      <c r="C5455" s="403" t="s">
        <v>343</v>
      </c>
      <c r="D5455" s="403" t="s">
        <v>344</v>
      </c>
      <c r="E5455" s="403" t="s">
        <v>1455</v>
      </c>
      <c r="F5455" s="403">
        <v>0</v>
      </c>
      <c r="O5455" s="403" t="s">
        <v>345</v>
      </c>
      <c r="R5455" s="403">
        <v>4</v>
      </c>
      <c r="S5455" s="403">
        <v>0.72570000000000001</v>
      </c>
      <c r="T5455" s="403">
        <v>3.4390000000000001</v>
      </c>
      <c r="U5455" s="403">
        <v>5.7380000000000004</v>
      </c>
      <c r="V5455" s="403">
        <v>33.722000000000001</v>
      </c>
      <c r="W5455" s="403">
        <v>6.8</v>
      </c>
      <c r="X5455" s="404">
        <v>9.0990000000000001E-2</v>
      </c>
      <c r="Y5455" s="403">
        <f>X5455+(S5455*((U5455-INDEX('[1]Center of Mass'!$B$8:$M$105,MATCH(A5455,'[1]Center of Mass'!$B$8:$B$105,0),9))^2+(V5455-INDEX('[1]Center of Mass'!$B$8:$M$105,MATCH(A5455,'[1]Center of Mass'!$B$8:$B$105,0),10))^2))</f>
        <v>518.52104082600022</v>
      </c>
    </row>
    <row r="5456" spans="1:25">
      <c r="A5456" s="403" t="s">
        <v>23</v>
      </c>
      <c r="B5456" s="403" t="s">
        <v>1511</v>
      </c>
      <c r="C5456" s="403" t="s">
        <v>343</v>
      </c>
      <c r="D5456" s="403" t="s">
        <v>344</v>
      </c>
      <c r="E5456" s="403" t="s">
        <v>1455</v>
      </c>
      <c r="F5456" s="403">
        <v>0</v>
      </c>
      <c r="O5456" s="403" t="s">
        <v>345</v>
      </c>
      <c r="R5456" s="403">
        <v>4</v>
      </c>
      <c r="S5456" s="403">
        <v>0.72570000000000001</v>
      </c>
      <c r="T5456" s="403">
        <v>3.4390000000000001</v>
      </c>
      <c r="U5456" s="403">
        <v>6.7130000000000001</v>
      </c>
      <c r="V5456" s="403">
        <v>33.722000000000001</v>
      </c>
      <c r="W5456" s="403">
        <v>6.8</v>
      </c>
      <c r="X5456" s="404">
        <v>9.0990000000000001E-2</v>
      </c>
      <c r="Y5456" s="403">
        <f>X5456+(S5456*((U5456-INDEX('[1]Center of Mass'!$B$8:$M$105,MATCH(A5456,'[1]Center of Mass'!$B$8:$B$105,0),9))^2+(V5456-INDEX('[1]Center of Mass'!$B$8:$M$105,MATCH(A5456,'[1]Center of Mass'!$B$8:$B$105,0),10))^2))</f>
        <v>496.50114386850009</v>
      </c>
    </row>
    <row r="5457" spans="1:25">
      <c r="A5457" s="403" t="s">
        <v>23</v>
      </c>
      <c r="B5457" s="403" t="s">
        <v>1512</v>
      </c>
      <c r="C5457" s="403" t="s">
        <v>343</v>
      </c>
      <c r="D5457" s="403" t="s">
        <v>344</v>
      </c>
      <c r="E5457" s="403" t="s">
        <v>1455</v>
      </c>
      <c r="F5457" s="403">
        <v>0</v>
      </c>
      <c r="O5457" s="403" t="s">
        <v>345</v>
      </c>
      <c r="R5457" s="403">
        <v>4</v>
      </c>
      <c r="S5457" s="403">
        <v>1.1909000000000001</v>
      </c>
      <c r="T5457" s="403">
        <v>4.6890000000000001</v>
      </c>
      <c r="U5457" s="403">
        <v>8</v>
      </c>
      <c r="V5457" s="403">
        <v>33.722000000000001</v>
      </c>
      <c r="W5457" s="403">
        <v>6.8</v>
      </c>
      <c r="X5457" s="404">
        <v>0.30903000000000003</v>
      </c>
      <c r="Y5457" s="403">
        <f>X5457+(S5457*((U5457-INDEX('[1]Center of Mass'!$B$8:$M$105,MATCH(A5457,'[1]Center of Mass'!$B$8:$B$105,0),9))^2+(V5457-INDEX('[1]Center of Mass'!$B$8:$M$105,MATCH(A5457,'[1]Center of Mass'!$B$8:$B$105,0),10))^2))</f>
        <v>770.70423118480028</v>
      </c>
    </row>
    <row r="5458" spans="1:25">
      <c r="A5458" s="403" t="s">
        <v>24</v>
      </c>
      <c r="B5458" s="403" t="s">
        <v>584</v>
      </c>
      <c r="C5458" s="403" t="s">
        <v>343</v>
      </c>
      <c r="D5458" s="403" t="s">
        <v>344</v>
      </c>
      <c r="E5458" s="403" t="s">
        <v>1455</v>
      </c>
      <c r="F5458" s="403">
        <v>0</v>
      </c>
      <c r="O5458" s="403" t="s">
        <v>345</v>
      </c>
      <c r="R5458" s="403">
        <v>4</v>
      </c>
      <c r="S5458" s="403">
        <v>1.6041000000000001</v>
      </c>
      <c r="T5458" s="403">
        <v>5.2080000000000002</v>
      </c>
      <c r="U5458" s="403">
        <v>11.898</v>
      </c>
      <c r="V5458" s="403">
        <v>-1.6</v>
      </c>
      <c r="W5458" s="403">
        <v>3.4</v>
      </c>
      <c r="X5458" s="404">
        <v>0.47763</v>
      </c>
      <c r="Y5458" s="403">
        <f>X5458+(S5458*((U5458-INDEX('[1]Center of Mass'!$B$8:$M$105,MATCH(A5458,'[1]Center of Mass'!$B$8:$B$105,0),9))^2+(V5458-INDEX('[1]Center of Mass'!$B$8:$M$105,MATCH(A5458,'[1]Center of Mass'!$B$8:$B$105,0),10))^2))</f>
        <v>461.36099621369999</v>
      </c>
    </row>
    <row r="5459" spans="1:25">
      <c r="A5459" s="403" t="s">
        <v>24</v>
      </c>
      <c r="B5459" s="403" t="s">
        <v>585</v>
      </c>
      <c r="C5459" s="403" t="s">
        <v>343</v>
      </c>
      <c r="D5459" s="403" t="s">
        <v>344</v>
      </c>
      <c r="E5459" s="403" t="s">
        <v>1455</v>
      </c>
      <c r="F5459" s="403">
        <v>0</v>
      </c>
      <c r="O5459" s="403" t="s">
        <v>345</v>
      </c>
      <c r="R5459" s="403">
        <v>4</v>
      </c>
      <c r="S5459" s="403">
        <v>1.1032</v>
      </c>
      <c r="T5459" s="403">
        <v>4.2060000000000004</v>
      </c>
      <c r="U5459" s="403">
        <v>13.252000000000001</v>
      </c>
      <c r="V5459" s="403">
        <v>-1.6</v>
      </c>
      <c r="W5459" s="403">
        <v>3.4</v>
      </c>
      <c r="X5459" s="404">
        <v>0.20380999999999999</v>
      </c>
      <c r="Y5459" s="403">
        <f>X5459+(S5459*((U5459-INDEX('[1]Center of Mass'!$B$8:$M$105,MATCH(A5459,'[1]Center of Mass'!$B$8:$B$105,0),9))^2+(V5459-INDEX('[1]Center of Mass'!$B$8:$M$105,MATCH(A5459,'[1]Center of Mass'!$B$8:$B$105,0),10))^2))</f>
        <v>290.54039508399995</v>
      </c>
    </row>
    <row r="5460" spans="1:25">
      <c r="A5460" s="403" t="s">
        <v>24</v>
      </c>
      <c r="B5460" s="403" t="s">
        <v>586</v>
      </c>
      <c r="C5460" s="403" t="s">
        <v>343</v>
      </c>
      <c r="D5460" s="403" t="s">
        <v>344</v>
      </c>
      <c r="E5460" s="403" t="s">
        <v>1455</v>
      </c>
      <c r="F5460" s="403">
        <v>0</v>
      </c>
      <c r="O5460" s="403" t="s">
        <v>345</v>
      </c>
      <c r="R5460" s="403">
        <v>4</v>
      </c>
      <c r="S5460" s="403">
        <v>1.1032</v>
      </c>
      <c r="T5460" s="403">
        <v>4.2060000000000004</v>
      </c>
      <c r="U5460" s="403">
        <v>14.355</v>
      </c>
      <c r="V5460" s="403">
        <v>-1.6</v>
      </c>
      <c r="W5460" s="403">
        <v>3.4</v>
      </c>
      <c r="X5460" s="404">
        <v>0.20380999999999999</v>
      </c>
      <c r="Y5460" s="403">
        <f>X5460+(S5460*((U5460-INDEX('[1]Center of Mass'!$B$8:$M$105,MATCH(A5460,'[1]Center of Mass'!$B$8:$B$105,0),9))^2+(V5460-INDEX('[1]Center of Mass'!$B$8:$M$105,MATCH(A5460,'[1]Center of Mass'!$B$8:$B$105,0),10))^2))</f>
        <v>271.83650730239992</v>
      </c>
    </row>
    <row r="5461" spans="1:25">
      <c r="A5461" s="403" t="s">
        <v>24</v>
      </c>
      <c r="B5461" s="403" t="s">
        <v>587</v>
      </c>
      <c r="C5461" s="403" t="s">
        <v>343</v>
      </c>
      <c r="D5461" s="403" t="s">
        <v>344</v>
      </c>
      <c r="E5461" s="403" t="s">
        <v>1455</v>
      </c>
      <c r="F5461" s="403">
        <v>0</v>
      </c>
      <c r="O5461" s="403" t="s">
        <v>345</v>
      </c>
      <c r="R5461" s="403">
        <v>4</v>
      </c>
      <c r="S5461" s="403">
        <v>1.1032</v>
      </c>
      <c r="T5461" s="403">
        <v>4.2060000000000004</v>
      </c>
      <c r="U5461" s="403">
        <v>15.458</v>
      </c>
      <c r="V5461" s="403">
        <v>-1.6</v>
      </c>
      <c r="W5461" s="403">
        <v>3.4</v>
      </c>
      <c r="X5461" s="404">
        <v>0.20380999999999999</v>
      </c>
      <c r="Y5461" s="403">
        <f>X5461+(S5461*((U5461-INDEX('[1]Center of Mass'!$B$8:$M$105,MATCH(A5461,'[1]Center of Mass'!$B$8:$B$105,0),9))^2+(V5461-INDEX('[1]Center of Mass'!$B$8:$M$105,MATCH(A5461,'[1]Center of Mass'!$B$8:$B$105,0),10))^2))</f>
        <v>255.81694561839996</v>
      </c>
    </row>
    <row r="5462" spans="1:25">
      <c r="A5462" s="403" t="s">
        <v>24</v>
      </c>
      <c r="B5462" s="403" t="s">
        <v>588</v>
      </c>
      <c r="C5462" s="403" t="s">
        <v>343</v>
      </c>
      <c r="D5462" s="403" t="s">
        <v>344</v>
      </c>
      <c r="E5462" s="403" t="s">
        <v>1455</v>
      </c>
      <c r="F5462" s="403">
        <v>0</v>
      </c>
      <c r="O5462" s="403" t="s">
        <v>345</v>
      </c>
      <c r="R5462" s="403">
        <v>4</v>
      </c>
      <c r="S5462" s="403">
        <v>0.45800000000000002</v>
      </c>
      <c r="T5462" s="403">
        <v>3.7789999999999999</v>
      </c>
      <c r="U5462" s="403">
        <v>11.903</v>
      </c>
      <c r="V5462" s="403">
        <v>-0.95699999999999996</v>
      </c>
      <c r="W5462" s="403">
        <v>3.4</v>
      </c>
      <c r="X5462" s="404">
        <v>0.1013</v>
      </c>
      <c r="Y5462" s="403">
        <f>X5462+(S5462*((U5462-INDEX('[1]Center of Mass'!$B$8:$M$105,MATCH(A5462,'[1]Center of Mass'!$B$8:$B$105,0),9))^2+(V5462-INDEX('[1]Center of Mass'!$B$8:$M$105,MATCH(A5462,'[1]Center of Mass'!$B$8:$B$105,0),10))^2))</f>
        <v>123.60571053</v>
      </c>
    </row>
    <row r="5463" spans="1:25">
      <c r="A5463" s="403" t="s">
        <v>24</v>
      </c>
      <c r="B5463" s="403" t="s">
        <v>589</v>
      </c>
      <c r="C5463" s="403" t="s">
        <v>343</v>
      </c>
      <c r="D5463" s="403" t="s">
        <v>344</v>
      </c>
      <c r="E5463" s="403" t="s">
        <v>1455</v>
      </c>
      <c r="F5463" s="403">
        <v>0</v>
      </c>
      <c r="O5463" s="403" t="s">
        <v>345</v>
      </c>
      <c r="R5463" s="403">
        <v>4</v>
      </c>
      <c r="S5463" s="403">
        <v>0.32100000000000001</v>
      </c>
      <c r="T5463" s="403">
        <v>2.7879999999999998</v>
      </c>
      <c r="U5463" s="403">
        <v>13.252000000000001</v>
      </c>
      <c r="V5463" s="403">
        <v>-0.95499999999999996</v>
      </c>
      <c r="W5463" s="403">
        <v>3.4</v>
      </c>
      <c r="X5463" s="404">
        <v>3.4821999999999999E-2</v>
      </c>
      <c r="Y5463" s="403">
        <f>X5463+(S5463*((U5463-INDEX('[1]Center of Mass'!$B$8:$M$105,MATCH(A5463,'[1]Center of Mass'!$B$8:$B$105,0),9))^2+(V5463-INDEX('[1]Center of Mass'!$B$8:$M$105,MATCH(A5463,'[1]Center of Mass'!$B$8:$B$105,0),10))^2))</f>
        <v>78.86077933</v>
      </c>
    </row>
    <row r="5464" spans="1:25">
      <c r="A5464" s="403" t="s">
        <v>24</v>
      </c>
      <c r="B5464" s="403" t="s">
        <v>590</v>
      </c>
      <c r="C5464" s="403" t="s">
        <v>343</v>
      </c>
      <c r="D5464" s="403" t="s">
        <v>344</v>
      </c>
      <c r="E5464" s="403" t="s">
        <v>1455</v>
      </c>
      <c r="F5464" s="403">
        <v>0</v>
      </c>
      <c r="O5464" s="403" t="s">
        <v>345</v>
      </c>
      <c r="R5464" s="403">
        <v>4</v>
      </c>
      <c r="S5464" s="403">
        <v>0.32100000000000001</v>
      </c>
      <c r="T5464" s="403">
        <v>2.7879999999999998</v>
      </c>
      <c r="U5464" s="403">
        <v>14.355</v>
      </c>
      <c r="V5464" s="403">
        <v>-0.95499999999999996</v>
      </c>
      <c r="W5464" s="403">
        <v>3.4</v>
      </c>
      <c r="X5464" s="404">
        <v>3.4821999999999999E-2</v>
      </c>
      <c r="Y5464" s="403">
        <f>X5464+(S5464*((U5464-INDEX('[1]Center of Mass'!$B$8:$M$105,MATCH(A5464,'[1]Center of Mass'!$B$8:$B$105,0),9))^2+(V5464-INDEX('[1]Center of Mass'!$B$8:$M$105,MATCH(A5464,'[1]Center of Mass'!$B$8:$B$105,0),10))^2))</f>
        <v>73.418476956999996</v>
      </c>
    </row>
    <row r="5465" spans="1:25">
      <c r="A5465" s="403" t="s">
        <v>24</v>
      </c>
      <c r="B5465" s="403" t="s">
        <v>591</v>
      </c>
      <c r="C5465" s="403" t="s">
        <v>343</v>
      </c>
      <c r="D5465" s="403" t="s">
        <v>344</v>
      </c>
      <c r="E5465" s="403" t="s">
        <v>1455</v>
      </c>
      <c r="F5465" s="403">
        <v>0</v>
      </c>
      <c r="O5465" s="403" t="s">
        <v>345</v>
      </c>
      <c r="R5465" s="403">
        <v>4</v>
      </c>
      <c r="S5465" s="403">
        <v>0.32100000000000001</v>
      </c>
      <c r="T5465" s="403">
        <v>2.7879999999999998</v>
      </c>
      <c r="U5465" s="403">
        <v>15.458</v>
      </c>
      <c r="V5465" s="403">
        <v>-0.95499999999999996</v>
      </c>
      <c r="W5465" s="403">
        <v>3.4</v>
      </c>
      <c r="X5465" s="404">
        <v>3.4821999999999999E-2</v>
      </c>
      <c r="Y5465" s="403">
        <f>X5465+(S5465*((U5465-INDEX('[1]Center of Mass'!$B$8:$M$105,MATCH(A5465,'[1]Center of Mass'!$B$8:$B$105,0),9))^2+(V5465-INDEX('[1]Center of Mass'!$B$8:$M$105,MATCH(A5465,'[1]Center of Mass'!$B$8:$B$105,0),10))^2))</f>
        <v>68.757237562</v>
      </c>
    </row>
    <row r="5466" spans="1:25">
      <c r="A5466" s="403" t="s">
        <v>24</v>
      </c>
      <c r="B5466" s="403" t="s">
        <v>592</v>
      </c>
      <c r="C5466" s="403" t="s">
        <v>343</v>
      </c>
      <c r="D5466" s="403" t="s">
        <v>344</v>
      </c>
      <c r="E5466" s="403" t="s">
        <v>1455</v>
      </c>
      <c r="F5466" s="403">
        <v>0</v>
      </c>
      <c r="O5466" s="403" t="s">
        <v>345</v>
      </c>
      <c r="R5466" s="403">
        <v>4</v>
      </c>
      <c r="S5466" s="403">
        <v>0.34639999999999999</v>
      </c>
      <c r="T5466" s="403">
        <v>2.9630000000000001</v>
      </c>
      <c r="U5466" s="403">
        <v>16.605</v>
      </c>
      <c r="V5466" s="403">
        <v>-0.95499999999999996</v>
      </c>
      <c r="W5466" s="403">
        <v>3.4</v>
      </c>
      <c r="X5466" s="404">
        <v>4.3360999999999997E-2</v>
      </c>
      <c r="Y5466" s="403">
        <f>X5466+(S5466*((U5466-INDEX('[1]Center of Mass'!$B$8:$M$105,MATCH(A5466,'[1]Center of Mass'!$B$8:$B$105,0),9))^2+(V5466-INDEX('[1]Center of Mass'!$B$8:$M$105,MATCH(A5466,'[1]Center of Mass'!$B$8:$B$105,0),10))^2))</f>
        <v>69.866868488799994</v>
      </c>
    </row>
    <row r="5467" spans="1:25">
      <c r="A5467" s="403" t="s">
        <v>24</v>
      </c>
      <c r="B5467" s="403" t="s">
        <v>593</v>
      </c>
      <c r="C5467" s="403" t="s">
        <v>343</v>
      </c>
      <c r="D5467" s="403" t="s">
        <v>344</v>
      </c>
      <c r="E5467" s="403" t="s">
        <v>1455</v>
      </c>
      <c r="F5467" s="403">
        <v>0</v>
      </c>
      <c r="O5467" s="403" t="s">
        <v>345</v>
      </c>
      <c r="R5467" s="403">
        <v>4</v>
      </c>
      <c r="S5467" s="403">
        <v>0.17460000000000001</v>
      </c>
      <c r="T5467" s="403">
        <v>1.782</v>
      </c>
      <c r="U5467" s="403">
        <v>17.5</v>
      </c>
      <c r="V5467" s="403">
        <v>-0.95499999999999996</v>
      </c>
      <c r="W5467" s="403">
        <v>3.4</v>
      </c>
      <c r="X5467" s="404">
        <v>6.4701000000000003E-3</v>
      </c>
      <c r="Y5467" s="403">
        <f>X5467+(S5467*((U5467-INDEX('[1]Center of Mass'!$B$8:$M$105,MATCH(A5467,'[1]Center of Mass'!$B$8:$B$105,0),9))^2+(V5467-INDEX('[1]Center of Mass'!$B$8:$M$105,MATCH(A5467,'[1]Center of Mass'!$B$8:$B$105,0),10))^2))</f>
        <v>33.813863377200001</v>
      </c>
    </row>
    <row r="5468" spans="1:25">
      <c r="A5468" s="403" t="s">
        <v>24</v>
      </c>
      <c r="B5468" s="403" t="s">
        <v>609</v>
      </c>
      <c r="C5468" s="403" t="s">
        <v>343</v>
      </c>
      <c r="D5468" s="403" t="s">
        <v>344</v>
      </c>
      <c r="E5468" s="403" t="s">
        <v>1455</v>
      </c>
      <c r="F5468" s="403">
        <v>0</v>
      </c>
      <c r="O5468" s="403" t="s">
        <v>345</v>
      </c>
      <c r="R5468" s="403">
        <v>4</v>
      </c>
      <c r="S5468" s="403">
        <v>0.84050000000000002</v>
      </c>
      <c r="T5468" s="403">
        <v>3.69</v>
      </c>
      <c r="U5468" s="403">
        <v>1.7629999999999999</v>
      </c>
      <c r="V5468" s="403">
        <v>-0.41</v>
      </c>
      <c r="W5468" s="403">
        <v>3.4</v>
      </c>
      <c r="X5468" s="404">
        <v>0.12068</v>
      </c>
      <c r="Y5468" s="403">
        <f>X5468+(S5468*((U5468-INDEX('[1]Center of Mass'!$B$8:$M$105,MATCH(A5468,'[1]Center of Mass'!$B$8:$B$105,0),9))^2+(V5468-INDEX('[1]Center of Mass'!$B$8:$M$105,MATCH(A5468,'[1]Center of Mass'!$B$8:$B$105,0),10))^2))</f>
        <v>464.57835091599998</v>
      </c>
    </row>
    <row r="5469" spans="1:25">
      <c r="A5469" s="403" t="s">
        <v>24</v>
      </c>
      <c r="B5469" s="403" t="s">
        <v>610</v>
      </c>
      <c r="C5469" s="403" t="s">
        <v>343</v>
      </c>
      <c r="D5469" s="403" t="s">
        <v>344</v>
      </c>
      <c r="E5469" s="403" t="s">
        <v>1455</v>
      </c>
      <c r="F5469" s="403">
        <v>0</v>
      </c>
      <c r="O5469" s="403" t="s">
        <v>345</v>
      </c>
      <c r="R5469" s="403">
        <v>4</v>
      </c>
      <c r="S5469" s="403">
        <v>0.84050000000000002</v>
      </c>
      <c r="T5469" s="403">
        <v>3.69</v>
      </c>
      <c r="U5469" s="403">
        <v>2.7879999999999998</v>
      </c>
      <c r="V5469" s="403">
        <v>-0.41</v>
      </c>
      <c r="W5469" s="403">
        <v>3.4</v>
      </c>
      <c r="X5469" s="404">
        <v>0.12068</v>
      </c>
      <c r="Y5469" s="403">
        <f>X5469+(S5469*((U5469-INDEX('[1]Center of Mass'!$B$8:$M$105,MATCH(A5469,'[1]Center of Mass'!$B$8:$B$105,0),9))^2+(V5469-INDEX('[1]Center of Mass'!$B$8:$M$105,MATCH(A5469,'[1]Center of Mass'!$B$8:$B$105,0),10))^2))</f>
        <v>431.47301007850001</v>
      </c>
    </row>
    <row r="5470" spans="1:25">
      <c r="A5470" s="403" t="s">
        <v>24</v>
      </c>
      <c r="B5470" s="403" t="s">
        <v>611</v>
      </c>
      <c r="C5470" s="403" t="s">
        <v>343</v>
      </c>
      <c r="D5470" s="403" t="s">
        <v>344</v>
      </c>
      <c r="E5470" s="403" t="s">
        <v>1455</v>
      </c>
      <c r="F5470" s="403">
        <v>0</v>
      </c>
      <c r="O5470" s="403" t="s">
        <v>345</v>
      </c>
      <c r="R5470" s="403">
        <v>4</v>
      </c>
      <c r="S5470" s="403">
        <v>1.0660000000000001</v>
      </c>
      <c r="T5470" s="403">
        <v>4.24</v>
      </c>
      <c r="U5470" s="403">
        <v>3.95</v>
      </c>
      <c r="V5470" s="403">
        <v>-0.41</v>
      </c>
      <c r="W5470" s="403">
        <v>3.4</v>
      </c>
      <c r="X5470" s="404">
        <v>0.20985999999999999</v>
      </c>
      <c r="Y5470" s="403">
        <f>X5470+(S5470*((U5470-INDEX('[1]Center of Mass'!$B$8:$M$105,MATCH(A5470,'[1]Center of Mass'!$B$8:$B$105,0),9))^2+(V5470-INDEX('[1]Center of Mass'!$B$8:$M$105,MATCH(A5470,'[1]Center of Mass'!$B$8:$B$105,0),10))^2))</f>
        <v>502.40066592200009</v>
      </c>
    </row>
    <row r="5471" spans="1:25">
      <c r="A5471" s="403" t="s">
        <v>24</v>
      </c>
      <c r="B5471" s="403" t="s">
        <v>612</v>
      </c>
      <c r="C5471" s="403" t="s">
        <v>343</v>
      </c>
      <c r="D5471" s="403" t="s">
        <v>344</v>
      </c>
      <c r="E5471" s="403" t="s">
        <v>1455</v>
      </c>
      <c r="F5471" s="403">
        <v>0</v>
      </c>
      <c r="O5471" s="403" t="s">
        <v>345</v>
      </c>
      <c r="R5471" s="403">
        <v>4</v>
      </c>
      <c r="S5471" s="403">
        <v>1.0660000000000001</v>
      </c>
      <c r="T5471" s="403">
        <v>4.24</v>
      </c>
      <c r="U5471" s="403">
        <v>5.25</v>
      </c>
      <c r="V5471" s="403">
        <v>-0.41</v>
      </c>
      <c r="W5471" s="403">
        <v>3.4</v>
      </c>
      <c r="X5471" s="404">
        <v>0.20985999999999999</v>
      </c>
      <c r="Y5471" s="403">
        <f>X5471+(S5471*((U5471-INDEX('[1]Center of Mass'!$B$8:$M$105,MATCH(A5471,'[1]Center of Mass'!$B$8:$B$105,0),9))^2+(V5471-INDEX('[1]Center of Mass'!$B$8:$M$105,MATCH(A5471,'[1]Center of Mass'!$B$8:$B$105,0),10))^2))</f>
        <v>455.591113522</v>
      </c>
    </row>
    <row r="5472" spans="1:25">
      <c r="A5472" s="403" t="s">
        <v>24</v>
      </c>
      <c r="B5472" s="403" t="s">
        <v>613</v>
      </c>
      <c r="C5472" s="403" t="s">
        <v>343</v>
      </c>
      <c r="D5472" s="403" t="s">
        <v>344</v>
      </c>
      <c r="E5472" s="403" t="s">
        <v>1455</v>
      </c>
      <c r="F5472" s="403">
        <v>0</v>
      </c>
      <c r="O5472" s="403" t="s">
        <v>345</v>
      </c>
      <c r="R5472" s="403">
        <v>4</v>
      </c>
      <c r="S5472" s="403">
        <v>1.0660000000000001</v>
      </c>
      <c r="T5472" s="403">
        <v>4.24</v>
      </c>
      <c r="U5472" s="403">
        <v>6.55</v>
      </c>
      <c r="V5472" s="403">
        <v>-0.41</v>
      </c>
      <c r="W5472" s="403">
        <v>3.4</v>
      </c>
      <c r="X5472" s="404">
        <v>0.20985999999999999</v>
      </c>
      <c r="Y5472" s="403">
        <f>X5472+(S5472*((U5472-INDEX('[1]Center of Mass'!$B$8:$M$105,MATCH(A5472,'[1]Center of Mass'!$B$8:$B$105,0),9))^2+(V5472-INDEX('[1]Center of Mass'!$B$8:$M$105,MATCH(A5472,'[1]Center of Mass'!$B$8:$B$105,0),10))^2))</f>
        <v>412.38464112200006</v>
      </c>
    </row>
    <row r="5473" spans="1:25">
      <c r="A5473" s="403" t="s">
        <v>24</v>
      </c>
      <c r="B5473" s="403" t="s">
        <v>877</v>
      </c>
      <c r="C5473" s="403" t="s">
        <v>343</v>
      </c>
      <c r="D5473" s="403" t="s">
        <v>344</v>
      </c>
      <c r="E5473" s="403" t="s">
        <v>1455</v>
      </c>
      <c r="F5473" s="403">
        <v>0</v>
      </c>
      <c r="O5473" s="403" t="s">
        <v>345</v>
      </c>
      <c r="R5473" s="403">
        <v>4</v>
      </c>
      <c r="S5473" s="403">
        <v>0.94289999999999996</v>
      </c>
      <c r="T5473" s="403">
        <v>3.94</v>
      </c>
      <c r="U5473" s="403">
        <v>7.7750000000000004</v>
      </c>
      <c r="V5473" s="403">
        <v>-0.41</v>
      </c>
      <c r="W5473" s="403">
        <v>3.4</v>
      </c>
      <c r="X5473" s="404">
        <v>0.15673000000000001</v>
      </c>
      <c r="Y5473" s="403">
        <f>X5473+(S5473*((U5473-INDEX('[1]Center of Mass'!$B$8:$M$105,MATCH(A5473,'[1]Center of Mass'!$B$8:$B$105,0),9))^2+(V5473-INDEX('[1]Center of Mass'!$B$8:$M$105,MATCH(A5473,'[1]Center of Mass'!$B$8:$B$105,0),10))^2))</f>
        <v>331.63849769680002</v>
      </c>
    </row>
    <row r="5474" spans="1:25">
      <c r="A5474" s="403" t="s">
        <v>24</v>
      </c>
      <c r="B5474" s="403" t="s">
        <v>878</v>
      </c>
      <c r="C5474" s="403" t="s">
        <v>343</v>
      </c>
      <c r="D5474" s="403" t="s">
        <v>344</v>
      </c>
      <c r="E5474" s="403" t="s">
        <v>1455</v>
      </c>
      <c r="F5474" s="403">
        <v>0</v>
      </c>
      <c r="O5474" s="403" t="s">
        <v>345</v>
      </c>
      <c r="R5474" s="403">
        <v>4</v>
      </c>
      <c r="S5474" s="403">
        <v>0.94289999999999996</v>
      </c>
      <c r="T5474" s="403">
        <v>3.94</v>
      </c>
      <c r="U5474" s="403">
        <v>8.9250000000000007</v>
      </c>
      <c r="V5474" s="403">
        <v>-0.41</v>
      </c>
      <c r="W5474" s="403">
        <v>3.4</v>
      </c>
      <c r="X5474" s="404">
        <v>0.15673000000000001</v>
      </c>
      <c r="Y5474" s="403">
        <f>X5474+(S5474*((U5474-INDEX('[1]Center of Mass'!$B$8:$M$105,MATCH(A5474,'[1]Center of Mass'!$B$8:$B$105,0),9))^2+(V5474-INDEX('[1]Center of Mass'!$B$8:$M$105,MATCH(A5474,'[1]Center of Mass'!$B$8:$B$105,0),10))^2))</f>
        <v>303.14434256679999</v>
      </c>
    </row>
    <row r="5475" spans="1:25">
      <c r="A5475" s="403" t="s">
        <v>24</v>
      </c>
      <c r="B5475" s="403" t="s">
        <v>879</v>
      </c>
      <c r="C5475" s="403" t="s">
        <v>343</v>
      </c>
      <c r="D5475" s="403" t="s">
        <v>344</v>
      </c>
      <c r="E5475" s="403" t="s">
        <v>1455</v>
      </c>
      <c r="F5475" s="403">
        <v>0</v>
      </c>
      <c r="O5475" s="403" t="s">
        <v>345</v>
      </c>
      <c r="R5475" s="403">
        <v>4</v>
      </c>
      <c r="S5475" s="403">
        <v>1.3088</v>
      </c>
      <c r="T5475" s="403">
        <v>4.8319999999999999</v>
      </c>
      <c r="U5475" s="403">
        <v>10.298</v>
      </c>
      <c r="V5475" s="403">
        <v>-0.41</v>
      </c>
      <c r="W5475" s="403">
        <v>3.4</v>
      </c>
      <c r="X5475" s="404">
        <v>0.35119</v>
      </c>
      <c r="Y5475" s="403">
        <f>X5475+(S5475*((U5475-INDEX('[1]Center of Mass'!$B$8:$M$105,MATCH(A5475,'[1]Center of Mass'!$B$8:$B$105,0),9))^2+(V5475-INDEX('[1]Center of Mass'!$B$8:$M$105,MATCH(A5475,'[1]Center of Mass'!$B$8:$B$105,0),10))^2))</f>
        <v>378.22828853759995</v>
      </c>
    </row>
    <row r="5476" spans="1:25">
      <c r="A5476" s="403" t="s">
        <v>24</v>
      </c>
      <c r="B5476" s="403" t="s">
        <v>880</v>
      </c>
      <c r="C5476" s="403" t="s">
        <v>343</v>
      </c>
      <c r="D5476" s="403" t="s">
        <v>344</v>
      </c>
      <c r="E5476" s="403" t="s">
        <v>1455</v>
      </c>
      <c r="F5476" s="403">
        <v>0</v>
      </c>
      <c r="O5476" s="403" t="s">
        <v>345</v>
      </c>
      <c r="R5476" s="403">
        <v>4</v>
      </c>
      <c r="S5476" s="403">
        <v>1.3065</v>
      </c>
      <c r="T5476" s="403">
        <v>4.8369999999999997</v>
      </c>
      <c r="U5476" s="403">
        <v>11.896000000000001</v>
      </c>
      <c r="V5476" s="403">
        <v>-0.40699999999999997</v>
      </c>
      <c r="W5476" s="403">
        <v>3.4</v>
      </c>
      <c r="X5476" s="404">
        <v>0.35238999999999998</v>
      </c>
      <c r="Y5476" s="403">
        <f>X5476+(S5476*((U5476-INDEX('[1]Center of Mass'!$B$8:$M$105,MATCH(A5476,'[1]Center of Mass'!$B$8:$B$105,0),9))^2+(V5476-INDEX('[1]Center of Mass'!$B$8:$M$105,MATCH(A5476,'[1]Center of Mass'!$B$8:$B$105,0),10))^2))</f>
        <v>334.07264919699998</v>
      </c>
    </row>
    <row r="5477" spans="1:25">
      <c r="A5477" s="403" t="s">
        <v>24</v>
      </c>
      <c r="B5477" s="403" t="s">
        <v>881</v>
      </c>
      <c r="C5477" s="403" t="s">
        <v>343</v>
      </c>
      <c r="D5477" s="403" t="s">
        <v>344</v>
      </c>
      <c r="E5477" s="403" t="s">
        <v>1455</v>
      </c>
      <c r="F5477" s="403">
        <v>0</v>
      </c>
      <c r="O5477" s="403" t="s">
        <v>345</v>
      </c>
      <c r="R5477" s="403">
        <v>4</v>
      </c>
      <c r="S5477" s="403">
        <v>0.89249999999999996</v>
      </c>
      <c r="T5477" s="403">
        <v>3.8239999999999998</v>
      </c>
      <c r="U5477" s="403">
        <v>13.252000000000001</v>
      </c>
      <c r="V5477" s="403">
        <v>-0.40500000000000003</v>
      </c>
      <c r="W5477" s="403">
        <v>3.4</v>
      </c>
      <c r="X5477" s="404">
        <v>0.13918</v>
      </c>
      <c r="Y5477" s="403">
        <f>X5477+(S5477*((U5477-INDEX('[1]Center of Mass'!$B$8:$M$105,MATCH(A5477,'[1]Center of Mass'!$B$8:$B$105,0),9))^2+(V5477-INDEX('[1]Center of Mass'!$B$8:$M$105,MATCH(A5477,'[1]Center of Mass'!$B$8:$B$105,0),10))^2))</f>
        <v>206.48708102499995</v>
      </c>
    </row>
    <row r="5478" spans="1:25">
      <c r="A5478" s="403" t="s">
        <v>24</v>
      </c>
      <c r="B5478" s="403" t="s">
        <v>882</v>
      </c>
      <c r="C5478" s="403" t="s">
        <v>343</v>
      </c>
      <c r="D5478" s="403" t="s">
        <v>344</v>
      </c>
      <c r="E5478" s="403" t="s">
        <v>1455</v>
      </c>
      <c r="F5478" s="403">
        <v>0</v>
      </c>
      <c r="O5478" s="403" t="s">
        <v>345</v>
      </c>
      <c r="R5478" s="403">
        <v>4</v>
      </c>
      <c r="S5478" s="403">
        <v>0.89249999999999996</v>
      </c>
      <c r="T5478" s="403">
        <v>3.8239999999999998</v>
      </c>
      <c r="U5478" s="403">
        <v>14.355</v>
      </c>
      <c r="V5478" s="403">
        <v>-0.40500000000000003</v>
      </c>
      <c r="W5478" s="403">
        <v>3.4</v>
      </c>
      <c r="X5478" s="404">
        <v>0.13918</v>
      </c>
      <c r="Y5478" s="403">
        <f>X5478+(S5478*((U5478-INDEX('[1]Center of Mass'!$B$8:$M$105,MATCH(A5478,'[1]Center of Mass'!$B$8:$B$105,0),9))^2+(V5478-INDEX('[1]Center of Mass'!$B$8:$M$105,MATCH(A5478,'[1]Center of Mass'!$B$8:$B$105,0),10))^2))</f>
        <v>191.35544592249997</v>
      </c>
    </row>
    <row r="5479" spans="1:25">
      <c r="A5479" s="403" t="s">
        <v>24</v>
      </c>
      <c r="B5479" s="403" t="s">
        <v>614</v>
      </c>
      <c r="C5479" s="403" t="s">
        <v>343</v>
      </c>
      <c r="D5479" s="403" t="s">
        <v>344</v>
      </c>
      <c r="E5479" s="403" t="s">
        <v>1455</v>
      </c>
      <c r="F5479" s="403">
        <v>0</v>
      </c>
      <c r="O5479" s="403" t="s">
        <v>345</v>
      </c>
      <c r="R5479" s="403">
        <v>4</v>
      </c>
      <c r="S5479" s="403">
        <v>0.89249999999999996</v>
      </c>
      <c r="T5479" s="403">
        <v>3.8239999999999998</v>
      </c>
      <c r="U5479" s="403">
        <v>15.458</v>
      </c>
      <c r="V5479" s="403">
        <v>-0.40500000000000003</v>
      </c>
      <c r="W5479" s="403">
        <v>3.4</v>
      </c>
      <c r="X5479" s="404">
        <v>0.13918</v>
      </c>
      <c r="Y5479" s="403">
        <f>X5479+(S5479*((U5479-INDEX('[1]Center of Mass'!$B$8:$M$105,MATCH(A5479,'[1]Center of Mass'!$B$8:$B$105,0),9))^2+(V5479-INDEX('[1]Center of Mass'!$B$8:$M$105,MATCH(A5479,'[1]Center of Mass'!$B$8:$B$105,0),10))^2))</f>
        <v>178.39545788499998</v>
      </c>
    </row>
    <row r="5480" spans="1:25">
      <c r="A5480" s="403" t="s">
        <v>24</v>
      </c>
      <c r="B5480" s="403" t="s">
        <v>615</v>
      </c>
      <c r="C5480" s="403" t="s">
        <v>343</v>
      </c>
      <c r="D5480" s="403" t="s">
        <v>344</v>
      </c>
      <c r="E5480" s="403" t="s">
        <v>1455</v>
      </c>
      <c r="F5480" s="403">
        <v>0</v>
      </c>
      <c r="O5480" s="403" t="s">
        <v>345</v>
      </c>
      <c r="R5480" s="403">
        <v>4</v>
      </c>
      <c r="S5480" s="403">
        <v>0.96309999999999996</v>
      </c>
      <c r="T5480" s="403">
        <v>3.9990000000000001</v>
      </c>
      <c r="U5480" s="403">
        <v>16.605</v>
      </c>
      <c r="V5480" s="403">
        <v>-0.40500000000000003</v>
      </c>
      <c r="W5480" s="403">
        <v>3.4</v>
      </c>
      <c r="X5480" s="404">
        <v>0.16628000000000001</v>
      </c>
      <c r="Y5480" s="403">
        <f>X5480+(S5480*((U5480-INDEX('[1]Center of Mass'!$B$8:$M$105,MATCH(A5480,'[1]Center of Mass'!$B$8:$B$105,0),9))^2+(V5480-INDEX('[1]Center of Mass'!$B$8:$M$105,MATCH(A5480,'[1]Center of Mass'!$B$8:$B$105,0),10))^2))</f>
        <v>180.46574331269997</v>
      </c>
    </row>
    <row r="5481" spans="1:25">
      <c r="A5481" s="403" t="s">
        <v>24</v>
      </c>
      <c r="B5481" s="403" t="s">
        <v>616</v>
      </c>
      <c r="C5481" s="403" t="s">
        <v>343</v>
      </c>
      <c r="D5481" s="403" t="s">
        <v>344</v>
      </c>
      <c r="E5481" s="403" t="s">
        <v>1455</v>
      </c>
      <c r="F5481" s="403">
        <v>0</v>
      </c>
      <c r="O5481" s="403" t="s">
        <v>345</v>
      </c>
      <c r="R5481" s="403">
        <v>4</v>
      </c>
      <c r="S5481" s="403">
        <v>0.4854</v>
      </c>
      <c r="T5481" s="403">
        <v>2.8180000000000001</v>
      </c>
      <c r="U5481" s="403">
        <v>17.5</v>
      </c>
      <c r="V5481" s="403">
        <v>-0.40500000000000003</v>
      </c>
      <c r="W5481" s="403">
        <v>3.4</v>
      </c>
      <c r="X5481" s="404">
        <v>4.1036000000000003E-2</v>
      </c>
      <c r="Y5481" s="403">
        <f>X5481+(S5481*((U5481-INDEX('[1]Center of Mass'!$B$8:$M$105,MATCH(A5481,'[1]Center of Mass'!$B$8:$B$105,0),9))^2+(V5481-INDEX('[1]Center of Mass'!$B$8:$M$105,MATCH(A5481,'[1]Center of Mass'!$B$8:$B$105,0),10))^2))</f>
        <v>87.056792202799997</v>
      </c>
    </row>
    <row r="5482" spans="1:25">
      <c r="A5482" s="403" t="s">
        <v>24</v>
      </c>
      <c r="B5482" s="403" t="s">
        <v>617</v>
      </c>
      <c r="C5482" s="403" t="s">
        <v>343</v>
      </c>
      <c r="D5482" s="403" t="s">
        <v>344</v>
      </c>
      <c r="E5482" s="403" t="s">
        <v>1455</v>
      </c>
      <c r="F5482" s="403">
        <v>0</v>
      </c>
      <c r="O5482" s="403" t="s">
        <v>345</v>
      </c>
      <c r="R5482" s="403">
        <v>4</v>
      </c>
      <c r="S5482" s="403">
        <v>1.4582999999999999</v>
      </c>
      <c r="T5482" s="403">
        <v>4.8330000000000002</v>
      </c>
      <c r="U5482" s="403">
        <v>0.625</v>
      </c>
      <c r="V5482" s="403">
        <v>0.58299999999999996</v>
      </c>
      <c r="W5482" s="403">
        <v>3.4</v>
      </c>
      <c r="X5482" s="404">
        <v>0.3553</v>
      </c>
      <c r="Y5482" s="403">
        <f>X5482+(S5482*((U5482-INDEX('[1]Center of Mass'!$B$8:$M$105,MATCH(A5482,'[1]Center of Mass'!$B$8:$B$105,0),9))^2+(V5482-INDEX('[1]Center of Mass'!$B$8:$M$105,MATCH(A5482,'[1]Center of Mass'!$B$8:$B$105,0),10))^2))</f>
        <v>837.97561541350001</v>
      </c>
    </row>
    <row r="5483" spans="1:25">
      <c r="A5483" s="403" t="s">
        <v>24</v>
      </c>
      <c r="B5483" s="403" t="s">
        <v>883</v>
      </c>
      <c r="C5483" s="403" t="s">
        <v>343</v>
      </c>
      <c r="D5483" s="403" t="s">
        <v>344</v>
      </c>
      <c r="E5483" s="403" t="s">
        <v>1455</v>
      </c>
      <c r="F5483" s="403">
        <v>0</v>
      </c>
      <c r="O5483" s="403" t="s">
        <v>345</v>
      </c>
      <c r="R5483" s="403">
        <v>4</v>
      </c>
      <c r="S5483" s="403">
        <v>1.1958</v>
      </c>
      <c r="T5483" s="403">
        <v>4.383</v>
      </c>
      <c r="U5483" s="403">
        <v>1.7629999999999999</v>
      </c>
      <c r="V5483" s="403">
        <v>0.58299999999999996</v>
      </c>
      <c r="W5483" s="403">
        <v>3.4</v>
      </c>
      <c r="X5483" s="404">
        <v>0.24034</v>
      </c>
      <c r="Y5483" s="403">
        <f>X5483+(S5483*((U5483-INDEX('[1]Center of Mass'!$B$8:$M$105,MATCH(A5483,'[1]Center of Mass'!$B$8:$B$105,0),9))^2+(V5483-INDEX('[1]Center of Mass'!$B$8:$M$105,MATCH(A5483,'[1]Center of Mass'!$B$8:$B$105,0),10))^2))</f>
        <v>631.84985231499979</v>
      </c>
    </row>
    <row r="5484" spans="1:25">
      <c r="A5484" s="403" t="s">
        <v>24</v>
      </c>
      <c r="B5484" s="403" t="s">
        <v>618</v>
      </c>
      <c r="C5484" s="403" t="s">
        <v>343</v>
      </c>
      <c r="D5484" s="403" t="s">
        <v>344</v>
      </c>
      <c r="E5484" s="403" t="s">
        <v>1455</v>
      </c>
      <c r="F5484" s="403">
        <v>0</v>
      </c>
      <c r="O5484" s="403" t="s">
        <v>345</v>
      </c>
      <c r="R5484" s="403">
        <v>4</v>
      </c>
      <c r="S5484" s="403">
        <v>1.1958</v>
      </c>
      <c r="T5484" s="403">
        <v>4.383</v>
      </c>
      <c r="U5484" s="403">
        <v>2.7879999999999998</v>
      </c>
      <c r="V5484" s="403">
        <v>0.58299999999999996</v>
      </c>
      <c r="W5484" s="403">
        <v>3.4</v>
      </c>
      <c r="X5484" s="404">
        <v>0.24034</v>
      </c>
      <c r="Y5484" s="403">
        <f>X5484+(S5484*((U5484-INDEX('[1]Center of Mass'!$B$8:$M$105,MATCH(A5484,'[1]Center of Mass'!$B$8:$B$105,0),9))^2+(V5484-INDEX('[1]Center of Mass'!$B$8:$M$105,MATCH(A5484,'[1]Center of Mass'!$B$8:$B$105,0),10))^2))</f>
        <v>584.75007054999992</v>
      </c>
    </row>
    <row r="5485" spans="1:25">
      <c r="A5485" s="403" t="s">
        <v>24</v>
      </c>
      <c r="B5485" s="403" t="s">
        <v>619</v>
      </c>
      <c r="C5485" s="403" t="s">
        <v>343</v>
      </c>
      <c r="D5485" s="403" t="s">
        <v>344</v>
      </c>
      <c r="E5485" s="403" t="s">
        <v>1455</v>
      </c>
      <c r="F5485" s="403">
        <v>0</v>
      </c>
      <c r="O5485" s="403" t="s">
        <v>345</v>
      </c>
      <c r="R5485" s="403">
        <v>4</v>
      </c>
      <c r="S5485" s="403">
        <v>1.5166999999999999</v>
      </c>
      <c r="T5485" s="403">
        <v>4.9329999999999998</v>
      </c>
      <c r="U5485" s="403">
        <v>3.95</v>
      </c>
      <c r="V5485" s="403">
        <v>0.58299999999999996</v>
      </c>
      <c r="W5485" s="403">
        <v>3.4</v>
      </c>
      <c r="X5485" s="404">
        <v>0.38562999999999997</v>
      </c>
      <c r="Y5485" s="403">
        <f>X5485+(S5485*((U5485-INDEX('[1]Center of Mass'!$B$8:$M$105,MATCH(A5485,'[1]Center of Mass'!$B$8:$B$105,0),9))^2+(V5485-INDEX('[1]Center of Mass'!$B$8:$M$105,MATCH(A5485,'[1]Center of Mass'!$B$8:$B$105,0),10))^2))</f>
        <v>677.88243087900003</v>
      </c>
    </row>
    <row r="5486" spans="1:25">
      <c r="A5486" s="403" t="s">
        <v>24</v>
      </c>
      <c r="B5486" s="403" t="s">
        <v>620</v>
      </c>
      <c r="C5486" s="403" t="s">
        <v>343</v>
      </c>
      <c r="D5486" s="403" t="s">
        <v>344</v>
      </c>
      <c r="E5486" s="403" t="s">
        <v>1455</v>
      </c>
      <c r="F5486" s="403">
        <v>0</v>
      </c>
      <c r="O5486" s="403" t="s">
        <v>345</v>
      </c>
      <c r="R5486" s="403">
        <v>4</v>
      </c>
      <c r="S5486" s="403">
        <v>1.5166999999999999</v>
      </c>
      <c r="T5486" s="403">
        <v>4.9329999999999998</v>
      </c>
      <c r="U5486" s="403">
        <v>5.25</v>
      </c>
      <c r="V5486" s="403">
        <v>0.58299999999999996</v>
      </c>
      <c r="W5486" s="403">
        <v>3.4</v>
      </c>
      <c r="X5486" s="404">
        <v>0.38562999999999997</v>
      </c>
      <c r="Y5486" s="403">
        <f>X5486+(S5486*((U5486-INDEX('[1]Center of Mass'!$B$8:$M$105,MATCH(A5486,'[1]Center of Mass'!$B$8:$B$105,0),9))^2+(V5486-INDEX('[1]Center of Mass'!$B$8:$M$105,MATCH(A5486,'[1]Center of Mass'!$B$8:$B$105,0),10))^2))</f>
        <v>611.28201049899997</v>
      </c>
    </row>
    <row r="5487" spans="1:25">
      <c r="A5487" s="403" t="s">
        <v>24</v>
      </c>
      <c r="B5487" s="403" t="s">
        <v>621</v>
      </c>
      <c r="C5487" s="403" t="s">
        <v>343</v>
      </c>
      <c r="D5487" s="403" t="s">
        <v>344</v>
      </c>
      <c r="E5487" s="403" t="s">
        <v>1455</v>
      </c>
      <c r="F5487" s="403">
        <v>0</v>
      </c>
      <c r="O5487" s="403" t="s">
        <v>345</v>
      </c>
      <c r="R5487" s="403">
        <v>4</v>
      </c>
      <c r="S5487" s="403">
        <v>1.5166999999999999</v>
      </c>
      <c r="T5487" s="403">
        <v>4.9329999999999998</v>
      </c>
      <c r="U5487" s="403">
        <v>6.55</v>
      </c>
      <c r="V5487" s="403">
        <v>0.58299999999999996</v>
      </c>
      <c r="W5487" s="403">
        <v>3.4</v>
      </c>
      <c r="X5487" s="404">
        <v>0.38562999999999997</v>
      </c>
      <c r="Y5487" s="403">
        <f>X5487+(S5487*((U5487-INDEX('[1]Center of Mass'!$B$8:$M$105,MATCH(A5487,'[1]Center of Mass'!$B$8:$B$105,0),9))^2+(V5487-INDEX('[1]Center of Mass'!$B$8:$M$105,MATCH(A5487,'[1]Center of Mass'!$B$8:$B$105,0),10))^2))</f>
        <v>549.80803611899989</v>
      </c>
    </row>
    <row r="5488" spans="1:25">
      <c r="A5488" s="403" t="s">
        <v>24</v>
      </c>
      <c r="B5488" s="403" t="s">
        <v>622</v>
      </c>
      <c r="C5488" s="403" t="s">
        <v>343</v>
      </c>
      <c r="D5488" s="403" t="s">
        <v>344</v>
      </c>
      <c r="E5488" s="403" t="s">
        <v>1455</v>
      </c>
      <c r="F5488" s="403">
        <v>0</v>
      </c>
      <c r="O5488" s="403" t="s">
        <v>345</v>
      </c>
      <c r="R5488" s="403">
        <v>4</v>
      </c>
      <c r="S5488" s="403">
        <v>1.3416999999999999</v>
      </c>
      <c r="T5488" s="403">
        <v>4.633</v>
      </c>
      <c r="U5488" s="403">
        <v>7.7750000000000004</v>
      </c>
      <c r="V5488" s="403">
        <v>0.58299999999999996</v>
      </c>
      <c r="W5488" s="403">
        <v>3.4</v>
      </c>
      <c r="X5488" s="404">
        <v>0.30003999999999997</v>
      </c>
      <c r="Y5488" s="403">
        <f>X5488+(S5488*((U5488-INDEX('[1]Center of Mass'!$B$8:$M$105,MATCH(A5488,'[1]Center of Mass'!$B$8:$B$105,0),9))^2+(V5488-INDEX('[1]Center of Mass'!$B$8:$M$105,MATCH(A5488,'[1]Center of Mass'!$B$8:$B$105,0),10))^2))</f>
        <v>439.23537699649995</v>
      </c>
    </row>
    <row r="5489" spans="1:25">
      <c r="A5489" s="403" t="s">
        <v>24</v>
      </c>
      <c r="B5489" s="403" t="s">
        <v>623</v>
      </c>
      <c r="C5489" s="403" t="s">
        <v>343</v>
      </c>
      <c r="D5489" s="403" t="s">
        <v>344</v>
      </c>
      <c r="E5489" s="403" t="s">
        <v>1455</v>
      </c>
      <c r="F5489" s="403">
        <v>0</v>
      </c>
      <c r="O5489" s="403" t="s">
        <v>345</v>
      </c>
      <c r="R5489" s="403">
        <v>4</v>
      </c>
      <c r="S5489" s="403">
        <v>1.3416999999999999</v>
      </c>
      <c r="T5489" s="403">
        <v>4.633</v>
      </c>
      <c r="U5489" s="403">
        <v>8.9250000000000007</v>
      </c>
      <c r="V5489" s="403">
        <v>0.58299999999999996</v>
      </c>
      <c r="W5489" s="403">
        <v>3.4</v>
      </c>
      <c r="X5489" s="404">
        <v>0.30003999999999997</v>
      </c>
      <c r="Y5489" s="403">
        <f>X5489+(S5489*((U5489-INDEX('[1]Center of Mass'!$B$8:$M$105,MATCH(A5489,'[1]Center of Mass'!$B$8:$B$105,0),9))^2+(V5489-INDEX('[1]Center of Mass'!$B$8:$M$105,MATCH(A5489,'[1]Center of Mass'!$B$8:$B$105,0),10))^2))</f>
        <v>398.68960550650002</v>
      </c>
    </row>
    <row r="5490" spans="1:25">
      <c r="A5490" s="403" t="s">
        <v>24</v>
      </c>
      <c r="B5490" s="403" t="s">
        <v>624</v>
      </c>
      <c r="C5490" s="403" t="s">
        <v>343</v>
      </c>
      <c r="D5490" s="403" t="s">
        <v>344</v>
      </c>
      <c r="E5490" s="403" t="s">
        <v>1455</v>
      </c>
      <c r="F5490" s="403">
        <v>0</v>
      </c>
      <c r="O5490" s="403" t="s">
        <v>345</v>
      </c>
      <c r="R5490" s="403">
        <v>4</v>
      </c>
      <c r="S5490" s="403">
        <v>1.8619000000000001</v>
      </c>
      <c r="T5490" s="403">
        <v>5.5250000000000004</v>
      </c>
      <c r="U5490" s="403">
        <v>10.298</v>
      </c>
      <c r="V5490" s="403">
        <v>0.58299999999999996</v>
      </c>
      <c r="W5490" s="403">
        <v>3.4</v>
      </c>
      <c r="X5490" s="404">
        <v>0.60636999999999996</v>
      </c>
      <c r="Y5490" s="403">
        <f>X5490+(S5490*((U5490-INDEX('[1]Center of Mass'!$B$8:$M$105,MATCH(A5490,'[1]Center of Mass'!$B$8:$B$105,0),9))^2+(V5490-INDEX('[1]Center of Mass'!$B$8:$M$105,MATCH(A5490,'[1]Center of Mass'!$B$8:$B$105,0),10))^2))</f>
        <v>492.73135912700008</v>
      </c>
    </row>
    <row r="5491" spans="1:25">
      <c r="A5491" s="403" t="s">
        <v>24</v>
      </c>
      <c r="B5491" s="403" t="s">
        <v>625</v>
      </c>
      <c r="C5491" s="403" t="s">
        <v>343</v>
      </c>
      <c r="D5491" s="403" t="s">
        <v>344</v>
      </c>
      <c r="E5491" s="403" t="s">
        <v>1455</v>
      </c>
      <c r="F5491" s="403">
        <v>0</v>
      </c>
      <c r="O5491" s="403" t="s">
        <v>345</v>
      </c>
      <c r="R5491" s="403">
        <v>4</v>
      </c>
      <c r="S5491" s="403">
        <v>1.8714</v>
      </c>
      <c r="T5491" s="403">
        <v>5.5410000000000004</v>
      </c>
      <c r="U5491" s="403">
        <v>11.898</v>
      </c>
      <c r="V5491" s="403">
        <v>0.58299999999999996</v>
      </c>
      <c r="W5491" s="403">
        <v>3.4</v>
      </c>
      <c r="X5491" s="404">
        <v>0.61355000000000004</v>
      </c>
      <c r="Y5491" s="403">
        <f>X5491+(S5491*((U5491-INDEX('[1]Center of Mass'!$B$8:$M$105,MATCH(A5491,'[1]Center of Mass'!$B$8:$B$105,0),9))^2+(V5491-INDEX('[1]Center of Mass'!$B$8:$M$105,MATCH(A5491,'[1]Center of Mass'!$B$8:$B$105,0),10))^2))</f>
        <v>433.02322008199997</v>
      </c>
    </row>
    <row r="5492" spans="1:25">
      <c r="A5492" s="403" t="s">
        <v>24</v>
      </c>
      <c r="B5492" s="403" t="s">
        <v>626</v>
      </c>
      <c r="C5492" s="403" t="s">
        <v>343</v>
      </c>
      <c r="D5492" s="403" t="s">
        <v>344</v>
      </c>
      <c r="E5492" s="403" t="s">
        <v>1455</v>
      </c>
      <c r="F5492" s="403">
        <v>0</v>
      </c>
      <c r="O5492" s="403" t="s">
        <v>345</v>
      </c>
      <c r="R5492" s="403">
        <v>4</v>
      </c>
      <c r="S5492" s="403">
        <v>1.2869999999999999</v>
      </c>
      <c r="T5492" s="403">
        <v>4.54</v>
      </c>
      <c r="U5492" s="403">
        <v>13.252000000000001</v>
      </c>
      <c r="V5492" s="403">
        <v>0.58299999999999996</v>
      </c>
      <c r="W5492" s="403">
        <v>3.4</v>
      </c>
      <c r="X5492" s="404">
        <v>0.27650999999999998</v>
      </c>
      <c r="Y5492" s="403">
        <f>X5492+(S5492*((U5492-INDEX('[1]Center of Mass'!$B$8:$M$105,MATCH(A5492,'[1]Center of Mass'!$B$8:$B$105,0),9))^2+(V5492-INDEX('[1]Center of Mass'!$B$8:$M$105,MATCH(A5492,'[1]Center of Mass'!$B$8:$B$105,0),10))^2))</f>
        <v>266.58643416599989</v>
      </c>
    </row>
    <row r="5493" spans="1:25">
      <c r="A5493" s="403" t="s">
        <v>24</v>
      </c>
      <c r="B5493" s="403" t="s">
        <v>627</v>
      </c>
      <c r="C5493" s="403" t="s">
        <v>343</v>
      </c>
      <c r="D5493" s="403" t="s">
        <v>344</v>
      </c>
      <c r="E5493" s="403" t="s">
        <v>1455</v>
      </c>
      <c r="F5493" s="403">
        <v>0</v>
      </c>
      <c r="O5493" s="403" t="s">
        <v>345</v>
      </c>
      <c r="R5493" s="403">
        <v>4</v>
      </c>
      <c r="S5493" s="403">
        <v>1.2869999999999999</v>
      </c>
      <c r="T5493" s="403">
        <v>4.54</v>
      </c>
      <c r="U5493" s="403">
        <v>14.355</v>
      </c>
      <c r="V5493" s="403">
        <v>0.58299999999999996</v>
      </c>
      <c r="W5493" s="403">
        <v>3.4</v>
      </c>
      <c r="X5493" s="404">
        <v>0.27650999999999998</v>
      </c>
      <c r="Y5493" s="403">
        <f>X5493+(S5493*((U5493-INDEX('[1]Center of Mass'!$B$8:$M$105,MATCH(A5493,'[1]Center of Mass'!$B$8:$B$105,0),9))^2+(V5493-INDEX('[1]Center of Mass'!$B$8:$M$105,MATCH(A5493,'[1]Center of Mass'!$B$8:$B$105,0),10))^2))</f>
        <v>244.76636203499996</v>
      </c>
    </row>
    <row r="5494" spans="1:25">
      <c r="A5494" s="403" t="s">
        <v>24</v>
      </c>
      <c r="B5494" s="403" t="s">
        <v>628</v>
      </c>
      <c r="C5494" s="403" t="s">
        <v>343</v>
      </c>
      <c r="D5494" s="403" t="s">
        <v>344</v>
      </c>
      <c r="E5494" s="403" t="s">
        <v>1455</v>
      </c>
      <c r="F5494" s="403">
        <v>0</v>
      </c>
      <c r="O5494" s="403" t="s">
        <v>345</v>
      </c>
      <c r="R5494" s="403">
        <v>4</v>
      </c>
      <c r="S5494" s="403">
        <v>1.2869999999999999</v>
      </c>
      <c r="T5494" s="403">
        <v>4.54</v>
      </c>
      <c r="U5494" s="403">
        <v>15.458</v>
      </c>
      <c r="V5494" s="403">
        <v>0.58299999999999996</v>
      </c>
      <c r="W5494" s="403">
        <v>3.4</v>
      </c>
      <c r="X5494" s="404">
        <v>0.27650999999999998</v>
      </c>
      <c r="Y5494" s="403">
        <f>X5494+(S5494*((U5494-INDEX('[1]Center of Mass'!$B$8:$M$105,MATCH(A5494,'[1]Center of Mass'!$B$8:$B$105,0),9))^2+(V5494-INDEX('[1]Center of Mass'!$B$8:$M$105,MATCH(A5494,'[1]Center of Mass'!$B$8:$B$105,0),10))^2))</f>
        <v>226.07784146999995</v>
      </c>
    </row>
    <row r="5495" spans="1:25">
      <c r="A5495" s="403" t="s">
        <v>24</v>
      </c>
      <c r="B5495" s="403" t="s">
        <v>629</v>
      </c>
      <c r="C5495" s="403" t="s">
        <v>343</v>
      </c>
      <c r="D5495" s="403" t="s">
        <v>344</v>
      </c>
      <c r="E5495" s="403" t="s">
        <v>1455</v>
      </c>
      <c r="F5495" s="403">
        <v>0</v>
      </c>
      <c r="O5495" s="403" t="s">
        <v>345</v>
      </c>
      <c r="R5495" s="403">
        <v>4</v>
      </c>
      <c r="S5495" s="403">
        <v>1.3889</v>
      </c>
      <c r="T5495" s="403">
        <v>4.7140000000000004</v>
      </c>
      <c r="U5495" s="403">
        <v>16.605</v>
      </c>
      <c r="V5495" s="403">
        <v>0.58299999999999996</v>
      </c>
      <c r="W5495" s="403">
        <v>3.4</v>
      </c>
      <c r="X5495" s="404">
        <v>0.32157999999999998</v>
      </c>
      <c r="Y5495" s="403">
        <f>X5495+(S5495*((U5495-INDEX('[1]Center of Mass'!$B$8:$M$105,MATCH(A5495,'[1]Center of Mass'!$B$8:$B$105,0),9))^2+(V5495-INDEX('[1]Center of Mass'!$B$8:$M$105,MATCH(A5495,'[1]Center of Mass'!$B$8:$B$105,0),10))^2))</f>
        <v>226.61270281449995</v>
      </c>
    </row>
    <row r="5496" spans="1:25">
      <c r="A5496" s="403" t="s">
        <v>24</v>
      </c>
      <c r="B5496" s="403" t="s">
        <v>630</v>
      </c>
      <c r="C5496" s="403" t="s">
        <v>343</v>
      </c>
      <c r="D5496" s="403" t="s">
        <v>344</v>
      </c>
      <c r="E5496" s="403" t="s">
        <v>1455</v>
      </c>
      <c r="F5496" s="403">
        <v>0</v>
      </c>
      <c r="O5496" s="403" t="s">
        <v>345</v>
      </c>
      <c r="R5496" s="403">
        <v>4</v>
      </c>
      <c r="S5496" s="403">
        <v>0.7</v>
      </c>
      <c r="T5496" s="403">
        <v>3.5329999999999999</v>
      </c>
      <c r="U5496" s="403">
        <v>17.5</v>
      </c>
      <c r="V5496" s="403">
        <v>0.58299999999999996</v>
      </c>
      <c r="W5496" s="403">
        <v>3.4</v>
      </c>
      <c r="X5496" s="404">
        <v>0.1004</v>
      </c>
      <c r="Y5496" s="403">
        <f>X5496+(S5496*((U5496-INDEX('[1]Center of Mass'!$B$8:$M$105,MATCH(A5496,'[1]Center of Mass'!$B$8:$B$105,0),9))^2+(V5496-INDEX('[1]Center of Mass'!$B$8:$M$105,MATCH(A5496,'[1]Center of Mass'!$B$8:$B$105,0),10))^2))</f>
        <v>108.59127899999997</v>
      </c>
    </row>
    <row r="5497" spans="1:25">
      <c r="A5497" s="403" t="s">
        <v>24</v>
      </c>
      <c r="B5497" s="403" t="s">
        <v>884</v>
      </c>
      <c r="C5497" s="403" t="s">
        <v>343</v>
      </c>
      <c r="D5497" s="403" t="s">
        <v>344</v>
      </c>
      <c r="E5497" s="403" t="s">
        <v>1455</v>
      </c>
      <c r="F5497" s="403">
        <v>0</v>
      </c>
      <c r="O5497" s="403" t="s">
        <v>345</v>
      </c>
      <c r="R5497" s="403">
        <v>4</v>
      </c>
      <c r="S5497" s="403">
        <v>1.4582999999999999</v>
      </c>
      <c r="T5497" s="403">
        <v>4.8330000000000002</v>
      </c>
      <c r="U5497" s="403">
        <v>0.625</v>
      </c>
      <c r="V5497" s="403">
        <v>1.75</v>
      </c>
      <c r="W5497" s="403">
        <v>3.4</v>
      </c>
      <c r="X5497" s="404">
        <v>0.3553</v>
      </c>
      <c r="Y5497" s="403">
        <f>X5497+(S5497*((U5497-INDEX('[1]Center of Mass'!$B$8:$M$105,MATCH(A5497,'[1]Center of Mass'!$B$8:$B$105,0),9))^2+(V5497-INDEX('[1]Center of Mass'!$B$8:$M$105,MATCH(A5497,'[1]Center of Mass'!$B$8:$B$105,0),10))^2))</f>
        <v>799.82215188760006</v>
      </c>
    </row>
    <row r="5498" spans="1:25">
      <c r="A5498" s="403" t="s">
        <v>24</v>
      </c>
      <c r="B5498" s="403" t="s">
        <v>885</v>
      </c>
      <c r="C5498" s="403" t="s">
        <v>343</v>
      </c>
      <c r="D5498" s="403" t="s">
        <v>344</v>
      </c>
      <c r="E5498" s="403" t="s">
        <v>1455</v>
      </c>
      <c r="F5498" s="403">
        <v>0</v>
      </c>
      <c r="O5498" s="403" t="s">
        <v>345</v>
      </c>
      <c r="R5498" s="403">
        <v>4</v>
      </c>
      <c r="S5498" s="403">
        <v>1.1958</v>
      </c>
      <c r="T5498" s="403">
        <v>4.383</v>
      </c>
      <c r="U5498" s="403">
        <v>1.7629999999999999</v>
      </c>
      <c r="V5498" s="403">
        <v>1.75</v>
      </c>
      <c r="W5498" s="403">
        <v>3.4</v>
      </c>
      <c r="X5498" s="404">
        <v>0.24034</v>
      </c>
      <c r="Y5498" s="403">
        <f>X5498+(S5498*((U5498-INDEX('[1]Center of Mass'!$B$8:$M$105,MATCH(A5498,'[1]Center of Mass'!$B$8:$B$105,0),9))^2+(V5498-INDEX('[1]Center of Mass'!$B$8:$M$105,MATCH(A5498,'[1]Center of Mass'!$B$8:$B$105,0),10))^2))</f>
        <v>600.56416920159995</v>
      </c>
    </row>
    <row r="5499" spans="1:25">
      <c r="A5499" s="403" t="s">
        <v>24</v>
      </c>
      <c r="B5499" s="403" t="s">
        <v>631</v>
      </c>
      <c r="C5499" s="403" t="s">
        <v>343</v>
      </c>
      <c r="D5499" s="403" t="s">
        <v>344</v>
      </c>
      <c r="E5499" s="403" t="s">
        <v>1455</v>
      </c>
      <c r="F5499" s="403">
        <v>0</v>
      </c>
      <c r="O5499" s="403" t="s">
        <v>345</v>
      </c>
      <c r="R5499" s="403">
        <v>4</v>
      </c>
      <c r="S5499" s="403">
        <v>1.1958</v>
      </c>
      <c r="T5499" s="403">
        <v>4.383</v>
      </c>
      <c r="U5499" s="403">
        <v>2.7879999999999998</v>
      </c>
      <c r="V5499" s="403">
        <v>1.75</v>
      </c>
      <c r="W5499" s="403">
        <v>3.4</v>
      </c>
      <c r="X5499" s="404">
        <v>0.24034</v>
      </c>
      <c r="Y5499" s="403">
        <f>X5499+(S5499*((U5499-INDEX('[1]Center of Mass'!$B$8:$M$105,MATCH(A5499,'[1]Center of Mass'!$B$8:$B$105,0),9))^2+(V5499-INDEX('[1]Center of Mass'!$B$8:$M$105,MATCH(A5499,'[1]Center of Mass'!$B$8:$B$105,0),10))^2))</f>
        <v>553.46438743659996</v>
      </c>
    </row>
    <row r="5500" spans="1:25">
      <c r="A5500" s="403" t="s">
        <v>24</v>
      </c>
      <c r="B5500" s="403" t="s">
        <v>632</v>
      </c>
      <c r="C5500" s="403" t="s">
        <v>343</v>
      </c>
      <c r="D5500" s="403" t="s">
        <v>344</v>
      </c>
      <c r="E5500" s="403" t="s">
        <v>1455</v>
      </c>
      <c r="F5500" s="403">
        <v>0</v>
      </c>
      <c r="O5500" s="403" t="s">
        <v>345</v>
      </c>
      <c r="R5500" s="403">
        <v>4</v>
      </c>
      <c r="S5500" s="403">
        <v>1.5166999999999999</v>
      </c>
      <c r="T5500" s="403">
        <v>4.9329999999999998</v>
      </c>
      <c r="U5500" s="403">
        <v>3.95</v>
      </c>
      <c r="V5500" s="403">
        <v>1.75</v>
      </c>
      <c r="W5500" s="403">
        <v>3.4</v>
      </c>
      <c r="X5500" s="404">
        <v>0.38562999999999997</v>
      </c>
      <c r="Y5500" s="403">
        <f>X5500+(S5500*((U5500-INDEX('[1]Center of Mass'!$B$8:$M$105,MATCH(A5500,'[1]Center of Mass'!$B$8:$B$105,0),9))^2+(V5500-INDEX('[1]Center of Mass'!$B$8:$M$105,MATCH(A5500,'[1]Center of Mass'!$B$8:$B$105,0),10))^2))</f>
        <v>638.20104972989998</v>
      </c>
    </row>
    <row r="5501" spans="1:25">
      <c r="A5501" s="403" t="s">
        <v>24</v>
      </c>
      <c r="B5501" s="403" t="s">
        <v>633</v>
      </c>
      <c r="C5501" s="403" t="s">
        <v>343</v>
      </c>
      <c r="D5501" s="403" t="s">
        <v>344</v>
      </c>
      <c r="E5501" s="403" t="s">
        <v>1455</v>
      </c>
      <c r="F5501" s="403">
        <v>0</v>
      </c>
      <c r="O5501" s="403" t="s">
        <v>345</v>
      </c>
      <c r="R5501" s="403">
        <v>4</v>
      </c>
      <c r="S5501" s="403">
        <v>1.5166999999999999</v>
      </c>
      <c r="T5501" s="403">
        <v>4.9329999999999998</v>
      </c>
      <c r="U5501" s="403">
        <v>5.25</v>
      </c>
      <c r="V5501" s="403">
        <v>1.75</v>
      </c>
      <c r="W5501" s="403">
        <v>3.4</v>
      </c>
      <c r="X5501" s="404">
        <v>0.38562999999999997</v>
      </c>
      <c r="Y5501" s="403">
        <f>X5501+(S5501*((U5501-INDEX('[1]Center of Mass'!$B$8:$M$105,MATCH(A5501,'[1]Center of Mass'!$B$8:$B$105,0),9))^2+(V5501-INDEX('[1]Center of Mass'!$B$8:$M$105,MATCH(A5501,'[1]Center of Mass'!$B$8:$B$105,0),10))^2))</f>
        <v>571.60062934990003</v>
      </c>
    </row>
    <row r="5502" spans="1:25">
      <c r="A5502" s="403" t="s">
        <v>24</v>
      </c>
      <c r="B5502" s="403" t="s">
        <v>634</v>
      </c>
      <c r="C5502" s="403" t="s">
        <v>343</v>
      </c>
      <c r="D5502" s="403" t="s">
        <v>344</v>
      </c>
      <c r="E5502" s="403" t="s">
        <v>1455</v>
      </c>
      <c r="F5502" s="403">
        <v>0</v>
      </c>
      <c r="O5502" s="403" t="s">
        <v>345</v>
      </c>
      <c r="R5502" s="403">
        <v>4</v>
      </c>
      <c r="S5502" s="403">
        <v>1.5166999999999999</v>
      </c>
      <c r="T5502" s="403">
        <v>4.9329999999999998</v>
      </c>
      <c r="U5502" s="403">
        <v>6.55</v>
      </c>
      <c r="V5502" s="403">
        <v>1.75</v>
      </c>
      <c r="W5502" s="403">
        <v>3.4</v>
      </c>
      <c r="X5502" s="404">
        <v>0.38562999999999997</v>
      </c>
      <c r="Y5502" s="403">
        <f>X5502+(S5502*((U5502-INDEX('[1]Center of Mass'!$B$8:$M$105,MATCH(A5502,'[1]Center of Mass'!$B$8:$B$105,0),9))^2+(V5502-INDEX('[1]Center of Mass'!$B$8:$M$105,MATCH(A5502,'[1]Center of Mass'!$B$8:$B$105,0),10))^2))</f>
        <v>510.12665496989996</v>
      </c>
    </row>
    <row r="5503" spans="1:25">
      <c r="A5503" s="403" t="s">
        <v>24</v>
      </c>
      <c r="B5503" s="403" t="s">
        <v>635</v>
      </c>
      <c r="C5503" s="403" t="s">
        <v>343</v>
      </c>
      <c r="D5503" s="403" t="s">
        <v>344</v>
      </c>
      <c r="E5503" s="403" t="s">
        <v>1455</v>
      </c>
      <c r="F5503" s="403">
        <v>0</v>
      </c>
      <c r="O5503" s="403" t="s">
        <v>345</v>
      </c>
      <c r="R5503" s="403">
        <v>4</v>
      </c>
      <c r="S5503" s="403">
        <v>1.3416999999999999</v>
      </c>
      <c r="T5503" s="403">
        <v>4.633</v>
      </c>
      <c r="U5503" s="403">
        <v>7.7750000000000004</v>
      </c>
      <c r="V5503" s="403">
        <v>1.75</v>
      </c>
      <c r="W5503" s="403">
        <v>3.4</v>
      </c>
      <c r="X5503" s="404">
        <v>0.30003999999999997</v>
      </c>
      <c r="Y5503" s="403">
        <f>X5503+(S5503*((U5503-INDEX('[1]Center of Mass'!$B$8:$M$105,MATCH(A5503,'[1]Center of Mass'!$B$8:$B$105,0),9))^2+(V5503-INDEX('[1]Center of Mass'!$B$8:$M$105,MATCH(A5503,'[1]Center of Mass'!$B$8:$B$105,0),10))^2))</f>
        <v>404.13251612240003</v>
      </c>
    </row>
    <row r="5504" spans="1:25">
      <c r="A5504" s="403" t="s">
        <v>24</v>
      </c>
      <c r="B5504" s="403" t="s">
        <v>636</v>
      </c>
      <c r="C5504" s="403" t="s">
        <v>343</v>
      </c>
      <c r="D5504" s="403" t="s">
        <v>344</v>
      </c>
      <c r="E5504" s="403" t="s">
        <v>1455</v>
      </c>
      <c r="F5504" s="403">
        <v>0</v>
      </c>
      <c r="O5504" s="403" t="s">
        <v>345</v>
      </c>
      <c r="R5504" s="403">
        <v>4</v>
      </c>
      <c r="S5504" s="403">
        <v>1.3416999999999999</v>
      </c>
      <c r="T5504" s="403">
        <v>4.633</v>
      </c>
      <c r="U5504" s="403">
        <v>8.9250000000000007</v>
      </c>
      <c r="V5504" s="403">
        <v>1.75</v>
      </c>
      <c r="W5504" s="403">
        <v>3.4</v>
      </c>
      <c r="X5504" s="404">
        <v>0.30003999999999997</v>
      </c>
      <c r="Y5504" s="403">
        <f>X5504+(S5504*((U5504-INDEX('[1]Center of Mass'!$B$8:$M$105,MATCH(A5504,'[1]Center of Mass'!$B$8:$B$105,0),9))^2+(V5504-INDEX('[1]Center of Mass'!$B$8:$M$105,MATCH(A5504,'[1]Center of Mass'!$B$8:$B$105,0),10))^2))</f>
        <v>363.58674463239998</v>
      </c>
    </row>
    <row r="5505" spans="1:25">
      <c r="A5505" s="403" t="s">
        <v>24</v>
      </c>
      <c r="B5505" s="403" t="s">
        <v>637</v>
      </c>
      <c r="C5505" s="403" t="s">
        <v>343</v>
      </c>
      <c r="D5505" s="403" t="s">
        <v>344</v>
      </c>
      <c r="E5505" s="403" t="s">
        <v>1455</v>
      </c>
      <c r="F5505" s="403">
        <v>0</v>
      </c>
      <c r="O5505" s="403" t="s">
        <v>345</v>
      </c>
      <c r="R5505" s="403">
        <v>4</v>
      </c>
      <c r="S5505" s="403">
        <v>1.8619000000000001</v>
      </c>
      <c r="T5505" s="403">
        <v>5.5250000000000004</v>
      </c>
      <c r="U5505" s="403">
        <v>10.298</v>
      </c>
      <c r="V5505" s="403">
        <v>1.75</v>
      </c>
      <c r="W5505" s="403">
        <v>3.4</v>
      </c>
      <c r="X5505" s="404">
        <v>0.60636999999999996</v>
      </c>
      <c r="Y5505" s="403">
        <f>X5505+(S5505*((U5505-INDEX('[1]Center of Mass'!$B$8:$M$105,MATCH(A5505,'[1]Center of Mass'!$B$8:$B$105,0),9))^2+(V5505-INDEX('[1]Center of Mass'!$B$8:$M$105,MATCH(A5505,'[1]Center of Mass'!$B$8:$B$105,0),10))^2))</f>
        <v>444.01851969830005</v>
      </c>
    </row>
    <row r="5506" spans="1:25">
      <c r="A5506" s="403" t="s">
        <v>24</v>
      </c>
      <c r="B5506" s="403" t="s">
        <v>638</v>
      </c>
      <c r="C5506" s="403" t="s">
        <v>343</v>
      </c>
      <c r="D5506" s="403" t="s">
        <v>344</v>
      </c>
      <c r="E5506" s="403" t="s">
        <v>1455</v>
      </c>
      <c r="F5506" s="403">
        <v>0</v>
      </c>
      <c r="O5506" s="403" t="s">
        <v>345</v>
      </c>
      <c r="R5506" s="403">
        <v>4</v>
      </c>
      <c r="S5506" s="403">
        <v>1.8714</v>
      </c>
      <c r="T5506" s="403">
        <v>5.5410000000000004</v>
      </c>
      <c r="U5506" s="403">
        <v>11.898</v>
      </c>
      <c r="V5506" s="403">
        <v>1.75</v>
      </c>
      <c r="W5506" s="403">
        <v>3.4</v>
      </c>
      <c r="X5506" s="404">
        <v>0.61355000000000004</v>
      </c>
      <c r="Y5506" s="403">
        <f>X5506+(S5506*((U5506-INDEX('[1]Center of Mass'!$B$8:$M$105,MATCH(A5506,'[1]Center of Mass'!$B$8:$B$105,0),9))^2+(V5506-INDEX('[1]Center of Mass'!$B$8:$M$105,MATCH(A5506,'[1]Center of Mass'!$B$8:$B$105,0),10))^2))</f>
        <v>384.06183240979999</v>
      </c>
    </row>
    <row r="5507" spans="1:25">
      <c r="A5507" s="403" t="s">
        <v>24</v>
      </c>
      <c r="B5507" s="403" t="s">
        <v>639</v>
      </c>
      <c r="C5507" s="403" t="s">
        <v>343</v>
      </c>
      <c r="D5507" s="403" t="s">
        <v>344</v>
      </c>
      <c r="E5507" s="403" t="s">
        <v>1455</v>
      </c>
      <c r="F5507" s="403">
        <v>0</v>
      </c>
      <c r="O5507" s="403" t="s">
        <v>345</v>
      </c>
      <c r="R5507" s="403">
        <v>4</v>
      </c>
      <c r="S5507" s="403">
        <v>1.2869999999999999</v>
      </c>
      <c r="T5507" s="403">
        <v>4.54</v>
      </c>
      <c r="U5507" s="403">
        <v>13.252000000000001</v>
      </c>
      <c r="V5507" s="403">
        <v>1.75</v>
      </c>
      <c r="W5507" s="403">
        <v>3.4</v>
      </c>
      <c r="X5507" s="404">
        <v>0.27650999999999998</v>
      </c>
      <c r="Y5507" s="403">
        <f>X5507+(S5507*((U5507-INDEX('[1]Center of Mass'!$B$8:$M$105,MATCH(A5507,'[1]Center of Mass'!$B$8:$B$105,0),9))^2+(V5507-INDEX('[1]Center of Mass'!$B$8:$M$105,MATCH(A5507,'[1]Center of Mass'!$B$8:$B$105,0),10))^2))</f>
        <v>232.91468791499997</v>
      </c>
    </row>
    <row r="5508" spans="1:25">
      <c r="A5508" s="403" t="s">
        <v>24</v>
      </c>
      <c r="B5508" s="403" t="s">
        <v>640</v>
      </c>
      <c r="C5508" s="403" t="s">
        <v>343</v>
      </c>
      <c r="D5508" s="403" t="s">
        <v>344</v>
      </c>
      <c r="E5508" s="403" t="s">
        <v>1455</v>
      </c>
      <c r="F5508" s="403">
        <v>0</v>
      </c>
      <c r="O5508" s="403" t="s">
        <v>345</v>
      </c>
      <c r="R5508" s="403">
        <v>4</v>
      </c>
      <c r="S5508" s="403">
        <v>1.2869999999999999</v>
      </c>
      <c r="T5508" s="403">
        <v>4.54</v>
      </c>
      <c r="U5508" s="403">
        <v>14.355</v>
      </c>
      <c r="V5508" s="403">
        <v>1.75</v>
      </c>
      <c r="W5508" s="403">
        <v>3.4</v>
      </c>
      <c r="X5508" s="404">
        <v>0.27650999999999998</v>
      </c>
      <c r="Y5508" s="403">
        <f>X5508+(S5508*((U5508-INDEX('[1]Center of Mass'!$B$8:$M$105,MATCH(A5508,'[1]Center of Mass'!$B$8:$B$105,0),9))^2+(V5508-INDEX('[1]Center of Mass'!$B$8:$M$105,MATCH(A5508,'[1]Center of Mass'!$B$8:$B$105,0),10))^2))</f>
        <v>211.09461578400001</v>
      </c>
    </row>
    <row r="5509" spans="1:25">
      <c r="A5509" s="403" t="s">
        <v>24</v>
      </c>
      <c r="B5509" s="403" t="s">
        <v>641</v>
      </c>
      <c r="C5509" s="403" t="s">
        <v>343</v>
      </c>
      <c r="D5509" s="403" t="s">
        <v>344</v>
      </c>
      <c r="E5509" s="403" t="s">
        <v>1455</v>
      </c>
      <c r="F5509" s="403">
        <v>0</v>
      </c>
      <c r="O5509" s="403" t="s">
        <v>345</v>
      </c>
      <c r="R5509" s="403">
        <v>4</v>
      </c>
      <c r="S5509" s="403">
        <v>1.2869999999999999</v>
      </c>
      <c r="T5509" s="403">
        <v>4.54</v>
      </c>
      <c r="U5509" s="403">
        <v>15.458</v>
      </c>
      <c r="V5509" s="403">
        <v>1.75</v>
      </c>
      <c r="W5509" s="403">
        <v>3.4</v>
      </c>
      <c r="X5509" s="404">
        <v>0.27650999999999998</v>
      </c>
      <c r="Y5509" s="403">
        <f>X5509+(S5509*((U5509-INDEX('[1]Center of Mass'!$B$8:$M$105,MATCH(A5509,'[1]Center of Mass'!$B$8:$B$105,0),9))^2+(V5509-INDEX('[1]Center of Mass'!$B$8:$M$105,MATCH(A5509,'[1]Center of Mass'!$B$8:$B$105,0),10))^2))</f>
        <v>192.40609521899998</v>
      </c>
    </row>
    <row r="5510" spans="1:25">
      <c r="A5510" s="403" t="s">
        <v>24</v>
      </c>
      <c r="B5510" s="403" t="s">
        <v>642</v>
      </c>
      <c r="C5510" s="403" t="s">
        <v>343</v>
      </c>
      <c r="D5510" s="403" t="s">
        <v>344</v>
      </c>
      <c r="E5510" s="403" t="s">
        <v>1455</v>
      </c>
      <c r="F5510" s="403">
        <v>0</v>
      </c>
      <c r="O5510" s="403" t="s">
        <v>345</v>
      </c>
      <c r="R5510" s="403">
        <v>4</v>
      </c>
      <c r="S5510" s="403">
        <v>1.3889</v>
      </c>
      <c r="T5510" s="403">
        <v>4.7140000000000004</v>
      </c>
      <c r="U5510" s="403">
        <v>16.605</v>
      </c>
      <c r="V5510" s="403">
        <v>1.75</v>
      </c>
      <c r="W5510" s="403">
        <v>3.4</v>
      </c>
      <c r="X5510" s="404">
        <v>0.32157999999999998</v>
      </c>
      <c r="Y5510" s="403">
        <f>X5510+(S5510*((U5510-INDEX('[1]Center of Mass'!$B$8:$M$105,MATCH(A5510,'[1]Center of Mass'!$B$8:$B$105,0),9))^2+(V5510-INDEX('[1]Center of Mass'!$B$8:$M$105,MATCH(A5510,'[1]Center of Mass'!$B$8:$B$105,0),10))^2))</f>
        <v>190.27494961480002</v>
      </c>
    </row>
    <row r="5511" spans="1:25">
      <c r="A5511" s="403" t="s">
        <v>24</v>
      </c>
      <c r="B5511" s="403" t="s">
        <v>643</v>
      </c>
      <c r="C5511" s="403" t="s">
        <v>343</v>
      </c>
      <c r="D5511" s="403" t="s">
        <v>344</v>
      </c>
      <c r="E5511" s="403" t="s">
        <v>1455</v>
      </c>
      <c r="F5511" s="403">
        <v>0</v>
      </c>
      <c r="O5511" s="403" t="s">
        <v>345</v>
      </c>
      <c r="R5511" s="403">
        <v>4</v>
      </c>
      <c r="S5511" s="403">
        <v>0.7</v>
      </c>
      <c r="T5511" s="403">
        <v>3.5329999999999999</v>
      </c>
      <c r="U5511" s="403">
        <v>17.5</v>
      </c>
      <c r="V5511" s="403">
        <v>1.75</v>
      </c>
      <c r="W5511" s="403">
        <v>3.4</v>
      </c>
      <c r="X5511" s="404">
        <v>0.1004</v>
      </c>
      <c r="Y5511" s="403">
        <f>X5511+(S5511*((U5511-INDEX('[1]Center of Mass'!$B$8:$M$105,MATCH(A5511,'[1]Center of Mass'!$B$8:$B$105,0),9))^2+(V5511-INDEX('[1]Center of Mass'!$B$8:$M$105,MATCH(A5511,'[1]Center of Mass'!$B$8:$B$105,0),10))^2))</f>
        <v>90.277197899999976</v>
      </c>
    </row>
    <row r="5512" spans="1:25">
      <c r="A5512" s="403" t="s">
        <v>24</v>
      </c>
      <c r="B5512" s="403" t="s">
        <v>644</v>
      </c>
      <c r="C5512" s="403" t="s">
        <v>343</v>
      </c>
      <c r="D5512" s="403" t="s">
        <v>344</v>
      </c>
      <c r="E5512" s="403" t="s">
        <v>1455</v>
      </c>
      <c r="F5512" s="403">
        <v>0</v>
      </c>
      <c r="O5512" s="403" t="s">
        <v>345</v>
      </c>
      <c r="R5512" s="403">
        <v>4</v>
      </c>
      <c r="S5512" s="403">
        <v>1.4582999999999999</v>
      </c>
      <c r="T5512" s="403">
        <v>4.8330000000000002</v>
      </c>
      <c r="U5512" s="403">
        <v>0.625</v>
      </c>
      <c r="V5512" s="403">
        <v>2.9169999999999998</v>
      </c>
      <c r="W5512" s="403">
        <v>3.4</v>
      </c>
      <c r="X5512" s="404">
        <v>0.3553</v>
      </c>
      <c r="Y5512" s="403">
        <f>X5512+(S5512*((U5512-INDEX('[1]Center of Mass'!$B$8:$M$105,MATCH(A5512,'[1]Center of Mass'!$B$8:$B$105,0),9))^2+(V5512-INDEX('[1]Center of Mass'!$B$8:$M$105,MATCH(A5512,'[1]Center of Mass'!$B$8:$B$105,0),10))^2))</f>
        <v>765.64077381909999</v>
      </c>
    </row>
    <row r="5513" spans="1:25">
      <c r="A5513" s="403" t="s">
        <v>24</v>
      </c>
      <c r="B5513" s="403" t="s">
        <v>886</v>
      </c>
      <c r="C5513" s="403" t="s">
        <v>343</v>
      </c>
      <c r="D5513" s="403" t="s">
        <v>344</v>
      </c>
      <c r="E5513" s="403" t="s">
        <v>1455</v>
      </c>
      <c r="F5513" s="403">
        <v>0</v>
      </c>
      <c r="O5513" s="403" t="s">
        <v>345</v>
      </c>
      <c r="R5513" s="403">
        <v>4</v>
      </c>
      <c r="S5513" s="403">
        <v>1.1958</v>
      </c>
      <c r="T5513" s="403">
        <v>4.383</v>
      </c>
      <c r="U5513" s="403">
        <v>1.7629999999999999</v>
      </c>
      <c r="V5513" s="403">
        <v>2.9169999999999998</v>
      </c>
      <c r="W5513" s="403">
        <v>3.4</v>
      </c>
      <c r="X5513" s="404">
        <v>0.24034</v>
      </c>
      <c r="Y5513" s="403">
        <f>X5513+(S5513*((U5513-INDEX('[1]Center of Mass'!$B$8:$M$105,MATCH(A5513,'[1]Center of Mass'!$B$8:$B$105,0),9))^2+(V5513-INDEX('[1]Center of Mass'!$B$8:$M$105,MATCH(A5513,'[1]Center of Mass'!$B$8:$B$105,0),10))^2))</f>
        <v>572.53557982059999</v>
      </c>
    </row>
    <row r="5514" spans="1:25">
      <c r="A5514" s="403" t="s">
        <v>24</v>
      </c>
      <c r="B5514" s="403" t="s">
        <v>887</v>
      </c>
      <c r="C5514" s="403" t="s">
        <v>343</v>
      </c>
      <c r="D5514" s="403" t="s">
        <v>344</v>
      </c>
      <c r="E5514" s="403" t="s">
        <v>1455</v>
      </c>
      <c r="F5514" s="403">
        <v>0</v>
      </c>
      <c r="O5514" s="403" t="s">
        <v>345</v>
      </c>
      <c r="R5514" s="403">
        <v>4</v>
      </c>
      <c r="S5514" s="403">
        <v>1.1958</v>
      </c>
      <c r="T5514" s="403">
        <v>4.383</v>
      </c>
      <c r="U5514" s="403">
        <v>2.7879999999999998</v>
      </c>
      <c r="V5514" s="403">
        <v>2.9169999999999998</v>
      </c>
      <c r="W5514" s="403">
        <v>3.4</v>
      </c>
      <c r="X5514" s="404">
        <v>0.24034</v>
      </c>
      <c r="Y5514" s="403">
        <f>X5514+(S5514*((U5514-INDEX('[1]Center of Mass'!$B$8:$M$105,MATCH(A5514,'[1]Center of Mass'!$B$8:$B$105,0),9))^2+(V5514-INDEX('[1]Center of Mass'!$B$8:$M$105,MATCH(A5514,'[1]Center of Mass'!$B$8:$B$105,0),10))^2))</f>
        <v>525.4357980556</v>
      </c>
    </row>
    <row r="5515" spans="1:25">
      <c r="A5515" s="403" t="s">
        <v>24</v>
      </c>
      <c r="B5515" s="403" t="s">
        <v>888</v>
      </c>
      <c r="C5515" s="403" t="s">
        <v>343</v>
      </c>
      <c r="D5515" s="403" t="s">
        <v>344</v>
      </c>
      <c r="E5515" s="403" t="s">
        <v>1455</v>
      </c>
      <c r="F5515" s="403">
        <v>0</v>
      </c>
      <c r="O5515" s="403" t="s">
        <v>345</v>
      </c>
      <c r="R5515" s="403">
        <v>4</v>
      </c>
      <c r="S5515" s="403">
        <v>1.5166999999999999</v>
      </c>
      <c r="T5515" s="403">
        <v>4.9329999999999998</v>
      </c>
      <c r="U5515" s="403">
        <v>3.95</v>
      </c>
      <c r="V5515" s="403">
        <v>2.9169999999999998</v>
      </c>
      <c r="W5515" s="403">
        <v>3.4</v>
      </c>
      <c r="X5515" s="404">
        <v>0.38562999999999997</v>
      </c>
      <c r="Y5515" s="403">
        <f>X5515+(S5515*((U5515-INDEX('[1]Center of Mass'!$B$8:$M$105,MATCH(A5515,'[1]Center of Mass'!$B$8:$B$105,0),9))^2+(V5515-INDEX('[1]Center of Mass'!$B$8:$M$105,MATCH(A5515,'[1]Center of Mass'!$B$8:$B$105,0),10))^2))</f>
        <v>602.65082267339994</v>
      </c>
    </row>
    <row r="5516" spans="1:25">
      <c r="A5516" s="403" t="s">
        <v>24</v>
      </c>
      <c r="B5516" s="403" t="s">
        <v>889</v>
      </c>
      <c r="C5516" s="403" t="s">
        <v>343</v>
      </c>
      <c r="D5516" s="403" t="s">
        <v>344</v>
      </c>
      <c r="E5516" s="403" t="s">
        <v>1455</v>
      </c>
      <c r="F5516" s="403">
        <v>0</v>
      </c>
      <c r="O5516" s="403" t="s">
        <v>345</v>
      </c>
      <c r="R5516" s="403">
        <v>4</v>
      </c>
      <c r="S5516" s="403">
        <v>1.5166999999999999</v>
      </c>
      <c r="T5516" s="403">
        <v>4.9329999999999998</v>
      </c>
      <c r="U5516" s="403">
        <v>5.25</v>
      </c>
      <c r="V5516" s="403">
        <v>2.9169999999999998</v>
      </c>
      <c r="W5516" s="403">
        <v>3.4</v>
      </c>
      <c r="X5516" s="404">
        <v>0.38562999999999997</v>
      </c>
      <c r="Y5516" s="403">
        <f>X5516+(S5516*((U5516-INDEX('[1]Center of Mass'!$B$8:$M$105,MATCH(A5516,'[1]Center of Mass'!$B$8:$B$105,0),9))^2+(V5516-INDEX('[1]Center of Mass'!$B$8:$M$105,MATCH(A5516,'[1]Center of Mass'!$B$8:$B$105,0),10))^2))</f>
        <v>536.0504022934</v>
      </c>
    </row>
    <row r="5517" spans="1:25">
      <c r="A5517" s="403" t="s">
        <v>24</v>
      </c>
      <c r="B5517" s="403" t="s">
        <v>890</v>
      </c>
      <c r="C5517" s="403" t="s">
        <v>343</v>
      </c>
      <c r="D5517" s="403" t="s">
        <v>344</v>
      </c>
      <c r="E5517" s="403" t="s">
        <v>1455</v>
      </c>
      <c r="F5517" s="403">
        <v>0</v>
      </c>
      <c r="O5517" s="403" t="s">
        <v>345</v>
      </c>
      <c r="R5517" s="403">
        <v>4</v>
      </c>
      <c r="S5517" s="403">
        <v>1.5166999999999999</v>
      </c>
      <c r="T5517" s="403">
        <v>4.9329999999999998</v>
      </c>
      <c r="U5517" s="403">
        <v>6.55</v>
      </c>
      <c r="V5517" s="403">
        <v>2.9169999999999998</v>
      </c>
      <c r="W5517" s="403">
        <v>3.4</v>
      </c>
      <c r="X5517" s="404">
        <v>0.38562999999999997</v>
      </c>
      <c r="Y5517" s="403">
        <f>X5517+(S5517*((U5517-INDEX('[1]Center of Mass'!$B$8:$M$105,MATCH(A5517,'[1]Center of Mass'!$B$8:$B$105,0),9))^2+(V5517-INDEX('[1]Center of Mass'!$B$8:$M$105,MATCH(A5517,'[1]Center of Mass'!$B$8:$B$105,0),10))^2))</f>
        <v>474.57642791339993</v>
      </c>
    </row>
    <row r="5518" spans="1:25">
      <c r="A5518" s="403" t="s">
        <v>24</v>
      </c>
      <c r="B5518" s="403" t="s">
        <v>459</v>
      </c>
      <c r="C5518" s="403" t="s">
        <v>343</v>
      </c>
      <c r="D5518" s="403" t="s">
        <v>344</v>
      </c>
      <c r="E5518" s="403" t="s">
        <v>1455</v>
      </c>
      <c r="F5518" s="403">
        <v>0</v>
      </c>
      <c r="O5518" s="403" t="s">
        <v>345</v>
      </c>
      <c r="R5518" s="403">
        <v>4</v>
      </c>
      <c r="S5518" s="403">
        <v>1.3416999999999999</v>
      </c>
      <c r="T5518" s="403">
        <v>4.633</v>
      </c>
      <c r="U5518" s="403">
        <v>7.7750000000000004</v>
      </c>
      <c r="V5518" s="403">
        <v>2.9169999999999998</v>
      </c>
      <c r="W5518" s="403">
        <v>3.4</v>
      </c>
      <c r="X5518" s="404">
        <v>0.30003999999999997</v>
      </c>
      <c r="Y5518" s="403">
        <f>X5518+(S5518*((U5518-INDEX('[1]Center of Mass'!$B$8:$M$105,MATCH(A5518,'[1]Center of Mass'!$B$8:$B$105,0),9))^2+(V5518-INDEX('[1]Center of Mass'!$B$8:$M$105,MATCH(A5518,'[1]Center of Mass'!$B$8:$B$105,0),10))^2))</f>
        <v>372.68414819089998</v>
      </c>
    </row>
    <row r="5519" spans="1:25">
      <c r="A5519" s="403" t="s">
        <v>24</v>
      </c>
      <c r="B5519" s="403" t="s">
        <v>460</v>
      </c>
      <c r="C5519" s="403" t="s">
        <v>343</v>
      </c>
      <c r="D5519" s="403" t="s">
        <v>344</v>
      </c>
      <c r="E5519" s="403" t="s">
        <v>1455</v>
      </c>
      <c r="F5519" s="403">
        <v>0</v>
      </c>
      <c r="O5519" s="403" t="s">
        <v>345</v>
      </c>
      <c r="R5519" s="403">
        <v>4</v>
      </c>
      <c r="S5519" s="403">
        <v>1.3416999999999999</v>
      </c>
      <c r="T5519" s="403">
        <v>4.633</v>
      </c>
      <c r="U5519" s="403">
        <v>8.9250000000000007</v>
      </c>
      <c r="V5519" s="403">
        <v>2.9169999999999998</v>
      </c>
      <c r="W5519" s="403">
        <v>3.4</v>
      </c>
      <c r="X5519" s="404">
        <v>0.30003999999999997</v>
      </c>
      <c r="Y5519" s="403">
        <f>X5519+(S5519*((U5519-INDEX('[1]Center of Mass'!$B$8:$M$105,MATCH(A5519,'[1]Center of Mass'!$B$8:$B$105,0),9))^2+(V5519-INDEX('[1]Center of Mass'!$B$8:$M$105,MATCH(A5519,'[1]Center of Mass'!$B$8:$B$105,0),10))^2))</f>
        <v>332.13837670089998</v>
      </c>
    </row>
    <row r="5520" spans="1:25">
      <c r="A5520" s="403" t="s">
        <v>24</v>
      </c>
      <c r="B5520" s="403" t="s">
        <v>461</v>
      </c>
      <c r="C5520" s="403" t="s">
        <v>343</v>
      </c>
      <c r="D5520" s="403" t="s">
        <v>344</v>
      </c>
      <c r="E5520" s="403" t="s">
        <v>1455</v>
      </c>
      <c r="F5520" s="403">
        <v>0</v>
      </c>
      <c r="O5520" s="403" t="s">
        <v>345</v>
      </c>
      <c r="R5520" s="403">
        <v>4</v>
      </c>
      <c r="S5520" s="403">
        <v>1.8619000000000001</v>
      </c>
      <c r="T5520" s="403">
        <v>5.5250000000000004</v>
      </c>
      <c r="U5520" s="403">
        <v>10.298</v>
      </c>
      <c r="V5520" s="403">
        <v>2.9169999999999998</v>
      </c>
      <c r="W5520" s="403">
        <v>3.4</v>
      </c>
      <c r="X5520" s="404">
        <v>0.60636999999999996</v>
      </c>
      <c r="Y5520" s="403">
        <f>X5520+(S5520*((U5520-INDEX('[1]Center of Mass'!$B$8:$M$105,MATCH(A5520,'[1]Center of Mass'!$B$8:$B$105,0),9))^2+(V5520-INDEX('[1]Center of Mass'!$B$8:$M$105,MATCH(A5520,'[1]Center of Mass'!$B$8:$B$105,0),10))^2))</f>
        <v>400.37708252780004</v>
      </c>
    </row>
    <row r="5521" spans="1:25">
      <c r="A5521" s="403" t="s">
        <v>24</v>
      </c>
      <c r="B5521" s="403" t="s">
        <v>462</v>
      </c>
      <c r="C5521" s="403" t="s">
        <v>343</v>
      </c>
      <c r="D5521" s="403" t="s">
        <v>344</v>
      </c>
      <c r="E5521" s="403" t="s">
        <v>1455</v>
      </c>
      <c r="F5521" s="403">
        <v>0</v>
      </c>
      <c r="O5521" s="403" t="s">
        <v>345</v>
      </c>
      <c r="R5521" s="403">
        <v>4</v>
      </c>
      <c r="S5521" s="403">
        <v>1.8714</v>
      </c>
      <c r="T5521" s="403">
        <v>5.5410000000000004</v>
      </c>
      <c r="U5521" s="403">
        <v>11.898</v>
      </c>
      <c r="V5521" s="403">
        <v>2.9169999999999998</v>
      </c>
      <c r="W5521" s="403">
        <v>3.4</v>
      </c>
      <c r="X5521" s="404">
        <v>0.61355000000000004</v>
      </c>
      <c r="Y5521" s="403">
        <f>X5521+(S5521*((U5521-INDEX('[1]Center of Mass'!$B$8:$M$105,MATCH(A5521,'[1]Center of Mass'!$B$8:$B$105,0),9))^2+(V5521-INDEX('[1]Center of Mass'!$B$8:$M$105,MATCH(A5521,'[1]Center of Mass'!$B$8:$B$105,0),10))^2))</f>
        <v>340.19772288680002</v>
      </c>
    </row>
    <row r="5522" spans="1:25">
      <c r="A5522" s="403" t="s">
        <v>24</v>
      </c>
      <c r="B5522" s="403" t="s">
        <v>645</v>
      </c>
      <c r="C5522" s="403" t="s">
        <v>343</v>
      </c>
      <c r="D5522" s="403" t="s">
        <v>344</v>
      </c>
      <c r="E5522" s="403" t="s">
        <v>1455</v>
      </c>
      <c r="F5522" s="403">
        <v>0</v>
      </c>
      <c r="O5522" s="403" t="s">
        <v>345</v>
      </c>
      <c r="R5522" s="403">
        <v>4</v>
      </c>
      <c r="S5522" s="403">
        <v>1.2869999999999999</v>
      </c>
      <c r="T5522" s="403">
        <v>4.54</v>
      </c>
      <c r="U5522" s="403">
        <v>13.252000000000001</v>
      </c>
      <c r="V5522" s="403">
        <v>2.9169999999999998</v>
      </c>
      <c r="W5522" s="403">
        <v>3.4</v>
      </c>
      <c r="X5522" s="404">
        <v>0.27650999999999998</v>
      </c>
      <c r="Y5522" s="403">
        <f>X5522+(S5522*((U5522-INDEX('[1]Center of Mass'!$B$8:$M$105,MATCH(A5522,'[1]Center of Mass'!$B$8:$B$105,0),9))^2+(V5522-INDEX('[1]Center of Mass'!$B$8:$M$105,MATCH(A5522,'[1]Center of Mass'!$B$8:$B$105,0),10))^2))</f>
        <v>202.74844395</v>
      </c>
    </row>
    <row r="5523" spans="1:25">
      <c r="A5523" s="403" t="s">
        <v>24</v>
      </c>
      <c r="B5523" s="403" t="s">
        <v>646</v>
      </c>
      <c r="C5523" s="403" t="s">
        <v>343</v>
      </c>
      <c r="D5523" s="403" t="s">
        <v>344</v>
      </c>
      <c r="E5523" s="403" t="s">
        <v>1455</v>
      </c>
      <c r="F5523" s="403">
        <v>0</v>
      </c>
      <c r="O5523" s="403" t="s">
        <v>345</v>
      </c>
      <c r="R5523" s="403">
        <v>4</v>
      </c>
      <c r="S5523" s="403">
        <v>1.2869999999999999</v>
      </c>
      <c r="T5523" s="403">
        <v>4.54</v>
      </c>
      <c r="U5523" s="403">
        <v>14.355</v>
      </c>
      <c r="V5523" s="403">
        <v>2.9169999999999998</v>
      </c>
      <c r="W5523" s="403">
        <v>3.4</v>
      </c>
      <c r="X5523" s="404">
        <v>0.27650999999999998</v>
      </c>
      <c r="Y5523" s="403">
        <f>X5523+(S5523*((U5523-INDEX('[1]Center of Mass'!$B$8:$M$105,MATCH(A5523,'[1]Center of Mass'!$B$8:$B$105,0),9))^2+(V5523-INDEX('[1]Center of Mass'!$B$8:$M$105,MATCH(A5523,'[1]Center of Mass'!$B$8:$B$105,0),10))^2))</f>
        <v>180.92837181899998</v>
      </c>
    </row>
    <row r="5524" spans="1:25">
      <c r="A5524" s="403" t="s">
        <v>24</v>
      </c>
      <c r="B5524" s="403" t="s">
        <v>647</v>
      </c>
      <c r="C5524" s="403" t="s">
        <v>343</v>
      </c>
      <c r="D5524" s="403" t="s">
        <v>344</v>
      </c>
      <c r="E5524" s="403" t="s">
        <v>1455</v>
      </c>
      <c r="F5524" s="403">
        <v>0</v>
      </c>
      <c r="O5524" s="403" t="s">
        <v>345</v>
      </c>
      <c r="R5524" s="403">
        <v>4</v>
      </c>
      <c r="S5524" s="403">
        <v>1.2869999999999999</v>
      </c>
      <c r="T5524" s="403">
        <v>4.54</v>
      </c>
      <c r="U5524" s="403">
        <v>15.458</v>
      </c>
      <c r="V5524" s="403">
        <v>2.9169999999999998</v>
      </c>
      <c r="W5524" s="403">
        <v>3.4</v>
      </c>
      <c r="X5524" s="404">
        <v>0.27650999999999998</v>
      </c>
      <c r="Y5524" s="403">
        <f>X5524+(S5524*((U5524-INDEX('[1]Center of Mass'!$B$8:$M$105,MATCH(A5524,'[1]Center of Mass'!$B$8:$B$105,0),9))^2+(V5524-INDEX('[1]Center of Mass'!$B$8:$M$105,MATCH(A5524,'[1]Center of Mass'!$B$8:$B$105,0),10))^2))</f>
        <v>162.239851254</v>
      </c>
    </row>
    <row r="5525" spans="1:25">
      <c r="A5525" s="403" t="s">
        <v>24</v>
      </c>
      <c r="B5525" s="403" t="s">
        <v>648</v>
      </c>
      <c r="C5525" s="403" t="s">
        <v>343</v>
      </c>
      <c r="D5525" s="403" t="s">
        <v>344</v>
      </c>
      <c r="E5525" s="403" t="s">
        <v>1455</v>
      </c>
      <c r="F5525" s="403">
        <v>0</v>
      </c>
      <c r="O5525" s="403" t="s">
        <v>345</v>
      </c>
      <c r="R5525" s="403">
        <v>4</v>
      </c>
      <c r="S5525" s="403">
        <v>1.3889</v>
      </c>
      <c r="T5525" s="403">
        <v>4.7140000000000004</v>
      </c>
      <c r="U5525" s="403">
        <v>16.605</v>
      </c>
      <c r="V5525" s="403">
        <v>2.9169999999999998</v>
      </c>
      <c r="W5525" s="403">
        <v>3.4</v>
      </c>
      <c r="X5525" s="404">
        <v>0.32157999999999998</v>
      </c>
      <c r="Y5525" s="403">
        <f>X5525+(S5525*((U5525-INDEX('[1]Center of Mass'!$B$8:$M$105,MATCH(A5525,'[1]Center of Mass'!$B$8:$B$105,0),9))^2+(V5525-INDEX('[1]Center of Mass'!$B$8:$M$105,MATCH(A5525,'[1]Center of Mass'!$B$8:$B$105,0),10))^2))</f>
        <v>157.72025167930002</v>
      </c>
    </row>
    <row r="5526" spans="1:25">
      <c r="A5526" s="403" t="s">
        <v>24</v>
      </c>
      <c r="B5526" s="403" t="s">
        <v>649</v>
      </c>
      <c r="C5526" s="403" t="s">
        <v>343</v>
      </c>
      <c r="D5526" s="403" t="s">
        <v>344</v>
      </c>
      <c r="E5526" s="403" t="s">
        <v>1455</v>
      </c>
      <c r="F5526" s="403">
        <v>0</v>
      </c>
      <c r="O5526" s="403" t="s">
        <v>345</v>
      </c>
      <c r="R5526" s="403">
        <v>4</v>
      </c>
      <c r="S5526" s="403">
        <v>0.7</v>
      </c>
      <c r="T5526" s="403">
        <v>3.5329999999999999</v>
      </c>
      <c r="U5526" s="403">
        <v>17.5</v>
      </c>
      <c r="V5526" s="403">
        <v>2.9169999999999998</v>
      </c>
      <c r="W5526" s="403">
        <v>3.4</v>
      </c>
      <c r="X5526" s="404">
        <v>0.1004</v>
      </c>
      <c r="Y5526" s="403">
        <f>X5526+(S5526*((U5526-INDEX('[1]Center of Mass'!$B$8:$M$105,MATCH(A5526,'[1]Center of Mass'!$B$8:$B$105,0),9))^2+(V5526-INDEX('[1]Center of Mass'!$B$8:$M$105,MATCH(A5526,'[1]Center of Mass'!$B$8:$B$105,0),10))^2))</f>
        <v>73.869761399999987</v>
      </c>
    </row>
    <row r="5527" spans="1:25">
      <c r="A5527" s="403" t="s">
        <v>24</v>
      </c>
      <c r="B5527" s="403" t="s">
        <v>650</v>
      </c>
      <c r="C5527" s="403" t="s">
        <v>343</v>
      </c>
      <c r="D5527" s="403" t="s">
        <v>344</v>
      </c>
      <c r="E5527" s="403" t="s">
        <v>1455</v>
      </c>
      <c r="F5527" s="403">
        <v>0</v>
      </c>
      <c r="O5527" s="403" t="s">
        <v>345</v>
      </c>
      <c r="R5527" s="403">
        <v>4</v>
      </c>
      <c r="S5527" s="403">
        <v>1.7625999999999999</v>
      </c>
      <c r="T5527" s="403">
        <v>5.32</v>
      </c>
      <c r="U5527" s="403">
        <v>0.625</v>
      </c>
      <c r="V5527" s="403">
        <v>4.2050000000000001</v>
      </c>
      <c r="W5527" s="403">
        <v>3.4</v>
      </c>
      <c r="X5527" s="404">
        <v>0.52153000000000005</v>
      </c>
      <c r="Y5527" s="403">
        <f>X5527+(S5527*((U5527-INDEX('[1]Center of Mass'!$B$8:$M$105,MATCH(A5527,'[1]Center of Mass'!$B$8:$B$105,0),9))^2+(V5527-INDEX('[1]Center of Mass'!$B$8:$M$105,MATCH(A5527,'[1]Center of Mass'!$B$8:$B$105,0),10))^2))</f>
        <v>885.47317363620004</v>
      </c>
    </row>
    <row r="5528" spans="1:25">
      <c r="A5528" s="403" t="s">
        <v>24</v>
      </c>
      <c r="B5528" s="403" t="s">
        <v>651</v>
      </c>
      <c r="C5528" s="403" t="s">
        <v>343</v>
      </c>
      <c r="D5528" s="403" t="s">
        <v>344</v>
      </c>
      <c r="E5528" s="403" t="s">
        <v>1455</v>
      </c>
      <c r="F5528" s="403">
        <v>0</v>
      </c>
      <c r="O5528" s="403" t="s">
        <v>345</v>
      </c>
      <c r="R5528" s="403">
        <v>4</v>
      </c>
      <c r="S5528" s="403">
        <v>1.4453</v>
      </c>
      <c r="T5528" s="403">
        <v>4.87</v>
      </c>
      <c r="U5528" s="403">
        <v>1.7629999999999999</v>
      </c>
      <c r="V5528" s="403">
        <v>4.2050000000000001</v>
      </c>
      <c r="W5528" s="403">
        <v>3.4</v>
      </c>
      <c r="X5528" s="404">
        <v>0.36601</v>
      </c>
      <c r="Y5528" s="403">
        <f>X5528+(S5528*((U5528-INDEX('[1]Center of Mass'!$B$8:$M$105,MATCH(A5528,'[1]Center of Mass'!$B$8:$B$105,0),9))^2+(V5528-INDEX('[1]Center of Mass'!$B$8:$M$105,MATCH(A5528,'[1]Center of Mass'!$B$8:$B$105,0),10))^2))</f>
        <v>659.24983216009991</v>
      </c>
    </row>
    <row r="5529" spans="1:25">
      <c r="A5529" s="403" t="s">
        <v>24</v>
      </c>
      <c r="B5529" s="403" t="s">
        <v>652</v>
      </c>
      <c r="C5529" s="403" t="s">
        <v>343</v>
      </c>
      <c r="D5529" s="403" t="s">
        <v>344</v>
      </c>
      <c r="E5529" s="403" t="s">
        <v>1455</v>
      </c>
      <c r="F5529" s="403">
        <v>0</v>
      </c>
      <c r="O5529" s="403" t="s">
        <v>345</v>
      </c>
      <c r="R5529" s="403">
        <v>4</v>
      </c>
      <c r="S5529" s="403">
        <v>1.4453</v>
      </c>
      <c r="T5529" s="403">
        <v>4.87</v>
      </c>
      <c r="U5529" s="403">
        <v>2.7879999999999998</v>
      </c>
      <c r="V5529" s="403">
        <v>4.2050000000000001</v>
      </c>
      <c r="W5529" s="403">
        <v>3.4</v>
      </c>
      <c r="X5529" s="404">
        <v>0.36601</v>
      </c>
      <c r="Y5529" s="403">
        <f>X5529+(S5529*((U5529-INDEX('[1]Center of Mass'!$B$8:$M$105,MATCH(A5529,'[1]Center of Mass'!$B$8:$B$105,0),9))^2+(V5529-INDEX('[1]Center of Mass'!$B$8:$M$105,MATCH(A5529,'[1]Center of Mass'!$B$8:$B$105,0),10))^2))</f>
        <v>602.32282548260002</v>
      </c>
    </row>
    <row r="5530" spans="1:25">
      <c r="A5530" s="403" t="s">
        <v>24</v>
      </c>
      <c r="B5530" s="403" t="s">
        <v>653</v>
      </c>
      <c r="C5530" s="403" t="s">
        <v>343</v>
      </c>
      <c r="D5530" s="403" t="s">
        <v>344</v>
      </c>
      <c r="E5530" s="403" t="s">
        <v>1455</v>
      </c>
      <c r="F5530" s="403">
        <v>0</v>
      </c>
      <c r="O5530" s="403" t="s">
        <v>345</v>
      </c>
      <c r="R5530" s="403">
        <v>4</v>
      </c>
      <c r="S5530" s="403">
        <v>1.8331</v>
      </c>
      <c r="T5530" s="403">
        <v>5.42</v>
      </c>
      <c r="U5530" s="403">
        <v>3.95</v>
      </c>
      <c r="V5530" s="403">
        <v>4.2050000000000001</v>
      </c>
      <c r="W5530" s="403">
        <v>3.4</v>
      </c>
      <c r="X5530" s="404">
        <v>0.56186999999999998</v>
      </c>
      <c r="Y5530" s="403">
        <f>X5530+(S5530*((U5530-INDEX('[1]Center of Mass'!$B$8:$M$105,MATCH(A5530,'[1]Center of Mass'!$B$8:$B$105,0),9))^2+(V5530-INDEX('[1]Center of Mass'!$B$8:$M$105,MATCH(A5530,'[1]Center of Mass'!$B$8:$B$105,0),10))^2))</f>
        <v>686.84107792220004</v>
      </c>
    </row>
    <row r="5531" spans="1:25">
      <c r="A5531" s="403" t="s">
        <v>24</v>
      </c>
      <c r="B5531" s="403" t="s">
        <v>654</v>
      </c>
      <c r="C5531" s="403" t="s">
        <v>343</v>
      </c>
      <c r="D5531" s="403" t="s">
        <v>344</v>
      </c>
      <c r="E5531" s="403" t="s">
        <v>1455</v>
      </c>
      <c r="F5531" s="403">
        <v>0</v>
      </c>
      <c r="O5531" s="403" t="s">
        <v>345</v>
      </c>
      <c r="R5531" s="403">
        <v>4</v>
      </c>
      <c r="S5531" s="403">
        <v>1.8331</v>
      </c>
      <c r="T5531" s="403">
        <v>5.42</v>
      </c>
      <c r="U5531" s="403">
        <v>5.25</v>
      </c>
      <c r="V5531" s="403">
        <v>4.2050000000000001</v>
      </c>
      <c r="W5531" s="403">
        <v>3.4</v>
      </c>
      <c r="X5531" s="404">
        <v>0.56186999999999998</v>
      </c>
      <c r="Y5531" s="403">
        <f>X5531+(S5531*((U5531-INDEX('[1]Center of Mass'!$B$8:$M$105,MATCH(A5531,'[1]Center of Mass'!$B$8:$B$105,0),9))^2+(V5531-INDEX('[1]Center of Mass'!$B$8:$M$105,MATCH(A5531,'[1]Center of Mass'!$B$8:$B$105,0),10))^2))</f>
        <v>606.34709058220005</v>
      </c>
    </row>
    <row r="5532" spans="1:25">
      <c r="A5532" s="403" t="s">
        <v>24</v>
      </c>
      <c r="B5532" s="403" t="s">
        <v>655</v>
      </c>
      <c r="C5532" s="403" t="s">
        <v>343</v>
      </c>
      <c r="D5532" s="403" t="s">
        <v>344</v>
      </c>
      <c r="E5532" s="403" t="s">
        <v>1455</v>
      </c>
      <c r="F5532" s="403">
        <v>0</v>
      </c>
      <c r="O5532" s="403" t="s">
        <v>345</v>
      </c>
      <c r="R5532" s="403">
        <v>4</v>
      </c>
      <c r="S5532" s="403">
        <v>1.8331</v>
      </c>
      <c r="T5532" s="403">
        <v>5.42</v>
      </c>
      <c r="U5532" s="403">
        <v>6.55</v>
      </c>
      <c r="V5532" s="403">
        <v>4.2050000000000001</v>
      </c>
      <c r="W5532" s="403">
        <v>3.4</v>
      </c>
      <c r="X5532" s="404">
        <v>0.56186999999999998</v>
      </c>
      <c r="Y5532" s="403">
        <f>X5532+(S5532*((U5532-INDEX('[1]Center of Mass'!$B$8:$M$105,MATCH(A5532,'[1]Center of Mass'!$B$8:$B$105,0),9))^2+(V5532-INDEX('[1]Center of Mass'!$B$8:$M$105,MATCH(A5532,'[1]Center of Mass'!$B$8:$B$105,0),10))^2))</f>
        <v>532.04898124219994</v>
      </c>
    </row>
    <row r="5533" spans="1:25">
      <c r="A5533" s="403" t="s">
        <v>24</v>
      </c>
      <c r="B5533" s="403" t="s">
        <v>656</v>
      </c>
      <c r="C5533" s="403" t="s">
        <v>343</v>
      </c>
      <c r="D5533" s="403" t="s">
        <v>344</v>
      </c>
      <c r="E5533" s="403" t="s">
        <v>1455</v>
      </c>
      <c r="F5533" s="403">
        <v>0</v>
      </c>
      <c r="O5533" s="403" t="s">
        <v>345</v>
      </c>
      <c r="R5533" s="403">
        <v>4</v>
      </c>
      <c r="S5533" s="403">
        <v>1.6215999999999999</v>
      </c>
      <c r="T5533" s="403">
        <v>5.12</v>
      </c>
      <c r="U5533" s="403">
        <v>7.7750000000000004</v>
      </c>
      <c r="V5533" s="403">
        <v>4.2050000000000001</v>
      </c>
      <c r="W5533" s="403">
        <v>3.4</v>
      </c>
      <c r="X5533" s="404">
        <v>0.44738</v>
      </c>
      <c r="Y5533" s="403">
        <f>X5533+(S5533*((U5533-INDEX('[1]Center of Mass'!$B$8:$M$105,MATCH(A5533,'[1]Center of Mass'!$B$8:$B$105,0),9))^2+(V5533-INDEX('[1]Center of Mass'!$B$8:$M$105,MATCH(A5533,'[1]Center of Mass'!$B$8:$B$105,0),10))^2))</f>
        <v>413.69436239920003</v>
      </c>
    </row>
    <row r="5534" spans="1:25">
      <c r="A5534" s="403" t="s">
        <v>24</v>
      </c>
      <c r="B5534" s="403" t="s">
        <v>657</v>
      </c>
      <c r="C5534" s="403" t="s">
        <v>343</v>
      </c>
      <c r="D5534" s="403" t="s">
        <v>344</v>
      </c>
      <c r="E5534" s="403" t="s">
        <v>1455</v>
      </c>
      <c r="F5534" s="403">
        <v>0</v>
      </c>
      <c r="O5534" s="403" t="s">
        <v>345</v>
      </c>
      <c r="R5534" s="403">
        <v>4</v>
      </c>
      <c r="S5534" s="403">
        <v>1.6215999999999999</v>
      </c>
      <c r="T5534" s="403">
        <v>5.12</v>
      </c>
      <c r="U5534" s="403">
        <v>8.9250000000000007</v>
      </c>
      <c r="V5534" s="403">
        <v>4.2050000000000001</v>
      </c>
      <c r="W5534" s="403">
        <v>3.4</v>
      </c>
      <c r="X5534" s="404">
        <v>0.44738</v>
      </c>
      <c r="Y5534" s="403">
        <f>X5534+(S5534*((U5534-INDEX('[1]Center of Mass'!$B$8:$M$105,MATCH(A5534,'[1]Center of Mass'!$B$8:$B$105,0),9))^2+(V5534-INDEX('[1]Center of Mass'!$B$8:$M$105,MATCH(A5534,'[1]Center of Mass'!$B$8:$B$105,0),10))^2))</f>
        <v>364.69009687919993</v>
      </c>
    </row>
    <row r="5535" spans="1:25">
      <c r="A5535" s="403" t="s">
        <v>24</v>
      </c>
      <c r="B5535" s="403" t="s">
        <v>463</v>
      </c>
      <c r="C5535" s="403" t="s">
        <v>343</v>
      </c>
      <c r="D5535" s="403" t="s">
        <v>344</v>
      </c>
      <c r="E5535" s="403" t="s">
        <v>1455</v>
      </c>
      <c r="F5535" s="403">
        <v>0</v>
      </c>
      <c r="O5535" s="403" t="s">
        <v>345</v>
      </c>
      <c r="R5535" s="403">
        <v>4</v>
      </c>
      <c r="S5535" s="403">
        <v>2.2503000000000002</v>
      </c>
      <c r="T5535" s="403">
        <v>6.0119999999999996</v>
      </c>
      <c r="U5535" s="403">
        <v>10.298</v>
      </c>
      <c r="V5535" s="403">
        <v>4.2050000000000001</v>
      </c>
      <c r="W5535" s="403">
        <v>3.4</v>
      </c>
      <c r="X5535" s="404">
        <v>0.85046999999999995</v>
      </c>
      <c r="Y5535" s="403">
        <f>X5535+(S5535*((U5535-INDEX('[1]Center of Mass'!$B$8:$M$105,MATCH(A5535,'[1]Center of Mass'!$B$8:$B$105,0),9))^2+(V5535-INDEX('[1]Center of Mass'!$B$8:$M$105,MATCH(A5535,'[1]Center of Mass'!$B$8:$B$105,0),10))^2))</f>
        <v>432.91644561660002</v>
      </c>
    </row>
    <row r="5536" spans="1:25">
      <c r="A5536" s="403" t="s">
        <v>24</v>
      </c>
      <c r="B5536" s="403" t="s">
        <v>464</v>
      </c>
      <c r="C5536" s="403" t="s">
        <v>343</v>
      </c>
      <c r="D5536" s="403" t="s">
        <v>344</v>
      </c>
      <c r="E5536" s="403" t="s">
        <v>1455</v>
      </c>
      <c r="F5536" s="403">
        <v>0</v>
      </c>
      <c r="O5536" s="403" t="s">
        <v>345</v>
      </c>
      <c r="R5536" s="403">
        <v>4</v>
      </c>
      <c r="S5536" s="403">
        <v>2.2618</v>
      </c>
      <c r="T5536" s="403">
        <v>6.0279999999999996</v>
      </c>
      <c r="U5536" s="403">
        <v>11.898</v>
      </c>
      <c r="V5536" s="403">
        <v>4.2050000000000001</v>
      </c>
      <c r="W5536" s="403">
        <v>3.4</v>
      </c>
      <c r="X5536" s="404">
        <v>0.85975000000000001</v>
      </c>
      <c r="Y5536" s="403">
        <f>X5536+(S5536*((U5536-INDEX('[1]Center of Mass'!$B$8:$M$105,MATCH(A5536,'[1]Center of Mass'!$B$8:$B$105,0),9))^2+(V5536-INDEX('[1]Center of Mass'!$B$8:$M$105,MATCH(A5536,'[1]Center of Mass'!$B$8:$B$105,0),10))^2))</f>
        <v>359.92620425960001</v>
      </c>
    </row>
    <row r="5537" spans="1:25">
      <c r="A5537" s="403" t="s">
        <v>24</v>
      </c>
      <c r="B5537" s="403" t="s">
        <v>465</v>
      </c>
      <c r="C5537" s="403" t="s">
        <v>343</v>
      </c>
      <c r="D5537" s="403" t="s">
        <v>344</v>
      </c>
      <c r="E5537" s="403" t="s">
        <v>1455</v>
      </c>
      <c r="F5537" s="403">
        <v>0</v>
      </c>
      <c r="O5537" s="403" t="s">
        <v>345</v>
      </c>
      <c r="R5537" s="403">
        <v>4</v>
      </c>
      <c r="S5537" s="403">
        <v>1.5555000000000001</v>
      </c>
      <c r="T5537" s="403">
        <v>5.0259999999999998</v>
      </c>
      <c r="U5537" s="403">
        <v>13.252000000000001</v>
      </c>
      <c r="V5537" s="403">
        <v>4.2050000000000001</v>
      </c>
      <c r="W5537" s="403">
        <v>3.4</v>
      </c>
      <c r="X5537" s="404">
        <v>0.41548000000000002</v>
      </c>
      <c r="Y5537" s="403">
        <f>X5537+(S5537*((U5537-INDEX('[1]Center of Mass'!$B$8:$M$105,MATCH(A5537,'[1]Center of Mass'!$B$8:$B$105,0),9))^2+(V5537-INDEX('[1]Center of Mass'!$B$8:$M$105,MATCH(A5537,'[1]Center of Mass'!$B$8:$B$105,0),10))^2))</f>
        <v>209.80663925499999</v>
      </c>
    </row>
    <row r="5538" spans="1:25">
      <c r="A5538" s="403" t="s">
        <v>24</v>
      </c>
      <c r="B5538" s="403" t="s">
        <v>466</v>
      </c>
      <c r="C5538" s="403" t="s">
        <v>343</v>
      </c>
      <c r="D5538" s="403" t="s">
        <v>344</v>
      </c>
      <c r="E5538" s="403" t="s">
        <v>1455</v>
      </c>
      <c r="F5538" s="403">
        <v>0</v>
      </c>
      <c r="O5538" s="403" t="s">
        <v>345</v>
      </c>
      <c r="R5538" s="403">
        <v>4</v>
      </c>
      <c r="S5538" s="403">
        <v>1.5555000000000001</v>
      </c>
      <c r="T5538" s="403">
        <v>5.0259999999999998</v>
      </c>
      <c r="U5538" s="403">
        <v>14.355</v>
      </c>
      <c r="V5538" s="403">
        <v>4.2050000000000001</v>
      </c>
      <c r="W5538" s="403">
        <v>3.4</v>
      </c>
      <c r="X5538" s="404">
        <v>0.41548000000000002</v>
      </c>
      <c r="Y5538" s="403">
        <f>X5538+(S5538*((U5538-INDEX('[1]Center of Mass'!$B$8:$M$105,MATCH(A5538,'[1]Center of Mass'!$B$8:$B$105,0),9))^2+(V5538-INDEX('[1]Center of Mass'!$B$8:$M$105,MATCH(A5538,'[1]Center of Mass'!$B$8:$B$105,0),10))^2))</f>
        <v>183.43436093349999</v>
      </c>
    </row>
    <row r="5539" spans="1:25">
      <c r="A5539" s="403" t="s">
        <v>24</v>
      </c>
      <c r="B5539" s="403" t="s">
        <v>467</v>
      </c>
      <c r="C5539" s="403" t="s">
        <v>343</v>
      </c>
      <c r="D5539" s="403" t="s">
        <v>344</v>
      </c>
      <c r="E5539" s="403" t="s">
        <v>1455</v>
      </c>
      <c r="F5539" s="403">
        <v>0</v>
      </c>
      <c r="O5539" s="403" t="s">
        <v>345</v>
      </c>
      <c r="R5539" s="403">
        <v>4</v>
      </c>
      <c r="S5539" s="403">
        <v>1.5555000000000001</v>
      </c>
      <c r="T5539" s="403">
        <v>5.0259999999999998</v>
      </c>
      <c r="U5539" s="403">
        <v>15.458</v>
      </c>
      <c r="V5539" s="403">
        <v>4.2050000000000001</v>
      </c>
      <c r="W5539" s="403">
        <v>3.4</v>
      </c>
      <c r="X5539" s="404">
        <v>0.41548000000000002</v>
      </c>
      <c r="Y5539" s="403">
        <f>X5539+(S5539*((U5539-INDEX('[1]Center of Mass'!$B$8:$M$105,MATCH(A5539,'[1]Center of Mass'!$B$8:$B$105,0),9))^2+(V5539-INDEX('[1]Center of Mass'!$B$8:$M$105,MATCH(A5539,'[1]Center of Mass'!$B$8:$B$105,0),10))^2))</f>
        <v>160.846953211</v>
      </c>
    </row>
    <row r="5540" spans="1:25">
      <c r="A5540" s="403" t="s">
        <v>24</v>
      </c>
      <c r="B5540" s="403" t="s">
        <v>468</v>
      </c>
      <c r="C5540" s="403" t="s">
        <v>343</v>
      </c>
      <c r="D5540" s="403" t="s">
        <v>344</v>
      </c>
      <c r="E5540" s="403" t="s">
        <v>1455</v>
      </c>
      <c r="F5540" s="403">
        <v>0</v>
      </c>
      <c r="O5540" s="403" t="s">
        <v>345</v>
      </c>
      <c r="R5540" s="403">
        <v>4</v>
      </c>
      <c r="S5540" s="403">
        <v>1.6787000000000001</v>
      </c>
      <c r="T5540" s="403">
        <v>5.2009999999999996</v>
      </c>
      <c r="U5540" s="403">
        <v>16.605</v>
      </c>
      <c r="V5540" s="403">
        <v>4.2050000000000001</v>
      </c>
      <c r="W5540" s="403">
        <v>3.4</v>
      </c>
      <c r="X5540" s="404">
        <v>0.47638999999999998</v>
      </c>
      <c r="Y5540" s="403">
        <f>X5540+(S5540*((U5540-INDEX('[1]Center of Mass'!$B$8:$M$105,MATCH(A5540,'[1]Center of Mass'!$B$8:$B$105,0),9))^2+(V5540-INDEX('[1]Center of Mass'!$B$8:$M$105,MATCH(A5540,'[1]Center of Mass'!$B$8:$B$105,0),10))^2))</f>
        <v>152.59799665390003</v>
      </c>
    </row>
    <row r="5541" spans="1:25">
      <c r="A5541" s="403" t="s">
        <v>24</v>
      </c>
      <c r="B5541" s="403" t="s">
        <v>469</v>
      </c>
      <c r="C5541" s="403" t="s">
        <v>343</v>
      </c>
      <c r="D5541" s="403" t="s">
        <v>344</v>
      </c>
      <c r="E5541" s="403" t="s">
        <v>1455</v>
      </c>
      <c r="F5541" s="403">
        <v>0</v>
      </c>
      <c r="O5541" s="403" t="s">
        <v>345</v>
      </c>
      <c r="R5541" s="403">
        <v>4</v>
      </c>
      <c r="S5541" s="403">
        <v>0.84599999999999997</v>
      </c>
      <c r="T5541" s="403">
        <v>4.0199999999999996</v>
      </c>
      <c r="U5541" s="403">
        <v>17.5</v>
      </c>
      <c r="V5541" s="403">
        <v>4.2050000000000001</v>
      </c>
      <c r="W5541" s="403">
        <v>3.4</v>
      </c>
      <c r="X5541" s="404">
        <v>0.16556000000000001</v>
      </c>
      <c r="Y5541" s="403">
        <f>X5541+(S5541*((U5541-INDEX('[1]Center of Mass'!$B$8:$M$105,MATCH(A5541,'[1]Center of Mass'!$B$8:$B$105,0),9))^2+(V5541-INDEX('[1]Center of Mass'!$B$8:$M$105,MATCH(A5541,'[1]Center of Mass'!$B$8:$B$105,0),10))^2))</f>
        <v>70.110608251999992</v>
      </c>
    </row>
    <row r="5542" spans="1:25">
      <c r="A5542" s="403" t="s">
        <v>24</v>
      </c>
      <c r="B5542" s="403" t="s">
        <v>658</v>
      </c>
      <c r="C5542" s="403" t="s">
        <v>343</v>
      </c>
      <c r="D5542" s="403" t="s">
        <v>344</v>
      </c>
      <c r="E5542" s="403" t="s">
        <v>1455</v>
      </c>
      <c r="F5542" s="403">
        <v>0</v>
      </c>
      <c r="O5542" s="403" t="s">
        <v>345</v>
      </c>
      <c r="R5542" s="403">
        <v>4</v>
      </c>
      <c r="S5542" s="403">
        <v>1.7625999999999999</v>
      </c>
      <c r="T5542" s="403">
        <v>5.32</v>
      </c>
      <c r="U5542" s="403">
        <v>0.625</v>
      </c>
      <c r="V5542" s="403">
        <v>5.6150000000000002</v>
      </c>
      <c r="W5542" s="403">
        <v>3.4</v>
      </c>
      <c r="X5542" s="404">
        <v>0.52153000000000005</v>
      </c>
      <c r="Y5542" s="403">
        <f>X5542+(S5542*((U5542-INDEX('[1]Center of Mass'!$B$8:$M$105,MATCH(A5542,'[1]Center of Mass'!$B$8:$B$105,0),9))^2+(V5542-INDEX('[1]Center of Mass'!$B$8:$M$105,MATCH(A5542,'[1]Center of Mass'!$B$8:$B$105,0),10))^2))</f>
        <v>848.36318172419999</v>
      </c>
    </row>
    <row r="5543" spans="1:25">
      <c r="A5543" s="403" t="s">
        <v>24</v>
      </c>
      <c r="B5543" s="403" t="s">
        <v>659</v>
      </c>
      <c r="C5543" s="403" t="s">
        <v>343</v>
      </c>
      <c r="D5543" s="403" t="s">
        <v>344</v>
      </c>
      <c r="E5543" s="403" t="s">
        <v>1455</v>
      </c>
      <c r="F5543" s="403">
        <v>0</v>
      </c>
      <c r="O5543" s="403" t="s">
        <v>345</v>
      </c>
      <c r="R5543" s="403">
        <v>4</v>
      </c>
      <c r="S5543" s="403">
        <v>1.4453</v>
      </c>
      <c r="T5543" s="403">
        <v>4.87</v>
      </c>
      <c r="U5543" s="403">
        <v>1.7629999999999999</v>
      </c>
      <c r="V5543" s="403">
        <v>5.6150000000000002</v>
      </c>
      <c r="W5543" s="403">
        <v>3.4</v>
      </c>
      <c r="X5543" s="404">
        <v>0.36601</v>
      </c>
      <c r="Y5543" s="403">
        <f>X5543+(S5543*((U5543-INDEX('[1]Center of Mass'!$B$8:$M$105,MATCH(A5543,'[1]Center of Mass'!$B$8:$B$105,0),9))^2+(V5543-INDEX('[1]Center of Mass'!$B$8:$M$105,MATCH(A5543,'[1]Center of Mass'!$B$8:$B$105,0),10))^2))</f>
        <v>628.8203125240999</v>
      </c>
    </row>
    <row r="5544" spans="1:25">
      <c r="A5544" s="403" t="s">
        <v>24</v>
      </c>
      <c r="B5544" s="403" t="s">
        <v>660</v>
      </c>
      <c r="C5544" s="403" t="s">
        <v>343</v>
      </c>
      <c r="D5544" s="403" t="s">
        <v>344</v>
      </c>
      <c r="E5544" s="403" t="s">
        <v>1455</v>
      </c>
      <c r="F5544" s="403">
        <v>0</v>
      </c>
      <c r="O5544" s="403" t="s">
        <v>345</v>
      </c>
      <c r="R5544" s="403">
        <v>4</v>
      </c>
      <c r="S5544" s="403">
        <v>1.4453</v>
      </c>
      <c r="T5544" s="403">
        <v>4.87</v>
      </c>
      <c r="U5544" s="403">
        <v>2.7879999999999998</v>
      </c>
      <c r="V5544" s="403">
        <v>5.6150000000000002</v>
      </c>
      <c r="W5544" s="403">
        <v>3.4</v>
      </c>
      <c r="X5544" s="404">
        <v>0.36601</v>
      </c>
      <c r="Y5544" s="403">
        <f>X5544+(S5544*((U5544-INDEX('[1]Center of Mass'!$B$8:$M$105,MATCH(A5544,'[1]Center of Mass'!$B$8:$B$105,0),9))^2+(V5544-INDEX('[1]Center of Mass'!$B$8:$M$105,MATCH(A5544,'[1]Center of Mass'!$B$8:$B$105,0),10))^2))</f>
        <v>571.89330584660001</v>
      </c>
    </row>
    <row r="5545" spans="1:25">
      <c r="A5545" s="403" t="s">
        <v>24</v>
      </c>
      <c r="B5545" s="403" t="s">
        <v>661</v>
      </c>
      <c r="C5545" s="403" t="s">
        <v>343</v>
      </c>
      <c r="D5545" s="403" t="s">
        <v>344</v>
      </c>
      <c r="E5545" s="403" t="s">
        <v>1455</v>
      </c>
      <c r="F5545" s="403">
        <v>0</v>
      </c>
      <c r="O5545" s="403" t="s">
        <v>345</v>
      </c>
      <c r="R5545" s="403">
        <v>4</v>
      </c>
      <c r="S5545" s="403">
        <v>1.8331</v>
      </c>
      <c r="T5545" s="403">
        <v>5.42</v>
      </c>
      <c r="U5545" s="403">
        <v>3.95</v>
      </c>
      <c r="V5545" s="403">
        <v>5.6150000000000002</v>
      </c>
      <c r="W5545" s="403">
        <v>3.4</v>
      </c>
      <c r="X5545" s="404">
        <v>0.56186999999999998</v>
      </c>
      <c r="Y5545" s="403">
        <f>X5545+(S5545*((U5545-INDEX('[1]Center of Mass'!$B$8:$M$105,MATCH(A5545,'[1]Center of Mass'!$B$8:$B$105,0),9))^2+(V5545-INDEX('[1]Center of Mass'!$B$8:$M$105,MATCH(A5545,'[1]Center of Mass'!$B$8:$B$105,0),10))^2))</f>
        <v>648.24677055020004</v>
      </c>
    </row>
    <row r="5546" spans="1:25">
      <c r="A5546" s="403" t="s">
        <v>24</v>
      </c>
      <c r="B5546" s="403" t="s">
        <v>662</v>
      </c>
      <c r="C5546" s="403" t="s">
        <v>343</v>
      </c>
      <c r="D5546" s="403" t="s">
        <v>344</v>
      </c>
      <c r="E5546" s="403" t="s">
        <v>1455</v>
      </c>
      <c r="F5546" s="403">
        <v>0</v>
      </c>
      <c r="O5546" s="403" t="s">
        <v>345</v>
      </c>
      <c r="R5546" s="403">
        <v>4</v>
      </c>
      <c r="S5546" s="403">
        <v>1.8331</v>
      </c>
      <c r="T5546" s="403">
        <v>5.42</v>
      </c>
      <c r="U5546" s="403">
        <v>5.25</v>
      </c>
      <c r="V5546" s="403">
        <v>5.6150000000000002</v>
      </c>
      <c r="W5546" s="403">
        <v>3.4</v>
      </c>
      <c r="X5546" s="404">
        <v>0.56186999999999998</v>
      </c>
      <c r="Y5546" s="403">
        <f>X5546+(S5546*((U5546-INDEX('[1]Center of Mass'!$B$8:$M$105,MATCH(A5546,'[1]Center of Mass'!$B$8:$B$105,0),9))^2+(V5546-INDEX('[1]Center of Mass'!$B$8:$M$105,MATCH(A5546,'[1]Center of Mass'!$B$8:$B$105,0),10))^2))</f>
        <v>567.75278321020005</v>
      </c>
    </row>
    <row r="5547" spans="1:25">
      <c r="A5547" s="403" t="s">
        <v>24</v>
      </c>
      <c r="B5547" s="403" t="s">
        <v>663</v>
      </c>
      <c r="C5547" s="403" t="s">
        <v>343</v>
      </c>
      <c r="D5547" s="403" t="s">
        <v>344</v>
      </c>
      <c r="E5547" s="403" t="s">
        <v>1455</v>
      </c>
      <c r="F5547" s="403">
        <v>0</v>
      </c>
      <c r="O5547" s="403" t="s">
        <v>345</v>
      </c>
      <c r="R5547" s="403">
        <v>4</v>
      </c>
      <c r="S5547" s="403">
        <v>1.8331</v>
      </c>
      <c r="T5547" s="403">
        <v>5.42</v>
      </c>
      <c r="U5547" s="403">
        <v>6.55</v>
      </c>
      <c r="V5547" s="403">
        <v>5.6150000000000002</v>
      </c>
      <c r="W5547" s="403">
        <v>3.4</v>
      </c>
      <c r="X5547" s="404">
        <v>0.56186999999999998</v>
      </c>
      <c r="Y5547" s="403">
        <f>X5547+(S5547*((U5547-INDEX('[1]Center of Mass'!$B$8:$M$105,MATCH(A5547,'[1]Center of Mass'!$B$8:$B$105,0),9))^2+(V5547-INDEX('[1]Center of Mass'!$B$8:$M$105,MATCH(A5547,'[1]Center of Mass'!$B$8:$B$105,0),10))^2))</f>
        <v>493.4546738702</v>
      </c>
    </row>
    <row r="5548" spans="1:25">
      <c r="A5548" s="403" t="s">
        <v>24</v>
      </c>
      <c r="B5548" s="403" t="s">
        <v>664</v>
      </c>
      <c r="C5548" s="403" t="s">
        <v>343</v>
      </c>
      <c r="D5548" s="403" t="s">
        <v>344</v>
      </c>
      <c r="E5548" s="403" t="s">
        <v>1455</v>
      </c>
      <c r="F5548" s="403">
        <v>0</v>
      </c>
      <c r="O5548" s="403" t="s">
        <v>345</v>
      </c>
      <c r="R5548" s="403">
        <v>4</v>
      </c>
      <c r="S5548" s="403">
        <v>1.6215999999999999</v>
      </c>
      <c r="T5548" s="403">
        <v>5.12</v>
      </c>
      <c r="U5548" s="403">
        <v>7.7750000000000004</v>
      </c>
      <c r="V5548" s="403">
        <v>5.6150000000000002</v>
      </c>
      <c r="W5548" s="403">
        <v>3.4</v>
      </c>
      <c r="X5548" s="404">
        <v>0.44738</v>
      </c>
      <c r="Y5548" s="403">
        <f>X5548+(S5548*((U5548-INDEX('[1]Center of Mass'!$B$8:$M$105,MATCH(A5548,'[1]Center of Mass'!$B$8:$B$105,0),9))^2+(V5548-INDEX('[1]Center of Mass'!$B$8:$M$105,MATCH(A5548,'[1]Center of Mass'!$B$8:$B$105,0),10))^2))</f>
        <v>379.55300140719999</v>
      </c>
    </row>
    <row r="5549" spans="1:25">
      <c r="A5549" s="403" t="s">
        <v>24</v>
      </c>
      <c r="B5549" s="403" t="s">
        <v>665</v>
      </c>
      <c r="C5549" s="403" t="s">
        <v>343</v>
      </c>
      <c r="D5549" s="403" t="s">
        <v>344</v>
      </c>
      <c r="E5549" s="403" t="s">
        <v>1455</v>
      </c>
      <c r="F5549" s="403">
        <v>0</v>
      </c>
      <c r="O5549" s="403" t="s">
        <v>345</v>
      </c>
      <c r="R5549" s="403">
        <v>4</v>
      </c>
      <c r="S5549" s="403">
        <v>1.6215999999999999</v>
      </c>
      <c r="T5549" s="403">
        <v>5.12</v>
      </c>
      <c r="U5549" s="403">
        <v>8.9250000000000007</v>
      </c>
      <c r="V5549" s="403">
        <v>5.6150000000000002</v>
      </c>
      <c r="W5549" s="403">
        <v>3.4</v>
      </c>
      <c r="X5549" s="404">
        <v>0.44738</v>
      </c>
      <c r="Y5549" s="403">
        <f>X5549+(S5549*((U5549-INDEX('[1]Center of Mass'!$B$8:$M$105,MATCH(A5549,'[1]Center of Mass'!$B$8:$B$105,0),9))^2+(V5549-INDEX('[1]Center of Mass'!$B$8:$M$105,MATCH(A5549,'[1]Center of Mass'!$B$8:$B$105,0),10))^2))</f>
        <v>330.5487358872</v>
      </c>
    </row>
    <row r="5550" spans="1:25">
      <c r="A5550" s="403" t="s">
        <v>24</v>
      </c>
      <c r="B5550" s="403" t="s">
        <v>666</v>
      </c>
      <c r="C5550" s="403" t="s">
        <v>343</v>
      </c>
      <c r="D5550" s="403" t="s">
        <v>344</v>
      </c>
      <c r="E5550" s="403" t="s">
        <v>1455</v>
      </c>
      <c r="F5550" s="403">
        <v>0</v>
      </c>
      <c r="O5550" s="403" t="s">
        <v>345</v>
      </c>
      <c r="R5550" s="403">
        <v>4</v>
      </c>
      <c r="S5550" s="403">
        <v>2.2503000000000002</v>
      </c>
      <c r="T5550" s="403">
        <v>6.0119999999999996</v>
      </c>
      <c r="U5550" s="403">
        <v>10.298</v>
      </c>
      <c r="V5550" s="403">
        <v>5.6150000000000002</v>
      </c>
      <c r="W5550" s="403">
        <v>3.4</v>
      </c>
      <c r="X5550" s="404">
        <v>0.85046999999999995</v>
      </c>
      <c r="Y5550" s="403">
        <f>X5550+(S5550*((U5550-INDEX('[1]Center of Mass'!$B$8:$M$105,MATCH(A5550,'[1]Center of Mass'!$B$8:$B$105,0),9))^2+(V5550-INDEX('[1]Center of Mass'!$B$8:$M$105,MATCH(A5550,'[1]Center of Mass'!$B$8:$B$105,0),10))^2))</f>
        <v>385.53835938060007</v>
      </c>
    </row>
    <row r="5551" spans="1:25">
      <c r="A5551" s="403" t="s">
        <v>24</v>
      </c>
      <c r="B5551" s="403" t="s">
        <v>667</v>
      </c>
      <c r="C5551" s="403" t="s">
        <v>343</v>
      </c>
      <c r="D5551" s="403" t="s">
        <v>344</v>
      </c>
      <c r="E5551" s="403" t="s">
        <v>1455</v>
      </c>
      <c r="F5551" s="403">
        <v>0</v>
      </c>
      <c r="O5551" s="403" t="s">
        <v>345</v>
      </c>
      <c r="R5551" s="403">
        <v>4</v>
      </c>
      <c r="S5551" s="403">
        <v>2.2618</v>
      </c>
      <c r="T5551" s="403">
        <v>6.0279999999999996</v>
      </c>
      <c r="U5551" s="403">
        <v>11.898</v>
      </c>
      <c r="V5551" s="403">
        <v>5.6150000000000002</v>
      </c>
      <c r="W5551" s="403">
        <v>3.4</v>
      </c>
      <c r="X5551" s="404">
        <v>0.85975000000000001</v>
      </c>
      <c r="Y5551" s="403">
        <f>X5551+(S5551*((U5551-INDEX('[1]Center of Mass'!$B$8:$M$105,MATCH(A5551,'[1]Center of Mass'!$B$8:$B$105,0),9))^2+(V5551-INDEX('[1]Center of Mass'!$B$8:$M$105,MATCH(A5551,'[1]Center of Mass'!$B$8:$B$105,0),10))^2))</f>
        <v>312.30599564360006</v>
      </c>
    </row>
    <row r="5552" spans="1:25">
      <c r="A5552" s="403" t="s">
        <v>24</v>
      </c>
      <c r="B5552" s="403" t="s">
        <v>668</v>
      </c>
      <c r="C5552" s="403" t="s">
        <v>343</v>
      </c>
      <c r="D5552" s="403" t="s">
        <v>344</v>
      </c>
      <c r="E5552" s="403" t="s">
        <v>1455</v>
      </c>
      <c r="F5552" s="403">
        <v>0</v>
      </c>
      <c r="O5552" s="403" t="s">
        <v>345</v>
      </c>
      <c r="R5552" s="403">
        <v>4</v>
      </c>
      <c r="S5552" s="403">
        <v>1.5555000000000001</v>
      </c>
      <c r="T5552" s="403">
        <v>5.0259999999999998</v>
      </c>
      <c r="U5552" s="403">
        <v>13.252000000000001</v>
      </c>
      <c r="V5552" s="403">
        <v>5.6150000000000002</v>
      </c>
      <c r="W5552" s="403">
        <v>3.4</v>
      </c>
      <c r="X5552" s="404">
        <v>0.41548000000000002</v>
      </c>
      <c r="Y5552" s="403">
        <f>X5552+(S5552*((U5552-INDEX('[1]Center of Mass'!$B$8:$M$105,MATCH(A5552,'[1]Center of Mass'!$B$8:$B$105,0),9))^2+(V5552-INDEX('[1]Center of Mass'!$B$8:$M$105,MATCH(A5552,'[1]Center of Mass'!$B$8:$B$105,0),10))^2))</f>
        <v>177.05695559500001</v>
      </c>
    </row>
    <row r="5553" spans="1:25">
      <c r="A5553" s="403" t="s">
        <v>24</v>
      </c>
      <c r="B5553" s="403" t="s">
        <v>669</v>
      </c>
      <c r="C5553" s="403" t="s">
        <v>343</v>
      </c>
      <c r="D5553" s="403" t="s">
        <v>344</v>
      </c>
      <c r="E5553" s="403" t="s">
        <v>1455</v>
      </c>
      <c r="F5553" s="403">
        <v>0</v>
      </c>
      <c r="O5553" s="403" t="s">
        <v>345</v>
      </c>
      <c r="R5553" s="403">
        <v>4</v>
      </c>
      <c r="S5553" s="403">
        <v>1.5555000000000001</v>
      </c>
      <c r="T5553" s="403">
        <v>5.0259999999999998</v>
      </c>
      <c r="U5553" s="403">
        <v>14.355</v>
      </c>
      <c r="V5553" s="403">
        <v>5.6150000000000002</v>
      </c>
      <c r="W5553" s="403">
        <v>3.4</v>
      </c>
      <c r="X5553" s="404">
        <v>0.41548000000000002</v>
      </c>
      <c r="Y5553" s="403">
        <f>X5553+(S5553*((U5553-INDEX('[1]Center of Mass'!$B$8:$M$105,MATCH(A5553,'[1]Center of Mass'!$B$8:$B$105,0),9))^2+(V5553-INDEX('[1]Center of Mass'!$B$8:$M$105,MATCH(A5553,'[1]Center of Mass'!$B$8:$B$105,0),10))^2))</f>
        <v>150.6846772735</v>
      </c>
    </row>
    <row r="5554" spans="1:25">
      <c r="A5554" s="403" t="s">
        <v>24</v>
      </c>
      <c r="B5554" s="403" t="s">
        <v>670</v>
      </c>
      <c r="C5554" s="403" t="s">
        <v>343</v>
      </c>
      <c r="D5554" s="403" t="s">
        <v>344</v>
      </c>
      <c r="E5554" s="403" t="s">
        <v>1455</v>
      </c>
      <c r="F5554" s="403">
        <v>0</v>
      </c>
      <c r="O5554" s="403" t="s">
        <v>345</v>
      </c>
      <c r="R5554" s="403">
        <v>4</v>
      </c>
      <c r="S5554" s="403">
        <v>1.5555000000000001</v>
      </c>
      <c r="T5554" s="403">
        <v>5.0259999999999998</v>
      </c>
      <c r="U5554" s="403">
        <v>15.458</v>
      </c>
      <c r="V5554" s="403">
        <v>5.6150000000000002</v>
      </c>
      <c r="W5554" s="403">
        <v>3.4</v>
      </c>
      <c r="X5554" s="404">
        <v>0.41548000000000002</v>
      </c>
      <c r="Y5554" s="403">
        <f>X5554+(S5554*((U5554-INDEX('[1]Center of Mass'!$B$8:$M$105,MATCH(A5554,'[1]Center of Mass'!$B$8:$B$105,0),9))^2+(V5554-INDEX('[1]Center of Mass'!$B$8:$M$105,MATCH(A5554,'[1]Center of Mass'!$B$8:$B$105,0),10))^2))</f>
        <v>128.09726955099998</v>
      </c>
    </row>
    <row r="5555" spans="1:25">
      <c r="A5555" s="403" t="s">
        <v>24</v>
      </c>
      <c r="B5555" s="403" t="s">
        <v>671</v>
      </c>
      <c r="C5555" s="403" t="s">
        <v>343</v>
      </c>
      <c r="D5555" s="403" t="s">
        <v>344</v>
      </c>
      <c r="E5555" s="403" t="s">
        <v>1455</v>
      </c>
      <c r="F5555" s="403">
        <v>0</v>
      </c>
      <c r="O5555" s="403" t="s">
        <v>345</v>
      </c>
      <c r="R5555" s="403">
        <v>4</v>
      </c>
      <c r="S5555" s="403">
        <v>1.6787000000000001</v>
      </c>
      <c r="T5555" s="403">
        <v>5.2009999999999996</v>
      </c>
      <c r="U5555" s="403">
        <v>16.605</v>
      </c>
      <c r="V5555" s="403">
        <v>5.6150000000000002</v>
      </c>
      <c r="W5555" s="403">
        <v>3.4</v>
      </c>
      <c r="X5555" s="404">
        <v>0.47638999999999998</v>
      </c>
      <c r="Y5555" s="403">
        <f>X5555+(S5555*((U5555-INDEX('[1]Center of Mass'!$B$8:$M$105,MATCH(A5555,'[1]Center of Mass'!$B$8:$B$105,0),9))^2+(V5555-INDEX('[1]Center of Mass'!$B$8:$M$105,MATCH(A5555,'[1]Center of Mass'!$B$8:$B$105,0),10))^2))</f>
        <v>117.2544454099</v>
      </c>
    </row>
    <row r="5556" spans="1:25">
      <c r="A5556" s="403" t="s">
        <v>24</v>
      </c>
      <c r="B5556" s="403" t="s">
        <v>470</v>
      </c>
      <c r="C5556" s="403" t="s">
        <v>343</v>
      </c>
      <c r="D5556" s="403" t="s">
        <v>344</v>
      </c>
      <c r="E5556" s="403" t="s">
        <v>1455</v>
      </c>
      <c r="F5556" s="403">
        <v>0</v>
      </c>
      <c r="O5556" s="403" t="s">
        <v>345</v>
      </c>
      <c r="R5556" s="403">
        <v>4</v>
      </c>
      <c r="S5556" s="403">
        <v>0.84599999999999997</v>
      </c>
      <c r="T5556" s="403">
        <v>4.0199999999999996</v>
      </c>
      <c r="U5556" s="403">
        <v>17.5</v>
      </c>
      <c r="V5556" s="403">
        <v>5.6150000000000002</v>
      </c>
      <c r="W5556" s="403">
        <v>3.4</v>
      </c>
      <c r="X5556" s="404">
        <v>0.16556000000000001</v>
      </c>
      <c r="Y5556" s="403">
        <f>X5556+(S5556*((U5556-INDEX('[1]Center of Mass'!$B$8:$M$105,MATCH(A5556,'[1]Center of Mass'!$B$8:$B$105,0),9))^2+(V5556-INDEX('[1]Center of Mass'!$B$8:$M$105,MATCH(A5556,'[1]Center of Mass'!$B$8:$B$105,0),10))^2))</f>
        <v>52.298822731999998</v>
      </c>
    </row>
    <row r="5557" spans="1:25">
      <c r="A5557" s="403" t="s">
        <v>24</v>
      </c>
      <c r="B5557" s="403" t="s">
        <v>472</v>
      </c>
      <c r="C5557" s="403" t="s">
        <v>343</v>
      </c>
      <c r="D5557" s="403" t="s">
        <v>344</v>
      </c>
      <c r="E5557" s="403" t="s">
        <v>1455</v>
      </c>
      <c r="F5557" s="403">
        <v>0</v>
      </c>
      <c r="O5557" s="403" t="s">
        <v>345</v>
      </c>
      <c r="R5557" s="403">
        <v>4</v>
      </c>
      <c r="S5557" s="403">
        <v>1.6875</v>
      </c>
      <c r="T5557" s="403">
        <v>5.2</v>
      </c>
      <c r="U5557" s="403">
        <v>0.625</v>
      </c>
      <c r="V5557" s="403">
        <v>6.9950000000000001</v>
      </c>
      <c r="W5557" s="403">
        <v>3.4</v>
      </c>
      <c r="X5557" s="404">
        <v>0.47602</v>
      </c>
      <c r="Y5557" s="403">
        <f>X5557+(S5557*((U5557-INDEX('[1]Center of Mass'!$B$8:$M$105,MATCH(A5557,'[1]Center of Mass'!$B$8:$B$105,0),9))^2+(V5557-INDEX('[1]Center of Mass'!$B$8:$M$105,MATCH(A5557,'[1]Center of Mass'!$B$8:$B$105,0),10))^2))</f>
        <v>783.91756618750003</v>
      </c>
    </row>
    <row r="5558" spans="1:25">
      <c r="A5558" s="403" t="s">
        <v>24</v>
      </c>
      <c r="B5558" s="403" t="s">
        <v>473</v>
      </c>
      <c r="C5558" s="403" t="s">
        <v>343</v>
      </c>
      <c r="D5558" s="403" t="s">
        <v>344</v>
      </c>
      <c r="E5558" s="403" t="s">
        <v>1455</v>
      </c>
      <c r="F5558" s="403">
        <v>0</v>
      </c>
      <c r="O5558" s="403" t="s">
        <v>345</v>
      </c>
      <c r="R5558" s="403">
        <v>4</v>
      </c>
      <c r="S5558" s="403">
        <v>1.3837999999999999</v>
      </c>
      <c r="T5558" s="403">
        <v>4.75</v>
      </c>
      <c r="U5558" s="403">
        <v>1.7629999999999999</v>
      </c>
      <c r="V5558" s="403">
        <v>6.9950000000000001</v>
      </c>
      <c r="W5558" s="403">
        <v>3.4</v>
      </c>
      <c r="X5558" s="404">
        <v>0.33130999999999999</v>
      </c>
      <c r="Y5558" s="403">
        <f>X5558+(S5558*((U5558-INDEX('[1]Center of Mass'!$B$8:$M$105,MATCH(A5558,'[1]Center of Mass'!$B$8:$B$105,0),9))^2+(V5558-INDEX('[1]Center of Mass'!$B$8:$M$105,MATCH(A5558,'[1]Center of Mass'!$B$8:$B$105,0),10))^2))</f>
        <v>578.85690396059999</v>
      </c>
    </row>
    <row r="5559" spans="1:25">
      <c r="A5559" s="403" t="s">
        <v>24</v>
      </c>
      <c r="B5559" s="403" t="s">
        <v>474</v>
      </c>
      <c r="C5559" s="403" t="s">
        <v>343</v>
      </c>
      <c r="D5559" s="403" t="s">
        <v>344</v>
      </c>
      <c r="E5559" s="403" t="s">
        <v>1455</v>
      </c>
      <c r="F5559" s="403">
        <v>0</v>
      </c>
      <c r="O5559" s="403" t="s">
        <v>345</v>
      </c>
      <c r="R5559" s="403">
        <v>4</v>
      </c>
      <c r="S5559" s="403">
        <v>1.3837999999999999</v>
      </c>
      <c r="T5559" s="403">
        <v>4.75</v>
      </c>
      <c r="U5559" s="403">
        <v>2.7879999999999998</v>
      </c>
      <c r="V5559" s="403">
        <v>6.9950000000000001</v>
      </c>
      <c r="W5559" s="403">
        <v>3.4</v>
      </c>
      <c r="X5559" s="404">
        <v>0.33130999999999999</v>
      </c>
      <c r="Y5559" s="403">
        <f>X5559+(S5559*((U5559-INDEX('[1]Center of Mass'!$B$8:$M$105,MATCH(A5559,'[1]Center of Mass'!$B$8:$B$105,0),9))^2+(V5559-INDEX('[1]Center of Mass'!$B$8:$M$105,MATCH(A5559,'[1]Center of Mass'!$B$8:$B$105,0),10))^2))</f>
        <v>524.35223929560004</v>
      </c>
    </row>
    <row r="5560" spans="1:25">
      <c r="A5560" s="403" t="s">
        <v>24</v>
      </c>
      <c r="B5560" s="403" t="s">
        <v>475</v>
      </c>
      <c r="C5560" s="403" t="s">
        <v>343</v>
      </c>
      <c r="D5560" s="403" t="s">
        <v>344</v>
      </c>
      <c r="E5560" s="403" t="s">
        <v>1455</v>
      </c>
      <c r="F5560" s="403">
        <v>0</v>
      </c>
      <c r="O5560" s="403" t="s">
        <v>345</v>
      </c>
      <c r="R5560" s="403">
        <v>4</v>
      </c>
      <c r="S5560" s="403">
        <v>1.7549999999999999</v>
      </c>
      <c r="T5560" s="403">
        <v>5.3</v>
      </c>
      <c r="U5560" s="403">
        <v>3.95</v>
      </c>
      <c r="V5560" s="403">
        <v>6.9950000000000001</v>
      </c>
      <c r="W5560" s="403">
        <v>3.4</v>
      </c>
      <c r="X5560" s="404">
        <v>0.51370000000000005</v>
      </c>
      <c r="Y5560" s="403">
        <f>X5560+(S5560*((U5560-INDEX('[1]Center of Mass'!$B$8:$M$105,MATCH(A5560,'[1]Center of Mass'!$B$8:$B$105,0),9))^2+(V5560-INDEX('[1]Center of Mass'!$B$8:$M$105,MATCH(A5560,'[1]Center of Mass'!$B$8:$B$105,0),10))^2))</f>
        <v>591.19700190999993</v>
      </c>
    </row>
    <row r="5561" spans="1:25">
      <c r="A5561" s="403" t="s">
        <v>24</v>
      </c>
      <c r="B5561" s="403" t="s">
        <v>476</v>
      </c>
      <c r="C5561" s="403" t="s">
        <v>343</v>
      </c>
      <c r="D5561" s="403" t="s">
        <v>344</v>
      </c>
      <c r="E5561" s="403" t="s">
        <v>1455</v>
      </c>
      <c r="F5561" s="403">
        <v>0</v>
      </c>
      <c r="O5561" s="403" t="s">
        <v>345</v>
      </c>
      <c r="R5561" s="403">
        <v>4</v>
      </c>
      <c r="S5561" s="403">
        <v>1.7549999999999999</v>
      </c>
      <c r="T5561" s="403">
        <v>5.3</v>
      </c>
      <c r="U5561" s="403">
        <v>5.25</v>
      </c>
      <c r="V5561" s="403">
        <v>6.9950000000000001</v>
      </c>
      <c r="W5561" s="403">
        <v>3.4</v>
      </c>
      <c r="X5561" s="404">
        <v>0.51370000000000005</v>
      </c>
      <c r="Y5561" s="403">
        <f>X5561+(S5561*((U5561-INDEX('[1]Center of Mass'!$B$8:$M$105,MATCH(A5561,'[1]Center of Mass'!$B$8:$B$105,0),9))^2+(V5561-INDEX('[1]Center of Mass'!$B$8:$M$105,MATCH(A5561,'[1]Center of Mass'!$B$8:$B$105,0),10))^2))</f>
        <v>514.13249490999988</v>
      </c>
    </row>
    <row r="5562" spans="1:25">
      <c r="A5562" s="403" t="s">
        <v>24</v>
      </c>
      <c r="B5562" s="403" t="s">
        <v>477</v>
      </c>
      <c r="C5562" s="403" t="s">
        <v>343</v>
      </c>
      <c r="D5562" s="403" t="s">
        <v>344</v>
      </c>
      <c r="E5562" s="403" t="s">
        <v>1455</v>
      </c>
      <c r="F5562" s="403">
        <v>0</v>
      </c>
      <c r="O5562" s="403" t="s">
        <v>345</v>
      </c>
      <c r="R5562" s="403">
        <v>4</v>
      </c>
      <c r="S5562" s="403">
        <v>1.7549999999999999</v>
      </c>
      <c r="T5562" s="403">
        <v>5.3</v>
      </c>
      <c r="U5562" s="403">
        <v>6.55</v>
      </c>
      <c r="V5562" s="403">
        <v>6.9950000000000001</v>
      </c>
      <c r="W5562" s="403">
        <v>3.4</v>
      </c>
      <c r="X5562" s="404">
        <v>0.51370000000000005</v>
      </c>
      <c r="Y5562" s="403">
        <f>X5562+(S5562*((U5562-INDEX('[1]Center of Mass'!$B$8:$M$105,MATCH(A5562,'[1]Center of Mass'!$B$8:$B$105,0),9))^2+(V5562-INDEX('[1]Center of Mass'!$B$8:$M$105,MATCH(A5562,'[1]Center of Mass'!$B$8:$B$105,0),10))^2))</f>
        <v>442.99988790999998</v>
      </c>
    </row>
    <row r="5563" spans="1:25">
      <c r="A5563" s="403" t="s">
        <v>24</v>
      </c>
      <c r="B5563" s="403" t="s">
        <v>478</v>
      </c>
      <c r="C5563" s="403" t="s">
        <v>343</v>
      </c>
      <c r="D5563" s="403" t="s">
        <v>344</v>
      </c>
      <c r="E5563" s="403" t="s">
        <v>1455</v>
      </c>
      <c r="F5563" s="403">
        <v>0</v>
      </c>
      <c r="O5563" s="403" t="s">
        <v>345</v>
      </c>
      <c r="R5563" s="403">
        <v>4</v>
      </c>
      <c r="S5563" s="403">
        <v>1.5525</v>
      </c>
      <c r="T5563" s="403">
        <v>5</v>
      </c>
      <c r="U5563" s="403">
        <v>7.7750000000000004</v>
      </c>
      <c r="V5563" s="403">
        <v>6.9950000000000001</v>
      </c>
      <c r="W5563" s="403">
        <v>3.4</v>
      </c>
      <c r="X5563" s="404">
        <v>0.40688000000000002</v>
      </c>
      <c r="Y5563" s="403">
        <f>X5563+(S5563*((U5563-INDEX('[1]Center of Mass'!$B$8:$M$105,MATCH(A5563,'[1]Center of Mass'!$B$8:$B$105,0),9))^2+(V5563-INDEX('[1]Center of Mass'!$B$8:$M$105,MATCH(A5563,'[1]Center of Mass'!$B$8:$B$105,0),10))^2))</f>
        <v>337.34433574250005</v>
      </c>
    </row>
    <row r="5564" spans="1:25">
      <c r="A5564" s="403" t="s">
        <v>24</v>
      </c>
      <c r="B5564" s="403" t="s">
        <v>479</v>
      </c>
      <c r="C5564" s="403" t="s">
        <v>343</v>
      </c>
      <c r="D5564" s="403" t="s">
        <v>344</v>
      </c>
      <c r="E5564" s="403" t="s">
        <v>1455</v>
      </c>
      <c r="F5564" s="403">
        <v>0</v>
      </c>
      <c r="O5564" s="403" t="s">
        <v>345</v>
      </c>
      <c r="R5564" s="403">
        <v>4</v>
      </c>
      <c r="S5564" s="403">
        <v>1.5525</v>
      </c>
      <c r="T5564" s="403">
        <v>5</v>
      </c>
      <c r="U5564" s="403">
        <v>8.9250000000000007</v>
      </c>
      <c r="V5564" s="403">
        <v>6.9950000000000001</v>
      </c>
      <c r="W5564" s="403">
        <v>3.4</v>
      </c>
      <c r="X5564" s="404">
        <v>0.40688000000000002</v>
      </c>
      <c r="Y5564" s="403">
        <f>X5564+(S5564*((U5564-INDEX('[1]Center of Mass'!$B$8:$M$105,MATCH(A5564,'[1]Center of Mass'!$B$8:$B$105,0),9))^2+(V5564-INDEX('[1]Center of Mass'!$B$8:$M$105,MATCH(A5564,'[1]Center of Mass'!$B$8:$B$105,0),10))^2))</f>
        <v>290.42825149250001</v>
      </c>
    </row>
    <row r="5565" spans="1:25">
      <c r="A5565" s="403" t="s">
        <v>24</v>
      </c>
      <c r="B5565" s="403" t="s">
        <v>480</v>
      </c>
      <c r="C5565" s="403" t="s">
        <v>343</v>
      </c>
      <c r="D5565" s="403" t="s">
        <v>344</v>
      </c>
      <c r="E5565" s="403" t="s">
        <v>1455</v>
      </c>
      <c r="F5565" s="403">
        <v>0</v>
      </c>
      <c r="O5565" s="403" t="s">
        <v>345</v>
      </c>
      <c r="R5565" s="403">
        <v>4</v>
      </c>
      <c r="S5565" s="403">
        <v>2.1545000000000001</v>
      </c>
      <c r="T5565" s="403">
        <v>5.8920000000000003</v>
      </c>
      <c r="U5565" s="403">
        <v>10.298</v>
      </c>
      <c r="V5565" s="403">
        <v>6.9950000000000001</v>
      </c>
      <c r="W5565" s="403">
        <v>3.4</v>
      </c>
      <c r="X5565" s="404">
        <v>0.78449000000000002</v>
      </c>
      <c r="Y5565" s="403">
        <f>X5565+(S5565*((U5565-INDEX('[1]Center of Mass'!$B$8:$M$105,MATCH(A5565,'[1]Center of Mass'!$B$8:$B$105,0),9))^2+(V5565-INDEX('[1]Center of Mass'!$B$8:$M$105,MATCH(A5565,'[1]Center of Mass'!$B$8:$B$105,0),10))^2))</f>
        <v>332.99469168900004</v>
      </c>
    </row>
    <row r="5566" spans="1:25">
      <c r="A5566" s="403" t="s">
        <v>24</v>
      </c>
      <c r="B5566" s="403" t="s">
        <v>481</v>
      </c>
      <c r="C5566" s="403" t="s">
        <v>343</v>
      </c>
      <c r="D5566" s="403" t="s">
        <v>344</v>
      </c>
      <c r="E5566" s="403" t="s">
        <v>1455</v>
      </c>
      <c r="F5566" s="403">
        <v>0</v>
      </c>
      <c r="O5566" s="403" t="s">
        <v>345</v>
      </c>
      <c r="R5566" s="403">
        <v>4</v>
      </c>
      <c r="S5566" s="403">
        <v>2.1655000000000002</v>
      </c>
      <c r="T5566" s="403">
        <v>5.9080000000000004</v>
      </c>
      <c r="U5566" s="403">
        <v>11.898</v>
      </c>
      <c r="V5566" s="403">
        <v>6.9950000000000001</v>
      </c>
      <c r="W5566" s="403">
        <v>3.4</v>
      </c>
      <c r="X5566" s="404">
        <v>0.79322000000000004</v>
      </c>
      <c r="Y5566" s="403">
        <f>X5566+(S5566*((U5566-INDEX('[1]Center of Mass'!$B$8:$M$105,MATCH(A5566,'[1]Center of Mass'!$B$8:$B$105,0),9))^2+(V5566-INDEX('[1]Center of Mass'!$B$8:$M$105,MATCH(A5566,'[1]Center of Mass'!$B$8:$B$105,0),10))^2))</f>
        <v>262.6940781510001</v>
      </c>
    </row>
    <row r="5567" spans="1:25">
      <c r="A5567" s="403" t="s">
        <v>24</v>
      </c>
      <c r="B5567" s="403" t="s">
        <v>672</v>
      </c>
      <c r="C5567" s="403" t="s">
        <v>343</v>
      </c>
      <c r="D5567" s="403" t="s">
        <v>344</v>
      </c>
      <c r="E5567" s="403" t="s">
        <v>1455</v>
      </c>
      <c r="F5567" s="403">
        <v>0</v>
      </c>
      <c r="O5567" s="403" t="s">
        <v>345</v>
      </c>
      <c r="R5567" s="403">
        <v>4</v>
      </c>
      <c r="S5567" s="403">
        <v>1.4893000000000001</v>
      </c>
      <c r="T5567" s="403">
        <v>4.9059999999999997</v>
      </c>
      <c r="U5567" s="403">
        <v>13.252000000000001</v>
      </c>
      <c r="V5567" s="403">
        <v>6.9950000000000001</v>
      </c>
      <c r="W5567" s="403">
        <v>3.4</v>
      </c>
      <c r="X5567" s="404">
        <v>0.37722</v>
      </c>
      <c r="Y5567" s="403">
        <f>X5567+(S5567*((U5567-INDEX('[1]Center of Mass'!$B$8:$M$105,MATCH(A5567,'[1]Center of Mass'!$B$8:$B$105,0),9))^2+(V5567-INDEX('[1]Center of Mass'!$B$8:$M$105,MATCH(A5567,'[1]Center of Mass'!$B$8:$B$105,0),10))^2))</f>
        <v>144.54641936899998</v>
      </c>
    </row>
    <row r="5568" spans="1:25">
      <c r="A5568" s="403" t="s">
        <v>24</v>
      </c>
      <c r="B5568" s="403" t="s">
        <v>673</v>
      </c>
      <c r="C5568" s="403" t="s">
        <v>343</v>
      </c>
      <c r="D5568" s="403" t="s">
        <v>344</v>
      </c>
      <c r="E5568" s="403" t="s">
        <v>1455</v>
      </c>
      <c r="F5568" s="403">
        <v>0</v>
      </c>
      <c r="O5568" s="403" t="s">
        <v>345</v>
      </c>
      <c r="R5568" s="403">
        <v>4</v>
      </c>
      <c r="S5568" s="403">
        <v>1.4893000000000001</v>
      </c>
      <c r="T5568" s="403">
        <v>4.9059999999999997</v>
      </c>
      <c r="U5568" s="403">
        <v>14.355</v>
      </c>
      <c r="V5568" s="403">
        <v>6.9950000000000001</v>
      </c>
      <c r="W5568" s="403">
        <v>3.4</v>
      </c>
      <c r="X5568" s="404">
        <v>0.37722</v>
      </c>
      <c r="Y5568" s="403">
        <f>X5568+(S5568*((U5568-INDEX('[1]Center of Mass'!$B$8:$M$105,MATCH(A5568,'[1]Center of Mass'!$B$8:$B$105,0),9))^2+(V5568-INDEX('[1]Center of Mass'!$B$8:$M$105,MATCH(A5568,'[1]Center of Mass'!$B$8:$B$105,0),10))^2))</f>
        <v>119.2965099481</v>
      </c>
    </row>
    <row r="5569" spans="1:25">
      <c r="A5569" s="403" t="s">
        <v>24</v>
      </c>
      <c r="B5569" s="403" t="s">
        <v>674</v>
      </c>
      <c r="C5569" s="403" t="s">
        <v>343</v>
      </c>
      <c r="D5569" s="403" t="s">
        <v>344</v>
      </c>
      <c r="E5569" s="403" t="s">
        <v>1455</v>
      </c>
      <c r="F5569" s="403">
        <v>0</v>
      </c>
      <c r="O5569" s="403" t="s">
        <v>345</v>
      </c>
      <c r="R5569" s="403">
        <v>4</v>
      </c>
      <c r="S5569" s="403">
        <v>1.4893000000000001</v>
      </c>
      <c r="T5569" s="403">
        <v>4.9059999999999997</v>
      </c>
      <c r="U5569" s="403">
        <v>15.458</v>
      </c>
      <c r="V5569" s="403">
        <v>6.9950000000000001</v>
      </c>
      <c r="W5569" s="403">
        <v>3.4</v>
      </c>
      <c r="X5569" s="404">
        <v>0.37722</v>
      </c>
      <c r="Y5569" s="403">
        <f>X5569+(S5569*((U5569-INDEX('[1]Center of Mass'!$B$8:$M$105,MATCH(A5569,'[1]Center of Mass'!$B$8:$B$105,0),9))^2+(V5569-INDEX('[1]Center of Mass'!$B$8:$M$105,MATCH(A5569,'[1]Center of Mass'!$B$8:$B$105,0),10))^2))</f>
        <v>97.67039209459999</v>
      </c>
    </row>
    <row r="5570" spans="1:25">
      <c r="A5570" s="403" t="s">
        <v>24</v>
      </c>
      <c r="B5570" s="403" t="s">
        <v>675</v>
      </c>
      <c r="C5570" s="403" t="s">
        <v>343</v>
      </c>
      <c r="D5570" s="403" t="s">
        <v>344</v>
      </c>
      <c r="E5570" s="403" t="s">
        <v>1455</v>
      </c>
      <c r="F5570" s="403">
        <v>0</v>
      </c>
      <c r="O5570" s="403" t="s">
        <v>345</v>
      </c>
      <c r="R5570" s="403">
        <v>4</v>
      </c>
      <c r="S5570" s="403">
        <v>1.6072</v>
      </c>
      <c r="T5570" s="403">
        <v>5.0810000000000004</v>
      </c>
      <c r="U5570" s="403">
        <v>16.605</v>
      </c>
      <c r="V5570" s="403">
        <v>6.9950000000000001</v>
      </c>
      <c r="W5570" s="403">
        <v>3.4</v>
      </c>
      <c r="X5570" s="404">
        <v>0.43391000000000002</v>
      </c>
      <c r="Y5570" s="403">
        <f>X5570+(S5570*((U5570-INDEX('[1]Center of Mass'!$B$8:$M$105,MATCH(A5570,'[1]Center of Mass'!$B$8:$B$105,0),9))^2+(V5570-INDEX('[1]Center of Mass'!$B$8:$M$105,MATCH(A5570,'[1]Center of Mass'!$B$8:$B$105,0),10))^2))</f>
        <v>85.30791924239999</v>
      </c>
    </row>
    <row r="5571" spans="1:25">
      <c r="A5571" s="403" t="s">
        <v>24</v>
      </c>
      <c r="B5571" s="403" t="s">
        <v>676</v>
      </c>
      <c r="C5571" s="403" t="s">
        <v>343</v>
      </c>
      <c r="D5571" s="403" t="s">
        <v>344</v>
      </c>
      <c r="E5571" s="403" t="s">
        <v>1455</v>
      </c>
      <c r="F5571" s="403">
        <v>0</v>
      </c>
      <c r="O5571" s="403" t="s">
        <v>345</v>
      </c>
      <c r="R5571" s="403">
        <v>4</v>
      </c>
      <c r="S5571" s="403">
        <v>0.81</v>
      </c>
      <c r="T5571" s="403">
        <v>3.9</v>
      </c>
      <c r="U5571" s="403">
        <v>17.5</v>
      </c>
      <c r="V5571" s="403">
        <v>6.9950000000000001</v>
      </c>
      <c r="W5571" s="403">
        <v>3.4</v>
      </c>
      <c r="X5571" s="404">
        <v>0.14732000000000001</v>
      </c>
      <c r="Y5571" s="403">
        <f>X5571+(S5571*((U5571-INDEX('[1]Center of Mass'!$B$8:$M$105,MATCH(A5571,'[1]Center of Mass'!$B$8:$B$105,0),9))^2+(V5571-INDEX('[1]Center of Mass'!$B$8:$M$105,MATCH(A5571,'[1]Center of Mass'!$B$8:$B$105,0),10))^2))</f>
        <v>36.489818420000006</v>
      </c>
    </row>
    <row r="5572" spans="1:25">
      <c r="A5572" s="403" t="s">
        <v>24</v>
      </c>
      <c r="B5572" s="403" t="s">
        <v>678</v>
      </c>
      <c r="C5572" s="403" t="s">
        <v>343</v>
      </c>
      <c r="D5572" s="403" t="s">
        <v>344</v>
      </c>
      <c r="E5572" s="403" t="s">
        <v>1455</v>
      </c>
      <c r="F5572" s="403">
        <v>0</v>
      </c>
      <c r="O5572" s="403" t="s">
        <v>345</v>
      </c>
      <c r="R5572" s="403">
        <v>4</v>
      </c>
      <c r="S5572" s="403">
        <v>0.54320000000000002</v>
      </c>
      <c r="T5572" s="403">
        <v>3.11</v>
      </c>
      <c r="U5572" s="403">
        <v>1.7629999999999999</v>
      </c>
      <c r="V5572" s="403">
        <v>7.9349999999999996</v>
      </c>
      <c r="W5572" s="403">
        <v>3.4</v>
      </c>
      <c r="X5572" s="404">
        <v>6.0263999999999998E-2</v>
      </c>
      <c r="Y5572" s="403">
        <f>X5572+(S5572*((U5572-INDEX('[1]Center of Mass'!$B$8:$M$105,MATCH(A5572,'[1]Center of Mass'!$B$8:$B$105,0),9))^2+(V5572-INDEX('[1]Center of Mass'!$B$8:$M$105,MATCH(A5572,'[1]Center of Mass'!$B$8:$B$105,0),10))^2))</f>
        <v>222.14082496239999</v>
      </c>
    </row>
    <row r="5573" spans="1:25">
      <c r="A5573" s="403" t="s">
        <v>24</v>
      </c>
      <c r="B5573" s="403" t="s">
        <v>679</v>
      </c>
      <c r="C5573" s="403" t="s">
        <v>343</v>
      </c>
      <c r="D5573" s="403" t="s">
        <v>344</v>
      </c>
      <c r="E5573" s="403" t="s">
        <v>1455</v>
      </c>
      <c r="F5573" s="403">
        <v>0</v>
      </c>
      <c r="O5573" s="403" t="s">
        <v>345</v>
      </c>
      <c r="R5573" s="403">
        <v>4</v>
      </c>
      <c r="S5573" s="403">
        <v>0.54320000000000002</v>
      </c>
      <c r="T5573" s="403">
        <v>3.11</v>
      </c>
      <c r="U5573" s="403">
        <v>2.7879999999999998</v>
      </c>
      <c r="V5573" s="403">
        <v>7.9349999999999996</v>
      </c>
      <c r="W5573" s="403">
        <v>3.4</v>
      </c>
      <c r="X5573" s="404">
        <v>6.0263999999999998E-2</v>
      </c>
      <c r="Y5573" s="403">
        <f>X5573+(S5573*((U5573-INDEX('[1]Center of Mass'!$B$8:$M$105,MATCH(A5573,'[1]Center of Mass'!$B$8:$B$105,0),9))^2+(V5573-INDEX('[1]Center of Mass'!$B$8:$M$105,MATCH(A5573,'[1]Center of Mass'!$B$8:$B$105,0),10))^2))</f>
        <v>200.74543990240002</v>
      </c>
    </row>
    <row r="5574" spans="1:25">
      <c r="A5574" s="403" t="s">
        <v>24</v>
      </c>
      <c r="B5574" s="403" t="s">
        <v>680</v>
      </c>
      <c r="C5574" s="403" t="s">
        <v>343</v>
      </c>
      <c r="D5574" s="403" t="s">
        <v>344</v>
      </c>
      <c r="E5574" s="403" t="s">
        <v>1455</v>
      </c>
      <c r="F5574" s="403">
        <v>0</v>
      </c>
      <c r="O5574" s="403" t="s">
        <v>345</v>
      </c>
      <c r="R5574" s="403">
        <v>4</v>
      </c>
      <c r="S5574" s="403">
        <v>0.68889999999999996</v>
      </c>
      <c r="T5574" s="403">
        <v>3.66</v>
      </c>
      <c r="U5574" s="403">
        <v>3.95</v>
      </c>
      <c r="V5574" s="403">
        <v>7.9349999999999996</v>
      </c>
      <c r="W5574" s="403">
        <v>3.4</v>
      </c>
      <c r="X5574" s="404">
        <v>0.11314</v>
      </c>
      <c r="Y5574" s="403">
        <f>X5574+(S5574*((U5574-INDEX('[1]Center of Mass'!$B$8:$M$105,MATCH(A5574,'[1]Center of Mass'!$B$8:$B$105,0),9))^2+(V5574-INDEX('[1]Center of Mass'!$B$8:$M$105,MATCH(A5574,'[1]Center of Mass'!$B$8:$B$105,0),10))^2))</f>
        <v>225.61697847780002</v>
      </c>
    </row>
    <row r="5575" spans="1:25">
      <c r="A5575" s="403" t="s">
        <v>24</v>
      </c>
      <c r="B5575" s="403" t="s">
        <v>681</v>
      </c>
      <c r="C5575" s="403" t="s">
        <v>343</v>
      </c>
      <c r="D5575" s="403" t="s">
        <v>344</v>
      </c>
      <c r="E5575" s="403" t="s">
        <v>1455</v>
      </c>
      <c r="F5575" s="403">
        <v>0</v>
      </c>
      <c r="O5575" s="403" t="s">
        <v>345</v>
      </c>
      <c r="R5575" s="403">
        <v>4</v>
      </c>
      <c r="S5575" s="403">
        <v>0.68889999999999996</v>
      </c>
      <c r="T5575" s="403">
        <v>3.66</v>
      </c>
      <c r="U5575" s="403">
        <v>5.25</v>
      </c>
      <c r="V5575" s="403">
        <v>7.9349999999999996</v>
      </c>
      <c r="W5575" s="403">
        <v>3.4</v>
      </c>
      <c r="X5575" s="404">
        <v>0.11314</v>
      </c>
      <c r="Y5575" s="403">
        <f>X5575+(S5575*((U5575-INDEX('[1]Center of Mass'!$B$8:$M$105,MATCH(A5575,'[1]Center of Mass'!$B$8:$B$105,0),9))^2+(V5575-INDEX('[1]Center of Mass'!$B$8:$M$105,MATCH(A5575,'[1]Center of Mass'!$B$8:$B$105,0),10))^2))</f>
        <v>195.36641501779999</v>
      </c>
    </row>
    <row r="5576" spans="1:25">
      <c r="A5576" s="403" t="s">
        <v>24</v>
      </c>
      <c r="B5576" s="403" t="s">
        <v>682</v>
      </c>
      <c r="C5576" s="403" t="s">
        <v>343</v>
      </c>
      <c r="D5576" s="403" t="s">
        <v>344</v>
      </c>
      <c r="E5576" s="403" t="s">
        <v>1455</v>
      </c>
      <c r="F5576" s="403">
        <v>0</v>
      </c>
      <c r="O5576" s="403" t="s">
        <v>345</v>
      </c>
      <c r="R5576" s="403">
        <v>4</v>
      </c>
      <c r="S5576" s="403">
        <v>0.68889999999999996</v>
      </c>
      <c r="T5576" s="403">
        <v>3.66</v>
      </c>
      <c r="U5576" s="403">
        <v>6.55</v>
      </c>
      <c r="V5576" s="403">
        <v>7.9349999999999996</v>
      </c>
      <c r="W5576" s="403">
        <v>3.4</v>
      </c>
      <c r="X5576" s="404">
        <v>0.11314</v>
      </c>
      <c r="Y5576" s="403">
        <f>X5576+(S5576*((U5576-INDEX('[1]Center of Mass'!$B$8:$M$105,MATCH(A5576,'[1]Center of Mass'!$B$8:$B$105,0),9))^2+(V5576-INDEX('[1]Center of Mass'!$B$8:$M$105,MATCH(A5576,'[1]Center of Mass'!$B$8:$B$105,0),10))^2))</f>
        <v>167.44433355779998</v>
      </c>
    </row>
    <row r="5577" spans="1:25">
      <c r="A5577" s="403" t="s">
        <v>24</v>
      </c>
      <c r="B5577" s="403" t="s">
        <v>683</v>
      </c>
      <c r="C5577" s="403" t="s">
        <v>343</v>
      </c>
      <c r="D5577" s="403" t="s">
        <v>344</v>
      </c>
      <c r="E5577" s="403" t="s">
        <v>1455</v>
      </c>
      <c r="F5577" s="403">
        <v>0</v>
      </c>
      <c r="O5577" s="403" t="s">
        <v>345</v>
      </c>
      <c r="R5577" s="403">
        <v>4</v>
      </c>
      <c r="S5577" s="403">
        <v>0.60940000000000005</v>
      </c>
      <c r="T5577" s="403">
        <v>3.36</v>
      </c>
      <c r="U5577" s="403">
        <v>7.7750000000000004</v>
      </c>
      <c r="V5577" s="403">
        <v>7.9349999999999996</v>
      </c>
      <c r="W5577" s="403">
        <v>3.4</v>
      </c>
      <c r="X5577" s="404">
        <v>8.1419000000000005E-2</v>
      </c>
      <c r="Y5577" s="403">
        <f>X5577+(S5577*((U5577-INDEX('[1]Center of Mass'!$B$8:$M$105,MATCH(A5577,'[1]Center of Mass'!$B$8:$B$105,0),9))^2+(V5577-INDEX('[1]Center of Mass'!$B$8:$M$105,MATCH(A5577,'[1]Center of Mass'!$B$8:$B$105,0),10))^2))</f>
        <v>126.71247020380001</v>
      </c>
    </row>
    <row r="5578" spans="1:25">
      <c r="A5578" s="403" t="s">
        <v>24</v>
      </c>
      <c r="B5578" s="403" t="s">
        <v>684</v>
      </c>
      <c r="C5578" s="403" t="s">
        <v>343</v>
      </c>
      <c r="D5578" s="403" t="s">
        <v>344</v>
      </c>
      <c r="E5578" s="403" t="s">
        <v>1455</v>
      </c>
      <c r="F5578" s="403">
        <v>0</v>
      </c>
      <c r="O5578" s="403" t="s">
        <v>345</v>
      </c>
      <c r="R5578" s="403">
        <v>4</v>
      </c>
      <c r="S5578" s="403">
        <v>0.60940000000000005</v>
      </c>
      <c r="T5578" s="403">
        <v>3.36</v>
      </c>
      <c r="U5578" s="403">
        <v>8.9250000000000007</v>
      </c>
      <c r="V5578" s="403">
        <v>7.9349999999999996</v>
      </c>
      <c r="W5578" s="403">
        <v>3.4</v>
      </c>
      <c r="X5578" s="404">
        <v>8.1419000000000005E-2</v>
      </c>
      <c r="Y5578" s="403">
        <f>X5578+(S5578*((U5578-INDEX('[1]Center of Mass'!$B$8:$M$105,MATCH(A5578,'[1]Center of Mass'!$B$8:$B$105,0),9))^2+(V5578-INDEX('[1]Center of Mass'!$B$8:$M$105,MATCH(A5578,'[1]Center of Mass'!$B$8:$B$105,0),10))^2))</f>
        <v>108.29658502379999</v>
      </c>
    </row>
    <row r="5579" spans="1:25">
      <c r="A5579" s="403" t="s">
        <v>24</v>
      </c>
      <c r="B5579" s="403" t="s">
        <v>685</v>
      </c>
      <c r="C5579" s="403" t="s">
        <v>343</v>
      </c>
      <c r="D5579" s="403" t="s">
        <v>344</v>
      </c>
      <c r="E5579" s="403" t="s">
        <v>1455</v>
      </c>
      <c r="F5579" s="403">
        <v>0</v>
      </c>
      <c r="O5579" s="403" t="s">
        <v>345</v>
      </c>
      <c r="R5579" s="403">
        <v>4</v>
      </c>
      <c r="S5579" s="403">
        <v>0.84570000000000001</v>
      </c>
      <c r="T5579" s="403">
        <v>4.2519999999999998</v>
      </c>
      <c r="U5579" s="403">
        <v>10.298</v>
      </c>
      <c r="V5579" s="403">
        <v>7.9349999999999996</v>
      </c>
      <c r="W5579" s="403">
        <v>3.4</v>
      </c>
      <c r="X5579" s="404">
        <v>0.19928000000000001</v>
      </c>
      <c r="Y5579" s="403">
        <f>X5579+(S5579*((U5579-INDEX('[1]Center of Mass'!$B$8:$M$105,MATCH(A5579,'[1]Center of Mass'!$B$8:$B$105,0),9))^2+(V5579-INDEX('[1]Center of Mass'!$B$8:$M$105,MATCH(A5579,'[1]Center of Mass'!$B$8:$B$105,0),10))^2))</f>
        <v>122.79276556340002</v>
      </c>
    </row>
    <row r="5580" spans="1:25">
      <c r="A5580" s="403" t="s">
        <v>24</v>
      </c>
      <c r="B5580" s="403" t="s">
        <v>686</v>
      </c>
      <c r="C5580" s="403" t="s">
        <v>343</v>
      </c>
      <c r="D5580" s="403" t="s">
        <v>344</v>
      </c>
      <c r="E5580" s="403" t="s">
        <v>1455</v>
      </c>
      <c r="F5580" s="403">
        <v>0</v>
      </c>
      <c r="O5580" s="403" t="s">
        <v>345</v>
      </c>
      <c r="R5580" s="403">
        <v>4</v>
      </c>
      <c r="S5580" s="403">
        <v>0.85</v>
      </c>
      <c r="T5580" s="403">
        <v>4.2679999999999998</v>
      </c>
      <c r="U5580" s="403">
        <v>11.898</v>
      </c>
      <c r="V5580" s="403">
        <v>7.9349999999999996</v>
      </c>
      <c r="W5580" s="403">
        <v>3.4</v>
      </c>
      <c r="X5580" s="404">
        <v>0.20215</v>
      </c>
      <c r="Y5580" s="403">
        <f>X5580+(S5580*((U5580-INDEX('[1]Center of Mass'!$B$8:$M$105,MATCH(A5580,'[1]Center of Mass'!$B$8:$B$105,0),9))^2+(V5580-INDEX('[1]Center of Mass'!$B$8:$M$105,MATCH(A5580,'[1]Center of Mass'!$B$8:$B$105,0),10))^2))</f>
        <v>95.155447700000025</v>
      </c>
    </row>
    <row r="5581" spans="1:25">
      <c r="A5581" s="403" t="s">
        <v>24</v>
      </c>
      <c r="B5581" s="403" t="s">
        <v>687</v>
      </c>
      <c r="C5581" s="403" t="s">
        <v>343</v>
      </c>
      <c r="D5581" s="403" t="s">
        <v>344</v>
      </c>
      <c r="E5581" s="403" t="s">
        <v>1455</v>
      </c>
      <c r="F5581" s="403">
        <v>0</v>
      </c>
      <c r="O5581" s="403" t="s">
        <v>345</v>
      </c>
      <c r="R5581" s="403">
        <v>4</v>
      </c>
      <c r="S5581" s="403">
        <v>0.58460000000000001</v>
      </c>
      <c r="T5581" s="403">
        <v>3.266</v>
      </c>
      <c r="U5581" s="403">
        <v>13.252000000000001</v>
      </c>
      <c r="V5581" s="403">
        <v>7.9349999999999996</v>
      </c>
      <c r="W5581" s="403">
        <v>3.4</v>
      </c>
      <c r="X5581" s="404">
        <v>7.2963E-2</v>
      </c>
      <c r="Y5581" s="403">
        <f>X5581+(S5581*((U5581-INDEX('[1]Center of Mass'!$B$8:$M$105,MATCH(A5581,'[1]Center of Mass'!$B$8:$B$105,0),9))^2+(V5581-INDEX('[1]Center of Mass'!$B$8:$M$105,MATCH(A5581,'[1]Center of Mass'!$B$8:$B$105,0),10))^2))</f>
        <v>51.266764990000006</v>
      </c>
    </row>
    <row r="5582" spans="1:25">
      <c r="A5582" s="403" t="s">
        <v>24</v>
      </c>
      <c r="B5582" s="403" t="s">
        <v>688</v>
      </c>
      <c r="C5582" s="403" t="s">
        <v>343</v>
      </c>
      <c r="D5582" s="403" t="s">
        <v>344</v>
      </c>
      <c r="E5582" s="403" t="s">
        <v>1455</v>
      </c>
      <c r="F5582" s="403">
        <v>0</v>
      </c>
      <c r="O5582" s="403" t="s">
        <v>345</v>
      </c>
      <c r="R5582" s="403">
        <v>4</v>
      </c>
      <c r="S5582" s="403">
        <v>0.58460000000000001</v>
      </c>
      <c r="T5582" s="403">
        <v>3.266</v>
      </c>
      <c r="U5582" s="403">
        <v>14.355</v>
      </c>
      <c r="V5582" s="403">
        <v>7.9349999999999996</v>
      </c>
      <c r="W5582" s="403">
        <v>3.4</v>
      </c>
      <c r="X5582" s="404">
        <v>7.2963E-2</v>
      </c>
      <c r="Y5582" s="403">
        <f>X5582+(S5582*((U5582-INDEX('[1]Center of Mass'!$B$8:$M$105,MATCH(A5582,'[1]Center of Mass'!$B$8:$B$105,0),9))^2+(V5582-INDEX('[1]Center of Mass'!$B$8:$M$105,MATCH(A5582,'[1]Center of Mass'!$B$8:$B$105,0),10))^2))</f>
        <v>41.355332070200006</v>
      </c>
    </row>
    <row r="5583" spans="1:25">
      <c r="A5583" s="403" t="s">
        <v>24</v>
      </c>
      <c r="B5583" s="403" t="s">
        <v>689</v>
      </c>
      <c r="C5583" s="403" t="s">
        <v>343</v>
      </c>
      <c r="D5583" s="403" t="s">
        <v>344</v>
      </c>
      <c r="E5583" s="403" t="s">
        <v>1455</v>
      </c>
      <c r="F5583" s="403">
        <v>0</v>
      </c>
      <c r="O5583" s="403" t="s">
        <v>345</v>
      </c>
      <c r="R5583" s="403">
        <v>4</v>
      </c>
      <c r="S5583" s="403">
        <v>0.58460000000000001</v>
      </c>
      <c r="T5583" s="403">
        <v>3.266</v>
      </c>
      <c r="U5583" s="403">
        <v>15.458</v>
      </c>
      <c r="V5583" s="403">
        <v>7.9349999999999996</v>
      </c>
      <c r="W5583" s="403">
        <v>3.4</v>
      </c>
      <c r="X5583" s="404">
        <v>7.2963E-2</v>
      </c>
      <c r="Y5583" s="403">
        <f>X5583+(S5583*((U5583-INDEX('[1]Center of Mass'!$B$8:$M$105,MATCH(A5583,'[1]Center of Mass'!$B$8:$B$105,0),9))^2+(V5583-INDEX('[1]Center of Mass'!$B$8:$M$105,MATCH(A5583,'[1]Center of Mass'!$B$8:$B$105,0),10))^2))</f>
        <v>32.866358393200002</v>
      </c>
    </row>
    <row r="5584" spans="1:25">
      <c r="A5584" s="403" t="s">
        <v>24</v>
      </c>
      <c r="B5584" s="403" t="s">
        <v>690</v>
      </c>
      <c r="C5584" s="403" t="s">
        <v>343</v>
      </c>
      <c r="D5584" s="403" t="s">
        <v>344</v>
      </c>
      <c r="E5584" s="403" t="s">
        <v>1455</v>
      </c>
      <c r="F5584" s="403">
        <v>0</v>
      </c>
      <c r="O5584" s="403" t="s">
        <v>345</v>
      </c>
      <c r="R5584" s="403">
        <v>4</v>
      </c>
      <c r="S5584" s="403">
        <v>0.63090000000000002</v>
      </c>
      <c r="T5584" s="403">
        <v>3.4409999999999998</v>
      </c>
      <c r="U5584" s="403">
        <v>16.605</v>
      </c>
      <c r="V5584" s="403">
        <v>7.9349999999999996</v>
      </c>
      <c r="W5584" s="403">
        <v>3.4</v>
      </c>
      <c r="X5584" s="404">
        <v>8.9270000000000002E-2</v>
      </c>
      <c r="Y5584" s="403">
        <f>X5584+(S5584*((U5584-INDEX('[1]Center of Mass'!$B$8:$M$105,MATCH(A5584,'[1]Center of Mass'!$B$8:$B$105,0),9))^2+(V5584-INDEX('[1]Center of Mass'!$B$8:$M$105,MATCH(A5584,'[1]Center of Mass'!$B$8:$B$105,0),10))^2))</f>
        <v>27.581328653300002</v>
      </c>
    </row>
    <row r="5585" spans="1:25">
      <c r="A5585" s="403" t="s">
        <v>24</v>
      </c>
      <c r="B5585" s="403" t="s">
        <v>691</v>
      </c>
      <c r="C5585" s="403" t="s">
        <v>343</v>
      </c>
      <c r="D5585" s="403" t="s">
        <v>344</v>
      </c>
      <c r="E5585" s="403" t="s">
        <v>1455</v>
      </c>
      <c r="F5585" s="403">
        <v>0</v>
      </c>
      <c r="O5585" s="403" t="s">
        <v>345</v>
      </c>
      <c r="R5585" s="403">
        <v>4</v>
      </c>
      <c r="S5585" s="403">
        <v>0.31790000000000002</v>
      </c>
      <c r="T5585" s="403">
        <v>2.2599999999999998</v>
      </c>
      <c r="U5585" s="403">
        <v>17.5</v>
      </c>
      <c r="V5585" s="403">
        <v>7.9349999999999996</v>
      </c>
      <c r="W5585" s="403">
        <v>3.4</v>
      </c>
      <c r="X5585" s="404">
        <v>1.6978E-2</v>
      </c>
      <c r="Y5585" s="403">
        <f>X5585+(S5585*((U5585-INDEX('[1]Center of Mass'!$B$8:$M$105,MATCH(A5585,'[1]Center of Mass'!$B$8:$B$105,0),9))^2+(V5585-INDEX('[1]Center of Mass'!$B$8:$M$105,MATCH(A5585,'[1]Center of Mass'!$B$8:$B$105,0),10))^2))</f>
        <v>11.345217975800001</v>
      </c>
    </row>
    <row r="5586" spans="1:25">
      <c r="A5586" s="403" t="s">
        <v>24</v>
      </c>
      <c r="B5586" s="403" t="s">
        <v>693</v>
      </c>
      <c r="C5586" s="403" t="s">
        <v>343</v>
      </c>
      <c r="D5586" s="403" t="s">
        <v>344</v>
      </c>
      <c r="E5586" s="403" t="s">
        <v>1455</v>
      </c>
      <c r="F5586" s="403">
        <v>0</v>
      </c>
      <c r="O5586" s="403" t="s">
        <v>345</v>
      </c>
      <c r="R5586" s="403">
        <v>4</v>
      </c>
      <c r="S5586" s="403">
        <v>0.41909999999999997</v>
      </c>
      <c r="T5586" s="403">
        <v>2.8679999999999999</v>
      </c>
      <c r="U5586" s="403">
        <v>1.7629999999999999</v>
      </c>
      <c r="V5586" s="403">
        <v>8.4039999999999999</v>
      </c>
      <c r="W5586" s="403">
        <v>3.4</v>
      </c>
      <c r="X5586" s="404">
        <v>4.2528999999999997E-2</v>
      </c>
      <c r="Y5586" s="403">
        <f>X5586+(S5586*((U5586-INDEX('[1]Center of Mass'!$B$8:$M$105,MATCH(A5586,'[1]Center of Mass'!$B$8:$B$105,0),9))^2+(V5586-INDEX('[1]Center of Mass'!$B$8:$M$105,MATCH(A5586,'[1]Center of Mass'!$B$8:$B$105,0),10))^2))</f>
        <v>169.73270752599998</v>
      </c>
    </row>
    <row r="5587" spans="1:25">
      <c r="A5587" s="403" t="s">
        <v>24</v>
      </c>
      <c r="B5587" s="403" t="s">
        <v>694</v>
      </c>
      <c r="C5587" s="403" t="s">
        <v>343</v>
      </c>
      <c r="D5587" s="403" t="s">
        <v>344</v>
      </c>
      <c r="E5587" s="403" t="s">
        <v>1455</v>
      </c>
      <c r="F5587" s="403">
        <v>0</v>
      </c>
      <c r="O5587" s="403" t="s">
        <v>345</v>
      </c>
      <c r="R5587" s="403">
        <v>4</v>
      </c>
      <c r="S5587" s="403">
        <v>0.41909999999999997</v>
      </c>
      <c r="T5587" s="403">
        <v>2.8679999999999999</v>
      </c>
      <c r="U5587" s="403">
        <v>2.7879999999999998</v>
      </c>
      <c r="V5587" s="403">
        <v>8.4039999999999999</v>
      </c>
      <c r="W5587" s="403">
        <v>3.4</v>
      </c>
      <c r="X5587" s="404">
        <v>4.2528999999999997E-2</v>
      </c>
      <c r="Y5587" s="403">
        <f>X5587+(S5587*((U5587-INDEX('[1]Center of Mass'!$B$8:$M$105,MATCH(A5587,'[1]Center of Mass'!$B$8:$B$105,0),9))^2+(V5587-INDEX('[1]Center of Mass'!$B$8:$M$105,MATCH(A5587,'[1]Center of Mass'!$B$8:$B$105,0),10))^2))</f>
        <v>153.22533293350003</v>
      </c>
    </row>
    <row r="5588" spans="1:25">
      <c r="A5588" s="403" t="s">
        <v>24</v>
      </c>
      <c r="B5588" s="403" t="s">
        <v>695</v>
      </c>
      <c r="C5588" s="403" t="s">
        <v>343</v>
      </c>
      <c r="D5588" s="403" t="s">
        <v>344</v>
      </c>
      <c r="E5588" s="403" t="s">
        <v>1455</v>
      </c>
      <c r="F5588" s="403">
        <v>0</v>
      </c>
      <c r="O5588" s="403" t="s">
        <v>345</v>
      </c>
      <c r="R5588" s="403">
        <v>4</v>
      </c>
      <c r="S5588" s="403">
        <v>0.53149999999999997</v>
      </c>
      <c r="T5588" s="403">
        <v>3.4180000000000001</v>
      </c>
      <c r="U5588" s="403">
        <v>3.95</v>
      </c>
      <c r="V5588" s="403">
        <v>8.4039999999999999</v>
      </c>
      <c r="W5588" s="403">
        <v>3.4</v>
      </c>
      <c r="X5588" s="404">
        <v>8.226E-2</v>
      </c>
      <c r="Y5588" s="403">
        <f>X5588+(S5588*((U5588-INDEX('[1]Center of Mass'!$B$8:$M$105,MATCH(A5588,'[1]Center of Mass'!$B$8:$B$105,0),9))^2+(V5588-INDEX('[1]Center of Mass'!$B$8:$M$105,MATCH(A5588,'[1]Center of Mass'!$B$8:$B$105,0),10))^2))</f>
        <v>171.9658016075</v>
      </c>
    </row>
    <row r="5589" spans="1:25">
      <c r="A5589" s="403" t="s">
        <v>24</v>
      </c>
      <c r="B5589" s="403" t="s">
        <v>696</v>
      </c>
      <c r="C5589" s="403" t="s">
        <v>343</v>
      </c>
      <c r="D5589" s="403" t="s">
        <v>344</v>
      </c>
      <c r="E5589" s="403" t="s">
        <v>1455</v>
      </c>
      <c r="F5589" s="403">
        <v>0</v>
      </c>
      <c r="O5589" s="403" t="s">
        <v>345</v>
      </c>
      <c r="R5589" s="403">
        <v>4</v>
      </c>
      <c r="S5589" s="403">
        <v>0.53149999999999997</v>
      </c>
      <c r="T5589" s="403">
        <v>3.4180000000000001</v>
      </c>
      <c r="U5589" s="403">
        <v>5.25</v>
      </c>
      <c r="V5589" s="403">
        <v>8.4039999999999999</v>
      </c>
      <c r="W5589" s="403">
        <v>3.4</v>
      </c>
      <c r="X5589" s="404">
        <v>8.226E-2</v>
      </c>
      <c r="Y5589" s="403">
        <f>X5589+(S5589*((U5589-INDEX('[1]Center of Mass'!$B$8:$M$105,MATCH(A5589,'[1]Center of Mass'!$B$8:$B$105,0),9))^2+(V5589-INDEX('[1]Center of Mass'!$B$8:$M$105,MATCH(A5589,'[1]Center of Mass'!$B$8:$B$105,0),10))^2))</f>
        <v>148.6268925075</v>
      </c>
    </row>
    <row r="5590" spans="1:25">
      <c r="A5590" s="403" t="s">
        <v>24</v>
      </c>
      <c r="B5590" s="403" t="s">
        <v>697</v>
      </c>
      <c r="C5590" s="403" t="s">
        <v>343</v>
      </c>
      <c r="D5590" s="403" t="s">
        <v>344</v>
      </c>
      <c r="E5590" s="403" t="s">
        <v>1455</v>
      </c>
      <c r="F5590" s="403">
        <v>0</v>
      </c>
      <c r="O5590" s="403" t="s">
        <v>345</v>
      </c>
      <c r="R5590" s="403">
        <v>4</v>
      </c>
      <c r="S5590" s="403">
        <v>0.53149999999999997</v>
      </c>
      <c r="T5590" s="403">
        <v>3.4180000000000001</v>
      </c>
      <c r="U5590" s="403">
        <v>6.55</v>
      </c>
      <c r="V5590" s="403">
        <v>8.4039999999999999</v>
      </c>
      <c r="W5590" s="403">
        <v>3.4</v>
      </c>
      <c r="X5590" s="404">
        <v>8.226E-2</v>
      </c>
      <c r="Y5590" s="403">
        <f>X5590+(S5590*((U5590-INDEX('[1]Center of Mass'!$B$8:$M$105,MATCH(A5590,'[1]Center of Mass'!$B$8:$B$105,0),9))^2+(V5590-INDEX('[1]Center of Mass'!$B$8:$M$105,MATCH(A5590,'[1]Center of Mass'!$B$8:$B$105,0),10))^2))</f>
        <v>127.08445340749999</v>
      </c>
    </row>
    <row r="5591" spans="1:25">
      <c r="A5591" s="403" t="s">
        <v>24</v>
      </c>
      <c r="B5591" s="403" t="s">
        <v>698</v>
      </c>
      <c r="C5591" s="403" t="s">
        <v>343</v>
      </c>
      <c r="D5591" s="403" t="s">
        <v>344</v>
      </c>
      <c r="E5591" s="403" t="s">
        <v>1455</v>
      </c>
      <c r="F5591" s="403">
        <v>0</v>
      </c>
      <c r="O5591" s="403" t="s">
        <v>345</v>
      </c>
      <c r="R5591" s="403">
        <v>4</v>
      </c>
      <c r="S5591" s="403">
        <v>0.47020000000000001</v>
      </c>
      <c r="T5591" s="403">
        <v>3.1179999999999999</v>
      </c>
      <c r="U5591" s="403">
        <v>7.7750000000000004</v>
      </c>
      <c r="V5591" s="403">
        <v>8.4039999999999999</v>
      </c>
      <c r="W5591" s="403">
        <v>3.4</v>
      </c>
      <c r="X5591" s="404">
        <v>5.8368999999999997E-2</v>
      </c>
      <c r="Y5591" s="403">
        <f>X5591+(S5591*((U5591-INDEX('[1]Center of Mass'!$B$8:$M$105,MATCH(A5591,'[1]Center of Mass'!$B$8:$B$105,0),9))^2+(V5591-INDEX('[1]Center of Mass'!$B$8:$M$105,MATCH(A5591,'[1]Center of Mass'!$B$8:$B$105,0),10))^2))</f>
        <v>95.908911716000006</v>
      </c>
    </row>
    <row r="5592" spans="1:25">
      <c r="A5592" s="403" t="s">
        <v>24</v>
      </c>
      <c r="B5592" s="403" t="s">
        <v>699</v>
      </c>
      <c r="C5592" s="403" t="s">
        <v>343</v>
      </c>
      <c r="D5592" s="403" t="s">
        <v>344</v>
      </c>
      <c r="E5592" s="403" t="s">
        <v>1455</v>
      </c>
      <c r="F5592" s="403">
        <v>0</v>
      </c>
      <c r="O5592" s="403" t="s">
        <v>345</v>
      </c>
      <c r="R5592" s="403">
        <v>4</v>
      </c>
      <c r="S5592" s="403">
        <v>0.47020000000000001</v>
      </c>
      <c r="T5592" s="403">
        <v>3.1179999999999999</v>
      </c>
      <c r="U5592" s="403">
        <v>8.9250000000000007</v>
      </c>
      <c r="V5592" s="403">
        <v>8.4039999999999999</v>
      </c>
      <c r="W5592" s="403">
        <v>3.4</v>
      </c>
      <c r="X5592" s="404">
        <v>5.8368999999999997E-2</v>
      </c>
      <c r="Y5592" s="403">
        <f>X5592+(S5592*((U5592-INDEX('[1]Center of Mass'!$B$8:$M$105,MATCH(A5592,'[1]Center of Mass'!$B$8:$B$105,0),9))^2+(V5592-INDEX('[1]Center of Mass'!$B$8:$M$105,MATCH(A5592,'[1]Center of Mass'!$B$8:$B$105,0),10))^2))</f>
        <v>81.699608775999991</v>
      </c>
    </row>
    <row r="5593" spans="1:25">
      <c r="A5593" s="403" t="s">
        <v>24</v>
      </c>
      <c r="B5593" s="403" t="s">
        <v>700</v>
      </c>
      <c r="C5593" s="403" t="s">
        <v>343</v>
      </c>
      <c r="D5593" s="403" t="s">
        <v>344</v>
      </c>
      <c r="E5593" s="403" t="s">
        <v>1455</v>
      </c>
      <c r="F5593" s="403">
        <v>0</v>
      </c>
      <c r="O5593" s="403" t="s">
        <v>345</v>
      </c>
      <c r="R5593" s="403">
        <v>4</v>
      </c>
      <c r="S5593" s="403">
        <v>0.65249999999999997</v>
      </c>
      <c r="T5593" s="403">
        <v>4.01</v>
      </c>
      <c r="U5593" s="403">
        <v>10.298</v>
      </c>
      <c r="V5593" s="403">
        <v>8.4039999999999999</v>
      </c>
      <c r="W5593" s="403">
        <v>3.4</v>
      </c>
      <c r="X5593" s="404">
        <v>0.14757999999999999</v>
      </c>
      <c r="Y5593" s="403">
        <f>X5593+(S5593*((U5593-INDEX('[1]Center of Mass'!$B$8:$M$105,MATCH(A5593,'[1]Center of Mass'!$B$8:$B$105,0),9))^2+(V5593-INDEX('[1]Center of Mass'!$B$8:$M$105,MATCH(A5593,'[1]Center of Mass'!$B$8:$B$105,0),10))^2))</f>
        <v>92.160040412500024</v>
      </c>
    </row>
    <row r="5594" spans="1:25">
      <c r="A5594" s="403" t="s">
        <v>24</v>
      </c>
      <c r="B5594" s="403" t="s">
        <v>701</v>
      </c>
      <c r="C5594" s="403" t="s">
        <v>343</v>
      </c>
      <c r="D5594" s="403" t="s">
        <v>344</v>
      </c>
      <c r="E5594" s="403" t="s">
        <v>1455</v>
      </c>
      <c r="F5594" s="403">
        <v>0</v>
      </c>
      <c r="O5594" s="403" t="s">
        <v>345</v>
      </c>
      <c r="R5594" s="403">
        <v>4</v>
      </c>
      <c r="S5594" s="403">
        <v>0.65580000000000005</v>
      </c>
      <c r="T5594" s="403">
        <v>4.0259999999999998</v>
      </c>
      <c r="U5594" s="403">
        <v>11.898</v>
      </c>
      <c r="V5594" s="403">
        <v>8.4039999999999999</v>
      </c>
      <c r="W5594" s="403">
        <v>3.4</v>
      </c>
      <c r="X5594" s="404">
        <v>0.14976</v>
      </c>
      <c r="Y5594" s="403">
        <f>X5594+(S5594*((U5594-INDEX('[1]Center of Mass'!$B$8:$M$105,MATCH(A5594,'[1]Center of Mass'!$B$8:$B$105,0),9))^2+(V5594-INDEX('[1]Center of Mass'!$B$8:$M$105,MATCH(A5594,'[1]Center of Mass'!$B$8:$B$105,0),10))^2))</f>
        <v>70.821433827000021</v>
      </c>
    </row>
    <row r="5595" spans="1:25">
      <c r="A5595" s="403" t="s">
        <v>24</v>
      </c>
      <c r="B5595" s="403" t="s">
        <v>702</v>
      </c>
      <c r="C5595" s="403" t="s">
        <v>343</v>
      </c>
      <c r="D5595" s="403" t="s">
        <v>344</v>
      </c>
      <c r="E5595" s="403" t="s">
        <v>1455</v>
      </c>
      <c r="F5595" s="403">
        <v>0</v>
      </c>
      <c r="O5595" s="403" t="s">
        <v>345</v>
      </c>
      <c r="R5595" s="403">
        <v>4</v>
      </c>
      <c r="S5595" s="403">
        <v>0.45100000000000001</v>
      </c>
      <c r="T5595" s="403">
        <v>3.024</v>
      </c>
      <c r="U5595" s="403">
        <v>13.252000000000001</v>
      </c>
      <c r="V5595" s="403">
        <v>8.4039999999999999</v>
      </c>
      <c r="W5595" s="403">
        <v>3.4</v>
      </c>
      <c r="X5595" s="404">
        <v>5.2025000000000002E-2</v>
      </c>
      <c r="Y5595" s="403">
        <f>X5595+(S5595*((U5595-INDEX('[1]Center of Mass'!$B$8:$M$105,MATCH(A5595,'[1]Center of Mass'!$B$8:$B$105,0),9))^2+(V5595-INDEX('[1]Center of Mass'!$B$8:$M$105,MATCH(A5595,'[1]Center of Mass'!$B$8:$B$105,0),10))^2))</f>
        <v>37.766878802999997</v>
      </c>
    </row>
    <row r="5596" spans="1:25">
      <c r="A5596" s="403" t="s">
        <v>24</v>
      </c>
      <c r="B5596" s="403" t="s">
        <v>703</v>
      </c>
      <c r="C5596" s="403" t="s">
        <v>343</v>
      </c>
      <c r="D5596" s="403" t="s">
        <v>344</v>
      </c>
      <c r="E5596" s="403" t="s">
        <v>1455</v>
      </c>
      <c r="F5596" s="403">
        <v>0</v>
      </c>
      <c r="O5596" s="403" t="s">
        <v>345</v>
      </c>
      <c r="R5596" s="403">
        <v>4</v>
      </c>
      <c r="S5596" s="403">
        <v>0.45100000000000001</v>
      </c>
      <c r="T5596" s="403">
        <v>3.024</v>
      </c>
      <c r="U5596" s="403">
        <v>14.355</v>
      </c>
      <c r="V5596" s="403">
        <v>8.4039999999999999</v>
      </c>
      <c r="W5596" s="403">
        <v>3.4</v>
      </c>
      <c r="X5596" s="404">
        <v>5.2025000000000002E-2</v>
      </c>
      <c r="Y5596" s="403">
        <f>X5596+(S5596*((U5596-INDEX('[1]Center of Mass'!$B$8:$M$105,MATCH(A5596,'[1]Center of Mass'!$B$8:$B$105,0),9))^2+(V5596-INDEX('[1]Center of Mass'!$B$8:$M$105,MATCH(A5596,'[1]Center of Mass'!$B$8:$B$105,0),10))^2))</f>
        <v>30.120528739999997</v>
      </c>
    </row>
    <row r="5597" spans="1:25">
      <c r="A5597" s="403" t="s">
        <v>24</v>
      </c>
      <c r="B5597" s="403" t="s">
        <v>482</v>
      </c>
      <c r="C5597" s="403" t="s">
        <v>343</v>
      </c>
      <c r="D5597" s="403" t="s">
        <v>344</v>
      </c>
      <c r="E5597" s="403" t="s">
        <v>1455</v>
      </c>
      <c r="F5597" s="403">
        <v>0</v>
      </c>
      <c r="O5597" s="403" t="s">
        <v>345</v>
      </c>
      <c r="R5597" s="403">
        <v>4</v>
      </c>
      <c r="S5597" s="403">
        <v>0.45100000000000001</v>
      </c>
      <c r="T5597" s="403">
        <v>3.024</v>
      </c>
      <c r="U5597" s="403">
        <v>15.458</v>
      </c>
      <c r="V5597" s="403">
        <v>8.4039999999999999</v>
      </c>
      <c r="W5597" s="403">
        <v>3.4</v>
      </c>
      <c r="X5597" s="404">
        <v>5.2025000000000002E-2</v>
      </c>
      <c r="Y5597" s="403">
        <f>X5597+(S5597*((U5597-INDEX('[1]Center of Mass'!$B$8:$M$105,MATCH(A5597,'[1]Center of Mass'!$B$8:$B$105,0),9))^2+(V5597-INDEX('[1]Center of Mass'!$B$8:$M$105,MATCH(A5597,'[1]Center of Mass'!$B$8:$B$105,0),10))^2))</f>
        <v>23.571559994999998</v>
      </c>
    </row>
    <row r="5598" spans="1:25">
      <c r="A5598" s="403" t="s">
        <v>24</v>
      </c>
      <c r="B5598" s="403" t="s">
        <v>483</v>
      </c>
      <c r="C5598" s="403" t="s">
        <v>343</v>
      </c>
      <c r="D5598" s="403" t="s">
        <v>344</v>
      </c>
      <c r="E5598" s="403" t="s">
        <v>1455</v>
      </c>
      <c r="F5598" s="403">
        <v>0</v>
      </c>
      <c r="O5598" s="403" t="s">
        <v>345</v>
      </c>
      <c r="R5598" s="403">
        <v>4</v>
      </c>
      <c r="S5598" s="403">
        <v>0.48670000000000002</v>
      </c>
      <c r="T5598" s="403">
        <v>3.1989999999999998</v>
      </c>
      <c r="U5598" s="403">
        <v>16.605</v>
      </c>
      <c r="V5598" s="403">
        <v>8.4039999999999999</v>
      </c>
      <c r="W5598" s="403">
        <v>3.4</v>
      </c>
      <c r="X5598" s="404">
        <v>6.4269000000000007E-2</v>
      </c>
      <c r="Y5598" s="403">
        <f>X5598+(S5598*((U5598-INDEX('[1]Center of Mass'!$B$8:$M$105,MATCH(A5598,'[1]Center of Mass'!$B$8:$B$105,0),9))^2+(V5598-INDEX('[1]Center of Mass'!$B$8:$M$105,MATCH(A5598,'[1]Center of Mass'!$B$8:$B$105,0),10))^2))</f>
        <v>19.352306808000002</v>
      </c>
    </row>
    <row r="5599" spans="1:25">
      <c r="A5599" s="403" t="s">
        <v>24</v>
      </c>
      <c r="B5599" s="403" t="s">
        <v>486</v>
      </c>
      <c r="C5599" s="403" t="s">
        <v>343</v>
      </c>
      <c r="D5599" s="403" t="s">
        <v>344</v>
      </c>
      <c r="E5599" s="403" t="s">
        <v>1455</v>
      </c>
      <c r="F5599" s="403">
        <v>0</v>
      </c>
      <c r="O5599" s="403" t="s">
        <v>345</v>
      </c>
      <c r="R5599" s="403">
        <v>4</v>
      </c>
      <c r="S5599" s="403">
        <v>1.1184000000000001</v>
      </c>
      <c r="T5599" s="403">
        <v>4.2320000000000002</v>
      </c>
      <c r="U5599" s="403">
        <v>1.7629999999999999</v>
      </c>
      <c r="V5599" s="403">
        <v>9.1539999999999999</v>
      </c>
      <c r="W5599" s="403">
        <v>3.4</v>
      </c>
      <c r="X5599" s="404">
        <v>0.20888000000000001</v>
      </c>
      <c r="Y5599" s="403">
        <f>X5599+(S5599*((U5599-INDEX('[1]Center of Mass'!$B$8:$M$105,MATCH(A5599,'[1]Center of Mass'!$B$8:$B$105,0),9))^2+(V5599-INDEX('[1]Center of Mass'!$B$8:$M$105,MATCH(A5599,'[1]Center of Mass'!$B$8:$B$105,0),10))^2))</f>
        <v>447.00560902400002</v>
      </c>
    </row>
    <row r="5600" spans="1:25">
      <c r="A5600" s="403" t="s">
        <v>24</v>
      </c>
      <c r="B5600" s="403" t="s">
        <v>487</v>
      </c>
      <c r="C5600" s="403" t="s">
        <v>343</v>
      </c>
      <c r="D5600" s="403" t="s">
        <v>344</v>
      </c>
      <c r="E5600" s="403" t="s">
        <v>1455</v>
      </c>
      <c r="F5600" s="403">
        <v>0</v>
      </c>
      <c r="O5600" s="403" t="s">
        <v>345</v>
      </c>
      <c r="R5600" s="403">
        <v>4</v>
      </c>
      <c r="S5600" s="403">
        <v>1.1184000000000001</v>
      </c>
      <c r="T5600" s="403">
        <v>4.2320000000000002</v>
      </c>
      <c r="U5600" s="403">
        <v>2.7879999999999998</v>
      </c>
      <c r="V5600" s="403">
        <v>9.1539999999999999</v>
      </c>
      <c r="W5600" s="403">
        <v>3.4</v>
      </c>
      <c r="X5600" s="404">
        <v>0.20888000000000001</v>
      </c>
      <c r="Y5600" s="403">
        <f>X5600+(S5600*((U5600-INDEX('[1]Center of Mass'!$B$8:$M$105,MATCH(A5600,'[1]Center of Mass'!$B$8:$B$105,0),9))^2+(V5600-INDEX('[1]Center of Mass'!$B$8:$M$105,MATCH(A5600,'[1]Center of Mass'!$B$8:$B$105,0),10))^2))</f>
        <v>402.95443330400008</v>
      </c>
    </row>
    <row r="5601" spans="1:25">
      <c r="A5601" s="403" t="s">
        <v>24</v>
      </c>
      <c r="B5601" s="403" t="s">
        <v>488</v>
      </c>
      <c r="C5601" s="403" t="s">
        <v>343</v>
      </c>
      <c r="D5601" s="403" t="s">
        <v>344</v>
      </c>
      <c r="E5601" s="403" t="s">
        <v>1455</v>
      </c>
      <c r="F5601" s="403">
        <v>0</v>
      </c>
      <c r="O5601" s="403" t="s">
        <v>345</v>
      </c>
      <c r="R5601" s="403">
        <v>4</v>
      </c>
      <c r="S5601" s="403">
        <v>1.4185000000000001</v>
      </c>
      <c r="T5601" s="403">
        <v>4.782</v>
      </c>
      <c r="U5601" s="403">
        <v>3.95</v>
      </c>
      <c r="V5601" s="403">
        <v>9.1539999999999999</v>
      </c>
      <c r="W5601" s="403">
        <v>3.4</v>
      </c>
      <c r="X5601" s="404">
        <v>0.34050999999999998</v>
      </c>
      <c r="Y5601" s="403">
        <f>X5601+(S5601*((U5601-INDEX('[1]Center of Mass'!$B$8:$M$105,MATCH(A5601,'[1]Center of Mass'!$B$8:$B$105,0),9))^2+(V5601-INDEX('[1]Center of Mass'!$B$8:$M$105,MATCH(A5601,'[1]Center of Mass'!$B$8:$B$105,0),10))^2))</f>
        <v>451.42039639250004</v>
      </c>
    </row>
    <row r="5602" spans="1:25">
      <c r="A5602" s="403" t="s">
        <v>24</v>
      </c>
      <c r="B5602" s="403" t="s">
        <v>489</v>
      </c>
      <c r="C5602" s="403" t="s">
        <v>343</v>
      </c>
      <c r="D5602" s="403" t="s">
        <v>344</v>
      </c>
      <c r="E5602" s="403" t="s">
        <v>1455</v>
      </c>
      <c r="F5602" s="403">
        <v>0</v>
      </c>
      <c r="O5602" s="403" t="s">
        <v>345</v>
      </c>
      <c r="R5602" s="403">
        <v>4</v>
      </c>
      <c r="S5602" s="403">
        <v>1.4185000000000001</v>
      </c>
      <c r="T5602" s="403">
        <v>4.782</v>
      </c>
      <c r="U5602" s="403">
        <v>5.25</v>
      </c>
      <c r="V5602" s="403">
        <v>9.1539999999999999</v>
      </c>
      <c r="W5602" s="403">
        <v>3.4</v>
      </c>
      <c r="X5602" s="404">
        <v>0.34050999999999998</v>
      </c>
      <c r="Y5602" s="403">
        <f>X5602+(S5602*((U5602-INDEX('[1]Center of Mass'!$B$8:$M$105,MATCH(A5602,'[1]Center of Mass'!$B$8:$B$105,0),9))^2+(V5602-INDEX('[1]Center of Mass'!$B$8:$M$105,MATCH(A5602,'[1]Center of Mass'!$B$8:$B$105,0),10))^2))</f>
        <v>389.13207549250006</v>
      </c>
    </row>
    <row r="5603" spans="1:25">
      <c r="A5603" s="403" t="s">
        <v>24</v>
      </c>
      <c r="B5603" s="403" t="s">
        <v>490</v>
      </c>
      <c r="C5603" s="403" t="s">
        <v>343</v>
      </c>
      <c r="D5603" s="403" t="s">
        <v>344</v>
      </c>
      <c r="E5603" s="403" t="s">
        <v>1455</v>
      </c>
      <c r="F5603" s="403">
        <v>0</v>
      </c>
      <c r="O5603" s="403" t="s">
        <v>345</v>
      </c>
      <c r="R5603" s="403">
        <v>4</v>
      </c>
      <c r="S5603" s="403">
        <v>1.4185000000000001</v>
      </c>
      <c r="T5603" s="403">
        <v>4.782</v>
      </c>
      <c r="U5603" s="403">
        <v>6.55</v>
      </c>
      <c r="V5603" s="403">
        <v>9.1539999999999999</v>
      </c>
      <c r="W5603" s="403">
        <v>3.4</v>
      </c>
      <c r="X5603" s="404">
        <v>0.34050999999999998</v>
      </c>
      <c r="Y5603" s="403">
        <f>X5603+(S5603*((U5603-INDEX('[1]Center of Mass'!$B$8:$M$105,MATCH(A5603,'[1]Center of Mass'!$B$8:$B$105,0),9))^2+(V5603-INDEX('[1]Center of Mass'!$B$8:$M$105,MATCH(A5603,'[1]Center of Mass'!$B$8:$B$105,0),10))^2))</f>
        <v>331.63828459249999</v>
      </c>
    </row>
    <row r="5604" spans="1:25">
      <c r="A5604" s="403" t="s">
        <v>24</v>
      </c>
      <c r="B5604" s="403" t="s">
        <v>491</v>
      </c>
      <c r="C5604" s="403" t="s">
        <v>343</v>
      </c>
      <c r="D5604" s="403" t="s">
        <v>344</v>
      </c>
      <c r="E5604" s="403" t="s">
        <v>1455</v>
      </c>
      <c r="F5604" s="403">
        <v>0</v>
      </c>
      <c r="O5604" s="403" t="s">
        <v>345</v>
      </c>
      <c r="R5604" s="403">
        <v>4</v>
      </c>
      <c r="S5604" s="403">
        <v>1.2547999999999999</v>
      </c>
      <c r="T5604" s="403">
        <v>4.4820000000000002</v>
      </c>
      <c r="U5604" s="403">
        <v>7.7750000000000004</v>
      </c>
      <c r="V5604" s="403">
        <v>9.1539999999999999</v>
      </c>
      <c r="W5604" s="403">
        <v>3.4</v>
      </c>
      <c r="X5604" s="404">
        <v>0.26279000000000002</v>
      </c>
      <c r="Y5604" s="403">
        <f>X5604+(S5604*((U5604-INDEX('[1]Center of Mass'!$B$8:$M$105,MATCH(A5604,'[1]Center of Mass'!$B$8:$B$105,0),9))^2+(V5604-INDEX('[1]Center of Mass'!$B$8:$M$105,MATCH(A5604,'[1]Center of Mass'!$B$8:$B$105,0),10))^2))</f>
        <v>249.284224384</v>
      </c>
    </row>
    <row r="5605" spans="1:25">
      <c r="A5605" s="403" t="s">
        <v>24</v>
      </c>
      <c r="B5605" s="403" t="s">
        <v>492</v>
      </c>
      <c r="C5605" s="403" t="s">
        <v>343</v>
      </c>
      <c r="D5605" s="403" t="s">
        <v>344</v>
      </c>
      <c r="E5605" s="403" t="s">
        <v>1455</v>
      </c>
      <c r="F5605" s="403">
        <v>0</v>
      </c>
      <c r="O5605" s="403" t="s">
        <v>345</v>
      </c>
      <c r="R5605" s="403">
        <v>4</v>
      </c>
      <c r="S5605" s="403">
        <v>1.2547999999999999</v>
      </c>
      <c r="T5605" s="403">
        <v>4.4820000000000002</v>
      </c>
      <c r="U5605" s="403">
        <v>8.9250000000000007</v>
      </c>
      <c r="V5605" s="403">
        <v>9.1539999999999999</v>
      </c>
      <c r="W5605" s="403">
        <v>3.4</v>
      </c>
      <c r="X5605" s="404">
        <v>0.26279000000000002</v>
      </c>
      <c r="Y5605" s="403">
        <f>X5605+(S5605*((U5605-INDEX('[1]Center of Mass'!$B$8:$M$105,MATCH(A5605,'[1]Center of Mass'!$B$8:$B$105,0),9))^2+(V5605-INDEX('[1]Center of Mass'!$B$8:$M$105,MATCH(A5605,'[1]Center of Mass'!$B$8:$B$105,0),10))^2))</f>
        <v>211.36454482399998</v>
      </c>
    </row>
    <row r="5606" spans="1:25">
      <c r="A5606" s="403" t="s">
        <v>24</v>
      </c>
      <c r="B5606" s="403" t="s">
        <v>493</v>
      </c>
      <c r="C5606" s="403" t="s">
        <v>343</v>
      </c>
      <c r="D5606" s="403" t="s">
        <v>344</v>
      </c>
      <c r="E5606" s="403" t="s">
        <v>1455</v>
      </c>
      <c r="F5606" s="403">
        <v>0</v>
      </c>
      <c r="O5606" s="403" t="s">
        <v>345</v>
      </c>
      <c r="R5606" s="403">
        <v>4</v>
      </c>
      <c r="S5606" s="403">
        <v>1.7414000000000001</v>
      </c>
      <c r="T5606" s="403">
        <v>5.3739999999999997</v>
      </c>
      <c r="U5606" s="403">
        <v>10.298</v>
      </c>
      <c r="V5606" s="403">
        <v>9.1539999999999999</v>
      </c>
      <c r="W5606" s="403">
        <v>3.4</v>
      </c>
      <c r="X5606" s="404">
        <v>0.54237000000000002</v>
      </c>
      <c r="Y5606" s="403">
        <f>X5606+(S5606*((U5606-INDEX('[1]Center of Mass'!$B$8:$M$105,MATCH(A5606,'[1]Center of Mass'!$B$8:$B$105,0),9))^2+(V5606-INDEX('[1]Center of Mass'!$B$8:$M$105,MATCH(A5606,'[1]Center of Mass'!$B$8:$B$105,0),10))^2))</f>
        <v>236.71062877100007</v>
      </c>
    </row>
    <row r="5607" spans="1:25">
      <c r="A5607" s="403" t="s">
        <v>24</v>
      </c>
      <c r="B5607" s="403" t="s">
        <v>494</v>
      </c>
      <c r="C5607" s="403" t="s">
        <v>343</v>
      </c>
      <c r="D5607" s="403" t="s">
        <v>344</v>
      </c>
      <c r="E5607" s="403" t="s">
        <v>1455</v>
      </c>
      <c r="F5607" s="403">
        <v>0</v>
      </c>
      <c r="O5607" s="403" t="s">
        <v>345</v>
      </c>
      <c r="R5607" s="403">
        <v>4</v>
      </c>
      <c r="S5607" s="403">
        <v>1.7503</v>
      </c>
      <c r="T5607" s="403">
        <v>5.39</v>
      </c>
      <c r="U5607" s="403">
        <v>11.898</v>
      </c>
      <c r="V5607" s="403">
        <v>9.1539999999999999</v>
      </c>
      <c r="W5607" s="403">
        <v>3.4</v>
      </c>
      <c r="X5607" s="404">
        <v>0.54896</v>
      </c>
      <c r="Y5607" s="403">
        <f>X5607+(S5607*((U5607-INDEX('[1]Center of Mass'!$B$8:$M$105,MATCH(A5607,'[1]Center of Mass'!$B$8:$B$105,0),9))^2+(V5607-INDEX('[1]Center of Mass'!$B$8:$M$105,MATCH(A5607,'[1]Center of Mass'!$B$8:$B$105,0),10))^2))</f>
        <v>179.72465931950003</v>
      </c>
    </row>
    <row r="5608" spans="1:25">
      <c r="A5608" s="403" t="s">
        <v>24</v>
      </c>
      <c r="B5608" s="403" t="s">
        <v>495</v>
      </c>
      <c r="C5608" s="403" t="s">
        <v>343</v>
      </c>
      <c r="D5608" s="403" t="s">
        <v>344</v>
      </c>
      <c r="E5608" s="403" t="s">
        <v>1455</v>
      </c>
      <c r="F5608" s="403">
        <v>0</v>
      </c>
      <c r="O5608" s="403" t="s">
        <v>345</v>
      </c>
      <c r="R5608" s="403">
        <v>4</v>
      </c>
      <c r="S5608" s="403">
        <v>1.2037</v>
      </c>
      <c r="T5608" s="403">
        <v>4.3890000000000002</v>
      </c>
      <c r="U5608" s="403">
        <v>13.252000000000001</v>
      </c>
      <c r="V5608" s="403">
        <v>9.1539999999999999</v>
      </c>
      <c r="W5608" s="403">
        <v>3.4</v>
      </c>
      <c r="X5608" s="404">
        <v>0.24149999999999999</v>
      </c>
      <c r="Y5608" s="403">
        <f>X5608+(S5608*((U5608-INDEX('[1]Center of Mass'!$B$8:$M$105,MATCH(A5608,'[1]Center of Mass'!$B$8:$B$105,0),9))^2+(V5608-INDEX('[1]Center of Mass'!$B$8:$M$105,MATCH(A5608,'[1]Center of Mass'!$B$8:$B$105,0),10))^2))</f>
        <v>94.406292576099986</v>
      </c>
    </row>
    <row r="5609" spans="1:25">
      <c r="A5609" s="403" t="s">
        <v>24</v>
      </c>
      <c r="B5609" s="403" t="s">
        <v>496</v>
      </c>
      <c r="C5609" s="403" t="s">
        <v>343</v>
      </c>
      <c r="D5609" s="403" t="s">
        <v>344</v>
      </c>
      <c r="E5609" s="403" t="s">
        <v>1455</v>
      </c>
      <c r="F5609" s="403">
        <v>0</v>
      </c>
      <c r="O5609" s="403" t="s">
        <v>345</v>
      </c>
      <c r="R5609" s="403">
        <v>4</v>
      </c>
      <c r="S5609" s="403">
        <v>1.2037</v>
      </c>
      <c r="T5609" s="403">
        <v>4.3890000000000002</v>
      </c>
      <c r="U5609" s="403">
        <v>14.355</v>
      </c>
      <c r="V5609" s="403">
        <v>9.1539999999999999</v>
      </c>
      <c r="W5609" s="403">
        <v>3.4</v>
      </c>
      <c r="X5609" s="404">
        <v>0.24149999999999999</v>
      </c>
      <c r="Y5609" s="403">
        <f>X5609+(S5609*((U5609-INDEX('[1]Center of Mass'!$B$8:$M$105,MATCH(A5609,'[1]Center of Mass'!$B$8:$B$105,0),9))^2+(V5609-INDEX('[1]Center of Mass'!$B$8:$M$105,MATCH(A5609,'[1]Center of Mass'!$B$8:$B$105,0),10))^2))</f>
        <v>73.998506387999996</v>
      </c>
    </row>
    <row r="5610" spans="1:25">
      <c r="A5610" s="403" t="s">
        <v>24</v>
      </c>
      <c r="B5610" s="403" t="s">
        <v>497</v>
      </c>
      <c r="C5610" s="403" t="s">
        <v>343</v>
      </c>
      <c r="D5610" s="403" t="s">
        <v>344</v>
      </c>
      <c r="E5610" s="403" t="s">
        <v>1455</v>
      </c>
      <c r="F5610" s="403">
        <v>0</v>
      </c>
      <c r="O5610" s="403" t="s">
        <v>345</v>
      </c>
      <c r="R5610" s="403">
        <v>4</v>
      </c>
      <c r="S5610" s="403">
        <v>1.2037</v>
      </c>
      <c r="T5610" s="403">
        <v>4.3890000000000002</v>
      </c>
      <c r="U5610" s="403">
        <v>15.458</v>
      </c>
      <c r="V5610" s="403">
        <v>9.1539999999999999</v>
      </c>
      <c r="W5610" s="403">
        <v>3.4</v>
      </c>
      <c r="X5610" s="404">
        <v>0.24149999999999999</v>
      </c>
      <c r="Y5610" s="403">
        <f>X5610+(S5610*((U5610-INDEX('[1]Center of Mass'!$B$8:$M$105,MATCH(A5610,'[1]Center of Mass'!$B$8:$B$105,0),9))^2+(V5610-INDEX('[1]Center of Mass'!$B$8:$M$105,MATCH(A5610,'[1]Center of Mass'!$B$8:$B$105,0),10))^2))</f>
        <v>56.519584706499998</v>
      </c>
    </row>
    <row r="5611" spans="1:25">
      <c r="A5611" s="403" t="s">
        <v>24</v>
      </c>
      <c r="B5611" s="403" t="s">
        <v>704</v>
      </c>
      <c r="C5611" s="403" t="s">
        <v>343</v>
      </c>
      <c r="D5611" s="403" t="s">
        <v>344</v>
      </c>
      <c r="E5611" s="403" t="s">
        <v>1455</v>
      </c>
      <c r="F5611" s="403">
        <v>0</v>
      </c>
      <c r="O5611" s="403" t="s">
        <v>345</v>
      </c>
      <c r="R5611" s="403">
        <v>4</v>
      </c>
      <c r="S5611" s="403">
        <v>1.2989999999999999</v>
      </c>
      <c r="T5611" s="403">
        <v>4.5629999999999997</v>
      </c>
      <c r="U5611" s="403">
        <v>16.605</v>
      </c>
      <c r="V5611" s="403">
        <v>9.1539999999999999</v>
      </c>
      <c r="W5611" s="403">
        <v>3.4</v>
      </c>
      <c r="X5611" s="404">
        <v>0.2823</v>
      </c>
      <c r="Y5611" s="403">
        <f>X5611+(S5611*((U5611-INDEX('[1]Center of Mass'!$B$8:$M$105,MATCH(A5611,'[1]Center of Mass'!$B$8:$B$105,0),9))^2+(V5611-INDEX('[1]Center of Mass'!$B$8:$M$105,MATCH(A5611,'[1]Center of Mass'!$B$8:$B$105,0),10))^2))</f>
        <v>44.753227260000003</v>
      </c>
    </row>
    <row r="5612" spans="1:25">
      <c r="A5612" s="403" t="s">
        <v>24</v>
      </c>
      <c r="B5612" s="403" t="s">
        <v>707</v>
      </c>
      <c r="C5612" s="403" t="s">
        <v>343</v>
      </c>
      <c r="D5612" s="403" t="s">
        <v>344</v>
      </c>
      <c r="E5612" s="403" t="s">
        <v>1455</v>
      </c>
      <c r="F5612" s="403">
        <v>0</v>
      </c>
      <c r="O5612" s="403" t="s">
        <v>345</v>
      </c>
      <c r="R5612" s="403">
        <v>4</v>
      </c>
      <c r="S5612" s="403">
        <v>0.93159999999999998</v>
      </c>
      <c r="T5612" s="403">
        <v>3.8679999999999999</v>
      </c>
      <c r="U5612" s="403">
        <v>1.7629999999999999</v>
      </c>
      <c r="V5612" s="403">
        <v>10.154</v>
      </c>
      <c r="W5612" s="403">
        <v>3.4</v>
      </c>
      <c r="X5612" s="404">
        <v>0.14568999999999999</v>
      </c>
      <c r="Y5612" s="403">
        <f>X5612+(S5612*((U5612-INDEX('[1]Center of Mass'!$B$8:$M$105,MATCH(A5612,'[1]Center of Mass'!$B$8:$B$105,0),9))^2+(V5612-INDEX('[1]Center of Mass'!$B$8:$M$105,MATCH(A5612,'[1]Center of Mass'!$B$8:$B$105,0),10))^2))</f>
        <v>367.24486857599999</v>
      </c>
    </row>
    <row r="5613" spans="1:25">
      <c r="A5613" s="403" t="s">
        <v>24</v>
      </c>
      <c r="B5613" s="403" t="s">
        <v>708</v>
      </c>
      <c r="C5613" s="403" t="s">
        <v>343</v>
      </c>
      <c r="D5613" s="403" t="s">
        <v>344</v>
      </c>
      <c r="E5613" s="403" t="s">
        <v>1455</v>
      </c>
      <c r="F5613" s="403">
        <v>0</v>
      </c>
      <c r="O5613" s="403" t="s">
        <v>345</v>
      </c>
      <c r="R5613" s="403">
        <v>4</v>
      </c>
      <c r="S5613" s="403">
        <v>0.93159999999999998</v>
      </c>
      <c r="T5613" s="403">
        <v>3.8679999999999999</v>
      </c>
      <c r="U5613" s="403">
        <v>2.7879999999999998</v>
      </c>
      <c r="V5613" s="403">
        <v>10.154</v>
      </c>
      <c r="W5613" s="403">
        <v>3.4</v>
      </c>
      <c r="X5613" s="404">
        <v>0.14568999999999999</v>
      </c>
      <c r="Y5613" s="403">
        <f>X5613+(S5613*((U5613-INDEX('[1]Center of Mass'!$B$8:$M$105,MATCH(A5613,'[1]Center of Mass'!$B$8:$B$105,0),9))^2+(V5613-INDEX('[1]Center of Mass'!$B$8:$M$105,MATCH(A5613,'[1]Center of Mass'!$B$8:$B$105,0),10))^2))</f>
        <v>330.55131054600002</v>
      </c>
    </row>
    <row r="5614" spans="1:25">
      <c r="A5614" s="403" t="s">
        <v>24</v>
      </c>
      <c r="B5614" s="403" t="s">
        <v>709</v>
      </c>
      <c r="C5614" s="403" t="s">
        <v>343</v>
      </c>
      <c r="D5614" s="403" t="s">
        <v>344</v>
      </c>
      <c r="E5614" s="403" t="s">
        <v>1455</v>
      </c>
      <c r="F5614" s="403">
        <v>0</v>
      </c>
      <c r="O5614" s="403" t="s">
        <v>345</v>
      </c>
      <c r="R5614" s="403">
        <v>4</v>
      </c>
      <c r="S5614" s="403">
        <v>1.1815</v>
      </c>
      <c r="T5614" s="403">
        <v>4.4180000000000001</v>
      </c>
      <c r="U5614" s="403">
        <v>3.95</v>
      </c>
      <c r="V5614" s="403">
        <v>10.154</v>
      </c>
      <c r="W5614" s="403">
        <v>3.4</v>
      </c>
      <c r="X5614" s="404">
        <v>0.24773000000000001</v>
      </c>
      <c r="Y5614" s="403">
        <f>X5614+(S5614*((U5614-INDEX('[1]Center of Mass'!$B$8:$M$105,MATCH(A5614,'[1]Center of Mass'!$B$8:$B$105,0),9))^2+(V5614-INDEX('[1]Center of Mass'!$B$8:$M$105,MATCH(A5614,'[1]Center of Mass'!$B$8:$B$105,0),10))^2))</f>
        <v>369.53005060750002</v>
      </c>
    </row>
    <row r="5615" spans="1:25">
      <c r="A5615" s="403" t="s">
        <v>24</v>
      </c>
      <c r="B5615" s="403" t="s">
        <v>710</v>
      </c>
      <c r="C5615" s="403" t="s">
        <v>343</v>
      </c>
      <c r="D5615" s="403" t="s">
        <v>344</v>
      </c>
      <c r="E5615" s="403" t="s">
        <v>1455</v>
      </c>
      <c r="F5615" s="403">
        <v>0</v>
      </c>
      <c r="O5615" s="403" t="s">
        <v>345</v>
      </c>
      <c r="R5615" s="403">
        <v>4</v>
      </c>
      <c r="S5615" s="403">
        <v>1.1815</v>
      </c>
      <c r="T5615" s="403">
        <v>4.4180000000000001</v>
      </c>
      <c r="U5615" s="403">
        <v>5.25</v>
      </c>
      <c r="V5615" s="403">
        <v>10.154</v>
      </c>
      <c r="W5615" s="403">
        <v>3.4</v>
      </c>
      <c r="X5615" s="404">
        <v>0.24773000000000001</v>
      </c>
      <c r="Y5615" s="403">
        <f>X5615+(S5615*((U5615-INDEX('[1]Center of Mass'!$B$8:$M$105,MATCH(A5615,'[1]Center of Mass'!$B$8:$B$105,0),9))^2+(V5615-INDEX('[1]Center of Mass'!$B$8:$M$105,MATCH(A5615,'[1]Center of Mass'!$B$8:$B$105,0),10))^2))</f>
        <v>317.64873150749997</v>
      </c>
    </row>
    <row r="5616" spans="1:25">
      <c r="A5616" s="403" t="s">
        <v>24</v>
      </c>
      <c r="B5616" s="403" t="s">
        <v>711</v>
      </c>
      <c r="C5616" s="403" t="s">
        <v>343</v>
      </c>
      <c r="D5616" s="403" t="s">
        <v>344</v>
      </c>
      <c r="E5616" s="403" t="s">
        <v>1455</v>
      </c>
      <c r="F5616" s="403">
        <v>0</v>
      </c>
      <c r="O5616" s="403" t="s">
        <v>345</v>
      </c>
      <c r="R5616" s="403">
        <v>4</v>
      </c>
      <c r="S5616" s="403">
        <v>1.1815</v>
      </c>
      <c r="T5616" s="403">
        <v>4.4180000000000001</v>
      </c>
      <c r="U5616" s="403">
        <v>6.55</v>
      </c>
      <c r="V5616" s="403">
        <v>10.154</v>
      </c>
      <c r="W5616" s="403">
        <v>3.4</v>
      </c>
      <c r="X5616" s="404">
        <v>0.24773000000000001</v>
      </c>
      <c r="Y5616" s="403">
        <f>X5616+(S5616*((U5616-INDEX('[1]Center of Mass'!$B$8:$M$105,MATCH(A5616,'[1]Center of Mass'!$B$8:$B$105,0),9))^2+(V5616-INDEX('[1]Center of Mass'!$B$8:$M$105,MATCH(A5616,'[1]Center of Mass'!$B$8:$B$105,0),10))^2))</f>
        <v>269.76088240749999</v>
      </c>
    </row>
    <row r="5617" spans="1:25">
      <c r="A5617" s="403" t="s">
        <v>24</v>
      </c>
      <c r="B5617" s="403" t="s">
        <v>712</v>
      </c>
      <c r="C5617" s="403" t="s">
        <v>343</v>
      </c>
      <c r="D5617" s="403" t="s">
        <v>344</v>
      </c>
      <c r="E5617" s="403" t="s">
        <v>1455</v>
      </c>
      <c r="F5617" s="403">
        <v>0</v>
      </c>
      <c r="O5617" s="403" t="s">
        <v>345</v>
      </c>
      <c r="R5617" s="403">
        <v>4</v>
      </c>
      <c r="S5617" s="403">
        <v>1.0451999999999999</v>
      </c>
      <c r="T5617" s="403">
        <v>4.1180000000000003</v>
      </c>
      <c r="U5617" s="403">
        <v>7.7750000000000004</v>
      </c>
      <c r="V5617" s="403">
        <v>10.154</v>
      </c>
      <c r="W5617" s="403">
        <v>3.4</v>
      </c>
      <c r="X5617" s="404">
        <v>0.18712999999999999</v>
      </c>
      <c r="Y5617" s="403">
        <f>X5617+(S5617*((U5617-INDEX('[1]Center of Mass'!$B$8:$M$105,MATCH(A5617,'[1]Center of Mass'!$B$8:$B$105,0),9))^2+(V5617-INDEX('[1]Center of Mass'!$B$8:$M$105,MATCH(A5617,'[1]Center of Mass'!$B$8:$B$105,0),10))^2))</f>
        <v>201.92231081599999</v>
      </c>
    </row>
    <row r="5618" spans="1:25">
      <c r="A5618" s="403" t="s">
        <v>24</v>
      </c>
      <c r="B5618" s="403" t="s">
        <v>713</v>
      </c>
      <c r="C5618" s="403" t="s">
        <v>343</v>
      </c>
      <c r="D5618" s="403" t="s">
        <v>344</v>
      </c>
      <c r="E5618" s="403" t="s">
        <v>1455</v>
      </c>
      <c r="F5618" s="403">
        <v>0</v>
      </c>
      <c r="O5618" s="403" t="s">
        <v>345</v>
      </c>
      <c r="R5618" s="403">
        <v>4</v>
      </c>
      <c r="S5618" s="403">
        <v>1.0451999999999999</v>
      </c>
      <c r="T5618" s="403">
        <v>4.1180000000000003</v>
      </c>
      <c r="U5618" s="403">
        <v>8.9250000000000007</v>
      </c>
      <c r="V5618" s="403">
        <v>10.154</v>
      </c>
      <c r="W5618" s="403">
        <v>3.4</v>
      </c>
      <c r="X5618" s="404">
        <v>0.18712999999999999</v>
      </c>
      <c r="Y5618" s="403">
        <f>X5618+(S5618*((U5618-INDEX('[1]Center of Mass'!$B$8:$M$105,MATCH(A5618,'[1]Center of Mass'!$B$8:$B$105,0),9))^2+(V5618-INDEX('[1]Center of Mass'!$B$8:$M$105,MATCH(A5618,'[1]Center of Mass'!$B$8:$B$105,0),10))^2))</f>
        <v>170.33668037599998</v>
      </c>
    </row>
    <row r="5619" spans="1:25">
      <c r="A5619" s="403" t="s">
        <v>24</v>
      </c>
      <c r="B5619" s="403" t="s">
        <v>714</v>
      </c>
      <c r="C5619" s="403" t="s">
        <v>343</v>
      </c>
      <c r="D5619" s="403" t="s">
        <v>344</v>
      </c>
      <c r="E5619" s="403" t="s">
        <v>1455</v>
      </c>
      <c r="F5619" s="403">
        <v>0</v>
      </c>
      <c r="O5619" s="403" t="s">
        <v>345</v>
      </c>
      <c r="R5619" s="403">
        <v>4</v>
      </c>
      <c r="S5619" s="403">
        <v>1.4504999999999999</v>
      </c>
      <c r="T5619" s="403">
        <v>5.01</v>
      </c>
      <c r="U5619" s="403">
        <v>10.298</v>
      </c>
      <c r="V5619" s="403">
        <v>10.154</v>
      </c>
      <c r="W5619" s="403">
        <v>3.4</v>
      </c>
      <c r="X5619" s="404">
        <v>0.40770000000000001</v>
      </c>
      <c r="Y5619" s="403">
        <f>X5619+(S5619*((U5619-INDEX('[1]Center of Mass'!$B$8:$M$105,MATCH(A5619,'[1]Center of Mass'!$B$8:$B$105,0),9))^2+(V5619-INDEX('[1]Center of Mass'!$B$8:$M$105,MATCH(A5619,'[1]Center of Mass'!$B$8:$B$105,0),10))^2))</f>
        <v>189.22764713250001</v>
      </c>
    </row>
    <row r="5620" spans="1:25">
      <c r="A5620" s="403" t="s">
        <v>24</v>
      </c>
      <c r="B5620" s="403" t="s">
        <v>715</v>
      </c>
      <c r="C5620" s="403" t="s">
        <v>343</v>
      </c>
      <c r="D5620" s="403" t="s">
        <v>344</v>
      </c>
      <c r="E5620" s="403" t="s">
        <v>1455</v>
      </c>
      <c r="F5620" s="403">
        <v>0</v>
      </c>
      <c r="O5620" s="403" t="s">
        <v>345</v>
      </c>
      <c r="R5620" s="403">
        <v>4</v>
      </c>
      <c r="S5620" s="403">
        <v>1.4579</v>
      </c>
      <c r="T5620" s="403">
        <v>5.0259999999999998</v>
      </c>
      <c r="U5620" s="403">
        <v>11.898</v>
      </c>
      <c r="V5620" s="403">
        <v>10.154</v>
      </c>
      <c r="W5620" s="403">
        <v>3.4</v>
      </c>
      <c r="X5620" s="404">
        <v>0.41295999999999999</v>
      </c>
      <c r="Y5620" s="403">
        <f>X5620+(S5620*((U5620-INDEX('[1]Center of Mass'!$B$8:$M$105,MATCH(A5620,'[1]Center of Mass'!$B$8:$B$105,0),9))^2+(V5620-INDEX('[1]Center of Mass'!$B$8:$M$105,MATCH(A5620,'[1]Center of Mass'!$B$8:$B$105,0),10))^2))</f>
        <v>141.71928331350003</v>
      </c>
    </row>
    <row r="5621" spans="1:25">
      <c r="A5621" s="403" t="s">
        <v>24</v>
      </c>
      <c r="B5621" s="403" t="s">
        <v>716</v>
      </c>
      <c r="C5621" s="403" t="s">
        <v>343</v>
      </c>
      <c r="D5621" s="403" t="s">
        <v>344</v>
      </c>
      <c r="E5621" s="403" t="s">
        <v>1455</v>
      </c>
      <c r="F5621" s="403">
        <v>0</v>
      </c>
      <c r="O5621" s="403" t="s">
        <v>345</v>
      </c>
      <c r="R5621" s="403">
        <v>4</v>
      </c>
      <c r="S5621" s="403">
        <v>1.0025999999999999</v>
      </c>
      <c r="T5621" s="403">
        <v>4.024</v>
      </c>
      <c r="U5621" s="403">
        <v>13.252000000000001</v>
      </c>
      <c r="V5621" s="403">
        <v>10.154</v>
      </c>
      <c r="W5621" s="403">
        <v>3.4</v>
      </c>
      <c r="X5621" s="404">
        <v>0.17069999999999999</v>
      </c>
      <c r="Y5621" s="403">
        <f>X5621+(S5621*((U5621-INDEX('[1]Center of Mass'!$B$8:$M$105,MATCH(A5621,'[1]Center of Mass'!$B$8:$B$105,0),9))^2+(V5621-INDEX('[1]Center of Mass'!$B$8:$M$105,MATCH(A5621,'[1]Center of Mass'!$B$8:$B$105,0),10))^2))</f>
        <v>73.145395177799983</v>
      </c>
    </row>
    <row r="5622" spans="1:25">
      <c r="A5622" s="403" t="s">
        <v>24</v>
      </c>
      <c r="B5622" s="403" t="s">
        <v>717</v>
      </c>
      <c r="C5622" s="403" t="s">
        <v>343</v>
      </c>
      <c r="D5622" s="403" t="s">
        <v>344</v>
      </c>
      <c r="E5622" s="403" t="s">
        <v>1455</v>
      </c>
      <c r="F5622" s="403">
        <v>0</v>
      </c>
      <c r="O5622" s="403" t="s">
        <v>345</v>
      </c>
      <c r="R5622" s="403">
        <v>4</v>
      </c>
      <c r="S5622" s="403">
        <v>1.0025999999999999</v>
      </c>
      <c r="T5622" s="403">
        <v>4.024</v>
      </c>
      <c r="U5622" s="403">
        <v>14.355</v>
      </c>
      <c r="V5622" s="403">
        <v>10.154</v>
      </c>
      <c r="W5622" s="403">
        <v>3.4</v>
      </c>
      <c r="X5622" s="404">
        <v>0.17069999999999999</v>
      </c>
      <c r="Y5622" s="403">
        <f>X5622+(S5622*((U5622-INDEX('[1]Center of Mass'!$B$8:$M$105,MATCH(A5622,'[1]Center of Mass'!$B$8:$B$105,0),9))^2+(V5622-INDEX('[1]Center of Mass'!$B$8:$M$105,MATCH(A5622,'[1]Center of Mass'!$B$8:$B$105,0),10))^2))</f>
        <v>56.147101223999996</v>
      </c>
    </row>
    <row r="5623" spans="1:25">
      <c r="A5623" s="403" t="s">
        <v>24</v>
      </c>
      <c r="B5623" s="403" t="s">
        <v>718</v>
      </c>
      <c r="C5623" s="403" t="s">
        <v>343</v>
      </c>
      <c r="D5623" s="403" t="s">
        <v>344</v>
      </c>
      <c r="E5623" s="403" t="s">
        <v>1455</v>
      </c>
      <c r="F5623" s="403">
        <v>0</v>
      </c>
      <c r="O5623" s="403" t="s">
        <v>345</v>
      </c>
      <c r="R5623" s="403">
        <v>4</v>
      </c>
      <c r="S5623" s="403">
        <v>1.0025999999999999</v>
      </c>
      <c r="T5623" s="403">
        <v>4.024</v>
      </c>
      <c r="U5623" s="403">
        <v>15.458</v>
      </c>
      <c r="V5623" s="403">
        <v>10.154</v>
      </c>
      <c r="W5623" s="403">
        <v>3.4</v>
      </c>
      <c r="X5623" s="404">
        <v>0.17069999999999999</v>
      </c>
      <c r="Y5623" s="403">
        <f>X5623+(S5623*((U5623-INDEX('[1]Center of Mass'!$B$8:$M$105,MATCH(A5623,'[1]Center of Mass'!$B$8:$B$105,0),9))^2+(V5623-INDEX('[1]Center of Mass'!$B$8:$M$105,MATCH(A5623,'[1]Center of Mass'!$B$8:$B$105,0),10))^2))</f>
        <v>41.588351636999995</v>
      </c>
    </row>
    <row r="5624" spans="1:25">
      <c r="A5624" s="403" t="s">
        <v>24</v>
      </c>
      <c r="B5624" s="403" t="s">
        <v>719</v>
      </c>
      <c r="C5624" s="403" t="s">
        <v>343</v>
      </c>
      <c r="D5624" s="403" t="s">
        <v>344</v>
      </c>
      <c r="E5624" s="403" t="s">
        <v>1455</v>
      </c>
      <c r="F5624" s="403">
        <v>0</v>
      </c>
      <c r="O5624" s="403" t="s">
        <v>345</v>
      </c>
      <c r="R5624" s="403">
        <v>4</v>
      </c>
      <c r="S5624" s="403">
        <v>1.0820000000000001</v>
      </c>
      <c r="T5624" s="403">
        <v>4.1989999999999998</v>
      </c>
      <c r="U5624" s="403">
        <v>16.605</v>
      </c>
      <c r="V5624" s="403">
        <v>10.154</v>
      </c>
      <c r="W5624" s="403">
        <v>3.4</v>
      </c>
      <c r="X5624" s="404">
        <v>0.20227000000000001</v>
      </c>
      <c r="Y5624" s="403">
        <f>X5624+(S5624*((U5624-INDEX('[1]Center of Mass'!$B$8:$M$105,MATCH(A5624,'[1]Center of Mass'!$B$8:$B$105,0),9))^2+(V5624-INDEX('[1]Center of Mass'!$B$8:$M$105,MATCH(A5624,'[1]Center of Mass'!$B$8:$B$105,0),10))^2))</f>
        <v>31.353850680000004</v>
      </c>
    </row>
    <row r="5625" spans="1:25">
      <c r="A5625" s="403" t="s">
        <v>24</v>
      </c>
      <c r="B5625" s="403" t="s">
        <v>720</v>
      </c>
      <c r="C5625" s="403" t="s">
        <v>343</v>
      </c>
      <c r="D5625" s="403" t="s">
        <v>344</v>
      </c>
      <c r="E5625" s="403" t="s">
        <v>1455</v>
      </c>
      <c r="F5625" s="403">
        <v>0</v>
      </c>
      <c r="O5625" s="403" t="s">
        <v>345</v>
      </c>
      <c r="R5625" s="403">
        <v>4</v>
      </c>
      <c r="S5625" s="403">
        <v>1.0906</v>
      </c>
      <c r="T5625" s="403">
        <v>4.218</v>
      </c>
      <c r="U5625" s="403">
        <v>17.8</v>
      </c>
      <c r="V5625" s="403">
        <v>10.154</v>
      </c>
      <c r="W5625" s="403">
        <v>3.4</v>
      </c>
      <c r="X5625" s="404">
        <v>0.20594999999999999</v>
      </c>
      <c r="Y5625" s="403">
        <f>X5625+(S5625*((U5625-INDEX('[1]Center of Mass'!$B$8:$M$105,MATCH(A5625,'[1]Center of Mass'!$B$8:$B$105,0),9))^2+(V5625-INDEX('[1]Center of Mass'!$B$8:$M$105,MATCH(A5625,'[1]Center of Mass'!$B$8:$B$105,0),10))^2))</f>
        <v>20.432223053000001</v>
      </c>
    </row>
    <row r="5626" spans="1:25">
      <c r="A5626" s="403" t="s">
        <v>24</v>
      </c>
      <c r="B5626" s="403" t="s">
        <v>722</v>
      </c>
      <c r="C5626" s="403" t="s">
        <v>343</v>
      </c>
      <c r="D5626" s="403" t="s">
        <v>344</v>
      </c>
      <c r="E5626" s="403" t="s">
        <v>1455</v>
      </c>
      <c r="F5626" s="403">
        <v>0</v>
      </c>
      <c r="O5626" s="403" t="s">
        <v>345</v>
      </c>
      <c r="R5626" s="403">
        <v>4</v>
      </c>
      <c r="S5626" s="403">
        <v>0.60589999999999999</v>
      </c>
      <c r="T5626" s="403">
        <v>3.2320000000000002</v>
      </c>
      <c r="U5626" s="403">
        <v>1.7629999999999999</v>
      </c>
      <c r="V5626" s="403">
        <v>10.904</v>
      </c>
      <c r="W5626" s="403">
        <v>3.4</v>
      </c>
      <c r="X5626" s="404">
        <v>7.0694000000000007E-2</v>
      </c>
      <c r="Y5626" s="403">
        <f>X5626+(S5626*((U5626-INDEX('[1]Center of Mass'!$B$8:$M$105,MATCH(A5626,'[1]Center of Mass'!$B$8:$B$105,0),9))^2+(V5626-INDEX('[1]Center of Mass'!$B$8:$M$105,MATCH(A5626,'[1]Center of Mass'!$B$8:$B$105,0),10))^2))</f>
        <v>237.14837297400001</v>
      </c>
    </row>
    <row r="5627" spans="1:25">
      <c r="A5627" s="403" t="s">
        <v>24</v>
      </c>
      <c r="B5627" s="403" t="s">
        <v>723</v>
      </c>
      <c r="C5627" s="403" t="s">
        <v>343</v>
      </c>
      <c r="D5627" s="403" t="s">
        <v>344</v>
      </c>
      <c r="E5627" s="403" t="s">
        <v>1455</v>
      </c>
      <c r="F5627" s="403">
        <v>0</v>
      </c>
      <c r="O5627" s="403" t="s">
        <v>345</v>
      </c>
      <c r="R5627" s="403">
        <v>4</v>
      </c>
      <c r="S5627" s="403">
        <v>0.60589999999999999</v>
      </c>
      <c r="T5627" s="403">
        <v>3.2320000000000002</v>
      </c>
      <c r="U5627" s="403">
        <v>2.7879999999999998</v>
      </c>
      <c r="V5627" s="403">
        <v>10.904</v>
      </c>
      <c r="W5627" s="403">
        <v>3.4</v>
      </c>
      <c r="X5627" s="404">
        <v>7.0694000000000007E-2</v>
      </c>
      <c r="Y5627" s="403">
        <f>X5627+(S5627*((U5627-INDEX('[1]Center of Mass'!$B$8:$M$105,MATCH(A5627,'[1]Center of Mass'!$B$8:$B$105,0),9))^2+(V5627-INDEX('[1]Center of Mass'!$B$8:$M$105,MATCH(A5627,'[1]Center of Mass'!$B$8:$B$105,0),10))^2))</f>
        <v>213.28338069150004</v>
      </c>
    </row>
    <row r="5628" spans="1:25">
      <c r="A5628" s="403" t="s">
        <v>24</v>
      </c>
      <c r="B5628" s="403" t="s">
        <v>724</v>
      </c>
      <c r="C5628" s="403" t="s">
        <v>343</v>
      </c>
      <c r="D5628" s="403" t="s">
        <v>344</v>
      </c>
      <c r="E5628" s="403" t="s">
        <v>1455</v>
      </c>
      <c r="F5628" s="403">
        <v>0</v>
      </c>
      <c r="O5628" s="403" t="s">
        <v>345</v>
      </c>
      <c r="R5628" s="403">
        <v>4</v>
      </c>
      <c r="S5628" s="403">
        <v>0.76849999999999996</v>
      </c>
      <c r="T5628" s="403">
        <v>3.782</v>
      </c>
      <c r="U5628" s="403">
        <v>3.95</v>
      </c>
      <c r="V5628" s="403">
        <v>10.904</v>
      </c>
      <c r="W5628" s="403">
        <v>3.4</v>
      </c>
      <c r="X5628" s="404">
        <v>0.13061</v>
      </c>
      <c r="Y5628" s="403">
        <f>X5628+(S5628*((U5628-INDEX('[1]Center of Mass'!$B$8:$M$105,MATCH(A5628,'[1]Center of Mass'!$B$8:$B$105,0),9))^2+(V5628-INDEX('[1]Center of Mass'!$B$8:$M$105,MATCH(A5628,'[1]Center of Mass'!$B$8:$B$105,0),10))^2))</f>
        <v>238.19907989250001</v>
      </c>
    </row>
    <row r="5629" spans="1:25">
      <c r="A5629" s="403" t="s">
        <v>24</v>
      </c>
      <c r="B5629" s="403" t="s">
        <v>725</v>
      </c>
      <c r="C5629" s="403" t="s">
        <v>343</v>
      </c>
      <c r="D5629" s="403" t="s">
        <v>344</v>
      </c>
      <c r="E5629" s="403" t="s">
        <v>1455</v>
      </c>
      <c r="F5629" s="403">
        <v>0</v>
      </c>
      <c r="O5629" s="403" t="s">
        <v>345</v>
      </c>
      <c r="R5629" s="403">
        <v>4</v>
      </c>
      <c r="S5629" s="403">
        <v>0.76849999999999996</v>
      </c>
      <c r="T5629" s="403">
        <v>3.782</v>
      </c>
      <c r="U5629" s="403">
        <v>5.25</v>
      </c>
      <c r="V5629" s="403">
        <v>10.904</v>
      </c>
      <c r="W5629" s="403">
        <v>3.4</v>
      </c>
      <c r="X5629" s="404">
        <v>0.13061</v>
      </c>
      <c r="Y5629" s="403">
        <f>X5629+(S5629*((U5629-INDEX('[1]Center of Mass'!$B$8:$M$105,MATCH(A5629,'[1]Center of Mass'!$B$8:$B$105,0),9))^2+(V5629-INDEX('[1]Center of Mass'!$B$8:$M$105,MATCH(A5629,'[1]Center of Mass'!$B$8:$B$105,0),10))^2))</f>
        <v>204.4531689925</v>
      </c>
    </row>
    <row r="5630" spans="1:25">
      <c r="A5630" s="403" t="s">
        <v>24</v>
      </c>
      <c r="B5630" s="403" t="s">
        <v>726</v>
      </c>
      <c r="C5630" s="403" t="s">
        <v>343</v>
      </c>
      <c r="D5630" s="403" t="s">
        <v>344</v>
      </c>
      <c r="E5630" s="403" t="s">
        <v>1455</v>
      </c>
      <c r="F5630" s="403">
        <v>0</v>
      </c>
      <c r="O5630" s="403" t="s">
        <v>345</v>
      </c>
      <c r="R5630" s="403">
        <v>4</v>
      </c>
      <c r="S5630" s="403">
        <v>0.76849999999999996</v>
      </c>
      <c r="T5630" s="403">
        <v>3.782</v>
      </c>
      <c r="U5630" s="403">
        <v>6.55</v>
      </c>
      <c r="V5630" s="403">
        <v>10.904</v>
      </c>
      <c r="W5630" s="403">
        <v>3.4</v>
      </c>
      <c r="X5630" s="404">
        <v>0.13061</v>
      </c>
      <c r="Y5630" s="403">
        <f>X5630+(S5630*((U5630-INDEX('[1]Center of Mass'!$B$8:$M$105,MATCH(A5630,'[1]Center of Mass'!$B$8:$B$105,0),9))^2+(V5630-INDEX('[1]Center of Mass'!$B$8:$M$105,MATCH(A5630,'[1]Center of Mass'!$B$8:$B$105,0),10))^2))</f>
        <v>173.30478809249999</v>
      </c>
    </row>
    <row r="5631" spans="1:25">
      <c r="A5631" s="403" t="s">
        <v>24</v>
      </c>
      <c r="B5631" s="403" t="s">
        <v>727</v>
      </c>
      <c r="C5631" s="403" t="s">
        <v>343</v>
      </c>
      <c r="D5631" s="403" t="s">
        <v>344</v>
      </c>
      <c r="E5631" s="403" t="s">
        <v>1455</v>
      </c>
      <c r="F5631" s="403">
        <v>0</v>
      </c>
      <c r="O5631" s="403" t="s">
        <v>345</v>
      </c>
      <c r="R5631" s="403">
        <v>4</v>
      </c>
      <c r="S5631" s="403">
        <v>0.67979999999999996</v>
      </c>
      <c r="T5631" s="403">
        <v>3.4820000000000002</v>
      </c>
      <c r="U5631" s="403">
        <v>7.7750000000000004</v>
      </c>
      <c r="V5631" s="403">
        <v>10.904</v>
      </c>
      <c r="W5631" s="403">
        <v>3.4</v>
      </c>
      <c r="X5631" s="404">
        <v>9.4716999999999996E-2</v>
      </c>
      <c r="Y5631" s="403">
        <f>X5631+(S5631*((U5631-INDEX('[1]Center of Mass'!$B$8:$M$105,MATCH(A5631,'[1]Center of Mass'!$B$8:$B$105,0),9))^2+(V5631-INDEX('[1]Center of Mass'!$B$8:$M$105,MATCH(A5631,'[1]Center of Mass'!$B$8:$B$105,0),10))^2))</f>
        <v>129.42026328400001</v>
      </c>
    </row>
    <row r="5632" spans="1:25">
      <c r="A5632" s="403" t="s">
        <v>24</v>
      </c>
      <c r="B5632" s="403" t="s">
        <v>728</v>
      </c>
      <c r="C5632" s="403" t="s">
        <v>343</v>
      </c>
      <c r="D5632" s="403" t="s">
        <v>344</v>
      </c>
      <c r="E5632" s="403" t="s">
        <v>1455</v>
      </c>
      <c r="F5632" s="403">
        <v>0</v>
      </c>
      <c r="O5632" s="403" t="s">
        <v>345</v>
      </c>
      <c r="R5632" s="403">
        <v>4</v>
      </c>
      <c r="S5632" s="403">
        <v>0.67979999999999996</v>
      </c>
      <c r="T5632" s="403">
        <v>3.4820000000000002</v>
      </c>
      <c r="U5632" s="403">
        <v>8.9250000000000007</v>
      </c>
      <c r="V5632" s="403">
        <v>10.904</v>
      </c>
      <c r="W5632" s="403">
        <v>3.4</v>
      </c>
      <c r="X5632" s="404">
        <v>9.4716999999999996E-2</v>
      </c>
      <c r="Y5632" s="403">
        <f>X5632+(S5632*((U5632-INDEX('[1]Center of Mass'!$B$8:$M$105,MATCH(A5632,'[1]Center of Mass'!$B$8:$B$105,0),9))^2+(V5632-INDEX('[1]Center of Mass'!$B$8:$M$105,MATCH(A5632,'[1]Center of Mass'!$B$8:$B$105,0),10))^2))</f>
        <v>108.876911224</v>
      </c>
    </row>
    <row r="5633" spans="1:25">
      <c r="A5633" s="403" t="s">
        <v>24</v>
      </c>
      <c r="B5633" s="403" t="s">
        <v>729</v>
      </c>
      <c r="C5633" s="403" t="s">
        <v>343</v>
      </c>
      <c r="D5633" s="403" t="s">
        <v>344</v>
      </c>
      <c r="E5633" s="403" t="s">
        <v>1455</v>
      </c>
      <c r="F5633" s="403">
        <v>0</v>
      </c>
      <c r="O5633" s="403" t="s">
        <v>345</v>
      </c>
      <c r="R5633" s="403">
        <v>4</v>
      </c>
      <c r="S5633" s="403">
        <v>0.94340000000000002</v>
      </c>
      <c r="T5633" s="403">
        <v>4.3739999999999997</v>
      </c>
      <c r="U5633" s="403">
        <v>10.298</v>
      </c>
      <c r="V5633" s="403">
        <v>10.904</v>
      </c>
      <c r="W5633" s="403">
        <v>3.4</v>
      </c>
      <c r="X5633" s="404">
        <v>0.22771</v>
      </c>
      <c r="Y5633" s="403">
        <f>X5633+(S5633*((U5633-INDEX('[1]Center of Mass'!$B$8:$M$105,MATCH(A5633,'[1]Center of Mass'!$B$8:$B$105,0),9))^2+(V5633-INDEX('[1]Center of Mass'!$B$8:$M$105,MATCH(A5633,'[1]Center of Mass'!$B$8:$B$105,0),10))^2))</f>
        <v>120.42183700100001</v>
      </c>
    </row>
    <row r="5634" spans="1:25">
      <c r="A5634" s="403" t="s">
        <v>24</v>
      </c>
      <c r="B5634" s="403" t="s">
        <v>730</v>
      </c>
      <c r="C5634" s="403" t="s">
        <v>343</v>
      </c>
      <c r="D5634" s="403" t="s">
        <v>344</v>
      </c>
      <c r="E5634" s="403" t="s">
        <v>1455</v>
      </c>
      <c r="F5634" s="403">
        <v>0</v>
      </c>
      <c r="O5634" s="403" t="s">
        <v>345</v>
      </c>
      <c r="R5634" s="403">
        <v>4</v>
      </c>
      <c r="S5634" s="403">
        <v>0.94820000000000004</v>
      </c>
      <c r="T5634" s="403">
        <v>4.3899999999999997</v>
      </c>
      <c r="U5634" s="403">
        <v>11.898</v>
      </c>
      <c r="V5634" s="403">
        <v>10.904</v>
      </c>
      <c r="W5634" s="403">
        <v>3.4</v>
      </c>
      <c r="X5634" s="404">
        <v>0.23094000000000001</v>
      </c>
      <c r="Y5634" s="403">
        <f>X5634+(S5634*((U5634-INDEX('[1]Center of Mass'!$B$8:$M$105,MATCH(A5634,'[1]Center of Mass'!$B$8:$B$105,0),9))^2+(V5634-INDEX('[1]Center of Mass'!$B$8:$M$105,MATCH(A5634,'[1]Center of Mass'!$B$8:$B$105,0),10))^2))</f>
        <v>89.507824433000025</v>
      </c>
    </row>
    <row r="5635" spans="1:25">
      <c r="A5635" s="403" t="s">
        <v>24</v>
      </c>
      <c r="B5635" s="403" t="s">
        <v>731</v>
      </c>
      <c r="C5635" s="403" t="s">
        <v>343</v>
      </c>
      <c r="D5635" s="403" t="s">
        <v>344</v>
      </c>
      <c r="E5635" s="403" t="s">
        <v>1455</v>
      </c>
      <c r="F5635" s="403">
        <v>0</v>
      </c>
      <c r="O5635" s="403" t="s">
        <v>345</v>
      </c>
      <c r="R5635" s="403">
        <v>4</v>
      </c>
      <c r="S5635" s="403">
        <v>0.65210000000000001</v>
      </c>
      <c r="T5635" s="403">
        <v>3.3889999999999998</v>
      </c>
      <c r="U5635" s="403">
        <v>13.252000000000001</v>
      </c>
      <c r="V5635" s="403">
        <v>10.904</v>
      </c>
      <c r="W5635" s="403">
        <v>3.4</v>
      </c>
      <c r="X5635" s="404">
        <v>8.5125000000000006E-2</v>
      </c>
      <c r="Y5635" s="403">
        <f>X5635+(S5635*((U5635-INDEX('[1]Center of Mass'!$B$8:$M$105,MATCH(A5635,'[1]Center of Mass'!$B$8:$B$105,0),9))^2+(V5635-INDEX('[1]Center of Mass'!$B$8:$M$105,MATCH(A5635,'[1]Center of Mass'!$B$8:$B$105,0),10))^2))</f>
        <v>45.741875851299994</v>
      </c>
    </row>
    <row r="5636" spans="1:25">
      <c r="A5636" s="403" t="s">
        <v>24</v>
      </c>
      <c r="B5636" s="403" t="s">
        <v>732</v>
      </c>
      <c r="C5636" s="403" t="s">
        <v>343</v>
      </c>
      <c r="D5636" s="403" t="s">
        <v>344</v>
      </c>
      <c r="E5636" s="403" t="s">
        <v>1455</v>
      </c>
      <c r="F5636" s="403">
        <v>0</v>
      </c>
      <c r="O5636" s="403" t="s">
        <v>345</v>
      </c>
      <c r="R5636" s="403">
        <v>4</v>
      </c>
      <c r="S5636" s="403">
        <v>0.65210000000000001</v>
      </c>
      <c r="T5636" s="403">
        <v>3.3889999999999998</v>
      </c>
      <c r="U5636" s="403">
        <v>14.355</v>
      </c>
      <c r="V5636" s="403">
        <v>10.904</v>
      </c>
      <c r="W5636" s="403">
        <v>3.4</v>
      </c>
      <c r="X5636" s="404">
        <v>8.5125000000000006E-2</v>
      </c>
      <c r="Y5636" s="403">
        <f>X5636+(S5636*((U5636-INDEX('[1]Center of Mass'!$B$8:$M$105,MATCH(A5636,'[1]Center of Mass'!$B$8:$B$105,0),9))^2+(V5636-INDEX('[1]Center of Mass'!$B$8:$M$105,MATCH(A5636,'[1]Center of Mass'!$B$8:$B$105,0),10))^2))</f>
        <v>34.686033553999998</v>
      </c>
    </row>
    <row r="5637" spans="1:25">
      <c r="A5637" s="403" t="s">
        <v>24</v>
      </c>
      <c r="B5637" s="403" t="s">
        <v>733</v>
      </c>
      <c r="C5637" s="403" t="s">
        <v>343</v>
      </c>
      <c r="D5637" s="403" t="s">
        <v>344</v>
      </c>
      <c r="E5637" s="403" t="s">
        <v>1455</v>
      </c>
      <c r="F5637" s="403">
        <v>0</v>
      </c>
      <c r="O5637" s="403" t="s">
        <v>345</v>
      </c>
      <c r="R5637" s="403">
        <v>4</v>
      </c>
      <c r="S5637" s="403">
        <v>0.65210000000000001</v>
      </c>
      <c r="T5637" s="403">
        <v>3.3889999999999998</v>
      </c>
      <c r="U5637" s="403">
        <v>15.458</v>
      </c>
      <c r="V5637" s="403">
        <v>10.904</v>
      </c>
      <c r="W5637" s="403">
        <v>3.4</v>
      </c>
      <c r="X5637" s="404">
        <v>8.5125000000000006E-2</v>
      </c>
      <c r="Y5637" s="403">
        <f>X5637+(S5637*((U5637-INDEX('[1]Center of Mass'!$B$8:$M$105,MATCH(A5637,'[1]Center of Mass'!$B$8:$B$105,0),9))^2+(V5637-INDEX('[1]Center of Mass'!$B$8:$M$105,MATCH(A5637,'[1]Center of Mass'!$B$8:$B$105,0),10))^2))</f>
        <v>25.216892714500005</v>
      </c>
    </row>
    <row r="5638" spans="1:25">
      <c r="A5638" s="403" t="s">
        <v>24</v>
      </c>
      <c r="B5638" s="403" t="s">
        <v>734</v>
      </c>
      <c r="C5638" s="403" t="s">
        <v>343</v>
      </c>
      <c r="D5638" s="403" t="s">
        <v>344</v>
      </c>
      <c r="E5638" s="403" t="s">
        <v>1455</v>
      </c>
      <c r="F5638" s="403">
        <v>0</v>
      </c>
      <c r="O5638" s="403" t="s">
        <v>345</v>
      </c>
      <c r="R5638" s="403">
        <v>4</v>
      </c>
      <c r="S5638" s="403">
        <v>0.70379999999999998</v>
      </c>
      <c r="T5638" s="403">
        <v>3.5630000000000002</v>
      </c>
      <c r="U5638" s="403">
        <v>16.605</v>
      </c>
      <c r="V5638" s="403">
        <v>10.904</v>
      </c>
      <c r="W5638" s="403">
        <v>3.4</v>
      </c>
      <c r="X5638" s="404">
        <v>0.10360999999999999</v>
      </c>
      <c r="Y5638" s="403">
        <f>X5638+(S5638*((U5638-INDEX('[1]Center of Mass'!$B$8:$M$105,MATCH(A5638,'[1]Center of Mass'!$B$8:$B$105,0),9))^2+(V5638-INDEX('[1]Center of Mass'!$B$8:$M$105,MATCH(A5638,'[1]Center of Mass'!$B$8:$B$105,0),10))^2))</f>
        <v>18.416654912000002</v>
      </c>
    </row>
    <row r="5639" spans="1:25">
      <c r="A5639" s="403" t="s">
        <v>24</v>
      </c>
      <c r="B5639" s="403" t="s">
        <v>735</v>
      </c>
      <c r="C5639" s="403" t="s">
        <v>343</v>
      </c>
      <c r="D5639" s="403" t="s">
        <v>344</v>
      </c>
      <c r="E5639" s="403" t="s">
        <v>1455</v>
      </c>
      <c r="F5639" s="403">
        <v>0</v>
      </c>
      <c r="O5639" s="403" t="s">
        <v>345</v>
      </c>
      <c r="R5639" s="403">
        <v>4</v>
      </c>
      <c r="S5639" s="403">
        <v>0.70940000000000003</v>
      </c>
      <c r="T5639" s="403">
        <v>3.5819999999999999</v>
      </c>
      <c r="U5639" s="403">
        <v>17.8</v>
      </c>
      <c r="V5639" s="403">
        <v>10.904</v>
      </c>
      <c r="W5639" s="403">
        <v>3.4</v>
      </c>
      <c r="X5639" s="404">
        <v>0.10578</v>
      </c>
      <c r="Y5639" s="403">
        <f>X5639+(S5639*((U5639-INDEX('[1]Center of Mass'!$B$8:$M$105,MATCH(A5639,'[1]Center of Mass'!$B$8:$B$105,0),9))^2+(V5639-INDEX('[1]Center of Mass'!$B$8:$M$105,MATCH(A5639,'[1]Center of Mass'!$B$8:$B$105,0),10))^2))</f>
        <v>11.296923246999999</v>
      </c>
    </row>
    <row r="5640" spans="1:25">
      <c r="A5640" s="403" t="s">
        <v>24</v>
      </c>
      <c r="B5640" s="403" t="s">
        <v>737</v>
      </c>
      <c r="C5640" s="403" t="s">
        <v>343</v>
      </c>
      <c r="D5640" s="403" t="s">
        <v>344</v>
      </c>
      <c r="E5640" s="403" t="s">
        <v>1455</v>
      </c>
      <c r="F5640" s="403">
        <v>0</v>
      </c>
      <c r="O5640" s="403" t="s">
        <v>345</v>
      </c>
      <c r="R5640" s="403">
        <v>4</v>
      </c>
      <c r="S5640" s="403">
        <v>1.2474000000000001</v>
      </c>
      <c r="T5640" s="403">
        <v>4.484</v>
      </c>
      <c r="U5640" s="403">
        <v>1.7629999999999999</v>
      </c>
      <c r="V5640" s="403">
        <v>11.808</v>
      </c>
      <c r="W5640" s="403">
        <v>3.4</v>
      </c>
      <c r="X5640" s="404">
        <v>0.26313999999999999</v>
      </c>
      <c r="Y5640" s="403">
        <f>X5640+(S5640*((U5640-INDEX('[1]Center of Mass'!$B$8:$M$105,MATCH(A5640,'[1]Center of Mass'!$B$8:$B$105,0),9))^2+(V5640-INDEX('[1]Center of Mass'!$B$8:$M$105,MATCH(A5640,'[1]Center of Mass'!$B$8:$B$105,0),10))^2))</f>
        <v>486.04772698000005</v>
      </c>
    </row>
    <row r="5641" spans="1:25">
      <c r="A5641" s="403" t="s">
        <v>24</v>
      </c>
      <c r="B5641" s="403" t="s">
        <v>738</v>
      </c>
      <c r="C5641" s="403" t="s">
        <v>343</v>
      </c>
      <c r="D5641" s="403" t="s">
        <v>344</v>
      </c>
      <c r="E5641" s="403" t="s">
        <v>1455</v>
      </c>
      <c r="F5641" s="403">
        <v>0</v>
      </c>
      <c r="O5641" s="403" t="s">
        <v>345</v>
      </c>
      <c r="R5641" s="403">
        <v>4</v>
      </c>
      <c r="S5641" s="403">
        <v>1.2474000000000001</v>
      </c>
      <c r="T5641" s="403">
        <v>4.484</v>
      </c>
      <c r="U5641" s="403">
        <v>2.7879999999999998</v>
      </c>
      <c r="V5641" s="403">
        <v>11.808</v>
      </c>
      <c r="W5641" s="403">
        <v>3.4</v>
      </c>
      <c r="X5641" s="404">
        <v>0.26313999999999999</v>
      </c>
      <c r="Y5641" s="403">
        <f>X5641+(S5641*((U5641-INDEX('[1]Center of Mass'!$B$8:$M$105,MATCH(A5641,'[1]Center of Mass'!$B$8:$B$105,0),9))^2+(V5641-INDEX('[1]Center of Mass'!$B$8:$M$105,MATCH(A5641,'[1]Center of Mass'!$B$8:$B$105,0),10))^2))</f>
        <v>436.91554118500011</v>
      </c>
    </row>
    <row r="5642" spans="1:25">
      <c r="A5642" s="403" t="s">
        <v>24</v>
      </c>
      <c r="B5642" s="403" t="s">
        <v>739</v>
      </c>
      <c r="C5642" s="403" t="s">
        <v>343</v>
      </c>
      <c r="D5642" s="403" t="s">
        <v>344</v>
      </c>
      <c r="E5642" s="403" t="s">
        <v>1455</v>
      </c>
      <c r="F5642" s="403">
        <v>0</v>
      </c>
      <c r="O5642" s="403" t="s">
        <v>345</v>
      </c>
      <c r="R5642" s="403">
        <v>4</v>
      </c>
      <c r="S5642" s="403">
        <v>1.5820000000000001</v>
      </c>
      <c r="T5642" s="403">
        <v>5.0339999999999998</v>
      </c>
      <c r="U5642" s="403">
        <v>3.95</v>
      </c>
      <c r="V5642" s="403">
        <v>11.808</v>
      </c>
      <c r="W5642" s="403">
        <v>3.4</v>
      </c>
      <c r="X5642" s="404">
        <v>0.41803000000000001</v>
      </c>
      <c r="Y5642" s="403">
        <f>X5642+(S5642*((U5642-INDEX('[1]Center of Mass'!$B$8:$M$105,MATCH(A5642,'[1]Center of Mass'!$B$8:$B$105,0),9))^2+(V5642-INDEX('[1]Center of Mass'!$B$8:$M$105,MATCH(A5642,'[1]Center of Mass'!$B$8:$B$105,0),10))^2))</f>
        <v>487.5777573900001</v>
      </c>
    </row>
    <row r="5643" spans="1:25">
      <c r="A5643" s="403" t="s">
        <v>24</v>
      </c>
      <c r="B5643" s="403" t="s">
        <v>342</v>
      </c>
      <c r="C5643" s="403" t="s">
        <v>343</v>
      </c>
      <c r="D5643" s="403" t="s">
        <v>344</v>
      </c>
      <c r="E5643" s="403" t="s">
        <v>1455</v>
      </c>
      <c r="F5643" s="403">
        <v>0</v>
      </c>
      <c r="O5643" s="403" t="s">
        <v>345</v>
      </c>
      <c r="R5643" s="403">
        <v>4</v>
      </c>
      <c r="S5643" s="403">
        <v>1.5820000000000001</v>
      </c>
      <c r="T5643" s="403">
        <v>5.0339999999999998</v>
      </c>
      <c r="U5643" s="403">
        <v>5.25</v>
      </c>
      <c r="V5643" s="403">
        <v>11.808</v>
      </c>
      <c r="W5643" s="403">
        <v>3.4</v>
      </c>
      <c r="X5643" s="404">
        <v>0.41803000000000001</v>
      </c>
      <c r="Y5643" s="403">
        <f>X5643+(S5643*((U5643-INDEX('[1]Center of Mass'!$B$8:$M$105,MATCH(A5643,'[1]Center of Mass'!$B$8:$B$105,0),9))^2+(V5643-INDEX('[1]Center of Mass'!$B$8:$M$105,MATCH(A5643,'[1]Center of Mass'!$B$8:$B$105,0),10))^2))</f>
        <v>418.10992259000005</v>
      </c>
    </row>
    <row r="5644" spans="1:25">
      <c r="A5644" s="403" t="s">
        <v>24</v>
      </c>
      <c r="B5644" s="403" t="s">
        <v>346</v>
      </c>
      <c r="C5644" s="403" t="s">
        <v>343</v>
      </c>
      <c r="D5644" s="403" t="s">
        <v>344</v>
      </c>
      <c r="E5644" s="403" t="s">
        <v>1455</v>
      </c>
      <c r="F5644" s="403">
        <v>0</v>
      </c>
      <c r="O5644" s="403" t="s">
        <v>345</v>
      </c>
      <c r="R5644" s="403">
        <v>4</v>
      </c>
      <c r="S5644" s="403">
        <v>1.5820000000000001</v>
      </c>
      <c r="T5644" s="403">
        <v>5.0339999999999998</v>
      </c>
      <c r="U5644" s="403">
        <v>6.55</v>
      </c>
      <c r="V5644" s="403">
        <v>11.808</v>
      </c>
      <c r="W5644" s="403">
        <v>3.4</v>
      </c>
      <c r="X5644" s="404">
        <v>0.41803000000000001</v>
      </c>
      <c r="Y5644" s="403">
        <f>X5644+(S5644*((U5644-INDEX('[1]Center of Mass'!$B$8:$M$105,MATCH(A5644,'[1]Center of Mass'!$B$8:$B$105,0),9))^2+(V5644-INDEX('[1]Center of Mass'!$B$8:$M$105,MATCH(A5644,'[1]Center of Mass'!$B$8:$B$105,0),10))^2))</f>
        <v>353.98924778999998</v>
      </c>
    </row>
    <row r="5645" spans="1:25">
      <c r="A5645" s="403" t="s">
        <v>24</v>
      </c>
      <c r="B5645" s="403" t="s">
        <v>347</v>
      </c>
      <c r="C5645" s="403" t="s">
        <v>343</v>
      </c>
      <c r="D5645" s="403" t="s">
        <v>344</v>
      </c>
      <c r="E5645" s="403" t="s">
        <v>1455</v>
      </c>
      <c r="F5645" s="403">
        <v>0</v>
      </c>
      <c r="O5645" s="403" t="s">
        <v>345</v>
      </c>
      <c r="R5645" s="403">
        <v>4</v>
      </c>
      <c r="S5645" s="403">
        <v>1.3995</v>
      </c>
      <c r="T5645" s="403">
        <v>4.734</v>
      </c>
      <c r="U5645" s="403">
        <v>7.7750000000000004</v>
      </c>
      <c r="V5645" s="403">
        <v>11.808</v>
      </c>
      <c r="W5645" s="403">
        <v>3.4</v>
      </c>
      <c r="X5645" s="404">
        <v>0.32694000000000001</v>
      </c>
      <c r="Y5645" s="403">
        <f>X5645+(S5645*((U5645-INDEX('[1]Center of Mass'!$B$8:$M$105,MATCH(A5645,'[1]Center of Mass'!$B$8:$B$105,0),9))^2+(V5645-INDEX('[1]Center of Mass'!$B$8:$M$105,MATCH(A5645,'[1]Center of Mass'!$B$8:$B$105,0),10))^2))</f>
        <v>263.98772979</v>
      </c>
    </row>
    <row r="5646" spans="1:25">
      <c r="A5646" s="403" t="s">
        <v>24</v>
      </c>
      <c r="B5646" s="403" t="s">
        <v>348</v>
      </c>
      <c r="C5646" s="403" t="s">
        <v>343</v>
      </c>
      <c r="D5646" s="403" t="s">
        <v>344</v>
      </c>
      <c r="E5646" s="403" t="s">
        <v>1455</v>
      </c>
      <c r="F5646" s="403">
        <v>0</v>
      </c>
      <c r="O5646" s="403" t="s">
        <v>345</v>
      </c>
      <c r="R5646" s="403">
        <v>4</v>
      </c>
      <c r="S5646" s="403">
        <v>1.3995</v>
      </c>
      <c r="T5646" s="403">
        <v>4.734</v>
      </c>
      <c r="U5646" s="403">
        <v>8.9250000000000007</v>
      </c>
      <c r="V5646" s="403">
        <v>11.808</v>
      </c>
      <c r="W5646" s="403">
        <v>3.4</v>
      </c>
      <c r="X5646" s="404">
        <v>0.32694000000000001</v>
      </c>
      <c r="Y5646" s="403">
        <f>X5646+(S5646*((U5646-INDEX('[1]Center of Mass'!$B$8:$M$105,MATCH(A5646,'[1]Center of Mass'!$B$8:$B$105,0),9))^2+(V5646-INDEX('[1]Center of Mass'!$B$8:$M$105,MATCH(A5646,'[1]Center of Mass'!$B$8:$B$105,0),10))^2))</f>
        <v>221.69525963999999</v>
      </c>
    </row>
    <row r="5647" spans="1:25">
      <c r="A5647" s="403" t="s">
        <v>24</v>
      </c>
      <c r="B5647" s="403" t="s">
        <v>352</v>
      </c>
      <c r="C5647" s="403" t="s">
        <v>343</v>
      </c>
      <c r="D5647" s="403" t="s">
        <v>344</v>
      </c>
      <c r="E5647" s="403" t="s">
        <v>1455</v>
      </c>
      <c r="F5647" s="403">
        <v>0</v>
      </c>
      <c r="O5647" s="403" t="s">
        <v>345</v>
      </c>
      <c r="R5647" s="403">
        <v>4</v>
      </c>
      <c r="S5647" s="403">
        <v>1.3425</v>
      </c>
      <c r="T5647" s="403">
        <v>4.6399999999999997</v>
      </c>
      <c r="U5647" s="403">
        <v>13.252000000000001</v>
      </c>
      <c r="V5647" s="403">
        <v>11.808</v>
      </c>
      <c r="W5647" s="403">
        <v>3.4</v>
      </c>
      <c r="X5647" s="404">
        <v>0.30181999999999998</v>
      </c>
      <c r="Y5647" s="403">
        <f>X5647+(S5647*((U5647-INDEX('[1]Center of Mass'!$B$8:$M$105,MATCH(A5647,'[1]Center of Mass'!$B$8:$B$105,0),9))^2+(V5647-INDEX('[1]Center of Mass'!$B$8:$M$105,MATCH(A5647,'[1]Center of Mass'!$B$8:$B$105,0),10))^2))</f>
        <v>91.821109602500016</v>
      </c>
    </row>
    <row r="5648" spans="1:25">
      <c r="A5648" s="403" t="s">
        <v>24</v>
      </c>
      <c r="B5648" s="403" t="s">
        <v>353</v>
      </c>
      <c r="C5648" s="403" t="s">
        <v>343</v>
      </c>
      <c r="D5648" s="403" t="s">
        <v>344</v>
      </c>
      <c r="E5648" s="403" t="s">
        <v>1455</v>
      </c>
      <c r="F5648" s="403">
        <v>0</v>
      </c>
      <c r="O5648" s="403" t="s">
        <v>345</v>
      </c>
      <c r="R5648" s="403">
        <v>4</v>
      </c>
      <c r="S5648" s="403">
        <v>1.3425</v>
      </c>
      <c r="T5648" s="403">
        <v>4.6399999999999997</v>
      </c>
      <c r="U5648" s="403">
        <v>14.355</v>
      </c>
      <c r="V5648" s="403">
        <v>11.808</v>
      </c>
      <c r="W5648" s="403">
        <v>3.4</v>
      </c>
      <c r="X5648" s="404">
        <v>0.30181999999999998</v>
      </c>
      <c r="Y5648" s="403">
        <f>X5648+(S5648*((U5648-INDEX('[1]Center of Mass'!$B$8:$M$105,MATCH(A5648,'[1]Center of Mass'!$B$8:$B$105,0),9))^2+(V5648-INDEX('[1]Center of Mass'!$B$8:$M$105,MATCH(A5648,'[1]Center of Mass'!$B$8:$B$105,0),10))^2))</f>
        <v>69.060078650000008</v>
      </c>
    </row>
    <row r="5649" spans="1:25">
      <c r="A5649" s="403" t="s">
        <v>24</v>
      </c>
      <c r="B5649" s="403" t="s">
        <v>354</v>
      </c>
      <c r="C5649" s="403" t="s">
        <v>343</v>
      </c>
      <c r="D5649" s="403" t="s">
        <v>344</v>
      </c>
      <c r="E5649" s="403" t="s">
        <v>1455</v>
      </c>
      <c r="F5649" s="403">
        <v>0</v>
      </c>
      <c r="O5649" s="403" t="s">
        <v>345</v>
      </c>
      <c r="R5649" s="403">
        <v>4</v>
      </c>
      <c r="S5649" s="403">
        <v>1.3425</v>
      </c>
      <c r="T5649" s="403">
        <v>4.6399999999999997</v>
      </c>
      <c r="U5649" s="403">
        <v>15.458</v>
      </c>
      <c r="V5649" s="403">
        <v>11.808</v>
      </c>
      <c r="W5649" s="403">
        <v>3.4</v>
      </c>
      <c r="X5649" s="404">
        <v>0.30181999999999998</v>
      </c>
      <c r="Y5649" s="403">
        <f>X5649+(S5649*((U5649-INDEX('[1]Center of Mass'!$B$8:$M$105,MATCH(A5649,'[1]Center of Mass'!$B$8:$B$105,0),9))^2+(V5649-INDEX('[1]Center of Mass'!$B$8:$M$105,MATCH(A5649,'[1]Center of Mass'!$B$8:$B$105,0),10))^2))</f>
        <v>49.565642862499999</v>
      </c>
    </row>
    <row r="5650" spans="1:25">
      <c r="A5650" s="403" t="s">
        <v>24</v>
      </c>
      <c r="B5650" s="403" t="s">
        <v>355</v>
      </c>
      <c r="C5650" s="403" t="s">
        <v>343</v>
      </c>
      <c r="D5650" s="403" t="s">
        <v>344</v>
      </c>
      <c r="E5650" s="403" t="s">
        <v>1455</v>
      </c>
      <c r="F5650" s="403">
        <v>0</v>
      </c>
      <c r="O5650" s="403" t="s">
        <v>345</v>
      </c>
      <c r="R5650" s="403">
        <v>4</v>
      </c>
      <c r="S5650" s="403">
        <v>1.4488000000000001</v>
      </c>
      <c r="T5650" s="403">
        <v>4.8150000000000004</v>
      </c>
      <c r="U5650" s="403">
        <v>16.605</v>
      </c>
      <c r="V5650" s="403">
        <v>11.808</v>
      </c>
      <c r="W5650" s="403">
        <v>3.4</v>
      </c>
      <c r="X5650" s="404">
        <v>0.34989999999999999</v>
      </c>
      <c r="Y5650" s="403">
        <f>X5650+(S5650*((U5650-INDEX('[1]Center of Mass'!$B$8:$M$105,MATCH(A5650,'[1]Center of Mass'!$B$8:$B$105,0),9))^2+(V5650-INDEX('[1]Center of Mass'!$B$8:$M$105,MATCH(A5650,'[1]Center of Mass'!$B$8:$B$105,0),10))^2))</f>
        <v>35.37620470400001</v>
      </c>
    </row>
    <row r="5651" spans="1:25">
      <c r="A5651" s="403" t="s">
        <v>24</v>
      </c>
      <c r="B5651" s="403" t="s">
        <v>356</v>
      </c>
      <c r="C5651" s="403" t="s">
        <v>343</v>
      </c>
      <c r="D5651" s="403" t="s">
        <v>344</v>
      </c>
      <c r="E5651" s="403" t="s">
        <v>1455</v>
      </c>
      <c r="F5651" s="403">
        <v>0</v>
      </c>
      <c r="O5651" s="403" t="s">
        <v>345</v>
      </c>
      <c r="R5651" s="403">
        <v>4</v>
      </c>
      <c r="S5651" s="403">
        <v>1.4602999999999999</v>
      </c>
      <c r="T5651" s="403">
        <v>4.8339999999999996</v>
      </c>
      <c r="U5651" s="403">
        <v>17.8</v>
      </c>
      <c r="V5651" s="403">
        <v>11.808</v>
      </c>
      <c r="W5651" s="403">
        <v>3.4</v>
      </c>
      <c r="X5651" s="404">
        <v>0.35546</v>
      </c>
      <c r="Y5651" s="403">
        <f>X5651+(S5651*((U5651-INDEX('[1]Center of Mass'!$B$8:$M$105,MATCH(A5651,'[1]Center of Mass'!$B$8:$B$105,0),9))^2+(V5651-INDEX('[1]Center of Mass'!$B$8:$M$105,MATCH(A5651,'[1]Center of Mass'!$B$8:$B$105,0),10))^2))</f>
        <v>20.6994031035</v>
      </c>
    </row>
    <row r="5652" spans="1:25">
      <c r="A5652" s="403" t="s">
        <v>24</v>
      </c>
      <c r="B5652" s="403" t="s">
        <v>357</v>
      </c>
      <c r="C5652" s="403" t="s">
        <v>343</v>
      </c>
      <c r="D5652" s="403" t="s">
        <v>344</v>
      </c>
      <c r="E5652" s="403" t="s">
        <v>458</v>
      </c>
      <c r="F5652" s="403">
        <v>0</v>
      </c>
      <c r="O5652" s="403" t="s">
        <v>345</v>
      </c>
      <c r="R5652" s="403">
        <v>4</v>
      </c>
      <c r="S5652" s="403">
        <v>2.08</v>
      </c>
      <c r="T5652" s="403">
        <v>5.8</v>
      </c>
      <c r="U5652" s="403">
        <v>10.3</v>
      </c>
      <c r="V5652" s="403">
        <v>11.85</v>
      </c>
      <c r="W5652" s="403">
        <v>1.7</v>
      </c>
      <c r="X5652" s="404">
        <v>0.73667000000000005</v>
      </c>
      <c r="Y5652" s="403">
        <f>X5652+(S5652*((U5652-INDEX('[1]Center of Mass'!$B$8:$M$105,MATCH(A5652,'[1]Center of Mass'!$B$8:$B$105,0),9))^2+(V5652-INDEX('[1]Center of Mass'!$B$8:$M$105,MATCH(A5652,'[1]Center of Mass'!$B$8:$B$105,0),10))^2))</f>
        <v>261.71509576</v>
      </c>
    </row>
    <row r="5653" spans="1:25">
      <c r="A5653" s="403" t="s">
        <v>24</v>
      </c>
      <c r="B5653" s="403" t="s">
        <v>358</v>
      </c>
      <c r="C5653" s="403" t="s">
        <v>343</v>
      </c>
      <c r="D5653" s="403" t="s">
        <v>344</v>
      </c>
      <c r="E5653" s="403" t="s">
        <v>458</v>
      </c>
      <c r="F5653" s="403">
        <v>0</v>
      </c>
      <c r="O5653" s="403" t="s">
        <v>345</v>
      </c>
      <c r="R5653" s="403">
        <v>4</v>
      </c>
      <c r="S5653" s="403">
        <v>2.08</v>
      </c>
      <c r="T5653" s="403">
        <v>5.8</v>
      </c>
      <c r="U5653" s="403">
        <v>11.9</v>
      </c>
      <c r="V5653" s="403">
        <v>11.85</v>
      </c>
      <c r="W5653" s="403">
        <v>1.7</v>
      </c>
      <c r="X5653" s="404">
        <v>0.73667000000000005</v>
      </c>
      <c r="Y5653" s="403">
        <f>X5653+(S5653*((U5653-INDEX('[1]Center of Mass'!$B$8:$M$105,MATCH(A5653,'[1]Center of Mass'!$B$8:$B$105,0),9))^2+(V5653-INDEX('[1]Center of Mass'!$B$8:$M$105,MATCH(A5653,'[1]Center of Mass'!$B$8:$B$105,0),10))^2))</f>
        <v>192.56591176000003</v>
      </c>
    </row>
    <row r="5654" spans="1:25">
      <c r="A5654" s="403" t="s">
        <v>24</v>
      </c>
      <c r="B5654" s="403" t="s">
        <v>361</v>
      </c>
      <c r="C5654" s="403" t="s">
        <v>343</v>
      </c>
      <c r="D5654" s="403" t="s">
        <v>344</v>
      </c>
      <c r="E5654" s="403" t="s">
        <v>1455</v>
      </c>
      <c r="F5654" s="403">
        <v>0</v>
      </c>
      <c r="O5654" s="403" t="s">
        <v>345</v>
      </c>
      <c r="R5654" s="403">
        <v>4</v>
      </c>
      <c r="S5654" s="403">
        <v>1.5212000000000001</v>
      </c>
      <c r="T5654" s="403">
        <v>4.9340000000000002</v>
      </c>
      <c r="U5654" s="403">
        <v>0.625</v>
      </c>
      <c r="V5654" s="403">
        <v>13.025</v>
      </c>
      <c r="W5654" s="403">
        <v>3.4</v>
      </c>
      <c r="X5654" s="404">
        <v>0.38579000000000002</v>
      </c>
      <c r="Y5654" s="403">
        <f>X5654+(S5654*((U5654-INDEX('[1]Center of Mass'!$B$8:$M$105,MATCH(A5654,'[1]Center of Mass'!$B$8:$B$105,0),9))^2+(V5654-INDEX('[1]Center of Mass'!$B$8:$M$105,MATCH(A5654,'[1]Center of Mass'!$B$8:$B$105,0),10))^2))</f>
        <v>663.21476267640014</v>
      </c>
    </row>
    <row r="5655" spans="1:25">
      <c r="A5655" s="403" t="s">
        <v>24</v>
      </c>
      <c r="B5655" s="403" t="s">
        <v>362</v>
      </c>
      <c r="C5655" s="403" t="s">
        <v>343</v>
      </c>
      <c r="D5655" s="403" t="s">
        <v>344</v>
      </c>
      <c r="E5655" s="403" t="s">
        <v>1455</v>
      </c>
      <c r="F5655" s="403">
        <v>0</v>
      </c>
      <c r="O5655" s="403" t="s">
        <v>345</v>
      </c>
      <c r="R5655" s="403">
        <v>4</v>
      </c>
      <c r="S5655" s="403">
        <v>1.2474000000000001</v>
      </c>
      <c r="T5655" s="403">
        <v>4.484</v>
      </c>
      <c r="U5655" s="403">
        <v>1.7629999999999999</v>
      </c>
      <c r="V5655" s="403">
        <v>13.025</v>
      </c>
      <c r="W5655" s="403">
        <v>3.4</v>
      </c>
      <c r="X5655" s="404">
        <v>0.26313999999999999</v>
      </c>
      <c r="Y5655" s="403">
        <f>X5655+(S5655*((U5655-INDEX('[1]Center of Mass'!$B$8:$M$105,MATCH(A5655,'[1]Center of Mass'!$B$8:$B$105,0),9))^2+(V5655-INDEX('[1]Center of Mass'!$B$8:$M$105,MATCH(A5655,'[1]Center of Mass'!$B$8:$B$105,0),10))^2))</f>
        <v>486.1706919298</v>
      </c>
    </row>
    <row r="5656" spans="1:25">
      <c r="A5656" s="403" t="s">
        <v>24</v>
      </c>
      <c r="B5656" s="403" t="s">
        <v>363</v>
      </c>
      <c r="C5656" s="403" t="s">
        <v>343</v>
      </c>
      <c r="D5656" s="403" t="s">
        <v>344</v>
      </c>
      <c r="E5656" s="403" t="s">
        <v>1455</v>
      </c>
      <c r="F5656" s="403">
        <v>0</v>
      </c>
      <c r="O5656" s="403" t="s">
        <v>345</v>
      </c>
      <c r="R5656" s="403">
        <v>4</v>
      </c>
      <c r="S5656" s="403">
        <v>1.2474000000000001</v>
      </c>
      <c r="T5656" s="403">
        <v>4.484</v>
      </c>
      <c r="U5656" s="403">
        <v>2.7879999999999998</v>
      </c>
      <c r="V5656" s="403">
        <v>13.025</v>
      </c>
      <c r="W5656" s="403">
        <v>3.4</v>
      </c>
      <c r="X5656" s="404">
        <v>0.26313999999999999</v>
      </c>
      <c r="Y5656" s="403">
        <f>X5656+(S5656*((U5656-INDEX('[1]Center of Mass'!$B$8:$M$105,MATCH(A5656,'[1]Center of Mass'!$B$8:$B$105,0),9))^2+(V5656-INDEX('[1]Center of Mass'!$B$8:$M$105,MATCH(A5656,'[1]Center of Mass'!$B$8:$B$105,0),10))^2))</f>
        <v>437.03850613480012</v>
      </c>
    </row>
    <row r="5657" spans="1:25">
      <c r="A5657" s="403" t="s">
        <v>24</v>
      </c>
      <c r="B5657" s="403" t="s">
        <v>740</v>
      </c>
      <c r="C5657" s="403" t="s">
        <v>343</v>
      </c>
      <c r="D5657" s="403" t="s">
        <v>344</v>
      </c>
      <c r="E5657" s="403" t="s">
        <v>1455</v>
      </c>
      <c r="F5657" s="403">
        <v>0</v>
      </c>
      <c r="O5657" s="403" t="s">
        <v>345</v>
      </c>
      <c r="R5657" s="403">
        <v>4</v>
      </c>
      <c r="S5657" s="403">
        <v>1.5820000000000001</v>
      </c>
      <c r="T5657" s="403">
        <v>5.0339999999999998</v>
      </c>
      <c r="U5657" s="403">
        <v>3.95</v>
      </c>
      <c r="V5657" s="403">
        <v>13.025</v>
      </c>
      <c r="W5657" s="403">
        <v>3.4</v>
      </c>
      <c r="X5657" s="404">
        <v>0.41803000000000001</v>
      </c>
      <c r="Y5657" s="403">
        <f>X5657+(S5657*((U5657-INDEX('[1]Center of Mass'!$B$8:$M$105,MATCH(A5657,'[1]Center of Mass'!$B$8:$B$105,0),9))^2+(V5657-INDEX('[1]Center of Mass'!$B$8:$M$105,MATCH(A5657,'[1]Center of Mass'!$B$8:$B$105,0),10))^2))</f>
        <v>487.73370620400004</v>
      </c>
    </row>
    <row r="5658" spans="1:25">
      <c r="A5658" s="403" t="s">
        <v>24</v>
      </c>
      <c r="B5658" s="403" t="s">
        <v>741</v>
      </c>
      <c r="C5658" s="403" t="s">
        <v>343</v>
      </c>
      <c r="D5658" s="403" t="s">
        <v>344</v>
      </c>
      <c r="E5658" s="403" t="s">
        <v>1455</v>
      </c>
      <c r="F5658" s="403">
        <v>0</v>
      </c>
      <c r="O5658" s="403" t="s">
        <v>345</v>
      </c>
      <c r="R5658" s="403">
        <v>4</v>
      </c>
      <c r="S5658" s="403">
        <v>1.5820000000000001</v>
      </c>
      <c r="T5658" s="403">
        <v>5.0339999999999998</v>
      </c>
      <c r="U5658" s="403">
        <v>5.25</v>
      </c>
      <c r="V5658" s="403">
        <v>13.025</v>
      </c>
      <c r="W5658" s="403">
        <v>3.4</v>
      </c>
      <c r="X5658" s="404">
        <v>0.41803000000000001</v>
      </c>
      <c r="Y5658" s="403">
        <f>X5658+(S5658*((U5658-INDEX('[1]Center of Mass'!$B$8:$M$105,MATCH(A5658,'[1]Center of Mass'!$B$8:$B$105,0),9))^2+(V5658-INDEX('[1]Center of Mass'!$B$8:$M$105,MATCH(A5658,'[1]Center of Mass'!$B$8:$B$105,0),10))^2))</f>
        <v>418.26587140400005</v>
      </c>
    </row>
    <row r="5659" spans="1:25">
      <c r="A5659" s="403" t="s">
        <v>24</v>
      </c>
      <c r="B5659" s="403" t="s">
        <v>742</v>
      </c>
      <c r="C5659" s="403" t="s">
        <v>343</v>
      </c>
      <c r="D5659" s="403" t="s">
        <v>344</v>
      </c>
      <c r="E5659" s="403" t="s">
        <v>1455</v>
      </c>
      <c r="F5659" s="403">
        <v>0</v>
      </c>
      <c r="O5659" s="403" t="s">
        <v>345</v>
      </c>
      <c r="R5659" s="403">
        <v>4</v>
      </c>
      <c r="S5659" s="403">
        <v>1.5820000000000001</v>
      </c>
      <c r="T5659" s="403">
        <v>5.0339999999999998</v>
      </c>
      <c r="U5659" s="403">
        <v>6.55</v>
      </c>
      <c r="V5659" s="403">
        <v>13.025</v>
      </c>
      <c r="W5659" s="403">
        <v>3.4</v>
      </c>
      <c r="X5659" s="404">
        <v>0.41803000000000001</v>
      </c>
      <c r="Y5659" s="403">
        <f>X5659+(S5659*((U5659-INDEX('[1]Center of Mass'!$B$8:$M$105,MATCH(A5659,'[1]Center of Mass'!$B$8:$B$105,0),9))^2+(V5659-INDEX('[1]Center of Mass'!$B$8:$M$105,MATCH(A5659,'[1]Center of Mass'!$B$8:$B$105,0),10))^2))</f>
        <v>354.14519660399998</v>
      </c>
    </row>
    <row r="5660" spans="1:25">
      <c r="A5660" s="403" t="s">
        <v>24</v>
      </c>
      <c r="B5660" s="403" t="s">
        <v>743</v>
      </c>
      <c r="C5660" s="403" t="s">
        <v>343</v>
      </c>
      <c r="D5660" s="403" t="s">
        <v>344</v>
      </c>
      <c r="E5660" s="403" t="s">
        <v>1455</v>
      </c>
      <c r="F5660" s="403">
        <v>0</v>
      </c>
      <c r="O5660" s="403" t="s">
        <v>345</v>
      </c>
      <c r="R5660" s="403">
        <v>4</v>
      </c>
      <c r="S5660" s="403">
        <v>1.3995</v>
      </c>
      <c r="T5660" s="403">
        <v>4.734</v>
      </c>
      <c r="U5660" s="403">
        <v>7.7750000000000004</v>
      </c>
      <c r="V5660" s="403">
        <v>13.025</v>
      </c>
      <c r="W5660" s="403">
        <v>3.4</v>
      </c>
      <c r="X5660" s="404">
        <v>0.32694000000000001</v>
      </c>
      <c r="Y5660" s="403">
        <f>X5660+(S5660*((U5660-INDEX('[1]Center of Mass'!$B$8:$M$105,MATCH(A5660,'[1]Center of Mass'!$B$8:$B$105,0),9))^2+(V5660-INDEX('[1]Center of Mass'!$B$8:$M$105,MATCH(A5660,'[1]Center of Mass'!$B$8:$B$105,0),10))^2))</f>
        <v>264.12568830149996</v>
      </c>
    </row>
    <row r="5661" spans="1:25">
      <c r="A5661" s="403" t="s">
        <v>24</v>
      </c>
      <c r="B5661" s="403" t="s">
        <v>498</v>
      </c>
      <c r="C5661" s="403" t="s">
        <v>343</v>
      </c>
      <c r="D5661" s="403" t="s">
        <v>344</v>
      </c>
      <c r="E5661" s="403" t="s">
        <v>1455</v>
      </c>
      <c r="F5661" s="403">
        <v>0</v>
      </c>
      <c r="O5661" s="403" t="s">
        <v>345</v>
      </c>
      <c r="R5661" s="403">
        <v>4</v>
      </c>
      <c r="S5661" s="403">
        <v>1.3995</v>
      </c>
      <c r="T5661" s="403">
        <v>4.734</v>
      </c>
      <c r="U5661" s="403">
        <v>8.9250000000000007</v>
      </c>
      <c r="V5661" s="403">
        <v>13.025</v>
      </c>
      <c r="W5661" s="403">
        <v>3.4</v>
      </c>
      <c r="X5661" s="404">
        <v>0.32694000000000001</v>
      </c>
      <c r="Y5661" s="403">
        <f>X5661+(S5661*((U5661-INDEX('[1]Center of Mass'!$B$8:$M$105,MATCH(A5661,'[1]Center of Mass'!$B$8:$B$105,0),9))^2+(V5661-INDEX('[1]Center of Mass'!$B$8:$M$105,MATCH(A5661,'[1]Center of Mass'!$B$8:$B$105,0),10))^2))</f>
        <v>221.83321815150001</v>
      </c>
    </row>
    <row r="5662" spans="1:25">
      <c r="A5662" s="403" t="s">
        <v>24</v>
      </c>
      <c r="B5662" s="403" t="s">
        <v>502</v>
      </c>
      <c r="C5662" s="403" t="s">
        <v>343</v>
      </c>
      <c r="D5662" s="403" t="s">
        <v>344</v>
      </c>
      <c r="E5662" s="403" t="s">
        <v>1455</v>
      </c>
      <c r="F5662" s="403">
        <v>0</v>
      </c>
      <c r="O5662" s="403" t="s">
        <v>345</v>
      </c>
      <c r="R5662" s="403">
        <v>4</v>
      </c>
      <c r="S5662" s="403">
        <v>1.3425</v>
      </c>
      <c r="T5662" s="403">
        <v>4.6399999999999997</v>
      </c>
      <c r="U5662" s="403">
        <v>13.252000000000001</v>
      </c>
      <c r="V5662" s="403">
        <v>13.025</v>
      </c>
      <c r="W5662" s="403">
        <v>3.4</v>
      </c>
      <c r="X5662" s="404">
        <v>0.30181999999999998</v>
      </c>
      <c r="Y5662" s="403">
        <f>X5662+(S5662*((U5662-INDEX('[1]Center of Mass'!$B$8:$M$105,MATCH(A5662,'[1]Center of Mass'!$B$8:$B$105,0),9))^2+(V5662-INDEX('[1]Center of Mass'!$B$8:$M$105,MATCH(A5662,'[1]Center of Mass'!$B$8:$B$105,0),10))^2))</f>
        <v>91.953449225</v>
      </c>
    </row>
    <row r="5663" spans="1:25">
      <c r="A5663" s="403" t="s">
        <v>24</v>
      </c>
      <c r="B5663" s="403" t="s">
        <v>503</v>
      </c>
      <c r="C5663" s="403" t="s">
        <v>343</v>
      </c>
      <c r="D5663" s="403" t="s">
        <v>344</v>
      </c>
      <c r="E5663" s="403" t="s">
        <v>1455</v>
      </c>
      <c r="F5663" s="403">
        <v>0</v>
      </c>
      <c r="O5663" s="403" t="s">
        <v>345</v>
      </c>
      <c r="R5663" s="403">
        <v>4</v>
      </c>
      <c r="S5663" s="403">
        <v>1.3425</v>
      </c>
      <c r="T5663" s="403">
        <v>4.6399999999999997</v>
      </c>
      <c r="U5663" s="403">
        <v>14.355</v>
      </c>
      <c r="V5663" s="403">
        <v>13.025</v>
      </c>
      <c r="W5663" s="403">
        <v>3.4</v>
      </c>
      <c r="X5663" s="404">
        <v>0.30181999999999998</v>
      </c>
      <c r="Y5663" s="403">
        <f>X5663+(S5663*((U5663-INDEX('[1]Center of Mass'!$B$8:$M$105,MATCH(A5663,'[1]Center of Mass'!$B$8:$B$105,0),9))^2+(V5663-INDEX('[1]Center of Mass'!$B$8:$M$105,MATCH(A5663,'[1]Center of Mass'!$B$8:$B$105,0),10))^2))</f>
        <v>69.192418272500021</v>
      </c>
    </row>
    <row r="5664" spans="1:25">
      <c r="A5664" s="403" t="s">
        <v>24</v>
      </c>
      <c r="B5664" s="403" t="s">
        <v>438</v>
      </c>
      <c r="C5664" s="403" t="s">
        <v>343</v>
      </c>
      <c r="D5664" s="403" t="s">
        <v>344</v>
      </c>
      <c r="E5664" s="403" t="s">
        <v>1455</v>
      </c>
      <c r="F5664" s="403">
        <v>0</v>
      </c>
      <c r="O5664" s="403" t="s">
        <v>345</v>
      </c>
      <c r="R5664" s="403">
        <v>4</v>
      </c>
      <c r="S5664" s="403">
        <v>1.3425</v>
      </c>
      <c r="T5664" s="403">
        <v>4.6399999999999997</v>
      </c>
      <c r="U5664" s="403">
        <v>15.458</v>
      </c>
      <c r="V5664" s="403">
        <v>13.025</v>
      </c>
      <c r="W5664" s="403">
        <v>3.4</v>
      </c>
      <c r="X5664" s="404">
        <v>0.30181999999999998</v>
      </c>
      <c r="Y5664" s="403">
        <f>X5664+(S5664*((U5664-INDEX('[1]Center of Mass'!$B$8:$M$105,MATCH(A5664,'[1]Center of Mass'!$B$8:$B$105,0),9))^2+(V5664-INDEX('[1]Center of Mass'!$B$8:$M$105,MATCH(A5664,'[1]Center of Mass'!$B$8:$B$105,0),10))^2))</f>
        <v>49.697982485000011</v>
      </c>
    </row>
    <row r="5665" spans="1:25">
      <c r="A5665" s="403" t="s">
        <v>24</v>
      </c>
      <c r="B5665" s="403" t="s">
        <v>439</v>
      </c>
      <c r="C5665" s="403" t="s">
        <v>343</v>
      </c>
      <c r="D5665" s="403" t="s">
        <v>344</v>
      </c>
      <c r="E5665" s="403" t="s">
        <v>1455</v>
      </c>
      <c r="F5665" s="403">
        <v>0</v>
      </c>
      <c r="O5665" s="403" t="s">
        <v>345</v>
      </c>
      <c r="R5665" s="403">
        <v>4</v>
      </c>
      <c r="S5665" s="403">
        <v>1.4488000000000001</v>
      </c>
      <c r="T5665" s="403">
        <v>4.8150000000000004</v>
      </c>
      <c r="U5665" s="403">
        <v>16.605</v>
      </c>
      <c r="V5665" s="403">
        <v>13.025</v>
      </c>
      <c r="W5665" s="403">
        <v>3.4</v>
      </c>
      <c r="X5665" s="404">
        <v>0.34989999999999999</v>
      </c>
      <c r="Y5665" s="403">
        <f>X5665+(S5665*((U5665-INDEX('[1]Center of Mass'!$B$8:$M$105,MATCH(A5665,'[1]Center of Mass'!$B$8:$B$105,0),9))^2+(V5665-INDEX('[1]Center of Mass'!$B$8:$M$105,MATCH(A5665,'[1]Center of Mass'!$B$8:$B$105,0),10))^2))</f>
        <v>35.519023061600009</v>
      </c>
    </row>
    <row r="5666" spans="1:25">
      <c r="A5666" s="403" t="s">
        <v>24</v>
      </c>
      <c r="B5666" s="403" t="s">
        <v>440</v>
      </c>
      <c r="C5666" s="403" t="s">
        <v>343</v>
      </c>
      <c r="D5666" s="403" t="s">
        <v>344</v>
      </c>
      <c r="E5666" s="403" t="s">
        <v>1455</v>
      </c>
      <c r="F5666" s="403">
        <v>0</v>
      </c>
      <c r="O5666" s="403" t="s">
        <v>345</v>
      </c>
      <c r="R5666" s="403">
        <v>4</v>
      </c>
      <c r="S5666" s="403">
        <v>1.4602999999999999</v>
      </c>
      <c r="T5666" s="403">
        <v>4.8339999999999996</v>
      </c>
      <c r="U5666" s="403">
        <v>17.8</v>
      </c>
      <c r="V5666" s="403">
        <v>13.025</v>
      </c>
      <c r="W5666" s="403">
        <v>3.4</v>
      </c>
      <c r="X5666" s="404">
        <v>0.35546</v>
      </c>
      <c r="Y5666" s="403">
        <f>X5666+(S5666*((U5666-INDEX('[1]Center of Mass'!$B$8:$M$105,MATCH(A5666,'[1]Center of Mass'!$B$8:$B$105,0),9))^2+(V5666-INDEX('[1]Center of Mass'!$B$8:$M$105,MATCH(A5666,'[1]Center of Mass'!$B$8:$B$105,0),10))^2))</f>
        <v>20.843355096600003</v>
      </c>
    </row>
    <row r="5667" spans="1:25">
      <c r="A5667" s="403" t="s">
        <v>24</v>
      </c>
      <c r="B5667" s="403" t="s">
        <v>442</v>
      </c>
      <c r="C5667" s="403" t="s">
        <v>343</v>
      </c>
      <c r="D5667" s="403" t="s">
        <v>344</v>
      </c>
      <c r="E5667" s="403" t="s">
        <v>1455</v>
      </c>
      <c r="F5667" s="403">
        <v>0</v>
      </c>
      <c r="O5667" s="403" t="s">
        <v>345</v>
      </c>
      <c r="R5667" s="403">
        <v>4</v>
      </c>
      <c r="S5667" s="403">
        <v>0.8327</v>
      </c>
      <c r="T5667" s="403">
        <v>3.8319999999999999</v>
      </c>
      <c r="U5667" s="403">
        <v>0.625</v>
      </c>
      <c r="V5667" s="403">
        <v>13.967000000000001</v>
      </c>
      <c r="W5667" s="403">
        <v>3.4</v>
      </c>
      <c r="X5667" s="404">
        <v>0.13921</v>
      </c>
      <c r="Y5667" s="403">
        <f>X5667+(S5667*((U5667-INDEX('[1]Center of Mass'!$B$8:$M$105,MATCH(A5667,'[1]Center of Mass'!$B$8:$B$105,0),9))^2+(V5667-INDEX('[1]Center of Mass'!$B$8:$M$105,MATCH(A5667,'[1]Center of Mass'!$B$8:$B$105,0),10))^2))</f>
        <v>364.7267269079</v>
      </c>
    </row>
    <row r="5668" spans="1:25">
      <c r="A5668" s="403" t="s">
        <v>24</v>
      </c>
      <c r="B5668" s="403" t="s">
        <v>443</v>
      </c>
      <c r="C5668" s="403" t="s">
        <v>343</v>
      </c>
      <c r="D5668" s="403" t="s">
        <v>344</v>
      </c>
      <c r="E5668" s="403" t="s">
        <v>1455</v>
      </c>
      <c r="F5668" s="403">
        <v>0</v>
      </c>
      <c r="O5668" s="403" t="s">
        <v>345</v>
      </c>
      <c r="R5668" s="403">
        <v>4</v>
      </c>
      <c r="S5668" s="403">
        <v>0.68279999999999996</v>
      </c>
      <c r="T5668" s="403">
        <v>3.3820000000000001</v>
      </c>
      <c r="U5668" s="403">
        <v>1.7629999999999999</v>
      </c>
      <c r="V5668" s="403">
        <v>13.967000000000001</v>
      </c>
      <c r="W5668" s="403">
        <v>3.4</v>
      </c>
      <c r="X5668" s="404">
        <v>8.5028999999999993E-2</v>
      </c>
      <c r="Y5668" s="403">
        <f>X5668+(S5668*((U5668-INDEX('[1]Center of Mass'!$B$8:$M$105,MATCH(A5668,'[1]Center of Mass'!$B$8:$B$105,0),9))^2+(V5668-INDEX('[1]Center of Mass'!$B$8:$M$105,MATCH(A5668,'[1]Center of Mass'!$B$8:$B$105,0),10))^2))</f>
        <v>267.50116155960001</v>
      </c>
    </row>
    <row r="5669" spans="1:25">
      <c r="A5669" s="403" t="s">
        <v>24</v>
      </c>
      <c r="B5669" s="403" t="s">
        <v>444</v>
      </c>
      <c r="C5669" s="403" t="s">
        <v>343</v>
      </c>
      <c r="D5669" s="403" t="s">
        <v>344</v>
      </c>
      <c r="E5669" s="403" t="s">
        <v>1455</v>
      </c>
      <c r="F5669" s="403">
        <v>0</v>
      </c>
      <c r="O5669" s="403" t="s">
        <v>345</v>
      </c>
      <c r="R5669" s="403">
        <v>4</v>
      </c>
      <c r="S5669" s="403">
        <v>0.68279999999999996</v>
      </c>
      <c r="T5669" s="403">
        <v>3.3820000000000001</v>
      </c>
      <c r="U5669" s="403">
        <v>2.7879999999999998</v>
      </c>
      <c r="V5669" s="403">
        <v>13.967000000000001</v>
      </c>
      <c r="W5669" s="403">
        <v>3.4</v>
      </c>
      <c r="X5669" s="404">
        <v>8.5028999999999993E-2</v>
      </c>
      <c r="Y5669" s="403">
        <f>X5669+(S5669*((U5669-INDEX('[1]Center of Mass'!$B$8:$M$105,MATCH(A5669,'[1]Center of Mass'!$B$8:$B$105,0),9))^2+(V5669-INDEX('[1]Center of Mass'!$B$8:$M$105,MATCH(A5669,'[1]Center of Mass'!$B$8:$B$105,0),10))^2))</f>
        <v>240.6072570696</v>
      </c>
    </row>
    <row r="5670" spans="1:25">
      <c r="A5670" s="403" t="s">
        <v>24</v>
      </c>
      <c r="B5670" s="403" t="s">
        <v>445</v>
      </c>
      <c r="C5670" s="403" t="s">
        <v>343</v>
      </c>
      <c r="D5670" s="403" t="s">
        <v>344</v>
      </c>
      <c r="E5670" s="403" t="s">
        <v>1455</v>
      </c>
      <c r="F5670" s="403">
        <v>0</v>
      </c>
      <c r="O5670" s="403" t="s">
        <v>345</v>
      </c>
      <c r="R5670" s="403">
        <v>4</v>
      </c>
      <c r="S5670" s="403">
        <v>0.86599999999999999</v>
      </c>
      <c r="T5670" s="403">
        <v>3.9319999999999999</v>
      </c>
      <c r="U5670" s="403">
        <v>3.95</v>
      </c>
      <c r="V5670" s="403">
        <v>13.967000000000001</v>
      </c>
      <c r="W5670" s="403">
        <v>3.4</v>
      </c>
      <c r="X5670" s="404">
        <v>0.15398000000000001</v>
      </c>
      <c r="Y5670" s="403">
        <f>X5670+(S5670*((U5670-INDEX('[1]Center of Mass'!$B$8:$M$105,MATCH(A5670,'[1]Center of Mass'!$B$8:$B$105,0),9))^2+(V5670-INDEX('[1]Center of Mass'!$B$8:$M$105,MATCH(A5670,'[1]Center of Mass'!$B$8:$B$105,0),10))^2))</f>
        <v>268.74197653200002</v>
      </c>
    </row>
    <row r="5671" spans="1:25">
      <c r="A5671" s="403" t="s">
        <v>24</v>
      </c>
      <c r="B5671" s="403" t="s">
        <v>446</v>
      </c>
      <c r="C5671" s="403" t="s">
        <v>343</v>
      </c>
      <c r="D5671" s="403" t="s">
        <v>344</v>
      </c>
      <c r="E5671" s="403" t="s">
        <v>1455</v>
      </c>
      <c r="F5671" s="403">
        <v>0</v>
      </c>
      <c r="O5671" s="403" t="s">
        <v>345</v>
      </c>
      <c r="R5671" s="403">
        <v>4</v>
      </c>
      <c r="S5671" s="403">
        <v>0.86599999999999999</v>
      </c>
      <c r="T5671" s="403">
        <v>3.9319999999999999</v>
      </c>
      <c r="U5671" s="403">
        <v>5.25</v>
      </c>
      <c r="V5671" s="403">
        <v>13.967000000000001</v>
      </c>
      <c r="W5671" s="403">
        <v>3.4</v>
      </c>
      <c r="X5671" s="404">
        <v>0.15398000000000001</v>
      </c>
      <c r="Y5671" s="403">
        <f>X5671+(S5671*((U5671-INDEX('[1]Center of Mass'!$B$8:$M$105,MATCH(A5671,'[1]Center of Mass'!$B$8:$B$105,0),9))^2+(V5671-INDEX('[1]Center of Mass'!$B$8:$M$105,MATCH(A5671,'[1]Center of Mass'!$B$8:$B$105,0),10))^2))</f>
        <v>230.71470413199998</v>
      </c>
    </row>
    <row r="5672" spans="1:25">
      <c r="A5672" s="403" t="s">
        <v>24</v>
      </c>
      <c r="B5672" s="403" t="s">
        <v>744</v>
      </c>
      <c r="C5672" s="403" t="s">
        <v>343</v>
      </c>
      <c r="D5672" s="403" t="s">
        <v>344</v>
      </c>
      <c r="E5672" s="403" t="s">
        <v>1455</v>
      </c>
      <c r="F5672" s="403">
        <v>0</v>
      </c>
      <c r="O5672" s="403" t="s">
        <v>345</v>
      </c>
      <c r="R5672" s="403">
        <v>4</v>
      </c>
      <c r="S5672" s="403">
        <v>0.86599999999999999</v>
      </c>
      <c r="T5672" s="403">
        <v>3.9319999999999999</v>
      </c>
      <c r="U5672" s="403">
        <v>6.55</v>
      </c>
      <c r="V5672" s="403">
        <v>13.967000000000001</v>
      </c>
      <c r="W5672" s="403">
        <v>3.4</v>
      </c>
      <c r="X5672" s="404">
        <v>0.15398000000000001</v>
      </c>
      <c r="Y5672" s="403">
        <f>X5672+(S5672*((U5672-INDEX('[1]Center of Mass'!$B$8:$M$105,MATCH(A5672,'[1]Center of Mass'!$B$8:$B$105,0),9))^2+(V5672-INDEX('[1]Center of Mass'!$B$8:$M$105,MATCH(A5672,'[1]Center of Mass'!$B$8:$B$105,0),10))^2))</f>
        <v>195.61451173199998</v>
      </c>
    </row>
    <row r="5673" spans="1:25">
      <c r="A5673" s="403" t="s">
        <v>24</v>
      </c>
      <c r="B5673" s="403" t="s">
        <v>447</v>
      </c>
      <c r="C5673" s="403" t="s">
        <v>343</v>
      </c>
      <c r="D5673" s="403" t="s">
        <v>344</v>
      </c>
      <c r="E5673" s="403" t="s">
        <v>1455</v>
      </c>
      <c r="F5673" s="403">
        <v>0</v>
      </c>
      <c r="O5673" s="403" t="s">
        <v>345</v>
      </c>
      <c r="R5673" s="403">
        <v>4</v>
      </c>
      <c r="S5673" s="403">
        <v>0.7661</v>
      </c>
      <c r="T5673" s="403">
        <v>3.6320000000000001</v>
      </c>
      <c r="U5673" s="403">
        <v>7.7750000000000004</v>
      </c>
      <c r="V5673" s="403">
        <v>13.967000000000001</v>
      </c>
      <c r="W5673" s="403">
        <v>3.4</v>
      </c>
      <c r="X5673" s="404">
        <v>0.11275</v>
      </c>
      <c r="Y5673" s="403">
        <f>X5673+(S5673*((U5673-INDEX('[1]Center of Mass'!$B$8:$M$105,MATCH(A5673,'[1]Center of Mass'!$B$8:$B$105,0),9))^2+(V5673-INDEX('[1]Center of Mass'!$B$8:$M$105,MATCH(A5673,'[1]Center of Mass'!$B$8:$B$105,0),10))^2))</f>
        <v>146.13529948970003</v>
      </c>
    </row>
    <row r="5674" spans="1:25">
      <c r="A5674" s="403" t="s">
        <v>24</v>
      </c>
      <c r="B5674" s="403" t="s">
        <v>745</v>
      </c>
      <c r="C5674" s="403" t="s">
        <v>343</v>
      </c>
      <c r="D5674" s="403" t="s">
        <v>344</v>
      </c>
      <c r="E5674" s="403" t="s">
        <v>1455</v>
      </c>
      <c r="F5674" s="403">
        <v>0</v>
      </c>
      <c r="O5674" s="403" t="s">
        <v>345</v>
      </c>
      <c r="R5674" s="403">
        <v>4</v>
      </c>
      <c r="S5674" s="403">
        <v>0.7661</v>
      </c>
      <c r="T5674" s="403">
        <v>3.6320000000000001</v>
      </c>
      <c r="U5674" s="403">
        <v>8.9250000000000007</v>
      </c>
      <c r="V5674" s="403">
        <v>13.967000000000001</v>
      </c>
      <c r="W5674" s="403">
        <v>3.4</v>
      </c>
      <c r="X5674" s="404">
        <v>0.11275</v>
      </c>
      <c r="Y5674" s="403">
        <f>X5674+(S5674*((U5674-INDEX('[1]Center of Mass'!$B$8:$M$105,MATCH(A5674,'[1]Center of Mass'!$B$8:$B$105,0),9))^2+(V5674-INDEX('[1]Center of Mass'!$B$8:$M$105,MATCH(A5674,'[1]Center of Mass'!$B$8:$B$105,0),10))^2))</f>
        <v>122.98398731970001</v>
      </c>
    </row>
    <row r="5675" spans="1:25">
      <c r="A5675" s="403" t="s">
        <v>24</v>
      </c>
      <c r="B5675" s="403" t="s">
        <v>449</v>
      </c>
      <c r="C5675" s="403" t="s">
        <v>343</v>
      </c>
      <c r="D5675" s="403" t="s">
        <v>344</v>
      </c>
      <c r="E5675" s="403" t="s">
        <v>1455</v>
      </c>
      <c r="F5675" s="403">
        <v>0</v>
      </c>
      <c r="O5675" s="403" t="s">
        <v>345</v>
      </c>
      <c r="R5675" s="403">
        <v>4</v>
      </c>
      <c r="S5675" s="403">
        <v>0.7349</v>
      </c>
      <c r="T5675" s="403">
        <v>3.5390000000000001</v>
      </c>
      <c r="U5675" s="403">
        <v>13.252000000000001</v>
      </c>
      <c r="V5675" s="403">
        <v>13.967000000000001</v>
      </c>
      <c r="W5675" s="403">
        <v>3.4</v>
      </c>
      <c r="X5675" s="404">
        <v>0.1017</v>
      </c>
      <c r="Y5675" s="403">
        <f>X5675+(S5675*((U5675-INDEX('[1]Center of Mass'!$B$8:$M$105,MATCH(A5675,'[1]Center of Mass'!$B$8:$B$105,0),9))^2+(V5675-INDEX('[1]Center of Mass'!$B$8:$M$105,MATCH(A5675,'[1]Center of Mass'!$B$8:$B$105,0),10))^2))</f>
        <v>51.823557805000007</v>
      </c>
    </row>
    <row r="5676" spans="1:25">
      <c r="A5676" s="403" t="s">
        <v>24</v>
      </c>
      <c r="B5676" s="403" t="s">
        <v>748</v>
      </c>
      <c r="C5676" s="403" t="s">
        <v>343</v>
      </c>
      <c r="D5676" s="403" t="s">
        <v>344</v>
      </c>
      <c r="E5676" s="403" t="s">
        <v>1455</v>
      </c>
      <c r="F5676" s="403">
        <v>0</v>
      </c>
      <c r="O5676" s="403" t="s">
        <v>345</v>
      </c>
      <c r="R5676" s="403">
        <v>4</v>
      </c>
      <c r="S5676" s="403">
        <v>0.7349</v>
      </c>
      <c r="T5676" s="403">
        <v>3.5390000000000001</v>
      </c>
      <c r="U5676" s="403">
        <v>14.355</v>
      </c>
      <c r="V5676" s="403">
        <v>13.967000000000001</v>
      </c>
      <c r="W5676" s="403">
        <v>3.4</v>
      </c>
      <c r="X5676" s="404">
        <v>0.1017</v>
      </c>
      <c r="Y5676" s="403">
        <f>X5676+(S5676*((U5676-INDEX('[1]Center of Mass'!$B$8:$M$105,MATCH(A5676,'[1]Center of Mass'!$B$8:$B$105,0),9))^2+(V5676-INDEX('[1]Center of Mass'!$B$8:$M$105,MATCH(A5676,'[1]Center of Mass'!$B$8:$B$105,0),10))^2))</f>
        <v>39.363906671300008</v>
      </c>
    </row>
    <row r="5677" spans="1:25">
      <c r="A5677" s="403" t="s">
        <v>24</v>
      </c>
      <c r="B5677" s="403" t="s">
        <v>450</v>
      </c>
      <c r="C5677" s="403" t="s">
        <v>343</v>
      </c>
      <c r="D5677" s="403" t="s">
        <v>344</v>
      </c>
      <c r="E5677" s="403" t="s">
        <v>1455</v>
      </c>
      <c r="F5677" s="403">
        <v>0</v>
      </c>
      <c r="O5677" s="403" t="s">
        <v>345</v>
      </c>
      <c r="R5677" s="403">
        <v>4</v>
      </c>
      <c r="S5677" s="403">
        <v>0.7349</v>
      </c>
      <c r="T5677" s="403">
        <v>3.5390000000000001</v>
      </c>
      <c r="U5677" s="403">
        <v>15.458</v>
      </c>
      <c r="V5677" s="403">
        <v>13.967000000000001</v>
      </c>
      <c r="W5677" s="403">
        <v>3.4</v>
      </c>
      <c r="X5677" s="404">
        <v>0.1017</v>
      </c>
      <c r="Y5677" s="403">
        <f>X5677+(S5677*((U5677-INDEX('[1]Center of Mass'!$B$8:$M$105,MATCH(A5677,'[1]Center of Mass'!$B$8:$B$105,0),9))^2+(V5677-INDEX('[1]Center of Mass'!$B$8:$M$105,MATCH(A5677,'[1]Center of Mass'!$B$8:$B$105,0),10))^2))</f>
        <v>28.692427445800007</v>
      </c>
    </row>
    <row r="5678" spans="1:25">
      <c r="A5678" s="403" t="s">
        <v>24</v>
      </c>
      <c r="B5678" s="403" t="s">
        <v>749</v>
      </c>
      <c r="C5678" s="403" t="s">
        <v>343</v>
      </c>
      <c r="D5678" s="403" t="s">
        <v>344</v>
      </c>
      <c r="E5678" s="403" t="s">
        <v>1455</v>
      </c>
      <c r="F5678" s="403">
        <v>0</v>
      </c>
      <c r="O5678" s="403" t="s">
        <v>345</v>
      </c>
      <c r="R5678" s="403">
        <v>4</v>
      </c>
      <c r="S5678" s="403">
        <v>0.79300000000000004</v>
      </c>
      <c r="T5678" s="403">
        <v>3.7130000000000001</v>
      </c>
      <c r="U5678" s="403">
        <v>16.605</v>
      </c>
      <c r="V5678" s="403">
        <v>13.967000000000001</v>
      </c>
      <c r="W5678" s="403">
        <v>3.4</v>
      </c>
      <c r="X5678" s="404">
        <v>0.12299</v>
      </c>
      <c r="Y5678" s="403">
        <f>X5678+(S5678*((U5678-INDEX('[1]Center of Mass'!$B$8:$M$105,MATCH(A5678,'[1]Center of Mass'!$B$8:$B$105,0),9))^2+(V5678-INDEX('[1]Center of Mass'!$B$8:$M$105,MATCH(A5678,'[1]Center of Mass'!$B$8:$B$105,0),10))^2))</f>
        <v>21.046086441000011</v>
      </c>
    </row>
    <row r="5679" spans="1:25">
      <c r="A5679" s="403" t="s">
        <v>24</v>
      </c>
      <c r="B5679" s="403" t="s">
        <v>451</v>
      </c>
      <c r="C5679" s="403" t="s">
        <v>343</v>
      </c>
      <c r="D5679" s="403" t="s">
        <v>344</v>
      </c>
      <c r="E5679" s="403" t="s">
        <v>1455</v>
      </c>
      <c r="F5679" s="403">
        <v>0</v>
      </c>
      <c r="O5679" s="403" t="s">
        <v>345</v>
      </c>
      <c r="R5679" s="403">
        <v>4</v>
      </c>
      <c r="S5679" s="403">
        <v>0.7994</v>
      </c>
      <c r="T5679" s="403">
        <v>3.7320000000000002</v>
      </c>
      <c r="U5679" s="403">
        <v>17.8</v>
      </c>
      <c r="V5679" s="403">
        <v>13.967000000000001</v>
      </c>
      <c r="W5679" s="403">
        <v>3.4</v>
      </c>
      <c r="X5679" s="404">
        <v>0.12548000000000001</v>
      </c>
      <c r="Y5679" s="403">
        <f>X5679+(S5679*((U5679-INDEX('[1]Center of Mass'!$B$8:$M$105,MATCH(A5679,'[1]Center of Mass'!$B$8:$B$105,0),9))^2+(V5679-INDEX('[1]Center of Mass'!$B$8:$M$105,MATCH(A5679,'[1]Center of Mass'!$B$8:$B$105,0),10))^2))</f>
        <v>13.027797598800001</v>
      </c>
    </row>
    <row r="5680" spans="1:25">
      <c r="A5680" s="403" t="s">
        <v>24</v>
      </c>
      <c r="B5680" s="403" t="s">
        <v>452</v>
      </c>
      <c r="C5680" s="403" t="s">
        <v>343</v>
      </c>
      <c r="D5680" s="403" t="s">
        <v>344</v>
      </c>
      <c r="E5680" s="403" t="s">
        <v>1455</v>
      </c>
      <c r="F5680" s="403">
        <v>0</v>
      </c>
      <c r="O5680" s="403" t="s">
        <v>345</v>
      </c>
      <c r="R5680" s="403">
        <v>4</v>
      </c>
      <c r="S5680" s="403">
        <v>1.5</v>
      </c>
      <c r="T5680" s="403">
        <v>4.9000000000000004</v>
      </c>
      <c r="U5680" s="403">
        <v>0.625</v>
      </c>
      <c r="V5680" s="403">
        <v>14.9</v>
      </c>
      <c r="W5680" s="403">
        <v>3.4</v>
      </c>
      <c r="X5680" s="404">
        <v>0.37530999999999998</v>
      </c>
      <c r="Y5680" s="403">
        <f>X5680+(S5680*((U5680-INDEX('[1]Center of Mass'!$B$8:$M$105,MATCH(A5680,'[1]Center of Mass'!$B$8:$B$105,0),9))^2+(V5680-INDEX('[1]Center of Mass'!$B$8:$M$105,MATCH(A5680,'[1]Center of Mass'!$B$8:$B$105,0),10))^2))</f>
        <v>662.89091800000017</v>
      </c>
    </row>
    <row r="5681" spans="1:25">
      <c r="A5681" s="403" t="s">
        <v>24</v>
      </c>
      <c r="B5681" s="403" t="s">
        <v>453</v>
      </c>
      <c r="C5681" s="403" t="s">
        <v>343</v>
      </c>
      <c r="D5681" s="403" t="s">
        <v>344</v>
      </c>
      <c r="E5681" s="403" t="s">
        <v>1455</v>
      </c>
      <c r="F5681" s="403">
        <v>0</v>
      </c>
      <c r="O5681" s="403" t="s">
        <v>345</v>
      </c>
      <c r="R5681" s="403">
        <v>4</v>
      </c>
      <c r="S5681" s="403">
        <v>1.23</v>
      </c>
      <c r="T5681" s="403">
        <v>4.45</v>
      </c>
      <c r="U5681" s="403">
        <v>1.7629999999999999</v>
      </c>
      <c r="V5681" s="403">
        <v>14.9</v>
      </c>
      <c r="W5681" s="403">
        <v>3.4</v>
      </c>
      <c r="X5681" s="404">
        <v>0.25529000000000002</v>
      </c>
      <c r="Y5681" s="403">
        <f>X5681+(S5681*((U5681-INDEX('[1]Center of Mass'!$B$8:$M$105,MATCH(A5681,'[1]Center of Mass'!$B$8:$B$105,0),9))^2+(V5681-INDEX('[1]Center of Mass'!$B$8:$M$105,MATCH(A5681,'[1]Center of Mass'!$B$8:$B$105,0),10))^2))</f>
        <v>486.70264195999999</v>
      </c>
    </row>
    <row r="5682" spans="1:25">
      <c r="A5682" s="403" t="s">
        <v>24</v>
      </c>
      <c r="B5682" s="403" t="s">
        <v>504</v>
      </c>
      <c r="C5682" s="403" t="s">
        <v>343</v>
      </c>
      <c r="D5682" s="403" t="s">
        <v>344</v>
      </c>
      <c r="E5682" s="403" t="s">
        <v>1455</v>
      </c>
      <c r="F5682" s="403">
        <v>0</v>
      </c>
      <c r="O5682" s="403" t="s">
        <v>345</v>
      </c>
      <c r="R5682" s="403">
        <v>4</v>
      </c>
      <c r="S5682" s="403">
        <v>1.23</v>
      </c>
      <c r="T5682" s="403">
        <v>4.45</v>
      </c>
      <c r="U5682" s="403">
        <v>2.7879999999999998</v>
      </c>
      <c r="V5682" s="403">
        <v>14.9</v>
      </c>
      <c r="W5682" s="403">
        <v>3.4</v>
      </c>
      <c r="X5682" s="404">
        <v>0.25529000000000002</v>
      </c>
      <c r="Y5682" s="403">
        <f>X5682+(S5682*((U5682-INDEX('[1]Center of Mass'!$B$8:$M$105,MATCH(A5682,'[1]Center of Mass'!$B$8:$B$105,0),9))^2+(V5682-INDEX('[1]Center of Mass'!$B$8:$M$105,MATCH(A5682,'[1]Center of Mass'!$B$8:$B$105,0),10))^2))</f>
        <v>438.25580171000007</v>
      </c>
    </row>
    <row r="5683" spans="1:25">
      <c r="A5683" s="403" t="s">
        <v>24</v>
      </c>
      <c r="B5683" s="403" t="s">
        <v>505</v>
      </c>
      <c r="C5683" s="403" t="s">
        <v>343</v>
      </c>
      <c r="D5683" s="403" t="s">
        <v>344</v>
      </c>
      <c r="E5683" s="403" t="s">
        <v>1455</v>
      </c>
      <c r="F5683" s="403">
        <v>0</v>
      </c>
      <c r="O5683" s="403" t="s">
        <v>345</v>
      </c>
      <c r="R5683" s="403">
        <v>4</v>
      </c>
      <c r="S5683" s="403">
        <v>1.56</v>
      </c>
      <c r="T5683" s="403">
        <v>5</v>
      </c>
      <c r="U5683" s="403">
        <v>3.95</v>
      </c>
      <c r="V5683" s="403">
        <v>14.9</v>
      </c>
      <c r="W5683" s="403">
        <v>3.4</v>
      </c>
      <c r="X5683" s="404">
        <v>0.40689999999999998</v>
      </c>
      <c r="Y5683" s="403">
        <f>X5683+(S5683*((U5683-INDEX('[1]Center of Mass'!$B$8:$M$105,MATCH(A5683,'[1]Center of Mass'!$B$8:$B$105,0),9))^2+(V5683-INDEX('[1]Center of Mass'!$B$8:$M$105,MATCH(A5683,'[1]Center of Mass'!$B$8:$B$105,0),10))^2))</f>
        <v>490.22677132000013</v>
      </c>
    </row>
    <row r="5684" spans="1:25">
      <c r="A5684" s="403" t="s">
        <v>24</v>
      </c>
      <c r="B5684" s="403" t="s">
        <v>506</v>
      </c>
      <c r="C5684" s="403" t="s">
        <v>343</v>
      </c>
      <c r="D5684" s="403" t="s">
        <v>344</v>
      </c>
      <c r="E5684" s="403" t="s">
        <v>1455</v>
      </c>
      <c r="F5684" s="403">
        <v>0</v>
      </c>
      <c r="O5684" s="403" t="s">
        <v>345</v>
      </c>
      <c r="R5684" s="403">
        <v>4</v>
      </c>
      <c r="S5684" s="403">
        <v>1.56</v>
      </c>
      <c r="T5684" s="403">
        <v>5</v>
      </c>
      <c r="U5684" s="403">
        <v>5.25</v>
      </c>
      <c r="V5684" s="403">
        <v>14.9</v>
      </c>
      <c r="W5684" s="403">
        <v>3.4</v>
      </c>
      <c r="X5684" s="404">
        <v>0.40689999999999998</v>
      </c>
      <c r="Y5684" s="403">
        <f>X5684+(S5684*((U5684-INDEX('[1]Center of Mass'!$B$8:$M$105,MATCH(A5684,'[1]Center of Mass'!$B$8:$B$105,0),9))^2+(V5684-INDEX('[1]Center of Mass'!$B$8:$M$105,MATCH(A5684,'[1]Center of Mass'!$B$8:$B$105,0),10))^2))</f>
        <v>421.72498732000008</v>
      </c>
    </row>
    <row r="5685" spans="1:25">
      <c r="A5685" s="403" t="s">
        <v>24</v>
      </c>
      <c r="B5685" s="403" t="s">
        <v>507</v>
      </c>
      <c r="C5685" s="403" t="s">
        <v>343</v>
      </c>
      <c r="D5685" s="403" t="s">
        <v>344</v>
      </c>
      <c r="E5685" s="403" t="s">
        <v>1455</v>
      </c>
      <c r="F5685" s="403">
        <v>0</v>
      </c>
      <c r="O5685" s="403" t="s">
        <v>345</v>
      </c>
      <c r="R5685" s="403">
        <v>4</v>
      </c>
      <c r="S5685" s="403">
        <v>1.56</v>
      </c>
      <c r="T5685" s="403">
        <v>5</v>
      </c>
      <c r="U5685" s="403">
        <v>6.55</v>
      </c>
      <c r="V5685" s="403">
        <v>14.9</v>
      </c>
      <c r="W5685" s="403">
        <v>3.4</v>
      </c>
      <c r="X5685" s="404">
        <v>0.40689999999999998</v>
      </c>
      <c r="Y5685" s="403">
        <f>X5685+(S5685*((U5685-INDEX('[1]Center of Mass'!$B$8:$M$105,MATCH(A5685,'[1]Center of Mass'!$B$8:$B$105,0),9))^2+(V5685-INDEX('[1]Center of Mass'!$B$8:$M$105,MATCH(A5685,'[1]Center of Mass'!$B$8:$B$105,0),10))^2))</f>
        <v>358.49600332</v>
      </c>
    </row>
    <row r="5686" spans="1:25">
      <c r="A5686" s="403" t="s">
        <v>24</v>
      </c>
      <c r="B5686" s="403" t="s">
        <v>508</v>
      </c>
      <c r="C5686" s="403" t="s">
        <v>343</v>
      </c>
      <c r="D5686" s="403" t="s">
        <v>344</v>
      </c>
      <c r="E5686" s="403" t="s">
        <v>1455</v>
      </c>
      <c r="F5686" s="403">
        <v>0</v>
      </c>
      <c r="O5686" s="403" t="s">
        <v>345</v>
      </c>
      <c r="R5686" s="403">
        <v>4</v>
      </c>
      <c r="S5686" s="403">
        <v>1.38</v>
      </c>
      <c r="T5686" s="403">
        <v>4.7</v>
      </c>
      <c r="U5686" s="403">
        <v>7.7750000000000004</v>
      </c>
      <c r="V5686" s="403">
        <v>14.9</v>
      </c>
      <c r="W5686" s="403">
        <v>3.4</v>
      </c>
      <c r="X5686" s="404">
        <v>0.31768999999999997</v>
      </c>
      <c r="Y5686" s="403">
        <f>X5686+(S5686*((U5686-INDEX('[1]Center of Mass'!$B$8:$M$105,MATCH(A5686,'[1]Center of Mass'!$B$8:$B$105,0),9))^2+(V5686-INDEX('[1]Center of Mass'!$B$8:$M$105,MATCH(A5686,'[1]Center of Mass'!$B$8:$B$105,0),10))^2))</f>
        <v>268.65092336000004</v>
      </c>
    </row>
    <row r="5687" spans="1:25">
      <c r="A5687" s="403" t="s">
        <v>24</v>
      </c>
      <c r="B5687" s="403" t="s">
        <v>509</v>
      </c>
      <c r="C5687" s="403" t="s">
        <v>343</v>
      </c>
      <c r="D5687" s="403" t="s">
        <v>344</v>
      </c>
      <c r="E5687" s="403" t="s">
        <v>1455</v>
      </c>
      <c r="F5687" s="403">
        <v>0</v>
      </c>
      <c r="O5687" s="403" t="s">
        <v>345</v>
      </c>
      <c r="R5687" s="403">
        <v>4</v>
      </c>
      <c r="S5687" s="403">
        <v>1.38</v>
      </c>
      <c r="T5687" s="403">
        <v>4.7</v>
      </c>
      <c r="U5687" s="403">
        <v>8.9250000000000007</v>
      </c>
      <c r="V5687" s="403">
        <v>14.9</v>
      </c>
      <c r="W5687" s="403">
        <v>3.4</v>
      </c>
      <c r="X5687" s="404">
        <v>0.31768999999999997</v>
      </c>
      <c r="Y5687" s="403">
        <f>X5687+(S5687*((U5687-INDEX('[1]Center of Mass'!$B$8:$M$105,MATCH(A5687,'[1]Center of Mass'!$B$8:$B$105,0),9))^2+(V5687-INDEX('[1]Center of Mass'!$B$8:$M$105,MATCH(A5687,'[1]Center of Mass'!$B$8:$B$105,0),10))^2))</f>
        <v>226.94773735999999</v>
      </c>
    </row>
    <row r="5688" spans="1:25">
      <c r="A5688" s="403" t="s">
        <v>24</v>
      </c>
      <c r="B5688" s="403" t="s">
        <v>754</v>
      </c>
      <c r="C5688" s="403" t="s">
        <v>343</v>
      </c>
      <c r="D5688" s="403" t="s">
        <v>344</v>
      </c>
      <c r="E5688" s="403" t="s">
        <v>1455</v>
      </c>
      <c r="F5688" s="403">
        <v>0</v>
      </c>
      <c r="O5688" s="403" t="s">
        <v>345</v>
      </c>
      <c r="R5688" s="403">
        <v>4</v>
      </c>
      <c r="S5688" s="403">
        <v>1.3238000000000001</v>
      </c>
      <c r="T5688" s="403">
        <v>4.6059999999999999</v>
      </c>
      <c r="U5688" s="403">
        <v>13.252000000000001</v>
      </c>
      <c r="V5688" s="403">
        <v>14.9</v>
      </c>
      <c r="W5688" s="403">
        <v>3.4</v>
      </c>
      <c r="X5688" s="404">
        <v>0.29310999999999998</v>
      </c>
      <c r="Y5688" s="403">
        <f>X5688+(S5688*((U5688-INDEX('[1]Center of Mass'!$B$8:$M$105,MATCH(A5688,'[1]Center of Mass'!$B$8:$B$105,0),9))^2+(V5688-INDEX('[1]Center of Mass'!$B$8:$M$105,MATCH(A5688,'[1]Center of Mass'!$B$8:$B$105,0),10))^2))</f>
        <v>98.543884630999997</v>
      </c>
    </row>
    <row r="5689" spans="1:25">
      <c r="A5689" s="403" t="s">
        <v>24</v>
      </c>
      <c r="B5689" s="403" t="s">
        <v>755</v>
      </c>
      <c r="C5689" s="403" t="s">
        <v>343</v>
      </c>
      <c r="D5689" s="403" t="s">
        <v>344</v>
      </c>
      <c r="E5689" s="403" t="s">
        <v>1455</v>
      </c>
      <c r="F5689" s="403">
        <v>0</v>
      </c>
      <c r="O5689" s="403" t="s">
        <v>345</v>
      </c>
      <c r="R5689" s="403">
        <v>4</v>
      </c>
      <c r="S5689" s="403">
        <v>1.3238000000000001</v>
      </c>
      <c r="T5689" s="403">
        <v>4.6059999999999999</v>
      </c>
      <c r="U5689" s="403">
        <v>14.355</v>
      </c>
      <c r="V5689" s="403">
        <v>14.9</v>
      </c>
      <c r="W5689" s="403">
        <v>3.4</v>
      </c>
      <c r="X5689" s="404">
        <v>0.29310999999999998</v>
      </c>
      <c r="Y5689" s="403">
        <f>X5689+(S5689*((U5689-INDEX('[1]Center of Mass'!$B$8:$M$105,MATCH(A5689,'[1]Center of Mass'!$B$8:$B$105,0),9))^2+(V5689-INDEX('[1]Center of Mass'!$B$8:$M$105,MATCH(A5689,'[1]Center of Mass'!$B$8:$B$105,0),10))^2))</f>
        <v>76.099897461600023</v>
      </c>
    </row>
    <row r="5690" spans="1:25">
      <c r="A5690" s="403" t="s">
        <v>24</v>
      </c>
      <c r="B5690" s="403" t="s">
        <v>560</v>
      </c>
      <c r="C5690" s="403" t="s">
        <v>343</v>
      </c>
      <c r="D5690" s="403" t="s">
        <v>344</v>
      </c>
      <c r="E5690" s="403" t="s">
        <v>1455</v>
      </c>
      <c r="F5690" s="403">
        <v>0</v>
      </c>
      <c r="O5690" s="403" t="s">
        <v>345</v>
      </c>
      <c r="R5690" s="403">
        <v>4</v>
      </c>
      <c r="S5690" s="403">
        <v>1.3238000000000001</v>
      </c>
      <c r="T5690" s="403">
        <v>4.6059999999999999</v>
      </c>
      <c r="U5690" s="403">
        <v>15.458</v>
      </c>
      <c r="V5690" s="403">
        <v>14.9</v>
      </c>
      <c r="W5690" s="403">
        <v>3.4</v>
      </c>
      <c r="X5690" s="404">
        <v>0.29310999999999998</v>
      </c>
      <c r="Y5690" s="403">
        <f>X5690+(S5690*((U5690-INDEX('[1]Center of Mass'!$B$8:$M$105,MATCH(A5690,'[1]Center of Mass'!$B$8:$B$105,0),9))^2+(V5690-INDEX('[1]Center of Mass'!$B$8:$M$105,MATCH(A5690,'[1]Center of Mass'!$B$8:$B$105,0),10))^2))</f>
        <v>56.877004280600019</v>
      </c>
    </row>
    <row r="5691" spans="1:25">
      <c r="A5691" s="403" t="s">
        <v>24</v>
      </c>
      <c r="B5691" s="403" t="s">
        <v>561</v>
      </c>
      <c r="C5691" s="403" t="s">
        <v>343</v>
      </c>
      <c r="D5691" s="403" t="s">
        <v>344</v>
      </c>
      <c r="E5691" s="403" t="s">
        <v>1455</v>
      </c>
      <c r="F5691" s="403">
        <v>0</v>
      </c>
      <c r="O5691" s="403" t="s">
        <v>345</v>
      </c>
      <c r="R5691" s="403">
        <v>4</v>
      </c>
      <c r="S5691" s="403">
        <v>1.4286000000000001</v>
      </c>
      <c r="T5691" s="403">
        <v>4.7809999999999997</v>
      </c>
      <c r="U5691" s="403">
        <v>16.605</v>
      </c>
      <c r="V5691" s="403">
        <v>14.9</v>
      </c>
      <c r="W5691" s="403">
        <v>3.4</v>
      </c>
      <c r="X5691" s="404">
        <v>0.34016000000000002</v>
      </c>
      <c r="Y5691" s="403">
        <f>X5691+(S5691*((U5691-INDEX('[1]Center of Mass'!$B$8:$M$105,MATCH(A5691,'[1]Center of Mass'!$B$8:$B$105,0),9))^2+(V5691-INDEX('[1]Center of Mass'!$B$8:$M$105,MATCH(A5691,'[1]Center of Mass'!$B$8:$B$105,0),10))^2))</f>
        <v>43.518212115200015</v>
      </c>
    </row>
    <row r="5692" spans="1:25">
      <c r="A5692" s="403" t="s">
        <v>24</v>
      </c>
      <c r="B5692" s="403" t="s">
        <v>562</v>
      </c>
      <c r="C5692" s="403" t="s">
        <v>343</v>
      </c>
      <c r="D5692" s="403" t="s">
        <v>344</v>
      </c>
      <c r="E5692" s="403" t="s">
        <v>1455</v>
      </c>
      <c r="F5692" s="403">
        <v>0</v>
      </c>
      <c r="O5692" s="403" t="s">
        <v>345</v>
      </c>
      <c r="R5692" s="403">
        <v>4</v>
      </c>
      <c r="S5692" s="403">
        <v>1.44</v>
      </c>
      <c r="T5692" s="403">
        <v>4.8</v>
      </c>
      <c r="U5692" s="403">
        <v>17.8</v>
      </c>
      <c r="V5692" s="403">
        <v>14.9</v>
      </c>
      <c r="W5692" s="403">
        <v>3.4</v>
      </c>
      <c r="X5692" s="404">
        <v>0.34560000000000002</v>
      </c>
      <c r="Y5692" s="403">
        <f>X5692+(S5692*((U5692-INDEX('[1]Center of Mass'!$B$8:$M$105,MATCH(A5692,'[1]Center of Mass'!$B$8:$B$105,0),9))^2+(V5692-INDEX('[1]Center of Mass'!$B$8:$M$105,MATCH(A5692,'[1]Center of Mass'!$B$8:$B$105,0),10))^2))</f>
        <v>29.115787680000007</v>
      </c>
    </row>
    <row r="5693" spans="1:25">
      <c r="A5693" s="403" t="s">
        <v>24</v>
      </c>
      <c r="B5693" s="403" t="s">
        <v>512</v>
      </c>
      <c r="C5693" s="403" t="s">
        <v>343</v>
      </c>
      <c r="D5693" s="403" t="s">
        <v>344</v>
      </c>
      <c r="E5693" s="403" t="s">
        <v>1455</v>
      </c>
      <c r="F5693" s="403">
        <v>0</v>
      </c>
      <c r="O5693" s="403" t="s">
        <v>345</v>
      </c>
      <c r="R5693" s="403">
        <v>4</v>
      </c>
      <c r="S5693" s="403">
        <v>1.5</v>
      </c>
      <c r="T5693" s="403">
        <v>4.9000000000000004</v>
      </c>
      <c r="U5693" s="403">
        <v>0.625</v>
      </c>
      <c r="V5693" s="403">
        <v>16.100000000000001</v>
      </c>
      <c r="W5693" s="403">
        <v>3.4</v>
      </c>
      <c r="X5693" s="404">
        <v>0.37530999999999998</v>
      </c>
      <c r="Y5693" s="403">
        <f>X5693+(S5693*((U5693-INDEX('[1]Center of Mass'!$B$8:$M$105,MATCH(A5693,'[1]Center of Mass'!$B$8:$B$105,0),9))^2+(V5693-INDEX('[1]Center of Mass'!$B$8:$M$105,MATCH(A5693,'[1]Center of Mass'!$B$8:$B$105,0),10))^2))</f>
        <v>674.13731800000005</v>
      </c>
    </row>
    <row r="5694" spans="1:25">
      <c r="A5694" s="403" t="s">
        <v>24</v>
      </c>
      <c r="B5694" s="403" t="s">
        <v>514</v>
      </c>
      <c r="C5694" s="403" t="s">
        <v>343</v>
      </c>
      <c r="D5694" s="403" t="s">
        <v>344</v>
      </c>
      <c r="E5694" s="403" t="s">
        <v>1455</v>
      </c>
      <c r="F5694" s="403">
        <v>0</v>
      </c>
      <c r="O5694" s="403" t="s">
        <v>345</v>
      </c>
      <c r="R5694" s="403">
        <v>4</v>
      </c>
      <c r="S5694" s="403">
        <v>1.23</v>
      </c>
      <c r="T5694" s="403">
        <v>4.45</v>
      </c>
      <c r="U5694" s="403">
        <v>1.7629999999999999</v>
      </c>
      <c r="V5694" s="403">
        <v>16.100000000000001</v>
      </c>
      <c r="W5694" s="403">
        <v>3.4</v>
      </c>
      <c r="X5694" s="404">
        <v>0.25529000000000002</v>
      </c>
      <c r="Y5694" s="403">
        <f>X5694+(S5694*((U5694-INDEX('[1]Center of Mass'!$B$8:$M$105,MATCH(A5694,'[1]Center of Mass'!$B$8:$B$105,0),9))^2+(V5694-INDEX('[1]Center of Mass'!$B$8:$M$105,MATCH(A5694,'[1]Center of Mass'!$B$8:$B$105,0),10))^2))</f>
        <v>495.92468995999997</v>
      </c>
    </row>
    <row r="5695" spans="1:25">
      <c r="A5695" s="403" t="s">
        <v>24</v>
      </c>
      <c r="B5695" s="403" t="s">
        <v>515</v>
      </c>
      <c r="C5695" s="403" t="s">
        <v>343</v>
      </c>
      <c r="D5695" s="403" t="s">
        <v>344</v>
      </c>
      <c r="E5695" s="403" t="s">
        <v>1455</v>
      </c>
      <c r="F5695" s="403">
        <v>0</v>
      </c>
      <c r="O5695" s="403" t="s">
        <v>345</v>
      </c>
      <c r="R5695" s="403">
        <v>4</v>
      </c>
      <c r="S5695" s="403">
        <v>1.23</v>
      </c>
      <c r="T5695" s="403">
        <v>4.45</v>
      </c>
      <c r="U5695" s="403">
        <v>2.7879999999999998</v>
      </c>
      <c r="V5695" s="403">
        <v>16.100000000000001</v>
      </c>
      <c r="W5695" s="403">
        <v>3.4</v>
      </c>
      <c r="X5695" s="404">
        <v>0.25529000000000002</v>
      </c>
      <c r="Y5695" s="403">
        <f>X5695+(S5695*((U5695-INDEX('[1]Center of Mass'!$B$8:$M$105,MATCH(A5695,'[1]Center of Mass'!$B$8:$B$105,0),9))^2+(V5695-INDEX('[1]Center of Mass'!$B$8:$M$105,MATCH(A5695,'[1]Center of Mass'!$B$8:$B$105,0),10))^2))</f>
        <v>447.47784971000004</v>
      </c>
    </row>
    <row r="5696" spans="1:25">
      <c r="A5696" s="403" t="s">
        <v>24</v>
      </c>
      <c r="B5696" s="403" t="s">
        <v>365</v>
      </c>
      <c r="C5696" s="403" t="s">
        <v>343</v>
      </c>
      <c r="D5696" s="403" t="s">
        <v>344</v>
      </c>
      <c r="E5696" s="403" t="s">
        <v>1455</v>
      </c>
      <c r="F5696" s="403">
        <v>0</v>
      </c>
      <c r="O5696" s="403" t="s">
        <v>345</v>
      </c>
      <c r="R5696" s="403">
        <v>4</v>
      </c>
      <c r="S5696" s="403">
        <v>1.56</v>
      </c>
      <c r="T5696" s="403">
        <v>5</v>
      </c>
      <c r="U5696" s="403">
        <v>3.95</v>
      </c>
      <c r="V5696" s="403">
        <v>16.100000000000001</v>
      </c>
      <c r="W5696" s="403">
        <v>3.4</v>
      </c>
      <c r="X5696" s="404">
        <v>0.40689999999999998</v>
      </c>
      <c r="Y5696" s="403">
        <f>X5696+(S5696*((U5696-INDEX('[1]Center of Mass'!$B$8:$M$105,MATCH(A5696,'[1]Center of Mass'!$B$8:$B$105,0),9))^2+(V5696-INDEX('[1]Center of Mass'!$B$8:$M$105,MATCH(A5696,'[1]Center of Mass'!$B$8:$B$105,0),10))^2))</f>
        <v>501.92302732000007</v>
      </c>
    </row>
    <row r="5697" spans="1:25">
      <c r="A5697" s="403" t="s">
        <v>24</v>
      </c>
      <c r="B5697" s="403" t="s">
        <v>366</v>
      </c>
      <c r="C5697" s="403" t="s">
        <v>343</v>
      </c>
      <c r="D5697" s="403" t="s">
        <v>344</v>
      </c>
      <c r="E5697" s="403" t="s">
        <v>1455</v>
      </c>
      <c r="F5697" s="403">
        <v>0</v>
      </c>
      <c r="O5697" s="403" t="s">
        <v>345</v>
      </c>
      <c r="R5697" s="403">
        <v>4</v>
      </c>
      <c r="S5697" s="403">
        <v>1.56</v>
      </c>
      <c r="T5697" s="403">
        <v>5</v>
      </c>
      <c r="U5697" s="403">
        <v>5.25</v>
      </c>
      <c r="V5697" s="403">
        <v>16.100000000000001</v>
      </c>
      <c r="W5697" s="403">
        <v>3.4</v>
      </c>
      <c r="X5697" s="404">
        <v>0.40689999999999998</v>
      </c>
      <c r="Y5697" s="403">
        <f>X5697+(S5697*((U5697-INDEX('[1]Center of Mass'!$B$8:$M$105,MATCH(A5697,'[1]Center of Mass'!$B$8:$B$105,0),9))^2+(V5697-INDEX('[1]Center of Mass'!$B$8:$M$105,MATCH(A5697,'[1]Center of Mass'!$B$8:$B$105,0),10))^2))</f>
        <v>433.42124332000009</v>
      </c>
    </row>
    <row r="5698" spans="1:25">
      <c r="A5698" s="403" t="s">
        <v>24</v>
      </c>
      <c r="B5698" s="403" t="s">
        <v>367</v>
      </c>
      <c r="C5698" s="403" t="s">
        <v>343</v>
      </c>
      <c r="D5698" s="403" t="s">
        <v>344</v>
      </c>
      <c r="E5698" s="403" t="s">
        <v>1455</v>
      </c>
      <c r="F5698" s="403">
        <v>0</v>
      </c>
      <c r="O5698" s="403" t="s">
        <v>345</v>
      </c>
      <c r="R5698" s="403">
        <v>4</v>
      </c>
      <c r="S5698" s="403">
        <v>1.56</v>
      </c>
      <c r="T5698" s="403">
        <v>5</v>
      </c>
      <c r="U5698" s="403">
        <v>6.55</v>
      </c>
      <c r="V5698" s="403">
        <v>16.100000000000001</v>
      </c>
      <c r="W5698" s="403">
        <v>3.4</v>
      </c>
      <c r="X5698" s="404">
        <v>0.40689999999999998</v>
      </c>
      <c r="Y5698" s="403">
        <f>X5698+(S5698*((U5698-INDEX('[1]Center of Mass'!$B$8:$M$105,MATCH(A5698,'[1]Center of Mass'!$B$8:$B$105,0),9))^2+(V5698-INDEX('[1]Center of Mass'!$B$8:$M$105,MATCH(A5698,'[1]Center of Mass'!$B$8:$B$105,0),10))^2))</f>
        <v>370.19225932000001</v>
      </c>
    </row>
    <row r="5699" spans="1:25">
      <c r="A5699" s="403" t="s">
        <v>24</v>
      </c>
      <c r="B5699" s="403" t="s">
        <v>368</v>
      </c>
      <c r="C5699" s="403" t="s">
        <v>343</v>
      </c>
      <c r="D5699" s="403" t="s">
        <v>344</v>
      </c>
      <c r="E5699" s="403" t="s">
        <v>1455</v>
      </c>
      <c r="F5699" s="403">
        <v>0</v>
      </c>
      <c r="O5699" s="403" t="s">
        <v>345</v>
      </c>
      <c r="R5699" s="403">
        <v>4</v>
      </c>
      <c r="S5699" s="403">
        <v>1.38</v>
      </c>
      <c r="T5699" s="403">
        <v>4.7</v>
      </c>
      <c r="U5699" s="403">
        <v>7.7750000000000004</v>
      </c>
      <c r="V5699" s="403">
        <v>16.100000000000001</v>
      </c>
      <c r="W5699" s="403">
        <v>3.4</v>
      </c>
      <c r="X5699" s="404">
        <v>0.31768999999999997</v>
      </c>
      <c r="Y5699" s="403">
        <f>X5699+(S5699*((U5699-INDEX('[1]Center of Mass'!$B$8:$M$105,MATCH(A5699,'[1]Center of Mass'!$B$8:$B$105,0),9))^2+(V5699-INDEX('[1]Center of Mass'!$B$8:$M$105,MATCH(A5699,'[1]Center of Mass'!$B$8:$B$105,0),10))^2))</f>
        <v>278.99761136000001</v>
      </c>
    </row>
    <row r="5700" spans="1:25">
      <c r="A5700" s="403" t="s">
        <v>24</v>
      </c>
      <c r="B5700" s="403" t="s">
        <v>369</v>
      </c>
      <c r="C5700" s="403" t="s">
        <v>343</v>
      </c>
      <c r="D5700" s="403" t="s">
        <v>344</v>
      </c>
      <c r="E5700" s="403" t="s">
        <v>1455</v>
      </c>
      <c r="F5700" s="403">
        <v>0</v>
      </c>
      <c r="O5700" s="403" t="s">
        <v>345</v>
      </c>
      <c r="R5700" s="403">
        <v>4</v>
      </c>
      <c r="S5700" s="403">
        <v>1.38</v>
      </c>
      <c r="T5700" s="403">
        <v>4.7</v>
      </c>
      <c r="U5700" s="403">
        <v>8.9250000000000007</v>
      </c>
      <c r="V5700" s="403">
        <v>16.100000000000001</v>
      </c>
      <c r="W5700" s="403">
        <v>3.4</v>
      </c>
      <c r="X5700" s="404">
        <v>0.31768999999999997</v>
      </c>
      <c r="Y5700" s="403">
        <f>X5700+(S5700*((U5700-INDEX('[1]Center of Mass'!$B$8:$M$105,MATCH(A5700,'[1]Center of Mass'!$B$8:$B$105,0),9))^2+(V5700-INDEX('[1]Center of Mass'!$B$8:$M$105,MATCH(A5700,'[1]Center of Mass'!$B$8:$B$105,0),10))^2))</f>
        <v>237.29442535999999</v>
      </c>
    </row>
    <row r="5701" spans="1:25">
      <c r="A5701" s="403" t="s">
        <v>24</v>
      </c>
      <c r="B5701" s="403" t="s">
        <v>370</v>
      </c>
      <c r="C5701" s="403" t="s">
        <v>343</v>
      </c>
      <c r="D5701" s="403" t="s">
        <v>344</v>
      </c>
      <c r="E5701" s="403" t="s">
        <v>1455</v>
      </c>
      <c r="F5701" s="403">
        <v>0</v>
      </c>
      <c r="O5701" s="403" t="s">
        <v>345</v>
      </c>
      <c r="R5701" s="403">
        <v>4</v>
      </c>
      <c r="S5701" s="403">
        <v>1.2</v>
      </c>
      <c r="T5701" s="403">
        <v>4.4000000000000004</v>
      </c>
      <c r="U5701" s="403">
        <v>10</v>
      </c>
      <c r="V5701" s="403">
        <v>16.100000000000001</v>
      </c>
      <c r="W5701" s="403">
        <v>3.4</v>
      </c>
      <c r="X5701" s="404">
        <v>0.24399999999999999</v>
      </c>
      <c r="Y5701" s="403">
        <f>X5701+(S5701*((U5701-INDEX('[1]Center of Mass'!$B$8:$M$105,MATCH(A5701,'[1]Center of Mass'!$B$8:$B$105,0),9))^2+(V5701-INDEX('[1]Center of Mass'!$B$8:$M$105,MATCH(A5701,'[1]Center of Mass'!$B$8:$B$105,0),10))^2))</f>
        <v>175.28235640000003</v>
      </c>
    </row>
    <row r="5702" spans="1:25">
      <c r="A5702" s="403" t="s">
        <v>24</v>
      </c>
      <c r="B5702" s="403" t="s">
        <v>371</v>
      </c>
      <c r="C5702" s="403" t="s">
        <v>343</v>
      </c>
      <c r="D5702" s="403" t="s">
        <v>344</v>
      </c>
      <c r="E5702" s="403" t="s">
        <v>1455</v>
      </c>
      <c r="F5702" s="403">
        <v>0</v>
      </c>
      <c r="O5702" s="403" t="s">
        <v>345</v>
      </c>
      <c r="R5702" s="403">
        <v>4</v>
      </c>
      <c r="S5702" s="403">
        <v>0.72</v>
      </c>
      <c r="T5702" s="403">
        <v>3.6</v>
      </c>
      <c r="U5702" s="403">
        <v>10.8</v>
      </c>
      <c r="V5702" s="403">
        <v>16.100000000000001</v>
      </c>
      <c r="W5702" s="403">
        <v>3.4</v>
      </c>
      <c r="X5702" s="404">
        <v>0.108</v>
      </c>
      <c r="Y5702" s="403">
        <f>X5702+(S5702*((U5702-INDEX('[1]Center of Mass'!$B$8:$M$105,MATCH(A5702,'[1]Center of Mass'!$B$8:$B$105,0),9))^2+(V5702-INDEX('[1]Center of Mass'!$B$8:$M$105,MATCH(A5702,'[1]Center of Mass'!$B$8:$B$105,0),10))^2))</f>
        <v>92.356485840000019</v>
      </c>
    </row>
    <row r="5703" spans="1:25">
      <c r="A5703" s="403" t="s">
        <v>24</v>
      </c>
      <c r="B5703" s="403" t="s">
        <v>454</v>
      </c>
      <c r="C5703" s="403" t="s">
        <v>343</v>
      </c>
      <c r="D5703" s="403" t="s">
        <v>344</v>
      </c>
      <c r="E5703" s="403" t="s">
        <v>1455</v>
      </c>
      <c r="F5703" s="403">
        <v>0</v>
      </c>
      <c r="O5703" s="403" t="s">
        <v>345</v>
      </c>
      <c r="R5703" s="403">
        <v>4</v>
      </c>
      <c r="S5703" s="403">
        <v>1.92</v>
      </c>
      <c r="T5703" s="403">
        <v>5.6</v>
      </c>
      <c r="U5703" s="403">
        <v>11.9</v>
      </c>
      <c r="V5703" s="403">
        <v>16.100000000000001</v>
      </c>
      <c r="W5703" s="403">
        <v>3.4</v>
      </c>
      <c r="X5703" s="404">
        <v>0.64</v>
      </c>
      <c r="Y5703" s="403">
        <f>X5703+(S5703*((U5703-INDEX('[1]Center of Mass'!$B$8:$M$105,MATCH(A5703,'[1]Center of Mass'!$B$8:$B$105,0),9))^2+(V5703-INDEX('[1]Center of Mass'!$B$8:$M$105,MATCH(A5703,'[1]Center of Mass'!$B$8:$B$105,0),10))^2))</f>
        <v>203.80882624000003</v>
      </c>
    </row>
    <row r="5704" spans="1:25">
      <c r="A5704" s="403" t="s">
        <v>24</v>
      </c>
      <c r="B5704" s="403" t="s">
        <v>756</v>
      </c>
      <c r="C5704" s="403" t="s">
        <v>343</v>
      </c>
      <c r="D5704" s="403" t="s">
        <v>344</v>
      </c>
      <c r="E5704" s="403" t="s">
        <v>1455</v>
      </c>
      <c r="F5704" s="403">
        <v>0</v>
      </c>
      <c r="O5704" s="403" t="s">
        <v>345</v>
      </c>
      <c r="R5704" s="403">
        <v>4</v>
      </c>
      <c r="S5704" s="403">
        <v>1.3119000000000001</v>
      </c>
      <c r="T5704" s="403">
        <v>4.5869999999999997</v>
      </c>
      <c r="U5704" s="403">
        <v>13.247</v>
      </c>
      <c r="V5704" s="403">
        <v>16.097999999999999</v>
      </c>
      <c r="W5704" s="403">
        <v>3.4</v>
      </c>
      <c r="X5704" s="404">
        <v>0.28810999999999998</v>
      </c>
      <c r="Y5704" s="403">
        <f>X5704+(S5704*((U5704-INDEX('[1]Center of Mass'!$B$8:$M$105,MATCH(A5704,'[1]Center of Mass'!$B$8:$B$105,0),9))^2+(V5704-INDEX('[1]Center of Mass'!$B$8:$M$105,MATCH(A5704,'[1]Center of Mass'!$B$8:$B$105,0),10))^2))</f>
        <v>107.58034019120004</v>
      </c>
    </row>
    <row r="5705" spans="1:25">
      <c r="A5705" s="403" t="s">
        <v>24</v>
      </c>
      <c r="B5705" s="403" t="s">
        <v>757</v>
      </c>
      <c r="C5705" s="403" t="s">
        <v>343</v>
      </c>
      <c r="D5705" s="403" t="s">
        <v>344</v>
      </c>
      <c r="E5705" s="403" t="s">
        <v>1455</v>
      </c>
      <c r="F5705" s="403">
        <v>0</v>
      </c>
      <c r="O5705" s="403" t="s">
        <v>345</v>
      </c>
      <c r="R5705" s="403">
        <v>4</v>
      </c>
      <c r="S5705" s="403">
        <v>1.3119000000000001</v>
      </c>
      <c r="T5705" s="403">
        <v>4.5869999999999997</v>
      </c>
      <c r="U5705" s="403">
        <v>14.34</v>
      </c>
      <c r="V5705" s="403">
        <v>16.097999999999999</v>
      </c>
      <c r="W5705" s="403">
        <v>3.4</v>
      </c>
      <c r="X5705" s="404">
        <v>0.28820000000000001</v>
      </c>
      <c r="Y5705" s="403">
        <f>X5705+(S5705*((U5705-INDEX('[1]Center of Mass'!$B$8:$M$105,MATCH(A5705,'[1]Center of Mass'!$B$8:$B$105,0),9))^2+(V5705-INDEX('[1]Center of Mass'!$B$8:$M$105,MATCH(A5705,'[1]Center of Mass'!$B$8:$B$105,0),10))^2))</f>
        <v>85.511172171500021</v>
      </c>
    </row>
    <row r="5706" spans="1:25">
      <c r="A5706" s="403" t="s">
        <v>24</v>
      </c>
      <c r="B5706" s="403" t="s">
        <v>758</v>
      </c>
      <c r="C5706" s="403" t="s">
        <v>343</v>
      </c>
      <c r="D5706" s="403" t="s">
        <v>344</v>
      </c>
      <c r="E5706" s="403" t="s">
        <v>1455</v>
      </c>
      <c r="F5706" s="403">
        <v>0</v>
      </c>
      <c r="O5706" s="403" t="s">
        <v>345</v>
      </c>
      <c r="R5706" s="403">
        <v>4</v>
      </c>
      <c r="S5706" s="403">
        <v>1.3119000000000001</v>
      </c>
      <c r="T5706" s="403">
        <v>4.5890000000000004</v>
      </c>
      <c r="U5706" s="403">
        <v>15.433</v>
      </c>
      <c r="V5706" s="403">
        <v>16.097999999999999</v>
      </c>
      <c r="W5706" s="403">
        <v>3.4</v>
      </c>
      <c r="X5706" s="404">
        <v>0.28837000000000002</v>
      </c>
      <c r="Y5706" s="403">
        <f>X5706+(S5706*((U5706-INDEX('[1]Center of Mass'!$B$8:$M$105,MATCH(A5706,'[1]Center of Mass'!$B$8:$B$105,0),9))^2+(V5706-INDEX('[1]Center of Mass'!$B$8:$M$105,MATCH(A5706,'[1]Center of Mass'!$B$8:$B$105,0),10))^2))</f>
        <v>66.576604198000013</v>
      </c>
    </row>
    <row r="5707" spans="1:25">
      <c r="A5707" s="403" t="s">
        <v>24</v>
      </c>
      <c r="B5707" s="403" t="s">
        <v>377</v>
      </c>
      <c r="C5707" s="403" t="s">
        <v>343</v>
      </c>
      <c r="D5707" s="403" t="s">
        <v>344</v>
      </c>
      <c r="E5707" s="403" t="s">
        <v>1455</v>
      </c>
      <c r="F5707" s="403">
        <v>0</v>
      </c>
      <c r="O5707" s="403" t="s">
        <v>345</v>
      </c>
      <c r="R5707" s="403">
        <v>4</v>
      </c>
      <c r="S5707" s="403">
        <v>1.4642999999999999</v>
      </c>
      <c r="T5707" s="403">
        <v>4.8419999999999996</v>
      </c>
      <c r="U5707" s="403">
        <v>16.59</v>
      </c>
      <c r="V5707" s="403">
        <v>16.105</v>
      </c>
      <c r="W5707" s="403">
        <v>3.4</v>
      </c>
      <c r="X5707" s="404">
        <v>0.35759000000000002</v>
      </c>
      <c r="Y5707" s="403">
        <f>X5707+(S5707*((U5707-INDEX('[1]Center of Mass'!$B$8:$M$105,MATCH(A5707,'[1]Center of Mass'!$B$8:$B$105,0),9))^2+(V5707-INDEX('[1]Center of Mass'!$B$8:$M$105,MATCH(A5707,'[1]Center of Mass'!$B$8:$B$105,0),10))^2))</f>
        <v>55.86282158060002</v>
      </c>
    </row>
    <row r="5708" spans="1:25">
      <c r="A5708" s="403" t="s">
        <v>24</v>
      </c>
      <c r="B5708" s="403" t="s">
        <v>378</v>
      </c>
      <c r="C5708" s="403" t="s">
        <v>343</v>
      </c>
      <c r="D5708" s="403" t="s">
        <v>344</v>
      </c>
      <c r="E5708" s="403" t="s">
        <v>1455</v>
      </c>
      <c r="F5708" s="403">
        <v>0</v>
      </c>
      <c r="O5708" s="403" t="s">
        <v>345</v>
      </c>
      <c r="R5708" s="403">
        <v>4</v>
      </c>
      <c r="S5708" s="403">
        <v>1.44</v>
      </c>
      <c r="T5708" s="403">
        <v>4.8</v>
      </c>
      <c r="U5708" s="403">
        <v>17.8</v>
      </c>
      <c r="V5708" s="403">
        <v>16.100000000000001</v>
      </c>
      <c r="W5708" s="403">
        <v>3.4</v>
      </c>
      <c r="X5708" s="404">
        <v>0.34560000000000002</v>
      </c>
      <c r="Y5708" s="403">
        <f>X5708+(S5708*((U5708-INDEX('[1]Center of Mass'!$B$8:$M$105,MATCH(A5708,'[1]Center of Mass'!$B$8:$B$105,0),9))^2+(V5708-INDEX('[1]Center of Mass'!$B$8:$M$105,MATCH(A5708,'[1]Center of Mass'!$B$8:$B$105,0),10))^2))</f>
        <v>39.912331680000015</v>
      </c>
    </row>
    <row r="5709" spans="1:25">
      <c r="A5709" s="403" t="s">
        <v>24</v>
      </c>
      <c r="B5709" s="403" t="s">
        <v>762</v>
      </c>
      <c r="C5709" s="403" t="s">
        <v>343</v>
      </c>
      <c r="D5709" s="403" t="s">
        <v>344</v>
      </c>
      <c r="E5709" s="403" t="s">
        <v>1455</v>
      </c>
      <c r="F5709" s="403">
        <v>0</v>
      </c>
      <c r="O5709" s="403" t="s">
        <v>345</v>
      </c>
      <c r="R5709" s="403">
        <v>4</v>
      </c>
      <c r="S5709" s="403">
        <v>1.4688000000000001</v>
      </c>
      <c r="T5709" s="403">
        <v>4.859</v>
      </c>
      <c r="U5709" s="403">
        <v>0.58799999999999997</v>
      </c>
      <c r="V5709" s="403">
        <v>17.312000000000001</v>
      </c>
      <c r="W5709" s="403">
        <v>3.4</v>
      </c>
      <c r="X5709" s="404">
        <v>0.36133999999999999</v>
      </c>
      <c r="Y5709" s="403">
        <f>X5709+(S5709*((U5709-INDEX('[1]Center of Mass'!$B$8:$M$105,MATCH(A5709,'[1]Center of Mass'!$B$8:$B$105,0),9))^2+(V5709-INDEX('[1]Center of Mass'!$B$8:$M$105,MATCH(A5709,'[1]Center of Mass'!$B$8:$B$105,0),10))^2))</f>
        <v>677.79524951360008</v>
      </c>
    </row>
    <row r="5710" spans="1:25">
      <c r="A5710" s="403" t="s">
        <v>24</v>
      </c>
      <c r="B5710" s="403" t="s">
        <v>381</v>
      </c>
      <c r="C5710" s="403" t="s">
        <v>343</v>
      </c>
      <c r="D5710" s="403" t="s">
        <v>344</v>
      </c>
      <c r="E5710" s="403" t="s">
        <v>1455</v>
      </c>
      <c r="F5710" s="403">
        <v>0</v>
      </c>
      <c r="O5710" s="403" t="s">
        <v>345</v>
      </c>
      <c r="R5710" s="403">
        <v>4</v>
      </c>
      <c r="S5710" s="403">
        <v>1.3281000000000001</v>
      </c>
      <c r="T5710" s="403">
        <v>4.6360000000000001</v>
      </c>
      <c r="U5710" s="403">
        <v>1.706</v>
      </c>
      <c r="V5710" s="403">
        <v>17.332000000000001</v>
      </c>
      <c r="W5710" s="403">
        <v>3.4</v>
      </c>
      <c r="X5710" s="404">
        <v>0.29936000000000001</v>
      </c>
      <c r="Y5710" s="403">
        <f>X5710+(S5710*((U5710-INDEX('[1]Center of Mass'!$B$8:$M$105,MATCH(A5710,'[1]Center of Mass'!$B$8:$B$105,0),9))^2+(V5710-INDEX('[1]Center of Mass'!$B$8:$M$105,MATCH(A5710,'[1]Center of Mass'!$B$8:$B$105,0),10))^2))</f>
        <v>552.69469810250007</v>
      </c>
    </row>
    <row r="5711" spans="1:25">
      <c r="A5711" s="403" t="s">
        <v>24</v>
      </c>
      <c r="B5711" s="403" t="s">
        <v>382</v>
      </c>
      <c r="C5711" s="403" t="s">
        <v>343</v>
      </c>
      <c r="D5711" s="403" t="s">
        <v>344</v>
      </c>
      <c r="E5711" s="403" t="s">
        <v>1455</v>
      </c>
      <c r="F5711" s="403">
        <v>0</v>
      </c>
      <c r="O5711" s="403" t="s">
        <v>345</v>
      </c>
      <c r="R5711" s="403">
        <v>4</v>
      </c>
      <c r="S5711" s="403">
        <v>1.3281000000000001</v>
      </c>
      <c r="T5711" s="403">
        <v>4.6269999999999998</v>
      </c>
      <c r="U5711" s="403">
        <v>2.7690000000000001</v>
      </c>
      <c r="V5711" s="403">
        <v>17.332000000000001</v>
      </c>
      <c r="W5711" s="403">
        <v>3.4</v>
      </c>
      <c r="X5711" s="404">
        <v>0.29812</v>
      </c>
      <c r="Y5711" s="403">
        <f>X5711+(S5711*((U5711-INDEX('[1]Center of Mass'!$B$8:$M$105,MATCH(A5711,'[1]Center of Mass'!$B$8:$B$105,0),9))^2+(V5711-INDEX('[1]Center of Mass'!$B$8:$M$105,MATCH(A5711,'[1]Center of Mass'!$B$8:$B$105,0),10))^2))</f>
        <v>498.33606624159995</v>
      </c>
    </row>
    <row r="5712" spans="1:25">
      <c r="A5712" s="403" t="s">
        <v>24</v>
      </c>
      <c r="B5712" s="403" t="s">
        <v>517</v>
      </c>
      <c r="C5712" s="403" t="s">
        <v>343</v>
      </c>
      <c r="D5712" s="403" t="s">
        <v>344</v>
      </c>
      <c r="E5712" s="403" t="s">
        <v>1455</v>
      </c>
      <c r="F5712" s="403">
        <v>0</v>
      </c>
      <c r="O5712" s="403" t="s">
        <v>345</v>
      </c>
      <c r="R5712" s="403">
        <v>4</v>
      </c>
      <c r="S5712" s="403">
        <v>1.5234000000000001</v>
      </c>
      <c r="T5712" s="403">
        <v>4.9480000000000004</v>
      </c>
      <c r="U5712" s="403">
        <v>3.91</v>
      </c>
      <c r="V5712" s="403">
        <v>17.311</v>
      </c>
      <c r="W5712" s="403">
        <v>3.4</v>
      </c>
      <c r="X5712" s="404">
        <v>0.38832</v>
      </c>
      <c r="Y5712" s="403">
        <f>X5712+(S5712*((U5712-INDEX('[1]Center of Mass'!$B$8:$M$105,MATCH(A5712,'[1]Center of Mass'!$B$8:$B$105,0),9))^2+(V5712-INDEX('[1]Center of Mass'!$B$8:$M$105,MATCH(A5712,'[1]Center of Mass'!$B$8:$B$105,0),10))^2))</f>
        <v>508.2525049044001</v>
      </c>
    </row>
    <row r="5713" spans="1:25">
      <c r="A5713" s="403" t="s">
        <v>24</v>
      </c>
      <c r="B5713" s="403" t="s">
        <v>519</v>
      </c>
      <c r="C5713" s="403" t="s">
        <v>343</v>
      </c>
      <c r="D5713" s="403" t="s">
        <v>344</v>
      </c>
      <c r="E5713" s="403" t="s">
        <v>1455</v>
      </c>
      <c r="F5713" s="403">
        <v>0</v>
      </c>
      <c r="O5713" s="403" t="s">
        <v>345</v>
      </c>
      <c r="R5713" s="403">
        <v>4</v>
      </c>
      <c r="S5713" s="403">
        <v>0.50780000000000003</v>
      </c>
      <c r="T5713" s="403">
        <v>3.4820000000000002</v>
      </c>
      <c r="U5713" s="403">
        <v>4.7629999999999999</v>
      </c>
      <c r="V5713" s="403">
        <v>17.533000000000001</v>
      </c>
      <c r="W5713" s="403">
        <v>3.4</v>
      </c>
      <c r="X5713" s="404">
        <v>5.9725E-2</v>
      </c>
      <c r="Y5713" s="403">
        <f>X5713+(S5713*((U5713-INDEX('[1]Center of Mass'!$B$8:$M$105,MATCH(A5713,'[1]Center of Mass'!$B$8:$B$105,0),9))^2+(V5713-INDEX('[1]Center of Mass'!$B$8:$M$105,MATCH(A5713,'[1]Center of Mass'!$B$8:$B$105,0),10))^2))</f>
        <v>155.62614655499999</v>
      </c>
    </row>
    <row r="5714" spans="1:25">
      <c r="A5714" s="403" t="s">
        <v>24</v>
      </c>
      <c r="B5714" s="403" t="s">
        <v>521</v>
      </c>
      <c r="C5714" s="403" t="s">
        <v>343</v>
      </c>
      <c r="D5714" s="403" t="s">
        <v>344</v>
      </c>
      <c r="E5714" s="403" t="s">
        <v>1455</v>
      </c>
      <c r="F5714" s="403">
        <v>0</v>
      </c>
      <c r="O5714" s="403" t="s">
        <v>345</v>
      </c>
      <c r="R5714" s="403">
        <v>4</v>
      </c>
      <c r="S5714" s="403">
        <v>1.3203</v>
      </c>
      <c r="T5714" s="403">
        <v>4.782</v>
      </c>
      <c r="U5714" s="403">
        <v>5.4379999999999997</v>
      </c>
      <c r="V5714" s="403">
        <v>17.277000000000001</v>
      </c>
      <c r="W5714" s="403">
        <v>3.4</v>
      </c>
      <c r="X5714" s="404">
        <v>0.31598999999999999</v>
      </c>
      <c r="Y5714" s="403">
        <f>X5714+(S5714*((U5714-INDEX('[1]Center of Mass'!$B$8:$M$105,MATCH(A5714,'[1]Center of Mass'!$B$8:$B$105,0),9))^2+(V5714-INDEX('[1]Center of Mass'!$B$8:$M$105,MATCH(A5714,'[1]Center of Mass'!$B$8:$B$105,0),10))^2))</f>
        <v>372.18429696060014</v>
      </c>
    </row>
    <row r="5715" spans="1:25">
      <c r="A5715" s="403" t="s">
        <v>24</v>
      </c>
      <c r="B5715" s="403" t="s">
        <v>564</v>
      </c>
      <c r="C5715" s="403" t="s">
        <v>343</v>
      </c>
      <c r="D5715" s="403" t="s">
        <v>344</v>
      </c>
      <c r="E5715" s="403" t="s">
        <v>1455</v>
      </c>
      <c r="F5715" s="403">
        <v>0</v>
      </c>
      <c r="O5715" s="403" t="s">
        <v>345</v>
      </c>
      <c r="R5715" s="403">
        <v>4</v>
      </c>
      <c r="S5715" s="403">
        <v>1.5234000000000001</v>
      </c>
      <c r="T5715" s="403">
        <v>4.9480000000000004</v>
      </c>
      <c r="U5715" s="403">
        <v>6.59</v>
      </c>
      <c r="V5715" s="403">
        <v>17.311</v>
      </c>
      <c r="W5715" s="403">
        <v>3.4</v>
      </c>
      <c r="X5715" s="404">
        <v>0.38832</v>
      </c>
      <c r="Y5715" s="403">
        <f>X5715+(S5715*((U5715-INDEX('[1]Center of Mass'!$B$8:$M$105,MATCH(A5715,'[1]Center of Mass'!$B$8:$B$105,0),9))^2+(V5715-INDEX('[1]Center of Mass'!$B$8:$M$105,MATCH(A5715,'[1]Center of Mass'!$B$8:$B$105,0),10))^2))</f>
        <v>375.65418456840013</v>
      </c>
    </row>
    <row r="5716" spans="1:25">
      <c r="A5716" s="403" t="s">
        <v>24</v>
      </c>
      <c r="B5716" s="403" t="s">
        <v>854</v>
      </c>
      <c r="C5716" s="403" t="s">
        <v>343</v>
      </c>
      <c r="D5716" s="403" t="s">
        <v>344</v>
      </c>
      <c r="E5716" s="403" t="s">
        <v>1455</v>
      </c>
      <c r="F5716" s="403">
        <v>0</v>
      </c>
      <c r="O5716" s="403" t="s">
        <v>345</v>
      </c>
      <c r="R5716" s="403">
        <v>4</v>
      </c>
      <c r="S5716" s="403">
        <v>1.4375</v>
      </c>
      <c r="T5716" s="403">
        <v>4.8</v>
      </c>
      <c r="U5716" s="403">
        <v>7.7750000000000004</v>
      </c>
      <c r="V5716" s="403">
        <v>17.324999999999999</v>
      </c>
      <c r="W5716" s="403">
        <v>3.4</v>
      </c>
      <c r="X5716" s="404">
        <v>0.34560000000000002</v>
      </c>
      <c r="Y5716" s="403">
        <f>X5716+(S5716*((U5716-INDEX('[1]Center of Mass'!$B$8:$M$105,MATCH(A5716,'[1]Center of Mass'!$B$8:$B$105,0),9))^2+(V5716-INDEX('[1]Center of Mass'!$B$8:$M$105,MATCH(A5716,'[1]Center of Mass'!$B$8:$B$105,0),10))^2))</f>
        <v>305.90979568750004</v>
      </c>
    </row>
    <row r="5717" spans="1:25">
      <c r="A5717" s="403" t="s">
        <v>24</v>
      </c>
      <c r="B5717" s="403" t="s">
        <v>565</v>
      </c>
      <c r="C5717" s="403" t="s">
        <v>343</v>
      </c>
      <c r="D5717" s="403" t="s">
        <v>344</v>
      </c>
      <c r="E5717" s="403" t="s">
        <v>1455</v>
      </c>
      <c r="F5717" s="403">
        <v>0</v>
      </c>
      <c r="O5717" s="403" t="s">
        <v>345</v>
      </c>
      <c r="R5717" s="403">
        <v>4</v>
      </c>
      <c r="S5717" s="403">
        <v>1.4375</v>
      </c>
      <c r="T5717" s="403">
        <v>4.8</v>
      </c>
      <c r="U5717" s="403">
        <v>8.9250000000000007</v>
      </c>
      <c r="V5717" s="403">
        <v>17.324999999999999</v>
      </c>
      <c r="W5717" s="403">
        <v>3.4</v>
      </c>
      <c r="X5717" s="404">
        <v>0.34560000000000002</v>
      </c>
      <c r="Y5717" s="403">
        <f>X5717+(S5717*((U5717-INDEX('[1]Center of Mass'!$B$8:$M$105,MATCH(A5717,'[1]Center of Mass'!$B$8:$B$105,0),9))^2+(V5717-INDEX('[1]Center of Mass'!$B$8:$M$105,MATCH(A5717,'[1]Center of Mass'!$B$8:$B$105,0),10))^2))</f>
        <v>262.46897693749997</v>
      </c>
    </row>
    <row r="5718" spans="1:25">
      <c r="A5718" s="403" t="s">
        <v>24</v>
      </c>
      <c r="B5718" s="403" t="s">
        <v>855</v>
      </c>
      <c r="C5718" s="403" t="s">
        <v>343</v>
      </c>
      <c r="D5718" s="403" t="s">
        <v>344</v>
      </c>
      <c r="E5718" s="403" t="s">
        <v>1455</v>
      </c>
      <c r="F5718" s="403">
        <v>0</v>
      </c>
      <c r="O5718" s="403" t="s">
        <v>345</v>
      </c>
      <c r="R5718" s="403">
        <v>4</v>
      </c>
      <c r="S5718" s="403">
        <v>1.25</v>
      </c>
      <c r="T5718" s="403">
        <v>4.5</v>
      </c>
      <c r="U5718" s="403">
        <v>10</v>
      </c>
      <c r="V5718" s="403">
        <v>17.324999999999999</v>
      </c>
      <c r="W5718" s="403">
        <v>3.4</v>
      </c>
      <c r="X5718" s="404">
        <v>0.26693</v>
      </c>
      <c r="Y5718" s="403">
        <f>X5718+(S5718*((U5718-INDEX('[1]Center of Mass'!$B$8:$M$105,MATCH(A5718,'[1]Center of Mass'!$B$8:$B$105,0),9))^2+(V5718-INDEX('[1]Center of Mass'!$B$8:$M$105,MATCH(A5718,'[1]Center of Mass'!$B$8:$B$105,0),10))^2))</f>
        <v>195.87908250000004</v>
      </c>
    </row>
    <row r="5719" spans="1:25">
      <c r="A5719" s="403" t="s">
        <v>24</v>
      </c>
      <c r="B5719" s="403" t="s">
        <v>1376</v>
      </c>
      <c r="C5719" s="403" t="s">
        <v>343</v>
      </c>
      <c r="D5719" s="403" t="s">
        <v>344</v>
      </c>
      <c r="E5719" s="403" t="s">
        <v>1455</v>
      </c>
      <c r="F5719" s="403">
        <v>0</v>
      </c>
      <c r="O5719" s="403" t="s">
        <v>345</v>
      </c>
      <c r="R5719" s="403">
        <v>4</v>
      </c>
      <c r="S5719" s="403">
        <v>1.3542000000000001</v>
      </c>
      <c r="T5719" s="403">
        <v>4.6669999999999998</v>
      </c>
      <c r="U5719" s="403">
        <v>13.242000000000001</v>
      </c>
      <c r="V5719" s="403">
        <v>17.324999999999999</v>
      </c>
      <c r="W5719" s="403">
        <v>3.4</v>
      </c>
      <c r="X5719" s="404">
        <v>0.30875999999999998</v>
      </c>
      <c r="Y5719" s="403">
        <f>X5719+(S5719*((U5719-INDEX('[1]Center of Mass'!$B$8:$M$105,MATCH(A5719,'[1]Center of Mass'!$B$8:$B$105,0),9))^2+(V5719-INDEX('[1]Center of Mass'!$B$8:$M$105,MATCH(A5719,'[1]Center of Mass'!$B$8:$B$105,0),10))^2))</f>
        <v>125.579857062</v>
      </c>
    </row>
    <row r="5720" spans="1:25">
      <c r="A5720" s="403" t="s">
        <v>24</v>
      </c>
      <c r="B5720" s="403" t="s">
        <v>856</v>
      </c>
      <c r="C5720" s="403" t="s">
        <v>343</v>
      </c>
      <c r="D5720" s="403" t="s">
        <v>344</v>
      </c>
      <c r="E5720" s="403" t="s">
        <v>1455</v>
      </c>
      <c r="F5720" s="403">
        <v>0</v>
      </c>
      <c r="O5720" s="403" t="s">
        <v>345</v>
      </c>
      <c r="R5720" s="403">
        <v>4</v>
      </c>
      <c r="S5720" s="403">
        <v>1.3542000000000001</v>
      </c>
      <c r="T5720" s="403">
        <v>4.6669999999999998</v>
      </c>
      <c r="U5720" s="403">
        <v>14.324999999999999</v>
      </c>
      <c r="V5720" s="403">
        <v>17.324999999999999</v>
      </c>
      <c r="W5720" s="403">
        <v>3.4</v>
      </c>
      <c r="X5720" s="404">
        <v>0.30875999999999998</v>
      </c>
      <c r="Y5720" s="403">
        <f>X5720+(S5720*((U5720-INDEX('[1]Center of Mass'!$B$8:$M$105,MATCH(A5720,'[1]Center of Mass'!$B$8:$B$105,0),9))^2+(V5720-INDEX('[1]Center of Mass'!$B$8:$M$105,MATCH(A5720,'[1]Center of Mass'!$B$8:$B$105,0),10))^2))</f>
        <v>102.97810603740004</v>
      </c>
    </row>
    <row r="5721" spans="1:25">
      <c r="A5721" s="403" t="s">
        <v>24</v>
      </c>
      <c r="B5721" s="403" t="s">
        <v>763</v>
      </c>
      <c r="C5721" s="403" t="s">
        <v>343</v>
      </c>
      <c r="D5721" s="403" t="s">
        <v>344</v>
      </c>
      <c r="E5721" s="403" t="s">
        <v>1455</v>
      </c>
      <c r="F5721" s="403">
        <v>0</v>
      </c>
      <c r="O5721" s="403" t="s">
        <v>345</v>
      </c>
      <c r="R5721" s="403">
        <v>4</v>
      </c>
      <c r="S5721" s="403">
        <v>1.3542000000000001</v>
      </c>
      <c r="T5721" s="403">
        <v>4.6669999999999998</v>
      </c>
      <c r="U5721" s="403">
        <v>15.407999999999999</v>
      </c>
      <c r="V5721" s="403">
        <v>17.324999999999999</v>
      </c>
      <c r="W5721" s="403">
        <v>3.4</v>
      </c>
      <c r="X5721" s="404">
        <v>0.30875999999999998</v>
      </c>
      <c r="Y5721" s="403">
        <f>X5721+(S5721*((U5721-INDEX('[1]Center of Mass'!$B$8:$M$105,MATCH(A5721,'[1]Center of Mass'!$B$8:$B$105,0),9))^2+(V5721-INDEX('[1]Center of Mass'!$B$8:$M$105,MATCH(A5721,'[1]Center of Mass'!$B$8:$B$105,0),10))^2))</f>
        <v>83.553007580400021</v>
      </c>
    </row>
    <row r="5722" spans="1:25">
      <c r="A5722" s="403" t="s">
        <v>24</v>
      </c>
      <c r="B5722" s="403" t="s">
        <v>764</v>
      </c>
      <c r="C5722" s="403" t="s">
        <v>343</v>
      </c>
      <c r="D5722" s="403" t="s">
        <v>344</v>
      </c>
      <c r="E5722" s="403" t="s">
        <v>1455</v>
      </c>
      <c r="F5722" s="403">
        <v>0</v>
      </c>
      <c r="O5722" s="403" t="s">
        <v>345</v>
      </c>
      <c r="R5722" s="403">
        <v>4</v>
      </c>
      <c r="S5722" s="403">
        <v>1.4582999999999999</v>
      </c>
      <c r="T5722" s="403">
        <v>4.8440000000000003</v>
      </c>
      <c r="U5722" s="403">
        <v>16.533999999999999</v>
      </c>
      <c r="V5722" s="403">
        <v>17.309999999999999</v>
      </c>
      <c r="W5722" s="403">
        <v>3.4</v>
      </c>
      <c r="X5722" s="404">
        <v>0.35665999999999998</v>
      </c>
      <c r="Y5722" s="403">
        <f>X5722+(S5722*((U5722-INDEX('[1]Center of Mass'!$B$8:$M$105,MATCH(A5722,'[1]Center of Mass'!$B$8:$B$105,0),9))^2+(V5722-INDEX('[1]Center of Mass'!$B$8:$M$105,MATCH(A5722,'[1]Center of Mass'!$B$8:$B$105,0),10))^2))</f>
        <v>71.66225241230002</v>
      </c>
    </row>
    <row r="5723" spans="1:25">
      <c r="A5723" s="403" t="s">
        <v>24</v>
      </c>
      <c r="B5723" s="403" t="s">
        <v>765</v>
      </c>
      <c r="C5723" s="403" t="s">
        <v>343</v>
      </c>
      <c r="D5723" s="403" t="s">
        <v>344</v>
      </c>
      <c r="E5723" s="403" t="s">
        <v>1455</v>
      </c>
      <c r="F5723" s="403">
        <v>0</v>
      </c>
      <c r="O5723" s="403" t="s">
        <v>345</v>
      </c>
      <c r="R5723" s="403">
        <v>4</v>
      </c>
      <c r="S5723" s="403">
        <v>1.4271</v>
      </c>
      <c r="T5723" s="403">
        <v>4.8259999999999996</v>
      </c>
      <c r="U5723" s="403">
        <v>17.689</v>
      </c>
      <c r="V5723" s="403">
        <v>17.314</v>
      </c>
      <c r="W5723" s="403">
        <v>3.4</v>
      </c>
      <c r="X5723" s="404">
        <v>0.34708</v>
      </c>
      <c r="Y5723" s="403">
        <f>X5723+(S5723*((U5723-INDEX('[1]Center of Mass'!$B$8:$M$105,MATCH(A5723,'[1]Center of Mass'!$B$8:$B$105,0),9))^2+(V5723-INDEX('[1]Center of Mass'!$B$8:$M$105,MATCH(A5723,'[1]Center of Mass'!$B$8:$B$105,0),10))^2))</f>
        <v>55.752587772400013</v>
      </c>
    </row>
    <row r="5724" spans="1:25">
      <c r="A5724" s="403" t="s">
        <v>24</v>
      </c>
      <c r="B5724" s="403" t="s">
        <v>766</v>
      </c>
      <c r="C5724" s="403" t="s">
        <v>343</v>
      </c>
      <c r="D5724" s="403" t="s">
        <v>344</v>
      </c>
      <c r="E5724" s="403" t="s">
        <v>1455</v>
      </c>
      <c r="F5724" s="403">
        <v>0</v>
      </c>
      <c r="O5724" s="403" t="s">
        <v>345</v>
      </c>
      <c r="R5724" s="403">
        <v>4</v>
      </c>
      <c r="S5724" s="403">
        <v>1.1771</v>
      </c>
      <c r="T5724" s="403">
        <v>4.415</v>
      </c>
      <c r="U5724" s="403">
        <v>18.725999999999999</v>
      </c>
      <c r="V5724" s="403">
        <v>17.356000000000002</v>
      </c>
      <c r="W5724" s="403">
        <v>3.4</v>
      </c>
      <c r="X5724" s="404">
        <v>0.24301</v>
      </c>
      <c r="Y5724" s="403">
        <f>X5724+(S5724*((U5724-INDEX('[1]Center of Mass'!$B$8:$M$105,MATCH(A5724,'[1]Center of Mass'!$B$8:$B$105,0),9))^2+(V5724-INDEX('[1]Center of Mass'!$B$8:$M$105,MATCH(A5724,'[1]Center of Mass'!$B$8:$B$105,0),10))^2))</f>
        <v>38.421741169900038</v>
      </c>
    </row>
    <row r="5725" spans="1:25">
      <c r="A5725" s="403" t="s">
        <v>24</v>
      </c>
      <c r="B5725" s="403" t="s">
        <v>768</v>
      </c>
      <c r="C5725" s="403" t="s">
        <v>343</v>
      </c>
      <c r="D5725" s="403" t="s">
        <v>344</v>
      </c>
      <c r="E5725" s="403" t="s">
        <v>1455</v>
      </c>
      <c r="F5725" s="403">
        <v>0</v>
      </c>
      <c r="O5725" s="403" t="s">
        <v>345</v>
      </c>
      <c r="R5725" s="403">
        <v>4</v>
      </c>
      <c r="S5725" s="403">
        <v>1.375</v>
      </c>
      <c r="T5725" s="403">
        <v>4.7</v>
      </c>
      <c r="U5725" s="403">
        <v>0.55000000000000004</v>
      </c>
      <c r="V5725" s="403">
        <v>18.574999999999999</v>
      </c>
      <c r="W5725" s="403">
        <v>3.4</v>
      </c>
      <c r="X5725" s="404">
        <v>0.31768000000000002</v>
      </c>
      <c r="Y5725" s="403">
        <f>X5725+(S5725*((U5725-INDEX('[1]Center of Mass'!$B$8:$M$105,MATCH(A5725,'[1]Center of Mass'!$B$8:$B$105,0),9))^2+(V5725-INDEX('[1]Center of Mass'!$B$8:$M$105,MATCH(A5725,'[1]Center of Mass'!$B$8:$B$105,0),10))^2))</f>
        <v>656.01299774999995</v>
      </c>
    </row>
    <row r="5726" spans="1:25">
      <c r="A5726" s="403" t="s">
        <v>24</v>
      </c>
      <c r="B5726" s="403" t="s">
        <v>769</v>
      </c>
      <c r="C5726" s="403" t="s">
        <v>343</v>
      </c>
      <c r="D5726" s="403" t="s">
        <v>344</v>
      </c>
      <c r="E5726" s="403" t="s">
        <v>1455</v>
      </c>
      <c r="F5726" s="403">
        <v>0</v>
      </c>
      <c r="O5726" s="403" t="s">
        <v>345</v>
      </c>
      <c r="R5726" s="403">
        <v>4</v>
      </c>
      <c r="S5726" s="403">
        <v>1.375</v>
      </c>
      <c r="T5726" s="403">
        <v>4.7</v>
      </c>
      <c r="U5726" s="403">
        <v>1.65</v>
      </c>
      <c r="V5726" s="403">
        <v>18.574999999999999</v>
      </c>
      <c r="W5726" s="403">
        <v>3.4</v>
      </c>
      <c r="X5726" s="404">
        <v>0.31768000000000002</v>
      </c>
      <c r="Y5726" s="403">
        <f>X5726+(S5726*((U5726-INDEX('[1]Center of Mass'!$B$8:$M$105,MATCH(A5726,'[1]Center of Mass'!$B$8:$B$105,0),9))^2+(V5726-INDEX('[1]Center of Mass'!$B$8:$M$105,MATCH(A5726,'[1]Center of Mass'!$B$8:$B$105,0),10))^2))</f>
        <v>594.33627275000015</v>
      </c>
    </row>
    <row r="5727" spans="1:25">
      <c r="A5727" s="403" t="s">
        <v>24</v>
      </c>
      <c r="B5727" s="403" t="s">
        <v>770</v>
      </c>
      <c r="C5727" s="403" t="s">
        <v>343</v>
      </c>
      <c r="D5727" s="403" t="s">
        <v>344</v>
      </c>
      <c r="E5727" s="403" t="s">
        <v>1455</v>
      </c>
      <c r="F5727" s="403">
        <v>0</v>
      </c>
      <c r="O5727" s="403" t="s">
        <v>345</v>
      </c>
      <c r="R5727" s="403">
        <v>4</v>
      </c>
      <c r="S5727" s="403">
        <v>1.375</v>
      </c>
      <c r="T5727" s="403">
        <v>4.7</v>
      </c>
      <c r="U5727" s="403">
        <v>2.75</v>
      </c>
      <c r="V5727" s="403">
        <v>18.574999999999999</v>
      </c>
      <c r="W5727" s="403">
        <v>3.4</v>
      </c>
      <c r="X5727" s="404">
        <v>0.31768000000000002</v>
      </c>
      <c r="Y5727" s="403">
        <f>X5727+(S5727*((U5727-INDEX('[1]Center of Mass'!$B$8:$M$105,MATCH(A5727,'[1]Center of Mass'!$B$8:$B$105,0),9))^2+(V5727-INDEX('[1]Center of Mass'!$B$8:$M$105,MATCH(A5727,'[1]Center of Mass'!$B$8:$B$105,0),10))^2))</f>
        <v>535.98704774999999</v>
      </c>
    </row>
    <row r="5728" spans="1:25">
      <c r="A5728" s="403" t="s">
        <v>24</v>
      </c>
      <c r="B5728" s="403" t="s">
        <v>771</v>
      </c>
      <c r="C5728" s="403" t="s">
        <v>343</v>
      </c>
      <c r="D5728" s="403" t="s">
        <v>344</v>
      </c>
      <c r="E5728" s="403" t="s">
        <v>1455</v>
      </c>
      <c r="F5728" s="403">
        <v>0</v>
      </c>
      <c r="O5728" s="403" t="s">
        <v>345</v>
      </c>
      <c r="R5728" s="403">
        <v>4</v>
      </c>
      <c r="S5728" s="403">
        <v>1.3203</v>
      </c>
      <c r="T5728" s="403">
        <v>4.6230000000000002</v>
      </c>
      <c r="U5728" s="403">
        <v>3.8290000000000002</v>
      </c>
      <c r="V5728" s="403">
        <v>18.559000000000001</v>
      </c>
      <c r="W5728" s="403">
        <v>3.4</v>
      </c>
      <c r="X5728" s="404">
        <v>0.29577999999999999</v>
      </c>
      <c r="Y5728" s="403">
        <f>X5728+(S5728*((U5728-INDEX('[1]Center of Mass'!$B$8:$M$105,MATCH(A5728,'[1]Center of Mass'!$B$8:$B$105,0),9))^2+(V5728-INDEX('[1]Center of Mass'!$B$8:$M$105,MATCH(A5728,'[1]Center of Mass'!$B$8:$B$105,0),10))^2))</f>
        <v>462.53952900670004</v>
      </c>
    </row>
    <row r="5729" spans="1:25">
      <c r="A5729" s="403" t="s">
        <v>24</v>
      </c>
      <c r="B5729" s="403" t="s">
        <v>773</v>
      </c>
      <c r="C5729" s="403" t="s">
        <v>343</v>
      </c>
      <c r="D5729" s="403" t="s">
        <v>344</v>
      </c>
      <c r="E5729" s="403" t="s">
        <v>1455</v>
      </c>
      <c r="F5729" s="403">
        <v>0</v>
      </c>
      <c r="O5729" s="403" t="s">
        <v>345</v>
      </c>
      <c r="R5729" s="403">
        <v>4</v>
      </c>
      <c r="S5729" s="403">
        <v>1.1172</v>
      </c>
      <c r="T5729" s="403">
        <v>4.298</v>
      </c>
      <c r="U5729" s="403">
        <v>4.8019999999999996</v>
      </c>
      <c r="V5729" s="403">
        <v>18.594000000000001</v>
      </c>
      <c r="W5729" s="403">
        <v>3.4</v>
      </c>
      <c r="X5729" s="404">
        <v>0.22066</v>
      </c>
      <c r="Y5729" s="403">
        <f>X5729+(S5729*((U5729-INDEX('[1]Center of Mass'!$B$8:$M$105,MATCH(A5729,'[1]Center of Mass'!$B$8:$B$105,0),9))^2+(V5729-INDEX('[1]Center of Mass'!$B$8:$M$105,MATCH(A5729,'[1]Center of Mass'!$B$8:$B$105,0),10))^2))</f>
        <v>354.50655757960004</v>
      </c>
    </row>
    <row r="5730" spans="1:25">
      <c r="A5730" s="403" t="s">
        <v>24</v>
      </c>
      <c r="B5730" s="403" t="s">
        <v>775</v>
      </c>
      <c r="C5730" s="403" t="s">
        <v>343</v>
      </c>
      <c r="D5730" s="403" t="s">
        <v>344</v>
      </c>
      <c r="E5730" s="403" t="s">
        <v>1455</v>
      </c>
      <c r="F5730" s="403">
        <v>0</v>
      </c>
      <c r="O5730" s="403" t="s">
        <v>345</v>
      </c>
      <c r="R5730" s="403">
        <v>4</v>
      </c>
      <c r="S5730" s="403">
        <v>1.1172</v>
      </c>
      <c r="T5730" s="403">
        <v>4.298</v>
      </c>
      <c r="U5730" s="403">
        <v>5.6980000000000004</v>
      </c>
      <c r="V5730" s="403">
        <v>18.594000000000001</v>
      </c>
      <c r="W5730" s="403">
        <v>3.4</v>
      </c>
      <c r="X5730" s="404">
        <v>0.22066</v>
      </c>
      <c r="Y5730" s="403">
        <f>X5730+(S5730*((U5730-INDEX('[1]Center of Mass'!$B$8:$M$105,MATCH(A5730,'[1]Center of Mass'!$B$8:$B$105,0),9))^2+(V5730-INDEX('[1]Center of Mass'!$B$8:$M$105,MATCH(A5730,'[1]Center of Mass'!$B$8:$B$105,0),10))^2))</f>
        <v>321.99571582600004</v>
      </c>
    </row>
    <row r="5731" spans="1:25">
      <c r="A5731" s="403" t="s">
        <v>24</v>
      </c>
      <c r="B5731" s="403" t="s">
        <v>777</v>
      </c>
      <c r="C5731" s="403" t="s">
        <v>343</v>
      </c>
      <c r="D5731" s="403" t="s">
        <v>344</v>
      </c>
      <c r="E5731" s="403" t="s">
        <v>1455</v>
      </c>
      <c r="F5731" s="403">
        <v>0</v>
      </c>
      <c r="O5731" s="403" t="s">
        <v>345</v>
      </c>
      <c r="R5731" s="403">
        <v>4</v>
      </c>
      <c r="S5731" s="403">
        <v>1.3203</v>
      </c>
      <c r="T5731" s="403">
        <v>4.6230000000000002</v>
      </c>
      <c r="U5731" s="403">
        <v>6.6710000000000003</v>
      </c>
      <c r="V5731" s="403">
        <v>18.559000000000001</v>
      </c>
      <c r="W5731" s="403">
        <v>3.4</v>
      </c>
      <c r="X5731" s="404">
        <v>0.29577999999999999</v>
      </c>
      <c r="Y5731" s="403">
        <f>X5731+(S5731*((U5731-INDEX('[1]Center of Mass'!$B$8:$M$105,MATCH(A5731,'[1]Center of Mass'!$B$8:$B$105,0),9))^2+(V5731-INDEX('[1]Center of Mass'!$B$8:$M$105,MATCH(A5731,'[1]Center of Mass'!$B$8:$B$105,0),10))^2))</f>
        <v>340.6725699439001</v>
      </c>
    </row>
    <row r="5732" spans="1:25">
      <c r="A5732" s="403" t="s">
        <v>24</v>
      </c>
      <c r="B5732" s="403" t="s">
        <v>778</v>
      </c>
      <c r="C5732" s="403" t="s">
        <v>343</v>
      </c>
      <c r="D5732" s="403" t="s">
        <v>344</v>
      </c>
      <c r="E5732" s="403" t="s">
        <v>1455</v>
      </c>
      <c r="F5732" s="403">
        <v>0</v>
      </c>
      <c r="O5732" s="403" t="s">
        <v>345</v>
      </c>
      <c r="R5732" s="403">
        <v>4</v>
      </c>
      <c r="S5732" s="403">
        <v>1.4375</v>
      </c>
      <c r="T5732" s="403">
        <v>4.8</v>
      </c>
      <c r="U5732" s="403">
        <v>7.7750000000000004</v>
      </c>
      <c r="V5732" s="403">
        <v>18.574999999999999</v>
      </c>
      <c r="W5732" s="403">
        <v>3.4</v>
      </c>
      <c r="X5732" s="404">
        <v>0.34560000000000002</v>
      </c>
      <c r="Y5732" s="403">
        <f>X5732+(S5732*((U5732-INDEX('[1]Center of Mass'!$B$8:$M$105,MATCH(A5732,'[1]Center of Mass'!$B$8:$B$105,0),9))^2+(V5732-INDEX('[1]Center of Mass'!$B$8:$M$105,MATCH(A5732,'[1]Center of Mass'!$B$8:$B$105,0),10))^2))</f>
        <v>325.94135818749999</v>
      </c>
    </row>
    <row r="5733" spans="1:25">
      <c r="A5733" s="403" t="s">
        <v>24</v>
      </c>
      <c r="B5733" s="403" t="s">
        <v>779</v>
      </c>
      <c r="C5733" s="403" t="s">
        <v>343</v>
      </c>
      <c r="D5733" s="403" t="s">
        <v>344</v>
      </c>
      <c r="E5733" s="403" t="s">
        <v>1455</v>
      </c>
      <c r="F5733" s="403">
        <v>0</v>
      </c>
      <c r="O5733" s="403" t="s">
        <v>345</v>
      </c>
      <c r="R5733" s="403">
        <v>4</v>
      </c>
      <c r="S5733" s="403">
        <v>1.4375</v>
      </c>
      <c r="T5733" s="403">
        <v>4.8</v>
      </c>
      <c r="U5733" s="403">
        <v>8.9250000000000007</v>
      </c>
      <c r="V5733" s="403">
        <v>18.574999999999999</v>
      </c>
      <c r="W5733" s="403">
        <v>3.4</v>
      </c>
      <c r="X5733" s="404">
        <v>0.34560000000000002</v>
      </c>
      <c r="Y5733" s="403">
        <f>X5733+(S5733*((U5733-INDEX('[1]Center of Mass'!$B$8:$M$105,MATCH(A5733,'[1]Center of Mass'!$B$8:$B$105,0),9))^2+(V5733-INDEX('[1]Center of Mass'!$B$8:$M$105,MATCH(A5733,'[1]Center of Mass'!$B$8:$B$105,0),10))^2))</f>
        <v>282.50053943749998</v>
      </c>
    </row>
    <row r="5734" spans="1:25">
      <c r="A5734" s="403" t="s">
        <v>24</v>
      </c>
      <c r="B5734" s="403" t="s">
        <v>780</v>
      </c>
      <c r="C5734" s="403" t="s">
        <v>343</v>
      </c>
      <c r="D5734" s="403" t="s">
        <v>344</v>
      </c>
      <c r="E5734" s="403" t="s">
        <v>1455</v>
      </c>
      <c r="F5734" s="403">
        <v>0</v>
      </c>
      <c r="O5734" s="403" t="s">
        <v>345</v>
      </c>
      <c r="R5734" s="403">
        <v>4</v>
      </c>
      <c r="S5734" s="403">
        <v>1.25</v>
      </c>
      <c r="T5734" s="403">
        <v>4.5</v>
      </c>
      <c r="U5734" s="403">
        <v>10</v>
      </c>
      <c r="V5734" s="403">
        <v>18.574999999999999</v>
      </c>
      <c r="W5734" s="403">
        <v>3.4</v>
      </c>
      <c r="X5734" s="404">
        <v>0.26693</v>
      </c>
      <c r="Y5734" s="403">
        <f>X5734+(S5734*((U5734-INDEX('[1]Center of Mass'!$B$8:$M$105,MATCH(A5734,'[1]Center of Mass'!$B$8:$B$105,0),9))^2+(V5734-INDEX('[1]Center of Mass'!$B$8:$M$105,MATCH(A5734,'[1]Center of Mass'!$B$8:$B$105,0),10))^2))</f>
        <v>213.29783250000003</v>
      </c>
    </row>
    <row r="5735" spans="1:25">
      <c r="A5735" s="403" t="s">
        <v>24</v>
      </c>
      <c r="B5735" s="403" t="s">
        <v>783</v>
      </c>
      <c r="C5735" s="403" t="s">
        <v>343</v>
      </c>
      <c r="D5735" s="403" t="s">
        <v>344</v>
      </c>
      <c r="E5735" s="403" t="s">
        <v>1455</v>
      </c>
      <c r="F5735" s="403">
        <v>0</v>
      </c>
      <c r="O5735" s="403" t="s">
        <v>345</v>
      </c>
      <c r="R5735" s="403">
        <v>4</v>
      </c>
      <c r="S5735" s="403">
        <v>1.3542000000000001</v>
      </c>
      <c r="T5735" s="403">
        <v>4.6669999999999998</v>
      </c>
      <c r="U5735" s="403">
        <v>13.242000000000001</v>
      </c>
      <c r="V5735" s="403">
        <v>18.574999999999999</v>
      </c>
      <c r="W5735" s="403">
        <v>3.4</v>
      </c>
      <c r="X5735" s="404">
        <v>0.30875999999999998</v>
      </c>
      <c r="Y5735" s="403">
        <f>X5735+(S5735*((U5735-INDEX('[1]Center of Mass'!$B$8:$M$105,MATCH(A5735,'[1]Center of Mass'!$B$8:$B$105,0),9))^2+(V5735-INDEX('[1]Center of Mass'!$B$8:$M$105,MATCH(A5735,'[1]Center of Mass'!$B$8:$B$105,0),10))^2))</f>
        <v>144.45063406200001</v>
      </c>
    </row>
    <row r="5736" spans="1:25">
      <c r="A5736" s="403" t="s">
        <v>24</v>
      </c>
      <c r="B5736" s="403" t="s">
        <v>784</v>
      </c>
      <c r="C5736" s="403" t="s">
        <v>343</v>
      </c>
      <c r="D5736" s="403" t="s">
        <v>344</v>
      </c>
      <c r="E5736" s="403" t="s">
        <v>1455</v>
      </c>
      <c r="F5736" s="403">
        <v>0</v>
      </c>
      <c r="O5736" s="403" t="s">
        <v>345</v>
      </c>
      <c r="R5736" s="403">
        <v>4</v>
      </c>
      <c r="S5736" s="403">
        <v>1.3542000000000001</v>
      </c>
      <c r="T5736" s="403">
        <v>4.6669999999999998</v>
      </c>
      <c r="U5736" s="403">
        <v>14.324999999999999</v>
      </c>
      <c r="V5736" s="403">
        <v>18.574999999999999</v>
      </c>
      <c r="W5736" s="403">
        <v>3.4</v>
      </c>
      <c r="X5736" s="404">
        <v>0.30875999999999998</v>
      </c>
      <c r="Y5736" s="403">
        <f>X5736+(S5736*((U5736-INDEX('[1]Center of Mass'!$B$8:$M$105,MATCH(A5736,'[1]Center of Mass'!$B$8:$B$105,0),9))^2+(V5736-INDEX('[1]Center of Mass'!$B$8:$M$105,MATCH(A5736,'[1]Center of Mass'!$B$8:$B$105,0),10))^2))</f>
        <v>121.84888303740004</v>
      </c>
    </row>
    <row r="5737" spans="1:25">
      <c r="A5737" s="403" t="s">
        <v>24</v>
      </c>
      <c r="B5737" s="403" t="s">
        <v>1513</v>
      </c>
      <c r="C5737" s="403" t="s">
        <v>343</v>
      </c>
      <c r="D5737" s="403" t="s">
        <v>344</v>
      </c>
      <c r="E5737" s="403" t="s">
        <v>1455</v>
      </c>
      <c r="F5737" s="403">
        <v>0</v>
      </c>
      <c r="O5737" s="403" t="s">
        <v>345</v>
      </c>
      <c r="R5737" s="403">
        <v>4</v>
      </c>
      <c r="S5737" s="403">
        <v>1.3542000000000001</v>
      </c>
      <c r="T5737" s="403">
        <v>4.6669999999999998</v>
      </c>
      <c r="U5737" s="403">
        <v>15.407999999999999</v>
      </c>
      <c r="V5737" s="403">
        <v>18.574999999999999</v>
      </c>
      <c r="W5737" s="403">
        <v>3.4</v>
      </c>
      <c r="X5737" s="404">
        <v>0.30875999999999998</v>
      </c>
      <c r="Y5737" s="403">
        <f>X5737+(S5737*((U5737-INDEX('[1]Center of Mass'!$B$8:$M$105,MATCH(A5737,'[1]Center of Mass'!$B$8:$B$105,0),9))^2+(V5737-INDEX('[1]Center of Mass'!$B$8:$M$105,MATCH(A5737,'[1]Center of Mass'!$B$8:$B$105,0),10))^2))</f>
        <v>102.42378458040002</v>
      </c>
    </row>
    <row r="5738" spans="1:25">
      <c r="A5738" s="403" t="s">
        <v>24</v>
      </c>
      <c r="B5738" s="403" t="s">
        <v>1514</v>
      </c>
      <c r="C5738" s="403" t="s">
        <v>343</v>
      </c>
      <c r="D5738" s="403" t="s">
        <v>344</v>
      </c>
      <c r="E5738" s="403" t="s">
        <v>1455</v>
      </c>
      <c r="F5738" s="403">
        <v>0</v>
      </c>
      <c r="O5738" s="403" t="s">
        <v>345</v>
      </c>
      <c r="R5738" s="403">
        <v>4</v>
      </c>
      <c r="S5738" s="403">
        <v>1.3542000000000001</v>
      </c>
      <c r="T5738" s="403">
        <v>4.6669999999999998</v>
      </c>
      <c r="U5738" s="403">
        <v>16.492000000000001</v>
      </c>
      <c r="V5738" s="403">
        <v>18.574999999999999</v>
      </c>
      <c r="W5738" s="403">
        <v>3.4</v>
      </c>
      <c r="X5738" s="404">
        <v>0.30875999999999998</v>
      </c>
      <c r="Y5738" s="403">
        <f>X5738+(S5738*((U5738-INDEX('[1]Center of Mass'!$B$8:$M$105,MATCH(A5738,'[1]Center of Mass'!$B$8:$B$105,0),9))^2+(V5738-INDEX('[1]Center of Mass'!$B$8:$M$105,MATCH(A5738,'[1]Center of Mass'!$B$8:$B$105,0),10))^2))</f>
        <v>86.161803462000009</v>
      </c>
    </row>
    <row r="5739" spans="1:25">
      <c r="A5739" s="403" t="s">
        <v>24</v>
      </c>
      <c r="B5739" s="403" t="s">
        <v>1515</v>
      </c>
      <c r="C5739" s="403" t="s">
        <v>343</v>
      </c>
      <c r="D5739" s="403" t="s">
        <v>344</v>
      </c>
      <c r="E5739" s="403" t="s">
        <v>1455</v>
      </c>
      <c r="F5739" s="403">
        <v>0</v>
      </c>
      <c r="O5739" s="403" t="s">
        <v>345</v>
      </c>
      <c r="R5739" s="403">
        <v>4</v>
      </c>
      <c r="S5739" s="403">
        <v>1.3542000000000001</v>
      </c>
      <c r="T5739" s="403">
        <v>4.6669999999999998</v>
      </c>
      <c r="U5739" s="403">
        <v>17.574999999999999</v>
      </c>
      <c r="V5739" s="403">
        <v>18.574999999999999</v>
      </c>
      <c r="W5739" s="403">
        <v>3.4</v>
      </c>
      <c r="X5739" s="404">
        <v>0.30875999999999998</v>
      </c>
      <c r="Y5739" s="403">
        <f>X5739+(S5739*((U5739-INDEX('[1]Center of Mass'!$B$8:$M$105,MATCH(A5739,'[1]Center of Mass'!$B$8:$B$105,0),9))^2+(V5739-INDEX('[1]Center of Mass'!$B$8:$M$105,MATCH(A5739,'[1]Center of Mass'!$B$8:$B$105,0),10))^2))</f>
        <v>73.092943337400015</v>
      </c>
    </row>
    <row r="5740" spans="1:25">
      <c r="A5740" s="403" t="s">
        <v>24</v>
      </c>
      <c r="B5740" s="403" t="s">
        <v>785</v>
      </c>
      <c r="C5740" s="403" t="s">
        <v>343</v>
      </c>
      <c r="D5740" s="403" t="s">
        <v>344</v>
      </c>
      <c r="E5740" s="403" t="s">
        <v>1455</v>
      </c>
      <c r="F5740" s="403">
        <v>0</v>
      </c>
      <c r="O5740" s="403" t="s">
        <v>345</v>
      </c>
      <c r="R5740" s="403">
        <v>4</v>
      </c>
      <c r="S5740" s="403">
        <v>1.3542000000000001</v>
      </c>
      <c r="T5740" s="403">
        <v>4.6669999999999998</v>
      </c>
      <c r="U5740" s="403">
        <v>18.658000000000001</v>
      </c>
      <c r="V5740" s="403">
        <v>18.574999999999999</v>
      </c>
      <c r="W5740" s="403">
        <v>3.4</v>
      </c>
      <c r="X5740" s="404">
        <v>0.30875999999999998</v>
      </c>
      <c r="Y5740" s="403">
        <f>X5740+(S5740*((U5740-INDEX('[1]Center of Mass'!$B$8:$M$105,MATCH(A5740,'[1]Center of Mass'!$B$8:$B$105,0),9))^2+(V5740-INDEX('[1]Center of Mass'!$B$8:$M$105,MATCH(A5740,'[1]Center of Mass'!$B$8:$B$105,0),10))^2))</f>
        <v>63.200735780399995</v>
      </c>
    </row>
    <row r="5741" spans="1:25">
      <c r="A5741" s="403" t="s">
        <v>24</v>
      </c>
      <c r="B5741" s="403" t="s">
        <v>786</v>
      </c>
      <c r="C5741" s="403" t="s">
        <v>343</v>
      </c>
      <c r="D5741" s="403" t="s">
        <v>344</v>
      </c>
      <c r="E5741" s="403" t="s">
        <v>1455</v>
      </c>
      <c r="F5741" s="403">
        <v>0</v>
      </c>
      <c r="O5741" s="403" t="s">
        <v>345</v>
      </c>
      <c r="R5741" s="403">
        <v>4</v>
      </c>
      <c r="S5741" s="403">
        <v>1.1200000000000001</v>
      </c>
      <c r="T5741" s="403">
        <v>4.2670000000000003</v>
      </c>
      <c r="U5741" s="403">
        <v>-0.6</v>
      </c>
      <c r="V5741" s="403">
        <v>19.667000000000002</v>
      </c>
      <c r="W5741" s="403">
        <v>3.4</v>
      </c>
      <c r="X5741" s="404">
        <v>0.2157</v>
      </c>
      <c r="Y5741" s="403">
        <f>X5741+(S5741*((U5741-INDEX('[1]Center of Mass'!$B$8:$M$105,MATCH(A5741,'[1]Center of Mass'!$B$8:$B$105,0),9))^2+(V5741-INDEX('[1]Center of Mass'!$B$8:$M$105,MATCH(A5741,'[1]Center of Mass'!$B$8:$B$105,0),10))^2))</f>
        <v>606.22821424000028</v>
      </c>
    </row>
    <row r="5742" spans="1:25">
      <c r="A5742" s="403" t="s">
        <v>24</v>
      </c>
      <c r="B5742" s="403" t="s">
        <v>788</v>
      </c>
      <c r="C5742" s="403" t="s">
        <v>343</v>
      </c>
      <c r="D5742" s="403" t="s">
        <v>344</v>
      </c>
      <c r="E5742" s="403" t="s">
        <v>1455</v>
      </c>
      <c r="F5742" s="403">
        <v>0</v>
      </c>
      <c r="O5742" s="403" t="s">
        <v>345</v>
      </c>
      <c r="R5742" s="403">
        <v>4</v>
      </c>
      <c r="S5742" s="403">
        <v>1.0266999999999999</v>
      </c>
      <c r="T5742" s="403">
        <v>4.0670000000000002</v>
      </c>
      <c r="U5742" s="403">
        <v>0.55000000000000004</v>
      </c>
      <c r="V5742" s="403">
        <v>19.667000000000002</v>
      </c>
      <c r="W5742" s="403">
        <v>3.4</v>
      </c>
      <c r="X5742" s="404">
        <v>0.17805000000000001</v>
      </c>
      <c r="Y5742" s="403">
        <f>X5742+(S5742*((U5742-INDEX('[1]Center of Mass'!$B$8:$M$105,MATCH(A5742,'[1]Center of Mass'!$B$8:$B$105,0),9))^2+(V5742-INDEX('[1]Center of Mass'!$B$8:$M$105,MATCH(A5742,'[1]Center of Mass'!$B$8:$B$105,0),10))^2))</f>
        <v>504.90418273339998</v>
      </c>
    </row>
    <row r="5743" spans="1:25">
      <c r="A5743" s="403" t="s">
        <v>24</v>
      </c>
      <c r="B5743" s="403" t="s">
        <v>789</v>
      </c>
      <c r="C5743" s="403" t="s">
        <v>343</v>
      </c>
      <c r="D5743" s="403" t="s">
        <v>344</v>
      </c>
      <c r="E5743" s="403" t="s">
        <v>1455</v>
      </c>
      <c r="F5743" s="403">
        <v>0</v>
      </c>
      <c r="O5743" s="403" t="s">
        <v>345</v>
      </c>
      <c r="R5743" s="403">
        <v>4</v>
      </c>
      <c r="S5743" s="403">
        <v>1.0266999999999999</v>
      </c>
      <c r="T5743" s="403">
        <v>4.0670000000000002</v>
      </c>
      <c r="U5743" s="403">
        <v>1.65</v>
      </c>
      <c r="V5743" s="403">
        <v>19.667000000000002</v>
      </c>
      <c r="W5743" s="403">
        <v>3.4</v>
      </c>
      <c r="X5743" s="404">
        <v>0.17805000000000001</v>
      </c>
      <c r="Y5743" s="403">
        <f>X5743+(S5743*((U5743-INDEX('[1]Center of Mass'!$B$8:$M$105,MATCH(A5743,'[1]Center of Mass'!$B$8:$B$105,0),9))^2+(V5743-INDEX('[1]Center of Mass'!$B$8:$M$105,MATCH(A5743,'[1]Center of Mass'!$B$8:$B$105,0),10))^2))</f>
        <v>458.85073287340009</v>
      </c>
    </row>
    <row r="5744" spans="1:25">
      <c r="A5744" s="403" t="s">
        <v>24</v>
      </c>
      <c r="B5744" s="403" t="s">
        <v>790</v>
      </c>
      <c r="C5744" s="403" t="s">
        <v>343</v>
      </c>
      <c r="D5744" s="403" t="s">
        <v>344</v>
      </c>
      <c r="E5744" s="403" t="s">
        <v>1455</v>
      </c>
      <c r="F5744" s="403">
        <v>0</v>
      </c>
      <c r="O5744" s="403" t="s">
        <v>345</v>
      </c>
      <c r="R5744" s="403">
        <v>4</v>
      </c>
      <c r="S5744" s="403">
        <v>1.0266999999999999</v>
      </c>
      <c r="T5744" s="403">
        <v>4.0670000000000002</v>
      </c>
      <c r="U5744" s="403">
        <v>2.75</v>
      </c>
      <c r="V5744" s="403">
        <v>19.667000000000002</v>
      </c>
      <c r="W5744" s="403">
        <v>3.4</v>
      </c>
      <c r="X5744" s="404">
        <v>0.17805000000000001</v>
      </c>
      <c r="Y5744" s="403">
        <f>X5744+(S5744*((U5744-INDEX('[1]Center of Mass'!$B$8:$M$105,MATCH(A5744,'[1]Center of Mass'!$B$8:$B$105,0),9))^2+(V5744-INDEX('[1]Center of Mass'!$B$8:$M$105,MATCH(A5744,'[1]Center of Mass'!$B$8:$B$105,0),10))^2))</f>
        <v>415.2818970134</v>
      </c>
    </row>
    <row r="5745" spans="1:25">
      <c r="A5745" s="403" t="s">
        <v>24</v>
      </c>
      <c r="B5745" s="403" t="s">
        <v>791</v>
      </c>
      <c r="C5745" s="403" t="s">
        <v>343</v>
      </c>
      <c r="D5745" s="403" t="s">
        <v>344</v>
      </c>
      <c r="E5745" s="403" t="s">
        <v>1455</v>
      </c>
      <c r="F5745" s="403">
        <v>0</v>
      </c>
      <c r="O5745" s="403" t="s">
        <v>345</v>
      </c>
      <c r="R5745" s="403">
        <v>4</v>
      </c>
      <c r="S5745" s="403">
        <v>0.91</v>
      </c>
      <c r="T5745" s="403">
        <v>3.8170000000000002</v>
      </c>
      <c r="U5745" s="403">
        <v>3.7879999999999998</v>
      </c>
      <c r="V5745" s="403">
        <v>19.667000000000002</v>
      </c>
      <c r="W5745" s="403">
        <v>3.4</v>
      </c>
      <c r="X5745" s="404">
        <v>0.13815</v>
      </c>
      <c r="Y5745" s="403">
        <f>X5745+(S5745*((U5745-INDEX('[1]Center of Mass'!$B$8:$M$105,MATCH(A5745,'[1]Center of Mass'!$B$8:$B$105,0),9))^2+(V5745-INDEX('[1]Center of Mass'!$B$8:$M$105,MATCH(A5745,'[1]Center of Mass'!$B$8:$B$105,0),10))^2))</f>
        <v>333.63866462000004</v>
      </c>
    </row>
    <row r="5746" spans="1:25">
      <c r="A5746" s="403" t="s">
        <v>24</v>
      </c>
      <c r="B5746" s="403" t="s">
        <v>794</v>
      </c>
      <c r="C5746" s="403" t="s">
        <v>343</v>
      </c>
      <c r="D5746" s="403" t="s">
        <v>344</v>
      </c>
      <c r="E5746" s="403" t="s">
        <v>1455</v>
      </c>
      <c r="F5746" s="403">
        <v>0</v>
      </c>
      <c r="O5746" s="403" t="s">
        <v>345</v>
      </c>
      <c r="R5746" s="403">
        <v>4</v>
      </c>
      <c r="S5746" s="403">
        <v>0.91</v>
      </c>
      <c r="T5746" s="403">
        <v>3.8170000000000002</v>
      </c>
      <c r="U5746" s="403">
        <v>4.7629999999999999</v>
      </c>
      <c r="V5746" s="403">
        <v>19.667000000000002</v>
      </c>
      <c r="W5746" s="403">
        <v>3.4</v>
      </c>
      <c r="X5746" s="404">
        <v>0.13815</v>
      </c>
      <c r="Y5746" s="403">
        <f>X5746+(S5746*((U5746-INDEX('[1]Center of Mass'!$B$8:$M$105,MATCH(A5746,'[1]Center of Mass'!$B$8:$B$105,0),9))^2+(V5746-INDEX('[1]Center of Mass'!$B$8:$M$105,MATCH(A5746,'[1]Center of Mass'!$B$8:$B$105,0),10))^2))</f>
        <v>303.09330887000004</v>
      </c>
    </row>
    <row r="5747" spans="1:25">
      <c r="A5747" s="403" t="s">
        <v>24</v>
      </c>
      <c r="B5747" s="403" t="s">
        <v>857</v>
      </c>
      <c r="C5747" s="403" t="s">
        <v>343</v>
      </c>
      <c r="D5747" s="403" t="s">
        <v>344</v>
      </c>
      <c r="E5747" s="403" t="s">
        <v>1455</v>
      </c>
      <c r="F5747" s="403">
        <v>0</v>
      </c>
      <c r="O5747" s="403" t="s">
        <v>345</v>
      </c>
      <c r="R5747" s="403">
        <v>4</v>
      </c>
      <c r="S5747" s="403">
        <v>0.91</v>
      </c>
      <c r="T5747" s="403">
        <v>3.8170000000000002</v>
      </c>
      <c r="U5747" s="403">
        <v>5.7380000000000004</v>
      </c>
      <c r="V5747" s="403">
        <v>19.667000000000002</v>
      </c>
      <c r="W5747" s="403">
        <v>3.4</v>
      </c>
      <c r="X5747" s="404">
        <v>0.13815</v>
      </c>
      <c r="Y5747" s="403">
        <f>X5747+(S5747*((U5747-INDEX('[1]Center of Mass'!$B$8:$M$105,MATCH(A5747,'[1]Center of Mass'!$B$8:$B$105,0),9))^2+(V5747-INDEX('[1]Center of Mass'!$B$8:$M$105,MATCH(A5747,'[1]Center of Mass'!$B$8:$B$105,0),10))^2))</f>
        <v>274.27809062000006</v>
      </c>
    </row>
    <row r="5748" spans="1:25">
      <c r="A5748" s="403" t="s">
        <v>24</v>
      </c>
      <c r="B5748" s="403" t="s">
        <v>566</v>
      </c>
      <c r="C5748" s="403" t="s">
        <v>343</v>
      </c>
      <c r="D5748" s="403" t="s">
        <v>344</v>
      </c>
      <c r="E5748" s="403" t="s">
        <v>1455</v>
      </c>
      <c r="F5748" s="403">
        <v>0</v>
      </c>
      <c r="O5748" s="403" t="s">
        <v>345</v>
      </c>
      <c r="R5748" s="403">
        <v>4</v>
      </c>
      <c r="S5748" s="403">
        <v>0.91</v>
      </c>
      <c r="T5748" s="403">
        <v>3.8170000000000002</v>
      </c>
      <c r="U5748" s="403">
        <v>6.7130000000000001</v>
      </c>
      <c r="V5748" s="403">
        <v>19.667000000000002</v>
      </c>
      <c r="W5748" s="403">
        <v>3.4</v>
      </c>
      <c r="X5748" s="404">
        <v>0.13815</v>
      </c>
      <c r="Y5748" s="403">
        <f>X5748+(S5748*((U5748-INDEX('[1]Center of Mass'!$B$8:$M$105,MATCH(A5748,'[1]Center of Mass'!$B$8:$B$105,0),9))^2+(V5748-INDEX('[1]Center of Mass'!$B$8:$M$105,MATCH(A5748,'[1]Center of Mass'!$B$8:$B$105,0),10))^2))</f>
        <v>247.19300987000005</v>
      </c>
    </row>
    <row r="5749" spans="1:25">
      <c r="A5749" s="403" t="s">
        <v>24</v>
      </c>
      <c r="B5749" s="403" t="s">
        <v>567</v>
      </c>
      <c r="C5749" s="403" t="s">
        <v>343</v>
      </c>
      <c r="D5749" s="403" t="s">
        <v>344</v>
      </c>
      <c r="E5749" s="403" t="s">
        <v>1455</v>
      </c>
      <c r="F5749" s="403">
        <v>0</v>
      </c>
      <c r="O5749" s="403" t="s">
        <v>345</v>
      </c>
      <c r="R5749" s="403">
        <v>4</v>
      </c>
      <c r="S5749" s="403">
        <v>1.1433</v>
      </c>
      <c r="T5749" s="403">
        <v>4.3289999999999997</v>
      </c>
      <c r="U5749" s="403">
        <v>7.8129999999999997</v>
      </c>
      <c r="V5749" s="403">
        <v>19.675999999999998</v>
      </c>
      <c r="W5749" s="403">
        <v>3.4</v>
      </c>
      <c r="X5749" s="404">
        <v>0.22694</v>
      </c>
      <c r="Y5749" s="403">
        <f>X5749+(S5749*((U5749-INDEX('[1]Center of Mass'!$B$8:$M$105,MATCH(A5749,'[1]Center of Mass'!$B$8:$B$105,0),9))^2+(V5749-INDEX('[1]Center of Mass'!$B$8:$M$105,MATCH(A5749,'[1]Center of Mass'!$B$8:$B$105,0),10))^2))</f>
        <v>274.98819846080005</v>
      </c>
    </row>
    <row r="5750" spans="1:25">
      <c r="A5750" s="403" t="s">
        <v>24</v>
      </c>
      <c r="B5750" s="403" t="s">
        <v>522</v>
      </c>
      <c r="C5750" s="403" t="s">
        <v>343</v>
      </c>
      <c r="D5750" s="403" t="s">
        <v>344</v>
      </c>
      <c r="E5750" s="403" t="s">
        <v>1455</v>
      </c>
      <c r="F5750" s="403">
        <v>0</v>
      </c>
      <c r="O5750" s="403" t="s">
        <v>345</v>
      </c>
      <c r="R5750" s="403">
        <v>4</v>
      </c>
      <c r="S5750" s="403">
        <v>1.0033000000000001</v>
      </c>
      <c r="T5750" s="403">
        <v>4.0289999999999999</v>
      </c>
      <c r="U5750" s="403">
        <v>8.9619999999999997</v>
      </c>
      <c r="V5750" s="403">
        <v>19.655999999999999</v>
      </c>
      <c r="W5750" s="403">
        <v>3.4</v>
      </c>
      <c r="X5750" s="404">
        <v>0.17027999999999999</v>
      </c>
      <c r="Y5750" s="403">
        <f>X5750+(S5750*((U5750-INDEX('[1]Center of Mass'!$B$8:$M$105,MATCH(A5750,'[1]Center of Mass'!$B$8:$B$105,0),9))^2+(V5750-INDEX('[1]Center of Mass'!$B$8:$M$105,MATCH(A5750,'[1]Center of Mass'!$B$8:$B$105,0),10))^2))</f>
        <v>210.78715862569999</v>
      </c>
    </row>
    <row r="5751" spans="1:25">
      <c r="A5751" s="403" t="s">
        <v>24</v>
      </c>
      <c r="B5751" s="403" t="s">
        <v>523</v>
      </c>
      <c r="C5751" s="403" t="s">
        <v>343</v>
      </c>
      <c r="D5751" s="403" t="s">
        <v>344</v>
      </c>
      <c r="E5751" s="403" t="s">
        <v>1455</v>
      </c>
      <c r="F5751" s="403">
        <v>0</v>
      </c>
      <c r="O5751" s="403" t="s">
        <v>345</v>
      </c>
      <c r="R5751" s="403">
        <v>4</v>
      </c>
      <c r="S5751" s="403">
        <v>0.93330000000000002</v>
      </c>
      <c r="T5751" s="403">
        <v>3.867</v>
      </c>
      <c r="U5751" s="403">
        <v>10</v>
      </c>
      <c r="V5751" s="403">
        <v>19.667000000000002</v>
      </c>
      <c r="W5751" s="403">
        <v>3.4</v>
      </c>
      <c r="X5751" s="404">
        <v>0.14552999999999999</v>
      </c>
      <c r="Y5751" s="403">
        <f>X5751+(S5751*((U5751-INDEX('[1]Center of Mass'!$B$8:$M$105,MATCH(A5751,'[1]Center of Mass'!$B$8:$B$105,0),9))^2+(V5751-INDEX('[1]Center of Mass'!$B$8:$M$105,MATCH(A5751,'[1]Center of Mass'!$B$8:$B$105,0),10))^2))</f>
        <v>172.95144000660005</v>
      </c>
    </row>
    <row r="5752" spans="1:25">
      <c r="A5752" s="403" t="s">
        <v>24</v>
      </c>
      <c r="B5752" s="403" t="s">
        <v>526</v>
      </c>
      <c r="C5752" s="403" t="s">
        <v>343</v>
      </c>
      <c r="D5752" s="403" t="s">
        <v>344</v>
      </c>
      <c r="E5752" s="403" t="s">
        <v>1455</v>
      </c>
      <c r="F5752" s="403">
        <v>0</v>
      </c>
      <c r="O5752" s="403" t="s">
        <v>345</v>
      </c>
      <c r="R5752" s="403">
        <v>4</v>
      </c>
      <c r="S5752" s="403">
        <v>1.0111000000000001</v>
      </c>
      <c r="T5752" s="403">
        <v>4.0330000000000004</v>
      </c>
      <c r="U5752" s="403">
        <v>13.242000000000001</v>
      </c>
      <c r="V5752" s="403">
        <v>19.667000000000002</v>
      </c>
      <c r="W5752" s="403">
        <v>3.4</v>
      </c>
      <c r="X5752" s="404">
        <v>0.17229</v>
      </c>
      <c r="Y5752" s="403">
        <f>X5752+(S5752*((U5752-INDEX('[1]Center of Mass'!$B$8:$M$105,MATCH(A5752,'[1]Center of Mass'!$B$8:$B$105,0),9))^2+(V5752-INDEX('[1]Center of Mass'!$B$8:$M$105,MATCH(A5752,'[1]Center of Mass'!$B$8:$B$105,0),10))^2))</f>
        <v>122.68898575900005</v>
      </c>
    </row>
    <row r="5753" spans="1:25">
      <c r="A5753" s="403" t="s">
        <v>24</v>
      </c>
      <c r="B5753" s="403" t="s">
        <v>383</v>
      </c>
      <c r="C5753" s="403" t="s">
        <v>343</v>
      </c>
      <c r="D5753" s="403" t="s">
        <v>344</v>
      </c>
      <c r="E5753" s="403" t="s">
        <v>1455</v>
      </c>
      <c r="F5753" s="403">
        <v>0</v>
      </c>
      <c r="O5753" s="403" t="s">
        <v>345</v>
      </c>
      <c r="R5753" s="403">
        <v>4</v>
      </c>
      <c r="S5753" s="403">
        <v>1.0111000000000001</v>
      </c>
      <c r="T5753" s="403">
        <v>4.0330000000000004</v>
      </c>
      <c r="U5753" s="403">
        <v>14.324999999999999</v>
      </c>
      <c r="V5753" s="403">
        <v>19.667000000000002</v>
      </c>
      <c r="W5753" s="403">
        <v>3.4</v>
      </c>
      <c r="X5753" s="404">
        <v>0.17229</v>
      </c>
      <c r="Y5753" s="403">
        <f>X5753+(S5753*((U5753-INDEX('[1]Center of Mass'!$B$8:$M$105,MATCH(A5753,'[1]Center of Mass'!$B$8:$B$105,0),9))^2+(V5753-INDEX('[1]Center of Mass'!$B$8:$M$105,MATCH(A5753,'[1]Center of Mass'!$B$8:$B$105,0),10))^2))</f>
        <v>105.81361250470006</v>
      </c>
    </row>
    <row r="5754" spans="1:25">
      <c r="A5754" s="403" t="s">
        <v>24</v>
      </c>
      <c r="B5754" s="403" t="s">
        <v>527</v>
      </c>
      <c r="C5754" s="403" t="s">
        <v>343</v>
      </c>
      <c r="D5754" s="403" t="s">
        <v>344</v>
      </c>
      <c r="E5754" s="403" t="s">
        <v>1455</v>
      </c>
      <c r="F5754" s="403">
        <v>0</v>
      </c>
      <c r="O5754" s="403" t="s">
        <v>345</v>
      </c>
      <c r="R5754" s="403">
        <v>4</v>
      </c>
      <c r="S5754" s="403">
        <v>1.0111000000000001</v>
      </c>
      <c r="T5754" s="403">
        <v>4.0330000000000004</v>
      </c>
      <c r="U5754" s="403">
        <v>15.407999999999999</v>
      </c>
      <c r="V5754" s="403">
        <v>19.667000000000002</v>
      </c>
      <c r="W5754" s="403">
        <v>3.4</v>
      </c>
      <c r="X5754" s="404">
        <v>0.17229</v>
      </c>
      <c r="Y5754" s="403">
        <f>X5754+(S5754*((U5754-INDEX('[1]Center of Mass'!$B$8:$M$105,MATCH(A5754,'[1]Center of Mass'!$B$8:$B$105,0),9))^2+(V5754-INDEX('[1]Center of Mass'!$B$8:$M$105,MATCH(A5754,'[1]Center of Mass'!$B$8:$B$105,0),10))^2))</f>
        <v>91.310055386200062</v>
      </c>
    </row>
    <row r="5755" spans="1:25">
      <c r="A5755" s="403" t="s">
        <v>24</v>
      </c>
      <c r="B5755" s="403" t="s">
        <v>384</v>
      </c>
      <c r="C5755" s="403" t="s">
        <v>343</v>
      </c>
      <c r="D5755" s="403" t="s">
        <v>344</v>
      </c>
      <c r="E5755" s="403" t="s">
        <v>1455</v>
      </c>
      <c r="F5755" s="403">
        <v>0</v>
      </c>
      <c r="O5755" s="403" t="s">
        <v>345</v>
      </c>
      <c r="R5755" s="403">
        <v>4</v>
      </c>
      <c r="S5755" s="403">
        <v>1.0111000000000001</v>
      </c>
      <c r="T5755" s="403">
        <v>4.0330000000000004</v>
      </c>
      <c r="U5755" s="403">
        <v>16.492000000000001</v>
      </c>
      <c r="V5755" s="403">
        <v>19.667000000000002</v>
      </c>
      <c r="W5755" s="403">
        <v>3.4</v>
      </c>
      <c r="X5755" s="404">
        <v>0.17229</v>
      </c>
      <c r="Y5755" s="403">
        <f>X5755+(S5755*((U5755-INDEX('[1]Center of Mass'!$B$8:$M$105,MATCH(A5755,'[1]Center of Mass'!$B$8:$B$105,0),9))^2+(V5755-INDEX('[1]Center of Mass'!$B$8:$M$105,MATCH(A5755,'[1]Center of Mass'!$B$8:$B$105,0),10))^2))</f>
        <v>79.168208459000041</v>
      </c>
    </row>
    <row r="5756" spans="1:25">
      <c r="A5756" s="403" t="s">
        <v>24</v>
      </c>
      <c r="B5756" s="403" t="s">
        <v>385</v>
      </c>
      <c r="C5756" s="403" t="s">
        <v>343</v>
      </c>
      <c r="D5756" s="403" t="s">
        <v>344</v>
      </c>
      <c r="E5756" s="403" t="s">
        <v>1455</v>
      </c>
      <c r="F5756" s="403">
        <v>0</v>
      </c>
      <c r="O5756" s="403" t="s">
        <v>345</v>
      </c>
      <c r="R5756" s="403">
        <v>4</v>
      </c>
      <c r="S5756" s="403">
        <v>1.0111000000000001</v>
      </c>
      <c r="T5756" s="403">
        <v>4.0330000000000004</v>
      </c>
      <c r="U5756" s="403">
        <v>17.574999999999999</v>
      </c>
      <c r="V5756" s="403">
        <v>19.667000000000002</v>
      </c>
      <c r="W5756" s="403">
        <v>3.4</v>
      </c>
      <c r="X5756" s="404">
        <v>0.17229</v>
      </c>
      <c r="Y5756" s="403">
        <f>X5756+(S5756*((U5756-INDEX('[1]Center of Mass'!$B$8:$M$105,MATCH(A5756,'[1]Center of Mass'!$B$8:$B$105,0),9))^2+(V5756-INDEX('[1]Center of Mass'!$B$8:$M$105,MATCH(A5756,'[1]Center of Mass'!$B$8:$B$105,0),10))^2))</f>
        <v>69.410473654700056</v>
      </c>
    </row>
    <row r="5757" spans="1:25">
      <c r="A5757" s="403" t="s">
        <v>24</v>
      </c>
      <c r="B5757" s="403" t="s">
        <v>386</v>
      </c>
      <c r="C5757" s="403" t="s">
        <v>343</v>
      </c>
      <c r="D5757" s="403" t="s">
        <v>344</v>
      </c>
      <c r="E5757" s="403" t="s">
        <v>1455</v>
      </c>
      <c r="F5757" s="403">
        <v>0</v>
      </c>
      <c r="O5757" s="403" t="s">
        <v>345</v>
      </c>
      <c r="R5757" s="403">
        <v>4</v>
      </c>
      <c r="S5757" s="403">
        <v>1.0111000000000001</v>
      </c>
      <c r="T5757" s="403">
        <v>4.0330000000000004</v>
      </c>
      <c r="U5757" s="403">
        <v>18.658000000000001</v>
      </c>
      <c r="V5757" s="403">
        <v>19.667000000000002</v>
      </c>
      <c r="W5757" s="403">
        <v>3.4</v>
      </c>
      <c r="X5757" s="404">
        <v>0.17229</v>
      </c>
      <c r="Y5757" s="403">
        <f>X5757+(S5757*((U5757-INDEX('[1]Center of Mass'!$B$8:$M$105,MATCH(A5757,'[1]Center of Mass'!$B$8:$B$105,0),9))^2+(V5757-INDEX('[1]Center of Mass'!$B$8:$M$105,MATCH(A5757,'[1]Center of Mass'!$B$8:$B$105,0),10))^2))</f>
        <v>62.024554986200037</v>
      </c>
    </row>
    <row r="5758" spans="1:25">
      <c r="A5758" s="403" t="s">
        <v>24</v>
      </c>
      <c r="B5758" s="403" t="s">
        <v>1464</v>
      </c>
      <c r="C5758" s="403" t="s">
        <v>343</v>
      </c>
      <c r="D5758" s="403" t="s">
        <v>344</v>
      </c>
      <c r="E5758" s="403" t="s">
        <v>1455</v>
      </c>
      <c r="F5758" s="403">
        <v>0</v>
      </c>
      <c r="O5758" s="403" t="s">
        <v>345</v>
      </c>
      <c r="R5758" s="403">
        <v>4</v>
      </c>
      <c r="S5758" s="403">
        <v>1.1200000000000001</v>
      </c>
      <c r="T5758" s="403">
        <v>4.2670000000000003</v>
      </c>
      <c r="U5758" s="403">
        <v>-0.6</v>
      </c>
      <c r="V5758" s="403">
        <v>20.6</v>
      </c>
      <c r="W5758" s="403">
        <v>3.4</v>
      </c>
      <c r="X5758" s="404">
        <v>0.2157</v>
      </c>
      <c r="Y5758" s="403">
        <f>X5758+(S5758*((U5758-INDEX('[1]Center of Mass'!$B$8:$M$105,MATCH(A5758,'[1]Center of Mass'!$B$8:$B$105,0),9))^2+(V5758-INDEX('[1]Center of Mass'!$B$8:$M$105,MATCH(A5758,'[1]Center of Mass'!$B$8:$B$105,0),10))^2))</f>
        <v>622.44076864000021</v>
      </c>
    </row>
    <row r="5759" spans="1:25">
      <c r="A5759" s="403" t="s">
        <v>24</v>
      </c>
      <c r="B5759" s="403" t="s">
        <v>387</v>
      </c>
      <c r="C5759" s="403" t="s">
        <v>343</v>
      </c>
      <c r="D5759" s="403" t="s">
        <v>344</v>
      </c>
      <c r="E5759" s="403" t="s">
        <v>1455</v>
      </c>
      <c r="F5759" s="403">
        <v>0</v>
      </c>
      <c r="O5759" s="403" t="s">
        <v>345</v>
      </c>
      <c r="R5759" s="403">
        <v>4</v>
      </c>
      <c r="S5759" s="403">
        <v>1.0266999999999999</v>
      </c>
      <c r="T5759" s="403">
        <v>4.0670000000000002</v>
      </c>
      <c r="U5759" s="403">
        <v>0.55000000000000004</v>
      </c>
      <c r="V5759" s="403">
        <v>20.6</v>
      </c>
      <c r="W5759" s="403">
        <v>3.4</v>
      </c>
      <c r="X5759" s="404">
        <v>0.17805000000000001</v>
      </c>
      <c r="Y5759" s="403">
        <f>X5759+(S5759*((U5759-INDEX('[1]Center of Mass'!$B$8:$M$105,MATCH(A5759,'[1]Center of Mass'!$B$8:$B$105,0),9))^2+(V5759-INDEX('[1]Center of Mass'!$B$8:$M$105,MATCH(A5759,'[1]Center of Mass'!$B$8:$B$105,0),10))^2))</f>
        <v>519.76617344990007</v>
      </c>
    </row>
    <row r="5760" spans="1:25">
      <c r="A5760" s="403" t="s">
        <v>24</v>
      </c>
      <c r="B5760" s="403" t="s">
        <v>388</v>
      </c>
      <c r="C5760" s="403" t="s">
        <v>343</v>
      </c>
      <c r="D5760" s="403" t="s">
        <v>344</v>
      </c>
      <c r="E5760" s="403" t="s">
        <v>1455</v>
      </c>
      <c r="F5760" s="403">
        <v>0</v>
      </c>
      <c r="O5760" s="403" t="s">
        <v>345</v>
      </c>
      <c r="R5760" s="403">
        <v>4</v>
      </c>
      <c r="S5760" s="403">
        <v>1.0266999999999999</v>
      </c>
      <c r="T5760" s="403">
        <v>4.0670000000000002</v>
      </c>
      <c r="U5760" s="403">
        <v>1.65</v>
      </c>
      <c r="V5760" s="403">
        <v>20.6</v>
      </c>
      <c r="W5760" s="403">
        <v>3.4</v>
      </c>
      <c r="X5760" s="404">
        <v>0.17805000000000001</v>
      </c>
      <c r="Y5760" s="403">
        <f>X5760+(S5760*((U5760-INDEX('[1]Center of Mass'!$B$8:$M$105,MATCH(A5760,'[1]Center of Mass'!$B$8:$B$105,0),9))^2+(V5760-INDEX('[1]Center of Mass'!$B$8:$M$105,MATCH(A5760,'[1]Center of Mass'!$B$8:$B$105,0),10))^2))</f>
        <v>473.71272358990007</v>
      </c>
    </row>
    <row r="5761" spans="1:25">
      <c r="A5761" s="403" t="s">
        <v>24</v>
      </c>
      <c r="B5761" s="403" t="s">
        <v>389</v>
      </c>
      <c r="C5761" s="403" t="s">
        <v>343</v>
      </c>
      <c r="D5761" s="403" t="s">
        <v>344</v>
      </c>
      <c r="E5761" s="403" t="s">
        <v>1455</v>
      </c>
      <c r="F5761" s="403">
        <v>0</v>
      </c>
      <c r="O5761" s="403" t="s">
        <v>345</v>
      </c>
      <c r="R5761" s="403">
        <v>4</v>
      </c>
      <c r="S5761" s="403">
        <v>1.0266999999999999</v>
      </c>
      <c r="T5761" s="403">
        <v>4.0670000000000002</v>
      </c>
      <c r="U5761" s="403">
        <v>2.75</v>
      </c>
      <c r="V5761" s="403">
        <v>20.6</v>
      </c>
      <c r="W5761" s="403">
        <v>3.4</v>
      </c>
      <c r="X5761" s="404">
        <v>0.17805000000000001</v>
      </c>
      <c r="Y5761" s="403">
        <f>X5761+(S5761*((U5761-INDEX('[1]Center of Mass'!$B$8:$M$105,MATCH(A5761,'[1]Center of Mass'!$B$8:$B$105,0),9))^2+(V5761-INDEX('[1]Center of Mass'!$B$8:$M$105,MATCH(A5761,'[1]Center of Mass'!$B$8:$B$105,0),10))^2))</f>
        <v>430.14388772989997</v>
      </c>
    </row>
    <row r="5762" spans="1:25">
      <c r="A5762" s="403" t="s">
        <v>24</v>
      </c>
      <c r="B5762" s="403" t="s">
        <v>390</v>
      </c>
      <c r="C5762" s="403" t="s">
        <v>343</v>
      </c>
      <c r="D5762" s="403" t="s">
        <v>344</v>
      </c>
      <c r="E5762" s="403" t="s">
        <v>1455</v>
      </c>
      <c r="F5762" s="403">
        <v>0</v>
      </c>
      <c r="O5762" s="403" t="s">
        <v>345</v>
      </c>
      <c r="R5762" s="403">
        <v>4</v>
      </c>
      <c r="S5762" s="403">
        <v>0.91</v>
      </c>
      <c r="T5762" s="403">
        <v>3.8170000000000002</v>
      </c>
      <c r="U5762" s="403">
        <v>3.7879999999999998</v>
      </c>
      <c r="V5762" s="403">
        <v>20.6</v>
      </c>
      <c r="W5762" s="403">
        <v>3.4</v>
      </c>
      <c r="X5762" s="404">
        <v>0.13815</v>
      </c>
      <c r="Y5762" s="403">
        <f>X5762+(S5762*((U5762-INDEX('[1]Center of Mass'!$B$8:$M$105,MATCH(A5762,'[1]Center of Mass'!$B$8:$B$105,0),9))^2+(V5762-INDEX('[1]Center of Mass'!$B$8:$M$105,MATCH(A5762,'[1]Center of Mass'!$B$8:$B$105,0),10))^2))</f>
        <v>346.81136507000002</v>
      </c>
    </row>
    <row r="5763" spans="1:25">
      <c r="A5763" s="403" t="s">
        <v>24</v>
      </c>
      <c r="B5763" s="403" t="s">
        <v>455</v>
      </c>
      <c r="C5763" s="403" t="s">
        <v>343</v>
      </c>
      <c r="D5763" s="403" t="s">
        <v>344</v>
      </c>
      <c r="E5763" s="403" t="s">
        <v>1455</v>
      </c>
      <c r="F5763" s="403">
        <v>0</v>
      </c>
      <c r="O5763" s="403" t="s">
        <v>345</v>
      </c>
      <c r="R5763" s="403">
        <v>4</v>
      </c>
      <c r="S5763" s="403">
        <v>0.91</v>
      </c>
      <c r="T5763" s="403">
        <v>3.8170000000000002</v>
      </c>
      <c r="U5763" s="403">
        <v>4.7629999999999999</v>
      </c>
      <c r="V5763" s="403">
        <v>20.6</v>
      </c>
      <c r="W5763" s="403">
        <v>3.4</v>
      </c>
      <c r="X5763" s="404">
        <v>0.13815</v>
      </c>
      <c r="Y5763" s="403">
        <f>X5763+(S5763*((U5763-INDEX('[1]Center of Mass'!$B$8:$M$105,MATCH(A5763,'[1]Center of Mass'!$B$8:$B$105,0),9))^2+(V5763-INDEX('[1]Center of Mass'!$B$8:$M$105,MATCH(A5763,'[1]Center of Mass'!$B$8:$B$105,0),10))^2))</f>
        <v>316.26600932000002</v>
      </c>
    </row>
    <row r="5764" spans="1:25">
      <c r="A5764" s="403" t="s">
        <v>24</v>
      </c>
      <c r="B5764" s="403" t="s">
        <v>391</v>
      </c>
      <c r="C5764" s="403" t="s">
        <v>343</v>
      </c>
      <c r="D5764" s="403" t="s">
        <v>344</v>
      </c>
      <c r="E5764" s="403" t="s">
        <v>1455</v>
      </c>
      <c r="F5764" s="403">
        <v>0</v>
      </c>
      <c r="O5764" s="403" t="s">
        <v>345</v>
      </c>
      <c r="R5764" s="403">
        <v>4</v>
      </c>
      <c r="S5764" s="403">
        <v>0.91</v>
      </c>
      <c r="T5764" s="403">
        <v>3.8170000000000002</v>
      </c>
      <c r="U5764" s="403">
        <v>5.7380000000000004</v>
      </c>
      <c r="V5764" s="403">
        <v>20.6</v>
      </c>
      <c r="W5764" s="403">
        <v>3.4</v>
      </c>
      <c r="X5764" s="404">
        <v>0.13815</v>
      </c>
      <c r="Y5764" s="403">
        <f>X5764+(S5764*((U5764-INDEX('[1]Center of Mass'!$B$8:$M$105,MATCH(A5764,'[1]Center of Mass'!$B$8:$B$105,0),9))^2+(V5764-INDEX('[1]Center of Mass'!$B$8:$M$105,MATCH(A5764,'[1]Center of Mass'!$B$8:$B$105,0),10))^2))</f>
        <v>287.45079107000009</v>
      </c>
    </row>
    <row r="5765" spans="1:25">
      <c r="A5765" s="403" t="s">
        <v>24</v>
      </c>
      <c r="B5765" s="403" t="s">
        <v>392</v>
      </c>
      <c r="C5765" s="403" t="s">
        <v>343</v>
      </c>
      <c r="D5765" s="403" t="s">
        <v>344</v>
      </c>
      <c r="E5765" s="403" t="s">
        <v>1455</v>
      </c>
      <c r="F5765" s="403">
        <v>0</v>
      </c>
      <c r="O5765" s="403" t="s">
        <v>345</v>
      </c>
      <c r="R5765" s="403">
        <v>4</v>
      </c>
      <c r="S5765" s="403">
        <v>0.91</v>
      </c>
      <c r="T5765" s="403">
        <v>3.8170000000000002</v>
      </c>
      <c r="U5765" s="403">
        <v>6.7130000000000001</v>
      </c>
      <c r="V5765" s="403">
        <v>20.6</v>
      </c>
      <c r="W5765" s="403">
        <v>3.4</v>
      </c>
      <c r="X5765" s="404">
        <v>0.13815</v>
      </c>
      <c r="Y5765" s="403">
        <f>X5765+(S5765*((U5765-INDEX('[1]Center of Mass'!$B$8:$M$105,MATCH(A5765,'[1]Center of Mass'!$B$8:$B$105,0),9))^2+(V5765-INDEX('[1]Center of Mass'!$B$8:$M$105,MATCH(A5765,'[1]Center of Mass'!$B$8:$B$105,0),10))^2))</f>
        <v>260.36571032000001</v>
      </c>
    </row>
    <row r="5766" spans="1:25">
      <c r="A5766" s="403" t="s">
        <v>24</v>
      </c>
      <c r="B5766" s="403" t="s">
        <v>393</v>
      </c>
      <c r="C5766" s="403" t="s">
        <v>343</v>
      </c>
      <c r="D5766" s="403" t="s">
        <v>344</v>
      </c>
      <c r="E5766" s="403" t="s">
        <v>1455</v>
      </c>
      <c r="F5766" s="403">
        <v>0</v>
      </c>
      <c r="O5766" s="403" t="s">
        <v>345</v>
      </c>
      <c r="R5766" s="403">
        <v>4</v>
      </c>
      <c r="S5766" s="403">
        <v>1.2833000000000001</v>
      </c>
      <c r="T5766" s="403">
        <v>4.6289999999999996</v>
      </c>
      <c r="U5766" s="403">
        <v>7.8879999999999999</v>
      </c>
      <c r="V5766" s="403">
        <v>20.608000000000001</v>
      </c>
      <c r="W5766" s="403">
        <v>3.4</v>
      </c>
      <c r="X5766" s="404">
        <v>0.29646</v>
      </c>
      <c r="Y5766" s="403">
        <f>X5766+(S5766*((U5766-INDEX('[1]Center of Mass'!$B$8:$M$105,MATCH(A5766,'[1]Center of Mass'!$B$8:$B$105,0),9))^2+(V5766-INDEX('[1]Center of Mass'!$B$8:$M$105,MATCH(A5766,'[1]Center of Mass'!$B$8:$B$105,0),10))^2))</f>
        <v>324.65441698250009</v>
      </c>
    </row>
    <row r="5767" spans="1:25">
      <c r="A5767" s="403" t="s">
        <v>24</v>
      </c>
      <c r="B5767" s="403" t="s">
        <v>395</v>
      </c>
      <c r="C5767" s="403" t="s">
        <v>343</v>
      </c>
      <c r="D5767" s="403" t="s">
        <v>344</v>
      </c>
      <c r="E5767" s="403" t="s">
        <v>1455</v>
      </c>
      <c r="F5767" s="403">
        <v>0</v>
      </c>
      <c r="O5767" s="403" t="s">
        <v>345</v>
      </c>
      <c r="R5767" s="403">
        <v>4</v>
      </c>
      <c r="S5767" s="403">
        <v>0.86329999999999996</v>
      </c>
      <c r="T5767" s="403">
        <v>3.7290000000000001</v>
      </c>
      <c r="U5767" s="403">
        <v>9.0359999999999996</v>
      </c>
      <c r="V5767" s="403">
        <v>20.587</v>
      </c>
      <c r="W5767" s="403">
        <v>3.4</v>
      </c>
      <c r="X5767" s="404">
        <v>0.1249</v>
      </c>
      <c r="Y5767" s="403">
        <f>X5767+(S5767*((U5767-INDEX('[1]Center of Mass'!$B$8:$M$105,MATCH(A5767,'[1]Center of Mass'!$B$8:$B$105,0),9))^2+(V5767-INDEX('[1]Center of Mass'!$B$8:$M$105,MATCH(A5767,'[1]Center of Mass'!$B$8:$B$105,0),10))^2))</f>
        <v>192.20719030900003</v>
      </c>
    </row>
    <row r="5768" spans="1:25">
      <c r="A5768" s="403" t="s">
        <v>24</v>
      </c>
      <c r="B5768" s="403" t="s">
        <v>396</v>
      </c>
      <c r="C5768" s="403" t="s">
        <v>343</v>
      </c>
      <c r="D5768" s="403" t="s">
        <v>344</v>
      </c>
      <c r="E5768" s="403" t="s">
        <v>1455</v>
      </c>
      <c r="F5768" s="403">
        <v>0</v>
      </c>
      <c r="O5768" s="403" t="s">
        <v>345</v>
      </c>
      <c r="R5768" s="403">
        <v>4</v>
      </c>
      <c r="S5768" s="403">
        <v>0.93330000000000002</v>
      </c>
      <c r="T5768" s="403">
        <v>3.867</v>
      </c>
      <c r="U5768" s="403">
        <v>10</v>
      </c>
      <c r="V5768" s="403">
        <v>20.6</v>
      </c>
      <c r="W5768" s="403">
        <v>3.4</v>
      </c>
      <c r="X5768" s="404">
        <v>0.14552999999999999</v>
      </c>
      <c r="Y5768" s="403">
        <f>X5768+(S5768*((U5768-INDEX('[1]Center of Mass'!$B$8:$M$105,MATCH(A5768,'[1]Center of Mass'!$B$8:$B$105,0),9))^2+(V5768-INDEX('[1]Center of Mass'!$B$8:$M$105,MATCH(A5768,'[1]Center of Mass'!$B$8:$B$105,0),10))^2))</f>
        <v>186.46141949010007</v>
      </c>
    </row>
    <row r="5769" spans="1:25">
      <c r="A5769" s="403" t="s">
        <v>24</v>
      </c>
      <c r="B5769" s="403" t="s">
        <v>528</v>
      </c>
      <c r="C5769" s="403" t="s">
        <v>343</v>
      </c>
      <c r="D5769" s="403" t="s">
        <v>344</v>
      </c>
      <c r="E5769" s="403" t="s">
        <v>1455</v>
      </c>
      <c r="F5769" s="403">
        <v>0</v>
      </c>
      <c r="O5769" s="403" t="s">
        <v>345</v>
      </c>
      <c r="R5769" s="403">
        <v>4</v>
      </c>
      <c r="S5769" s="403">
        <v>1.0111000000000001</v>
      </c>
      <c r="T5769" s="403">
        <v>4.0330000000000004</v>
      </c>
      <c r="U5769" s="403">
        <v>13.242000000000001</v>
      </c>
      <c r="V5769" s="403">
        <v>20.6</v>
      </c>
      <c r="W5769" s="403">
        <v>3.4</v>
      </c>
      <c r="X5769" s="404">
        <v>0.17229</v>
      </c>
      <c r="Y5769" s="403">
        <f>X5769+(S5769*((U5769-INDEX('[1]Center of Mass'!$B$8:$M$105,MATCH(A5769,'[1]Center of Mass'!$B$8:$B$105,0),9))^2+(V5769-INDEX('[1]Center of Mass'!$B$8:$M$105,MATCH(A5769,'[1]Center of Mass'!$B$8:$B$105,0),10))^2))</f>
        <v>137.32515875350006</v>
      </c>
    </row>
    <row r="5770" spans="1:25">
      <c r="A5770" s="403" t="s">
        <v>24</v>
      </c>
      <c r="B5770" s="403" t="s">
        <v>399</v>
      </c>
      <c r="C5770" s="403" t="s">
        <v>343</v>
      </c>
      <c r="D5770" s="403" t="s">
        <v>344</v>
      </c>
      <c r="E5770" s="403" t="s">
        <v>1455</v>
      </c>
      <c r="F5770" s="403">
        <v>0</v>
      </c>
      <c r="O5770" s="403" t="s">
        <v>345</v>
      </c>
      <c r="R5770" s="403">
        <v>4</v>
      </c>
      <c r="S5770" s="403">
        <v>1.0111000000000001</v>
      </c>
      <c r="T5770" s="403">
        <v>4.0330000000000004</v>
      </c>
      <c r="U5770" s="403">
        <v>14.324999999999999</v>
      </c>
      <c r="V5770" s="403">
        <v>20.6</v>
      </c>
      <c r="W5770" s="403">
        <v>3.4</v>
      </c>
      <c r="X5770" s="404">
        <v>0.17229</v>
      </c>
      <c r="Y5770" s="403">
        <f>X5770+(S5770*((U5770-INDEX('[1]Center of Mass'!$B$8:$M$105,MATCH(A5770,'[1]Center of Mass'!$B$8:$B$105,0),9))^2+(V5770-INDEX('[1]Center of Mass'!$B$8:$M$105,MATCH(A5770,'[1]Center of Mass'!$B$8:$B$105,0),10))^2))</f>
        <v>120.44978549920009</v>
      </c>
    </row>
    <row r="5771" spans="1:25">
      <c r="A5771" s="403" t="s">
        <v>24</v>
      </c>
      <c r="B5771" s="403" t="s">
        <v>529</v>
      </c>
      <c r="C5771" s="403" t="s">
        <v>343</v>
      </c>
      <c r="D5771" s="403" t="s">
        <v>344</v>
      </c>
      <c r="E5771" s="403" t="s">
        <v>1455</v>
      </c>
      <c r="F5771" s="403">
        <v>0</v>
      </c>
      <c r="O5771" s="403" t="s">
        <v>345</v>
      </c>
      <c r="R5771" s="403">
        <v>4</v>
      </c>
      <c r="S5771" s="403">
        <v>1.0111000000000001</v>
      </c>
      <c r="T5771" s="403">
        <v>4.0330000000000004</v>
      </c>
      <c r="U5771" s="403">
        <v>15.407999999999999</v>
      </c>
      <c r="V5771" s="403">
        <v>20.6</v>
      </c>
      <c r="W5771" s="403">
        <v>3.4</v>
      </c>
      <c r="X5771" s="404">
        <v>0.17229</v>
      </c>
      <c r="Y5771" s="403">
        <f>X5771+(S5771*((U5771-INDEX('[1]Center of Mass'!$B$8:$M$105,MATCH(A5771,'[1]Center of Mass'!$B$8:$B$105,0),9))^2+(V5771-INDEX('[1]Center of Mass'!$B$8:$M$105,MATCH(A5771,'[1]Center of Mass'!$B$8:$B$105,0),10))^2))</f>
        <v>105.94622838070006</v>
      </c>
    </row>
    <row r="5772" spans="1:25">
      <c r="A5772" s="403" t="s">
        <v>24</v>
      </c>
      <c r="B5772" s="403" t="s">
        <v>530</v>
      </c>
      <c r="C5772" s="403" t="s">
        <v>343</v>
      </c>
      <c r="D5772" s="403" t="s">
        <v>344</v>
      </c>
      <c r="E5772" s="403" t="s">
        <v>1455</v>
      </c>
      <c r="F5772" s="403">
        <v>0</v>
      </c>
      <c r="O5772" s="403" t="s">
        <v>345</v>
      </c>
      <c r="R5772" s="403">
        <v>4</v>
      </c>
      <c r="S5772" s="403">
        <v>1.0111000000000001</v>
      </c>
      <c r="T5772" s="403">
        <v>4.0330000000000004</v>
      </c>
      <c r="U5772" s="403">
        <v>16.492000000000001</v>
      </c>
      <c r="V5772" s="403">
        <v>20.6</v>
      </c>
      <c r="W5772" s="403">
        <v>3.4</v>
      </c>
      <c r="X5772" s="404">
        <v>0.17229</v>
      </c>
      <c r="Y5772" s="403">
        <f>X5772+(S5772*((U5772-INDEX('[1]Center of Mass'!$B$8:$M$105,MATCH(A5772,'[1]Center of Mass'!$B$8:$B$105,0),9))^2+(V5772-INDEX('[1]Center of Mass'!$B$8:$M$105,MATCH(A5772,'[1]Center of Mass'!$B$8:$B$105,0),10))^2))</f>
        <v>93.804381453500042</v>
      </c>
    </row>
    <row r="5773" spans="1:25">
      <c r="A5773" s="403" t="s">
        <v>24</v>
      </c>
      <c r="B5773" s="403" t="s">
        <v>531</v>
      </c>
      <c r="C5773" s="403" t="s">
        <v>343</v>
      </c>
      <c r="D5773" s="403" t="s">
        <v>344</v>
      </c>
      <c r="E5773" s="403" t="s">
        <v>1455</v>
      </c>
      <c r="F5773" s="403">
        <v>0</v>
      </c>
      <c r="O5773" s="403" t="s">
        <v>345</v>
      </c>
      <c r="R5773" s="403">
        <v>4</v>
      </c>
      <c r="S5773" s="403">
        <v>1.0111000000000001</v>
      </c>
      <c r="T5773" s="403">
        <v>4.0330000000000004</v>
      </c>
      <c r="U5773" s="403">
        <v>17.574999999999999</v>
      </c>
      <c r="V5773" s="403">
        <v>20.6</v>
      </c>
      <c r="W5773" s="403">
        <v>3.4</v>
      </c>
      <c r="X5773" s="404">
        <v>0.17229</v>
      </c>
      <c r="Y5773" s="403">
        <f>X5773+(S5773*((U5773-INDEX('[1]Center of Mass'!$B$8:$M$105,MATCH(A5773,'[1]Center of Mass'!$B$8:$B$105,0),9))^2+(V5773-INDEX('[1]Center of Mass'!$B$8:$M$105,MATCH(A5773,'[1]Center of Mass'!$B$8:$B$105,0),10))^2))</f>
        <v>84.046646649200071</v>
      </c>
    </row>
    <row r="5774" spans="1:25">
      <c r="A5774" s="403" t="s">
        <v>24</v>
      </c>
      <c r="B5774" s="403" t="s">
        <v>532</v>
      </c>
      <c r="C5774" s="403" t="s">
        <v>343</v>
      </c>
      <c r="D5774" s="403" t="s">
        <v>344</v>
      </c>
      <c r="E5774" s="403" t="s">
        <v>1455</v>
      </c>
      <c r="F5774" s="403">
        <v>0</v>
      </c>
      <c r="O5774" s="403" t="s">
        <v>345</v>
      </c>
      <c r="R5774" s="403">
        <v>4</v>
      </c>
      <c r="S5774" s="403">
        <v>1.0111000000000001</v>
      </c>
      <c r="T5774" s="403">
        <v>4.0330000000000004</v>
      </c>
      <c r="U5774" s="403">
        <v>18.658000000000001</v>
      </c>
      <c r="V5774" s="403">
        <v>20.6</v>
      </c>
      <c r="W5774" s="403">
        <v>3.4</v>
      </c>
      <c r="X5774" s="404">
        <v>0.17229</v>
      </c>
      <c r="Y5774" s="403">
        <f>X5774+(S5774*((U5774-INDEX('[1]Center of Mass'!$B$8:$M$105,MATCH(A5774,'[1]Center of Mass'!$B$8:$B$105,0),9))^2+(V5774-INDEX('[1]Center of Mass'!$B$8:$M$105,MATCH(A5774,'[1]Center of Mass'!$B$8:$B$105,0),10))^2))</f>
        <v>76.660727980700045</v>
      </c>
    </row>
    <row r="5775" spans="1:25">
      <c r="A5775" s="403" t="s">
        <v>24</v>
      </c>
      <c r="B5775" s="403" t="s">
        <v>533</v>
      </c>
      <c r="C5775" s="403" t="s">
        <v>343</v>
      </c>
      <c r="D5775" s="403" t="s">
        <v>344</v>
      </c>
      <c r="E5775" s="403" t="s">
        <v>1455</v>
      </c>
      <c r="F5775" s="403">
        <v>0</v>
      </c>
      <c r="O5775" s="403" t="s">
        <v>345</v>
      </c>
      <c r="R5775" s="403">
        <v>4</v>
      </c>
      <c r="S5775" s="403">
        <v>1.1200000000000001</v>
      </c>
      <c r="T5775" s="403">
        <v>4.2670000000000003</v>
      </c>
      <c r="U5775" s="403">
        <v>-0.6</v>
      </c>
      <c r="V5775" s="403">
        <v>21.533000000000001</v>
      </c>
      <c r="W5775" s="403">
        <v>3.4</v>
      </c>
      <c r="X5775" s="404">
        <v>0.2157</v>
      </c>
      <c r="Y5775" s="403">
        <f>X5775+(S5775*((U5775-INDEX('[1]Center of Mass'!$B$8:$M$105,MATCH(A5775,'[1]Center of Mass'!$B$8:$B$105,0),9))^2+(V5775-INDEX('[1]Center of Mass'!$B$8:$M$105,MATCH(A5775,'[1]Center of Mass'!$B$8:$B$105,0),10))^2))</f>
        <v>640.60321840000017</v>
      </c>
    </row>
    <row r="5776" spans="1:25">
      <c r="A5776" s="403" t="s">
        <v>24</v>
      </c>
      <c r="B5776" s="403" t="s">
        <v>570</v>
      </c>
      <c r="C5776" s="403" t="s">
        <v>343</v>
      </c>
      <c r="D5776" s="403" t="s">
        <v>344</v>
      </c>
      <c r="E5776" s="403" t="s">
        <v>1455</v>
      </c>
      <c r="F5776" s="403">
        <v>0</v>
      </c>
      <c r="O5776" s="403" t="s">
        <v>345</v>
      </c>
      <c r="R5776" s="403">
        <v>4</v>
      </c>
      <c r="S5776" s="403">
        <v>1.0266999999999999</v>
      </c>
      <c r="T5776" s="403">
        <v>4.0670000000000002</v>
      </c>
      <c r="U5776" s="403">
        <v>0.55000000000000004</v>
      </c>
      <c r="V5776" s="403">
        <v>21.533000000000001</v>
      </c>
      <c r="W5776" s="403">
        <v>3.4</v>
      </c>
      <c r="X5776" s="404">
        <v>0.17805000000000001</v>
      </c>
      <c r="Y5776" s="403">
        <f>X5776+(S5776*((U5776-INDEX('[1]Center of Mass'!$B$8:$M$105,MATCH(A5776,'[1]Center of Mass'!$B$8:$B$105,0),9))^2+(V5776-INDEX('[1]Center of Mass'!$B$8:$M$105,MATCH(A5776,'[1]Center of Mass'!$B$8:$B$105,0),10))^2))</f>
        <v>536.41562627900009</v>
      </c>
    </row>
    <row r="5777" spans="1:25">
      <c r="A5777" s="403" t="s">
        <v>24</v>
      </c>
      <c r="B5777" s="403" t="s">
        <v>571</v>
      </c>
      <c r="C5777" s="403" t="s">
        <v>343</v>
      </c>
      <c r="D5777" s="403" t="s">
        <v>344</v>
      </c>
      <c r="E5777" s="403" t="s">
        <v>1455</v>
      </c>
      <c r="F5777" s="403">
        <v>0</v>
      </c>
      <c r="O5777" s="403" t="s">
        <v>345</v>
      </c>
      <c r="R5777" s="403">
        <v>4</v>
      </c>
      <c r="S5777" s="403">
        <v>1.0266999999999999</v>
      </c>
      <c r="T5777" s="403">
        <v>4.0670000000000002</v>
      </c>
      <c r="U5777" s="403">
        <v>1.65</v>
      </c>
      <c r="V5777" s="403">
        <v>21.533000000000001</v>
      </c>
      <c r="W5777" s="403">
        <v>3.4</v>
      </c>
      <c r="X5777" s="404">
        <v>0.17805000000000001</v>
      </c>
      <c r="Y5777" s="403">
        <f>X5777+(S5777*((U5777-INDEX('[1]Center of Mass'!$B$8:$M$105,MATCH(A5777,'[1]Center of Mass'!$B$8:$B$105,0),9))^2+(V5777-INDEX('[1]Center of Mass'!$B$8:$M$105,MATCH(A5777,'[1]Center of Mass'!$B$8:$B$105,0),10))^2))</f>
        <v>490.36217641900009</v>
      </c>
    </row>
    <row r="5778" spans="1:25">
      <c r="A5778" s="403" t="s">
        <v>24</v>
      </c>
      <c r="B5778" s="403" t="s">
        <v>892</v>
      </c>
      <c r="C5778" s="403" t="s">
        <v>343</v>
      </c>
      <c r="D5778" s="403" t="s">
        <v>344</v>
      </c>
      <c r="E5778" s="403" t="s">
        <v>1455</v>
      </c>
      <c r="F5778" s="403">
        <v>0</v>
      </c>
      <c r="O5778" s="403" t="s">
        <v>345</v>
      </c>
      <c r="R5778" s="403">
        <v>4</v>
      </c>
      <c r="S5778" s="403">
        <v>1.0266999999999999</v>
      </c>
      <c r="T5778" s="403">
        <v>4.0670000000000002</v>
      </c>
      <c r="U5778" s="403">
        <v>2.75</v>
      </c>
      <c r="V5778" s="403">
        <v>21.533000000000001</v>
      </c>
      <c r="W5778" s="403">
        <v>3.4</v>
      </c>
      <c r="X5778" s="404">
        <v>0.17805000000000001</v>
      </c>
      <c r="Y5778" s="403">
        <f>X5778+(S5778*((U5778-INDEX('[1]Center of Mass'!$B$8:$M$105,MATCH(A5778,'[1]Center of Mass'!$B$8:$B$105,0),9))^2+(V5778-INDEX('[1]Center of Mass'!$B$8:$M$105,MATCH(A5778,'[1]Center of Mass'!$B$8:$B$105,0),10))^2))</f>
        <v>446.793340559</v>
      </c>
    </row>
    <row r="5779" spans="1:25">
      <c r="A5779" s="403" t="s">
        <v>24</v>
      </c>
      <c r="B5779" s="403" t="s">
        <v>859</v>
      </c>
      <c r="C5779" s="403" t="s">
        <v>343</v>
      </c>
      <c r="D5779" s="403" t="s">
        <v>344</v>
      </c>
      <c r="E5779" s="403" t="s">
        <v>1455</v>
      </c>
      <c r="F5779" s="403">
        <v>0</v>
      </c>
      <c r="O5779" s="403" t="s">
        <v>345</v>
      </c>
      <c r="R5779" s="403">
        <v>4</v>
      </c>
      <c r="S5779" s="403">
        <v>0.91</v>
      </c>
      <c r="T5779" s="403">
        <v>3.8170000000000002</v>
      </c>
      <c r="U5779" s="403">
        <v>3.7879999999999998</v>
      </c>
      <c r="V5779" s="403">
        <v>21.533000000000001</v>
      </c>
      <c r="W5779" s="403">
        <v>3.4</v>
      </c>
      <c r="X5779" s="404">
        <v>0.13815</v>
      </c>
      <c r="Y5779" s="403">
        <f>X5779+(S5779*((U5779-INDEX('[1]Center of Mass'!$B$8:$M$105,MATCH(A5779,'[1]Center of Mass'!$B$8:$B$105,0),9))^2+(V5779-INDEX('[1]Center of Mass'!$B$8:$M$105,MATCH(A5779,'[1]Center of Mass'!$B$8:$B$105,0),10))^2))</f>
        <v>361.56835550000005</v>
      </c>
    </row>
    <row r="5780" spans="1:25">
      <c r="A5780" s="403" t="s">
        <v>24</v>
      </c>
      <c r="B5780" s="403" t="s">
        <v>893</v>
      </c>
      <c r="C5780" s="403" t="s">
        <v>343</v>
      </c>
      <c r="D5780" s="403" t="s">
        <v>344</v>
      </c>
      <c r="E5780" s="403" t="s">
        <v>1455</v>
      </c>
      <c r="F5780" s="403">
        <v>0</v>
      </c>
      <c r="O5780" s="403" t="s">
        <v>345</v>
      </c>
      <c r="R5780" s="403">
        <v>4</v>
      </c>
      <c r="S5780" s="403">
        <v>0.91</v>
      </c>
      <c r="T5780" s="403">
        <v>3.8170000000000002</v>
      </c>
      <c r="U5780" s="403">
        <v>4.7629999999999999</v>
      </c>
      <c r="V5780" s="403">
        <v>21.533000000000001</v>
      </c>
      <c r="W5780" s="403">
        <v>3.4</v>
      </c>
      <c r="X5780" s="404">
        <v>0.13815</v>
      </c>
      <c r="Y5780" s="403">
        <f>X5780+(S5780*((U5780-INDEX('[1]Center of Mass'!$B$8:$M$105,MATCH(A5780,'[1]Center of Mass'!$B$8:$B$105,0),9))^2+(V5780-INDEX('[1]Center of Mass'!$B$8:$M$105,MATCH(A5780,'[1]Center of Mass'!$B$8:$B$105,0),10))^2))</f>
        <v>331.02299975000005</v>
      </c>
    </row>
    <row r="5781" spans="1:25">
      <c r="A5781" s="403" t="s">
        <v>24</v>
      </c>
      <c r="B5781" s="403" t="s">
        <v>860</v>
      </c>
      <c r="C5781" s="403" t="s">
        <v>343</v>
      </c>
      <c r="D5781" s="403" t="s">
        <v>344</v>
      </c>
      <c r="E5781" s="403" t="s">
        <v>1455</v>
      </c>
      <c r="F5781" s="403">
        <v>0</v>
      </c>
      <c r="O5781" s="403" t="s">
        <v>345</v>
      </c>
      <c r="R5781" s="403">
        <v>4</v>
      </c>
      <c r="S5781" s="403">
        <v>0.91</v>
      </c>
      <c r="T5781" s="403">
        <v>3.8170000000000002</v>
      </c>
      <c r="U5781" s="403">
        <v>5.7380000000000004</v>
      </c>
      <c r="V5781" s="403">
        <v>21.533000000000001</v>
      </c>
      <c r="W5781" s="403">
        <v>3.4</v>
      </c>
      <c r="X5781" s="404">
        <v>0.13815</v>
      </c>
      <c r="Y5781" s="403">
        <f>X5781+(S5781*((U5781-INDEX('[1]Center of Mass'!$B$8:$M$105,MATCH(A5781,'[1]Center of Mass'!$B$8:$B$105,0),9))^2+(V5781-INDEX('[1]Center of Mass'!$B$8:$M$105,MATCH(A5781,'[1]Center of Mass'!$B$8:$B$105,0),10))^2))</f>
        <v>302.20778150000007</v>
      </c>
    </row>
    <row r="5782" spans="1:25">
      <c r="A5782" s="403" t="s">
        <v>24</v>
      </c>
      <c r="B5782" s="403" t="s">
        <v>861</v>
      </c>
      <c r="C5782" s="403" t="s">
        <v>343</v>
      </c>
      <c r="D5782" s="403" t="s">
        <v>344</v>
      </c>
      <c r="E5782" s="403" t="s">
        <v>1455</v>
      </c>
      <c r="F5782" s="403">
        <v>0</v>
      </c>
      <c r="O5782" s="403" t="s">
        <v>345</v>
      </c>
      <c r="R5782" s="403">
        <v>4</v>
      </c>
      <c r="S5782" s="403">
        <v>0.91</v>
      </c>
      <c r="T5782" s="403">
        <v>3.8170000000000002</v>
      </c>
      <c r="U5782" s="403">
        <v>6.7130000000000001</v>
      </c>
      <c r="V5782" s="403">
        <v>21.533000000000001</v>
      </c>
      <c r="W5782" s="403">
        <v>3.4</v>
      </c>
      <c r="X5782" s="404">
        <v>0.13815</v>
      </c>
      <c r="Y5782" s="403">
        <f>X5782+(S5782*((U5782-INDEX('[1]Center of Mass'!$B$8:$M$105,MATCH(A5782,'[1]Center of Mass'!$B$8:$B$105,0),9))^2+(V5782-INDEX('[1]Center of Mass'!$B$8:$M$105,MATCH(A5782,'[1]Center of Mass'!$B$8:$B$105,0),10))^2))</f>
        <v>275.12270075000004</v>
      </c>
    </row>
    <row r="5783" spans="1:25">
      <c r="A5783" s="403" t="s">
        <v>24</v>
      </c>
      <c r="B5783" s="403" t="s">
        <v>894</v>
      </c>
      <c r="C5783" s="403" t="s">
        <v>343</v>
      </c>
      <c r="D5783" s="403" t="s">
        <v>344</v>
      </c>
      <c r="E5783" s="403" t="s">
        <v>1455</v>
      </c>
      <c r="F5783" s="403">
        <v>0</v>
      </c>
      <c r="O5783" s="403" t="s">
        <v>345</v>
      </c>
      <c r="R5783" s="403">
        <v>4</v>
      </c>
      <c r="S5783" s="403">
        <v>1.4233</v>
      </c>
      <c r="T5783" s="403">
        <v>4.9290000000000003</v>
      </c>
      <c r="U5783" s="403">
        <v>7.9630000000000001</v>
      </c>
      <c r="V5783" s="403">
        <v>21.541</v>
      </c>
      <c r="W5783" s="403">
        <v>3.4</v>
      </c>
      <c r="X5783" s="404">
        <v>0.38041999999999998</v>
      </c>
      <c r="Y5783" s="403">
        <f>X5783+(S5783*((U5783-INDEX('[1]Center of Mass'!$B$8:$M$105,MATCH(A5783,'[1]Center of Mass'!$B$8:$B$105,0),9))^2+(V5783-INDEX('[1]Center of Mass'!$B$8:$M$105,MATCH(A5783,'[1]Center of Mass'!$B$8:$B$105,0),10))^2))</f>
        <v>380.33021409330001</v>
      </c>
    </row>
    <row r="5784" spans="1:25">
      <c r="A5784" s="403" t="s">
        <v>24</v>
      </c>
      <c r="B5784" s="403" t="s">
        <v>795</v>
      </c>
      <c r="C5784" s="403" t="s">
        <v>343</v>
      </c>
      <c r="D5784" s="403" t="s">
        <v>344</v>
      </c>
      <c r="E5784" s="403" t="s">
        <v>1455</v>
      </c>
      <c r="F5784" s="403">
        <v>0</v>
      </c>
      <c r="O5784" s="403" t="s">
        <v>345</v>
      </c>
      <c r="R5784" s="403">
        <v>4</v>
      </c>
      <c r="S5784" s="403">
        <v>0.72330000000000005</v>
      </c>
      <c r="T5784" s="403">
        <v>3.4289999999999998</v>
      </c>
      <c r="U5784" s="403">
        <v>9.1110000000000007</v>
      </c>
      <c r="V5784" s="403">
        <v>21.518000000000001</v>
      </c>
      <c r="W5784" s="403">
        <v>3.4</v>
      </c>
      <c r="X5784" s="404">
        <v>8.9226E-2</v>
      </c>
      <c r="Y5784" s="403">
        <f>X5784+(S5784*((U5784-INDEX('[1]Center of Mass'!$B$8:$M$105,MATCH(A5784,'[1]Center of Mass'!$B$8:$B$105,0),9))^2+(V5784-INDEX('[1]Center of Mass'!$B$8:$M$105,MATCH(A5784,'[1]Center of Mass'!$B$8:$B$105,0),10))^2))</f>
        <v>171.36019101840003</v>
      </c>
    </row>
    <row r="5785" spans="1:25">
      <c r="A5785" s="403" t="s">
        <v>24</v>
      </c>
      <c r="B5785" s="403" t="s">
        <v>796</v>
      </c>
      <c r="C5785" s="403" t="s">
        <v>343</v>
      </c>
      <c r="D5785" s="403" t="s">
        <v>344</v>
      </c>
      <c r="E5785" s="403" t="s">
        <v>1455</v>
      </c>
      <c r="F5785" s="403">
        <v>0</v>
      </c>
      <c r="O5785" s="403" t="s">
        <v>345</v>
      </c>
      <c r="R5785" s="403">
        <v>4</v>
      </c>
      <c r="S5785" s="403">
        <v>0.93330000000000002</v>
      </c>
      <c r="T5785" s="403">
        <v>3.867</v>
      </c>
      <c r="U5785" s="403">
        <v>10</v>
      </c>
      <c r="V5785" s="403">
        <v>21.533000000000001</v>
      </c>
      <c r="W5785" s="403">
        <v>3.4</v>
      </c>
      <c r="X5785" s="404">
        <v>0.14552999999999999</v>
      </c>
      <c r="Y5785" s="403">
        <f>X5785+(S5785*((U5785-INDEX('[1]Center of Mass'!$B$8:$M$105,MATCH(A5785,'[1]Center of Mass'!$B$8:$B$105,0),9))^2+(V5785-INDEX('[1]Center of Mass'!$B$8:$M$105,MATCH(A5785,'[1]Center of Mass'!$B$8:$B$105,0),10))^2))</f>
        <v>201.59625374100006</v>
      </c>
    </row>
    <row r="5786" spans="1:25">
      <c r="A5786" s="403" t="s">
        <v>24</v>
      </c>
      <c r="B5786" s="403" t="s">
        <v>799</v>
      </c>
      <c r="C5786" s="403" t="s">
        <v>343</v>
      </c>
      <c r="D5786" s="403" t="s">
        <v>344</v>
      </c>
      <c r="E5786" s="403" t="s">
        <v>1455</v>
      </c>
      <c r="F5786" s="403">
        <v>0</v>
      </c>
      <c r="O5786" s="403" t="s">
        <v>345</v>
      </c>
      <c r="R5786" s="403">
        <v>4</v>
      </c>
      <c r="S5786" s="403">
        <v>1.0111000000000001</v>
      </c>
      <c r="T5786" s="403">
        <v>4.0330000000000004</v>
      </c>
      <c r="U5786" s="403">
        <v>13.242000000000001</v>
      </c>
      <c r="V5786" s="403">
        <v>21.533000000000001</v>
      </c>
      <c r="W5786" s="403">
        <v>3.4</v>
      </c>
      <c r="X5786" s="404">
        <v>0.17229</v>
      </c>
      <c r="Y5786" s="403">
        <f>X5786+(S5786*((U5786-INDEX('[1]Center of Mass'!$B$8:$M$105,MATCH(A5786,'[1]Center of Mass'!$B$8:$B$105,0),9))^2+(V5786-INDEX('[1]Center of Mass'!$B$8:$M$105,MATCH(A5786,'[1]Center of Mass'!$B$8:$B$105,0),10))^2))</f>
        <v>153.72163460380006</v>
      </c>
    </row>
    <row r="5787" spans="1:25">
      <c r="A5787" s="403" t="s">
        <v>24</v>
      </c>
      <c r="B5787" s="403" t="s">
        <v>800</v>
      </c>
      <c r="C5787" s="403" t="s">
        <v>343</v>
      </c>
      <c r="D5787" s="403" t="s">
        <v>344</v>
      </c>
      <c r="E5787" s="403" t="s">
        <v>1455</v>
      </c>
      <c r="F5787" s="403">
        <v>0</v>
      </c>
      <c r="O5787" s="403" t="s">
        <v>345</v>
      </c>
      <c r="R5787" s="403">
        <v>4</v>
      </c>
      <c r="S5787" s="403">
        <v>1.0111000000000001</v>
      </c>
      <c r="T5787" s="403">
        <v>4.0330000000000004</v>
      </c>
      <c r="U5787" s="403">
        <v>14.324999999999999</v>
      </c>
      <c r="V5787" s="403">
        <v>21.533000000000001</v>
      </c>
      <c r="W5787" s="403">
        <v>3.4</v>
      </c>
      <c r="X5787" s="404">
        <v>0.17229</v>
      </c>
      <c r="Y5787" s="403">
        <f>X5787+(S5787*((U5787-INDEX('[1]Center of Mass'!$B$8:$M$105,MATCH(A5787,'[1]Center of Mass'!$B$8:$B$105,0),9))^2+(V5787-INDEX('[1]Center of Mass'!$B$8:$M$105,MATCH(A5787,'[1]Center of Mass'!$B$8:$B$105,0),10))^2))</f>
        <v>136.84626134950005</v>
      </c>
    </row>
    <row r="5788" spans="1:25">
      <c r="A5788" s="403" t="s">
        <v>24</v>
      </c>
      <c r="B5788" s="403" t="s">
        <v>801</v>
      </c>
      <c r="C5788" s="403" t="s">
        <v>343</v>
      </c>
      <c r="D5788" s="403" t="s">
        <v>344</v>
      </c>
      <c r="E5788" s="403" t="s">
        <v>1455</v>
      </c>
      <c r="F5788" s="403">
        <v>0</v>
      </c>
      <c r="O5788" s="403" t="s">
        <v>345</v>
      </c>
      <c r="R5788" s="403">
        <v>4</v>
      </c>
      <c r="S5788" s="403">
        <v>1.0111000000000001</v>
      </c>
      <c r="T5788" s="403">
        <v>4.0330000000000004</v>
      </c>
      <c r="U5788" s="403">
        <v>15.407999999999999</v>
      </c>
      <c r="V5788" s="403">
        <v>21.533000000000001</v>
      </c>
      <c r="W5788" s="403">
        <v>3.4</v>
      </c>
      <c r="X5788" s="404">
        <v>0.17229</v>
      </c>
      <c r="Y5788" s="403">
        <f>X5788+(S5788*((U5788-INDEX('[1]Center of Mass'!$B$8:$M$105,MATCH(A5788,'[1]Center of Mass'!$B$8:$B$105,0),9))^2+(V5788-INDEX('[1]Center of Mass'!$B$8:$M$105,MATCH(A5788,'[1]Center of Mass'!$B$8:$B$105,0),10))^2))</f>
        <v>122.34270423100007</v>
      </c>
    </row>
    <row r="5789" spans="1:25">
      <c r="A5789" s="403" t="s">
        <v>24</v>
      </c>
      <c r="B5789" s="403" t="s">
        <v>802</v>
      </c>
      <c r="C5789" s="403" t="s">
        <v>343</v>
      </c>
      <c r="D5789" s="403" t="s">
        <v>344</v>
      </c>
      <c r="E5789" s="403" t="s">
        <v>1455</v>
      </c>
      <c r="F5789" s="403">
        <v>0</v>
      </c>
      <c r="O5789" s="403" t="s">
        <v>345</v>
      </c>
      <c r="R5789" s="403">
        <v>4</v>
      </c>
      <c r="S5789" s="403">
        <v>1.0111000000000001</v>
      </c>
      <c r="T5789" s="403">
        <v>4.0330000000000004</v>
      </c>
      <c r="U5789" s="403">
        <v>16.492000000000001</v>
      </c>
      <c r="V5789" s="403">
        <v>21.533000000000001</v>
      </c>
      <c r="W5789" s="403">
        <v>3.4</v>
      </c>
      <c r="X5789" s="404">
        <v>0.17229</v>
      </c>
      <c r="Y5789" s="403">
        <f>X5789+(S5789*((U5789-INDEX('[1]Center of Mass'!$B$8:$M$105,MATCH(A5789,'[1]Center of Mass'!$B$8:$B$105,0),9))^2+(V5789-INDEX('[1]Center of Mass'!$B$8:$M$105,MATCH(A5789,'[1]Center of Mass'!$B$8:$B$105,0),10))^2))</f>
        <v>110.20085730380005</v>
      </c>
    </row>
    <row r="5790" spans="1:25">
      <c r="A5790" s="403" t="s">
        <v>24</v>
      </c>
      <c r="B5790" s="403" t="s">
        <v>803</v>
      </c>
      <c r="C5790" s="403" t="s">
        <v>343</v>
      </c>
      <c r="D5790" s="403" t="s">
        <v>344</v>
      </c>
      <c r="E5790" s="403" t="s">
        <v>1455</v>
      </c>
      <c r="F5790" s="403">
        <v>0</v>
      </c>
      <c r="O5790" s="403" t="s">
        <v>345</v>
      </c>
      <c r="R5790" s="403">
        <v>4</v>
      </c>
      <c r="S5790" s="403">
        <v>1.0111000000000001</v>
      </c>
      <c r="T5790" s="403">
        <v>4.0330000000000004</v>
      </c>
      <c r="U5790" s="403">
        <v>17.574999999999999</v>
      </c>
      <c r="V5790" s="403">
        <v>21.533000000000001</v>
      </c>
      <c r="W5790" s="403">
        <v>3.4</v>
      </c>
      <c r="X5790" s="404">
        <v>0.17229</v>
      </c>
      <c r="Y5790" s="403">
        <f>X5790+(S5790*((U5790-INDEX('[1]Center of Mass'!$B$8:$M$105,MATCH(A5790,'[1]Center of Mass'!$B$8:$B$105,0),9))^2+(V5790-INDEX('[1]Center of Mass'!$B$8:$M$105,MATCH(A5790,'[1]Center of Mass'!$B$8:$B$105,0),10))^2))</f>
        <v>100.44312249950006</v>
      </c>
    </row>
    <row r="5791" spans="1:25">
      <c r="A5791" s="403" t="s">
        <v>24</v>
      </c>
      <c r="B5791" s="403" t="s">
        <v>804</v>
      </c>
      <c r="C5791" s="403" t="s">
        <v>343</v>
      </c>
      <c r="D5791" s="403" t="s">
        <v>344</v>
      </c>
      <c r="E5791" s="403" t="s">
        <v>1455</v>
      </c>
      <c r="F5791" s="403">
        <v>0</v>
      </c>
      <c r="O5791" s="403" t="s">
        <v>345</v>
      </c>
      <c r="R5791" s="403">
        <v>4</v>
      </c>
      <c r="S5791" s="403">
        <v>1.0111000000000001</v>
      </c>
      <c r="T5791" s="403">
        <v>4.0330000000000004</v>
      </c>
      <c r="U5791" s="403">
        <v>18.658000000000001</v>
      </c>
      <c r="V5791" s="403">
        <v>21.533000000000001</v>
      </c>
      <c r="W5791" s="403">
        <v>3.4</v>
      </c>
      <c r="X5791" s="404">
        <v>0.17229</v>
      </c>
      <c r="Y5791" s="403">
        <f>X5791+(S5791*((U5791-INDEX('[1]Center of Mass'!$B$8:$M$105,MATCH(A5791,'[1]Center of Mass'!$B$8:$B$105,0),9))^2+(V5791-INDEX('[1]Center of Mass'!$B$8:$M$105,MATCH(A5791,'[1]Center of Mass'!$B$8:$B$105,0),10))^2))</f>
        <v>93.057203831000052</v>
      </c>
    </row>
    <row r="5792" spans="1:25">
      <c r="A5792" s="403" t="s">
        <v>24</v>
      </c>
      <c r="B5792" s="403" t="s">
        <v>806</v>
      </c>
      <c r="C5792" s="403" t="s">
        <v>343</v>
      </c>
      <c r="D5792" s="403" t="s">
        <v>344</v>
      </c>
      <c r="E5792" s="403" t="s">
        <v>1455</v>
      </c>
      <c r="F5792" s="403">
        <v>0</v>
      </c>
      <c r="O5792" s="403" t="s">
        <v>345</v>
      </c>
      <c r="R5792" s="403">
        <v>4</v>
      </c>
      <c r="S5792" s="403">
        <v>1.32</v>
      </c>
      <c r="T5792" s="403">
        <v>4.5999999999999996</v>
      </c>
      <c r="U5792" s="403">
        <v>-0.6</v>
      </c>
      <c r="V5792" s="403">
        <v>22.55</v>
      </c>
      <c r="W5792" s="403">
        <v>3.4</v>
      </c>
      <c r="X5792" s="404">
        <v>0.29149999999999998</v>
      </c>
      <c r="Y5792" s="403">
        <f>X5792+(S5792*((U5792-INDEX('[1]Center of Mass'!$B$8:$M$105,MATCH(A5792,'[1]Center of Mass'!$B$8:$B$105,0),9))^2+(V5792-INDEX('[1]Center of Mass'!$B$8:$M$105,MATCH(A5792,'[1]Center of Mass'!$B$8:$B$105,0),10))^2))</f>
        <v>780.98464004000027</v>
      </c>
    </row>
    <row r="5793" spans="1:25">
      <c r="A5793" s="403" t="s">
        <v>24</v>
      </c>
      <c r="B5793" s="403" t="s">
        <v>807</v>
      </c>
      <c r="C5793" s="403" t="s">
        <v>343</v>
      </c>
      <c r="D5793" s="403" t="s">
        <v>344</v>
      </c>
      <c r="E5793" s="403" t="s">
        <v>1455</v>
      </c>
      <c r="F5793" s="403">
        <v>0</v>
      </c>
      <c r="O5793" s="403" t="s">
        <v>345</v>
      </c>
      <c r="R5793" s="403">
        <v>4</v>
      </c>
      <c r="S5793" s="403">
        <v>1.21</v>
      </c>
      <c r="T5793" s="403">
        <v>4.4000000000000004</v>
      </c>
      <c r="U5793" s="403">
        <v>0.55000000000000004</v>
      </c>
      <c r="V5793" s="403">
        <v>22.55</v>
      </c>
      <c r="W5793" s="403">
        <v>3.4</v>
      </c>
      <c r="X5793" s="404">
        <v>0.24401999999999999</v>
      </c>
      <c r="Y5793" s="403">
        <f>X5793+(S5793*((U5793-INDEX('[1]Center of Mass'!$B$8:$M$105,MATCH(A5793,'[1]Center of Mass'!$B$8:$B$105,0),9))^2+(V5793-INDEX('[1]Center of Mass'!$B$8:$M$105,MATCH(A5793,'[1]Center of Mass'!$B$8:$B$105,0),10))^2))</f>
        <v>656.00593636999997</v>
      </c>
    </row>
    <row r="5794" spans="1:25">
      <c r="A5794" s="403" t="s">
        <v>24</v>
      </c>
      <c r="B5794" s="403" t="s">
        <v>808</v>
      </c>
      <c r="C5794" s="403" t="s">
        <v>343</v>
      </c>
      <c r="D5794" s="403" t="s">
        <v>344</v>
      </c>
      <c r="E5794" s="403" t="s">
        <v>1455</v>
      </c>
      <c r="F5794" s="403">
        <v>0</v>
      </c>
      <c r="O5794" s="403" t="s">
        <v>345</v>
      </c>
      <c r="R5794" s="403">
        <v>4</v>
      </c>
      <c r="S5794" s="403">
        <v>1.21</v>
      </c>
      <c r="T5794" s="403">
        <v>4.4000000000000004</v>
      </c>
      <c r="U5794" s="403">
        <v>1.65</v>
      </c>
      <c r="V5794" s="403">
        <v>22.55</v>
      </c>
      <c r="W5794" s="403">
        <v>3.4</v>
      </c>
      <c r="X5794" s="404">
        <v>0.24401999999999999</v>
      </c>
      <c r="Y5794" s="403">
        <f>X5794+(S5794*((U5794-INDEX('[1]Center of Mass'!$B$8:$M$105,MATCH(A5794,'[1]Center of Mass'!$B$8:$B$105,0),9))^2+(V5794-INDEX('[1]Center of Mass'!$B$8:$M$105,MATCH(A5794,'[1]Center of Mass'!$B$8:$B$105,0),10))^2))</f>
        <v>601.73041837000017</v>
      </c>
    </row>
    <row r="5795" spans="1:25">
      <c r="A5795" s="403" t="s">
        <v>24</v>
      </c>
      <c r="B5795" s="403" t="s">
        <v>809</v>
      </c>
      <c r="C5795" s="403" t="s">
        <v>343</v>
      </c>
      <c r="D5795" s="403" t="s">
        <v>344</v>
      </c>
      <c r="E5795" s="403" t="s">
        <v>1455</v>
      </c>
      <c r="F5795" s="403">
        <v>0</v>
      </c>
      <c r="O5795" s="403" t="s">
        <v>345</v>
      </c>
      <c r="R5795" s="403">
        <v>4</v>
      </c>
      <c r="S5795" s="403">
        <v>1.21</v>
      </c>
      <c r="T5795" s="403">
        <v>4.4000000000000004</v>
      </c>
      <c r="U5795" s="403">
        <v>2.75</v>
      </c>
      <c r="V5795" s="403">
        <v>22.55</v>
      </c>
      <c r="W5795" s="403">
        <v>3.4</v>
      </c>
      <c r="X5795" s="404">
        <v>0.24401999999999999</v>
      </c>
      <c r="Y5795" s="403">
        <f>X5795+(S5795*((U5795-INDEX('[1]Center of Mass'!$B$8:$M$105,MATCH(A5795,'[1]Center of Mass'!$B$8:$B$105,0),9))^2+(V5795-INDEX('[1]Center of Mass'!$B$8:$M$105,MATCH(A5795,'[1]Center of Mass'!$B$8:$B$105,0),10))^2))</f>
        <v>550.38310036999997</v>
      </c>
    </row>
    <row r="5796" spans="1:25">
      <c r="A5796" s="403" t="s">
        <v>24</v>
      </c>
      <c r="B5796" s="403" t="s">
        <v>810</v>
      </c>
      <c r="C5796" s="403" t="s">
        <v>343</v>
      </c>
      <c r="D5796" s="403" t="s">
        <v>344</v>
      </c>
      <c r="E5796" s="403" t="s">
        <v>1455</v>
      </c>
      <c r="F5796" s="403">
        <v>0</v>
      </c>
      <c r="O5796" s="403" t="s">
        <v>345</v>
      </c>
      <c r="R5796" s="403">
        <v>4</v>
      </c>
      <c r="S5796" s="403">
        <v>1.0725</v>
      </c>
      <c r="T5796" s="403">
        <v>4.1500000000000004</v>
      </c>
      <c r="U5796" s="403">
        <v>3.7879999999999998</v>
      </c>
      <c r="V5796" s="403">
        <v>22.55</v>
      </c>
      <c r="W5796" s="403">
        <v>3.4</v>
      </c>
      <c r="X5796" s="404">
        <v>0.19311</v>
      </c>
      <c r="Y5796" s="403">
        <f>X5796+(S5796*((U5796-INDEX('[1]Center of Mass'!$B$8:$M$105,MATCH(A5796,'[1]Center of Mass'!$B$8:$B$105,0),9))^2+(V5796-INDEX('[1]Center of Mass'!$B$8:$M$105,MATCH(A5796,'[1]Center of Mass'!$B$8:$B$105,0),10))^2))</f>
        <v>447.24937358250003</v>
      </c>
    </row>
    <row r="5797" spans="1:25">
      <c r="A5797" s="403" t="s">
        <v>24</v>
      </c>
      <c r="B5797" s="403" t="s">
        <v>811</v>
      </c>
      <c r="C5797" s="403" t="s">
        <v>343</v>
      </c>
      <c r="D5797" s="403" t="s">
        <v>344</v>
      </c>
      <c r="E5797" s="403" t="s">
        <v>1455</v>
      </c>
      <c r="F5797" s="403">
        <v>0</v>
      </c>
      <c r="O5797" s="403" t="s">
        <v>345</v>
      </c>
      <c r="R5797" s="403">
        <v>4</v>
      </c>
      <c r="S5797" s="403">
        <v>1.0725</v>
      </c>
      <c r="T5797" s="403">
        <v>4.1500000000000004</v>
      </c>
      <c r="U5797" s="403">
        <v>4.7629999999999999</v>
      </c>
      <c r="V5797" s="403">
        <v>22.55</v>
      </c>
      <c r="W5797" s="403">
        <v>3.4</v>
      </c>
      <c r="X5797" s="404">
        <v>0.19311</v>
      </c>
      <c r="Y5797" s="403">
        <f>X5797+(S5797*((U5797-INDEX('[1]Center of Mass'!$B$8:$M$105,MATCH(A5797,'[1]Center of Mass'!$B$8:$B$105,0),9))^2+(V5797-INDEX('[1]Center of Mass'!$B$8:$M$105,MATCH(A5797,'[1]Center of Mass'!$B$8:$B$105,0),10))^2))</f>
        <v>411.24949002</v>
      </c>
    </row>
    <row r="5798" spans="1:25">
      <c r="A5798" s="403" t="s">
        <v>24</v>
      </c>
      <c r="B5798" s="403" t="s">
        <v>812</v>
      </c>
      <c r="C5798" s="403" t="s">
        <v>343</v>
      </c>
      <c r="D5798" s="403" t="s">
        <v>344</v>
      </c>
      <c r="E5798" s="403" t="s">
        <v>1455</v>
      </c>
      <c r="F5798" s="403">
        <v>0</v>
      </c>
      <c r="O5798" s="403" t="s">
        <v>345</v>
      </c>
      <c r="R5798" s="403">
        <v>4</v>
      </c>
      <c r="S5798" s="403">
        <v>1.0725</v>
      </c>
      <c r="T5798" s="403">
        <v>4.1500000000000004</v>
      </c>
      <c r="U5798" s="403">
        <v>5.7380000000000004</v>
      </c>
      <c r="V5798" s="403">
        <v>22.55</v>
      </c>
      <c r="W5798" s="403">
        <v>3.4</v>
      </c>
      <c r="X5798" s="404">
        <v>0.19311</v>
      </c>
      <c r="Y5798" s="403">
        <f>X5798+(S5798*((U5798-INDEX('[1]Center of Mass'!$B$8:$M$105,MATCH(A5798,'[1]Center of Mass'!$B$8:$B$105,0),9))^2+(V5798-INDEX('[1]Center of Mass'!$B$8:$M$105,MATCH(A5798,'[1]Center of Mass'!$B$8:$B$105,0),10))^2))</f>
        <v>377.28869708250011</v>
      </c>
    </row>
    <row r="5799" spans="1:25">
      <c r="A5799" s="403" t="s">
        <v>24</v>
      </c>
      <c r="B5799" s="403" t="s">
        <v>813</v>
      </c>
      <c r="C5799" s="403" t="s">
        <v>343</v>
      </c>
      <c r="D5799" s="403" t="s">
        <v>344</v>
      </c>
      <c r="E5799" s="403" t="s">
        <v>1455</v>
      </c>
      <c r="F5799" s="403">
        <v>0</v>
      </c>
      <c r="O5799" s="403" t="s">
        <v>345</v>
      </c>
      <c r="R5799" s="403">
        <v>4</v>
      </c>
      <c r="S5799" s="403">
        <v>1.0725</v>
      </c>
      <c r="T5799" s="403">
        <v>4.1500000000000004</v>
      </c>
      <c r="U5799" s="403">
        <v>6.7130000000000001</v>
      </c>
      <c r="V5799" s="403">
        <v>22.55</v>
      </c>
      <c r="W5799" s="403">
        <v>3.4</v>
      </c>
      <c r="X5799" s="404">
        <v>0.19311</v>
      </c>
      <c r="Y5799" s="403">
        <f>X5799+(S5799*((U5799-INDEX('[1]Center of Mass'!$B$8:$M$105,MATCH(A5799,'[1]Center of Mass'!$B$8:$B$105,0),9))^2+(V5799-INDEX('[1]Center of Mass'!$B$8:$M$105,MATCH(A5799,'[1]Center of Mass'!$B$8:$B$105,0),10))^2))</f>
        <v>345.36699477000002</v>
      </c>
    </row>
    <row r="5800" spans="1:25">
      <c r="A5800" s="403" t="s">
        <v>24</v>
      </c>
      <c r="B5800" s="403" t="s">
        <v>814</v>
      </c>
      <c r="C5800" s="403" t="s">
        <v>343</v>
      </c>
      <c r="D5800" s="403" t="s">
        <v>344</v>
      </c>
      <c r="E5800" s="403" t="s">
        <v>1455</v>
      </c>
      <c r="F5800" s="403">
        <v>0</v>
      </c>
      <c r="O5800" s="403" t="s">
        <v>345</v>
      </c>
      <c r="R5800" s="403">
        <v>4</v>
      </c>
      <c r="S5800" s="403">
        <v>1.76</v>
      </c>
      <c r="T5800" s="403">
        <v>5.4</v>
      </c>
      <c r="U5800" s="403">
        <v>8</v>
      </c>
      <c r="V5800" s="403">
        <v>22.55</v>
      </c>
      <c r="W5800" s="403">
        <v>3.4</v>
      </c>
      <c r="X5800" s="404">
        <v>0.55293000000000003</v>
      </c>
      <c r="Y5800" s="403">
        <f>X5800+(S5800*((U5800-INDEX('[1]Center of Mass'!$B$8:$M$105,MATCH(A5800,'[1]Center of Mass'!$B$8:$B$105,0),9))^2+(V5800-INDEX('[1]Center of Mass'!$B$8:$M$105,MATCH(A5800,'[1]Center of Mass'!$B$8:$B$105,0),10))^2))</f>
        <v>502.9685087200001</v>
      </c>
    </row>
    <row r="5801" spans="1:25">
      <c r="A5801" s="403" t="s">
        <v>24</v>
      </c>
      <c r="B5801" s="403" t="s">
        <v>816</v>
      </c>
      <c r="C5801" s="403" t="s">
        <v>343</v>
      </c>
      <c r="D5801" s="403" t="s">
        <v>344</v>
      </c>
      <c r="E5801" s="403" t="s">
        <v>1455</v>
      </c>
      <c r="F5801" s="403">
        <v>0</v>
      </c>
      <c r="O5801" s="403" t="s">
        <v>345</v>
      </c>
      <c r="R5801" s="403">
        <v>4</v>
      </c>
      <c r="S5801" s="403">
        <v>0.77</v>
      </c>
      <c r="T5801" s="403">
        <v>3.6</v>
      </c>
      <c r="U5801" s="403">
        <v>9.15</v>
      </c>
      <c r="V5801" s="403">
        <v>22.55</v>
      </c>
      <c r="W5801" s="403">
        <v>3.4</v>
      </c>
      <c r="X5801" s="404">
        <v>0.10908</v>
      </c>
      <c r="Y5801" s="403">
        <f>X5801+(S5801*((U5801-INDEX('[1]Center of Mass'!$B$8:$M$105,MATCH(A5801,'[1]Center of Mass'!$B$8:$B$105,0),9))^2+(V5801-INDEX('[1]Center of Mass'!$B$8:$M$105,MATCH(A5801,'[1]Center of Mass'!$B$8:$B$105,0),10))^2))</f>
        <v>197.04520169000003</v>
      </c>
    </row>
    <row r="5802" spans="1:25">
      <c r="A5802" s="403" t="s">
        <v>24</v>
      </c>
      <c r="B5802" s="403" t="s">
        <v>818</v>
      </c>
      <c r="C5802" s="403" t="s">
        <v>343</v>
      </c>
      <c r="D5802" s="403" t="s">
        <v>344</v>
      </c>
      <c r="E5802" s="403" t="s">
        <v>1455</v>
      </c>
      <c r="F5802" s="403">
        <v>0</v>
      </c>
      <c r="O5802" s="403" t="s">
        <v>345</v>
      </c>
      <c r="R5802" s="403">
        <v>4</v>
      </c>
      <c r="S5802" s="403">
        <v>1.1917</v>
      </c>
      <c r="T5802" s="403">
        <v>4.367</v>
      </c>
      <c r="U5802" s="403">
        <v>13.242000000000001</v>
      </c>
      <c r="V5802" s="403">
        <v>22.55</v>
      </c>
      <c r="W5802" s="403">
        <v>3.4</v>
      </c>
      <c r="X5802" s="404">
        <v>0.23671</v>
      </c>
      <c r="Y5802" s="403">
        <f>X5802+(S5802*((U5802-INDEX('[1]Center of Mass'!$B$8:$M$105,MATCH(A5802,'[1]Center of Mass'!$B$8:$B$105,0),9))^2+(V5802-INDEX('[1]Center of Mass'!$B$8:$M$105,MATCH(A5802,'[1]Center of Mass'!$B$8:$B$105,0),10))^2))</f>
        <v>204.64100873449999</v>
      </c>
    </row>
    <row r="5803" spans="1:25">
      <c r="A5803" s="403" t="s">
        <v>24</v>
      </c>
      <c r="B5803" s="403" t="s">
        <v>819</v>
      </c>
      <c r="C5803" s="403" t="s">
        <v>343</v>
      </c>
      <c r="D5803" s="403" t="s">
        <v>344</v>
      </c>
      <c r="E5803" s="403" t="s">
        <v>1455</v>
      </c>
      <c r="F5803" s="403">
        <v>0</v>
      </c>
      <c r="O5803" s="403" t="s">
        <v>345</v>
      </c>
      <c r="R5803" s="403">
        <v>4</v>
      </c>
      <c r="S5803" s="403">
        <v>1.1917</v>
      </c>
      <c r="T5803" s="403">
        <v>4.367</v>
      </c>
      <c r="U5803" s="403">
        <v>14.324999999999999</v>
      </c>
      <c r="V5803" s="403">
        <v>22.55</v>
      </c>
      <c r="W5803" s="403">
        <v>3.4</v>
      </c>
      <c r="X5803" s="404">
        <v>0.23671</v>
      </c>
      <c r="Y5803" s="403">
        <f>X5803+(S5803*((U5803-INDEX('[1]Center of Mass'!$B$8:$M$105,MATCH(A5803,'[1]Center of Mass'!$B$8:$B$105,0),9))^2+(V5803-INDEX('[1]Center of Mass'!$B$8:$M$105,MATCH(A5803,'[1]Center of Mass'!$B$8:$B$105,0),10))^2))</f>
        <v>184.75140107240003</v>
      </c>
    </row>
    <row r="5804" spans="1:25">
      <c r="A5804" s="403" t="s">
        <v>24</v>
      </c>
      <c r="B5804" s="403" t="s">
        <v>820</v>
      </c>
      <c r="C5804" s="403" t="s">
        <v>343</v>
      </c>
      <c r="D5804" s="403" t="s">
        <v>344</v>
      </c>
      <c r="E5804" s="403" t="s">
        <v>1455</v>
      </c>
      <c r="F5804" s="403">
        <v>0</v>
      </c>
      <c r="O5804" s="403" t="s">
        <v>345</v>
      </c>
      <c r="R5804" s="403">
        <v>4</v>
      </c>
      <c r="S5804" s="403">
        <v>1.1917</v>
      </c>
      <c r="T5804" s="403">
        <v>4.367</v>
      </c>
      <c r="U5804" s="403">
        <v>15.407999999999999</v>
      </c>
      <c r="V5804" s="403">
        <v>22.55</v>
      </c>
      <c r="W5804" s="403">
        <v>3.4</v>
      </c>
      <c r="X5804" s="404">
        <v>0.23671</v>
      </c>
      <c r="Y5804" s="403">
        <f>X5804+(S5804*((U5804-INDEX('[1]Center of Mass'!$B$8:$M$105,MATCH(A5804,'[1]Center of Mass'!$B$8:$B$105,0),9))^2+(V5804-INDEX('[1]Center of Mass'!$B$8:$M$105,MATCH(A5804,'[1]Center of Mass'!$B$8:$B$105,0),10))^2))</f>
        <v>167.65725705290004</v>
      </c>
    </row>
    <row r="5805" spans="1:25">
      <c r="A5805" s="403" t="s">
        <v>24</v>
      </c>
      <c r="B5805" s="403" t="s">
        <v>821</v>
      </c>
      <c r="C5805" s="403" t="s">
        <v>343</v>
      </c>
      <c r="D5805" s="403" t="s">
        <v>344</v>
      </c>
      <c r="E5805" s="403" t="s">
        <v>1455</v>
      </c>
      <c r="F5805" s="403">
        <v>0</v>
      </c>
      <c r="O5805" s="403" t="s">
        <v>345</v>
      </c>
      <c r="R5805" s="403">
        <v>4</v>
      </c>
      <c r="S5805" s="403">
        <v>1.1917</v>
      </c>
      <c r="T5805" s="403">
        <v>4.367</v>
      </c>
      <c r="U5805" s="403">
        <v>16.492000000000001</v>
      </c>
      <c r="V5805" s="403">
        <v>22.55</v>
      </c>
      <c r="W5805" s="403">
        <v>3.4</v>
      </c>
      <c r="X5805" s="404">
        <v>0.23671</v>
      </c>
      <c r="Y5805" s="403">
        <f>X5805+(S5805*((U5805-INDEX('[1]Center of Mass'!$B$8:$M$105,MATCH(A5805,'[1]Center of Mass'!$B$8:$B$105,0),9))^2+(V5805-INDEX('[1]Center of Mass'!$B$8:$M$105,MATCH(A5805,'[1]Center of Mass'!$B$8:$B$105,0),10))^2))</f>
        <v>153.3466656345</v>
      </c>
    </row>
    <row r="5806" spans="1:25">
      <c r="A5806" s="403" t="s">
        <v>24</v>
      </c>
      <c r="B5806" s="403" t="s">
        <v>822</v>
      </c>
      <c r="C5806" s="403" t="s">
        <v>343</v>
      </c>
      <c r="D5806" s="403" t="s">
        <v>344</v>
      </c>
      <c r="E5806" s="403" t="s">
        <v>1455</v>
      </c>
      <c r="F5806" s="403">
        <v>0</v>
      </c>
      <c r="O5806" s="403" t="s">
        <v>345</v>
      </c>
      <c r="R5806" s="403">
        <v>4</v>
      </c>
      <c r="S5806" s="403">
        <v>1.1917</v>
      </c>
      <c r="T5806" s="403">
        <v>4.367</v>
      </c>
      <c r="U5806" s="403">
        <v>17.574999999999999</v>
      </c>
      <c r="V5806" s="403">
        <v>22.55</v>
      </c>
      <c r="W5806" s="403">
        <v>3.4</v>
      </c>
      <c r="X5806" s="404">
        <v>0.23671</v>
      </c>
      <c r="Y5806" s="403">
        <f>X5806+(S5806*((U5806-INDEX('[1]Center of Mass'!$B$8:$M$105,MATCH(A5806,'[1]Center of Mass'!$B$8:$B$105,0),9))^2+(V5806-INDEX('[1]Center of Mass'!$B$8:$M$105,MATCH(A5806,'[1]Center of Mass'!$B$8:$B$105,0),10))^2))</f>
        <v>141.84603012240001</v>
      </c>
    </row>
    <row r="5807" spans="1:25">
      <c r="A5807" s="403" t="s">
        <v>24</v>
      </c>
      <c r="B5807" s="403" t="s">
        <v>823</v>
      </c>
      <c r="C5807" s="403" t="s">
        <v>343</v>
      </c>
      <c r="D5807" s="403" t="s">
        <v>344</v>
      </c>
      <c r="E5807" s="403" t="s">
        <v>1455</v>
      </c>
      <c r="F5807" s="403">
        <v>0</v>
      </c>
      <c r="O5807" s="403" t="s">
        <v>345</v>
      </c>
      <c r="R5807" s="403">
        <v>4</v>
      </c>
      <c r="S5807" s="403">
        <v>1.1917</v>
      </c>
      <c r="T5807" s="403">
        <v>4.367</v>
      </c>
      <c r="U5807" s="403">
        <v>18.658000000000001</v>
      </c>
      <c r="V5807" s="403">
        <v>22.55</v>
      </c>
      <c r="W5807" s="403">
        <v>3.4</v>
      </c>
      <c r="X5807" s="404">
        <v>0.23671</v>
      </c>
      <c r="Y5807" s="403">
        <f>X5807+(S5807*((U5807-INDEX('[1]Center of Mass'!$B$8:$M$105,MATCH(A5807,'[1]Center of Mass'!$B$8:$B$105,0),9))^2+(V5807-INDEX('[1]Center of Mass'!$B$8:$M$105,MATCH(A5807,'[1]Center of Mass'!$B$8:$B$105,0),10))^2))</f>
        <v>133.14085825290002</v>
      </c>
    </row>
    <row r="5808" spans="1:25">
      <c r="A5808" s="403" t="s">
        <v>24</v>
      </c>
      <c r="B5808" s="403" t="s">
        <v>825</v>
      </c>
      <c r="C5808" s="403" t="s">
        <v>343</v>
      </c>
      <c r="D5808" s="403" t="s">
        <v>344</v>
      </c>
      <c r="E5808" s="403" t="s">
        <v>1455</v>
      </c>
      <c r="F5808" s="403">
        <v>0</v>
      </c>
      <c r="O5808" s="403" t="s">
        <v>345</v>
      </c>
      <c r="R5808" s="403">
        <v>4</v>
      </c>
      <c r="S5808" s="403">
        <v>1.32</v>
      </c>
      <c r="T5808" s="403">
        <v>4.5999999999999996</v>
      </c>
      <c r="U5808" s="403">
        <v>-0.6</v>
      </c>
      <c r="V5808" s="403">
        <v>23.65</v>
      </c>
      <c r="W5808" s="403">
        <v>3.4</v>
      </c>
      <c r="X5808" s="404">
        <v>0.29149999999999998</v>
      </c>
      <c r="Y5808" s="403">
        <f>X5808+(S5808*((U5808-INDEX('[1]Center of Mass'!$B$8:$M$105,MATCH(A5808,'[1]Center of Mass'!$B$8:$B$105,0),9))^2+(V5808-INDEX('[1]Center of Mass'!$B$8:$M$105,MATCH(A5808,'[1]Center of Mass'!$B$8:$B$105,0),10))^2))</f>
        <v>812.12713604000032</v>
      </c>
    </row>
    <row r="5809" spans="1:25">
      <c r="A5809" s="403" t="s">
        <v>24</v>
      </c>
      <c r="B5809" s="403" t="s">
        <v>826</v>
      </c>
      <c r="C5809" s="403" t="s">
        <v>343</v>
      </c>
      <c r="D5809" s="403" t="s">
        <v>344</v>
      </c>
      <c r="E5809" s="403" t="s">
        <v>1455</v>
      </c>
      <c r="F5809" s="403">
        <v>0</v>
      </c>
      <c r="O5809" s="403" t="s">
        <v>345</v>
      </c>
      <c r="R5809" s="403">
        <v>4</v>
      </c>
      <c r="S5809" s="403">
        <v>1.21</v>
      </c>
      <c r="T5809" s="403">
        <v>4.4000000000000004</v>
      </c>
      <c r="U5809" s="403">
        <v>0.55000000000000004</v>
      </c>
      <c r="V5809" s="403">
        <v>23.65</v>
      </c>
      <c r="W5809" s="403">
        <v>3.4</v>
      </c>
      <c r="X5809" s="404">
        <v>0.24401999999999999</v>
      </c>
      <c r="Y5809" s="403">
        <f>X5809+(S5809*((U5809-INDEX('[1]Center of Mass'!$B$8:$M$105,MATCH(A5809,'[1]Center of Mass'!$B$8:$B$105,0),9))^2+(V5809-INDEX('[1]Center of Mass'!$B$8:$M$105,MATCH(A5809,'[1]Center of Mass'!$B$8:$B$105,0),10))^2))</f>
        <v>684.55322436999995</v>
      </c>
    </row>
    <row r="5810" spans="1:25">
      <c r="A5810" s="403" t="s">
        <v>24</v>
      </c>
      <c r="B5810" s="403" t="s">
        <v>827</v>
      </c>
      <c r="C5810" s="403" t="s">
        <v>343</v>
      </c>
      <c r="D5810" s="403" t="s">
        <v>344</v>
      </c>
      <c r="E5810" s="403" t="s">
        <v>1455</v>
      </c>
      <c r="F5810" s="403">
        <v>0</v>
      </c>
      <c r="O5810" s="403" t="s">
        <v>345</v>
      </c>
      <c r="R5810" s="403">
        <v>4</v>
      </c>
      <c r="S5810" s="403">
        <v>1.21</v>
      </c>
      <c r="T5810" s="403">
        <v>4.4000000000000004</v>
      </c>
      <c r="U5810" s="403">
        <v>1.65</v>
      </c>
      <c r="V5810" s="403">
        <v>23.65</v>
      </c>
      <c r="W5810" s="403">
        <v>3.4</v>
      </c>
      <c r="X5810" s="404">
        <v>0.24401999999999999</v>
      </c>
      <c r="Y5810" s="403">
        <f>X5810+(S5810*((U5810-INDEX('[1]Center of Mass'!$B$8:$M$105,MATCH(A5810,'[1]Center of Mass'!$B$8:$B$105,0),9))^2+(V5810-INDEX('[1]Center of Mass'!$B$8:$M$105,MATCH(A5810,'[1]Center of Mass'!$B$8:$B$105,0),10))^2))</f>
        <v>630.27770637000003</v>
      </c>
    </row>
    <row r="5811" spans="1:25">
      <c r="A5811" s="403" t="s">
        <v>24</v>
      </c>
      <c r="B5811" s="403" t="s">
        <v>828</v>
      </c>
      <c r="C5811" s="403" t="s">
        <v>343</v>
      </c>
      <c r="D5811" s="403" t="s">
        <v>344</v>
      </c>
      <c r="E5811" s="403" t="s">
        <v>1455</v>
      </c>
      <c r="F5811" s="403">
        <v>0</v>
      </c>
      <c r="O5811" s="403" t="s">
        <v>345</v>
      </c>
      <c r="R5811" s="403">
        <v>4</v>
      </c>
      <c r="S5811" s="403">
        <v>1.21</v>
      </c>
      <c r="T5811" s="403">
        <v>4.4000000000000004</v>
      </c>
      <c r="U5811" s="403">
        <v>2.75</v>
      </c>
      <c r="V5811" s="403">
        <v>23.65</v>
      </c>
      <c r="W5811" s="403">
        <v>3.4</v>
      </c>
      <c r="X5811" s="404">
        <v>0.24401999999999999</v>
      </c>
      <c r="Y5811" s="403">
        <f>X5811+(S5811*((U5811-INDEX('[1]Center of Mass'!$B$8:$M$105,MATCH(A5811,'[1]Center of Mass'!$B$8:$B$105,0),9))^2+(V5811-INDEX('[1]Center of Mass'!$B$8:$M$105,MATCH(A5811,'[1]Center of Mass'!$B$8:$B$105,0),10))^2))</f>
        <v>578.93038836999995</v>
      </c>
    </row>
    <row r="5812" spans="1:25">
      <c r="A5812" s="403" t="s">
        <v>24</v>
      </c>
      <c r="B5812" s="403" t="s">
        <v>895</v>
      </c>
      <c r="C5812" s="403" t="s">
        <v>343</v>
      </c>
      <c r="D5812" s="403" t="s">
        <v>344</v>
      </c>
      <c r="E5812" s="403" t="s">
        <v>1455</v>
      </c>
      <c r="F5812" s="403">
        <v>0</v>
      </c>
      <c r="O5812" s="403" t="s">
        <v>345</v>
      </c>
      <c r="R5812" s="403">
        <v>4</v>
      </c>
      <c r="S5812" s="403">
        <v>1.0725</v>
      </c>
      <c r="T5812" s="403">
        <v>4.1500000000000004</v>
      </c>
      <c r="U5812" s="403">
        <v>3.7879999999999998</v>
      </c>
      <c r="V5812" s="403">
        <v>23.65</v>
      </c>
      <c r="W5812" s="403">
        <v>3.4</v>
      </c>
      <c r="X5812" s="404">
        <v>0.19311</v>
      </c>
      <c r="Y5812" s="403">
        <f>X5812+(S5812*((U5812-INDEX('[1]Center of Mass'!$B$8:$M$105,MATCH(A5812,'[1]Center of Mass'!$B$8:$B$105,0),9))^2+(V5812-INDEX('[1]Center of Mass'!$B$8:$M$105,MATCH(A5812,'[1]Center of Mass'!$B$8:$B$105,0),10))^2))</f>
        <v>472.5526515825</v>
      </c>
    </row>
    <row r="5813" spans="1:25">
      <c r="A5813" s="403" t="s">
        <v>24</v>
      </c>
      <c r="B5813" s="403" t="s">
        <v>896</v>
      </c>
      <c r="C5813" s="403" t="s">
        <v>343</v>
      </c>
      <c r="D5813" s="403" t="s">
        <v>344</v>
      </c>
      <c r="E5813" s="403" t="s">
        <v>1455</v>
      </c>
      <c r="F5813" s="403">
        <v>0</v>
      </c>
      <c r="O5813" s="403" t="s">
        <v>345</v>
      </c>
      <c r="R5813" s="403">
        <v>4</v>
      </c>
      <c r="S5813" s="403">
        <v>1.0725</v>
      </c>
      <c r="T5813" s="403">
        <v>4.1500000000000004</v>
      </c>
      <c r="U5813" s="403">
        <v>4.7629999999999999</v>
      </c>
      <c r="V5813" s="403">
        <v>23.65</v>
      </c>
      <c r="W5813" s="403">
        <v>3.4</v>
      </c>
      <c r="X5813" s="404">
        <v>0.19311</v>
      </c>
      <c r="Y5813" s="403">
        <f>X5813+(S5813*((U5813-INDEX('[1]Center of Mass'!$B$8:$M$105,MATCH(A5813,'[1]Center of Mass'!$B$8:$B$105,0),9))^2+(V5813-INDEX('[1]Center of Mass'!$B$8:$M$105,MATCH(A5813,'[1]Center of Mass'!$B$8:$B$105,0),10))^2))</f>
        <v>436.55276801999997</v>
      </c>
    </row>
    <row r="5814" spans="1:25">
      <c r="A5814" s="403" t="s">
        <v>24</v>
      </c>
      <c r="B5814" s="403" t="s">
        <v>863</v>
      </c>
      <c r="C5814" s="403" t="s">
        <v>343</v>
      </c>
      <c r="D5814" s="403" t="s">
        <v>344</v>
      </c>
      <c r="E5814" s="403" t="s">
        <v>1455</v>
      </c>
      <c r="F5814" s="403">
        <v>0</v>
      </c>
      <c r="O5814" s="403" t="s">
        <v>345</v>
      </c>
      <c r="R5814" s="403">
        <v>4</v>
      </c>
      <c r="S5814" s="403">
        <v>1.0725</v>
      </c>
      <c r="T5814" s="403">
        <v>4.1500000000000004</v>
      </c>
      <c r="U5814" s="403">
        <v>5.7380000000000004</v>
      </c>
      <c r="V5814" s="403">
        <v>23.65</v>
      </c>
      <c r="W5814" s="403">
        <v>3.4</v>
      </c>
      <c r="X5814" s="404">
        <v>0.19311</v>
      </c>
      <c r="Y5814" s="403">
        <f>X5814+(S5814*((U5814-INDEX('[1]Center of Mass'!$B$8:$M$105,MATCH(A5814,'[1]Center of Mass'!$B$8:$B$105,0),9))^2+(V5814-INDEX('[1]Center of Mass'!$B$8:$M$105,MATCH(A5814,'[1]Center of Mass'!$B$8:$B$105,0),10))^2))</f>
        <v>402.59197508250003</v>
      </c>
    </row>
    <row r="5815" spans="1:25">
      <c r="A5815" s="403" t="s">
        <v>24</v>
      </c>
      <c r="B5815" s="403" t="s">
        <v>897</v>
      </c>
      <c r="C5815" s="403" t="s">
        <v>343</v>
      </c>
      <c r="D5815" s="403" t="s">
        <v>344</v>
      </c>
      <c r="E5815" s="403" t="s">
        <v>1455</v>
      </c>
      <c r="F5815" s="403">
        <v>0</v>
      </c>
      <c r="O5815" s="403" t="s">
        <v>345</v>
      </c>
      <c r="R5815" s="403">
        <v>4</v>
      </c>
      <c r="S5815" s="403">
        <v>1.0725</v>
      </c>
      <c r="T5815" s="403">
        <v>4.1500000000000004</v>
      </c>
      <c r="U5815" s="403">
        <v>6.7130000000000001</v>
      </c>
      <c r="V5815" s="403">
        <v>23.65</v>
      </c>
      <c r="W5815" s="403">
        <v>3.4</v>
      </c>
      <c r="X5815" s="404">
        <v>0.19311</v>
      </c>
      <c r="Y5815" s="403">
        <f>X5815+(S5815*((U5815-INDEX('[1]Center of Mass'!$B$8:$M$105,MATCH(A5815,'[1]Center of Mass'!$B$8:$B$105,0),9))^2+(V5815-INDEX('[1]Center of Mass'!$B$8:$M$105,MATCH(A5815,'[1]Center of Mass'!$B$8:$B$105,0),10))^2))</f>
        <v>370.67027277</v>
      </c>
    </row>
    <row r="5816" spans="1:25">
      <c r="A5816" s="403" t="s">
        <v>24</v>
      </c>
      <c r="B5816" s="403" t="s">
        <v>864</v>
      </c>
      <c r="C5816" s="403" t="s">
        <v>343</v>
      </c>
      <c r="D5816" s="403" t="s">
        <v>344</v>
      </c>
      <c r="E5816" s="403" t="s">
        <v>1455</v>
      </c>
      <c r="F5816" s="403">
        <v>0</v>
      </c>
      <c r="O5816" s="403" t="s">
        <v>345</v>
      </c>
      <c r="R5816" s="403">
        <v>4</v>
      </c>
      <c r="S5816" s="403">
        <v>1.76</v>
      </c>
      <c r="T5816" s="403">
        <v>5.4</v>
      </c>
      <c r="U5816" s="403">
        <v>8</v>
      </c>
      <c r="V5816" s="403">
        <v>23.65</v>
      </c>
      <c r="W5816" s="403">
        <v>3.4</v>
      </c>
      <c r="X5816" s="404">
        <v>0.55293000000000003</v>
      </c>
      <c r="Y5816" s="403">
        <f>X5816+(S5816*((U5816-INDEX('[1]Center of Mass'!$B$8:$M$105,MATCH(A5816,'[1]Center of Mass'!$B$8:$B$105,0),9))^2+(V5816-INDEX('[1]Center of Mass'!$B$8:$M$105,MATCH(A5816,'[1]Center of Mass'!$B$8:$B$105,0),10))^2))</f>
        <v>544.49183671999992</v>
      </c>
    </row>
    <row r="5817" spans="1:25">
      <c r="A5817" s="403" t="s">
        <v>24</v>
      </c>
      <c r="B5817" s="403" t="s">
        <v>573</v>
      </c>
      <c r="C5817" s="403" t="s">
        <v>343</v>
      </c>
      <c r="D5817" s="403" t="s">
        <v>344</v>
      </c>
      <c r="E5817" s="403" t="s">
        <v>1455</v>
      </c>
      <c r="F5817" s="403">
        <v>0</v>
      </c>
      <c r="O5817" s="403" t="s">
        <v>345</v>
      </c>
      <c r="R5817" s="403">
        <v>4</v>
      </c>
      <c r="S5817" s="403">
        <v>0.77</v>
      </c>
      <c r="T5817" s="403">
        <v>3.6</v>
      </c>
      <c r="U5817" s="403">
        <v>9.15</v>
      </c>
      <c r="V5817" s="403">
        <v>23.65</v>
      </c>
      <c r="W5817" s="403">
        <v>3.4</v>
      </c>
      <c r="X5817" s="404">
        <v>0.10908</v>
      </c>
      <c r="Y5817" s="403">
        <f>X5817+(S5817*((U5817-INDEX('[1]Center of Mass'!$B$8:$M$105,MATCH(A5817,'[1]Center of Mass'!$B$8:$B$105,0),9))^2+(V5817-INDEX('[1]Center of Mass'!$B$8:$M$105,MATCH(A5817,'[1]Center of Mass'!$B$8:$B$105,0),10))^2))</f>
        <v>215.21165769000001</v>
      </c>
    </row>
    <row r="5818" spans="1:25">
      <c r="A5818" s="403" t="s">
        <v>24</v>
      </c>
      <c r="B5818" s="403" t="s">
        <v>574</v>
      </c>
      <c r="C5818" s="403" t="s">
        <v>343</v>
      </c>
      <c r="D5818" s="403" t="s">
        <v>344</v>
      </c>
      <c r="E5818" s="403" t="s">
        <v>1455</v>
      </c>
      <c r="F5818" s="403">
        <v>0</v>
      </c>
      <c r="O5818" s="403" t="s">
        <v>345</v>
      </c>
      <c r="R5818" s="403">
        <v>4</v>
      </c>
      <c r="S5818" s="403">
        <v>1.43</v>
      </c>
      <c r="T5818" s="403">
        <v>4.8</v>
      </c>
      <c r="U5818" s="403">
        <v>10.15</v>
      </c>
      <c r="V5818" s="403">
        <v>23.65</v>
      </c>
      <c r="W5818" s="403">
        <v>3.4</v>
      </c>
      <c r="X5818" s="404">
        <v>0.34558</v>
      </c>
      <c r="Y5818" s="403">
        <f>X5818+(S5818*((U5818-INDEX('[1]Center of Mass'!$B$8:$M$105,MATCH(A5818,'[1]Center of Mass'!$B$8:$B$105,0),9))^2+(V5818-INDEX('[1]Center of Mass'!$B$8:$M$105,MATCH(A5818,'[1]Center of Mass'!$B$8:$B$105,0),10))^2))</f>
        <v>365.96225570999997</v>
      </c>
    </row>
    <row r="5819" spans="1:25">
      <c r="A5819" s="403" t="s">
        <v>24</v>
      </c>
      <c r="B5819" s="403" t="s">
        <v>534</v>
      </c>
      <c r="C5819" s="403" t="s">
        <v>343</v>
      </c>
      <c r="D5819" s="403" t="s">
        <v>344</v>
      </c>
      <c r="E5819" s="403" t="s">
        <v>1455</v>
      </c>
      <c r="F5819" s="403">
        <v>0</v>
      </c>
      <c r="O5819" s="403" t="s">
        <v>345</v>
      </c>
      <c r="R5819" s="403">
        <v>4</v>
      </c>
      <c r="S5819" s="403">
        <v>1.0449999999999999</v>
      </c>
      <c r="T5819" s="403">
        <v>4.0999999999999996</v>
      </c>
      <c r="U5819" s="403">
        <v>11.275</v>
      </c>
      <c r="V5819" s="403">
        <v>23.65</v>
      </c>
      <c r="W5819" s="403">
        <v>3.4</v>
      </c>
      <c r="X5819" s="404">
        <v>0.18396000000000001</v>
      </c>
      <c r="Y5819" s="403">
        <f>X5819+(S5819*((U5819-INDEX('[1]Center of Mass'!$B$8:$M$105,MATCH(A5819,'[1]Center of Mass'!$B$8:$B$105,0),9))^2+(V5819-INDEX('[1]Center of Mass'!$B$8:$M$105,MATCH(A5819,'[1]Center of Mass'!$B$8:$B$105,0),10))^2))</f>
        <v>242.02713124000002</v>
      </c>
    </row>
    <row r="5820" spans="1:25">
      <c r="A5820" s="403" t="s">
        <v>24</v>
      </c>
      <c r="B5820" s="403" t="s">
        <v>535</v>
      </c>
      <c r="C5820" s="403" t="s">
        <v>343</v>
      </c>
      <c r="D5820" s="403" t="s">
        <v>344</v>
      </c>
      <c r="E5820" s="403" t="s">
        <v>1455</v>
      </c>
      <c r="F5820" s="403">
        <v>0</v>
      </c>
      <c r="O5820" s="403" t="s">
        <v>345</v>
      </c>
      <c r="R5820" s="403">
        <v>4</v>
      </c>
      <c r="S5820" s="403">
        <v>1.0449999999999999</v>
      </c>
      <c r="T5820" s="403">
        <v>4.0999999999999996</v>
      </c>
      <c r="U5820" s="403">
        <v>12.225</v>
      </c>
      <c r="V5820" s="403">
        <v>23.65</v>
      </c>
      <c r="W5820" s="403">
        <v>3.4</v>
      </c>
      <c r="X5820" s="404">
        <v>0.18396000000000001</v>
      </c>
      <c r="Y5820" s="403">
        <f>X5820+(S5820*((U5820-INDEX('[1]Center of Mass'!$B$8:$M$105,MATCH(A5820,'[1]Center of Mass'!$B$8:$B$105,0),9))^2+(V5820-INDEX('[1]Center of Mass'!$B$8:$M$105,MATCH(A5820,'[1]Center of Mass'!$B$8:$B$105,0),10))^2))</f>
        <v>222.69034674000002</v>
      </c>
    </row>
    <row r="5821" spans="1:25">
      <c r="A5821" s="403" t="s">
        <v>24</v>
      </c>
      <c r="B5821" s="403" t="s">
        <v>536</v>
      </c>
      <c r="C5821" s="403" t="s">
        <v>343</v>
      </c>
      <c r="D5821" s="403" t="s">
        <v>344</v>
      </c>
      <c r="E5821" s="403" t="s">
        <v>1455</v>
      </c>
      <c r="F5821" s="403">
        <v>0</v>
      </c>
      <c r="O5821" s="403" t="s">
        <v>345</v>
      </c>
      <c r="R5821" s="403">
        <v>4</v>
      </c>
      <c r="S5821" s="403">
        <v>1.1917</v>
      </c>
      <c r="T5821" s="403">
        <v>4.367</v>
      </c>
      <c r="U5821" s="403">
        <v>13.242000000000001</v>
      </c>
      <c r="V5821" s="403">
        <v>23.65</v>
      </c>
      <c r="W5821" s="403">
        <v>3.4</v>
      </c>
      <c r="X5821" s="404">
        <v>0.23671</v>
      </c>
      <c r="Y5821" s="403">
        <f>X5821+(S5821*((U5821-INDEX('[1]Center of Mass'!$B$8:$M$105,MATCH(A5821,'[1]Center of Mass'!$B$8:$B$105,0),9))^2+(V5821-INDEX('[1]Center of Mass'!$B$8:$M$105,MATCH(A5821,'[1]Center of Mass'!$B$8:$B$105,0),10))^2))</f>
        <v>232.75654849449998</v>
      </c>
    </row>
    <row r="5822" spans="1:25">
      <c r="A5822" s="403" t="s">
        <v>24</v>
      </c>
      <c r="B5822" s="403" t="s">
        <v>537</v>
      </c>
      <c r="C5822" s="403" t="s">
        <v>343</v>
      </c>
      <c r="D5822" s="403" t="s">
        <v>344</v>
      </c>
      <c r="E5822" s="403" t="s">
        <v>1455</v>
      </c>
      <c r="F5822" s="403">
        <v>0</v>
      </c>
      <c r="O5822" s="403" t="s">
        <v>345</v>
      </c>
      <c r="R5822" s="403">
        <v>4</v>
      </c>
      <c r="S5822" s="403">
        <v>1.1917</v>
      </c>
      <c r="T5822" s="403">
        <v>4.367</v>
      </c>
      <c r="U5822" s="403">
        <v>14.324999999999999</v>
      </c>
      <c r="V5822" s="403">
        <v>23.65</v>
      </c>
      <c r="W5822" s="403">
        <v>3.4</v>
      </c>
      <c r="X5822" s="404">
        <v>0.23671</v>
      </c>
      <c r="Y5822" s="403">
        <f>X5822+(S5822*((U5822-INDEX('[1]Center of Mass'!$B$8:$M$105,MATCH(A5822,'[1]Center of Mass'!$B$8:$B$105,0),9))^2+(V5822-INDEX('[1]Center of Mass'!$B$8:$M$105,MATCH(A5822,'[1]Center of Mass'!$B$8:$B$105,0),10))^2))</f>
        <v>212.86694083239999</v>
      </c>
    </row>
    <row r="5823" spans="1:25">
      <c r="A5823" s="403" t="s">
        <v>24</v>
      </c>
      <c r="B5823" s="403" t="s">
        <v>538</v>
      </c>
      <c r="C5823" s="403" t="s">
        <v>343</v>
      </c>
      <c r="D5823" s="403" t="s">
        <v>344</v>
      </c>
      <c r="E5823" s="403" t="s">
        <v>1455</v>
      </c>
      <c r="F5823" s="403">
        <v>0</v>
      </c>
      <c r="O5823" s="403" t="s">
        <v>345</v>
      </c>
      <c r="R5823" s="403">
        <v>4</v>
      </c>
      <c r="S5823" s="403">
        <v>1.1917</v>
      </c>
      <c r="T5823" s="403">
        <v>4.367</v>
      </c>
      <c r="U5823" s="403">
        <v>15.407999999999999</v>
      </c>
      <c r="V5823" s="403">
        <v>23.65</v>
      </c>
      <c r="W5823" s="403">
        <v>3.4</v>
      </c>
      <c r="X5823" s="404">
        <v>0.23671</v>
      </c>
      <c r="Y5823" s="403">
        <f>X5823+(S5823*((U5823-INDEX('[1]Center of Mass'!$B$8:$M$105,MATCH(A5823,'[1]Center of Mass'!$B$8:$B$105,0),9))^2+(V5823-INDEX('[1]Center of Mass'!$B$8:$M$105,MATCH(A5823,'[1]Center of Mass'!$B$8:$B$105,0),10))^2))</f>
        <v>195.7727968129</v>
      </c>
    </row>
    <row r="5824" spans="1:25">
      <c r="A5824" s="403" t="s">
        <v>24</v>
      </c>
      <c r="B5824" s="403" t="s">
        <v>400</v>
      </c>
      <c r="C5824" s="403" t="s">
        <v>343</v>
      </c>
      <c r="D5824" s="403" t="s">
        <v>344</v>
      </c>
      <c r="E5824" s="403" t="s">
        <v>1455</v>
      </c>
      <c r="F5824" s="403">
        <v>0</v>
      </c>
      <c r="O5824" s="403" t="s">
        <v>345</v>
      </c>
      <c r="R5824" s="403">
        <v>4</v>
      </c>
      <c r="S5824" s="403">
        <v>1.1917</v>
      </c>
      <c r="T5824" s="403">
        <v>4.367</v>
      </c>
      <c r="U5824" s="403">
        <v>16.492000000000001</v>
      </c>
      <c r="V5824" s="403">
        <v>23.65</v>
      </c>
      <c r="W5824" s="403">
        <v>3.4</v>
      </c>
      <c r="X5824" s="404">
        <v>0.23671</v>
      </c>
      <c r="Y5824" s="403">
        <f>X5824+(S5824*((U5824-INDEX('[1]Center of Mass'!$B$8:$M$105,MATCH(A5824,'[1]Center of Mass'!$B$8:$B$105,0),9))^2+(V5824-INDEX('[1]Center of Mass'!$B$8:$M$105,MATCH(A5824,'[1]Center of Mass'!$B$8:$B$105,0),10))^2))</f>
        <v>181.46220539449999</v>
      </c>
    </row>
    <row r="5825" spans="1:25">
      <c r="A5825" s="403" t="s">
        <v>24</v>
      </c>
      <c r="B5825" s="403" t="s">
        <v>539</v>
      </c>
      <c r="C5825" s="403" t="s">
        <v>343</v>
      </c>
      <c r="D5825" s="403" t="s">
        <v>344</v>
      </c>
      <c r="E5825" s="403" t="s">
        <v>1455</v>
      </c>
      <c r="F5825" s="403">
        <v>0</v>
      </c>
      <c r="O5825" s="403" t="s">
        <v>345</v>
      </c>
      <c r="R5825" s="403">
        <v>4</v>
      </c>
      <c r="S5825" s="403">
        <v>1.1917</v>
      </c>
      <c r="T5825" s="403">
        <v>4.367</v>
      </c>
      <c r="U5825" s="403">
        <v>17.574999999999999</v>
      </c>
      <c r="V5825" s="403">
        <v>23.65</v>
      </c>
      <c r="W5825" s="403">
        <v>3.4</v>
      </c>
      <c r="X5825" s="404">
        <v>0.23671</v>
      </c>
      <c r="Y5825" s="403">
        <f>X5825+(S5825*((U5825-INDEX('[1]Center of Mass'!$B$8:$M$105,MATCH(A5825,'[1]Center of Mass'!$B$8:$B$105,0),9))^2+(V5825-INDEX('[1]Center of Mass'!$B$8:$M$105,MATCH(A5825,'[1]Center of Mass'!$B$8:$B$105,0),10))^2))</f>
        <v>169.96156988239997</v>
      </c>
    </row>
    <row r="5826" spans="1:25">
      <c r="A5826" s="403" t="s">
        <v>24</v>
      </c>
      <c r="B5826" s="403" t="s">
        <v>401</v>
      </c>
      <c r="C5826" s="403" t="s">
        <v>343</v>
      </c>
      <c r="D5826" s="403" t="s">
        <v>344</v>
      </c>
      <c r="E5826" s="403" t="s">
        <v>1455</v>
      </c>
      <c r="F5826" s="403">
        <v>0</v>
      </c>
      <c r="O5826" s="403" t="s">
        <v>345</v>
      </c>
      <c r="R5826" s="403">
        <v>4</v>
      </c>
      <c r="S5826" s="403">
        <v>1.1917</v>
      </c>
      <c r="T5826" s="403">
        <v>4.367</v>
      </c>
      <c r="U5826" s="403">
        <v>18.658000000000001</v>
      </c>
      <c r="V5826" s="403">
        <v>23.65</v>
      </c>
      <c r="W5826" s="403">
        <v>3.4</v>
      </c>
      <c r="X5826" s="404">
        <v>0.23671</v>
      </c>
      <c r="Y5826" s="403">
        <f>X5826+(S5826*((U5826-INDEX('[1]Center of Mass'!$B$8:$M$105,MATCH(A5826,'[1]Center of Mass'!$B$8:$B$105,0),9))^2+(V5826-INDEX('[1]Center of Mass'!$B$8:$M$105,MATCH(A5826,'[1]Center of Mass'!$B$8:$B$105,0),10))^2))</f>
        <v>161.25639801289995</v>
      </c>
    </row>
    <row r="5827" spans="1:25">
      <c r="A5827" s="403" t="s">
        <v>24</v>
      </c>
      <c r="B5827" s="403" t="s">
        <v>403</v>
      </c>
      <c r="C5827" s="403" t="s">
        <v>343</v>
      </c>
      <c r="D5827" s="403" t="s">
        <v>344</v>
      </c>
      <c r="E5827" s="403" t="s">
        <v>1455</v>
      </c>
      <c r="F5827" s="403">
        <v>0</v>
      </c>
      <c r="O5827" s="403" t="s">
        <v>345</v>
      </c>
      <c r="R5827" s="403">
        <v>4</v>
      </c>
      <c r="S5827" s="403">
        <v>1.5</v>
      </c>
      <c r="T5827" s="403">
        <v>4.9000000000000004</v>
      </c>
      <c r="U5827" s="403">
        <v>-0.6</v>
      </c>
      <c r="V5827" s="403">
        <v>24.824999999999999</v>
      </c>
      <c r="W5827" s="403">
        <v>3.4</v>
      </c>
      <c r="X5827" s="404">
        <v>0.37530999999999998</v>
      </c>
      <c r="Y5827" s="403">
        <f>X5827+(S5827*((U5827-INDEX('[1]Center of Mass'!$B$8:$M$105,MATCH(A5827,'[1]Center of Mass'!$B$8:$B$105,0),9))^2+(V5827-INDEX('[1]Center of Mass'!$B$8:$M$105,MATCH(A5827,'[1]Center of Mass'!$B$8:$B$105,0),10))^2))</f>
        <v>964.72759300000018</v>
      </c>
    </row>
    <row r="5828" spans="1:25">
      <c r="A5828" s="403" t="s">
        <v>24</v>
      </c>
      <c r="B5828" s="403" t="s">
        <v>404</v>
      </c>
      <c r="C5828" s="403" t="s">
        <v>343</v>
      </c>
      <c r="D5828" s="403" t="s">
        <v>344</v>
      </c>
      <c r="E5828" s="403" t="s">
        <v>1455</v>
      </c>
      <c r="F5828" s="403">
        <v>0</v>
      </c>
      <c r="O5828" s="403" t="s">
        <v>345</v>
      </c>
      <c r="R5828" s="403">
        <v>4</v>
      </c>
      <c r="S5828" s="403">
        <v>1.375</v>
      </c>
      <c r="T5828" s="403">
        <v>4.7</v>
      </c>
      <c r="U5828" s="403">
        <v>0.55000000000000004</v>
      </c>
      <c r="V5828" s="403">
        <v>24.824999999999999</v>
      </c>
      <c r="W5828" s="403">
        <v>3.4</v>
      </c>
      <c r="X5828" s="404">
        <v>0.31768000000000002</v>
      </c>
      <c r="Y5828" s="403">
        <f>X5828+(S5828*((U5828-INDEX('[1]Center of Mass'!$B$8:$M$105,MATCH(A5828,'[1]Center of Mass'!$B$8:$B$105,0),9))^2+(V5828-INDEX('[1]Center of Mass'!$B$8:$M$105,MATCH(A5828,'[1]Center of Mass'!$B$8:$B$105,0),10))^2))</f>
        <v>816.26924774999998</v>
      </c>
    </row>
    <row r="5829" spans="1:25">
      <c r="A5829" s="403" t="s">
        <v>24</v>
      </c>
      <c r="B5829" s="403" t="s">
        <v>405</v>
      </c>
      <c r="C5829" s="403" t="s">
        <v>343</v>
      </c>
      <c r="D5829" s="403" t="s">
        <v>344</v>
      </c>
      <c r="E5829" s="403" t="s">
        <v>1455</v>
      </c>
      <c r="F5829" s="403">
        <v>0</v>
      </c>
      <c r="O5829" s="403" t="s">
        <v>345</v>
      </c>
      <c r="R5829" s="403">
        <v>4</v>
      </c>
      <c r="S5829" s="403">
        <v>1.375</v>
      </c>
      <c r="T5829" s="403">
        <v>4.7</v>
      </c>
      <c r="U5829" s="403">
        <v>1.65</v>
      </c>
      <c r="V5829" s="403">
        <v>24.824999999999999</v>
      </c>
      <c r="W5829" s="403">
        <v>3.4</v>
      </c>
      <c r="X5829" s="404">
        <v>0.31768000000000002</v>
      </c>
      <c r="Y5829" s="403">
        <f>X5829+(S5829*((U5829-INDEX('[1]Center of Mass'!$B$8:$M$105,MATCH(A5829,'[1]Center of Mass'!$B$8:$B$105,0),9))^2+(V5829-INDEX('[1]Center of Mass'!$B$8:$M$105,MATCH(A5829,'[1]Center of Mass'!$B$8:$B$105,0),10))^2))</f>
        <v>754.59252275000017</v>
      </c>
    </row>
    <row r="5830" spans="1:25">
      <c r="A5830" s="403" t="s">
        <v>24</v>
      </c>
      <c r="B5830" s="403" t="s">
        <v>406</v>
      </c>
      <c r="C5830" s="403" t="s">
        <v>343</v>
      </c>
      <c r="D5830" s="403" t="s">
        <v>344</v>
      </c>
      <c r="E5830" s="403" t="s">
        <v>1455</v>
      </c>
      <c r="F5830" s="403">
        <v>0</v>
      </c>
      <c r="O5830" s="403" t="s">
        <v>345</v>
      </c>
      <c r="R5830" s="403">
        <v>4</v>
      </c>
      <c r="S5830" s="403">
        <v>1.375</v>
      </c>
      <c r="T5830" s="403">
        <v>4.7</v>
      </c>
      <c r="U5830" s="403">
        <v>2.75</v>
      </c>
      <c r="V5830" s="403">
        <v>24.824999999999999</v>
      </c>
      <c r="W5830" s="403">
        <v>3.4</v>
      </c>
      <c r="X5830" s="404">
        <v>0.31768000000000002</v>
      </c>
      <c r="Y5830" s="403">
        <f>X5830+(S5830*((U5830-INDEX('[1]Center of Mass'!$B$8:$M$105,MATCH(A5830,'[1]Center of Mass'!$B$8:$B$105,0),9))^2+(V5830-INDEX('[1]Center of Mass'!$B$8:$M$105,MATCH(A5830,'[1]Center of Mass'!$B$8:$B$105,0),10))^2))</f>
        <v>696.24329775000001</v>
      </c>
    </row>
    <row r="5831" spans="1:25">
      <c r="A5831" s="403" t="s">
        <v>24</v>
      </c>
      <c r="B5831" s="403" t="s">
        <v>407</v>
      </c>
      <c r="C5831" s="403" t="s">
        <v>343</v>
      </c>
      <c r="D5831" s="403" t="s">
        <v>344</v>
      </c>
      <c r="E5831" s="403" t="s">
        <v>1455</v>
      </c>
      <c r="F5831" s="403">
        <v>0</v>
      </c>
      <c r="O5831" s="403" t="s">
        <v>345</v>
      </c>
      <c r="R5831" s="403">
        <v>4</v>
      </c>
      <c r="S5831" s="403">
        <v>1.2188000000000001</v>
      </c>
      <c r="T5831" s="403">
        <v>4.45</v>
      </c>
      <c r="U5831" s="403">
        <v>3.7869999999999999</v>
      </c>
      <c r="V5831" s="403">
        <v>24.824999999999999</v>
      </c>
      <c r="W5831" s="403">
        <v>3.4</v>
      </c>
      <c r="X5831" s="404">
        <v>0.25524000000000002</v>
      </c>
      <c r="Y5831" s="403">
        <f>X5831+(S5831*((U5831-INDEX('[1]Center of Mass'!$B$8:$M$105,MATCH(A5831,'[1]Center of Mass'!$B$8:$B$105,0),9))^2+(V5831-INDEX('[1]Center of Mass'!$B$8:$M$105,MATCH(A5831,'[1]Center of Mass'!$B$8:$B$105,0),10))^2))</f>
        <v>571.06608801400012</v>
      </c>
    </row>
    <row r="5832" spans="1:25">
      <c r="A5832" s="403" t="s">
        <v>24</v>
      </c>
      <c r="B5832" s="403" t="s">
        <v>408</v>
      </c>
      <c r="C5832" s="403" t="s">
        <v>343</v>
      </c>
      <c r="D5832" s="403" t="s">
        <v>344</v>
      </c>
      <c r="E5832" s="403" t="s">
        <v>1455</v>
      </c>
      <c r="F5832" s="403">
        <v>0</v>
      </c>
      <c r="O5832" s="403" t="s">
        <v>345</v>
      </c>
      <c r="R5832" s="403">
        <v>4</v>
      </c>
      <c r="S5832" s="403">
        <v>1.2188000000000001</v>
      </c>
      <c r="T5832" s="403">
        <v>4.45</v>
      </c>
      <c r="U5832" s="403">
        <v>4.7619999999999996</v>
      </c>
      <c r="V5832" s="403">
        <v>24.824999999999999</v>
      </c>
      <c r="W5832" s="403">
        <v>3.4</v>
      </c>
      <c r="X5832" s="404">
        <v>0.25524000000000002</v>
      </c>
      <c r="Y5832" s="403">
        <f>X5832+(S5832*((U5832-INDEX('[1]Center of Mass'!$B$8:$M$105,MATCH(A5832,'[1]Center of Mass'!$B$8:$B$105,0),9))^2+(V5832-INDEX('[1]Center of Mass'!$B$8:$M$105,MATCH(A5832,'[1]Center of Mass'!$B$8:$B$105,0),10))^2))</f>
        <v>530.15307444400003</v>
      </c>
    </row>
    <row r="5833" spans="1:25">
      <c r="A5833" s="403" t="s">
        <v>24</v>
      </c>
      <c r="B5833" s="403" t="s">
        <v>409</v>
      </c>
      <c r="C5833" s="403" t="s">
        <v>343</v>
      </c>
      <c r="D5833" s="403" t="s">
        <v>344</v>
      </c>
      <c r="E5833" s="403" t="s">
        <v>1455</v>
      </c>
      <c r="F5833" s="403">
        <v>0</v>
      </c>
      <c r="O5833" s="403" t="s">
        <v>345</v>
      </c>
      <c r="R5833" s="403">
        <v>4</v>
      </c>
      <c r="S5833" s="403">
        <v>1.2188000000000001</v>
      </c>
      <c r="T5833" s="403">
        <v>4.45</v>
      </c>
      <c r="U5833" s="403">
        <v>5.7370000000000001</v>
      </c>
      <c r="V5833" s="403">
        <v>24.824999999999999</v>
      </c>
      <c r="W5833" s="403">
        <v>3.4</v>
      </c>
      <c r="X5833" s="404">
        <v>0.25524000000000002</v>
      </c>
      <c r="Y5833" s="403">
        <f>X5833+(S5833*((U5833-INDEX('[1]Center of Mass'!$B$8:$M$105,MATCH(A5833,'[1]Center of Mass'!$B$8:$B$105,0),9))^2+(V5833-INDEX('[1]Center of Mass'!$B$8:$M$105,MATCH(A5833,'[1]Center of Mass'!$B$8:$B$105,0),10))^2))</f>
        <v>491.55730437400007</v>
      </c>
    </row>
    <row r="5834" spans="1:25">
      <c r="A5834" s="403" t="s">
        <v>24</v>
      </c>
      <c r="B5834" s="403" t="s">
        <v>456</v>
      </c>
      <c r="C5834" s="403" t="s">
        <v>343</v>
      </c>
      <c r="D5834" s="403" t="s">
        <v>344</v>
      </c>
      <c r="E5834" s="403" t="s">
        <v>1455</v>
      </c>
      <c r="F5834" s="403">
        <v>0</v>
      </c>
      <c r="O5834" s="403" t="s">
        <v>345</v>
      </c>
      <c r="R5834" s="403">
        <v>4</v>
      </c>
      <c r="S5834" s="403">
        <v>1.2188000000000001</v>
      </c>
      <c r="T5834" s="403">
        <v>4.45</v>
      </c>
      <c r="U5834" s="403">
        <v>6.7130000000000001</v>
      </c>
      <c r="V5834" s="403">
        <v>24.824999999999999</v>
      </c>
      <c r="W5834" s="403">
        <v>3.4</v>
      </c>
      <c r="X5834" s="404">
        <v>0.25524000000000002</v>
      </c>
      <c r="Y5834" s="403">
        <f>X5834+(S5834*((U5834-INDEX('[1]Center of Mass'!$B$8:$M$105,MATCH(A5834,'[1]Center of Mass'!$B$8:$B$105,0),9))^2+(V5834-INDEX('[1]Center of Mass'!$B$8:$M$105,MATCH(A5834,'[1]Center of Mass'!$B$8:$B$105,0),10))^2))</f>
        <v>455.24275860760002</v>
      </c>
    </row>
    <row r="5835" spans="1:25">
      <c r="A5835" s="403" t="s">
        <v>24</v>
      </c>
      <c r="B5835" s="403" t="s">
        <v>410</v>
      </c>
      <c r="C5835" s="403" t="s">
        <v>343</v>
      </c>
      <c r="D5835" s="403" t="s">
        <v>344</v>
      </c>
      <c r="E5835" s="403" t="s">
        <v>1455</v>
      </c>
      <c r="F5835" s="403">
        <v>0</v>
      </c>
      <c r="O5835" s="403" t="s">
        <v>345</v>
      </c>
      <c r="R5835" s="403">
        <v>4</v>
      </c>
      <c r="S5835" s="403">
        <v>2</v>
      </c>
      <c r="T5835" s="403">
        <v>5.7</v>
      </c>
      <c r="U5835" s="403">
        <v>8</v>
      </c>
      <c r="V5835" s="403">
        <v>24.824999999999999</v>
      </c>
      <c r="W5835" s="403">
        <v>3.4</v>
      </c>
      <c r="X5835" s="404">
        <v>0.68708000000000002</v>
      </c>
      <c r="Y5835" s="403">
        <f>X5835+(S5835*((U5835-INDEX('[1]Center of Mass'!$B$8:$M$105,MATCH(A5835,'[1]Center of Mass'!$B$8:$B$105,0),9))^2+(V5835-INDEX('[1]Center of Mass'!$B$8:$M$105,MATCH(A5835,'[1]Center of Mass'!$B$8:$B$105,0),10))^2))</f>
        <v>674.54852400000004</v>
      </c>
    </row>
    <row r="5836" spans="1:25">
      <c r="A5836" s="403" t="s">
        <v>24</v>
      </c>
      <c r="B5836" s="403" t="s">
        <v>412</v>
      </c>
      <c r="C5836" s="403" t="s">
        <v>343</v>
      </c>
      <c r="D5836" s="403" t="s">
        <v>344</v>
      </c>
      <c r="E5836" s="403" t="s">
        <v>1455</v>
      </c>
      <c r="F5836" s="403">
        <v>0</v>
      </c>
      <c r="O5836" s="403" t="s">
        <v>345</v>
      </c>
      <c r="R5836" s="403">
        <v>4</v>
      </c>
      <c r="S5836" s="403">
        <v>0.875</v>
      </c>
      <c r="T5836" s="403">
        <v>3.9</v>
      </c>
      <c r="U5836" s="403">
        <v>9.15</v>
      </c>
      <c r="V5836" s="403">
        <v>24.824999999999999</v>
      </c>
      <c r="W5836" s="403">
        <v>3.4</v>
      </c>
      <c r="X5836" s="404">
        <v>0.14965999999999999</v>
      </c>
      <c r="Y5836" s="403">
        <f>X5836+(S5836*((U5836-INDEX('[1]Center of Mass'!$B$8:$M$105,MATCH(A5836,'[1]Center of Mass'!$B$8:$B$105,0),9))^2+(V5836-INDEX('[1]Center of Mass'!$B$8:$M$105,MATCH(A5836,'[1]Center of Mass'!$B$8:$B$105,0),10))^2))</f>
        <v>268.97461675</v>
      </c>
    </row>
    <row r="5837" spans="1:25">
      <c r="A5837" s="403" t="s">
        <v>24</v>
      </c>
      <c r="B5837" s="403" t="s">
        <v>413</v>
      </c>
      <c r="C5837" s="403" t="s">
        <v>343</v>
      </c>
      <c r="D5837" s="403" t="s">
        <v>344</v>
      </c>
      <c r="E5837" s="403" t="s">
        <v>1455</v>
      </c>
      <c r="F5837" s="403">
        <v>0</v>
      </c>
      <c r="O5837" s="403" t="s">
        <v>345</v>
      </c>
      <c r="R5837" s="403">
        <v>4</v>
      </c>
      <c r="S5837" s="403">
        <v>1.625</v>
      </c>
      <c r="T5837" s="403">
        <v>5.0999999999999996</v>
      </c>
      <c r="U5837" s="403">
        <v>10.15</v>
      </c>
      <c r="V5837" s="403">
        <v>24.824999999999999</v>
      </c>
      <c r="W5837" s="403">
        <v>3.4</v>
      </c>
      <c r="X5837" s="404">
        <v>0.44044</v>
      </c>
      <c r="Y5837" s="403">
        <f>X5837+(S5837*((U5837-INDEX('[1]Center of Mass'!$B$8:$M$105,MATCH(A5837,'[1]Center of Mass'!$B$8:$B$105,0),9))^2+(V5837-INDEX('[1]Center of Mass'!$B$8:$M$105,MATCH(A5837,'[1]Center of Mass'!$B$8:$B$105,0),10))^2))</f>
        <v>461.21003825000003</v>
      </c>
    </row>
    <row r="5838" spans="1:25">
      <c r="A5838" s="403" t="s">
        <v>24</v>
      </c>
      <c r="B5838" s="403" t="s">
        <v>414</v>
      </c>
      <c r="C5838" s="403" t="s">
        <v>343</v>
      </c>
      <c r="D5838" s="403" t="s">
        <v>344</v>
      </c>
      <c r="E5838" s="403" t="s">
        <v>1455</v>
      </c>
      <c r="F5838" s="403">
        <v>0</v>
      </c>
      <c r="O5838" s="403" t="s">
        <v>345</v>
      </c>
      <c r="R5838" s="403">
        <v>4</v>
      </c>
      <c r="S5838" s="403">
        <v>1.1875</v>
      </c>
      <c r="T5838" s="403">
        <v>4.4000000000000004</v>
      </c>
      <c r="U5838" s="403">
        <v>11.275</v>
      </c>
      <c r="V5838" s="403">
        <v>24.824999999999999</v>
      </c>
      <c r="W5838" s="403">
        <v>3.4</v>
      </c>
      <c r="X5838" s="404">
        <v>0.24393000000000001</v>
      </c>
      <c r="Y5838" s="403">
        <f>X5838+(S5838*((U5838-INDEX('[1]Center of Mass'!$B$8:$M$105,MATCH(A5838,'[1]Center of Mass'!$B$8:$B$105,0),9))^2+(V5838-INDEX('[1]Center of Mass'!$B$8:$M$105,MATCH(A5838,'[1]Center of Mass'!$B$8:$B$105,0),10))^2))</f>
        <v>308.16671393749999</v>
      </c>
    </row>
    <row r="5839" spans="1:25">
      <c r="A5839" s="403" t="s">
        <v>24</v>
      </c>
      <c r="B5839" s="403" t="s">
        <v>415</v>
      </c>
      <c r="C5839" s="403" t="s">
        <v>343</v>
      </c>
      <c r="D5839" s="403" t="s">
        <v>344</v>
      </c>
      <c r="E5839" s="403" t="s">
        <v>1455</v>
      </c>
      <c r="F5839" s="403">
        <v>0</v>
      </c>
      <c r="O5839" s="403" t="s">
        <v>345</v>
      </c>
      <c r="R5839" s="403">
        <v>4</v>
      </c>
      <c r="S5839" s="403">
        <v>1.1875</v>
      </c>
      <c r="T5839" s="403">
        <v>4.4000000000000004</v>
      </c>
      <c r="U5839" s="403">
        <v>12.225</v>
      </c>
      <c r="V5839" s="403">
        <v>24.824999999999999</v>
      </c>
      <c r="W5839" s="403">
        <v>3.4</v>
      </c>
      <c r="X5839" s="404">
        <v>0.24393000000000001</v>
      </c>
      <c r="Y5839" s="403">
        <f>X5839+(S5839*((U5839-INDEX('[1]Center of Mass'!$B$8:$M$105,MATCH(A5839,'[1]Center of Mass'!$B$8:$B$105,0),9))^2+(V5839-INDEX('[1]Center of Mass'!$B$8:$M$105,MATCH(A5839,'[1]Center of Mass'!$B$8:$B$105,0),10))^2))</f>
        <v>286.19309518750003</v>
      </c>
    </row>
    <row r="5840" spans="1:25">
      <c r="A5840" s="403" t="s">
        <v>24</v>
      </c>
      <c r="B5840" s="403" t="s">
        <v>416</v>
      </c>
      <c r="C5840" s="403" t="s">
        <v>343</v>
      </c>
      <c r="D5840" s="403" t="s">
        <v>344</v>
      </c>
      <c r="E5840" s="403" t="s">
        <v>1455</v>
      </c>
      <c r="F5840" s="403">
        <v>0</v>
      </c>
      <c r="O5840" s="403" t="s">
        <v>345</v>
      </c>
      <c r="R5840" s="403">
        <v>4</v>
      </c>
      <c r="S5840" s="403">
        <v>1.3542000000000001</v>
      </c>
      <c r="T5840" s="403">
        <v>4.6669999999999998</v>
      </c>
      <c r="U5840" s="403">
        <v>13.242000000000001</v>
      </c>
      <c r="V5840" s="403">
        <v>24.824999999999999</v>
      </c>
      <c r="W5840" s="403">
        <v>3.4</v>
      </c>
      <c r="X5840" s="404">
        <v>0.30875999999999998</v>
      </c>
      <c r="Y5840" s="403">
        <f>X5840+(S5840*((U5840-INDEX('[1]Center of Mass'!$B$8:$M$105,MATCH(A5840,'[1]Center of Mass'!$B$8:$B$105,0),9))^2+(V5840-INDEX('[1]Center of Mass'!$B$8:$M$105,MATCH(A5840,'[1]Center of Mass'!$B$8:$B$105,0),10))^2))</f>
        <v>302.28264406200003</v>
      </c>
    </row>
    <row r="5841" spans="1:25">
      <c r="A5841" s="403" t="s">
        <v>24</v>
      </c>
      <c r="B5841" s="403" t="s">
        <v>417</v>
      </c>
      <c r="C5841" s="403" t="s">
        <v>343</v>
      </c>
      <c r="D5841" s="403" t="s">
        <v>344</v>
      </c>
      <c r="E5841" s="403" t="s">
        <v>1455</v>
      </c>
      <c r="F5841" s="403">
        <v>0</v>
      </c>
      <c r="O5841" s="403" t="s">
        <v>345</v>
      </c>
      <c r="R5841" s="403">
        <v>4</v>
      </c>
      <c r="S5841" s="403">
        <v>1.3542000000000001</v>
      </c>
      <c r="T5841" s="403">
        <v>4.6669999999999998</v>
      </c>
      <c r="U5841" s="403">
        <v>14.324999999999999</v>
      </c>
      <c r="V5841" s="403">
        <v>24.824999999999999</v>
      </c>
      <c r="W5841" s="403">
        <v>3.4</v>
      </c>
      <c r="X5841" s="404">
        <v>0.30875999999999998</v>
      </c>
      <c r="Y5841" s="403">
        <f>X5841+(S5841*((U5841-INDEX('[1]Center of Mass'!$B$8:$M$105,MATCH(A5841,'[1]Center of Mass'!$B$8:$B$105,0),9))^2+(V5841-INDEX('[1]Center of Mass'!$B$8:$M$105,MATCH(A5841,'[1]Center of Mass'!$B$8:$B$105,0),10))^2))</f>
        <v>279.68089303740004</v>
      </c>
    </row>
    <row r="5842" spans="1:25">
      <c r="A5842" s="403" t="s">
        <v>24</v>
      </c>
      <c r="B5842" s="403" t="s">
        <v>540</v>
      </c>
      <c r="C5842" s="403" t="s">
        <v>343</v>
      </c>
      <c r="D5842" s="403" t="s">
        <v>344</v>
      </c>
      <c r="E5842" s="403" t="s">
        <v>1455</v>
      </c>
      <c r="F5842" s="403">
        <v>0</v>
      </c>
      <c r="O5842" s="403" t="s">
        <v>345</v>
      </c>
      <c r="R5842" s="403">
        <v>4</v>
      </c>
      <c r="S5842" s="403">
        <v>1.3542000000000001</v>
      </c>
      <c r="T5842" s="403">
        <v>4.6669999999999998</v>
      </c>
      <c r="U5842" s="403">
        <v>15.407999999999999</v>
      </c>
      <c r="V5842" s="403">
        <v>24.824999999999999</v>
      </c>
      <c r="W5842" s="403">
        <v>3.4</v>
      </c>
      <c r="X5842" s="404">
        <v>0.30875999999999998</v>
      </c>
      <c r="Y5842" s="403">
        <f>X5842+(S5842*((U5842-INDEX('[1]Center of Mass'!$B$8:$M$105,MATCH(A5842,'[1]Center of Mass'!$B$8:$B$105,0),9))^2+(V5842-INDEX('[1]Center of Mass'!$B$8:$M$105,MATCH(A5842,'[1]Center of Mass'!$B$8:$B$105,0),10))^2))</f>
        <v>260.25579458040005</v>
      </c>
    </row>
    <row r="5843" spans="1:25">
      <c r="A5843" s="403" t="s">
        <v>24</v>
      </c>
      <c r="B5843" s="403" t="s">
        <v>418</v>
      </c>
      <c r="C5843" s="403" t="s">
        <v>343</v>
      </c>
      <c r="D5843" s="403" t="s">
        <v>344</v>
      </c>
      <c r="E5843" s="403" t="s">
        <v>1455</v>
      </c>
      <c r="F5843" s="403">
        <v>0</v>
      </c>
      <c r="O5843" s="403" t="s">
        <v>345</v>
      </c>
      <c r="R5843" s="403">
        <v>4</v>
      </c>
      <c r="S5843" s="403">
        <v>1.3542000000000001</v>
      </c>
      <c r="T5843" s="403">
        <v>4.6669999999999998</v>
      </c>
      <c r="U5843" s="403">
        <v>16.492000000000001</v>
      </c>
      <c r="V5843" s="403">
        <v>24.824999999999999</v>
      </c>
      <c r="W5843" s="403">
        <v>3.4</v>
      </c>
      <c r="X5843" s="404">
        <v>0.30875999999999998</v>
      </c>
      <c r="Y5843" s="403">
        <f>X5843+(S5843*((U5843-INDEX('[1]Center of Mass'!$B$8:$M$105,MATCH(A5843,'[1]Center of Mass'!$B$8:$B$105,0),9))^2+(V5843-INDEX('[1]Center of Mass'!$B$8:$M$105,MATCH(A5843,'[1]Center of Mass'!$B$8:$B$105,0),10))^2))</f>
        <v>243.99381346200002</v>
      </c>
    </row>
    <row r="5844" spans="1:25">
      <c r="A5844" s="403" t="s">
        <v>24</v>
      </c>
      <c r="B5844" s="403" t="s">
        <v>541</v>
      </c>
      <c r="C5844" s="403" t="s">
        <v>343</v>
      </c>
      <c r="D5844" s="403" t="s">
        <v>344</v>
      </c>
      <c r="E5844" s="403" t="s">
        <v>1455</v>
      </c>
      <c r="F5844" s="403">
        <v>0</v>
      </c>
      <c r="O5844" s="403" t="s">
        <v>345</v>
      </c>
      <c r="R5844" s="403">
        <v>4</v>
      </c>
      <c r="S5844" s="403">
        <v>1.3542000000000001</v>
      </c>
      <c r="T5844" s="403">
        <v>4.6669999999999998</v>
      </c>
      <c r="U5844" s="403">
        <v>17.574999999999999</v>
      </c>
      <c r="V5844" s="403">
        <v>24.824999999999999</v>
      </c>
      <c r="W5844" s="403">
        <v>3.4</v>
      </c>
      <c r="X5844" s="404">
        <v>0.30875999999999998</v>
      </c>
      <c r="Y5844" s="403">
        <f>X5844+(S5844*((U5844-INDEX('[1]Center of Mass'!$B$8:$M$105,MATCH(A5844,'[1]Center of Mass'!$B$8:$B$105,0),9))^2+(V5844-INDEX('[1]Center of Mass'!$B$8:$M$105,MATCH(A5844,'[1]Center of Mass'!$B$8:$B$105,0),10))^2))</f>
        <v>230.92495333740001</v>
      </c>
    </row>
    <row r="5845" spans="1:25">
      <c r="A5845" s="403" t="s">
        <v>24</v>
      </c>
      <c r="B5845" s="403" t="s">
        <v>542</v>
      </c>
      <c r="C5845" s="403" t="s">
        <v>343</v>
      </c>
      <c r="D5845" s="403" t="s">
        <v>344</v>
      </c>
      <c r="E5845" s="403" t="s">
        <v>1455</v>
      </c>
      <c r="F5845" s="403">
        <v>0</v>
      </c>
      <c r="O5845" s="403" t="s">
        <v>345</v>
      </c>
      <c r="R5845" s="403">
        <v>4</v>
      </c>
      <c r="S5845" s="403">
        <v>1.3542000000000001</v>
      </c>
      <c r="T5845" s="403">
        <v>4.6669999999999998</v>
      </c>
      <c r="U5845" s="403">
        <v>18.658000000000001</v>
      </c>
      <c r="V5845" s="403">
        <v>24.824999999999999</v>
      </c>
      <c r="W5845" s="403">
        <v>3.4</v>
      </c>
      <c r="X5845" s="404">
        <v>0.30875999999999998</v>
      </c>
      <c r="Y5845" s="403">
        <f>X5845+(S5845*((U5845-INDEX('[1]Center of Mass'!$B$8:$M$105,MATCH(A5845,'[1]Center of Mass'!$B$8:$B$105,0),9))^2+(V5845-INDEX('[1]Center of Mass'!$B$8:$M$105,MATCH(A5845,'[1]Center of Mass'!$B$8:$B$105,0),10))^2))</f>
        <v>221.03274578039998</v>
      </c>
    </row>
    <row r="5846" spans="1:25">
      <c r="A5846" s="403" t="s">
        <v>24</v>
      </c>
      <c r="B5846" s="403" t="s">
        <v>545</v>
      </c>
      <c r="C5846" s="403" t="s">
        <v>343</v>
      </c>
      <c r="D5846" s="403" t="s">
        <v>344</v>
      </c>
      <c r="E5846" s="403" t="s">
        <v>1455</v>
      </c>
      <c r="F5846" s="403">
        <v>0</v>
      </c>
      <c r="O5846" s="403" t="s">
        <v>345</v>
      </c>
      <c r="R5846" s="403">
        <v>4</v>
      </c>
      <c r="S5846" s="403">
        <v>1.5</v>
      </c>
      <c r="T5846" s="403">
        <v>4.9000000000000004</v>
      </c>
      <c r="U5846" s="403">
        <v>-0.6</v>
      </c>
      <c r="V5846" s="403">
        <v>26.074999999999999</v>
      </c>
      <c r="W5846" s="403">
        <v>3.4</v>
      </c>
      <c r="X5846" s="404">
        <v>0.37530999999999998</v>
      </c>
      <c r="Y5846" s="403">
        <f>X5846+(S5846*((U5846-INDEX('[1]Center of Mass'!$B$8:$M$105,MATCH(A5846,'[1]Center of Mass'!$B$8:$B$105,0),9))^2+(V5846-INDEX('[1]Center of Mass'!$B$8:$M$105,MATCH(A5846,'[1]Center of Mass'!$B$8:$B$105,0),10))^2))</f>
        <v>1013.7550930000001</v>
      </c>
    </row>
    <row r="5847" spans="1:25">
      <c r="A5847" s="403" t="s">
        <v>24</v>
      </c>
      <c r="B5847" s="403" t="s">
        <v>575</v>
      </c>
      <c r="C5847" s="403" t="s">
        <v>343</v>
      </c>
      <c r="D5847" s="403" t="s">
        <v>344</v>
      </c>
      <c r="E5847" s="403" t="s">
        <v>1455</v>
      </c>
      <c r="F5847" s="403">
        <v>0</v>
      </c>
      <c r="O5847" s="403" t="s">
        <v>345</v>
      </c>
      <c r="R5847" s="403">
        <v>4</v>
      </c>
      <c r="S5847" s="403">
        <v>1.375</v>
      </c>
      <c r="T5847" s="403">
        <v>4.7</v>
      </c>
      <c r="U5847" s="403">
        <v>0.55000000000000004</v>
      </c>
      <c r="V5847" s="403">
        <v>26.074999999999999</v>
      </c>
      <c r="W5847" s="403">
        <v>3.4</v>
      </c>
      <c r="X5847" s="404">
        <v>0.31768000000000002</v>
      </c>
      <c r="Y5847" s="403">
        <f>X5847+(S5847*((U5847-INDEX('[1]Center of Mass'!$B$8:$M$105,MATCH(A5847,'[1]Center of Mass'!$B$8:$B$105,0),9))^2+(V5847-INDEX('[1]Center of Mass'!$B$8:$M$105,MATCH(A5847,'[1]Center of Mass'!$B$8:$B$105,0),10))^2))</f>
        <v>861.21112275000007</v>
      </c>
    </row>
    <row r="5848" spans="1:25">
      <c r="A5848" s="403" t="s">
        <v>24</v>
      </c>
      <c r="B5848" s="403" t="s">
        <v>576</v>
      </c>
      <c r="C5848" s="403" t="s">
        <v>343</v>
      </c>
      <c r="D5848" s="403" t="s">
        <v>344</v>
      </c>
      <c r="E5848" s="403" t="s">
        <v>1455</v>
      </c>
      <c r="F5848" s="403">
        <v>0</v>
      </c>
      <c r="O5848" s="403" t="s">
        <v>345</v>
      </c>
      <c r="R5848" s="403">
        <v>4</v>
      </c>
      <c r="S5848" s="403">
        <v>1.375</v>
      </c>
      <c r="T5848" s="403">
        <v>4.7</v>
      </c>
      <c r="U5848" s="403">
        <v>1.65</v>
      </c>
      <c r="V5848" s="403">
        <v>26.074999999999999</v>
      </c>
      <c r="W5848" s="403">
        <v>3.4</v>
      </c>
      <c r="X5848" s="404">
        <v>0.31768000000000002</v>
      </c>
      <c r="Y5848" s="403">
        <f>X5848+(S5848*((U5848-INDEX('[1]Center of Mass'!$B$8:$M$105,MATCH(A5848,'[1]Center of Mass'!$B$8:$B$105,0),9))^2+(V5848-INDEX('[1]Center of Mass'!$B$8:$M$105,MATCH(A5848,'[1]Center of Mass'!$B$8:$B$105,0),10))^2))</f>
        <v>799.53439775000015</v>
      </c>
    </row>
    <row r="5849" spans="1:25">
      <c r="A5849" s="403" t="s">
        <v>24</v>
      </c>
      <c r="B5849" s="403" t="s">
        <v>577</v>
      </c>
      <c r="C5849" s="403" t="s">
        <v>343</v>
      </c>
      <c r="D5849" s="403" t="s">
        <v>344</v>
      </c>
      <c r="E5849" s="403" t="s">
        <v>1455</v>
      </c>
      <c r="F5849" s="403">
        <v>0</v>
      </c>
      <c r="O5849" s="403" t="s">
        <v>345</v>
      </c>
      <c r="R5849" s="403">
        <v>4</v>
      </c>
      <c r="S5849" s="403">
        <v>1.375</v>
      </c>
      <c r="T5849" s="403">
        <v>4.7</v>
      </c>
      <c r="U5849" s="403">
        <v>2.75</v>
      </c>
      <c r="V5849" s="403">
        <v>26.074999999999999</v>
      </c>
      <c r="W5849" s="403">
        <v>3.4</v>
      </c>
      <c r="X5849" s="404">
        <v>0.31768000000000002</v>
      </c>
      <c r="Y5849" s="403">
        <f>X5849+(S5849*((U5849-INDEX('[1]Center of Mass'!$B$8:$M$105,MATCH(A5849,'[1]Center of Mass'!$B$8:$B$105,0),9))^2+(V5849-INDEX('[1]Center of Mass'!$B$8:$M$105,MATCH(A5849,'[1]Center of Mass'!$B$8:$B$105,0),10))^2))</f>
        <v>741.18517274999999</v>
      </c>
    </row>
    <row r="5850" spans="1:25">
      <c r="A5850" s="403" t="s">
        <v>24</v>
      </c>
      <c r="B5850" s="403" t="s">
        <v>829</v>
      </c>
      <c r="C5850" s="403" t="s">
        <v>343</v>
      </c>
      <c r="D5850" s="403" t="s">
        <v>344</v>
      </c>
      <c r="E5850" s="403" t="s">
        <v>1455</v>
      </c>
      <c r="F5850" s="403">
        <v>0</v>
      </c>
      <c r="O5850" s="403" t="s">
        <v>345</v>
      </c>
      <c r="R5850" s="403">
        <v>4</v>
      </c>
      <c r="S5850" s="403">
        <v>1.2188000000000001</v>
      </c>
      <c r="T5850" s="403">
        <v>4.45</v>
      </c>
      <c r="U5850" s="403">
        <v>3.7869999999999999</v>
      </c>
      <c r="V5850" s="403">
        <v>26.074999999999999</v>
      </c>
      <c r="W5850" s="403">
        <v>3.4</v>
      </c>
      <c r="X5850" s="404">
        <v>0.25524000000000002</v>
      </c>
      <c r="Y5850" s="403">
        <f>X5850+(S5850*((U5850-INDEX('[1]Center of Mass'!$B$8:$M$105,MATCH(A5850,'[1]Center of Mass'!$B$8:$B$105,0),9))^2+(V5850-INDEX('[1]Center of Mass'!$B$8:$M$105,MATCH(A5850,'[1]Center of Mass'!$B$8:$B$105,0),10))^2))</f>
        <v>610.90256601400006</v>
      </c>
    </row>
    <row r="5851" spans="1:25">
      <c r="A5851" s="403" t="s">
        <v>24</v>
      </c>
      <c r="B5851" s="403" t="s">
        <v>830</v>
      </c>
      <c r="C5851" s="403" t="s">
        <v>343</v>
      </c>
      <c r="D5851" s="403" t="s">
        <v>344</v>
      </c>
      <c r="E5851" s="403" t="s">
        <v>1455</v>
      </c>
      <c r="F5851" s="403">
        <v>0</v>
      </c>
      <c r="O5851" s="403" t="s">
        <v>345</v>
      </c>
      <c r="R5851" s="403">
        <v>4</v>
      </c>
      <c r="S5851" s="403">
        <v>1.2188000000000001</v>
      </c>
      <c r="T5851" s="403">
        <v>4.45</v>
      </c>
      <c r="U5851" s="403">
        <v>4.7619999999999996</v>
      </c>
      <c r="V5851" s="403">
        <v>26.074999999999999</v>
      </c>
      <c r="W5851" s="403">
        <v>3.4</v>
      </c>
      <c r="X5851" s="404">
        <v>0.25524000000000002</v>
      </c>
      <c r="Y5851" s="403">
        <f>X5851+(S5851*((U5851-INDEX('[1]Center of Mass'!$B$8:$M$105,MATCH(A5851,'[1]Center of Mass'!$B$8:$B$105,0),9))^2+(V5851-INDEX('[1]Center of Mass'!$B$8:$M$105,MATCH(A5851,'[1]Center of Mass'!$B$8:$B$105,0),10))^2))</f>
        <v>569.98955244399997</v>
      </c>
    </row>
    <row r="5852" spans="1:25">
      <c r="A5852" s="403" t="s">
        <v>24</v>
      </c>
      <c r="B5852" s="403" t="s">
        <v>831</v>
      </c>
      <c r="C5852" s="403" t="s">
        <v>343</v>
      </c>
      <c r="D5852" s="403" t="s">
        <v>344</v>
      </c>
      <c r="E5852" s="403" t="s">
        <v>1455</v>
      </c>
      <c r="F5852" s="403">
        <v>0</v>
      </c>
      <c r="O5852" s="403" t="s">
        <v>345</v>
      </c>
      <c r="R5852" s="403">
        <v>4</v>
      </c>
      <c r="S5852" s="403">
        <v>1.2188000000000001</v>
      </c>
      <c r="T5852" s="403">
        <v>4.45</v>
      </c>
      <c r="U5852" s="403">
        <v>5.7370000000000001</v>
      </c>
      <c r="V5852" s="403">
        <v>26.074999999999999</v>
      </c>
      <c r="W5852" s="403">
        <v>3.4</v>
      </c>
      <c r="X5852" s="404">
        <v>0.25524000000000002</v>
      </c>
      <c r="Y5852" s="403">
        <f>X5852+(S5852*((U5852-INDEX('[1]Center of Mass'!$B$8:$M$105,MATCH(A5852,'[1]Center of Mass'!$B$8:$B$105,0),9))^2+(V5852-INDEX('[1]Center of Mass'!$B$8:$M$105,MATCH(A5852,'[1]Center of Mass'!$B$8:$B$105,0),10))^2))</f>
        <v>531.39378237400001</v>
      </c>
    </row>
    <row r="5853" spans="1:25">
      <c r="A5853" s="403" t="s">
        <v>24</v>
      </c>
      <c r="B5853" s="403" t="s">
        <v>832</v>
      </c>
      <c r="C5853" s="403" t="s">
        <v>343</v>
      </c>
      <c r="D5853" s="403" t="s">
        <v>344</v>
      </c>
      <c r="E5853" s="403" t="s">
        <v>1455</v>
      </c>
      <c r="F5853" s="403">
        <v>0</v>
      </c>
      <c r="O5853" s="403" t="s">
        <v>345</v>
      </c>
      <c r="R5853" s="403">
        <v>4</v>
      </c>
      <c r="S5853" s="403">
        <v>1.2188000000000001</v>
      </c>
      <c r="T5853" s="403">
        <v>4.45</v>
      </c>
      <c r="U5853" s="403">
        <v>6.7119999999999997</v>
      </c>
      <c r="V5853" s="403">
        <v>26.074999999999999</v>
      </c>
      <c r="W5853" s="403">
        <v>3.4</v>
      </c>
      <c r="X5853" s="404">
        <v>0.25524000000000002</v>
      </c>
      <c r="Y5853" s="403">
        <f>X5853+(S5853*((U5853-INDEX('[1]Center of Mass'!$B$8:$M$105,MATCH(A5853,'[1]Center of Mass'!$B$8:$B$105,0),9))^2+(V5853-INDEX('[1]Center of Mass'!$B$8:$M$105,MATCH(A5853,'[1]Center of Mass'!$B$8:$B$105,0),10))^2))</f>
        <v>495.11525580400007</v>
      </c>
    </row>
    <row r="5854" spans="1:25">
      <c r="A5854" s="403" t="s">
        <v>24</v>
      </c>
      <c r="B5854" s="403" t="s">
        <v>833</v>
      </c>
      <c r="C5854" s="403" t="s">
        <v>343</v>
      </c>
      <c r="D5854" s="403" t="s">
        <v>344</v>
      </c>
      <c r="E5854" s="403" t="s">
        <v>1455</v>
      </c>
      <c r="F5854" s="403">
        <v>0</v>
      </c>
      <c r="O5854" s="403" t="s">
        <v>345</v>
      </c>
      <c r="R5854" s="403">
        <v>4</v>
      </c>
      <c r="S5854" s="403">
        <v>2</v>
      </c>
      <c r="T5854" s="403">
        <v>5.7</v>
      </c>
      <c r="U5854" s="403">
        <v>8</v>
      </c>
      <c r="V5854" s="403">
        <v>26.074999999999999</v>
      </c>
      <c r="W5854" s="403">
        <v>3.4</v>
      </c>
      <c r="X5854" s="404">
        <v>0.68708000000000002</v>
      </c>
      <c r="Y5854" s="403">
        <f>X5854+(S5854*((U5854-INDEX('[1]Center of Mass'!$B$8:$M$105,MATCH(A5854,'[1]Center of Mass'!$B$8:$B$105,0),9))^2+(V5854-INDEX('[1]Center of Mass'!$B$8:$M$105,MATCH(A5854,'[1]Center of Mass'!$B$8:$B$105,0),10))^2))</f>
        <v>739.91852400000005</v>
      </c>
    </row>
    <row r="5855" spans="1:25">
      <c r="A5855" s="403" t="s">
        <v>24</v>
      </c>
      <c r="B5855" s="403" t="s">
        <v>835</v>
      </c>
      <c r="C5855" s="403" t="s">
        <v>343</v>
      </c>
      <c r="D5855" s="403" t="s">
        <v>344</v>
      </c>
      <c r="E5855" s="403" t="s">
        <v>1455</v>
      </c>
      <c r="F5855" s="403">
        <v>0</v>
      </c>
      <c r="O5855" s="403" t="s">
        <v>345</v>
      </c>
      <c r="R5855" s="403">
        <v>4</v>
      </c>
      <c r="S5855" s="403">
        <v>0.875</v>
      </c>
      <c r="T5855" s="403">
        <v>3.9</v>
      </c>
      <c r="U5855" s="403">
        <v>9.15</v>
      </c>
      <c r="V5855" s="403">
        <v>26.074999999999999</v>
      </c>
      <c r="W5855" s="403">
        <v>3.4</v>
      </c>
      <c r="X5855" s="404">
        <v>0.14965999999999999</v>
      </c>
      <c r="Y5855" s="403">
        <f>X5855+(S5855*((U5855-INDEX('[1]Center of Mass'!$B$8:$M$105,MATCH(A5855,'[1]Center of Mass'!$B$8:$B$105,0),9))^2+(V5855-INDEX('[1]Center of Mass'!$B$8:$M$105,MATCH(A5855,'[1]Center of Mass'!$B$8:$B$105,0),10))^2))</f>
        <v>297.57399175</v>
      </c>
    </row>
    <row r="5856" spans="1:25">
      <c r="A5856" s="403" t="s">
        <v>24</v>
      </c>
      <c r="B5856" s="403" t="s">
        <v>836</v>
      </c>
      <c r="C5856" s="403" t="s">
        <v>343</v>
      </c>
      <c r="D5856" s="403" t="s">
        <v>344</v>
      </c>
      <c r="E5856" s="403" t="s">
        <v>1455</v>
      </c>
      <c r="F5856" s="403">
        <v>0</v>
      </c>
      <c r="O5856" s="403" t="s">
        <v>345</v>
      </c>
      <c r="R5856" s="403">
        <v>4</v>
      </c>
      <c r="S5856" s="403">
        <v>1.625</v>
      </c>
      <c r="T5856" s="403">
        <v>5.0999999999999996</v>
      </c>
      <c r="U5856" s="403">
        <v>10.15</v>
      </c>
      <c r="V5856" s="403">
        <v>26.074999999999999</v>
      </c>
      <c r="W5856" s="403">
        <v>3.4</v>
      </c>
      <c r="X5856" s="404">
        <v>0.44044</v>
      </c>
      <c r="Y5856" s="403">
        <f>X5856+(S5856*((U5856-INDEX('[1]Center of Mass'!$B$8:$M$105,MATCH(A5856,'[1]Center of Mass'!$B$8:$B$105,0),9))^2+(V5856-INDEX('[1]Center of Mass'!$B$8:$M$105,MATCH(A5856,'[1]Center of Mass'!$B$8:$B$105,0),10))^2))</f>
        <v>514.32316324999999</v>
      </c>
    </row>
    <row r="5857" spans="1:25">
      <c r="A5857" s="403" t="s">
        <v>24</v>
      </c>
      <c r="B5857" s="403" t="s">
        <v>837</v>
      </c>
      <c r="C5857" s="403" t="s">
        <v>343</v>
      </c>
      <c r="D5857" s="403" t="s">
        <v>344</v>
      </c>
      <c r="E5857" s="403" t="s">
        <v>1455</v>
      </c>
      <c r="F5857" s="403">
        <v>0</v>
      </c>
      <c r="O5857" s="403" t="s">
        <v>345</v>
      </c>
      <c r="R5857" s="403">
        <v>4</v>
      </c>
      <c r="S5857" s="403">
        <v>1.1875</v>
      </c>
      <c r="T5857" s="403">
        <v>4.4000000000000004</v>
      </c>
      <c r="U5857" s="403">
        <v>11.275</v>
      </c>
      <c r="V5857" s="403">
        <v>26.074999999999999</v>
      </c>
      <c r="W5857" s="403">
        <v>3.4</v>
      </c>
      <c r="X5857" s="404">
        <v>0.24393000000000001</v>
      </c>
      <c r="Y5857" s="403">
        <f>X5857+(S5857*((U5857-INDEX('[1]Center of Mass'!$B$8:$M$105,MATCH(A5857,'[1]Center of Mass'!$B$8:$B$105,0),9))^2+(V5857-INDEX('[1]Center of Mass'!$B$8:$M$105,MATCH(A5857,'[1]Center of Mass'!$B$8:$B$105,0),10))^2))</f>
        <v>346.98015143750001</v>
      </c>
    </row>
    <row r="5858" spans="1:25">
      <c r="A5858" s="403" t="s">
        <v>24</v>
      </c>
      <c r="B5858" s="403" t="s">
        <v>838</v>
      </c>
      <c r="C5858" s="403" t="s">
        <v>343</v>
      </c>
      <c r="D5858" s="403" t="s">
        <v>344</v>
      </c>
      <c r="E5858" s="403" t="s">
        <v>1455</v>
      </c>
      <c r="F5858" s="403">
        <v>0</v>
      </c>
      <c r="O5858" s="403" t="s">
        <v>345</v>
      </c>
      <c r="R5858" s="403">
        <v>4</v>
      </c>
      <c r="S5858" s="403">
        <v>1.1875</v>
      </c>
      <c r="T5858" s="403">
        <v>4.4000000000000004</v>
      </c>
      <c r="U5858" s="403">
        <v>12.225</v>
      </c>
      <c r="V5858" s="403">
        <v>26.074999999999999</v>
      </c>
      <c r="W5858" s="403">
        <v>3.4</v>
      </c>
      <c r="X5858" s="404">
        <v>0.24393000000000001</v>
      </c>
      <c r="Y5858" s="403">
        <f>X5858+(S5858*((U5858-INDEX('[1]Center of Mass'!$B$8:$M$105,MATCH(A5858,'[1]Center of Mass'!$B$8:$B$105,0),9))^2+(V5858-INDEX('[1]Center of Mass'!$B$8:$M$105,MATCH(A5858,'[1]Center of Mass'!$B$8:$B$105,0),10))^2))</f>
        <v>325.0065326875</v>
      </c>
    </row>
    <row r="5859" spans="1:25">
      <c r="A5859" s="403" t="s">
        <v>24</v>
      </c>
      <c r="B5859" s="403" t="s">
        <v>839</v>
      </c>
      <c r="C5859" s="403" t="s">
        <v>343</v>
      </c>
      <c r="D5859" s="403" t="s">
        <v>344</v>
      </c>
      <c r="E5859" s="403" t="s">
        <v>1455</v>
      </c>
      <c r="F5859" s="403">
        <v>0</v>
      </c>
      <c r="O5859" s="403" t="s">
        <v>345</v>
      </c>
      <c r="R5859" s="403">
        <v>4</v>
      </c>
      <c r="S5859" s="403">
        <v>1.3542000000000001</v>
      </c>
      <c r="T5859" s="403">
        <v>4.6669999999999998</v>
      </c>
      <c r="U5859" s="403">
        <v>13.242000000000001</v>
      </c>
      <c r="V5859" s="403">
        <v>26.074999999999999</v>
      </c>
      <c r="W5859" s="403">
        <v>3.4</v>
      </c>
      <c r="X5859" s="404">
        <v>0.30875999999999998</v>
      </c>
      <c r="Y5859" s="403">
        <f>X5859+(S5859*((U5859-INDEX('[1]Center of Mass'!$B$8:$M$105,MATCH(A5859,'[1]Center of Mass'!$B$8:$B$105,0),9))^2+(V5859-INDEX('[1]Center of Mass'!$B$8:$M$105,MATCH(A5859,'[1]Center of Mass'!$B$8:$B$105,0),10))^2))</f>
        <v>346.54467106200002</v>
      </c>
    </row>
    <row r="5860" spans="1:25">
      <c r="A5860" s="403" t="s">
        <v>24</v>
      </c>
      <c r="B5860" s="403" t="s">
        <v>865</v>
      </c>
      <c r="C5860" s="403" t="s">
        <v>343</v>
      </c>
      <c r="D5860" s="403" t="s">
        <v>344</v>
      </c>
      <c r="E5860" s="403" t="s">
        <v>1455</v>
      </c>
      <c r="F5860" s="403">
        <v>0</v>
      </c>
      <c r="O5860" s="403" t="s">
        <v>345</v>
      </c>
      <c r="R5860" s="403">
        <v>4</v>
      </c>
      <c r="S5860" s="403">
        <v>1.3542000000000001</v>
      </c>
      <c r="T5860" s="403">
        <v>4.6669999999999998</v>
      </c>
      <c r="U5860" s="403">
        <v>14.324999999999999</v>
      </c>
      <c r="V5860" s="403">
        <v>26.074999999999999</v>
      </c>
      <c r="W5860" s="403">
        <v>3.4</v>
      </c>
      <c r="X5860" s="404">
        <v>0.30875999999999998</v>
      </c>
      <c r="Y5860" s="403">
        <f>X5860+(S5860*((U5860-INDEX('[1]Center of Mass'!$B$8:$M$105,MATCH(A5860,'[1]Center of Mass'!$B$8:$B$105,0),9))^2+(V5860-INDEX('[1]Center of Mass'!$B$8:$M$105,MATCH(A5860,'[1]Center of Mass'!$B$8:$B$105,0),10))^2))</f>
        <v>323.94292003740003</v>
      </c>
    </row>
    <row r="5861" spans="1:25">
      <c r="A5861" s="403" t="s">
        <v>24</v>
      </c>
      <c r="B5861" s="403" t="s">
        <v>866</v>
      </c>
      <c r="C5861" s="403" t="s">
        <v>343</v>
      </c>
      <c r="D5861" s="403" t="s">
        <v>344</v>
      </c>
      <c r="E5861" s="403" t="s">
        <v>1455</v>
      </c>
      <c r="F5861" s="403">
        <v>0</v>
      </c>
      <c r="O5861" s="403" t="s">
        <v>345</v>
      </c>
      <c r="R5861" s="403">
        <v>4</v>
      </c>
      <c r="S5861" s="403">
        <v>1.3542000000000001</v>
      </c>
      <c r="T5861" s="403">
        <v>4.6669999999999998</v>
      </c>
      <c r="U5861" s="403">
        <v>15.407999999999999</v>
      </c>
      <c r="V5861" s="403">
        <v>26.074999999999999</v>
      </c>
      <c r="W5861" s="403">
        <v>3.4</v>
      </c>
      <c r="X5861" s="404">
        <v>0.30875999999999998</v>
      </c>
      <c r="Y5861" s="403">
        <f>X5861+(S5861*((U5861-INDEX('[1]Center of Mass'!$B$8:$M$105,MATCH(A5861,'[1]Center of Mass'!$B$8:$B$105,0),9))^2+(V5861-INDEX('[1]Center of Mass'!$B$8:$M$105,MATCH(A5861,'[1]Center of Mass'!$B$8:$B$105,0),10))^2))</f>
        <v>304.51782158040004</v>
      </c>
    </row>
    <row r="5862" spans="1:25">
      <c r="A5862" s="403" t="s">
        <v>24</v>
      </c>
      <c r="B5862" s="403" t="s">
        <v>867</v>
      </c>
      <c r="C5862" s="403" t="s">
        <v>343</v>
      </c>
      <c r="D5862" s="403" t="s">
        <v>344</v>
      </c>
      <c r="E5862" s="403" t="s">
        <v>1455</v>
      </c>
      <c r="F5862" s="403">
        <v>0</v>
      </c>
      <c r="O5862" s="403" t="s">
        <v>345</v>
      </c>
      <c r="R5862" s="403">
        <v>4</v>
      </c>
      <c r="S5862" s="403">
        <v>1.3542000000000001</v>
      </c>
      <c r="T5862" s="403">
        <v>4.6669999999999998</v>
      </c>
      <c r="U5862" s="403">
        <v>16.492000000000001</v>
      </c>
      <c r="V5862" s="403">
        <v>26.074999999999999</v>
      </c>
      <c r="W5862" s="403">
        <v>3.4</v>
      </c>
      <c r="X5862" s="404">
        <v>0.30875999999999998</v>
      </c>
      <c r="Y5862" s="403">
        <f>X5862+(S5862*((U5862-INDEX('[1]Center of Mass'!$B$8:$M$105,MATCH(A5862,'[1]Center of Mass'!$B$8:$B$105,0),9))^2+(V5862-INDEX('[1]Center of Mass'!$B$8:$M$105,MATCH(A5862,'[1]Center of Mass'!$B$8:$B$105,0),10))^2))</f>
        <v>288.25584046200004</v>
      </c>
    </row>
    <row r="5863" spans="1:25">
      <c r="A5863" s="403" t="s">
        <v>24</v>
      </c>
      <c r="B5863" s="403" t="s">
        <v>898</v>
      </c>
      <c r="C5863" s="403" t="s">
        <v>343</v>
      </c>
      <c r="D5863" s="403" t="s">
        <v>344</v>
      </c>
      <c r="E5863" s="403" t="s">
        <v>1455</v>
      </c>
      <c r="F5863" s="403">
        <v>0</v>
      </c>
      <c r="O5863" s="403" t="s">
        <v>345</v>
      </c>
      <c r="R5863" s="403">
        <v>4</v>
      </c>
      <c r="S5863" s="403">
        <v>1.3542000000000001</v>
      </c>
      <c r="T5863" s="403">
        <v>4.6669999999999998</v>
      </c>
      <c r="U5863" s="403">
        <v>17.574999999999999</v>
      </c>
      <c r="V5863" s="403">
        <v>26.074999999999999</v>
      </c>
      <c r="W5863" s="403">
        <v>3.4</v>
      </c>
      <c r="X5863" s="404">
        <v>0.30875999999999998</v>
      </c>
      <c r="Y5863" s="403">
        <f>X5863+(S5863*((U5863-INDEX('[1]Center of Mass'!$B$8:$M$105,MATCH(A5863,'[1]Center of Mass'!$B$8:$B$105,0),9))^2+(V5863-INDEX('[1]Center of Mass'!$B$8:$M$105,MATCH(A5863,'[1]Center of Mass'!$B$8:$B$105,0),10))^2))</f>
        <v>275.18698033740003</v>
      </c>
    </row>
    <row r="5864" spans="1:25">
      <c r="A5864" s="403" t="s">
        <v>24</v>
      </c>
      <c r="B5864" s="403" t="s">
        <v>899</v>
      </c>
      <c r="C5864" s="403" t="s">
        <v>343</v>
      </c>
      <c r="D5864" s="403" t="s">
        <v>344</v>
      </c>
      <c r="E5864" s="403" t="s">
        <v>1455</v>
      </c>
      <c r="F5864" s="403">
        <v>0</v>
      </c>
      <c r="O5864" s="403" t="s">
        <v>345</v>
      </c>
      <c r="R5864" s="403">
        <v>4</v>
      </c>
      <c r="S5864" s="403">
        <v>1.3542000000000001</v>
      </c>
      <c r="T5864" s="403">
        <v>4.6669999999999998</v>
      </c>
      <c r="U5864" s="403">
        <v>18.658000000000001</v>
      </c>
      <c r="V5864" s="403">
        <v>26.074999999999999</v>
      </c>
      <c r="W5864" s="403">
        <v>3.4</v>
      </c>
      <c r="X5864" s="404">
        <v>0.30875999999999998</v>
      </c>
      <c r="Y5864" s="403">
        <f>X5864+(S5864*((U5864-INDEX('[1]Center of Mass'!$B$8:$M$105,MATCH(A5864,'[1]Center of Mass'!$B$8:$B$105,0),9))^2+(V5864-INDEX('[1]Center of Mass'!$B$8:$M$105,MATCH(A5864,'[1]Center of Mass'!$B$8:$B$105,0),10))^2))</f>
        <v>265.29477278039997</v>
      </c>
    </row>
    <row r="5865" spans="1:25">
      <c r="A5865" s="403" t="s">
        <v>24</v>
      </c>
      <c r="B5865" s="403" t="s">
        <v>901</v>
      </c>
      <c r="C5865" s="403" t="s">
        <v>343</v>
      </c>
      <c r="D5865" s="403" t="s">
        <v>344</v>
      </c>
      <c r="E5865" s="403" t="s">
        <v>1455</v>
      </c>
      <c r="F5865" s="403">
        <v>0</v>
      </c>
      <c r="O5865" s="403" t="s">
        <v>345</v>
      </c>
      <c r="R5865" s="403">
        <v>4</v>
      </c>
      <c r="S5865" s="403">
        <v>0.64959999999999996</v>
      </c>
      <c r="T5865" s="403">
        <v>3.4830000000000001</v>
      </c>
      <c r="U5865" s="403">
        <v>-0.6</v>
      </c>
      <c r="V5865" s="403">
        <v>26.971</v>
      </c>
      <c r="W5865" s="403">
        <v>3.4</v>
      </c>
      <c r="X5865" s="404">
        <v>9.3812999999999994E-2</v>
      </c>
      <c r="Y5865" s="403">
        <f>X5865+(S5865*((U5865-INDEX('[1]Center of Mass'!$B$8:$M$105,MATCH(A5865,'[1]Center of Mass'!$B$8:$B$105,0),9))^2+(V5865-INDEX('[1]Center of Mass'!$B$8:$M$105,MATCH(A5865,'[1]Center of Mass'!$B$8:$B$105,0),10))^2))</f>
        <v>455.42310272160006</v>
      </c>
    </row>
    <row r="5866" spans="1:25">
      <c r="A5866" s="403" t="s">
        <v>24</v>
      </c>
      <c r="B5866" s="403" t="s">
        <v>902</v>
      </c>
      <c r="C5866" s="403" t="s">
        <v>343</v>
      </c>
      <c r="D5866" s="403" t="s">
        <v>344</v>
      </c>
      <c r="E5866" s="403" t="s">
        <v>1455</v>
      </c>
      <c r="F5866" s="403">
        <v>0</v>
      </c>
      <c r="O5866" s="403" t="s">
        <v>345</v>
      </c>
      <c r="R5866" s="403">
        <v>4</v>
      </c>
      <c r="S5866" s="403">
        <v>0.59550000000000003</v>
      </c>
      <c r="T5866" s="403">
        <v>3.2829999999999999</v>
      </c>
      <c r="U5866" s="403">
        <v>0.55000000000000004</v>
      </c>
      <c r="V5866" s="403">
        <v>26.971</v>
      </c>
      <c r="W5866" s="403">
        <v>3.4</v>
      </c>
      <c r="X5866" s="404">
        <v>7.4582999999999997E-2</v>
      </c>
      <c r="Y5866" s="403">
        <f>X5866+(S5866*((U5866-INDEX('[1]Center of Mass'!$B$8:$M$105,MATCH(A5866,'[1]Center of Mass'!$B$8:$B$105,0),9))^2+(V5866-INDEX('[1]Center of Mass'!$B$8:$M$105,MATCH(A5866,'[1]Center of Mass'!$B$8:$B$105,0),10))^2))</f>
        <v>388.0164797430001</v>
      </c>
    </row>
    <row r="5867" spans="1:25">
      <c r="A5867" s="403" t="s">
        <v>24</v>
      </c>
      <c r="B5867" s="403" t="s">
        <v>903</v>
      </c>
      <c r="C5867" s="403" t="s">
        <v>343</v>
      </c>
      <c r="D5867" s="403" t="s">
        <v>344</v>
      </c>
      <c r="E5867" s="403" t="s">
        <v>1455</v>
      </c>
      <c r="F5867" s="403">
        <v>0</v>
      </c>
      <c r="O5867" s="403" t="s">
        <v>345</v>
      </c>
      <c r="R5867" s="403">
        <v>4</v>
      </c>
      <c r="S5867" s="403">
        <v>0.59550000000000003</v>
      </c>
      <c r="T5867" s="403">
        <v>3.2829999999999999</v>
      </c>
      <c r="U5867" s="403">
        <v>1.65</v>
      </c>
      <c r="V5867" s="403">
        <v>26.971</v>
      </c>
      <c r="W5867" s="403">
        <v>3.4</v>
      </c>
      <c r="X5867" s="404">
        <v>7.4582999999999997E-2</v>
      </c>
      <c r="Y5867" s="403">
        <f>X5867+(S5867*((U5867-INDEX('[1]Center of Mass'!$B$8:$M$105,MATCH(A5867,'[1]Center of Mass'!$B$8:$B$105,0),9))^2+(V5867-INDEX('[1]Center of Mass'!$B$8:$M$105,MATCH(A5867,'[1]Center of Mass'!$B$8:$B$105,0),10))^2))</f>
        <v>361.30485084300011</v>
      </c>
    </row>
    <row r="5868" spans="1:25">
      <c r="A5868" s="403" t="s">
        <v>24</v>
      </c>
      <c r="B5868" s="403" t="s">
        <v>904</v>
      </c>
      <c r="C5868" s="403" t="s">
        <v>343</v>
      </c>
      <c r="D5868" s="403" t="s">
        <v>344</v>
      </c>
      <c r="E5868" s="403" t="s">
        <v>1455</v>
      </c>
      <c r="F5868" s="403">
        <v>0</v>
      </c>
      <c r="O5868" s="403" t="s">
        <v>345</v>
      </c>
      <c r="R5868" s="403">
        <v>4</v>
      </c>
      <c r="S5868" s="403">
        <v>0.59550000000000003</v>
      </c>
      <c r="T5868" s="403">
        <v>3.2829999999999999</v>
      </c>
      <c r="U5868" s="403">
        <v>2.75</v>
      </c>
      <c r="V5868" s="403">
        <v>26.971</v>
      </c>
      <c r="W5868" s="403">
        <v>3.4</v>
      </c>
      <c r="X5868" s="404">
        <v>7.4582999999999997E-2</v>
      </c>
      <c r="Y5868" s="403">
        <f>X5868+(S5868*((U5868-INDEX('[1]Center of Mass'!$B$8:$M$105,MATCH(A5868,'[1]Center of Mass'!$B$8:$B$105,0),9))^2+(V5868-INDEX('[1]Center of Mass'!$B$8:$M$105,MATCH(A5868,'[1]Center of Mass'!$B$8:$B$105,0),10))^2))</f>
        <v>336.0343319430001</v>
      </c>
    </row>
    <row r="5869" spans="1:25">
      <c r="A5869" s="403" t="s">
        <v>24</v>
      </c>
      <c r="B5869" s="403" t="s">
        <v>905</v>
      </c>
      <c r="C5869" s="403" t="s">
        <v>343</v>
      </c>
      <c r="D5869" s="403" t="s">
        <v>344</v>
      </c>
      <c r="E5869" s="403" t="s">
        <v>1455</v>
      </c>
      <c r="F5869" s="403">
        <v>0</v>
      </c>
      <c r="O5869" s="403" t="s">
        <v>345</v>
      </c>
      <c r="R5869" s="403">
        <v>4</v>
      </c>
      <c r="S5869" s="403">
        <v>0.52780000000000005</v>
      </c>
      <c r="T5869" s="403">
        <v>3.0329999999999999</v>
      </c>
      <c r="U5869" s="403">
        <v>3.7869999999999999</v>
      </c>
      <c r="V5869" s="403">
        <v>26.971</v>
      </c>
      <c r="W5869" s="403">
        <v>3.4</v>
      </c>
      <c r="X5869" s="404">
        <v>5.4698999999999998E-2</v>
      </c>
      <c r="Y5869" s="403">
        <f>X5869+(S5869*((U5869-INDEX('[1]Center of Mass'!$B$8:$M$105,MATCH(A5869,'[1]Center of Mass'!$B$8:$B$105,0),9))^2+(V5869-INDEX('[1]Center of Mass'!$B$8:$M$105,MATCH(A5869,'[1]Center of Mass'!$B$8:$B$105,0),10))^2))</f>
        <v>277.87533374620011</v>
      </c>
    </row>
    <row r="5870" spans="1:25">
      <c r="A5870" s="403" t="s">
        <v>24</v>
      </c>
      <c r="B5870" s="403" t="s">
        <v>906</v>
      </c>
      <c r="C5870" s="403" t="s">
        <v>343</v>
      </c>
      <c r="D5870" s="403" t="s">
        <v>344</v>
      </c>
      <c r="E5870" s="403" t="s">
        <v>1455</v>
      </c>
      <c r="F5870" s="403">
        <v>0</v>
      </c>
      <c r="O5870" s="403" t="s">
        <v>345</v>
      </c>
      <c r="R5870" s="403">
        <v>4</v>
      </c>
      <c r="S5870" s="403">
        <v>0.52780000000000005</v>
      </c>
      <c r="T5870" s="403">
        <v>3.0329999999999999</v>
      </c>
      <c r="U5870" s="403">
        <v>4.7619999999999996</v>
      </c>
      <c r="V5870" s="403">
        <v>26.971</v>
      </c>
      <c r="W5870" s="403">
        <v>3.4</v>
      </c>
      <c r="X5870" s="404">
        <v>5.4698999999999998E-2</v>
      </c>
      <c r="Y5870" s="403">
        <f>X5870+(S5870*((U5870-INDEX('[1]Center of Mass'!$B$8:$M$105,MATCH(A5870,'[1]Center of Mass'!$B$8:$B$105,0),9))^2+(V5870-INDEX('[1]Center of Mass'!$B$8:$M$105,MATCH(A5870,'[1]Center of Mass'!$B$8:$B$105,0),10))^2))</f>
        <v>260.15799820120003</v>
      </c>
    </row>
    <row r="5871" spans="1:25">
      <c r="A5871" s="403" t="s">
        <v>24</v>
      </c>
      <c r="B5871" s="403" t="s">
        <v>868</v>
      </c>
      <c r="C5871" s="403" t="s">
        <v>343</v>
      </c>
      <c r="D5871" s="403" t="s">
        <v>344</v>
      </c>
      <c r="E5871" s="403" t="s">
        <v>1455</v>
      </c>
      <c r="F5871" s="403">
        <v>0</v>
      </c>
      <c r="O5871" s="403" t="s">
        <v>345</v>
      </c>
      <c r="R5871" s="403">
        <v>4</v>
      </c>
      <c r="S5871" s="403">
        <v>0.52780000000000005</v>
      </c>
      <c r="T5871" s="403">
        <v>3.0329999999999999</v>
      </c>
      <c r="U5871" s="403">
        <v>5.7370000000000001</v>
      </c>
      <c r="V5871" s="403">
        <v>26.971</v>
      </c>
      <c r="W5871" s="403">
        <v>3.4</v>
      </c>
      <c r="X5871" s="404">
        <v>5.4698999999999998E-2</v>
      </c>
      <c r="Y5871" s="403">
        <f>X5871+(S5871*((U5871-INDEX('[1]Center of Mass'!$B$8:$M$105,MATCH(A5871,'[1]Center of Mass'!$B$8:$B$105,0),9))^2+(V5871-INDEX('[1]Center of Mass'!$B$8:$M$105,MATCH(A5871,'[1]Center of Mass'!$B$8:$B$105,0),10))^2))</f>
        <v>243.44414240620003</v>
      </c>
    </row>
    <row r="5872" spans="1:25">
      <c r="A5872" s="403" t="s">
        <v>24</v>
      </c>
      <c r="B5872" s="403" t="s">
        <v>869</v>
      </c>
      <c r="C5872" s="403" t="s">
        <v>343</v>
      </c>
      <c r="D5872" s="403" t="s">
        <v>344</v>
      </c>
      <c r="E5872" s="403" t="s">
        <v>1455</v>
      </c>
      <c r="F5872" s="403">
        <v>0</v>
      </c>
      <c r="O5872" s="403" t="s">
        <v>345</v>
      </c>
      <c r="R5872" s="403">
        <v>4</v>
      </c>
      <c r="S5872" s="403">
        <v>0.52780000000000005</v>
      </c>
      <c r="T5872" s="403">
        <v>3.0329999999999999</v>
      </c>
      <c r="U5872" s="403">
        <v>6.7119999999999997</v>
      </c>
      <c r="V5872" s="403">
        <v>26.971</v>
      </c>
      <c r="W5872" s="403">
        <v>3.4</v>
      </c>
      <c r="X5872" s="404">
        <v>5.4698999999999998E-2</v>
      </c>
      <c r="Y5872" s="403">
        <f>X5872+(S5872*((U5872-INDEX('[1]Center of Mass'!$B$8:$M$105,MATCH(A5872,'[1]Center of Mass'!$B$8:$B$105,0),9))^2+(V5872-INDEX('[1]Center of Mass'!$B$8:$M$105,MATCH(A5872,'[1]Center of Mass'!$B$8:$B$105,0),10))^2))</f>
        <v>227.73376636120005</v>
      </c>
    </row>
    <row r="5873" spans="1:25">
      <c r="A5873" s="403" t="s">
        <v>24</v>
      </c>
      <c r="B5873" s="403" t="s">
        <v>840</v>
      </c>
      <c r="C5873" s="403" t="s">
        <v>343</v>
      </c>
      <c r="D5873" s="403" t="s">
        <v>344</v>
      </c>
      <c r="E5873" s="403" t="s">
        <v>1455</v>
      </c>
      <c r="F5873" s="403">
        <v>0</v>
      </c>
      <c r="O5873" s="403" t="s">
        <v>345</v>
      </c>
      <c r="R5873" s="403">
        <v>4</v>
      </c>
      <c r="S5873" s="403">
        <v>0.86609999999999998</v>
      </c>
      <c r="T5873" s="403">
        <v>4.2830000000000004</v>
      </c>
      <c r="U5873" s="403">
        <v>8</v>
      </c>
      <c r="V5873" s="403">
        <v>26.971</v>
      </c>
      <c r="W5873" s="403">
        <v>3.4</v>
      </c>
      <c r="X5873" s="404">
        <v>0.20591999999999999</v>
      </c>
      <c r="Y5873" s="403">
        <f>X5873+(S5873*((U5873-INDEX('[1]Center of Mass'!$B$8:$M$105,MATCH(A5873,'[1]Center of Mass'!$B$8:$B$105,0),9))^2+(V5873-INDEX('[1]Center of Mass'!$B$8:$M$105,MATCH(A5873,'[1]Center of Mass'!$B$8:$B$105,0),10))^2))</f>
        <v>342.28696515060005</v>
      </c>
    </row>
    <row r="5874" spans="1:25">
      <c r="A5874" s="403" t="s">
        <v>24</v>
      </c>
      <c r="B5874" s="403" t="s">
        <v>841</v>
      </c>
      <c r="C5874" s="403" t="s">
        <v>343</v>
      </c>
      <c r="D5874" s="403" t="s">
        <v>344</v>
      </c>
      <c r="E5874" s="403" t="s">
        <v>1455</v>
      </c>
      <c r="F5874" s="403">
        <v>0</v>
      </c>
      <c r="R5874" s="403">
        <v>4</v>
      </c>
      <c r="S5874" s="403">
        <v>0.37890000000000001</v>
      </c>
      <c r="T5874" s="403">
        <v>2.4830000000000001</v>
      </c>
      <c r="U5874" s="403">
        <v>9.15</v>
      </c>
      <c r="V5874" s="403">
        <v>26.971</v>
      </c>
      <c r="W5874" s="403">
        <v>3.4</v>
      </c>
      <c r="X5874" s="404">
        <v>2.4726000000000001E-2</v>
      </c>
      <c r="Y5874" s="403">
        <f>X5874+(S5874*((U5874-INDEX('[1]Center of Mass'!$B$8:$M$105,MATCH(A5874,'[1]Center of Mass'!$B$8:$B$105,0),9))^2+(V5874-INDEX('[1]Center of Mass'!$B$8:$M$105,MATCH(A5874,'[1]Center of Mass'!$B$8:$B$105,0),10))^2))</f>
        <v>138.42361403940001</v>
      </c>
    </row>
    <row r="5875" spans="1:25">
      <c r="A5875" s="403" t="s">
        <v>24</v>
      </c>
      <c r="B5875" s="403" t="s">
        <v>842</v>
      </c>
      <c r="C5875" s="403" t="s">
        <v>343</v>
      </c>
      <c r="D5875" s="403" t="s">
        <v>344</v>
      </c>
      <c r="E5875" s="403" t="s">
        <v>1455</v>
      </c>
      <c r="F5875" s="403">
        <v>0</v>
      </c>
      <c r="R5875" s="403">
        <v>4</v>
      </c>
      <c r="S5875" s="403">
        <v>0.70369999999999999</v>
      </c>
      <c r="T5875" s="403">
        <v>3.6829999999999998</v>
      </c>
      <c r="U5875" s="403">
        <v>10.15</v>
      </c>
      <c r="V5875" s="403">
        <v>26.971</v>
      </c>
      <c r="W5875" s="403">
        <v>3.4</v>
      </c>
      <c r="X5875" s="404">
        <v>0.11629</v>
      </c>
      <c r="Y5875" s="403">
        <f>X5875+(S5875*((U5875-INDEX('[1]Center of Mass'!$B$8:$M$105,MATCH(A5875,'[1]Center of Mass'!$B$8:$B$105,0),9))^2+(V5875-INDEX('[1]Center of Mass'!$B$8:$M$105,MATCH(A5875,'[1]Center of Mass'!$B$8:$B$105,0),10))^2))</f>
        <v>240.49102390019999</v>
      </c>
    </row>
    <row r="5876" spans="1:25">
      <c r="A5876" s="403" t="s">
        <v>24</v>
      </c>
      <c r="B5876" s="403" t="s">
        <v>843</v>
      </c>
      <c r="C5876" s="403" t="s">
        <v>343</v>
      </c>
      <c r="D5876" s="403" t="s">
        <v>344</v>
      </c>
      <c r="E5876" s="403" t="s">
        <v>1455</v>
      </c>
      <c r="F5876" s="403">
        <v>0</v>
      </c>
      <c r="O5876" s="403" t="s">
        <v>345</v>
      </c>
      <c r="R5876" s="403">
        <v>4</v>
      </c>
      <c r="S5876" s="403">
        <v>0.51429999999999998</v>
      </c>
      <c r="T5876" s="403">
        <v>2.9830000000000001</v>
      </c>
      <c r="U5876" s="403">
        <v>11.275</v>
      </c>
      <c r="V5876" s="403">
        <v>26.971</v>
      </c>
      <c r="W5876" s="403">
        <v>3.4</v>
      </c>
      <c r="X5876" s="404">
        <v>5.1234000000000002E-2</v>
      </c>
      <c r="Y5876" s="403">
        <f>X5876+(S5876*((U5876-INDEX('[1]Center of Mass'!$B$8:$M$105,MATCH(A5876,'[1]Center of Mass'!$B$8:$B$105,0),9))^2+(V5876-INDEX('[1]Center of Mass'!$B$8:$M$105,MATCH(A5876,'[1]Center of Mass'!$B$8:$B$105,0),10))^2))</f>
        <v>163.25910394030001</v>
      </c>
    </row>
    <row r="5877" spans="1:25">
      <c r="A5877" s="403" t="s">
        <v>24</v>
      </c>
      <c r="B5877" s="403" t="s">
        <v>844</v>
      </c>
      <c r="C5877" s="403" t="s">
        <v>343</v>
      </c>
      <c r="D5877" s="403" t="s">
        <v>344</v>
      </c>
      <c r="E5877" s="403" t="s">
        <v>1455</v>
      </c>
      <c r="F5877" s="403">
        <v>0</v>
      </c>
      <c r="O5877" s="403" t="s">
        <v>345</v>
      </c>
      <c r="R5877" s="403">
        <v>4</v>
      </c>
      <c r="S5877" s="403">
        <v>0.51429999999999998</v>
      </c>
      <c r="T5877" s="403">
        <v>2.9830000000000001</v>
      </c>
      <c r="U5877" s="403">
        <v>12.225</v>
      </c>
      <c r="V5877" s="403">
        <v>26.971</v>
      </c>
      <c r="W5877" s="403">
        <v>3.4</v>
      </c>
      <c r="X5877" s="404">
        <v>5.1234000000000002E-2</v>
      </c>
      <c r="Y5877" s="403">
        <f>X5877+(S5877*((U5877-INDEX('[1]Center of Mass'!$B$8:$M$105,MATCH(A5877,'[1]Center of Mass'!$B$8:$B$105,0),9))^2+(V5877-INDEX('[1]Center of Mass'!$B$8:$M$105,MATCH(A5877,'[1]Center of Mass'!$B$8:$B$105,0),10))^2))</f>
        <v>153.74244531030001</v>
      </c>
    </row>
    <row r="5878" spans="1:25">
      <c r="A5878" s="403" t="s">
        <v>24</v>
      </c>
      <c r="B5878" s="403" t="s">
        <v>845</v>
      </c>
      <c r="C5878" s="403" t="s">
        <v>343</v>
      </c>
      <c r="D5878" s="403" t="s">
        <v>344</v>
      </c>
      <c r="E5878" s="403" t="s">
        <v>1455</v>
      </c>
      <c r="F5878" s="403">
        <v>0</v>
      </c>
      <c r="O5878" s="403" t="s">
        <v>345</v>
      </c>
      <c r="R5878" s="403">
        <v>4</v>
      </c>
      <c r="S5878" s="403">
        <v>0.58640000000000003</v>
      </c>
      <c r="T5878" s="403">
        <v>3.2490000000000001</v>
      </c>
      <c r="U5878" s="403">
        <v>13.242000000000001</v>
      </c>
      <c r="V5878" s="403">
        <v>26.971</v>
      </c>
      <c r="W5878" s="403">
        <v>3.4</v>
      </c>
      <c r="X5878" s="404">
        <v>7.1674000000000002E-2</v>
      </c>
      <c r="Y5878" s="403">
        <f>X5878+(S5878*((U5878-INDEX('[1]Center of Mass'!$B$8:$M$105,MATCH(A5878,'[1]Center of Mass'!$B$8:$B$105,0),9))^2+(V5878-INDEX('[1]Center of Mass'!$B$8:$M$105,MATCH(A5878,'[1]Center of Mass'!$B$8:$B$105,0),10))^2))</f>
        <v>164.86592673760001</v>
      </c>
    </row>
    <row r="5879" spans="1:25">
      <c r="A5879" s="403" t="s">
        <v>24</v>
      </c>
      <c r="B5879" s="403" t="s">
        <v>846</v>
      </c>
      <c r="C5879" s="403" t="s">
        <v>343</v>
      </c>
      <c r="D5879" s="403" t="s">
        <v>344</v>
      </c>
      <c r="E5879" s="403" t="s">
        <v>1455</v>
      </c>
      <c r="F5879" s="403">
        <v>0</v>
      </c>
      <c r="O5879" s="403" t="s">
        <v>345</v>
      </c>
      <c r="R5879" s="403">
        <v>4</v>
      </c>
      <c r="S5879" s="403">
        <v>0.58640000000000003</v>
      </c>
      <c r="T5879" s="403">
        <v>3.2490000000000001</v>
      </c>
      <c r="U5879" s="403">
        <v>14.324999999999999</v>
      </c>
      <c r="V5879" s="403">
        <v>26.971</v>
      </c>
      <c r="W5879" s="403">
        <v>3.4</v>
      </c>
      <c r="X5879" s="404">
        <v>7.1674000000000002E-2</v>
      </c>
      <c r="Y5879" s="403">
        <f>X5879+(S5879*((U5879-INDEX('[1]Center of Mass'!$B$8:$M$105,MATCH(A5879,'[1]Center of Mass'!$B$8:$B$105,0),9))^2+(V5879-INDEX('[1]Center of Mass'!$B$8:$M$105,MATCH(A5879,'[1]Center of Mass'!$B$8:$B$105,0),10))^2))</f>
        <v>155.07884447440006</v>
      </c>
    </row>
    <row r="5880" spans="1:25">
      <c r="A5880" s="403" t="s">
        <v>24</v>
      </c>
      <c r="B5880" s="403" t="s">
        <v>847</v>
      </c>
      <c r="C5880" s="403" t="s">
        <v>343</v>
      </c>
      <c r="D5880" s="403" t="s">
        <v>344</v>
      </c>
      <c r="E5880" s="403" t="s">
        <v>1455</v>
      </c>
      <c r="F5880" s="403">
        <v>0</v>
      </c>
      <c r="O5880" s="403" t="s">
        <v>345</v>
      </c>
      <c r="R5880" s="403">
        <v>4</v>
      </c>
      <c r="S5880" s="403">
        <v>0.58640000000000003</v>
      </c>
      <c r="T5880" s="403">
        <v>3.2490000000000001</v>
      </c>
      <c r="U5880" s="403">
        <v>15.407999999999999</v>
      </c>
      <c r="V5880" s="403">
        <v>26.971</v>
      </c>
      <c r="W5880" s="403">
        <v>3.4</v>
      </c>
      <c r="X5880" s="404">
        <v>7.1674000000000002E-2</v>
      </c>
      <c r="Y5880" s="403">
        <f>X5880+(S5880*((U5880-INDEX('[1]Center of Mass'!$B$8:$M$105,MATCH(A5880,'[1]Center of Mass'!$B$8:$B$105,0),9))^2+(V5880-INDEX('[1]Center of Mass'!$B$8:$M$105,MATCH(A5880,'[1]Center of Mass'!$B$8:$B$105,0),10))^2))</f>
        <v>146.66732643040004</v>
      </c>
    </row>
    <row r="5881" spans="1:25">
      <c r="A5881" s="403" t="s">
        <v>24</v>
      </c>
      <c r="B5881" s="403" t="s">
        <v>848</v>
      </c>
      <c r="C5881" s="403" t="s">
        <v>343</v>
      </c>
      <c r="D5881" s="403" t="s">
        <v>344</v>
      </c>
      <c r="E5881" s="403" t="s">
        <v>1455</v>
      </c>
      <c r="F5881" s="403">
        <v>0</v>
      </c>
      <c r="O5881" s="403" t="s">
        <v>345</v>
      </c>
      <c r="R5881" s="403">
        <v>4</v>
      </c>
      <c r="S5881" s="403">
        <v>0.58640000000000003</v>
      </c>
      <c r="T5881" s="403">
        <v>3.2490000000000001</v>
      </c>
      <c r="U5881" s="403">
        <v>16.492000000000001</v>
      </c>
      <c r="V5881" s="403">
        <v>26.971</v>
      </c>
      <c r="W5881" s="403">
        <v>3.4</v>
      </c>
      <c r="X5881" s="404">
        <v>7.1674000000000002E-2</v>
      </c>
      <c r="Y5881" s="403">
        <f>X5881+(S5881*((U5881-INDEX('[1]Center of Mass'!$B$8:$M$105,MATCH(A5881,'[1]Center of Mass'!$B$8:$B$105,0),9))^2+(V5881-INDEX('[1]Center of Mass'!$B$8:$M$105,MATCH(A5881,'[1]Center of Mass'!$B$8:$B$105,0),10))^2))</f>
        <v>139.62551153760003</v>
      </c>
    </row>
    <row r="5882" spans="1:25">
      <c r="A5882" s="403" t="s">
        <v>24</v>
      </c>
      <c r="B5882" s="403" t="s">
        <v>849</v>
      </c>
      <c r="C5882" s="403" t="s">
        <v>343</v>
      </c>
      <c r="D5882" s="403" t="s">
        <v>344</v>
      </c>
      <c r="E5882" s="403" t="s">
        <v>1455</v>
      </c>
      <c r="F5882" s="403">
        <v>0</v>
      </c>
      <c r="O5882" s="403" t="s">
        <v>345</v>
      </c>
      <c r="R5882" s="403">
        <v>4</v>
      </c>
      <c r="S5882" s="403">
        <v>0.58640000000000003</v>
      </c>
      <c r="T5882" s="403">
        <v>3.2490000000000001</v>
      </c>
      <c r="U5882" s="403">
        <v>17.574999999999999</v>
      </c>
      <c r="V5882" s="403">
        <v>26.971</v>
      </c>
      <c r="W5882" s="403">
        <v>3.4</v>
      </c>
      <c r="X5882" s="404">
        <v>7.1674000000000002E-2</v>
      </c>
      <c r="Y5882" s="403">
        <f>X5882+(S5882*((U5882-INDEX('[1]Center of Mass'!$B$8:$M$105,MATCH(A5882,'[1]Center of Mass'!$B$8:$B$105,0),9))^2+(V5882-INDEX('[1]Center of Mass'!$B$8:$M$105,MATCH(A5882,'[1]Center of Mass'!$B$8:$B$105,0),10))^2))</f>
        <v>133.96639207440003</v>
      </c>
    </row>
    <row r="5883" spans="1:25">
      <c r="A5883" s="403" t="s">
        <v>24</v>
      </c>
      <c r="B5883" s="403" t="s">
        <v>850</v>
      </c>
      <c r="C5883" s="403" t="s">
        <v>343</v>
      </c>
      <c r="D5883" s="403" t="s">
        <v>344</v>
      </c>
      <c r="E5883" s="403" t="s">
        <v>1455</v>
      </c>
      <c r="F5883" s="403">
        <v>0</v>
      </c>
      <c r="O5883" s="403" t="s">
        <v>345</v>
      </c>
      <c r="R5883" s="403">
        <v>4</v>
      </c>
      <c r="S5883" s="403">
        <v>0.58640000000000003</v>
      </c>
      <c r="T5883" s="403">
        <v>3.2490000000000001</v>
      </c>
      <c r="U5883" s="403">
        <v>18.658000000000001</v>
      </c>
      <c r="V5883" s="403">
        <v>26.971</v>
      </c>
      <c r="W5883" s="403">
        <v>3.4</v>
      </c>
      <c r="X5883" s="404">
        <v>7.1674000000000002E-2</v>
      </c>
      <c r="Y5883" s="403">
        <f>X5883+(S5883*((U5883-INDEX('[1]Center of Mass'!$B$8:$M$105,MATCH(A5883,'[1]Center of Mass'!$B$8:$B$105,0),9))^2+(V5883-INDEX('[1]Center of Mass'!$B$8:$M$105,MATCH(A5883,'[1]Center of Mass'!$B$8:$B$105,0),10))^2))</f>
        <v>129.68283683040002</v>
      </c>
    </row>
    <row r="5884" spans="1:25">
      <c r="A5884" s="403" t="s">
        <v>24</v>
      </c>
      <c r="B5884" s="403" t="s">
        <v>916</v>
      </c>
      <c r="C5884" s="403" t="s">
        <v>343</v>
      </c>
      <c r="D5884" s="403" t="s">
        <v>344</v>
      </c>
      <c r="E5884" s="403" t="s">
        <v>1455</v>
      </c>
      <c r="F5884" s="403">
        <v>0</v>
      </c>
      <c r="O5884" s="403" t="s">
        <v>345</v>
      </c>
      <c r="R5884" s="403">
        <v>4</v>
      </c>
      <c r="S5884" s="403">
        <v>1.2315</v>
      </c>
      <c r="T5884" s="403">
        <v>4.4390000000000001</v>
      </c>
      <c r="U5884" s="403">
        <v>0.55000000000000004</v>
      </c>
      <c r="V5884" s="403">
        <v>27.800999999999998</v>
      </c>
      <c r="W5884" s="403">
        <v>3.4</v>
      </c>
      <c r="X5884" s="404">
        <v>0.25280999999999998</v>
      </c>
      <c r="Y5884" s="403">
        <f>X5884+(S5884*((U5884-INDEX('[1]Center of Mass'!$B$8:$M$105,MATCH(A5884,'[1]Center of Mass'!$B$8:$B$105,0),9))^2+(V5884-INDEX('[1]Center of Mass'!$B$8:$M$105,MATCH(A5884,'[1]Center of Mass'!$B$8:$B$105,0),10))^2))</f>
        <v>833.20535409899992</v>
      </c>
    </row>
    <row r="5885" spans="1:25">
      <c r="A5885" s="403" t="s">
        <v>24</v>
      </c>
      <c r="B5885" s="403" t="s">
        <v>917</v>
      </c>
      <c r="C5885" s="403" t="s">
        <v>343</v>
      </c>
      <c r="D5885" s="403" t="s">
        <v>344</v>
      </c>
      <c r="E5885" s="403" t="s">
        <v>1455</v>
      </c>
      <c r="F5885" s="403">
        <v>0</v>
      </c>
      <c r="O5885" s="403" t="s">
        <v>345</v>
      </c>
      <c r="R5885" s="403">
        <v>4</v>
      </c>
      <c r="S5885" s="403">
        <v>1.2315</v>
      </c>
      <c r="T5885" s="403">
        <v>4.4390000000000001</v>
      </c>
      <c r="U5885" s="403">
        <v>1.65</v>
      </c>
      <c r="V5885" s="403">
        <v>27.800999999999998</v>
      </c>
      <c r="W5885" s="403">
        <v>3.4</v>
      </c>
      <c r="X5885" s="404">
        <v>0.25280999999999998</v>
      </c>
      <c r="Y5885" s="403">
        <f>X5885+(S5885*((U5885-INDEX('[1]Center of Mass'!$B$8:$M$105,MATCH(A5885,'[1]Center of Mass'!$B$8:$B$105,0),9))^2+(V5885-INDEX('[1]Center of Mass'!$B$8:$M$105,MATCH(A5885,'[1]Center of Mass'!$B$8:$B$105,0),10))^2))</f>
        <v>777.96543639900005</v>
      </c>
    </row>
    <row r="5886" spans="1:25">
      <c r="A5886" s="403" t="s">
        <v>24</v>
      </c>
      <c r="B5886" s="403" t="s">
        <v>918</v>
      </c>
      <c r="C5886" s="403" t="s">
        <v>343</v>
      </c>
      <c r="D5886" s="403" t="s">
        <v>344</v>
      </c>
      <c r="E5886" s="403" t="s">
        <v>1455</v>
      </c>
      <c r="F5886" s="403">
        <v>0</v>
      </c>
      <c r="O5886" s="403" t="s">
        <v>345</v>
      </c>
      <c r="R5886" s="403">
        <v>4</v>
      </c>
      <c r="S5886" s="403">
        <v>1.2315</v>
      </c>
      <c r="T5886" s="403">
        <v>4.4390000000000001</v>
      </c>
      <c r="U5886" s="403">
        <v>2.75</v>
      </c>
      <c r="V5886" s="403">
        <v>27.800999999999998</v>
      </c>
      <c r="W5886" s="403">
        <v>3.4</v>
      </c>
      <c r="X5886" s="404">
        <v>0.25280999999999998</v>
      </c>
      <c r="Y5886" s="403">
        <f>X5886+(S5886*((U5886-INDEX('[1]Center of Mass'!$B$8:$M$105,MATCH(A5886,'[1]Center of Mass'!$B$8:$B$105,0),9))^2+(V5886-INDEX('[1]Center of Mass'!$B$8:$M$105,MATCH(A5886,'[1]Center of Mass'!$B$8:$B$105,0),10))^2))</f>
        <v>725.70574869899997</v>
      </c>
    </row>
    <row r="5887" spans="1:25">
      <c r="A5887" s="403" t="s">
        <v>24</v>
      </c>
      <c r="B5887" s="403" t="s">
        <v>908</v>
      </c>
      <c r="C5887" s="403" t="s">
        <v>343</v>
      </c>
      <c r="D5887" s="403" t="s">
        <v>344</v>
      </c>
      <c r="E5887" s="403" t="s">
        <v>1455</v>
      </c>
      <c r="F5887" s="403">
        <v>0</v>
      </c>
      <c r="O5887" s="403" t="s">
        <v>345</v>
      </c>
      <c r="R5887" s="403">
        <v>4</v>
      </c>
      <c r="S5887" s="403">
        <v>1.0915999999999999</v>
      </c>
      <c r="T5887" s="403">
        <v>4.1890000000000001</v>
      </c>
      <c r="U5887" s="403">
        <v>3.7879999999999998</v>
      </c>
      <c r="V5887" s="403">
        <v>27.800999999999998</v>
      </c>
      <c r="W5887" s="403">
        <v>3.4</v>
      </c>
      <c r="X5887" s="404">
        <v>0.20049</v>
      </c>
      <c r="Y5887" s="403">
        <f>X5887+(S5887*((U5887-INDEX('[1]Center of Mass'!$B$8:$M$105,MATCH(A5887,'[1]Center of Mass'!$B$8:$B$105,0),9))^2+(V5887-INDEX('[1]Center of Mass'!$B$8:$M$105,MATCH(A5887,'[1]Center of Mass'!$B$8:$B$105,0),10))^2))</f>
        <v>601.95156798159996</v>
      </c>
    </row>
    <row r="5888" spans="1:25">
      <c r="A5888" s="403" t="s">
        <v>24</v>
      </c>
      <c r="B5888" s="403" t="s">
        <v>871</v>
      </c>
      <c r="C5888" s="403" t="s">
        <v>343</v>
      </c>
      <c r="D5888" s="403" t="s">
        <v>344</v>
      </c>
      <c r="E5888" s="403" t="s">
        <v>1455</v>
      </c>
      <c r="F5888" s="403">
        <v>0</v>
      </c>
      <c r="O5888" s="403" t="s">
        <v>345</v>
      </c>
      <c r="R5888" s="403">
        <v>4</v>
      </c>
      <c r="S5888" s="403">
        <v>1.0915999999999999</v>
      </c>
      <c r="T5888" s="403">
        <v>4.1890000000000001</v>
      </c>
      <c r="U5888" s="403">
        <v>4.7629999999999999</v>
      </c>
      <c r="V5888" s="403">
        <v>27.800999999999998</v>
      </c>
      <c r="W5888" s="403">
        <v>3.4</v>
      </c>
      <c r="X5888" s="404">
        <v>0.20049</v>
      </c>
      <c r="Y5888" s="403">
        <f>X5888+(S5888*((U5888-INDEX('[1]Center of Mass'!$B$8:$M$105,MATCH(A5888,'[1]Center of Mass'!$B$8:$B$105,0),9))^2+(V5888-INDEX('[1]Center of Mass'!$B$8:$M$105,MATCH(A5888,'[1]Center of Mass'!$B$8:$B$105,0),10))^2))</f>
        <v>565.31056761159994</v>
      </c>
    </row>
    <row r="5889" spans="1:25">
      <c r="A5889" s="403" t="s">
        <v>24</v>
      </c>
      <c r="B5889" s="403" t="s">
        <v>851</v>
      </c>
      <c r="C5889" s="403" t="s">
        <v>343</v>
      </c>
      <c r="D5889" s="403" t="s">
        <v>344</v>
      </c>
      <c r="E5889" s="403" t="s">
        <v>1455</v>
      </c>
      <c r="F5889" s="403">
        <v>0</v>
      </c>
      <c r="O5889" s="403" t="s">
        <v>345</v>
      </c>
      <c r="R5889" s="403">
        <v>4</v>
      </c>
      <c r="S5889" s="403">
        <v>1.0915999999999999</v>
      </c>
      <c r="T5889" s="403">
        <v>4.1890000000000001</v>
      </c>
      <c r="U5889" s="403">
        <v>5.7380000000000004</v>
      </c>
      <c r="V5889" s="403">
        <v>27.800999999999998</v>
      </c>
      <c r="W5889" s="403">
        <v>3.4</v>
      </c>
      <c r="X5889" s="404">
        <v>0.20049</v>
      </c>
      <c r="Y5889" s="403">
        <f>X5889+(S5889*((U5889-INDEX('[1]Center of Mass'!$B$8:$M$105,MATCH(A5889,'[1]Center of Mass'!$B$8:$B$105,0),9))^2+(V5889-INDEX('[1]Center of Mass'!$B$8:$M$105,MATCH(A5889,'[1]Center of Mass'!$B$8:$B$105,0),10))^2))</f>
        <v>530.7449717415999</v>
      </c>
    </row>
    <row r="5890" spans="1:25">
      <c r="A5890" s="403" t="s">
        <v>24</v>
      </c>
      <c r="B5890" s="403" t="s">
        <v>578</v>
      </c>
      <c r="C5890" s="403" t="s">
        <v>343</v>
      </c>
      <c r="D5890" s="403" t="s">
        <v>344</v>
      </c>
      <c r="E5890" s="403" t="s">
        <v>1455</v>
      </c>
      <c r="F5890" s="403">
        <v>0</v>
      </c>
      <c r="O5890" s="403" t="s">
        <v>345</v>
      </c>
      <c r="R5890" s="403">
        <v>4</v>
      </c>
      <c r="S5890" s="403">
        <v>1.0915999999999999</v>
      </c>
      <c r="T5890" s="403">
        <v>4.1890000000000001</v>
      </c>
      <c r="U5890" s="403">
        <v>6.7130000000000001</v>
      </c>
      <c r="V5890" s="403">
        <v>27.800999999999998</v>
      </c>
      <c r="W5890" s="403">
        <v>3.4</v>
      </c>
      <c r="X5890" s="404">
        <v>0.20049</v>
      </c>
      <c r="Y5890" s="403">
        <f>X5890+(S5890*((U5890-INDEX('[1]Center of Mass'!$B$8:$M$105,MATCH(A5890,'[1]Center of Mass'!$B$8:$B$105,0),9))^2+(V5890-INDEX('[1]Center of Mass'!$B$8:$M$105,MATCH(A5890,'[1]Center of Mass'!$B$8:$B$105,0),10))^2))</f>
        <v>498.25478037159991</v>
      </c>
    </row>
    <row r="5891" spans="1:25">
      <c r="A5891" s="403" t="s">
        <v>24</v>
      </c>
      <c r="B5891" s="403" t="s">
        <v>579</v>
      </c>
      <c r="C5891" s="403" t="s">
        <v>343</v>
      </c>
      <c r="D5891" s="403" t="s">
        <v>344</v>
      </c>
      <c r="E5891" s="403" t="s">
        <v>1455</v>
      </c>
      <c r="F5891" s="403">
        <v>0</v>
      </c>
      <c r="O5891" s="403" t="s">
        <v>345</v>
      </c>
      <c r="R5891" s="403">
        <v>4</v>
      </c>
      <c r="S5891" s="403">
        <v>1.7912999999999999</v>
      </c>
      <c r="T5891" s="403">
        <v>5.4390000000000001</v>
      </c>
      <c r="U5891" s="403">
        <v>8</v>
      </c>
      <c r="V5891" s="403">
        <v>27.800999999999998</v>
      </c>
      <c r="W5891" s="403">
        <v>3.4</v>
      </c>
      <c r="X5891" s="404">
        <v>0.56923999999999997</v>
      </c>
      <c r="Y5891" s="403">
        <f>X5891+(S5891*((U5891-INDEX('[1]Center of Mass'!$B$8:$M$105,MATCH(A5891,'[1]Center of Mass'!$B$8:$B$105,0),9))^2+(V5891-INDEX('[1]Center of Mass'!$B$8:$M$105,MATCH(A5891,'[1]Center of Mass'!$B$8:$B$105,0),10))^2))</f>
        <v>752.70699420979997</v>
      </c>
    </row>
    <row r="5892" spans="1:25">
      <c r="A5892" s="403" t="s">
        <v>24</v>
      </c>
      <c r="B5892" s="403" t="s">
        <v>580</v>
      </c>
      <c r="C5892" s="403" t="s">
        <v>343</v>
      </c>
      <c r="D5892" s="403" t="s">
        <v>344</v>
      </c>
      <c r="E5892" s="403" t="s">
        <v>1455</v>
      </c>
      <c r="F5892" s="403">
        <v>0</v>
      </c>
      <c r="R5892" s="403">
        <v>4</v>
      </c>
      <c r="S5892" s="403">
        <v>0.78369999999999995</v>
      </c>
      <c r="T5892" s="403">
        <v>3.6389999999999998</v>
      </c>
      <c r="U5892" s="403">
        <v>9.15</v>
      </c>
      <c r="V5892" s="403">
        <v>27.800999999999998</v>
      </c>
      <c r="W5892" s="403">
        <v>3.4</v>
      </c>
      <c r="X5892" s="404">
        <v>0.11386</v>
      </c>
      <c r="Y5892" s="403">
        <f>X5892+(S5892*((U5892-INDEX('[1]Center of Mass'!$B$8:$M$105,MATCH(A5892,'[1]Center of Mass'!$B$8:$B$105,0),9))^2+(V5892-INDEX('[1]Center of Mass'!$B$8:$M$105,MATCH(A5892,'[1]Center of Mass'!$B$8:$B$105,0),10))^2))</f>
        <v>305.89913760019994</v>
      </c>
    </row>
    <row r="5893" spans="1:25">
      <c r="A5893" s="403" t="s">
        <v>24</v>
      </c>
      <c r="B5893" s="403" t="s">
        <v>546</v>
      </c>
      <c r="C5893" s="403" t="s">
        <v>343</v>
      </c>
      <c r="D5893" s="403" t="s">
        <v>344</v>
      </c>
      <c r="E5893" s="403" t="s">
        <v>1455</v>
      </c>
      <c r="F5893" s="403">
        <v>0</v>
      </c>
      <c r="R5893" s="403">
        <v>4</v>
      </c>
      <c r="S5893" s="403">
        <v>1.4554</v>
      </c>
      <c r="T5893" s="403">
        <v>4.8390000000000004</v>
      </c>
      <c r="U5893" s="403">
        <v>10.15</v>
      </c>
      <c r="V5893" s="403">
        <v>27.800999999999998</v>
      </c>
      <c r="W5893" s="403">
        <v>3.4</v>
      </c>
      <c r="X5893" s="404">
        <v>0.35698999999999997</v>
      </c>
      <c r="Y5893" s="403">
        <f>X5893+(S5893*((U5893-INDEX('[1]Center of Mass'!$B$8:$M$105,MATCH(A5893,'[1]Center of Mass'!$B$8:$B$105,0),9))^2+(V5893-INDEX('[1]Center of Mass'!$B$8:$M$105,MATCH(A5893,'[1]Center of Mass'!$B$8:$B$105,0),10))^2))</f>
        <v>533.76625084839998</v>
      </c>
    </row>
    <row r="5894" spans="1:25">
      <c r="A5894" s="403" t="s">
        <v>24</v>
      </c>
      <c r="B5894" s="403" t="s">
        <v>547</v>
      </c>
      <c r="C5894" s="403" t="s">
        <v>343</v>
      </c>
      <c r="D5894" s="403" t="s">
        <v>344</v>
      </c>
      <c r="E5894" s="403" t="s">
        <v>1455</v>
      </c>
      <c r="F5894" s="403">
        <v>0</v>
      </c>
      <c r="O5894" s="403" t="s">
        <v>345</v>
      </c>
      <c r="R5894" s="403">
        <v>4</v>
      </c>
      <c r="S5894" s="403">
        <v>1.0636000000000001</v>
      </c>
      <c r="T5894" s="403">
        <v>4.1390000000000002</v>
      </c>
      <c r="U5894" s="403">
        <v>11.275</v>
      </c>
      <c r="V5894" s="403">
        <v>27.800999999999998</v>
      </c>
      <c r="W5894" s="403">
        <v>3.4</v>
      </c>
      <c r="X5894" s="404">
        <v>0.19108</v>
      </c>
      <c r="Y5894" s="403">
        <f>X5894+(S5894*((U5894-INDEX('[1]Center of Mass'!$B$8:$M$105,MATCH(A5894,'[1]Center of Mass'!$B$8:$B$105,0),9))^2+(V5894-INDEX('[1]Center of Mass'!$B$8:$M$105,MATCH(A5894,'[1]Center of Mass'!$B$8:$B$105,0),10))^2))</f>
        <v>364.2150093756</v>
      </c>
    </row>
    <row r="5895" spans="1:25">
      <c r="A5895" s="403" t="s">
        <v>24</v>
      </c>
      <c r="B5895" s="403" t="s">
        <v>548</v>
      </c>
      <c r="C5895" s="403" t="s">
        <v>343</v>
      </c>
      <c r="D5895" s="403" t="s">
        <v>344</v>
      </c>
      <c r="E5895" s="403" t="s">
        <v>1455</v>
      </c>
      <c r="F5895" s="403">
        <v>0</v>
      </c>
      <c r="O5895" s="403" t="s">
        <v>345</v>
      </c>
      <c r="R5895" s="403">
        <v>4</v>
      </c>
      <c r="S5895" s="403">
        <v>1.0636000000000001</v>
      </c>
      <c r="T5895" s="403">
        <v>4.1390000000000002</v>
      </c>
      <c r="U5895" s="403">
        <v>12.225</v>
      </c>
      <c r="V5895" s="403">
        <v>27.800999999999998</v>
      </c>
      <c r="W5895" s="403">
        <v>3.4</v>
      </c>
      <c r="X5895" s="404">
        <v>0.19108</v>
      </c>
      <c r="Y5895" s="403">
        <f>X5895+(S5895*((U5895-INDEX('[1]Center of Mass'!$B$8:$M$105,MATCH(A5895,'[1]Center of Mass'!$B$8:$B$105,0),9))^2+(V5895-INDEX('[1]Center of Mass'!$B$8:$M$105,MATCH(A5895,'[1]Center of Mass'!$B$8:$B$105,0),10))^2))</f>
        <v>344.5340486156</v>
      </c>
    </row>
    <row r="5896" spans="1:25">
      <c r="A5896" s="403" t="s">
        <v>24</v>
      </c>
      <c r="B5896" s="403" t="s">
        <v>549</v>
      </c>
      <c r="C5896" s="403" t="s">
        <v>343</v>
      </c>
      <c r="D5896" s="403" t="s">
        <v>344</v>
      </c>
      <c r="E5896" s="403" t="s">
        <v>1455</v>
      </c>
      <c r="F5896" s="403">
        <v>0</v>
      </c>
      <c r="O5896" s="403" t="s">
        <v>345</v>
      </c>
      <c r="R5896" s="403">
        <v>4</v>
      </c>
      <c r="S5896" s="403">
        <v>1.2129000000000001</v>
      </c>
      <c r="T5896" s="403">
        <v>4.4059999999999997</v>
      </c>
      <c r="U5896" s="403">
        <v>13.242000000000001</v>
      </c>
      <c r="V5896" s="403">
        <v>27.800999999999998</v>
      </c>
      <c r="W5896" s="403">
        <v>3.4</v>
      </c>
      <c r="X5896" s="404">
        <v>0.24529999999999999</v>
      </c>
      <c r="Y5896" s="403">
        <f>X5896+(S5896*((U5896-INDEX('[1]Center of Mass'!$B$8:$M$105,MATCH(A5896,'[1]Center of Mass'!$B$8:$B$105,0),9))^2+(V5896-INDEX('[1]Center of Mass'!$B$8:$M$105,MATCH(A5896,'[1]Center of Mass'!$B$8:$B$105,0),10))^2))</f>
        <v>371.3243336786</v>
      </c>
    </row>
    <row r="5897" spans="1:25">
      <c r="A5897" s="403" t="s">
        <v>24</v>
      </c>
      <c r="B5897" s="403" t="s">
        <v>550</v>
      </c>
      <c r="C5897" s="403" t="s">
        <v>343</v>
      </c>
      <c r="D5897" s="403" t="s">
        <v>344</v>
      </c>
      <c r="E5897" s="403" t="s">
        <v>1455</v>
      </c>
      <c r="F5897" s="403">
        <v>0</v>
      </c>
      <c r="O5897" s="403" t="s">
        <v>345</v>
      </c>
      <c r="R5897" s="403">
        <v>4</v>
      </c>
      <c r="S5897" s="403">
        <v>1.2129000000000001</v>
      </c>
      <c r="T5897" s="403">
        <v>4.4059999999999997</v>
      </c>
      <c r="U5897" s="403">
        <v>14.324999999999999</v>
      </c>
      <c r="V5897" s="403">
        <v>27.800999999999998</v>
      </c>
      <c r="W5897" s="403">
        <v>3.4</v>
      </c>
      <c r="X5897" s="404">
        <v>0.24529999999999999</v>
      </c>
      <c r="Y5897" s="403">
        <f>X5897+(S5897*((U5897-INDEX('[1]Center of Mass'!$B$8:$M$105,MATCH(A5897,'[1]Center of Mass'!$B$8:$B$105,0),9))^2+(V5897-INDEX('[1]Center of Mass'!$B$8:$M$105,MATCH(A5897,'[1]Center of Mass'!$B$8:$B$105,0),10))^2))</f>
        <v>351.08089562089998</v>
      </c>
    </row>
    <row r="5898" spans="1:25">
      <c r="A5898" s="403" t="s">
        <v>24</v>
      </c>
      <c r="B5898" s="403" t="s">
        <v>419</v>
      </c>
      <c r="C5898" s="403" t="s">
        <v>343</v>
      </c>
      <c r="D5898" s="403" t="s">
        <v>344</v>
      </c>
      <c r="E5898" s="403" t="s">
        <v>1455</v>
      </c>
      <c r="F5898" s="403">
        <v>0</v>
      </c>
      <c r="O5898" s="403" t="s">
        <v>345</v>
      </c>
      <c r="R5898" s="403">
        <v>4</v>
      </c>
      <c r="S5898" s="403">
        <v>1.2129000000000001</v>
      </c>
      <c r="T5898" s="403">
        <v>4.4059999999999997</v>
      </c>
      <c r="U5898" s="403">
        <v>15.407999999999999</v>
      </c>
      <c r="V5898" s="403">
        <v>27.800999999999998</v>
      </c>
      <c r="W5898" s="403">
        <v>3.4</v>
      </c>
      <c r="X5898" s="404">
        <v>0.24529999999999999</v>
      </c>
      <c r="Y5898" s="403">
        <f>X5898+(S5898*((U5898-INDEX('[1]Center of Mass'!$B$8:$M$105,MATCH(A5898,'[1]Center of Mass'!$B$8:$B$105,0),9))^2+(V5898-INDEX('[1]Center of Mass'!$B$8:$M$105,MATCH(A5898,'[1]Center of Mass'!$B$8:$B$105,0),10))^2))</f>
        <v>333.68265169939997</v>
      </c>
    </row>
    <row r="5899" spans="1:25">
      <c r="A5899" s="403" t="s">
        <v>24</v>
      </c>
      <c r="B5899" s="403" t="s">
        <v>551</v>
      </c>
      <c r="C5899" s="403" t="s">
        <v>343</v>
      </c>
      <c r="D5899" s="403" t="s">
        <v>344</v>
      </c>
      <c r="E5899" s="403" t="s">
        <v>1455</v>
      </c>
      <c r="F5899" s="403">
        <v>0</v>
      </c>
      <c r="O5899" s="403" t="s">
        <v>345</v>
      </c>
      <c r="R5899" s="403">
        <v>4</v>
      </c>
      <c r="S5899" s="403">
        <v>1.2129000000000001</v>
      </c>
      <c r="T5899" s="403">
        <v>4.4059999999999997</v>
      </c>
      <c r="U5899" s="403">
        <v>16.492000000000001</v>
      </c>
      <c r="V5899" s="403">
        <v>27.800999999999998</v>
      </c>
      <c r="W5899" s="403">
        <v>3.4</v>
      </c>
      <c r="X5899" s="404">
        <v>0.24529999999999999</v>
      </c>
      <c r="Y5899" s="403">
        <f>X5899+(S5899*((U5899-INDEX('[1]Center of Mass'!$B$8:$M$105,MATCH(A5899,'[1]Center of Mass'!$B$8:$B$105,0),9))^2+(V5899-INDEX('[1]Center of Mass'!$B$8:$M$105,MATCH(A5899,'[1]Center of Mass'!$B$8:$B$105,0),10))^2))</f>
        <v>319.11747897859999</v>
      </c>
    </row>
    <row r="5900" spans="1:25">
      <c r="A5900" s="403" t="s">
        <v>24</v>
      </c>
      <c r="B5900" s="403" t="s">
        <v>420</v>
      </c>
      <c r="C5900" s="403" t="s">
        <v>343</v>
      </c>
      <c r="D5900" s="403" t="s">
        <v>344</v>
      </c>
      <c r="E5900" s="403" t="s">
        <v>1455</v>
      </c>
      <c r="F5900" s="403">
        <v>0</v>
      </c>
      <c r="O5900" s="403" t="s">
        <v>345</v>
      </c>
      <c r="R5900" s="403">
        <v>4</v>
      </c>
      <c r="S5900" s="403">
        <v>1.2129000000000001</v>
      </c>
      <c r="T5900" s="403">
        <v>4.4059999999999997</v>
      </c>
      <c r="U5900" s="403">
        <v>17.574999999999999</v>
      </c>
      <c r="V5900" s="403">
        <v>27.800999999999998</v>
      </c>
      <c r="W5900" s="403">
        <v>3.4</v>
      </c>
      <c r="X5900" s="404">
        <v>0.24529999999999999</v>
      </c>
      <c r="Y5900" s="403">
        <f>X5900+(S5900*((U5900-INDEX('[1]Center of Mass'!$B$8:$M$105,MATCH(A5900,'[1]Center of Mass'!$B$8:$B$105,0),9))^2+(V5900-INDEX('[1]Center of Mass'!$B$8:$M$105,MATCH(A5900,'[1]Center of Mass'!$B$8:$B$105,0),10))^2))</f>
        <v>307.41225047090001</v>
      </c>
    </row>
    <row r="5901" spans="1:25">
      <c r="A5901" s="403" t="s">
        <v>24</v>
      </c>
      <c r="B5901" s="403" t="s">
        <v>421</v>
      </c>
      <c r="C5901" s="403" t="s">
        <v>343</v>
      </c>
      <c r="D5901" s="403" t="s">
        <v>344</v>
      </c>
      <c r="E5901" s="403" t="s">
        <v>1455</v>
      </c>
      <c r="F5901" s="403">
        <v>0</v>
      </c>
      <c r="O5901" s="403" t="s">
        <v>345</v>
      </c>
      <c r="R5901" s="403">
        <v>4</v>
      </c>
      <c r="S5901" s="403">
        <v>1.2129000000000001</v>
      </c>
      <c r="T5901" s="403">
        <v>4.4059999999999997</v>
      </c>
      <c r="U5901" s="403">
        <v>18.658000000000001</v>
      </c>
      <c r="V5901" s="403">
        <v>27.800999999999998</v>
      </c>
      <c r="W5901" s="403">
        <v>3.4</v>
      </c>
      <c r="X5901" s="404">
        <v>0.24529999999999999</v>
      </c>
      <c r="Y5901" s="403">
        <f>X5901+(S5901*((U5901-INDEX('[1]Center of Mass'!$B$8:$M$105,MATCH(A5901,'[1]Center of Mass'!$B$8:$B$105,0),9))^2+(V5901-INDEX('[1]Center of Mass'!$B$8:$M$105,MATCH(A5901,'[1]Center of Mass'!$B$8:$B$105,0),10))^2))</f>
        <v>298.55221609939997</v>
      </c>
    </row>
    <row r="5902" spans="1:25">
      <c r="A5902" s="403" t="s">
        <v>24</v>
      </c>
      <c r="B5902" s="403" t="s">
        <v>424</v>
      </c>
      <c r="C5902" s="403" t="s">
        <v>343</v>
      </c>
      <c r="D5902" s="403" t="s">
        <v>344</v>
      </c>
      <c r="E5902" s="403" t="s">
        <v>1455</v>
      </c>
      <c r="F5902" s="403">
        <v>0</v>
      </c>
      <c r="O5902" s="403" t="s">
        <v>345</v>
      </c>
      <c r="R5902" s="403">
        <v>4</v>
      </c>
      <c r="S5902" s="403">
        <v>1.2315</v>
      </c>
      <c r="T5902" s="403">
        <v>4.4390000000000001</v>
      </c>
      <c r="U5902" s="403">
        <v>0.55000000000000004</v>
      </c>
      <c r="V5902" s="403">
        <v>28.920999999999999</v>
      </c>
      <c r="W5902" s="403">
        <v>3.4</v>
      </c>
      <c r="X5902" s="404">
        <v>0.25280999999999998</v>
      </c>
      <c r="Y5902" s="403">
        <f>X5902+(S5902*((U5902-INDEX('[1]Center of Mass'!$B$8:$M$105,MATCH(A5902,'[1]Center of Mass'!$B$8:$B$105,0),9))^2+(V5902-INDEX('[1]Center of Mass'!$B$8:$M$105,MATCH(A5902,'[1]Center of Mass'!$B$8:$B$105,0),10))^2))</f>
        <v>877.30093569900009</v>
      </c>
    </row>
    <row r="5903" spans="1:25">
      <c r="A5903" s="403" t="s">
        <v>24</v>
      </c>
      <c r="B5903" s="403" t="s">
        <v>425</v>
      </c>
      <c r="C5903" s="403" t="s">
        <v>343</v>
      </c>
      <c r="D5903" s="403" t="s">
        <v>344</v>
      </c>
      <c r="E5903" s="403" t="s">
        <v>1455</v>
      </c>
      <c r="F5903" s="403">
        <v>0</v>
      </c>
      <c r="O5903" s="403" t="s">
        <v>345</v>
      </c>
      <c r="R5903" s="403">
        <v>4</v>
      </c>
      <c r="S5903" s="403">
        <v>1.2315</v>
      </c>
      <c r="T5903" s="403">
        <v>4.4390000000000001</v>
      </c>
      <c r="U5903" s="403">
        <v>1.65</v>
      </c>
      <c r="V5903" s="403">
        <v>28.920999999999999</v>
      </c>
      <c r="W5903" s="403">
        <v>3.4</v>
      </c>
      <c r="X5903" s="404">
        <v>0.25280999999999998</v>
      </c>
      <c r="Y5903" s="403">
        <f>X5903+(S5903*((U5903-INDEX('[1]Center of Mass'!$B$8:$M$105,MATCH(A5903,'[1]Center of Mass'!$B$8:$B$105,0),9))^2+(V5903-INDEX('[1]Center of Mass'!$B$8:$M$105,MATCH(A5903,'[1]Center of Mass'!$B$8:$B$105,0),10))^2))</f>
        <v>822.06101799900023</v>
      </c>
    </row>
    <row r="5904" spans="1:25">
      <c r="A5904" s="403" t="s">
        <v>24</v>
      </c>
      <c r="B5904" s="403" t="s">
        <v>426</v>
      </c>
      <c r="C5904" s="403" t="s">
        <v>343</v>
      </c>
      <c r="D5904" s="403" t="s">
        <v>344</v>
      </c>
      <c r="E5904" s="403" t="s">
        <v>1455</v>
      </c>
      <c r="F5904" s="403">
        <v>0</v>
      </c>
      <c r="O5904" s="403" t="s">
        <v>345</v>
      </c>
      <c r="R5904" s="403">
        <v>4</v>
      </c>
      <c r="S5904" s="403">
        <v>1.2315</v>
      </c>
      <c r="T5904" s="403">
        <v>4.4390000000000001</v>
      </c>
      <c r="U5904" s="403">
        <v>2.75</v>
      </c>
      <c r="V5904" s="403">
        <v>28.920999999999999</v>
      </c>
      <c r="W5904" s="403">
        <v>3.4</v>
      </c>
      <c r="X5904" s="404">
        <v>0.25280999999999998</v>
      </c>
      <c r="Y5904" s="403">
        <f>X5904+(S5904*((U5904-INDEX('[1]Center of Mass'!$B$8:$M$105,MATCH(A5904,'[1]Center of Mass'!$B$8:$B$105,0),9))^2+(V5904-INDEX('[1]Center of Mass'!$B$8:$M$105,MATCH(A5904,'[1]Center of Mass'!$B$8:$B$105,0),10))^2))</f>
        <v>769.80133029900003</v>
      </c>
    </row>
    <row r="5905" spans="1:25">
      <c r="A5905" s="403" t="s">
        <v>24</v>
      </c>
      <c r="B5905" s="403" t="s">
        <v>427</v>
      </c>
      <c r="C5905" s="403" t="s">
        <v>343</v>
      </c>
      <c r="D5905" s="403" t="s">
        <v>344</v>
      </c>
      <c r="E5905" s="403" t="s">
        <v>1455</v>
      </c>
      <c r="F5905" s="403">
        <v>0</v>
      </c>
      <c r="O5905" s="403" t="s">
        <v>345</v>
      </c>
      <c r="R5905" s="403">
        <v>4</v>
      </c>
      <c r="S5905" s="403">
        <v>1.0915999999999999</v>
      </c>
      <c r="T5905" s="403">
        <v>4.1890000000000001</v>
      </c>
      <c r="U5905" s="403">
        <v>3.7879999999999998</v>
      </c>
      <c r="V5905" s="403">
        <v>28.920999999999999</v>
      </c>
      <c r="W5905" s="403">
        <v>3.4</v>
      </c>
      <c r="X5905" s="404">
        <v>0.20049</v>
      </c>
      <c r="Y5905" s="403">
        <f>X5905+(S5905*((U5905-INDEX('[1]Center of Mass'!$B$8:$M$105,MATCH(A5905,'[1]Center of Mass'!$B$8:$B$105,0),9))^2+(V5905-INDEX('[1]Center of Mass'!$B$8:$M$105,MATCH(A5905,'[1]Center of Mass'!$B$8:$B$105,0),10))^2))</f>
        <v>641.03783422159995</v>
      </c>
    </row>
    <row r="5906" spans="1:25">
      <c r="A5906" s="403" t="s">
        <v>24</v>
      </c>
      <c r="B5906" s="403" t="s">
        <v>428</v>
      </c>
      <c r="C5906" s="403" t="s">
        <v>343</v>
      </c>
      <c r="D5906" s="403" t="s">
        <v>344</v>
      </c>
      <c r="E5906" s="403" t="s">
        <v>1455</v>
      </c>
      <c r="F5906" s="403">
        <v>0</v>
      </c>
      <c r="O5906" s="403" t="s">
        <v>345</v>
      </c>
      <c r="R5906" s="403">
        <v>4</v>
      </c>
      <c r="S5906" s="403">
        <v>1.0915999999999999</v>
      </c>
      <c r="T5906" s="403">
        <v>4.1890000000000001</v>
      </c>
      <c r="U5906" s="403">
        <v>4.7629999999999999</v>
      </c>
      <c r="V5906" s="403">
        <v>28.920999999999999</v>
      </c>
      <c r="W5906" s="403">
        <v>3.4</v>
      </c>
      <c r="X5906" s="404">
        <v>0.20049</v>
      </c>
      <c r="Y5906" s="403">
        <f>X5906+(S5906*((U5906-INDEX('[1]Center of Mass'!$B$8:$M$105,MATCH(A5906,'[1]Center of Mass'!$B$8:$B$105,0),9))^2+(V5906-INDEX('[1]Center of Mass'!$B$8:$M$105,MATCH(A5906,'[1]Center of Mass'!$B$8:$B$105,0),10))^2))</f>
        <v>604.39683385159992</v>
      </c>
    </row>
    <row r="5907" spans="1:25">
      <c r="A5907" s="403" t="s">
        <v>24</v>
      </c>
      <c r="B5907" s="403" t="s">
        <v>457</v>
      </c>
      <c r="C5907" s="403" t="s">
        <v>343</v>
      </c>
      <c r="D5907" s="403" t="s">
        <v>344</v>
      </c>
      <c r="E5907" s="403" t="s">
        <v>1455</v>
      </c>
      <c r="F5907" s="403">
        <v>0</v>
      </c>
      <c r="O5907" s="403" t="s">
        <v>345</v>
      </c>
      <c r="R5907" s="403">
        <v>4</v>
      </c>
      <c r="S5907" s="403">
        <v>1.0915999999999999</v>
      </c>
      <c r="T5907" s="403">
        <v>4.1890000000000001</v>
      </c>
      <c r="U5907" s="403">
        <v>5.7380000000000004</v>
      </c>
      <c r="V5907" s="403">
        <v>28.920999999999999</v>
      </c>
      <c r="W5907" s="403">
        <v>3.4</v>
      </c>
      <c r="X5907" s="404">
        <v>0.20049</v>
      </c>
      <c r="Y5907" s="403">
        <f>X5907+(S5907*((U5907-INDEX('[1]Center of Mass'!$B$8:$M$105,MATCH(A5907,'[1]Center of Mass'!$B$8:$B$105,0),9))^2+(V5907-INDEX('[1]Center of Mass'!$B$8:$M$105,MATCH(A5907,'[1]Center of Mass'!$B$8:$B$105,0),10))^2))</f>
        <v>569.8312379816</v>
      </c>
    </row>
    <row r="5908" spans="1:25">
      <c r="A5908" s="403" t="s">
        <v>24</v>
      </c>
      <c r="B5908" s="403" t="s">
        <v>429</v>
      </c>
      <c r="C5908" s="403" t="s">
        <v>343</v>
      </c>
      <c r="D5908" s="403" t="s">
        <v>344</v>
      </c>
      <c r="E5908" s="403" t="s">
        <v>1455</v>
      </c>
      <c r="F5908" s="403">
        <v>0</v>
      </c>
      <c r="O5908" s="403" t="s">
        <v>345</v>
      </c>
      <c r="R5908" s="403">
        <v>4</v>
      </c>
      <c r="S5908" s="403">
        <v>1.0915999999999999</v>
      </c>
      <c r="T5908" s="403">
        <v>4.1890000000000001</v>
      </c>
      <c r="U5908" s="403">
        <v>6.7130000000000001</v>
      </c>
      <c r="V5908" s="403">
        <v>28.920999999999999</v>
      </c>
      <c r="W5908" s="403">
        <v>3.4</v>
      </c>
      <c r="X5908" s="404">
        <v>0.20049</v>
      </c>
      <c r="Y5908" s="403">
        <f>X5908+(S5908*((U5908-INDEX('[1]Center of Mass'!$B$8:$M$105,MATCH(A5908,'[1]Center of Mass'!$B$8:$B$105,0),9))^2+(V5908-INDEX('[1]Center of Mass'!$B$8:$M$105,MATCH(A5908,'[1]Center of Mass'!$B$8:$B$105,0),10))^2))</f>
        <v>537.34104661159995</v>
      </c>
    </row>
    <row r="5909" spans="1:25">
      <c r="A5909" s="403" t="s">
        <v>24</v>
      </c>
      <c r="B5909" s="403" t="s">
        <v>909</v>
      </c>
      <c r="C5909" s="403" t="s">
        <v>343</v>
      </c>
      <c r="D5909" s="403" t="s">
        <v>344</v>
      </c>
      <c r="E5909" s="403" t="s">
        <v>1455</v>
      </c>
      <c r="F5909" s="403">
        <v>0</v>
      </c>
      <c r="O5909" s="403" t="s">
        <v>345</v>
      </c>
      <c r="R5909" s="403">
        <v>4</v>
      </c>
      <c r="S5909" s="403">
        <v>1.7912999999999999</v>
      </c>
      <c r="T5909" s="403">
        <v>5.4390000000000001</v>
      </c>
      <c r="U5909" s="403">
        <v>8</v>
      </c>
      <c r="V5909" s="403">
        <v>28.920999999999999</v>
      </c>
      <c r="W5909" s="403">
        <v>3.4</v>
      </c>
      <c r="X5909" s="404">
        <v>0.56923999999999997</v>
      </c>
      <c r="Y5909" s="403">
        <f>X5909+(S5909*((U5909-INDEX('[1]Center of Mass'!$B$8:$M$105,MATCH(A5909,'[1]Center of Mass'!$B$8:$B$105,0),9))^2+(V5909-INDEX('[1]Center of Mass'!$B$8:$M$105,MATCH(A5909,'[1]Center of Mass'!$B$8:$B$105,0),10))^2))</f>
        <v>816.84699852980009</v>
      </c>
    </row>
    <row r="5910" spans="1:25">
      <c r="A5910" s="403" t="s">
        <v>24</v>
      </c>
      <c r="B5910" s="403" t="s">
        <v>430</v>
      </c>
      <c r="C5910" s="403" t="s">
        <v>343</v>
      </c>
      <c r="D5910" s="403" t="s">
        <v>344</v>
      </c>
      <c r="E5910" s="403" t="s">
        <v>1455</v>
      </c>
      <c r="F5910" s="403">
        <v>0</v>
      </c>
      <c r="R5910" s="403">
        <v>4</v>
      </c>
      <c r="S5910" s="403">
        <v>0.78369999999999995</v>
      </c>
      <c r="T5910" s="403">
        <v>3.6389999999999998</v>
      </c>
      <c r="U5910" s="403">
        <v>9.15</v>
      </c>
      <c r="V5910" s="403">
        <v>28.920999999999999</v>
      </c>
      <c r="W5910" s="403">
        <v>3.4</v>
      </c>
      <c r="X5910" s="404">
        <v>0.11386</v>
      </c>
      <c r="Y5910" s="403">
        <f>X5910+(S5910*((U5910-INDEX('[1]Center of Mass'!$B$8:$M$105,MATCH(A5910,'[1]Center of Mass'!$B$8:$B$105,0),9))^2+(V5910-INDEX('[1]Center of Mass'!$B$8:$M$105,MATCH(A5910,'[1]Center of Mass'!$B$8:$B$105,0),10))^2))</f>
        <v>333.96061328020005</v>
      </c>
    </row>
    <row r="5911" spans="1:25">
      <c r="A5911" s="403" t="s">
        <v>24</v>
      </c>
      <c r="B5911" s="403" t="s">
        <v>910</v>
      </c>
      <c r="C5911" s="403" t="s">
        <v>343</v>
      </c>
      <c r="D5911" s="403" t="s">
        <v>344</v>
      </c>
      <c r="E5911" s="403" t="s">
        <v>1455</v>
      </c>
      <c r="F5911" s="403">
        <v>0</v>
      </c>
      <c r="R5911" s="403">
        <v>4</v>
      </c>
      <c r="S5911" s="403">
        <v>1.4554</v>
      </c>
      <c r="T5911" s="403">
        <v>4.8390000000000004</v>
      </c>
      <c r="U5911" s="403">
        <v>10.15</v>
      </c>
      <c r="V5911" s="403">
        <v>28.920999999999999</v>
      </c>
      <c r="W5911" s="403">
        <v>3.4</v>
      </c>
      <c r="X5911" s="404">
        <v>0.35698999999999997</v>
      </c>
      <c r="Y5911" s="403">
        <f>X5911+(S5911*((U5911-INDEX('[1]Center of Mass'!$B$8:$M$105,MATCH(A5911,'[1]Center of Mass'!$B$8:$B$105,0),9))^2+(V5911-INDEX('[1]Center of Mass'!$B$8:$M$105,MATCH(A5911,'[1]Center of Mass'!$B$8:$B$105,0),10))^2))</f>
        <v>585.87888540840015</v>
      </c>
    </row>
    <row r="5912" spans="1:25">
      <c r="A5912" s="403" t="s">
        <v>24</v>
      </c>
      <c r="B5912" s="403" t="s">
        <v>431</v>
      </c>
      <c r="C5912" s="403" t="s">
        <v>343</v>
      </c>
      <c r="D5912" s="403" t="s">
        <v>344</v>
      </c>
      <c r="E5912" s="403" t="s">
        <v>1455</v>
      </c>
      <c r="F5912" s="403">
        <v>0</v>
      </c>
      <c r="O5912" s="403" t="s">
        <v>345</v>
      </c>
      <c r="R5912" s="403">
        <v>4</v>
      </c>
      <c r="S5912" s="403">
        <v>1.0636000000000001</v>
      </c>
      <c r="T5912" s="403">
        <v>4.1390000000000002</v>
      </c>
      <c r="U5912" s="403">
        <v>11.275</v>
      </c>
      <c r="V5912" s="403">
        <v>28.920999999999999</v>
      </c>
      <c r="W5912" s="403">
        <v>3.4</v>
      </c>
      <c r="X5912" s="404">
        <v>0.19108</v>
      </c>
      <c r="Y5912" s="403">
        <f>X5912+(S5912*((U5912-INDEX('[1]Center of Mass'!$B$8:$M$105,MATCH(A5912,'[1]Center of Mass'!$B$8:$B$105,0),9))^2+(V5912-INDEX('[1]Center of Mass'!$B$8:$M$105,MATCH(A5912,'[1]Center of Mass'!$B$8:$B$105,0),10))^2))</f>
        <v>402.29869641560015</v>
      </c>
    </row>
    <row r="5913" spans="1:25">
      <c r="A5913" s="403" t="s">
        <v>24</v>
      </c>
      <c r="B5913" s="403" t="s">
        <v>911</v>
      </c>
      <c r="C5913" s="403" t="s">
        <v>343</v>
      </c>
      <c r="D5913" s="403" t="s">
        <v>344</v>
      </c>
      <c r="E5913" s="403" t="s">
        <v>1455</v>
      </c>
      <c r="F5913" s="403">
        <v>0</v>
      </c>
      <c r="O5913" s="403" t="s">
        <v>345</v>
      </c>
      <c r="R5913" s="403">
        <v>4</v>
      </c>
      <c r="S5913" s="403">
        <v>1.0636000000000001</v>
      </c>
      <c r="T5913" s="403">
        <v>4.1390000000000002</v>
      </c>
      <c r="U5913" s="403">
        <v>12.225</v>
      </c>
      <c r="V5913" s="403">
        <v>28.920999999999999</v>
      </c>
      <c r="W5913" s="403">
        <v>3.4</v>
      </c>
      <c r="X5913" s="404">
        <v>0.19108</v>
      </c>
      <c r="Y5913" s="403">
        <f>X5913+(S5913*((U5913-INDEX('[1]Center of Mass'!$B$8:$M$105,MATCH(A5913,'[1]Center of Mass'!$B$8:$B$105,0),9))^2+(V5913-INDEX('[1]Center of Mass'!$B$8:$M$105,MATCH(A5913,'[1]Center of Mass'!$B$8:$B$105,0),10))^2))</f>
        <v>382.61773565560014</v>
      </c>
    </row>
    <row r="5914" spans="1:25">
      <c r="A5914" s="403" t="s">
        <v>24</v>
      </c>
      <c r="B5914" s="403" t="s">
        <v>912</v>
      </c>
      <c r="C5914" s="403" t="s">
        <v>343</v>
      </c>
      <c r="D5914" s="403" t="s">
        <v>344</v>
      </c>
      <c r="E5914" s="403" t="s">
        <v>1455</v>
      </c>
      <c r="F5914" s="403">
        <v>0</v>
      </c>
      <c r="O5914" s="403" t="s">
        <v>345</v>
      </c>
      <c r="R5914" s="403">
        <v>4</v>
      </c>
      <c r="S5914" s="403">
        <v>1.2129000000000001</v>
      </c>
      <c r="T5914" s="403">
        <v>4.4059999999999997</v>
      </c>
      <c r="U5914" s="403">
        <v>13.242000000000001</v>
      </c>
      <c r="V5914" s="403">
        <v>28.920999999999999</v>
      </c>
      <c r="W5914" s="403">
        <v>3.4</v>
      </c>
      <c r="X5914" s="404">
        <v>0.24529999999999999</v>
      </c>
      <c r="Y5914" s="403">
        <f>X5914+(S5914*((U5914-INDEX('[1]Center of Mass'!$B$8:$M$105,MATCH(A5914,'[1]Center of Mass'!$B$8:$B$105,0),9))^2+(V5914-INDEX('[1]Center of Mass'!$B$8:$M$105,MATCH(A5914,'[1]Center of Mass'!$B$8:$B$105,0),10))^2))</f>
        <v>414.75391623860014</v>
      </c>
    </row>
    <row r="5915" spans="1:25">
      <c r="A5915" s="403" t="s">
        <v>24</v>
      </c>
      <c r="B5915" s="403" t="s">
        <v>432</v>
      </c>
      <c r="C5915" s="403" t="s">
        <v>343</v>
      </c>
      <c r="D5915" s="403" t="s">
        <v>344</v>
      </c>
      <c r="E5915" s="403" t="s">
        <v>1455</v>
      </c>
      <c r="F5915" s="403">
        <v>0</v>
      </c>
      <c r="O5915" s="403" t="s">
        <v>345</v>
      </c>
      <c r="R5915" s="403">
        <v>4</v>
      </c>
      <c r="S5915" s="403">
        <v>1.2129000000000001</v>
      </c>
      <c r="T5915" s="403">
        <v>4.4059999999999997</v>
      </c>
      <c r="U5915" s="403">
        <v>14.324999999999999</v>
      </c>
      <c r="V5915" s="403">
        <v>28.920999999999999</v>
      </c>
      <c r="W5915" s="403">
        <v>3.4</v>
      </c>
      <c r="X5915" s="404">
        <v>0.24529999999999999</v>
      </c>
      <c r="Y5915" s="403">
        <f>X5915+(S5915*((U5915-INDEX('[1]Center of Mass'!$B$8:$M$105,MATCH(A5915,'[1]Center of Mass'!$B$8:$B$105,0),9))^2+(V5915-INDEX('[1]Center of Mass'!$B$8:$M$105,MATCH(A5915,'[1]Center of Mass'!$B$8:$B$105,0),10))^2))</f>
        <v>394.51047818090012</v>
      </c>
    </row>
    <row r="5916" spans="1:25">
      <c r="A5916" s="403" t="s">
        <v>24</v>
      </c>
      <c r="B5916" s="403" t="s">
        <v>913</v>
      </c>
      <c r="C5916" s="403" t="s">
        <v>343</v>
      </c>
      <c r="D5916" s="403" t="s">
        <v>344</v>
      </c>
      <c r="E5916" s="403" t="s">
        <v>1455</v>
      </c>
      <c r="F5916" s="403">
        <v>0</v>
      </c>
      <c r="O5916" s="403" t="s">
        <v>345</v>
      </c>
      <c r="R5916" s="403">
        <v>4</v>
      </c>
      <c r="S5916" s="403">
        <v>1.2129000000000001</v>
      </c>
      <c r="T5916" s="403">
        <v>4.4059999999999997</v>
      </c>
      <c r="U5916" s="403">
        <v>15.407999999999999</v>
      </c>
      <c r="V5916" s="403">
        <v>28.920999999999999</v>
      </c>
      <c r="W5916" s="403">
        <v>3.4</v>
      </c>
      <c r="X5916" s="404">
        <v>0.24529999999999999</v>
      </c>
      <c r="Y5916" s="403">
        <f>X5916+(S5916*((U5916-INDEX('[1]Center of Mass'!$B$8:$M$105,MATCH(A5916,'[1]Center of Mass'!$B$8:$B$105,0),9))^2+(V5916-INDEX('[1]Center of Mass'!$B$8:$M$105,MATCH(A5916,'[1]Center of Mass'!$B$8:$B$105,0),10))^2))</f>
        <v>377.11223425940011</v>
      </c>
    </row>
    <row r="5917" spans="1:25">
      <c r="A5917" s="403" t="s">
        <v>24</v>
      </c>
      <c r="B5917" s="403" t="s">
        <v>433</v>
      </c>
      <c r="C5917" s="403" t="s">
        <v>343</v>
      </c>
      <c r="D5917" s="403" t="s">
        <v>344</v>
      </c>
      <c r="E5917" s="403" t="s">
        <v>1455</v>
      </c>
      <c r="F5917" s="403">
        <v>0</v>
      </c>
      <c r="O5917" s="403" t="s">
        <v>345</v>
      </c>
      <c r="R5917" s="403">
        <v>4</v>
      </c>
      <c r="S5917" s="403">
        <v>1.2129000000000001</v>
      </c>
      <c r="T5917" s="403">
        <v>4.4059999999999997</v>
      </c>
      <c r="U5917" s="403">
        <v>16.492000000000001</v>
      </c>
      <c r="V5917" s="403">
        <v>28.920999999999999</v>
      </c>
      <c r="W5917" s="403">
        <v>3.4</v>
      </c>
      <c r="X5917" s="404">
        <v>0.24529999999999999</v>
      </c>
      <c r="Y5917" s="403">
        <f>X5917+(S5917*((U5917-INDEX('[1]Center of Mass'!$B$8:$M$105,MATCH(A5917,'[1]Center of Mass'!$B$8:$B$105,0),9))^2+(V5917-INDEX('[1]Center of Mass'!$B$8:$M$105,MATCH(A5917,'[1]Center of Mass'!$B$8:$B$105,0),10))^2))</f>
        <v>362.54706153860013</v>
      </c>
    </row>
    <row r="5918" spans="1:25">
      <c r="A5918" s="403" t="s">
        <v>24</v>
      </c>
      <c r="B5918" s="403" t="s">
        <v>872</v>
      </c>
      <c r="C5918" s="403" t="s">
        <v>343</v>
      </c>
      <c r="D5918" s="403" t="s">
        <v>344</v>
      </c>
      <c r="E5918" s="403" t="s">
        <v>1455</v>
      </c>
      <c r="F5918" s="403">
        <v>0</v>
      </c>
      <c r="O5918" s="403" t="s">
        <v>345</v>
      </c>
      <c r="R5918" s="403">
        <v>4</v>
      </c>
      <c r="S5918" s="403">
        <v>1.2129000000000001</v>
      </c>
      <c r="T5918" s="403">
        <v>4.4059999999999997</v>
      </c>
      <c r="U5918" s="403">
        <v>17.574999999999999</v>
      </c>
      <c r="V5918" s="403">
        <v>28.920999999999999</v>
      </c>
      <c r="W5918" s="403">
        <v>3.4</v>
      </c>
      <c r="X5918" s="404">
        <v>0.24529999999999999</v>
      </c>
      <c r="Y5918" s="403">
        <f>X5918+(S5918*((U5918-INDEX('[1]Center of Mass'!$B$8:$M$105,MATCH(A5918,'[1]Center of Mass'!$B$8:$B$105,0),9))^2+(V5918-INDEX('[1]Center of Mass'!$B$8:$M$105,MATCH(A5918,'[1]Center of Mass'!$B$8:$B$105,0),10))^2))</f>
        <v>350.84183303090015</v>
      </c>
    </row>
    <row r="5919" spans="1:25">
      <c r="A5919" s="403" t="s">
        <v>24</v>
      </c>
      <c r="B5919" s="403" t="s">
        <v>434</v>
      </c>
      <c r="C5919" s="403" t="s">
        <v>343</v>
      </c>
      <c r="D5919" s="403" t="s">
        <v>344</v>
      </c>
      <c r="E5919" s="403" t="s">
        <v>1455</v>
      </c>
      <c r="F5919" s="403">
        <v>0</v>
      </c>
      <c r="O5919" s="403" t="s">
        <v>345</v>
      </c>
      <c r="R5919" s="403">
        <v>4</v>
      </c>
      <c r="S5919" s="403">
        <v>1.2129000000000001</v>
      </c>
      <c r="T5919" s="403">
        <v>4.4059999999999997</v>
      </c>
      <c r="U5919" s="403">
        <v>18.658000000000001</v>
      </c>
      <c r="V5919" s="403">
        <v>28.920999999999999</v>
      </c>
      <c r="W5919" s="403">
        <v>3.4</v>
      </c>
      <c r="X5919" s="404">
        <v>0.24529999999999999</v>
      </c>
      <c r="Y5919" s="403">
        <f>X5919+(S5919*((U5919-INDEX('[1]Center of Mass'!$B$8:$M$105,MATCH(A5919,'[1]Center of Mass'!$B$8:$B$105,0),9))^2+(V5919-INDEX('[1]Center of Mass'!$B$8:$M$105,MATCH(A5919,'[1]Center of Mass'!$B$8:$B$105,0),10))^2))</f>
        <v>341.98179865940011</v>
      </c>
    </row>
    <row r="5920" spans="1:25">
      <c r="A5920" s="403" t="s">
        <v>24</v>
      </c>
      <c r="B5920" s="403" t="s">
        <v>436</v>
      </c>
      <c r="C5920" s="403" t="s">
        <v>343</v>
      </c>
      <c r="D5920" s="403" t="s">
        <v>344</v>
      </c>
      <c r="E5920" s="403" t="s">
        <v>1455</v>
      </c>
      <c r="F5920" s="403">
        <v>0</v>
      </c>
      <c r="O5920" s="403" t="s">
        <v>345</v>
      </c>
      <c r="R5920" s="403">
        <v>4</v>
      </c>
      <c r="S5920" s="403">
        <v>1.2315</v>
      </c>
      <c r="T5920" s="403">
        <v>4.4390000000000001</v>
      </c>
      <c r="U5920" s="403">
        <v>0.55000000000000004</v>
      </c>
      <c r="V5920" s="403">
        <v>30.04</v>
      </c>
      <c r="W5920" s="403">
        <v>3.4</v>
      </c>
      <c r="X5920" s="404">
        <v>0.25280999999999998</v>
      </c>
      <c r="Y5920" s="403">
        <f>X5920+(S5920*((U5920-INDEX('[1]Center of Mass'!$B$8:$M$105,MATCH(A5920,'[1]Center of Mass'!$B$8:$B$105,0),9))^2+(V5920-INDEX('[1]Center of Mass'!$B$8:$M$105,MATCH(A5920,'[1]Center of Mass'!$B$8:$B$105,0),10))^2))</f>
        <v>924.44259683550001</v>
      </c>
    </row>
    <row r="5921" spans="1:25">
      <c r="A5921" s="403" t="s">
        <v>24</v>
      </c>
      <c r="B5921" s="403" t="s">
        <v>552</v>
      </c>
      <c r="C5921" s="403" t="s">
        <v>343</v>
      </c>
      <c r="D5921" s="403" t="s">
        <v>344</v>
      </c>
      <c r="E5921" s="403" t="s">
        <v>1455</v>
      </c>
      <c r="F5921" s="403">
        <v>0</v>
      </c>
      <c r="O5921" s="403" t="s">
        <v>345</v>
      </c>
      <c r="R5921" s="403">
        <v>4</v>
      </c>
      <c r="S5921" s="403">
        <v>1.2315</v>
      </c>
      <c r="T5921" s="403">
        <v>4.4390000000000001</v>
      </c>
      <c r="U5921" s="403">
        <v>1.65</v>
      </c>
      <c r="V5921" s="403">
        <v>30.04</v>
      </c>
      <c r="W5921" s="403">
        <v>3.4</v>
      </c>
      <c r="X5921" s="404">
        <v>0.25280999999999998</v>
      </c>
      <c r="Y5921" s="403">
        <f>X5921+(S5921*((U5921-INDEX('[1]Center of Mass'!$B$8:$M$105,MATCH(A5921,'[1]Center of Mass'!$B$8:$B$105,0),9))^2+(V5921-INDEX('[1]Center of Mass'!$B$8:$M$105,MATCH(A5921,'[1]Center of Mass'!$B$8:$B$105,0),10))^2))</f>
        <v>869.20267913550026</v>
      </c>
    </row>
    <row r="5922" spans="1:25">
      <c r="A5922" s="403" t="s">
        <v>24</v>
      </c>
      <c r="B5922" s="403" t="s">
        <v>437</v>
      </c>
      <c r="C5922" s="403" t="s">
        <v>343</v>
      </c>
      <c r="D5922" s="403" t="s">
        <v>344</v>
      </c>
      <c r="E5922" s="403" t="s">
        <v>1455</v>
      </c>
      <c r="F5922" s="403">
        <v>0</v>
      </c>
      <c r="O5922" s="403" t="s">
        <v>345</v>
      </c>
      <c r="R5922" s="403">
        <v>4</v>
      </c>
      <c r="S5922" s="403">
        <v>1.2315</v>
      </c>
      <c r="T5922" s="403">
        <v>4.4390000000000001</v>
      </c>
      <c r="U5922" s="403">
        <v>2.75</v>
      </c>
      <c r="V5922" s="403">
        <v>30.04</v>
      </c>
      <c r="W5922" s="403">
        <v>3.4</v>
      </c>
      <c r="X5922" s="404">
        <v>0.25280999999999998</v>
      </c>
      <c r="Y5922" s="403">
        <f>X5922+(S5922*((U5922-INDEX('[1]Center of Mass'!$B$8:$M$105,MATCH(A5922,'[1]Center of Mass'!$B$8:$B$105,0),9))^2+(V5922-INDEX('[1]Center of Mass'!$B$8:$M$105,MATCH(A5922,'[1]Center of Mass'!$B$8:$B$105,0),10))^2))</f>
        <v>816.94299143549995</v>
      </c>
    </row>
    <row r="5923" spans="1:25">
      <c r="A5923" s="403" t="s">
        <v>24</v>
      </c>
      <c r="B5923" s="403" t="s">
        <v>553</v>
      </c>
      <c r="C5923" s="403" t="s">
        <v>343</v>
      </c>
      <c r="D5923" s="403" t="s">
        <v>344</v>
      </c>
      <c r="E5923" s="403" t="s">
        <v>1455</v>
      </c>
      <c r="F5923" s="403">
        <v>0</v>
      </c>
      <c r="O5923" s="403" t="s">
        <v>345</v>
      </c>
      <c r="R5923" s="403">
        <v>4</v>
      </c>
      <c r="S5923" s="403">
        <v>1.0915999999999999</v>
      </c>
      <c r="T5923" s="403">
        <v>4.1890000000000001</v>
      </c>
      <c r="U5923" s="403">
        <v>3.7879999999999998</v>
      </c>
      <c r="V5923" s="403">
        <v>30.04</v>
      </c>
      <c r="W5923" s="403">
        <v>3.4</v>
      </c>
      <c r="X5923" s="404">
        <v>0.20049</v>
      </c>
      <c r="Y5923" s="403">
        <f>X5923+(S5923*((U5923-INDEX('[1]Center of Mass'!$B$8:$M$105,MATCH(A5923,'[1]Center of Mass'!$B$8:$B$105,0),9))^2+(V5923-INDEX('[1]Center of Mass'!$B$8:$M$105,MATCH(A5923,'[1]Center of Mass'!$B$8:$B$105,0),10))^2))</f>
        <v>682.82414140519995</v>
      </c>
    </row>
    <row r="5924" spans="1:25">
      <c r="A5924" s="403" t="s">
        <v>24</v>
      </c>
      <c r="B5924" s="403" t="s">
        <v>554</v>
      </c>
      <c r="C5924" s="403" t="s">
        <v>343</v>
      </c>
      <c r="D5924" s="403" t="s">
        <v>344</v>
      </c>
      <c r="E5924" s="403" t="s">
        <v>1455</v>
      </c>
      <c r="F5924" s="403">
        <v>0</v>
      </c>
      <c r="O5924" s="403" t="s">
        <v>345</v>
      </c>
      <c r="R5924" s="403">
        <v>4</v>
      </c>
      <c r="S5924" s="403">
        <v>1.0915999999999999</v>
      </c>
      <c r="T5924" s="403">
        <v>4.1890000000000001</v>
      </c>
      <c r="U5924" s="403">
        <v>4.7629999999999999</v>
      </c>
      <c r="V5924" s="403">
        <v>30.04</v>
      </c>
      <c r="W5924" s="403">
        <v>3.4</v>
      </c>
      <c r="X5924" s="404">
        <v>0.20049</v>
      </c>
      <c r="Y5924" s="403">
        <f>X5924+(S5924*((U5924-INDEX('[1]Center of Mass'!$B$8:$M$105,MATCH(A5924,'[1]Center of Mass'!$B$8:$B$105,0),9))^2+(V5924-INDEX('[1]Center of Mass'!$B$8:$M$105,MATCH(A5924,'[1]Center of Mass'!$B$8:$B$105,0),10))^2))</f>
        <v>646.18314103519992</v>
      </c>
    </row>
    <row r="5925" spans="1:25">
      <c r="A5925" s="403" t="s">
        <v>24</v>
      </c>
      <c r="B5925" s="403" t="s">
        <v>555</v>
      </c>
      <c r="C5925" s="403" t="s">
        <v>343</v>
      </c>
      <c r="D5925" s="403" t="s">
        <v>344</v>
      </c>
      <c r="E5925" s="403" t="s">
        <v>1455</v>
      </c>
      <c r="F5925" s="403">
        <v>0</v>
      </c>
      <c r="O5925" s="403" t="s">
        <v>345</v>
      </c>
      <c r="R5925" s="403">
        <v>4</v>
      </c>
      <c r="S5925" s="403">
        <v>1.0915999999999999</v>
      </c>
      <c r="T5925" s="403">
        <v>4.1890000000000001</v>
      </c>
      <c r="U5925" s="403">
        <v>5.7380000000000004</v>
      </c>
      <c r="V5925" s="403">
        <v>30.04</v>
      </c>
      <c r="W5925" s="403">
        <v>3.4</v>
      </c>
      <c r="X5925" s="404">
        <v>0.20049</v>
      </c>
      <c r="Y5925" s="403">
        <f>X5925+(S5925*((U5925-INDEX('[1]Center of Mass'!$B$8:$M$105,MATCH(A5925,'[1]Center of Mass'!$B$8:$B$105,0),9))^2+(V5925-INDEX('[1]Center of Mass'!$B$8:$M$105,MATCH(A5925,'[1]Center of Mass'!$B$8:$B$105,0),10))^2))</f>
        <v>611.61754516519989</v>
      </c>
    </row>
    <row r="5926" spans="1:25">
      <c r="A5926" s="403" t="s">
        <v>24</v>
      </c>
      <c r="B5926" s="403" t="s">
        <v>556</v>
      </c>
      <c r="C5926" s="403" t="s">
        <v>343</v>
      </c>
      <c r="D5926" s="403" t="s">
        <v>344</v>
      </c>
      <c r="E5926" s="403" t="s">
        <v>1455</v>
      </c>
      <c r="F5926" s="403">
        <v>0</v>
      </c>
      <c r="O5926" s="403" t="s">
        <v>345</v>
      </c>
      <c r="R5926" s="403">
        <v>4</v>
      </c>
      <c r="S5926" s="403">
        <v>1.0915999999999999</v>
      </c>
      <c r="T5926" s="403">
        <v>4.1890000000000001</v>
      </c>
      <c r="U5926" s="403">
        <v>6.7130000000000001</v>
      </c>
      <c r="V5926" s="403">
        <v>30.04</v>
      </c>
      <c r="W5926" s="403">
        <v>3.4</v>
      </c>
      <c r="X5926" s="404">
        <v>0.20049</v>
      </c>
      <c r="Y5926" s="403">
        <f>X5926+(S5926*((U5926-INDEX('[1]Center of Mass'!$B$8:$M$105,MATCH(A5926,'[1]Center of Mass'!$B$8:$B$105,0),9))^2+(V5926-INDEX('[1]Center of Mass'!$B$8:$M$105,MATCH(A5926,'[1]Center of Mass'!$B$8:$B$105,0),10))^2))</f>
        <v>579.12735379519995</v>
      </c>
    </row>
    <row r="5927" spans="1:25">
      <c r="A5927" s="403" t="s">
        <v>24</v>
      </c>
      <c r="B5927" s="403" t="s">
        <v>557</v>
      </c>
      <c r="C5927" s="403" t="s">
        <v>343</v>
      </c>
      <c r="D5927" s="403" t="s">
        <v>344</v>
      </c>
      <c r="E5927" s="403" t="s">
        <v>1455</v>
      </c>
      <c r="F5927" s="403">
        <v>0</v>
      </c>
      <c r="O5927" s="403" t="s">
        <v>345</v>
      </c>
      <c r="R5927" s="403">
        <v>4</v>
      </c>
      <c r="S5927" s="403">
        <v>1.7912999999999999</v>
      </c>
      <c r="T5927" s="403">
        <v>5.4390000000000001</v>
      </c>
      <c r="U5927" s="403">
        <v>8</v>
      </c>
      <c r="V5927" s="403">
        <v>30.04</v>
      </c>
      <c r="W5927" s="403">
        <v>3.4</v>
      </c>
      <c r="X5927" s="404">
        <v>0.56923999999999997</v>
      </c>
      <c r="Y5927" s="403">
        <f>X5927+(S5927*((U5927-INDEX('[1]Center of Mass'!$B$8:$M$105,MATCH(A5927,'[1]Center of Mass'!$B$8:$B$105,0),9))^2+(V5927-INDEX('[1]Center of Mass'!$B$8:$M$105,MATCH(A5927,'[1]Center of Mass'!$B$8:$B$105,0),10))^2))</f>
        <v>885.41773145210004</v>
      </c>
    </row>
    <row r="5928" spans="1:25">
      <c r="A5928" s="403" t="s">
        <v>24</v>
      </c>
      <c r="B5928" s="403" t="s">
        <v>581</v>
      </c>
      <c r="C5928" s="403" t="s">
        <v>343</v>
      </c>
      <c r="D5928" s="403" t="s">
        <v>344</v>
      </c>
      <c r="E5928" s="403" t="s">
        <v>1455</v>
      </c>
      <c r="F5928" s="403">
        <v>0</v>
      </c>
      <c r="R5928" s="403">
        <v>4</v>
      </c>
      <c r="S5928" s="403">
        <v>0.78369999999999995</v>
      </c>
      <c r="T5928" s="403">
        <v>3.6389999999999998</v>
      </c>
      <c r="U5928" s="403">
        <v>9.15</v>
      </c>
      <c r="V5928" s="403">
        <v>30.04</v>
      </c>
      <c r="W5928" s="403">
        <v>3.4</v>
      </c>
      <c r="X5928" s="404">
        <v>0.11386</v>
      </c>
      <c r="Y5928" s="403">
        <f>X5928+(S5928*((U5928-INDEX('[1]Center of Mass'!$B$8:$M$105,MATCH(A5928,'[1]Center of Mass'!$B$8:$B$105,0),9))^2+(V5928-INDEX('[1]Center of Mass'!$B$8:$M$105,MATCH(A5928,'[1]Center of Mass'!$B$8:$B$105,0),10))^2))</f>
        <v>363.96054818289997</v>
      </c>
    </row>
    <row r="5929" spans="1:25">
      <c r="A5929" s="403" t="s">
        <v>24</v>
      </c>
      <c r="B5929" s="403" t="s">
        <v>582</v>
      </c>
      <c r="C5929" s="403" t="s">
        <v>343</v>
      </c>
      <c r="D5929" s="403" t="s">
        <v>344</v>
      </c>
      <c r="E5929" s="403" t="s">
        <v>1455</v>
      </c>
      <c r="F5929" s="403">
        <v>0</v>
      </c>
      <c r="R5929" s="403">
        <v>4</v>
      </c>
      <c r="S5929" s="403">
        <v>1.4554</v>
      </c>
      <c r="T5929" s="403">
        <v>4.8390000000000004</v>
      </c>
      <c r="U5929" s="403">
        <v>10.15</v>
      </c>
      <c r="V5929" s="403">
        <v>30.04</v>
      </c>
      <c r="W5929" s="403">
        <v>3.4</v>
      </c>
      <c r="X5929" s="404">
        <v>0.35698999999999997</v>
      </c>
      <c r="Y5929" s="403">
        <f>X5929+(S5929*((U5929-INDEX('[1]Center of Mass'!$B$8:$M$105,MATCH(A5929,'[1]Center of Mass'!$B$8:$B$105,0),9))^2+(V5929-INDEX('[1]Center of Mass'!$B$8:$M$105,MATCH(A5929,'[1]Center of Mass'!$B$8:$B$105,0),10))^2))</f>
        <v>641.59140966180007</v>
      </c>
    </row>
    <row r="5930" spans="1:25">
      <c r="A5930" s="403" t="s">
        <v>24</v>
      </c>
      <c r="B5930" s="403" t="s">
        <v>583</v>
      </c>
      <c r="C5930" s="403" t="s">
        <v>343</v>
      </c>
      <c r="D5930" s="403" t="s">
        <v>344</v>
      </c>
      <c r="E5930" s="403" t="s">
        <v>1455</v>
      </c>
      <c r="F5930" s="403">
        <v>0</v>
      </c>
      <c r="O5930" s="403" t="s">
        <v>345</v>
      </c>
      <c r="R5930" s="403">
        <v>4</v>
      </c>
      <c r="S5930" s="403">
        <v>1.0636000000000001</v>
      </c>
      <c r="T5930" s="403">
        <v>4.1390000000000002</v>
      </c>
      <c r="U5930" s="403">
        <v>11.275</v>
      </c>
      <c r="V5930" s="403">
        <v>30.04</v>
      </c>
      <c r="W5930" s="403">
        <v>3.4</v>
      </c>
      <c r="X5930" s="404">
        <v>0.19108</v>
      </c>
      <c r="Y5930" s="403">
        <f>X5930+(S5930*((U5930-INDEX('[1]Center of Mass'!$B$8:$M$105,MATCH(A5930,'[1]Center of Mass'!$B$8:$B$105,0),9))^2+(V5930-INDEX('[1]Center of Mass'!$B$8:$M$105,MATCH(A5930,'[1]Center of Mass'!$B$8:$B$105,0),10))^2))</f>
        <v>443.01316721120008</v>
      </c>
    </row>
    <row r="5931" spans="1:25">
      <c r="A5931" s="403" t="s">
        <v>24</v>
      </c>
      <c r="B5931" s="403" t="s">
        <v>853</v>
      </c>
      <c r="C5931" s="403" t="s">
        <v>343</v>
      </c>
      <c r="D5931" s="403" t="s">
        <v>344</v>
      </c>
      <c r="E5931" s="403" t="s">
        <v>1455</v>
      </c>
      <c r="F5931" s="403">
        <v>0</v>
      </c>
      <c r="O5931" s="403" t="s">
        <v>345</v>
      </c>
      <c r="R5931" s="403">
        <v>4</v>
      </c>
      <c r="S5931" s="403">
        <v>1.0636000000000001</v>
      </c>
      <c r="T5931" s="403">
        <v>4.1390000000000002</v>
      </c>
      <c r="U5931" s="403">
        <v>12.225</v>
      </c>
      <c r="V5931" s="403">
        <v>30.04</v>
      </c>
      <c r="W5931" s="403">
        <v>3.4</v>
      </c>
      <c r="X5931" s="404">
        <v>0.19108</v>
      </c>
      <c r="Y5931" s="403">
        <f>X5931+(S5931*((U5931-INDEX('[1]Center of Mass'!$B$8:$M$105,MATCH(A5931,'[1]Center of Mass'!$B$8:$B$105,0),9))^2+(V5931-INDEX('[1]Center of Mass'!$B$8:$M$105,MATCH(A5931,'[1]Center of Mass'!$B$8:$B$105,0),10))^2))</f>
        <v>423.33220645120008</v>
      </c>
    </row>
    <row r="5932" spans="1:25">
      <c r="A5932" s="403" t="s">
        <v>24</v>
      </c>
      <c r="B5932" s="403" t="s">
        <v>914</v>
      </c>
      <c r="C5932" s="403" t="s">
        <v>343</v>
      </c>
      <c r="D5932" s="403" t="s">
        <v>344</v>
      </c>
      <c r="E5932" s="403" t="s">
        <v>1455</v>
      </c>
      <c r="F5932" s="403">
        <v>0</v>
      </c>
      <c r="O5932" s="403" t="s">
        <v>345</v>
      </c>
      <c r="R5932" s="403">
        <v>4</v>
      </c>
      <c r="S5932" s="403">
        <v>1.2129000000000001</v>
      </c>
      <c r="T5932" s="403">
        <v>4.4059999999999997</v>
      </c>
      <c r="U5932" s="403">
        <v>13.242000000000001</v>
      </c>
      <c r="V5932" s="403">
        <v>30.04</v>
      </c>
      <c r="W5932" s="403">
        <v>3.4</v>
      </c>
      <c r="X5932" s="404">
        <v>0.24529999999999999</v>
      </c>
      <c r="Y5932" s="403">
        <f>X5932+(S5932*((U5932-INDEX('[1]Center of Mass'!$B$8:$M$105,MATCH(A5932,'[1]Center of Mass'!$B$8:$B$105,0),9))^2+(V5932-INDEX('[1]Center of Mass'!$B$8:$M$105,MATCH(A5932,'[1]Center of Mass'!$B$8:$B$105,0),10))^2))</f>
        <v>461.18357177450008</v>
      </c>
    </row>
    <row r="5933" spans="1:25">
      <c r="A5933" s="403" t="s">
        <v>24</v>
      </c>
      <c r="B5933" s="403" t="s">
        <v>873</v>
      </c>
      <c r="C5933" s="403" t="s">
        <v>343</v>
      </c>
      <c r="D5933" s="403" t="s">
        <v>344</v>
      </c>
      <c r="E5933" s="403" t="s">
        <v>1455</v>
      </c>
      <c r="F5933" s="403">
        <v>0</v>
      </c>
      <c r="O5933" s="403" t="s">
        <v>345</v>
      </c>
      <c r="R5933" s="403">
        <v>4</v>
      </c>
      <c r="S5933" s="403">
        <v>1.2129000000000001</v>
      </c>
      <c r="T5933" s="403">
        <v>4.4059999999999997</v>
      </c>
      <c r="U5933" s="403">
        <v>14.324999999999999</v>
      </c>
      <c r="V5933" s="403">
        <v>30.04</v>
      </c>
      <c r="W5933" s="403">
        <v>3.4</v>
      </c>
      <c r="X5933" s="404">
        <v>0.24529999999999999</v>
      </c>
      <c r="Y5933" s="403">
        <f>X5933+(S5933*((U5933-INDEX('[1]Center of Mass'!$B$8:$M$105,MATCH(A5933,'[1]Center of Mass'!$B$8:$B$105,0),9))^2+(V5933-INDEX('[1]Center of Mass'!$B$8:$M$105,MATCH(A5933,'[1]Center of Mass'!$B$8:$B$105,0),10))^2))</f>
        <v>440.94013371680006</v>
      </c>
    </row>
    <row r="5934" spans="1:25">
      <c r="A5934" s="403" t="s">
        <v>24</v>
      </c>
      <c r="B5934" s="403" t="s">
        <v>919</v>
      </c>
      <c r="C5934" s="403" t="s">
        <v>343</v>
      </c>
      <c r="D5934" s="403" t="s">
        <v>344</v>
      </c>
      <c r="E5934" s="403" t="s">
        <v>1455</v>
      </c>
      <c r="F5934" s="403">
        <v>0</v>
      </c>
      <c r="O5934" s="403" t="s">
        <v>345</v>
      </c>
      <c r="R5934" s="403">
        <v>4</v>
      </c>
      <c r="S5934" s="403">
        <v>1.2129000000000001</v>
      </c>
      <c r="T5934" s="403">
        <v>4.4059999999999997</v>
      </c>
      <c r="U5934" s="403">
        <v>15.407999999999999</v>
      </c>
      <c r="V5934" s="403">
        <v>30.04</v>
      </c>
      <c r="W5934" s="403">
        <v>3.4</v>
      </c>
      <c r="X5934" s="404">
        <v>0.24529999999999999</v>
      </c>
      <c r="Y5934" s="403">
        <f>X5934+(S5934*((U5934-INDEX('[1]Center of Mass'!$B$8:$M$105,MATCH(A5934,'[1]Center of Mass'!$B$8:$B$105,0),9))^2+(V5934-INDEX('[1]Center of Mass'!$B$8:$M$105,MATCH(A5934,'[1]Center of Mass'!$B$8:$B$105,0),10))^2))</f>
        <v>423.54188979530005</v>
      </c>
    </row>
    <row r="5935" spans="1:25">
      <c r="A5935" s="403" t="s">
        <v>24</v>
      </c>
      <c r="B5935" s="403" t="s">
        <v>920</v>
      </c>
      <c r="C5935" s="403" t="s">
        <v>343</v>
      </c>
      <c r="D5935" s="403" t="s">
        <v>344</v>
      </c>
      <c r="E5935" s="403" t="s">
        <v>1455</v>
      </c>
      <c r="F5935" s="403">
        <v>0</v>
      </c>
      <c r="O5935" s="403" t="s">
        <v>345</v>
      </c>
      <c r="R5935" s="403">
        <v>4</v>
      </c>
      <c r="S5935" s="403">
        <v>1.2129000000000001</v>
      </c>
      <c r="T5935" s="403">
        <v>4.4059999999999997</v>
      </c>
      <c r="U5935" s="403">
        <v>16.492000000000001</v>
      </c>
      <c r="V5935" s="403">
        <v>30.04</v>
      </c>
      <c r="W5935" s="403">
        <v>3.4</v>
      </c>
      <c r="X5935" s="404">
        <v>0.24529999999999999</v>
      </c>
      <c r="Y5935" s="403">
        <f>X5935+(S5935*((U5935-INDEX('[1]Center of Mass'!$B$8:$M$105,MATCH(A5935,'[1]Center of Mass'!$B$8:$B$105,0),9))^2+(V5935-INDEX('[1]Center of Mass'!$B$8:$M$105,MATCH(A5935,'[1]Center of Mass'!$B$8:$B$105,0),10))^2))</f>
        <v>408.97671707450007</v>
      </c>
    </row>
    <row r="5936" spans="1:25">
      <c r="A5936" s="403" t="s">
        <v>24</v>
      </c>
      <c r="B5936" s="403" t="s">
        <v>921</v>
      </c>
      <c r="C5936" s="403" t="s">
        <v>343</v>
      </c>
      <c r="D5936" s="403" t="s">
        <v>344</v>
      </c>
      <c r="E5936" s="403" t="s">
        <v>1455</v>
      </c>
      <c r="F5936" s="403">
        <v>0</v>
      </c>
      <c r="O5936" s="403" t="s">
        <v>345</v>
      </c>
      <c r="R5936" s="403">
        <v>4</v>
      </c>
      <c r="S5936" s="403">
        <v>1.2129000000000001</v>
      </c>
      <c r="T5936" s="403">
        <v>4.4059999999999997</v>
      </c>
      <c r="U5936" s="403">
        <v>17.574999999999999</v>
      </c>
      <c r="V5936" s="403">
        <v>30.04</v>
      </c>
      <c r="W5936" s="403">
        <v>3.4</v>
      </c>
      <c r="X5936" s="404">
        <v>0.24529999999999999</v>
      </c>
      <c r="Y5936" s="403">
        <f>X5936+(S5936*((U5936-INDEX('[1]Center of Mass'!$B$8:$M$105,MATCH(A5936,'[1]Center of Mass'!$B$8:$B$105,0),9))^2+(V5936-INDEX('[1]Center of Mass'!$B$8:$M$105,MATCH(A5936,'[1]Center of Mass'!$B$8:$B$105,0),10))^2))</f>
        <v>397.27148856680009</v>
      </c>
    </row>
    <row r="5937" spans="1:25">
      <c r="A5937" s="403" t="s">
        <v>24</v>
      </c>
      <c r="B5937" s="403" t="s">
        <v>874</v>
      </c>
      <c r="C5937" s="403" t="s">
        <v>343</v>
      </c>
      <c r="D5937" s="403" t="s">
        <v>344</v>
      </c>
      <c r="E5937" s="403" t="s">
        <v>1455</v>
      </c>
      <c r="F5937" s="403">
        <v>0</v>
      </c>
      <c r="O5937" s="403" t="s">
        <v>345</v>
      </c>
      <c r="R5937" s="403">
        <v>4</v>
      </c>
      <c r="S5937" s="403">
        <v>1.2129000000000001</v>
      </c>
      <c r="T5937" s="403">
        <v>4.4059999999999997</v>
      </c>
      <c r="U5937" s="403">
        <v>18.658000000000001</v>
      </c>
      <c r="V5937" s="403">
        <v>30.04</v>
      </c>
      <c r="W5937" s="403">
        <v>3.4</v>
      </c>
      <c r="X5937" s="404">
        <v>0.24529999999999999</v>
      </c>
      <c r="Y5937" s="403">
        <f>X5937+(S5937*((U5937-INDEX('[1]Center of Mass'!$B$8:$M$105,MATCH(A5937,'[1]Center of Mass'!$B$8:$B$105,0),9))^2+(V5937-INDEX('[1]Center of Mass'!$B$8:$M$105,MATCH(A5937,'[1]Center of Mass'!$B$8:$B$105,0),10))^2))</f>
        <v>388.41145419530005</v>
      </c>
    </row>
    <row r="5938" spans="1:25">
      <c r="A5938" s="403" t="s">
        <v>24</v>
      </c>
      <c r="B5938" s="403" t="s">
        <v>875</v>
      </c>
      <c r="C5938" s="403" t="s">
        <v>343</v>
      </c>
      <c r="D5938" s="403" t="s">
        <v>344</v>
      </c>
      <c r="E5938" s="403" t="s">
        <v>1455</v>
      </c>
      <c r="F5938" s="403">
        <v>0</v>
      </c>
      <c r="O5938" s="403" t="s">
        <v>345</v>
      </c>
      <c r="R5938" s="403">
        <v>4</v>
      </c>
      <c r="S5938" s="403">
        <v>0.76</v>
      </c>
      <c r="T5938" s="403">
        <v>3.5</v>
      </c>
      <c r="U5938" s="403">
        <v>11.275</v>
      </c>
      <c r="V5938" s="403">
        <v>31</v>
      </c>
      <c r="W5938" s="403">
        <v>3.4</v>
      </c>
      <c r="X5938" s="404">
        <v>9.7692000000000001E-2</v>
      </c>
      <c r="Y5938" s="403">
        <f>X5938+(S5938*((U5938-INDEX('[1]Center of Mass'!$B$8:$M$105,MATCH(A5938,'[1]Center of Mass'!$B$8:$B$105,0),9))^2+(V5938-INDEX('[1]Center of Mass'!$B$8:$M$105,MATCH(A5938,'[1]Center of Mass'!$B$8:$B$105,0),10))^2))</f>
        <v>342.9938627200001</v>
      </c>
    </row>
    <row r="5939" spans="1:25">
      <c r="A5939" s="403" t="s">
        <v>24</v>
      </c>
      <c r="B5939" s="403" t="s">
        <v>915</v>
      </c>
      <c r="C5939" s="403" t="s">
        <v>343</v>
      </c>
      <c r="D5939" s="403" t="s">
        <v>344</v>
      </c>
      <c r="E5939" s="403" t="s">
        <v>1455</v>
      </c>
      <c r="F5939" s="403">
        <v>0</v>
      </c>
      <c r="O5939" s="403" t="s">
        <v>345</v>
      </c>
      <c r="R5939" s="403">
        <v>4</v>
      </c>
      <c r="S5939" s="403">
        <v>0.76</v>
      </c>
      <c r="T5939" s="403">
        <v>3.5</v>
      </c>
      <c r="U5939" s="403">
        <v>12.225</v>
      </c>
      <c r="V5939" s="403">
        <v>31</v>
      </c>
      <c r="W5939" s="403">
        <v>3.4</v>
      </c>
      <c r="X5939" s="404">
        <v>9.7692000000000001E-2</v>
      </c>
      <c r="Y5939" s="403">
        <f>X5939+(S5939*((U5939-INDEX('[1]Center of Mass'!$B$8:$M$105,MATCH(A5939,'[1]Center of Mass'!$B$8:$B$105,0),9))^2+(V5939-INDEX('[1]Center of Mass'!$B$8:$M$105,MATCH(A5939,'[1]Center of Mass'!$B$8:$B$105,0),10))^2))</f>
        <v>328.93074672000006</v>
      </c>
    </row>
    <row r="5940" spans="1:25">
      <c r="A5940" s="403" t="s">
        <v>24</v>
      </c>
      <c r="B5940" s="403" t="s">
        <v>876</v>
      </c>
      <c r="C5940" s="403" t="s">
        <v>343</v>
      </c>
      <c r="D5940" s="403" t="s">
        <v>344</v>
      </c>
      <c r="E5940" s="403" t="s">
        <v>1455</v>
      </c>
      <c r="F5940" s="403">
        <v>0</v>
      </c>
      <c r="O5940" s="403" t="s">
        <v>345</v>
      </c>
      <c r="R5940" s="403">
        <v>4</v>
      </c>
      <c r="S5940" s="403">
        <v>0.86670000000000003</v>
      </c>
      <c r="T5940" s="403">
        <v>3.7669999999999999</v>
      </c>
      <c r="U5940" s="403">
        <v>13.242000000000001</v>
      </c>
      <c r="V5940" s="403">
        <v>31</v>
      </c>
      <c r="W5940" s="403">
        <v>3.4</v>
      </c>
      <c r="X5940" s="404">
        <v>0.13098000000000001</v>
      </c>
      <c r="Y5940" s="403">
        <f>X5940+(S5940*((U5940-INDEX('[1]Center of Mass'!$B$8:$M$105,MATCH(A5940,'[1]Center of Mass'!$B$8:$B$105,0),9))^2+(V5940-INDEX('[1]Center of Mass'!$B$8:$M$105,MATCH(A5940,'[1]Center of Mass'!$B$8:$B$105,0),10))^2))</f>
        <v>359.69567587950013</v>
      </c>
    </row>
    <row r="5941" spans="1:25">
      <c r="A5941" s="403" t="s">
        <v>24</v>
      </c>
      <c r="B5941" s="403" t="s">
        <v>922</v>
      </c>
      <c r="C5941" s="403" t="s">
        <v>343</v>
      </c>
      <c r="D5941" s="403" t="s">
        <v>344</v>
      </c>
      <c r="E5941" s="403" t="s">
        <v>1455</v>
      </c>
      <c r="F5941" s="403">
        <v>0</v>
      </c>
      <c r="O5941" s="403" t="s">
        <v>345</v>
      </c>
      <c r="R5941" s="403">
        <v>4</v>
      </c>
      <c r="S5941" s="403">
        <v>0.86670000000000003</v>
      </c>
      <c r="T5941" s="403">
        <v>3.7669999999999999</v>
      </c>
      <c r="U5941" s="403">
        <v>14.324999999999999</v>
      </c>
      <c r="V5941" s="403">
        <v>31</v>
      </c>
      <c r="W5941" s="403">
        <v>3.4</v>
      </c>
      <c r="X5941" s="404">
        <v>0.13098000000000001</v>
      </c>
      <c r="Y5941" s="403">
        <f>X5941+(S5941*((U5941-INDEX('[1]Center of Mass'!$B$8:$M$105,MATCH(A5941,'[1]Center of Mass'!$B$8:$B$105,0),9))^2+(V5941-INDEX('[1]Center of Mass'!$B$8:$M$105,MATCH(A5941,'[1]Center of Mass'!$B$8:$B$105,0),10))^2))</f>
        <v>345.23035494240014</v>
      </c>
    </row>
    <row r="5942" spans="1:25">
      <c r="A5942" s="403" t="s">
        <v>24</v>
      </c>
      <c r="B5942" s="403" t="s">
        <v>923</v>
      </c>
      <c r="C5942" s="403" t="s">
        <v>343</v>
      </c>
      <c r="D5942" s="403" t="s">
        <v>344</v>
      </c>
      <c r="E5942" s="403" t="s">
        <v>1455</v>
      </c>
      <c r="F5942" s="403">
        <v>0</v>
      </c>
      <c r="O5942" s="403" t="s">
        <v>345</v>
      </c>
      <c r="R5942" s="403">
        <v>4</v>
      </c>
      <c r="S5942" s="403">
        <v>0.86670000000000003</v>
      </c>
      <c r="T5942" s="403">
        <v>3.7669999999999999</v>
      </c>
      <c r="U5942" s="403">
        <v>15.407999999999999</v>
      </c>
      <c r="V5942" s="403">
        <v>31</v>
      </c>
      <c r="W5942" s="403">
        <v>3.4</v>
      </c>
      <c r="X5942" s="404">
        <v>0.13098000000000001</v>
      </c>
      <c r="Y5942" s="403">
        <f>X5942+(S5942*((U5942-INDEX('[1]Center of Mass'!$B$8:$M$105,MATCH(A5942,'[1]Center of Mass'!$B$8:$B$105,0),9))^2+(V5942-INDEX('[1]Center of Mass'!$B$8:$M$105,MATCH(A5942,'[1]Center of Mass'!$B$8:$B$105,0),10))^2))</f>
        <v>332.79811979790014</v>
      </c>
    </row>
    <row r="5943" spans="1:25">
      <c r="A5943" s="403" t="s">
        <v>24</v>
      </c>
      <c r="B5943" s="403" t="s">
        <v>924</v>
      </c>
      <c r="C5943" s="403" t="s">
        <v>343</v>
      </c>
      <c r="D5943" s="403" t="s">
        <v>344</v>
      </c>
      <c r="E5943" s="403" t="s">
        <v>1455</v>
      </c>
      <c r="F5943" s="403">
        <v>0</v>
      </c>
      <c r="O5943" s="403" t="s">
        <v>345</v>
      </c>
      <c r="R5943" s="403">
        <v>4</v>
      </c>
      <c r="S5943" s="403">
        <v>0.86670000000000003</v>
      </c>
      <c r="T5943" s="403">
        <v>3.7669999999999999</v>
      </c>
      <c r="U5943" s="403">
        <v>16.492000000000001</v>
      </c>
      <c r="V5943" s="403">
        <v>31</v>
      </c>
      <c r="W5943" s="403">
        <v>3.4</v>
      </c>
      <c r="X5943" s="404">
        <v>0.13098000000000001</v>
      </c>
      <c r="Y5943" s="403">
        <f>X5943+(S5943*((U5943-INDEX('[1]Center of Mass'!$B$8:$M$105,MATCH(A5943,'[1]Center of Mass'!$B$8:$B$105,0),9))^2+(V5943-INDEX('[1]Center of Mass'!$B$8:$M$105,MATCH(A5943,'[1]Center of Mass'!$B$8:$B$105,0),10))^2))</f>
        <v>322.39030777950012</v>
      </c>
    </row>
    <row r="5944" spans="1:25">
      <c r="A5944" s="403" t="s">
        <v>24</v>
      </c>
      <c r="B5944" s="403" t="s">
        <v>925</v>
      </c>
      <c r="C5944" s="403" t="s">
        <v>343</v>
      </c>
      <c r="D5944" s="403" t="s">
        <v>344</v>
      </c>
      <c r="E5944" s="403" t="s">
        <v>1455</v>
      </c>
      <c r="F5944" s="403">
        <v>0</v>
      </c>
      <c r="O5944" s="403" t="s">
        <v>345</v>
      </c>
      <c r="R5944" s="403">
        <v>4</v>
      </c>
      <c r="S5944" s="403">
        <v>0.86670000000000003</v>
      </c>
      <c r="T5944" s="403">
        <v>3.7669999999999999</v>
      </c>
      <c r="U5944" s="403">
        <v>17.574999999999999</v>
      </c>
      <c r="V5944" s="403">
        <v>31</v>
      </c>
      <c r="W5944" s="403">
        <v>3.4</v>
      </c>
      <c r="X5944" s="404">
        <v>0.13098000000000001</v>
      </c>
      <c r="Y5944" s="403">
        <f>X5944+(S5944*((U5944-INDEX('[1]Center of Mass'!$B$8:$M$105,MATCH(A5944,'[1]Center of Mass'!$B$8:$B$105,0),9))^2+(V5944-INDEX('[1]Center of Mass'!$B$8:$M$105,MATCH(A5944,'[1]Center of Mass'!$B$8:$B$105,0),10))^2))</f>
        <v>314.02612149240014</v>
      </c>
    </row>
    <row r="5945" spans="1:25">
      <c r="A5945" s="403" t="s">
        <v>24</v>
      </c>
      <c r="B5945" s="403" t="s">
        <v>926</v>
      </c>
      <c r="C5945" s="403" t="s">
        <v>343</v>
      </c>
      <c r="D5945" s="403" t="s">
        <v>344</v>
      </c>
      <c r="E5945" s="403" t="s">
        <v>1455</v>
      </c>
      <c r="F5945" s="403">
        <v>0</v>
      </c>
      <c r="O5945" s="403" t="s">
        <v>345</v>
      </c>
      <c r="R5945" s="403">
        <v>4</v>
      </c>
      <c r="S5945" s="403">
        <v>0.86670000000000003</v>
      </c>
      <c r="T5945" s="403">
        <v>3.7669999999999999</v>
      </c>
      <c r="U5945" s="403">
        <v>18.658000000000001</v>
      </c>
      <c r="V5945" s="403">
        <v>31</v>
      </c>
      <c r="W5945" s="403">
        <v>3.4</v>
      </c>
      <c r="X5945" s="404">
        <v>0.13098000000000001</v>
      </c>
      <c r="Y5945" s="403">
        <f>X5945+(S5945*((U5945-INDEX('[1]Center of Mass'!$B$8:$M$105,MATCH(A5945,'[1]Center of Mass'!$B$8:$B$105,0),9))^2+(V5945-INDEX('[1]Center of Mass'!$B$8:$M$105,MATCH(A5945,'[1]Center of Mass'!$B$8:$B$105,0),10))^2))</f>
        <v>307.69502099790009</v>
      </c>
    </row>
    <row r="5946" spans="1:25">
      <c r="A5946" s="403" t="s">
        <v>24</v>
      </c>
      <c r="B5946" s="403" t="s">
        <v>559</v>
      </c>
      <c r="C5946" s="403" t="s">
        <v>343</v>
      </c>
      <c r="D5946" s="403" t="s">
        <v>344</v>
      </c>
      <c r="E5946" s="403" t="s">
        <v>1455</v>
      </c>
      <c r="F5946" s="403">
        <v>0</v>
      </c>
      <c r="R5946" s="403">
        <v>4</v>
      </c>
      <c r="S5946" s="403">
        <v>1.1157999999999999</v>
      </c>
      <c r="T5946" s="403">
        <v>4.3220000000000001</v>
      </c>
      <c r="U5946" s="403">
        <v>10.135</v>
      </c>
      <c r="V5946" s="403">
        <v>31.03</v>
      </c>
      <c r="W5946" s="403">
        <v>3.4</v>
      </c>
      <c r="X5946" s="404">
        <v>0.22603999999999999</v>
      </c>
      <c r="Y5946" s="403">
        <f>X5946+(S5946*((U5946-INDEX('[1]Center of Mass'!$B$8:$M$105,MATCH(A5946,'[1]Center of Mass'!$B$8:$B$105,0),9))^2+(V5946-INDEX('[1]Center of Mass'!$B$8:$M$105,MATCH(A5946,'[1]Center of Mass'!$B$8:$B$105,0),10))^2))</f>
        <v>532.33435870560015</v>
      </c>
    </row>
    <row r="5947" spans="1:25">
      <c r="A5947" s="403" t="s">
        <v>24</v>
      </c>
      <c r="B5947" s="403" t="s">
        <v>1465</v>
      </c>
      <c r="C5947" s="403" t="s">
        <v>343</v>
      </c>
      <c r="D5947" s="403" t="s">
        <v>344</v>
      </c>
      <c r="E5947" s="403" t="s">
        <v>1455</v>
      </c>
      <c r="F5947" s="403">
        <v>0</v>
      </c>
      <c r="O5947" s="403" t="s">
        <v>345</v>
      </c>
      <c r="R5947" s="403">
        <v>4</v>
      </c>
      <c r="S5947" s="403">
        <v>1.0083</v>
      </c>
      <c r="T5947" s="403">
        <v>4.0330000000000004</v>
      </c>
      <c r="U5947" s="403">
        <v>0.55000000000000004</v>
      </c>
      <c r="V5947" s="403">
        <v>31.058</v>
      </c>
      <c r="W5947" s="403">
        <v>3.4</v>
      </c>
      <c r="X5947" s="404">
        <v>0.17227999999999999</v>
      </c>
      <c r="Y5947" s="403">
        <f>X5947+(S5947*((U5947-INDEX('[1]Center of Mass'!$B$8:$M$105,MATCH(A5947,'[1]Center of Mass'!$B$8:$B$105,0),9))^2+(V5947-INDEX('[1]Center of Mass'!$B$8:$M$105,MATCH(A5947,'[1]Center of Mass'!$B$8:$B$105,0),10))^2))</f>
        <v>794.16703341350012</v>
      </c>
    </row>
    <row r="5948" spans="1:25">
      <c r="A5948" s="403" t="s">
        <v>24</v>
      </c>
      <c r="B5948" s="403" t="s">
        <v>1466</v>
      </c>
      <c r="C5948" s="403" t="s">
        <v>343</v>
      </c>
      <c r="D5948" s="403" t="s">
        <v>344</v>
      </c>
      <c r="E5948" s="403" t="s">
        <v>1455</v>
      </c>
      <c r="F5948" s="403">
        <v>0</v>
      </c>
      <c r="O5948" s="403" t="s">
        <v>345</v>
      </c>
      <c r="R5948" s="403">
        <v>4</v>
      </c>
      <c r="S5948" s="403">
        <v>1.0083</v>
      </c>
      <c r="T5948" s="403">
        <v>4.0330000000000004</v>
      </c>
      <c r="U5948" s="403">
        <v>1.65</v>
      </c>
      <c r="V5948" s="403">
        <v>31.058</v>
      </c>
      <c r="W5948" s="403">
        <v>3.4</v>
      </c>
      <c r="X5948" s="404">
        <v>0.17227999999999999</v>
      </c>
      <c r="Y5948" s="403">
        <f>X5948+(S5948*((U5948-INDEX('[1]Center of Mass'!$B$8:$M$105,MATCH(A5948,'[1]Center of Mass'!$B$8:$B$105,0),9))^2+(V5948-INDEX('[1]Center of Mass'!$B$8:$M$105,MATCH(A5948,'[1]Center of Mass'!$B$8:$B$105,0),10))^2))</f>
        <v>748.9389302735002</v>
      </c>
    </row>
    <row r="5949" spans="1:25">
      <c r="A5949" s="403" t="s">
        <v>24</v>
      </c>
      <c r="B5949" s="403" t="s">
        <v>1467</v>
      </c>
      <c r="C5949" s="403" t="s">
        <v>343</v>
      </c>
      <c r="D5949" s="403" t="s">
        <v>344</v>
      </c>
      <c r="E5949" s="403" t="s">
        <v>1455</v>
      </c>
      <c r="F5949" s="403">
        <v>0</v>
      </c>
      <c r="O5949" s="403" t="s">
        <v>345</v>
      </c>
      <c r="R5949" s="403">
        <v>4</v>
      </c>
      <c r="S5949" s="403">
        <v>1.0083</v>
      </c>
      <c r="T5949" s="403">
        <v>4.0330000000000004</v>
      </c>
      <c r="U5949" s="403">
        <v>2.75</v>
      </c>
      <c r="V5949" s="403">
        <v>31.058</v>
      </c>
      <c r="W5949" s="403">
        <v>3.4</v>
      </c>
      <c r="X5949" s="404">
        <v>0.17227999999999999</v>
      </c>
      <c r="Y5949" s="403">
        <f>X5949+(S5949*((U5949-INDEX('[1]Center of Mass'!$B$8:$M$105,MATCH(A5949,'[1]Center of Mass'!$B$8:$B$105,0),9))^2+(V5949-INDEX('[1]Center of Mass'!$B$8:$M$105,MATCH(A5949,'[1]Center of Mass'!$B$8:$B$105,0),10))^2))</f>
        <v>706.15091313350013</v>
      </c>
    </row>
    <row r="5950" spans="1:25">
      <c r="A5950" s="403" t="s">
        <v>24</v>
      </c>
      <c r="B5950" s="403" t="s">
        <v>1468</v>
      </c>
      <c r="C5950" s="403" t="s">
        <v>343</v>
      </c>
      <c r="D5950" s="403" t="s">
        <v>344</v>
      </c>
      <c r="E5950" s="403" t="s">
        <v>1455</v>
      </c>
      <c r="F5950" s="403">
        <v>0</v>
      </c>
      <c r="O5950" s="403" t="s">
        <v>345</v>
      </c>
      <c r="R5950" s="403">
        <v>4</v>
      </c>
      <c r="S5950" s="403">
        <v>0.89380000000000004</v>
      </c>
      <c r="T5950" s="403">
        <v>3.7829999999999999</v>
      </c>
      <c r="U5950" s="403">
        <v>3.7879999999999998</v>
      </c>
      <c r="V5950" s="403">
        <v>31.058</v>
      </c>
      <c r="W5950" s="403">
        <v>3.4</v>
      </c>
      <c r="X5950" s="404">
        <v>0.13338</v>
      </c>
      <c r="Y5950" s="403">
        <f>X5950+(S5950*((U5950-INDEX('[1]Center of Mass'!$B$8:$M$105,MATCH(A5950,'[1]Center of Mass'!$B$8:$B$105,0),9))^2+(V5950-INDEX('[1]Center of Mass'!$B$8:$M$105,MATCH(A5950,'[1]Center of Mass'!$B$8:$B$105,0),10))^2))</f>
        <v>592.13512884500005</v>
      </c>
    </row>
    <row r="5951" spans="1:25">
      <c r="A5951" s="403" t="s">
        <v>24</v>
      </c>
      <c r="B5951" s="403" t="s">
        <v>1469</v>
      </c>
      <c r="C5951" s="403" t="s">
        <v>343</v>
      </c>
      <c r="D5951" s="403" t="s">
        <v>344</v>
      </c>
      <c r="E5951" s="403" t="s">
        <v>1455</v>
      </c>
      <c r="F5951" s="403">
        <v>0</v>
      </c>
      <c r="O5951" s="403" t="s">
        <v>345</v>
      </c>
      <c r="R5951" s="403">
        <v>4</v>
      </c>
      <c r="S5951" s="403">
        <v>0.89380000000000004</v>
      </c>
      <c r="T5951" s="403">
        <v>3.7829999999999999</v>
      </c>
      <c r="U5951" s="403">
        <v>4.7629999999999999</v>
      </c>
      <c r="V5951" s="403">
        <v>31.058</v>
      </c>
      <c r="W5951" s="403">
        <v>3.4</v>
      </c>
      <c r="X5951" s="404">
        <v>0.13338</v>
      </c>
      <c r="Y5951" s="403">
        <f>X5951+(S5951*((U5951-INDEX('[1]Center of Mass'!$B$8:$M$105,MATCH(A5951,'[1]Center of Mass'!$B$8:$B$105,0),9))^2+(V5951-INDEX('[1]Center of Mass'!$B$8:$M$105,MATCH(A5951,'[1]Center of Mass'!$B$8:$B$105,0),10))^2))</f>
        <v>562.13354756000001</v>
      </c>
    </row>
    <row r="5952" spans="1:25">
      <c r="A5952" s="403" t="s">
        <v>24</v>
      </c>
      <c r="B5952" s="403" t="s">
        <v>1470</v>
      </c>
      <c r="C5952" s="403" t="s">
        <v>343</v>
      </c>
      <c r="D5952" s="403" t="s">
        <v>344</v>
      </c>
      <c r="E5952" s="403" t="s">
        <v>1455</v>
      </c>
      <c r="F5952" s="403">
        <v>0</v>
      </c>
      <c r="O5952" s="403" t="s">
        <v>345</v>
      </c>
      <c r="R5952" s="403">
        <v>4</v>
      </c>
      <c r="S5952" s="403">
        <v>0.89380000000000004</v>
      </c>
      <c r="T5952" s="403">
        <v>3.7829999999999999</v>
      </c>
      <c r="U5952" s="403">
        <v>5.7380000000000004</v>
      </c>
      <c r="V5952" s="403">
        <v>31.058</v>
      </c>
      <c r="W5952" s="403">
        <v>3.4</v>
      </c>
      <c r="X5952" s="404">
        <v>0.13338</v>
      </c>
      <c r="Y5952" s="403">
        <f>X5952+(S5952*((U5952-INDEX('[1]Center of Mass'!$B$8:$M$105,MATCH(A5952,'[1]Center of Mass'!$B$8:$B$105,0),9))^2+(V5952-INDEX('[1]Center of Mass'!$B$8:$M$105,MATCH(A5952,'[1]Center of Mass'!$B$8:$B$105,0),10))^2))</f>
        <v>533.83130352500018</v>
      </c>
    </row>
    <row r="5953" spans="1:25">
      <c r="A5953" s="403" t="s">
        <v>24</v>
      </c>
      <c r="B5953" s="403" t="s">
        <v>1471</v>
      </c>
      <c r="C5953" s="403" t="s">
        <v>343</v>
      </c>
      <c r="D5953" s="403" t="s">
        <v>344</v>
      </c>
      <c r="E5953" s="403" t="s">
        <v>1455</v>
      </c>
      <c r="F5953" s="403">
        <v>0</v>
      </c>
      <c r="O5953" s="403" t="s">
        <v>345</v>
      </c>
      <c r="R5953" s="403">
        <v>4</v>
      </c>
      <c r="S5953" s="403">
        <v>0.89380000000000004</v>
      </c>
      <c r="T5953" s="403">
        <v>3.7829999999999999</v>
      </c>
      <c r="U5953" s="403">
        <v>6.7130000000000001</v>
      </c>
      <c r="V5953" s="403">
        <v>31.058</v>
      </c>
      <c r="W5953" s="403">
        <v>3.4</v>
      </c>
      <c r="X5953" s="404">
        <v>0.13338</v>
      </c>
      <c r="Y5953" s="403">
        <f>X5953+(S5953*((U5953-INDEX('[1]Center of Mass'!$B$8:$M$105,MATCH(A5953,'[1]Center of Mass'!$B$8:$B$105,0),9))^2+(V5953-INDEX('[1]Center of Mass'!$B$8:$M$105,MATCH(A5953,'[1]Center of Mass'!$B$8:$B$105,0),10))^2))</f>
        <v>507.22839674000011</v>
      </c>
    </row>
    <row r="5954" spans="1:25">
      <c r="A5954" s="403" t="s">
        <v>24</v>
      </c>
      <c r="B5954" s="403" t="s">
        <v>1472</v>
      </c>
      <c r="C5954" s="403" t="s">
        <v>343</v>
      </c>
      <c r="D5954" s="403" t="s">
        <v>344</v>
      </c>
      <c r="E5954" s="403" t="s">
        <v>1455</v>
      </c>
      <c r="F5954" s="403">
        <v>0</v>
      </c>
      <c r="O5954" s="403" t="s">
        <v>345</v>
      </c>
      <c r="R5954" s="403">
        <v>4</v>
      </c>
      <c r="S5954" s="403">
        <v>1.4666999999999999</v>
      </c>
      <c r="T5954" s="403">
        <v>5.0330000000000004</v>
      </c>
      <c r="U5954" s="403">
        <v>8</v>
      </c>
      <c r="V5954" s="403">
        <v>31.058</v>
      </c>
      <c r="W5954" s="403">
        <v>3.4</v>
      </c>
      <c r="X5954" s="404">
        <v>0.41559000000000001</v>
      </c>
      <c r="Y5954" s="403">
        <f>X5954+(S5954*((U5954-INDEX('[1]Center of Mass'!$B$8:$M$105,MATCH(A5954,'[1]Center of Mass'!$B$8:$B$105,0),9))^2+(V5954-INDEX('[1]Center of Mass'!$B$8:$M$105,MATCH(A5954,'[1]Center of Mass'!$B$8:$B$105,0),10))^2))</f>
        <v>779.18964834150006</v>
      </c>
    </row>
    <row r="5955" spans="1:25">
      <c r="A5955" s="403" t="s">
        <v>24</v>
      </c>
      <c r="B5955" s="403" t="s">
        <v>1516</v>
      </c>
      <c r="C5955" s="403" t="s">
        <v>343</v>
      </c>
      <c r="D5955" s="403" t="s">
        <v>344</v>
      </c>
      <c r="E5955" s="403" t="s">
        <v>1455</v>
      </c>
      <c r="F5955" s="403">
        <v>0</v>
      </c>
      <c r="R5955" s="403">
        <v>4</v>
      </c>
      <c r="S5955" s="403">
        <v>0.64170000000000005</v>
      </c>
      <c r="T5955" s="403">
        <v>3.2330000000000001</v>
      </c>
      <c r="U5955" s="403">
        <v>9.15</v>
      </c>
      <c r="V5955" s="403">
        <v>31.058</v>
      </c>
      <c r="W5955" s="403">
        <v>3.4</v>
      </c>
      <c r="X5955" s="404">
        <v>7.1133000000000002E-2</v>
      </c>
      <c r="Y5955" s="403">
        <f>X5955+(S5955*((U5955-INDEX('[1]Center of Mass'!$B$8:$M$105,MATCH(A5955,'[1]Center of Mass'!$B$8:$B$105,0),9))^2+(V5955-INDEX('[1]Center of Mass'!$B$8:$M$105,MATCH(A5955,'[1]Center of Mass'!$B$8:$B$105,0),10))^2))</f>
        <v>321.73483747650005</v>
      </c>
    </row>
    <row r="5956" spans="1:25">
      <c r="A5956" s="403" t="s">
        <v>24</v>
      </c>
      <c r="B5956" s="403" t="s">
        <v>1473</v>
      </c>
      <c r="C5956" s="403" t="s">
        <v>343</v>
      </c>
      <c r="D5956" s="403" t="s">
        <v>344</v>
      </c>
      <c r="E5956" s="403" t="s">
        <v>1455</v>
      </c>
      <c r="F5956" s="403">
        <v>0</v>
      </c>
      <c r="O5956" s="403" t="s">
        <v>345</v>
      </c>
      <c r="R5956" s="403">
        <v>4</v>
      </c>
      <c r="S5956" s="403">
        <v>0.76</v>
      </c>
      <c r="T5956" s="403">
        <v>3.5</v>
      </c>
      <c r="U5956" s="403">
        <v>11.275</v>
      </c>
      <c r="V5956" s="403">
        <v>31.8</v>
      </c>
      <c r="W5956" s="403">
        <v>3.4</v>
      </c>
      <c r="X5956" s="404">
        <v>9.7692000000000001E-2</v>
      </c>
      <c r="Y5956" s="403">
        <f>X5956+(S5956*((U5956-INDEX('[1]Center of Mass'!$B$8:$M$105,MATCH(A5956,'[1]Center of Mass'!$B$8:$B$105,0),9))^2+(V5956-INDEX('[1]Center of Mass'!$B$8:$M$105,MATCH(A5956,'[1]Center of Mass'!$B$8:$B$105,0),10))^2))</f>
        <v>366.12704672000001</v>
      </c>
    </row>
    <row r="5957" spans="1:25">
      <c r="A5957" s="403" t="s">
        <v>24</v>
      </c>
      <c r="B5957" s="403" t="s">
        <v>1474</v>
      </c>
      <c r="C5957" s="403" t="s">
        <v>343</v>
      </c>
      <c r="D5957" s="403" t="s">
        <v>344</v>
      </c>
      <c r="E5957" s="403" t="s">
        <v>1455</v>
      </c>
      <c r="F5957" s="403">
        <v>0</v>
      </c>
      <c r="O5957" s="403" t="s">
        <v>345</v>
      </c>
      <c r="R5957" s="403">
        <v>4</v>
      </c>
      <c r="S5957" s="403">
        <v>0.76</v>
      </c>
      <c r="T5957" s="403">
        <v>3.5</v>
      </c>
      <c r="U5957" s="403">
        <v>12.225</v>
      </c>
      <c r="V5957" s="403">
        <v>31.8</v>
      </c>
      <c r="W5957" s="403">
        <v>3.4</v>
      </c>
      <c r="X5957" s="404">
        <v>9.7692000000000001E-2</v>
      </c>
      <c r="Y5957" s="403">
        <f>X5957+(S5957*((U5957-INDEX('[1]Center of Mass'!$B$8:$M$105,MATCH(A5957,'[1]Center of Mass'!$B$8:$B$105,0),9))^2+(V5957-INDEX('[1]Center of Mass'!$B$8:$M$105,MATCH(A5957,'[1]Center of Mass'!$B$8:$B$105,0),10))^2))</f>
        <v>352.06393071999997</v>
      </c>
    </row>
    <row r="5958" spans="1:25">
      <c r="A5958" s="403" t="s">
        <v>24</v>
      </c>
      <c r="B5958" s="403" t="s">
        <v>1475</v>
      </c>
      <c r="C5958" s="403" t="s">
        <v>343</v>
      </c>
      <c r="D5958" s="403" t="s">
        <v>344</v>
      </c>
      <c r="E5958" s="403" t="s">
        <v>1455</v>
      </c>
      <c r="F5958" s="403">
        <v>0</v>
      </c>
      <c r="O5958" s="403" t="s">
        <v>345</v>
      </c>
      <c r="R5958" s="403">
        <v>4</v>
      </c>
      <c r="S5958" s="403">
        <v>0.86670000000000003</v>
      </c>
      <c r="T5958" s="403">
        <v>3.7669999999999999</v>
      </c>
      <c r="U5958" s="403">
        <v>13.242000000000001</v>
      </c>
      <c r="V5958" s="403">
        <v>31.8</v>
      </c>
      <c r="W5958" s="403">
        <v>3.4</v>
      </c>
      <c r="X5958" s="404">
        <v>0.13098000000000001</v>
      </c>
      <c r="Y5958" s="403">
        <f>X5958+(S5958*((U5958-INDEX('[1]Center of Mass'!$B$8:$M$105,MATCH(A5958,'[1]Center of Mass'!$B$8:$B$105,0),9))^2+(V5958-INDEX('[1]Center of Mass'!$B$8:$M$105,MATCH(A5958,'[1]Center of Mass'!$B$8:$B$105,0),10))^2))</f>
        <v>386.07663715950002</v>
      </c>
    </row>
    <row r="5959" spans="1:25">
      <c r="A5959" s="403" t="s">
        <v>24</v>
      </c>
      <c r="B5959" s="403" t="s">
        <v>1476</v>
      </c>
      <c r="C5959" s="403" t="s">
        <v>343</v>
      </c>
      <c r="D5959" s="403" t="s">
        <v>344</v>
      </c>
      <c r="E5959" s="403" t="s">
        <v>1455</v>
      </c>
      <c r="F5959" s="403">
        <v>0</v>
      </c>
      <c r="O5959" s="403" t="s">
        <v>345</v>
      </c>
      <c r="R5959" s="403">
        <v>4</v>
      </c>
      <c r="S5959" s="403">
        <v>0.86670000000000003</v>
      </c>
      <c r="T5959" s="403">
        <v>3.7669999999999999</v>
      </c>
      <c r="U5959" s="403">
        <v>14.324999999999999</v>
      </c>
      <c r="V5959" s="403">
        <v>31.8</v>
      </c>
      <c r="W5959" s="403">
        <v>3.4</v>
      </c>
      <c r="X5959" s="404">
        <v>0.13098000000000001</v>
      </c>
      <c r="Y5959" s="403">
        <f>X5959+(S5959*((U5959-INDEX('[1]Center of Mass'!$B$8:$M$105,MATCH(A5959,'[1]Center of Mass'!$B$8:$B$105,0),9))^2+(V5959-INDEX('[1]Center of Mass'!$B$8:$M$105,MATCH(A5959,'[1]Center of Mass'!$B$8:$B$105,0),10))^2))</f>
        <v>371.61131622240003</v>
      </c>
    </row>
    <row r="5960" spans="1:25">
      <c r="A5960" s="403" t="s">
        <v>24</v>
      </c>
      <c r="B5960" s="403" t="s">
        <v>1477</v>
      </c>
      <c r="C5960" s="403" t="s">
        <v>343</v>
      </c>
      <c r="D5960" s="403" t="s">
        <v>344</v>
      </c>
      <c r="E5960" s="403" t="s">
        <v>1455</v>
      </c>
      <c r="F5960" s="403">
        <v>0</v>
      </c>
      <c r="O5960" s="403" t="s">
        <v>345</v>
      </c>
      <c r="R5960" s="403">
        <v>4</v>
      </c>
      <c r="S5960" s="403">
        <v>0.86670000000000003</v>
      </c>
      <c r="T5960" s="403">
        <v>3.7669999999999999</v>
      </c>
      <c r="U5960" s="403">
        <v>15.407999999999999</v>
      </c>
      <c r="V5960" s="403">
        <v>31.8</v>
      </c>
      <c r="W5960" s="403">
        <v>3.4</v>
      </c>
      <c r="X5960" s="404">
        <v>0.13098000000000001</v>
      </c>
      <c r="Y5960" s="403">
        <f>X5960+(S5960*((U5960-INDEX('[1]Center of Mass'!$B$8:$M$105,MATCH(A5960,'[1]Center of Mass'!$B$8:$B$105,0),9))^2+(V5960-INDEX('[1]Center of Mass'!$B$8:$M$105,MATCH(A5960,'[1]Center of Mass'!$B$8:$B$105,0),10))^2))</f>
        <v>359.17908107790004</v>
      </c>
    </row>
    <row r="5961" spans="1:25">
      <c r="A5961" s="403" t="s">
        <v>24</v>
      </c>
      <c r="B5961" s="403" t="s">
        <v>1478</v>
      </c>
      <c r="C5961" s="403" t="s">
        <v>343</v>
      </c>
      <c r="D5961" s="403" t="s">
        <v>344</v>
      </c>
      <c r="E5961" s="403" t="s">
        <v>1455</v>
      </c>
      <c r="F5961" s="403">
        <v>0</v>
      </c>
      <c r="O5961" s="403" t="s">
        <v>345</v>
      </c>
      <c r="R5961" s="403">
        <v>4</v>
      </c>
      <c r="S5961" s="403">
        <v>0.86670000000000003</v>
      </c>
      <c r="T5961" s="403">
        <v>3.7669999999999999</v>
      </c>
      <c r="U5961" s="403">
        <v>16.492000000000001</v>
      </c>
      <c r="V5961" s="403">
        <v>31.8</v>
      </c>
      <c r="W5961" s="403">
        <v>3.4</v>
      </c>
      <c r="X5961" s="404">
        <v>0.13098000000000001</v>
      </c>
      <c r="Y5961" s="403">
        <f>X5961+(S5961*((U5961-INDEX('[1]Center of Mass'!$B$8:$M$105,MATCH(A5961,'[1]Center of Mass'!$B$8:$B$105,0),9))^2+(V5961-INDEX('[1]Center of Mass'!$B$8:$M$105,MATCH(A5961,'[1]Center of Mass'!$B$8:$B$105,0),10))^2))</f>
        <v>348.77126905950001</v>
      </c>
    </row>
    <row r="5962" spans="1:25">
      <c r="A5962" s="403" t="s">
        <v>24</v>
      </c>
      <c r="B5962" s="403" t="s">
        <v>1479</v>
      </c>
      <c r="C5962" s="403" t="s">
        <v>343</v>
      </c>
      <c r="D5962" s="403" t="s">
        <v>344</v>
      </c>
      <c r="E5962" s="403" t="s">
        <v>1455</v>
      </c>
      <c r="F5962" s="403">
        <v>0</v>
      </c>
      <c r="O5962" s="403" t="s">
        <v>345</v>
      </c>
      <c r="R5962" s="403">
        <v>4</v>
      </c>
      <c r="S5962" s="403">
        <v>0.86670000000000003</v>
      </c>
      <c r="T5962" s="403">
        <v>3.7669999999999999</v>
      </c>
      <c r="U5962" s="403">
        <v>17.574999999999999</v>
      </c>
      <c r="V5962" s="403">
        <v>31.8</v>
      </c>
      <c r="W5962" s="403">
        <v>3.4</v>
      </c>
      <c r="X5962" s="404">
        <v>0.13098000000000001</v>
      </c>
      <c r="Y5962" s="403">
        <f>X5962+(S5962*((U5962-INDEX('[1]Center of Mass'!$B$8:$M$105,MATCH(A5962,'[1]Center of Mass'!$B$8:$B$105,0),9))^2+(V5962-INDEX('[1]Center of Mass'!$B$8:$M$105,MATCH(A5962,'[1]Center of Mass'!$B$8:$B$105,0),10))^2))</f>
        <v>340.40708277240003</v>
      </c>
    </row>
    <row r="5963" spans="1:25">
      <c r="A5963" s="403" t="s">
        <v>24</v>
      </c>
      <c r="B5963" s="403" t="s">
        <v>1480</v>
      </c>
      <c r="C5963" s="403" t="s">
        <v>343</v>
      </c>
      <c r="D5963" s="403" t="s">
        <v>344</v>
      </c>
      <c r="E5963" s="403" t="s">
        <v>1455</v>
      </c>
      <c r="F5963" s="403">
        <v>0</v>
      </c>
      <c r="O5963" s="403" t="s">
        <v>345</v>
      </c>
      <c r="R5963" s="403">
        <v>4</v>
      </c>
      <c r="S5963" s="403">
        <v>0.86670000000000003</v>
      </c>
      <c r="T5963" s="403">
        <v>3.7669999999999999</v>
      </c>
      <c r="U5963" s="403">
        <v>18.658000000000001</v>
      </c>
      <c r="V5963" s="403">
        <v>31.8</v>
      </c>
      <c r="W5963" s="403">
        <v>3.4</v>
      </c>
      <c r="X5963" s="404">
        <v>0.13098000000000001</v>
      </c>
      <c r="Y5963" s="403">
        <f>X5963+(S5963*((U5963-INDEX('[1]Center of Mass'!$B$8:$M$105,MATCH(A5963,'[1]Center of Mass'!$B$8:$B$105,0),9))^2+(V5963-INDEX('[1]Center of Mass'!$B$8:$M$105,MATCH(A5963,'[1]Center of Mass'!$B$8:$B$105,0),10))^2))</f>
        <v>334.07598227790004</v>
      </c>
    </row>
    <row r="5964" spans="1:25">
      <c r="A5964" s="403" t="s">
        <v>24</v>
      </c>
      <c r="B5964" s="403" t="s">
        <v>1517</v>
      </c>
      <c r="C5964" s="403" t="s">
        <v>343</v>
      </c>
      <c r="D5964" s="403" t="s">
        <v>344</v>
      </c>
      <c r="E5964" s="403" t="s">
        <v>1455</v>
      </c>
      <c r="F5964" s="403">
        <v>0</v>
      </c>
      <c r="R5964" s="403">
        <v>4</v>
      </c>
      <c r="S5964" s="403">
        <v>1.1157999999999999</v>
      </c>
      <c r="T5964" s="403">
        <v>4.343</v>
      </c>
      <c r="U5964" s="403">
        <v>10.135</v>
      </c>
      <c r="V5964" s="403">
        <v>31.888999999999999</v>
      </c>
      <c r="W5964" s="403">
        <v>3.4</v>
      </c>
      <c r="X5964" s="404">
        <v>0.22857</v>
      </c>
      <c r="Y5964" s="403">
        <f>X5964+(S5964*((U5964-INDEX('[1]Center of Mass'!$B$8:$M$105,MATCH(A5964,'[1]Center of Mass'!$B$8:$B$105,0),9))^2+(V5964-INDEX('[1]Center of Mass'!$B$8:$M$105,MATCH(A5964,'[1]Center of Mass'!$B$8:$B$105,0),10))^2))</f>
        <v>568.91889716299988</v>
      </c>
    </row>
    <row r="5965" spans="1:25">
      <c r="A5965" s="403" t="s">
        <v>24</v>
      </c>
      <c r="B5965" s="403" t="s">
        <v>1481</v>
      </c>
      <c r="C5965" s="403" t="s">
        <v>343</v>
      </c>
      <c r="D5965" s="403" t="s">
        <v>344</v>
      </c>
      <c r="E5965" s="403" t="s">
        <v>1455</v>
      </c>
      <c r="F5965" s="403">
        <v>0</v>
      </c>
      <c r="O5965" s="403" t="s">
        <v>345</v>
      </c>
      <c r="R5965" s="403">
        <v>4</v>
      </c>
      <c r="S5965" s="403">
        <v>1.0083</v>
      </c>
      <c r="T5965" s="403">
        <v>4.0330000000000004</v>
      </c>
      <c r="U5965" s="403">
        <v>0.55000000000000004</v>
      </c>
      <c r="V5965" s="403">
        <v>31.975000000000001</v>
      </c>
      <c r="W5965" s="403">
        <v>3.4</v>
      </c>
      <c r="X5965" s="404">
        <v>0.17227999999999999</v>
      </c>
      <c r="Y5965" s="403">
        <f>X5965+(S5965*((U5965-INDEX('[1]Center of Mass'!$B$8:$M$105,MATCH(A5965,'[1]Center of Mass'!$B$8:$B$105,0),9))^2+(V5965-INDEX('[1]Center of Mass'!$B$8:$M$105,MATCH(A5965,'[1]Center of Mass'!$B$8:$B$105,0),10))^2))</f>
        <v>829.56207093260014</v>
      </c>
    </row>
    <row r="5966" spans="1:25">
      <c r="A5966" s="403" t="s">
        <v>24</v>
      </c>
      <c r="B5966" s="403" t="s">
        <v>1482</v>
      </c>
      <c r="C5966" s="403" t="s">
        <v>343</v>
      </c>
      <c r="D5966" s="403" t="s">
        <v>344</v>
      </c>
      <c r="E5966" s="403" t="s">
        <v>1455</v>
      </c>
      <c r="F5966" s="403">
        <v>0</v>
      </c>
      <c r="O5966" s="403" t="s">
        <v>345</v>
      </c>
      <c r="R5966" s="403">
        <v>4</v>
      </c>
      <c r="S5966" s="403">
        <v>1.0083</v>
      </c>
      <c r="T5966" s="403">
        <v>4.0330000000000004</v>
      </c>
      <c r="U5966" s="403">
        <v>1.65</v>
      </c>
      <c r="V5966" s="403">
        <v>31.975000000000001</v>
      </c>
      <c r="W5966" s="403">
        <v>3.4</v>
      </c>
      <c r="X5966" s="404">
        <v>0.17227999999999999</v>
      </c>
      <c r="Y5966" s="403">
        <f>X5966+(S5966*((U5966-INDEX('[1]Center of Mass'!$B$8:$M$105,MATCH(A5966,'[1]Center of Mass'!$B$8:$B$105,0),9))^2+(V5966-INDEX('[1]Center of Mass'!$B$8:$M$105,MATCH(A5966,'[1]Center of Mass'!$B$8:$B$105,0),10))^2))</f>
        <v>784.33396779260022</v>
      </c>
    </row>
    <row r="5967" spans="1:25">
      <c r="A5967" s="403" t="s">
        <v>24</v>
      </c>
      <c r="B5967" s="403" t="s">
        <v>1483</v>
      </c>
      <c r="C5967" s="403" t="s">
        <v>343</v>
      </c>
      <c r="D5967" s="403" t="s">
        <v>344</v>
      </c>
      <c r="E5967" s="403" t="s">
        <v>1455</v>
      </c>
      <c r="F5967" s="403">
        <v>0</v>
      </c>
      <c r="O5967" s="403" t="s">
        <v>345</v>
      </c>
      <c r="R5967" s="403">
        <v>4</v>
      </c>
      <c r="S5967" s="403">
        <v>1.0083</v>
      </c>
      <c r="T5967" s="403">
        <v>4.0330000000000004</v>
      </c>
      <c r="U5967" s="403">
        <v>2.75</v>
      </c>
      <c r="V5967" s="403">
        <v>31.975000000000001</v>
      </c>
      <c r="W5967" s="403">
        <v>3.4</v>
      </c>
      <c r="X5967" s="404">
        <v>0.17227999999999999</v>
      </c>
      <c r="Y5967" s="403">
        <f>X5967+(S5967*((U5967-INDEX('[1]Center of Mass'!$B$8:$M$105,MATCH(A5967,'[1]Center of Mass'!$B$8:$B$105,0),9))^2+(V5967-INDEX('[1]Center of Mass'!$B$8:$M$105,MATCH(A5967,'[1]Center of Mass'!$B$8:$B$105,0),10))^2))</f>
        <v>741.54595065260014</v>
      </c>
    </row>
    <row r="5968" spans="1:25">
      <c r="A5968" s="403" t="s">
        <v>24</v>
      </c>
      <c r="B5968" s="403" t="s">
        <v>1484</v>
      </c>
      <c r="C5968" s="403" t="s">
        <v>343</v>
      </c>
      <c r="D5968" s="403" t="s">
        <v>344</v>
      </c>
      <c r="E5968" s="403" t="s">
        <v>1455</v>
      </c>
      <c r="F5968" s="403">
        <v>0</v>
      </c>
      <c r="O5968" s="403" t="s">
        <v>345</v>
      </c>
      <c r="R5968" s="403">
        <v>4</v>
      </c>
      <c r="S5968" s="403">
        <v>0.89380000000000004</v>
      </c>
      <c r="T5968" s="403">
        <v>3.7829999999999999</v>
      </c>
      <c r="U5968" s="403">
        <v>3.7879999999999998</v>
      </c>
      <c r="V5968" s="403">
        <v>31.975000000000001</v>
      </c>
      <c r="W5968" s="403">
        <v>3.4</v>
      </c>
      <c r="X5968" s="404">
        <v>0.13338</v>
      </c>
      <c r="Y5968" s="403">
        <f>X5968+(S5968*((U5968-INDEX('[1]Center of Mass'!$B$8:$M$105,MATCH(A5968,'[1]Center of Mass'!$B$8:$B$105,0),9))^2+(V5968-INDEX('[1]Center of Mass'!$B$8:$M$105,MATCH(A5968,'[1]Center of Mass'!$B$8:$B$105,0),10))^2))</f>
        <v>623.51079534760004</v>
      </c>
    </row>
    <row r="5969" spans="1:25">
      <c r="A5969" s="403" t="s">
        <v>24</v>
      </c>
      <c r="B5969" s="403" t="s">
        <v>1485</v>
      </c>
      <c r="C5969" s="403" t="s">
        <v>343</v>
      </c>
      <c r="D5969" s="403" t="s">
        <v>344</v>
      </c>
      <c r="E5969" s="403" t="s">
        <v>1455</v>
      </c>
      <c r="F5969" s="403">
        <v>0</v>
      </c>
      <c r="O5969" s="403" t="s">
        <v>345</v>
      </c>
      <c r="R5969" s="403">
        <v>4</v>
      </c>
      <c r="S5969" s="403">
        <v>0.89380000000000004</v>
      </c>
      <c r="T5969" s="403">
        <v>3.7829999999999999</v>
      </c>
      <c r="U5969" s="403">
        <v>4.7629999999999999</v>
      </c>
      <c r="V5969" s="403">
        <v>31.975000000000001</v>
      </c>
      <c r="W5969" s="403">
        <v>3.4</v>
      </c>
      <c r="X5969" s="404">
        <v>0.13338</v>
      </c>
      <c r="Y5969" s="403">
        <f>X5969+(S5969*((U5969-INDEX('[1]Center of Mass'!$B$8:$M$105,MATCH(A5969,'[1]Center of Mass'!$B$8:$B$105,0),9))^2+(V5969-INDEX('[1]Center of Mass'!$B$8:$M$105,MATCH(A5969,'[1]Center of Mass'!$B$8:$B$105,0),10))^2))</f>
        <v>593.50921406260011</v>
      </c>
    </row>
    <row r="5970" spans="1:25">
      <c r="A5970" s="403" t="s">
        <v>24</v>
      </c>
      <c r="B5970" s="403" t="s">
        <v>1486</v>
      </c>
      <c r="C5970" s="403" t="s">
        <v>343</v>
      </c>
      <c r="D5970" s="403" t="s">
        <v>344</v>
      </c>
      <c r="E5970" s="403" t="s">
        <v>1455</v>
      </c>
      <c r="F5970" s="403">
        <v>0</v>
      </c>
      <c r="O5970" s="403" t="s">
        <v>345</v>
      </c>
      <c r="R5970" s="403">
        <v>4</v>
      </c>
      <c r="S5970" s="403">
        <v>0.89380000000000004</v>
      </c>
      <c r="T5970" s="403">
        <v>3.7829999999999999</v>
      </c>
      <c r="U5970" s="403">
        <v>5.7380000000000004</v>
      </c>
      <c r="V5970" s="403">
        <v>31.975000000000001</v>
      </c>
      <c r="W5970" s="403">
        <v>3.4</v>
      </c>
      <c r="X5970" s="404">
        <v>0.13338</v>
      </c>
      <c r="Y5970" s="403">
        <f>X5970+(S5970*((U5970-INDEX('[1]Center of Mass'!$B$8:$M$105,MATCH(A5970,'[1]Center of Mass'!$B$8:$B$105,0),9))^2+(V5970-INDEX('[1]Center of Mass'!$B$8:$M$105,MATCH(A5970,'[1]Center of Mass'!$B$8:$B$105,0),10))^2))</f>
        <v>565.20697002760016</v>
      </c>
    </row>
    <row r="5971" spans="1:25">
      <c r="A5971" s="403" t="s">
        <v>24</v>
      </c>
      <c r="B5971" s="403" t="s">
        <v>1487</v>
      </c>
      <c r="C5971" s="403" t="s">
        <v>343</v>
      </c>
      <c r="D5971" s="403" t="s">
        <v>344</v>
      </c>
      <c r="E5971" s="403" t="s">
        <v>1455</v>
      </c>
      <c r="F5971" s="403">
        <v>0</v>
      </c>
      <c r="O5971" s="403" t="s">
        <v>345</v>
      </c>
      <c r="R5971" s="403">
        <v>4</v>
      </c>
      <c r="S5971" s="403">
        <v>0.89380000000000004</v>
      </c>
      <c r="T5971" s="403">
        <v>3.7829999999999999</v>
      </c>
      <c r="U5971" s="403">
        <v>6.7130000000000001</v>
      </c>
      <c r="V5971" s="403">
        <v>31.975000000000001</v>
      </c>
      <c r="W5971" s="403">
        <v>3.4</v>
      </c>
      <c r="X5971" s="404">
        <v>0.13338</v>
      </c>
      <c r="Y5971" s="403">
        <f>X5971+(S5971*((U5971-INDEX('[1]Center of Mass'!$B$8:$M$105,MATCH(A5971,'[1]Center of Mass'!$B$8:$B$105,0),9))^2+(V5971-INDEX('[1]Center of Mass'!$B$8:$M$105,MATCH(A5971,'[1]Center of Mass'!$B$8:$B$105,0),10))^2))</f>
        <v>538.6040632426002</v>
      </c>
    </row>
    <row r="5972" spans="1:25">
      <c r="A5972" s="403" t="s">
        <v>24</v>
      </c>
      <c r="B5972" s="403" t="s">
        <v>1488</v>
      </c>
      <c r="C5972" s="403" t="s">
        <v>343</v>
      </c>
      <c r="D5972" s="403" t="s">
        <v>344</v>
      </c>
      <c r="E5972" s="403" t="s">
        <v>1455</v>
      </c>
      <c r="F5972" s="403">
        <v>0</v>
      </c>
      <c r="O5972" s="403" t="s">
        <v>345</v>
      </c>
      <c r="R5972" s="403">
        <v>4</v>
      </c>
      <c r="S5972" s="403">
        <v>1.4666999999999999</v>
      </c>
      <c r="T5972" s="403">
        <v>5.0330000000000004</v>
      </c>
      <c r="U5972" s="403">
        <v>8</v>
      </c>
      <c r="V5972" s="403">
        <v>31.975000000000001</v>
      </c>
      <c r="W5972" s="403">
        <v>3.4</v>
      </c>
      <c r="X5972" s="404">
        <v>0.41559000000000001</v>
      </c>
      <c r="Y5972" s="403">
        <f>X5972+(S5972*((U5972-INDEX('[1]Center of Mass'!$B$8:$M$105,MATCH(A5972,'[1]Center of Mass'!$B$8:$B$105,0),9))^2+(V5972-INDEX('[1]Center of Mass'!$B$8:$M$105,MATCH(A5972,'[1]Center of Mass'!$B$8:$B$105,0),10))^2))</f>
        <v>830.67621139740015</v>
      </c>
    </row>
    <row r="5973" spans="1:25">
      <c r="A5973" s="403" t="s">
        <v>24</v>
      </c>
      <c r="B5973" s="403" t="s">
        <v>1518</v>
      </c>
      <c r="C5973" s="403" t="s">
        <v>343</v>
      </c>
      <c r="D5973" s="403" t="s">
        <v>344</v>
      </c>
      <c r="E5973" s="403" t="s">
        <v>1455</v>
      </c>
      <c r="F5973" s="403">
        <v>0</v>
      </c>
      <c r="R5973" s="403">
        <v>4</v>
      </c>
      <c r="S5973" s="403">
        <v>0.64170000000000005</v>
      </c>
      <c r="T5973" s="403">
        <v>3.2330000000000001</v>
      </c>
      <c r="U5973" s="403">
        <v>9.15</v>
      </c>
      <c r="V5973" s="403">
        <v>31.975000000000001</v>
      </c>
      <c r="W5973" s="403">
        <v>3.4</v>
      </c>
      <c r="X5973" s="404">
        <v>7.1133000000000002E-2</v>
      </c>
      <c r="Y5973" s="403">
        <f>X5973+(S5973*((U5973-INDEX('[1]Center of Mass'!$B$8:$M$105,MATCH(A5973,'[1]Center of Mass'!$B$8:$B$105,0),9))^2+(V5973-INDEX('[1]Center of Mass'!$B$8:$M$105,MATCH(A5973,'[1]Center of Mass'!$B$8:$B$105,0),10))^2))</f>
        <v>344.26086700740007</v>
      </c>
    </row>
    <row r="5974" spans="1:25">
      <c r="A5974" s="403" t="s">
        <v>24</v>
      </c>
      <c r="B5974" s="403" t="s">
        <v>1489</v>
      </c>
      <c r="C5974" s="403" t="s">
        <v>343</v>
      </c>
      <c r="D5974" s="403" t="s">
        <v>344</v>
      </c>
      <c r="E5974" s="403" t="s">
        <v>1455</v>
      </c>
      <c r="F5974" s="403">
        <v>0</v>
      </c>
      <c r="O5974" s="403" t="s">
        <v>345</v>
      </c>
      <c r="R5974" s="403">
        <v>4</v>
      </c>
      <c r="S5974" s="403">
        <v>0.76</v>
      </c>
      <c r="T5974" s="403">
        <v>3.5</v>
      </c>
      <c r="U5974" s="403">
        <v>11.275</v>
      </c>
      <c r="V5974" s="403">
        <v>32.6</v>
      </c>
      <c r="W5974" s="403">
        <v>3.4</v>
      </c>
      <c r="X5974" s="404">
        <v>9.7692000000000001E-2</v>
      </c>
      <c r="Y5974" s="403">
        <f>X5974+(S5974*((U5974-INDEX('[1]Center of Mass'!$B$8:$M$105,MATCH(A5974,'[1]Center of Mass'!$B$8:$B$105,0),9))^2+(V5974-INDEX('[1]Center of Mass'!$B$8:$M$105,MATCH(A5974,'[1]Center of Mass'!$B$8:$B$105,0),10))^2))</f>
        <v>390.23303072000016</v>
      </c>
    </row>
    <row r="5975" spans="1:25">
      <c r="A5975" s="403" t="s">
        <v>24</v>
      </c>
      <c r="B5975" s="403" t="s">
        <v>1490</v>
      </c>
      <c r="C5975" s="403" t="s">
        <v>343</v>
      </c>
      <c r="D5975" s="403" t="s">
        <v>344</v>
      </c>
      <c r="E5975" s="403" t="s">
        <v>1455</v>
      </c>
      <c r="F5975" s="403">
        <v>0</v>
      </c>
      <c r="O5975" s="403" t="s">
        <v>345</v>
      </c>
      <c r="R5975" s="403">
        <v>4</v>
      </c>
      <c r="S5975" s="403">
        <v>0.76</v>
      </c>
      <c r="T5975" s="403">
        <v>3.5</v>
      </c>
      <c r="U5975" s="403">
        <v>12.225</v>
      </c>
      <c r="V5975" s="403">
        <v>32.6</v>
      </c>
      <c r="W5975" s="403">
        <v>3.4</v>
      </c>
      <c r="X5975" s="404">
        <v>9.7692000000000001E-2</v>
      </c>
      <c r="Y5975" s="403">
        <f>X5975+(S5975*((U5975-INDEX('[1]Center of Mass'!$B$8:$M$105,MATCH(A5975,'[1]Center of Mass'!$B$8:$B$105,0),9))^2+(V5975-INDEX('[1]Center of Mass'!$B$8:$M$105,MATCH(A5975,'[1]Center of Mass'!$B$8:$B$105,0),10))^2))</f>
        <v>376.16991472000018</v>
      </c>
    </row>
    <row r="5976" spans="1:25">
      <c r="A5976" s="403" t="s">
        <v>24</v>
      </c>
      <c r="B5976" s="403" t="s">
        <v>1491</v>
      </c>
      <c r="C5976" s="403" t="s">
        <v>343</v>
      </c>
      <c r="D5976" s="403" t="s">
        <v>344</v>
      </c>
      <c r="E5976" s="403" t="s">
        <v>1455</v>
      </c>
      <c r="F5976" s="403">
        <v>0</v>
      </c>
      <c r="O5976" s="403" t="s">
        <v>345</v>
      </c>
      <c r="R5976" s="403">
        <v>4</v>
      </c>
      <c r="S5976" s="403">
        <v>0.86670000000000003</v>
      </c>
      <c r="T5976" s="403">
        <v>3.7669999999999999</v>
      </c>
      <c r="U5976" s="403">
        <v>13.242000000000001</v>
      </c>
      <c r="V5976" s="403">
        <v>32.6</v>
      </c>
      <c r="W5976" s="403">
        <v>3.4</v>
      </c>
      <c r="X5976" s="404">
        <v>0.13098000000000001</v>
      </c>
      <c r="Y5976" s="403">
        <f>X5976+(S5976*((U5976-INDEX('[1]Center of Mass'!$B$8:$M$105,MATCH(A5976,'[1]Center of Mass'!$B$8:$B$105,0),9))^2+(V5976-INDEX('[1]Center of Mass'!$B$8:$M$105,MATCH(A5976,'[1]Center of Mass'!$B$8:$B$105,0),10))^2))</f>
        <v>413.5669744395002</v>
      </c>
    </row>
    <row r="5977" spans="1:25">
      <c r="A5977" s="403" t="s">
        <v>24</v>
      </c>
      <c r="B5977" s="403" t="s">
        <v>1492</v>
      </c>
      <c r="C5977" s="403" t="s">
        <v>343</v>
      </c>
      <c r="D5977" s="403" t="s">
        <v>344</v>
      </c>
      <c r="E5977" s="403" t="s">
        <v>1455</v>
      </c>
      <c r="F5977" s="403">
        <v>0</v>
      </c>
      <c r="O5977" s="403" t="s">
        <v>345</v>
      </c>
      <c r="R5977" s="403">
        <v>4</v>
      </c>
      <c r="S5977" s="403">
        <v>0.86670000000000003</v>
      </c>
      <c r="T5977" s="403">
        <v>3.7669999999999999</v>
      </c>
      <c r="U5977" s="403">
        <v>14.324999999999999</v>
      </c>
      <c r="V5977" s="403">
        <v>32.6</v>
      </c>
      <c r="W5977" s="403">
        <v>3.4</v>
      </c>
      <c r="X5977" s="404">
        <v>0.13098000000000001</v>
      </c>
      <c r="Y5977" s="403">
        <f>X5977+(S5977*((U5977-INDEX('[1]Center of Mass'!$B$8:$M$105,MATCH(A5977,'[1]Center of Mass'!$B$8:$B$105,0),9))^2+(V5977-INDEX('[1]Center of Mass'!$B$8:$M$105,MATCH(A5977,'[1]Center of Mass'!$B$8:$B$105,0),10))^2))</f>
        <v>399.10165350240021</v>
      </c>
    </row>
    <row r="5978" spans="1:25">
      <c r="A5978" s="403" t="s">
        <v>24</v>
      </c>
      <c r="B5978" s="403" t="s">
        <v>1493</v>
      </c>
      <c r="C5978" s="403" t="s">
        <v>343</v>
      </c>
      <c r="D5978" s="403" t="s">
        <v>344</v>
      </c>
      <c r="E5978" s="403" t="s">
        <v>1455</v>
      </c>
      <c r="F5978" s="403">
        <v>0</v>
      </c>
      <c r="O5978" s="403" t="s">
        <v>345</v>
      </c>
      <c r="R5978" s="403">
        <v>4</v>
      </c>
      <c r="S5978" s="403">
        <v>0.86670000000000003</v>
      </c>
      <c r="T5978" s="403">
        <v>3.7669999999999999</v>
      </c>
      <c r="U5978" s="403">
        <v>15.407999999999999</v>
      </c>
      <c r="V5978" s="403">
        <v>32.6</v>
      </c>
      <c r="W5978" s="403">
        <v>3.4</v>
      </c>
      <c r="X5978" s="404">
        <v>0.13098000000000001</v>
      </c>
      <c r="Y5978" s="403">
        <f>X5978+(S5978*((U5978-INDEX('[1]Center of Mass'!$B$8:$M$105,MATCH(A5978,'[1]Center of Mass'!$B$8:$B$105,0),9))^2+(V5978-INDEX('[1]Center of Mass'!$B$8:$M$105,MATCH(A5978,'[1]Center of Mass'!$B$8:$B$105,0),10))^2))</f>
        <v>386.66941835790021</v>
      </c>
    </row>
    <row r="5979" spans="1:25">
      <c r="A5979" s="403" t="s">
        <v>24</v>
      </c>
      <c r="B5979" s="403" t="s">
        <v>1494</v>
      </c>
      <c r="C5979" s="403" t="s">
        <v>343</v>
      </c>
      <c r="D5979" s="403" t="s">
        <v>344</v>
      </c>
      <c r="E5979" s="403" t="s">
        <v>1455</v>
      </c>
      <c r="F5979" s="403">
        <v>0</v>
      </c>
      <c r="O5979" s="403" t="s">
        <v>345</v>
      </c>
      <c r="R5979" s="403">
        <v>4</v>
      </c>
      <c r="S5979" s="403">
        <v>0.86670000000000003</v>
      </c>
      <c r="T5979" s="403">
        <v>3.7669999999999999</v>
      </c>
      <c r="U5979" s="403">
        <v>16.492000000000001</v>
      </c>
      <c r="V5979" s="403">
        <v>32.6</v>
      </c>
      <c r="W5979" s="403">
        <v>3.4</v>
      </c>
      <c r="X5979" s="404">
        <v>0.13098000000000001</v>
      </c>
      <c r="Y5979" s="403">
        <f>X5979+(S5979*((U5979-INDEX('[1]Center of Mass'!$B$8:$M$105,MATCH(A5979,'[1]Center of Mass'!$B$8:$B$105,0),9))^2+(V5979-INDEX('[1]Center of Mass'!$B$8:$M$105,MATCH(A5979,'[1]Center of Mass'!$B$8:$B$105,0),10))^2))</f>
        <v>376.26160633950019</v>
      </c>
    </row>
    <row r="5980" spans="1:25">
      <c r="A5980" s="403" t="s">
        <v>24</v>
      </c>
      <c r="B5980" s="403" t="s">
        <v>1495</v>
      </c>
      <c r="C5980" s="403" t="s">
        <v>343</v>
      </c>
      <c r="D5980" s="403" t="s">
        <v>344</v>
      </c>
      <c r="E5980" s="403" t="s">
        <v>1455</v>
      </c>
      <c r="F5980" s="403">
        <v>0</v>
      </c>
      <c r="O5980" s="403" t="s">
        <v>345</v>
      </c>
      <c r="R5980" s="403">
        <v>4</v>
      </c>
      <c r="S5980" s="403">
        <v>0.86670000000000003</v>
      </c>
      <c r="T5980" s="403">
        <v>3.7669999999999999</v>
      </c>
      <c r="U5980" s="403">
        <v>17.574999999999999</v>
      </c>
      <c r="V5980" s="403">
        <v>32.6</v>
      </c>
      <c r="W5980" s="403">
        <v>3.4</v>
      </c>
      <c r="X5980" s="404">
        <v>0.13098000000000001</v>
      </c>
      <c r="Y5980" s="403">
        <f>X5980+(S5980*((U5980-INDEX('[1]Center of Mass'!$B$8:$M$105,MATCH(A5980,'[1]Center of Mass'!$B$8:$B$105,0),9))^2+(V5980-INDEX('[1]Center of Mass'!$B$8:$M$105,MATCH(A5980,'[1]Center of Mass'!$B$8:$B$105,0),10))^2))</f>
        <v>367.89742005240021</v>
      </c>
    </row>
    <row r="5981" spans="1:25">
      <c r="A5981" s="403" t="s">
        <v>24</v>
      </c>
      <c r="B5981" s="403" t="s">
        <v>1496</v>
      </c>
      <c r="C5981" s="403" t="s">
        <v>343</v>
      </c>
      <c r="D5981" s="403" t="s">
        <v>344</v>
      </c>
      <c r="E5981" s="403" t="s">
        <v>1455</v>
      </c>
      <c r="F5981" s="403">
        <v>0</v>
      </c>
      <c r="O5981" s="403" t="s">
        <v>345</v>
      </c>
      <c r="R5981" s="403">
        <v>4</v>
      </c>
      <c r="S5981" s="403">
        <v>0.86670000000000003</v>
      </c>
      <c r="T5981" s="403">
        <v>3.7669999999999999</v>
      </c>
      <c r="U5981" s="403">
        <v>18.658000000000001</v>
      </c>
      <c r="V5981" s="403">
        <v>32.6</v>
      </c>
      <c r="W5981" s="403">
        <v>3.4</v>
      </c>
      <c r="X5981" s="404">
        <v>0.13098000000000001</v>
      </c>
      <c r="Y5981" s="403">
        <f>X5981+(S5981*((U5981-INDEX('[1]Center of Mass'!$B$8:$M$105,MATCH(A5981,'[1]Center of Mass'!$B$8:$B$105,0),9))^2+(V5981-INDEX('[1]Center of Mass'!$B$8:$M$105,MATCH(A5981,'[1]Center of Mass'!$B$8:$B$105,0),10))^2))</f>
        <v>361.56631955790021</v>
      </c>
    </row>
    <row r="5982" spans="1:25">
      <c r="A5982" s="403" t="s">
        <v>24</v>
      </c>
      <c r="B5982" s="403" t="s">
        <v>1519</v>
      </c>
      <c r="C5982" s="403" t="s">
        <v>343</v>
      </c>
      <c r="D5982" s="403" t="s">
        <v>344</v>
      </c>
      <c r="E5982" s="403" t="s">
        <v>1455</v>
      </c>
      <c r="F5982" s="403">
        <v>0</v>
      </c>
      <c r="R5982" s="403">
        <v>4</v>
      </c>
      <c r="S5982" s="403">
        <v>0.88829999999999998</v>
      </c>
      <c r="T5982" s="403">
        <v>3.9870000000000001</v>
      </c>
      <c r="U5982" s="403">
        <v>10.186999999999999</v>
      </c>
      <c r="V5982" s="403">
        <v>32.655000000000001</v>
      </c>
      <c r="W5982" s="403">
        <v>3.4</v>
      </c>
      <c r="X5982" s="404">
        <v>0.16045999999999999</v>
      </c>
      <c r="Y5982" s="403">
        <f>X5982+(S5982*((U5982-INDEX('[1]Center of Mass'!$B$8:$M$105,MATCH(A5982,'[1]Center of Mass'!$B$8:$B$105,0),9))^2+(V5982-INDEX('[1]Center of Mass'!$B$8:$M$105,MATCH(A5982,'[1]Center of Mass'!$B$8:$B$105,0),10))^2))</f>
        <v>478.93021587350017</v>
      </c>
    </row>
    <row r="5983" spans="1:25">
      <c r="A5983" s="403" t="s">
        <v>24</v>
      </c>
      <c r="B5983" s="403" t="s">
        <v>1520</v>
      </c>
      <c r="C5983" s="403" t="s">
        <v>343</v>
      </c>
      <c r="D5983" s="403" t="s">
        <v>344</v>
      </c>
      <c r="E5983" s="403" t="s">
        <v>1455</v>
      </c>
      <c r="F5983" s="403">
        <v>0</v>
      </c>
      <c r="R5983" s="403">
        <v>4</v>
      </c>
      <c r="S5983" s="403">
        <v>0.3967</v>
      </c>
      <c r="T5983" s="403">
        <v>2.5329999999999999</v>
      </c>
      <c r="U5983" s="403">
        <v>9.15</v>
      </c>
      <c r="V5983" s="403">
        <v>32.716999999999999</v>
      </c>
      <c r="W5983" s="403">
        <v>3.4</v>
      </c>
      <c r="X5983" s="404">
        <v>2.6811999999999999E-2</v>
      </c>
      <c r="Y5983" s="403">
        <f>X5983+(S5983*((U5983-INDEX('[1]Center of Mass'!$B$8:$M$105,MATCH(A5983,'[1]Center of Mass'!$B$8:$B$105,0),9))^2+(V5983-INDEX('[1]Center of Mass'!$B$8:$M$105,MATCH(A5983,'[1]Center of Mass'!$B$8:$B$105,0),10))^2))</f>
        <v>224.5618690334</v>
      </c>
    </row>
    <row r="5984" spans="1:25">
      <c r="A5984" s="403" t="s">
        <v>24</v>
      </c>
      <c r="B5984" s="403" t="s">
        <v>1497</v>
      </c>
      <c r="C5984" s="403" t="s">
        <v>343</v>
      </c>
      <c r="D5984" s="403" t="s">
        <v>344</v>
      </c>
      <c r="E5984" s="403" t="s">
        <v>1455</v>
      </c>
      <c r="F5984" s="403">
        <v>0</v>
      </c>
      <c r="O5984" s="403" t="s">
        <v>345</v>
      </c>
      <c r="R5984" s="403">
        <v>4</v>
      </c>
      <c r="S5984" s="403">
        <v>1.0083</v>
      </c>
      <c r="T5984" s="403">
        <v>4.0330000000000004</v>
      </c>
      <c r="U5984" s="403">
        <v>0.55000000000000004</v>
      </c>
      <c r="V5984" s="403">
        <v>32.892000000000003</v>
      </c>
      <c r="W5984" s="403">
        <v>3.4</v>
      </c>
      <c r="X5984" s="404">
        <v>0.17227999999999999</v>
      </c>
      <c r="Y5984" s="403">
        <f>X5984+(S5984*((U5984-INDEX('[1]Center of Mass'!$B$8:$M$105,MATCH(A5984,'[1]Center of Mass'!$B$8:$B$105,0),9))^2+(V5984-INDEX('[1]Center of Mass'!$B$8:$M$105,MATCH(A5984,'[1]Center of Mass'!$B$8:$B$105,0),10))^2))</f>
        <v>866.65284520910018</v>
      </c>
    </row>
    <row r="5985" spans="1:25">
      <c r="A5985" s="403" t="s">
        <v>24</v>
      </c>
      <c r="B5985" s="403" t="s">
        <v>1498</v>
      </c>
      <c r="C5985" s="403" t="s">
        <v>343</v>
      </c>
      <c r="D5985" s="403" t="s">
        <v>344</v>
      </c>
      <c r="E5985" s="403" t="s">
        <v>1455</v>
      </c>
      <c r="F5985" s="403">
        <v>0</v>
      </c>
      <c r="O5985" s="403" t="s">
        <v>345</v>
      </c>
      <c r="R5985" s="403">
        <v>4</v>
      </c>
      <c r="S5985" s="403">
        <v>1.0083</v>
      </c>
      <c r="T5985" s="403">
        <v>4.0330000000000004</v>
      </c>
      <c r="U5985" s="403">
        <v>1.65</v>
      </c>
      <c r="V5985" s="403">
        <v>32.892000000000003</v>
      </c>
      <c r="W5985" s="403">
        <v>3.4</v>
      </c>
      <c r="X5985" s="404">
        <v>0.17227999999999999</v>
      </c>
      <c r="Y5985" s="403">
        <f>X5985+(S5985*((U5985-INDEX('[1]Center of Mass'!$B$8:$M$105,MATCH(A5985,'[1]Center of Mass'!$B$8:$B$105,0),9))^2+(V5985-INDEX('[1]Center of Mass'!$B$8:$M$105,MATCH(A5985,'[1]Center of Mass'!$B$8:$B$105,0),10))^2))</f>
        <v>821.42474206910026</v>
      </c>
    </row>
    <row r="5986" spans="1:25">
      <c r="A5986" s="403" t="s">
        <v>24</v>
      </c>
      <c r="B5986" s="403" t="s">
        <v>1499</v>
      </c>
      <c r="C5986" s="403" t="s">
        <v>343</v>
      </c>
      <c r="D5986" s="403" t="s">
        <v>344</v>
      </c>
      <c r="E5986" s="403" t="s">
        <v>1455</v>
      </c>
      <c r="F5986" s="403">
        <v>0</v>
      </c>
      <c r="O5986" s="403" t="s">
        <v>345</v>
      </c>
      <c r="R5986" s="403">
        <v>4</v>
      </c>
      <c r="S5986" s="403">
        <v>1.0083</v>
      </c>
      <c r="T5986" s="403">
        <v>4.0330000000000004</v>
      </c>
      <c r="U5986" s="403">
        <v>2.75</v>
      </c>
      <c r="V5986" s="403">
        <v>32.892000000000003</v>
      </c>
      <c r="W5986" s="403">
        <v>3.4</v>
      </c>
      <c r="X5986" s="404">
        <v>0.17227999999999999</v>
      </c>
      <c r="Y5986" s="403">
        <f>X5986+(S5986*((U5986-INDEX('[1]Center of Mass'!$B$8:$M$105,MATCH(A5986,'[1]Center of Mass'!$B$8:$B$105,0),9))^2+(V5986-INDEX('[1]Center of Mass'!$B$8:$M$105,MATCH(A5986,'[1]Center of Mass'!$B$8:$B$105,0),10))^2))</f>
        <v>778.63672492910018</v>
      </c>
    </row>
    <row r="5987" spans="1:25">
      <c r="A5987" s="403" t="s">
        <v>24</v>
      </c>
      <c r="B5987" s="403" t="s">
        <v>1500</v>
      </c>
      <c r="C5987" s="403" t="s">
        <v>343</v>
      </c>
      <c r="D5987" s="403" t="s">
        <v>344</v>
      </c>
      <c r="E5987" s="403" t="s">
        <v>1455</v>
      </c>
      <c r="F5987" s="403">
        <v>0</v>
      </c>
      <c r="O5987" s="403" t="s">
        <v>345</v>
      </c>
      <c r="R5987" s="403">
        <v>4</v>
      </c>
      <c r="S5987" s="403">
        <v>0.89370000000000005</v>
      </c>
      <c r="T5987" s="403">
        <v>3.7829999999999999</v>
      </c>
      <c r="U5987" s="403">
        <v>3.7879999999999998</v>
      </c>
      <c r="V5987" s="403">
        <v>32.892000000000003</v>
      </c>
      <c r="W5987" s="403">
        <v>3.4</v>
      </c>
      <c r="X5987" s="404">
        <v>0.13338</v>
      </c>
      <c r="Y5987" s="403">
        <f>X5987+(S5987*((U5987-INDEX('[1]Center of Mass'!$B$8:$M$105,MATCH(A5987,'[1]Center of Mass'!$B$8:$B$105,0),9))^2+(V5987-INDEX('[1]Center of Mass'!$B$8:$M$105,MATCH(A5987,'[1]Center of Mass'!$B$8:$B$105,0),10))^2))</f>
        <v>656.31621186090024</v>
      </c>
    </row>
    <row r="5988" spans="1:25">
      <c r="A5988" s="403" t="s">
        <v>24</v>
      </c>
      <c r="B5988" s="403" t="s">
        <v>1501</v>
      </c>
      <c r="C5988" s="403" t="s">
        <v>343</v>
      </c>
      <c r="D5988" s="403" t="s">
        <v>344</v>
      </c>
      <c r="E5988" s="403" t="s">
        <v>1455</v>
      </c>
      <c r="F5988" s="403">
        <v>0</v>
      </c>
      <c r="O5988" s="403" t="s">
        <v>345</v>
      </c>
      <c r="R5988" s="403">
        <v>4</v>
      </c>
      <c r="S5988" s="403">
        <v>0.89370000000000005</v>
      </c>
      <c r="T5988" s="403">
        <v>3.7829999999999999</v>
      </c>
      <c r="U5988" s="403">
        <v>4.7629999999999999</v>
      </c>
      <c r="V5988" s="403">
        <v>32.892000000000003</v>
      </c>
      <c r="W5988" s="403">
        <v>3.4</v>
      </c>
      <c r="X5988" s="404">
        <v>0.13338</v>
      </c>
      <c r="Y5988" s="403">
        <f>X5988+(S5988*((U5988-INDEX('[1]Center of Mass'!$B$8:$M$105,MATCH(A5988,'[1]Center of Mass'!$B$8:$B$105,0),9))^2+(V5988-INDEX('[1]Center of Mass'!$B$8:$M$105,MATCH(A5988,'[1]Center of Mass'!$B$8:$B$105,0),10))^2))</f>
        <v>626.31798720840027</v>
      </c>
    </row>
    <row r="5989" spans="1:25">
      <c r="A5989" s="403" t="s">
        <v>24</v>
      </c>
      <c r="B5989" s="403" t="s">
        <v>1502</v>
      </c>
      <c r="C5989" s="403" t="s">
        <v>343</v>
      </c>
      <c r="D5989" s="403" t="s">
        <v>344</v>
      </c>
      <c r="E5989" s="403" t="s">
        <v>1455</v>
      </c>
      <c r="F5989" s="403">
        <v>0</v>
      </c>
      <c r="O5989" s="403" t="s">
        <v>345</v>
      </c>
      <c r="R5989" s="403">
        <v>4</v>
      </c>
      <c r="S5989" s="403">
        <v>0.89370000000000005</v>
      </c>
      <c r="T5989" s="403">
        <v>3.7829999999999999</v>
      </c>
      <c r="U5989" s="403">
        <v>5.7380000000000004</v>
      </c>
      <c r="V5989" s="403">
        <v>32.892000000000003</v>
      </c>
      <c r="W5989" s="403">
        <v>3.4</v>
      </c>
      <c r="X5989" s="404">
        <v>0.13338</v>
      </c>
      <c r="Y5989" s="403">
        <f>X5989+(S5989*((U5989-INDEX('[1]Center of Mass'!$B$8:$M$105,MATCH(A5989,'[1]Center of Mass'!$B$8:$B$105,0),9))^2+(V5989-INDEX('[1]Center of Mass'!$B$8:$M$105,MATCH(A5989,'[1]Center of Mass'!$B$8:$B$105,0),10))^2))</f>
        <v>598.01890968090026</v>
      </c>
    </row>
    <row r="5990" spans="1:25">
      <c r="A5990" s="403" t="s">
        <v>24</v>
      </c>
      <c r="B5990" s="403" t="s">
        <v>1503</v>
      </c>
      <c r="C5990" s="403" t="s">
        <v>343</v>
      </c>
      <c r="D5990" s="403" t="s">
        <v>344</v>
      </c>
      <c r="E5990" s="403" t="s">
        <v>1455</v>
      </c>
      <c r="F5990" s="403">
        <v>0</v>
      </c>
      <c r="O5990" s="403" t="s">
        <v>345</v>
      </c>
      <c r="R5990" s="403">
        <v>4</v>
      </c>
      <c r="S5990" s="403">
        <v>0.89370000000000005</v>
      </c>
      <c r="T5990" s="403">
        <v>3.7829999999999999</v>
      </c>
      <c r="U5990" s="403">
        <v>6.7130000000000001</v>
      </c>
      <c r="V5990" s="403">
        <v>32.892000000000003</v>
      </c>
      <c r="W5990" s="403">
        <v>3.4</v>
      </c>
      <c r="X5990" s="404">
        <v>0.13338</v>
      </c>
      <c r="Y5990" s="403">
        <f>X5990+(S5990*((U5990-INDEX('[1]Center of Mass'!$B$8:$M$105,MATCH(A5990,'[1]Center of Mass'!$B$8:$B$105,0),9))^2+(V5990-INDEX('[1]Center of Mass'!$B$8:$M$105,MATCH(A5990,'[1]Center of Mass'!$B$8:$B$105,0),10))^2))</f>
        <v>571.41897927840012</v>
      </c>
    </row>
    <row r="5991" spans="1:25">
      <c r="A5991" s="403" t="s">
        <v>24</v>
      </c>
      <c r="B5991" s="403" t="s">
        <v>1504</v>
      </c>
      <c r="C5991" s="403" t="s">
        <v>343</v>
      </c>
      <c r="D5991" s="403" t="s">
        <v>344</v>
      </c>
      <c r="E5991" s="403" t="s">
        <v>1455</v>
      </c>
      <c r="F5991" s="403">
        <v>0</v>
      </c>
      <c r="O5991" s="403" t="s">
        <v>345</v>
      </c>
      <c r="R5991" s="403">
        <v>4</v>
      </c>
      <c r="S5991" s="403">
        <v>1.4666999999999999</v>
      </c>
      <c r="T5991" s="403">
        <v>5.0330000000000004</v>
      </c>
      <c r="U5991" s="403">
        <v>8</v>
      </c>
      <c r="V5991" s="403">
        <v>32.892000000000003</v>
      </c>
      <c r="W5991" s="403">
        <v>3.4</v>
      </c>
      <c r="X5991" s="404">
        <v>0.41559000000000001</v>
      </c>
      <c r="Y5991" s="403">
        <f>X5991+(S5991*((U5991-INDEX('[1]Center of Mass'!$B$8:$M$105,MATCH(A5991,'[1]Center of Mass'!$B$8:$B$105,0),9))^2+(V5991-INDEX('[1]Center of Mass'!$B$8:$M$105,MATCH(A5991,'[1]Center of Mass'!$B$8:$B$105,0),10))^2))</f>
        <v>884.62943824590025</v>
      </c>
    </row>
    <row r="5992" spans="1:25">
      <c r="A5992" s="403" t="s">
        <v>24</v>
      </c>
      <c r="B5992" s="403" t="s">
        <v>1505</v>
      </c>
      <c r="C5992" s="403" t="s">
        <v>343</v>
      </c>
      <c r="D5992" s="403" t="s">
        <v>344</v>
      </c>
      <c r="E5992" s="403" t="s">
        <v>1455</v>
      </c>
      <c r="F5992" s="403">
        <v>0</v>
      </c>
      <c r="O5992" s="403" t="s">
        <v>345</v>
      </c>
      <c r="R5992" s="403">
        <v>4</v>
      </c>
      <c r="S5992" s="403">
        <v>0.81879999999999997</v>
      </c>
      <c r="T5992" s="403">
        <v>3.6890000000000001</v>
      </c>
      <c r="U5992" s="403">
        <v>0.55000000000000004</v>
      </c>
      <c r="V5992" s="403">
        <v>33.722000000000001</v>
      </c>
      <c r="W5992" s="403">
        <v>3.4</v>
      </c>
      <c r="X5992" s="404">
        <v>0.12037</v>
      </c>
      <c r="Y5992" s="403">
        <f>X5992+(S5992*((U5992-INDEX('[1]Center of Mass'!$B$8:$M$105,MATCH(A5992,'[1]Center of Mass'!$B$8:$B$105,0),9))^2+(V5992-INDEX('[1]Center of Mass'!$B$8:$M$105,MATCH(A5992,'[1]Center of Mass'!$B$8:$B$105,0),10))^2))</f>
        <v>732.20407621560014</v>
      </c>
    </row>
    <row r="5993" spans="1:25">
      <c r="A5993" s="403" t="s">
        <v>24</v>
      </c>
      <c r="B5993" s="403" t="s">
        <v>1506</v>
      </c>
      <c r="C5993" s="403" t="s">
        <v>343</v>
      </c>
      <c r="D5993" s="403" t="s">
        <v>344</v>
      </c>
      <c r="E5993" s="403" t="s">
        <v>1455</v>
      </c>
      <c r="F5993" s="403">
        <v>0</v>
      </c>
      <c r="O5993" s="403" t="s">
        <v>345</v>
      </c>
      <c r="R5993" s="403">
        <v>4</v>
      </c>
      <c r="S5993" s="403">
        <v>0.81879999999999997</v>
      </c>
      <c r="T5993" s="403">
        <v>3.6890000000000001</v>
      </c>
      <c r="U5993" s="403">
        <v>1.65</v>
      </c>
      <c r="V5993" s="403">
        <v>33.722000000000001</v>
      </c>
      <c r="W5993" s="403">
        <v>3.4</v>
      </c>
      <c r="X5993" s="404">
        <v>0.12035999999999999</v>
      </c>
      <c r="Y5993" s="403">
        <f>X5993+(S5993*((U5993-INDEX('[1]Center of Mass'!$B$8:$M$105,MATCH(A5993,'[1]Center of Mass'!$B$8:$B$105,0),9))^2+(V5993-INDEX('[1]Center of Mass'!$B$8:$M$105,MATCH(A5993,'[1]Center of Mass'!$B$8:$B$105,0),10))^2))</f>
        <v>695.47613717560012</v>
      </c>
    </row>
    <row r="5994" spans="1:25">
      <c r="A5994" s="403" t="s">
        <v>24</v>
      </c>
      <c r="B5994" s="403" t="s">
        <v>1507</v>
      </c>
      <c r="C5994" s="403" t="s">
        <v>343</v>
      </c>
      <c r="D5994" s="403" t="s">
        <v>344</v>
      </c>
      <c r="E5994" s="403" t="s">
        <v>1455</v>
      </c>
      <c r="F5994" s="403">
        <v>0</v>
      </c>
      <c r="O5994" s="403" t="s">
        <v>345</v>
      </c>
      <c r="R5994" s="403">
        <v>4</v>
      </c>
      <c r="S5994" s="403">
        <v>0.81869999999999998</v>
      </c>
      <c r="T5994" s="403">
        <v>3.6890000000000001</v>
      </c>
      <c r="U5994" s="403">
        <v>2.75</v>
      </c>
      <c r="V5994" s="403">
        <v>33.722000000000001</v>
      </c>
      <c r="W5994" s="403">
        <v>3.4</v>
      </c>
      <c r="X5994" s="404">
        <v>0.12035999999999999</v>
      </c>
      <c r="Y5994" s="403">
        <f>X5994+(S5994*((U5994-INDEX('[1]Center of Mass'!$B$8:$M$105,MATCH(A5994,'[1]Center of Mass'!$B$8:$B$105,0),9))^2+(V5994-INDEX('[1]Center of Mass'!$B$8:$M$105,MATCH(A5994,'[1]Center of Mass'!$B$8:$B$105,0),10))^2))</f>
        <v>660.64902395190018</v>
      </c>
    </row>
    <row r="5995" spans="1:25">
      <c r="A5995" s="403" t="s">
        <v>24</v>
      </c>
      <c r="B5995" s="403" t="s">
        <v>1508</v>
      </c>
      <c r="C5995" s="403" t="s">
        <v>343</v>
      </c>
      <c r="D5995" s="403" t="s">
        <v>344</v>
      </c>
      <c r="E5995" s="403" t="s">
        <v>1455</v>
      </c>
      <c r="F5995" s="403">
        <v>0</v>
      </c>
      <c r="O5995" s="403" t="s">
        <v>345</v>
      </c>
      <c r="R5995" s="403">
        <v>4</v>
      </c>
      <c r="S5995" s="403">
        <v>0.72570000000000001</v>
      </c>
      <c r="T5995" s="403">
        <v>3.4390000000000001</v>
      </c>
      <c r="U5995" s="403">
        <v>3.7879999999999998</v>
      </c>
      <c r="V5995" s="403">
        <v>33.722000000000001</v>
      </c>
      <c r="W5995" s="403">
        <v>3.4</v>
      </c>
      <c r="X5995" s="404">
        <v>9.0990000000000001E-2</v>
      </c>
      <c r="Y5995" s="403">
        <f>X5995+(S5995*((U5995-INDEX('[1]Center of Mass'!$B$8:$M$105,MATCH(A5995,'[1]Center of Mass'!$B$8:$B$105,0),9))^2+(V5995-INDEX('[1]Center of Mass'!$B$8:$M$105,MATCH(A5995,'[1]Center of Mass'!$B$8:$B$105,0),10))^2))</f>
        <v>558.1376838069001</v>
      </c>
    </row>
    <row r="5996" spans="1:25">
      <c r="A5996" s="403" t="s">
        <v>24</v>
      </c>
      <c r="B5996" s="403" t="s">
        <v>1509</v>
      </c>
      <c r="C5996" s="403" t="s">
        <v>343</v>
      </c>
      <c r="D5996" s="403" t="s">
        <v>344</v>
      </c>
      <c r="E5996" s="403" t="s">
        <v>1455</v>
      </c>
      <c r="F5996" s="403">
        <v>0</v>
      </c>
      <c r="O5996" s="403" t="s">
        <v>345</v>
      </c>
      <c r="R5996" s="403">
        <v>4</v>
      </c>
      <c r="S5996" s="403">
        <v>0.72570000000000001</v>
      </c>
      <c r="T5996" s="403">
        <v>3.4390000000000001</v>
      </c>
      <c r="U5996" s="403">
        <v>4.7629999999999999</v>
      </c>
      <c r="V5996" s="403">
        <v>33.722000000000001</v>
      </c>
      <c r="W5996" s="403">
        <v>3.4</v>
      </c>
      <c r="X5996" s="404">
        <v>9.0990000000000001E-2</v>
      </c>
      <c r="Y5996" s="403">
        <f>X5996+(S5996*((U5996-INDEX('[1]Center of Mass'!$B$8:$M$105,MATCH(A5996,'[1]Center of Mass'!$B$8:$B$105,0),9))^2+(V5996-INDEX('[1]Center of Mass'!$B$8:$M$105,MATCH(A5996,'[1]Center of Mass'!$B$8:$B$105,0),10))^2))</f>
        <v>533.77860175440014</v>
      </c>
    </row>
    <row r="5997" spans="1:25">
      <c r="A5997" s="403" t="s">
        <v>24</v>
      </c>
      <c r="B5997" s="403" t="s">
        <v>1510</v>
      </c>
      <c r="C5997" s="403" t="s">
        <v>343</v>
      </c>
      <c r="D5997" s="403" t="s">
        <v>344</v>
      </c>
      <c r="E5997" s="403" t="s">
        <v>1455</v>
      </c>
      <c r="F5997" s="403">
        <v>0</v>
      </c>
      <c r="O5997" s="403" t="s">
        <v>345</v>
      </c>
      <c r="R5997" s="403">
        <v>4</v>
      </c>
      <c r="S5997" s="403">
        <v>0.72570000000000001</v>
      </c>
      <c r="T5997" s="403">
        <v>3.4390000000000001</v>
      </c>
      <c r="U5997" s="403">
        <v>5.7380000000000004</v>
      </c>
      <c r="V5997" s="403">
        <v>33.722000000000001</v>
      </c>
      <c r="W5997" s="403">
        <v>3.4</v>
      </c>
      <c r="X5997" s="404">
        <v>9.0990000000000001E-2</v>
      </c>
      <c r="Y5997" s="403">
        <f>X5997+(S5997*((U5997-INDEX('[1]Center of Mass'!$B$8:$M$105,MATCH(A5997,'[1]Center of Mass'!$B$8:$B$105,0),9))^2+(V5997-INDEX('[1]Center of Mass'!$B$8:$M$105,MATCH(A5997,'[1]Center of Mass'!$B$8:$B$105,0),10))^2))</f>
        <v>510.79925682690015</v>
      </c>
    </row>
    <row r="5998" spans="1:25">
      <c r="A5998" s="403" t="s">
        <v>24</v>
      </c>
      <c r="B5998" s="403" t="s">
        <v>1511</v>
      </c>
      <c r="C5998" s="403" t="s">
        <v>343</v>
      </c>
      <c r="D5998" s="403" t="s">
        <v>344</v>
      </c>
      <c r="E5998" s="403" t="s">
        <v>1455</v>
      </c>
      <c r="F5998" s="403">
        <v>0</v>
      </c>
      <c r="O5998" s="403" t="s">
        <v>345</v>
      </c>
      <c r="R5998" s="403">
        <v>4</v>
      </c>
      <c r="S5998" s="403">
        <v>0.72570000000000001</v>
      </c>
      <c r="T5998" s="403">
        <v>3.4390000000000001</v>
      </c>
      <c r="U5998" s="403">
        <v>6.7130000000000001</v>
      </c>
      <c r="V5998" s="403">
        <v>33.722000000000001</v>
      </c>
      <c r="W5998" s="403">
        <v>3.4</v>
      </c>
      <c r="X5998" s="404">
        <v>9.0990000000000001E-2</v>
      </c>
      <c r="Y5998" s="403">
        <f>X5998+(S5998*((U5998-INDEX('[1]Center of Mass'!$B$8:$M$105,MATCH(A5998,'[1]Center of Mass'!$B$8:$B$105,0),9))^2+(V5998-INDEX('[1]Center of Mass'!$B$8:$M$105,MATCH(A5998,'[1]Center of Mass'!$B$8:$B$105,0),10))^2))</f>
        <v>489.19964902440006</v>
      </c>
    </row>
    <row r="5999" spans="1:25">
      <c r="A5999" s="403" t="s">
        <v>24</v>
      </c>
      <c r="B5999" s="403" t="s">
        <v>1512</v>
      </c>
      <c r="C5999" s="403" t="s">
        <v>343</v>
      </c>
      <c r="D5999" s="403" t="s">
        <v>344</v>
      </c>
      <c r="E5999" s="403" t="s">
        <v>1455</v>
      </c>
      <c r="F5999" s="403">
        <v>0</v>
      </c>
      <c r="O5999" s="403" t="s">
        <v>345</v>
      </c>
      <c r="R5999" s="403">
        <v>4</v>
      </c>
      <c r="S5999" s="403">
        <v>1.1909000000000001</v>
      </c>
      <c r="T5999" s="403">
        <v>4.6890000000000001</v>
      </c>
      <c r="U5999" s="403">
        <v>8</v>
      </c>
      <c r="V5999" s="403">
        <v>33.722000000000001</v>
      </c>
      <c r="W5999" s="403">
        <v>3.4</v>
      </c>
      <c r="X5999" s="404">
        <v>0.30903000000000003</v>
      </c>
      <c r="Y5999" s="403">
        <f>X5999+(S5999*((U5999-INDEX('[1]Center of Mass'!$B$8:$M$105,MATCH(A5999,'[1]Center of Mass'!$B$8:$B$105,0),9))^2+(V5999-INDEX('[1]Center of Mass'!$B$8:$M$105,MATCH(A5999,'[1]Center of Mass'!$B$8:$B$105,0),10))^2))</f>
        <v>759.63263038330012</v>
      </c>
    </row>
    <row r="6000" spans="1:25">
      <c r="A6000" s="403" t="s">
        <v>24</v>
      </c>
      <c r="B6000" s="403" t="s">
        <v>1521</v>
      </c>
      <c r="C6000" s="403" t="s">
        <v>343</v>
      </c>
      <c r="D6000" s="403" t="s">
        <v>344</v>
      </c>
      <c r="E6000" s="403" t="s">
        <v>1455</v>
      </c>
      <c r="F6000" s="403">
        <v>0</v>
      </c>
      <c r="O6000" s="403" t="s">
        <v>345</v>
      </c>
      <c r="R6000" s="403">
        <v>4</v>
      </c>
      <c r="S6000" s="403">
        <v>0.66239999999999999</v>
      </c>
      <c r="T6000" s="403">
        <v>3.56</v>
      </c>
      <c r="U6000" s="403">
        <v>0.625</v>
      </c>
      <c r="V6000" s="403">
        <v>7.9349999999999996</v>
      </c>
      <c r="W6000" s="403">
        <v>3.4</v>
      </c>
      <c r="X6000" s="404">
        <v>0.10174999999999999</v>
      </c>
      <c r="Y6000" s="403">
        <f>X6000+(S6000*((U6000-INDEX('[1]Center of Mass'!$B$8:$M$105,MATCH(A6000,'[1]Center of Mass'!$B$8:$B$105,0),9))^2+(V6000-INDEX('[1]Center of Mass'!$B$8:$M$105,MATCH(A6000,'[1]Center of Mass'!$B$8:$B$105,0),10))^2))</f>
        <v>301.51294436480003</v>
      </c>
    </row>
    <row r="6001" spans="1:25">
      <c r="A6001" s="403" t="s">
        <v>24</v>
      </c>
      <c r="B6001" s="403" t="s">
        <v>1522</v>
      </c>
      <c r="C6001" s="403" t="s">
        <v>343</v>
      </c>
      <c r="D6001" s="403" t="s">
        <v>344</v>
      </c>
      <c r="E6001" s="403" t="s">
        <v>1455</v>
      </c>
      <c r="F6001" s="403">
        <v>0</v>
      </c>
      <c r="O6001" s="403" t="s">
        <v>345</v>
      </c>
      <c r="R6001" s="403">
        <v>4</v>
      </c>
      <c r="S6001" s="403">
        <v>0.5111</v>
      </c>
      <c r="T6001" s="403">
        <v>3.3180000000000001</v>
      </c>
      <c r="U6001" s="403">
        <v>0.625</v>
      </c>
      <c r="V6001" s="403">
        <v>8.4039999999999999</v>
      </c>
      <c r="W6001" s="403">
        <v>3.4</v>
      </c>
      <c r="X6001" s="404">
        <v>7.3665999999999995E-2</v>
      </c>
      <c r="Y6001" s="403">
        <f>X6001+(S6001*((U6001-INDEX('[1]Center of Mass'!$B$8:$M$105,MATCH(A6001,'[1]Center of Mass'!$B$8:$B$105,0),9))^2+(V6001-INDEX('[1]Center of Mass'!$B$8:$M$105,MATCH(A6001,'[1]Center of Mass'!$B$8:$B$105,0),10))^2))</f>
        <v>230.62233040800004</v>
      </c>
    </row>
    <row r="6002" spans="1:25">
      <c r="A6002" s="403" t="s">
        <v>24</v>
      </c>
      <c r="B6002" s="403" t="s">
        <v>1523</v>
      </c>
      <c r="C6002" s="403" t="s">
        <v>343</v>
      </c>
      <c r="D6002" s="403" t="s">
        <v>344</v>
      </c>
      <c r="E6002" s="403" t="s">
        <v>1455</v>
      </c>
      <c r="F6002" s="403">
        <v>0</v>
      </c>
      <c r="O6002" s="403" t="s">
        <v>345</v>
      </c>
      <c r="R6002" s="403">
        <v>4</v>
      </c>
      <c r="S6002" s="403">
        <v>1.3638999999999999</v>
      </c>
      <c r="T6002" s="403">
        <v>4.6820000000000004</v>
      </c>
      <c r="U6002" s="403">
        <v>0.625</v>
      </c>
      <c r="V6002" s="403">
        <v>9.1539999999999999</v>
      </c>
      <c r="W6002" s="403">
        <v>3.4</v>
      </c>
      <c r="X6002" s="404">
        <v>0.31291999999999998</v>
      </c>
      <c r="Y6002" s="403">
        <f>X6002+(S6002*((U6002-INDEX('[1]Center of Mass'!$B$8:$M$105,MATCH(A6002,'[1]Center of Mass'!$B$8:$B$105,0),9))^2+(V6002-INDEX('[1]Center of Mass'!$B$8:$M$105,MATCH(A6002,'[1]Center of Mass'!$B$8:$B$105,0),10))^2))</f>
        <v>608.18648314199993</v>
      </c>
    </row>
    <row r="6003" spans="1:25">
      <c r="A6003" s="403" t="s">
        <v>24</v>
      </c>
      <c r="B6003" s="403" t="s">
        <v>1524</v>
      </c>
      <c r="C6003" s="403" t="s">
        <v>343</v>
      </c>
      <c r="D6003" s="403" t="s">
        <v>344</v>
      </c>
      <c r="E6003" s="403" t="s">
        <v>1455</v>
      </c>
      <c r="F6003" s="403">
        <v>0</v>
      </c>
      <c r="O6003" s="403" t="s">
        <v>345</v>
      </c>
      <c r="R6003" s="403">
        <v>4</v>
      </c>
      <c r="S6003" s="403">
        <v>1.1361000000000001</v>
      </c>
      <c r="T6003" s="403">
        <v>4.3179999999999996</v>
      </c>
      <c r="U6003" s="403">
        <v>0.625</v>
      </c>
      <c r="V6003" s="403">
        <v>10.154</v>
      </c>
      <c r="W6003" s="403">
        <v>3.4</v>
      </c>
      <c r="X6003" s="404">
        <v>0.22613</v>
      </c>
      <c r="Y6003" s="403">
        <f>X6003+(S6003*((U6003-INDEX('[1]Center of Mass'!$B$8:$M$105,MATCH(A6003,'[1]Center of Mass'!$B$8:$B$105,0),9))^2+(V6003-INDEX('[1]Center of Mass'!$B$8:$M$105,MATCH(A6003,'[1]Center of Mass'!$B$8:$B$105,0),10))^2))</f>
        <v>500.38708845800005</v>
      </c>
    </row>
    <row r="6004" spans="1:25">
      <c r="A6004" s="403" t="s">
        <v>24</v>
      </c>
      <c r="B6004" s="403" t="s">
        <v>1525</v>
      </c>
      <c r="C6004" s="403" t="s">
        <v>343</v>
      </c>
      <c r="D6004" s="403" t="s">
        <v>344</v>
      </c>
      <c r="E6004" s="403" t="s">
        <v>1455</v>
      </c>
      <c r="F6004" s="403">
        <v>0</v>
      </c>
      <c r="O6004" s="403" t="s">
        <v>345</v>
      </c>
      <c r="R6004" s="403">
        <v>4</v>
      </c>
      <c r="S6004" s="403">
        <v>0.7389</v>
      </c>
      <c r="T6004" s="403">
        <v>3.6819999999999999</v>
      </c>
      <c r="U6004" s="403">
        <v>0.625</v>
      </c>
      <c r="V6004" s="403">
        <v>10.904</v>
      </c>
      <c r="W6004" s="403">
        <v>3.4</v>
      </c>
      <c r="X6004" s="404">
        <v>0.11773</v>
      </c>
      <c r="Y6004" s="403">
        <f>X6004+(S6004*((U6004-INDEX('[1]Center of Mass'!$B$8:$M$105,MATCH(A6004,'[1]Center of Mass'!$B$8:$B$105,0),9))^2+(V6004-INDEX('[1]Center of Mass'!$B$8:$M$105,MATCH(A6004,'[1]Center of Mass'!$B$8:$B$105,0),10))^2))</f>
        <v>323.36673659200005</v>
      </c>
    </row>
    <row r="6005" spans="1:25">
      <c r="A6005" s="403" t="s">
        <v>24</v>
      </c>
      <c r="B6005" s="403" t="s">
        <v>1526</v>
      </c>
      <c r="C6005" s="403" t="s">
        <v>343</v>
      </c>
      <c r="D6005" s="403" t="s">
        <v>344</v>
      </c>
      <c r="E6005" s="403" t="s">
        <v>1455</v>
      </c>
      <c r="F6005" s="403">
        <v>0</v>
      </c>
      <c r="O6005" s="403" t="s">
        <v>345</v>
      </c>
      <c r="R6005" s="403">
        <v>4</v>
      </c>
      <c r="S6005" s="403">
        <v>1.5212000000000001</v>
      </c>
      <c r="T6005" s="403">
        <v>4.9340000000000002</v>
      </c>
      <c r="U6005" s="403">
        <v>0.625</v>
      </c>
      <c r="V6005" s="403">
        <v>11.808</v>
      </c>
      <c r="W6005" s="403">
        <v>3.4</v>
      </c>
      <c r="X6005" s="404">
        <v>0.38579000000000002</v>
      </c>
      <c r="Y6005" s="403">
        <f>X6005+(S6005*((U6005-INDEX('[1]Center of Mass'!$B$8:$M$105,MATCH(A6005,'[1]Center of Mass'!$B$8:$B$105,0),9))^2+(V6005-INDEX('[1]Center of Mass'!$B$8:$M$105,MATCH(A6005,'[1]Center of Mass'!$B$8:$B$105,0),10))^2))</f>
        <v>663.0648073440002</v>
      </c>
    </row>
    <row r="6006" spans="1:25">
      <c r="A6006" s="403" t="s">
        <v>10</v>
      </c>
      <c r="B6006" s="403" t="s">
        <v>594</v>
      </c>
      <c r="C6006" s="403" t="s">
        <v>343</v>
      </c>
      <c r="D6006" s="403" t="s">
        <v>344</v>
      </c>
      <c r="E6006" s="403" t="s">
        <v>1527</v>
      </c>
      <c r="F6006" s="403">
        <v>0</v>
      </c>
      <c r="O6006" s="403" t="s">
        <v>345</v>
      </c>
      <c r="R6006" s="403">
        <v>4</v>
      </c>
      <c r="S6006" s="403">
        <v>1.375</v>
      </c>
      <c r="T6006" s="403">
        <v>4.7</v>
      </c>
      <c r="U6006" s="403">
        <v>0.625</v>
      </c>
      <c r="V6006" s="403">
        <v>-0.55000000000000004</v>
      </c>
      <c r="W6006" s="403">
        <v>0</v>
      </c>
      <c r="X6006" s="404">
        <v>0.31768000000000002</v>
      </c>
      <c r="Y6006" s="403">
        <f>X6006+(S6006*((U6006-INDEX('[1]Center of Mass'!$B$8:$M$105,MATCH(A6006,'[1]Center of Mass'!$B$8:$B$105,0),9))^2+(V6006-INDEX('[1]Center of Mass'!$B$8:$M$105,MATCH(A6006,'[1]Center of Mass'!$B$8:$B$105,0),10))^2))</f>
        <v>802.60333175000005</v>
      </c>
    </row>
    <row r="6007" spans="1:25">
      <c r="A6007" s="403" t="s">
        <v>10</v>
      </c>
      <c r="B6007" s="403" t="s">
        <v>595</v>
      </c>
      <c r="C6007" s="403" t="s">
        <v>343</v>
      </c>
      <c r="D6007" s="403" t="s">
        <v>344</v>
      </c>
      <c r="E6007" s="403" t="s">
        <v>1527</v>
      </c>
      <c r="F6007" s="403">
        <v>0</v>
      </c>
      <c r="O6007" s="403" t="s">
        <v>345</v>
      </c>
      <c r="R6007" s="403">
        <v>4</v>
      </c>
      <c r="S6007" s="403">
        <v>1.1274999999999999</v>
      </c>
      <c r="T6007" s="403">
        <v>4.25</v>
      </c>
      <c r="U6007" s="403">
        <v>1.7629999999999999</v>
      </c>
      <c r="V6007" s="403">
        <v>-0.55000000000000004</v>
      </c>
      <c r="W6007" s="403">
        <v>0</v>
      </c>
      <c r="X6007" s="404">
        <v>0.21240000000000001</v>
      </c>
      <c r="Y6007" s="403">
        <f>X6007+(S6007*((U6007-INDEX('[1]Center of Mass'!$B$8:$M$105,MATCH(A6007,'[1]Center of Mass'!$B$8:$B$105,0),9))^2+(V6007-INDEX('[1]Center of Mass'!$B$8:$M$105,MATCH(A6007,'[1]Center of Mass'!$B$8:$B$105,0),10))^2))</f>
        <v>605.54132799500019</v>
      </c>
    </row>
    <row r="6008" spans="1:25">
      <c r="A6008" s="403" t="s">
        <v>10</v>
      </c>
      <c r="B6008" s="403" t="s">
        <v>596</v>
      </c>
      <c r="C6008" s="403" t="s">
        <v>343</v>
      </c>
      <c r="D6008" s="403" t="s">
        <v>344</v>
      </c>
      <c r="E6008" s="403" t="s">
        <v>1527</v>
      </c>
      <c r="F6008" s="403">
        <v>0</v>
      </c>
      <c r="O6008" s="403" t="s">
        <v>345</v>
      </c>
      <c r="R6008" s="403">
        <v>4</v>
      </c>
      <c r="S6008" s="403">
        <v>1.1274999999999999</v>
      </c>
      <c r="T6008" s="403">
        <v>4.25</v>
      </c>
      <c r="U6008" s="403">
        <v>2.7879999999999998</v>
      </c>
      <c r="V6008" s="403">
        <v>-0.55000000000000004</v>
      </c>
      <c r="W6008" s="403">
        <v>0</v>
      </c>
      <c r="X6008" s="404">
        <v>0.21240000000000001</v>
      </c>
      <c r="Y6008" s="403">
        <f>X6008+(S6008*((U6008-INDEX('[1]Center of Mass'!$B$8:$M$105,MATCH(A6008,'[1]Center of Mass'!$B$8:$B$105,0),9))^2+(V6008-INDEX('[1]Center of Mass'!$B$8:$M$105,MATCH(A6008,'[1]Center of Mass'!$B$8:$B$105,0),10))^2))</f>
        <v>560.71336555750008</v>
      </c>
    </row>
    <row r="6009" spans="1:25">
      <c r="A6009" s="403" t="s">
        <v>10</v>
      </c>
      <c r="B6009" s="403" t="s">
        <v>597</v>
      </c>
      <c r="C6009" s="403" t="s">
        <v>343</v>
      </c>
      <c r="D6009" s="403" t="s">
        <v>344</v>
      </c>
      <c r="E6009" s="403" t="s">
        <v>1527</v>
      </c>
      <c r="F6009" s="403">
        <v>0</v>
      </c>
      <c r="O6009" s="403" t="s">
        <v>345</v>
      </c>
      <c r="R6009" s="403">
        <v>4</v>
      </c>
      <c r="S6009" s="403">
        <v>1.43</v>
      </c>
      <c r="T6009" s="403">
        <v>4.8</v>
      </c>
      <c r="U6009" s="403">
        <v>3.95</v>
      </c>
      <c r="V6009" s="403">
        <v>-0.55000000000000004</v>
      </c>
      <c r="W6009" s="403">
        <v>0</v>
      </c>
      <c r="X6009" s="404">
        <v>0.34558</v>
      </c>
      <c r="Y6009" s="403">
        <f>X6009+(S6009*((U6009-INDEX('[1]Center of Mass'!$B$8:$M$105,MATCH(A6009,'[1]Center of Mass'!$B$8:$B$105,0),9))^2+(V6009-INDEX('[1]Center of Mass'!$B$8:$M$105,MATCH(A6009,'[1]Center of Mass'!$B$8:$B$105,0),10))^2))</f>
        <v>650.40477407000014</v>
      </c>
    </row>
    <row r="6010" spans="1:25">
      <c r="A6010" s="403" t="s">
        <v>10</v>
      </c>
      <c r="B6010" s="403" t="s">
        <v>598</v>
      </c>
      <c r="C6010" s="403" t="s">
        <v>343</v>
      </c>
      <c r="D6010" s="403" t="s">
        <v>344</v>
      </c>
      <c r="E6010" s="403" t="s">
        <v>1527</v>
      </c>
      <c r="F6010" s="403">
        <v>0</v>
      </c>
      <c r="O6010" s="403" t="s">
        <v>345</v>
      </c>
      <c r="R6010" s="403">
        <v>4</v>
      </c>
      <c r="S6010" s="403">
        <v>1.4850000000000001</v>
      </c>
      <c r="T6010" s="403">
        <v>4.9050000000000002</v>
      </c>
      <c r="U6010" s="403">
        <v>5.2750000000000004</v>
      </c>
      <c r="V6010" s="403">
        <v>-0.55700000000000005</v>
      </c>
      <c r="W6010" s="403">
        <v>0</v>
      </c>
      <c r="X6010" s="404">
        <v>0.37581999999999999</v>
      </c>
      <c r="Y6010" s="403">
        <f>X6010+(S6010*((U6010-INDEX('[1]Center of Mass'!$B$8:$M$105,MATCH(A6010,'[1]Center of Mass'!$B$8:$B$105,0),9))^2+(V6010-INDEX('[1]Center of Mass'!$B$8:$M$105,MATCH(A6010,'[1]Center of Mass'!$B$8:$B$105,0),10))^2))</f>
        <v>608.55834368500018</v>
      </c>
    </row>
    <row r="6011" spans="1:25">
      <c r="A6011" s="403" t="s">
        <v>10</v>
      </c>
      <c r="B6011" s="403" t="s">
        <v>599</v>
      </c>
      <c r="C6011" s="403" t="s">
        <v>343</v>
      </c>
      <c r="D6011" s="403" t="s">
        <v>344</v>
      </c>
      <c r="E6011" s="403" t="s">
        <v>1527</v>
      </c>
      <c r="F6011" s="403">
        <v>0</v>
      </c>
      <c r="O6011" s="403" t="s">
        <v>345</v>
      </c>
      <c r="R6011" s="403">
        <v>4</v>
      </c>
      <c r="S6011" s="403">
        <v>1.375</v>
      </c>
      <c r="T6011" s="403">
        <v>4.7050000000000001</v>
      </c>
      <c r="U6011" s="403">
        <v>6.5750000000000002</v>
      </c>
      <c r="V6011" s="403">
        <v>-0.54300000000000004</v>
      </c>
      <c r="W6011" s="403">
        <v>0</v>
      </c>
      <c r="X6011" s="404">
        <v>0.31818000000000002</v>
      </c>
      <c r="Y6011" s="403">
        <f>X6011+(S6011*((U6011-INDEX('[1]Center of Mass'!$B$8:$M$105,MATCH(A6011,'[1]Center of Mass'!$B$8:$B$105,0),9))^2+(V6011-INDEX('[1]Center of Mass'!$B$8:$M$105,MATCH(A6011,'[1]Center of Mass'!$B$8:$B$105,0),10))^2))</f>
        <v>506.70527687500004</v>
      </c>
    </row>
    <row r="6012" spans="1:25">
      <c r="A6012" s="403" t="s">
        <v>10</v>
      </c>
      <c r="B6012" s="403" t="s">
        <v>600</v>
      </c>
      <c r="C6012" s="403" t="s">
        <v>343</v>
      </c>
      <c r="D6012" s="403" t="s">
        <v>344</v>
      </c>
      <c r="E6012" s="403" t="s">
        <v>1527</v>
      </c>
      <c r="F6012" s="403">
        <v>0</v>
      </c>
      <c r="O6012" s="403" t="s">
        <v>345</v>
      </c>
      <c r="R6012" s="403">
        <v>4</v>
      </c>
      <c r="S6012" s="403">
        <v>1.2649999999999999</v>
      </c>
      <c r="T6012" s="403">
        <v>4.5</v>
      </c>
      <c r="U6012" s="403">
        <v>7.7750000000000004</v>
      </c>
      <c r="V6012" s="403">
        <v>-0.55000000000000004</v>
      </c>
      <c r="W6012" s="403">
        <v>0</v>
      </c>
      <c r="X6012" s="404">
        <v>0.26696999999999999</v>
      </c>
      <c r="Y6012" s="403">
        <f>X6012+(S6012*((U6012-INDEX('[1]Center of Mass'!$B$8:$M$105,MATCH(A6012,'[1]Center of Mass'!$B$8:$B$105,0),9))^2+(V6012-INDEX('[1]Center of Mass'!$B$8:$M$105,MATCH(A6012,'[1]Center of Mass'!$B$8:$B$105,0),10))^2))</f>
        <v>422.34620461000003</v>
      </c>
    </row>
    <row r="6013" spans="1:25">
      <c r="A6013" s="403" t="s">
        <v>10</v>
      </c>
      <c r="B6013" s="403" t="s">
        <v>601</v>
      </c>
      <c r="C6013" s="403" t="s">
        <v>343</v>
      </c>
      <c r="D6013" s="403" t="s">
        <v>344</v>
      </c>
      <c r="E6013" s="403" t="s">
        <v>1527</v>
      </c>
      <c r="F6013" s="403">
        <v>0</v>
      </c>
      <c r="O6013" s="403" t="s">
        <v>345</v>
      </c>
      <c r="R6013" s="403">
        <v>4</v>
      </c>
      <c r="S6013" s="403">
        <v>1.2649999999999999</v>
      </c>
      <c r="T6013" s="403">
        <v>4.5</v>
      </c>
      <c r="U6013" s="403">
        <v>8.9250000000000007</v>
      </c>
      <c r="V6013" s="403">
        <v>-0.55000000000000004</v>
      </c>
      <c r="W6013" s="403">
        <v>0</v>
      </c>
      <c r="X6013" s="404">
        <v>0.26696999999999999</v>
      </c>
      <c r="Y6013" s="403">
        <f>X6013+(S6013*((U6013-INDEX('[1]Center of Mass'!$B$8:$M$105,MATCH(A6013,'[1]Center of Mass'!$B$8:$B$105,0),9))^2+(V6013-INDEX('[1]Center of Mass'!$B$8:$M$105,MATCH(A6013,'[1]Center of Mass'!$B$8:$B$105,0),10))^2))</f>
        <v>383.59166461000007</v>
      </c>
    </row>
    <row r="6014" spans="1:25">
      <c r="A6014" s="403" t="s">
        <v>10</v>
      </c>
      <c r="B6014" s="403" t="s">
        <v>602</v>
      </c>
      <c r="C6014" s="403" t="s">
        <v>343</v>
      </c>
      <c r="D6014" s="403" t="s">
        <v>344</v>
      </c>
      <c r="E6014" s="403" t="s">
        <v>1527</v>
      </c>
      <c r="F6014" s="403">
        <v>0</v>
      </c>
      <c r="O6014" s="403" t="s">
        <v>345</v>
      </c>
      <c r="R6014" s="403">
        <v>4</v>
      </c>
      <c r="S6014" s="403">
        <v>1.7555000000000001</v>
      </c>
      <c r="T6014" s="403">
        <v>5.3920000000000003</v>
      </c>
      <c r="U6014" s="403">
        <v>10.298</v>
      </c>
      <c r="V6014" s="403">
        <v>-0.55000000000000004</v>
      </c>
      <c r="W6014" s="403">
        <v>0</v>
      </c>
      <c r="X6014" s="404">
        <v>0.54961000000000004</v>
      </c>
      <c r="Y6014" s="403">
        <f>X6014+(S6014*((U6014-INDEX('[1]Center of Mass'!$B$8:$M$105,MATCH(A6014,'[1]Center of Mass'!$B$8:$B$105,0),9))^2+(V6014-INDEX('[1]Center of Mass'!$B$8:$M$105,MATCH(A6014,'[1]Center of Mass'!$B$8:$B$105,0),10))^2))</f>
        <v>474.37807733150004</v>
      </c>
    </row>
    <row r="6015" spans="1:25">
      <c r="A6015" s="403" t="s">
        <v>10</v>
      </c>
      <c r="B6015" s="403" t="s">
        <v>603</v>
      </c>
      <c r="C6015" s="403" t="s">
        <v>343</v>
      </c>
      <c r="D6015" s="403" t="s">
        <v>344</v>
      </c>
      <c r="E6015" s="403" t="s">
        <v>1527</v>
      </c>
      <c r="F6015" s="403">
        <v>0</v>
      </c>
      <c r="O6015" s="403" t="s">
        <v>345</v>
      </c>
      <c r="R6015" s="403">
        <v>4</v>
      </c>
      <c r="S6015" s="403">
        <v>1.7645</v>
      </c>
      <c r="T6015" s="403">
        <v>5.4080000000000004</v>
      </c>
      <c r="U6015" s="403">
        <v>11.898</v>
      </c>
      <c r="V6015" s="403">
        <v>-0.55000000000000004</v>
      </c>
      <c r="W6015" s="403">
        <v>0</v>
      </c>
      <c r="X6015" s="404">
        <v>0.55627000000000004</v>
      </c>
      <c r="Y6015" s="403">
        <f>X6015+(S6015*((U6015-INDEX('[1]Center of Mass'!$B$8:$M$105,MATCH(A6015,'[1]Center of Mass'!$B$8:$B$105,0),9))^2+(V6015-INDEX('[1]Center of Mass'!$B$8:$M$105,MATCH(A6015,'[1]Center of Mass'!$B$8:$B$105,0),10))^2))</f>
        <v>417.12019402850012</v>
      </c>
    </row>
    <row r="6016" spans="1:25">
      <c r="A6016" s="403" t="s">
        <v>10</v>
      </c>
      <c r="B6016" s="403" t="s">
        <v>604</v>
      </c>
      <c r="C6016" s="403" t="s">
        <v>343</v>
      </c>
      <c r="D6016" s="403" t="s">
        <v>344</v>
      </c>
      <c r="E6016" s="403" t="s">
        <v>1527</v>
      </c>
      <c r="F6016" s="403">
        <v>0</v>
      </c>
      <c r="O6016" s="403" t="s">
        <v>345</v>
      </c>
      <c r="R6016" s="403">
        <v>4</v>
      </c>
      <c r="S6016" s="403">
        <v>1.2135</v>
      </c>
      <c r="T6016" s="403">
        <v>4.4059999999999997</v>
      </c>
      <c r="U6016" s="403">
        <v>13.252000000000001</v>
      </c>
      <c r="V6016" s="403">
        <v>-0.55000000000000004</v>
      </c>
      <c r="W6016" s="403">
        <v>0</v>
      </c>
      <c r="X6016" s="404">
        <v>0.24542</v>
      </c>
      <c r="Y6016" s="403">
        <f>X6016+(S6016*((U6016-INDEX('[1]Center of Mass'!$B$8:$M$105,MATCH(A6016,'[1]Center of Mass'!$B$8:$B$105,0),9))^2+(V6016-INDEX('[1]Center of Mass'!$B$8:$M$105,MATCH(A6016,'[1]Center of Mass'!$B$8:$B$105,0),10))^2))</f>
        <v>256.84141843550009</v>
      </c>
    </row>
    <row r="6017" spans="1:25">
      <c r="A6017" s="403" t="s">
        <v>10</v>
      </c>
      <c r="B6017" s="403" t="s">
        <v>605</v>
      </c>
      <c r="C6017" s="403" t="s">
        <v>343</v>
      </c>
      <c r="D6017" s="403" t="s">
        <v>344</v>
      </c>
      <c r="E6017" s="403" t="s">
        <v>1527</v>
      </c>
      <c r="F6017" s="403">
        <v>0</v>
      </c>
      <c r="O6017" s="403" t="s">
        <v>345</v>
      </c>
      <c r="R6017" s="403">
        <v>4</v>
      </c>
      <c r="S6017" s="403">
        <v>1.2135</v>
      </c>
      <c r="T6017" s="403">
        <v>4.4059999999999997</v>
      </c>
      <c r="U6017" s="403">
        <v>14.355</v>
      </c>
      <c r="V6017" s="403">
        <v>-0.55000000000000004</v>
      </c>
      <c r="W6017" s="403">
        <v>0</v>
      </c>
      <c r="X6017" s="404">
        <v>0.24542</v>
      </c>
      <c r="Y6017" s="403">
        <f>X6017+(S6017*((U6017-INDEX('[1]Center of Mass'!$B$8:$M$105,MATCH(A6017,'[1]Center of Mass'!$B$8:$B$105,0),9))^2+(V6017-INDEX('[1]Center of Mass'!$B$8:$M$105,MATCH(A6017,'[1]Center of Mass'!$B$8:$B$105,0),10))^2))</f>
        <v>235.78294739900005</v>
      </c>
    </row>
    <row r="6018" spans="1:25">
      <c r="A6018" s="403" t="s">
        <v>10</v>
      </c>
      <c r="B6018" s="403" t="s">
        <v>606</v>
      </c>
      <c r="C6018" s="403" t="s">
        <v>343</v>
      </c>
      <c r="D6018" s="403" t="s">
        <v>344</v>
      </c>
      <c r="E6018" s="403" t="s">
        <v>1527</v>
      </c>
      <c r="F6018" s="403">
        <v>0</v>
      </c>
      <c r="O6018" s="403" t="s">
        <v>345</v>
      </c>
      <c r="R6018" s="403">
        <v>4</v>
      </c>
      <c r="S6018" s="403">
        <v>1.2135</v>
      </c>
      <c r="T6018" s="403">
        <v>4.4059999999999997</v>
      </c>
      <c r="U6018" s="403">
        <v>15.458</v>
      </c>
      <c r="V6018" s="403">
        <v>-0.55000000000000004</v>
      </c>
      <c r="W6018" s="403">
        <v>0</v>
      </c>
      <c r="X6018" s="404">
        <v>0.24542</v>
      </c>
      <c r="Y6018" s="403">
        <f>X6018+(S6018*((U6018-INDEX('[1]Center of Mass'!$B$8:$M$105,MATCH(A6018,'[1]Center of Mass'!$B$8:$B$105,0),9))^2+(V6018-INDEX('[1]Center of Mass'!$B$8:$M$105,MATCH(A6018,'[1]Center of Mass'!$B$8:$B$105,0),10))^2))</f>
        <v>217.67718640550007</v>
      </c>
    </row>
    <row r="6019" spans="1:25">
      <c r="A6019" s="403" t="s">
        <v>10</v>
      </c>
      <c r="B6019" s="403" t="s">
        <v>607</v>
      </c>
      <c r="C6019" s="403" t="s">
        <v>343</v>
      </c>
      <c r="D6019" s="403" t="s">
        <v>344</v>
      </c>
      <c r="E6019" s="403" t="s">
        <v>1527</v>
      </c>
      <c r="F6019" s="403">
        <v>0</v>
      </c>
      <c r="O6019" s="403" t="s">
        <v>345</v>
      </c>
      <c r="R6019" s="403">
        <v>4</v>
      </c>
      <c r="S6019" s="403">
        <v>1.3096000000000001</v>
      </c>
      <c r="T6019" s="403">
        <v>4.5810000000000004</v>
      </c>
      <c r="U6019" s="403">
        <v>16.605</v>
      </c>
      <c r="V6019" s="403">
        <v>-0.55000000000000004</v>
      </c>
      <c r="W6019" s="403">
        <v>0</v>
      </c>
      <c r="X6019" s="404">
        <v>0.28671000000000002</v>
      </c>
      <c r="Y6019" s="403">
        <f>X6019+(S6019*((U6019-INDEX('[1]Center of Mass'!$B$8:$M$105,MATCH(A6019,'[1]Center of Mass'!$B$8:$B$105,0),9))^2+(V6019-INDEX('[1]Center of Mass'!$B$8:$M$105,MATCH(A6019,'[1]Center of Mass'!$B$8:$B$105,0),10))^2))</f>
        <v>217.99811587040008</v>
      </c>
    </row>
    <row r="6020" spans="1:25">
      <c r="A6020" s="403" t="s">
        <v>10</v>
      </c>
      <c r="B6020" s="403" t="s">
        <v>608</v>
      </c>
      <c r="C6020" s="403" t="s">
        <v>343</v>
      </c>
      <c r="D6020" s="403" t="s">
        <v>344</v>
      </c>
      <c r="E6020" s="403" t="s">
        <v>1527</v>
      </c>
      <c r="F6020" s="403">
        <v>0</v>
      </c>
      <c r="O6020" s="403" t="s">
        <v>345</v>
      </c>
      <c r="R6020" s="403">
        <v>4</v>
      </c>
      <c r="S6020" s="403">
        <v>0.66</v>
      </c>
      <c r="T6020" s="403">
        <v>3.4</v>
      </c>
      <c r="U6020" s="403">
        <v>17.5</v>
      </c>
      <c r="V6020" s="403">
        <v>-0.55000000000000004</v>
      </c>
      <c r="W6020" s="403">
        <v>0</v>
      </c>
      <c r="X6020" s="404">
        <v>8.6349999999999996E-2</v>
      </c>
      <c r="Y6020" s="403">
        <f>X6020+(S6020*((U6020-INDEX('[1]Center of Mass'!$B$8:$M$105,MATCH(A6020,'[1]Center of Mass'!$B$8:$B$105,0),9))^2+(V6020-INDEX('[1]Center of Mass'!$B$8:$M$105,MATCH(A6020,'[1]Center of Mass'!$B$8:$B$105,0),10))^2))</f>
        <v>104.35140034000003</v>
      </c>
    </row>
    <row r="6021" spans="1:25">
      <c r="A6021" s="403" t="s">
        <v>10</v>
      </c>
      <c r="B6021" s="403" t="s">
        <v>617</v>
      </c>
      <c r="C6021" s="403" t="s">
        <v>343</v>
      </c>
      <c r="D6021" s="403" t="s">
        <v>344</v>
      </c>
      <c r="E6021" s="403" t="s">
        <v>1527</v>
      </c>
      <c r="F6021" s="403">
        <v>0</v>
      </c>
      <c r="O6021" s="403" t="s">
        <v>345</v>
      </c>
      <c r="R6021" s="403">
        <v>4</v>
      </c>
      <c r="S6021" s="403">
        <v>1.4582999999999999</v>
      </c>
      <c r="T6021" s="403">
        <v>4.8330000000000002</v>
      </c>
      <c r="U6021" s="403">
        <v>0.625</v>
      </c>
      <c r="V6021" s="403">
        <v>0.58299999999999996</v>
      </c>
      <c r="W6021" s="403">
        <v>0</v>
      </c>
      <c r="X6021" s="404">
        <v>0.3553</v>
      </c>
      <c r="Y6021" s="403">
        <f>X6021+(S6021*((U6021-INDEX('[1]Center of Mass'!$B$8:$M$105,MATCH(A6021,'[1]Center of Mass'!$B$8:$B$105,0),9))^2+(V6021-INDEX('[1]Center of Mass'!$B$8:$M$105,MATCH(A6021,'[1]Center of Mass'!$B$8:$B$105,0),10))^2))</f>
        <v>813.9353299183</v>
      </c>
    </row>
    <row r="6022" spans="1:25">
      <c r="A6022" s="403" t="s">
        <v>10</v>
      </c>
      <c r="B6022" s="403" t="s">
        <v>883</v>
      </c>
      <c r="C6022" s="403" t="s">
        <v>343</v>
      </c>
      <c r="D6022" s="403" t="s">
        <v>344</v>
      </c>
      <c r="E6022" s="403" t="s">
        <v>1527</v>
      </c>
      <c r="F6022" s="403">
        <v>0</v>
      </c>
      <c r="O6022" s="403" t="s">
        <v>345</v>
      </c>
      <c r="R6022" s="403">
        <v>4</v>
      </c>
      <c r="S6022" s="403">
        <v>1.1958</v>
      </c>
      <c r="T6022" s="403">
        <v>4.383</v>
      </c>
      <c r="U6022" s="403">
        <v>1.7629999999999999</v>
      </c>
      <c r="V6022" s="403">
        <v>0.58299999999999996</v>
      </c>
      <c r="W6022" s="403">
        <v>0</v>
      </c>
      <c r="X6022" s="404">
        <v>0.24034</v>
      </c>
      <c r="Y6022" s="403">
        <f>X6022+(S6022*((U6022-INDEX('[1]Center of Mass'!$B$8:$M$105,MATCH(A6022,'[1]Center of Mass'!$B$8:$B$105,0),9))^2+(V6022-INDEX('[1]Center of Mass'!$B$8:$M$105,MATCH(A6022,'[1]Center of Mass'!$B$8:$B$105,0),10))^2))</f>
        <v>611.64430013500009</v>
      </c>
    </row>
    <row r="6023" spans="1:25">
      <c r="A6023" s="403" t="s">
        <v>10</v>
      </c>
      <c r="B6023" s="403" t="s">
        <v>618</v>
      </c>
      <c r="C6023" s="403" t="s">
        <v>343</v>
      </c>
      <c r="D6023" s="403" t="s">
        <v>344</v>
      </c>
      <c r="E6023" s="403" t="s">
        <v>1527</v>
      </c>
      <c r="F6023" s="403">
        <v>0</v>
      </c>
      <c r="O6023" s="403" t="s">
        <v>345</v>
      </c>
      <c r="R6023" s="403">
        <v>4</v>
      </c>
      <c r="S6023" s="403">
        <v>1.1958</v>
      </c>
      <c r="T6023" s="403">
        <v>4.383</v>
      </c>
      <c r="U6023" s="403">
        <v>2.7879999999999998</v>
      </c>
      <c r="V6023" s="403">
        <v>0.58299999999999996</v>
      </c>
      <c r="W6023" s="403">
        <v>0</v>
      </c>
      <c r="X6023" s="404">
        <v>0.24034</v>
      </c>
      <c r="Y6023" s="403">
        <f>X6023+(S6023*((U6023-INDEX('[1]Center of Mass'!$B$8:$M$105,MATCH(A6023,'[1]Center of Mass'!$B$8:$B$105,0),9))^2+(V6023-INDEX('[1]Center of Mass'!$B$8:$M$105,MATCH(A6023,'[1]Center of Mass'!$B$8:$B$105,0),10))^2))</f>
        <v>564.10081678000006</v>
      </c>
    </row>
    <row r="6024" spans="1:25">
      <c r="A6024" s="403" t="s">
        <v>10</v>
      </c>
      <c r="B6024" s="403" t="s">
        <v>619</v>
      </c>
      <c r="C6024" s="403" t="s">
        <v>343</v>
      </c>
      <c r="D6024" s="403" t="s">
        <v>344</v>
      </c>
      <c r="E6024" s="403" t="s">
        <v>1527</v>
      </c>
      <c r="F6024" s="403">
        <v>0</v>
      </c>
      <c r="O6024" s="403" t="s">
        <v>345</v>
      </c>
      <c r="R6024" s="403">
        <v>4</v>
      </c>
      <c r="S6024" s="403">
        <v>1.5166999999999999</v>
      </c>
      <c r="T6024" s="403">
        <v>4.9329999999999998</v>
      </c>
      <c r="U6024" s="403">
        <v>3.95</v>
      </c>
      <c r="V6024" s="403">
        <v>0.58299999999999996</v>
      </c>
      <c r="W6024" s="403">
        <v>0</v>
      </c>
      <c r="X6024" s="404">
        <v>0.38562999999999997</v>
      </c>
      <c r="Y6024" s="403">
        <f>X6024+(S6024*((U6024-INDEX('[1]Center of Mass'!$B$8:$M$105,MATCH(A6024,'[1]Center of Mass'!$B$8:$B$105,0),9))^2+(V6024-INDEX('[1]Center of Mass'!$B$8:$M$105,MATCH(A6024,'[1]Center of Mass'!$B$8:$B$105,0),10))^2))</f>
        <v>651.05383701920005</v>
      </c>
    </row>
    <row r="6025" spans="1:25">
      <c r="A6025" s="403" t="s">
        <v>10</v>
      </c>
      <c r="B6025" s="403" t="s">
        <v>620</v>
      </c>
      <c r="C6025" s="403" t="s">
        <v>343</v>
      </c>
      <c r="D6025" s="403" t="s">
        <v>344</v>
      </c>
      <c r="E6025" s="403" t="s">
        <v>1527</v>
      </c>
      <c r="F6025" s="403">
        <v>0</v>
      </c>
      <c r="O6025" s="403" t="s">
        <v>345</v>
      </c>
      <c r="R6025" s="403">
        <v>4</v>
      </c>
      <c r="S6025" s="403">
        <v>1.5166999999999999</v>
      </c>
      <c r="T6025" s="403">
        <v>4.9329999999999998</v>
      </c>
      <c r="U6025" s="403">
        <v>5.25</v>
      </c>
      <c r="V6025" s="403">
        <v>0.58299999999999996</v>
      </c>
      <c r="W6025" s="403">
        <v>0</v>
      </c>
      <c r="X6025" s="404">
        <v>0.38562999999999997</v>
      </c>
      <c r="Y6025" s="403">
        <f>X6025+(S6025*((U6025-INDEX('[1]Center of Mass'!$B$8:$M$105,MATCH(A6025,'[1]Center of Mass'!$B$8:$B$105,0),9))^2+(V6025-INDEX('[1]Center of Mass'!$B$8:$M$105,MATCH(A6025,'[1]Center of Mass'!$B$8:$B$105,0),10))^2))</f>
        <v>583.73965761919999</v>
      </c>
    </row>
    <row r="6026" spans="1:25">
      <c r="A6026" s="403" t="s">
        <v>10</v>
      </c>
      <c r="B6026" s="403" t="s">
        <v>621</v>
      </c>
      <c r="C6026" s="403" t="s">
        <v>343</v>
      </c>
      <c r="D6026" s="403" t="s">
        <v>344</v>
      </c>
      <c r="E6026" s="403" t="s">
        <v>1527</v>
      </c>
      <c r="F6026" s="403">
        <v>0</v>
      </c>
      <c r="O6026" s="403" t="s">
        <v>345</v>
      </c>
      <c r="R6026" s="403">
        <v>4</v>
      </c>
      <c r="S6026" s="403">
        <v>1.5166999999999999</v>
      </c>
      <c r="T6026" s="403">
        <v>4.9329999999999998</v>
      </c>
      <c r="U6026" s="403">
        <v>6.55</v>
      </c>
      <c r="V6026" s="403">
        <v>0.58299999999999996</v>
      </c>
      <c r="W6026" s="403">
        <v>0</v>
      </c>
      <c r="X6026" s="404">
        <v>0.38562999999999997</v>
      </c>
      <c r="Y6026" s="403">
        <f>X6026+(S6026*((U6026-INDEX('[1]Center of Mass'!$B$8:$M$105,MATCH(A6026,'[1]Center of Mass'!$B$8:$B$105,0),9))^2+(V6026-INDEX('[1]Center of Mass'!$B$8:$M$105,MATCH(A6026,'[1]Center of Mass'!$B$8:$B$105,0),10))^2))</f>
        <v>521.55192421920003</v>
      </c>
    </row>
    <row r="6027" spans="1:25">
      <c r="A6027" s="403" t="s">
        <v>10</v>
      </c>
      <c r="B6027" s="403" t="s">
        <v>622</v>
      </c>
      <c r="C6027" s="403" t="s">
        <v>343</v>
      </c>
      <c r="D6027" s="403" t="s">
        <v>344</v>
      </c>
      <c r="E6027" s="403" t="s">
        <v>1527</v>
      </c>
      <c r="F6027" s="403">
        <v>0</v>
      </c>
      <c r="O6027" s="403" t="s">
        <v>345</v>
      </c>
      <c r="R6027" s="403">
        <v>4</v>
      </c>
      <c r="S6027" s="403">
        <v>1.3416999999999999</v>
      </c>
      <c r="T6027" s="403">
        <v>4.633</v>
      </c>
      <c r="U6027" s="403">
        <v>7.7750000000000004</v>
      </c>
      <c r="V6027" s="403">
        <v>0.58299999999999996</v>
      </c>
      <c r="W6027" s="403">
        <v>0</v>
      </c>
      <c r="X6027" s="404">
        <v>0.30003999999999997</v>
      </c>
      <c r="Y6027" s="403">
        <f>X6027+(S6027*((U6027-INDEX('[1]Center of Mass'!$B$8:$M$105,MATCH(A6027,'[1]Center of Mass'!$B$8:$B$105,0),9))^2+(V6027-INDEX('[1]Center of Mass'!$B$8:$M$105,MATCH(A6027,'[1]Center of Mass'!$B$8:$B$105,0),10))^2))</f>
        <v>413.64453718170006</v>
      </c>
    </row>
    <row r="6028" spans="1:25">
      <c r="A6028" s="403" t="s">
        <v>10</v>
      </c>
      <c r="B6028" s="403" t="s">
        <v>623</v>
      </c>
      <c r="C6028" s="403" t="s">
        <v>343</v>
      </c>
      <c r="D6028" s="403" t="s">
        <v>344</v>
      </c>
      <c r="E6028" s="403" t="s">
        <v>1527</v>
      </c>
      <c r="F6028" s="403">
        <v>0</v>
      </c>
      <c r="O6028" s="403" t="s">
        <v>345</v>
      </c>
      <c r="R6028" s="403">
        <v>4</v>
      </c>
      <c r="S6028" s="403">
        <v>1.3416999999999999</v>
      </c>
      <c r="T6028" s="403">
        <v>4.633</v>
      </c>
      <c r="U6028" s="403">
        <v>8.9250000000000007</v>
      </c>
      <c r="V6028" s="403">
        <v>0.58299999999999996</v>
      </c>
      <c r="W6028" s="403">
        <v>0</v>
      </c>
      <c r="X6028" s="404">
        <v>0.30003999999999997</v>
      </c>
      <c r="Y6028" s="403">
        <f>X6028+(S6028*((U6028-INDEX('[1]Center of Mass'!$B$8:$M$105,MATCH(A6028,'[1]Center of Mass'!$B$8:$B$105,0),9))^2+(V6028-INDEX('[1]Center of Mass'!$B$8:$M$105,MATCH(A6028,'[1]Center of Mass'!$B$8:$B$105,0),10))^2))</f>
        <v>372.54021598170004</v>
      </c>
    </row>
    <row r="6029" spans="1:25">
      <c r="A6029" s="403" t="s">
        <v>10</v>
      </c>
      <c r="B6029" s="403" t="s">
        <v>624</v>
      </c>
      <c r="C6029" s="403" t="s">
        <v>343</v>
      </c>
      <c r="D6029" s="403" t="s">
        <v>344</v>
      </c>
      <c r="E6029" s="403" t="s">
        <v>1527</v>
      </c>
      <c r="F6029" s="403">
        <v>0</v>
      </c>
      <c r="O6029" s="403" t="s">
        <v>345</v>
      </c>
      <c r="R6029" s="403">
        <v>4</v>
      </c>
      <c r="S6029" s="403">
        <v>1.8619000000000001</v>
      </c>
      <c r="T6029" s="403">
        <v>5.5250000000000004</v>
      </c>
      <c r="U6029" s="403">
        <v>10.298</v>
      </c>
      <c r="V6029" s="403">
        <v>0.58299999999999996</v>
      </c>
      <c r="W6029" s="403">
        <v>0</v>
      </c>
      <c r="X6029" s="404">
        <v>0.60636999999999996</v>
      </c>
      <c r="Y6029" s="403">
        <f>X6029+(S6029*((U6029-INDEX('[1]Center of Mass'!$B$8:$M$105,MATCH(A6029,'[1]Center of Mass'!$B$8:$B$105,0),9))^2+(V6029-INDEX('[1]Center of Mass'!$B$8:$M$105,MATCH(A6029,'[1]Center of Mass'!$B$8:$B$105,0),10))^2))</f>
        <v>455.51799206400011</v>
      </c>
    </row>
    <row r="6030" spans="1:25">
      <c r="A6030" s="403" t="s">
        <v>10</v>
      </c>
      <c r="B6030" s="403" t="s">
        <v>625</v>
      </c>
      <c r="C6030" s="403" t="s">
        <v>343</v>
      </c>
      <c r="D6030" s="403" t="s">
        <v>344</v>
      </c>
      <c r="E6030" s="403" t="s">
        <v>1527</v>
      </c>
      <c r="F6030" s="403">
        <v>0</v>
      </c>
      <c r="O6030" s="403" t="s">
        <v>345</v>
      </c>
      <c r="R6030" s="403">
        <v>4</v>
      </c>
      <c r="S6030" s="403">
        <v>1.8714</v>
      </c>
      <c r="T6030" s="403">
        <v>5.5410000000000004</v>
      </c>
      <c r="U6030" s="403">
        <v>11.898</v>
      </c>
      <c r="V6030" s="403">
        <v>0.58299999999999996</v>
      </c>
      <c r="W6030" s="403">
        <v>0</v>
      </c>
      <c r="X6030" s="404">
        <v>0.61355000000000004</v>
      </c>
      <c r="Y6030" s="403">
        <f>X6030+(S6030*((U6030-INDEX('[1]Center of Mass'!$B$8:$M$105,MATCH(A6030,'[1]Center of Mass'!$B$8:$B$105,0),9))^2+(V6030-INDEX('[1]Center of Mass'!$B$8:$M$105,MATCH(A6030,'[1]Center of Mass'!$B$8:$B$105,0),10))^2))</f>
        <v>394.53606382400005</v>
      </c>
    </row>
    <row r="6031" spans="1:25">
      <c r="A6031" s="403" t="s">
        <v>10</v>
      </c>
      <c r="B6031" s="403" t="s">
        <v>626</v>
      </c>
      <c r="C6031" s="403" t="s">
        <v>343</v>
      </c>
      <c r="D6031" s="403" t="s">
        <v>344</v>
      </c>
      <c r="E6031" s="403" t="s">
        <v>1527</v>
      </c>
      <c r="F6031" s="403">
        <v>0</v>
      </c>
      <c r="O6031" s="403" t="s">
        <v>345</v>
      </c>
      <c r="R6031" s="403">
        <v>4</v>
      </c>
      <c r="S6031" s="403">
        <v>1.2869999999999999</v>
      </c>
      <c r="T6031" s="403">
        <v>4.54</v>
      </c>
      <c r="U6031" s="403">
        <v>13.252000000000001</v>
      </c>
      <c r="V6031" s="403">
        <v>0.58299999999999996</v>
      </c>
      <c r="W6031" s="403">
        <v>0</v>
      </c>
      <c r="X6031" s="404">
        <v>0.27650999999999998</v>
      </c>
      <c r="Y6031" s="403">
        <f>X6031+(S6031*((U6031-INDEX('[1]Center of Mass'!$B$8:$M$105,MATCH(A6031,'[1]Center of Mass'!$B$8:$B$105,0),9))^2+(V6031-INDEX('[1]Center of Mass'!$B$8:$M$105,MATCH(A6031,'[1]Center of Mass'!$B$8:$B$105,0),10))^2))</f>
        <v>239.48721030000002</v>
      </c>
    </row>
    <row r="6032" spans="1:25">
      <c r="A6032" s="403" t="s">
        <v>10</v>
      </c>
      <c r="B6032" s="403" t="s">
        <v>627</v>
      </c>
      <c r="C6032" s="403" t="s">
        <v>343</v>
      </c>
      <c r="D6032" s="403" t="s">
        <v>344</v>
      </c>
      <c r="E6032" s="403" t="s">
        <v>1527</v>
      </c>
      <c r="F6032" s="403">
        <v>0</v>
      </c>
      <c r="O6032" s="403" t="s">
        <v>345</v>
      </c>
      <c r="R6032" s="403">
        <v>4</v>
      </c>
      <c r="S6032" s="403">
        <v>1.2869999999999999</v>
      </c>
      <c r="T6032" s="403">
        <v>4.54</v>
      </c>
      <c r="U6032" s="403">
        <v>14.355</v>
      </c>
      <c r="V6032" s="403">
        <v>0.58299999999999996</v>
      </c>
      <c r="W6032" s="403">
        <v>0</v>
      </c>
      <c r="X6032" s="404">
        <v>0.27650999999999998</v>
      </c>
      <c r="Y6032" s="403">
        <f>X6032+(S6032*((U6032-INDEX('[1]Center of Mass'!$B$8:$M$105,MATCH(A6032,'[1]Center of Mass'!$B$8:$B$105,0),9))^2+(V6032-INDEX('[1]Center of Mass'!$B$8:$M$105,MATCH(A6032,'[1]Center of Mass'!$B$8:$B$105,0),10))^2))</f>
        <v>217.15325708700001</v>
      </c>
    </row>
    <row r="6033" spans="1:25">
      <c r="A6033" s="403" t="s">
        <v>10</v>
      </c>
      <c r="B6033" s="403" t="s">
        <v>628</v>
      </c>
      <c r="C6033" s="403" t="s">
        <v>343</v>
      </c>
      <c r="D6033" s="403" t="s">
        <v>344</v>
      </c>
      <c r="E6033" s="403" t="s">
        <v>1527</v>
      </c>
      <c r="F6033" s="403">
        <v>0</v>
      </c>
      <c r="O6033" s="403" t="s">
        <v>345</v>
      </c>
      <c r="R6033" s="403">
        <v>4</v>
      </c>
      <c r="S6033" s="403">
        <v>1.2869999999999999</v>
      </c>
      <c r="T6033" s="403">
        <v>4.54</v>
      </c>
      <c r="U6033" s="403">
        <v>15.458</v>
      </c>
      <c r="V6033" s="403">
        <v>0.58299999999999996</v>
      </c>
      <c r="W6033" s="403">
        <v>0</v>
      </c>
      <c r="X6033" s="404">
        <v>0.27650999999999998</v>
      </c>
      <c r="Y6033" s="403">
        <f>X6033+(S6033*((U6033-INDEX('[1]Center of Mass'!$B$8:$M$105,MATCH(A6033,'[1]Center of Mass'!$B$8:$B$105,0),9))^2+(V6033-INDEX('[1]Center of Mass'!$B$8:$M$105,MATCH(A6033,'[1]Center of Mass'!$B$8:$B$105,0),10))^2))</f>
        <v>197.95085544000003</v>
      </c>
    </row>
    <row r="6034" spans="1:25">
      <c r="A6034" s="403" t="s">
        <v>10</v>
      </c>
      <c r="B6034" s="403" t="s">
        <v>629</v>
      </c>
      <c r="C6034" s="403" t="s">
        <v>343</v>
      </c>
      <c r="D6034" s="403" t="s">
        <v>344</v>
      </c>
      <c r="E6034" s="403" t="s">
        <v>1527</v>
      </c>
      <c r="F6034" s="403">
        <v>0</v>
      </c>
      <c r="O6034" s="403" t="s">
        <v>345</v>
      </c>
      <c r="R6034" s="403">
        <v>4</v>
      </c>
      <c r="S6034" s="403">
        <v>1.3889</v>
      </c>
      <c r="T6034" s="403">
        <v>4.7140000000000004</v>
      </c>
      <c r="U6034" s="403">
        <v>16.605</v>
      </c>
      <c r="V6034" s="403">
        <v>0.58299999999999996</v>
      </c>
      <c r="W6034" s="403">
        <v>0</v>
      </c>
      <c r="X6034" s="404">
        <v>0.32157999999999998</v>
      </c>
      <c r="Y6034" s="403">
        <f>X6034+(S6034*((U6034-INDEX('[1]Center of Mass'!$B$8:$M$105,MATCH(A6034,'[1]Center of Mass'!$B$8:$B$105,0),9))^2+(V6034-INDEX('[1]Center of Mass'!$B$8:$M$105,MATCH(A6034,'[1]Center of Mass'!$B$8:$B$105,0),10))^2))</f>
        <v>195.68203314890005</v>
      </c>
    </row>
    <row r="6035" spans="1:25">
      <c r="A6035" s="403" t="s">
        <v>10</v>
      </c>
      <c r="B6035" s="403" t="s">
        <v>630</v>
      </c>
      <c r="C6035" s="403" t="s">
        <v>343</v>
      </c>
      <c r="D6035" s="403" t="s">
        <v>344</v>
      </c>
      <c r="E6035" s="403" t="s">
        <v>1527</v>
      </c>
      <c r="F6035" s="403">
        <v>0</v>
      </c>
      <c r="O6035" s="403" t="s">
        <v>345</v>
      </c>
      <c r="R6035" s="403">
        <v>4</v>
      </c>
      <c r="S6035" s="403">
        <v>0.7</v>
      </c>
      <c r="T6035" s="403">
        <v>3.5329999999999999</v>
      </c>
      <c r="U6035" s="403">
        <v>17.5</v>
      </c>
      <c r="V6035" s="403">
        <v>0.58299999999999996</v>
      </c>
      <c r="W6035" s="403">
        <v>0</v>
      </c>
      <c r="X6035" s="404">
        <v>0.1004</v>
      </c>
      <c r="Y6035" s="403">
        <f>X6035+(S6035*((U6035-INDEX('[1]Center of Mass'!$B$8:$M$105,MATCH(A6035,'[1]Center of Mass'!$B$8:$B$105,0),9))^2+(V6035-INDEX('[1]Center of Mass'!$B$8:$M$105,MATCH(A6035,'[1]Center of Mass'!$B$8:$B$105,0),10))^2))</f>
        <v>92.77555319999999</v>
      </c>
    </row>
    <row r="6036" spans="1:25">
      <c r="A6036" s="403" t="s">
        <v>10</v>
      </c>
      <c r="B6036" s="403" t="s">
        <v>884</v>
      </c>
      <c r="C6036" s="403" t="s">
        <v>343</v>
      </c>
      <c r="D6036" s="403" t="s">
        <v>344</v>
      </c>
      <c r="E6036" s="403" t="s">
        <v>1527</v>
      </c>
      <c r="F6036" s="403">
        <v>0</v>
      </c>
      <c r="O6036" s="403" t="s">
        <v>345</v>
      </c>
      <c r="R6036" s="403">
        <v>4</v>
      </c>
      <c r="S6036" s="403">
        <v>1.4582999999999999</v>
      </c>
      <c r="T6036" s="403">
        <v>4.8330000000000002</v>
      </c>
      <c r="U6036" s="403">
        <v>0.625</v>
      </c>
      <c r="V6036" s="403">
        <v>1.75</v>
      </c>
      <c r="W6036" s="403">
        <v>0</v>
      </c>
      <c r="X6036" s="404">
        <v>0.3553</v>
      </c>
      <c r="Y6036" s="403">
        <f>X6036+(S6036*((U6036-INDEX('[1]Center of Mass'!$B$8:$M$105,MATCH(A6036,'[1]Center of Mass'!$B$8:$B$105,0),9))^2+(V6036-INDEX('[1]Center of Mass'!$B$8:$M$105,MATCH(A6036,'[1]Center of Mass'!$B$8:$B$105,0),10))^2))</f>
        <v>779.42039197420013</v>
      </c>
    </row>
    <row r="6037" spans="1:25">
      <c r="A6037" s="403" t="s">
        <v>10</v>
      </c>
      <c r="B6037" s="403" t="s">
        <v>885</v>
      </c>
      <c r="C6037" s="403" t="s">
        <v>343</v>
      </c>
      <c r="D6037" s="403" t="s">
        <v>344</v>
      </c>
      <c r="E6037" s="403" t="s">
        <v>1527</v>
      </c>
      <c r="F6037" s="403">
        <v>0</v>
      </c>
      <c r="O6037" s="403" t="s">
        <v>345</v>
      </c>
      <c r="R6037" s="403">
        <v>4</v>
      </c>
      <c r="S6037" s="403">
        <v>1.1958</v>
      </c>
      <c r="T6037" s="403">
        <v>4.383</v>
      </c>
      <c r="U6037" s="403">
        <v>1.7629999999999999</v>
      </c>
      <c r="V6037" s="403">
        <v>1.75</v>
      </c>
      <c r="W6037" s="403">
        <v>0</v>
      </c>
      <c r="X6037" s="404">
        <v>0.24034</v>
      </c>
      <c r="Y6037" s="403">
        <f>X6037+(S6037*((U6037-INDEX('[1]Center of Mass'!$B$8:$M$105,MATCH(A6037,'[1]Center of Mass'!$B$8:$B$105,0),9))^2+(V6037-INDEX('[1]Center of Mass'!$B$8:$M$105,MATCH(A6037,'[1]Center of Mass'!$B$8:$B$105,0),10))^2))</f>
        <v>583.34219302840006</v>
      </c>
    </row>
    <row r="6038" spans="1:25">
      <c r="A6038" s="403" t="s">
        <v>10</v>
      </c>
      <c r="B6038" s="403" t="s">
        <v>631</v>
      </c>
      <c r="C6038" s="403" t="s">
        <v>343</v>
      </c>
      <c r="D6038" s="403" t="s">
        <v>344</v>
      </c>
      <c r="E6038" s="403" t="s">
        <v>1527</v>
      </c>
      <c r="F6038" s="403">
        <v>0</v>
      </c>
      <c r="O6038" s="403" t="s">
        <v>345</v>
      </c>
      <c r="R6038" s="403">
        <v>4</v>
      </c>
      <c r="S6038" s="403">
        <v>1.1958</v>
      </c>
      <c r="T6038" s="403">
        <v>4.383</v>
      </c>
      <c r="U6038" s="403">
        <v>2.7879999999999998</v>
      </c>
      <c r="V6038" s="403">
        <v>1.75</v>
      </c>
      <c r="W6038" s="403">
        <v>0</v>
      </c>
      <c r="X6038" s="404">
        <v>0.24034</v>
      </c>
      <c r="Y6038" s="403">
        <f>X6038+(S6038*((U6038-INDEX('[1]Center of Mass'!$B$8:$M$105,MATCH(A6038,'[1]Center of Mass'!$B$8:$B$105,0),9))^2+(V6038-INDEX('[1]Center of Mass'!$B$8:$M$105,MATCH(A6038,'[1]Center of Mass'!$B$8:$B$105,0),10))^2))</f>
        <v>535.79870967340003</v>
      </c>
    </row>
    <row r="6039" spans="1:25">
      <c r="A6039" s="403" t="s">
        <v>10</v>
      </c>
      <c r="B6039" s="403" t="s">
        <v>632</v>
      </c>
      <c r="C6039" s="403" t="s">
        <v>343</v>
      </c>
      <c r="D6039" s="403" t="s">
        <v>344</v>
      </c>
      <c r="E6039" s="403" t="s">
        <v>1527</v>
      </c>
      <c r="F6039" s="403">
        <v>0</v>
      </c>
      <c r="O6039" s="403" t="s">
        <v>345</v>
      </c>
      <c r="R6039" s="403">
        <v>4</v>
      </c>
      <c r="S6039" s="403">
        <v>1.5166999999999999</v>
      </c>
      <c r="T6039" s="403">
        <v>4.9329999999999998</v>
      </c>
      <c r="U6039" s="403">
        <v>3.95</v>
      </c>
      <c r="V6039" s="403">
        <v>1.75</v>
      </c>
      <c r="W6039" s="403">
        <v>0</v>
      </c>
      <c r="X6039" s="404">
        <v>0.38562999999999997</v>
      </c>
      <c r="Y6039" s="403">
        <f>X6039+(S6039*((U6039-INDEX('[1]Center of Mass'!$B$8:$M$105,MATCH(A6039,'[1]Center of Mass'!$B$8:$B$105,0),9))^2+(V6039-INDEX('[1]Center of Mass'!$B$8:$M$105,MATCH(A6039,'[1]Center of Mass'!$B$8:$B$105,0),10))^2))</f>
        <v>615.15669213830006</v>
      </c>
    </row>
    <row r="6040" spans="1:25">
      <c r="A6040" s="403" t="s">
        <v>10</v>
      </c>
      <c r="B6040" s="403" t="s">
        <v>633</v>
      </c>
      <c r="C6040" s="403" t="s">
        <v>343</v>
      </c>
      <c r="D6040" s="403" t="s">
        <v>344</v>
      </c>
      <c r="E6040" s="403" t="s">
        <v>1527</v>
      </c>
      <c r="F6040" s="403">
        <v>0</v>
      </c>
      <c r="O6040" s="403" t="s">
        <v>345</v>
      </c>
      <c r="R6040" s="403">
        <v>4</v>
      </c>
      <c r="S6040" s="403">
        <v>1.5166999999999999</v>
      </c>
      <c r="T6040" s="403">
        <v>4.9329999999999998</v>
      </c>
      <c r="U6040" s="403">
        <v>5.25</v>
      </c>
      <c r="V6040" s="403">
        <v>1.75</v>
      </c>
      <c r="W6040" s="403">
        <v>0</v>
      </c>
      <c r="X6040" s="404">
        <v>0.38562999999999997</v>
      </c>
      <c r="Y6040" s="403">
        <f>X6040+(S6040*((U6040-INDEX('[1]Center of Mass'!$B$8:$M$105,MATCH(A6040,'[1]Center of Mass'!$B$8:$B$105,0),9))^2+(V6040-INDEX('[1]Center of Mass'!$B$8:$M$105,MATCH(A6040,'[1]Center of Mass'!$B$8:$B$105,0),10))^2))</f>
        <v>547.84251273830012</v>
      </c>
    </row>
    <row r="6041" spans="1:25">
      <c r="A6041" s="403" t="s">
        <v>10</v>
      </c>
      <c r="B6041" s="403" t="s">
        <v>634</v>
      </c>
      <c r="C6041" s="403" t="s">
        <v>343</v>
      </c>
      <c r="D6041" s="403" t="s">
        <v>344</v>
      </c>
      <c r="E6041" s="403" t="s">
        <v>1527</v>
      </c>
      <c r="F6041" s="403">
        <v>0</v>
      </c>
      <c r="O6041" s="403" t="s">
        <v>345</v>
      </c>
      <c r="R6041" s="403">
        <v>4</v>
      </c>
      <c r="S6041" s="403">
        <v>1.5166999999999999</v>
      </c>
      <c r="T6041" s="403">
        <v>4.9329999999999998</v>
      </c>
      <c r="U6041" s="403">
        <v>6.55</v>
      </c>
      <c r="V6041" s="403">
        <v>1.75</v>
      </c>
      <c r="W6041" s="403">
        <v>0</v>
      </c>
      <c r="X6041" s="404">
        <v>0.38562999999999997</v>
      </c>
      <c r="Y6041" s="403">
        <f>X6041+(S6041*((U6041-INDEX('[1]Center of Mass'!$B$8:$M$105,MATCH(A6041,'[1]Center of Mass'!$B$8:$B$105,0),9))^2+(V6041-INDEX('[1]Center of Mass'!$B$8:$M$105,MATCH(A6041,'[1]Center of Mass'!$B$8:$B$105,0),10))^2))</f>
        <v>485.65477933829999</v>
      </c>
    </row>
    <row r="6042" spans="1:25">
      <c r="A6042" s="403" t="s">
        <v>10</v>
      </c>
      <c r="B6042" s="403" t="s">
        <v>635</v>
      </c>
      <c r="C6042" s="403" t="s">
        <v>343</v>
      </c>
      <c r="D6042" s="403" t="s">
        <v>344</v>
      </c>
      <c r="E6042" s="403" t="s">
        <v>1527</v>
      </c>
      <c r="F6042" s="403">
        <v>0</v>
      </c>
      <c r="O6042" s="403" t="s">
        <v>345</v>
      </c>
      <c r="R6042" s="403">
        <v>4</v>
      </c>
      <c r="S6042" s="403">
        <v>1.3416999999999999</v>
      </c>
      <c r="T6042" s="403">
        <v>4.633</v>
      </c>
      <c r="U6042" s="403">
        <v>7.7750000000000004</v>
      </c>
      <c r="V6042" s="403">
        <v>1.75</v>
      </c>
      <c r="W6042" s="403">
        <v>0</v>
      </c>
      <c r="X6042" s="404">
        <v>0.30003999999999997</v>
      </c>
      <c r="Y6042" s="403">
        <f>X6042+(S6042*((U6042-INDEX('[1]Center of Mass'!$B$8:$M$105,MATCH(A6042,'[1]Center of Mass'!$B$8:$B$105,0),9))^2+(V6042-INDEX('[1]Center of Mass'!$B$8:$M$105,MATCH(A6042,'[1]Center of Mass'!$B$8:$B$105,0),10))^2))</f>
        <v>381.88927952580002</v>
      </c>
    </row>
    <row r="6043" spans="1:25">
      <c r="A6043" s="403" t="s">
        <v>10</v>
      </c>
      <c r="B6043" s="403" t="s">
        <v>636</v>
      </c>
      <c r="C6043" s="403" t="s">
        <v>343</v>
      </c>
      <c r="D6043" s="403" t="s">
        <v>344</v>
      </c>
      <c r="E6043" s="403" t="s">
        <v>1527</v>
      </c>
      <c r="F6043" s="403">
        <v>0</v>
      </c>
      <c r="O6043" s="403" t="s">
        <v>345</v>
      </c>
      <c r="R6043" s="403">
        <v>4</v>
      </c>
      <c r="S6043" s="403">
        <v>1.3416999999999999</v>
      </c>
      <c r="T6043" s="403">
        <v>4.633</v>
      </c>
      <c r="U6043" s="403">
        <v>8.9250000000000007</v>
      </c>
      <c r="V6043" s="403">
        <v>1.75</v>
      </c>
      <c r="W6043" s="403">
        <v>0</v>
      </c>
      <c r="X6043" s="404">
        <v>0.30003999999999997</v>
      </c>
      <c r="Y6043" s="403">
        <f>X6043+(S6043*((U6043-INDEX('[1]Center of Mass'!$B$8:$M$105,MATCH(A6043,'[1]Center of Mass'!$B$8:$B$105,0),9))^2+(V6043-INDEX('[1]Center of Mass'!$B$8:$M$105,MATCH(A6043,'[1]Center of Mass'!$B$8:$B$105,0),10))^2))</f>
        <v>340.78495832580006</v>
      </c>
    </row>
    <row r="6044" spans="1:25">
      <c r="A6044" s="403" t="s">
        <v>10</v>
      </c>
      <c r="B6044" s="403" t="s">
        <v>637</v>
      </c>
      <c r="C6044" s="403" t="s">
        <v>343</v>
      </c>
      <c r="D6044" s="403" t="s">
        <v>344</v>
      </c>
      <c r="E6044" s="403" t="s">
        <v>1527</v>
      </c>
      <c r="F6044" s="403">
        <v>0</v>
      </c>
      <c r="O6044" s="403" t="s">
        <v>345</v>
      </c>
      <c r="R6044" s="403">
        <v>4</v>
      </c>
      <c r="S6044" s="403">
        <v>1.8619000000000001</v>
      </c>
      <c r="T6044" s="403">
        <v>5.5250000000000004</v>
      </c>
      <c r="U6044" s="403">
        <v>10.298</v>
      </c>
      <c r="V6044" s="403">
        <v>1.75</v>
      </c>
      <c r="W6044" s="403">
        <v>0</v>
      </c>
      <c r="X6044" s="404">
        <v>0.60636999999999996</v>
      </c>
      <c r="Y6044" s="403">
        <f>X6044+(S6044*((U6044-INDEX('[1]Center of Mass'!$B$8:$M$105,MATCH(A6044,'[1]Center of Mass'!$B$8:$B$105,0),9))^2+(V6044-INDEX('[1]Center of Mass'!$B$8:$M$105,MATCH(A6044,'[1]Center of Mass'!$B$8:$B$105,0),10))^2))</f>
        <v>411.45067878270009</v>
      </c>
    </row>
    <row r="6045" spans="1:25">
      <c r="A6045" s="403" t="s">
        <v>10</v>
      </c>
      <c r="B6045" s="403" t="s">
        <v>638</v>
      </c>
      <c r="C6045" s="403" t="s">
        <v>343</v>
      </c>
      <c r="D6045" s="403" t="s">
        <v>344</v>
      </c>
      <c r="E6045" s="403" t="s">
        <v>1527</v>
      </c>
      <c r="F6045" s="403">
        <v>0</v>
      </c>
      <c r="O6045" s="403" t="s">
        <v>345</v>
      </c>
      <c r="R6045" s="403">
        <v>4</v>
      </c>
      <c r="S6045" s="403">
        <v>1.8714</v>
      </c>
      <c r="T6045" s="403">
        <v>5.5410000000000004</v>
      </c>
      <c r="U6045" s="403">
        <v>11.898</v>
      </c>
      <c r="V6045" s="403">
        <v>1.75</v>
      </c>
      <c r="W6045" s="403">
        <v>0</v>
      </c>
      <c r="X6045" s="404">
        <v>0.61355000000000004</v>
      </c>
      <c r="Y6045" s="403">
        <f>X6045+(S6045*((U6045-INDEX('[1]Center of Mass'!$B$8:$M$105,MATCH(A6045,'[1]Center of Mass'!$B$8:$B$105,0),9))^2+(V6045-INDEX('[1]Center of Mass'!$B$8:$M$105,MATCH(A6045,'[1]Center of Mass'!$B$8:$B$105,0),10))^2))</f>
        <v>350.24390523620008</v>
      </c>
    </row>
    <row r="6046" spans="1:25">
      <c r="A6046" s="403" t="s">
        <v>10</v>
      </c>
      <c r="B6046" s="403" t="s">
        <v>639</v>
      </c>
      <c r="C6046" s="403" t="s">
        <v>343</v>
      </c>
      <c r="D6046" s="403" t="s">
        <v>344</v>
      </c>
      <c r="E6046" s="403" t="s">
        <v>1527</v>
      </c>
      <c r="F6046" s="403">
        <v>0</v>
      </c>
      <c r="O6046" s="403" t="s">
        <v>345</v>
      </c>
      <c r="R6046" s="403">
        <v>4</v>
      </c>
      <c r="S6046" s="403">
        <v>1.2869999999999999</v>
      </c>
      <c r="T6046" s="403">
        <v>4.54</v>
      </c>
      <c r="U6046" s="403">
        <v>13.252000000000001</v>
      </c>
      <c r="V6046" s="403">
        <v>1.75</v>
      </c>
      <c r="W6046" s="403">
        <v>0</v>
      </c>
      <c r="X6046" s="404">
        <v>0.27650999999999998</v>
      </c>
      <c r="Y6046" s="403">
        <f>X6046+(S6046*((U6046-INDEX('[1]Center of Mass'!$B$8:$M$105,MATCH(A6046,'[1]Center of Mass'!$B$8:$B$105,0),9))^2+(V6046-INDEX('[1]Center of Mass'!$B$8:$M$105,MATCH(A6046,'[1]Center of Mass'!$B$8:$B$105,0),10))^2))</f>
        <v>209.02658825100002</v>
      </c>
    </row>
    <row r="6047" spans="1:25">
      <c r="A6047" s="403" t="s">
        <v>10</v>
      </c>
      <c r="B6047" s="403" t="s">
        <v>640</v>
      </c>
      <c r="C6047" s="403" t="s">
        <v>343</v>
      </c>
      <c r="D6047" s="403" t="s">
        <v>344</v>
      </c>
      <c r="E6047" s="403" t="s">
        <v>1527</v>
      </c>
      <c r="F6047" s="403">
        <v>0</v>
      </c>
      <c r="O6047" s="403" t="s">
        <v>345</v>
      </c>
      <c r="R6047" s="403">
        <v>4</v>
      </c>
      <c r="S6047" s="403">
        <v>1.2869999999999999</v>
      </c>
      <c r="T6047" s="403">
        <v>4.54</v>
      </c>
      <c r="U6047" s="403">
        <v>14.355</v>
      </c>
      <c r="V6047" s="403">
        <v>1.75</v>
      </c>
      <c r="W6047" s="403">
        <v>0</v>
      </c>
      <c r="X6047" s="404">
        <v>0.27650999999999998</v>
      </c>
      <c r="Y6047" s="403">
        <f>X6047+(S6047*((U6047-INDEX('[1]Center of Mass'!$B$8:$M$105,MATCH(A6047,'[1]Center of Mass'!$B$8:$B$105,0),9))^2+(V6047-INDEX('[1]Center of Mass'!$B$8:$M$105,MATCH(A6047,'[1]Center of Mass'!$B$8:$B$105,0),10))^2))</f>
        <v>186.69263503800002</v>
      </c>
    </row>
    <row r="6048" spans="1:25">
      <c r="A6048" s="403" t="s">
        <v>10</v>
      </c>
      <c r="B6048" s="403" t="s">
        <v>641</v>
      </c>
      <c r="C6048" s="403" t="s">
        <v>343</v>
      </c>
      <c r="D6048" s="403" t="s">
        <v>344</v>
      </c>
      <c r="E6048" s="403" t="s">
        <v>1527</v>
      </c>
      <c r="F6048" s="403">
        <v>0</v>
      </c>
      <c r="O6048" s="403" t="s">
        <v>345</v>
      </c>
      <c r="R6048" s="403">
        <v>4</v>
      </c>
      <c r="S6048" s="403">
        <v>1.2869999999999999</v>
      </c>
      <c r="T6048" s="403">
        <v>4.54</v>
      </c>
      <c r="U6048" s="403">
        <v>15.458</v>
      </c>
      <c r="V6048" s="403">
        <v>1.75</v>
      </c>
      <c r="W6048" s="403">
        <v>0</v>
      </c>
      <c r="X6048" s="404">
        <v>0.27650999999999998</v>
      </c>
      <c r="Y6048" s="403">
        <f>X6048+(S6048*((U6048-INDEX('[1]Center of Mass'!$B$8:$M$105,MATCH(A6048,'[1]Center of Mass'!$B$8:$B$105,0),9))^2+(V6048-INDEX('[1]Center of Mass'!$B$8:$M$105,MATCH(A6048,'[1]Center of Mass'!$B$8:$B$105,0),10))^2))</f>
        <v>167.49023339100003</v>
      </c>
    </row>
    <row r="6049" spans="1:25">
      <c r="A6049" s="403" t="s">
        <v>10</v>
      </c>
      <c r="B6049" s="403" t="s">
        <v>642</v>
      </c>
      <c r="C6049" s="403" t="s">
        <v>343</v>
      </c>
      <c r="D6049" s="403" t="s">
        <v>344</v>
      </c>
      <c r="E6049" s="403" t="s">
        <v>1527</v>
      </c>
      <c r="F6049" s="403">
        <v>0</v>
      </c>
      <c r="O6049" s="403" t="s">
        <v>345</v>
      </c>
      <c r="R6049" s="403">
        <v>4</v>
      </c>
      <c r="S6049" s="403">
        <v>1.3889</v>
      </c>
      <c r="T6049" s="403">
        <v>4.7140000000000004</v>
      </c>
      <c r="U6049" s="403">
        <v>16.605</v>
      </c>
      <c r="V6049" s="403">
        <v>1.75</v>
      </c>
      <c r="W6049" s="403">
        <v>0</v>
      </c>
      <c r="X6049" s="404">
        <v>0.32157999999999998</v>
      </c>
      <c r="Y6049" s="403">
        <f>X6049+(S6049*((U6049-INDEX('[1]Center of Mass'!$B$8:$M$105,MATCH(A6049,'[1]Center of Mass'!$B$8:$B$105,0),9))^2+(V6049-INDEX('[1]Center of Mass'!$B$8:$M$105,MATCH(A6049,'[1]Center of Mass'!$B$8:$B$105,0),10))^2))</f>
        <v>162.80964933860005</v>
      </c>
    </row>
    <row r="6050" spans="1:25">
      <c r="A6050" s="403" t="s">
        <v>10</v>
      </c>
      <c r="B6050" s="403" t="s">
        <v>643</v>
      </c>
      <c r="C6050" s="403" t="s">
        <v>343</v>
      </c>
      <c r="D6050" s="403" t="s">
        <v>344</v>
      </c>
      <c r="E6050" s="403" t="s">
        <v>1527</v>
      </c>
      <c r="F6050" s="403">
        <v>0</v>
      </c>
      <c r="O6050" s="403" t="s">
        <v>345</v>
      </c>
      <c r="R6050" s="403">
        <v>4</v>
      </c>
      <c r="S6050" s="403">
        <v>0.7</v>
      </c>
      <c r="T6050" s="403">
        <v>3.5329999999999999</v>
      </c>
      <c r="U6050" s="403">
        <v>17.5</v>
      </c>
      <c r="V6050" s="403">
        <v>1.75</v>
      </c>
      <c r="W6050" s="403">
        <v>0</v>
      </c>
      <c r="X6050" s="404">
        <v>0.1004</v>
      </c>
      <c r="Y6050" s="403">
        <f>X6050+(S6050*((U6050-INDEX('[1]Center of Mass'!$B$8:$M$105,MATCH(A6050,'[1]Center of Mass'!$B$8:$B$105,0),9))^2+(V6050-INDEX('[1]Center of Mass'!$B$8:$M$105,MATCH(A6050,'[1]Center of Mass'!$B$8:$B$105,0),10))^2))</f>
        <v>76.208004299999999</v>
      </c>
    </row>
    <row r="6051" spans="1:25">
      <c r="A6051" s="403" t="s">
        <v>10</v>
      </c>
      <c r="B6051" s="403" t="s">
        <v>644</v>
      </c>
      <c r="C6051" s="403" t="s">
        <v>343</v>
      </c>
      <c r="D6051" s="403" t="s">
        <v>344</v>
      </c>
      <c r="E6051" s="403" t="s">
        <v>1527</v>
      </c>
      <c r="F6051" s="403">
        <v>0</v>
      </c>
      <c r="O6051" s="403" t="s">
        <v>345</v>
      </c>
      <c r="R6051" s="403">
        <v>4</v>
      </c>
      <c r="S6051" s="403">
        <v>1.4582999999999999</v>
      </c>
      <c r="T6051" s="403">
        <v>4.8330000000000002</v>
      </c>
      <c r="U6051" s="403">
        <v>0.625</v>
      </c>
      <c r="V6051" s="403">
        <v>2.9169999999999998</v>
      </c>
      <c r="W6051" s="403">
        <v>0</v>
      </c>
      <c r="X6051" s="404">
        <v>0.3553</v>
      </c>
      <c r="Y6051" s="403">
        <f>X6051+(S6051*((U6051-INDEX('[1]Center of Mass'!$B$8:$M$105,MATCH(A6051,'[1]Center of Mass'!$B$8:$B$105,0),9))^2+(V6051-INDEX('[1]Center of Mass'!$B$8:$M$105,MATCH(A6051,'[1]Center of Mass'!$B$8:$B$105,0),10))^2))</f>
        <v>748.87753948750003</v>
      </c>
    </row>
    <row r="6052" spans="1:25">
      <c r="A6052" s="403" t="s">
        <v>10</v>
      </c>
      <c r="B6052" s="403" t="s">
        <v>886</v>
      </c>
      <c r="C6052" s="403" t="s">
        <v>343</v>
      </c>
      <c r="D6052" s="403" t="s">
        <v>344</v>
      </c>
      <c r="E6052" s="403" t="s">
        <v>1527</v>
      </c>
      <c r="F6052" s="403">
        <v>0</v>
      </c>
      <c r="O6052" s="403" t="s">
        <v>345</v>
      </c>
      <c r="R6052" s="403">
        <v>4</v>
      </c>
      <c r="S6052" s="403">
        <v>1.1958</v>
      </c>
      <c r="T6052" s="403">
        <v>4.383</v>
      </c>
      <c r="U6052" s="403">
        <v>1.7629999999999999</v>
      </c>
      <c r="V6052" s="403">
        <v>2.9169999999999998</v>
      </c>
      <c r="W6052" s="403">
        <v>0</v>
      </c>
      <c r="X6052" s="404">
        <v>0.24034</v>
      </c>
      <c r="Y6052" s="403">
        <f>X6052+(S6052*((U6052-INDEX('[1]Center of Mass'!$B$8:$M$105,MATCH(A6052,'[1]Center of Mass'!$B$8:$B$105,0),9))^2+(V6052-INDEX('[1]Center of Mass'!$B$8:$M$105,MATCH(A6052,'[1]Center of Mass'!$B$8:$B$105,0),10))^2))</f>
        <v>558.29717965420014</v>
      </c>
    </row>
    <row r="6053" spans="1:25">
      <c r="A6053" s="403" t="s">
        <v>10</v>
      </c>
      <c r="B6053" s="403" t="s">
        <v>887</v>
      </c>
      <c r="C6053" s="403" t="s">
        <v>343</v>
      </c>
      <c r="D6053" s="403" t="s">
        <v>344</v>
      </c>
      <c r="E6053" s="403" t="s">
        <v>1527</v>
      </c>
      <c r="F6053" s="403">
        <v>0</v>
      </c>
      <c r="O6053" s="403" t="s">
        <v>345</v>
      </c>
      <c r="R6053" s="403">
        <v>4</v>
      </c>
      <c r="S6053" s="403">
        <v>1.1958</v>
      </c>
      <c r="T6053" s="403">
        <v>4.383</v>
      </c>
      <c r="U6053" s="403">
        <v>2.7879999999999998</v>
      </c>
      <c r="V6053" s="403">
        <v>2.9169999999999998</v>
      </c>
      <c r="W6053" s="403">
        <v>0</v>
      </c>
      <c r="X6053" s="404">
        <v>0.24034</v>
      </c>
      <c r="Y6053" s="403">
        <f>X6053+(S6053*((U6053-INDEX('[1]Center of Mass'!$B$8:$M$105,MATCH(A6053,'[1]Center of Mass'!$B$8:$B$105,0),9))^2+(V6053-INDEX('[1]Center of Mass'!$B$8:$M$105,MATCH(A6053,'[1]Center of Mass'!$B$8:$B$105,0),10))^2))</f>
        <v>510.7536962992001</v>
      </c>
    </row>
    <row r="6054" spans="1:25">
      <c r="A6054" s="403" t="s">
        <v>10</v>
      </c>
      <c r="B6054" s="403" t="s">
        <v>888</v>
      </c>
      <c r="C6054" s="403" t="s">
        <v>343</v>
      </c>
      <c r="D6054" s="403" t="s">
        <v>344</v>
      </c>
      <c r="E6054" s="403" t="s">
        <v>1527</v>
      </c>
      <c r="F6054" s="403">
        <v>0</v>
      </c>
      <c r="O6054" s="403" t="s">
        <v>345</v>
      </c>
      <c r="R6054" s="403">
        <v>4</v>
      </c>
      <c r="S6054" s="403">
        <v>1.5166999999999999</v>
      </c>
      <c r="T6054" s="403">
        <v>4.9329999999999998</v>
      </c>
      <c r="U6054" s="403">
        <v>3.95</v>
      </c>
      <c r="V6054" s="403">
        <v>2.9169999999999998</v>
      </c>
      <c r="W6054" s="403">
        <v>0</v>
      </c>
      <c r="X6054" s="404">
        <v>0.38562999999999997</v>
      </c>
      <c r="Y6054" s="403">
        <f>X6054+(S6054*((U6054-INDEX('[1]Center of Mass'!$B$8:$M$105,MATCH(A6054,'[1]Center of Mass'!$B$8:$B$105,0),9))^2+(V6054-INDEX('[1]Center of Mass'!$B$8:$M$105,MATCH(A6054,'[1]Center of Mass'!$B$8:$B$105,0),10))^2))</f>
        <v>583.39070135000009</v>
      </c>
    </row>
    <row r="6055" spans="1:25">
      <c r="A6055" s="403" t="s">
        <v>10</v>
      </c>
      <c r="B6055" s="403" t="s">
        <v>889</v>
      </c>
      <c r="C6055" s="403" t="s">
        <v>343</v>
      </c>
      <c r="D6055" s="403" t="s">
        <v>344</v>
      </c>
      <c r="E6055" s="403" t="s">
        <v>1527</v>
      </c>
      <c r="F6055" s="403">
        <v>0</v>
      </c>
      <c r="O6055" s="403" t="s">
        <v>345</v>
      </c>
      <c r="R6055" s="403">
        <v>4</v>
      </c>
      <c r="S6055" s="403">
        <v>1.5166999999999999</v>
      </c>
      <c r="T6055" s="403">
        <v>4.9329999999999998</v>
      </c>
      <c r="U6055" s="403">
        <v>5.25</v>
      </c>
      <c r="V6055" s="403">
        <v>2.9169999999999998</v>
      </c>
      <c r="W6055" s="403">
        <v>0</v>
      </c>
      <c r="X6055" s="404">
        <v>0.38562999999999997</v>
      </c>
      <c r="Y6055" s="403">
        <f>X6055+(S6055*((U6055-INDEX('[1]Center of Mass'!$B$8:$M$105,MATCH(A6055,'[1]Center of Mass'!$B$8:$B$105,0),9))^2+(V6055-INDEX('[1]Center of Mass'!$B$8:$M$105,MATCH(A6055,'[1]Center of Mass'!$B$8:$B$105,0),10))^2))</f>
        <v>516.07652195000014</v>
      </c>
    </row>
    <row r="6056" spans="1:25">
      <c r="A6056" s="403" t="s">
        <v>10</v>
      </c>
      <c r="B6056" s="403" t="s">
        <v>890</v>
      </c>
      <c r="C6056" s="403" t="s">
        <v>343</v>
      </c>
      <c r="D6056" s="403" t="s">
        <v>344</v>
      </c>
      <c r="E6056" s="403" t="s">
        <v>1527</v>
      </c>
      <c r="F6056" s="403">
        <v>0</v>
      </c>
      <c r="O6056" s="403" t="s">
        <v>345</v>
      </c>
      <c r="R6056" s="403">
        <v>4</v>
      </c>
      <c r="S6056" s="403">
        <v>1.5166999999999999</v>
      </c>
      <c r="T6056" s="403">
        <v>4.9329999999999998</v>
      </c>
      <c r="U6056" s="403">
        <v>6.55</v>
      </c>
      <c r="V6056" s="403">
        <v>2.9169999999999998</v>
      </c>
      <c r="W6056" s="403">
        <v>0</v>
      </c>
      <c r="X6056" s="404">
        <v>0.38562999999999997</v>
      </c>
      <c r="Y6056" s="403">
        <f>X6056+(S6056*((U6056-INDEX('[1]Center of Mass'!$B$8:$M$105,MATCH(A6056,'[1]Center of Mass'!$B$8:$B$105,0),9))^2+(V6056-INDEX('[1]Center of Mass'!$B$8:$M$105,MATCH(A6056,'[1]Center of Mass'!$B$8:$B$105,0),10))^2))</f>
        <v>453.88878855000002</v>
      </c>
    </row>
    <row r="6057" spans="1:25">
      <c r="A6057" s="403" t="s">
        <v>10</v>
      </c>
      <c r="B6057" s="403" t="s">
        <v>459</v>
      </c>
      <c r="C6057" s="403" t="s">
        <v>343</v>
      </c>
      <c r="D6057" s="403" t="s">
        <v>344</v>
      </c>
      <c r="E6057" s="403" t="s">
        <v>1527</v>
      </c>
      <c r="F6057" s="403">
        <v>0</v>
      </c>
      <c r="O6057" s="403" t="s">
        <v>345</v>
      </c>
      <c r="R6057" s="403">
        <v>4</v>
      </c>
      <c r="S6057" s="403">
        <v>1.3416999999999999</v>
      </c>
      <c r="T6057" s="403">
        <v>4.633</v>
      </c>
      <c r="U6057" s="403">
        <v>7.7750000000000004</v>
      </c>
      <c r="V6057" s="403">
        <v>2.9169999999999998</v>
      </c>
      <c r="W6057" s="403">
        <v>0</v>
      </c>
      <c r="X6057" s="404">
        <v>0.30003999999999997</v>
      </c>
      <c r="Y6057" s="403">
        <f>X6057+(S6057*((U6057-INDEX('[1]Center of Mass'!$B$8:$M$105,MATCH(A6057,'[1]Center of Mass'!$B$8:$B$105,0),9))^2+(V6057-INDEX('[1]Center of Mass'!$B$8:$M$105,MATCH(A6057,'[1]Center of Mass'!$B$8:$B$105,0),10))^2))</f>
        <v>353.78851481250007</v>
      </c>
    </row>
    <row r="6058" spans="1:25">
      <c r="A6058" s="403" t="s">
        <v>10</v>
      </c>
      <c r="B6058" s="403" t="s">
        <v>460</v>
      </c>
      <c r="C6058" s="403" t="s">
        <v>343</v>
      </c>
      <c r="D6058" s="403" t="s">
        <v>344</v>
      </c>
      <c r="E6058" s="403" t="s">
        <v>1527</v>
      </c>
      <c r="F6058" s="403">
        <v>0</v>
      </c>
      <c r="O6058" s="403" t="s">
        <v>345</v>
      </c>
      <c r="R6058" s="403">
        <v>4</v>
      </c>
      <c r="S6058" s="403">
        <v>1.3416999999999999</v>
      </c>
      <c r="T6058" s="403">
        <v>4.633</v>
      </c>
      <c r="U6058" s="403">
        <v>8.9250000000000007</v>
      </c>
      <c r="V6058" s="403">
        <v>2.9169999999999998</v>
      </c>
      <c r="W6058" s="403">
        <v>0</v>
      </c>
      <c r="X6058" s="404">
        <v>0.30003999999999997</v>
      </c>
      <c r="Y6058" s="403">
        <f>X6058+(S6058*((U6058-INDEX('[1]Center of Mass'!$B$8:$M$105,MATCH(A6058,'[1]Center of Mass'!$B$8:$B$105,0),9))^2+(V6058-INDEX('[1]Center of Mass'!$B$8:$M$105,MATCH(A6058,'[1]Center of Mass'!$B$8:$B$105,0),10))^2))</f>
        <v>312.68419361250005</v>
      </c>
    </row>
    <row r="6059" spans="1:25">
      <c r="A6059" s="403" t="s">
        <v>10</v>
      </c>
      <c r="B6059" s="403" t="s">
        <v>461</v>
      </c>
      <c r="C6059" s="403" t="s">
        <v>343</v>
      </c>
      <c r="D6059" s="403" t="s">
        <v>344</v>
      </c>
      <c r="E6059" s="403" t="s">
        <v>1527</v>
      </c>
      <c r="F6059" s="403">
        <v>0</v>
      </c>
      <c r="O6059" s="403" t="s">
        <v>345</v>
      </c>
      <c r="R6059" s="403">
        <v>4</v>
      </c>
      <c r="S6059" s="403">
        <v>1.8619000000000001</v>
      </c>
      <c r="T6059" s="403">
        <v>5.5250000000000004</v>
      </c>
      <c r="U6059" s="403">
        <v>10.298</v>
      </c>
      <c r="V6059" s="403">
        <v>2.9169999999999998</v>
      </c>
      <c r="W6059" s="403">
        <v>0</v>
      </c>
      <c r="X6059" s="404">
        <v>0.60636999999999996</v>
      </c>
      <c r="Y6059" s="403">
        <f>X6059+(S6059*((U6059-INDEX('[1]Center of Mass'!$B$8:$M$105,MATCH(A6059,'[1]Center of Mass'!$B$8:$B$105,0),9))^2+(V6059-INDEX('[1]Center of Mass'!$B$8:$M$105,MATCH(A6059,'[1]Center of Mass'!$B$8:$B$105,0),10))^2))</f>
        <v>372.45476775960009</v>
      </c>
    </row>
    <row r="6060" spans="1:25">
      <c r="A6060" s="403" t="s">
        <v>10</v>
      </c>
      <c r="B6060" s="403" t="s">
        <v>462</v>
      </c>
      <c r="C6060" s="403" t="s">
        <v>343</v>
      </c>
      <c r="D6060" s="403" t="s">
        <v>344</v>
      </c>
      <c r="E6060" s="403" t="s">
        <v>1527</v>
      </c>
      <c r="F6060" s="403">
        <v>0</v>
      </c>
      <c r="O6060" s="403" t="s">
        <v>345</v>
      </c>
      <c r="R6060" s="403">
        <v>4</v>
      </c>
      <c r="S6060" s="403">
        <v>1.8714</v>
      </c>
      <c r="T6060" s="403">
        <v>5.5410000000000004</v>
      </c>
      <c r="U6060" s="403">
        <v>11.898</v>
      </c>
      <c r="V6060" s="403">
        <v>2.9169999999999998</v>
      </c>
      <c r="W6060" s="403">
        <v>0</v>
      </c>
      <c r="X6060" s="404">
        <v>0.61355000000000004</v>
      </c>
      <c r="Y6060" s="403">
        <f>X6060+(S6060*((U6060-INDEX('[1]Center of Mass'!$B$8:$M$105,MATCH(A6060,'[1]Center of Mass'!$B$8:$B$105,0),9))^2+(V6060-INDEX('[1]Center of Mass'!$B$8:$M$105,MATCH(A6060,'[1]Center of Mass'!$B$8:$B$105,0),10))^2))</f>
        <v>311.04902479760005</v>
      </c>
    </row>
    <row r="6061" spans="1:25">
      <c r="A6061" s="403" t="s">
        <v>10</v>
      </c>
      <c r="B6061" s="403" t="s">
        <v>645</v>
      </c>
      <c r="C6061" s="403" t="s">
        <v>343</v>
      </c>
      <c r="D6061" s="403" t="s">
        <v>344</v>
      </c>
      <c r="E6061" s="403" t="s">
        <v>1527</v>
      </c>
      <c r="F6061" s="403">
        <v>0</v>
      </c>
      <c r="O6061" s="403" t="s">
        <v>345</v>
      </c>
      <c r="R6061" s="403">
        <v>4</v>
      </c>
      <c r="S6061" s="403">
        <v>1.2869999999999999</v>
      </c>
      <c r="T6061" s="403">
        <v>4.54</v>
      </c>
      <c r="U6061" s="403">
        <v>13.252000000000001</v>
      </c>
      <c r="V6061" s="403">
        <v>2.9169999999999998</v>
      </c>
      <c r="W6061" s="403">
        <v>0</v>
      </c>
      <c r="X6061" s="404">
        <v>0.27650999999999998</v>
      </c>
      <c r="Y6061" s="403">
        <f>X6061+(S6061*((U6061-INDEX('[1]Center of Mass'!$B$8:$M$105,MATCH(A6061,'[1]Center of Mass'!$B$8:$B$105,0),9))^2+(V6061-INDEX('[1]Center of Mass'!$B$8:$M$105,MATCH(A6061,'[1]Center of Mass'!$B$8:$B$105,0),10))^2))</f>
        <v>182.07146848800005</v>
      </c>
    </row>
    <row r="6062" spans="1:25">
      <c r="A6062" s="403" t="s">
        <v>10</v>
      </c>
      <c r="B6062" s="403" t="s">
        <v>646</v>
      </c>
      <c r="C6062" s="403" t="s">
        <v>343</v>
      </c>
      <c r="D6062" s="403" t="s">
        <v>344</v>
      </c>
      <c r="E6062" s="403" t="s">
        <v>1527</v>
      </c>
      <c r="F6062" s="403">
        <v>0</v>
      </c>
      <c r="O6062" s="403" t="s">
        <v>345</v>
      </c>
      <c r="R6062" s="403">
        <v>4</v>
      </c>
      <c r="S6062" s="403">
        <v>1.2869999999999999</v>
      </c>
      <c r="T6062" s="403">
        <v>4.54</v>
      </c>
      <c r="U6062" s="403">
        <v>14.355</v>
      </c>
      <c r="V6062" s="403">
        <v>2.9169999999999998</v>
      </c>
      <c r="W6062" s="403">
        <v>0</v>
      </c>
      <c r="X6062" s="404">
        <v>0.27650999999999998</v>
      </c>
      <c r="Y6062" s="403">
        <f>X6062+(S6062*((U6062-INDEX('[1]Center of Mass'!$B$8:$M$105,MATCH(A6062,'[1]Center of Mass'!$B$8:$B$105,0),9))^2+(V6062-INDEX('[1]Center of Mass'!$B$8:$M$105,MATCH(A6062,'[1]Center of Mass'!$B$8:$B$105,0),10))^2))</f>
        <v>159.73751527500005</v>
      </c>
    </row>
    <row r="6063" spans="1:25">
      <c r="A6063" s="403" t="s">
        <v>10</v>
      </c>
      <c r="B6063" s="403" t="s">
        <v>647</v>
      </c>
      <c r="C6063" s="403" t="s">
        <v>343</v>
      </c>
      <c r="D6063" s="403" t="s">
        <v>344</v>
      </c>
      <c r="E6063" s="403" t="s">
        <v>1527</v>
      </c>
      <c r="F6063" s="403">
        <v>0</v>
      </c>
      <c r="O6063" s="403" t="s">
        <v>345</v>
      </c>
      <c r="R6063" s="403">
        <v>4</v>
      </c>
      <c r="S6063" s="403">
        <v>1.2869999999999999</v>
      </c>
      <c r="T6063" s="403">
        <v>4.54</v>
      </c>
      <c r="U6063" s="403">
        <v>15.458</v>
      </c>
      <c r="V6063" s="403">
        <v>2.9169999999999998</v>
      </c>
      <c r="W6063" s="403">
        <v>0</v>
      </c>
      <c r="X6063" s="404">
        <v>0.27650999999999998</v>
      </c>
      <c r="Y6063" s="403">
        <f>X6063+(S6063*((U6063-INDEX('[1]Center of Mass'!$B$8:$M$105,MATCH(A6063,'[1]Center of Mass'!$B$8:$B$105,0),9))^2+(V6063-INDEX('[1]Center of Mass'!$B$8:$M$105,MATCH(A6063,'[1]Center of Mass'!$B$8:$B$105,0),10))^2))</f>
        <v>140.53511362800003</v>
      </c>
    </row>
    <row r="6064" spans="1:25">
      <c r="A6064" s="403" t="s">
        <v>10</v>
      </c>
      <c r="B6064" s="403" t="s">
        <v>648</v>
      </c>
      <c r="C6064" s="403" t="s">
        <v>343</v>
      </c>
      <c r="D6064" s="403" t="s">
        <v>344</v>
      </c>
      <c r="E6064" s="403" t="s">
        <v>1527</v>
      </c>
      <c r="F6064" s="403">
        <v>0</v>
      </c>
      <c r="O6064" s="403" t="s">
        <v>345</v>
      </c>
      <c r="R6064" s="403">
        <v>4</v>
      </c>
      <c r="S6064" s="403">
        <v>1.3889</v>
      </c>
      <c r="T6064" s="403">
        <v>4.7140000000000004</v>
      </c>
      <c r="U6064" s="403">
        <v>16.605</v>
      </c>
      <c r="V6064" s="403">
        <v>2.9169999999999998</v>
      </c>
      <c r="W6064" s="403">
        <v>0</v>
      </c>
      <c r="X6064" s="404">
        <v>0.32157999999999998</v>
      </c>
      <c r="Y6064" s="403">
        <f>X6064+(S6064*((U6064-INDEX('[1]Center of Mass'!$B$8:$M$105,MATCH(A6064,'[1]Center of Mass'!$B$8:$B$105,0),9))^2+(V6064-INDEX('[1]Center of Mass'!$B$8:$M$105,MATCH(A6064,'[1]Center of Mass'!$B$8:$B$105,0),10))^2))</f>
        <v>133.72032079250005</v>
      </c>
    </row>
    <row r="6065" spans="1:25">
      <c r="A6065" s="403" t="s">
        <v>10</v>
      </c>
      <c r="B6065" s="403" t="s">
        <v>649</v>
      </c>
      <c r="C6065" s="403" t="s">
        <v>343</v>
      </c>
      <c r="D6065" s="403" t="s">
        <v>344</v>
      </c>
      <c r="E6065" s="403" t="s">
        <v>1527</v>
      </c>
      <c r="F6065" s="403">
        <v>0</v>
      </c>
      <c r="O6065" s="403" t="s">
        <v>345</v>
      </c>
      <c r="R6065" s="403">
        <v>4</v>
      </c>
      <c r="S6065" s="403">
        <v>0.7</v>
      </c>
      <c r="T6065" s="403">
        <v>3.5329999999999999</v>
      </c>
      <c r="U6065" s="403">
        <v>17.5</v>
      </c>
      <c r="V6065" s="403">
        <v>2.9169999999999998</v>
      </c>
      <c r="W6065" s="403">
        <v>0</v>
      </c>
      <c r="X6065" s="404">
        <v>0.1004</v>
      </c>
      <c r="Y6065" s="403">
        <f>X6065+(S6065*((U6065-INDEX('[1]Center of Mass'!$B$8:$M$105,MATCH(A6065,'[1]Center of Mass'!$B$8:$B$105,0),9))^2+(V6065-INDEX('[1]Center of Mass'!$B$8:$M$105,MATCH(A6065,'[1]Center of Mass'!$B$8:$B$105,0),10))^2))</f>
        <v>61.547100000000022</v>
      </c>
    </row>
    <row r="6066" spans="1:25">
      <c r="A6066" s="403" t="s">
        <v>10</v>
      </c>
      <c r="B6066" s="403" t="s">
        <v>650</v>
      </c>
      <c r="C6066" s="403" t="s">
        <v>343</v>
      </c>
      <c r="D6066" s="403" t="s">
        <v>344</v>
      </c>
      <c r="E6066" s="403" t="s">
        <v>1527</v>
      </c>
      <c r="F6066" s="403">
        <v>0</v>
      </c>
      <c r="O6066" s="403" t="s">
        <v>345</v>
      </c>
      <c r="R6066" s="403">
        <v>4</v>
      </c>
      <c r="S6066" s="403">
        <v>1.7625999999999999</v>
      </c>
      <c r="T6066" s="403">
        <v>5.32</v>
      </c>
      <c r="U6066" s="403">
        <v>0.625</v>
      </c>
      <c r="V6066" s="403">
        <v>4.2050000000000001</v>
      </c>
      <c r="W6066" s="403">
        <v>0</v>
      </c>
      <c r="X6066" s="404">
        <v>0.52153000000000005</v>
      </c>
      <c r="Y6066" s="403">
        <f>X6066+(S6066*((U6066-INDEX('[1]Center of Mass'!$B$8:$M$105,MATCH(A6066,'[1]Center of Mass'!$B$8:$B$105,0),9))^2+(V6066-INDEX('[1]Center of Mass'!$B$8:$M$105,MATCH(A6066,'[1]Center of Mass'!$B$8:$B$105,0),10))^2))</f>
        <v>870.06574415540001</v>
      </c>
    </row>
    <row r="6067" spans="1:25">
      <c r="A6067" s="403" t="s">
        <v>10</v>
      </c>
      <c r="B6067" s="403" t="s">
        <v>651</v>
      </c>
      <c r="C6067" s="403" t="s">
        <v>343</v>
      </c>
      <c r="D6067" s="403" t="s">
        <v>344</v>
      </c>
      <c r="E6067" s="403" t="s">
        <v>1527</v>
      </c>
      <c r="F6067" s="403">
        <v>0</v>
      </c>
      <c r="O6067" s="403" t="s">
        <v>345</v>
      </c>
      <c r="R6067" s="403">
        <v>4</v>
      </c>
      <c r="S6067" s="403">
        <v>1.4453</v>
      </c>
      <c r="T6067" s="403">
        <v>4.87</v>
      </c>
      <c r="U6067" s="403">
        <v>1.7629999999999999</v>
      </c>
      <c r="V6067" s="403">
        <v>4.2050000000000001</v>
      </c>
      <c r="W6067" s="403">
        <v>0</v>
      </c>
      <c r="X6067" s="404">
        <v>0.36601</v>
      </c>
      <c r="Y6067" s="403">
        <f>X6067+(S6067*((U6067-INDEX('[1]Center of Mass'!$B$8:$M$105,MATCH(A6067,'[1]Center of Mass'!$B$8:$B$105,0),9))^2+(V6067-INDEX('[1]Center of Mass'!$B$8:$M$105,MATCH(A6067,'[1]Center of Mass'!$B$8:$B$105,0),10))^2))</f>
        <v>646.02061970090017</v>
      </c>
    </row>
    <row r="6068" spans="1:25">
      <c r="A6068" s="403" t="s">
        <v>10</v>
      </c>
      <c r="B6068" s="403" t="s">
        <v>652</v>
      </c>
      <c r="C6068" s="403" t="s">
        <v>343</v>
      </c>
      <c r="D6068" s="403" t="s">
        <v>344</v>
      </c>
      <c r="E6068" s="403" t="s">
        <v>1527</v>
      </c>
      <c r="F6068" s="403">
        <v>0</v>
      </c>
      <c r="O6068" s="403" t="s">
        <v>345</v>
      </c>
      <c r="R6068" s="403">
        <v>4</v>
      </c>
      <c r="S6068" s="403">
        <v>1.4453</v>
      </c>
      <c r="T6068" s="403">
        <v>4.87</v>
      </c>
      <c r="U6068" s="403">
        <v>2.7879999999999998</v>
      </c>
      <c r="V6068" s="403">
        <v>4.2050000000000001</v>
      </c>
      <c r="W6068" s="403">
        <v>0</v>
      </c>
      <c r="X6068" s="404">
        <v>0.36601</v>
      </c>
      <c r="Y6068" s="403">
        <f>X6068+(S6068*((U6068-INDEX('[1]Center of Mass'!$B$8:$M$105,MATCH(A6068,'[1]Center of Mass'!$B$8:$B$105,0),9))^2+(V6068-INDEX('[1]Center of Mass'!$B$8:$M$105,MATCH(A6068,'[1]Center of Mass'!$B$8:$B$105,0),10))^2))</f>
        <v>588.55733445840008</v>
      </c>
    </row>
    <row r="6069" spans="1:25">
      <c r="A6069" s="403" t="s">
        <v>10</v>
      </c>
      <c r="B6069" s="403" t="s">
        <v>653</v>
      </c>
      <c r="C6069" s="403" t="s">
        <v>343</v>
      </c>
      <c r="D6069" s="403" t="s">
        <v>344</v>
      </c>
      <c r="E6069" s="403" t="s">
        <v>1527</v>
      </c>
      <c r="F6069" s="403">
        <v>0</v>
      </c>
      <c r="O6069" s="403" t="s">
        <v>345</v>
      </c>
      <c r="R6069" s="403">
        <v>4</v>
      </c>
      <c r="S6069" s="403">
        <v>1.8331</v>
      </c>
      <c r="T6069" s="403">
        <v>5.42</v>
      </c>
      <c r="U6069" s="403">
        <v>3.95</v>
      </c>
      <c r="V6069" s="403">
        <v>4.2050000000000001</v>
      </c>
      <c r="W6069" s="403">
        <v>0</v>
      </c>
      <c r="X6069" s="404">
        <v>0.56186999999999998</v>
      </c>
      <c r="Y6069" s="403">
        <f>X6069+(S6069*((U6069-INDEX('[1]Center of Mass'!$B$8:$M$105,MATCH(A6069,'[1]Center of Mass'!$B$8:$B$105,0),9))^2+(V6069-INDEX('[1]Center of Mass'!$B$8:$M$105,MATCH(A6069,'[1]Center of Mass'!$B$8:$B$105,0),10))^2))</f>
        <v>668.61097541240008</v>
      </c>
    </row>
    <row r="6070" spans="1:25">
      <c r="A6070" s="403" t="s">
        <v>10</v>
      </c>
      <c r="B6070" s="403" t="s">
        <v>654</v>
      </c>
      <c r="C6070" s="403" t="s">
        <v>343</v>
      </c>
      <c r="D6070" s="403" t="s">
        <v>344</v>
      </c>
      <c r="E6070" s="403" t="s">
        <v>1527</v>
      </c>
      <c r="F6070" s="403">
        <v>0</v>
      </c>
      <c r="O6070" s="403" t="s">
        <v>345</v>
      </c>
      <c r="R6070" s="403">
        <v>4</v>
      </c>
      <c r="S6070" s="403">
        <v>1.8331</v>
      </c>
      <c r="T6070" s="403">
        <v>5.42</v>
      </c>
      <c r="U6070" s="403">
        <v>5.25</v>
      </c>
      <c r="V6070" s="403">
        <v>4.2050000000000001</v>
      </c>
      <c r="W6070" s="403">
        <v>0</v>
      </c>
      <c r="X6070" s="404">
        <v>0.56186999999999998</v>
      </c>
      <c r="Y6070" s="403">
        <f>X6070+(S6070*((U6070-INDEX('[1]Center of Mass'!$B$8:$M$105,MATCH(A6070,'[1]Center of Mass'!$B$8:$B$105,0),9))^2+(V6070-INDEX('[1]Center of Mass'!$B$8:$M$105,MATCH(A6070,'[1]Center of Mass'!$B$8:$B$105,0),10))^2))</f>
        <v>587.25433121240007</v>
      </c>
    </row>
    <row r="6071" spans="1:25">
      <c r="A6071" s="403" t="s">
        <v>10</v>
      </c>
      <c r="B6071" s="403" t="s">
        <v>655</v>
      </c>
      <c r="C6071" s="403" t="s">
        <v>343</v>
      </c>
      <c r="D6071" s="403" t="s">
        <v>344</v>
      </c>
      <c r="E6071" s="403" t="s">
        <v>1527</v>
      </c>
      <c r="F6071" s="403">
        <v>0</v>
      </c>
      <c r="O6071" s="403" t="s">
        <v>345</v>
      </c>
      <c r="R6071" s="403">
        <v>4</v>
      </c>
      <c r="S6071" s="403">
        <v>1.8331</v>
      </c>
      <c r="T6071" s="403">
        <v>5.42</v>
      </c>
      <c r="U6071" s="403">
        <v>6.55</v>
      </c>
      <c r="V6071" s="403">
        <v>4.2050000000000001</v>
      </c>
      <c r="W6071" s="403">
        <v>0</v>
      </c>
      <c r="X6071" s="404">
        <v>0.56186999999999998</v>
      </c>
      <c r="Y6071" s="403">
        <f>X6071+(S6071*((U6071-INDEX('[1]Center of Mass'!$B$8:$M$105,MATCH(A6071,'[1]Center of Mass'!$B$8:$B$105,0),9))^2+(V6071-INDEX('[1]Center of Mass'!$B$8:$M$105,MATCH(A6071,'[1]Center of Mass'!$B$8:$B$105,0),10))^2))</f>
        <v>512.09356501240006</v>
      </c>
    </row>
    <row r="6072" spans="1:25">
      <c r="A6072" s="403" t="s">
        <v>10</v>
      </c>
      <c r="B6072" s="403" t="s">
        <v>656</v>
      </c>
      <c r="C6072" s="403" t="s">
        <v>343</v>
      </c>
      <c r="D6072" s="403" t="s">
        <v>344</v>
      </c>
      <c r="E6072" s="403" t="s">
        <v>1527</v>
      </c>
      <c r="F6072" s="403">
        <v>0</v>
      </c>
      <c r="O6072" s="403" t="s">
        <v>345</v>
      </c>
      <c r="R6072" s="403">
        <v>4</v>
      </c>
      <c r="S6072" s="403">
        <v>1.6215999999999999</v>
      </c>
      <c r="T6072" s="403">
        <v>5.12</v>
      </c>
      <c r="U6072" s="403">
        <v>7.7750000000000004</v>
      </c>
      <c r="V6072" s="403">
        <v>4.2050000000000001</v>
      </c>
      <c r="W6072" s="403">
        <v>0</v>
      </c>
      <c r="X6072" s="404">
        <v>0.44738</v>
      </c>
      <c r="Y6072" s="403">
        <f>X6072+(S6072*((U6072-INDEX('[1]Center of Mass'!$B$8:$M$105,MATCH(A6072,'[1]Center of Mass'!$B$8:$B$105,0),9))^2+(V6072-INDEX('[1]Center of Mass'!$B$8:$M$105,MATCH(A6072,'[1]Center of Mass'!$B$8:$B$105,0),10))^2))</f>
        <v>395.32227006640011</v>
      </c>
    </row>
    <row r="6073" spans="1:25">
      <c r="A6073" s="403" t="s">
        <v>10</v>
      </c>
      <c r="B6073" s="403" t="s">
        <v>657</v>
      </c>
      <c r="C6073" s="403" t="s">
        <v>343</v>
      </c>
      <c r="D6073" s="403" t="s">
        <v>344</v>
      </c>
      <c r="E6073" s="403" t="s">
        <v>1527</v>
      </c>
      <c r="F6073" s="403">
        <v>0</v>
      </c>
      <c r="O6073" s="403" t="s">
        <v>345</v>
      </c>
      <c r="R6073" s="403">
        <v>4</v>
      </c>
      <c r="S6073" s="403">
        <v>1.6215999999999999</v>
      </c>
      <c r="T6073" s="403">
        <v>5.12</v>
      </c>
      <c r="U6073" s="403">
        <v>8.9250000000000007</v>
      </c>
      <c r="V6073" s="403">
        <v>4.2050000000000001</v>
      </c>
      <c r="W6073" s="403">
        <v>0</v>
      </c>
      <c r="X6073" s="404">
        <v>0.44738</v>
      </c>
      <c r="Y6073" s="403">
        <f>X6073+(S6073*((U6073-INDEX('[1]Center of Mass'!$B$8:$M$105,MATCH(A6073,'[1]Center of Mass'!$B$8:$B$105,0),9))^2+(V6073-INDEX('[1]Center of Mass'!$B$8:$M$105,MATCH(A6073,'[1]Center of Mass'!$B$8:$B$105,0),10))^2))</f>
        <v>345.64293246640005</v>
      </c>
    </row>
    <row r="6074" spans="1:25">
      <c r="A6074" s="403" t="s">
        <v>10</v>
      </c>
      <c r="B6074" s="403" t="s">
        <v>463</v>
      </c>
      <c r="C6074" s="403" t="s">
        <v>343</v>
      </c>
      <c r="D6074" s="403" t="s">
        <v>344</v>
      </c>
      <c r="E6074" s="403" t="s">
        <v>1527</v>
      </c>
      <c r="F6074" s="403">
        <v>0</v>
      </c>
      <c r="O6074" s="403" t="s">
        <v>345</v>
      </c>
      <c r="R6074" s="403">
        <v>4</v>
      </c>
      <c r="S6074" s="403">
        <v>2.2503000000000002</v>
      </c>
      <c r="T6074" s="403">
        <v>6.0119999999999996</v>
      </c>
      <c r="U6074" s="403">
        <v>10.298</v>
      </c>
      <c r="V6074" s="403">
        <v>4.2050000000000001</v>
      </c>
      <c r="W6074" s="403">
        <v>0</v>
      </c>
      <c r="X6074" s="404">
        <v>0.85046999999999995</v>
      </c>
      <c r="Y6074" s="403">
        <f>X6074+(S6074*((U6074-INDEX('[1]Center of Mass'!$B$8:$M$105,MATCH(A6074,'[1]Center of Mass'!$B$8:$B$105,0),9))^2+(V6074-INDEX('[1]Center of Mass'!$B$8:$M$105,MATCH(A6074,'[1]Center of Mass'!$B$8:$B$105,0),10))^2))</f>
        <v>405.36617123640013</v>
      </c>
    </row>
    <row r="6075" spans="1:25">
      <c r="A6075" s="403" t="s">
        <v>10</v>
      </c>
      <c r="B6075" s="403" t="s">
        <v>464</v>
      </c>
      <c r="C6075" s="403" t="s">
        <v>343</v>
      </c>
      <c r="D6075" s="403" t="s">
        <v>344</v>
      </c>
      <c r="E6075" s="403" t="s">
        <v>1527</v>
      </c>
      <c r="F6075" s="403">
        <v>0</v>
      </c>
      <c r="O6075" s="403" t="s">
        <v>345</v>
      </c>
      <c r="R6075" s="403">
        <v>4</v>
      </c>
      <c r="S6075" s="403">
        <v>2.2618</v>
      </c>
      <c r="T6075" s="403">
        <v>6.0279999999999996</v>
      </c>
      <c r="U6075" s="403">
        <v>11.898</v>
      </c>
      <c r="V6075" s="403">
        <v>4.2050000000000001</v>
      </c>
      <c r="W6075" s="403">
        <v>0</v>
      </c>
      <c r="X6075" s="404">
        <v>0.85975000000000001</v>
      </c>
      <c r="Y6075" s="403">
        <f>X6075+(S6075*((U6075-INDEX('[1]Center of Mass'!$B$8:$M$105,MATCH(A6075,'[1]Center of Mass'!$B$8:$B$105,0),9))^2+(V6075-INDEX('[1]Center of Mass'!$B$8:$M$105,MATCH(A6075,'[1]Center of Mass'!$B$8:$B$105,0),10))^2))</f>
        <v>330.92510157840013</v>
      </c>
    </row>
    <row r="6076" spans="1:25">
      <c r="A6076" s="403" t="s">
        <v>10</v>
      </c>
      <c r="B6076" s="403" t="s">
        <v>465</v>
      </c>
      <c r="C6076" s="403" t="s">
        <v>343</v>
      </c>
      <c r="D6076" s="403" t="s">
        <v>344</v>
      </c>
      <c r="E6076" s="403" t="s">
        <v>1527</v>
      </c>
      <c r="F6076" s="403">
        <v>0</v>
      </c>
      <c r="O6076" s="403" t="s">
        <v>345</v>
      </c>
      <c r="R6076" s="403">
        <v>4</v>
      </c>
      <c r="S6076" s="403">
        <v>1.5555000000000001</v>
      </c>
      <c r="T6076" s="403">
        <v>5.0259999999999998</v>
      </c>
      <c r="U6076" s="403">
        <v>13.252000000000001</v>
      </c>
      <c r="V6076" s="403">
        <v>4.2050000000000001</v>
      </c>
      <c r="W6076" s="403">
        <v>0</v>
      </c>
      <c r="X6076" s="404">
        <v>0.41548000000000002</v>
      </c>
      <c r="Y6076" s="403">
        <f>X6076+(S6076*((U6076-INDEX('[1]Center of Mass'!$B$8:$M$105,MATCH(A6076,'[1]Center of Mass'!$B$8:$B$105,0),9))^2+(V6076-INDEX('[1]Center of Mass'!$B$8:$M$105,MATCH(A6076,'[1]Center of Mass'!$B$8:$B$105,0),10))^2))</f>
        <v>189.09938460400005</v>
      </c>
    </row>
    <row r="6077" spans="1:25">
      <c r="A6077" s="403" t="s">
        <v>10</v>
      </c>
      <c r="B6077" s="403" t="s">
        <v>466</v>
      </c>
      <c r="C6077" s="403" t="s">
        <v>343</v>
      </c>
      <c r="D6077" s="403" t="s">
        <v>344</v>
      </c>
      <c r="E6077" s="403" t="s">
        <v>1527</v>
      </c>
      <c r="F6077" s="403">
        <v>0</v>
      </c>
      <c r="O6077" s="403" t="s">
        <v>345</v>
      </c>
      <c r="R6077" s="403">
        <v>4</v>
      </c>
      <c r="S6077" s="403">
        <v>1.5555000000000001</v>
      </c>
      <c r="T6077" s="403">
        <v>5.0259999999999998</v>
      </c>
      <c r="U6077" s="403">
        <v>14.355</v>
      </c>
      <c r="V6077" s="403">
        <v>4.2050000000000001</v>
      </c>
      <c r="W6077" s="403">
        <v>0</v>
      </c>
      <c r="X6077" s="404">
        <v>0.41548000000000002</v>
      </c>
      <c r="Y6077" s="403">
        <f>X6077+(S6077*((U6077-INDEX('[1]Center of Mass'!$B$8:$M$105,MATCH(A6077,'[1]Center of Mass'!$B$8:$B$105,0),9))^2+(V6077-INDEX('[1]Center of Mass'!$B$8:$M$105,MATCH(A6077,'[1]Center of Mass'!$B$8:$B$105,0),10))^2))</f>
        <v>162.10601690950006</v>
      </c>
    </row>
    <row r="6078" spans="1:25">
      <c r="A6078" s="403" t="s">
        <v>10</v>
      </c>
      <c r="B6078" s="403" t="s">
        <v>467</v>
      </c>
      <c r="C6078" s="403" t="s">
        <v>343</v>
      </c>
      <c r="D6078" s="403" t="s">
        <v>344</v>
      </c>
      <c r="E6078" s="403" t="s">
        <v>1527</v>
      </c>
      <c r="F6078" s="403">
        <v>0</v>
      </c>
      <c r="O6078" s="403" t="s">
        <v>345</v>
      </c>
      <c r="R6078" s="403">
        <v>4</v>
      </c>
      <c r="S6078" s="403">
        <v>1.5555000000000001</v>
      </c>
      <c r="T6078" s="403">
        <v>5.0259999999999998</v>
      </c>
      <c r="U6078" s="403">
        <v>15.458</v>
      </c>
      <c r="V6078" s="403">
        <v>4.2050000000000001</v>
      </c>
      <c r="W6078" s="403">
        <v>0</v>
      </c>
      <c r="X6078" s="404">
        <v>0.41548000000000002</v>
      </c>
      <c r="Y6078" s="403">
        <f>X6078+(S6078*((U6078-INDEX('[1]Center of Mass'!$B$8:$M$105,MATCH(A6078,'[1]Center of Mass'!$B$8:$B$105,0),9))^2+(V6078-INDEX('[1]Center of Mass'!$B$8:$M$105,MATCH(A6078,'[1]Center of Mass'!$B$8:$B$105,0),10))^2))</f>
        <v>138.89751981400005</v>
      </c>
    </row>
    <row r="6079" spans="1:25">
      <c r="A6079" s="403" t="s">
        <v>10</v>
      </c>
      <c r="B6079" s="403" t="s">
        <v>468</v>
      </c>
      <c r="C6079" s="403" t="s">
        <v>343</v>
      </c>
      <c r="D6079" s="403" t="s">
        <v>344</v>
      </c>
      <c r="E6079" s="403" t="s">
        <v>1527</v>
      </c>
      <c r="F6079" s="403">
        <v>0</v>
      </c>
      <c r="O6079" s="403" t="s">
        <v>345</v>
      </c>
      <c r="R6079" s="403">
        <v>4</v>
      </c>
      <c r="S6079" s="403">
        <v>1.6787000000000001</v>
      </c>
      <c r="T6079" s="403">
        <v>5.2009999999999996</v>
      </c>
      <c r="U6079" s="403">
        <v>16.605</v>
      </c>
      <c r="V6079" s="403">
        <v>4.2050000000000001</v>
      </c>
      <c r="W6079" s="403">
        <v>0</v>
      </c>
      <c r="X6079" s="404">
        <v>0.47638999999999998</v>
      </c>
      <c r="Y6079" s="403">
        <f>X6079+(S6079*((U6079-INDEX('[1]Center of Mass'!$B$8:$M$105,MATCH(A6079,'[1]Center of Mass'!$B$8:$B$105,0),9))^2+(V6079-INDEX('[1]Center of Mass'!$B$8:$M$105,MATCH(A6079,'[1]Center of Mass'!$B$8:$B$105,0),10))^2))</f>
        <v>128.21308630230004</v>
      </c>
    </row>
    <row r="6080" spans="1:25">
      <c r="A6080" s="403" t="s">
        <v>10</v>
      </c>
      <c r="B6080" s="403" t="s">
        <v>469</v>
      </c>
      <c r="C6080" s="403" t="s">
        <v>343</v>
      </c>
      <c r="D6080" s="403" t="s">
        <v>344</v>
      </c>
      <c r="E6080" s="403" t="s">
        <v>1527</v>
      </c>
      <c r="F6080" s="403">
        <v>0</v>
      </c>
      <c r="O6080" s="403" t="s">
        <v>345</v>
      </c>
      <c r="R6080" s="403">
        <v>4</v>
      </c>
      <c r="S6080" s="403">
        <v>0.84599999999999997</v>
      </c>
      <c r="T6080" s="403">
        <v>4.0199999999999996</v>
      </c>
      <c r="U6080" s="403">
        <v>17.5</v>
      </c>
      <c r="V6080" s="403">
        <v>4.2050000000000001</v>
      </c>
      <c r="W6080" s="403">
        <v>0</v>
      </c>
      <c r="X6080" s="404">
        <v>0.16556000000000001</v>
      </c>
      <c r="Y6080" s="403">
        <f>X6080+(S6080*((U6080-INDEX('[1]Center of Mass'!$B$8:$M$105,MATCH(A6080,'[1]Center of Mass'!$B$8:$B$105,0),9))^2+(V6080-INDEX('[1]Center of Mass'!$B$8:$M$105,MATCH(A6080,'[1]Center of Mass'!$B$8:$B$105,0),10))^2))</f>
        <v>57.547459184000019</v>
      </c>
    </row>
    <row r="6081" spans="1:25">
      <c r="A6081" s="403" t="s">
        <v>10</v>
      </c>
      <c r="B6081" s="403" t="s">
        <v>658</v>
      </c>
      <c r="C6081" s="403" t="s">
        <v>343</v>
      </c>
      <c r="D6081" s="403" t="s">
        <v>344</v>
      </c>
      <c r="E6081" s="403" t="s">
        <v>1527</v>
      </c>
      <c r="F6081" s="403">
        <v>0</v>
      </c>
      <c r="O6081" s="403" t="s">
        <v>345</v>
      </c>
      <c r="R6081" s="403">
        <v>4</v>
      </c>
      <c r="S6081" s="403">
        <v>1.7625999999999999</v>
      </c>
      <c r="T6081" s="403">
        <v>5.32</v>
      </c>
      <c r="U6081" s="403">
        <v>0.625</v>
      </c>
      <c r="V6081" s="403">
        <v>5.6150000000000002</v>
      </c>
      <c r="W6081" s="403">
        <v>0</v>
      </c>
      <c r="X6081" s="404">
        <v>0.52153000000000005</v>
      </c>
      <c r="Y6081" s="403">
        <f>X6081+(S6081*((U6081-INDEX('[1]Center of Mass'!$B$8:$M$105,MATCH(A6081,'[1]Center of Mass'!$B$8:$B$105,0),9))^2+(V6081-INDEX('[1]Center of Mass'!$B$8:$M$105,MATCH(A6081,'[1]Center of Mass'!$B$8:$B$105,0),10))^2))</f>
        <v>838.26925095140007</v>
      </c>
    </row>
    <row r="6082" spans="1:25">
      <c r="A6082" s="403" t="s">
        <v>10</v>
      </c>
      <c r="B6082" s="403" t="s">
        <v>659</v>
      </c>
      <c r="C6082" s="403" t="s">
        <v>343</v>
      </c>
      <c r="D6082" s="403" t="s">
        <v>344</v>
      </c>
      <c r="E6082" s="403" t="s">
        <v>1527</v>
      </c>
      <c r="F6082" s="403">
        <v>0</v>
      </c>
      <c r="O6082" s="403" t="s">
        <v>345</v>
      </c>
      <c r="R6082" s="403">
        <v>4</v>
      </c>
      <c r="S6082" s="403">
        <v>1.4453</v>
      </c>
      <c r="T6082" s="403">
        <v>4.87</v>
      </c>
      <c r="U6082" s="403">
        <v>1.7629999999999999</v>
      </c>
      <c r="V6082" s="403">
        <v>5.6150000000000002</v>
      </c>
      <c r="W6082" s="403">
        <v>0</v>
      </c>
      <c r="X6082" s="404">
        <v>0.36601</v>
      </c>
      <c r="Y6082" s="403">
        <f>X6082+(S6082*((U6082-INDEX('[1]Center of Mass'!$B$8:$M$105,MATCH(A6082,'[1]Center of Mass'!$B$8:$B$105,0),9))^2+(V6082-INDEX('[1]Center of Mass'!$B$8:$M$105,MATCH(A6082,'[1]Center of Mass'!$B$8:$B$105,0),10))^2))</f>
        <v>619.94807253890019</v>
      </c>
    </row>
    <row r="6083" spans="1:25">
      <c r="A6083" s="403" t="s">
        <v>10</v>
      </c>
      <c r="B6083" s="403" t="s">
        <v>660</v>
      </c>
      <c r="C6083" s="403" t="s">
        <v>343</v>
      </c>
      <c r="D6083" s="403" t="s">
        <v>344</v>
      </c>
      <c r="E6083" s="403" t="s">
        <v>1527</v>
      </c>
      <c r="F6083" s="403">
        <v>0</v>
      </c>
      <c r="O6083" s="403" t="s">
        <v>345</v>
      </c>
      <c r="R6083" s="403">
        <v>4</v>
      </c>
      <c r="S6083" s="403">
        <v>1.4453</v>
      </c>
      <c r="T6083" s="403">
        <v>4.87</v>
      </c>
      <c r="U6083" s="403">
        <v>2.7879999999999998</v>
      </c>
      <c r="V6083" s="403">
        <v>5.6150000000000002</v>
      </c>
      <c r="W6083" s="403">
        <v>0</v>
      </c>
      <c r="X6083" s="404">
        <v>0.36601</v>
      </c>
      <c r="Y6083" s="403">
        <f>X6083+(S6083*((U6083-INDEX('[1]Center of Mass'!$B$8:$M$105,MATCH(A6083,'[1]Center of Mass'!$B$8:$B$105,0),9))^2+(V6083-INDEX('[1]Center of Mass'!$B$8:$M$105,MATCH(A6083,'[1]Center of Mass'!$B$8:$B$105,0),10))^2))</f>
        <v>562.4847872964001</v>
      </c>
    </row>
    <row r="6084" spans="1:25">
      <c r="A6084" s="403" t="s">
        <v>10</v>
      </c>
      <c r="B6084" s="403" t="s">
        <v>661</v>
      </c>
      <c r="C6084" s="403" t="s">
        <v>343</v>
      </c>
      <c r="D6084" s="403" t="s">
        <v>344</v>
      </c>
      <c r="E6084" s="403" t="s">
        <v>1527</v>
      </c>
      <c r="F6084" s="403">
        <v>0</v>
      </c>
      <c r="O6084" s="403" t="s">
        <v>345</v>
      </c>
      <c r="R6084" s="403">
        <v>4</v>
      </c>
      <c r="S6084" s="403">
        <v>1.8331</v>
      </c>
      <c r="T6084" s="403">
        <v>5.42</v>
      </c>
      <c r="U6084" s="403">
        <v>3.95</v>
      </c>
      <c r="V6084" s="403">
        <v>5.6150000000000002</v>
      </c>
      <c r="W6084" s="403">
        <v>0</v>
      </c>
      <c r="X6084" s="404">
        <v>0.56186999999999998</v>
      </c>
      <c r="Y6084" s="403">
        <f>X6084+(S6084*((U6084-INDEX('[1]Center of Mass'!$B$8:$M$105,MATCH(A6084,'[1]Center of Mass'!$B$8:$B$105,0),9))^2+(V6084-INDEX('[1]Center of Mass'!$B$8:$M$105,MATCH(A6084,'[1]Center of Mass'!$B$8:$B$105,0),10))^2))</f>
        <v>635.54269463840012</v>
      </c>
    </row>
    <row r="6085" spans="1:25">
      <c r="A6085" s="403" t="s">
        <v>10</v>
      </c>
      <c r="B6085" s="403" t="s">
        <v>662</v>
      </c>
      <c r="C6085" s="403" t="s">
        <v>343</v>
      </c>
      <c r="D6085" s="403" t="s">
        <v>344</v>
      </c>
      <c r="E6085" s="403" t="s">
        <v>1527</v>
      </c>
      <c r="F6085" s="403">
        <v>0</v>
      </c>
      <c r="O6085" s="403" t="s">
        <v>345</v>
      </c>
      <c r="R6085" s="403">
        <v>4</v>
      </c>
      <c r="S6085" s="403">
        <v>1.8331</v>
      </c>
      <c r="T6085" s="403">
        <v>5.42</v>
      </c>
      <c r="U6085" s="403">
        <v>5.25</v>
      </c>
      <c r="V6085" s="403">
        <v>5.6150000000000002</v>
      </c>
      <c r="W6085" s="403">
        <v>0</v>
      </c>
      <c r="X6085" s="404">
        <v>0.56186999999999998</v>
      </c>
      <c r="Y6085" s="403">
        <f>X6085+(S6085*((U6085-INDEX('[1]Center of Mass'!$B$8:$M$105,MATCH(A6085,'[1]Center of Mass'!$B$8:$B$105,0),9))^2+(V6085-INDEX('[1]Center of Mass'!$B$8:$M$105,MATCH(A6085,'[1]Center of Mass'!$B$8:$B$105,0),10))^2))</f>
        <v>554.18605043840012</v>
      </c>
    </row>
    <row r="6086" spans="1:25">
      <c r="A6086" s="403" t="s">
        <v>10</v>
      </c>
      <c r="B6086" s="403" t="s">
        <v>663</v>
      </c>
      <c r="C6086" s="403" t="s">
        <v>343</v>
      </c>
      <c r="D6086" s="403" t="s">
        <v>344</v>
      </c>
      <c r="E6086" s="403" t="s">
        <v>1527</v>
      </c>
      <c r="F6086" s="403">
        <v>0</v>
      </c>
      <c r="O6086" s="403" t="s">
        <v>345</v>
      </c>
      <c r="R6086" s="403">
        <v>4</v>
      </c>
      <c r="S6086" s="403">
        <v>1.8331</v>
      </c>
      <c r="T6086" s="403">
        <v>5.42</v>
      </c>
      <c r="U6086" s="403">
        <v>6.55</v>
      </c>
      <c r="V6086" s="403">
        <v>5.6150000000000002</v>
      </c>
      <c r="W6086" s="403">
        <v>0</v>
      </c>
      <c r="X6086" s="404">
        <v>0.56186999999999998</v>
      </c>
      <c r="Y6086" s="403">
        <f>X6086+(S6086*((U6086-INDEX('[1]Center of Mass'!$B$8:$M$105,MATCH(A6086,'[1]Center of Mass'!$B$8:$B$105,0),9))^2+(V6086-INDEX('[1]Center of Mass'!$B$8:$M$105,MATCH(A6086,'[1]Center of Mass'!$B$8:$B$105,0),10))^2))</f>
        <v>479.0252842384001</v>
      </c>
    </row>
    <row r="6087" spans="1:25">
      <c r="A6087" s="403" t="s">
        <v>10</v>
      </c>
      <c r="B6087" s="403" t="s">
        <v>664</v>
      </c>
      <c r="C6087" s="403" t="s">
        <v>343</v>
      </c>
      <c r="D6087" s="403" t="s">
        <v>344</v>
      </c>
      <c r="E6087" s="403" t="s">
        <v>1527</v>
      </c>
      <c r="F6087" s="403">
        <v>0</v>
      </c>
      <c r="O6087" s="403" t="s">
        <v>345</v>
      </c>
      <c r="R6087" s="403">
        <v>4</v>
      </c>
      <c r="S6087" s="403">
        <v>1.6215999999999999</v>
      </c>
      <c r="T6087" s="403">
        <v>5.12</v>
      </c>
      <c r="U6087" s="403">
        <v>7.7750000000000004</v>
      </c>
      <c r="V6087" s="403">
        <v>5.6150000000000002</v>
      </c>
      <c r="W6087" s="403">
        <v>0</v>
      </c>
      <c r="X6087" s="404">
        <v>0.44738</v>
      </c>
      <c r="Y6087" s="403">
        <f>X6087+(S6087*((U6087-INDEX('[1]Center of Mass'!$B$8:$M$105,MATCH(A6087,'[1]Center of Mass'!$B$8:$B$105,0),9))^2+(V6087-INDEX('[1]Center of Mass'!$B$8:$M$105,MATCH(A6087,'[1]Center of Mass'!$B$8:$B$105,0),10))^2))</f>
        <v>366.06935200240008</v>
      </c>
    </row>
    <row r="6088" spans="1:25">
      <c r="A6088" s="403" t="s">
        <v>10</v>
      </c>
      <c r="B6088" s="403" t="s">
        <v>665</v>
      </c>
      <c r="C6088" s="403" t="s">
        <v>343</v>
      </c>
      <c r="D6088" s="403" t="s">
        <v>344</v>
      </c>
      <c r="E6088" s="403" t="s">
        <v>1527</v>
      </c>
      <c r="F6088" s="403">
        <v>0</v>
      </c>
      <c r="O6088" s="403" t="s">
        <v>345</v>
      </c>
      <c r="R6088" s="403">
        <v>4</v>
      </c>
      <c r="S6088" s="403">
        <v>1.6215999999999999</v>
      </c>
      <c r="T6088" s="403">
        <v>5.12</v>
      </c>
      <c r="U6088" s="403">
        <v>8.9250000000000007</v>
      </c>
      <c r="V6088" s="403">
        <v>5.6150000000000002</v>
      </c>
      <c r="W6088" s="403">
        <v>0</v>
      </c>
      <c r="X6088" s="404">
        <v>0.44738</v>
      </c>
      <c r="Y6088" s="403">
        <f>X6088+(S6088*((U6088-INDEX('[1]Center of Mass'!$B$8:$M$105,MATCH(A6088,'[1]Center of Mass'!$B$8:$B$105,0),9))^2+(V6088-INDEX('[1]Center of Mass'!$B$8:$M$105,MATCH(A6088,'[1]Center of Mass'!$B$8:$B$105,0),10))^2))</f>
        <v>316.39001440240003</v>
      </c>
    </row>
    <row r="6089" spans="1:25">
      <c r="A6089" s="403" t="s">
        <v>10</v>
      </c>
      <c r="B6089" s="403" t="s">
        <v>666</v>
      </c>
      <c r="C6089" s="403" t="s">
        <v>343</v>
      </c>
      <c r="D6089" s="403" t="s">
        <v>344</v>
      </c>
      <c r="E6089" s="403" t="s">
        <v>1527</v>
      </c>
      <c r="F6089" s="403">
        <v>0</v>
      </c>
      <c r="O6089" s="403" t="s">
        <v>345</v>
      </c>
      <c r="R6089" s="403">
        <v>4</v>
      </c>
      <c r="S6089" s="403">
        <v>2.2503000000000002</v>
      </c>
      <c r="T6089" s="403">
        <v>6.0119999999999996</v>
      </c>
      <c r="U6089" s="403">
        <v>10.298</v>
      </c>
      <c r="V6089" s="403">
        <v>5.6150000000000002</v>
      </c>
      <c r="W6089" s="403">
        <v>0</v>
      </c>
      <c r="X6089" s="404">
        <v>0.85046999999999995</v>
      </c>
      <c r="Y6089" s="403">
        <f>X6089+(S6089*((U6089-INDEX('[1]Center of Mass'!$B$8:$M$105,MATCH(A6089,'[1]Center of Mass'!$B$8:$B$105,0),9))^2+(V6089-INDEX('[1]Center of Mass'!$B$8:$M$105,MATCH(A6089,'[1]Center of Mass'!$B$8:$B$105,0),10))^2))</f>
        <v>364.77179437440009</v>
      </c>
    </row>
    <row r="6090" spans="1:25">
      <c r="A6090" s="403" t="s">
        <v>10</v>
      </c>
      <c r="B6090" s="403" t="s">
        <v>667</v>
      </c>
      <c r="C6090" s="403" t="s">
        <v>343</v>
      </c>
      <c r="D6090" s="403" t="s">
        <v>344</v>
      </c>
      <c r="E6090" s="403" t="s">
        <v>1527</v>
      </c>
      <c r="F6090" s="403">
        <v>0</v>
      </c>
      <c r="O6090" s="403" t="s">
        <v>345</v>
      </c>
      <c r="R6090" s="403">
        <v>4</v>
      </c>
      <c r="S6090" s="403">
        <v>2.2618</v>
      </c>
      <c r="T6090" s="403">
        <v>6.0279999999999996</v>
      </c>
      <c r="U6090" s="403">
        <v>11.898</v>
      </c>
      <c r="V6090" s="403">
        <v>5.6150000000000002</v>
      </c>
      <c r="W6090" s="403">
        <v>0</v>
      </c>
      <c r="X6090" s="404">
        <v>0.85975000000000001</v>
      </c>
      <c r="Y6090" s="403">
        <f>X6090+(S6090*((U6090-INDEX('[1]Center of Mass'!$B$8:$M$105,MATCH(A6090,'[1]Center of Mass'!$B$8:$B$105,0),9))^2+(V6090-INDEX('[1]Center of Mass'!$B$8:$M$105,MATCH(A6090,'[1]Center of Mass'!$B$8:$B$105,0),10))^2))</f>
        <v>290.12327000640011</v>
      </c>
    </row>
    <row r="6091" spans="1:25">
      <c r="A6091" s="403" t="s">
        <v>10</v>
      </c>
      <c r="B6091" s="403" t="s">
        <v>668</v>
      </c>
      <c r="C6091" s="403" t="s">
        <v>343</v>
      </c>
      <c r="D6091" s="403" t="s">
        <v>344</v>
      </c>
      <c r="E6091" s="403" t="s">
        <v>1527</v>
      </c>
      <c r="F6091" s="403">
        <v>0</v>
      </c>
      <c r="O6091" s="403" t="s">
        <v>345</v>
      </c>
      <c r="R6091" s="403">
        <v>4</v>
      </c>
      <c r="S6091" s="403">
        <v>1.5555000000000001</v>
      </c>
      <c r="T6091" s="403">
        <v>5.0259999999999998</v>
      </c>
      <c r="U6091" s="403">
        <v>13.252000000000001</v>
      </c>
      <c r="V6091" s="403">
        <v>5.6150000000000002</v>
      </c>
      <c r="W6091" s="403">
        <v>0</v>
      </c>
      <c r="X6091" s="404">
        <v>0.41548000000000002</v>
      </c>
      <c r="Y6091" s="403">
        <f>X6091+(S6091*((U6091-INDEX('[1]Center of Mass'!$B$8:$M$105,MATCH(A6091,'[1]Center of Mass'!$B$8:$B$105,0),9))^2+(V6091-INDEX('[1]Center of Mass'!$B$8:$M$105,MATCH(A6091,'[1]Center of Mass'!$B$8:$B$105,0),10))^2))</f>
        <v>161.03888013400004</v>
      </c>
    </row>
    <row r="6092" spans="1:25">
      <c r="A6092" s="403" t="s">
        <v>10</v>
      </c>
      <c r="B6092" s="403" t="s">
        <v>669</v>
      </c>
      <c r="C6092" s="403" t="s">
        <v>343</v>
      </c>
      <c r="D6092" s="403" t="s">
        <v>344</v>
      </c>
      <c r="E6092" s="403" t="s">
        <v>1527</v>
      </c>
      <c r="F6092" s="403">
        <v>0</v>
      </c>
      <c r="O6092" s="403" t="s">
        <v>345</v>
      </c>
      <c r="R6092" s="403">
        <v>4</v>
      </c>
      <c r="S6092" s="403">
        <v>1.5555000000000001</v>
      </c>
      <c r="T6092" s="403">
        <v>5.0259999999999998</v>
      </c>
      <c r="U6092" s="403">
        <v>14.355</v>
      </c>
      <c r="V6092" s="403">
        <v>5.6150000000000002</v>
      </c>
      <c r="W6092" s="403">
        <v>0</v>
      </c>
      <c r="X6092" s="404">
        <v>0.41548000000000002</v>
      </c>
      <c r="Y6092" s="403">
        <f>X6092+(S6092*((U6092-INDEX('[1]Center of Mass'!$B$8:$M$105,MATCH(A6092,'[1]Center of Mass'!$B$8:$B$105,0),9))^2+(V6092-INDEX('[1]Center of Mass'!$B$8:$M$105,MATCH(A6092,'[1]Center of Mass'!$B$8:$B$105,0),10))^2))</f>
        <v>134.04551243950004</v>
      </c>
    </row>
    <row r="6093" spans="1:25">
      <c r="A6093" s="403" t="s">
        <v>10</v>
      </c>
      <c r="B6093" s="403" t="s">
        <v>670</v>
      </c>
      <c r="C6093" s="403" t="s">
        <v>343</v>
      </c>
      <c r="D6093" s="403" t="s">
        <v>344</v>
      </c>
      <c r="E6093" s="403" t="s">
        <v>1527</v>
      </c>
      <c r="F6093" s="403">
        <v>0</v>
      </c>
      <c r="O6093" s="403" t="s">
        <v>345</v>
      </c>
      <c r="R6093" s="403">
        <v>4</v>
      </c>
      <c r="S6093" s="403">
        <v>1.5555000000000001</v>
      </c>
      <c r="T6093" s="403">
        <v>5.0259999999999998</v>
      </c>
      <c r="U6093" s="403">
        <v>15.458</v>
      </c>
      <c r="V6093" s="403">
        <v>5.6150000000000002</v>
      </c>
      <c r="W6093" s="403">
        <v>0</v>
      </c>
      <c r="X6093" s="404">
        <v>0.41548000000000002</v>
      </c>
      <c r="Y6093" s="403">
        <f>X6093+(S6093*((U6093-INDEX('[1]Center of Mass'!$B$8:$M$105,MATCH(A6093,'[1]Center of Mass'!$B$8:$B$105,0),9))^2+(V6093-INDEX('[1]Center of Mass'!$B$8:$M$105,MATCH(A6093,'[1]Center of Mass'!$B$8:$B$105,0),10))^2))</f>
        <v>110.83701534400005</v>
      </c>
    </row>
    <row r="6094" spans="1:25">
      <c r="A6094" s="403" t="s">
        <v>10</v>
      </c>
      <c r="B6094" s="403" t="s">
        <v>671</v>
      </c>
      <c r="C6094" s="403" t="s">
        <v>343</v>
      </c>
      <c r="D6094" s="403" t="s">
        <v>344</v>
      </c>
      <c r="E6094" s="403" t="s">
        <v>1527</v>
      </c>
      <c r="F6094" s="403">
        <v>0</v>
      </c>
      <c r="O6094" s="403" t="s">
        <v>345</v>
      </c>
      <c r="R6094" s="403">
        <v>4</v>
      </c>
      <c r="S6094" s="403">
        <v>1.6787000000000001</v>
      </c>
      <c r="T6094" s="403">
        <v>5.2009999999999996</v>
      </c>
      <c r="U6094" s="403">
        <v>16.605</v>
      </c>
      <c r="V6094" s="403">
        <v>5.6150000000000002</v>
      </c>
      <c r="W6094" s="403">
        <v>0</v>
      </c>
      <c r="X6094" s="404">
        <v>0.47638999999999998</v>
      </c>
      <c r="Y6094" s="403">
        <f>X6094+(S6094*((U6094-INDEX('[1]Center of Mass'!$B$8:$M$105,MATCH(A6094,'[1]Center of Mass'!$B$8:$B$105,0),9))^2+(V6094-INDEX('[1]Center of Mass'!$B$8:$M$105,MATCH(A6094,'[1]Center of Mass'!$B$8:$B$105,0),10))^2))</f>
        <v>97.930110504300018</v>
      </c>
    </row>
    <row r="6095" spans="1:25">
      <c r="A6095" s="403" t="s">
        <v>10</v>
      </c>
      <c r="B6095" s="403" t="s">
        <v>470</v>
      </c>
      <c r="C6095" s="403" t="s">
        <v>343</v>
      </c>
      <c r="D6095" s="403" t="s">
        <v>344</v>
      </c>
      <c r="E6095" s="403" t="s">
        <v>1527</v>
      </c>
      <c r="F6095" s="403">
        <v>0</v>
      </c>
      <c r="O6095" s="403" t="s">
        <v>345</v>
      </c>
      <c r="R6095" s="403">
        <v>4</v>
      </c>
      <c r="S6095" s="403">
        <v>0.84599999999999997</v>
      </c>
      <c r="T6095" s="403">
        <v>4.0199999999999996</v>
      </c>
      <c r="U6095" s="403">
        <v>17.5</v>
      </c>
      <c r="V6095" s="403">
        <v>5.6150000000000002</v>
      </c>
      <c r="W6095" s="403">
        <v>0</v>
      </c>
      <c r="X6095" s="404">
        <v>0.16556000000000001</v>
      </c>
      <c r="Y6095" s="403">
        <f>X6095+(S6095*((U6095-INDEX('[1]Center of Mass'!$B$8:$M$105,MATCH(A6095,'[1]Center of Mass'!$B$8:$B$105,0),9))^2+(V6095-INDEX('[1]Center of Mass'!$B$8:$M$105,MATCH(A6095,'[1]Center of Mass'!$B$8:$B$105,0),10))^2))</f>
        <v>42.28600834400001</v>
      </c>
    </row>
    <row r="6096" spans="1:25">
      <c r="A6096" s="403" t="s">
        <v>10</v>
      </c>
      <c r="B6096" s="403" t="s">
        <v>471</v>
      </c>
      <c r="C6096" s="403" t="s">
        <v>343</v>
      </c>
      <c r="D6096" s="403" t="s">
        <v>344</v>
      </c>
      <c r="E6096" s="403" t="s">
        <v>1527</v>
      </c>
      <c r="F6096" s="403">
        <v>0</v>
      </c>
      <c r="O6096" s="403" t="s">
        <v>345</v>
      </c>
      <c r="R6096" s="403">
        <v>4</v>
      </c>
      <c r="S6096" s="403">
        <v>1.7548999999999999</v>
      </c>
      <c r="T6096" s="403">
        <v>5.3040000000000003</v>
      </c>
      <c r="U6096" s="403">
        <v>0.6</v>
      </c>
      <c r="V6096" s="403">
        <v>7.0039999999999996</v>
      </c>
      <c r="W6096" s="403">
        <v>0</v>
      </c>
      <c r="X6096" s="404">
        <v>0.51426000000000005</v>
      </c>
      <c r="Y6096" s="403">
        <f>X6096+(S6096*((U6096-INDEX('[1]Center of Mass'!$B$8:$M$105,MATCH(A6096,'[1]Center of Mass'!$B$8:$B$105,0),9))^2+(V6096-INDEX('[1]Center of Mass'!$B$8:$M$105,MATCH(A6096,'[1]Center of Mass'!$B$8:$B$105,0),10))^2))</f>
        <v>812.08655822410003</v>
      </c>
    </row>
    <row r="6097" spans="1:25">
      <c r="A6097" s="403" t="s">
        <v>10</v>
      </c>
      <c r="B6097" s="403" t="s">
        <v>473</v>
      </c>
      <c r="C6097" s="403" t="s">
        <v>343</v>
      </c>
      <c r="D6097" s="403" t="s">
        <v>344</v>
      </c>
      <c r="E6097" s="403" t="s">
        <v>1527</v>
      </c>
      <c r="F6097" s="403">
        <v>0</v>
      </c>
      <c r="O6097" s="403" t="s">
        <v>345</v>
      </c>
      <c r="R6097" s="403">
        <v>4</v>
      </c>
      <c r="S6097" s="403">
        <v>1.3837999999999999</v>
      </c>
      <c r="T6097" s="403">
        <v>4.75</v>
      </c>
      <c r="U6097" s="403">
        <v>1.7629999999999999</v>
      </c>
      <c r="V6097" s="403">
        <v>6.9950000000000001</v>
      </c>
      <c r="W6097" s="403">
        <v>0</v>
      </c>
      <c r="X6097" s="404">
        <v>0.33130999999999999</v>
      </c>
      <c r="Y6097" s="403">
        <f>X6097+(S6097*((U6097-INDEX('[1]Center of Mass'!$B$8:$M$105,MATCH(A6097,'[1]Center of Mass'!$B$8:$B$105,0),9))^2+(V6097-INDEX('[1]Center of Mass'!$B$8:$M$105,MATCH(A6097,'[1]Center of Mass'!$B$8:$B$105,0),10))^2))</f>
        <v>574.44501191340021</v>
      </c>
    </row>
    <row r="6098" spans="1:25">
      <c r="A6098" s="403" t="s">
        <v>10</v>
      </c>
      <c r="B6098" s="403" t="s">
        <v>474</v>
      </c>
      <c r="C6098" s="403" t="s">
        <v>343</v>
      </c>
      <c r="D6098" s="403" t="s">
        <v>344</v>
      </c>
      <c r="E6098" s="403" t="s">
        <v>1527</v>
      </c>
      <c r="F6098" s="403">
        <v>0</v>
      </c>
      <c r="O6098" s="403" t="s">
        <v>345</v>
      </c>
      <c r="R6098" s="403">
        <v>4</v>
      </c>
      <c r="S6098" s="403">
        <v>1.3837999999999999</v>
      </c>
      <c r="T6098" s="403">
        <v>4.75</v>
      </c>
      <c r="U6098" s="403">
        <v>2.7879999999999998</v>
      </c>
      <c r="V6098" s="403">
        <v>6.9950000000000001</v>
      </c>
      <c r="W6098" s="403">
        <v>0</v>
      </c>
      <c r="X6098" s="404">
        <v>0.33130999999999999</v>
      </c>
      <c r="Y6098" s="403">
        <f>X6098+(S6098*((U6098-INDEX('[1]Center of Mass'!$B$8:$M$105,MATCH(A6098,'[1]Center of Mass'!$B$8:$B$105,0),9))^2+(V6098-INDEX('[1]Center of Mass'!$B$8:$M$105,MATCH(A6098,'[1]Center of Mass'!$B$8:$B$105,0),10))^2))</f>
        <v>519.42688825840003</v>
      </c>
    </row>
    <row r="6099" spans="1:25">
      <c r="A6099" s="403" t="s">
        <v>10</v>
      </c>
      <c r="B6099" s="403" t="s">
        <v>475</v>
      </c>
      <c r="C6099" s="403" t="s">
        <v>343</v>
      </c>
      <c r="D6099" s="403" t="s">
        <v>344</v>
      </c>
      <c r="E6099" s="403" t="s">
        <v>1527</v>
      </c>
      <c r="F6099" s="403">
        <v>0</v>
      </c>
      <c r="O6099" s="403" t="s">
        <v>345</v>
      </c>
      <c r="R6099" s="403">
        <v>4</v>
      </c>
      <c r="S6099" s="403">
        <v>1.7549999999999999</v>
      </c>
      <c r="T6099" s="403">
        <v>5.3</v>
      </c>
      <c r="U6099" s="403">
        <v>3.95</v>
      </c>
      <c r="V6099" s="403">
        <v>6.9950000000000001</v>
      </c>
      <c r="W6099" s="403">
        <v>0</v>
      </c>
      <c r="X6099" s="404">
        <v>0.51370000000000005</v>
      </c>
      <c r="Y6099" s="403">
        <f>X6099+(S6099*((U6099-INDEX('[1]Center of Mass'!$B$8:$M$105,MATCH(A6099,'[1]Center of Mass'!$B$8:$B$105,0),9))^2+(V6099-INDEX('[1]Center of Mass'!$B$8:$M$105,MATCH(A6099,'[1]Center of Mass'!$B$8:$B$105,0),10))^2))</f>
        <v>584.21221072000003</v>
      </c>
    </row>
    <row r="6100" spans="1:25">
      <c r="A6100" s="403" t="s">
        <v>10</v>
      </c>
      <c r="B6100" s="403" t="s">
        <v>476</v>
      </c>
      <c r="C6100" s="403" t="s">
        <v>343</v>
      </c>
      <c r="D6100" s="403" t="s">
        <v>344</v>
      </c>
      <c r="E6100" s="403" t="s">
        <v>1527</v>
      </c>
      <c r="F6100" s="403">
        <v>0</v>
      </c>
      <c r="O6100" s="403" t="s">
        <v>345</v>
      </c>
      <c r="R6100" s="403">
        <v>4</v>
      </c>
      <c r="S6100" s="403">
        <v>1.7549999999999999</v>
      </c>
      <c r="T6100" s="403">
        <v>5.3</v>
      </c>
      <c r="U6100" s="403">
        <v>5.25</v>
      </c>
      <c r="V6100" s="403">
        <v>6.9950000000000001</v>
      </c>
      <c r="W6100" s="403">
        <v>0</v>
      </c>
      <c r="X6100" s="404">
        <v>0.51370000000000005</v>
      </c>
      <c r="Y6100" s="403">
        <f>X6100+(S6100*((U6100-INDEX('[1]Center of Mass'!$B$8:$M$105,MATCH(A6100,'[1]Center of Mass'!$B$8:$B$105,0),9))^2+(V6100-INDEX('[1]Center of Mass'!$B$8:$M$105,MATCH(A6100,'[1]Center of Mass'!$B$8:$B$105,0),10))^2))</f>
        <v>506.32180072000006</v>
      </c>
    </row>
    <row r="6101" spans="1:25">
      <c r="A6101" s="403" t="s">
        <v>10</v>
      </c>
      <c r="B6101" s="403" t="s">
        <v>477</v>
      </c>
      <c r="C6101" s="403" t="s">
        <v>343</v>
      </c>
      <c r="D6101" s="403" t="s">
        <v>344</v>
      </c>
      <c r="E6101" s="403" t="s">
        <v>1527</v>
      </c>
      <c r="F6101" s="403">
        <v>0</v>
      </c>
      <c r="O6101" s="403" t="s">
        <v>345</v>
      </c>
      <c r="R6101" s="403">
        <v>4</v>
      </c>
      <c r="S6101" s="403">
        <v>1.7549999999999999</v>
      </c>
      <c r="T6101" s="403">
        <v>5.3</v>
      </c>
      <c r="U6101" s="403">
        <v>6.55</v>
      </c>
      <c r="V6101" s="403">
        <v>6.9950000000000001</v>
      </c>
      <c r="W6101" s="403">
        <v>0</v>
      </c>
      <c r="X6101" s="404">
        <v>0.51370000000000005</v>
      </c>
      <c r="Y6101" s="403">
        <f>X6101+(S6101*((U6101-INDEX('[1]Center of Mass'!$B$8:$M$105,MATCH(A6101,'[1]Center of Mass'!$B$8:$B$105,0),9))^2+(V6101-INDEX('[1]Center of Mass'!$B$8:$M$105,MATCH(A6101,'[1]Center of Mass'!$B$8:$B$105,0),10))^2))</f>
        <v>434.36329072000001</v>
      </c>
    </row>
    <row r="6102" spans="1:25">
      <c r="A6102" s="403" t="s">
        <v>10</v>
      </c>
      <c r="B6102" s="403" t="s">
        <v>478</v>
      </c>
      <c r="C6102" s="403" t="s">
        <v>343</v>
      </c>
      <c r="D6102" s="403" t="s">
        <v>344</v>
      </c>
      <c r="E6102" s="403" t="s">
        <v>1527</v>
      </c>
      <c r="F6102" s="403">
        <v>0</v>
      </c>
      <c r="O6102" s="403" t="s">
        <v>345</v>
      </c>
      <c r="R6102" s="403">
        <v>4</v>
      </c>
      <c r="S6102" s="403">
        <v>1.5525</v>
      </c>
      <c r="T6102" s="403">
        <v>5</v>
      </c>
      <c r="U6102" s="403">
        <v>7.7750000000000004</v>
      </c>
      <c r="V6102" s="403">
        <v>6.9950000000000001</v>
      </c>
      <c r="W6102" s="403">
        <v>0</v>
      </c>
      <c r="X6102" s="404">
        <v>0.40688000000000002</v>
      </c>
      <c r="Y6102" s="403">
        <f>X6102+(S6102*((U6102-INDEX('[1]Center of Mass'!$B$8:$M$105,MATCH(A6102,'[1]Center of Mass'!$B$8:$B$105,0),9))^2+(V6102-INDEX('[1]Center of Mass'!$B$8:$M$105,MATCH(A6102,'[1]Center of Mass'!$B$8:$B$105,0),10))^2))</f>
        <v>329.01581287250008</v>
      </c>
    </row>
    <row r="6103" spans="1:25">
      <c r="A6103" s="403" t="s">
        <v>10</v>
      </c>
      <c r="B6103" s="403" t="s">
        <v>479</v>
      </c>
      <c r="C6103" s="403" t="s">
        <v>343</v>
      </c>
      <c r="D6103" s="403" t="s">
        <v>344</v>
      </c>
      <c r="E6103" s="403" t="s">
        <v>1527</v>
      </c>
      <c r="F6103" s="403">
        <v>0</v>
      </c>
      <c r="O6103" s="403" t="s">
        <v>345</v>
      </c>
      <c r="R6103" s="403">
        <v>4</v>
      </c>
      <c r="S6103" s="403">
        <v>1.5525</v>
      </c>
      <c r="T6103" s="403">
        <v>5</v>
      </c>
      <c r="U6103" s="403">
        <v>8.9250000000000007</v>
      </c>
      <c r="V6103" s="403">
        <v>6.9950000000000001</v>
      </c>
      <c r="W6103" s="403">
        <v>0</v>
      </c>
      <c r="X6103" s="404">
        <v>0.40688000000000002</v>
      </c>
      <c r="Y6103" s="403">
        <f>X6103+(S6103*((U6103-INDEX('[1]Center of Mass'!$B$8:$M$105,MATCH(A6103,'[1]Center of Mass'!$B$8:$B$105,0),9))^2+(V6103-INDEX('[1]Center of Mass'!$B$8:$M$105,MATCH(A6103,'[1]Center of Mass'!$B$8:$B$105,0),10))^2))</f>
        <v>281.45342287250003</v>
      </c>
    </row>
    <row r="6104" spans="1:25">
      <c r="A6104" s="403" t="s">
        <v>10</v>
      </c>
      <c r="B6104" s="403" t="s">
        <v>480</v>
      </c>
      <c r="C6104" s="403" t="s">
        <v>343</v>
      </c>
      <c r="D6104" s="403" t="s">
        <v>344</v>
      </c>
      <c r="E6104" s="403" t="s">
        <v>1527</v>
      </c>
      <c r="F6104" s="403">
        <v>0</v>
      </c>
      <c r="O6104" s="403" t="s">
        <v>345</v>
      </c>
      <c r="R6104" s="403">
        <v>4</v>
      </c>
      <c r="S6104" s="403">
        <v>2.1545000000000001</v>
      </c>
      <c r="T6104" s="403">
        <v>5.8920000000000003</v>
      </c>
      <c r="U6104" s="403">
        <v>10.298</v>
      </c>
      <c r="V6104" s="403">
        <v>6.9950000000000001</v>
      </c>
      <c r="W6104" s="403">
        <v>0</v>
      </c>
      <c r="X6104" s="404">
        <v>0.78449000000000002</v>
      </c>
      <c r="Y6104" s="403">
        <f>X6104+(S6104*((U6104-INDEX('[1]Center of Mass'!$B$8:$M$105,MATCH(A6104,'[1]Center of Mass'!$B$8:$B$105,0),9))^2+(V6104-INDEX('[1]Center of Mass'!$B$8:$M$105,MATCH(A6104,'[1]Center of Mass'!$B$8:$B$105,0),10))^2))</f>
        <v>319.46892597600009</v>
      </c>
    </row>
    <row r="6105" spans="1:25">
      <c r="A6105" s="403" t="s">
        <v>10</v>
      </c>
      <c r="B6105" s="403" t="s">
        <v>481</v>
      </c>
      <c r="C6105" s="403" t="s">
        <v>343</v>
      </c>
      <c r="D6105" s="403" t="s">
        <v>344</v>
      </c>
      <c r="E6105" s="403" t="s">
        <v>1527</v>
      </c>
      <c r="F6105" s="403">
        <v>0</v>
      </c>
      <c r="O6105" s="403" t="s">
        <v>345</v>
      </c>
      <c r="R6105" s="403">
        <v>4</v>
      </c>
      <c r="S6105" s="403">
        <v>2.1655000000000002</v>
      </c>
      <c r="T6105" s="403">
        <v>5.9080000000000004</v>
      </c>
      <c r="U6105" s="403">
        <v>11.898</v>
      </c>
      <c r="V6105" s="403">
        <v>6.9950000000000001</v>
      </c>
      <c r="W6105" s="403">
        <v>0</v>
      </c>
      <c r="X6105" s="404">
        <v>0.79322000000000004</v>
      </c>
      <c r="Y6105" s="403">
        <f>X6105+(S6105*((U6105-INDEX('[1]Center of Mass'!$B$8:$M$105,MATCH(A6105,'[1]Center of Mass'!$B$8:$B$105,0),9))^2+(V6105-INDEX('[1]Center of Mass'!$B$8:$M$105,MATCH(A6105,'[1]Center of Mass'!$B$8:$B$105,0),10))^2))</f>
        <v>247.84499778400013</v>
      </c>
    </row>
    <row r="6106" spans="1:25">
      <c r="A6106" s="403" t="s">
        <v>10</v>
      </c>
      <c r="B6106" s="403" t="s">
        <v>672</v>
      </c>
      <c r="C6106" s="403" t="s">
        <v>343</v>
      </c>
      <c r="D6106" s="403" t="s">
        <v>344</v>
      </c>
      <c r="E6106" s="403" t="s">
        <v>1527</v>
      </c>
      <c r="F6106" s="403">
        <v>0</v>
      </c>
      <c r="O6106" s="403" t="s">
        <v>345</v>
      </c>
      <c r="R6106" s="403">
        <v>4</v>
      </c>
      <c r="S6106" s="403">
        <v>1.4893000000000001</v>
      </c>
      <c r="T6106" s="403">
        <v>4.9059999999999997</v>
      </c>
      <c r="U6106" s="403">
        <v>13.252000000000001</v>
      </c>
      <c r="V6106" s="403">
        <v>6.9950000000000001</v>
      </c>
      <c r="W6106" s="403">
        <v>0</v>
      </c>
      <c r="X6106" s="404">
        <v>0.37722</v>
      </c>
      <c r="Y6106" s="403">
        <f>X6106+(S6106*((U6106-INDEX('[1]Center of Mass'!$B$8:$M$105,MATCH(A6106,'[1]Center of Mass'!$B$8:$B$105,0),9))^2+(V6106-INDEX('[1]Center of Mass'!$B$8:$M$105,MATCH(A6106,'[1]Center of Mass'!$B$8:$B$105,0),10))^2))</f>
        <v>133.60414207240004</v>
      </c>
    </row>
    <row r="6107" spans="1:25">
      <c r="A6107" s="403" t="s">
        <v>10</v>
      </c>
      <c r="B6107" s="403" t="s">
        <v>673</v>
      </c>
      <c r="C6107" s="403" t="s">
        <v>343</v>
      </c>
      <c r="D6107" s="403" t="s">
        <v>344</v>
      </c>
      <c r="E6107" s="403" t="s">
        <v>1527</v>
      </c>
      <c r="F6107" s="403">
        <v>0</v>
      </c>
      <c r="O6107" s="403" t="s">
        <v>345</v>
      </c>
      <c r="R6107" s="403">
        <v>4</v>
      </c>
      <c r="S6107" s="403">
        <v>1.4893000000000001</v>
      </c>
      <c r="T6107" s="403">
        <v>4.9059999999999997</v>
      </c>
      <c r="U6107" s="403">
        <v>14.355</v>
      </c>
      <c r="V6107" s="403">
        <v>6.9950000000000001</v>
      </c>
      <c r="W6107" s="403">
        <v>0</v>
      </c>
      <c r="X6107" s="404">
        <v>0.37722</v>
      </c>
      <c r="Y6107" s="403">
        <f>X6107+(S6107*((U6107-INDEX('[1]Center of Mass'!$B$8:$M$105,MATCH(A6107,'[1]Center of Mass'!$B$8:$B$105,0),9))^2+(V6107-INDEX('[1]Center of Mass'!$B$8:$M$105,MATCH(A6107,'[1]Center of Mass'!$B$8:$B$105,0),10))^2))</f>
        <v>107.75957601170002</v>
      </c>
    </row>
    <row r="6108" spans="1:25">
      <c r="A6108" s="403" t="s">
        <v>10</v>
      </c>
      <c r="B6108" s="403" t="s">
        <v>674</v>
      </c>
      <c r="C6108" s="403" t="s">
        <v>343</v>
      </c>
      <c r="D6108" s="403" t="s">
        <v>344</v>
      </c>
      <c r="E6108" s="403" t="s">
        <v>1527</v>
      </c>
      <c r="F6108" s="403">
        <v>0</v>
      </c>
      <c r="O6108" s="403" t="s">
        <v>345</v>
      </c>
      <c r="R6108" s="403">
        <v>4</v>
      </c>
      <c r="S6108" s="403">
        <v>1.4893000000000001</v>
      </c>
      <c r="T6108" s="403">
        <v>4.9059999999999997</v>
      </c>
      <c r="U6108" s="403">
        <v>15.458</v>
      </c>
      <c r="V6108" s="403">
        <v>6.9950000000000001</v>
      </c>
      <c r="W6108" s="403">
        <v>0</v>
      </c>
      <c r="X6108" s="404">
        <v>0.37722</v>
      </c>
      <c r="Y6108" s="403">
        <f>X6108+(S6108*((U6108-INDEX('[1]Center of Mass'!$B$8:$M$105,MATCH(A6108,'[1]Center of Mass'!$B$8:$B$105,0),9))^2+(V6108-INDEX('[1]Center of Mass'!$B$8:$M$105,MATCH(A6108,'[1]Center of Mass'!$B$8:$B$105,0),10))^2))</f>
        <v>85.538801518400035</v>
      </c>
    </row>
    <row r="6109" spans="1:25">
      <c r="A6109" s="403" t="s">
        <v>10</v>
      </c>
      <c r="B6109" s="403" t="s">
        <v>675</v>
      </c>
      <c r="C6109" s="403" t="s">
        <v>343</v>
      </c>
      <c r="D6109" s="403" t="s">
        <v>344</v>
      </c>
      <c r="E6109" s="403" t="s">
        <v>1527</v>
      </c>
      <c r="F6109" s="403">
        <v>0</v>
      </c>
      <c r="O6109" s="403" t="s">
        <v>345</v>
      </c>
      <c r="R6109" s="403">
        <v>4</v>
      </c>
      <c r="S6109" s="403">
        <v>1.6072</v>
      </c>
      <c r="T6109" s="403">
        <v>5.0810000000000004</v>
      </c>
      <c r="U6109" s="403">
        <v>16.605</v>
      </c>
      <c r="V6109" s="403">
        <v>6.9950000000000001</v>
      </c>
      <c r="W6109" s="403">
        <v>0</v>
      </c>
      <c r="X6109" s="404">
        <v>0.43391000000000002</v>
      </c>
      <c r="Y6109" s="403">
        <f>X6109+(S6109*((U6109-INDEX('[1]Center of Mass'!$B$8:$M$105,MATCH(A6109,'[1]Center of Mass'!$B$8:$B$105,0),9))^2+(V6109-INDEX('[1]Center of Mass'!$B$8:$M$105,MATCH(A6109,'[1]Center of Mass'!$B$8:$B$105,0),10))^2))</f>
        <v>71.54860289680002</v>
      </c>
    </row>
    <row r="6110" spans="1:25">
      <c r="A6110" s="403" t="s">
        <v>10</v>
      </c>
      <c r="B6110" s="403" t="s">
        <v>676</v>
      </c>
      <c r="C6110" s="403" t="s">
        <v>343</v>
      </c>
      <c r="D6110" s="403" t="s">
        <v>344</v>
      </c>
      <c r="E6110" s="403" t="s">
        <v>1527</v>
      </c>
      <c r="F6110" s="403">
        <v>0</v>
      </c>
      <c r="O6110" s="403" t="s">
        <v>345</v>
      </c>
      <c r="R6110" s="403">
        <v>4</v>
      </c>
      <c r="S6110" s="403">
        <v>0.81</v>
      </c>
      <c r="T6110" s="403">
        <v>3.9</v>
      </c>
      <c r="U6110" s="403">
        <v>17.5</v>
      </c>
      <c r="V6110" s="403">
        <v>6.9950000000000001</v>
      </c>
      <c r="W6110" s="403">
        <v>0</v>
      </c>
      <c r="X6110" s="404">
        <v>0.14732000000000001</v>
      </c>
      <c r="Y6110" s="403">
        <f>X6110+(S6110*((U6110-INDEX('[1]Center of Mass'!$B$8:$M$105,MATCH(A6110,'[1]Center of Mass'!$B$8:$B$105,0),9))^2+(V6110-INDEX('[1]Center of Mass'!$B$8:$M$105,MATCH(A6110,'[1]Center of Mass'!$B$8:$B$105,0),10))^2))</f>
        <v>29.292937640000016</v>
      </c>
    </row>
    <row r="6111" spans="1:25">
      <c r="A6111" s="403" t="s">
        <v>10</v>
      </c>
      <c r="B6111" s="403" t="s">
        <v>677</v>
      </c>
      <c r="C6111" s="403" t="s">
        <v>343</v>
      </c>
      <c r="D6111" s="403" t="s">
        <v>344</v>
      </c>
      <c r="E6111" s="403" t="s">
        <v>1527</v>
      </c>
      <c r="F6111" s="403">
        <v>0</v>
      </c>
      <c r="O6111" s="403" t="s">
        <v>345</v>
      </c>
      <c r="R6111" s="403">
        <v>4</v>
      </c>
      <c r="S6111" s="403">
        <v>0.72570000000000001</v>
      </c>
      <c r="T6111" s="403">
        <v>3.8</v>
      </c>
      <c r="U6111" s="403">
        <v>0.56499999999999995</v>
      </c>
      <c r="V6111" s="403">
        <v>7.9359999999999999</v>
      </c>
      <c r="W6111" s="403">
        <v>0</v>
      </c>
      <c r="X6111" s="404">
        <v>0.13045000000000001</v>
      </c>
      <c r="Y6111" s="403">
        <f>X6111+(S6111*((U6111-INDEX('[1]Center of Mass'!$B$8:$M$105,MATCH(A6111,'[1]Center of Mass'!$B$8:$B$105,0),9))^2+(V6111-INDEX('[1]Center of Mass'!$B$8:$M$105,MATCH(A6111,'[1]Center of Mass'!$B$8:$B$105,0),10))^2))</f>
        <v>331.61908211620005</v>
      </c>
    </row>
    <row r="6112" spans="1:25">
      <c r="A6112" s="403" t="s">
        <v>10</v>
      </c>
      <c r="B6112" s="403" t="s">
        <v>678</v>
      </c>
      <c r="C6112" s="403" t="s">
        <v>343</v>
      </c>
      <c r="D6112" s="403" t="s">
        <v>344</v>
      </c>
      <c r="E6112" s="403" t="s">
        <v>1527</v>
      </c>
      <c r="F6112" s="403">
        <v>0</v>
      </c>
      <c r="O6112" s="403" t="s">
        <v>345</v>
      </c>
      <c r="R6112" s="403">
        <v>4</v>
      </c>
      <c r="S6112" s="403">
        <v>0.54320000000000002</v>
      </c>
      <c r="T6112" s="403">
        <v>3.11</v>
      </c>
      <c r="U6112" s="403">
        <v>1.7629999999999999</v>
      </c>
      <c r="V6112" s="403">
        <v>7.9349999999999996</v>
      </c>
      <c r="W6112" s="403">
        <v>0</v>
      </c>
      <c r="X6112" s="404">
        <v>6.0263999999999998E-2</v>
      </c>
      <c r="Y6112" s="403">
        <f>X6112+(S6112*((U6112-INDEX('[1]Center of Mass'!$B$8:$M$105,MATCH(A6112,'[1]Center of Mass'!$B$8:$B$105,0),9))^2+(V6112-INDEX('[1]Center of Mass'!$B$8:$M$105,MATCH(A6112,'[1]Center of Mass'!$B$8:$B$105,0),10))^2))</f>
        <v>221.50065072560008</v>
      </c>
    </row>
    <row r="6113" spans="1:25">
      <c r="A6113" s="403" t="s">
        <v>10</v>
      </c>
      <c r="B6113" s="403" t="s">
        <v>679</v>
      </c>
      <c r="C6113" s="403" t="s">
        <v>343</v>
      </c>
      <c r="D6113" s="403" t="s">
        <v>344</v>
      </c>
      <c r="E6113" s="403" t="s">
        <v>1527</v>
      </c>
      <c r="F6113" s="403">
        <v>0</v>
      </c>
      <c r="O6113" s="403" t="s">
        <v>345</v>
      </c>
      <c r="R6113" s="403">
        <v>4</v>
      </c>
      <c r="S6113" s="403">
        <v>0.54320000000000002</v>
      </c>
      <c r="T6113" s="403">
        <v>3.11</v>
      </c>
      <c r="U6113" s="403">
        <v>2.7879999999999998</v>
      </c>
      <c r="V6113" s="403">
        <v>7.9349999999999996</v>
      </c>
      <c r="W6113" s="403">
        <v>0</v>
      </c>
      <c r="X6113" s="404">
        <v>6.0263999999999998E-2</v>
      </c>
      <c r="Y6113" s="403">
        <f>X6113+(S6113*((U6113-INDEX('[1]Center of Mass'!$B$8:$M$105,MATCH(A6113,'[1]Center of Mass'!$B$8:$B$105,0),9))^2+(V6113-INDEX('[1]Center of Mass'!$B$8:$M$105,MATCH(A6113,'[1]Center of Mass'!$B$8:$B$105,0),10))^2))</f>
        <v>199.90371130560001</v>
      </c>
    </row>
    <row r="6114" spans="1:25">
      <c r="A6114" s="403" t="s">
        <v>10</v>
      </c>
      <c r="B6114" s="403" t="s">
        <v>680</v>
      </c>
      <c r="C6114" s="403" t="s">
        <v>343</v>
      </c>
      <c r="D6114" s="403" t="s">
        <v>344</v>
      </c>
      <c r="E6114" s="403" t="s">
        <v>1527</v>
      </c>
      <c r="F6114" s="403">
        <v>0</v>
      </c>
      <c r="O6114" s="403" t="s">
        <v>345</v>
      </c>
      <c r="R6114" s="403">
        <v>4</v>
      </c>
      <c r="S6114" s="403">
        <v>0.68889999999999996</v>
      </c>
      <c r="T6114" s="403">
        <v>3.66</v>
      </c>
      <c r="U6114" s="403">
        <v>3.95</v>
      </c>
      <c r="V6114" s="403">
        <v>7.9349999999999996</v>
      </c>
      <c r="W6114" s="403">
        <v>0</v>
      </c>
      <c r="X6114" s="404">
        <v>0.11314</v>
      </c>
      <c r="Y6114" s="403">
        <f>X6114+(S6114*((U6114-INDEX('[1]Center of Mass'!$B$8:$M$105,MATCH(A6114,'[1]Center of Mass'!$B$8:$B$105,0),9))^2+(V6114-INDEX('[1]Center of Mass'!$B$8:$M$105,MATCH(A6114,'[1]Center of Mass'!$B$8:$B$105,0),10))^2))</f>
        <v>224.25969529760002</v>
      </c>
    </row>
    <row r="6115" spans="1:25">
      <c r="A6115" s="403" t="s">
        <v>10</v>
      </c>
      <c r="B6115" s="403" t="s">
        <v>681</v>
      </c>
      <c r="C6115" s="403" t="s">
        <v>343</v>
      </c>
      <c r="D6115" s="403" t="s">
        <v>344</v>
      </c>
      <c r="E6115" s="403" t="s">
        <v>1527</v>
      </c>
      <c r="F6115" s="403">
        <v>0</v>
      </c>
      <c r="O6115" s="403" t="s">
        <v>345</v>
      </c>
      <c r="R6115" s="403">
        <v>4</v>
      </c>
      <c r="S6115" s="403">
        <v>0.68889999999999996</v>
      </c>
      <c r="T6115" s="403">
        <v>3.66</v>
      </c>
      <c r="U6115" s="403">
        <v>5.25</v>
      </c>
      <c r="V6115" s="403">
        <v>7.9349999999999996</v>
      </c>
      <c r="W6115" s="403">
        <v>0</v>
      </c>
      <c r="X6115" s="404">
        <v>0.11314</v>
      </c>
      <c r="Y6115" s="403">
        <f>X6115+(S6115*((U6115-INDEX('[1]Center of Mass'!$B$8:$M$105,MATCH(A6115,'[1]Center of Mass'!$B$8:$B$105,0),9))^2+(V6115-INDEX('[1]Center of Mass'!$B$8:$M$105,MATCH(A6115,'[1]Center of Mass'!$B$8:$B$105,0),10))^2))</f>
        <v>193.68493549760001</v>
      </c>
    </row>
    <row r="6116" spans="1:25">
      <c r="A6116" s="403" t="s">
        <v>10</v>
      </c>
      <c r="B6116" s="403" t="s">
        <v>682</v>
      </c>
      <c r="C6116" s="403" t="s">
        <v>343</v>
      </c>
      <c r="D6116" s="403" t="s">
        <v>344</v>
      </c>
      <c r="E6116" s="403" t="s">
        <v>1527</v>
      </c>
      <c r="F6116" s="403">
        <v>0</v>
      </c>
      <c r="O6116" s="403" t="s">
        <v>345</v>
      </c>
      <c r="R6116" s="403">
        <v>4</v>
      </c>
      <c r="S6116" s="403">
        <v>0.68889999999999996</v>
      </c>
      <c r="T6116" s="403">
        <v>3.66</v>
      </c>
      <c r="U6116" s="403">
        <v>6.55</v>
      </c>
      <c r="V6116" s="403">
        <v>7.9349999999999996</v>
      </c>
      <c r="W6116" s="403">
        <v>0</v>
      </c>
      <c r="X6116" s="404">
        <v>0.11314</v>
      </c>
      <c r="Y6116" s="403">
        <f>X6116+(S6116*((U6116-INDEX('[1]Center of Mass'!$B$8:$M$105,MATCH(A6116,'[1]Center of Mass'!$B$8:$B$105,0),9))^2+(V6116-INDEX('[1]Center of Mass'!$B$8:$M$105,MATCH(A6116,'[1]Center of Mass'!$B$8:$B$105,0),10))^2))</f>
        <v>165.43865769759998</v>
      </c>
    </row>
    <row r="6117" spans="1:25">
      <c r="A6117" s="403" t="s">
        <v>10</v>
      </c>
      <c r="B6117" s="403" t="s">
        <v>683</v>
      </c>
      <c r="C6117" s="403" t="s">
        <v>343</v>
      </c>
      <c r="D6117" s="403" t="s">
        <v>344</v>
      </c>
      <c r="E6117" s="403" t="s">
        <v>1527</v>
      </c>
      <c r="F6117" s="403">
        <v>0</v>
      </c>
      <c r="O6117" s="403" t="s">
        <v>345</v>
      </c>
      <c r="R6117" s="403">
        <v>4</v>
      </c>
      <c r="S6117" s="403">
        <v>0.60940000000000005</v>
      </c>
      <c r="T6117" s="403">
        <v>3.36</v>
      </c>
      <c r="U6117" s="403">
        <v>7.7750000000000004</v>
      </c>
      <c r="V6117" s="403">
        <v>7.9349999999999996</v>
      </c>
      <c r="W6117" s="403">
        <v>0</v>
      </c>
      <c r="X6117" s="404">
        <v>8.1419000000000005E-2</v>
      </c>
      <c r="Y6117" s="403">
        <f>X6117+(S6117*((U6117-INDEX('[1]Center of Mass'!$B$8:$M$105,MATCH(A6117,'[1]Center of Mass'!$B$8:$B$105,0),9))^2+(V6117-INDEX('[1]Center of Mass'!$B$8:$M$105,MATCH(A6117,'[1]Center of Mass'!$B$8:$B$105,0),10))^2))</f>
        <v>124.66801364460004</v>
      </c>
    </row>
    <row r="6118" spans="1:25">
      <c r="A6118" s="403" t="s">
        <v>10</v>
      </c>
      <c r="B6118" s="403" t="s">
        <v>684</v>
      </c>
      <c r="C6118" s="403" t="s">
        <v>343</v>
      </c>
      <c r="D6118" s="403" t="s">
        <v>344</v>
      </c>
      <c r="E6118" s="403" t="s">
        <v>1527</v>
      </c>
      <c r="F6118" s="403">
        <v>0</v>
      </c>
      <c r="O6118" s="403" t="s">
        <v>345</v>
      </c>
      <c r="R6118" s="403">
        <v>4</v>
      </c>
      <c r="S6118" s="403">
        <v>0.60940000000000005</v>
      </c>
      <c r="T6118" s="403">
        <v>3.36</v>
      </c>
      <c r="U6118" s="403">
        <v>8.9250000000000007</v>
      </c>
      <c r="V6118" s="403">
        <v>7.9349999999999996</v>
      </c>
      <c r="W6118" s="403">
        <v>0</v>
      </c>
      <c r="X6118" s="404">
        <v>8.1419000000000005E-2</v>
      </c>
      <c r="Y6118" s="403">
        <f>X6118+(S6118*((U6118-INDEX('[1]Center of Mass'!$B$8:$M$105,MATCH(A6118,'[1]Center of Mass'!$B$8:$B$105,0),9))^2+(V6118-INDEX('[1]Center of Mass'!$B$8:$M$105,MATCH(A6118,'[1]Center of Mass'!$B$8:$B$105,0),10))^2))</f>
        <v>105.99843524460002</v>
      </c>
    </row>
    <row r="6119" spans="1:25">
      <c r="A6119" s="403" t="s">
        <v>10</v>
      </c>
      <c r="B6119" s="403" t="s">
        <v>685</v>
      </c>
      <c r="C6119" s="403" t="s">
        <v>343</v>
      </c>
      <c r="D6119" s="403" t="s">
        <v>344</v>
      </c>
      <c r="E6119" s="403" t="s">
        <v>1527</v>
      </c>
      <c r="F6119" s="403">
        <v>0</v>
      </c>
      <c r="O6119" s="403" t="s">
        <v>345</v>
      </c>
      <c r="R6119" s="403">
        <v>4</v>
      </c>
      <c r="S6119" s="403">
        <v>0.84570000000000001</v>
      </c>
      <c r="T6119" s="403">
        <v>4.2519999999999998</v>
      </c>
      <c r="U6119" s="403">
        <v>10.298</v>
      </c>
      <c r="V6119" s="403">
        <v>7.9349999999999996</v>
      </c>
      <c r="W6119" s="403">
        <v>0</v>
      </c>
      <c r="X6119" s="404">
        <v>0.19928000000000001</v>
      </c>
      <c r="Y6119" s="403">
        <f>X6119+(S6119*((U6119-INDEX('[1]Center of Mass'!$B$8:$M$105,MATCH(A6119,'[1]Center of Mass'!$B$8:$B$105,0),9))^2+(V6119-INDEX('[1]Center of Mass'!$B$8:$M$105,MATCH(A6119,'[1]Center of Mass'!$B$8:$B$105,0),10))^2))</f>
        <v>119.18315389760002</v>
      </c>
    </row>
    <row r="6120" spans="1:25">
      <c r="A6120" s="403" t="s">
        <v>10</v>
      </c>
      <c r="B6120" s="403" t="s">
        <v>686</v>
      </c>
      <c r="C6120" s="403" t="s">
        <v>343</v>
      </c>
      <c r="D6120" s="403" t="s">
        <v>344</v>
      </c>
      <c r="E6120" s="403" t="s">
        <v>1527</v>
      </c>
      <c r="F6120" s="403">
        <v>0</v>
      </c>
      <c r="O6120" s="403" t="s">
        <v>345</v>
      </c>
      <c r="R6120" s="403">
        <v>4</v>
      </c>
      <c r="S6120" s="403">
        <v>0.85</v>
      </c>
      <c r="T6120" s="403">
        <v>4.2679999999999998</v>
      </c>
      <c r="U6120" s="403">
        <v>11.898</v>
      </c>
      <c r="V6120" s="403">
        <v>7.9349999999999996</v>
      </c>
      <c r="W6120" s="403">
        <v>0</v>
      </c>
      <c r="X6120" s="404">
        <v>0.20215</v>
      </c>
      <c r="Y6120" s="403">
        <f>X6120+(S6120*((U6120-INDEX('[1]Center of Mass'!$B$8:$M$105,MATCH(A6120,'[1]Center of Mass'!$B$8:$B$105,0),9))^2+(V6120-INDEX('[1]Center of Mass'!$B$8:$M$105,MATCH(A6120,'[1]Center of Mass'!$B$8:$B$105,0),10))^2))</f>
        <v>91.035162800000037</v>
      </c>
    </row>
    <row r="6121" spans="1:25">
      <c r="A6121" s="403" t="s">
        <v>10</v>
      </c>
      <c r="B6121" s="403" t="s">
        <v>687</v>
      </c>
      <c r="C6121" s="403" t="s">
        <v>343</v>
      </c>
      <c r="D6121" s="403" t="s">
        <v>344</v>
      </c>
      <c r="E6121" s="403" t="s">
        <v>1527</v>
      </c>
      <c r="F6121" s="403">
        <v>0</v>
      </c>
      <c r="O6121" s="403" t="s">
        <v>345</v>
      </c>
      <c r="R6121" s="403">
        <v>4</v>
      </c>
      <c r="S6121" s="403">
        <v>0.58460000000000001</v>
      </c>
      <c r="T6121" s="403">
        <v>3.266</v>
      </c>
      <c r="U6121" s="403">
        <v>13.252000000000001</v>
      </c>
      <c r="V6121" s="403">
        <v>7.9349999999999996</v>
      </c>
      <c r="W6121" s="403">
        <v>0</v>
      </c>
      <c r="X6121" s="404">
        <v>7.2963E-2</v>
      </c>
      <c r="Y6121" s="403">
        <f>X6121+(S6121*((U6121-INDEX('[1]Center of Mass'!$B$8:$M$105,MATCH(A6121,'[1]Center of Mass'!$B$8:$B$105,0),9))^2+(V6121-INDEX('[1]Center of Mass'!$B$8:$M$105,MATCH(A6121,'[1]Center of Mass'!$B$8:$B$105,0),10))^2))</f>
        <v>48.146437936800012</v>
      </c>
    </row>
    <row r="6122" spans="1:25">
      <c r="A6122" s="403" t="s">
        <v>10</v>
      </c>
      <c r="B6122" s="403" t="s">
        <v>688</v>
      </c>
      <c r="C6122" s="403" t="s">
        <v>343</v>
      </c>
      <c r="D6122" s="403" t="s">
        <v>344</v>
      </c>
      <c r="E6122" s="403" t="s">
        <v>1527</v>
      </c>
      <c r="F6122" s="403">
        <v>0</v>
      </c>
      <c r="O6122" s="403" t="s">
        <v>345</v>
      </c>
      <c r="R6122" s="403">
        <v>4</v>
      </c>
      <c r="S6122" s="403">
        <v>0.58460000000000001</v>
      </c>
      <c r="T6122" s="403">
        <v>3.266</v>
      </c>
      <c r="U6122" s="403">
        <v>14.355</v>
      </c>
      <c r="V6122" s="403">
        <v>7.9349999999999996</v>
      </c>
      <c r="W6122" s="403">
        <v>0</v>
      </c>
      <c r="X6122" s="404">
        <v>7.2963E-2</v>
      </c>
      <c r="Y6122" s="403">
        <f>X6122+(S6122*((U6122-INDEX('[1]Center of Mass'!$B$8:$M$105,MATCH(A6122,'[1]Center of Mass'!$B$8:$B$105,0),9))^2+(V6122-INDEX('[1]Center of Mass'!$B$8:$M$105,MATCH(A6122,'[1]Center of Mass'!$B$8:$B$105,0),10))^2))</f>
        <v>38.001582421400023</v>
      </c>
    </row>
    <row r="6123" spans="1:25">
      <c r="A6123" s="403" t="s">
        <v>10</v>
      </c>
      <c r="B6123" s="403" t="s">
        <v>689</v>
      </c>
      <c r="C6123" s="403" t="s">
        <v>343</v>
      </c>
      <c r="D6123" s="403" t="s">
        <v>344</v>
      </c>
      <c r="E6123" s="403" t="s">
        <v>1527</v>
      </c>
      <c r="F6123" s="403">
        <v>0</v>
      </c>
      <c r="O6123" s="403" t="s">
        <v>345</v>
      </c>
      <c r="R6123" s="403">
        <v>4</v>
      </c>
      <c r="S6123" s="403">
        <v>0.58460000000000001</v>
      </c>
      <c r="T6123" s="403">
        <v>3.266</v>
      </c>
      <c r="U6123" s="403">
        <v>15.458</v>
      </c>
      <c r="V6123" s="403">
        <v>7.9349999999999996</v>
      </c>
      <c r="W6123" s="403">
        <v>0</v>
      </c>
      <c r="X6123" s="404">
        <v>7.2963E-2</v>
      </c>
      <c r="Y6123" s="403">
        <f>X6123+(S6123*((U6123-INDEX('[1]Center of Mass'!$B$8:$M$105,MATCH(A6123,'[1]Center of Mass'!$B$8:$B$105,0),9))^2+(V6123-INDEX('[1]Center of Mass'!$B$8:$M$105,MATCH(A6123,'[1]Center of Mass'!$B$8:$B$105,0),10))^2))</f>
        <v>29.279186148800019</v>
      </c>
    </row>
    <row r="6124" spans="1:25">
      <c r="A6124" s="403" t="s">
        <v>10</v>
      </c>
      <c r="B6124" s="403" t="s">
        <v>690</v>
      </c>
      <c r="C6124" s="403" t="s">
        <v>343</v>
      </c>
      <c r="D6124" s="403" t="s">
        <v>344</v>
      </c>
      <c r="E6124" s="403" t="s">
        <v>1527</v>
      </c>
      <c r="F6124" s="403">
        <v>0</v>
      </c>
      <c r="O6124" s="403" t="s">
        <v>345</v>
      </c>
      <c r="R6124" s="403">
        <v>4</v>
      </c>
      <c r="S6124" s="403">
        <v>0.63090000000000002</v>
      </c>
      <c r="T6124" s="403">
        <v>3.4409999999999998</v>
      </c>
      <c r="U6124" s="403">
        <v>16.605</v>
      </c>
      <c r="V6124" s="403">
        <v>7.9349999999999996</v>
      </c>
      <c r="W6124" s="403">
        <v>0</v>
      </c>
      <c r="X6124" s="404">
        <v>8.9270000000000002E-2</v>
      </c>
      <c r="Y6124" s="403">
        <f>X6124+(S6124*((U6124-INDEX('[1]Center of Mass'!$B$8:$M$105,MATCH(A6124,'[1]Center of Mass'!$B$8:$B$105,0),9))^2+(V6124-INDEX('[1]Center of Mass'!$B$8:$M$105,MATCH(A6124,'[1]Center of Mass'!$B$8:$B$105,0),10))^2))</f>
        <v>23.448095818100011</v>
      </c>
    </row>
    <row r="6125" spans="1:25">
      <c r="A6125" s="403" t="s">
        <v>10</v>
      </c>
      <c r="B6125" s="403" t="s">
        <v>691</v>
      </c>
      <c r="C6125" s="403" t="s">
        <v>343</v>
      </c>
      <c r="D6125" s="403" t="s">
        <v>344</v>
      </c>
      <c r="E6125" s="403" t="s">
        <v>1527</v>
      </c>
      <c r="F6125" s="403">
        <v>0</v>
      </c>
      <c r="O6125" s="403" t="s">
        <v>345</v>
      </c>
      <c r="R6125" s="403">
        <v>4</v>
      </c>
      <c r="S6125" s="403">
        <v>0.31790000000000002</v>
      </c>
      <c r="T6125" s="403">
        <v>2.2599999999999998</v>
      </c>
      <c r="U6125" s="403">
        <v>17.5</v>
      </c>
      <c r="V6125" s="403">
        <v>7.9349999999999996</v>
      </c>
      <c r="W6125" s="403">
        <v>0</v>
      </c>
      <c r="X6125" s="404">
        <v>1.6978E-2</v>
      </c>
      <c r="Y6125" s="403">
        <f>X6125+(S6125*((U6125-INDEX('[1]Center of Mass'!$B$8:$M$105,MATCH(A6125,'[1]Center of Mass'!$B$8:$B$105,0),9))^2+(V6125-INDEX('[1]Center of Mass'!$B$8:$M$105,MATCH(A6125,'[1]Center of Mass'!$B$8:$B$105,0),10))^2))</f>
        <v>9.1595543836000068</v>
      </c>
    </row>
    <row r="6126" spans="1:25">
      <c r="A6126" s="403" t="s">
        <v>10</v>
      </c>
      <c r="B6126" s="403" t="s">
        <v>692</v>
      </c>
      <c r="C6126" s="403" t="s">
        <v>343</v>
      </c>
      <c r="D6126" s="403" t="s">
        <v>344</v>
      </c>
      <c r="E6126" s="403" t="s">
        <v>1527</v>
      </c>
      <c r="F6126" s="403">
        <v>0</v>
      </c>
      <c r="O6126" s="403" t="s">
        <v>345</v>
      </c>
      <c r="R6126" s="403">
        <v>4</v>
      </c>
      <c r="S6126" s="403">
        <v>0.57410000000000005</v>
      </c>
      <c r="T6126" s="403">
        <v>3.6269999999999998</v>
      </c>
      <c r="U6126" s="403">
        <v>0.54800000000000004</v>
      </c>
      <c r="V6126" s="403">
        <v>8.4049999999999994</v>
      </c>
      <c r="W6126" s="403">
        <v>0</v>
      </c>
      <c r="X6126" s="404">
        <v>0.10236000000000001</v>
      </c>
      <c r="Y6126" s="403">
        <f>X6126+(S6126*((U6126-INDEX('[1]Center of Mass'!$B$8:$M$105,MATCH(A6126,'[1]Center of Mass'!$B$8:$B$105,0),9))^2+(V6126-INDEX('[1]Center of Mass'!$B$8:$M$105,MATCH(A6126,'[1]Center of Mass'!$B$8:$B$105,0),10))^2))</f>
        <v>261.06553616080004</v>
      </c>
    </row>
    <row r="6127" spans="1:25">
      <c r="A6127" s="403" t="s">
        <v>10</v>
      </c>
      <c r="B6127" s="403" t="s">
        <v>693</v>
      </c>
      <c r="C6127" s="403" t="s">
        <v>343</v>
      </c>
      <c r="D6127" s="403" t="s">
        <v>344</v>
      </c>
      <c r="E6127" s="403" t="s">
        <v>1527</v>
      </c>
      <c r="F6127" s="403">
        <v>0</v>
      </c>
      <c r="O6127" s="403" t="s">
        <v>345</v>
      </c>
      <c r="R6127" s="403">
        <v>4</v>
      </c>
      <c r="S6127" s="403">
        <v>0.41909999999999997</v>
      </c>
      <c r="T6127" s="403">
        <v>2.8679999999999999</v>
      </c>
      <c r="U6127" s="403">
        <v>1.7629999999999999</v>
      </c>
      <c r="V6127" s="403">
        <v>8.4039999999999999</v>
      </c>
      <c r="W6127" s="403">
        <v>0</v>
      </c>
      <c r="X6127" s="404">
        <v>4.2528999999999997E-2</v>
      </c>
      <c r="Y6127" s="403">
        <f>X6127+(S6127*((U6127-INDEX('[1]Center of Mass'!$B$8:$M$105,MATCH(A6127,'[1]Center of Mass'!$B$8:$B$105,0),9))^2+(V6127-INDEX('[1]Center of Mass'!$B$8:$M$105,MATCH(A6127,'[1]Center of Mass'!$B$8:$B$105,0),10))^2))</f>
        <v>169.65902890780006</v>
      </c>
    </row>
    <row r="6128" spans="1:25">
      <c r="A6128" s="403" t="s">
        <v>10</v>
      </c>
      <c r="B6128" s="403" t="s">
        <v>694</v>
      </c>
      <c r="C6128" s="403" t="s">
        <v>343</v>
      </c>
      <c r="D6128" s="403" t="s">
        <v>344</v>
      </c>
      <c r="E6128" s="403" t="s">
        <v>1527</v>
      </c>
      <c r="F6128" s="403">
        <v>0</v>
      </c>
      <c r="O6128" s="403" t="s">
        <v>345</v>
      </c>
      <c r="R6128" s="403">
        <v>4</v>
      </c>
      <c r="S6128" s="403">
        <v>0.41909999999999997</v>
      </c>
      <c r="T6128" s="403">
        <v>2.8679999999999999</v>
      </c>
      <c r="U6128" s="403">
        <v>2.7879999999999998</v>
      </c>
      <c r="V6128" s="403">
        <v>8.4039999999999999</v>
      </c>
      <c r="W6128" s="403">
        <v>0</v>
      </c>
      <c r="X6128" s="404">
        <v>4.2528999999999997E-2</v>
      </c>
      <c r="Y6128" s="403">
        <f>X6128+(S6128*((U6128-INDEX('[1]Center of Mass'!$B$8:$M$105,MATCH(A6128,'[1]Center of Mass'!$B$8:$B$105,0),9))^2+(V6128-INDEX('[1]Center of Mass'!$B$8:$M$105,MATCH(A6128,'[1]Center of Mass'!$B$8:$B$105,0),10))^2))</f>
        <v>152.99614726030001</v>
      </c>
    </row>
    <row r="6129" spans="1:25">
      <c r="A6129" s="403" t="s">
        <v>10</v>
      </c>
      <c r="B6129" s="403" t="s">
        <v>695</v>
      </c>
      <c r="C6129" s="403" t="s">
        <v>343</v>
      </c>
      <c r="D6129" s="403" t="s">
        <v>344</v>
      </c>
      <c r="E6129" s="403" t="s">
        <v>1527</v>
      </c>
      <c r="F6129" s="403">
        <v>0</v>
      </c>
      <c r="O6129" s="403" t="s">
        <v>345</v>
      </c>
      <c r="R6129" s="403">
        <v>4</v>
      </c>
      <c r="S6129" s="403">
        <v>0.53149999999999997</v>
      </c>
      <c r="T6129" s="403">
        <v>3.4180000000000001</v>
      </c>
      <c r="U6129" s="403">
        <v>3.95</v>
      </c>
      <c r="V6129" s="403">
        <v>8.4039999999999999</v>
      </c>
      <c r="W6129" s="403">
        <v>0</v>
      </c>
      <c r="X6129" s="404">
        <v>8.226E-2</v>
      </c>
      <c r="Y6129" s="403">
        <f>X6129+(S6129*((U6129-INDEX('[1]Center of Mass'!$B$8:$M$105,MATCH(A6129,'[1]Center of Mass'!$B$8:$B$105,0),9))^2+(V6129-INDEX('[1]Center of Mass'!$B$8:$M$105,MATCH(A6129,'[1]Center of Mass'!$B$8:$B$105,0),10))^2))</f>
        <v>171.45157748350002</v>
      </c>
    </row>
    <row r="6130" spans="1:25">
      <c r="A6130" s="403" t="s">
        <v>10</v>
      </c>
      <c r="B6130" s="403" t="s">
        <v>696</v>
      </c>
      <c r="C6130" s="403" t="s">
        <v>343</v>
      </c>
      <c r="D6130" s="403" t="s">
        <v>344</v>
      </c>
      <c r="E6130" s="403" t="s">
        <v>1527</v>
      </c>
      <c r="F6130" s="403">
        <v>0</v>
      </c>
      <c r="O6130" s="403" t="s">
        <v>345</v>
      </c>
      <c r="R6130" s="403">
        <v>4</v>
      </c>
      <c r="S6130" s="403">
        <v>0.53149999999999997</v>
      </c>
      <c r="T6130" s="403">
        <v>3.4180000000000001</v>
      </c>
      <c r="U6130" s="403">
        <v>5.25</v>
      </c>
      <c r="V6130" s="403">
        <v>8.4039999999999999</v>
      </c>
      <c r="W6130" s="403">
        <v>0</v>
      </c>
      <c r="X6130" s="404">
        <v>8.226E-2</v>
      </c>
      <c r="Y6130" s="403">
        <f>X6130+(S6130*((U6130-INDEX('[1]Center of Mass'!$B$8:$M$105,MATCH(A6130,'[1]Center of Mass'!$B$8:$B$105,0),9))^2+(V6130-INDEX('[1]Center of Mass'!$B$8:$M$105,MATCH(A6130,'[1]Center of Mass'!$B$8:$B$105,0),10))^2))</f>
        <v>147.86254448350002</v>
      </c>
    </row>
    <row r="6131" spans="1:25">
      <c r="A6131" s="403" t="s">
        <v>10</v>
      </c>
      <c r="B6131" s="403" t="s">
        <v>697</v>
      </c>
      <c r="C6131" s="403" t="s">
        <v>343</v>
      </c>
      <c r="D6131" s="403" t="s">
        <v>344</v>
      </c>
      <c r="E6131" s="403" t="s">
        <v>1527</v>
      </c>
      <c r="F6131" s="403">
        <v>0</v>
      </c>
      <c r="O6131" s="403" t="s">
        <v>345</v>
      </c>
      <c r="R6131" s="403">
        <v>4</v>
      </c>
      <c r="S6131" s="403">
        <v>0.53149999999999997</v>
      </c>
      <c r="T6131" s="403">
        <v>3.4180000000000001</v>
      </c>
      <c r="U6131" s="403">
        <v>6.55</v>
      </c>
      <c r="V6131" s="403">
        <v>8.4039999999999999</v>
      </c>
      <c r="W6131" s="403">
        <v>0</v>
      </c>
      <c r="X6131" s="404">
        <v>8.226E-2</v>
      </c>
      <c r="Y6131" s="403">
        <f>X6131+(S6131*((U6131-INDEX('[1]Center of Mass'!$B$8:$M$105,MATCH(A6131,'[1]Center of Mass'!$B$8:$B$105,0),9))^2+(V6131-INDEX('[1]Center of Mass'!$B$8:$M$105,MATCH(A6131,'[1]Center of Mass'!$B$8:$B$105,0),10))^2))</f>
        <v>126.06998148350002</v>
      </c>
    </row>
    <row r="6132" spans="1:25">
      <c r="A6132" s="403" t="s">
        <v>10</v>
      </c>
      <c r="B6132" s="403" t="s">
        <v>698</v>
      </c>
      <c r="C6132" s="403" t="s">
        <v>343</v>
      </c>
      <c r="D6132" s="403" t="s">
        <v>344</v>
      </c>
      <c r="E6132" s="403" t="s">
        <v>1527</v>
      </c>
      <c r="F6132" s="403">
        <v>0</v>
      </c>
      <c r="O6132" s="403" t="s">
        <v>345</v>
      </c>
      <c r="R6132" s="403">
        <v>4</v>
      </c>
      <c r="S6132" s="403">
        <v>0.47020000000000001</v>
      </c>
      <c r="T6132" s="403">
        <v>3.1179999999999999</v>
      </c>
      <c r="U6132" s="403">
        <v>7.7750000000000004</v>
      </c>
      <c r="V6132" s="403">
        <v>8.4039999999999999</v>
      </c>
      <c r="W6132" s="403">
        <v>0</v>
      </c>
      <c r="X6132" s="404">
        <v>5.8368999999999997E-2</v>
      </c>
      <c r="Y6132" s="403">
        <f>X6132+(S6132*((U6132-INDEX('[1]Center of Mass'!$B$8:$M$105,MATCH(A6132,'[1]Center of Mass'!$B$8:$B$105,0),9))^2+(V6132-INDEX('[1]Center of Mass'!$B$8:$M$105,MATCH(A6132,'[1]Center of Mass'!$B$8:$B$105,0),10))^2))</f>
        <v>94.802932666800032</v>
      </c>
    </row>
    <row r="6133" spans="1:25">
      <c r="A6133" s="403" t="s">
        <v>10</v>
      </c>
      <c r="B6133" s="403" t="s">
        <v>699</v>
      </c>
      <c r="C6133" s="403" t="s">
        <v>343</v>
      </c>
      <c r="D6133" s="403" t="s">
        <v>344</v>
      </c>
      <c r="E6133" s="403" t="s">
        <v>1527</v>
      </c>
      <c r="F6133" s="403">
        <v>0</v>
      </c>
      <c r="O6133" s="403" t="s">
        <v>345</v>
      </c>
      <c r="R6133" s="403">
        <v>4</v>
      </c>
      <c r="S6133" s="403">
        <v>0.47020000000000001</v>
      </c>
      <c r="T6133" s="403">
        <v>3.1179999999999999</v>
      </c>
      <c r="U6133" s="403">
        <v>8.9250000000000007</v>
      </c>
      <c r="V6133" s="403">
        <v>8.4039999999999999</v>
      </c>
      <c r="W6133" s="403">
        <v>0</v>
      </c>
      <c r="X6133" s="404">
        <v>5.8368999999999997E-2</v>
      </c>
      <c r="Y6133" s="403">
        <f>X6133+(S6133*((U6133-INDEX('[1]Center of Mass'!$B$8:$M$105,MATCH(A6133,'[1]Center of Mass'!$B$8:$B$105,0),9))^2+(V6133-INDEX('[1]Center of Mass'!$B$8:$M$105,MATCH(A6133,'[1]Center of Mass'!$B$8:$B$105,0),10))^2))</f>
        <v>80.39788546680002</v>
      </c>
    </row>
    <row r="6134" spans="1:25">
      <c r="A6134" s="403" t="s">
        <v>10</v>
      </c>
      <c r="B6134" s="403" t="s">
        <v>700</v>
      </c>
      <c r="C6134" s="403" t="s">
        <v>343</v>
      </c>
      <c r="D6134" s="403" t="s">
        <v>344</v>
      </c>
      <c r="E6134" s="403" t="s">
        <v>1527</v>
      </c>
      <c r="F6134" s="403">
        <v>0</v>
      </c>
      <c r="O6134" s="403" t="s">
        <v>345</v>
      </c>
      <c r="R6134" s="403">
        <v>4</v>
      </c>
      <c r="S6134" s="403">
        <v>0.65249999999999997</v>
      </c>
      <c r="T6134" s="403">
        <v>4.01</v>
      </c>
      <c r="U6134" s="403">
        <v>10.298</v>
      </c>
      <c r="V6134" s="403">
        <v>8.4039999999999999</v>
      </c>
      <c r="W6134" s="403">
        <v>0</v>
      </c>
      <c r="X6134" s="404">
        <v>0.14757999999999999</v>
      </c>
      <c r="Y6134" s="403">
        <f>X6134+(S6134*((U6134-INDEX('[1]Center of Mass'!$B$8:$M$105,MATCH(A6134,'[1]Center of Mass'!$B$8:$B$105,0),9))^2+(V6134-INDEX('[1]Center of Mass'!$B$8:$M$105,MATCH(A6134,'[1]Center of Mass'!$B$8:$B$105,0),10))^2))</f>
        <v>90.02931993250003</v>
      </c>
    </row>
    <row r="6135" spans="1:25">
      <c r="A6135" s="403" t="s">
        <v>10</v>
      </c>
      <c r="B6135" s="403" t="s">
        <v>701</v>
      </c>
      <c r="C6135" s="403" t="s">
        <v>343</v>
      </c>
      <c r="D6135" s="403" t="s">
        <v>344</v>
      </c>
      <c r="E6135" s="403" t="s">
        <v>1527</v>
      </c>
      <c r="F6135" s="403">
        <v>0</v>
      </c>
      <c r="O6135" s="403" t="s">
        <v>345</v>
      </c>
      <c r="R6135" s="403">
        <v>4</v>
      </c>
      <c r="S6135" s="403">
        <v>0.65580000000000005</v>
      </c>
      <c r="T6135" s="403">
        <v>4.0259999999999998</v>
      </c>
      <c r="U6135" s="403">
        <v>11.898</v>
      </c>
      <c r="V6135" s="403">
        <v>8.4039999999999999</v>
      </c>
      <c r="W6135" s="403">
        <v>0</v>
      </c>
      <c r="X6135" s="404">
        <v>0.14976</v>
      </c>
      <c r="Y6135" s="403">
        <f>X6135+(S6135*((U6135-INDEX('[1]Center of Mass'!$B$8:$M$105,MATCH(A6135,'[1]Center of Mass'!$B$8:$B$105,0),9))^2+(V6135-INDEX('[1]Center of Mass'!$B$8:$M$105,MATCH(A6135,'[1]Center of Mass'!$B$8:$B$105,0),10))^2))</f>
        <v>68.300097929400039</v>
      </c>
    </row>
    <row r="6136" spans="1:25">
      <c r="A6136" s="403" t="s">
        <v>10</v>
      </c>
      <c r="B6136" s="403" t="s">
        <v>484</v>
      </c>
      <c r="C6136" s="403" t="s">
        <v>343</v>
      </c>
      <c r="D6136" s="403" t="s">
        <v>344</v>
      </c>
      <c r="E6136" s="403" t="s">
        <v>1527</v>
      </c>
      <c r="F6136" s="403">
        <v>0</v>
      </c>
      <c r="O6136" s="403" t="s">
        <v>345</v>
      </c>
      <c r="R6136" s="403">
        <v>4</v>
      </c>
      <c r="S6136" s="403">
        <v>1.5928</v>
      </c>
      <c r="T6136" s="403">
        <v>5.1050000000000004</v>
      </c>
      <c r="U6136" s="403">
        <v>0.52</v>
      </c>
      <c r="V6136" s="403">
        <v>9.1590000000000007</v>
      </c>
      <c r="W6136" s="403">
        <v>0</v>
      </c>
      <c r="X6136" s="404">
        <v>0.44124000000000002</v>
      </c>
      <c r="Y6136" s="403">
        <f>X6136+(S6136*((U6136-INDEX('[1]Center of Mass'!$B$8:$M$105,MATCH(A6136,'[1]Center of Mass'!$B$8:$B$105,0),9))^2+(V6136-INDEX('[1]Center of Mass'!$B$8:$M$105,MATCH(A6136,'[1]Center of Mass'!$B$8:$B$105,0),10))^2))</f>
        <v>720.28554429120015</v>
      </c>
    </row>
    <row r="6137" spans="1:25">
      <c r="A6137" s="403" t="s">
        <v>10</v>
      </c>
      <c r="B6137" s="403" t="s">
        <v>486</v>
      </c>
      <c r="C6137" s="403" t="s">
        <v>343</v>
      </c>
      <c r="D6137" s="403" t="s">
        <v>344</v>
      </c>
      <c r="E6137" s="403" t="s">
        <v>1527</v>
      </c>
      <c r="F6137" s="403">
        <v>0</v>
      </c>
      <c r="O6137" s="403" t="s">
        <v>345</v>
      </c>
      <c r="R6137" s="403">
        <v>4</v>
      </c>
      <c r="S6137" s="403">
        <v>1.1184000000000001</v>
      </c>
      <c r="T6137" s="403">
        <v>4.2320000000000002</v>
      </c>
      <c r="U6137" s="403">
        <v>1.7629999999999999</v>
      </c>
      <c r="V6137" s="403">
        <v>9.1539999999999999</v>
      </c>
      <c r="W6137" s="403">
        <v>0</v>
      </c>
      <c r="X6137" s="404">
        <v>0.20888000000000001</v>
      </c>
      <c r="Y6137" s="403">
        <f>X6137+(S6137*((U6137-INDEX('[1]Center of Mass'!$B$8:$M$105,MATCH(A6137,'[1]Center of Mass'!$B$8:$B$105,0),9))^2+(V6137-INDEX('[1]Center of Mass'!$B$8:$M$105,MATCH(A6137,'[1]Center of Mass'!$B$8:$B$105,0),10))^2))</f>
        <v>448.60234646720016</v>
      </c>
    </row>
    <row r="6138" spans="1:25">
      <c r="A6138" s="403" t="s">
        <v>10</v>
      </c>
      <c r="B6138" s="403" t="s">
        <v>487</v>
      </c>
      <c r="C6138" s="403" t="s">
        <v>343</v>
      </c>
      <c r="D6138" s="403" t="s">
        <v>344</v>
      </c>
      <c r="E6138" s="403" t="s">
        <v>1527</v>
      </c>
      <c r="F6138" s="403">
        <v>0</v>
      </c>
      <c r="O6138" s="403" t="s">
        <v>345</v>
      </c>
      <c r="R6138" s="403">
        <v>4</v>
      </c>
      <c r="S6138" s="403">
        <v>1.1184000000000001</v>
      </c>
      <c r="T6138" s="403">
        <v>4.2320000000000002</v>
      </c>
      <c r="U6138" s="403">
        <v>2.7879999999999998</v>
      </c>
      <c r="V6138" s="403">
        <v>9.1539999999999999</v>
      </c>
      <c r="W6138" s="403">
        <v>0</v>
      </c>
      <c r="X6138" s="404">
        <v>0.20888000000000001</v>
      </c>
      <c r="Y6138" s="403">
        <f>X6138+(S6138*((U6138-INDEX('[1]Center of Mass'!$B$8:$M$105,MATCH(A6138,'[1]Center of Mass'!$B$8:$B$105,0),9))^2+(V6138-INDEX('[1]Center of Mass'!$B$8:$M$105,MATCH(A6138,'[1]Center of Mass'!$B$8:$B$105,0),10))^2))</f>
        <v>404.13618842720007</v>
      </c>
    </row>
    <row r="6139" spans="1:25">
      <c r="A6139" s="403" t="s">
        <v>10</v>
      </c>
      <c r="B6139" s="403" t="s">
        <v>488</v>
      </c>
      <c r="C6139" s="403" t="s">
        <v>343</v>
      </c>
      <c r="D6139" s="403" t="s">
        <v>344</v>
      </c>
      <c r="E6139" s="403" t="s">
        <v>1527</v>
      </c>
      <c r="F6139" s="403">
        <v>0</v>
      </c>
      <c r="O6139" s="403" t="s">
        <v>345</v>
      </c>
      <c r="R6139" s="403">
        <v>4</v>
      </c>
      <c r="S6139" s="403">
        <v>1.4185000000000001</v>
      </c>
      <c r="T6139" s="403">
        <v>4.782</v>
      </c>
      <c r="U6139" s="403">
        <v>3.95</v>
      </c>
      <c r="V6139" s="403">
        <v>9.1539999999999999</v>
      </c>
      <c r="W6139" s="403">
        <v>0</v>
      </c>
      <c r="X6139" s="404">
        <v>0.34050999999999998</v>
      </c>
      <c r="Y6139" s="403">
        <f>X6139+(S6139*((U6139-INDEX('[1]Center of Mass'!$B$8:$M$105,MATCH(A6139,'[1]Center of Mass'!$B$8:$B$105,0),9))^2+(V6139-INDEX('[1]Center of Mass'!$B$8:$M$105,MATCH(A6139,'[1]Center of Mass'!$B$8:$B$105,0),10))^2))</f>
        <v>452.32256806650008</v>
      </c>
    </row>
    <row r="6140" spans="1:25">
      <c r="A6140" s="403" t="s">
        <v>10</v>
      </c>
      <c r="B6140" s="403" t="s">
        <v>489</v>
      </c>
      <c r="C6140" s="403" t="s">
        <v>343</v>
      </c>
      <c r="D6140" s="403" t="s">
        <v>344</v>
      </c>
      <c r="E6140" s="403" t="s">
        <v>1527</v>
      </c>
      <c r="F6140" s="403">
        <v>0</v>
      </c>
      <c r="O6140" s="403" t="s">
        <v>345</v>
      </c>
      <c r="R6140" s="403">
        <v>4</v>
      </c>
      <c r="S6140" s="403">
        <v>1.4185000000000001</v>
      </c>
      <c r="T6140" s="403">
        <v>4.782</v>
      </c>
      <c r="U6140" s="403">
        <v>5.25</v>
      </c>
      <c r="V6140" s="403">
        <v>9.1539999999999999</v>
      </c>
      <c r="W6140" s="403">
        <v>0</v>
      </c>
      <c r="X6140" s="404">
        <v>0.34050999999999998</v>
      </c>
      <c r="Y6140" s="403">
        <f>X6140+(S6140*((U6140-INDEX('[1]Center of Mass'!$B$8:$M$105,MATCH(A6140,'[1]Center of Mass'!$B$8:$B$105,0),9))^2+(V6140-INDEX('[1]Center of Mass'!$B$8:$M$105,MATCH(A6140,'[1]Center of Mass'!$B$8:$B$105,0),10))^2))</f>
        <v>389.36670106650007</v>
      </c>
    </row>
    <row r="6141" spans="1:25">
      <c r="A6141" s="403" t="s">
        <v>10</v>
      </c>
      <c r="B6141" s="403" t="s">
        <v>490</v>
      </c>
      <c r="C6141" s="403" t="s">
        <v>343</v>
      </c>
      <c r="D6141" s="403" t="s">
        <v>344</v>
      </c>
      <c r="E6141" s="403" t="s">
        <v>1527</v>
      </c>
      <c r="F6141" s="403">
        <v>0</v>
      </c>
      <c r="O6141" s="403" t="s">
        <v>345</v>
      </c>
      <c r="R6141" s="403">
        <v>4</v>
      </c>
      <c r="S6141" s="403">
        <v>1.4185000000000001</v>
      </c>
      <c r="T6141" s="403">
        <v>4.782</v>
      </c>
      <c r="U6141" s="403">
        <v>6.55</v>
      </c>
      <c r="V6141" s="403">
        <v>9.1539999999999999</v>
      </c>
      <c r="W6141" s="403">
        <v>0</v>
      </c>
      <c r="X6141" s="404">
        <v>0.34050999999999998</v>
      </c>
      <c r="Y6141" s="403">
        <f>X6141+(S6141*((U6141-INDEX('[1]Center of Mass'!$B$8:$M$105,MATCH(A6141,'[1]Center of Mass'!$B$8:$B$105,0),9))^2+(V6141-INDEX('[1]Center of Mass'!$B$8:$M$105,MATCH(A6141,'[1]Center of Mass'!$B$8:$B$105,0),10))^2))</f>
        <v>331.20536406650007</v>
      </c>
    </row>
    <row r="6142" spans="1:25">
      <c r="A6142" s="403" t="s">
        <v>10</v>
      </c>
      <c r="B6142" s="403" t="s">
        <v>491</v>
      </c>
      <c r="C6142" s="403" t="s">
        <v>343</v>
      </c>
      <c r="D6142" s="403" t="s">
        <v>344</v>
      </c>
      <c r="E6142" s="403" t="s">
        <v>1527</v>
      </c>
      <c r="F6142" s="403">
        <v>0</v>
      </c>
      <c r="O6142" s="403" t="s">
        <v>345</v>
      </c>
      <c r="R6142" s="403">
        <v>4</v>
      </c>
      <c r="S6142" s="403">
        <v>1.2547999999999999</v>
      </c>
      <c r="T6142" s="403">
        <v>4.4820000000000002</v>
      </c>
      <c r="U6142" s="403">
        <v>7.7750000000000004</v>
      </c>
      <c r="V6142" s="403">
        <v>9.1539999999999999</v>
      </c>
      <c r="W6142" s="403">
        <v>0</v>
      </c>
      <c r="X6142" s="404">
        <v>0.26279000000000002</v>
      </c>
      <c r="Y6142" s="403">
        <f>X6142+(S6142*((U6142-INDEX('[1]Center of Mass'!$B$8:$M$105,MATCH(A6142,'[1]Center of Mass'!$B$8:$B$105,0),9))^2+(V6142-INDEX('[1]Center of Mass'!$B$8:$M$105,MATCH(A6142,'[1]Center of Mass'!$B$8:$B$105,0),10))^2))</f>
        <v>248.34482338320007</v>
      </c>
    </row>
    <row r="6143" spans="1:25">
      <c r="A6143" s="403" t="s">
        <v>10</v>
      </c>
      <c r="B6143" s="403" t="s">
        <v>492</v>
      </c>
      <c r="C6143" s="403" t="s">
        <v>343</v>
      </c>
      <c r="D6143" s="403" t="s">
        <v>344</v>
      </c>
      <c r="E6143" s="403" t="s">
        <v>1527</v>
      </c>
      <c r="F6143" s="403">
        <v>0</v>
      </c>
      <c r="O6143" s="403" t="s">
        <v>345</v>
      </c>
      <c r="R6143" s="403">
        <v>4</v>
      </c>
      <c r="S6143" s="403">
        <v>1.2547999999999999</v>
      </c>
      <c r="T6143" s="403">
        <v>4.4820000000000002</v>
      </c>
      <c r="U6143" s="403">
        <v>8.9250000000000007</v>
      </c>
      <c r="V6143" s="403">
        <v>9.1539999999999999</v>
      </c>
      <c r="W6143" s="403">
        <v>0</v>
      </c>
      <c r="X6143" s="404">
        <v>0.26279000000000002</v>
      </c>
      <c r="Y6143" s="403">
        <f>X6143+(S6143*((U6143-INDEX('[1]Center of Mass'!$B$8:$M$105,MATCH(A6143,'[1]Center of Mass'!$B$8:$B$105,0),9))^2+(V6143-INDEX('[1]Center of Mass'!$B$8:$M$105,MATCH(A6143,'[1]Center of Mass'!$B$8:$B$105,0),10))^2))</f>
        <v>209.90277058320004</v>
      </c>
    </row>
    <row r="6144" spans="1:25">
      <c r="A6144" s="403" t="s">
        <v>10</v>
      </c>
      <c r="B6144" s="403" t="s">
        <v>493</v>
      </c>
      <c r="C6144" s="403" t="s">
        <v>343</v>
      </c>
      <c r="D6144" s="403" t="s">
        <v>344</v>
      </c>
      <c r="E6144" s="403" t="s">
        <v>1527</v>
      </c>
      <c r="F6144" s="403">
        <v>0</v>
      </c>
      <c r="O6144" s="403" t="s">
        <v>345</v>
      </c>
      <c r="R6144" s="403">
        <v>4</v>
      </c>
      <c r="S6144" s="403">
        <v>1.7414000000000001</v>
      </c>
      <c r="T6144" s="403">
        <v>5.3739999999999997</v>
      </c>
      <c r="U6144" s="403">
        <v>10.298</v>
      </c>
      <c r="V6144" s="403">
        <v>9.1539999999999999</v>
      </c>
      <c r="W6144" s="403">
        <v>0</v>
      </c>
      <c r="X6144" s="404">
        <v>0.54237000000000002</v>
      </c>
      <c r="Y6144" s="403">
        <f>X6144+(S6144*((U6144-INDEX('[1]Center of Mass'!$B$8:$M$105,MATCH(A6144,'[1]Center of Mass'!$B$8:$B$105,0),9))^2+(V6144-INDEX('[1]Center of Mass'!$B$8:$M$105,MATCH(A6144,'[1]Center of Mass'!$B$8:$B$105,0),10))^2))</f>
        <v>233.81647073020008</v>
      </c>
    </row>
    <row r="6145" spans="1:25">
      <c r="A6145" s="403" t="s">
        <v>10</v>
      </c>
      <c r="B6145" s="403" t="s">
        <v>494</v>
      </c>
      <c r="C6145" s="403" t="s">
        <v>343</v>
      </c>
      <c r="D6145" s="403" t="s">
        <v>344</v>
      </c>
      <c r="E6145" s="403" t="s">
        <v>1527</v>
      </c>
      <c r="F6145" s="403">
        <v>0</v>
      </c>
      <c r="O6145" s="403" t="s">
        <v>345</v>
      </c>
      <c r="R6145" s="403">
        <v>4</v>
      </c>
      <c r="S6145" s="403">
        <v>1.7503</v>
      </c>
      <c r="T6145" s="403">
        <v>5.39</v>
      </c>
      <c r="U6145" s="403">
        <v>11.898</v>
      </c>
      <c r="V6145" s="403">
        <v>9.1539999999999999</v>
      </c>
      <c r="W6145" s="403">
        <v>0</v>
      </c>
      <c r="X6145" s="404">
        <v>0.54896</v>
      </c>
      <c r="Y6145" s="403">
        <f>X6145+(S6145*((U6145-INDEX('[1]Center of Mass'!$B$8:$M$105,MATCH(A6145,'[1]Center of Mass'!$B$8:$B$105,0),9))^2+(V6145-INDEX('[1]Center of Mass'!$B$8:$M$105,MATCH(A6145,'[1]Center of Mass'!$B$8:$B$105,0),10))^2))</f>
        <v>175.80193596790005</v>
      </c>
    </row>
    <row r="6146" spans="1:25">
      <c r="A6146" s="403" t="s">
        <v>10</v>
      </c>
      <c r="B6146" s="403" t="s">
        <v>705</v>
      </c>
      <c r="C6146" s="403" t="s">
        <v>343</v>
      </c>
      <c r="D6146" s="403" t="s">
        <v>344</v>
      </c>
      <c r="E6146" s="403" t="s">
        <v>1527</v>
      </c>
      <c r="F6146" s="403">
        <v>0</v>
      </c>
      <c r="O6146" s="403" t="s">
        <v>345</v>
      </c>
      <c r="R6146" s="403">
        <v>4</v>
      </c>
      <c r="S6146" s="403">
        <v>1.3938999999999999</v>
      </c>
      <c r="T6146" s="403">
        <v>4.8879999999999999</v>
      </c>
      <c r="U6146" s="403">
        <v>0.48299999999999998</v>
      </c>
      <c r="V6146" s="403">
        <v>10.157999999999999</v>
      </c>
      <c r="W6146" s="403">
        <v>0</v>
      </c>
      <c r="X6146" s="404">
        <v>0.36943999999999999</v>
      </c>
      <c r="Y6146" s="403">
        <f>X6146+(S6146*((U6146-INDEX('[1]Center of Mass'!$B$8:$M$105,MATCH(A6146,'[1]Center of Mass'!$B$8:$B$105,0),9))^2+(V6146-INDEX('[1]Center of Mass'!$B$8:$M$105,MATCH(A6146,'[1]Center of Mass'!$B$8:$B$105,0),10))^2))</f>
        <v>627.91600206300006</v>
      </c>
    </row>
    <row r="6147" spans="1:25">
      <c r="A6147" s="403" t="s">
        <v>10</v>
      </c>
      <c r="B6147" s="403" t="s">
        <v>707</v>
      </c>
      <c r="C6147" s="403" t="s">
        <v>343</v>
      </c>
      <c r="D6147" s="403" t="s">
        <v>344</v>
      </c>
      <c r="E6147" s="403" t="s">
        <v>1527</v>
      </c>
      <c r="F6147" s="403">
        <v>0</v>
      </c>
      <c r="O6147" s="403" t="s">
        <v>345</v>
      </c>
      <c r="R6147" s="403">
        <v>4</v>
      </c>
      <c r="S6147" s="403">
        <v>0.93159999999999998</v>
      </c>
      <c r="T6147" s="403">
        <v>3.8679999999999999</v>
      </c>
      <c r="U6147" s="403">
        <v>1.7629999999999999</v>
      </c>
      <c r="V6147" s="403">
        <v>10.154</v>
      </c>
      <c r="W6147" s="403">
        <v>0</v>
      </c>
      <c r="X6147" s="404">
        <v>0.14568999999999999</v>
      </c>
      <c r="Y6147" s="403">
        <f>X6147+(S6147*((U6147-INDEX('[1]Center of Mass'!$B$8:$M$105,MATCH(A6147,'[1]Center of Mass'!$B$8:$B$105,0),9))^2+(V6147-INDEX('[1]Center of Mass'!$B$8:$M$105,MATCH(A6147,'[1]Center of Mass'!$B$8:$B$105,0),10))^2))</f>
        <v>370.56667283280012</v>
      </c>
    </row>
    <row r="6148" spans="1:25">
      <c r="A6148" s="403" t="s">
        <v>10</v>
      </c>
      <c r="B6148" s="403" t="s">
        <v>708</v>
      </c>
      <c r="C6148" s="403" t="s">
        <v>343</v>
      </c>
      <c r="D6148" s="403" t="s">
        <v>344</v>
      </c>
      <c r="E6148" s="403" t="s">
        <v>1527</v>
      </c>
      <c r="F6148" s="403">
        <v>0</v>
      </c>
      <c r="O6148" s="403" t="s">
        <v>345</v>
      </c>
      <c r="R6148" s="403">
        <v>4</v>
      </c>
      <c r="S6148" s="403">
        <v>0.93159999999999998</v>
      </c>
      <c r="T6148" s="403">
        <v>3.8679999999999999</v>
      </c>
      <c r="U6148" s="403">
        <v>2.7879999999999998</v>
      </c>
      <c r="V6148" s="403">
        <v>10.154</v>
      </c>
      <c r="W6148" s="403">
        <v>0</v>
      </c>
      <c r="X6148" s="404">
        <v>0.14568999999999999</v>
      </c>
      <c r="Y6148" s="403">
        <f>X6148+(S6148*((U6148-INDEX('[1]Center of Mass'!$B$8:$M$105,MATCH(A6148,'[1]Center of Mass'!$B$8:$B$105,0),9))^2+(V6148-INDEX('[1]Center of Mass'!$B$8:$M$105,MATCH(A6148,'[1]Center of Mass'!$B$8:$B$105,0),10))^2))</f>
        <v>333.52744462280003</v>
      </c>
    </row>
    <row r="6149" spans="1:25">
      <c r="A6149" s="403" t="s">
        <v>10</v>
      </c>
      <c r="B6149" s="403" t="s">
        <v>709</v>
      </c>
      <c r="C6149" s="403" t="s">
        <v>343</v>
      </c>
      <c r="D6149" s="403" t="s">
        <v>344</v>
      </c>
      <c r="E6149" s="403" t="s">
        <v>1527</v>
      </c>
      <c r="F6149" s="403">
        <v>0</v>
      </c>
      <c r="O6149" s="403" t="s">
        <v>345</v>
      </c>
      <c r="R6149" s="403">
        <v>4</v>
      </c>
      <c r="S6149" s="403">
        <v>1.1815</v>
      </c>
      <c r="T6149" s="403">
        <v>4.4180000000000001</v>
      </c>
      <c r="U6149" s="403">
        <v>3.95</v>
      </c>
      <c r="V6149" s="403">
        <v>10.154</v>
      </c>
      <c r="W6149" s="403">
        <v>0</v>
      </c>
      <c r="X6149" s="404">
        <v>0.24773000000000001</v>
      </c>
      <c r="Y6149" s="403">
        <f>X6149+(S6149*((U6149-INDEX('[1]Center of Mass'!$B$8:$M$105,MATCH(A6149,'[1]Center of Mass'!$B$8:$B$105,0),9))^2+(V6149-INDEX('[1]Center of Mass'!$B$8:$M$105,MATCH(A6149,'[1]Center of Mass'!$B$8:$B$105,0),10))^2))</f>
        <v>372.80753633350008</v>
      </c>
    </row>
    <row r="6150" spans="1:25">
      <c r="A6150" s="403" t="s">
        <v>10</v>
      </c>
      <c r="B6150" s="403" t="s">
        <v>710</v>
      </c>
      <c r="C6150" s="403" t="s">
        <v>343</v>
      </c>
      <c r="D6150" s="403" t="s">
        <v>344</v>
      </c>
      <c r="E6150" s="403" t="s">
        <v>1527</v>
      </c>
      <c r="F6150" s="403">
        <v>0</v>
      </c>
      <c r="O6150" s="403" t="s">
        <v>345</v>
      </c>
      <c r="R6150" s="403">
        <v>4</v>
      </c>
      <c r="S6150" s="403">
        <v>1.1815</v>
      </c>
      <c r="T6150" s="403">
        <v>4.4180000000000001</v>
      </c>
      <c r="U6150" s="403">
        <v>5.25</v>
      </c>
      <c r="V6150" s="403">
        <v>10.154</v>
      </c>
      <c r="W6150" s="403">
        <v>0</v>
      </c>
      <c r="X6150" s="404">
        <v>0.24773000000000001</v>
      </c>
      <c r="Y6150" s="403">
        <f>X6150+(S6150*((U6150-INDEX('[1]Center of Mass'!$B$8:$M$105,MATCH(A6150,'[1]Center of Mass'!$B$8:$B$105,0),9))^2+(V6150-INDEX('[1]Center of Mass'!$B$8:$M$105,MATCH(A6150,'[1]Center of Mass'!$B$8:$B$105,0),10))^2))</f>
        <v>320.37020333350006</v>
      </c>
    </row>
    <row r="6151" spans="1:25">
      <c r="A6151" s="403" t="s">
        <v>10</v>
      </c>
      <c r="B6151" s="403" t="s">
        <v>711</v>
      </c>
      <c r="C6151" s="403" t="s">
        <v>343</v>
      </c>
      <c r="D6151" s="403" t="s">
        <v>344</v>
      </c>
      <c r="E6151" s="403" t="s">
        <v>1527</v>
      </c>
      <c r="F6151" s="403">
        <v>0</v>
      </c>
      <c r="O6151" s="403" t="s">
        <v>345</v>
      </c>
      <c r="R6151" s="403">
        <v>4</v>
      </c>
      <c r="S6151" s="403">
        <v>1.1815</v>
      </c>
      <c r="T6151" s="403">
        <v>4.4180000000000001</v>
      </c>
      <c r="U6151" s="403">
        <v>6.55</v>
      </c>
      <c r="V6151" s="403">
        <v>10.154</v>
      </c>
      <c r="W6151" s="403">
        <v>0</v>
      </c>
      <c r="X6151" s="404">
        <v>0.24773000000000001</v>
      </c>
      <c r="Y6151" s="403">
        <f>X6151+(S6151*((U6151-INDEX('[1]Center of Mass'!$B$8:$M$105,MATCH(A6151,'[1]Center of Mass'!$B$8:$B$105,0),9))^2+(V6151-INDEX('[1]Center of Mass'!$B$8:$M$105,MATCH(A6151,'[1]Center of Mass'!$B$8:$B$105,0),10))^2))</f>
        <v>271.92634033349998</v>
      </c>
    </row>
    <row r="6152" spans="1:25">
      <c r="A6152" s="403" t="s">
        <v>10</v>
      </c>
      <c r="B6152" s="403" t="s">
        <v>712</v>
      </c>
      <c r="C6152" s="403" t="s">
        <v>343</v>
      </c>
      <c r="D6152" s="403" t="s">
        <v>344</v>
      </c>
      <c r="E6152" s="403" t="s">
        <v>1527</v>
      </c>
      <c r="F6152" s="403">
        <v>0</v>
      </c>
      <c r="O6152" s="403" t="s">
        <v>345</v>
      </c>
      <c r="R6152" s="403">
        <v>4</v>
      </c>
      <c r="S6152" s="403">
        <v>1.0451999999999999</v>
      </c>
      <c r="T6152" s="403">
        <v>4.1180000000000003</v>
      </c>
      <c r="U6152" s="403">
        <v>7.7750000000000004</v>
      </c>
      <c r="V6152" s="403">
        <v>10.154</v>
      </c>
      <c r="W6152" s="403">
        <v>0</v>
      </c>
      <c r="X6152" s="404">
        <v>0.18712999999999999</v>
      </c>
      <c r="Y6152" s="403">
        <f>X6152+(S6152*((U6152-INDEX('[1]Center of Mass'!$B$8:$M$105,MATCH(A6152,'[1]Center of Mass'!$B$8:$B$105,0),9))^2+(V6152-INDEX('[1]Center of Mass'!$B$8:$M$105,MATCH(A6152,'[1]Center of Mass'!$B$8:$B$105,0),10))^2))</f>
        <v>203.37446361680003</v>
      </c>
    </row>
    <row r="6153" spans="1:25">
      <c r="A6153" s="403" t="s">
        <v>10</v>
      </c>
      <c r="B6153" s="403" t="s">
        <v>713</v>
      </c>
      <c r="C6153" s="403" t="s">
        <v>343</v>
      </c>
      <c r="D6153" s="403" t="s">
        <v>344</v>
      </c>
      <c r="E6153" s="403" t="s">
        <v>1527</v>
      </c>
      <c r="F6153" s="403">
        <v>0</v>
      </c>
      <c r="O6153" s="403" t="s">
        <v>345</v>
      </c>
      <c r="R6153" s="403">
        <v>4</v>
      </c>
      <c r="S6153" s="403">
        <v>1.0451999999999999</v>
      </c>
      <c r="T6153" s="403">
        <v>4.1180000000000003</v>
      </c>
      <c r="U6153" s="403">
        <v>8.9250000000000007</v>
      </c>
      <c r="V6153" s="403">
        <v>10.154</v>
      </c>
      <c r="W6153" s="403">
        <v>0</v>
      </c>
      <c r="X6153" s="404">
        <v>0.18712999999999999</v>
      </c>
      <c r="Y6153" s="403">
        <f>X6153+(S6153*((U6153-INDEX('[1]Center of Mass'!$B$8:$M$105,MATCH(A6153,'[1]Center of Mass'!$B$8:$B$105,0),9))^2+(V6153-INDEX('[1]Center of Mass'!$B$8:$M$105,MATCH(A6153,'[1]Center of Mass'!$B$8:$B$105,0),10))^2))</f>
        <v>171.35371641680001</v>
      </c>
    </row>
    <row r="6154" spans="1:25">
      <c r="A6154" s="403" t="s">
        <v>10</v>
      </c>
      <c r="B6154" s="403" t="s">
        <v>714</v>
      </c>
      <c r="C6154" s="403" t="s">
        <v>343</v>
      </c>
      <c r="D6154" s="403" t="s">
        <v>344</v>
      </c>
      <c r="E6154" s="403" t="s">
        <v>1527</v>
      </c>
      <c r="F6154" s="403">
        <v>0</v>
      </c>
      <c r="O6154" s="403" t="s">
        <v>345</v>
      </c>
      <c r="R6154" s="403">
        <v>4</v>
      </c>
      <c r="S6154" s="403">
        <v>1.4504999999999999</v>
      </c>
      <c r="T6154" s="403">
        <v>5.01</v>
      </c>
      <c r="U6154" s="403">
        <v>10.298</v>
      </c>
      <c r="V6154" s="403">
        <v>10.154</v>
      </c>
      <c r="W6154" s="403">
        <v>0</v>
      </c>
      <c r="X6154" s="404">
        <v>0.40770000000000001</v>
      </c>
      <c r="Y6154" s="403">
        <f>X6154+(S6154*((U6154-INDEX('[1]Center of Mass'!$B$8:$M$105,MATCH(A6154,'[1]Center of Mass'!$B$8:$B$105,0),9))^2+(V6154-INDEX('[1]Center of Mass'!$B$8:$M$105,MATCH(A6154,'[1]Center of Mass'!$B$8:$B$105,0),10))^2))</f>
        <v>189.91812574650004</v>
      </c>
    </row>
    <row r="6155" spans="1:25">
      <c r="A6155" s="403" t="s">
        <v>10</v>
      </c>
      <c r="B6155" s="403" t="s">
        <v>715</v>
      </c>
      <c r="C6155" s="403" t="s">
        <v>343</v>
      </c>
      <c r="D6155" s="403" t="s">
        <v>344</v>
      </c>
      <c r="E6155" s="403" t="s">
        <v>1527</v>
      </c>
      <c r="F6155" s="403">
        <v>0</v>
      </c>
      <c r="O6155" s="403" t="s">
        <v>345</v>
      </c>
      <c r="R6155" s="403">
        <v>4</v>
      </c>
      <c r="S6155" s="403">
        <v>1.4579</v>
      </c>
      <c r="T6155" s="403">
        <v>5.0259999999999998</v>
      </c>
      <c r="U6155" s="403">
        <v>11.898</v>
      </c>
      <c r="V6155" s="403">
        <v>10.154</v>
      </c>
      <c r="W6155" s="403">
        <v>0</v>
      </c>
      <c r="X6155" s="404">
        <v>0.41295999999999999</v>
      </c>
      <c r="Y6155" s="403">
        <f>X6155+(S6155*((U6155-INDEX('[1]Center of Mass'!$B$8:$M$105,MATCH(A6155,'[1]Center of Mass'!$B$8:$B$105,0),9))^2+(V6155-INDEX('[1]Center of Mass'!$B$8:$M$105,MATCH(A6155,'[1]Center of Mass'!$B$8:$B$105,0),10))^2))</f>
        <v>141.56886885470007</v>
      </c>
    </row>
    <row r="6156" spans="1:25">
      <c r="A6156" s="403" t="s">
        <v>10</v>
      </c>
      <c r="B6156" s="403" t="s">
        <v>721</v>
      </c>
      <c r="C6156" s="403" t="s">
        <v>343</v>
      </c>
      <c r="D6156" s="403" t="s">
        <v>344</v>
      </c>
      <c r="E6156" s="403" t="s">
        <v>1527</v>
      </c>
      <c r="F6156" s="403">
        <v>0</v>
      </c>
      <c r="O6156" s="403" t="s">
        <v>345</v>
      </c>
      <c r="R6156" s="403">
        <v>4</v>
      </c>
      <c r="S6156" s="403">
        <v>0.93940000000000001</v>
      </c>
      <c r="T6156" s="403">
        <v>4.3620000000000001</v>
      </c>
      <c r="U6156" s="403">
        <v>0.45500000000000002</v>
      </c>
      <c r="V6156" s="403">
        <v>10.906000000000001</v>
      </c>
      <c r="W6156" s="403">
        <v>0</v>
      </c>
      <c r="X6156" s="404">
        <v>0.22514999999999999</v>
      </c>
      <c r="Y6156" s="403">
        <f>X6156+(S6156*((U6156-INDEX('[1]Center of Mass'!$B$8:$M$105,MATCH(A6156,'[1]Center of Mass'!$B$8:$B$105,0),9))^2+(V6156-INDEX('[1]Center of Mass'!$B$8:$M$105,MATCH(A6156,'[1]Center of Mass'!$B$8:$B$105,0),10))^2))</f>
        <v>423.1778122244001</v>
      </c>
    </row>
    <row r="6157" spans="1:25">
      <c r="A6157" s="403" t="s">
        <v>10</v>
      </c>
      <c r="B6157" s="403" t="s">
        <v>722</v>
      </c>
      <c r="C6157" s="403" t="s">
        <v>343</v>
      </c>
      <c r="D6157" s="403" t="s">
        <v>344</v>
      </c>
      <c r="E6157" s="403" t="s">
        <v>1527</v>
      </c>
      <c r="F6157" s="403">
        <v>0</v>
      </c>
      <c r="O6157" s="403" t="s">
        <v>345</v>
      </c>
      <c r="R6157" s="403">
        <v>4</v>
      </c>
      <c r="S6157" s="403">
        <v>0.60589999999999999</v>
      </c>
      <c r="T6157" s="403">
        <v>3.2320000000000002</v>
      </c>
      <c r="U6157" s="403">
        <v>1.7629999999999999</v>
      </c>
      <c r="V6157" s="403">
        <v>10.904</v>
      </c>
      <c r="W6157" s="403">
        <v>0</v>
      </c>
      <c r="X6157" s="404">
        <v>7.0694000000000007E-2</v>
      </c>
      <c r="Y6157" s="403">
        <f>X6157+(S6157*((U6157-INDEX('[1]Center of Mass'!$B$8:$M$105,MATCH(A6157,'[1]Center of Mass'!$B$8:$B$105,0),9))^2+(V6157-INDEX('[1]Center of Mass'!$B$8:$M$105,MATCH(A6157,'[1]Center of Mass'!$B$8:$B$105,0),10))^2))</f>
        <v>240.28039004220011</v>
      </c>
    </row>
    <row r="6158" spans="1:25">
      <c r="A6158" s="403" t="s">
        <v>10</v>
      </c>
      <c r="B6158" s="403" t="s">
        <v>723</v>
      </c>
      <c r="C6158" s="403" t="s">
        <v>343</v>
      </c>
      <c r="D6158" s="403" t="s">
        <v>344</v>
      </c>
      <c r="E6158" s="403" t="s">
        <v>1527</v>
      </c>
      <c r="F6158" s="403">
        <v>0</v>
      </c>
      <c r="O6158" s="403" t="s">
        <v>345</v>
      </c>
      <c r="R6158" s="403">
        <v>4</v>
      </c>
      <c r="S6158" s="403">
        <v>0.60589999999999999</v>
      </c>
      <c r="T6158" s="403">
        <v>3.2320000000000002</v>
      </c>
      <c r="U6158" s="403">
        <v>2.7879999999999998</v>
      </c>
      <c r="V6158" s="403">
        <v>10.904</v>
      </c>
      <c r="W6158" s="403">
        <v>0</v>
      </c>
      <c r="X6158" s="404">
        <v>7.0694000000000007E-2</v>
      </c>
      <c r="Y6158" s="403">
        <f>X6158+(S6158*((U6158-INDEX('[1]Center of Mass'!$B$8:$M$105,MATCH(A6158,'[1]Center of Mass'!$B$8:$B$105,0),9))^2+(V6158-INDEX('[1]Center of Mass'!$B$8:$M$105,MATCH(A6158,'[1]Center of Mass'!$B$8:$B$105,0),10))^2))</f>
        <v>216.19057856470005</v>
      </c>
    </row>
    <row r="6159" spans="1:25">
      <c r="A6159" s="403" t="s">
        <v>10</v>
      </c>
      <c r="B6159" s="403" t="s">
        <v>724</v>
      </c>
      <c r="C6159" s="403" t="s">
        <v>343</v>
      </c>
      <c r="D6159" s="403" t="s">
        <v>344</v>
      </c>
      <c r="E6159" s="403" t="s">
        <v>1527</v>
      </c>
      <c r="F6159" s="403">
        <v>0</v>
      </c>
      <c r="O6159" s="403" t="s">
        <v>345</v>
      </c>
      <c r="R6159" s="403">
        <v>4</v>
      </c>
      <c r="S6159" s="403">
        <v>0.76849999999999996</v>
      </c>
      <c r="T6159" s="403">
        <v>3.782</v>
      </c>
      <c r="U6159" s="403">
        <v>3.95</v>
      </c>
      <c r="V6159" s="403">
        <v>10.904</v>
      </c>
      <c r="W6159" s="403">
        <v>0</v>
      </c>
      <c r="X6159" s="404">
        <v>0.13061</v>
      </c>
      <c r="Y6159" s="403">
        <f>X6159+(S6159*((U6159-INDEX('[1]Center of Mass'!$B$8:$M$105,MATCH(A6159,'[1]Center of Mass'!$B$8:$B$105,0),9))^2+(V6159-INDEX('[1]Center of Mass'!$B$8:$M$105,MATCH(A6159,'[1]Center of Mass'!$B$8:$B$105,0),10))^2))</f>
        <v>241.56319171650006</v>
      </c>
    </row>
    <row r="6160" spans="1:25">
      <c r="A6160" s="403" t="s">
        <v>10</v>
      </c>
      <c r="B6160" s="403" t="s">
        <v>725</v>
      </c>
      <c r="C6160" s="403" t="s">
        <v>343</v>
      </c>
      <c r="D6160" s="403" t="s">
        <v>344</v>
      </c>
      <c r="E6160" s="403" t="s">
        <v>1527</v>
      </c>
      <c r="F6160" s="403">
        <v>0</v>
      </c>
      <c r="O6160" s="403" t="s">
        <v>345</v>
      </c>
      <c r="R6160" s="403">
        <v>4</v>
      </c>
      <c r="S6160" s="403">
        <v>0.76849999999999996</v>
      </c>
      <c r="T6160" s="403">
        <v>3.782</v>
      </c>
      <c r="U6160" s="403">
        <v>5.25</v>
      </c>
      <c r="V6160" s="403">
        <v>10.904</v>
      </c>
      <c r="W6160" s="403">
        <v>0</v>
      </c>
      <c r="X6160" s="404">
        <v>0.13061</v>
      </c>
      <c r="Y6160" s="403">
        <f>X6160+(S6160*((U6160-INDEX('[1]Center of Mass'!$B$8:$M$105,MATCH(A6160,'[1]Center of Mass'!$B$8:$B$105,0),9))^2+(V6160-INDEX('[1]Center of Mass'!$B$8:$M$105,MATCH(A6160,'[1]Center of Mass'!$B$8:$B$105,0),10))^2))</f>
        <v>207.45562471650004</v>
      </c>
    </row>
    <row r="6161" spans="1:25">
      <c r="A6161" s="403" t="s">
        <v>10</v>
      </c>
      <c r="B6161" s="403" t="s">
        <v>726</v>
      </c>
      <c r="C6161" s="403" t="s">
        <v>343</v>
      </c>
      <c r="D6161" s="403" t="s">
        <v>344</v>
      </c>
      <c r="E6161" s="403" t="s">
        <v>1527</v>
      </c>
      <c r="F6161" s="403">
        <v>0</v>
      </c>
      <c r="O6161" s="403" t="s">
        <v>345</v>
      </c>
      <c r="R6161" s="403">
        <v>4</v>
      </c>
      <c r="S6161" s="403">
        <v>0.76849999999999996</v>
      </c>
      <c r="T6161" s="403">
        <v>3.782</v>
      </c>
      <c r="U6161" s="403">
        <v>6.55</v>
      </c>
      <c r="V6161" s="403">
        <v>10.904</v>
      </c>
      <c r="W6161" s="403">
        <v>0</v>
      </c>
      <c r="X6161" s="404">
        <v>0.13061</v>
      </c>
      <c r="Y6161" s="403">
        <f>X6161+(S6161*((U6161-INDEX('[1]Center of Mass'!$B$8:$M$105,MATCH(A6161,'[1]Center of Mass'!$B$8:$B$105,0),9))^2+(V6161-INDEX('[1]Center of Mass'!$B$8:$M$105,MATCH(A6161,'[1]Center of Mass'!$B$8:$B$105,0),10))^2))</f>
        <v>175.9455877165</v>
      </c>
    </row>
    <row r="6162" spans="1:25">
      <c r="A6162" s="403" t="s">
        <v>10</v>
      </c>
      <c r="B6162" s="403" t="s">
        <v>727</v>
      </c>
      <c r="C6162" s="403" t="s">
        <v>343</v>
      </c>
      <c r="D6162" s="403" t="s">
        <v>344</v>
      </c>
      <c r="E6162" s="403" t="s">
        <v>1527</v>
      </c>
      <c r="F6162" s="403">
        <v>0</v>
      </c>
      <c r="O6162" s="403" t="s">
        <v>345</v>
      </c>
      <c r="R6162" s="403">
        <v>4</v>
      </c>
      <c r="S6162" s="403">
        <v>0.67979999999999996</v>
      </c>
      <c r="T6162" s="403">
        <v>3.4820000000000002</v>
      </c>
      <c r="U6162" s="403">
        <v>7.7750000000000004</v>
      </c>
      <c r="V6162" s="403">
        <v>10.904</v>
      </c>
      <c r="W6162" s="403">
        <v>0</v>
      </c>
      <c r="X6162" s="404">
        <v>9.4716999999999996E-2</v>
      </c>
      <c r="Y6162" s="403">
        <f>X6162+(S6162*((U6162-INDEX('[1]Center of Mass'!$B$8:$M$105,MATCH(A6162,'[1]Center of Mass'!$B$8:$B$105,0),9))^2+(V6162-INDEX('[1]Center of Mass'!$B$8:$M$105,MATCH(A6162,'[1]Center of Mass'!$B$8:$B$105,0),10))^2))</f>
        <v>131.45480543320002</v>
      </c>
    </row>
    <row r="6163" spans="1:25">
      <c r="A6163" s="403" t="s">
        <v>10</v>
      </c>
      <c r="B6163" s="403" t="s">
        <v>728</v>
      </c>
      <c r="C6163" s="403" t="s">
        <v>343</v>
      </c>
      <c r="D6163" s="403" t="s">
        <v>344</v>
      </c>
      <c r="E6163" s="403" t="s">
        <v>1527</v>
      </c>
      <c r="F6163" s="403">
        <v>0</v>
      </c>
      <c r="O6163" s="403" t="s">
        <v>345</v>
      </c>
      <c r="R6163" s="403">
        <v>4</v>
      </c>
      <c r="S6163" s="403">
        <v>0.67979999999999996</v>
      </c>
      <c r="T6163" s="403">
        <v>3.4820000000000002</v>
      </c>
      <c r="U6163" s="403">
        <v>8.9250000000000007</v>
      </c>
      <c r="V6163" s="403">
        <v>10.904</v>
      </c>
      <c r="W6163" s="403">
        <v>0</v>
      </c>
      <c r="X6163" s="404">
        <v>9.4716999999999996E-2</v>
      </c>
      <c r="Y6163" s="403">
        <f>X6163+(S6163*((U6163-INDEX('[1]Center of Mass'!$B$8:$M$105,MATCH(A6163,'[1]Center of Mass'!$B$8:$B$105,0),9))^2+(V6163-INDEX('[1]Center of Mass'!$B$8:$M$105,MATCH(A6163,'[1]Center of Mass'!$B$8:$B$105,0),10))^2))</f>
        <v>110.62845263320001</v>
      </c>
    </row>
    <row r="6164" spans="1:25">
      <c r="A6164" s="403" t="s">
        <v>10</v>
      </c>
      <c r="B6164" s="403" t="s">
        <v>729</v>
      </c>
      <c r="C6164" s="403" t="s">
        <v>343</v>
      </c>
      <c r="D6164" s="403" t="s">
        <v>344</v>
      </c>
      <c r="E6164" s="403" t="s">
        <v>1527</v>
      </c>
      <c r="F6164" s="403">
        <v>0</v>
      </c>
      <c r="O6164" s="403" t="s">
        <v>345</v>
      </c>
      <c r="R6164" s="403">
        <v>4</v>
      </c>
      <c r="S6164" s="403">
        <v>0.94340000000000002</v>
      </c>
      <c r="T6164" s="403">
        <v>4.3739999999999997</v>
      </c>
      <c r="U6164" s="403">
        <v>10.298</v>
      </c>
      <c r="V6164" s="403">
        <v>10.904</v>
      </c>
      <c r="W6164" s="403">
        <v>0</v>
      </c>
      <c r="X6164" s="404">
        <v>0.22771</v>
      </c>
      <c r="Y6164" s="403">
        <f>X6164+(S6164*((U6164-INDEX('[1]Center of Mass'!$B$8:$M$105,MATCH(A6164,'[1]Center of Mass'!$B$8:$B$105,0),9))^2+(V6164-INDEX('[1]Center of Mass'!$B$8:$M$105,MATCH(A6164,'[1]Center of Mass'!$B$8:$B$105,0),10))^2))</f>
        <v>122.38366371620003</v>
      </c>
    </row>
    <row r="6165" spans="1:25">
      <c r="A6165" s="403" t="s">
        <v>10</v>
      </c>
      <c r="B6165" s="403" t="s">
        <v>730</v>
      </c>
      <c r="C6165" s="403" t="s">
        <v>343</v>
      </c>
      <c r="D6165" s="403" t="s">
        <v>344</v>
      </c>
      <c r="E6165" s="403" t="s">
        <v>1527</v>
      </c>
      <c r="F6165" s="403">
        <v>0</v>
      </c>
      <c r="O6165" s="403" t="s">
        <v>345</v>
      </c>
      <c r="R6165" s="403">
        <v>4</v>
      </c>
      <c r="S6165" s="403">
        <v>0.94820000000000004</v>
      </c>
      <c r="T6165" s="403">
        <v>4.3899999999999997</v>
      </c>
      <c r="U6165" s="403">
        <v>11.898</v>
      </c>
      <c r="V6165" s="403">
        <v>10.904</v>
      </c>
      <c r="W6165" s="403">
        <v>0</v>
      </c>
      <c r="X6165" s="404">
        <v>0.23094000000000001</v>
      </c>
      <c r="Y6165" s="403">
        <f>X6165+(S6165*((U6165-INDEX('[1]Center of Mass'!$B$8:$M$105,MATCH(A6165,'[1]Center of Mass'!$B$8:$B$105,0),9))^2+(V6165-INDEX('[1]Center of Mass'!$B$8:$M$105,MATCH(A6165,'[1]Center of Mass'!$B$8:$B$105,0),10))^2))</f>
        <v>90.930435442600043</v>
      </c>
    </row>
    <row r="6166" spans="1:25">
      <c r="A6166" s="403" t="s">
        <v>10</v>
      </c>
      <c r="B6166" s="403" t="s">
        <v>736</v>
      </c>
      <c r="C6166" s="403" t="s">
        <v>343</v>
      </c>
      <c r="D6166" s="403" t="s">
        <v>344</v>
      </c>
      <c r="E6166" s="403" t="s">
        <v>1527</v>
      </c>
      <c r="F6166" s="403">
        <v>0</v>
      </c>
      <c r="O6166" s="403" t="s">
        <v>345</v>
      </c>
      <c r="R6166" s="403">
        <v>4</v>
      </c>
      <c r="S6166" s="403">
        <v>1.7408999999999999</v>
      </c>
      <c r="T6166" s="403">
        <v>5.3470000000000004</v>
      </c>
      <c r="U6166" s="403">
        <v>0.53100000000000003</v>
      </c>
      <c r="V6166" s="403">
        <v>11.782999999999999</v>
      </c>
      <c r="W6166" s="403">
        <v>0</v>
      </c>
      <c r="X6166" s="404">
        <v>0.52000999999999997</v>
      </c>
      <c r="Y6166" s="403">
        <f>X6166+(S6166*((U6166-INDEX('[1]Center of Mass'!$B$8:$M$105,MATCH(A6166,'[1]Center of Mass'!$B$8:$B$105,0),9))^2+(V6166-INDEX('[1]Center of Mass'!$B$8:$M$105,MATCH(A6166,'[1]Center of Mass'!$B$8:$B$105,0),10))^2))</f>
        <v>778.84836628730022</v>
      </c>
    </row>
    <row r="6167" spans="1:25">
      <c r="A6167" s="403" t="s">
        <v>10</v>
      </c>
      <c r="B6167" s="403" t="s">
        <v>737</v>
      </c>
      <c r="C6167" s="403" t="s">
        <v>343</v>
      </c>
      <c r="D6167" s="403" t="s">
        <v>344</v>
      </c>
      <c r="E6167" s="403" t="s">
        <v>1527</v>
      </c>
      <c r="F6167" s="403">
        <v>0</v>
      </c>
      <c r="O6167" s="403" t="s">
        <v>345</v>
      </c>
      <c r="R6167" s="403">
        <v>4</v>
      </c>
      <c r="S6167" s="403">
        <v>1.2474000000000001</v>
      </c>
      <c r="T6167" s="403">
        <v>4.484</v>
      </c>
      <c r="U6167" s="403">
        <v>1.7629999999999999</v>
      </c>
      <c r="V6167" s="403">
        <v>11.808</v>
      </c>
      <c r="W6167" s="403">
        <v>0</v>
      </c>
      <c r="X6167" s="404">
        <v>0.26313999999999999</v>
      </c>
      <c r="Y6167" s="403">
        <f>X6167+(S6167*((U6167-INDEX('[1]Center of Mass'!$B$8:$M$105,MATCH(A6167,'[1]Center of Mass'!$B$8:$B$105,0),9))^2+(V6167-INDEX('[1]Center of Mass'!$B$8:$M$105,MATCH(A6167,'[1]Center of Mass'!$B$8:$B$105,0),10))^2))</f>
        <v>494.90669941000016</v>
      </c>
    </row>
    <row r="6168" spans="1:25">
      <c r="A6168" s="403" t="s">
        <v>10</v>
      </c>
      <c r="B6168" s="403" t="s">
        <v>738</v>
      </c>
      <c r="C6168" s="403" t="s">
        <v>343</v>
      </c>
      <c r="D6168" s="403" t="s">
        <v>344</v>
      </c>
      <c r="E6168" s="403" t="s">
        <v>1527</v>
      </c>
      <c r="F6168" s="403">
        <v>0</v>
      </c>
      <c r="O6168" s="403" t="s">
        <v>345</v>
      </c>
      <c r="R6168" s="403">
        <v>4</v>
      </c>
      <c r="S6168" s="403">
        <v>1.2474000000000001</v>
      </c>
      <c r="T6168" s="403">
        <v>4.484</v>
      </c>
      <c r="U6168" s="403">
        <v>2.7879999999999998</v>
      </c>
      <c r="V6168" s="403">
        <v>11.808</v>
      </c>
      <c r="W6168" s="403">
        <v>0</v>
      </c>
      <c r="X6168" s="404">
        <v>0.26313999999999999</v>
      </c>
      <c r="Y6168" s="403">
        <f>X6168+(S6168*((U6168-INDEX('[1]Center of Mass'!$B$8:$M$105,MATCH(A6168,'[1]Center of Mass'!$B$8:$B$105,0),9))^2+(V6168-INDEX('[1]Center of Mass'!$B$8:$M$105,MATCH(A6168,'[1]Center of Mass'!$B$8:$B$105,0),10))^2))</f>
        <v>445.31166584500005</v>
      </c>
    </row>
    <row r="6169" spans="1:25">
      <c r="A6169" s="403" t="s">
        <v>10</v>
      </c>
      <c r="B6169" s="403" t="s">
        <v>739</v>
      </c>
      <c r="C6169" s="403" t="s">
        <v>343</v>
      </c>
      <c r="D6169" s="403" t="s">
        <v>344</v>
      </c>
      <c r="E6169" s="403" t="s">
        <v>1527</v>
      </c>
      <c r="F6169" s="403">
        <v>0</v>
      </c>
      <c r="O6169" s="403" t="s">
        <v>345</v>
      </c>
      <c r="R6169" s="403">
        <v>4</v>
      </c>
      <c r="S6169" s="403">
        <v>1.5820000000000001</v>
      </c>
      <c r="T6169" s="403">
        <v>5.0339999999999998</v>
      </c>
      <c r="U6169" s="403">
        <v>3.95</v>
      </c>
      <c r="V6169" s="403">
        <v>11.808</v>
      </c>
      <c r="W6169" s="403">
        <v>0</v>
      </c>
      <c r="X6169" s="404">
        <v>0.41803000000000001</v>
      </c>
      <c r="Y6169" s="403">
        <f>X6169+(S6169*((U6169-INDEX('[1]Center of Mass'!$B$8:$M$105,MATCH(A6169,'[1]Center of Mass'!$B$8:$B$105,0),9))^2+(V6169-INDEX('[1]Center of Mass'!$B$8:$M$105,MATCH(A6169,'[1]Center of Mass'!$B$8:$B$105,0),10))^2))</f>
        <v>497.56058238200006</v>
      </c>
    </row>
    <row r="6170" spans="1:25">
      <c r="A6170" s="403" t="s">
        <v>10</v>
      </c>
      <c r="B6170" s="403" t="s">
        <v>342</v>
      </c>
      <c r="C6170" s="403" t="s">
        <v>343</v>
      </c>
      <c r="D6170" s="403" t="s">
        <v>344</v>
      </c>
      <c r="E6170" s="403" t="s">
        <v>1527</v>
      </c>
      <c r="F6170" s="403">
        <v>0</v>
      </c>
      <c r="O6170" s="403" t="s">
        <v>345</v>
      </c>
      <c r="R6170" s="403">
        <v>4</v>
      </c>
      <c r="S6170" s="403">
        <v>1.5820000000000001</v>
      </c>
      <c r="T6170" s="403">
        <v>5.0339999999999998</v>
      </c>
      <c r="U6170" s="403">
        <v>5.25</v>
      </c>
      <c r="V6170" s="403">
        <v>11.808</v>
      </c>
      <c r="W6170" s="403">
        <v>0</v>
      </c>
      <c r="X6170" s="404">
        <v>0.41803000000000001</v>
      </c>
      <c r="Y6170" s="403">
        <f>X6170+(S6170*((U6170-INDEX('[1]Center of Mass'!$B$8:$M$105,MATCH(A6170,'[1]Center of Mass'!$B$8:$B$105,0),9))^2+(V6170-INDEX('[1]Center of Mass'!$B$8:$M$105,MATCH(A6170,'[1]Center of Mass'!$B$8:$B$105,0),10))^2))</f>
        <v>427.34825838200004</v>
      </c>
    </row>
    <row r="6171" spans="1:25">
      <c r="A6171" s="403" t="s">
        <v>10</v>
      </c>
      <c r="B6171" s="403" t="s">
        <v>346</v>
      </c>
      <c r="C6171" s="403" t="s">
        <v>343</v>
      </c>
      <c r="D6171" s="403" t="s">
        <v>344</v>
      </c>
      <c r="E6171" s="403" t="s">
        <v>1527</v>
      </c>
      <c r="F6171" s="403">
        <v>0</v>
      </c>
      <c r="O6171" s="403" t="s">
        <v>345</v>
      </c>
      <c r="R6171" s="403">
        <v>4</v>
      </c>
      <c r="S6171" s="403">
        <v>1.5820000000000001</v>
      </c>
      <c r="T6171" s="403">
        <v>5.0339999999999998</v>
      </c>
      <c r="U6171" s="403">
        <v>6.55</v>
      </c>
      <c r="V6171" s="403">
        <v>11.808</v>
      </c>
      <c r="W6171" s="403">
        <v>0</v>
      </c>
      <c r="X6171" s="404">
        <v>0.41803000000000001</v>
      </c>
      <c r="Y6171" s="403">
        <f>X6171+(S6171*((U6171-INDEX('[1]Center of Mass'!$B$8:$M$105,MATCH(A6171,'[1]Center of Mass'!$B$8:$B$105,0),9))^2+(V6171-INDEX('[1]Center of Mass'!$B$8:$M$105,MATCH(A6171,'[1]Center of Mass'!$B$8:$B$105,0),10))^2))</f>
        <v>362.48309438200005</v>
      </c>
    </row>
    <row r="6172" spans="1:25">
      <c r="A6172" s="403" t="s">
        <v>10</v>
      </c>
      <c r="B6172" s="403" t="s">
        <v>347</v>
      </c>
      <c r="C6172" s="403" t="s">
        <v>343</v>
      </c>
      <c r="D6172" s="403" t="s">
        <v>344</v>
      </c>
      <c r="E6172" s="403" t="s">
        <v>1527</v>
      </c>
      <c r="F6172" s="403">
        <v>0</v>
      </c>
      <c r="O6172" s="403" t="s">
        <v>345</v>
      </c>
      <c r="R6172" s="403">
        <v>4</v>
      </c>
      <c r="S6172" s="403">
        <v>1.3995</v>
      </c>
      <c r="T6172" s="403">
        <v>4.734</v>
      </c>
      <c r="U6172" s="403">
        <v>7.7750000000000004</v>
      </c>
      <c r="V6172" s="403">
        <v>11.808</v>
      </c>
      <c r="W6172" s="403">
        <v>0</v>
      </c>
      <c r="X6172" s="404">
        <v>0.32694000000000001</v>
      </c>
      <c r="Y6172" s="403">
        <f>X6172+(S6172*((U6172-INDEX('[1]Center of Mass'!$B$8:$M$105,MATCH(A6172,'[1]Center of Mass'!$B$8:$B$105,0),9))^2+(V6172-INDEX('[1]Center of Mass'!$B$8:$M$105,MATCH(A6172,'[1]Center of Mass'!$B$8:$B$105,0),10))^2))</f>
        <v>270.88111538700002</v>
      </c>
    </row>
    <row r="6173" spans="1:25">
      <c r="A6173" s="403" t="s">
        <v>10</v>
      </c>
      <c r="B6173" s="403" t="s">
        <v>348</v>
      </c>
      <c r="C6173" s="403" t="s">
        <v>343</v>
      </c>
      <c r="D6173" s="403" t="s">
        <v>344</v>
      </c>
      <c r="E6173" s="403" t="s">
        <v>1527</v>
      </c>
      <c r="F6173" s="403">
        <v>0</v>
      </c>
      <c r="O6173" s="403" t="s">
        <v>345</v>
      </c>
      <c r="R6173" s="403">
        <v>4</v>
      </c>
      <c r="S6173" s="403">
        <v>1.3995</v>
      </c>
      <c r="T6173" s="403">
        <v>4.734</v>
      </c>
      <c r="U6173" s="403">
        <v>8.9250000000000007</v>
      </c>
      <c r="V6173" s="403">
        <v>11.808</v>
      </c>
      <c r="W6173" s="403">
        <v>0</v>
      </c>
      <c r="X6173" s="404">
        <v>0.32694000000000001</v>
      </c>
      <c r="Y6173" s="403">
        <f>X6173+(S6173*((U6173-INDEX('[1]Center of Mass'!$B$8:$M$105,MATCH(A6173,'[1]Center of Mass'!$B$8:$B$105,0),9))^2+(V6173-INDEX('[1]Center of Mass'!$B$8:$M$105,MATCH(A6173,'[1]Center of Mass'!$B$8:$B$105,0),10))^2))</f>
        <v>228.00603338700003</v>
      </c>
    </row>
    <row r="6174" spans="1:25">
      <c r="A6174" s="403" t="s">
        <v>10</v>
      </c>
      <c r="B6174" s="403" t="s">
        <v>357</v>
      </c>
      <c r="C6174" s="403" t="s">
        <v>343</v>
      </c>
      <c r="D6174" s="403" t="s">
        <v>344</v>
      </c>
      <c r="E6174" s="403" t="s">
        <v>458</v>
      </c>
      <c r="F6174" s="403">
        <v>0</v>
      </c>
      <c r="O6174" s="403" t="s">
        <v>345</v>
      </c>
      <c r="R6174" s="403">
        <v>4</v>
      </c>
      <c r="S6174" s="403">
        <v>2.08</v>
      </c>
      <c r="T6174" s="403">
        <v>5.8</v>
      </c>
      <c r="U6174" s="403">
        <v>10.3</v>
      </c>
      <c r="V6174" s="403">
        <v>11.85</v>
      </c>
      <c r="W6174" s="403">
        <v>-1.7</v>
      </c>
      <c r="X6174" s="404">
        <v>0.73667000000000005</v>
      </c>
      <c r="Y6174" s="403">
        <f>X6174+(S6174*((U6174-INDEX('[1]Center of Mass'!$B$8:$M$105,MATCH(A6174,'[1]Center of Mass'!$B$8:$B$105,0),9))^2+(V6174-INDEX('[1]Center of Mass'!$B$8:$M$105,MATCH(A6174,'[1]Center of Mass'!$B$8:$B$105,0),10))^2))</f>
        <v>270.24590792000004</v>
      </c>
    </row>
    <row r="6175" spans="1:25">
      <c r="A6175" s="403" t="s">
        <v>10</v>
      </c>
      <c r="B6175" s="403" t="s">
        <v>358</v>
      </c>
      <c r="C6175" s="403" t="s">
        <v>343</v>
      </c>
      <c r="D6175" s="403" t="s">
        <v>344</v>
      </c>
      <c r="E6175" s="403" t="s">
        <v>458</v>
      </c>
      <c r="F6175" s="403">
        <v>0</v>
      </c>
      <c r="O6175" s="403" t="s">
        <v>345</v>
      </c>
      <c r="R6175" s="403">
        <v>4</v>
      </c>
      <c r="S6175" s="403">
        <v>2.08</v>
      </c>
      <c r="T6175" s="403">
        <v>5.8</v>
      </c>
      <c r="U6175" s="403">
        <v>11.9</v>
      </c>
      <c r="V6175" s="403">
        <v>11.85</v>
      </c>
      <c r="W6175" s="403">
        <v>-1.7</v>
      </c>
      <c r="X6175" s="404">
        <v>0.73667000000000005</v>
      </c>
      <c r="Y6175" s="403">
        <f>X6175+(S6175*((U6175-INDEX('[1]Center of Mass'!$B$8:$M$105,MATCH(A6175,'[1]Center of Mass'!$B$8:$B$105,0),9))^2+(V6175-INDEX('[1]Center of Mass'!$B$8:$M$105,MATCH(A6175,'[1]Center of Mass'!$B$8:$B$105,0),10))^2))</f>
        <v>199.89198792000008</v>
      </c>
    </row>
    <row r="6176" spans="1:25">
      <c r="A6176" s="403" t="s">
        <v>10</v>
      </c>
      <c r="B6176" s="403" t="s">
        <v>359</v>
      </c>
      <c r="C6176" s="403" t="s">
        <v>343</v>
      </c>
      <c r="D6176" s="403" t="s">
        <v>344</v>
      </c>
      <c r="E6176" s="403" t="s">
        <v>1527</v>
      </c>
      <c r="F6176" s="403">
        <v>0</v>
      </c>
      <c r="O6176" s="403" t="s">
        <v>345</v>
      </c>
      <c r="R6176" s="403">
        <v>3</v>
      </c>
      <c r="S6176" s="403">
        <v>0.27450000000000002</v>
      </c>
      <c r="T6176" s="403">
        <v>2.9409999999999998</v>
      </c>
      <c r="U6176" s="403">
        <v>-0.27100000000000002</v>
      </c>
      <c r="V6176" s="403">
        <v>12.010999999999999</v>
      </c>
      <c r="W6176" s="403">
        <v>0</v>
      </c>
      <c r="X6176" s="404">
        <v>2.5191000000000002E-2</v>
      </c>
      <c r="Y6176" s="403">
        <f>X6176+(S6176*((U6176-INDEX('[1]Center of Mass'!$B$8:$M$105,MATCH(A6176,'[1]Center of Mass'!$B$8:$B$105,0),9))^2+(V6176-INDEX('[1]Center of Mass'!$B$8:$M$105,MATCH(A6176,'[1]Center of Mass'!$B$8:$B$105,0),10))^2))</f>
        <v>132.30759112650006</v>
      </c>
    </row>
    <row r="6177" spans="1:25">
      <c r="A6177" s="403" t="s">
        <v>10</v>
      </c>
      <c r="B6177" s="403" t="s">
        <v>360</v>
      </c>
      <c r="C6177" s="403" t="s">
        <v>343</v>
      </c>
      <c r="D6177" s="403" t="s">
        <v>344</v>
      </c>
      <c r="E6177" s="403" t="s">
        <v>1527</v>
      </c>
      <c r="F6177" s="403">
        <v>0</v>
      </c>
      <c r="O6177" s="403" t="s">
        <v>345</v>
      </c>
      <c r="R6177" s="403">
        <v>4</v>
      </c>
      <c r="S6177" s="403">
        <v>0.6038</v>
      </c>
      <c r="T6177" s="403">
        <v>3.4289999999999998</v>
      </c>
      <c r="U6177" s="403">
        <v>-0.249</v>
      </c>
      <c r="V6177" s="403">
        <v>13.044</v>
      </c>
      <c r="W6177" s="403">
        <v>0</v>
      </c>
      <c r="X6177" s="404">
        <v>8.6895E-2</v>
      </c>
      <c r="Y6177" s="403">
        <f>X6177+(S6177*((U6177-INDEX('[1]Center of Mass'!$B$8:$M$105,MATCH(A6177,'[1]Center of Mass'!$B$8:$B$105,0),9))^2+(V6177-INDEX('[1]Center of Mass'!$B$8:$M$105,MATCH(A6177,'[1]Center of Mass'!$B$8:$B$105,0),10))^2))</f>
        <v>291.99987997400007</v>
      </c>
    </row>
    <row r="6178" spans="1:25">
      <c r="A6178" s="403" t="s">
        <v>10</v>
      </c>
      <c r="B6178" s="403" t="s">
        <v>361</v>
      </c>
      <c r="C6178" s="403" t="s">
        <v>343</v>
      </c>
      <c r="D6178" s="403" t="s">
        <v>344</v>
      </c>
      <c r="E6178" s="403" t="s">
        <v>1527</v>
      </c>
      <c r="F6178" s="403">
        <v>0</v>
      </c>
      <c r="O6178" s="403" t="s">
        <v>345</v>
      </c>
      <c r="R6178" s="403">
        <v>4</v>
      </c>
      <c r="S6178" s="403">
        <v>1.5212000000000001</v>
      </c>
      <c r="T6178" s="403">
        <v>4.9340000000000002</v>
      </c>
      <c r="U6178" s="403">
        <v>0.625</v>
      </c>
      <c r="V6178" s="403">
        <v>13.025</v>
      </c>
      <c r="W6178" s="403">
        <v>0</v>
      </c>
      <c r="X6178" s="404">
        <v>0.38579000000000002</v>
      </c>
      <c r="Y6178" s="403">
        <f>X6178+(S6178*((U6178-INDEX('[1]Center of Mass'!$B$8:$M$105,MATCH(A6178,'[1]Center of Mass'!$B$8:$B$105,0),9))^2+(V6178-INDEX('[1]Center of Mass'!$B$8:$M$105,MATCH(A6178,'[1]Center of Mass'!$B$8:$B$105,0),10))^2))</f>
        <v>678.60299673880013</v>
      </c>
    </row>
    <row r="6179" spans="1:25">
      <c r="A6179" s="403" t="s">
        <v>10</v>
      </c>
      <c r="B6179" s="403" t="s">
        <v>362</v>
      </c>
      <c r="C6179" s="403" t="s">
        <v>343</v>
      </c>
      <c r="D6179" s="403" t="s">
        <v>344</v>
      </c>
      <c r="E6179" s="403" t="s">
        <v>1527</v>
      </c>
      <c r="F6179" s="403">
        <v>0</v>
      </c>
      <c r="O6179" s="403" t="s">
        <v>345</v>
      </c>
      <c r="R6179" s="403">
        <v>4</v>
      </c>
      <c r="S6179" s="403">
        <v>1.2474000000000001</v>
      </c>
      <c r="T6179" s="403">
        <v>4.484</v>
      </c>
      <c r="U6179" s="403">
        <v>1.7629999999999999</v>
      </c>
      <c r="V6179" s="403">
        <v>13.025</v>
      </c>
      <c r="W6179" s="403">
        <v>0</v>
      </c>
      <c r="X6179" s="404">
        <v>0.26313999999999999</v>
      </c>
      <c r="Y6179" s="403">
        <f>X6179+(S6179*((U6179-INDEX('[1]Center of Mass'!$B$8:$M$105,MATCH(A6179,'[1]Center of Mass'!$B$8:$B$105,0),9))^2+(V6179-INDEX('[1]Center of Mass'!$B$8:$M$105,MATCH(A6179,'[1]Center of Mass'!$B$8:$B$105,0),10))^2))</f>
        <v>498.27533180020021</v>
      </c>
    </row>
    <row r="6180" spans="1:25">
      <c r="A6180" s="403" t="s">
        <v>10</v>
      </c>
      <c r="B6180" s="403" t="s">
        <v>363</v>
      </c>
      <c r="C6180" s="403" t="s">
        <v>343</v>
      </c>
      <c r="D6180" s="403" t="s">
        <v>344</v>
      </c>
      <c r="E6180" s="403" t="s">
        <v>1527</v>
      </c>
      <c r="F6180" s="403">
        <v>0</v>
      </c>
      <c r="O6180" s="403" t="s">
        <v>345</v>
      </c>
      <c r="R6180" s="403">
        <v>4</v>
      </c>
      <c r="S6180" s="403">
        <v>1.2474000000000001</v>
      </c>
      <c r="T6180" s="403">
        <v>4.484</v>
      </c>
      <c r="U6180" s="403">
        <v>2.7879999999999998</v>
      </c>
      <c r="V6180" s="403">
        <v>13.025</v>
      </c>
      <c r="W6180" s="403">
        <v>0</v>
      </c>
      <c r="X6180" s="404">
        <v>0.26313999999999999</v>
      </c>
      <c r="Y6180" s="403">
        <f>X6180+(S6180*((U6180-INDEX('[1]Center of Mass'!$B$8:$M$105,MATCH(A6180,'[1]Center of Mass'!$B$8:$B$105,0),9))^2+(V6180-INDEX('[1]Center of Mass'!$B$8:$M$105,MATCH(A6180,'[1]Center of Mass'!$B$8:$B$105,0),10))^2))</f>
        <v>448.6802982352001</v>
      </c>
    </row>
    <row r="6181" spans="1:25">
      <c r="A6181" s="403" t="s">
        <v>10</v>
      </c>
      <c r="B6181" s="403" t="s">
        <v>740</v>
      </c>
      <c r="C6181" s="403" t="s">
        <v>343</v>
      </c>
      <c r="D6181" s="403" t="s">
        <v>344</v>
      </c>
      <c r="E6181" s="403" t="s">
        <v>1527</v>
      </c>
      <c r="F6181" s="403">
        <v>0</v>
      </c>
      <c r="O6181" s="403" t="s">
        <v>345</v>
      </c>
      <c r="R6181" s="403">
        <v>4</v>
      </c>
      <c r="S6181" s="403">
        <v>1.5820000000000001</v>
      </c>
      <c r="T6181" s="403">
        <v>5.0339999999999998</v>
      </c>
      <c r="U6181" s="403">
        <v>3.95</v>
      </c>
      <c r="V6181" s="403">
        <v>13.025</v>
      </c>
      <c r="W6181" s="403">
        <v>0</v>
      </c>
      <c r="X6181" s="404">
        <v>0.41803000000000001</v>
      </c>
      <c r="Y6181" s="403">
        <f>X6181+(S6181*((U6181-INDEX('[1]Center of Mass'!$B$8:$M$105,MATCH(A6181,'[1]Center of Mass'!$B$8:$B$105,0),9))^2+(V6181-INDEX('[1]Center of Mass'!$B$8:$M$105,MATCH(A6181,'[1]Center of Mass'!$B$8:$B$105,0),10))^2))</f>
        <v>501.83280976800012</v>
      </c>
    </row>
    <row r="6182" spans="1:25">
      <c r="A6182" s="403" t="s">
        <v>10</v>
      </c>
      <c r="B6182" s="403" t="s">
        <v>741</v>
      </c>
      <c r="C6182" s="403" t="s">
        <v>343</v>
      </c>
      <c r="D6182" s="403" t="s">
        <v>344</v>
      </c>
      <c r="E6182" s="403" t="s">
        <v>1527</v>
      </c>
      <c r="F6182" s="403">
        <v>0</v>
      </c>
      <c r="O6182" s="403" t="s">
        <v>345</v>
      </c>
      <c r="R6182" s="403">
        <v>4</v>
      </c>
      <c r="S6182" s="403">
        <v>1.5820000000000001</v>
      </c>
      <c r="T6182" s="403">
        <v>5.0339999999999998</v>
      </c>
      <c r="U6182" s="403">
        <v>5.25</v>
      </c>
      <c r="V6182" s="403">
        <v>13.025</v>
      </c>
      <c r="W6182" s="403">
        <v>0</v>
      </c>
      <c r="X6182" s="404">
        <v>0.41803000000000001</v>
      </c>
      <c r="Y6182" s="403">
        <f>X6182+(S6182*((U6182-INDEX('[1]Center of Mass'!$B$8:$M$105,MATCH(A6182,'[1]Center of Mass'!$B$8:$B$105,0),9))^2+(V6182-INDEX('[1]Center of Mass'!$B$8:$M$105,MATCH(A6182,'[1]Center of Mass'!$B$8:$B$105,0),10))^2))</f>
        <v>431.62048576800009</v>
      </c>
    </row>
    <row r="6183" spans="1:25">
      <c r="A6183" s="403" t="s">
        <v>10</v>
      </c>
      <c r="B6183" s="403" t="s">
        <v>742</v>
      </c>
      <c r="C6183" s="403" t="s">
        <v>343</v>
      </c>
      <c r="D6183" s="403" t="s">
        <v>344</v>
      </c>
      <c r="E6183" s="403" t="s">
        <v>1527</v>
      </c>
      <c r="F6183" s="403">
        <v>0</v>
      </c>
      <c r="O6183" s="403" t="s">
        <v>345</v>
      </c>
      <c r="R6183" s="403">
        <v>4</v>
      </c>
      <c r="S6183" s="403">
        <v>1.5820000000000001</v>
      </c>
      <c r="T6183" s="403">
        <v>5.0339999999999998</v>
      </c>
      <c r="U6183" s="403">
        <v>6.55</v>
      </c>
      <c r="V6183" s="403">
        <v>13.025</v>
      </c>
      <c r="W6183" s="403">
        <v>0</v>
      </c>
      <c r="X6183" s="404">
        <v>0.41803000000000001</v>
      </c>
      <c r="Y6183" s="403">
        <f>X6183+(S6183*((U6183-INDEX('[1]Center of Mass'!$B$8:$M$105,MATCH(A6183,'[1]Center of Mass'!$B$8:$B$105,0),9))^2+(V6183-INDEX('[1]Center of Mass'!$B$8:$M$105,MATCH(A6183,'[1]Center of Mass'!$B$8:$B$105,0),10))^2))</f>
        <v>366.75532176800004</v>
      </c>
    </row>
    <row r="6184" spans="1:25">
      <c r="A6184" s="403" t="s">
        <v>10</v>
      </c>
      <c r="B6184" s="403" t="s">
        <v>743</v>
      </c>
      <c r="C6184" s="403" t="s">
        <v>343</v>
      </c>
      <c r="D6184" s="403" t="s">
        <v>344</v>
      </c>
      <c r="E6184" s="403" t="s">
        <v>1527</v>
      </c>
      <c r="F6184" s="403">
        <v>0</v>
      </c>
      <c r="O6184" s="403" t="s">
        <v>345</v>
      </c>
      <c r="R6184" s="403">
        <v>4</v>
      </c>
      <c r="S6184" s="403">
        <v>1.3995</v>
      </c>
      <c r="T6184" s="403">
        <v>4.734</v>
      </c>
      <c r="U6184" s="403">
        <v>7.7750000000000004</v>
      </c>
      <c r="V6184" s="403">
        <v>13.025</v>
      </c>
      <c r="W6184" s="403">
        <v>0</v>
      </c>
      <c r="X6184" s="404">
        <v>0.32694000000000001</v>
      </c>
      <c r="Y6184" s="403">
        <f>X6184+(S6184*((U6184-INDEX('[1]Center of Mass'!$B$8:$M$105,MATCH(A6184,'[1]Center of Mass'!$B$8:$B$105,0),9))^2+(V6184-INDEX('[1]Center of Mass'!$B$8:$M$105,MATCH(A6184,'[1]Center of Mass'!$B$8:$B$105,0),10))^2))</f>
        <v>274.66049732550005</v>
      </c>
    </row>
    <row r="6185" spans="1:25">
      <c r="A6185" s="403" t="s">
        <v>10</v>
      </c>
      <c r="B6185" s="403" t="s">
        <v>498</v>
      </c>
      <c r="C6185" s="403" t="s">
        <v>343</v>
      </c>
      <c r="D6185" s="403" t="s">
        <v>344</v>
      </c>
      <c r="E6185" s="403" t="s">
        <v>1527</v>
      </c>
      <c r="F6185" s="403">
        <v>0</v>
      </c>
      <c r="O6185" s="403" t="s">
        <v>345</v>
      </c>
      <c r="R6185" s="403">
        <v>4</v>
      </c>
      <c r="S6185" s="403">
        <v>1.3995</v>
      </c>
      <c r="T6185" s="403">
        <v>4.734</v>
      </c>
      <c r="U6185" s="403">
        <v>8.9250000000000007</v>
      </c>
      <c r="V6185" s="403">
        <v>13.025</v>
      </c>
      <c r="W6185" s="403">
        <v>0</v>
      </c>
      <c r="X6185" s="404">
        <v>0.32694000000000001</v>
      </c>
      <c r="Y6185" s="403">
        <f>X6185+(S6185*((U6185-INDEX('[1]Center of Mass'!$B$8:$M$105,MATCH(A6185,'[1]Center of Mass'!$B$8:$B$105,0),9))^2+(V6185-INDEX('[1]Center of Mass'!$B$8:$M$105,MATCH(A6185,'[1]Center of Mass'!$B$8:$B$105,0),10))^2))</f>
        <v>231.78541532550005</v>
      </c>
    </row>
    <row r="6186" spans="1:25">
      <c r="A6186" s="403" t="s">
        <v>10</v>
      </c>
      <c r="B6186" s="403" t="s">
        <v>441</v>
      </c>
      <c r="C6186" s="403" t="s">
        <v>343</v>
      </c>
      <c r="D6186" s="403" t="s">
        <v>344</v>
      </c>
      <c r="E6186" s="403" t="s">
        <v>1527</v>
      </c>
      <c r="F6186" s="403">
        <v>0</v>
      </c>
      <c r="O6186" s="403" t="s">
        <v>345</v>
      </c>
      <c r="R6186" s="403">
        <v>4</v>
      </c>
      <c r="S6186" s="403">
        <v>0.37690000000000001</v>
      </c>
      <c r="T6186" s="403">
        <v>2.4660000000000002</v>
      </c>
      <c r="U6186" s="403">
        <v>-0.28299999999999997</v>
      </c>
      <c r="V6186" s="403">
        <v>13.972</v>
      </c>
      <c r="W6186" s="403">
        <v>0</v>
      </c>
      <c r="X6186" s="404">
        <v>2.4022000000000002E-2</v>
      </c>
      <c r="Y6186" s="403">
        <f>X6186+(S6186*((U6186-INDEX('[1]Center of Mass'!$B$8:$M$105,MATCH(A6186,'[1]Center of Mass'!$B$8:$B$105,0),9))^2+(V6186-INDEX('[1]Center of Mass'!$B$8:$M$105,MATCH(A6186,'[1]Center of Mass'!$B$8:$B$105,0),10))^2))</f>
        <v>184.34185397460004</v>
      </c>
    </row>
    <row r="6187" spans="1:25">
      <c r="A6187" s="403" t="s">
        <v>10</v>
      </c>
      <c r="B6187" s="403" t="s">
        <v>442</v>
      </c>
      <c r="C6187" s="403" t="s">
        <v>343</v>
      </c>
      <c r="D6187" s="403" t="s">
        <v>344</v>
      </c>
      <c r="E6187" s="403" t="s">
        <v>1527</v>
      </c>
      <c r="F6187" s="403">
        <v>0</v>
      </c>
      <c r="O6187" s="403" t="s">
        <v>345</v>
      </c>
      <c r="R6187" s="403">
        <v>4</v>
      </c>
      <c r="S6187" s="403">
        <v>0.8327</v>
      </c>
      <c r="T6187" s="403">
        <v>3.8319999999999999</v>
      </c>
      <c r="U6187" s="403">
        <v>0.625</v>
      </c>
      <c r="V6187" s="403">
        <v>13.967000000000001</v>
      </c>
      <c r="W6187" s="403">
        <v>0</v>
      </c>
      <c r="X6187" s="404">
        <v>0.13921</v>
      </c>
      <c r="Y6187" s="403">
        <f>X6187+(S6187*((U6187-INDEX('[1]Center of Mass'!$B$8:$M$105,MATCH(A6187,'[1]Center of Mass'!$B$8:$B$105,0),9))^2+(V6187-INDEX('[1]Center of Mass'!$B$8:$M$105,MATCH(A6187,'[1]Center of Mass'!$B$8:$B$105,0),10))^2))</f>
        <v>374.82725133750006</v>
      </c>
    </row>
    <row r="6188" spans="1:25">
      <c r="A6188" s="403" t="s">
        <v>10</v>
      </c>
      <c r="B6188" s="403" t="s">
        <v>443</v>
      </c>
      <c r="C6188" s="403" t="s">
        <v>343</v>
      </c>
      <c r="D6188" s="403" t="s">
        <v>344</v>
      </c>
      <c r="E6188" s="403" t="s">
        <v>1527</v>
      </c>
      <c r="F6188" s="403">
        <v>0</v>
      </c>
      <c r="O6188" s="403" t="s">
        <v>345</v>
      </c>
      <c r="R6188" s="403">
        <v>4</v>
      </c>
      <c r="S6188" s="403">
        <v>0.68279999999999996</v>
      </c>
      <c r="T6188" s="403">
        <v>3.3820000000000001</v>
      </c>
      <c r="U6188" s="403">
        <v>1.7629999999999999</v>
      </c>
      <c r="V6188" s="403">
        <v>13.967000000000001</v>
      </c>
      <c r="W6188" s="403">
        <v>0</v>
      </c>
      <c r="X6188" s="404">
        <v>8.5028999999999993E-2</v>
      </c>
      <c r="Y6188" s="403">
        <f>X6188+(S6188*((U6188-INDEX('[1]Center of Mass'!$B$8:$M$105,MATCH(A6188,'[1]Center of Mass'!$B$8:$B$105,0),9))^2+(V6188-INDEX('[1]Center of Mass'!$B$8:$M$105,MATCH(A6188,'[1]Center of Mass'!$B$8:$B$105,0),10))^2))</f>
        <v>275.50213821720013</v>
      </c>
    </row>
    <row r="6189" spans="1:25">
      <c r="A6189" s="403" t="s">
        <v>10</v>
      </c>
      <c r="B6189" s="403" t="s">
        <v>444</v>
      </c>
      <c r="C6189" s="403" t="s">
        <v>343</v>
      </c>
      <c r="D6189" s="403" t="s">
        <v>344</v>
      </c>
      <c r="E6189" s="403" t="s">
        <v>1527</v>
      </c>
      <c r="F6189" s="403">
        <v>0</v>
      </c>
      <c r="O6189" s="403" t="s">
        <v>345</v>
      </c>
      <c r="R6189" s="403">
        <v>4</v>
      </c>
      <c r="S6189" s="403">
        <v>0.68279999999999996</v>
      </c>
      <c r="T6189" s="403">
        <v>3.3820000000000001</v>
      </c>
      <c r="U6189" s="403">
        <v>2.7879999999999998</v>
      </c>
      <c r="V6189" s="403">
        <v>13.967000000000001</v>
      </c>
      <c r="W6189" s="403">
        <v>0</v>
      </c>
      <c r="X6189" s="404">
        <v>8.5028999999999993E-2</v>
      </c>
      <c r="Y6189" s="403">
        <f>X6189+(S6189*((U6189-INDEX('[1]Center of Mass'!$B$8:$M$105,MATCH(A6189,'[1]Center of Mass'!$B$8:$B$105,0),9))^2+(V6189-INDEX('[1]Center of Mass'!$B$8:$M$105,MATCH(A6189,'[1]Center of Mass'!$B$8:$B$105,0),10))^2))</f>
        <v>248.35488078720002</v>
      </c>
    </row>
    <row r="6190" spans="1:25">
      <c r="A6190" s="403" t="s">
        <v>10</v>
      </c>
      <c r="B6190" s="403" t="s">
        <v>445</v>
      </c>
      <c r="C6190" s="403" t="s">
        <v>343</v>
      </c>
      <c r="D6190" s="403" t="s">
        <v>344</v>
      </c>
      <c r="E6190" s="403" t="s">
        <v>1527</v>
      </c>
      <c r="F6190" s="403">
        <v>0</v>
      </c>
      <c r="O6190" s="403" t="s">
        <v>345</v>
      </c>
      <c r="R6190" s="403">
        <v>4</v>
      </c>
      <c r="S6190" s="403">
        <v>0.86599999999999999</v>
      </c>
      <c r="T6190" s="403">
        <v>3.9319999999999999</v>
      </c>
      <c r="U6190" s="403">
        <v>3.95</v>
      </c>
      <c r="V6190" s="403">
        <v>13.967000000000001</v>
      </c>
      <c r="W6190" s="403">
        <v>0</v>
      </c>
      <c r="X6190" s="404">
        <v>0.15398000000000001</v>
      </c>
      <c r="Y6190" s="403">
        <f>X6190+(S6190*((U6190-INDEX('[1]Center of Mass'!$B$8:$M$105,MATCH(A6190,'[1]Center of Mass'!$B$8:$B$105,0),9))^2+(V6190-INDEX('[1]Center of Mass'!$B$8:$M$105,MATCH(A6190,'[1]Center of Mass'!$B$8:$B$105,0),10))^2))</f>
        <v>278.20406400000007</v>
      </c>
    </row>
    <row r="6191" spans="1:25">
      <c r="A6191" s="403" t="s">
        <v>10</v>
      </c>
      <c r="B6191" s="403" t="s">
        <v>446</v>
      </c>
      <c r="C6191" s="403" t="s">
        <v>343</v>
      </c>
      <c r="D6191" s="403" t="s">
        <v>344</v>
      </c>
      <c r="E6191" s="403" t="s">
        <v>1527</v>
      </c>
      <c r="F6191" s="403">
        <v>0</v>
      </c>
      <c r="O6191" s="403" t="s">
        <v>345</v>
      </c>
      <c r="R6191" s="403">
        <v>4</v>
      </c>
      <c r="S6191" s="403">
        <v>0.86599999999999999</v>
      </c>
      <c r="T6191" s="403">
        <v>3.9319999999999999</v>
      </c>
      <c r="U6191" s="403">
        <v>5.25</v>
      </c>
      <c r="V6191" s="403">
        <v>13.967000000000001</v>
      </c>
      <c r="W6191" s="403">
        <v>0</v>
      </c>
      <c r="X6191" s="404">
        <v>0.15398000000000001</v>
      </c>
      <c r="Y6191" s="403">
        <f>X6191+(S6191*((U6191-INDEX('[1]Center of Mass'!$B$8:$M$105,MATCH(A6191,'[1]Center of Mass'!$B$8:$B$105,0),9))^2+(V6191-INDEX('[1]Center of Mass'!$B$8:$M$105,MATCH(A6191,'[1]Center of Mass'!$B$8:$B$105,0),10))^2))</f>
        <v>239.76925200000005</v>
      </c>
    </row>
    <row r="6192" spans="1:25">
      <c r="A6192" s="403" t="s">
        <v>10</v>
      </c>
      <c r="B6192" s="403" t="s">
        <v>744</v>
      </c>
      <c r="C6192" s="403" t="s">
        <v>343</v>
      </c>
      <c r="D6192" s="403" t="s">
        <v>344</v>
      </c>
      <c r="E6192" s="403" t="s">
        <v>1527</v>
      </c>
      <c r="F6192" s="403">
        <v>0</v>
      </c>
      <c r="O6192" s="403" t="s">
        <v>345</v>
      </c>
      <c r="R6192" s="403">
        <v>4</v>
      </c>
      <c r="S6192" s="403">
        <v>0.86599999999999999</v>
      </c>
      <c r="T6192" s="403">
        <v>3.9319999999999999</v>
      </c>
      <c r="U6192" s="403">
        <v>6.55</v>
      </c>
      <c r="V6192" s="403">
        <v>13.967000000000001</v>
      </c>
      <c r="W6192" s="403">
        <v>0</v>
      </c>
      <c r="X6192" s="404">
        <v>0.15398000000000001</v>
      </c>
      <c r="Y6192" s="403">
        <f>X6192+(S6192*((U6192-INDEX('[1]Center of Mass'!$B$8:$M$105,MATCH(A6192,'[1]Center of Mass'!$B$8:$B$105,0),9))^2+(V6192-INDEX('[1]Center of Mass'!$B$8:$M$105,MATCH(A6192,'[1]Center of Mass'!$B$8:$B$105,0),10))^2))</f>
        <v>204.26152000000002</v>
      </c>
    </row>
    <row r="6193" spans="1:25">
      <c r="A6193" s="403" t="s">
        <v>10</v>
      </c>
      <c r="B6193" s="403" t="s">
        <v>447</v>
      </c>
      <c r="C6193" s="403" t="s">
        <v>343</v>
      </c>
      <c r="D6193" s="403" t="s">
        <v>344</v>
      </c>
      <c r="E6193" s="403" t="s">
        <v>1527</v>
      </c>
      <c r="F6193" s="403">
        <v>0</v>
      </c>
      <c r="O6193" s="403" t="s">
        <v>345</v>
      </c>
      <c r="R6193" s="403">
        <v>4</v>
      </c>
      <c r="S6193" s="403">
        <v>0.7661</v>
      </c>
      <c r="T6193" s="403">
        <v>3.6320000000000001</v>
      </c>
      <c r="U6193" s="403">
        <v>7.7750000000000004</v>
      </c>
      <c r="V6193" s="403">
        <v>13.967000000000001</v>
      </c>
      <c r="W6193" s="403">
        <v>0</v>
      </c>
      <c r="X6193" s="404">
        <v>0.11275</v>
      </c>
      <c r="Y6193" s="403">
        <f>X6193+(S6193*((U6193-INDEX('[1]Center of Mass'!$B$8:$M$105,MATCH(A6193,'[1]Center of Mass'!$B$8:$B$105,0),9))^2+(V6193-INDEX('[1]Center of Mass'!$B$8:$M$105,MATCH(A6193,'[1]Center of Mass'!$B$8:$B$105,0),10))^2))</f>
        <v>153.44507941250004</v>
      </c>
    </row>
    <row r="6194" spans="1:25">
      <c r="A6194" s="403" t="s">
        <v>10</v>
      </c>
      <c r="B6194" s="403" t="s">
        <v>745</v>
      </c>
      <c r="C6194" s="403" t="s">
        <v>343</v>
      </c>
      <c r="D6194" s="403" t="s">
        <v>344</v>
      </c>
      <c r="E6194" s="403" t="s">
        <v>1527</v>
      </c>
      <c r="F6194" s="403">
        <v>0</v>
      </c>
      <c r="O6194" s="403" t="s">
        <v>345</v>
      </c>
      <c r="R6194" s="403">
        <v>4</v>
      </c>
      <c r="S6194" s="403">
        <v>0.7661</v>
      </c>
      <c r="T6194" s="403">
        <v>3.6320000000000001</v>
      </c>
      <c r="U6194" s="403">
        <v>8.9250000000000007</v>
      </c>
      <c r="V6194" s="403">
        <v>13.967000000000001</v>
      </c>
      <c r="W6194" s="403">
        <v>0</v>
      </c>
      <c r="X6194" s="404">
        <v>0.11275</v>
      </c>
      <c r="Y6194" s="403">
        <f>X6194+(S6194*((U6194-INDEX('[1]Center of Mass'!$B$8:$M$105,MATCH(A6194,'[1]Center of Mass'!$B$8:$B$105,0),9))^2+(V6194-INDEX('[1]Center of Mass'!$B$8:$M$105,MATCH(A6194,'[1]Center of Mass'!$B$8:$B$105,0),10))^2))</f>
        <v>129.97483981250002</v>
      </c>
    </row>
    <row r="6195" spans="1:25">
      <c r="A6195" s="403" t="s">
        <v>10</v>
      </c>
      <c r="B6195" s="403" t="s">
        <v>750</v>
      </c>
      <c r="C6195" s="403" t="s">
        <v>343</v>
      </c>
      <c r="D6195" s="403" t="s">
        <v>344</v>
      </c>
      <c r="E6195" s="403" t="s">
        <v>1527</v>
      </c>
      <c r="F6195" s="403">
        <v>0</v>
      </c>
      <c r="O6195" s="403" t="s">
        <v>345</v>
      </c>
      <c r="R6195" s="403">
        <v>4</v>
      </c>
      <c r="S6195" s="403">
        <v>0.76180000000000003</v>
      </c>
      <c r="T6195" s="403">
        <v>3.673</v>
      </c>
      <c r="U6195" s="403">
        <v>-0.318</v>
      </c>
      <c r="V6195" s="403">
        <v>14.914</v>
      </c>
      <c r="W6195" s="403">
        <v>0</v>
      </c>
      <c r="X6195" s="404">
        <v>0.1171</v>
      </c>
      <c r="Y6195" s="403">
        <f>X6195+(S6195*((U6195-INDEX('[1]Center of Mass'!$B$8:$M$105,MATCH(A6195,'[1]Center of Mass'!$B$8:$B$105,0),9))^2+(V6195-INDEX('[1]Center of Mass'!$B$8:$M$105,MATCH(A6195,'[1]Center of Mass'!$B$8:$B$105,0),10))^2))</f>
        <v>378.33753934740008</v>
      </c>
    </row>
    <row r="6196" spans="1:25">
      <c r="A6196" s="403" t="s">
        <v>10</v>
      </c>
      <c r="B6196" s="403" t="s">
        <v>452</v>
      </c>
      <c r="C6196" s="403" t="s">
        <v>343</v>
      </c>
      <c r="D6196" s="403" t="s">
        <v>344</v>
      </c>
      <c r="E6196" s="403" t="s">
        <v>1527</v>
      </c>
      <c r="F6196" s="403">
        <v>0</v>
      </c>
      <c r="O6196" s="403" t="s">
        <v>345</v>
      </c>
      <c r="R6196" s="403">
        <v>4</v>
      </c>
      <c r="S6196" s="403">
        <v>1.5</v>
      </c>
      <c r="T6196" s="403">
        <v>4.9000000000000004</v>
      </c>
      <c r="U6196" s="403">
        <v>0.625</v>
      </c>
      <c r="V6196" s="403">
        <v>14.9</v>
      </c>
      <c r="W6196" s="403">
        <v>0</v>
      </c>
      <c r="X6196" s="404">
        <v>0.37530999999999998</v>
      </c>
      <c r="Y6196" s="403">
        <f>X6196+(S6196*((U6196-INDEX('[1]Center of Mass'!$B$8:$M$105,MATCH(A6196,'[1]Center of Mass'!$B$8:$B$105,0),9))^2+(V6196-INDEX('[1]Center of Mass'!$B$8:$M$105,MATCH(A6196,'[1]Center of Mass'!$B$8:$B$105,0),10))^2))</f>
        <v>684.07782100000009</v>
      </c>
    </row>
    <row r="6197" spans="1:25">
      <c r="A6197" s="403" t="s">
        <v>10</v>
      </c>
      <c r="B6197" s="403" t="s">
        <v>453</v>
      </c>
      <c r="C6197" s="403" t="s">
        <v>343</v>
      </c>
      <c r="D6197" s="403" t="s">
        <v>344</v>
      </c>
      <c r="E6197" s="403" t="s">
        <v>1527</v>
      </c>
      <c r="F6197" s="403">
        <v>0</v>
      </c>
      <c r="O6197" s="403" t="s">
        <v>345</v>
      </c>
      <c r="R6197" s="403">
        <v>4</v>
      </c>
      <c r="S6197" s="403">
        <v>1.23</v>
      </c>
      <c r="T6197" s="403">
        <v>4.45</v>
      </c>
      <c r="U6197" s="403">
        <v>1.7629999999999999</v>
      </c>
      <c r="V6197" s="403">
        <v>14.9</v>
      </c>
      <c r="W6197" s="403">
        <v>0</v>
      </c>
      <c r="X6197" s="404">
        <v>0.25529000000000002</v>
      </c>
      <c r="Y6197" s="403">
        <f>X6197+(S6197*((U6197-INDEX('[1]Center of Mass'!$B$8:$M$105,MATCH(A6197,'[1]Center of Mass'!$B$8:$B$105,0),9))^2+(V6197-INDEX('[1]Center of Mass'!$B$8:$M$105,MATCH(A6197,'[1]Center of Mass'!$B$8:$B$105,0),10))^2))</f>
        <v>503.56919654000018</v>
      </c>
    </row>
    <row r="6198" spans="1:25">
      <c r="A6198" s="403" t="s">
        <v>10</v>
      </c>
      <c r="B6198" s="403" t="s">
        <v>504</v>
      </c>
      <c r="C6198" s="403" t="s">
        <v>343</v>
      </c>
      <c r="D6198" s="403" t="s">
        <v>344</v>
      </c>
      <c r="E6198" s="403" t="s">
        <v>1527</v>
      </c>
      <c r="F6198" s="403">
        <v>0</v>
      </c>
      <c r="O6198" s="403" t="s">
        <v>345</v>
      </c>
      <c r="R6198" s="403">
        <v>4</v>
      </c>
      <c r="S6198" s="403">
        <v>1.23</v>
      </c>
      <c r="T6198" s="403">
        <v>4.45</v>
      </c>
      <c r="U6198" s="403">
        <v>2.7879999999999998</v>
      </c>
      <c r="V6198" s="403">
        <v>14.9</v>
      </c>
      <c r="W6198" s="403">
        <v>0</v>
      </c>
      <c r="X6198" s="404">
        <v>0.25529000000000002</v>
      </c>
      <c r="Y6198" s="403">
        <f>X6198+(S6198*((U6198-INDEX('[1]Center of Mass'!$B$8:$M$105,MATCH(A6198,'[1]Center of Mass'!$B$8:$B$105,0),9))^2+(V6198-INDEX('[1]Center of Mass'!$B$8:$M$105,MATCH(A6198,'[1]Center of Mass'!$B$8:$B$105,0),10))^2))</f>
        <v>454.66596479000003</v>
      </c>
    </row>
    <row r="6199" spans="1:25">
      <c r="A6199" s="403" t="s">
        <v>10</v>
      </c>
      <c r="B6199" s="403" t="s">
        <v>505</v>
      </c>
      <c r="C6199" s="403" t="s">
        <v>343</v>
      </c>
      <c r="D6199" s="403" t="s">
        <v>344</v>
      </c>
      <c r="E6199" s="403" t="s">
        <v>1527</v>
      </c>
      <c r="F6199" s="403">
        <v>0</v>
      </c>
      <c r="O6199" s="403" t="s">
        <v>345</v>
      </c>
      <c r="R6199" s="403">
        <v>4</v>
      </c>
      <c r="S6199" s="403">
        <v>1.56</v>
      </c>
      <c r="T6199" s="403">
        <v>5</v>
      </c>
      <c r="U6199" s="403">
        <v>3.95</v>
      </c>
      <c r="V6199" s="403">
        <v>14.9</v>
      </c>
      <c r="W6199" s="403">
        <v>0</v>
      </c>
      <c r="X6199" s="404">
        <v>0.40689999999999998</v>
      </c>
      <c r="Y6199" s="403">
        <f>X6199+(S6199*((U6199-INDEX('[1]Center of Mass'!$B$8:$M$105,MATCH(A6199,'[1]Center of Mass'!$B$8:$B$105,0),9))^2+(V6199-INDEX('[1]Center of Mass'!$B$8:$M$105,MATCH(A6199,'[1]Center of Mass'!$B$8:$B$105,0),10))^2))</f>
        <v>510.38345644000015</v>
      </c>
    </row>
    <row r="6200" spans="1:25">
      <c r="A6200" s="403" t="s">
        <v>10</v>
      </c>
      <c r="B6200" s="403" t="s">
        <v>506</v>
      </c>
      <c r="C6200" s="403" t="s">
        <v>343</v>
      </c>
      <c r="D6200" s="403" t="s">
        <v>344</v>
      </c>
      <c r="E6200" s="403" t="s">
        <v>1527</v>
      </c>
      <c r="F6200" s="403">
        <v>0</v>
      </c>
      <c r="O6200" s="403" t="s">
        <v>345</v>
      </c>
      <c r="R6200" s="403">
        <v>4</v>
      </c>
      <c r="S6200" s="403">
        <v>1.56</v>
      </c>
      <c r="T6200" s="403">
        <v>5</v>
      </c>
      <c r="U6200" s="403">
        <v>5.25</v>
      </c>
      <c r="V6200" s="403">
        <v>14.9</v>
      </c>
      <c r="W6200" s="403">
        <v>0</v>
      </c>
      <c r="X6200" s="404">
        <v>0.40689999999999998</v>
      </c>
      <c r="Y6200" s="403">
        <f>X6200+(S6200*((U6200-INDEX('[1]Center of Mass'!$B$8:$M$105,MATCH(A6200,'[1]Center of Mass'!$B$8:$B$105,0),9))^2+(V6200-INDEX('[1]Center of Mass'!$B$8:$M$105,MATCH(A6200,'[1]Center of Mass'!$B$8:$B$105,0),10))^2))</f>
        <v>441.14753644000012</v>
      </c>
    </row>
    <row r="6201" spans="1:25">
      <c r="A6201" s="403" t="s">
        <v>10</v>
      </c>
      <c r="B6201" s="403" t="s">
        <v>507</v>
      </c>
      <c r="C6201" s="403" t="s">
        <v>343</v>
      </c>
      <c r="D6201" s="403" t="s">
        <v>344</v>
      </c>
      <c r="E6201" s="403" t="s">
        <v>1527</v>
      </c>
      <c r="F6201" s="403">
        <v>0</v>
      </c>
      <c r="O6201" s="403" t="s">
        <v>345</v>
      </c>
      <c r="R6201" s="403">
        <v>4</v>
      </c>
      <c r="S6201" s="403">
        <v>1.56</v>
      </c>
      <c r="T6201" s="403">
        <v>5</v>
      </c>
      <c r="U6201" s="403">
        <v>6.55</v>
      </c>
      <c r="V6201" s="403">
        <v>14.9</v>
      </c>
      <c r="W6201" s="403">
        <v>0</v>
      </c>
      <c r="X6201" s="404">
        <v>0.40689999999999998</v>
      </c>
      <c r="Y6201" s="403">
        <f>X6201+(S6201*((U6201-INDEX('[1]Center of Mass'!$B$8:$M$105,MATCH(A6201,'[1]Center of Mass'!$B$8:$B$105,0),9))^2+(V6201-INDEX('[1]Center of Mass'!$B$8:$M$105,MATCH(A6201,'[1]Center of Mass'!$B$8:$B$105,0),10))^2))</f>
        <v>377.18441644000006</v>
      </c>
    </row>
    <row r="6202" spans="1:25">
      <c r="A6202" s="403" t="s">
        <v>10</v>
      </c>
      <c r="B6202" s="403" t="s">
        <v>508</v>
      </c>
      <c r="C6202" s="403" t="s">
        <v>343</v>
      </c>
      <c r="D6202" s="403" t="s">
        <v>344</v>
      </c>
      <c r="E6202" s="403" t="s">
        <v>1527</v>
      </c>
      <c r="F6202" s="403">
        <v>0</v>
      </c>
      <c r="O6202" s="403" t="s">
        <v>345</v>
      </c>
      <c r="R6202" s="403">
        <v>4</v>
      </c>
      <c r="S6202" s="403">
        <v>1.38</v>
      </c>
      <c r="T6202" s="403">
        <v>4.7</v>
      </c>
      <c r="U6202" s="403">
        <v>7.7750000000000004</v>
      </c>
      <c r="V6202" s="403">
        <v>14.9</v>
      </c>
      <c r="W6202" s="403">
        <v>0</v>
      </c>
      <c r="X6202" s="404">
        <v>0.31768999999999997</v>
      </c>
      <c r="Y6202" s="403">
        <f>X6202+(S6202*((U6202-INDEX('[1]Center of Mass'!$B$8:$M$105,MATCH(A6202,'[1]Center of Mass'!$B$8:$B$105,0),9))^2+(V6202-INDEX('[1]Center of Mass'!$B$8:$M$105,MATCH(A6202,'[1]Center of Mass'!$B$8:$B$105,0),10))^2))</f>
        <v>284.57102012000007</v>
      </c>
    </row>
    <row r="6203" spans="1:25">
      <c r="A6203" s="403" t="s">
        <v>10</v>
      </c>
      <c r="B6203" s="403" t="s">
        <v>509</v>
      </c>
      <c r="C6203" s="403" t="s">
        <v>343</v>
      </c>
      <c r="D6203" s="403" t="s">
        <v>344</v>
      </c>
      <c r="E6203" s="403" t="s">
        <v>1527</v>
      </c>
      <c r="F6203" s="403">
        <v>0</v>
      </c>
      <c r="O6203" s="403" t="s">
        <v>345</v>
      </c>
      <c r="R6203" s="403">
        <v>4</v>
      </c>
      <c r="S6203" s="403">
        <v>1.38</v>
      </c>
      <c r="T6203" s="403">
        <v>4.7</v>
      </c>
      <c r="U6203" s="403">
        <v>8.9250000000000007</v>
      </c>
      <c r="V6203" s="403">
        <v>14.9</v>
      </c>
      <c r="W6203" s="403">
        <v>0</v>
      </c>
      <c r="X6203" s="404">
        <v>0.31768999999999997</v>
      </c>
      <c r="Y6203" s="403">
        <f>X6203+(S6203*((U6203-INDEX('[1]Center of Mass'!$B$8:$M$105,MATCH(A6203,'[1]Center of Mass'!$B$8:$B$105,0),9))^2+(V6203-INDEX('[1]Center of Mass'!$B$8:$M$105,MATCH(A6203,'[1]Center of Mass'!$B$8:$B$105,0),10))^2))</f>
        <v>242.29334012000001</v>
      </c>
    </row>
    <row r="6204" spans="1:25">
      <c r="A6204" s="403" t="s">
        <v>10</v>
      </c>
      <c r="B6204" s="403" t="s">
        <v>510</v>
      </c>
      <c r="C6204" s="403" t="s">
        <v>343</v>
      </c>
      <c r="D6204" s="403" t="s">
        <v>344</v>
      </c>
      <c r="E6204" s="403" t="s">
        <v>1527</v>
      </c>
      <c r="F6204" s="403">
        <v>0</v>
      </c>
      <c r="O6204" s="403" t="s">
        <v>345</v>
      </c>
      <c r="R6204" s="403">
        <v>4</v>
      </c>
      <c r="S6204" s="403">
        <v>0.86839999999999995</v>
      </c>
      <c r="T6204" s="403">
        <v>3.851</v>
      </c>
      <c r="U6204" s="403">
        <v>-0.36199999999999999</v>
      </c>
      <c r="V6204" s="403">
        <v>16.111999999999998</v>
      </c>
      <c r="W6204" s="403">
        <v>0</v>
      </c>
      <c r="X6204" s="404">
        <v>0.14224999999999999</v>
      </c>
      <c r="Y6204" s="403">
        <f>X6204+(S6204*((U6204-INDEX('[1]Center of Mass'!$B$8:$M$105,MATCH(A6204,'[1]Center of Mass'!$B$8:$B$105,0),9))^2+(V6204-INDEX('[1]Center of Mass'!$B$8:$M$105,MATCH(A6204,'[1]Center of Mass'!$B$8:$B$105,0),10))^2))</f>
        <v>441.72108735159992</v>
      </c>
    </row>
    <row r="6205" spans="1:25">
      <c r="A6205" s="403" t="s">
        <v>10</v>
      </c>
      <c r="B6205" s="403" t="s">
        <v>511</v>
      </c>
      <c r="C6205" s="403" t="s">
        <v>343</v>
      </c>
      <c r="D6205" s="403" t="s">
        <v>344</v>
      </c>
      <c r="E6205" s="403" t="s">
        <v>1527</v>
      </c>
      <c r="F6205" s="403">
        <v>0</v>
      </c>
      <c r="O6205" s="403" t="s">
        <v>345</v>
      </c>
      <c r="R6205" s="403">
        <v>4</v>
      </c>
      <c r="S6205" s="403">
        <v>1.41</v>
      </c>
      <c r="T6205" s="403">
        <v>4.7590000000000003</v>
      </c>
      <c r="U6205" s="403">
        <v>0.58799999999999997</v>
      </c>
      <c r="V6205" s="403">
        <v>16.087</v>
      </c>
      <c r="W6205" s="403">
        <v>0</v>
      </c>
      <c r="X6205" s="404">
        <v>0.33250999999999997</v>
      </c>
      <c r="Y6205" s="403">
        <f>X6205+(S6205*((U6205-INDEX('[1]Center of Mass'!$B$8:$M$105,MATCH(A6205,'[1]Center of Mass'!$B$8:$B$105,0),9))^2+(V6205-INDEX('[1]Center of Mass'!$B$8:$M$105,MATCH(A6205,'[1]Center of Mass'!$B$8:$B$105,0),10))^2))</f>
        <v>659.22427483999991</v>
      </c>
    </row>
    <row r="6206" spans="1:25">
      <c r="A6206" s="403" t="s">
        <v>10</v>
      </c>
      <c r="B6206" s="403" t="s">
        <v>513</v>
      </c>
      <c r="C6206" s="403" t="s">
        <v>343</v>
      </c>
      <c r="D6206" s="403" t="s">
        <v>344</v>
      </c>
      <c r="E6206" s="403" t="s">
        <v>1527</v>
      </c>
      <c r="F6206" s="403">
        <v>0</v>
      </c>
      <c r="O6206" s="403" t="s">
        <v>345</v>
      </c>
      <c r="R6206" s="403">
        <v>4</v>
      </c>
      <c r="S6206" s="403">
        <v>1.2749999999999999</v>
      </c>
      <c r="T6206" s="403">
        <v>4.5369999999999999</v>
      </c>
      <c r="U6206" s="403">
        <v>1.706</v>
      </c>
      <c r="V6206" s="403">
        <v>16.106999999999999</v>
      </c>
      <c r="W6206" s="403">
        <v>0</v>
      </c>
      <c r="X6206" s="404">
        <v>0.27438000000000001</v>
      </c>
      <c r="Y6206" s="403">
        <f>X6206+(S6206*((U6206-INDEX('[1]Center of Mass'!$B$8:$M$105,MATCH(A6206,'[1]Center of Mass'!$B$8:$B$105,0),9))^2+(V6206-INDEX('[1]Center of Mass'!$B$8:$M$105,MATCH(A6206,'[1]Center of Mass'!$B$8:$B$105,0),10))^2))</f>
        <v>537.81603239999993</v>
      </c>
    </row>
    <row r="6207" spans="1:25">
      <c r="A6207" s="403" t="s">
        <v>10</v>
      </c>
      <c r="B6207" s="403" t="s">
        <v>364</v>
      </c>
      <c r="C6207" s="403" t="s">
        <v>343</v>
      </c>
      <c r="D6207" s="403" t="s">
        <v>344</v>
      </c>
      <c r="E6207" s="403" t="s">
        <v>1527</v>
      </c>
      <c r="F6207" s="403">
        <v>0</v>
      </c>
      <c r="O6207" s="403" t="s">
        <v>345</v>
      </c>
      <c r="R6207" s="403">
        <v>4</v>
      </c>
      <c r="S6207" s="403">
        <v>1.2749999999999999</v>
      </c>
      <c r="T6207" s="403">
        <v>4.5270000000000001</v>
      </c>
      <c r="U6207" s="403">
        <v>2.7690000000000001</v>
      </c>
      <c r="V6207" s="403">
        <v>16.106999999999999</v>
      </c>
      <c r="W6207" s="403">
        <v>0</v>
      </c>
      <c r="X6207" s="404">
        <v>0.27317999999999998</v>
      </c>
      <c r="Y6207" s="403">
        <f>X6207+(S6207*((U6207-INDEX('[1]Center of Mass'!$B$8:$M$105,MATCH(A6207,'[1]Center of Mass'!$B$8:$B$105,0),9))^2+(V6207-INDEX('[1]Center of Mass'!$B$8:$M$105,MATCH(A6207,'[1]Center of Mass'!$B$8:$B$105,0),10))^2))</f>
        <v>485.14012627500011</v>
      </c>
    </row>
    <row r="6208" spans="1:25">
      <c r="A6208" s="403" t="s">
        <v>10</v>
      </c>
      <c r="B6208" s="403" t="s">
        <v>365</v>
      </c>
      <c r="C6208" s="403" t="s">
        <v>343</v>
      </c>
      <c r="D6208" s="403" t="s">
        <v>344</v>
      </c>
      <c r="E6208" s="403" t="s">
        <v>1527</v>
      </c>
      <c r="F6208" s="403">
        <v>0</v>
      </c>
      <c r="O6208" s="403" t="s">
        <v>345</v>
      </c>
      <c r="R6208" s="403">
        <v>4</v>
      </c>
      <c r="S6208" s="403">
        <v>1.56</v>
      </c>
      <c r="T6208" s="403">
        <v>5</v>
      </c>
      <c r="U6208" s="403">
        <v>3.95</v>
      </c>
      <c r="V6208" s="403">
        <v>16.100000000000001</v>
      </c>
      <c r="W6208" s="403">
        <v>0</v>
      </c>
      <c r="X6208" s="404">
        <v>0.40689999999999998</v>
      </c>
      <c r="Y6208" s="403">
        <f>X6208+(S6208*((U6208-INDEX('[1]Center of Mass'!$B$8:$M$105,MATCH(A6208,'[1]Center of Mass'!$B$8:$B$105,0),9))^2+(V6208-INDEX('[1]Center of Mass'!$B$8:$M$105,MATCH(A6208,'[1]Center of Mass'!$B$8:$B$105,0),10))^2))</f>
        <v>526.08204844000011</v>
      </c>
    </row>
    <row r="6209" spans="1:25">
      <c r="A6209" s="403" t="s">
        <v>10</v>
      </c>
      <c r="B6209" s="403" t="s">
        <v>366</v>
      </c>
      <c r="C6209" s="403" t="s">
        <v>343</v>
      </c>
      <c r="D6209" s="403" t="s">
        <v>344</v>
      </c>
      <c r="E6209" s="403" t="s">
        <v>1527</v>
      </c>
      <c r="F6209" s="403">
        <v>0</v>
      </c>
      <c r="O6209" s="403" t="s">
        <v>345</v>
      </c>
      <c r="R6209" s="403">
        <v>4</v>
      </c>
      <c r="S6209" s="403">
        <v>1.56</v>
      </c>
      <c r="T6209" s="403">
        <v>5</v>
      </c>
      <c r="U6209" s="403">
        <v>5.25</v>
      </c>
      <c r="V6209" s="403">
        <v>16.100000000000001</v>
      </c>
      <c r="W6209" s="403">
        <v>0</v>
      </c>
      <c r="X6209" s="404">
        <v>0.40689999999999998</v>
      </c>
      <c r="Y6209" s="403">
        <f>X6209+(S6209*((U6209-INDEX('[1]Center of Mass'!$B$8:$M$105,MATCH(A6209,'[1]Center of Mass'!$B$8:$B$105,0),9))^2+(V6209-INDEX('[1]Center of Mass'!$B$8:$M$105,MATCH(A6209,'[1]Center of Mass'!$B$8:$B$105,0),10))^2))</f>
        <v>456.84612844000009</v>
      </c>
    </row>
    <row r="6210" spans="1:25">
      <c r="A6210" s="403" t="s">
        <v>10</v>
      </c>
      <c r="B6210" s="403" t="s">
        <v>367</v>
      </c>
      <c r="C6210" s="403" t="s">
        <v>343</v>
      </c>
      <c r="D6210" s="403" t="s">
        <v>344</v>
      </c>
      <c r="E6210" s="403" t="s">
        <v>1527</v>
      </c>
      <c r="F6210" s="403">
        <v>0</v>
      </c>
      <c r="O6210" s="403" t="s">
        <v>345</v>
      </c>
      <c r="R6210" s="403">
        <v>4</v>
      </c>
      <c r="S6210" s="403">
        <v>1.56</v>
      </c>
      <c r="T6210" s="403">
        <v>5</v>
      </c>
      <c r="U6210" s="403">
        <v>6.55</v>
      </c>
      <c r="V6210" s="403">
        <v>16.100000000000001</v>
      </c>
      <c r="W6210" s="403">
        <v>0</v>
      </c>
      <c r="X6210" s="404">
        <v>0.40689999999999998</v>
      </c>
      <c r="Y6210" s="403">
        <f>X6210+(S6210*((U6210-INDEX('[1]Center of Mass'!$B$8:$M$105,MATCH(A6210,'[1]Center of Mass'!$B$8:$B$105,0),9))^2+(V6210-INDEX('[1]Center of Mass'!$B$8:$M$105,MATCH(A6210,'[1]Center of Mass'!$B$8:$B$105,0),10))^2))</f>
        <v>392.88300844000008</v>
      </c>
    </row>
    <row r="6211" spans="1:25">
      <c r="A6211" s="403" t="s">
        <v>10</v>
      </c>
      <c r="B6211" s="403" t="s">
        <v>368</v>
      </c>
      <c r="C6211" s="403" t="s">
        <v>343</v>
      </c>
      <c r="D6211" s="403" t="s">
        <v>344</v>
      </c>
      <c r="E6211" s="403" t="s">
        <v>1527</v>
      </c>
      <c r="F6211" s="403">
        <v>0</v>
      </c>
      <c r="O6211" s="403" t="s">
        <v>345</v>
      </c>
      <c r="R6211" s="403">
        <v>4</v>
      </c>
      <c r="S6211" s="403">
        <v>1.38</v>
      </c>
      <c r="T6211" s="403">
        <v>4.7</v>
      </c>
      <c r="U6211" s="403">
        <v>7.7750000000000004</v>
      </c>
      <c r="V6211" s="403">
        <v>16.100000000000001</v>
      </c>
      <c r="W6211" s="403">
        <v>0</v>
      </c>
      <c r="X6211" s="404">
        <v>0.31768999999999997</v>
      </c>
      <c r="Y6211" s="403">
        <f>X6211+(S6211*((U6211-INDEX('[1]Center of Mass'!$B$8:$M$105,MATCH(A6211,'[1]Center of Mass'!$B$8:$B$105,0),9))^2+(V6211-INDEX('[1]Center of Mass'!$B$8:$M$105,MATCH(A6211,'[1]Center of Mass'!$B$8:$B$105,0),10))^2))</f>
        <v>298.45823612000009</v>
      </c>
    </row>
    <row r="6212" spans="1:25">
      <c r="A6212" s="403" t="s">
        <v>10</v>
      </c>
      <c r="B6212" s="403" t="s">
        <v>369</v>
      </c>
      <c r="C6212" s="403" t="s">
        <v>343</v>
      </c>
      <c r="D6212" s="403" t="s">
        <v>344</v>
      </c>
      <c r="E6212" s="403" t="s">
        <v>1527</v>
      </c>
      <c r="F6212" s="403">
        <v>0</v>
      </c>
      <c r="O6212" s="403" t="s">
        <v>345</v>
      </c>
      <c r="R6212" s="403">
        <v>4</v>
      </c>
      <c r="S6212" s="403">
        <v>1.38</v>
      </c>
      <c r="T6212" s="403">
        <v>4.7</v>
      </c>
      <c r="U6212" s="403">
        <v>8.9250000000000007</v>
      </c>
      <c r="V6212" s="403">
        <v>16.100000000000001</v>
      </c>
      <c r="W6212" s="403">
        <v>0</v>
      </c>
      <c r="X6212" s="404">
        <v>0.31768999999999997</v>
      </c>
      <c r="Y6212" s="403">
        <f>X6212+(S6212*((U6212-INDEX('[1]Center of Mass'!$B$8:$M$105,MATCH(A6212,'[1]Center of Mass'!$B$8:$B$105,0),9))^2+(V6212-INDEX('[1]Center of Mass'!$B$8:$M$105,MATCH(A6212,'[1]Center of Mass'!$B$8:$B$105,0),10))^2))</f>
        <v>256.18055612000006</v>
      </c>
    </row>
    <row r="6213" spans="1:25">
      <c r="A6213" s="403" t="s">
        <v>10</v>
      </c>
      <c r="B6213" s="403" t="s">
        <v>370</v>
      </c>
      <c r="C6213" s="403" t="s">
        <v>343</v>
      </c>
      <c r="D6213" s="403" t="s">
        <v>344</v>
      </c>
      <c r="E6213" s="403" t="s">
        <v>1527</v>
      </c>
      <c r="F6213" s="403">
        <v>0</v>
      </c>
      <c r="O6213" s="403" t="s">
        <v>345</v>
      </c>
      <c r="R6213" s="403">
        <v>4</v>
      </c>
      <c r="S6213" s="403">
        <v>1.2</v>
      </c>
      <c r="T6213" s="403">
        <v>4.4000000000000004</v>
      </c>
      <c r="U6213" s="403">
        <v>10</v>
      </c>
      <c r="V6213" s="403">
        <v>16.100000000000001</v>
      </c>
      <c r="W6213" s="403">
        <v>0</v>
      </c>
      <c r="X6213" s="404">
        <v>0.24399999999999999</v>
      </c>
      <c r="Y6213" s="403">
        <f>X6213+(S6213*((U6213-INDEX('[1]Center of Mass'!$B$8:$M$105,MATCH(A6213,'[1]Center of Mass'!$B$8:$B$105,0),9))^2+(V6213-INDEX('[1]Center of Mass'!$B$8:$M$105,MATCH(A6213,'[1]Center of Mass'!$B$8:$B$105,0),10))^2))</f>
        <v>191.23809880000005</v>
      </c>
    </row>
    <row r="6214" spans="1:25">
      <c r="A6214" s="403" t="s">
        <v>10</v>
      </c>
      <c r="B6214" s="403" t="s">
        <v>371</v>
      </c>
      <c r="C6214" s="403" t="s">
        <v>343</v>
      </c>
      <c r="D6214" s="403" t="s">
        <v>344</v>
      </c>
      <c r="E6214" s="403" t="s">
        <v>1527</v>
      </c>
      <c r="F6214" s="403">
        <v>0</v>
      </c>
      <c r="O6214" s="403" t="s">
        <v>345</v>
      </c>
      <c r="R6214" s="403">
        <v>4</v>
      </c>
      <c r="S6214" s="403">
        <v>0.72</v>
      </c>
      <c r="T6214" s="403">
        <v>3.6</v>
      </c>
      <c r="U6214" s="403">
        <v>10.8</v>
      </c>
      <c r="V6214" s="403">
        <v>16.100000000000001</v>
      </c>
      <c r="W6214" s="403">
        <v>0</v>
      </c>
      <c r="X6214" s="404">
        <v>0.108</v>
      </c>
      <c r="Y6214" s="403">
        <f>X6214+(S6214*((U6214-INDEX('[1]Center of Mass'!$B$8:$M$105,MATCH(A6214,'[1]Center of Mass'!$B$8:$B$105,0),9))^2+(V6214-INDEX('[1]Center of Mass'!$B$8:$M$105,MATCH(A6214,'[1]Center of Mass'!$B$8:$B$105,0),10))^2))</f>
        <v>101.72141928000002</v>
      </c>
    </row>
    <row r="6215" spans="1:25">
      <c r="A6215" s="403" t="s">
        <v>10</v>
      </c>
      <c r="B6215" s="403" t="s">
        <v>454</v>
      </c>
      <c r="C6215" s="403" t="s">
        <v>343</v>
      </c>
      <c r="D6215" s="403" t="s">
        <v>344</v>
      </c>
      <c r="E6215" s="403" t="s">
        <v>1527</v>
      </c>
      <c r="F6215" s="403">
        <v>0</v>
      </c>
      <c r="O6215" s="403" t="s">
        <v>345</v>
      </c>
      <c r="R6215" s="403">
        <v>4</v>
      </c>
      <c r="S6215" s="403">
        <v>1.92</v>
      </c>
      <c r="T6215" s="403">
        <v>5.6</v>
      </c>
      <c r="U6215" s="403">
        <v>11.9</v>
      </c>
      <c r="V6215" s="403">
        <v>16.100000000000001</v>
      </c>
      <c r="W6215" s="403">
        <v>0</v>
      </c>
      <c r="X6215" s="404">
        <v>0.64</v>
      </c>
      <c r="Y6215" s="403">
        <f>X6215+(S6215*((U6215-INDEX('[1]Center of Mass'!$B$8:$M$105,MATCH(A6215,'[1]Center of Mass'!$B$8:$B$105,0),9))^2+(V6215-INDEX('[1]Center of Mass'!$B$8:$M$105,MATCH(A6215,'[1]Center of Mass'!$B$8:$B$105,0),10))^2))</f>
        <v>228.01743808000006</v>
      </c>
    </row>
    <row r="6216" spans="1:25">
      <c r="A6216" s="403" t="s">
        <v>10</v>
      </c>
      <c r="B6216" s="403" t="s">
        <v>761</v>
      </c>
      <c r="C6216" s="403" t="s">
        <v>343</v>
      </c>
      <c r="D6216" s="403" t="s">
        <v>344</v>
      </c>
      <c r="E6216" s="403" t="s">
        <v>1527</v>
      </c>
      <c r="F6216" s="403">
        <v>0</v>
      </c>
      <c r="O6216" s="403" t="s">
        <v>345</v>
      </c>
      <c r="R6216" s="403">
        <v>4</v>
      </c>
      <c r="S6216" s="403">
        <v>1.0178</v>
      </c>
      <c r="T6216" s="403">
        <v>4.1319999999999997</v>
      </c>
      <c r="U6216" s="403">
        <v>-0.40799999999999997</v>
      </c>
      <c r="V6216" s="403">
        <v>17.337</v>
      </c>
      <c r="W6216" s="403">
        <v>0</v>
      </c>
      <c r="X6216" s="404">
        <v>0.18898999999999999</v>
      </c>
      <c r="Y6216" s="403">
        <f>X6216+(S6216*((U6216-INDEX('[1]Center of Mass'!$B$8:$M$105,MATCH(A6216,'[1]Center of Mass'!$B$8:$B$105,0),9))^2+(V6216-INDEX('[1]Center of Mass'!$B$8:$M$105,MATCH(A6216,'[1]Center of Mass'!$B$8:$B$105,0),10))^2))</f>
        <v>533.3115959152002</v>
      </c>
    </row>
    <row r="6217" spans="1:25">
      <c r="A6217" s="403" t="s">
        <v>10</v>
      </c>
      <c r="B6217" s="403" t="s">
        <v>379</v>
      </c>
      <c r="C6217" s="403" t="s">
        <v>343</v>
      </c>
      <c r="D6217" s="403" t="s">
        <v>344</v>
      </c>
      <c r="E6217" s="403" t="s">
        <v>1527</v>
      </c>
      <c r="F6217" s="403">
        <v>0</v>
      </c>
      <c r="O6217" s="403" t="s">
        <v>345</v>
      </c>
      <c r="R6217" s="403">
        <v>4</v>
      </c>
      <c r="S6217" s="403">
        <v>1.375</v>
      </c>
      <c r="T6217" s="403">
        <v>4.7</v>
      </c>
      <c r="U6217" s="403">
        <v>0.55000000000000004</v>
      </c>
      <c r="V6217" s="403">
        <v>17.324999999999999</v>
      </c>
      <c r="W6217" s="403">
        <v>0</v>
      </c>
      <c r="X6217" s="404">
        <v>0.31768000000000002</v>
      </c>
      <c r="Y6217" s="403">
        <f>X6217+(S6217*((U6217-INDEX('[1]Center of Mass'!$B$8:$M$105,MATCH(A6217,'[1]Center of Mass'!$B$8:$B$105,0),9))^2+(V6217-INDEX('[1]Center of Mass'!$B$8:$M$105,MATCH(A6217,'[1]Center of Mass'!$B$8:$B$105,0),10))^2))</f>
        <v>663.43992550000007</v>
      </c>
    </row>
    <row r="6218" spans="1:25">
      <c r="A6218" s="403" t="s">
        <v>10</v>
      </c>
      <c r="B6218" s="403" t="s">
        <v>380</v>
      </c>
      <c r="C6218" s="403" t="s">
        <v>343</v>
      </c>
      <c r="D6218" s="403" t="s">
        <v>344</v>
      </c>
      <c r="E6218" s="403" t="s">
        <v>1527</v>
      </c>
      <c r="F6218" s="403">
        <v>0</v>
      </c>
      <c r="O6218" s="403" t="s">
        <v>345</v>
      </c>
      <c r="R6218" s="403">
        <v>4</v>
      </c>
      <c r="S6218" s="403">
        <v>1.375</v>
      </c>
      <c r="T6218" s="403">
        <v>4.7</v>
      </c>
      <c r="U6218" s="403">
        <v>1.65</v>
      </c>
      <c r="V6218" s="403">
        <v>17.324999999999999</v>
      </c>
      <c r="W6218" s="403">
        <v>0</v>
      </c>
      <c r="X6218" s="404">
        <v>0.31768000000000002</v>
      </c>
      <c r="Y6218" s="403">
        <f>X6218+(S6218*((U6218-INDEX('[1]Center of Mass'!$B$8:$M$105,MATCH(A6218,'[1]Center of Mass'!$B$8:$B$105,0),9))^2+(V6218-INDEX('[1]Center of Mass'!$B$8:$M$105,MATCH(A6218,'[1]Center of Mass'!$B$8:$B$105,0),10))^2))</f>
        <v>601.2156755000002</v>
      </c>
    </row>
    <row r="6219" spans="1:25">
      <c r="A6219" s="403" t="s">
        <v>10</v>
      </c>
      <c r="B6219" s="403" t="s">
        <v>516</v>
      </c>
      <c r="C6219" s="403" t="s">
        <v>343</v>
      </c>
      <c r="D6219" s="403" t="s">
        <v>344</v>
      </c>
      <c r="E6219" s="403" t="s">
        <v>1527</v>
      </c>
      <c r="F6219" s="403">
        <v>0</v>
      </c>
      <c r="O6219" s="403" t="s">
        <v>345</v>
      </c>
      <c r="R6219" s="403">
        <v>4</v>
      </c>
      <c r="S6219" s="403">
        <v>1.375</v>
      </c>
      <c r="T6219" s="403">
        <v>4.7</v>
      </c>
      <c r="U6219" s="403">
        <v>2.75</v>
      </c>
      <c r="V6219" s="403">
        <v>17.324999999999999</v>
      </c>
      <c r="W6219" s="403">
        <v>0</v>
      </c>
      <c r="X6219" s="404">
        <v>0.31768000000000002</v>
      </c>
      <c r="Y6219" s="403">
        <f>X6219+(S6219*((U6219-INDEX('[1]Center of Mass'!$B$8:$M$105,MATCH(A6219,'[1]Center of Mass'!$B$8:$B$105,0),9))^2+(V6219-INDEX('[1]Center of Mass'!$B$8:$M$105,MATCH(A6219,'[1]Center of Mass'!$B$8:$B$105,0),10))^2))</f>
        <v>542.31892550000009</v>
      </c>
    </row>
    <row r="6220" spans="1:25">
      <c r="A6220" s="403" t="s">
        <v>10</v>
      </c>
      <c r="B6220" s="403" t="s">
        <v>518</v>
      </c>
      <c r="C6220" s="403" t="s">
        <v>343</v>
      </c>
      <c r="D6220" s="403" t="s">
        <v>344</v>
      </c>
      <c r="E6220" s="403" t="s">
        <v>1527</v>
      </c>
      <c r="F6220" s="403">
        <v>0</v>
      </c>
      <c r="O6220" s="403" t="s">
        <v>345</v>
      </c>
      <c r="R6220" s="403">
        <v>4</v>
      </c>
      <c r="S6220" s="403">
        <v>1.625</v>
      </c>
      <c r="T6220" s="403">
        <v>5.0999999999999996</v>
      </c>
      <c r="U6220" s="403">
        <v>3.95</v>
      </c>
      <c r="V6220" s="403">
        <v>17.324999999999999</v>
      </c>
      <c r="W6220" s="403">
        <v>0</v>
      </c>
      <c r="X6220" s="404">
        <v>0.44044</v>
      </c>
      <c r="Y6220" s="403">
        <f>X6220+(S6220*((U6220-INDEX('[1]Center of Mass'!$B$8:$M$105,MATCH(A6220,'[1]Center of Mass'!$B$8:$B$105,0),9))^2+(V6220-INDEX('[1]Center of Mass'!$B$8:$M$105,MATCH(A6220,'[1]Center of Mass'!$B$8:$B$105,0),10))^2))</f>
        <v>569.53936650000003</v>
      </c>
    </row>
    <row r="6221" spans="1:25">
      <c r="A6221" s="403" t="s">
        <v>10</v>
      </c>
      <c r="B6221" s="403" t="s">
        <v>520</v>
      </c>
      <c r="C6221" s="403" t="s">
        <v>343</v>
      </c>
      <c r="D6221" s="403" t="s">
        <v>344</v>
      </c>
      <c r="E6221" s="403" t="s">
        <v>1527</v>
      </c>
      <c r="F6221" s="403">
        <v>0</v>
      </c>
      <c r="O6221" s="403" t="s">
        <v>345</v>
      </c>
      <c r="R6221" s="403">
        <v>4</v>
      </c>
      <c r="S6221" s="403">
        <v>1.625</v>
      </c>
      <c r="T6221" s="403">
        <v>5.0999999999999996</v>
      </c>
      <c r="U6221" s="403">
        <v>5.25</v>
      </c>
      <c r="V6221" s="403">
        <v>17.324999999999999</v>
      </c>
      <c r="W6221" s="403">
        <v>0</v>
      </c>
      <c r="X6221" s="404">
        <v>0.44044</v>
      </c>
      <c r="Y6221" s="403">
        <f>X6221+(S6221*((U6221-INDEX('[1]Center of Mass'!$B$8:$M$105,MATCH(A6221,'[1]Center of Mass'!$B$8:$B$105,0),9))^2+(V6221-INDEX('[1]Center of Mass'!$B$8:$M$105,MATCH(A6221,'[1]Center of Mass'!$B$8:$B$105,0),10))^2))</f>
        <v>497.4186165000001</v>
      </c>
    </row>
    <row r="6222" spans="1:25">
      <c r="A6222" s="403" t="s">
        <v>10</v>
      </c>
      <c r="B6222" s="403" t="s">
        <v>563</v>
      </c>
      <c r="C6222" s="403" t="s">
        <v>343</v>
      </c>
      <c r="D6222" s="403" t="s">
        <v>344</v>
      </c>
      <c r="E6222" s="403" t="s">
        <v>1527</v>
      </c>
      <c r="F6222" s="403">
        <v>0</v>
      </c>
      <c r="O6222" s="403" t="s">
        <v>345</v>
      </c>
      <c r="R6222" s="403">
        <v>4</v>
      </c>
      <c r="S6222" s="403">
        <v>1.625</v>
      </c>
      <c r="T6222" s="403">
        <v>5.0999999999999996</v>
      </c>
      <c r="U6222" s="403">
        <v>6.55</v>
      </c>
      <c r="V6222" s="403">
        <v>17.324999999999999</v>
      </c>
      <c r="W6222" s="403">
        <v>0</v>
      </c>
      <c r="X6222" s="404">
        <v>0.44044</v>
      </c>
      <c r="Y6222" s="403">
        <f>X6222+(S6222*((U6222-INDEX('[1]Center of Mass'!$B$8:$M$105,MATCH(A6222,'[1]Center of Mass'!$B$8:$B$105,0),9))^2+(V6222-INDEX('[1]Center of Mass'!$B$8:$M$105,MATCH(A6222,'[1]Center of Mass'!$B$8:$B$105,0),10))^2))</f>
        <v>430.79036650000006</v>
      </c>
    </row>
    <row r="6223" spans="1:25">
      <c r="A6223" s="403" t="s">
        <v>10</v>
      </c>
      <c r="B6223" s="403" t="s">
        <v>854</v>
      </c>
      <c r="C6223" s="403" t="s">
        <v>343</v>
      </c>
      <c r="D6223" s="403" t="s">
        <v>344</v>
      </c>
      <c r="E6223" s="403" t="s">
        <v>1527</v>
      </c>
      <c r="F6223" s="403">
        <v>0</v>
      </c>
      <c r="O6223" s="403" t="s">
        <v>345</v>
      </c>
      <c r="R6223" s="403">
        <v>4</v>
      </c>
      <c r="S6223" s="403">
        <v>1.4375</v>
      </c>
      <c r="T6223" s="403">
        <v>4.8</v>
      </c>
      <c r="U6223" s="403">
        <v>7.7750000000000004</v>
      </c>
      <c r="V6223" s="403">
        <v>17.324999999999999</v>
      </c>
      <c r="W6223" s="403">
        <v>0</v>
      </c>
      <c r="X6223" s="404">
        <v>0.34560000000000002</v>
      </c>
      <c r="Y6223" s="403">
        <f>X6223+(S6223*((U6223-INDEX('[1]Center of Mass'!$B$8:$M$105,MATCH(A6223,'[1]Center of Mass'!$B$8:$B$105,0),9))^2+(V6223-INDEX('[1]Center of Mass'!$B$8:$M$105,MATCH(A6223,'[1]Center of Mass'!$B$8:$B$105,0),10))^2))</f>
        <v>329.94616418750002</v>
      </c>
    </row>
    <row r="6224" spans="1:25">
      <c r="A6224" s="403" t="s">
        <v>10</v>
      </c>
      <c r="B6224" s="403" t="s">
        <v>565</v>
      </c>
      <c r="C6224" s="403" t="s">
        <v>343</v>
      </c>
      <c r="D6224" s="403" t="s">
        <v>344</v>
      </c>
      <c r="E6224" s="403" t="s">
        <v>1527</v>
      </c>
      <c r="F6224" s="403">
        <v>0</v>
      </c>
      <c r="O6224" s="403" t="s">
        <v>345</v>
      </c>
      <c r="R6224" s="403">
        <v>4</v>
      </c>
      <c r="S6224" s="403">
        <v>1.4375</v>
      </c>
      <c r="T6224" s="403">
        <v>4.8</v>
      </c>
      <c r="U6224" s="403">
        <v>8.9250000000000007</v>
      </c>
      <c r="V6224" s="403">
        <v>17.324999999999999</v>
      </c>
      <c r="W6224" s="403">
        <v>0</v>
      </c>
      <c r="X6224" s="404">
        <v>0.34560000000000002</v>
      </c>
      <c r="Y6224" s="403">
        <f>X6224+(S6224*((U6224-INDEX('[1]Center of Mass'!$B$8:$M$105,MATCH(A6224,'[1]Center of Mass'!$B$8:$B$105,0),9))^2+(V6224-INDEX('[1]Center of Mass'!$B$8:$M$105,MATCH(A6224,'[1]Center of Mass'!$B$8:$B$105,0),10))^2))</f>
        <v>285.90691418749998</v>
      </c>
    </row>
    <row r="6225" spans="1:25">
      <c r="A6225" s="403" t="s">
        <v>10</v>
      </c>
      <c r="B6225" s="403" t="s">
        <v>855</v>
      </c>
      <c r="C6225" s="403" t="s">
        <v>343</v>
      </c>
      <c r="D6225" s="403" t="s">
        <v>344</v>
      </c>
      <c r="E6225" s="403" t="s">
        <v>1527</v>
      </c>
      <c r="F6225" s="403">
        <v>0</v>
      </c>
      <c r="O6225" s="403" t="s">
        <v>345</v>
      </c>
      <c r="R6225" s="403">
        <v>4</v>
      </c>
      <c r="S6225" s="403">
        <v>1.25</v>
      </c>
      <c r="T6225" s="403">
        <v>4.5</v>
      </c>
      <c r="U6225" s="403">
        <v>10</v>
      </c>
      <c r="V6225" s="403">
        <v>17.324999999999999</v>
      </c>
      <c r="W6225" s="403">
        <v>0</v>
      </c>
      <c r="X6225" s="404">
        <v>0.26693</v>
      </c>
      <c r="Y6225" s="403">
        <f>X6225+(S6225*((U6225-INDEX('[1]Center of Mass'!$B$8:$M$105,MATCH(A6225,'[1]Center of Mass'!$B$8:$B$105,0),9))^2+(V6225-INDEX('[1]Center of Mass'!$B$8:$M$105,MATCH(A6225,'[1]Center of Mass'!$B$8:$B$105,0),10))^2))</f>
        <v>215.77346000000006</v>
      </c>
    </row>
    <row r="6226" spans="1:25">
      <c r="A6226" s="403" t="s">
        <v>10</v>
      </c>
      <c r="B6226" s="403" t="s">
        <v>767</v>
      </c>
      <c r="C6226" s="403" t="s">
        <v>343</v>
      </c>
      <c r="D6226" s="403" t="s">
        <v>344</v>
      </c>
      <c r="E6226" s="403" t="s">
        <v>1527</v>
      </c>
      <c r="F6226" s="403">
        <v>0</v>
      </c>
      <c r="O6226" s="403" t="s">
        <v>345</v>
      </c>
      <c r="R6226" s="403">
        <v>4</v>
      </c>
      <c r="S6226" s="403">
        <v>1.1335</v>
      </c>
      <c r="T6226" s="403">
        <v>4.3170000000000002</v>
      </c>
      <c r="U6226" s="403">
        <v>-0.45400000000000001</v>
      </c>
      <c r="V6226" s="403">
        <v>18.585999999999999</v>
      </c>
      <c r="W6226" s="403">
        <v>0</v>
      </c>
      <c r="X6226" s="404">
        <v>0.22552</v>
      </c>
      <c r="Y6226" s="403">
        <f>X6226+(S6226*((U6226-INDEX('[1]Center of Mass'!$B$8:$M$105,MATCH(A6226,'[1]Center of Mass'!$B$8:$B$105,0),9))^2+(V6226-INDEX('[1]Center of Mass'!$B$8:$M$105,MATCH(A6226,'[1]Center of Mass'!$B$8:$B$105,0),10))^2))</f>
        <v>615.09850846949996</v>
      </c>
    </row>
    <row r="6227" spans="1:25">
      <c r="A6227" s="403" t="s">
        <v>10</v>
      </c>
      <c r="B6227" s="403" t="s">
        <v>768</v>
      </c>
      <c r="C6227" s="403" t="s">
        <v>343</v>
      </c>
      <c r="D6227" s="403" t="s">
        <v>344</v>
      </c>
      <c r="E6227" s="403" t="s">
        <v>1527</v>
      </c>
      <c r="F6227" s="403">
        <v>0</v>
      </c>
      <c r="O6227" s="403" t="s">
        <v>345</v>
      </c>
      <c r="R6227" s="403">
        <v>4</v>
      </c>
      <c r="S6227" s="403">
        <v>1.375</v>
      </c>
      <c r="T6227" s="403">
        <v>4.7</v>
      </c>
      <c r="U6227" s="403">
        <v>0.55000000000000004</v>
      </c>
      <c r="V6227" s="403">
        <v>18.574999999999999</v>
      </c>
      <c r="W6227" s="403">
        <v>0</v>
      </c>
      <c r="X6227" s="404">
        <v>0.31768000000000002</v>
      </c>
      <c r="Y6227" s="403">
        <f>X6227+(S6227*((U6227-INDEX('[1]Center of Mass'!$B$8:$M$105,MATCH(A6227,'[1]Center of Mass'!$B$8:$B$105,0),9))^2+(V6227-INDEX('[1]Center of Mass'!$B$8:$M$105,MATCH(A6227,'[1]Center of Mass'!$B$8:$B$105,0),10))^2))</f>
        <v>686.27523800000006</v>
      </c>
    </row>
    <row r="6228" spans="1:25">
      <c r="A6228" s="403" t="s">
        <v>10</v>
      </c>
      <c r="B6228" s="403" t="s">
        <v>769</v>
      </c>
      <c r="C6228" s="403" t="s">
        <v>343</v>
      </c>
      <c r="D6228" s="403" t="s">
        <v>344</v>
      </c>
      <c r="E6228" s="403" t="s">
        <v>1527</v>
      </c>
      <c r="F6228" s="403">
        <v>0</v>
      </c>
      <c r="O6228" s="403" t="s">
        <v>345</v>
      </c>
      <c r="R6228" s="403">
        <v>4</v>
      </c>
      <c r="S6228" s="403">
        <v>1.375</v>
      </c>
      <c r="T6228" s="403">
        <v>4.7</v>
      </c>
      <c r="U6228" s="403">
        <v>1.65</v>
      </c>
      <c r="V6228" s="403">
        <v>18.574999999999999</v>
      </c>
      <c r="W6228" s="403">
        <v>0</v>
      </c>
      <c r="X6228" s="404">
        <v>0.31768000000000002</v>
      </c>
      <c r="Y6228" s="403">
        <f>X6228+(S6228*((U6228-INDEX('[1]Center of Mass'!$B$8:$M$105,MATCH(A6228,'[1]Center of Mass'!$B$8:$B$105,0),9))^2+(V6228-INDEX('[1]Center of Mass'!$B$8:$M$105,MATCH(A6228,'[1]Center of Mass'!$B$8:$B$105,0),10))^2))</f>
        <v>624.05098800000019</v>
      </c>
    </row>
    <row r="6229" spans="1:25">
      <c r="A6229" s="403" t="s">
        <v>10</v>
      </c>
      <c r="B6229" s="403" t="s">
        <v>770</v>
      </c>
      <c r="C6229" s="403" t="s">
        <v>343</v>
      </c>
      <c r="D6229" s="403" t="s">
        <v>344</v>
      </c>
      <c r="E6229" s="403" t="s">
        <v>1527</v>
      </c>
      <c r="F6229" s="403">
        <v>0</v>
      </c>
      <c r="O6229" s="403" t="s">
        <v>345</v>
      </c>
      <c r="R6229" s="403">
        <v>4</v>
      </c>
      <c r="S6229" s="403">
        <v>1.375</v>
      </c>
      <c r="T6229" s="403">
        <v>4.7</v>
      </c>
      <c r="U6229" s="403">
        <v>2.75</v>
      </c>
      <c r="V6229" s="403">
        <v>18.574999999999999</v>
      </c>
      <c r="W6229" s="403">
        <v>0</v>
      </c>
      <c r="X6229" s="404">
        <v>0.31768000000000002</v>
      </c>
      <c r="Y6229" s="403">
        <f>X6229+(S6229*((U6229-INDEX('[1]Center of Mass'!$B$8:$M$105,MATCH(A6229,'[1]Center of Mass'!$B$8:$B$105,0),9))^2+(V6229-INDEX('[1]Center of Mass'!$B$8:$M$105,MATCH(A6229,'[1]Center of Mass'!$B$8:$B$105,0),10))^2))</f>
        <v>565.15423800000008</v>
      </c>
    </row>
    <row r="6230" spans="1:25">
      <c r="A6230" s="403" t="s">
        <v>10</v>
      </c>
      <c r="B6230" s="403" t="s">
        <v>772</v>
      </c>
      <c r="C6230" s="403" t="s">
        <v>343</v>
      </c>
      <c r="D6230" s="403" t="s">
        <v>344</v>
      </c>
      <c r="E6230" s="403" t="s">
        <v>1527</v>
      </c>
      <c r="F6230" s="403">
        <v>0</v>
      </c>
      <c r="O6230" s="403" t="s">
        <v>345</v>
      </c>
      <c r="R6230" s="403">
        <v>4</v>
      </c>
      <c r="S6230" s="403">
        <v>1.625</v>
      </c>
      <c r="T6230" s="403">
        <v>5.0999999999999996</v>
      </c>
      <c r="U6230" s="403">
        <v>3.95</v>
      </c>
      <c r="V6230" s="403">
        <v>18.574999999999999</v>
      </c>
      <c r="W6230" s="403">
        <v>0</v>
      </c>
      <c r="X6230" s="404">
        <v>0.44044</v>
      </c>
      <c r="Y6230" s="403">
        <f>X6230+(S6230*((U6230-INDEX('[1]Center of Mass'!$B$8:$M$105,MATCH(A6230,'[1]Center of Mass'!$B$8:$B$105,0),9))^2+(V6230-INDEX('[1]Center of Mass'!$B$8:$M$105,MATCH(A6230,'[1]Center of Mass'!$B$8:$B$105,0),10))^2))</f>
        <v>596.52655400000003</v>
      </c>
    </row>
    <row r="6231" spans="1:25">
      <c r="A6231" s="403" t="s">
        <v>10</v>
      </c>
      <c r="B6231" s="403" t="s">
        <v>774</v>
      </c>
      <c r="C6231" s="403" t="s">
        <v>343</v>
      </c>
      <c r="D6231" s="403" t="s">
        <v>344</v>
      </c>
      <c r="E6231" s="403" t="s">
        <v>1527</v>
      </c>
      <c r="F6231" s="403">
        <v>0</v>
      </c>
      <c r="O6231" s="403" t="s">
        <v>345</v>
      </c>
      <c r="R6231" s="403">
        <v>4</v>
      </c>
      <c r="S6231" s="403">
        <v>1.625</v>
      </c>
      <c r="T6231" s="403">
        <v>5.0999999999999996</v>
      </c>
      <c r="U6231" s="403">
        <v>5.25</v>
      </c>
      <c r="V6231" s="403">
        <v>18.574999999999999</v>
      </c>
      <c r="W6231" s="403">
        <v>0</v>
      </c>
      <c r="X6231" s="404">
        <v>0.44044</v>
      </c>
      <c r="Y6231" s="403">
        <f>X6231+(S6231*((U6231-INDEX('[1]Center of Mass'!$B$8:$M$105,MATCH(A6231,'[1]Center of Mass'!$B$8:$B$105,0),9))^2+(V6231-INDEX('[1]Center of Mass'!$B$8:$M$105,MATCH(A6231,'[1]Center of Mass'!$B$8:$B$105,0),10))^2))</f>
        <v>524.4058040000001</v>
      </c>
    </row>
    <row r="6232" spans="1:25">
      <c r="A6232" s="403" t="s">
        <v>10</v>
      </c>
      <c r="B6232" s="403" t="s">
        <v>776</v>
      </c>
      <c r="C6232" s="403" t="s">
        <v>343</v>
      </c>
      <c r="D6232" s="403" t="s">
        <v>344</v>
      </c>
      <c r="E6232" s="403" t="s">
        <v>1527</v>
      </c>
      <c r="F6232" s="403">
        <v>0</v>
      </c>
      <c r="O6232" s="403" t="s">
        <v>345</v>
      </c>
      <c r="R6232" s="403">
        <v>4</v>
      </c>
      <c r="S6232" s="403">
        <v>1.625</v>
      </c>
      <c r="T6232" s="403">
        <v>5.0999999999999996</v>
      </c>
      <c r="U6232" s="403">
        <v>6.55</v>
      </c>
      <c r="V6232" s="403">
        <v>18.574999999999999</v>
      </c>
      <c r="W6232" s="403">
        <v>0</v>
      </c>
      <c r="X6232" s="404">
        <v>0.44044</v>
      </c>
      <c r="Y6232" s="403">
        <f>X6232+(S6232*((U6232-INDEX('[1]Center of Mass'!$B$8:$M$105,MATCH(A6232,'[1]Center of Mass'!$B$8:$B$105,0),9))^2+(V6232-INDEX('[1]Center of Mass'!$B$8:$M$105,MATCH(A6232,'[1]Center of Mass'!$B$8:$B$105,0),10))^2))</f>
        <v>457.77755400000001</v>
      </c>
    </row>
    <row r="6233" spans="1:25">
      <c r="A6233" s="403" t="s">
        <v>10</v>
      </c>
      <c r="B6233" s="403" t="s">
        <v>778</v>
      </c>
      <c r="C6233" s="403" t="s">
        <v>343</v>
      </c>
      <c r="D6233" s="403" t="s">
        <v>344</v>
      </c>
      <c r="E6233" s="403" t="s">
        <v>1527</v>
      </c>
      <c r="F6233" s="403">
        <v>0</v>
      </c>
      <c r="O6233" s="403" t="s">
        <v>345</v>
      </c>
      <c r="R6233" s="403">
        <v>4</v>
      </c>
      <c r="S6233" s="403">
        <v>1.4375</v>
      </c>
      <c r="T6233" s="403">
        <v>4.8</v>
      </c>
      <c r="U6233" s="403">
        <v>7.7750000000000004</v>
      </c>
      <c r="V6233" s="403">
        <v>18.574999999999999</v>
      </c>
      <c r="W6233" s="403">
        <v>0</v>
      </c>
      <c r="X6233" s="404">
        <v>0.34560000000000002</v>
      </c>
      <c r="Y6233" s="403">
        <f>X6233+(S6233*((U6233-INDEX('[1]Center of Mass'!$B$8:$M$105,MATCH(A6233,'[1]Center of Mass'!$B$8:$B$105,0),9))^2+(V6233-INDEX('[1]Center of Mass'!$B$8:$M$105,MATCH(A6233,'[1]Center of Mass'!$B$8:$B$105,0),10))^2))</f>
        <v>353.81944543750001</v>
      </c>
    </row>
    <row r="6234" spans="1:25">
      <c r="A6234" s="403" t="s">
        <v>10</v>
      </c>
      <c r="B6234" s="403" t="s">
        <v>779</v>
      </c>
      <c r="C6234" s="403" t="s">
        <v>343</v>
      </c>
      <c r="D6234" s="403" t="s">
        <v>344</v>
      </c>
      <c r="E6234" s="403" t="s">
        <v>1527</v>
      </c>
      <c r="F6234" s="403">
        <v>0</v>
      </c>
      <c r="O6234" s="403" t="s">
        <v>345</v>
      </c>
      <c r="R6234" s="403">
        <v>4</v>
      </c>
      <c r="S6234" s="403">
        <v>1.4375</v>
      </c>
      <c r="T6234" s="403">
        <v>4.8</v>
      </c>
      <c r="U6234" s="403">
        <v>8.9250000000000007</v>
      </c>
      <c r="V6234" s="403">
        <v>18.574999999999999</v>
      </c>
      <c r="W6234" s="403">
        <v>0</v>
      </c>
      <c r="X6234" s="404">
        <v>0.34560000000000002</v>
      </c>
      <c r="Y6234" s="403">
        <f>X6234+(S6234*((U6234-INDEX('[1]Center of Mass'!$B$8:$M$105,MATCH(A6234,'[1]Center of Mass'!$B$8:$B$105,0),9))^2+(V6234-INDEX('[1]Center of Mass'!$B$8:$M$105,MATCH(A6234,'[1]Center of Mass'!$B$8:$B$105,0),10))^2))</f>
        <v>309.78019543749997</v>
      </c>
    </row>
    <row r="6235" spans="1:25">
      <c r="A6235" s="403" t="s">
        <v>10</v>
      </c>
      <c r="B6235" s="403" t="s">
        <v>780</v>
      </c>
      <c r="C6235" s="403" t="s">
        <v>343</v>
      </c>
      <c r="D6235" s="403" t="s">
        <v>344</v>
      </c>
      <c r="E6235" s="403" t="s">
        <v>1527</v>
      </c>
      <c r="F6235" s="403">
        <v>0</v>
      </c>
      <c r="O6235" s="403" t="s">
        <v>345</v>
      </c>
      <c r="R6235" s="403">
        <v>4</v>
      </c>
      <c r="S6235" s="403">
        <v>1.25</v>
      </c>
      <c r="T6235" s="403">
        <v>4.5</v>
      </c>
      <c r="U6235" s="403">
        <v>10</v>
      </c>
      <c r="V6235" s="403">
        <v>18.574999999999999</v>
      </c>
      <c r="W6235" s="403">
        <v>0</v>
      </c>
      <c r="X6235" s="404">
        <v>0.26693</v>
      </c>
      <c r="Y6235" s="403">
        <f>X6235+(S6235*((U6235-INDEX('[1]Center of Mass'!$B$8:$M$105,MATCH(A6235,'[1]Center of Mass'!$B$8:$B$105,0),9))^2+(V6235-INDEX('[1]Center of Mass'!$B$8:$M$105,MATCH(A6235,'[1]Center of Mass'!$B$8:$B$105,0),10))^2))</f>
        <v>236.53283500000003</v>
      </c>
    </row>
    <row r="6236" spans="1:25">
      <c r="A6236" s="403" t="s">
        <v>10</v>
      </c>
      <c r="B6236" s="403" t="s">
        <v>787</v>
      </c>
      <c r="C6236" s="403" t="s">
        <v>343</v>
      </c>
      <c r="D6236" s="403" t="s">
        <v>344</v>
      </c>
      <c r="E6236" s="403" t="s">
        <v>1527</v>
      </c>
      <c r="F6236" s="403">
        <v>0</v>
      </c>
      <c r="O6236" s="403" t="s">
        <v>345</v>
      </c>
      <c r="R6236" s="403">
        <v>4</v>
      </c>
      <c r="S6236" s="403">
        <v>0.92169999999999996</v>
      </c>
      <c r="T6236" s="403">
        <v>3.8439999999999999</v>
      </c>
      <c r="U6236" s="403">
        <v>-0.49399999999999999</v>
      </c>
      <c r="V6236" s="403">
        <v>19.672000000000001</v>
      </c>
      <c r="W6236" s="403">
        <v>0</v>
      </c>
      <c r="X6236" s="404">
        <v>0.14197000000000001</v>
      </c>
      <c r="Y6236" s="403">
        <f>X6236+(S6236*((U6236-INDEX('[1]Center of Mass'!$B$8:$M$105,MATCH(A6236,'[1]Center of Mass'!$B$8:$B$105,0),9))^2+(V6236-INDEX('[1]Center of Mass'!$B$8:$M$105,MATCH(A6236,'[1]Center of Mass'!$B$8:$B$105,0),10))^2))</f>
        <v>517.41486872569999</v>
      </c>
    </row>
    <row r="6237" spans="1:25">
      <c r="A6237" s="403" t="s">
        <v>10</v>
      </c>
      <c r="B6237" s="403" t="s">
        <v>788</v>
      </c>
      <c r="C6237" s="403" t="s">
        <v>343</v>
      </c>
      <c r="D6237" s="403" t="s">
        <v>344</v>
      </c>
      <c r="E6237" s="403" t="s">
        <v>1527</v>
      </c>
      <c r="F6237" s="403">
        <v>0</v>
      </c>
      <c r="O6237" s="403" t="s">
        <v>345</v>
      </c>
      <c r="R6237" s="403">
        <v>4</v>
      </c>
      <c r="S6237" s="403">
        <v>1.0266999999999999</v>
      </c>
      <c r="T6237" s="403">
        <v>4.0670000000000002</v>
      </c>
      <c r="U6237" s="403">
        <v>0.55000000000000004</v>
      </c>
      <c r="V6237" s="403">
        <v>19.667000000000002</v>
      </c>
      <c r="W6237" s="403">
        <v>0</v>
      </c>
      <c r="X6237" s="404">
        <v>0.17805000000000001</v>
      </c>
      <c r="Y6237" s="403">
        <f>X6237+(S6237*((U6237-INDEX('[1]Center of Mass'!$B$8:$M$105,MATCH(A6237,'[1]Center of Mass'!$B$8:$B$105,0),9))^2+(V6237-INDEX('[1]Center of Mass'!$B$8:$M$105,MATCH(A6237,'[1]Center of Mass'!$B$8:$B$105,0),10))^2))</f>
        <v>529.89775480000003</v>
      </c>
    </row>
    <row r="6238" spans="1:25">
      <c r="A6238" s="403" t="s">
        <v>10</v>
      </c>
      <c r="B6238" s="403" t="s">
        <v>789</v>
      </c>
      <c r="C6238" s="403" t="s">
        <v>343</v>
      </c>
      <c r="D6238" s="403" t="s">
        <v>344</v>
      </c>
      <c r="E6238" s="403" t="s">
        <v>1527</v>
      </c>
      <c r="F6238" s="403">
        <v>0</v>
      </c>
      <c r="O6238" s="403" t="s">
        <v>345</v>
      </c>
      <c r="R6238" s="403">
        <v>4</v>
      </c>
      <c r="S6238" s="403">
        <v>1.0266999999999999</v>
      </c>
      <c r="T6238" s="403">
        <v>4.0670000000000002</v>
      </c>
      <c r="U6238" s="403">
        <v>1.65</v>
      </c>
      <c r="V6238" s="403">
        <v>19.667000000000002</v>
      </c>
      <c r="W6238" s="403">
        <v>0</v>
      </c>
      <c r="X6238" s="404">
        <v>0.17805000000000001</v>
      </c>
      <c r="Y6238" s="403">
        <f>X6238+(S6238*((U6238-INDEX('[1]Center of Mass'!$B$8:$M$105,MATCH(A6238,'[1]Center of Mass'!$B$8:$B$105,0),9))^2+(V6238-INDEX('[1]Center of Mass'!$B$8:$M$105,MATCH(A6238,'[1]Center of Mass'!$B$8:$B$105,0),10))^2))</f>
        <v>483.43547300000012</v>
      </c>
    </row>
    <row r="6239" spans="1:25">
      <c r="A6239" s="403" t="s">
        <v>10</v>
      </c>
      <c r="B6239" s="403" t="s">
        <v>790</v>
      </c>
      <c r="C6239" s="403" t="s">
        <v>343</v>
      </c>
      <c r="D6239" s="403" t="s">
        <v>344</v>
      </c>
      <c r="E6239" s="403" t="s">
        <v>1527</v>
      </c>
      <c r="F6239" s="403">
        <v>0</v>
      </c>
      <c r="O6239" s="403" t="s">
        <v>345</v>
      </c>
      <c r="R6239" s="403">
        <v>4</v>
      </c>
      <c r="S6239" s="403">
        <v>1.0266999999999999</v>
      </c>
      <c r="T6239" s="403">
        <v>4.0670000000000002</v>
      </c>
      <c r="U6239" s="403">
        <v>2.75</v>
      </c>
      <c r="V6239" s="403">
        <v>19.667000000000002</v>
      </c>
      <c r="W6239" s="403">
        <v>0</v>
      </c>
      <c r="X6239" s="404">
        <v>0.17805000000000001</v>
      </c>
      <c r="Y6239" s="403">
        <f>X6239+(S6239*((U6239-INDEX('[1]Center of Mass'!$B$8:$M$105,MATCH(A6239,'[1]Center of Mass'!$B$8:$B$105,0),9))^2+(V6239-INDEX('[1]Center of Mass'!$B$8:$M$105,MATCH(A6239,'[1]Center of Mass'!$B$8:$B$105,0),10))^2))</f>
        <v>439.45780520000005</v>
      </c>
    </row>
    <row r="6240" spans="1:25">
      <c r="A6240" s="403" t="s">
        <v>10</v>
      </c>
      <c r="B6240" s="403" t="s">
        <v>792</v>
      </c>
      <c r="C6240" s="403" t="s">
        <v>343</v>
      </c>
      <c r="D6240" s="403" t="s">
        <v>344</v>
      </c>
      <c r="E6240" s="403" t="s">
        <v>1527</v>
      </c>
      <c r="F6240" s="403">
        <v>0</v>
      </c>
      <c r="O6240" s="403" t="s">
        <v>345</v>
      </c>
      <c r="R6240" s="403">
        <v>4</v>
      </c>
      <c r="S6240" s="403">
        <v>1.0617000000000001</v>
      </c>
      <c r="T6240" s="403">
        <v>4.1970000000000001</v>
      </c>
      <c r="U6240" s="403">
        <v>3.8730000000000002</v>
      </c>
      <c r="V6240" s="403">
        <v>19.643999999999998</v>
      </c>
      <c r="W6240" s="403">
        <v>0</v>
      </c>
      <c r="X6240" s="404">
        <v>0.19567999999999999</v>
      </c>
      <c r="Y6240" s="403">
        <f>X6240+(S6240*((U6240-INDEX('[1]Center of Mass'!$B$8:$M$105,MATCH(A6240,'[1]Center of Mass'!$B$8:$B$105,0),9))^2+(V6240-INDEX('[1]Center of Mass'!$B$8:$M$105,MATCH(A6240,'[1]Center of Mass'!$B$8:$B$105,0),10))^2))</f>
        <v>410.26539060260006</v>
      </c>
    </row>
    <row r="6241" spans="1:25">
      <c r="A6241" s="403" t="s">
        <v>10</v>
      </c>
      <c r="B6241" s="403" t="s">
        <v>793</v>
      </c>
      <c r="C6241" s="403" t="s">
        <v>343</v>
      </c>
      <c r="D6241" s="403" t="s">
        <v>344</v>
      </c>
      <c r="E6241" s="403" t="s">
        <v>1527</v>
      </c>
      <c r="F6241" s="403">
        <v>0</v>
      </c>
      <c r="O6241" s="403" t="s">
        <v>345</v>
      </c>
      <c r="R6241" s="403">
        <v>4</v>
      </c>
      <c r="S6241" s="403">
        <v>0.45500000000000002</v>
      </c>
      <c r="T6241" s="403">
        <v>3.101</v>
      </c>
      <c r="U6241" s="403">
        <v>4.7080000000000002</v>
      </c>
      <c r="V6241" s="403">
        <v>19.821999999999999</v>
      </c>
      <c r="W6241" s="403">
        <v>0</v>
      </c>
      <c r="X6241" s="404">
        <v>4.0710000000000003E-2</v>
      </c>
      <c r="Y6241" s="403">
        <f>X6241+(S6241*((U6241-INDEX('[1]Center of Mass'!$B$8:$M$105,MATCH(A6241,'[1]Center of Mass'!$B$8:$B$105,0),9))^2+(V6241-INDEX('[1]Center of Mass'!$B$8:$M$105,MATCH(A6241,'[1]Center of Mass'!$B$8:$B$105,0),10))^2))</f>
        <v>163.93838439500004</v>
      </c>
    </row>
    <row r="6242" spans="1:25">
      <c r="A6242" s="403" t="s">
        <v>10</v>
      </c>
      <c r="B6242" s="403" t="s">
        <v>891</v>
      </c>
      <c r="C6242" s="403" t="s">
        <v>343</v>
      </c>
      <c r="D6242" s="403" t="s">
        <v>344</v>
      </c>
      <c r="E6242" s="403" t="s">
        <v>1527</v>
      </c>
      <c r="F6242" s="403">
        <v>0</v>
      </c>
      <c r="O6242" s="403" t="s">
        <v>345</v>
      </c>
      <c r="R6242" s="403">
        <v>4</v>
      </c>
      <c r="S6242" s="403">
        <v>1.0617000000000001</v>
      </c>
      <c r="T6242" s="403">
        <v>4.4009999999999998</v>
      </c>
      <c r="U6242" s="403">
        <v>5.4820000000000002</v>
      </c>
      <c r="V6242" s="403">
        <v>19.643999999999998</v>
      </c>
      <c r="W6242" s="403">
        <v>0</v>
      </c>
      <c r="X6242" s="404">
        <v>0.21424000000000001</v>
      </c>
      <c r="Y6242" s="403">
        <f>X6242+(S6242*((U6242-INDEX('[1]Center of Mass'!$B$8:$M$105,MATCH(A6242,'[1]Center of Mass'!$B$8:$B$105,0),9))^2+(V6242-INDEX('[1]Center of Mass'!$B$8:$M$105,MATCH(A6242,'[1]Center of Mass'!$B$8:$B$105,0),10))^2))</f>
        <v>352.22821453210014</v>
      </c>
    </row>
    <row r="6243" spans="1:25">
      <c r="A6243" s="403" t="s">
        <v>10</v>
      </c>
      <c r="B6243" s="403" t="s">
        <v>858</v>
      </c>
      <c r="C6243" s="403" t="s">
        <v>343</v>
      </c>
      <c r="D6243" s="403" t="s">
        <v>344</v>
      </c>
      <c r="E6243" s="403" t="s">
        <v>1527</v>
      </c>
      <c r="F6243" s="403">
        <v>0</v>
      </c>
      <c r="O6243" s="403" t="s">
        <v>345</v>
      </c>
      <c r="R6243" s="403">
        <v>4</v>
      </c>
      <c r="S6243" s="403">
        <v>1.0617000000000001</v>
      </c>
      <c r="T6243" s="403">
        <v>4.1970000000000001</v>
      </c>
      <c r="U6243" s="403">
        <v>6.6269999999999998</v>
      </c>
      <c r="V6243" s="403">
        <v>19.643999999999998</v>
      </c>
      <c r="W6243" s="403">
        <v>0</v>
      </c>
      <c r="X6243" s="404">
        <v>0.19567999999999999</v>
      </c>
      <c r="Y6243" s="403">
        <f>X6243+(S6243*((U6243-INDEX('[1]Center of Mass'!$B$8:$M$105,MATCH(A6243,'[1]Center of Mass'!$B$8:$B$105,0),9))^2+(V6243-INDEX('[1]Center of Mass'!$B$8:$M$105,MATCH(A6243,'[1]Center of Mass'!$B$8:$B$105,0),10))^2))</f>
        <v>314.24379869060004</v>
      </c>
    </row>
    <row r="6244" spans="1:25">
      <c r="A6244" s="403" t="s">
        <v>10</v>
      </c>
      <c r="B6244" s="403" t="s">
        <v>567</v>
      </c>
      <c r="C6244" s="403" t="s">
        <v>343</v>
      </c>
      <c r="D6244" s="403" t="s">
        <v>344</v>
      </c>
      <c r="E6244" s="403" t="s">
        <v>1527</v>
      </c>
      <c r="F6244" s="403">
        <v>0</v>
      </c>
      <c r="O6244" s="403" t="s">
        <v>345</v>
      </c>
      <c r="R6244" s="403">
        <v>4</v>
      </c>
      <c r="S6244" s="403">
        <v>1.1433</v>
      </c>
      <c r="T6244" s="403">
        <v>4.3289999999999997</v>
      </c>
      <c r="U6244" s="403">
        <v>7.8129999999999997</v>
      </c>
      <c r="V6244" s="403">
        <v>19.675999999999998</v>
      </c>
      <c r="W6244" s="403">
        <v>0</v>
      </c>
      <c r="X6244" s="404">
        <v>0.22694</v>
      </c>
      <c r="Y6244" s="403">
        <f>X6244+(S6244*((U6244-INDEX('[1]Center of Mass'!$B$8:$M$105,MATCH(A6244,'[1]Center of Mass'!$B$8:$B$105,0),9))^2+(V6244-INDEX('[1]Center of Mass'!$B$8:$M$105,MATCH(A6244,'[1]Center of Mass'!$B$8:$B$105,0),10))^2))</f>
        <v>299.83626221300005</v>
      </c>
    </row>
    <row r="6245" spans="1:25">
      <c r="A6245" s="403" t="s">
        <v>10</v>
      </c>
      <c r="B6245" s="403" t="s">
        <v>522</v>
      </c>
      <c r="C6245" s="403" t="s">
        <v>343</v>
      </c>
      <c r="D6245" s="403" t="s">
        <v>344</v>
      </c>
      <c r="E6245" s="403" t="s">
        <v>1527</v>
      </c>
      <c r="F6245" s="403">
        <v>0</v>
      </c>
      <c r="O6245" s="403" t="s">
        <v>345</v>
      </c>
      <c r="R6245" s="403">
        <v>4</v>
      </c>
      <c r="S6245" s="403">
        <v>1.0033000000000001</v>
      </c>
      <c r="T6245" s="403">
        <v>4.0289999999999999</v>
      </c>
      <c r="U6245" s="403">
        <v>8.9619999999999997</v>
      </c>
      <c r="V6245" s="403">
        <v>19.655999999999999</v>
      </c>
      <c r="W6245" s="403">
        <v>0</v>
      </c>
      <c r="X6245" s="404">
        <v>0.17027999999999999</v>
      </c>
      <c r="Y6245" s="403">
        <f>X6245+(S6245*((U6245-INDEX('[1]Center of Mass'!$B$8:$M$105,MATCH(A6245,'[1]Center of Mass'!$B$8:$B$105,0),9))^2+(V6245-INDEX('[1]Center of Mass'!$B$8:$M$105,MATCH(A6245,'[1]Center of Mass'!$B$8:$B$105,0),10))^2))</f>
        <v>232.13230191450003</v>
      </c>
    </row>
    <row r="6246" spans="1:25">
      <c r="A6246" s="403" t="s">
        <v>10</v>
      </c>
      <c r="B6246" s="403" t="s">
        <v>523</v>
      </c>
      <c r="C6246" s="403" t="s">
        <v>343</v>
      </c>
      <c r="D6246" s="403" t="s">
        <v>344</v>
      </c>
      <c r="E6246" s="403" t="s">
        <v>1527</v>
      </c>
      <c r="F6246" s="403">
        <v>0</v>
      </c>
      <c r="O6246" s="403" t="s">
        <v>345</v>
      </c>
      <c r="R6246" s="403">
        <v>4</v>
      </c>
      <c r="S6246" s="403">
        <v>0.93330000000000002</v>
      </c>
      <c r="T6246" s="403">
        <v>3.867</v>
      </c>
      <c r="U6246" s="403">
        <v>10</v>
      </c>
      <c r="V6246" s="403">
        <v>19.667000000000002</v>
      </c>
      <c r="W6246" s="403">
        <v>0</v>
      </c>
      <c r="X6246" s="404">
        <v>0.14552999999999999</v>
      </c>
      <c r="Y6246" s="403">
        <f>X6246+(S6246*((U6246-INDEX('[1]Center of Mass'!$B$8:$M$105,MATCH(A6246,'[1]Center of Mass'!$B$8:$B$105,0),9))^2+(V6246-INDEX('[1]Center of Mass'!$B$8:$M$105,MATCH(A6246,'[1]Center of Mass'!$B$8:$B$105,0),10))^2))</f>
        <v>192.47859405000008</v>
      </c>
    </row>
    <row r="6247" spans="1:25">
      <c r="A6247" s="403" t="s">
        <v>10</v>
      </c>
      <c r="B6247" s="403" t="s">
        <v>1528</v>
      </c>
      <c r="C6247" s="403" t="s">
        <v>343</v>
      </c>
      <c r="D6247" s="403" t="s">
        <v>344</v>
      </c>
      <c r="E6247" s="403" t="s">
        <v>1527</v>
      </c>
      <c r="F6247" s="403">
        <v>0</v>
      </c>
      <c r="O6247" s="403" t="s">
        <v>345</v>
      </c>
      <c r="R6247" s="403">
        <v>4</v>
      </c>
      <c r="S6247" s="403">
        <v>0.98619999999999997</v>
      </c>
      <c r="T6247" s="403">
        <v>3.9820000000000002</v>
      </c>
      <c r="U6247" s="403">
        <v>-0.52800000000000002</v>
      </c>
      <c r="V6247" s="403">
        <v>20.605</v>
      </c>
      <c r="W6247" s="403">
        <v>0</v>
      </c>
      <c r="X6247" s="404">
        <v>0.16350000000000001</v>
      </c>
      <c r="Y6247" s="403">
        <f>X6247+(S6247*((U6247-INDEX('[1]Center of Mass'!$B$8:$M$105,MATCH(A6247,'[1]Center of Mass'!$B$8:$B$105,0),9))^2+(V6247-INDEX('[1]Center of Mass'!$B$8:$M$105,MATCH(A6247,'[1]Center of Mass'!$B$8:$B$105,0),10))^2))</f>
        <v>571.37449268960006</v>
      </c>
    </row>
    <row r="6248" spans="1:25">
      <c r="A6248" s="403" t="s">
        <v>10</v>
      </c>
      <c r="B6248" s="403" t="s">
        <v>387</v>
      </c>
      <c r="C6248" s="403" t="s">
        <v>343</v>
      </c>
      <c r="D6248" s="403" t="s">
        <v>344</v>
      </c>
      <c r="E6248" s="403" t="s">
        <v>1527</v>
      </c>
      <c r="F6248" s="403">
        <v>0</v>
      </c>
      <c r="O6248" s="403" t="s">
        <v>345</v>
      </c>
      <c r="R6248" s="403">
        <v>4</v>
      </c>
      <c r="S6248" s="403">
        <v>1.0266999999999999</v>
      </c>
      <c r="T6248" s="403">
        <v>4.0670000000000002</v>
      </c>
      <c r="U6248" s="403">
        <v>0.55000000000000004</v>
      </c>
      <c r="V6248" s="403">
        <v>20.6</v>
      </c>
      <c r="W6248" s="403">
        <v>0</v>
      </c>
      <c r="X6248" s="404">
        <v>0.17805000000000001</v>
      </c>
      <c r="Y6248" s="403">
        <f>X6248+(S6248*((U6248-INDEX('[1]Center of Mass'!$B$8:$M$105,MATCH(A6248,'[1]Center of Mass'!$B$8:$B$105,0),9))^2+(V6248-INDEX('[1]Center of Mass'!$B$8:$M$105,MATCH(A6248,'[1]Center of Mass'!$B$8:$B$105,0),10))^2))</f>
        <v>546.80775944829998</v>
      </c>
    </row>
    <row r="6249" spans="1:25">
      <c r="A6249" s="403" t="s">
        <v>10</v>
      </c>
      <c r="B6249" s="403" t="s">
        <v>388</v>
      </c>
      <c r="C6249" s="403" t="s">
        <v>343</v>
      </c>
      <c r="D6249" s="403" t="s">
        <v>344</v>
      </c>
      <c r="E6249" s="403" t="s">
        <v>1527</v>
      </c>
      <c r="F6249" s="403">
        <v>0</v>
      </c>
      <c r="O6249" s="403" t="s">
        <v>345</v>
      </c>
      <c r="R6249" s="403">
        <v>4</v>
      </c>
      <c r="S6249" s="403">
        <v>1.0266999999999999</v>
      </c>
      <c r="T6249" s="403">
        <v>4.0670000000000002</v>
      </c>
      <c r="U6249" s="403">
        <v>1.65</v>
      </c>
      <c r="V6249" s="403">
        <v>20.6</v>
      </c>
      <c r="W6249" s="403">
        <v>0</v>
      </c>
      <c r="X6249" s="404">
        <v>0.17805000000000001</v>
      </c>
      <c r="Y6249" s="403">
        <f>X6249+(S6249*((U6249-INDEX('[1]Center of Mass'!$B$8:$M$105,MATCH(A6249,'[1]Center of Mass'!$B$8:$B$105,0),9))^2+(V6249-INDEX('[1]Center of Mass'!$B$8:$M$105,MATCH(A6249,'[1]Center of Mass'!$B$8:$B$105,0),10))^2))</f>
        <v>500.34547764830012</v>
      </c>
    </row>
    <row r="6250" spans="1:25">
      <c r="A6250" s="403" t="s">
        <v>10</v>
      </c>
      <c r="B6250" s="403" t="s">
        <v>389</v>
      </c>
      <c r="C6250" s="403" t="s">
        <v>343</v>
      </c>
      <c r="D6250" s="403" t="s">
        <v>344</v>
      </c>
      <c r="E6250" s="403" t="s">
        <v>1527</v>
      </c>
      <c r="F6250" s="403">
        <v>0</v>
      </c>
      <c r="O6250" s="403" t="s">
        <v>345</v>
      </c>
      <c r="R6250" s="403">
        <v>4</v>
      </c>
      <c r="S6250" s="403">
        <v>1.0266999999999999</v>
      </c>
      <c r="T6250" s="403">
        <v>4.0670000000000002</v>
      </c>
      <c r="U6250" s="403">
        <v>2.75</v>
      </c>
      <c r="V6250" s="403">
        <v>20.6</v>
      </c>
      <c r="W6250" s="403">
        <v>0</v>
      </c>
      <c r="X6250" s="404">
        <v>0.17805000000000001</v>
      </c>
      <c r="Y6250" s="403">
        <f>X6250+(S6250*((U6250-INDEX('[1]Center of Mass'!$B$8:$M$105,MATCH(A6250,'[1]Center of Mass'!$B$8:$B$105,0),9))^2+(V6250-INDEX('[1]Center of Mass'!$B$8:$M$105,MATCH(A6250,'[1]Center of Mass'!$B$8:$B$105,0),10))^2))</f>
        <v>456.36780984830006</v>
      </c>
    </row>
    <row r="6251" spans="1:25">
      <c r="A6251" s="403" t="s">
        <v>10</v>
      </c>
      <c r="B6251" s="403" t="s">
        <v>390</v>
      </c>
      <c r="C6251" s="403" t="s">
        <v>343</v>
      </c>
      <c r="D6251" s="403" t="s">
        <v>344</v>
      </c>
      <c r="E6251" s="403" t="s">
        <v>1527</v>
      </c>
      <c r="F6251" s="403">
        <v>0</v>
      </c>
      <c r="O6251" s="403" t="s">
        <v>345</v>
      </c>
      <c r="R6251" s="403">
        <v>4</v>
      </c>
      <c r="S6251" s="403">
        <v>0.91</v>
      </c>
      <c r="T6251" s="403">
        <v>3.8170000000000002</v>
      </c>
      <c r="U6251" s="403">
        <v>3.7879999999999998</v>
      </c>
      <c r="V6251" s="403">
        <v>20.6</v>
      </c>
      <c r="W6251" s="403">
        <v>0</v>
      </c>
      <c r="X6251" s="404">
        <v>0.13815</v>
      </c>
      <c r="Y6251" s="403">
        <f>X6251+(S6251*((U6251-INDEX('[1]Center of Mass'!$B$8:$M$105,MATCH(A6251,'[1]Center of Mass'!$B$8:$B$105,0),9))^2+(V6251-INDEX('[1]Center of Mass'!$B$8:$M$105,MATCH(A6251,'[1]Center of Mass'!$B$8:$B$105,0),10))^2))</f>
        <v>369.71260343000012</v>
      </c>
    </row>
    <row r="6252" spans="1:25">
      <c r="A6252" s="403" t="s">
        <v>10</v>
      </c>
      <c r="B6252" s="403" t="s">
        <v>455</v>
      </c>
      <c r="C6252" s="403" t="s">
        <v>343</v>
      </c>
      <c r="D6252" s="403" t="s">
        <v>344</v>
      </c>
      <c r="E6252" s="403" t="s">
        <v>1527</v>
      </c>
      <c r="F6252" s="403">
        <v>0</v>
      </c>
      <c r="O6252" s="403" t="s">
        <v>345</v>
      </c>
      <c r="R6252" s="403">
        <v>4</v>
      </c>
      <c r="S6252" s="403">
        <v>0.91</v>
      </c>
      <c r="T6252" s="403">
        <v>3.8170000000000002</v>
      </c>
      <c r="U6252" s="403">
        <v>4.7629999999999999</v>
      </c>
      <c r="V6252" s="403">
        <v>20.6</v>
      </c>
      <c r="W6252" s="403">
        <v>0</v>
      </c>
      <c r="X6252" s="404">
        <v>0.13815</v>
      </c>
      <c r="Y6252" s="403">
        <f>X6252+(S6252*((U6252-INDEX('[1]Center of Mass'!$B$8:$M$105,MATCH(A6252,'[1]Center of Mass'!$B$8:$B$105,0),9))^2+(V6252-INDEX('[1]Center of Mass'!$B$8:$M$105,MATCH(A6252,'[1]Center of Mass'!$B$8:$B$105,0),10))^2))</f>
        <v>338.8460631800001</v>
      </c>
    </row>
    <row r="6253" spans="1:25">
      <c r="A6253" s="403" t="s">
        <v>10</v>
      </c>
      <c r="B6253" s="403" t="s">
        <v>391</v>
      </c>
      <c r="C6253" s="403" t="s">
        <v>343</v>
      </c>
      <c r="D6253" s="403" t="s">
        <v>344</v>
      </c>
      <c r="E6253" s="403" t="s">
        <v>1527</v>
      </c>
      <c r="F6253" s="403">
        <v>0</v>
      </c>
      <c r="O6253" s="403" t="s">
        <v>345</v>
      </c>
      <c r="R6253" s="403">
        <v>4</v>
      </c>
      <c r="S6253" s="403">
        <v>0.91</v>
      </c>
      <c r="T6253" s="403">
        <v>3.8170000000000002</v>
      </c>
      <c r="U6253" s="403">
        <v>5.7380000000000004</v>
      </c>
      <c r="V6253" s="403">
        <v>20.6</v>
      </c>
      <c r="W6253" s="403">
        <v>0</v>
      </c>
      <c r="X6253" s="404">
        <v>0.13815</v>
      </c>
      <c r="Y6253" s="403">
        <f>X6253+(S6253*((U6253-INDEX('[1]Center of Mass'!$B$8:$M$105,MATCH(A6253,'[1]Center of Mass'!$B$8:$B$105,0),9))^2+(V6253-INDEX('[1]Center of Mass'!$B$8:$M$105,MATCH(A6253,'[1]Center of Mass'!$B$8:$B$105,0),10))^2))</f>
        <v>309.7096604300001</v>
      </c>
    </row>
    <row r="6254" spans="1:25">
      <c r="A6254" s="403" t="s">
        <v>10</v>
      </c>
      <c r="B6254" s="403" t="s">
        <v>392</v>
      </c>
      <c r="C6254" s="403" t="s">
        <v>343</v>
      </c>
      <c r="D6254" s="403" t="s">
        <v>344</v>
      </c>
      <c r="E6254" s="403" t="s">
        <v>1527</v>
      </c>
      <c r="F6254" s="403">
        <v>0</v>
      </c>
      <c r="O6254" s="403" t="s">
        <v>345</v>
      </c>
      <c r="R6254" s="403">
        <v>4</v>
      </c>
      <c r="S6254" s="403">
        <v>0.91</v>
      </c>
      <c r="T6254" s="403">
        <v>3.8170000000000002</v>
      </c>
      <c r="U6254" s="403">
        <v>6.7130000000000001</v>
      </c>
      <c r="V6254" s="403">
        <v>20.6</v>
      </c>
      <c r="W6254" s="403">
        <v>0</v>
      </c>
      <c r="X6254" s="404">
        <v>0.13815</v>
      </c>
      <c r="Y6254" s="403">
        <f>X6254+(S6254*((U6254-INDEX('[1]Center of Mass'!$B$8:$M$105,MATCH(A6254,'[1]Center of Mass'!$B$8:$B$105,0),9))^2+(V6254-INDEX('[1]Center of Mass'!$B$8:$M$105,MATCH(A6254,'[1]Center of Mass'!$B$8:$B$105,0),10))^2))</f>
        <v>282.30339518000011</v>
      </c>
    </row>
    <row r="6255" spans="1:25">
      <c r="A6255" s="403" t="s">
        <v>10</v>
      </c>
      <c r="B6255" s="403" t="s">
        <v>393</v>
      </c>
      <c r="C6255" s="403" t="s">
        <v>343</v>
      </c>
      <c r="D6255" s="403" t="s">
        <v>344</v>
      </c>
      <c r="E6255" s="403" t="s">
        <v>1527</v>
      </c>
      <c r="F6255" s="403">
        <v>0</v>
      </c>
      <c r="O6255" s="403" t="s">
        <v>345</v>
      </c>
      <c r="R6255" s="403">
        <v>4</v>
      </c>
      <c r="S6255" s="403">
        <v>1.2833000000000001</v>
      </c>
      <c r="T6255" s="403">
        <v>4.6289999999999996</v>
      </c>
      <c r="U6255" s="403">
        <v>7.8879999999999999</v>
      </c>
      <c r="V6255" s="403">
        <v>20.608000000000001</v>
      </c>
      <c r="W6255" s="403">
        <v>0</v>
      </c>
      <c r="X6255" s="404">
        <v>0.29646</v>
      </c>
      <c r="Y6255" s="403">
        <f>X6255+(S6255*((U6255-INDEX('[1]Center of Mass'!$B$8:$M$105,MATCH(A6255,'[1]Center of Mass'!$B$8:$B$105,0),9))^2+(V6255-INDEX('[1]Center of Mass'!$B$8:$M$105,MATCH(A6255,'[1]Center of Mass'!$B$8:$B$105,0),10))^2))</f>
        <v>355.0674720125001</v>
      </c>
    </row>
    <row r="6256" spans="1:25">
      <c r="A6256" s="403" t="s">
        <v>10</v>
      </c>
      <c r="B6256" s="403" t="s">
        <v>395</v>
      </c>
      <c r="C6256" s="403" t="s">
        <v>343</v>
      </c>
      <c r="D6256" s="403" t="s">
        <v>344</v>
      </c>
      <c r="E6256" s="403" t="s">
        <v>1527</v>
      </c>
      <c r="F6256" s="403">
        <v>0</v>
      </c>
      <c r="O6256" s="403" t="s">
        <v>345</v>
      </c>
      <c r="R6256" s="403">
        <v>4</v>
      </c>
      <c r="S6256" s="403">
        <v>0.86329999999999996</v>
      </c>
      <c r="T6256" s="403">
        <v>3.7290000000000001</v>
      </c>
      <c r="U6256" s="403">
        <v>9.0359999999999996</v>
      </c>
      <c r="V6256" s="403">
        <v>20.587</v>
      </c>
      <c r="W6256" s="403">
        <v>0</v>
      </c>
      <c r="X6256" s="404">
        <v>0.1249</v>
      </c>
      <c r="Y6256" s="403">
        <f>X6256+(S6256*((U6256-INDEX('[1]Center of Mass'!$B$8:$M$105,MATCH(A6256,'[1]Center of Mass'!$B$8:$B$105,0),9))^2+(V6256-INDEX('[1]Center of Mass'!$B$8:$M$105,MATCH(A6256,'[1]Center of Mass'!$B$8:$B$105,0),10))^2))</f>
        <v>212.26909613480004</v>
      </c>
    </row>
    <row r="6257" spans="1:25">
      <c r="A6257" s="403" t="s">
        <v>10</v>
      </c>
      <c r="B6257" s="403" t="s">
        <v>396</v>
      </c>
      <c r="C6257" s="403" t="s">
        <v>343</v>
      </c>
      <c r="D6257" s="403" t="s">
        <v>344</v>
      </c>
      <c r="E6257" s="403" t="s">
        <v>1527</v>
      </c>
      <c r="F6257" s="403">
        <v>0</v>
      </c>
      <c r="O6257" s="403" t="s">
        <v>345</v>
      </c>
      <c r="R6257" s="403">
        <v>4</v>
      </c>
      <c r="S6257" s="403">
        <v>0.93330000000000002</v>
      </c>
      <c r="T6257" s="403">
        <v>3.867</v>
      </c>
      <c r="U6257" s="403">
        <v>10</v>
      </c>
      <c r="V6257" s="403">
        <v>20.6</v>
      </c>
      <c r="W6257" s="403">
        <v>0</v>
      </c>
      <c r="X6257" s="404">
        <v>0.14552999999999999</v>
      </c>
      <c r="Y6257" s="403">
        <f>X6257+(S6257*((U6257-INDEX('[1]Center of Mass'!$B$8:$M$105,MATCH(A6257,'[1]Center of Mass'!$B$8:$B$105,0),9))^2+(V6257-INDEX('[1]Center of Mass'!$B$8:$M$105,MATCH(A6257,'[1]Center of Mass'!$B$8:$B$105,0),10))^2))</f>
        <v>207.85027744170009</v>
      </c>
    </row>
    <row r="6258" spans="1:25">
      <c r="A6258" s="403" t="s">
        <v>10</v>
      </c>
      <c r="B6258" s="403" t="s">
        <v>569</v>
      </c>
      <c r="C6258" s="403" t="s">
        <v>343</v>
      </c>
      <c r="D6258" s="403" t="s">
        <v>344</v>
      </c>
      <c r="E6258" s="403" t="s">
        <v>1527</v>
      </c>
      <c r="F6258" s="403">
        <v>0</v>
      </c>
      <c r="O6258" s="403" t="s">
        <v>345</v>
      </c>
      <c r="R6258" s="403">
        <v>4</v>
      </c>
      <c r="S6258" s="403">
        <v>1.0506</v>
      </c>
      <c r="T6258" s="403">
        <v>4.1210000000000004</v>
      </c>
      <c r="U6258" s="403">
        <v>-0.56299999999999994</v>
      </c>
      <c r="V6258" s="403">
        <v>21.538</v>
      </c>
      <c r="W6258" s="403">
        <v>0</v>
      </c>
      <c r="X6258" s="404">
        <v>0.18739</v>
      </c>
      <c r="Y6258" s="403">
        <f>X6258+(S6258*((U6258-INDEX('[1]Center of Mass'!$B$8:$M$105,MATCH(A6258,'[1]Center of Mass'!$B$8:$B$105,0),9))^2+(V6258-INDEX('[1]Center of Mass'!$B$8:$M$105,MATCH(A6258,'[1]Center of Mass'!$B$8:$B$105,0),10))^2))</f>
        <v>629.47541029000001</v>
      </c>
    </row>
    <row r="6259" spans="1:25">
      <c r="A6259" s="403" t="s">
        <v>10</v>
      </c>
      <c r="B6259" s="403" t="s">
        <v>570</v>
      </c>
      <c r="C6259" s="403" t="s">
        <v>343</v>
      </c>
      <c r="D6259" s="403" t="s">
        <v>344</v>
      </c>
      <c r="E6259" s="403" t="s">
        <v>1527</v>
      </c>
      <c r="F6259" s="403">
        <v>0</v>
      </c>
      <c r="O6259" s="403" t="s">
        <v>345</v>
      </c>
      <c r="R6259" s="403">
        <v>4</v>
      </c>
      <c r="S6259" s="403">
        <v>1.0266999999999999</v>
      </c>
      <c r="T6259" s="403">
        <v>4.0670000000000002</v>
      </c>
      <c r="U6259" s="403">
        <v>0.55000000000000004</v>
      </c>
      <c r="V6259" s="403">
        <v>21.533000000000001</v>
      </c>
      <c r="W6259" s="403">
        <v>0</v>
      </c>
      <c r="X6259" s="404">
        <v>0.17805000000000001</v>
      </c>
      <c r="Y6259" s="403">
        <f>X6259+(S6259*((U6259-INDEX('[1]Center of Mass'!$B$8:$M$105,MATCH(A6259,'[1]Center of Mass'!$B$8:$B$105,0),9))^2+(V6259-INDEX('[1]Center of Mass'!$B$8:$M$105,MATCH(A6259,'[1]Center of Mass'!$B$8:$B$105,0),10))^2))</f>
        <v>565.50522620920003</v>
      </c>
    </row>
    <row r="6260" spans="1:25">
      <c r="A6260" s="403" t="s">
        <v>10</v>
      </c>
      <c r="B6260" s="403" t="s">
        <v>571</v>
      </c>
      <c r="C6260" s="403" t="s">
        <v>343</v>
      </c>
      <c r="D6260" s="403" t="s">
        <v>344</v>
      </c>
      <c r="E6260" s="403" t="s">
        <v>1527</v>
      </c>
      <c r="F6260" s="403">
        <v>0</v>
      </c>
      <c r="O6260" s="403" t="s">
        <v>345</v>
      </c>
      <c r="R6260" s="403">
        <v>4</v>
      </c>
      <c r="S6260" s="403">
        <v>1.0266999999999999</v>
      </c>
      <c r="T6260" s="403">
        <v>4.0670000000000002</v>
      </c>
      <c r="U6260" s="403">
        <v>1.65</v>
      </c>
      <c r="V6260" s="403">
        <v>21.533000000000001</v>
      </c>
      <c r="W6260" s="403">
        <v>0</v>
      </c>
      <c r="X6260" s="404">
        <v>0.17805000000000001</v>
      </c>
      <c r="Y6260" s="403">
        <f>X6260+(S6260*((U6260-INDEX('[1]Center of Mass'!$B$8:$M$105,MATCH(A6260,'[1]Center of Mass'!$B$8:$B$105,0),9))^2+(V6260-INDEX('[1]Center of Mass'!$B$8:$M$105,MATCH(A6260,'[1]Center of Mass'!$B$8:$B$105,0),10))^2))</f>
        <v>519.04294440920012</v>
      </c>
    </row>
    <row r="6261" spans="1:25">
      <c r="A6261" s="403" t="s">
        <v>10</v>
      </c>
      <c r="B6261" s="403" t="s">
        <v>892</v>
      </c>
      <c r="C6261" s="403" t="s">
        <v>343</v>
      </c>
      <c r="D6261" s="403" t="s">
        <v>344</v>
      </c>
      <c r="E6261" s="403" t="s">
        <v>1527</v>
      </c>
      <c r="F6261" s="403">
        <v>0</v>
      </c>
      <c r="O6261" s="403" t="s">
        <v>345</v>
      </c>
      <c r="R6261" s="403">
        <v>4</v>
      </c>
      <c r="S6261" s="403">
        <v>1.0266999999999999</v>
      </c>
      <c r="T6261" s="403">
        <v>4.0670000000000002</v>
      </c>
      <c r="U6261" s="403">
        <v>2.75</v>
      </c>
      <c r="V6261" s="403">
        <v>21.533000000000001</v>
      </c>
      <c r="W6261" s="403">
        <v>0</v>
      </c>
      <c r="X6261" s="404">
        <v>0.17805000000000001</v>
      </c>
      <c r="Y6261" s="403">
        <f>X6261+(S6261*((U6261-INDEX('[1]Center of Mass'!$B$8:$M$105,MATCH(A6261,'[1]Center of Mass'!$B$8:$B$105,0),9))^2+(V6261-INDEX('[1]Center of Mass'!$B$8:$M$105,MATCH(A6261,'[1]Center of Mass'!$B$8:$B$105,0),10))^2))</f>
        <v>475.06527660920005</v>
      </c>
    </row>
    <row r="6262" spans="1:25">
      <c r="A6262" s="403" t="s">
        <v>10</v>
      </c>
      <c r="B6262" s="403" t="s">
        <v>859</v>
      </c>
      <c r="C6262" s="403" t="s">
        <v>343</v>
      </c>
      <c r="D6262" s="403" t="s">
        <v>344</v>
      </c>
      <c r="E6262" s="403" t="s">
        <v>1527</v>
      </c>
      <c r="F6262" s="403">
        <v>0</v>
      </c>
      <c r="O6262" s="403" t="s">
        <v>345</v>
      </c>
      <c r="R6262" s="403">
        <v>4</v>
      </c>
      <c r="S6262" s="403">
        <v>0.91</v>
      </c>
      <c r="T6262" s="403">
        <v>3.8170000000000002</v>
      </c>
      <c r="U6262" s="403">
        <v>3.7879999999999998</v>
      </c>
      <c r="V6262" s="403">
        <v>21.533000000000001</v>
      </c>
      <c r="W6262" s="403">
        <v>0</v>
      </c>
      <c r="X6262" s="404">
        <v>0.13815</v>
      </c>
      <c r="Y6262" s="403">
        <f>X6262+(S6262*((U6262-INDEX('[1]Center of Mass'!$B$8:$M$105,MATCH(A6262,'[1]Center of Mass'!$B$8:$B$105,0),9))^2+(V6262-INDEX('[1]Center of Mass'!$B$8:$M$105,MATCH(A6262,'[1]Center of Mass'!$B$8:$B$105,0),10))^2))</f>
        <v>386.28482000000002</v>
      </c>
    </row>
    <row r="6263" spans="1:25">
      <c r="A6263" s="403" t="s">
        <v>10</v>
      </c>
      <c r="B6263" s="403" t="s">
        <v>893</v>
      </c>
      <c r="C6263" s="403" t="s">
        <v>343</v>
      </c>
      <c r="D6263" s="403" t="s">
        <v>344</v>
      </c>
      <c r="E6263" s="403" t="s">
        <v>1527</v>
      </c>
      <c r="F6263" s="403">
        <v>0</v>
      </c>
      <c r="O6263" s="403" t="s">
        <v>345</v>
      </c>
      <c r="R6263" s="403">
        <v>4</v>
      </c>
      <c r="S6263" s="403">
        <v>0.91</v>
      </c>
      <c r="T6263" s="403">
        <v>3.8170000000000002</v>
      </c>
      <c r="U6263" s="403">
        <v>4.7629999999999999</v>
      </c>
      <c r="V6263" s="403">
        <v>21.533000000000001</v>
      </c>
      <c r="W6263" s="403">
        <v>0</v>
      </c>
      <c r="X6263" s="404">
        <v>0.13815</v>
      </c>
      <c r="Y6263" s="403">
        <f>X6263+(S6263*((U6263-INDEX('[1]Center of Mass'!$B$8:$M$105,MATCH(A6263,'[1]Center of Mass'!$B$8:$B$105,0),9))^2+(V6263-INDEX('[1]Center of Mass'!$B$8:$M$105,MATCH(A6263,'[1]Center of Mass'!$B$8:$B$105,0),10))^2))</f>
        <v>355.41827975000012</v>
      </c>
    </row>
    <row r="6264" spans="1:25">
      <c r="A6264" s="403" t="s">
        <v>10</v>
      </c>
      <c r="B6264" s="403" t="s">
        <v>860</v>
      </c>
      <c r="C6264" s="403" t="s">
        <v>343</v>
      </c>
      <c r="D6264" s="403" t="s">
        <v>344</v>
      </c>
      <c r="E6264" s="403" t="s">
        <v>1527</v>
      </c>
      <c r="F6264" s="403">
        <v>0</v>
      </c>
      <c r="O6264" s="403" t="s">
        <v>345</v>
      </c>
      <c r="R6264" s="403">
        <v>4</v>
      </c>
      <c r="S6264" s="403">
        <v>0.91</v>
      </c>
      <c r="T6264" s="403">
        <v>3.8170000000000002</v>
      </c>
      <c r="U6264" s="403">
        <v>5.7380000000000004</v>
      </c>
      <c r="V6264" s="403">
        <v>21.533000000000001</v>
      </c>
      <c r="W6264" s="403">
        <v>0</v>
      </c>
      <c r="X6264" s="404">
        <v>0.13815</v>
      </c>
      <c r="Y6264" s="403">
        <f>X6264+(S6264*((U6264-INDEX('[1]Center of Mass'!$B$8:$M$105,MATCH(A6264,'[1]Center of Mass'!$B$8:$B$105,0),9))^2+(V6264-INDEX('[1]Center of Mass'!$B$8:$M$105,MATCH(A6264,'[1]Center of Mass'!$B$8:$B$105,0),10))^2))</f>
        <v>326.28187700000012</v>
      </c>
    </row>
    <row r="6265" spans="1:25">
      <c r="A6265" s="403" t="s">
        <v>10</v>
      </c>
      <c r="B6265" s="403" t="s">
        <v>861</v>
      </c>
      <c r="C6265" s="403" t="s">
        <v>343</v>
      </c>
      <c r="D6265" s="403" t="s">
        <v>344</v>
      </c>
      <c r="E6265" s="403" t="s">
        <v>1527</v>
      </c>
      <c r="F6265" s="403">
        <v>0</v>
      </c>
      <c r="O6265" s="403" t="s">
        <v>345</v>
      </c>
      <c r="R6265" s="403">
        <v>4</v>
      </c>
      <c r="S6265" s="403">
        <v>0.91</v>
      </c>
      <c r="T6265" s="403">
        <v>3.8170000000000002</v>
      </c>
      <c r="U6265" s="403">
        <v>6.7130000000000001</v>
      </c>
      <c r="V6265" s="403">
        <v>21.533000000000001</v>
      </c>
      <c r="W6265" s="403">
        <v>0</v>
      </c>
      <c r="X6265" s="404">
        <v>0.13815</v>
      </c>
      <c r="Y6265" s="403">
        <f>X6265+(S6265*((U6265-INDEX('[1]Center of Mass'!$B$8:$M$105,MATCH(A6265,'[1]Center of Mass'!$B$8:$B$105,0),9))^2+(V6265-INDEX('[1]Center of Mass'!$B$8:$M$105,MATCH(A6265,'[1]Center of Mass'!$B$8:$B$105,0),10))^2))</f>
        <v>298.87561175000002</v>
      </c>
    </row>
    <row r="6266" spans="1:25">
      <c r="A6266" s="403" t="s">
        <v>10</v>
      </c>
      <c r="B6266" s="403" t="s">
        <v>894</v>
      </c>
      <c r="C6266" s="403" t="s">
        <v>343</v>
      </c>
      <c r="D6266" s="403" t="s">
        <v>344</v>
      </c>
      <c r="E6266" s="403" t="s">
        <v>1527</v>
      </c>
      <c r="F6266" s="403">
        <v>0</v>
      </c>
      <c r="O6266" s="403" t="s">
        <v>345</v>
      </c>
      <c r="R6266" s="403">
        <v>4</v>
      </c>
      <c r="S6266" s="403">
        <v>1.4233</v>
      </c>
      <c r="T6266" s="403">
        <v>4.9290000000000003</v>
      </c>
      <c r="U6266" s="403">
        <v>7.9630000000000001</v>
      </c>
      <c r="V6266" s="403">
        <v>21.541</v>
      </c>
      <c r="W6266" s="403">
        <v>0</v>
      </c>
      <c r="X6266" s="404">
        <v>0.38041999999999998</v>
      </c>
      <c r="Y6266" s="403">
        <f>X6266+(S6266*((U6266-INDEX('[1]Center of Mass'!$B$8:$M$105,MATCH(A6266,'[1]Center of Mass'!$B$8:$B$105,0),9))^2+(V6266-INDEX('[1]Center of Mass'!$B$8:$M$105,MATCH(A6266,'[1]Center of Mass'!$B$8:$B$105,0),10))^2))</f>
        <v>416.86163389650011</v>
      </c>
    </row>
    <row r="6267" spans="1:25">
      <c r="A6267" s="403" t="s">
        <v>10</v>
      </c>
      <c r="B6267" s="403" t="s">
        <v>795</v>
      </c>
      <c r="C6267" s="403" t="s">
        <v>343</v>
      </c>
      <c r="D6267" s="403" t="s">
        <v>344</v>
      </c>
      <c r="E6267" s="403" t="s">
        <v>1527</v>
      </c>
      <c r="F6267" s="403">
        <v>0</v>
      </c>
      <c r="O6267" s="403" t="s">
        <v>345</v>
      </c>
      <c r="R6267" s="403">
        <v>4</v>
      </c>
      <c r="S6267" s="403">
        <v>0.72330000000000005</v>
      </c>
      <c r="T6267" s="403">
        <v>3.4289999999999998</v>
      </c>
      <c r="U6267" s="403">
        <v>9.1110000000000007</v>
      </c>
      <c r="V6267" s="403">
        <v>21.518000000000001</v>
      </c>
      <c r="W6267" s="403">
        <v>0</v>
      </c>
      <c r="X6267" s="404">
        <v>8.9226E-2</v>
      </c>
      <c r="Y6267" s="403">
        <f>X6267+(S6267*((U6267-INDEX('[1]Center of Mass'!$B$8:$M$105,MATCH(A6267,'[1]Center of Mass'!$B$8:$B$105,0),9))^2+(V6267-INDEX('[1]Center of Mass'!$B$8:$M$105,MATCH(A6267,'[1]Center of Mass'!$B$8:$B$105,0),10))^2))</f>
        <v>189.58876434660004</v>
      </c>
    </row>
    <row r="6268" spans="1:25">
      <c r="A6268" s="403" t="s">
        <v>10</v>
      </c>
      <c r="B6268" s="403" t="s">
        <v>796</v>
      </c>
      <c r="C6268" s="403" t="s">
        <v>343</v>
      </c>
      <c r="D6268" s="403" t="s">
        <v>344</v>
      </c>
      <c r="E6268" s="403" t="s">
        <v>1527</v>
      </c>
      <c r="F6268" s="403">
        <v>0</v>
      </c>
      <c r="O6268" s="403" t="s">
        <v>345</v>
      </c>
      <c r="R6268" s="403">
        <v>4</v>
      </c>
      <c r="S6268" s="403">
        <v>0.93330000000000002</v>
      </c>
      <c r="T6268" s="403">
        <v>3.867</v>
      </c>
      <c r="U6268" s="403">
        <v>10</v>
      </c>
      <c r="V6268" s="403">
        <v>21.533000000000001</v>
      </c>
      <c r="W6268" s="403">
        <v>0</v>
      </c>
      <c r="X6268" s="404">
        <v>0.14552999999999999</v>
      </c>
      <c r="Y6268" s="403">
        <f>X6268+(S6268*((U6268-INDEX('[1]Center of Mass'!$B$8:$M$105,MATCH(A6268,'[1]Center of Mass'!$B$8:$B$105,0),9))^2+(V6268-INDEX('[1]Center of Mass'!$B$8:$M$105,MATCH(A6268,'[1]Center of Mass'!$B$8:$B$105,0),10))^2))</f>
        <v>224.84681560080006</v>
      </c>
    </row>
    <row r="6269" spans="1:25">
      <c r="A6269" s="403" t="s">
        <v>10</v>
      </c>
      <c r="B6269" s="403" t="s">
        <v>805</v>
      </c>
      <c r="C6269" s="403" t="s">
        <v>343</v>
      </c>
      <c r="D6269" s="403" t="s">
        <v>344</v>
      </c>
      <c r="E6269" s="403" t="s">
        <v>1527</v>
      </c>
      <c r="F6269" s="403">
        <v>0</v>
      </c>
      <c r="O6269" s="403" t="s">
        <v>345</v>
      </c>
      <c r="R6269" s="403">
        <v>4</v>
      </c>
      <c r="S6269" s="403">
        <v>1.321</v>
      </c>
      <c r="T6269" s="403">
        <v>4.6050000000000004</v>
      </c>
      <c r="U6269" s="403">
        <v>-0.60099999999999998</v>
      </c>
      <c r="V6269" s="403">
        <v>22.556000000000001</v>
      </c>
      <c r="W6269" s="403">
        <v>0</v>
      </c>
      <c r="X6269" s="404">
        <v>0.29226000000000002</v>
      </c>
      <c r="Y6269" s="403">
        <f>X6269+(S6269*((U6269-INDEX('[1]Center of Mass'!$B$8:$M$105,MATCH(A6269,'[1]Center of Mass'!$B$8:$B$105,0),9))^2+(V6269-INDEX('[1]Center of Mass'!$B$8:$M$105,MATCH(A6269,'[1]Center of Mass'!$B$8:$B$105,0),10))^2))</f>
        <v>822.66422088200011</v>
      </c>
    </row>
    <row r="6270" spans="1:25">
      <c r="A6270" s="403" t="s">
        <v>10</v>
      </c>
      <c r="B6270" s="403" t="s">
        <v>807</v>
      </c>
      <c r="C6270" s="403" t="s">
        <v>343</v>
      </c>
      <c r="D6270" s="403" t="s">
        <v>344</v>
      </c>
      <c r="E6270" s="403" t="s">
        <v>1527</v>
      </c>
      <c r="F6270" s="403">
        <v>0</v>
      </c>
      <c r="O6270" s="403" t="s">
        <v>345</v>
      </c>
      <c r="R6270" s="403">
        <v>4</v>
      </c>
      <c r="S6270" s="403">
        <v>1.21</v>
      </c>
      <c r="T6270" s="403">
        <v>4.4000000000000004</v>
      </c>
      <c r="U6270" s="403">
        <v>0.55000000000000004</v>
      </c>
      <c r="V6270" s="403">
        <v>22.55</v>
      </c>
      <c r="W6270" s="403">
        <v>0</v>
      </c>
      <c r="X6270" s="404">
        <v>0.24401999999999999</v>
      </c>
      <c r="Y6270" s="403">
        <f>X6270+(S6270*((U6270-INDEX('[1]Center of Mass'!$B$8:$M$105,MATCH(A6270,'[1]Center of Mass'!$B$8:$B$105,0),9))^2+(V6270-INDEX('[1]Center of Mass'!$B$8:$M$105,MATCH(A6270,'[1]Center of Mass'!$B$8:$B$105,0),10))^2))</f>
        <v>692.91995329000008</v>
      </c>
    </row>
    <row r="6271" spans="1:25">
      <c r="A6271" s="403" t="s">
        <v>10</v>
      </c>
      <c r="B6271" s="403" t="s">
        <v>808</v>
      </c>
      <c r="C6271" s="403" t="s">
        <v>343</v>
      </c>
      <c r="D6271" s="403" t="s">
        <v>344</v>
      </c>
      <c r="E6271" s="403" t="s">
        <v>1527</v>
      </c>
      <c r="F6271" s="403">
        <v>0</v>
      </c>
      <c r="O6271" s="403" t="s">
        <v>345</v>
      </c>
      <c r="R6271" s="403">
        <v>4</v>
      </c>
      <c r="S6271" s="403">
        <v>1.21</v>
      </c>
      <c r="T6271" s="403">
        <v>4.4000000000000004</v>
      </c>
      <c r="U6271" s="403">
        <v>1.65</v>
      </c>
      <c r="V6271" s="403">
        <v>22.55</v>
      </c>
      <c r="W6271" s="403">
        <v>0</v>
      </c>
      <c r="X6271" s="404">
        <v>0.24401999999999999</v>
      </c>
      <c r="Y6271" s="403">
        <f>X6271+(S6271*((U6271-INDEX('[1]Center of Mass'!$B$8:$M$105,MATCH(A6271,'[1]Center of Mass'!$B$8:$B$105,0),9))^2+(V6271-INDEX('[1]Center of Mass'!$B$8:$M$105,MATCH(A6271,'[1]Center of Mass'!$B$8:$B$105,0),10))^2))</f>
        <v>638.16261329000019</v>
      </c>
    </row>
    <row r="6272" spans="1:25">
      <c r="A6272" s="403" t="s">
        <v>10</v>
      </c>
      <c r="B6272" s="403" t="s">
        <v>809</v>
      </c>
      <c r="C6272" s="403" t="s">
        <v>343</v>
      </c>
      <c r="D6272" s="403" t="s">
        <v>344</v>
      </c>
      <c r="E6272" s="403" t="s">
        <v>1527</v>
      </c>
      <c r="F6272" s="403">
        <v>0</v>
      </c>
      <c r="O6272" s="403" t="s">
        <v>345</v>
      </c>
      <c r="R6272" s="403">
        <v>4</v>
      </c>
      <c r="S6272" s="403">
        <v>1.21</v>
      </c>
      <c r="T6272" s="403">
        <v>4.4000000000000004</v>
      </c>
      <c r="U6272" s="403">
        <v>2.75</v>
      </c>
      <c r="V6272" s="403">
        <v>22.55</v>
      </c>
      <c r="W6272" s="403">
        <v>0</v>
      </c>
      <c r="X6272" s="404">
        <v>0.24401999999999999</v>
      </c>
      <c r="Y6272" s="403">
        <f>X6272+(S6272*((U6272-INDEX('[1]Center of Mass'!$B$8:$M$105,MATCH(A6272,'[1]Center of Mass'!$B$8:$B$105,0),9))^2+(V6272-INDEX('[1]Center of Mass'!$B$8:$M$105,MATCH(A6272,'[1]Center of Mass'!$B$8:$B$105,0),10))^2))</f>
        <v>586.33347329000003</v>
      </c>
    </row>
    <row r="6273" spans="1:25">
      <c r="A6273" s="403" t="s">
        <v>10</v>
      </c>
      <c r="B6273" s="403" t="s">
        <v>810</v>
      </c>
      <c r="C6273" s="403" t="s">
        <v>343</v>
      </c>
      <c r="D6273" s="403" t="s">
        <v>344</v>
      </c>
      <c r="E6273" s="403" t="s">
        <v>1527</v>
      </c>
      <c r="F6273" s="403">
        <v>0</v>
      </c>
      <c r="O6273" s="403" t="s">
        <v>345</v>
      </c>
      <c r="R6273" s="403">
        <v>4</v>
      </c>
      <c r="S6273" s="403">
        <v>1.0725</v>
      </c>
      <c r="T6273" s="403">
        <v>4.1500000000000004</v>
      </c>
      <c r="U6273" s="403">
        <v>3.7879999999999998</v>
      </c>
      <c r="V6273" s="403">
        <v>22.55</v>
      </c>
      <c r="W6273" s="403">
        <v>0</v>
      </c>
      <c r="X6273" s="404">
        <v>0.19311</v>
      </c>
      <c r="Y6273" s="403">
        <f>X6273+(S6273*((U6273-INDEX('[1]Center of Mass'!$B$8:$M$105,MATCH(A6273,'[1]Center of Mass'!$B$8:$B$105,0),9))^2+(V6273-INDEX('[1]Center of Mass'!$B$8:$M$105,MATCH(A6273,'[1]Center of Mass'!$B$8:$B$105,0),10))^2))</f>
        <v>478.71147854250006</v>
      </c>
    </row>
    <row r="6274" spans="1:25">
      <c r="A6274" s="403" t="s">
        <v>10</v>
      </c>
      <c r="B6274" s="403" t="s">
        <v>811</v>
      </c>
      <c r="C6274" s="403" t="s">
        <v>343</v>
      </c>
      <c r="D6274" s="403" t="s">
        <v>344</v>
      </c>
      <c r="E6274" s="403" t="s">
        <v>1527</v>
      </c>
      <c r="F6274" s="403">
        <v>0</v>
      </c>
      <c r="O6274" s="403" t="s">
        <v>345</v>
      </c>
      <c r="R6274" s="403">
        <v>4</v>
      </c>
      <c r="S6274" s="403">
        <v>1.0725</v>
      </c>
      <c r="T6274" s="403">
        <v>4.1500000000000004</v>
      </c>
      <c r="U6274" s="403">
        <v>4.7629999999999999</v>
      </c>
      <c r="V6274" s="403">
        <v>22.55</v>
      </c>
      <c r="W6274" s="403">
        <v>0</v>
      </c>
      <c r="X6274" s="404">
        <v>0.19311</v>
      </c>
      <c r="Y6274" s="403">
        <f>X6274+(S6274*((U6274-INDEX('[1]Center of Mass'!$B$8:$M$105,MATCH(A6274,'[1]Center of Mass'!$B$8:$B$105,0),9))^2+(V6274-INDEX('[1]Center of Mass'!$B$8:$M$105,MATCH(A6274,'[1]Center of Mass'!$B$8:$B$105,0),10))^2))</f>
        <v>442.33305610500014</v>
      </c>
    </row>
    <row r="6275" spans="1:25">
      <c r="A6275" s="403" t="s">
        <v>10</v>
      </c>
      <c r="B6275" s="403" t="s">
        <v>812</v>
      </c>
      <c r="C6275" s="403" t="s">
        <v>343</v>
      </c>
      <c r="D6275" s="403" t="s">
        <v>344</v>
      </c>
      <c r="E6275" s="403" t="s">
        <v>1527</v>
      </c>
      <c r="F6275" s="403">
        <v>0</v>
      </c>
      <c r="O6275" s="403" t="s">
        <v>345</v>
      </c>
      <c r="R6275" s="403">
        <v>4</v>
      </c>
      <c r="S6275" s="403">
        <v>1.0725</v>
      </c>
      <c r="T6275" s="403">
        <v>4.1500000000000004</v>
      </c>
      <c r="U6275" s="403">
        <v>5.7380000000000004</v>
      </c>
      <c r="V6275" s="403">
        <v>22.55</v>
      </c>
      <c r="W6275" s="403">
        <v>0</v>
      </c>
      <c r="X6275" s="404">
        <v>0.19311</v>
      </c>
      <c r="Y6275" s="403">
        <f>X6275+(S6275*((U6275-INDEX('[1]Center of Mass'!$B$8:$M$105,MATCH(A6275,'[1]Center of Mass'!$B$8:$B$105,0),9))^2+(V6275-INDEX('[1]Center of Mass'!$B$8:$M$105,MATCH(A6275,'[1]Center of Mass'!$B$8:$B$105,0),10))^2))</f>
        <v>407.99372429250008</v>
      </c>
    </row>
    <row r="6276" spans="1:25">
      <c r="A6276" s="403" t="s">
        <v>10</v>
      </c>
      <c r="B6276" s="403" t="s">
        <v>813</v>
      </c>
      <c r="C6276" s="403" t="s">
        <v>343</v>
      </c>
      <c r="D6276" s="403" t="s">
        <v>344</v>
      </c>
      <c r="E6276" s="403" t="s">
        <v>1527</v>
      </c>
      <c r="F6276" s="403">
        <v>0</v>
      </c>
      <c r="O6276" s="403" t="s">
        <v>345</v>
      </c>
      <c r="R6276" s="403">
        <v>4</v>
      </c>
      <c r="S6276" s="403">
        <v>1.0725</v>
      </c>
      <c r="T6276" s="403">
        <v>4.1500000000000004</v>
      </c>
      <c r="U6276" s="403">
        <v>6.7130000000000001</v>
      </c>
      <c r="V6276" s="403">
        <v>22.55</v>
      </c>
      <c r="W6276" s="403">
        <v>0</v>
      </c>
      <c r="X6276" s="404">
        <v>0.19311</v>
      </c>
      <c r="Y6276" s="403">
        <f>X6276+(S6276*((U6276-INDEX('[1]Center of Mass'!$B$8:$M$105,MATCH(A6276,'[1]Center of Mass'!$B$8:$B$105,0),9))^2+(V6276-INDEX('[1]Center of Mass'!$B$8:$M$105,MATCH(A6276,'[1]Center of Mass'!$B$8:$B$105,0),10))^2))</f>
        <v>375.69348310500004</v>
      </c>
    </row>
    <row r="6277" spans="1:25">
      <c r="A6277" s="403" t="s">
        <v>10</v>
      </c>
      <c r="B6277" s="403" t="s">
        <v>814</v>
      </c>
      <c r="C6277" s="403" t="s">
        <v>343</v>
      </c>
      <c r="D6277" s="403" t="s">
        <v>344</v>
      </c>
      <c r="E6277" s="403" t="s">
        <v>1527</v>
      </c>
      <c r="F6277" s="403">
        <v>0</v>
      </c>
      <c r="O6277" s="403" t="s">
        <v>345</v>
      </c>
      <c r="R6277" s="403">
        <v>4</v>
      </c>
      <c r="S6277" s="403">
        <v>1.76</v>
      </c>
      <c r="T6277" s="403">
        <v>5.4</v>
      </c>
      <c r="U6277" s="403">
        <v>8</v>
      </c>
      <c r="V6277" s="403">
        <v>22.55</v>
      </c>
      <c r="W6277" s="403">
        <v>0</v>
      </c>
      <c r="X6277" s="404">
        <v>0.55293000000000003</v>
      </c>
      <c r="Y6277" s="403">
        <f>X6277+(S6277*((U6277-INDEX('[1]Center of Mass'!$B$8:$M$105,MATCH(A6277,'[1]Center of Mass'!$B$8:$B$105,0),9))^2+(V6277-INDEX('[1]Center of Mass'!$B$8:$M$105,MATCH(A6277,'[1]Center of Mass'!$B$8:$B$105,0),10))^2))</f>
        <v>551.91508024000007</v>
      </c>
    </row>
    <row r="6278" spans="1:25">
      <c r="A6278" s="403" t="s">
        <v>10</v>
      </c>
      <c r="B6278" s="403" t="s">
        <v>816</v>
      </c>
      <c r="C6278" s="403" t="s">
        <v>343</v>
      </c>
      <c r="D6278" s="403" t="s">
        <v>344</v>
      </c>
      <c r="E6278" s="403" t="s">
        <v>1527</v>
      </c>
      <c r="F6278" s="403">
        <v>0</v>
      </c>
      <c r="O6278" s="403" t="s">
        <v>345</v>
      </c>
      <c r="R6278" s="403">
        <v>4</v>
      </c>
      <c r="S6278" s="403">
        <v>0.77</v>
      </c>
      <c r="T6278" s="403">
        <v>3.6</v>
      </c>
      <c r="U6278" s="403">
        <v>9.15</v>
      </c>
      <c r="V6278" s="403">
        <v>22.55</v>
      </c>
      <c r="W6278" s="403">
        <v>0</v>
      </c>
      <c r="X6278" s="404">
        <v>0.10908</v>
      </c>
      <c r="Y6278" s="403">
        <f>X6278+(S6278*((U6278-INDEX('[1]Center of Mass'!$B$8:$M$105,MATCH(A6278,'[1]Center of Mass'!$B$8:$B$105,0),9))^2+(V6278-INDEX('[1]Center of Mass'!$B$8:$M$105,MATCH(A6278,'[1]Center of Mass'!$B$8:$B$105,0),10))^2))</f>
        <v>218.13877573000005</v>
      </c>
    </row>
    <row r="6279" spans="1:25">
      <c r="A6279" s="403" t="s">
        <v>10</v>
      </c>
      <c r="B6279" s="403" t="s">
        <v>824</v>
      </c>
      <c r="C6279" s="403" t="s">
        <v>343</v>
      </c>
      <c r="D6279" s="403" t="s">
        <v>344</v>
      </c>
      <c r="E6279" s="403" t="s">
        <v>1527</v>
      </c>
      <c r="F6279" s="403">
        <v>0</v>
      </c>
      <c r="O6279" s="403" t="s">
        <v>345</v>
      </c>
      <c r="R6279" s="403">
        <v>4</v>
      </c>
      <c r="S6279" s="403">
        <v>1.4105000000000001</v>
      </c>
      <c r="T6279" s="403">
        <v>4.7679999999999998</v>
      </c>
      <c r="U6279" s="403">
        <v>-0.64100000000000001</v>
      </c>
      <c r="V6279" s="403">
        <v>23.655999999999999</v>
      </c>
      <c r="W6279" s="403">
        <v>0</v>
      </c>
      <c r="X6279" s="404">
        <v>0.33583000000000002</v>
      </c>
      <c r="Y6279" s="403">
        <f>X6279+(S6279*((U6279-INDEX('[1]Center of Mass'!$B$8:$M$105,MATCH(A6279,'[1]Center of Mass'!$B$8:$B$105,0),9))^2+(V6279-INDEX('[1]Center of Mass'!$B$8:$M$105,MATCH(A6279,'[1]Center of Mass'!$B$8:$B$105,0),10))^2))</f>
        <v>917.55368528099996</v>
      </c>
    </row>
    <row r="6280" spans="1:25">
      <c r="A6280" s="403" t="s">
        <v>10</v>
      </c>
      <c r="B6280" s="403" t="s">
        <v>826</v>
      </c>
      <c r="C6280" s="403" t="s">
        <v>343</v>
      </c>
      <c r="D6280" s="403" t="s">
        <v>344</v>
      </c>
      <c r="E6280" s="403" t="s">
        <v>1527</v>
      </c>
      <c r="F6280" s="403">
        <v>0</v>
      </c>
      <c r="O6280" s="403" t="s">
        <v>345</v>
      </c>
      <c r="R6280" s="403">
        <v>4</v>
      </c>
      <c r="S6280" s="403">
        <v>1.21</v>
      </c>
      <c r="T6280" s="403">
        <v>4.4000000000000004</v>
      </c>
      <c r="U6280" s="403">
        <v>0.55000000000000004</v>
      </c>
      <c r="V6280" s="403">
        <v>23.65</v>
      </c>
      <c r="W6280" s="403">
        <v>0</v>
      </c>
      <c r="X6280" s="404">
        <v>0.24401999999999999</v>
      </c>
      <c r="Y6280" s="403">
        <f>X6280+(S6280*((U6280-INDEX('[1]Center of Mass'!$B$8:$M$105,MATCH(A6280,'[1]Center of Mass'!$B$8:$B$105,0),9))^2+(V6280-INDEX('[1]Center of Mass'!$B$8:$M$105,MATCH(A6280,'[1]Center of Mass'!$B$8:$B$105,0),10))^2))</f>
        <v>724.31291928999997</v>
      </c>
    </row>
    <row r="6281" spans="1:25">
      <c r="A6281" s="403" t="s">
        <v>10</v>
      </c>
      <c r="B6281" s="403" t="s">
        <v>827</v>
      </c>
      <c r="C6281" s="403" t="s">
        <v>343</v>
      </c>
      <c r="D6281" s="403" t="s">
        <v>344</v>
      </c>
      <c r="E6281" s="403" t="s">
        <v>1527</v>
      </c>
      <c r="F6281" s="403">
        <v>0</v>
      </c>
      <c r="O6281" s="403" t="s">
        <v>345</v>
      </c>
      <c r="R6281" s="403">
        <v>4</v>
      </c>
      <c r="S6281" s="403">
        <v>1.21</v>
      </c>
      <c r="T6281" s="403">
        <v>4.4000000000000004</v>
      </c>
      <c r="U6281" s="403">
        <v>1.65</v>
      </c>
      <c r="V6281" s="403">
        <v>23.65</v>
      </c>
      <c r="W6281" s="403">
        <v>0</v>
      </c>
      <c r="X6281" s="404">
        <v>0.24401999999999999</v>
      </c>
      <c r="Y6281" s="403">
        <f>X6281+(S6281*((U6281-INDEX('[1]Center of Mass'!$B$8:$M$105,MATCH(A6281,'[1]Center of Mass'!$B$8:$B$105,0),9))^2+(V6281-INDEX('[1]Center of Mass'!$B$8:$M$105,MATCH(A6281,'[1]Center of Mass'!$B$8:$B$105,0),10))^2))</f>
        <v>669.55557929000008</v>
      </c>
    </row>
    <row r="6282" spans="1:25">
      <c r="A6282" s="403" t="s">
        <v>10</v>
      </c>
      <c r="B6282" s="403" t="s">
        <v>828</v>
      </c>
      <c r="C6282" s="403" t="s">
        <v>343</v>
      </c>
      <c r="D6282" s="403" t="s">
        <v>344</v>
      </c>
      <c r="E6282" s="403" t="s">
        <v>1527</v>
      </c>
      <c r="F6282" s="403">
        <v>0</v>
      </c>
      <c r="O6282" s="403" t="s">
        <v>345</v>
      </c>
      <c r="R6282" s="403">
        <v>4</v>
      </c>
      <c r="S6282" s="403">
        <v>1.21</v>
      </c>
      <c r="T6282" s="403">
        <v>4.4000000000000004</v>
      </c>
      <c r="U6282" s="403">
        <v>2.75</v>
      </c>
      <c r="V6282" s="403">
        <v>23.65</v>
      </c>
      <c r="W6282" s="403">
        <v>0</v>
      </c>
      <c r="X6282" s="404">
        <v>0.24401999999999999</v>
      </c>
      <c r="Y6282" s="403">
        <f>X6282+(S6282*((U6282-INDEX('[1]Center of Mass'!$B$8:$M$105,MATCH(A6282,'[1]Center of Mass'!$B$8:$B$105,0),9))^2+(V6282-INDEX('[1]Center of Mass'!$B$8:$M$105,MATCH(A6282,'[1]Center of Mass'!$B$8:$B$105,0),10))^2))</f>
        <v>617.72643929000003</v>
      </c>
    </row>
    <row r="6283" spans="1:25">
      <c r="A6283" s="403" t="s">
        <v>10</v>
      </c>
      <c r="B6283" s="403" t="s">
        <v>895</v>
      </c>
      <c r="C6283" s="403" t="s">
        <v>343</v>
      </c>
      <c r="D6283" s="403" t="s">
        <v>344</v>
      </c>
      <c r="E6283" s="403" t="s">
        <v>1527</v>
      </c>
      <c r="F6283" s="403">
        <v>0</v>
      </c>
      <c r="O6283" s="403" t="s">
        <v>345</v>
      </c>
      <c r="R6283" s="403">
        <v>4</v>
      </c>
      <c r="S6283" s="403">
        <v>1.0725</v>
      </c>
      <c r="T6283" s="403">
        <v>4.1500000000000004</v>
      </c>
      <c r="U6283" s="403">
        <v>3.7879999999999998</v>
      </c>
      <c r="V6283" s="403">
        <v>23.65</v>
      </c>
      <c r="W6283" s="403">
        <v>0</v>
      </c>
      <c r="X6283" s="404">
        <v>0.19311</v>
      </c>
      <c r="Y6283" s="403">
        <f>X6283+(S6283*((U6283-INDEX('[1]Center of Mass'!$B$8:$M$105,MATCH(A6283,'[1]Center of Mass'!$B$8:$B$105,0),9))^2+(V6283-INDEX('[1]Center of Mass'!$B$8:$M$105,MATCH(A6283,'[1]Center of Mass'!$B$8:$B$105,0),10))^2))</f>
        <v>506.5370620425</v>
      </c>
    </row>
    <row r="6284" spans="1:25">
      <c r="A6284" s="403" t="s">
        <v>10</v>
      </c>
      <c r="B6284" s="403" t="s">
        <v>896</v>
      </c>
      <c r="C6284" s="403" t="s">
        <v>343</v>
      </c>
      <c r="D6284" s="403" t="s">
        <v>344</v>
      </c>
      <c r="E6284" s="403" t="s">
        <v>1527</v>
      </c>
      <c r="F6284" s="403">
        <v>0</v>
      </c>
      <c r="O6284" s="403" t="s">
        <v>345</v>
      </c>
      <c r="R6284" s="403">
        <v>4</v>
      </c>
      <c r="S6284" s="403">
        <v>1.0725</v>
      </c>
      <c r="T6284" s="403">
        <v>4.1500000000000004</v>
      </c>
      <c r="U6284" s="403">
        <v>4.7629999999999999</v>
      </c>
      <c r="V6284" s="403">
        <v>23.65</v>
      </c>
      <c r="W6284" s="403">
        <v>0</v>
      </c>
      <c r="X6284" s="404">
        <v>0.19311</v>
      </c>
      <c r="Y6284" s="403">
        <f>X6284+(S6284*((U6284-INDEX('[1]Center of Mass'!$B$8:$M$105,MATCH(A6284,'[1]Center of Mass'!$B$8:$B$105,0),9))^2+(V6284-INDEX('[1]Center of Mass'!$B$8:$M$105,MATCH(A6284,'[1]Center of Mass'!$B$8:$B$105,0),10))^2))</f>
        <v>470.15863960500008</v>
      </c>
    </row>
    <row r="6285" spans="1:25">
      <c r="A6285" s="403" t="s">
        <v>10</v>
      </c>
      <c r="B6285" s="403" t="s">
        <v>863</v>
      </c>
      <c r="C6285" s="403" t="s">
        <v>343</v>
      </c>
      <c r="D6285" s="403" t="s">
        <v>344</v>
      </c>
      <c r="E6285" s="403" t="s">
        <v>1527</v>
      </c>
      <c r="F6285" s="403">
        <v>0</v>
      </c>
      <c r="O6285" s="403" t="s">
        <v>345</v>
      </c>
      <c r="R6285" s="403">
        <v>4</v>
      </c>
      <c r="S6285" s="403">
        <v>1.0725</v>
      </c>
      <c r="T6285" s="403">
        <v>4.1500000000000004</v>
      </c>
      <c r="U6285" s="403">
        <v>5.7380000000000004</v>
      </c>
      <c r="V6285" s="403">
        <v>23.65</v>
      </c>
      <c r="W6285" s="403">
        <v>0</v>
      </c>
      <c r="X6285" s="404">
        <v>0.19311</v>
      </c>
      <c r="Y6285" s="403">
        <f>X6285+(S6285*((U6285-INDEX('[1]Center of Mass'!$B$8:$M$105,MATCH(A6285,'[1]Center of Mass'!$B$8:$B$105,0),9))^2+(V6285-INDEX('[1]Center of Mass'!$B$8:$M$105,MATCH(A6285,'[1]Center of Mass'!$B$8:$B$105,0),10))^2))</f>
        <v>435.81930779249996</v>
      </c>
    </row>
    <row r="6286" spans="1:25">
      <c r="A6286" s="403" t="s">
        <v>10</v>
      </c>
      <c r="B6286" s="403" t="s">
        <v>897</v>
      </c>
      <c r="C6286" s="403" t="s">
        <v>343</v>
      </c>
      <c r="D6286" s="403" t="s">
        <v>344</v>
      </c>
      <c r="E6286" s="403" t="s">
        <v>1527</v>
      </c>
      <c r="F6286" s="403">
        <v>0</v>
      </c>
      <c r="O6286" s="403" t="s">
        <v>345</v>
      </c>
      <c r="R6286" s="403">
        <v>4</v>
      </c>
      <c r="S6286" s="403">
        <v>1.0725</v>
      </c>
      <c r="T6286" s="403">
        <v>4.1500000000000004</v>
      </c>
      <c r="U6286" s="403">
        <v>6.7130000000000001</v>
      </c>
      <c r="V6286" s="403">
        <v>23.65</v>
      </c>
      <c r="W6286" s="403">
        <v>0</v>
      </c>
      <c r="X6286" s="404">
        <v>0.19311</v>
      </c>
      <c r="Y6286" s="403">
        <f>X6286+(S6286*((U6286-INDEX('[1]Center of Mass'!$B$8:$M$105,MATCH(A6286,'[1]Center of Mass'!$B$8:$B$105,0),9))^2+(V6286-INDEX('[1]Center of Mass'!$B$8:$M$105,MATCH(A6286,'[1]Center of Mass'!$B$8:$B$105,0),10))^2))</f>
        <v>403.51906660499998</v>
      </c>
    </row>
    <row r="6287" spans="1:25">
      <c r="A6287" s="403" t="s">
        <v>10</v>
      </c>
      <c r="B6287" s="403" t="s">
        <v>864</v>
      </c>
      <c r="C6287" s="403" t="s">
        <v>343</v>
      </c>
      <c r="D6287" s="403" t="s">
        <v>344</v>
      </c>
      <c r="E6287" s="403" t="s">
        <v>1527</v>
      </c>
      <c r="F6287" s="403">
        <v>0</v>
      </c>
      <c r="O6287" s="403" t="s">
        <v>345</v>
      </c>
      <c r="R6287" s="403">
        <v>4</v>
      </c>
      <c r="S6287" s="403">
        <v>1.76</v>
      </c>
      <c r="T6287" s="403">
        <v>5.4</v>
      </c>
      <c r="U6287" s="403">
        <v>8</v>
      </c>
      <c r="V6287" s="403">
        <v>23.65</v>
      </c>
      <c r="W6287" s="403">
        <v>0</v>
      </c>
      <c r="X6287" s="404">
        <v>0.55293000000000003</v>
      </c>
      <c r="Y6287" s="403">
        <f>X6287+(S6287*((U6287-INDEX('[1]Center of Mass'!$B$8:$M$105,MATCH(A6287,'[1]Center of Mass'!$B$8:$B$105,0),9))^2+(V6287-INDEX('[1]Center of Mass'!$B$8:$M$105,MATCH(A6287,'[1]Center of Mass'!$B$8:$B$105,0),10))^2))</f>
        <v>597.57757623999998</v>
      </c>
    </row>
    <row r="6288" spans="1:25">
      <c r="A6288" s="403" t="s">
        <v>10</v>
      </c>
      <c r="B6288" s="403" t="s">
        <v>573</v>
      </c>
      <c r="C6288" s="403" t="s">
        <v>343</v>
      </c>
      <c r="D6288" s="403" t="s">
        <v>344</v>
      </c>
      <c r="E6288" s="403" t="s">
        <v>1527</v>
      </c>
      <c r="F6288" s="403">
        <v>0</v>
      </c>
      <c r="O6288" s="403" t="s">
        <v>345</v>
      </c>
      <c r="R6288" s="403">
        <v>4</v>
      </c>
      <c r="S6288" s="403">
        <v>0.77</v>
      </c>
      <c r="T6288" s="403">
        <v>3.6</v>
      </c>
      <c r="U6288" s="403">
        <v>9.15</v>
      </c>
      <c r="V6288" s="403">
        <v>23.65</v>
      </c>
      <c r="W6288" s="403">
        <v>0</v>
      </c>
      <c r="X6288" s="404">
        <v>0.10908</v>
      </c>
      <c r="Y6288" s="403">
        <f>X6288+(S6288*((U6288-INDEX('[1]Center of Mass'!$B$8:$M$105,MATCH(A6288,'[1]Center of Mass'!$B$8:$B$105,0),9))^2+(V6288-INDEX('[1]Center of Mass'!$B$8:$M$105,MATCH(A6288,'[1]Center of Mass'!$B$8:$B$105,0),10))^2))</f>
        <v>238.11611773000001</v>
      </c>
    </row>
    <row r="6289" spans="1:25">
      <c r="A6289" s="403" t="s">
        <v>10</v>
      </c>
      <c r="B6289" s="403" t="s">
        <v>574</v>
      </c>
      <c r="C6289" s="403" t="s">
        <v>343</v>
      </c>
      <c r="D6289" s="403" t="s">
        <v>344</v>
      </c>
      <c r="E6289" s="403" t="s">
        <v>1527</v>
      </c>
      <c r="F6289" s="403">
        <v>0</v>
      </c>
      <c r="O6289" s="403" t="s">
        <v>345</v>
      </c>
      <c r="R6289" s="403">
        <v>4</v>
      </c>
      <c r="S6289" s="403">
        <v>1.43</v>
      </c>
      <c r="T6289" s="403">
        <v>4.8</v>
      </c>
      <c r="U6289" s="403">
        <v>10.15</v>
      </c>
      <c r="V6289" s="403">
        <v>23.65</v>
      </c>
      <c r="W6289" s="403">
        <v>0</v>
      </c>
      <c r="X6289" s="404">
        <v>0.34558</v>
      </c>
      <c r="Y6289" s="403">
        <f>X6289+(S6289*((U6289-INDEX('[1]Center of Mass'!$B$8:$M$105,MATCH(A6289,'[1]Center of Mass'!$B$8:$B$105,0),9))^2+(V6289-INDEX('[1]Center of Mass'!$B$8:$M$105,MATCH(A6289,'[1]Center of Mass'!$B$8:$B$105,0),10))^2))</f>
        <v>407.98145006999988</v>
      </c>
    </row>
    <row r="6290" spans="1:25">
      <c r="A6290" s="403" t="s">
        <v>10</v>
      </c>
      <c r="B6290" s="403" t="s">
        <v>534</v>
      </c>
      <c r="C6290" s="403" t="s">
        <v>343</v>
      </c>
      <c r="D6290" s="403" t="s">
        <v>344</v>
      </c>
      <c r="E6290" s="403" t="s">
        <v>1527</v>
      </c>
      <c r="F6290" s="403">
        <v>0</v>
      </c>
      <c r="O6290" s="403" t="s">
        <v>345</v>
      </c>
      <c r="R6290" s="403">
        <v>4</v>
      </c>
      <c r="S6290" s="403">
        <v>1.0449999999999999</v>
      </c>
      <c r="T6290" s="403">
        <v>4.0999999999999996</v>
      </c>
      <c r="U6290" s="403">
        <v>11.275</v>
      </c>
      <c r="V6290" s="403">
        <v>23.65</v>
      </c>
      <c r="W6290" s="403">
        <v>0</v>
      </c>
      <c r="X6290" s="404">
        <v>0.18396000000000001</v>
      </c>
      <c r="Y6290" s="403">
        <f>X6290+(S6290*((U6290-INDEX('[1]Center of Mass'!$B$8:$M$105,MATCH(A6290,'[1]Center of Mass'!$B$8:$B$105,0),9))^2+(V6290-INDEX('[1]Center of Mass'!$B$8:$M$105,MATCH(A6290,'[1]Center of Mass'!$B$8:$B$105,0),10))^2))</f>
        <v>272.30788932999997</v>
      </c>
    </row>
    <row r="6291" spans="1:25">
      <c r="A6291" s="403" t="s">
        <v>10</v>
      </c>
      <c r="B6291" s="403" t="s">
        <v>535</v>
      </c>
      <c r="C6291" s="403" t="s">
        <v>343</v>
      </c>
      <c r="D6291" s="403" t="s">
        <v>344</v>
      </c>
      <c r="E6291" s="403" t="s">
        <v>1527</v>
      </c>
      <c r="F6291" s="403">
        <v>0</v>
      </c>
      <c r="O6291" s="403" t="s">
        <v>345</v>
      </c>
      <c r="R6291" s="403">
        <v>4</v>
      </c>
      <c r="S6291" s="403">
        <v>1.0449999999999999</v>
      </c>
      <c r="T6291" s="403">
        <v>4.0999999999999996</v>
      </c>
      <c r="U6291" s="403">
        <v>12.225</v>
      </c>
      <c r="V6291" s="403">
        <v>23.65</v>
      </c>
      <c r="W6291" s="403">
        <v>0</v>
      </c>
      <c r="X6291" s="404">
        <v>0.18396000000000001</v>
      </c>
      <c r="Y6291" s="403">
        <f>X6291+(S6291*((U6291-INDEX('[1]Center of Mass'!$B$8:$M$105,MATCH(A6291,'[1]Center of Mass'!$B$8:$B$105,0),9))^2+(V6291-INDEX('[1]Center of Mass'!$B$8:$M$105,MATCH(A6291,'[1]Center of Mass'!$B$8:$B$105,0),10))^2))</f>
        <v>252.61172932999995</v>
      </c>
    </row>
    <row r="6292" spans="1:25">
      <c r="A6292" s="403" t="s">
        <v>10</v>
      </c>
      <c r="B6292" s="403" t="s">
        <v>402</v>
      </c>
      <c r="C6292" s="403" t="s">
        <v>343</v>
      </c>
      <c r="D6292" s="403" t="s">
        <v>344</v>
      </c>
      <c r="E6292" s="403" t="s">
        <v>1527</v>
      </c>
      <c r="F6292" s="403">
        <v>0</v>
      </c>
      <c r="O6292" s="403" t="s">
        <v>345</v>
      </c>
      <c r="R6292" s="403">
        <v>4</v>
      </c>
      <c r="S6292" s="403">
        <v>1.5769</v>
      </c>
      <c r="T6292" s="403">
        <v>5.0289999999999999</v>
      </c>
      <c r="U6292" s="403">
        <v>-0.63100000000000001</v>
      </c>
      <c r="V6292" s="403">
        <v>24.815000000000001</v>
      </c>
      <c r="W6292" s="403">
        <v>0</v>
      </c>
      <c r="X6292" s="404">
        <v>0.41526000000000002</v>
      </c>
      <c r="Y6292" s="403">
        <f>X6292+(S6292*((U6292-INDEX('[1]Center of Mass'!$B$8:$M$105,MATCH(A6292,'[1]Center of Mass'!$B$8:$B$105,0),9))^2+(V6292-INDEX('[1]Center of Mass'!$B$8:$M$105,MATCH(A6292,'[1]Center of Mass'!$B$8:$B$105,0),10))^2))</f>
        <v>1072.3929286385001</v>
      </c>
    </row>
    <row r="6293" spans="1:25">
      <c r="A6293" s="403" t="s">
        <v>10</v>
      </c>
      <c r="B6293" s="403" t="s">
        <v>404</v>
      </c>
      <c r="C6293" s="403" t="s">
        <v>343</v>
      </c>
      <c r="D6293" s="403" t="s">
        <v>344</v>
      </c>
      <c r="E6293" s="403" t="s">
        <v>1527</v>
      </c>
      <c r="F6293" s="403">
        <v>0</v>
      </c>
      <c r="O6293" s="403" t="s">
        <v>345</v>
      </c>
      <c r="R6293" s="403">
        <v>4</v>
      </c>
      <c r="S6293" s="403">
        <v>1.375</v>
      </c>
      <c r="T6293" s="403">
        <v>4.7</v>
      </c>
      <c r="U6293" s="403">
        <v>0.55000000000000004</v>
      </c>
      <c r="V6293" s="403">
        <v>24.824999999999999</v>
      </c>
      <c r="W6293" s="403">
        <v>0</v>
      </c>
      <c r="X6293" s="404">
        <v>0.31768000000000002</v>
      </c>
      <c r="Y6293" s="403">
        <f>X6293+(S6293*((U6293-INDEX('[1]Center of Mass'!$B$8:$M$105,MATCH(A6293,'[1]Center of Mass'!$B$8:$B$105,0),9))^2+(V6293-INDEX('[1]Center of Mass'!$B$8:$M$105,MATCH(A6293,'[1]Center of Mass'!$B$8:$B$105,0),10))^2))</f>
        <v>864.90492549999988</v>
      </c>
    </row>
    <row r="6294" spans="1:25">
      <c r="A6294" s="403" t="s">
        <v>10</v>
      </c>
      <c r="B6294" s="403" t="s">
        <v>405</v>
      </c>
      <c r="C6294" s="403" t="s">
        <v>343</v>
      </c>
      <c r="D6294" s="403" t="s">
        <v>344</v>
      </c>
      <c r="E6294" s="403" t="s">
        <v>1527</v>
      </c>
      <c r="F6294" s="403">
        <v>0</v>
      </c>
      <c r="O6294" s="403" t="s">
        <v>345</v>
      </c>
      <c r="R6294" s="403">
        <v>4</v>
      </c>
      <c r="S6294" s="403">
        <v>1.375</v>
      </c>
      <c r="T6294" s="403">
        <v>4.7</v>
      </c>
      <c r="U6294" s="403">
        <v>1.65</v>
      </c>
      <c r="V6294" s="403">
        <v>24.824999999999999</v>
      </c>
      <c r="W6294" s="403">
        <v>0</v>
      </c>
      <c r="X6294" s="404">
        <v>0.31768000000000002</v>
      </c>
      <c r="Y6294" s="403">
        <f>X6294+(S6294*((U6294-INDEX('[1]Center of Mass'!$B$8:$M$105,MATCH(A6294,'[1]Center of Mass'!$B$8:$B$105,0),9))^2+(V6294-INDEX('[1]Center of Mass'!$B$8:$M$105,MATCH(A6294,'[1]Center of Mass'!$B$8:$B$105,0),10))^2))</f>
        <v>802.68067550000012</v>
      </c>
    </row>
    <row r="6295" spans="1:25">
      <c r="A6295" s="403" t="s">
        <v>10</v>
      </c>
      <c r="B6295" s="403" t="s">
        <v>406</v>
      </c>
      <c r="C6295" s="403" t="s">
        <v>343</v>
      </c>
      <c r="D6295" s="403" t="s">
        <v>344</v>
      </c>
      <c r="E6295" s="403" t="s">
        <v>1527</v>
      </c>
      <c r="F6295" s="403">
        <v>0</v>
      </c>
      <c r="O6295" s="403" t="s">
        <v>345</v>
      </c>
      <c r="R6295" s="403">
        <v>4</v>
      </c>
      <c r="S6295" s="403">
        <v>1.375</v>
      </c>
      <c r="T6295" s="403">
        <v>4.7</v>
      </c>
      <c r="U6295" s="403">
        <v>2.75</v>
      </c>
      <c r="V6295" s="403">
        <v>24.824999999999999</v>
      </c>
      <c r="W6295" s="403">
        <v>0</v>
      </c>
      <c r="X6295" s="404">
        <v>0.31768000000000002</v>
      </c>
      <c r="Y6295" s="403">
        <f>X6295+(S6295*((U6295-INDEX('[1]Center of Mass'!$B$8:$M$105,MATCH(A6295,'[1]Center of Mass'!$B$8:$B$105,0),9))^2+(V6295-INDEX('[1]Center of Mass'!$B$8:$M$105,MATCH(A6295,'[1]Center of Mass'!$B$8:$B$105,0),10))^2))</f>
        <v>743.78392550000001</v>
      </c>
    </row>
    <row r="6296" spans="1:25">
      <c r="A6296" s="403" t="s">
        <v>10</v>
      </c>
      <c r="B6296" s="403" t="s">
        <v>407</v>
      </c>
      <c r="C6296" s="403" t="s">
        <v>343</v>
      </c>
      <c r="D6296" s="403" t="s">
        <v>344</v>
      </c>
      <c r="E6296" s="403" t="s">
        <v>1527</v>
      </c>
      <c r="F6296" s="403">
        <v>0</v>
      </c>
      <c r="O6296" s="403" t="s">
        <v>345</v>
      </c>
      <c r="R6296" s="403">
        <v>4</v>
      </c>
      <c r="S6296" s="403">
        <v>1.2188000000000001</v>
      </c>
      <c r="T6296" s="403">
        <v>4.45</v>
      </c>
      <c r="U6296" s="403">
        <v>3.7869999999999999</v>
      </c>
      <c r="V6296" s="403">
        <v>24.824999999999999</v>
      </c>
      <c r="W6296" s="403">
        <v>0</v>
      </c>
      <c r="X6296" s="404">
        <v>0.25524000000000002</v>
      </c>
      <c r="Y6296" s="403">
        <f>X6296+(S6296*((U6296-INDEX('[1]Center of Mass'!$B$8:$M$105,MATCH(A6296,'[1]Center of Mass'!$B$8:$B$105,0),9))^2+(V6296-INDEX('[1]Center of Mass'!$B$8:$M$105,MATCH(A6296,'[1]Center of Mass'!$B$8:$B$105,0),10))^2))</f>
        <v>612.74857024440007</v>
      </c>
    </row>
    <row r="6297" spans="1:25">
      <c r="A6297" s="403" t="s">
        <v>10</v>
      </c>
      <c r="B6297" s="403" t="s">
        <v>408</v>
      </c>
      <c r="C6297" s="403" t="s">
        <v>343</v>
      </c>
      <c r="D6297" s="403" t="s">
        <v>344</v>
      </c>
      <c r="E6297" s="403" t="s">
        <v>1527</v>
      </c>
      <c r="F6297" s="403">
        <v>0</v>
      </c>
      <c r="O6297" s="403" t="s">
        <v>345</v>
      </c>
      <c r="R6297" s="403">
        <v>4</v>
      </c>
      <c r="S6297" s="403">
        <v>1.2188000000000001</v>
      </c>
      <c r="T6297" s="403">
        <v>4.45</v>
      </c>
      <c r="U6297" s="403">
        <v>4.7619999999999996</v>
      </c>
      <c r="V6297" s="403">
        <v>24.824999999999999</v>
      </c>
      <c r="W6297" s="403">
        <v>0</v>
      </c>
      <c r="X6297" s="404">
        <v>0.25524000000000002</v>
      </c>
      <c r="Y6297" s="403">
        <f>X6297+(S6297*((U6297-INDEX('[1]Center of Mass'!$B$8:$M$105,MATCH(A6297,'[1]Center of Mass'!$B$8:$B$105,0),9))^2+(V6297-INDEX('[1]Center of Mass'!$B$8:$M$105,MATCH(A6297,'[1]Center of Mass'!$B$8:$B$105,0),10))^2))</f>
        <v>571.40538121439999</v>
      </c>
    </row>
    <row r="6298" spans="1:25">
      <c r="A6298" s="403" t="s">
        <v>10</v>
      </c>
      <c r="B6298" s="403" t="s">
        <v>409</v>
      </c>
      <c r="C6298" s="403" t="s">
        <v>343</v>
      </c>
      <c r="D6298" s="403" t="s">
        <v>344</v>
      </c>
      <c r="E6298" s="403" t="s">
        <v>1527</v>
      </c>
      <c r="F6298" s="403">
        <v>0</v>
      </c>
      <c r="O6298" s="403" t="s">
        <v>345</v>
      </c>
      <c r="R6298" s="403">
        <v>4</v>
      </c>
      <c r="S6298" s="403">
        <v>1.2188000000000001</v>
      </c>
      <c r="T6298" s="403">
        <v>4.45</v>
      </c>
      <c r="U6298" s="403">
        <v>5.7370000000000001</v>
      </c>
      <c r="V6298" s="403">
        <v>24.824999999999999</v>
      </c>
      <c r="W6298" s="403">
        <v>0</v>
      </c>
      <c r="X6298" s="404">
        <v>0.25524000000000002</v>
      </c>
      <c r="Y6298" s="403">
        <f>X6298+(S6298*((U6298-INDEX('[1]Center of Mass'!$B$8:$M$105,MATCH(A6298,'[1]Center of Mass'!$B$8:$B$105,0),9))^2+(V6298-INDEX('[1]Center of Mass'!$B$8:$M$105,MATCH(A6298,'[1]Center of Mass'!$B$8:$B$105,0),10))^2))</f>
        <v>532.37943568440005</v>
      </c>
    </row>
    <row r="6299" spans="1:25">
      <c r="A6299" s="403" t="s">
        <v>10</v>
      </c>
      <c r="B6299" s="403" t="s">
        <v>456</v>
      </c>
      <c r="C6299" s="403" t="s">
        <v>343</v>
      </c>
      <c r="D6299" s="403" t="s">
        <v>344</v>
      </c>
      <c r="E6299" s="403" t="s">
        <v>1527</v>
      </c>
      <c r="F6299" s="403">
        <v>0</v>
      </c>
      <c r="O6299" s="403" t="s">
        <v>345</v>
      </c>
      <c r="R6299" s="403">
        <v>4</v>
      </c>
      <c r="S6299" s="403">
        <v>1.2188000000000001</v>
      </c>
      <c r="T6299" s="403">
        <v>4.45</v>
      </c>
      <c r="U6299" s="403">
        <v>6.7130000000000001</v>
      </c>
      <c r="V6299" s="403">
        <v>24.824999999999999</v>
      </c>
      <c r="W6299" s="403">
        <v>0</v>
      </c>
      <c r="X6299" s="404">
        <v>0.25524000000000002</v>
      </c>
      <c r="Y6299" s="403">
        <f>X6299+(S6299*((U6299-INDEX('[1]Center of Mass'!$B$8:$M$105,MATCH(A6299,'[1]Center of Mass'!$B$8:$B$105,0),9))^2+(V6299-INDEX('[1]Center of Mass'!$B$8:$M$105,MATCH(A6299,'[1]Center of Mass'!$B$8:$B$105,0),10))^2))</f>
        <v>495.63427325240008</v>
      </c>
    </row>
    <row r="6300" spans="1:25">
      <c r="A6300" s="403" t="s">
        <v>10</v>
      </c>
      <c r="B6300" s="403" t="s">
        <v>410</v>
      </c>
      <c r="C6300" s="403" t="s">
        <v>343</v>
      </c>
      <c r="D6300" s="403" t="s">
        <v>344</v>
      </c>
      <c r="E6300" s="403" t="s">
        <v>1527</v>
      </c>
      <c r="F6300" s="403">
        <v>0</v>
      </c>
      <c r="O6300" s="403" t="s">
        <v>345</v>
      </c>
      <c r="R6300" s="403">
        <v>4</v>
      </c>
      <c r="S6300" s="403">
        <v>2</v>
      </c>
      <c r="T6300" s="403">
        <v>5.7</v>
      </c>
      <c r="U6300" s="403">
        <v>8</v>
      </c>
      <c r="V6300" s="403">
        <v>24.824999999999999</v>
      </c>
      <c r="W6300" s="403">
        <v>0</v>
      </c>
      <c r="X6300" s="404">
        <v>0.68708000000000002</v>
      </c>
      <c r="Y6300" s="403">
        <f>X6300+(S6300*((U6300-INDEX('[1]Center of Mass'!$B$8:$M$105,MATCH(A6300,'[1]Center of Mass'!$B$8:$B$105,0),9))^2+(V6300-INDEX('[1]Center of Mass'!$B$8:$M$105,MATCH(A6300,'[1]Center of Mass'!$B$8:$B$105,0),10))^2))</f>
        <v>739.89752800000008</v>
      </c>
    </row>
    <row r="6301" spans="1:25">
      <c r="A6301" s="403" t="s">
        <v>10</v>
      </c>
      <c r="B6301" s="403" t="s">
        <v>412</v>
      </c>
      <c r="C6301" s="403" t="s">
        <v>343</v>
      </c>
      <c r="D6301" s="403" t="s">
        <v>344</v>
      </c>
      <c r="E6301" s="403" t="s">
        <v>1527</v>
      </c>
      <c r="F6301" s="403">
        <v>0</v>
      </c>
      <c r="O6301" s="403" t="s">
        <v>345</v>
      </c>
      <c r="R6301" s="403">
        <v>4</v>
      </c>
      <c r="S6301" s="403">
        <v>0.875</v>
      </c>
      <c r="T6301" s="403">
        <v>3.9</v>
      </c>
      <c r="U6301" s="403">
        <v>9.15</v>
      </c>
      <c r="V6301" s="403">
        <v>24.824999999999999</v>
      </c>
      <c r="W6301" s="403">
        <v>0</v>
      </c>
      <c r="X6301" s="404">
        <v>0.14965999999999999</v>
      </c>
      <c r="Y6301" s="403">
        <f>X6301+(S6301*((U6301-INDEX('[1]Center of Mass'!$B$8:$M$105,MATCH(A6301,'[1]Center of Mass'!$B$8:$B$105,0),9))^2+(V6301-INDEX('[1]Center of Mass'!$B$8:$M$105,MATCH(A6301,'[1]Center of Mass'!$B$8:$B$105,0),10))^2))</f>
        <v>297.20054349999998</v>
      </c>
    </row>
    <row r="6302" spans="1:25">
      <c r="A6302" s="403" t="s">
        <v>10</v>
      </c>
      <c r="B6302" s="403" t="s">
        <v>413</v>
      </c>
      <c r="C6302" s="403" t="s">
        <v>343</v>
      </c>
      <c r="D6302" s="403" t="s">
        <v>344</v>
      </c>
      <c r="E6302" s="403" t="s">
        <v>1527</v>
      </c>
      <c r="F6302" s="403">
        <v>0</v>
      </c>
      <c r="O6302" s="403" t="s">
        <v>345</v>
      </c>
      <c r="R6302" s="403">
        <v>4</v>
      </c>
      <c r="S6302" s="403">
        <v>1.625</v>
      </c>
      <c r="T6302" s="403">
        <v>5.0999999999999996</v>
      </c>
      <c r="U6302" s="403">
        <v>10.15</v>
      </c>
      <c r="V6302" s="403">
        <v>24.824999999999999</v>
      </c>
      <c r="W6302" s="403">
        <v>0</v>
      </c>
      <c r="X6302" s="404">
        <v>0.44044</v>
      </c>
      <c r="Y6302" s="403">
        <f>X6302+(S6302*((U6302-INDEX('[1]Center of Mass'!$B$8:$M$105,MATCH(A6302,'[1]Center of Mass'!$B$8:$B$105,0),9))^2+(V6302-INDEX('[1]Center of Mass'!$B$8:$M$105,MATCH(A6302,'[1]Center of Mass'!$B$8:$B$105,0),10))^2))</f>
        <v>513.04136649999998</v>
      </c>
    </row>
    <row r="6303" spans="1:25">
      <c r="A6303" s="403" t="s">
        <v>10</v>
      </c>
      <c r="B6303" s="403" t="s">
        <v>414</v>
      </c>
      <c r="C6303" s="403" t="s">
        <v>343</v>
      </c>
      <c r="D6303" s="403" t="s">
        <v>344</v>
      </c>
      <c r="E6303" s="403" t="s">
        <v>1527</v>
      </c>
      <c r="F6303" s="403">
        <v>0</v>
      </c>
      <c r="O6303" s="403" t="s">
        <v>345</v>
      </c>
      <c r="R6303" s="403">
        <v>4</v>
      </c>
      <c r="S6303" s="403">
        <v>1.1875</v>
      </c>
      <c r="T6303" s="403">
        <v>4.4000000000000004</v>
      </c>
      <c r="U6303" s="403">
        <v>11.275</v>
      </c>
      <c r="V6303" s="403">
        <v>24.824999999999999</v>
      </c>
      <c r="W6303" s="403">
        <v>0</v>
      </c>
      <c r="X6303" s="404">
        <v>0.24393000000000001</v>
      </c>
      <c r="Y6303" s="403">
        <f>X6303+(S6303*((U6303-INDEX('[1]Center of Mass'!$B$8:$M$105,MATCH(A6303,'[1]Center of Mass'!$B$8:$B$105,0),9))^2+(V6303-INDEX('[1]Center of Mass'!$B$8:$M$105,MATCH(A6303,'[1]Center of Mass'!$B$8:$B$105,0),10))^2))</f>
        <v>345.55984443749998</v>
      </c>
    </row>
    <row r="6304" spans="1:25">
      <c r="A6304" s="403" t="s">
        <v>10</v>
      </c>
      <c r="B6304" s="403" t="s">
        <v>415</v>
      </c>
      <c r="C6304" s="403" t="s">
        <v>343</v>
      </c>
      <c r="D6304" s="403" t="s">
        <v>344</v>
      </c>
      <c r="E6304" s="403" t="s">
        <v>1527</v>
      </c>
      <c r="F6304" s="403">
        <v>0</v>
      </c>
      <c r="O6304" s="403" t="s">
        <v>345</v>
      </c>
      <c r="R6304" s="403">
        <v>4</v>
      </c>
      <c r="S6304" s="403">
        <v>1.1875</v>
      </c>
      <c r="T6304" s="403">
        <v>4.4000000000000004</v>
      </c>
      <c r="U6304" s="403">
        <v>12.225</v>
      </c>
      <c r="V6304" s="403">
        <v>24.824999999999999</v>
      </c>
      <c r="W6304" s="403">
        <v>0</v>
      </c>
      <c r="X6304" s="404">
        <v>0.24393000000000001</v>
      </c>
      <c r="Y6304" s="403">
        <f>X6304+(S6304*((U6304-INDEX('[1]Center of Mass'!$B$8:$M$105,MATCH(A6304,'[1]Center of Mass'!$B$8:$B$105,0),9))^2+(V6304-INDEX('[1]Center of Mass'!$B$8:$M$105,MATCH(A6304,'[1]Center of Mass'!$B$8:$B$105,0),10))^2))</f>
        <v>323.17784443749997</v>
      </c>
    </row>
    <row r="6305" spans="1:25">
      <c r="A6305" s="403" t="s">
        <v>10</v>
      </c>
      <c r="B6305" s="403" t="s">
        <v>543</v>
      </c>
      <c r="C6305" s="403" t="s">
        <v>343</v>
      </c>
      <c r="D6305" s="403" t="s">
        <v>344</v>
      </c>
      <c r="E6305" s="403" t="s">
        <v>1527</v>
      </c>
      <c r="F6305" s="403">
        <v>0</v>
      </c>
      <c r="O6305" s="403" t="s">
        <v>345</v>
      </c>
      <c r="R6305" s="403">
        <v>3</v>
      </c>
      <c r="S6305" s="403">
        <v>0.13469999999999999</v>
      </c>
      <c r="T6305" s="403">
        <v>2.7250000000000001</v>
      </c>
      <c r="U6305" s="403">
        <v>-1.3129999999999999</v>
      </c>
      <c r="V6305" s="403">
        <v>25.033000000000001</v>
      </c>
      <c r="W6305" s="403">
        <v>0</v>
      </c>
      <c r="X6305" s="404">
        <v>1.1952000000000001E-2</v>
      </c>
      <c r="Y6305" s="403">
        <f>X6305+(S6305*((U6305-INDEX('[1]Center of Mass'!$B$8:$M$105,MATCH(A6305,'[1]Center of Mass'!$B$8:$B$105,0),9))^2+(V6305-INDEX('[1]Center of Mass'!$B$8:$M$105,MATCH(A6305,'[1]Center of Mass'!$B$8:$B$105,0),10))^2))</f>
        <v>96.540849865499993</v>
      </c>
    </row>
    <row r="6306" spans="1:25">
      <c r="A6306" s="403" t="s">
        <v>10</v>
      </c>
      <c r="B6306" s="403" t="s">
        <v>544</v>
      </c>
      <c r="C6306" s="403" t="s">
        <v>343</v>
      </c>
      <c r="D6306" s="403" t="s">
        <v>344</v>
      </c>
      <c r="E6306" s="403" t="s">
        <v>1527</v>
      </c>
      <c r="F6306" s="403">
        <v>0</v>
      </c>
      <c r="O6306" s="403" t="s">
        <v>345</v>
      </c>
      <c r="R6306" s="403">
        <v>4</v>
      </c>
      <c r="S6306" s="403">
        <v>0.3271</v>
      </c>
      <c r="T6306" s="403">
        <v>3.0270000000000001</v>
      </c>
      <c r="U6306" s="403">
        <v>-1.3320000000000001</v>
      </c>
      <c r="V6306" s="403">
        <v>26.111999999999998</v>
      </c>
      <c r="W6306" s="403">
        <v>0</v>
      </c>
      <c r="X6306" s="404">
        <v>4.4134E-2</v>
      </c>
      <c r="Y6306" s="403">
        <f>X6306+(S6306*((U6306-INDEX('[1]Center of Mass'!$B$8:$M$105,MATCH(A6306,'[1]Center of Mass'!$B$8:$B$105,0),9))^2+(V6306-INDEX('[1]Center of Mass'!$B$8:$M$105,MATCH(A6306,'[1]Center of Mass'!$B$8:$B$105,0),10))^2))</f>
        <v>244.80653148590002</v>
      </c>
    </row>
    <row r="6307" spans="1:25">
      <c r="A6307" s="403" t="s">
        <v>10</v>
      </c>
      <c r="B6307" s="403" t="s">
        <v>545</v>
      </c>
      <c r="C6307" s="403" t="s">
        <v>343</v>
      </c>
      <c r="D6307" s="403" t="s">
        <v>344</v>
      </c>
      <c r="E6307" s="403" t="s">
        <v>1527</v>
      </c>
      <c r="F6307" s="403">
        <v>0</v>
      </c>
      <c r="O6307" s="403" t="s">
        <v>345</v>
      </c>
      <c r="R6307" s="403">
        <v>4</v>
      </c>
      <c r="S6307" s="403">
        <v>1.5</v>
      </c>
      <c r="T6307" s="403">
        <v>4.9000000000000004</v>
      </c>
      <c r="U6307" s="403">
        <v>-0.6</v>
      </c>
      <c r="V6307" s="403">
        <v>26.074999999999999</v>
      </c>
      <c r="W6307" s="403">
        <v>0</v>
      </c>
      <c r="X6307" s="404">
        <v>0.37530999999999998</v>
      </c>
      <c r="Y6307" s="403">
        <f>X6307+(S6307*((U6307-INDEX('[1]Center of Mass'!$B$8:$M$105,MATCH(A6307,'[1]Center of Mass'!$B$8:$B$105,0),9))^2+(V6307-INDEX('[1]Center of Mass'!$B$8:$M$105,MATCH(A6307,'[1]Center of Mass'!$B$8:$B$105,0),10))^2))</f>
        <v>1071.4453960000001</v>
      </c>
    </row>
    <row r="6308" spans="1:25">
      <c r="A6308" s="403" t="s">
        <v>10</v>
      </c>
      <c r="B6308" s="403" t="s">
        <v>575</v>
      </c>
      <c r="C6308" s="403" t="s">
        <v>343</v>
      </c>
      <c r="D6308" s="403" t="s">
        <v>344</v>
      </c>
      <c r="E6308" s="403" t="s">
        <v>1527</v>
      </c>
      <c r="F6308" s="403">
        <v>0</v>
      </c>
      <c r="O6308" s="403" t="s">
        <v>345</v>
      </c>
      <c r="R6308" s="403">
        <v>4</v>
      </c>
      <c r="S6308" s="403">
        <v>1.375</v>
      </c>
      <c r="T6308" s="403">
        <v>4.7</v>
      </c>
      <c r="U6308" s="403">
        <v>0.55000000000000004</v>
      </c>
      <c r="V6308" s="403">
        <v>26.074999999999999</v>
      </c>
      <c r="W6308" s="403">
        <v>0</v>
      </c>
      <c r="X6308" s="404">
        <v>0.31768000000000002</v>
      </c>
      <c r="Y6308" s="403">
        <f>X6308+(S6308*((U6308-INDEX('[1]Center of Mass'!$B$8:$M$105,MATCH(A6308,'[1]Center of Mass'!$B$8:$B$105,0),9))^2+(V6308-INDEX('[1]Center of Mass'!$B$8:$M$105,MATCH(A6308,'[1]Center of Mass'!$B$8:$B$105,0),10))^2))</f>
        <v>913.52148799999998</v>
      </c>
    </row>
    <row r="6309" spans="1:25">
      <c r="A6309" s="403" t="s">
        <v>10</v>
      </c>
      <c r="B6309" s="403" t="s">
        <v>576</v>
      </c>
      <c r="C6309" s="403" t="s">
        <v>343</v>
      </c>
      <c r="D6309" s="403" t="s">
        <v>344</v>
      </c>
      <c r="E6309" s="403" t="s">
        <v>1527</v>
      </c>
      <c r="F6309" s="403">
        <v>0</v>
      </c>
      <c r="O6309" s="403" t="s">
        <v>345</v>
      </c>
      <c r="R6309" s="403">
        <v>4</v>
      </c>
      <c r="S6309" s="403">
        <v>1.375</v>
      </c>
      <c r="T6309" s="403">
        <v>4.7</v>
      </c>
      <c r="U6309" s="403">
        <v>1.65</v>
      </c>
      <c r="V6309" s="403">
        <v>26.074999999999999</v>
      </c>
      <c r="W6309" s="403">
        <v>0</v>
      </c>
      <c r="X6309" s="404">
        <v>0.31768000000000002</v>
      </c>
      <c r="Y6309" s="403">
        <f>X6309+(S6309*((U6309-INDEX('[1]Center of Mass'!$B$8:$M$105,MATCH(A6309,'[1]Center of Mass'!$B$8:$B$105,0),9))^2+(V6309-INDEX('[1]Center of Mass'!$B$8:$M$105,MATCH(A6309,'[1]Center of Mass'!$B$8:$B$105,0),10))^2))</f>
        <v>851.29723800000022</v>
      </c>
    </row>
    <row r="6310" spans="1:25">
      <c r="A6310" s="403" t="s">
        <v>10</v>
      </c>
      <c r="B6310" s="403" t="s">
        <v>577</v>
      </c>
      <c r="C6310" s="403" t="s">
        <v>343</v>
      </c>
      <c r="D6310" s="403" t="s">
        <v>344</v>
      </c>
      <c r="E6310" s="403" t="s">
        <v>1527</v>
      </c>
      <c r="F6310" s="403">
        <v>0</v>
      </c>
      <c r="O6310" s="403" t="s">
        <v>345</v>
      </c>
      <c r="R6310" s="403">
        <v>4</v>
      </c>
      <c r="S6310" s="403">
        <v>1.375</v>
      </c>
      <c r="T6310" s="403">
        <v>4.7</v>
      </c>
      <c r="U6310" s="403">
        <v>2.75</v>
      </c>
      <c r="V6310" s="403">
        <v>26.074999999999999</v>
      </c>
      <c r="W6310" s="403">
        <v>0</v>
      </c>
      <c r="X6310" s="404">
        <v>0.31768000000000002</v>
      </c>
      <c r="Y6310" s="403">
        <f>X6310+(S6310*((U6310-INDEX('[1]Center of Mass'!$B$8:$M$105,MATCH(A6310,'[1]Center of Mass'!$B$8:$B$105,0),9))^2+(V6310-INDEX('[1]Center of Mass'!$B$8:$M$105,MATCH(A6310,'[1]Center of Mass'!$B$8:$B$105,0),10))^2))</f>
        <v>792.40048800000011</v>
      </c>
    </row>
    <row r="6311" spans="1:25">
      <c r="A6311" s="403" t="s">
        <v>10</v>
      </c>
      <c r="B6311" s="403" t="s">
        <v>829</v>
      </c>
      <c r="C6311" s="403" t="s">
        <v>343</v>
      </c>
      <c r="D6311" s="403" t="s">
        <v>344</v>
      </c>
      <c r="E6311" s="403" t="s">
        <v>1527</v>
      </c>
      <c r="F6311" s="403">
        <v>0</v>
      </c>
      <c r="O6311" s="403" t="s">
        <v>345</v>
      </c>
      <c r="R6311" s="403">
        <v>4</v>
      </c>
      <c r="S6311" s="403">
        <v>1.2188000000000001</v>
      </c>
      <c r="T6311" s="403">
        <v>4.45</v>
      </c>
      <c r="U6311" s="403">
        <v>3.7869999999999999</v>
      </c>
      <c r="V6311" s="403">
        <v>26.074999999999999</v>
      </c>
      <c r="W6311" s="403">
        <v>0</v>
      </c>
      <c r="X6311" s="404">
        <v>0.25524000000000002</v>
      </c>
      <c r="Y6311" s="403">
        <f>X6311+(S6311*((U6311-INDEX('[1]Center of Mass'!$B$8:$M$105,MATCH(A6311,'[1]Center of Mass'!$B$8:$B$105,0),9))^2+(V6311-INDEX('[1]Center of Mass'!$B$8:$M$105,MATCH(A6311,'[1]Center of Mass'!$B$8:$B$105,0),10))^2))</f>
        <v>655.84229124440003</v>
      </c>
    </row>
    <row r="6312" spans="1:25">
      <c r="A6312" s="403" t="s">
        <v>10</v>
      </c>
      <c r="B6312" s="403" t="s">
        <v>830</v>
      </c>
      <c r="C6312" s="403" t="s">
        <v>343</v>
      </c>
      <c r="D6312" s="403" t="s">
        <v>344</v>
      </c>
      <c r="E6312" s="403" t="s">
        <v>1527</v>
      </c>
      <c r="F6312" s="403">
        <v>0</v>
      </c>
      <c r="O6312" s="403" t="s">
        <v>345</v>
      </c>
      <c r="R6312" s="403">
        <v>4</v>
      </c>
      <c r="S6312" s="403">
        <v>1.2188000000000001</v>
      </c>
      <c r="T6312" s="403">
        <v>4.45</v>
      </c>
      <c r="U6312" s="403">
        <v>4.7619999999999996</v>
      </c>
      <c r="V6312" s="403">
        <v>26.074999999999999</v>
      </c>
      <c r="W6312" s="403">
        <v>0</v>
      </c>
      <c r="X6312" s="404">
        <v>0.25524000000000002</v>
      </c>
      <c r="Y6312" s="403">
        <f>X6312+(S6312*((U6312-INDEX('[1]Center of Mass'!$B$8:$M$105,MATCH(A6312,'[1]Center of Mass'!$B$8:$B$105,0),9))^2+(V6312-INDEX('[1]Center of Mass'!$B$8:$M$105,MATCH(A6312,'[1]Center of Mass'!$B$8:$B$105,0),10))^2))</f>
        <v>614.49910221440007</v>
      </c>
    </row>
    <row r="6313" spans="1:25">
      <c r="A6313" s="403" t="s">
        <v>10</v>
      </c>
      <c r="B6313" s="403" t="s">
        <v>831</v>
      </c>
      <c r="C6313" s="403" t="s">
        <v>343</v>
      </c>
      <c r="D6313" s="403" t="s">
        <v>344</v>
      </c>
      <c r="E6313" s="403" t="s">
        <v>1527</v>
      </c>
      <c r="F6313" s="403">
        <v>0</v>
      </c>
      <c r="O6313" s="403" t="s">
        <v>345</v>
      </c>
      <c r="R6313" s="403">
        <v>4</v>
      </c>
      <c r="S6313" s="403">
        <v>1.2188000000000001</v>
      </c>
      <c r="T6313" s="403">
        <v>4.45</v>
      </c>
      <c r="U6313" s="403">
        <v>5.7370000000000001</v>
      </c>
      <c r="V6313" s="403">
        <v>26.074999999999999</v>
      </c>
      <c r="W6313" s="403">
        <v>0</v>
      </c>
      <c r="X6313" s="404">
        <v>0.25524000000000002</v>
      </c>
      <c r="Y6313" s="403">
        <f>X6313+(S6313*((U6313-INDEX('[1]Center of Mass'!$B$8:$M$105,MATCH(A6313,'[1]Center of Mass'!$B$8:$B$105,0),9))^2+(V6313-INDEX('[1]Center of Mass'!$B$8:$M$105,MATCH(A6313,'[1]Center of Mass'!$B$8:$B$105,0),10))^2))</f>
        <v>575.47315668440001</v>
      </c>
    </row>
    <row r="6314" spans="1:25">
      <c r="A6314" s="403" t="s">
        <v>10</v>
      </c>
      <c r="B6314" s="403" t="s">
        <v>832</v>
      </c>
      <c r="C6314" s="403" t="s">
        <v>343</v>
      </c>
      <c r="D6314" s="403" t="s">
        <v>344</v>
      </c>
      <c r="E6314" s="403" t="s">
        <v>1527</v>
      </c>
      <c r="F6314" s="403">
        <v>0</v>
      </c>
      <c r="O6314" s="403" t="s">
        <v>345</v>
      </c>
      <c r="R6314" s="403">
        <v>4</v>
      </c>
      <c r="S6314" s="403">
        <v>1.2188000000000001</v>
      </c>
      <c r="T6314" s="403">
        <v>4.45</v>
      </c>
      <c r="U6314" s="403">
        <v>6.7119999999999997</v>
      </c>
      <c r="V6314" s="403">
        <v>26.074999999999999</v>
      </c>
      <c r="W6314" s="403">
        <v>0</v>
      </c>
      <c r="X6314" s="404">
        <v>0.25524000000000002</v>
      </c>
      <c r="Y6314" s="403">
        <f>X6314+(S6314*((U6314-INDEX('[1]Center of Mass'!$B$8:$M$105,MATCH(A6314,'[1]Center of Mass'!$B$8:$B$105,0),9))^2+(V6314-INDEX('[1]Center of Mass'!$B$8:$M$105,MATCH(A6314,'[1]Center of Mass'!$B$8:$B$105,0),10))^2))</f>
        <v>538.76445465440008</v>
      </c>
    </row>
    <row r="6315" spans="1:25">
      <c r="A6315" s="403" t="s">
        <v>10</v>
      </c>
      <c r="B6315" s="403" t="s">
        <v>833</v>
      </c>
      <c r="C6315" s="403" t="s">
        <v>343</v>
      </c>
      <c r="D6315" s="403" t="s">
        <v>344</v>
      </c>
      <c r="E6315" s="403" t="s">
        <v>1527</v>
      </c>
      <c r="F6315" s="403">
        <v>0</v>
      </c>
      <c r="O6315" s="403" t="s">
        <v>345</v>
      </c>
      <c r="R6315" s="403">
        <v>4</v>
      </c>
      <c r="S6315" s="403">
        <v>2</v>
      </c>
      <c r="T6315" s="403">
        <v>5.7</v>
      </c>
      <c r="U6315" s="403">
        <v>8</v>
      </c>
      <c r="V6315" s="403">
        <v>26.074999999999999</v>
      </c>
      <c r="W6315" s="403">
        <v>0</v>
      </c>
      <c r="X6315" s="404">
        <v>0.68708000000000002</v>
      </c>
      <c r="Y6315" s="403">
        <f>X6315+(S6315*((U6315-INDEX('[1]Center of Mass'!$B$8:$M$105,MATCH(A6315,'[1]Center of Mass'!$B$8:$B$105,0),9))^2+(V6315-INDEX('[1]Center of Mass'!$B$8:$M$105,MATCH(A6315,'[1]Center of Mass'!$B$8:$B$105,0),10))^2))</f>
        <v>810.612528</v>
      </c>
    </row>
    <row r="6316" spans="1:25">
      <c r="A6316" s="403" t="s">
        <v>10</v>
      </c>
      <c r="B6316" s="403" t="s">
        <v>835</v>
      </c>
      <c r="C6316" s="403" t="s">
        <v>343</v>
      </c>
      <c r="D6316" s="403" t="s">
        <v>344</v>
      </c>
      <c r="E6316" s="403" t="s">
        <v>1527</v>
      </c>
      <c r="F6316" s="403">
        <v>0</v>
      </c>
      <c r="O6316" s="403" t="s">
        <v>345</v>
      </c>
      <c r="R6316" s="403">
        <v>4</v>
      </c>
      <c r="S6316" s="403">
        <v>0.875</v>
      </c>
      <c r="T6316" s="403">
        <v>3.9</v>
      </c>
      <c r="U6316" s="403">
        <v>9.15</v>
      </c>
      <c r="V6316" s="403">
        <v>26.074999999999999</v>
      </c>
      <c r="W6316" s="403">
        <v>0</v>
      </c>
      <c r="X6316" s="404">
        <v>0.14965999999999999</v>
      </c>
      <c r="Y6316" s="403">
        <f>X6316+(S6316*((U6316-INDEX('[1]Center of Mass'!$B$8:$M$105,MATCH(A6316,'[1]Center of Mass'!$B$8:$B$105,0),9))^2+(V6316-INDEX('[1]Center of Mass'!$B$8:$M$105,MATCH(A6316,'[1]Center of Mass'!$B$8:$B$105,0),10))^2))</f>
        <v>328.13835599999999</v>
      </c>
    </row>
    <row r="6317" spans="1:25">
      <c r="A6317" s="403" t="s">
        <v>10</v>
      </c>
      <c r="B6317" s="403" t="s">
        <v>836</v>
      </c>
      <c r="C6317" s="403" t="s">
        <v>343</v>
      </c>
      <c r="D6317" s="403" t="s">
        <v>344</v>
      </c>
      <c r="E6317" s="403" t="s">
        <v>1527</v>
      </c>
      <c r="F6317" s="403">
        <v>0</v>
      </c>
      <c r="O6317" s="403" t="s">
        <v>345</v>
      </c>
      <c r="R6317" s="403">
        <v>4</v>
      </c>
      <c r="S6317" s="403">
        <v>1.625</v>
      </c>
      <c r="T6317" s="403">
        <v>5.0999999999999996</v>
      </c>
      <c r="U6317" s="403">
        <v>10.15</v>
      </c>
      <c r="V6317" s="403">
        <v>26.074999999999999</v>
      </c>
      <c r="W6317" s="403">
        <v>0</v>
      </c>
      <c r="X6317" s="404">
        <v>0.44044</v>
      </c>
      <c r="Y6317" s="403">
        <f>X6317+(S6317*((U6317-INDEX('[1]Center of Mass'!$B$8:$M$105,MATCH(A6317,'[1]Center of Mass'!$B$8:$B$105,0),9))^2+(V6317-INDEX('[1]Center of Mass'!$B$8:$M$105,MATCH(A6317,'[1]Center of Mass'!$B$8:$B$105,0),10))^2))</f>
        <v>570.49730399999987</v>
      </c>
    </row>
    <row r="6318" spans="1:25">
      <c r="A6318" s="403" t="s">
        <v>10</v>
      </c>
      <c r="B6318" s="403" t="s">
        <v>837</v>
      </c>
      <c r="C6318" s="403" t="s">
        <v>343</v>
      </c>
      <c r="D6318" s="403" t="s">
        <v>344</v>
      </c>
      <c r="E6318" s="403" t="s">
        <v>1527</v>
      </c>
      <c r="F6318" s="403">
        <v>0</v>
      </c>
      <c r="O6318" s="403" t="s">
        <v>345</v>
      </c>
      <c r="R6318" s="403">
        <v>4</v>
      </c>
      <c r="S6318" s="403">
        <v>1.1875</v>
      </c>
      <c r="T6318" s="403">
        <v>4.4000000000000004</v>
      </c>
      <c r="U6318" s="403">
        <v>11.275</v>
      </c>
      <c r="V6318" s="403">
        <v>26.074999999999999</v>
      </c>
      <c r="W6318" s="403">
        <v>0</v>
      </c>
      <c r="X6318" s="404">
        <v>0.24393000000000001</v>
      </c>
      <c r="Y6318" s="403">
        <f>X6318+(S6318*((U6318-INDEX('[1]Center of Mass'!$B$8:$M$105,MATCH(A6318,'[1]Center of Mass'!$B$8:$B$105,0),9))^2+(V6318-INDEX('[1]Center of Mass'!$B$8:$M$105,MATCH(A6318,'[1]Center of Mass'!$B$8:$B$105,0),10))^2))</f>
        <v>387.54687568750001</v>
      </c>
    </row>
    <row r="6319" spans="1:25">
      <c r="A6319" s="403" t="s">
        <v>10</v>
      </c>
      <c r="B6319" s="403" t="s">
        <v>838</v>
      </c>
      <c r="C6319" s="403" t="s">
        <v>343</v>
      </c>
      <c r="D6319" s="403" t="s">
        <v>344</v>
      </c>
      <c r="E6319" s="403" t="s">
        <v>1527</v>
      </c>
      <c r="F6319" s="403">
        <v>0</v>
      </c>
      <c r="O6319" s="403" t="s">
        <v>345</v>
      </c>
      <c r="R6319" s="403">
        <v>4</v>
      </c>
      <c r="S6319" s="403">
        <v>1.1875</v>
      </c>
      <c r="T6319" s="403">
        <v>4.4000000000000004</v>
      </c>
      <c r="U6319" s="403">
        <v>12.225</v>
      </c>
      <c r="V6319" s="403">
        <v>26.074999999999999</v>
      </c>
      <c r="W6319" s="403">
        <v>0</v>
      </c>
      <c r="X6319" s="404">
        <v>0.24393000000000001</v>
      </c>
      <c r="Y6319" s="403">
        <f>X6319+(S6319*((U6319-INDEX('[1]Center of Mass'!$B$8:$M$105,MATCH(A6319,'[1]Center of Mass'!$B$8:$B$105,0),9))^2+(V6319-INDEX('[1]Center of Mass'!$B$8:$M$105,MATCH(A6319,'[1]Center of Mass'!$B$8:$B$105,0),10))^2))</f>
        <v>365.1648756875</v>
      </c>
    </row>
    <row r="6320" spans="1:25">
      <c r="A6320" s="403" t="s">
        <v>10</v>
      </c>
      <c r="B6320" s="403" t="s">
        <v>900</v>
      </c>
      <c r="C6320" s="403" t="s">
        <v>343</v>
      </c>
      <c r="D6320" s="403" t="s">
        <v>344</v>
      </c>
      <c r="E6320" s="403" t="s">
        <v>1527</v>
      </c>
      <c r="F6320" s="403">
        <v>0</v>
      </c>
      <c r="O6320" s="403" t="s">
        <v>345</v>
      </c>
      <c r="R6320" s="403">
        <v>4</v>
      </c>
      <c r="S6320" s="403">
        <v>0.17749999999999999</v>
      </c>
      <c r="T6320" s="403">
        <v>1.74</v>
      </c>
      <c r="U6320" s="403">
        <v>-1.3640000000000001</v>
      </c>
      <c r="V6320" s="403">
        <v>26.975999999999999</v>
      </c>
      <c r="W6320" s="403">
        <v>0</v>
      </c>
      <c r="X6320" s="404">
        <v>5.9334000000000001E-3</v>
      </c>
      <c r="Y6320" s="403">
        <f>X6320+(S6320*((U6320-INDEX('[1]Center of Mass'!$B$8:$M$105,MATCH(A6320,'[1]Center of Mass'!$B$8:$B$105,0),9))^2+(V6320-INDEX('[1]Center of Mass'!$B$8:$M$105,MATCH(A6320,'[1]Center of Mass'!$B$8:$B$105,0),10))^2))</f>
        <v>137.76061566750002</v>
      </c>
    </row>
    <row r="6321" spans="1:25">
      <c r="A6321" s="403" t="s">
        <v>10</v>
      </c>
      <c r="B6321" s="403" t="s">
        <v>901</v>
      </c>
      <c r="C6321" s="403" t="s">
        <v>343</v>
      </c>
      <c r="D6321" s="403" t="s">
        <v>344</v>
      </c>
      <c r="E6321" s="403" t="s">
        <v>1527</v>
      </c>
      <c r="F6321" s="403">
        <v>0</v>
      </c>
      <c r="O6321" s="403" t="s">
        <v>345</v>
      </c>
      <c r="R6321" s="403">
        <v>4</v>
      </c>
      <c r="S6321" s="403">
        <v>0.64959999999999996</v>
      </c>
      <c r="T6321" s="403">
        <v>3.4830000000000001</v>
      </c>
      <c r="U6321" s="403">
        <v>-0.6</v>
      </c>
      <c r="V6321" s="403">
        <v>26.971</v>
      </c>
      <c r="W6321" s="403">
        <v>0</v>
      </c>
      <c r="X6321" s="404">
        <v>9.3812999999999994E-2</v>
      </c>
      <c r="Y6321" s="403">
        <f>X6321+(S6321*((U6321-INDEX('[1]Center of Mass'!$B$8:$M$105,MATCH(A6321,'[1]Center of Mass'!$B$8:$B$105,0),9))^2+(V6321-INDEX('[1]Center of Mass'!$B$8:$M$105,MATCH(A6321,'[1]Center of Mass'!$B$8:$B$105,0),10))^2))</f>
        <v>481.6512548816001</v>
      </c>
    </row>
    <row r="6322" spans="1:25">
      <c r="A6322" s="403" t="s">
        <v>10</v>
      </c>
      <c r="B6322" s="403" t="s">
        <v>902</v>
      </c>
      <c r="C6322" s="403" t="s">
        <v>343</v>
      </c>
      <c r="D6322" s="403" t="s">
        <v>344</v>
      </c>
      <c r="E6322" s="403" t="s">
        <v>1527</v>
      </c>
      <c r="F6322" s="403">
        <v>0</v>
      </c>
      <c r="O6322" s="403" t="s">
        <v>345</v>
      </c>
      <c r="R6322" s="403">
        <v>4</v>
      </c>
      <c r="S6322" s="403">
        <v>0.59550000000000003</v>
      </c>
      <c r="T6322" s="403">
        <v>3.2829999999999999</v>
      </c>
      <c r="U6322" s="403">
        <v>0.55000000000000004</v>
      </c>
      <c r="V6322" s="403">
        <v>26.971</v>
      </c>
      <c r="W6322" s="403">
        <v>0</v>
      </c>
      <c r="X6322" s="404">
        <v>7.4582999999999997E-2</v>
      </c>
      <c r="Y6322" s="403">
        <f>X6322+(S6322*((U6322-INDEX('[1]Center of Mass'!$B$8:$M$105,MATCH(A6322,'[1]Center of Mass'!$B$8:$B$105,0),9))^2+(V6322-INDEX('[1]Center of Mass'!$B$8:$M$105,MATCH(A6322,'[1]Center of Mass'!$B$8:$B$105,0),10))^2))</f>
        <v>411.81239176800005</v>
      </c>
    </row>
    <row r="6323" spans="1:25">
      <c r="A6323" s="403" t="s">
        <v>10</v>
      </c>
      <c r="B6323" s="403" t="s">
        <v>903</v>
      </c>
      <c r="C6323" s="403" t="s">
        <v>343</v>
      </c>
      <c r="D6323" s="403" t="s">
        <v>344</v>
      </c>
      <c r="E6323" s="403" t="s">
        <v>1527</v>
      </c>
      <c r="F6323" s="403">
        <v>0</v>
      </c>
      <c r="O6323" s="403" t="s">
        <v>345</v>
      </c>
      <c r="R6323" s="403">
        <v>4</v>
      </c>
      <c r="S6323" s="403">
        <v>0.59550000000000003</v>
      </c>
      <c r="T6323" s="403">
        <v>3.2829999999999999</v>
      </c>
      <c r="U6323" s="403">
        <v>1.65</v>
      </c>
      <c r="V6323" s="403">
        <v>26.971</v>
      </c>
      <c r="W6323" s="403">
        <v>0</v>
      </c>
      <c r="X6323" s="404">
        <v>7.4582999999999997E-2</v>
      </c>
      <c r="Y6323" s="403">
        <f>X6323+(S6323*((U6323-INDEX('[1]Center of Mass'!$B$8:$M$105,MATCH(A6323,'[1]Center of Mass'!$B$8:$B$105,0),9))^2+(V6323-INDEX('[1]Center of Mass'!$B$8:$M$105,MATCH(A6323,'[1]Center of Mass'!$B$8:$B$105,0),10))^2))</f>
        <v>384.86363476800011</v>
      </c>
    </row>
    <row r="6324" spans="1:25">
      <c r="A6324" s="403" t="s">
        <v>10</v>
      </c>
      <c r="B6324" s="403" t="s">
        <v>904</v>
      </c>
      <c r="C6324" s="403" t="s">
        <v>343</v>
      </c>
      <c r="D6324" s="403" t="s">
        <v>344</v>
      </c>
      <c r="E6324" s="403" t="s">
        <v>1527</v>
      </c>
      <c r="F6324" s="403">
        <v>0</v>
      </c>
      <c r="O6324" s="403" t="s">
        <v>345</v>
      </c>
      <c r="R6324" s="403">
        <v>4</v>
      </c>
      <c r="S6324" s="403">
        <v>0.59550000000000003</v>
      </c>
      <c r="T6324" s="403">
        <v>3.2829999999999999</v>
      </c>
      <c r="U6324" s="403">
        <v>2.75</v>
      </c>
      <c r="V6324" s="403">
        <v>26.971</v>
      </c>
      <c r="W6324" s="403">
        <v>0</v>
      </c>
      <c r="X6324" s="404">
        <v>7.4582999999999997E-2</v>
      </c>
      <c r="Y6324" s="403">
        <f>X6324+(S6324*((U6324-INDEX('[1]Center of Mass'!$B$8:$M$105,MATCH(A6324,'[1]Center of Mass'!$B$8:$B$105,0),9))^2+(V6324-INDEX('[1]Center of Mass'!$B$8:$M$105,MATCH(A6324,'[1]Center of Mass'!$B$8:$B$105,0),10))^2))</f>
        <v>359.35598776800009</v>
      </c>
    </row>
    <row r="6325" spans="1:25">
      <c r="A6325" s="403" t="s">
        <v>10</v>
      </c>
      <c r="B6325" s="403" t="s">
        <v>905</v>
      </c>
      <c r="C6325" s="403" t="s">
        <v>343</v>
      </c>
      <c r="D6325" s="403" t="s">
        <v>344</v>
      </c>
      <c r="E6325" s="403" t="s">
        <v>1527</v>
      </c>
      <c r="F6325" s="403">
        <v>0</v>
      </c>
      <c r="O6325" s="403" t="s">
        <v>345</v>
      </c>
      <c r="R6325" s="403">
        <v>4</v>
      </c>
      <c r="S6325" s="403">
        <v>0.52780000000000005</v>
      </c>
      <c r="T6325" s="403">
        <v>3.0329999999999999</v>
      </c>
      <c r="U6325" s="403">
        <v>3.7869999999999999</v>
      </c>
      <c r="V6325" s="403">
        <v>26.971</v>
      </c>
      <c r="W6325" s="403">
        <v>0</v>
      </c>
      <c r="X6325" s="404">
        <v>5.4698999999999998E-2</v>
      </c>
      <c r="Y6325" s="403">
        <f>X6325+(S6325*((U6325-INDEX('[1]Center of Mass'!$B$8:$M$105,MATCH(A6325,'[1]Center of Mass'!$B$8:$B$105,0),9))^2+(V6325-INDEX('[1]Center of Mass'!$B$8:$M$105,MATCH(A6325,'[1]Center of Mass'!$B$8:$B$105,0),10))^2))</f>
        <v>298.34751136300008</v>
      </c>
    </row>
    <row r="6326" spans="1:25">
      <c r="A6326" s="403" t="s">
        <v>10</v>
      </c>
      <c r="B6326" s="403" t="s">
        <v>906</v>
      </c>
      <c r="C6326" s="403" t="s">
        <v>343</v>
      </c>
      <c r="D6326" s="403" t="s">
        <v>344</v>
      </c>
      <c r="E6326" s="403" t="s">
        <v>1527</v>
      </c>
      <c r="F6326" s="403">
        <v>0</v>
      </c>
      <c r="O6326" s="403" t="s">
        <v>345</v>
      </c>
      <c r="R6326" s="403">
        <v>4</v>
      </c>
      <c r="S6326" s="403">
        <v>0.52780000000000005</v>
      </c>
      <c r="T6326" s="403">
        <v>3.0329999999999999</v>
      </c>
      <c r="U6326" s="403">
        <v>4.7619999999999996</v>
      </c>
      <c r="V6326" s="403">
        <v>26.971</v>
      </c>
      <c r="W6326" s="403">
        <v>0</v>
      </c>
      <c r="X6326" s="404">
        <v>5.4698999999999998E-2</v>
      </c>
      <c r="Y6326" s="403">
        <f>X6326+(S6326*((U6326-INDEX('[1]Center of Mass'!$B$8:$M$105,MATCH(A6326,'[1]Center of Mass'!$B$8:$B$105,0),9))^2+(V6326-INDEX('[1]Center of Mass'!$B$8:$M$105,MATCH(A6326,'[1]Center of Mass'!$B$8:$B$105,0),10))^2))</f>
        <v>280.44388880800005</v>
      </c>
    </row>
    <row r="6327" spans="1:25">
      <c r="A6327" s="403" t="s">
        <v>10</v>
      </c>
      <c r="B6327" s="403" t="s">
        <v>868</v>
      </c>
      <c r="C6327" s="403" t="s">
        <v>343</v>
      </c>
      <c r="D6327" s="403" t="s">
        <v>344</v>
      </c>
      <c r="E6327" s="403" t="s">
        <v>1527</v>
      </c>
      <c r="F6327" s="403">
        <v>0</v>
      </c>
      <c r="O6327" s="403" t="s">
        <v>345</v>
      </c>
      <c r="R6327" s="403">
        <v>4</v>
      </c>
      <c r="S6327" s="403">
        <v>0.52780000000000005</v>
      </c>
      <c r="T6327" s="403">
        <v>3.0329999999999999</v>
      </c>
      <c r="U6327" s="403">
        <v>5.7370000000000001</v>
      </c>
      <c r="V6327" s="403">
        <v>26.971</v>
      </c>
      <c r="W6327" s="403">
        <v>0</v>
      </c>
      <c r="X6327" s="404">
        <v>5.4698999999999998E-2</v>
      </c>
      <c r="Y6327" s="403">
        <f>X6327+(S6327*((U6327-INDEX('[1]Center of Mass'!$B$8:$M$105,MATCH(A6327,'[1]Center of Mass'!$B$8:$B$105,0),9))^2+(V6327-INDEX('[1]Center of Mass'!$B$8:$M$105,MATCH(A6327,'[1]Center of Mass'!$B$8:$B$105,0),10))^2))</f>
        <v>263.54374600300008</v>
      </c>
    </row>
    <row r="6328" spans="1:25">
      <c r="A6328" s="403" t="s">
        <v>10</v>
      </c>
      <c r="B6328" s="403" t="s">
        <v>869</v>
      </c>
      <c r="C6328" s="403" t="s">
        <v>343</v>
      </c>
      <c r="D6328" s="403" t="s">
        <v>344</v>
      </c>
      <c r="E6328" s="403" t="s">
        <v>1527</v>
      </c>
      <c r="F6328" s="403">
        <v>0</v>
      </c>
      <c r="O6328" s="403" t="s">
        <v>345</v>
      </c>
      <c r="R6328" s="403">
        <v>4</v>
      </c>
      <c r="S6328" s="403">
        <v>0.52780000000000005</v>
      </c>
      <c r="T6328" s="403">
        <v>3.0329999999999999</v>
      </c>
      <c r="U6328" s="403">
        <v>6.7119999999999997</v>
      </c>
      <c r="V6328" s="403">
        <v>26.971</v>
      </c>
      <c r="W6328" s="403">
        <v>0</v>
      </c>
      <c r="X6328" s="404">
        <v>5.4698999999999998E-2</v>
      </c>
      <c r="Y6328" s="403">
        <f>X6328+(S6328*((U6328-INDEX('[1]Center of Mass'!$B$8:$M$105,MATCH(A6328,'[1]Center of Mass'!$B$8:$B$105,0),9))^2+(V6328-INDEX('[1]Center of Mass'!$B$8:$M$105,MATCH(A6328,'[1]Center of Mass'!$B$8:$B$105,0),10))^2))</f>
        <v>247.64708294800002</v>
      </c>
    </row>
    <row r="6329" spans="1:25">
      <c r="A6329" s="403" t="s">
        <v>10</v>
      </c>
      <c r="B6329" s="403" t="s">
        <v>840</v>
      </c>
      <c r="C6329" s="403" t="s">
        <v>343</v>
      </c>
      <c r="D6329" s="403" t="s">
        <v>344</v>
      </c>
      <c r="E6329" s="403" t="s">
        <v>1527</v>
      </c>
      <c r="F6329" s="403">
        <v>0</v>
      </c>
      <c r="O6329" s="403" t="s">
        <v>345</v>
      </c>
      <c r="R6329" s="403">
        <v>4</v>
      </c>
      <c r="S6329" s="403">
        <v>0.86609999999999998</v>
      </c>
      <c r="T6329" s="403">
        <v>4.2830000000000004</v>
      </c>
      <c r="U6329" s="403">
        <v>8</v>
      </c>
      <c r="V6329" s="403">
        <v>26.971</v>
      </c>
      <c r="W6329" s="403">
        <v>0</v>
      </c>
      <c r="X6329" s="404">
        <v>0.20591999999999999</v>
      </c>
      <c r="Y6329" s="403">
        <f>X6329+(S6329*((U6329-INDEX('[1]Center of Mass'!$B$8:$M$105,MATCH(A6329,'[1]Center of Mass'!$B$8:$B$105,0),9))^2+(V6329-INDEX('[1]Center of Mass'!$B$8:$M$105,MATCH(A6329,'[1]Center of Mass'!$B$8:$B$105,0),10))^2))</f>
        <v>374.56014631560004</v>
      </c>
    </row>
    <row r="6330" spans="1:25">
      <c r="A6330" s="403" t="s">
        <v>10</v>
      </c>
      <c r="B6330" s="403" t="s">
        <v>841</v>
      </c>
      <c r="C6330" s="403" t="s">
        <v>343</v>
      </c>
      <c r="D6330" s="403" t="s">
        <v>344</v>
      </c>
      <c r="E6330" s="403" t="s">
        <v>1527</v>
      </c>
      <c r="F6330" s="403">
        <v>0</v>
      </c>
      <c r="O6330" s="403" t="s">
        <v>345</v>
      </c>
      <c r="R6330" s="403">
        <v>4</v>
      </c>
      <c r="S6330" s="403">
        <v>0.37890000000000001</v>
      </c>
      <c r="T6330" s="403">
        <v>2.4830000000000001</v>
      </c>
      <c r="U6330" s="403">
        <v>9.15</v>
      </c>
      <c r="V6330" s="403">
        <v>26.971</v>
      </c>
      <c r="W6330" s="403">
        <v>0</v>
      </c>
      <c r="X6330" s="404">
        <v>2.4726000000000001E-2</v>
      </c>
      <c r="Y6330" s="403">
        <f>X6330+(S6330*((U6330-INDEX('[1]Center of Mass'!$B$8:$M$105,MATCH(A6330,'[1]Center of Mass'!$B$8:$B$105,0),9))^2+(V6330-INDEX('[1]Center of Mass'!$B$8:$M$105,MATCH(A6330,'[1]Center of Mass'!$B$8:$B$105,0),10))^2))</f>
        <v>152.3846960544</v>
      </c>
    </row>
    <row r="6331" spans="1:25">
      <c r="A6331" s="403" t="s">
        <v>10</v>
      </c>
      <c r="B6331" s="403" t="s">
        <v>842</v>
      </c>
      <c r="C6331" s="403" t="s">
        <v>343</v>
      </c>
      <c r="D6331" s="403" t="s">
        <v>344</v>
      </c>
      <c r="E6331" s="403" t="s">
        <v>1527</v>
      </c>
      <c r="F6331" s="403">
        <v>0</v>
      </c>
      <c r="O6331" s="403" t="s">
        <v>345</v>
      </c>
      <c r="R6331" s="403">
        <v>4</v>
      </c>
      <c r="S6331" s="403">
        <v>0.70369999999999999</v>
      </c>
      <c r="T6331" s="403">
        <v>3.6829999999999998</v>
      </c>
      <c r="U6331" s="403">
        <v>10.15</v>
      </c>
      <c r="V6331" s="403">
        <v>26.971</v>
      </c>
      <c r="W6331" s="403">
        <v>0</v>
      </c>
      <c r="X6331" s="404">
        <v>0.11629</v>
      </c>
      <c r="Y6331" s="403">
        <f>X6331+(S6331*((U6331-INDEX('[1]Center of Mass'!$B$8:$M$105,MATCH(A6331,'[1]Center of Mass'!$B$8:$B$105,0),9))^2+(V6331-INDEX('[1]Center of Mass'!$B$8:$M$105,MATCH(A6331,'[1]Center of Mass'!$B$8:$B$105,0),10))^2))</f>
        <v>266.16506099520001</v>
      </c>
    </row>
    <row r="6332" spans="1:25">
      <c r="A6332" s="403" t="s">
        <v>10</v>
      </c>
      <c r="B6332" s="403" t="s">
        <v>843</v>
      </c>
      <c r="C6332" s="403" t="s">
        <v>343</v>
      </c>
      <c r="D6332" s="403" t="s">
        <v>344</v>
      </c>
      <c r="E6332" s="403" t="s">
        <v>1527</v>
      </c>
      <c r="F6332" s="403">
        <v>0</v>
      </c>
      <c r="O6332" s="403" t="s">
        <v>345</v>
      </c>
      <c r="R6332" s="403">
        <v>4</v>
      </c>
      <c r="S6332" s="403">
        <v>0.51429999999999998</v>
      </c>
      <c r="T6332" s="403">
        <v>2.9830000000000001</v>
      </c>
      <c r="U6332" s="403">
        <v>11.275</v>
      </c>
      <c r="V6332" s="403">
        <v>26.971</v>
      </c>
      <c r="W6332" s="403">
        <v>0</v>
      </c>
      <c r="X6332" s="404">
        <v>5.1234000000000002E-2</v>
      </c>
      <c r="Y6332" s="403">
        <f>X6332+(S6332*((U6332-INDEX('[1]Center of Mass'!$B$8:$M$105,MATCH(A6332,'[1]Center of Mass'!$B$8:$B$105,0),9))^2+(V6332-INDEX('[1]Center of Mass'!$B$8:$M$105,MATCH(A6332,'[1]Center of Mass'!$B$8:$B$105,0),10))^2))</f>
        <v>181.8135564703</v>
      </c>
    </row>
    <row r="6333" spans="1:25">
      <c r="A6333" s="403" t="s">
        <v>10</v>
      </c>
      <c r="B6333" s="403" t="s">
        <v>844</v>
      </c>
      <c r="C6333" s="403" t="s">
        <v>343</v>
      </c>
      <c r="D6333" s="403" t="s">
        <v>344</v>
      </c>
      <c r="E6333" s="403" t="s">
        <v>1527</v>
      </c>
      <c r="F6333" s="403">
        <v>0</v>
      </c>
      <c r="O6333" s="403" t="s">
        <v>345</v>
      </c>
      <c r="R6333" s="403">
        <v>4</v>
      </c>
      <c r="S6333" s="403">
        <v>0.51429999999999998</v>
      </c>
      <c r="T6333" s="403">
        <v>2.9830000000000001</v>
      </c>
      <c r="U6333" s="403">
        <v>12.225</v>
      </c>
      <c r="V6333" s="403">
        <v>26.971</v>
      </c>
      <c r="W6333" s="403">
        <v>0</v>
      </c>
      <c r="X6333" s="404">
        <v>5.1234000000000002E-2</v>
      </c>
      <c r="Y6333" s="403">
        <f>X6333+(S6333*((U6333-INDEX('[1]Center of Mass'!$B$8:$M$105,MATCH(A6333,'[1]Center of Mass'!$B$8:$B$105,0),9))^2+(V6333-INDEX('[1]Center of Mass'!$B$8:$M$105,MATCH(A6333,'[1]Center of Mass'!$B$8:$B$105,0),10))^2))</f>
        <v>172.1200300703</v>
      </c>
    </row>
    <row r="6334" spans="1:25">
      <c r="A6334" s="403" t="s">
        <v>10</v>
      </c>
      <c r="B6334" s="403" t="s">
        <v>907</v>
      </c>
      <c r="C6334" s="403" t="s">
        <v>343</v>
      </c>
      <c r="D6334" s="403" t="s">
        <v>344</v>
      </c>
      <c r="E6334" s="403" t="s">
        <v>1527</v>
      </c>
      <c r="F6334" s="403">
        <v>0</v>
      </c>
      <c r="O6334" s="403" t="s">
        <v>345</v>
      </c>
      <c r="R6334" s="403">
        <v>4</v>
      </c>
      <c r="S6334" s="403">
        <v>0.436</v>
      </c>
      <c r="T6334" s="403">
        <v>3.0209999999999999</v>
      </c>
      <c r="U6334" s="403">
        <v>-1.395</v>
      </c>
      <c r="V6334" s="403">
        <v>27.821000000000002</v>
      </c>
      <c r="W6334" s="403">
        <v>0</v>
      </c>
      <c r="X6334" s="404">
        <v>5.1003E-2</v>
      </c>
      <c r="Y6334" s="403">
        <f>X6334+(S6334*((U6334-INDEX('[1]Center of Mass'!$B$8:$M$105,MATCH(A6334,'[1]Center of Mass'!$B$8:$B$105,0),9))^2+(V6334-INDEX('[1]Center of Mass'!$B$8:$M$105,MATCH(A6334,'[1]Center of Mass'!$B$8:$B$105,0),10))^2))</f>
        <v>350.90300255600005</v>
      </c>
    </row>
    <row r="6335" spans="1:25">
      <c r="A6335" s="403" t="s">
        <v>10</v>
      </c>
      <c r="B6335" s="403" t="s">
        <v>870</v>
      </c>
      <c r="C6335" s="403" t="s">
        <v>343</v>
      </c>
      <c r="D6335" s="403" t="s">
        <v>344</v>
      </c>
      <c r="E6335" s="403" t="s">
        <v>1527</v>
      </c>
      <c r="F6335" s="403">
        <v>0</v>
      </c>
      <c r="O6335" s="403" t="s">
        <v>345</v>
      </c>
      <c r="R6335" s="403">
        <v>4</v>
      </c>
      <c r="S6335" s="403">
        <v>1.3434999999999999</v>
      </c>
      <c r="T6335" s="403">
        <v>4.6390000000000002</v>
      </c>
      <c r="U6335" s="403">
        <v>-0.6</v>
      </c>
      <c r="V6335" s="403">
        <v>27.800999999999998</v>
      </c>
      <c r="W6335" s="403">
        <v>0</v>
      </c>
      <c r="X6335" s="404">
        <v>0.30154999999999998</v>
      </c>
      <c r="Y6335" s="403">
        <f>X6335+(S6335*((U6335-INDEX('[1]Center of Mass'!$B$8:$M$105,MATCH(A6335,'[1]Center of Mass'!$B$8:$B$105,0),9))^2+(V6335-INDEX('[1]Center of Mass'!$B$8:$M$105,MATCH(A6335,'[1]Center of Mass'!$B$8:$B$105,0),10))^2))</f>
        <v>1032.1161815159999</v>
      </c>
    </row>
    <row r="6336" spans="1:25">
      <c r="A6336" s="403" t="s">
        <v>10</v>
      </c>
      <c r="B6336" s="403" t="s">
        <v>916</v>
      </c>
      <c r="C6336" s="403" t="s">
        <v>343</v>
      </c>
      <c r="D6336" s="403" t="s">
        <v>344</v>
      </c>
      <c r="E6336" s="403" t="s">
        <v>1527</v>
      </c>
      <c r="F6336" s="403">
        <v>0</v>
      </c>
      <c r="O6336" s="403" t="s">
        <v>345</v>
      </c>
      <c r="R6336" s="403">
        <v>4</v>
      </c>
      <c r="S6336" s="403">
        <v>1.2315</v>
      </c>
      <c r="T6336" s="403">
        <v>4.4390000000000001</v>
      </c>
      <c r="U6336" s="403">
        <v>0.55000000000000004</v>
      </c>
      <c r="V6336" s="403">
        <v>27.800999999999998</v>
      </c>
      <c r="W6336" s="403">
        <v>0</v>
      </c>
      <c r="X6336" s="404">
        <v>0.25280999999999998</v>
      </c>
      <c r="Y6336" s="403">
        <f>X6336+(S6336*((U6336-INDEX('[1]Center of Mass'!$B$8:$M$105,MATCH(A6336,'[1]Center of Mass'!$B$8:$B$105,0),9))^2+(V6336-INDEX('[1]Center of Mass'!$B$8:$M$105,MATCH(A6336,'[1]Center of Mass'!$B$8:$B$105,0),10))^2))</f>
        <v>884.60088593400008</v>
      </c>
    </row>
    <row r="6337" spans="1:25">
      <c r="A6337" s="403" t="s">
        <v>10</v>
      </c>
      <c r="B6337" s="403" t="s">
        <v>917</v>
      </c>
      <c r="C6337" s="403" t="s">
        <v>343</v>
      </c>
      <c r="D6337" s="403" t="s">
        <v>344</v>
      </c>
      <c r="E6337" s="403" t="s">
        <v>1527</v>
      </c>
      <c r="F6337" s="403">
        <v>0</v>
      </c>
      <c r="O6337" s="403" t="s">
        <v>345</v>
      </c>
      <c r="R6337" s="403">
        <v>4</v>
      </c>
      <c r="S6337" s="403">
        <v>1.2315</v>
      </c>
      <c r="T6337" s="403">
        <v>4.4390000000000001</v>
      </c>
      <c r="U6337" s="403">
        <v>1.65</v>
      </c>
      <c r="V6337" s="403">
        <v>27.800999999999998</v>
      </c>
      <c r="W6337" s="403">
        <v>0</v>
      </c>
      <c r="X6337" s="404">
        <v>0.25280999999999998</v>
      </c>
      <c r="Y6337" s="403">
        <f>X6337+(S6337*((U6337-INDEX('[1]Center of Mass'!$B$8:$M$105,MATCH(A6337,'[1]Center of Mass'!$B$8:$B$105,0),9))^2+(V6337-INDEX('[1]Center of Mass'!$B$8:$M$105,MATCH(A6337,'[1]Center of Mass'!$B$8:$B$105,0),10))^2))</f>
        <v>828.87058493400014</v>
      </c>
    </row>
    <row r="6338" spans="1:25">
      <c r="A6338" s="403" t="s">
        <v>10</v>
      </c>
      <c r="B6338" s="403" t="s">
        <v>918</v>
      </c>
      <c r="C6338" s="403" t="s">
        <v>343</v>
      </c>
      <c r="D6338" s="403" t="s">
        <v>344</v>
      </c>
      <c r="E6338" s="403" t="s">
        <v>1527</v>
      </c>
      <c r="F6338" s="403">
        <v>0</v>
      </c>
      <c r="O6338" s="403" t="s">
        <v>345</v>
      </c>
      <c r="R6338" s="403">
        <v>4</v>
      </c>
      <c r="S6338" s="403">
        <v>1.2315</v>
      </c>
      <c r="T6338" s="403">
        <v>4.4390000000000001</v>
      </c>
      <c r="U6338" s="403">
        <v>2.75</v>
      </c>
      <c r="V6338" s="403">
        <v>27.800999999999998</v>
      </c>
      <c r="W6338" s="403">
        <v>0</v>
      </c>
      <c r="X6338" s="404">
        <v>0.25280999999999998</v>
      </c>
      <c r="Y6338" s="403">
        <f>X6338+(S6338*((U6338-INDEX('[1]Center of Mass'!$B$8:$M$105,MATCH(A6338,'[1]Center of Mass'!$B$8:$B$105,0),9))^2+(V6338-INDEX('[1]Center of Mass'!$B$8:$M$105,MATCH(A6338,'[1]Center of Mass'!$B$8:$B$105,0),10))^2))</f>
        <v>776.12051393400009</v>
      </c>
    </row>
    <row r="6339" spans="1:25">
      <c r="A6339" s="403" t="s">
        <v>10</v>
      </c>
      <c r="B6339" s="403" t="s">
        <v>908</v>
      </c>
      <c r="C6339" s="403" t="s">
        <v>343</v>
      </c>
      <c r="D6339" s="403" t="s">
        <v>344</v>
      </c>
      <c r="E6339" s="403" t="s">
        <v>1527</v>
      </c>
      <c r="F6339" s="403">
        <v>0</v>
      </c>
      <c r="O6339" s="403" t="s">
        <v>345</v>
      </c>
      <c r="R6339" s="403">
        <v>4</v>
      </c>
      <c r="S6339" s="403">
        <v>1.0915999999999999</v>
      </c>
      <c r="T6339" s="403">
        <v>4.1890000000000001</v>
      </c>
      <c r="U6339" s="403">
        <v>3.7879999999999998</v>
      </c>
      <c r="V6339" s="403">
        <v>27.800999999999998</v>
      </c>
      <c r="W6339" s="403">
        <v>0</v>
      </c>
      <c r="X6339" s="404">
        <v>0.20049</v>
      </c>
      <c r="Y6339" s="403">
        <f>X6339+(S6339*((U6339-INDEX('[1]Center of Mass'!$B$8:$M$105,MATCH(A6339,'[1]Center of Mass'!$B$8:$B$105,0),9))^2+(V6339-INDEX('[1]Center of Mass'!$B$8:$M$105,MATCH(A6339,'[1]Center of Mass'!$B$8:$B$105,0),10))^2))</f>
        <v>646.22897513600003</v>
      </c>
    </row>
    <row r="6340" spans="1:25">
      <c r="A6340" s="403" t="s">
        <v>10</v>
      </c>
      <c r="B6340" s="403" t="s">
        <v>871</v>
      </c>
      <c r="C6340" s="403" t="s">
        <v>343</v>
      </c>
      <c r="D6340" s="403" t="s">
        <v>344</v>
      </c>
      <c r="E6340" s="403" t="s">
        <v>1527</v>
      </c>
      <c r="F6340" s="403">
        <v>0</v>
      </c>
      <c r="O6340" s="403" t="s">
        <v>345</v>
      </c>
      <c r="R6340" s="403">
        <v>4</v>
      </c>
      <c r="S6340" s="403">
        <v>1.0915999999999999</v>
      </c>
      <c r="T6340" s="403">
        <v>4.1890000000000001</v>
      </c>
      <c r="U6340" s="403">
        <v>4.7629999999999999</v>
      </c>
      <c r="V6340" s="403">
        <v>27.800999999999998</v>
      </c>
      <c r="W6340" s="403">
        <v>0</v>
      </c>
      <c r="X6340" s="404">
        <v>0.20049</v>
      </c>
      <c r="Y6340" s="403">
        <f>X6340+(S6340*((U6340-INDEX('[1]Center of Mass'!$B$8:$M$105,MATCH(A6340,'[1]Center of Mass'!$B$8:$B$105,0),9))^2+(V6340-INDEX('[1]Center of Mass'!$B$8:$M$105,MATCH(A6340,'[1]Center of Mass'!$B$8:$B$105,0),10))^2))</f>
        <v>609.20269454599998</v>
      </c>
    </row>
    <row r="6341" spans="1:25">
      <c r="A6341" s="403" t="s">
        <v>10</v>
      </c>
      <c r="B6341" s="403" t="s">
        <v>851</v>
      </c>
      <c r="C6341" s="403" t="s">
        <v>343</v>
      </c>
      <c r="D6341" s="403" t="s">
        <v>344</v>
      </c>
      <c r="E6341" s="403" t="s">
        <v>1527</v>
      </c>
      <c r="F6341" s="403">
        <v>0</v>
      </c>
      <c r="O6341" s="403" t="s">
        <v>345</v>
      </c>
      <c r="R6341" s="403">
        <v>4</v>
      </c>
      <c r="S6341" s="403">
        <v>1.0915999999999999</v>
      </c>
      <c r="T6341" s="403">
        <v>4.1890000000000001</v>
      </c>
      <c r="U6341" s="403">
        <v>5.7380000000000004</v>
      </c>
      <c r="V6341" s="403">
        <v>27.800999999999998</v>
      </c>
      <c r="W6341" s="403">
        <v>0</v>
      </c>
      <c r="X6341" s="404">
        <v>0.20049</v>
      </c>
      <c r="Y6341" s="403">
        <f>X6341+(S6341*((U6341-INDEX('[1]Center of Mass'!$B$8:$M$105,MATCH(A6341,'[1]Center of Mass'!$B$8:$B$105,0),9))^2+(V6341-INDEX('[1]Center of Mass'!$B$8:$M$105,MATCH(A6341,'[1]Center of Mass'!$B$8:$B$105,0),10))^2))</f>
        <v>574.25181845599991</v>
      </c>
    </row>
    <row r="6342" spans="1:25">
      <c r="A6342" s="403" t="s">
        <v>10</v>
      </c>
      <c r="B6342" s="403" t="s">
        <v>578</v>
      </c>
      <c r="C6342" s="403" t="s">
        <v>343</v>
      </c>
      <c r="D6342" s="403" t="s">
        <v>344</v>
      </c>
      <c r="E6342" s="403" t="s">
        <v>1527</v>
      </c>
      <c r="F6342" s="403">
        <v>0</v>
      </c>
      <c r="O6342" s="403" t="s">
        <v>345</v>
      </c>
      <c r="R6342" s="403">
        <v>4</v>
      </c>
      <c r="S6342" s="403">
        <v>1.0915999999999999</v>
      </c>
      <c r="T6342" s="403">
        <v>4.1890000000000001</v>
      </c>
      <c r="U6342" s="403">
        <v>6.7130000000000001</v>
      </c>
      <c r="V6342" s="403">
        <v>27.800999999999998</v>
      </c>
      <c r="W6342" s="403">
        <v>0</v>
      </c>
      <c r="X6342" s="404">
        <v>0.20049</v>
      </c>
      <c r="Y6342" s="403">
        <f>X6342+(S6342*((U6342-INDEX('[1]Center of Mass'!$B$8:$M$105,MATCH(A6342,'[1]Center of Mass'!$B$8:$B$105,0),9))^2+(V6342-INDEX('[1]Center of Mass'!$B$8:$M$105,MATCH(A6342,'[1]Center of Mass'!$B$8:$B$105,0),10))^2))</f>
        <v>541.37634686599995</v>
      </c>
    </row>
    <row r="6343" spans="1:25">
      <c r="A6343" s="403" t="s">
        <v>10</v>
      </c>
      <c r="B6343" s="403" t="s">
        <v>579</v>
      </c>
      <c r="C6343" s="403" t="s">
        <v>343</v>
      </c>
      <c r="D6343" s="403" t="s">
        <v>344</v>
      </c>
      <c r="E6343" s="403" t="s">
        <v>1527</v>
      </c>
      <c r="F6343" s="403">
        <v>0</v>
      </c>
      <c r="O6343" s="403" t="s">
        <v>345</v>
      </c>
      <c r="R6343" s="403">
        <v>4</v>
      </c>
      <c r="S6343" s="403">
        <v>1.7912999999999999</v>
      </c>
      <c r="T6343" s="403">
        <v>5.4390000000000001</v>
      </c>
      <c r="U6343" s="403">
        <v>8</v>
      </c>
      <c r="V6343" s="403">
        <v>27.800999999999998</v>
      </c>
      <c r="W6343" s="403">
        <v>0</v>
      </c>
      <c r="X6343" s="404">
        <v>0.56923999999999997</v>
      </c>
      <c r="Y6343" s="403">
        <f>X6343+(S6343*((U6343-INDEX('[1]Center of Mass'!$B$8:$M$105,MATCH(A6343,'[1]Center of Mass'!$B$8:$B$105,0),9))^2+(V6343-INDEX('[1]Center of Mass'!$B$8:$M$105,MATCH(A6343,'[1]Center of Mass'!$B$8:$B$105,0),10))^2))</f>
        <v>822.63431265680003</v>
      </c>
    </row>
    <row r="6344" spans="1:25">
      <c r="A6344" s="403" t="s">
        <v>10</v>
      </c>
      <c r="B6344" s="403" t="s">
        <v>580</v>
      </c>
      <c r="C6344" s="403" t="s">
        <v>343</v>
      </c>
      <c r="D6344" s="403" t="s">
        <v>344</v>
      </c>
      <c r="E6344" s="403" t="s">
        <v>1527</v>
      </c>
      <c r="F6344" s="403">
        <v>0</v>
      </c>
      <c r="O6344" s="403" t="s">
        <v>345</v>
      </c>
      <c r="R6344" s="403">
        <v>4</v>
      </c>
      <c r="S6344" s="403">
        <v>0.78369999999999995</v>
      </c>
      <c r="T6344" s="403">
        <v>3.6389999999999998</v>
      </c>
      <c r="U6344" s="403">
        <v>9.15</v>
      </c>
      <c r="V6344" s="403">
        <v>27.800999999999998</v>
      </c>
      <c r="W6344" s="403">
        <v>0</v>
      </c>
      <c r="X6344" s="404">
        <v>0.11386</v>
      </c>
      <c r="Y6344" s="403">
        <f>X6344+(S6344*((U6344-INDEX('[1]Center of Mass'!$B$8:$M$105,MATCH(A6344,'[1]Center of Mass'!$B$8:$B$105,0),9))^2+(V6344-INDEX('[1]Center of Mass'!$B$8:$M$105,MATCH(A6344,'[1]Center of Mass'!$B$8:$B$105,0),10))^2))</f>
        <v>336.16632909320003</v>
      </c>
    </row>
    <row r="6345" spans="1:25">
      <c r="A6345" s="403" t="s">
        <v>10</v>
      </c>
      <c r="B6345" s="403" t="s">
        <v>546</v>
      </c>
      <c r="C6345" s="403" t="s">
        <v>343</v>
      </c>
      <c r="D6345" s="403" t="s">
        <v>344</v>
      </c>
      <c r="E6345" s="403" t="s">
        <v>1527</v>
      </c>
      <c r="F6345" s="403">
        <v>0</v>
      </c>
      <c r="O6345" s="403" t="s">
        <v>345</v>
      </c>
      <c r="R6345" s="403">
        <v>4</v>
      </c>
      <c r="S6345" s="403">
        <v>1.4554</v>
      </c>
      <c r="T6345" s="403">
        <v>4.8390000000000004</v>
      </c>
      <c r="U6345" s="403">
        <v>10.15</v>
      </c>
      <c r="V6345" s="403">
        <v>27.800999999999998</v>
      </c>
      <c r="W6345" s="403">
        <v>0</v>
      </c>
      <c r="X6345" s="404">
        <v>0.35698999999999997</v>
      </c>
      <c r="Y6345" s="403">
        <f>X6345+(S6345*((U6345-INDEX('[1]Center of Mass'!$B$8:$M$105,MATCH(A6345,'[1]Center of Mass'!$B$8:$B$105,0),9))^2+(V6345-INDEX('[1]Center of Mass'!$B$8:$M$105,MATCH(A6345,'[1]Center of Mass'!$B$8:$B$105,0),10))^2))</f>
        <v>589.44823935440002</v>
      </c>
    </row>
    <row r="6346" spans="1:25">
      <c r="A6346" s="403" t="s">
        <v>10</v>
      </c>
      <c r="B6346" s="403" t="s">
        <v>547</v>
      </c>
      <c r="C6346" s="403" t="s">
        <v>343</v>
      </c>
      <c r="D6346" s="403" t="s">
        <v>344</v>
      </c>
      <c r="E6346" s="403" t="s">
        <v>1527</v>
      </c>
      <c r="F6346" s="403">
        <v>0</v>
      </c>
      <c r="O6346" s="403" t="s">
        <v>345</v>
      </c>
      <c r="R6346" s="403">
        <v>4</v>
      </c>
      <c r="S6346" s="403">
        <v>1.0636000000000001</v>
      </c>
      <c r="T6346" s="403">
        <v>4.1390000000000002</v>
      </c>
      <c r="U6346" s="403">
        <v>11.275</v>
      </c>
      <c r="V6346" s="403">
        <v>27.800999999999998</v>
      </c>
      <c r="W6346" s="403">
        <v>0</v>
      </c>
      <c r="X6346" s="404">
        <v>0.19108</v>
      </c>
      <c r="Y6346" s="403">
        <f>X6346+(S6346*((U6346-INDEX('[1]Center of Mass'!$B$8:$M$105,MATCH(A6346,'[1]Center of Mass'!$B$8:$B$105,0),9))^2+(V6346-INDEX('[1]Center of Mass'!$B$8:$M$105,MATCH(A6346,'[1]Center of Mass'!$B$8:$B$105,0),10))^2))</f>
        <v>404.47401367960003</v>
      </c>
    </row>
    <row r="6347" spans="1:25">
      <c r="A6347" s="403" t="s">
        <v>10</v>
      </c>
      <c r="B6347" s="403" t="s">
        <v>548</v>
      </c>
      <c r="C6347" s="403" t="s">
        <v>343</v>
      </c>
      <c r="D6347" s="403" t="s">
        <v>344</v>
      </c>
      <c r="E6347" s="403" t="s">
        <v>1527</v>
      </c>
      <c r="F6347" s="403">
        <v>0</v>
      </c>
      <c r="O6347" s="403" t="s">
        <v>345</v>
      </c>
      <c r="R6347" s="403">
        <v>4</v>
      </c>
      <c r="S6347" s="403">
        <v>1.0636000000000001</v>
      </c>
      <c r="T6347" s="403">
        <v>4.1390000000000002</v>
      </c>
      <c r="U6347" s="403">
        <v>12.225</v>
      </c>
      <c r="V6347" s="403">
        <v>27.800999999999998</v>
      </c>
      <c r="W6347" s="403">
        <v>0</v>
      </c>
      <c r="X6347" s="404">
        <v>0.19108</v>
      </c>
      <c r="Y6347" s="403">
        <f>X6347+(S6347*((U6347-INDEX('[1]Center of Mass'!$B$8:$M$105,MATCH(A6347,'[1]Center of Mass'!$B$8:$B$105,0),9))^2+(V6347-INDEX('[1]Center of Mass'!$B$8:$M$105,MATCH(A6347,'[1]Center of Mass'!$B$8:$B$105,0),10))^2))</f>
        <v>384.42728087960006</v>
      </c>
    </row>
    <row r="6348" spans="1:25">
      <c r="A6348" s="403" t="s">
        <v>10</v>
      </c>
      <c r="B6348" s="403" t="s">
        <v>422</v>
      </c>
      <c r="C6348" s="403" t="s">
        <v>343</v>
      </c>
      <c r="D6348" s="403" t="s">
        <v>344</v>
      </c>
      <c r="E6348" s="403" t="s">
        <v>1527</v>
      </c>
      <c r="F6348" s="403">
        <v>0</v>
      </c>
      <c r="O6348" s="403" t="s">
        <v>345</v>
      </c>
      <c r="R6348" s="403">
        <v>4</v>
      </c>
      <c r="S6348" s="403">
        <v>0.52869999999999995</v>
      </c>
      <c r="T6348" s="403">
        <v>3.1869999999999998</v>
      </c>
      <c r="U6348" s="403">
        <v>-1.4370000000000001</v>
      </c>
      <c r="V6348" s="403">
        <v>28.937000000000001</v>
      </c>
      <c r="W6348" s="403">
        <v>0</v>
      </c>
      <c r="X6348" s="404">
        <v>6.5063999999999997E-2</v>
      </c>
      <c r="Y6348" s="403">
        <f>X6348+(S6348*((U6348-INDEX('[1]Center of Mass'!$B$8:$M$105,MATCH(A6348,'[1]Center of Mass'!$B$8:$B$105,0),9))^2+(V6348-INDEX('[1]Center of Mass'!$B$8:$M$105,MATCH(A6348,'[1]Center of Mass'!$B$8:$B$105,0),10))^2))</f>
        <v>446.68457351630002</v>
      </c>
    </row>
    <row r="6349" spans="1:25">
      <c r="A6349" s="403" t="s">
        <v>10</v>
      </c>
      <c r="B6349" s="403" t="s">
        <v>423</v>
      </c>
      <c r="C6349" s="403" t="s">
        <v>343</v>
      </c>
      <c r="D6349" s="403" t="s">
        <v>344</v>
      </c>
      <c r="E6349" s="403" t="s">
        <v>1527</v>
      </c>
      <c r="F6349" s="403">
        <v>0</v>
      </c>
      <c r="O6349" s="403" t="s">
        <v>345</v>
      </c>
      <c r="R6349" s="403">
        <v>4</v>
      </c>
      <c r="S6349" s="403">
        <v>1.3434999999999999</v>
      </c>
      <c r="T6349" s="403">
        <v>4.6390000000000002</v>
      </c>
      <c r="U6349" s="403">
        <v>-0.6</v>
      </c>
      <c r="V6349" s="403">
        <v>28.920999999999999</v>
      </c>
      <c r="W6349" s="403">
        <v>0</v>
      </c>
      <c r="X6349" s="404">
        <v>0.30154999999999998</v>
      </c>
      <c r="Y6349" s="403">
        <f>X6349+(S6349*((U6349-INDEX('[1]Center of Mass'!$B$8:$M$105,MATCH(A6349,'[1]Center of Mass'!$B$8:$B$105,0),9))^2+(V6349-INDEX('[1]Center of Mass'!$B$8:$M$105,MATCH(A6349,'[1]Center of Mass'!$B$8:$B$105,0),10))^2))</f>
        <v>1083.4391712759998</v>
      </c>
    </row>
    <row r="6350" spans="1:25">
      <c r="A6350" s="403" t="s">
        <v>10</v>
      </c>
      <c r="B6350" s="403" t="s">
        <v>424</v>
      </c>
      <c r="C6350" s="403" t="s">
        <v>343</v>
      </c>
      <c r="D6350" s="403" t="s">
        <v>344</v>
      </c>
      <c r="E6350" s="403" t="s">
        <v>1527</v>
      </c>
      <c r="F6350" s="403">
        <v>0</v>
      </c>
      <c r="O6350" s="403" t="s">
        <v>345</v>
      </c>
      <c r="R6350" s="403">
        <v>4</v>
      </c>
      <c r="S6350" s="403">
        <v>1.2315</v>
      </c>
      <c r="T6350" s="403">
        <v>4.4390000000000001</v>
      </c>
      <c r="U6350" s="403">
        <v>0.55000000000000004</v>
      </c>
      <c r="V6350" s="403">
        <v>28.920999999999999</v>
      </c>
      <c r="W6350" s="403">
        <v>0</v>
      </c>
      <c r="X6350" s="404">
        <v>0.25280999999999998</v>
      </c>
      <c r="Y6350" s="403">
        <f>X6350+(S6350*((U6350-INDEX('[1]Center of Mass'!$B$8:$M$105,MATCH(A6350,'[1]Center of Mass'!$B$8:$B$105,0),9))^2+(V6350-INDEX('[1]Center of Mass'!$B$8:$M$105,MATCH(A6350,'[1]Center of Mass'!$B$8:$B$105,0),10))^2))</f>
        <v>931.64536817399994</v>
      </c>
    </row>
    <row r="6351" spans="1:25">
      <c r="A6351" s="403" t="s">
        <v>10</v>
      </c>
      <c r="B6351" s="403" t="s">
        <v>425</v>
      </c>
      <c r="C6351" s="403" t="s">
        <v>343</v>
      </c>
      <c r="D6351" s="403" t="s">
        <v>344</v>
      </c>
      <c r="E6351" s="403" t="s">
        <v>1527</v>
      </c>
      <c r="F6351" s="403">
        <v>0</v>
      </c>
      <c r="O6351" s="403" t="s">
        <v>345</v>
      </c>
      <c r="R6351" s="403">
        <v>4</v>
      </c>
      <c r="S6351" s="403">
        <v>1.2315</v>
      </c>
      <c r="T6351" s="403">
        <v>4.4390000000000001</v>
      </c>
      <c r="U6351" s="403">
        <v>1.65</v>
      </c>
      <c r="V6351" s="403">
        <v>28.920999999999999</v>
      </c>
      <c r="W6351" s="403">
        <v>0</v>
      </c>
      <c r="X6351" s="404">
        <v>0.25280999999999998</v>
      </c>
      <c r="Y6351" s="403">
        <f>X6351+(S6351*((U6351-INDEX('[1]Center of Mass'!$B$8:$M$105,MATCH(A6351,'[1]Center of Mass'!$B$8:$B$105,0),9))^2+(V6351-INDEX('[1]Center of Mass'!$B$8:$M$105,MATCH(A6351,'[1]Center of Mass'!$B$8:$B$105,0),10))^2))</f>
        <v>875.915067174</v>
      </c>
    </row>
    <row r="6352" spans="1:25">
      <c r="A6352" s="403" t="s">
        <v>10</v>
      </c>
      <c r="B6352" s="403" t="s">
        <v>426</v>
      </c>
      <c r="C6352" s="403" t="s">
        <v>343</v>
      </c>
      <c r="D6352" s="403" t="s">
        <v>344</v>
      </c>
      <c r="E6352" s="403" t="s">
        <v>1527</v>
      </c>
      <c r="F6352" s="403">
        <v>0</v>
      </c>
      <c r="O6352" s="403" t="s">
        <v>345</v>
      </c>
      <c r="R6352" s="403">
        <v>4</v>
      </c>
      <c r="S6352" s="403">
        <v>1.2315</v>
      </c>
      <c r="T6352" s="403">
        <v>4.4390000000000001</v>
      </c>
      <c r="U6352" s="403">
        <v>2.75</v>
      </c>
      <c r="V6352" s="403">
        <v>28.920999999999999</v>
      </c>
      <c r="W6352" s="403">
        <v>0</v>
      </c>
      <c r="X6352" s="404">
        <v>0.25280999999999998</v>
      </c>
      <c r="Y6352" s="403">
        <f>X6352+(S6352*((U6352-INDEX('[1]Center of Mass'!$B$8:$M$105,MATCH(A6352,'[1]Center of Mass'!$B$8:$B$105,0),9))^2+(V6352-INDEX('[1]Center of Mass'!$B$8:$M$105,MATCH(A6352,'[1]Center of Mass'!$B$8:$B$105,0),10))^2))</f>
        <v>823.16499617399995</v>
      </c>
    </row>
    <row r="6353" spans="1:25">
      <c r="A6353" s="403" t="s">
        <v>10</v>
      </c>
      <c r="B6353" s="403" t="s">
        <v>427</v>
      </c>
      <c r="C6353" s="403" t="s">
        <v>343</v>
      </c>
      <c r="D6353" s="403" t="s">
        <v>344</v>
      </c>
      <c r="E6353" s="403" t="s">
        <v>1527</v>
      </c>
      <c r="F6353" s="403">
        <v>0</v>
      </c>
      <c r="O6353" s="403" t="s">
        <v>345</v>
      </c>
      <c r="R6353" s="403">
        <v>4</v>
      </c>
      <c r="S6353" s="403">
        <v>1.0915999999999999</v>
      </c>
      <c r="T6353" s="403">
        <v>4.1890000000000001</v>
      </c>
      <c r="U6353" s="403">
        <v>3.7879999999999998</v>
      </c>
      <c r="V6353" s="403">
        <v>28.920999999999999</v>
      </c>
      <c r="W6353" s="403">
        <v>0</v>
      </c>
      <c r="X6353" s="404">
        <v>0.20049</v>
      </c>
      <c r="Y6353" s="403">
        <f>X6353+(S6353*((U6353-INDEX('[1]Center of Mass'!$B$8:$M$105,MATCH(A6353,'[1]Center of Mass'!$B$8:$B$105,0),9))^2+(V6353-INDEX('[1]Center of Mass'!$B$8:$M$105,MATCH(A6353,'[1]Center of Mass'!$B$8:$B$105,0),10))^2))</f>
        <v>687.92914307199987</v>
      </c>
    </row>
    <row r="6354" spans="1:25">
      <c r="A6354" s="403" t="s">
        <v>10</v>
      </c>
      <c r="B6354" s="403" t="s">
        <v>428</v>
      </c>
      <c r="C6354" s="403" t="s">
        <v>343</v>
      </c>
      <c r="D6354" s="403" t="s">
        <v>344</v>
      </c>
      <c r="E6354" s="403" t="s">
        <v>1527</v>
      </c>
      <c r="F6354" s="403">
        <v>0</v>
      </c>
      <c r="O6354" s="403" t="s">
        <v>345</v>
      </c>
      <c r="R6354" s="403">
        <v>4</v>
      </c>
      <c r="S6354" s="403">
        <v>1.0915999999999999</v>
      </c>
      <c r="T6354" s="403">
        <v>4.1890000000000001</v>
      </c>
      <c r="U6354" s="403">
        <v>4.7629999999999999</v>
      </c>
      <c r="V6354" s="403">
        <v>28.920999999999999</v>
      </c>
      <c r="W6354" s="403">
        <v>0</v>
      </c>
      <c r="X6354" s="404">
        <v>0.20049</v>
      </c>
      <c r="Y6354" s="403">
        <f>X6354+(S6354*((U6354-INDEX('[1]Center of Mass'!$B$8:$M$105,MATCH(A6354,'[1]Center of Mass'!$B$8:$B$105,0),9))^2+(V6354-INDEX('[1]Center of Mass'!$B$8:$M$105,MATCH(A6354,'[1]Center of Mass'!$B$8:$B$105,0),10))^2))</f>
        <v>650.90286248199993</v>
      </c>
    </row>
    <row r="6355" spans="1:25">
      <c r="A6355" s="403" t="s">
        <v>10</v>
      </c>
      <c r="B6355" s="403" t="s">
        <v>457</v>
      </c>
      <c r="C6355" s="403" t="s">
        <v>343</v>
      </c>
      <c r="D6355" s="403" t="s">
        <v>344</v>
      </c>
      <c r="E6355" s="403" t="s">
        <v>1527</v>
      </c>
      <c r="F6355" s="403">
        <v>0</v>
      </c>
      <c r="O6355" s="403" t="s">
        <v>345</v>
      </c>
      <c r="R6355" s="403">
        <v>4</v>
      </c>
      <c r="S6355" s="403">
        <v>1.0915999999999999</v>
      </c>
      <c r="T6355" s="403">
        <v>4.1890000000000001</v>
      </c>
      <c r="U6355" s="403">
        <v>5.7380000000000004</v>
      </c>
      <c r="V6355" s="403">
        <v>28.920999999999999</v>
      </c>
      <c r="W6355" s="403">
        <v>0</v>
      </c>
      <c r="X6355" s="404">
        <v>0.20049</v>
      </c>
      <c r="Y6355" s="403">
        <f>X6355+(S6355*((U6355-INDEX('[1]Center of Mass'!$B$8:$M$105,MATCH(A6355,'[1]Center of Mass'!$B$8:$B$105,0),9))^2+(V6355-INDEX('[1]Center of Mass'!$B$8:$M$105,MATCH(A6355,'[1]Center of Mass'!$B$8:$B$105,0),10))^2))</f>
        <v>615.95198639199987</v>
      </c>
    </row>
    <row r="6356" spans="1:25">
      <c r="A6356" s="403" t="s">
        <v>10</v>
      </c>
      <c r="B6356" s="403" t="s">
        <v>429</v>
      </c>
      <c r="C6356" s="403" t="s">
        <v>343</v>
      </c>
      <c r="D6356" s="403" t="s">
        <v>344</v>
      </c>
      <c r="E6356" s="403" t="s">
        <v>1527</v>
      </c>
      <c r="F6356" s="403">
        <v>0</v>
      </c>
      <c r="O6356" s="403" t="s">
        <v>345</v>
      </c>
      <c r="R6356" s="403">
        <v>4</v>
      </c>
      <c r="S6356" s="403">
        <v>1.0915999999999999</v>
      </c>
      <c r="T6356" s="403">
        <v>4.1890000000000001</v>
      </c>
      <c r="U6356" s="403">
        <v>6.7130000000000001</v>
      </c>
      <c r="V6356" s="403">
        <v>28.920999999999999</v>
      </c>
      <c r="W6356" s="403">
        <v>0</v>
      </c>
      <c r="X6356" s="404">
        <v>0.20049</v>
      </c>
      <c r="Y6356" s="403">
        <f>X6356+(S6356*((U6356-INDEX('[1]Center of Mass'!$B$8:$M$105,MATCH(A6356,'[1]Center of Mass'!$B$8:$B$105,0),9))^2+(V6356-INDEX('[1]Center of Mass'!$B$8:$M$105,MATCH(A6356,'[1]Center of Mass'!$B$8:$B$105,0),10))^2))</f>
        <v>583.07651480199991</v>
      </c>
    </row>
    <row r="6357" spans="1:25">
      <c r="A6357" s="403" t="s">
        <v>10</v>
      </c>
      <c r="B6357" s="403" t="s">
        <v>909</v>
      </c>
      <c r="C6357" s="403" t="s">
        <v>343</v>
      </c>
      <c r="D6357" s="403" t="s">
        <v>344</v>
      </c>
      <c r="E6357" s="403" t="s">
        <v>1527</v>
      </c>
      <c r="F6357" s="403">
        <v>0</v>
      </c>
      <c r="O6357" s="403" t="s">
        <v>345</v>
      </c>
      <c r="R6357" s="403">
        <v>4</v>
      </c>
      <c r="S6357" s="403">
        <v>1.7912999999999999</v>
      </c>
      <c r="T6357" s="403">
        <v>5.4390000000000001</v>
      </c>
      <c r="U6357" s="403">
        <v>8</v>
      </c>
      <c r="V6357" s="403">
        <v>28.920999999999999</v>
      </c>
      <c r="W6357" s="403">
        <v>0</v>
      </c>
      <c r="X6357" s="404">
        <v>0.56923999999999997</v>
      </c>
      <c r="Y6357" s="403">
        <f>X6357+(S6357*((U6357-INDEX('[1]Center of Mass'!$B$8:$M$105,MATCH(A6357,'[1]Center of Mass'!$B$8:$B$105,0),9))^2+(V6357-INDEX('[1]Center of Mass'!$B$8:$M$105,MATCH(A6357,'[1]Center of Mass'!$B$8:$B$105,0),10))^2))</f>
        <v>891.06369230479982</v>
      </c>
    </row>
    <row r="6358" spans="1:25">
      <c r="A6358" s="403" t="s">
        <v>10</v>
      </c>
      <c r="B6358" s="403" t="s">
        <v>430</v>
      </c>
      <c r="C6358" s="403" t="s">
        <v>343</v>
      </c>
      <c r="D6358" s="403" t="s">
        <v>344</v>
      </c>
      <c r="E6358" s="403" t="s">
        <v>1527</v>
      </c>
      <c r="F6358" s="403">
        <v>0</v>
      </c>
      <c r="O6358" s="403" t="s">
        <v>345</v>
      </c>
      <c r="R6358" s="403">
        <v>4</v>
      </c>
      <c r="S6358" s="403">
        <v>0.78369999999999995</v>
      </c>
      <c r="T6358" s="403">
        <v>3.6389999999999998</v>
      </c>
      <c r="U6358" s="403">
        <v>9.15</v>
      </c>
      <c r="V6358" s="403">
        <v>28.920999999999999</v>
      </c>
      <c r="W6358" s="403">
        <v>0</v>
      </c>
      <c r="X6358" s="404">
        <v>0.11386</v>
      </c>
      <c r="Y6358" s="403">
        <f>X6358+(S6358*((U6358-INDEX('[1]Center of Mass'!$B$8:$M$105,MATCH(A6358,'[1]Center of Mass'!$B$8:$B$105,0),9))^2+(V6358-INDEX('[1]Center of Mass'!$B$8:$M$105,MATCH(A6358,'[1]Center of Mass'!$B$8:$B$105,0),10))^2))</f>
        <v>366.10442144519993</v>
      </c>
    </row>
    <row r="6359" spans="1:25">
      <c r="A6359" s="403" t="s">
        <v>10</v>
      </c>
      <c r="B6359" s="403" t="s">
        <v>910</v>
      </c>
      <c r="C6359" s="403" t="s">
        <v>343</v>
      </c>
      <c r="D6359" s="403" t="s">
        <v>344</v>
      </c>
      <c r="E6359" s="403" t="s">
        <v>1527</v>
      </c>
      <c r="F6359" s="403">
        <v>0</v>
      </c>
      <c r="O6359" s="403" t="s">
        <v>345</v>
      </c>
      <c r="R6359" s="403">
        <v>4</v>
      </c>
      <c r="S6359" s="403">
        <v>1.4554</v>
      </c>
      <c r="T6359" s="403">
        <v>4.8390000000000004</v>
      </c>
      <c r="U6359" s="403">
        <v>10.15</v>
      </c>
      <c r="V6359" s="403">
        <v>28.920999999999999</v>
      </c>
      <c r="W6359" s="403">
        <v>0</v>
      </c>
      <c r="X6359" s="404">
        <v>0.35698999999999997</v>
      </c>
      <c r="Y6359" s="403">
        <f>X6359+(S6359*((U6359-INDEX('[1]Center of Mass'!$B$8:$M$105,MATCH(A6359,'[1]Center of Mass'!$B$8:$B$105,0),9))^2+(V6359-INDEX('[1]Center of Mass'!$B$8:$M$105,MATCH(A6359,'[1]Center of Mass'!$B$8:$B$105,0),10))^2))</f>
        <v>645.04591653839987</v>
      </c>
    </row>
    <row r="6360" spans="1:25">
      <c r="A6360" s="403" t="s">
        <v>10</v>
      </c>
      <c r="B6360" s="403" t="s">
        <v>431</v>
      </c>
      <c r="C6360" s="403" t="s">
        <v>343</v>
      </c>
      <c r="D6360" s="403" t="s">
        <v>344</v>
      </c>
      <c r="E6360" s="403" t="s">
        <v>1527</v>
      </c>
      <c r="F6360" s="403">
        <v>0</v>
      </c>
      <c r="O6360" s="403" t="s">
        <v>345</v>
      </c>
      <c r="R6360" s="403">
        <v>4</v>
      </c>
      <c r="S6360" s="403">
        <v>1.0636000000000001</v>
      </c>
      <c r="T6360" s="403">
        <v>4.1390000000000002</v>
      </c>
      <c r="U6360" s="403">
        <v>11.275</v>
      </c>
      <c r="V6360" s="403">
        <v>28.920999999999999</v>
      </c>
      <c r="W6360" s="403">
        <v>0</v>
      </c>
      <c r="X6360" s="404">
        <v>0.19108</v>
      </c>
      <c r="Y6360" s="403">
        <f>X6360+(S6360*((U6360-INDEX('[1]Center of Mass'!$B$8:$M$105,MATCH(A6360,'[1]Center of Mass'!$B$8:$B$105,0),9))^2+(V6360-INDEX('[1]Center of Mass'!$B$8:$M$105,MATCH(A6360,'[1]Center of Mass'!$B$8:$B$105,0),10))^2))</f>
        <v>445.10455473559995</v>
      </c>
    </row>
    <row r="6361" spans="1:25">
      <c r="A6361" s="403" t="s">
        <v>10</v>
      </c>
      <c r="B6361" s="403" t="s">
        <v>911</v>
      </c>
      <c r="C6361" s="403" t="s">
        <v>343</v>
      </c>
      <c r="D6361" s="403" t="s">
        <v>344</v>
      </c>
      <c r="E6361" s="403" t="s">
        <v>1527</v>
      </c>
      <c r="F6361" s="403">
        <v>0</v>
      </c>
      <c r="O6361" s="403" t="s">
        <v>345</v>
      </c>
      <c r="R6361" s="403">
        <v>4</v>
      </c>
      <c r="S6361" s="403">
        <v>1.0636000000000001</v>
      </c>
      <c r="T6361" s="403">
        <v>4.1390000000000002</v>
      </c>
      <c r="U6361" s="403">
        <v>12.225</v>
      </c>
      <c r="V6361" s="403">
        <v>28.920999999999999</v>
      </c>
      <c r="W6361" s="403">
        <v>0</v>
      </c>
      <c r="X6361" s="404">
        <v>0.19108</v>
      </c>
      <c r="Y6361" s="403">
        <f>X6361+(S6361*((U6361-INDEX('[1]Center of Mass'!$B$8:$M$105,MATCH(A6361,'[1]Center of Mass'!$B$8:$B$105,0),9))^2+(V6361-INDEX('[1]Center of Mass'!$B$8:$M$105,MATCH(A6361,'[1]Center of Mass'!$B$8:$B$105,0),10))^2))</f>
        <v>425.05782193559992</v>
      </c>
    </row>
    <row r="6362" spans="1:25">
      <c r="A6362" s="403" t="s">
        <v>10</v>
      </c>
      <c r="B6362" s="403" t="s">
        <v>852</v>
      </c>
      <c r="C6362" s="403" t="s">
        <v>343</v>
      </c>
      <c r="D6362" s="403" t="s">
        <v>344</v>
      </c>
      <c r="E6362" s="403" t="s">
        <v>1527</v>
      </c>
      <c r="F6362" s="403">
        <v>0</v>
      </c>
      <c r="O6362" s="403" t="s">
        <v>345</v>
      </c>
      <c r="R6362" s="403">
        <v>4</v>
      </c>
      <c r="S6362" s="403">
        <v>0.62150000000000005</v>
      </c>
      <c r="T6362" s="403">
        <v>3.3519999999999999</v>
      </c>
      <c r="U6362" s="403">
        <v>-1.478</v>
      </c>
      <c r="V6362" s="403">
        <v>30.053999999999998</v>
      </c>
      <c r="W6362" s="403">
        <v>0</v>
      </c>
      <c r="X6362" s="404">
        <v>8.0930000000000002E-2</v>
      </c>
      <c r="Y6362" s="403">
        <f>X6362+(S6362*((U6362-INDEX('[1]Center of Mass'!$B$8:$M$105,MATCH(A6362,'[1]Center of Mass'!$B$8:$B$105,0),9))^2+(V6362-INDEX('[1]Center of Mass'!$B$8:$M$105,MATCH(A6362,'[1]Center of Mass'!$B$8:$B$105,0),10))^2))</f>
        <v>551.52539592950018</v>
      </c>
    </row>
    <row r="6363" spans="1:25">
      <c r="A6363" s="403" t="s">
        <v>10</v>
      </c>
      <c r="B6363" s="403" t="s">
        <v>435</v>
      </c>
      <c r="C6363" s="403" t="s">
        <v>343</v>
      </c>
      <c r="D6363" s="403" t="s">
        <v>344</v>
      </c>
      <c r="E6363" s="403" t="s">
        <v>1527</v>
      </c>
      <c r="F6363" s="403">
        <v>0</v>
      </c>
      <c r="O6363" s="403" t="s">
        <v>345</v>
      </c>
      <c r="R6363" s="403">
        <v>4</v>
      </c>
      <c r="S6363" s="403">
        <v>1.3434999999999999</v>
      </c>
      <c r="T6363" s="403">
        <v>4.6390000000000002</v>
      </c>
      <c r="U6363" s="403">
        <v>-0.6</v>
      </c>
      <c r="V6363" s="403">
        <v>30.04</v>
      </c>
      <c r="W6363" s="403">
        <v>0</v>
      </c>
      <c r="X6363" s="404">
        <v>0.30154999999999998</v>
      </c>
      <c r="Y6363" s="403">
        <f>X6363+(S6363*((U6363-INDEX('[1]Center of Mass'!$B$8:$M$105,MATCH(A6363,'[1]Center of Mass'!$B$8:$B$105,0),9))^2+(V6363-INDEX('[1]Center of Mass'!$B$8:$M$105,MATCH(A6363,'[1]Center of Mass'!$B$8:$B$105,0),10))^2))</f>
        <v>1138.0823969214998</v>
      </c>
    </row>
    <row r="6364" spans="1:25">
      <c r="A6364" s="403" t="s">
        <v>10</v>
      </c>
      <c r="B6364" s="403" t="s">
        <v>436</v>
      </c>
      <c r="C6364" s="403" t="s">
        <v>343</v>
      </c>
      <c r="D6364" s="403" t="s">
        <v>344</v>
      </c>
      <c r="E6364" s="403" t="s">
        <v>1527</v>
      </c>
      <c r="F6364" s="403">
        <v>0</v>
      </c>
      <c r="O6364" s="403" t="s">
        <v>345</v>
      </c>
      <c r="R6364" s="403">
        <v>4</v>
      </c>
      <c r="S6364" s="403">
        <v>1.2315</v>
      </c>
      <c r="T6364" s="403">
        <v>4.4390000000000001</v>
      </c>
      <c r="U6364" s="403">
        <v>0.55000000000000004</v>
      </c>
      <c r="V6364" s="403">
        <v>30.04</v>
      </c>
      <c r="W6364" s="403">
        <v>0</v>
      </c>
      <c r="X6364" s="404">
        <v>0.25280999999999998</v>
      </c>
      <c r="Y6364" s="403">
        <f>X6364+(S6364*((U6364-INDEX('[1]Center of Mass'!$B$8:$M$105,MATCH(A6364,'[1]Center of Mass'!$B$8:$B$105,0),9))^2+(V6364-INDEX('[1]Center of Mass'!$B$8:$M$105,MATCH(A6364,'[1]Center of Mass'!$B$8:$B$105,0),10))^2))</f>
        <v>981.73329700349996</v>
      </c>
    </row>
    <row r="6365" spans="1:25">
      <c r="A6365" s="403" t="s">
        <v>10</v>
      </c>
      <c r="B6365" s="403" t="s">
        <v>552</v>
      </c>
      <c r="C6365" s="403" t="s">
        <v>343</v>
      </c>
      <c r="D6365" s="403" t="s">
        <v>344</v>
      </c>
      <c r="E6365" s="403" t="s">
        <v>1527</v>
      </c>
      <c r="F6365" s="403">
        <v>0</v>
      </c>
      <c r="O6365" s="403" t="s">
        <v>345</v>
      </c>
      <c r="R6365" s="403">
        <v>4</v>
      </c>
      <c r="S6365" s="403">
        <v>1.2315</v>
      </c>
      <c r="T6365" s="403">
        <v>4.4390000000000001</v>
      </c>
      <c r="U6365" s="403">
        <v>1.65</v>
      </c>
      <c r="V6365" s="403">
        <v>30.04</v>
      </c>
      <c r="W6365" s="403">
        <v>0</v>
      </c>
      <c r="X6365" s="404">
        <v>0.25280999999999998</v>
      </c>
      <c r="Y6365" s="403">
        <f>X6365+(S6365*((U6365-INDEX('[1]Center of Mass'!$B$8:$M$105,MATCH(A6365,'[1]Center of Mass'!$B$8:$B$105,0),9))^2+(V6365-INDEX('[1]Center of Mass'!$B$8:$M$105,MATCH(A6365,'[1]Center of Mass'!$B$8:$B$105,0),10))^2))</f>
        <v>926.00299600350013</v>
      </c>
    </row>
    <row r="6366" spans="1:25">
      <c r="A6366" s="403" t="s">
        <v>10</v>
      </c>
      <c r="B6366" s="403" t="s">
        <v>437</v>
      </c>
      <c r="C6366" s="403" t="s">
        <v>343</v>
      </c>
      <c r="D6366" s="403" t="s">
        <v>344</v>
      </c>
      <c r="E6366" s="403" t="s">
        <v>1527</v>
      </c>
      <c r="F6366" s="403">
        <v>0</v>
      </c>
      <c r="O6366" s="403" t="s">
        <v>345</v>
      </c>
      <c r="R6366" s="403">
        <v>4</v>
      </c>
      <c r="S6366" s="403">
        <v>1.2315</v>
      </c>
      <c r="T6366" s="403">
        <v>4.4390000000000001</v>
      </c>
      <c r="U6366" s="403">
        <v>2.75</v>
      </c>
      <c r="V6366" s="403">
        <v>30.04</v>
      </c>
      <c r="W6366" s="403">
        <v>0</v>
      </c>
      <c r="X6366" s="404">
        <v>0.25280999999999998</v>
      </c>
      <c r="Y6366" s="403">
        <f>X6366+(S6366*((U6366-INDEX('[1]Center of Mass'!$B$8:$M$105,MATCH(A6366,'[1]Center of Mass'!$B$8:$B$105,0),9))^2+(V6366-INDEX('[1]Center of Mass'!$B$8:$M$105,MATCH(A6366,'[1]Center of Mass'!$B$8:$B$105,0),10))^2))</f>
        <v>873.25292500350008</v>
      </c>
    </row>
    <row r="6367" spans="1:25">
      <c r="A6367" s="403" t="s">
        <v>10</v>
      </c>
      <c r="B6367" s="403" t="s">
        <v>553</v>
      </c>
      <c r="C6367" s="403" t="s">
        <v>343</v>
      </c>
      <c r="D6367" s="403" t="s">
        <v>344</v>
      </c>
      <c r="E6367" s="403" t="s">
        <v>1527</v>
      </c>
      <c r="F6367" s="403">
        <v>0</v>
      </c>
      <c r="O6367" s="403" t="s">
        <v>345</v>
      </c>
      <c r="R6367" s="403">
        <v>4</v>
      </c>
      <c r="S6367" s="403">
        <v>1.0915999999999999</v>
      </c>
      <c r="T6367" s="403">
        <v>4.1890000000000001</v>
      </c>
      <c r="U6367" s="403">
        <v>3.7879999999999998</v>
      </c>
      <c r="V6367" s="403">
        <v>30.04</v>
      </c>
      <c r="W6367" s="403">
        <v>0</v>
      </c>
      <c r="X6367" s="404">
        <v>0.20049</v>
      </c>
      <c r="Y6367" s="403">
        <f>X6367+(S6367*((U6367-INDEX('[1]Center of Mass'!$B$8:$M$105,MATCH(A6367,'[1]Center of Mass'!$B$8:$B$105,0),9))^2+(V6367-INDEX('[1]Center of Mass'!$B$8:$M$105,MATCH(A6367,'[1]Center of Mass'!$B$8:$B$105,0),10))^2))</f>
        <v>732.32701811079983</v>
      </c>
    </row>
    <row r="6368" spans="1:25">
      <c r="A6368" s="403" t="s">
        <v>10</v>
      </c>
      <c r="B6368" s="403" t="s">
        <v>554</v>
      </c>
      <c r="C6368" s="403" t="s">
        <v>343</v>
      </c>
      <c r="D6368" s="403" t="s">
        <v>344</v>
      </c>
      <c r="E6368" s="403" t="s">
        <v>1527</v>
      </c>
      <c r="F6368" s="403">
        <v>0</v>
      </c>
      <c r="O6368" s="403" t="s">
        <v>345</v>
      </c>
      <c r="R6368" s="403">
        <v>4</v>
      </c>
      <c r="S6368" s="403">
        <v>1.0915999999999999</v>
      </c>
      <c r="T6368" s="403">
        <v>4.1890000000000001</v>
      </c>
      <c r="U6368" s="403">
        <v>4.7629999999999999</v>
      </c>
      <c r="V6368" s="403">
        <v>30.04</v>
      </c>
      <c r="W6368" s="403">
        <v>0</v>
      </c>
      <c r="X6368" s="404">
        <v>0.20049</v>
      </c>
      <c r="Y6368" s="403">
        <f>X6368+(S6368*((U6368-INDEX('[1]Center of Mass'!$B$8:$M$105,MATCH(A6368,'[1]Center of Mass'!$B$8:$B$105,0),9))^2+(V6368-INDEX('[1]Center of Mass'!$B$8:$M$105,MATCH(A6368,'[1]Center of Mass'!$B$8:$B$105,0),10))^2))</f>
        <v>695.3007375208</v>
      </c>
    </row>
    <row r="6369" spans="1:25">
      <c r="A6369" s="403" t="s">
        <v>10</v>
      </c>
      <c r="B6369" s="403" t="s">
        <v>555</v>
      </c>
      <c r="C6369" s="403" t="s">
        <v>343</v>
      </c>
      <c r="D6369" s="403" t="s">
        <v>344</v>
      </c>
      <c r="E6369" s="403" t="s">
        <v>1527</v>
      </c>
      <c r="F6369" s="403">
        <v>0</v>
      </c>
      <c r="O6369" s="403" t="s">
        <v>345</v>
      </c>
      <c r="R6369" s="403">
        <v>4</v>
      </c>
      <c r="S6369" s="403">
        <v>1.0915999999999999</v>
      </c>
      <c r="T6369" s="403">
        <v>4.1890000000000001</v>
      </c>
      <c r="U6369" s="403">
        <v>5.7380000000000004</v>
      </c>
      <c r="V6369" s="403">
        <v>30.04</v>
      </c>
      <c r="W6369" s="403">
        <v>0</v>
      </c>
      <c r="X6369" s="404">
        <v>0.20049</v>
      </c>
      <c r="Y6369" s="403">
        <f>X6369+(S6369*((U6369-INDEX('[1]Center of Mass'!$B$8:$M$105,MATCH(A6369,'[1]Center of Mass'!$B$8:$B$105,0),9))^2+(V6369-INDEX('[1]Center of Mass'!$B$8:$M$105,MATCH(A6369,'[1]Center of Mass'!$B$8:$B$105,0),10))^2))</f>
        <v>660.34986143079993</v>
      </c>
    </row>
    <row r="6370" spans="1:25">
      <c r="A6370" s="403" t="s">
        <v>10</v>
      </c>
      <c r="B6370" s="403" t="s">
        <v>556</v>
      </c>
      <c r="C6370" s="403" t="s">
        <v>343</v>
      </c>
      <c r="D6370" s="403" t="s">
        <v>344</v>
      </c>
      <c r="E6370" s="403" t="s">
        <v>1527</v>
      </c>
      <c r="F6370" s="403">
        <v>0</v>
      </c>
      <c r="O6370" s="403" t="s">
        <v>345</v>
      </c>
      <c r="R6370" s="403">
        <v>4</v>
      </c>
      <c r="S6370" s="403">
        <v>1.0915999999999999</v>
      </c>
      <c r="T6370" s="403">
        <v>4.1890000000000001</v>
      </c>
      <c r="U6370" s="403">
        <v>6.7130000000000001</v>
      </c>
      <c r="V6370" s="403">
        <v>30.04</v>
      </c>
      <c r="W6370" s="403">
        <v>0</v>
      </c>
      <c r="X6370" s="404">
        <v>0.20049</v>
      </c>
      <c r="Y6370" s="403">
        <f>X6370+(S6370*((U6370-INDEX('[1]Center of Mass'!$B$8:$M$105,MATCH(A6370,'[1]Center of Mass'!$B$8:$B$105,0),9))^2+(V6370-INDEX('[1]Center of Mass'!$B$8:$M$105,MATCH(A6370,'[1]Center of Mass'!$B$8:$B$105,0),10))^2))</f>
        <v>627.47438984079986</v>
      </c>
    </row>
    <row r="6371" spans="1:25">
      <c r="A6371" s="403" t="s">
        <v>10</v>
      </c>
      <c r="B6371" s="403" t="s">
        <v>557</v>
      </c>
      <c r="C6371" s="403" t="s">
        <v>343</v>
      </c>
      <c r="D6371" s="403" t="s">
        <v>344</v>
      </c>
      <c r="E6371" s="403" t="s">
        <v>1527</v>
      </c>
      <c r="F6371" s="403">
        <v>0</v>
      </c>
      <c r="O6371" s="403" t="s">
        <v>345</v>
      </c>
      <c r="R6371" s="403">
        <v>4</v>
      </c>
      <c r="S6371" s="403">
        <v>1.7912999999999999</v>
      </c>
      <c r="T6371" s="403">
        <v>5.4390000000000001</v>
      </c>
      <c r="U6371" s="403">
        <v>8</v>
      </c>
      <c r="V6371" s="403">
        <v>30.04</v>
      </c>
      <c r="W6371" s="403">
        <v>0</v>
      </c>
      <c r="X6371" s="404">
        <v>0.56923999999999997</v>
      </c>
      <c r="Y6371" s="403">
        <f>X6371+(S6371*((U6371-INDEX('[1]Center of Mass'!$B$8:$M$105,MATCH(A6371,'[1]Center of Mass'!$B$8:$B$105,0),9))^2+(V6371-INDEX('[1]Center of Mass'!$B$8:$M$105,MATCH(A6371,'[1]Center of Mass'!$B$8:$B$105,0),10))^2))</f>
        <v>963.91997075569986</v>
      </c>
    </row>
    <row r="6372" spans="1:25">
      <c r="A6372" s="403" t="s">
        <v>10</v>
      </c>
      <c r="B6372" s="403" t="s">
        <v>581</v>
      </c>
      <c r="C6372" s="403" t="s">
        <v>343</v>
      </c>
      <c r="D6372" s="403" t="s">
        <v>344</v>
      </c>
      <c r="E6372" s="403" t="s">
        <v>1527</v>
      </c>
      <c r="F6372" s="403">
        <v>0</v>
      </c>
      <c r="O6372" s="403" t="s">
        <v>345</v>
      </c>
      <c r="R6372" s="403">
        <v>4</v>
      </c>
      <c r="S6372" s="403">
        <v>0.78369999999999995</v>
      </c>
      <c r="T6372" s="403">
        <v>3.6389999999999998</v>
      </c>
      <c r="U6372" s="403">
        <v>9.15</v>
      </c>
      <c r="V6372" s="403">
        <v>30.04</v>
      </c>
      <c r="W6372" s="403">
        <v>0</v>
      </c>
      <c r="X6372" s="404">
        <v>0.11386</v>
      </c>
      <c r="Y6372" s="403">
        <f>X6372+(S6372*((U6372-INDEX('[1]Center of Mass'!$B$8:$M$105,MATCH(A6372,'[1]Center of Mass'!$B$8:$B$105,0),9))^2+(V6372-INDEX('[1]Center of Mass'!$B$8:$M$105,MATCH(A6372,'[1]Center of Mass'!$B$8:$B$105,0),10))^2))</f>
        <v>397.97929746929992</v>
      </c>
    </row>
    <row r="6373" spans="1:25">
      <c r="A6373" s="403" t="s">
        <v>10</v>
      </c>
      <c r="B6373" s="403" t="s">
        <v>582</v>
      </c>
      <c r="C6373" s="403" t="s">
        <v>343</v>
      </c>
      <c r="D6373" s="403" t="s">
        <v>344</v>
      </c>
      <c r="E6373" s="403" t="s">
        <v>1527</v>
      </c>
      <c r="F6373" s="403">
        <v>0</v>
      </c>
      <c r="O6373" s="403" t="s">
        <v>345</v>
      </c>
      <c r="R6373" s="403">
        <v>4</v>
      </c>
      <c r="S6373" s="403">
        <v>1.4554</v>
      </c>
      <c r="T6373" s="403">
        <v>4.8390000000000004</v>
      </c>
      <c r="U6373" s="403">
        <v>10.15</v>
      </c>
      <c r="V6373" s="403">
        <v>30.04</v>
      </c>
      <c r="W6373" s="403">
        <v>0</v>
      </c>
      <c r="X6373" s="404">
        <v>0.35698999999999997</v>
      </c>
      <c r="Y6373" s="403">
        <f>X6373+(S6373*((U6373-INDEX('[1]Center of Mass'!$B$8:$M$105,MATCH(A6373,'[1]Center of Mass'!$B$8:$B$105,0),9))^2+(V6373-INDEX('[1]Center of Mass'!$B$8:$M$105,MATCH(A6373,'[1]Center of Mass'!$B$8:$B$105,0),10))^2))</f>
        <v>704.24037177059995</v>
      </c>
    </row>
    <row r="6374" spans="1:25">
      <c r="A6374" s="403" t="s">
        <v>10</v>
      </c>
      <c r="B6374" s="403" t="s">
        <v>583</v>
      </c>
      <c r="C6374" s="403" t="s">
        <v>343</v>
      </c>
      <c r="D6374" s="403" t="s">
        <v>344</v>
      </c>
      <c r="E6374" s="403" t="s">
        <v>1527</v>
      </c>
      <c r="F6374" s="403">
        <v>0</v>
      </c>
      <c r="O6374" s="403" t="s">
        <v>345</v>
      </c>
      <c r="R6374" s="403">
        <v>4</v>
      </c>
      <c r="S6374" s="403">
        <v>1.0636000000000001</v>
      </c>
      <c r="T6374" s="403">
        <v>4.1390000000000002</v>
      </c>
      <c r="U6374" s="403">
        <v>11.275</v>
      </c>
      <c r="V6374" s="403">
        <v>30.04</v>
      </c>
      <c r="W6374" s="403">
        <v>0</v>
      </c>
      <c r="X6374" s="404">
        <v>0.19108</v>
      </c>
      <c r="Y6374" s="403">
        <f>X6374+(S6374*((U6374-INDEX('[1]Center of Mass'!$B$8:$M$105,MATCH(A6374,'[1]Center of Mass'!$B$8:$B$105,0),9))^2+(V6374-INDEX('[1]Center of Mass'!$B$8:$M$105,MATCH(A6374,'[1]Center of Mass'!$B$8:$B$105,0),10))^2))</f>
        <v>488.36360557039995</v>
      </c>
    </row>
    <row r="6375" spans="1:25">
      <c r="A6375" s="403" t="s">
        <v>10</v>
      </c>
      <c r="B6375" s="403" t="s">
        <v>853</v>
      </c>
      <c r="C6375" s="403" t="s">
        <v>343</v>
      </c>
      <c r="D6375" s="403" t="s">
        <v>344</v>
      </c>
      <c r="E6375" s="403" t="s">
        <v>1527</v>
      </c>
      <c r="F6375" s="403">
        <v>0</v>
      </c>
      <c r="O6375" s="403" t="s">
        <v>345</v>
      </c>
      <c r="R6375" s="403">
        <v>4</v>
      </c>
      <c r="S6375" s="403">
        <v>1.0636000000000001</v>
      </c>
      <c r="T6375" s="403">
        <v>4.1390000000000002</v>
      </c>
      <c r="U6375" s="403">
        <v>12.225</v>
      </c>
      <c r="V6375" s="403">
        <v>30.04</v>
      </c>
      <c r="W6375" s="403">
        <v>0</v>
      </c>
      <c r="X6375" s="404">
        <v>0.19108</v>
      </c>
      <c r="Y6375" s="403">
        <f>X6375+(S6375*((U6375-INDEX('[1]Center of Mass'!$B$8:$M$105,MATCH(A6375,'[1]Center of Mass'!$B$8:$B$105,0),9))^2+(V6375-INDEX('[1]Center of Mass'!$B$8:$M$105,MATCH(A6375,'[1]Center of Mass'!$B$8:$B$105,0),10))^2))</f>
        <v>468.31687277039998</v>
      </c>
    </row>
    <row r="6376" spans="1:25">
      <c r="A6376" s="403" t="s">
        <v>10</v>
      </c>
      <c r="B6376" s="403" t="s">
        <v>875</v>
      </c>
      <c r="C6376" s="403" t="s">
        <v>343</v>
      </c>
      <c r="D6376" s="403" t="s">
        <v>344</v>
      </c>
      <c r="E6376" s="403" t="s">
        <v>1527</v>
      </c>
      <c r="F6376" s="403">
        <v>0</v>
      </c>
      <c r="O6376" s="403" t="s">
        <v>345</v>
      </c>
      <c r="R6376" s="403">
        <v>4</v>
      </c>
      <c r="S6376" s="403">
        <v>0.76</v>
      </c>
      <c r="T6376" s="403">
        <v>3.5</v>
      </c>
      <c r="U6376" s="403">
        <v>11.275</v>
      </c>
      <c r="V6376" s="403">
        <v>31</v>
      </c>
      <c r="W6376" s="403">
        <v>0</v>
      </c>
      <c r="X6376" s="404">
        <v>9.7692000000000001E-2</v>
      </c>
      <c r="Y6376" s="403">
        <f>X6376+(S6376*((U6376-INDEX('[1]Center of Mass'!$B$8:$M$105,MATCH(A6376,'[1]Center of Mass'!$B$8:$B$105,0),9))^2+(V6376-INDEX('[1]Center of Mass'!$B$8:$M$105,MATCH(A6376,'[1]Center of Mass'!$B$8:$B$105,0),10))^2))</f>
        <v>376.95910023999994</v>
      </c>
    </row>
    <row r="6377" spans="1:25">
      <c r="A6377" s="403" t="s">
        <v>10</v>
      </c>
      <c r="B6377" s="403" t="s">
        <v>915</v>
      </c>
      <c r="C6377" s="403" t="s">
        <v>343</v>
      </c>
      <c r="D6377" s="403" t="s">
        <v>344</v>
      </c>
      <c r="E6377" s="403" t="s">
        <v>1527</v>
      </c>
      <c r="F6377" s="403">
        <v>0</v>
      </c>
      <c r="O6377" s="403" t="s">
        <v>345</v>
      </c>
      <c r="R6377" s="403">
        <v>4</v>
      </c>
      <c r="S6377" s="403">
        <v>0.76</v>
      </c>
      <c r="T6377" s="403">
        <v>3.5</v>
      </c>
      <c r="U6377" s="403">
        <v>12.225</v>
      </c>
      <c r="V6377" s="403">
        <v>31</v>
      </c>
      <c r="W6377" s="403">
        <v>0</v>
      </c>
      <c r="X6377" s="404">
        <v>9.7692000000000001E-2</v>
      </c>
      <c r="Y6377" s="403">
        <f>X6377+(S6377*((U6377-INDEX('[1]Center of Mass'!$B$8:$M$105,MATCH(A6377,'[1]Center of Mass'!$B$8:$B$105,0),9))^2+(V6377-INDEX('[1]Center of Mass'!$B$8:$M$105,MATCH(A6377,'[1]Center of Mass'!$B$8:$B$105,0),10))^2))</f>
        <v>362.63462023999995</v>
      </c>
    </row>
    <row r="6378" spans="1:25">
      <c r="A6378" s="403" t="s">
        <v>10</v>
      </c>
      <c r="B6378" s="403" t="s">
        <v>876</v>
      </c>
      <c r="C6378" s="403" t="s">
        <v>343</v>
      </c>
      <c r="D6378" s="403" t="s">
        <v>344</v>
      </c>
      <c r="E6378" s="403" t="s">
        <v>1527</v>
      </c>
      <c r="F6378" s="403">
        <v>0</v>
      </c>
      <c r="O6378" s="403" t="s">
        <v>345</v>
      </c>
      <c r="R6378" s="403">
        <v>4</v>
      </c>
      <c r="S6378" s="403">
        <v>0.86670000000000003</v>
      </c>
      <c r="T6378" s="403">
        <v>3.7669999999999999</v>
      </c>
      <c r="U6378" s="403">
        <v>13.242000000000001</v>
      </c>
      <c r="V6378" s="403">
        <v>31</v>
      </c>
      <c r="W6378" s="403">
        <v>0</v>
      </c>
      <c r="X6378" s="404">
        <v>0.13098000000000001</v>
      </c>
      <c r="Y6378" s="403">
        <f>X6378+(S6378*((U6378-INDEX('[1]Center of Mass'!$B$8:$M$105,MATCH(A6378,'[1]Center of Mass'!$B$8:$B$105,0),9))^2+(V6378-INDEX('[1]Center of Mass'!$B$8:$M$105,MATCH(A6378,'[1]Center of Mass'!$B$8:$B$105,0),10))^2))</f>
        <v>397.81231678109992</v>
      </c>
    </row>
    <row r="6379" spans="1:25">
      <c r="A6379" s="403" t="s">
        <v>10</v>
      </c>
      <c r="B6379" s="403" t="s">
        <v>922</v>
      </c>
      <c r="C6379" s="403" t="s">
        <v>343</v>
      </c>
      <c r="D6379" s="403" t="s">
        <v>344</v>
      </c>
      <c r="E6379" s="403" t="s">
        <v>1527</v>
      </c>
      <c r="F6379" s="403">
        <v>0</v>
      </c>
      <c r="O6379" s="403" t="s">
        <v>345</v>
      </c>
      <c r="R6379" s="403">
        <v>4</v>
      </c>
      <c r="S6379" s="403">
        <v>0.86670000000000003</v>
      </c>
      <c r="T6379" s="403">
        <v>3.7669999999999999</v>
      </c>
      <c r="U6379" s="403">
        <v>14.324999999999999</v>
      </c>
      <c r="V6379" s="403">
        <v>31</v>
      </c>
      <c r="W6379" s="403">
        <v>0</v>
      </c>
      <c r="X6379" s="404">
        <v>0.13098000000000001</v>
      </c>
      <c r="Y6379" s="403">
        <f>X6379+(S6379*((U6379-INDEX('[1]Center of Mass'!$B$8:$M$105,MATCH(A6379,'[1]Center of Mass'!$B$8:$B$105,0),9))^2+(V6379-INDEX('[1]Center of Mass'!$B$8:$M$105,MATCH(A6379,'[1]Center of Mass'!$B$8:$B$105,0),10))^2))</f>
        <v>383.00720957579995</v>
      </c>
    </row>
    <row r="6380" spans="1:25">
      <c r="A6380" s="403" t="s">
        <v>10</v>
      </c>
      <c r="B6380" s="403" t="s">
        <v>923</v>
      </c>
      <c r="C6380" s="403" t="s">
        <v>343</v>
      </c>
      <c r="D6380" s="403" t="s">
        <v>344</v>
      </c>
      <c r="E6380" s="403" t="s">
        <v>1527</v>
      </c>
      <c r="F6380" s="403">
        <v>0</v>
      </c>
      <c r="O6380" s="403" t="s">
        <v>345</v>
      </c>
      <c r="R6380" s="403">
        <v>4</v>
      </c>
      <c r="S6380" s="403">
        <v>0.86670000000000003</v>
      </c>
      <c r="T6380" s="403">
        <v>3.7669999999999999</v>
      </c>
      <c r="U6380" s="403">
        <v>15.407999999999999</v>
      </c>
      <c r="V6380" s="403">
        <v>31</v>
      </c>
      <c r="W6380" s="403">
        <v>0</v>
      </c>
      <c r="X6380" s="404">
        <v>0.13098000000000001</v>
      </c>
      <c r="Y6380" s="403">
        <f>X6380+(S6380*((U6380-INDEX('[1]Center of Mass'!$B$8:$M$105,MATCH(A6380,'[1]Center of Mass'!$B$8:$B$105,0),9))^2+(V6380-INDEX('[1]Center of Mass'!$B$8:$M$105,MATCH(A6380,'[1]Center of Mass'!$B$8:$B$105,0),10))^2))</f>
        <v>370.23518816309996</v>
      </c>
    </row>
    <row r="6381" spans="1:25">
      <c r="A6381" s="403" t="s">
        <v>10</v>
      </c>
      <c r="B6381" s="403" t="s">
        <v>924</v>
      </c>
      <c r="C6381" s="403" t="s">
        <v>343</v>
      </c>
      <c r="D6381" s="403" t="s">
        <v>344</v>
      </c>
      <c r="E6381" s="403" t="s">
        <v>1527</v>
      </c>
      <c r="F6381" s="403">
        <v>0</v>
      </c>
      <c r="O6381" s="403" t="s">
        <v>345</v>
      </c>
      <c r="R6381" s="403">
        <v>4</v>
      </c>
      <c r="S6381" s="403">
        <v>0.86670000000000003</v>
      </c>
      <c r="T6381" s="403">
        <v>3.7669999999999999</v>
      </c>
      <c r="U6381" s="403">
        <v>16.492000000000001</v>
      </c>
      <c r="V6381" s="403">
        <v>31</v>
      </c>
      <c r="W6381" s="403">
        <v>0</v>
      </c>
      <c r="X6381" s="404">
        <v>0.13098000000000001</v>
      </c>
      <c r="Y6381" s="403">
        <f>X6381+(S6381*((U6381-INDEX('[1]Center of Mass'!$B$8:$M$105,MATCH(A6381,'[1]Center of Mass'!$B$8:$B$105,0),9))^2+(V6381-INDEX('[1]Center of Mass'!$B$8:$M$105,MATCH(A6381,'[1]Center of Mass'!$B$8:$B$105,0),10))^2))</f>
        <v>359.48727613109997</v>
      </c>
    </row>
    <row r="6382" spans="1:25">
      <c r="A6382" s="403" t="s">
        <v>10</v>
      </c>
      <c r="B6382" s="403" t="s">
        <v>925</v>
      </c>
      <c r="C6382" s="403" t="s">
        <v>343</v>
      </c>
      <c r="D6382" s="403" t="s">
        <v>344</v>
      </c>
      <c r="E6382" s="403" t="s">
        <v>1527</v>
      </c>
      <c r="F6382" s="403">
        <v>0</v>
      </c>
      <c r="O6382" s="403" t="s">
        <v>345</v>
      </c>
      <c r="R6382" s="403">
        <v>4</v>
      </c>
      <c r="S6382" s="403">
        <v>0.86670000000000003</v>
      </c>
      <c r="T6382" s="403">
        <v>3.7669999999999999</v>
      </c>
      <c r="U6382" s="403">
        <v>17.574999999999999</v>
      </c>
      <c r="V6382" s="403">
        <v>31</v>
      </c>
      <c r="W6382" s="403">
        <v>0</v>
      </c>
      <c r="X6382" s="404">
        <v>0.13098000000000001</v>
      </c>
      <c r="Y6382" s="403">
        <f>X6382+(S6382*((U6382-INDEX('[1]Center of Mass'!$B$8:$M$105,MATCH(A6382,'[1]Center of Mass'!$B$8:$B$105,0),9))^2+(V6382-INDEX('[1]Center of Mass'!$B$8:$M$105,MATCH(A6382,'[1]Center of Mass'!$B$8:$B$105,0),10))^2))</f>
        <v>350.78330357579995</v>
      </c>
    </row>
    <row r="6383" spans="1:25">
      <c r="A6383" s="403" t="s">
        <v>10</v>
      </c>
      <c r="B6383" s="403" t="s">
        <v>926</v>
      </c>
      <c r="C6383" s="403" t="s">
        <v>343</v>
      </c>
      <c r="D6383" s="403" t="s">
        <v>344</v>
      </c>
      <c r="E6383" s="403" t="s">
        <v>1527</v>
      </c>
      <c r="F6383" s="403">
        <v>0</v>
      </c>
      <c r="O6383" s="403" t="s">
        <v>345</v>
      </c>
      <c r="R6383" s="403">
        <v>4</v>
      </c>
      <c r="S6383" s="403">
        <v>0.86670000000000003</v>
      </c>
      <c r="T6383" s="403">
        <v>3.7669999999999999</v>
      </c>
      <c r="U6383" s="403">
        <v>18.658000000000001</v>
      </c>
      <c r="V6383" s="403">
        <v>31</v>
      </c>
      <c r="W6383" s="403">
        <v>0</v>
      </c>
      <c r="X6383" s="404">
        <v>0.13098000000000001</v>
      </c>
      <c r="Y6383" s="403">
        <f>X6383+(S6383*((U6383-INDEX('[1]Center of Mass'!$B$8:$M$105,MATCH(A6383,'[1]Center of Mass'!$B$8:$B$105,0),9))^2+(V6383-INDEX('[1]Center of Mass'!$B$8:$M$105,MATCH(A6383,'[1]Center of Mass'!$B$8:$B$105,0),10))^2))</f>
        <v>344.11241681309991</v>
      </c>
    </row>
    <row r="6384" spans="1:25">
      <c r="A6384" s="403" t="s">
        <v>10</v>
      </c>
      <c r="B6384" s="403" t="s">
        <v>558</v>
      </c>
      <c r="C6384" s="403" t="s">
        <v>343</v>
      </c>
      <c r="D6384" s="403" t="s">
        <v>344</v>
      </c>
      <c r="E6384" s="403" t="s">
        <v>1527</v>
      </c>
      <c r="F6384" s="403">
        <v>0</v>
      </c>
      <c r="O6384" s="403" t="s">
        <v>345</v>
      </c>
      <c r="R6384" s="403">
        <v>4</v>
      </c>
      <c r="S6384" s="403">
        <v>1.0779000000000001</v>
      </c>
      <c r="T6384" s="403">
        <v>4.26</v>
      </c>
      <c r="U6384" s="403">
        <v>10.141999999999999</v>
      </c>
      <c r="V6384" s="403">
        <v>31.015000000000001</v>
      </c>
      <c r="W6384" s="403">
        <v>0</v>
      </c>
      <c r="X6384" s="404">
        <v>0.21365000000000001</v>
      </c>
      <c r="Y6384" s="403">
        <f>X6384+(S6384*((U6384-INDEX('[1]Center of Mass'!$B$8:$M$105,MATCH(A6384,'[1]Center of Mass'!$B$8:$B$105,0),9))^2+(V6384-INDEX('[1]Center of Mass'!$B$8:$M$105,MATCH(A6384,'[1]Center of Mass'!$B$8:$B$105,0),10))^2))</f>
        <v>562.12297173920001</v>
      </c>
    </row>
    <row r="6385" spans="1:25">
      <c r="A6385" s="403" t="s">
        <v>10</v>
      </c>
      <c r="B6385" s="403" t="s">
        <v>1529</v>
      </c>
      <c r="C6385" s="403" t="s">
        <v>343</v>
      </c>
      <c r="D6385" s="403" t="s">
        <v>344</v>
      </c>
      <c r="E6385" s="403" t="s">
        <v>1527</v>
      </c>
      <c r="F6385" s="403">
        <v>0</v>
      </c>
      <c r="O6385" s="403" t="s">
        <v>345</v>
      </c>
      <c r="R6385" s="403">
        <v>4</v>
      </c>
      <c r="S6385" s="403">
        <v>0.62129999999999996</v>
      </c>
      <c r="T6385" s="403">
        <v>3.177</v>
      </c>
      <c r="U6385" s="403">
        <v>9.1460000000000008</v>
      </c>
      <c r="V6385" s="403">
        <v>31.044</v>
      </c>
      <c r="W6385" s="403">
        <v>0</v>
      </c>
      <c r="X6385" s="404">
        <v>6.6224000000000005E-2</v>
      </c>
      <c r="Y6385" s="403">
        <f>X6385+(S6385*((U6385-INDEX('[1]Center of Mass'!$B$8:$M$105,MATCH(A6385,'[1]Center of Mass'!$B$8:$B$105,0),9))^2+(V6385-INDEX('[1]Center of Mass'!$B$8:$M$105,MATCH(A6385,'[1]Center of Mass'!$B$8:$B$105,0),10))^2))</f>
        <v>339.54438556849999</v>
      </c>
    </row>
    <row r="6386" spans="1:25">
      <c r="A6386" s="403" t="s">
        <v>10</v>
      </c>
      <c r="B6386" s="403" t="s">
        <v>1530</v>
      </c>
      <c r="C6386" s="403" t="s">
        <v>343</v>
      </c>
      <c r="D6386" s="403" t="s">
        <v>344</v>
      </c>
      <c r="E6386" s="403" t="s">
        <v>1527</v>
      </c>
      <c r="F6386" s="403">
        <v>0</v>
      </c>
      <c r="O6386" s="403" t="s">
        <v>345</v>
      </c>
      <c r="R6386" s="403">
        <v>4</v>
      </c>
      <c r="S6386" s="403">
        <v>0.57789999999999997</v>
      </c>
      <c r="T6386" s="403">
        <v>3.097</v>
      </c>
      <c r="U6386" s="403">
        <v>-1.516</v>
      </c>
      <c r="V6386" s="403">
        <v>31.067</v>
      </c>
      <c r="W6386" s="403">
        <v>0</v>
      </c>
      <c r="X6386" s="404">
        <v>5.9679000000000003E-2</v>
      </c>
      <c r="Y6386" s="403">
        <f>X6386+(S6386*((U6386-INDEX('[1]Center of Mass'!$B$8:$M$105,MATCH(A6386,'[1]Center of Mass'!$B$8:$B$105,0),9))^2+(V6386-INDEX('[1]Center of Mass'!$B$8:$M$105,MATCH(A6386,'[1]Center of Mass'!$B$8:$B$105,0),10))^2))</f>
        <v>536.37873146839991</v>
      </c>
    </row>
    <row r="6387" spans="1:25">
      <c r="A6387" s="403" t="s">
        <v>10</v>
      </c>
      <c r="B6387" s="403" t="s">
        <v>1531</v>
      </c>
      <c r="C6387" s="403" t="s">
        <v>343</v>
      </c>
      <c r="D6387" s="403" t="s">
        <v>344</v>
      </c>
      <c r="E6387" s="403" t="s">
        <v>1527</v>
      </c>
      <c r="F6387" s="403">
        <v>0</v>
      </c>
      <c r="O6387" s="403" t="s">
        <v>345</v>
      </c>
      <c r="R6387" s="403">
        <v>4</v>
      </c>
      <c r="S6387" s="403">
        <v>1.1000000000000001</v>
      </c>
      <c r="T6387" s="403">
        <v>4.2329999999999997</v>
      </c>
      <c r="U6387" s="403">
        <v>-0.6</v>
      </c>
      <c r="V6387" s="403">
        <v>31.058</v>
      </c>
      <c r="W6387" s="403">
        <v>0</v>
      </c>
      <c r="X6387" s="404">
        <v>0.20902000000000001</v>
      </c>
      <c r="Y6387" s="403">
        <f>X6387+(S6387*((U6387-INDEX('[1]Center of Mass'!$B$8:$M$105,MATCH(A6387,'[1]Center of Mass'!$B$8:$B$105,0),9))^2+(V6387-INDEX('[1]Center of Mass'!$B$8:$M$105,MATCH(A6387,'[1]Center of Mass'!$B$8:$B$105,0),10))^2))</f>
        <v>974.86941110000009</v>
      </c>
    </row>
    <row r="6388" spans="1:25">
      <c r="A6388" s="403" t="s">
        <v>10</v>
      </c>
      <c r="B6388" s="403" t="s">
        <v>1465</v>
      </c>
      <c r="C6388" s="403" t="s">
        <v>343</v>
      </c>
      <c r="D6388" s="403" t="s">
        <v>344</v>
      </c>
      <c r="E6388" s="403" t="s">
        <v>1527</v>
      </c>
      <c r="F6388" s="403">
        <v>0</v>
      </c>
      <c r="O6388" s="403" t="s">
        <v>345</v>
      </c>
      <c r="R6388" s="403">
        <v>4</v>
      </c>
      <c r="S6388" s="403">
        <v>1.0083</v>
      </c>
      <c r="T6388" s="403">
        <v>4.0330000000000004</v>
      </c>
      <c r="U6388" s="403">
        <v>0.55000000000000004</v>
      </c>
      <c r="V6388" s="403">
        <v>31.058</v>
      </c>
      <c r="W6388" s="403">
        <v>0</v>
      </c>
      <c r="X6388" s="404">
        <v>0.17227999999999999</v>
      </c>
      <c r="Y6388" s="403">
        <f>X6388+(S6388*((U6388-INDEX('[1]Center of Mass'!$B$8:$M$105,MATCH(A6388,'[1]Center of Mass'!$B$8:$B$105,0),9))^2+(V6388-INDEX('[1]Center of Mass'!$B$8:$M$105,MATCH(A6388,'[1]Center of Mass'!$B$8:$B$105,0),10))^2))</f>
        <v>843.26877912829991</v>
      </c>
    </row>
    <row r="6389" spans="1:25">
      <c r="A6389" s="403" t="s">
        <v>10</v>
      </c>
      <c r="B6389" s="403" t="s">
        <v>1466</v>
      </c>
      <c r="C6389" s="403" t="s">
        <v>343</v>
      </c>
      <c r="D6389" s="403" t="s">
        <v>344</v>
      </c>
      <c r="E6389" s="403" t="s">
        <v>1527</v>
      </c>
      <c r="F6389" s="403">
        <v>0</v>
      </c>
      <c r="O6389" s="403" t="s">
        <v>345</v>
      </c>
      <c r="R6389" s="403">
        <v>4</v>
      </c>
      <c r="S6389" s="403">
        <v>1.0083</v>
      </c>
      <c r="T6389" s="403">
        <v>4.0330000000000004</v>
      </c>
      <c r="U6389" s="403">
        <v>1.65</v>
      </c>
      <c r="V6389" s="403">
        <v>31.058</v>
      </c>
      <c r="W6389" s="403">
        <v>0</v>
      </c>
      <c r="X6389" s="404">
        <v>0.17227999999999999</v>
      </c>
      <c r="Y6389" s="403">
        <f>X6389+(S6389*((U6389-INDEX('[1]Center of Mass'!$B$8:$M$105,MATCH(A6389,'[1]Center of Mass'!$B$8:$B$105,0),9))^2+(V6389-INDEX('[1]Center of Mass'!$B$8:$M$105,MATCH(A6389,'[1]Center of Mass'!$B$8:$B$105,0),10))^2))</f>
        <v>797.63917092830002</v>
      </c>
    </row>
    <row r="6390" spans="1:25">
      <c r="A6390" s="403" t="s">
        <v>10</v>
      </c>
      <c r="B6390" s="403" t="s">
        <v>1467</v>
      </c>
      <c r="C6390" s="403" t="s">
        <v>343</v>
      </c>
      <c r="D6390" s="403" t="s">
        <v>344</v>
      </c>
      <c r="E6390" s="403" t="s">
        <v>1527</v>
      </c>
      <c r="F6390" s="403">
        <v>0</v>
      </c>
      <c r="O6390" s="403" t="s">
        <v>345</v>
      </c>
      <c r="R6390" s="403">
        <v>4</v>
      </c>
      <c r="S6390" s="403">
        <v>1.0083</v>
      </c>
      <c r="T6390" s="403">
        <v>4.0330000000000004</v>
      </c>
      <c r="U6390" s="403">
        <v>2.75</v>
      </c>
      <c r="V6390" s="403">
        <v>31.058</v>
      </c>
      <c r="W6390" s="403">
        <v>0</v>
      </c>
      <c r="X6390" s="404">
        <v>0.17227999999999999</v>
      </c>
      <c r="Y6390" s="403">
        <f>X6390+(S6390*((U6390-INDEX('[1]Center of Mass'!$B$8:$M$105,MATCH(A6390,'[1]Center of Mass'!$B$8:$B$105,0),9))^2+(V6390-INDEX('[1]Center of Mass'!$B$8:$M$105,MATCH(A6390,'[1]Center of Mass'!$B$8:$B$105,0),10))^2))</f>
        <v>754.44964872829996</v>
      </c>
    </row>
    <row r="6391" spans="1:25">
      <c r="A6391" s="403" t="s">
        <v>10</v>
      </c>
      <c r="B6391" s="403" t="s">
        <v>1468</v>
      </c>
      <c r="C6391" s="403" t="s">
        <v>343</v>
      </c>
      <c r="D6391" s="403" t="s">
        <v>344</v>
      </c>
      <c r="E6391" s="403" t="s">
        <v>1527</v>
      </c>
      <c r="F6391" s="403">
        <v>0</v>
      </c>
      <c r="O6391" s="403" t="s">
        <v>345</v>
      </c>
      <c r="R6391" s="403">
        <v>4</v>
      </c>
      <c r="S6391" s="403">
        <v>0.89380000000000004</v>
      </c>
      <c r="T6391" s="403">
        <v>3.7829999999999999</v>
      </c>
      <c r="U6391" s="403">
        <v>3.7879999999999998</v>
      </c>
      <c r="V6391" s="403">
        <v>31.058</v>
      </c>
      <c r="W6391" s="403">
        <v>0</v>
      </c>
      <c r="X6391" s="404">
        <v>0.13338</v>
      </c>
      <c r="Y6391" s="403">
        <f>X6391+(S6391*((U6391-INDEX('[1]Center of Mass'!$B$8:$M$105,MATCH(A6391,'[1]Center of Mass'!$B$8:$B$105,0),9))^2+(V6391-INDEX('[1]Center of Mass'!$B$8:$M$105,MATCH(A6391,'[1]Center of Mass'!$B$8:$B$105,0),10))^2))</f>
        <v>634.61333136500002</v>
      </c>
    </row>
    <row r="6392" spans="1:25">
      <c r="A6392" s="403" t="s">
        <v>10</v>
      </c>
      <c r="B6392" s="403" t="s">
        <v>1469</v>
      </c>
      <c r="C6392" s="403" t="s">
        <v>343</v>
      </c>
      <c r="D6392" s="403" t="s">
        <v>344</v>
      </c>
      <c r="E6392" s="403" t="s">
        <v>1527</v>
      </c>
      <c r="F6392" s="403">
        <v>0</v>
      </c>
      <c r="O6392" s="403" t="s">
        <v>345</v>
      </c>
      <c r="R6392" s="403">
        <v>4</v>
      </c>
      <c r="S6392" s="403">
        <v>0.89380000000000004</v>
      </c>
      <c r="T6392" s="403">
        <v>3.7829999999999999</v>
      </c>
      <c r="U6392" s="403">
        <v>4.7629999999999999</v>
      </c>
      <c r="V6392" s="403">
        <v>31.058</v>
      </c>
      <c r="W6392" s="403">
        <v>0</v>
      </c>
      <c r="X6392" s="404">
        <v>0.13338</v>
      </c>
      <c r="Y6392" s="403">
        <f>X6392+(S6392*((U6392-INDEX('[1]Center of Mass'!$B$8:$M$105,MATCH(A6392,'[1]Center of Mass'!$B$8:$B$105,0),9))^2+(V6392-INDEX('[1]Center of Mass'!$B$8:$M$105,MATCH(A6392,'[1]Center of Mass'!$B$8:$B$105,0),10))^2))</f>
        <v>604.29628337000008</v>
      </c>
    </row>
    <row r="6393" spans="1:25">
      <c r="A6393" s="403" t="s">
        <v>10</v>
      </c>
      <c r="B6393" s="403" t="s">
        <v>1470</v>
      </c>
      <c r="C6393" s="403" t="s">
        <v>343</v>
      </c>
      <c r="D6393" s="403" t="s">
        <v>344</v>
      </c>
      <c r="E6393" s="403" t="s">
        <v>1527</v>
      </c>
      <c r="F6393" s="403">
        <v>0</v>
      </c>
      <c r="O6393" s="403" t="s">
        <v>345</v>
      </c>
      <c r="R6393" s="403">
        <v>4</v>
      </c>
      <c r="S6393" s="403">
        <v>0.89380000000000004</v>
      </c>
      <c r="T6393" s="403">
        <v>3.7829999999999999</v>
      </c>
      <c r="U6393" s="403">
        <v>5.7380000000000004</v>
      </c>
      <c r="V6393" s="403">
        <v>31.058</v>
      </c>
      <c r="W6393" s="403">
        <v>0</v>
      </c>
      <c r="X6393" s="404">
        <v>0.13338</v>
      </c>
      <c r="Y6393" s="403">
        <f>X6393+(S6393*((U6393-INDEX('[1]Center of Mass'!$B$8:$M$105,MATCH(A6393,'[1]Center of Mass'!$B$8:$B$105,0),9))^2+(V6393-INDEX('[1]Center of Mass'!$B$8:$M$105,MATCH(A6393,'[1]Center of Mass'!$B$8:$B$105,0),10))^2))</f>
        <v>575.67857262500002</v>
      </c>
    </row>
    <row r="6394" spans="1:25">
      <c r="A6394" s="403" t="s">
        <v>10</v>
      </c>
      <c r="B6394" s="403" t="s">
        <v>1471</v>
      </c>
      <c r="C6394" s="403" t="s">
        <v>343</v>
      </c>
      <c r="D6394" s="403" t="s">
        <v>344</v>
      </c>
      <c r="E6394" s="403" t="s">
        <v>1527</v>
      </c>
      <c r="F6394" s="403">
        <v>0</v>
      </c>
      <c r="O6394" s="403" t="s">
        <v>345</v>
      </c>
      <c r="R6394" s="403">
        <v>4</v>
      </c>
      <c r="S6394" s="403">
        <v>0.89380000000000004</v>
      </c>
      <c r="T6394" s="403">
        <v>3.7829999999999999</v>
      </c>
      <c r="U6394" s="403">
        <v>6.7130000000000001</v>
      </c>
      <c r="V6394" s="403">
        <v>31.058</v>
      </c>
      <c r="W6394" s="403">
        <v>0</v>
      </c>
      <c r="X6394" s="404">
        <v>0.13338</v>
      </c>
      <c r="Y6394" s="403">
        <f>X6394+(S6394*((U6394-INDEX('[1]Center of Mass'!$B$8:$M$105,MATCH(A6394,'[1]Center of Mass'!$B$8:$B$105,0),9))^2+(V6394-INDEX('[1]Center of Mass'!$B$8:$M$105,MATCH(A6394,'[1]Center of Mass'!$B$8:$B$105,0),10))^2))</f>
        <v>548.76019913000005</v>
      </c>
    </row>
    <row r="6395" spans="1:25">
      <c r="A6395" s="403" t="s">
        <v>10</v>
      </c>
      <c r="B6395" s="403" t="s">
        <v>1472</v>
      </c>
      <c r="C6395" s="403" t="s">
        <v>343</v>
      </c>
      <c r="D6395" s="403" t="s">
        <v>344</v>
      </c>
      <c r="E6395" s="403" t="s">
        <v>1527</v>
      </c>
      <c r="F6395" s="403">
        <v>0</v>
      </c>
      <c r="O6395" s="403" t="s">
        <v>345</v>
      </c>
      <c r="R6395" s="403">
        <v>4</v>
      </c>
      <c r="S6395" s="403">
        <v>1.4666999999999999</v>
      </c>
      <c r="T6395" s="403">
        <v>5.0330000000000004</v>
      </c>
      <c r="U6395" s="403">
        <v>8</v>
      </c>
      <c r="V6395" s="403">
        <v>31.058</v>
      </c>
      <c r="W6395" s="403">
        <v>0</v>
      </c>
      <c r="X6395" s="404">
        <v>0.41559000000000001</v>
      </c>
      <c r="Y6395" s="403">
        <f>X6395+(S6395*((U6395-INDEX('[1]Center of Mass'!$B$8:$M$105,MATCH(A6395,'[1]Center of Mass'!$B$8:$B$105,0),9))^2+(V6395-INDEX('[1]Center of Mass'!$B$8:$M$105,MATCH(A6395,'[1]Center of Mass'!$B$8:$B$105,0),10))^2))</f>
        <v>846.65881049669974</v>
      </c>
    </row>
    <row r="6396" spans="1:25">
      <c r="A6396" s="403" t="s">
        <v>10</v>
      </c>
      <c r="B6396" s="403" t="s">
        <v>1532</v>
      </c>
      <c r="C6396" s="403" t="s">
        <v>343</v>
      </c>
      <c r="D6396" s="403" t="s">
        <v>344</v>
      </c>
      <c r="E6396" s="403" t="s">
        <v>1527</v>
      </c>
      <c r="F6396" s="403">
        <v>0</v>
      </c>
      <c r="O6396" s="403" t="s">
        <v>345</v>
      </c>
      <c r="R6396" s="403">
        <v>4</v>
      </c>
      <c r="S6396" s="403">
        <v>0.47339999999999999</v>
      </c>
      <c r="T6396" s="403">
        <v>3.14</v>
      </c>
      <c r="U6396" s="403">
        <v>18.559999999999999</v>
      </c>
      <c r="V6396" s="403">
        <v>31.64</v>
      </c>
      <c r="W6396" s="403">
        <v>0</v>
      </c>
      <c r="X6396" s="404">
        <v>5.3505999999999998E-2</v>
      </c>
      <c r="Y6396" s="403">
        <f>X6396+(S6396*((U6396-INDEX('[1]Center of Mass'!$B$8:$M$105,MATCH(A6396,'[1]Center of Mass'!$B$8:$B$105,0),9))^2+(V6396-INDEX('[1]Center of Mass'!$B$8:$M$105,MATCH(A6396,'[1]Center of Mass'!$B$8:$B$105,0),10))^2))</f>
        <v>200.35046099259995</v>
      </c>
    </row>
    <row r="6397" spans="1:25">
      <c r="A6397" s="403" t="s">
        <v>10</v>
      </c>
      <c r="B6397" s="403" t="s">
        <v>1533</v>
      </c>
      <c r="C6397" s="403" t="s">
        <v>343</v>
      </c>
      <c r="D6397" s="403" t="s">
        <v>344</v>
      </c>
      <c r="E6397" s="403" t="s">
        <v>1527</v>
      </c>
      <c r="F6397" s="403">
        <v>0</v>
      </c>
      <c r="O6397" s="403" t="s">
        <v>345</v>
      </c>
      <c r="R6397" s="403">
        <v>4</v>
      </c>
      <c r="S6397" s="403">
        <v>0.7984</v>
      </c>
      <c r="T6397" s="403">
        <v>3.6480000000000001</v>
      </c>
      <c r="U6397" s="403">
        <v>17.559999999999999</v>
      </c>
      <c r="V6397" s="403">
        <v>31.768999999999998</v>
      </c>
      <c r="W6397" s="403">
        <v>0</v>
      </c>
      <c r="X6397" s="404">
        <v>0.11456</v>
      </c>
      <c r="Y6397" s="403">
        <f>X6397+(S6397*((U6397-INDEX('[1]Center of Mass'!$B$8:$M$105,MATCH(A6397,'[1]Center of Mass'!$B$8:$B$105,0),9))^2+(V6397-INDEX('[1]Center of Mass'!$B$8:$M$105,MATCH(A6397,'[1]Center of Mass'!$B$8:$B$105,0),10))^2))</f>
        <v>347.88605832959985</v>
      </c>
    </row>
    <row r="6398" spans="1:25">
      <c r="A6398" s="403" t="s">
        <v>10</v>
      </c>
      <c r="B6398" s="403" t="s">
        <v>1473</v>
      </c>
      <c r="C6398" s="403" t="s">
        <v>343</v>
      </c>
      <c r="D6398" s="403" t="s">
        <v>344</v>
      </c>
      <c r="E6398" s="403" t="s">
        <v>1527</v>
      </c>
      <c r="F6398" s="403">
        <v>0</v>
      </c>
      <c r="O6398" s="403" t="s">
        <v>345</v>
      </c>
      <c r="R6398" s="403">
        <v>4</v>
      </c>
      <c r="S6398" s="403">
        <v>0.76</v>
      </c>
      <c r="T6398" s="403">
        <v>3.5</v>
      </c>
      <c r="U6398" s="403">
        <v>11.275</v>
      </c>
      <c r="V6398" s="403">
        <v>31.8</v>
      </c>
      <c r="W6398" s="403">
        <v>0</v>
      </c>
      <c r="X6398" s="404">
        <v>9.7692000000000001E-2</v>
      </c>
      <c r="Y6398" s="403">
        <f>X6398+(S6398*((U6398-INDEX('[1]Center of Mass'!$B$8:$M$105,MATCH(A6398,'[1]Center of Mass'!$B$8:$B$105,0),9))^2+(V6398-INDEX('[1]Center of Mass'!$B$8:$M$105,MATCH(A6398,'[1]Center of Mass'!$B$8:$B$105,0),10))^2))</f>
        <v>401.39218824000005</v>
      </c>
    </row>
    <row r="6399" spans="1:25">
      <c r="A6399" s="403" t="s">
        <v>10</v>
      </c>
      <c r="B6399" s="403" t="s">
        <v>1474</v>
      </c>
      <c r="C6399" s="403" t="s">
        <v>343</v>
      </c>
      <c r="D6399" s="403" t="s">
        <v>344</v>
      </c>
      <c r="E6399" s="403" t="s">
        <v>1527</v>
      </c>
      <c r="F6399" s="403">
        <v>0</v>
      </c>
      <c r="O6399" s="403" t="s">
        <v>345</v>
      </c>
      <c r="R6399" s="403">
        <v>4</v>
      </c>
      <c r="S6399" s="403">
        <v>0.76</v>
      </c>
      <c r="T6399" s="403">
        <v>3.5</v>
      </c>
      <c r="U6399" s="403">
        <v>12.225</v>
      </c>
      <c r="V6399" s="403">
        <v>31.8</v>
      </c>
      <c r="W6399" s="403">
        <v>0</v>
      </c>
      <c r="X6399" s="404">
        <v>9.7692000000000001E-2</v>
      </c>
      <c r="Y6399" s="403">
        <f>X6399+(S6399*((U6399-INDEX('[1]Center of Mass'!$B$8:$M$105,MATCH(A6399,'[1]Center of Mass'!$B$8:$B$105,0),9))^2+(V6399-INDEX('[1]Center of Mass'!$B$8:$M$105,MATCH(A6399,'[1]Center of Mass'!$B$8:$B$105,0),10))^2))</f>
        <v>387.06770824000006</v>
      </c>
    </row>
    <row r="6400" spans="1:25">
      <c r="A6400" s="403" t="s">
        <v>10</v>
      </c>
      <c r="B6400" s="403" t="s">
        <v>1475</v>
      </c>
      <c r="C6400" s="403" t="s">
        <v>343</v>
      </c>
      <c r="D6400" s="403" t="s">
        <v>344</v>
      </c>
      <c r="E6400" s="403" t="s">
        <v>1527</v>
      </c>
      <c r="F6400" s="403">
        <v>0</v>
      </c>
      <c r="O6400" s="403" t="s">
        <v>345</v>
      </c>
      <c r="R6400" s="403">
        <v>4</v>
      </c>
      <c r="S6400" s="403">
        <v>0.86670000000000003</v>
      </c>
      <c r="T6400" s="403">
        <v>3.7669999999999999</v>
      </c>
      <c r="U6400" s="403">
        <v>13.242000000000001</v>
      </c>
      <c r="V6400" s="403">
        <v>31.8</v>
      </c>
      <c r="W6400" s="403">
        <v>0</v>
      </c>
      <c r="X6400" s="404">
        <v>0.13098000000000001</v>
      </c>
      <c r="Y6400" s="403">
        <f>X6400+(S6400*((U6400-INDEX('[1]Center of Mass'!$B$8:$M$105,MATCH(A6400,'[1]Center of Mass'!$B$8:$B$105,0),9))^2+(V6400-INDEX('[1]Center of Mass'!$B$8:$M$105,MATCH(A6400,'[1]Center of Mass'!$B$8:$B$105,0),10))^2))</f>
        <v>425.67568174110011</v>
      </c>
    </row>
    <row r="6401" spans="1:25">
      <c r="A6401" s="403" t="s">
        <v>10</v>
      </c>
      <c r="B6401" s="403" t="s">
        <v>1476</v>
      </c>
      <c r="C6401" s="403" t="s">
        <v>343</v>
      </c>
      <c r="D6401" s="403" t="s">
        <v>344</v>
      </c>
      <c r="E6401" s="403" t="s">
        <v>1527</v>
      </c>
      <c r="F6401" s="403">
        <v>0</v>
      </c>
      <c r="O6401" s="403" t="s">
        <v>345</v>
      </c>
      <c r="R6401" s="403">
        <v>4</v>
      </c>
      <c r="S6401" s="403">
        <v>0.86670000000000003</v>
      </c>
      <c r="T6401" s="403">
        <v>3.7669999999999999</v>
      </c>
      <c r="U6401" s="403">
        <v>14.324999999999999</v>
      </c>
      <c r="V6401" s="403">
        <v>31.8</v>
      </c>
      <c r="W6401" s="403">
        <v>0</v>
      </c>
      <c r="X6401" s="404">
        <v>0.13098000000000001</v>
      </c>
      <c r="Y6401" s="403">
        <f>X6401+(S6401*((U6401-INDEX('[1]Center of Mass'!$B$8:$M$105,MATCH(A6401,'[1]Center of Mass'!$B$8:$B$105,0),9))^2+(V6401-INDEX('[1]Center of Mass'!$B$8:$M$105,MATCH(A6401,'[1]Center of Mass'!$B$8:$B$105,0),10))^2))</f>
        <v>410.87057453580007</v>
      </c>
    </row>
    <row r="6402" spans="1:25">
      <c r="A6402" s="403" t="s">
        <v>10</v>
      </c>
      <c r="B6402" s="403" t="s">
        <v>1477</v>
      </c>
      <c r="C6402" s="403" t="s">
        <v>343</v>
      </c>
      <c r="D6402" s="403" t="s">
        <v>344</v>
      </c>
      <c r="E6402" s="403" t="s">
        <v>1527</v>
      </c>
      <c r="F6402" s="403">
        <v>0</v>
      </c>
      <c r="O6402" s="403" t="s">
        <v>345</v>
      </c>
      <c r="R6402" s="403">
        <v>4</v>
      </c>
      <c r="S6402" s="403">
        <v>0.86670000000000003</v>
      </c>
      <c r="T6402" s="403">
        <v>3.7669999999999999</v>
      </c>
      <c r="U6402" s="403">
        <v>15.407999999999999</v>
      </c>
      <c r="V6402" s="403">
        <v>31.8</v>
      </c>
      <c r="W6402" s="403">
        <v>0</v>
      </c>
      <c r="X6402" s="404">
        <v>0.13098000000000001</v>
      </c>
      <c r="Y6402" s="403">
        <f>X6402+(S6402*((U6402-INDEX('[1]Center of Mass'!$B$8:$M$105,MATCH(A6402,'[1]Center of Mass'!$B$8:$B$105,0),9))^2+(V6402-INDEX('[1]Center of Mass'!$B$8:$M$105,MATCH(A6402,'[1]Center of Mass'!$B$8:$B$105,0),10))^2))</f>
        <v>398.09855312310009</v>
      </c>
    </row>
    <row r="6403" spans="1:25">
      <c r="A6403" s="403" t="s">
        <v>10</v>
      </c>
      <c r="B6403" s="403" t="s">
        <v>1478</v>
      </c>
      <c r="C6403" s="403" t="s">
        <v>343</v>
      </c>
      <c r="D6403" s="403" t="s">
        <v>344</v>
      </c>
      <c r="E6403" s="403" t="s">
        <v>1527</v>
      </c>
      <c r="F6403" s="403">
        <v>0</v>
      </c>
      <c r="O6403" s="403" t="s">
        <v>345</v>
      </c>
      <c r="R6403" s="403">
        <v>4</v>
      </c>
      <c r="S6403" s="403">
        <v>0.86670000000000003</v>
      </c>
      <c r="T6403" s="403">
        <v>3.7669999999999999</v>
      </c>
      <c r="U6403" s="403">
        <v>16.492000000000001</v>
      </c>
      <c r="V6403" s="403">
        <v>31.8</v>
      </c>
      <c r="W6403" s="403">
        <v>0</v>
      </c>
      <c r="X6403" s="404">
        <v>0.13098000000000001</v>
      </c>
      <c r="Y6403" s="403">
        <f>X6403+(S6403*((U6403-INDEX('[1]Center of Mass'!$B$8:$M$105,MATCH(A6403,'[1]Center of Mass'!$B$8:$B$105,0),9))^2+(V6403-INDEX('[1]Center of Mass'!$B$8:$M$105,MATCH(A6403,'[1]Center of Mass'!$B$8:$B$105,0),10))^2))</f>
        <v>387.3506410911001</v>
      </c>
    </row>
    <row r="6404" spans="1:25">
      <c r="A6404" s="403" t="s">
        <v>10</v>
      </c>
      <c r="B6404" s="403" t="s">
        <v>1534</v>
      </c>
      <c r="C6404" s="403" t="s">
        <v>343</v>
      </c>
      <c r="D6404" s="403" t="s">
        <v>344</v>
      </c>
      <c r="E6404" s="403" t="s">
        <v>1527</v>
      </c>
      <c r="F6404" s="403">
        <v>0</v>
      </c>
      <c r="O6404" s="403" t="s">
        <v>345</v>
      </c>
      <c r="R6404" s="403">
        <v>4</v>
      </c>
      <c r="S6404" s="403">
        <v>1.0779000000000001</v>
      </c>
      <c r="T6404" s="403">
        <v>4.2649999999999997</v>
      </c>
      <c r="U6404" s="403">
        <v>10.141999999999999</v>
      </c>
      <c r="V6404" s="403">
        <v>31.844000000000001</v>
      </c>
      <c r="W6404" s="403">
        <v>0</v>
      </c>
      <c r="X6404" s="404">
        <v>0.21426999999999999</v>
      </c>
      <c r="Y6404" s="403">
        <f>X6404+(S6404*((U6404-INDEX('[1]Center of Mass'!$B$8:$M$105,MATCH(A6404,'[1]Center of Mass'!$B$8:$B$105,0),9))^2+(V6404-INDEX('[1]Center of Mass'!$B$8:$M$105,MATCH(A6404,'[1]Center of Mass'!$B$8:$B$105,0),10))^2))</f>
        <v>598.08568261870005</v>
      </c>
    </row>
    <row r="6405" spans="1:25">
      <c r="A6405" s="403" t="s">
        <v>10</v>
      </c>
      <c r="B6405" s="403" t="s">
        <v>1535</v>
      </c>
      <c r="C6405" s="403" t="s">
        <v>343</v>
      </c>
      <c r="D6405" s="403" t="s">
        <v>344</v>
      </c>
      <c r="E6405" s="403" t="s">
        <v>1527</v>
      </c>
      <c r="F6405" s="403">
        <v>0</v>
      </c>
      <c r="O6405" s="403" t="s">
        <v>345</v>
      </c>
      <c r="R6405" s="403">
        <v>4</v>
      </c>
      <c r="S6405" s="403">
        <v>0.62129999999999996</v>
      </c>
      <c r="T6405" s="403">
        <v>3.1869999999999998</v>
      </c>
      <c r="U6405" s="403">
        <v>9.1460000000000008</v>
      </c>
      <c r="V6405" s="403">
        <v>31.931999999999999</v>
      </c>
      <c r="W6405" s="403">
        <v>0</v>
      </c>
      <c r="X6405" s="404">
        <v>6.6575999999999996E-2</v>
      </c>
      <c r="Y6405" s="403">
        <f>X6405+(S6405*((U6405-INDEX('[1]Center of Mass'!$B$8:$M$105,MATCH(A6405,'[1]Center of Mass'!$B$8:$B$105,0),9))^2+(V6405-INDEX('[1]Center of Mass'!$B$8:$M$105,MATCH(A6405,'[1]Center of Mass'!$B$8:$B$105,0),10))^2))</f>
        <v>361.8130341813</v>
      </c>
    </row>
    <row r="6406" spans="1:25">
      <c r="A6406" s="403" t="s">
        <v>10</v>
      </c>
      <c r="B6406" s="403" t="s">
        <v>1536</v>
      </c>
      <c r="C6406" s="403" t="s">
        <v>343</v>
      </c>
      <c r="D6406" s="403" t="s">
        <v>344</v>
      </c>
      <c r="E6406" s="403" t="s">
        <v>1527</v>
      </c>
      <c r="F6406" s="403">
        <v>0</v>
      </c>
      <c r="O6406" s="403" t="s">
        <v>345</v>
      </c>
      <c r="R6406" s="403">
        <v>4</v>
      </c>
      <c r="S6406" s="403">
        <v>0.6401</v>
      </c>
      <c r="T6406" s="403">
        <v>3.2320000000000002</v>
      </c>
      <c r="U6406" s="403">
        <v>-1.5489999999999999</v>
      </c>
      <c r="V6406" s="403">
        <v>31.981999999999999</v>
      </c>
      <c r="W6406" s="403">
        <v>0</v>
      </c>
      <c r="X6406" s="404">
        <v>7.0914000000000005E-2</v>
      </c>
      <c r="Y6406" s="403">
        <f>X6406+(S6406*((U6406-INDEX('[1]Center of Mass'!$B$8:$M$105,MATCH(A6406,'[1]Center of Mass'!$B$8:$B$105,0),9))^2+(V6406-INDEX('[1]Center of Mass'!$B$8:$M$105,MATCH(A6406,'[1]Center of Mass'!$B$8:$B$105,0),10))^2))</f>
        <v>618.77722679859994</v>
      </c>
    </row>
    <row r="6407" spans="1:25">
      <c r="A6407" s="403" t="s">
        <v>10</v>
      </c>
      <c r="B6407" s="403" t="s">
        <v>1537</v>
      </c>
      <c r="C6407" s="403" t="s">
        <v>343</v>
      </c>
      <c r="D6407" s="403" t="s">
        <v>344</v>
      </c>
      <c r="E6407" s="403" t="s">
        <v>1527</v>
      </c>
      <c r="F6407" s="403">
        <v>0</v>
      </c>
      <c r="O6407" s="403" t="s">
        <v>345</v>
      </c>
      <c r="R6407" s="403">
        <v>4</v>
      </c>
      <c r="S6407" s="403">
        <v>1.1000000000000001</v>
      </c>
      <c r="T6407" s="403">
        <v>4.2329999999999997</v>
      </c>
      <c r="U6407" s="403">
        <v>-0.6</v>
      </c>
      <c r="V6407" s="403">
        <v>31.975000000000001</v>
      </c>
      <c r="W6407" s="403">
        <v>0</v>
      </c>
      <c r="X6407" s="404">
        <v>0.20902000000000001</v>
      </c>
      <c r="Y6407" s="403">
        <f>X6407+(S6407*((U6407-INDEX('[1]Center of Mass'!$B$8:$M$105,MATCH(A6407,'[1]Center of Mass'!$B$8:$B$105,0),9))^2+(V6407-INDEX('[1]Center of Mass'!$B$8:$M$105,MATCH(A6407,'[1]Center of Mass'!$B$8:$B$105,0),10))^2))</f>
        <v>1015.6400564000002</v>
      </c>
    </row>
    <row r="6408" spans="1:25">
      <c r="A6408" s="403" t="s">
        <v>10</v>
      </c>
      <c r="B6408" s="403" t="s">
        <v>1481</v>
      </c>
      <c r="C6408" s="403" t="s">
        <v>343</v>
      </c>
      <c r="D6408" s="403" t="s">
        <v>344</v>
      </c>
      <c r="E6408" s="403" t="s">
        <v>1527</v>
      </c>
      <c r="F6408" s="403">
        <v>0</v>
      </c>
      <c r="O6408" s="403" t="s">
        <v>345</v>
      </c>
      <c r="R6408" s="403">
        <v>4</v>
      </c>
      <c r="S6408" s="403">
        <v>1.0083</v>
      </c>
      <c r="T6408" s="403">
        <v>4.0330000000000004</v>
      </c>
      <c r="U6408" s="403">
        <v>0.55000000000000004</v>
      </c>
      <c r="V6408" s="403">
        <v>31.975000000000001</v>
      </c>
      <c r="W6408" s="403">
        <v>0</v>
      </c>
      <c r="X6408" s="404">
        <v>0.17227999999999999</v>
      </c>
      <c r="Y6408" s="403">
        <f>X6408+(S6408*((U6408-INDEX('[1]Center of Mass'!$B$8:$M$105,MATCH(A6408,'[1]Center of Mass'!$B$8:$B$105,0),9))^2+(V6408-INDEX('[1]Center of Mass'!$B$8:$M$105,MATCH(A6408,'[1]Center of Mass'!$B$8:$B$105,0),10))^2))</f>
        <v>880.64063517919999</v>
      </c>
    </row>
    <row r="6409" spans="1:25">
      <c r="A6409" s="403" t="s">
        <v>10</v>
      </c>
      <c r="B6409" s="403" t="s">
        <v>1482</v>
      </c>
      <c r="C6409" s="403" t="s">
        <v>343</v>
      </c>
      <c r="D6409" s="403" t="s">
        <v>344</v>
      </c>
      <c r="E6409" s="403" t="s">
        <v>1527</v>
      </c>
      <c r="F6409" s="403">
        <v>0</v>
      </c>
      <c r="O6409" s="403" t="s">
        <v>345</v>
      </c>
      <c r="R6409" s="403">
        <v>4</v>
      </c>
      <c r="S6409" s="403">
        <v>1.0083</v>
      </c>
      <c r="T6409" s="403">
        <v>4.0330000000000004</v>
      </c>
      <c r="U6409" s="403">
        <v>1.65</v>
      </c>
      <c r="V6409" s="403">
        <v>31.975000000000001</v>
      </c>
      <c r="W6409" s="403">
        <v>0</v>
      </c>
      <c r="X6409" s="404">
        <v>0.17227999999999999</v>
      </c>
      <c r="Y6409" s="403">
        <f>X6409+(S6409*((U6409-INDEX('[1]Center of Mass'!$B$8:$M$105,MATCH(A6409,'[1]Center of Mass'!$B$8:$B$105,0),9))^2+(V6409-INDEX('[1]Center of Mass'!$B$8:$M$105,MATCH(A6409,'[1]Center of Mass'!$B$8:$B$105,0),10))^2))</f>
        <v>835.0110269792001</v>
      </c>
    </row>
    <row r="6410" spans="1:25">
      <c r="A6410" s="403" t="s">
        <v>10</v>
      </c>
      <c r="B6410" s="403" t="s">
        <v>1483</v>
      </c>
      <c r="C6410" s="403" t="s">
        <v>343</v>
      </c>
      <c r="D6410" s="403" t="s">
        <v>344</v>
      </c>
      <c r="E6410" s="403" t="s">
        <v>1527</v>
      </c>
      <c r="F6410" s="403">
        <v>0</v>
      </c>
      <c r="O6410" s="403" t="s">
        <v>345</v>
      </c>
      <c r="R6410" s="403">
        <v>4</v>
      </c>
      <c r="S6410" s="403">
        <v>1.0083</v>
      </c>
      <c r="T6410" s="403">
        <v>4.0330000000000004</v>
      </c>
      <c r="U6410" s="403">
        <v>2.75</v>
      </c>
      <c r="V6410" s="403">
        <v>31.975000000000001</v>
      </c>
      <c r="W6410" s="403">
        <v>0</v>
      </c>
      <c r="X6410" s="404">
        <v>0.17227999999999999</v>
      </c>
      <c r="Y6410" s="403">
        <f>X6410+(S6410*((U6410-INDEX('[1]Center of Mass'!$B$8:$M$105,MATCH(A6410,'[1]Center of Mass'!$B$8:$B$105,0),9))^2+(V6410-INDEX('[1]Center of Mass'!$B$8:$M$105,MATCH(A6410,'[1]Center of Mass'!$B$8:$B$105,0),10))^2))</f>
        <v>791.82150477920004</v>
      </c>
    </row>
    <row r="6411" spans="1:25">
      <c r="A6411" s="403" t="s">
        <v>10</v>
      </c>
      <c r="B6411" s="403" t="s">
        <v>1484</v>
      </c>
      <c r="C6411" s="403" t="s">
        <v>343</v>
      </c>
      <c r="D6411" s="403" t="s">
        <v>344</v>
      </c>
      <c r="E6411" s="403" t="s">
        <v>1527</v>
      </c>
      <c r="F6411" s="403">
        <v>0</v>
      </c>
      <c r="O6411" s="403" t="s">
        <v>345</v>
      </c>
      <c r="R6411" s="403">
        <v>4</v>
      </c>
      <c r="S6411" s="403">
        <v>0.89380000000000004</v>
      </c>
      <c r="T6411" s="403">
        <v>3.7829999999999999</v>
      </c>
      <c r="U6411" s="403">
        <v>3.7879999999999998</v>
      </c>
      <c r="V6411" s="403">
        <v>31.975000000000001</v>
      </c>
      <c r="W6411" s="403">
        <v>0</v>
      </c>
      <c r="X6411" s="404">
        <v>0.13338</v>
      </c>
      <c r="Y6411" s="403">
        <f>X6411+(S6411*((U6411-INDEX('[1]Center of Mass'!$B$8:$M$105,MATCH(A6411,'[1]Center of Mass'!$B$8:$B$105,0),9))^2+(V6411-INDEX('[1]Center of Mass'!$B$8:$M$105,MATCH(A6411,'[1]Center of Mass'!$B$8:$B$105,0),10))^2))</f>
        <v>667.7413338824</v>
      </c>
    </row>
    <row r="6412" spans="1:25">
      <c r="A6412" s="403" t="s">
        <v>10</v>
      </c>
      <c r="B6412" s="403" t="s">
        <v>1485</v>
      </c>
      <c r="C6412" s="403" t="s">
        <v>343</v>
      </c>
      <c r="D6412" s="403" t="s">
        <v>344</v>
      </c>
      <c r="E6412" s="403" t="s">
        <v>1527</v>
      </c>
      <c r="F6412" s="403">
        <v>0</v>
      </c>
      <c r="O6412" s="403" t="s">
        <v>345</v>
      </c>
      <c r="R6412" s="403">
        <v>4</v>
      </c>
      <c r="S6412" s="403">
        <v>0.89380000000000004</v>
      </c>
      <c r="T6412" s="403">
        <v>3.7829999999999999</v>
      </c>
      <c r="U6412" s="403">
        <v>4.7629999999999999</v>
      </c>
      <c r="V6412" s="403">
        <v>31.975000000000001</v>
      </c>
      <c r="W6412" s="403">
        <v>0</v>
      </c>
      <c r="X6412" s="404">
        <v>0.13338</v>
      </c>
      <c r="Y6412" s="403">
        <f>X6412+(S6412*((U6412-INDEX('[1]Center of Mass'!$B$8:$M$105,MATCH(A6412,'[1]Center of Mass'!$B$8:$B$105,0),9))^2+(V6412-INDEX('[1]Center of Mass'!$B$8:$M$105,MATCH(A6412,'[1]Center of Mass'!$B$8:$B$105,0),10))^2))</f>
        <v>637.42428588740017</v>
      </c>
    </row>
    <row r="6413" spans="1:25">
      <c r="A6413" s="403" t="s">
        <v>10</v>
      </c>
      <c r="B6413" s="403" t="s">
        <v>1486</v>
      </c>
      <c r="C6413" s="403" t="s">
        <v>343</v>
      </c>
      <c r="D6413" s="403" t="s">
        <v>344</v>
      </c>
      <c r="E6413" s="403" t="s">
        <v>1527</v>
      </c>
      <c r="F6413" s="403">
        <v>0</v>
      </c>
      <c r="O6413" s="403" t="s">
        <v>345</v>
      </c>
      <c r="R6413" s="403">
        <v>4</v>
      </c>
      <c r="S6413" s="403">
        <v>0.89380000000000004</v>
      </c>
      <c r="T6413" s="403">
        <v>3.7829999999999999</v>
      </c>
      <c r="U6413" s="403">
        <v>5.7380000000000004</v>
      </c>
      <c r="V6413" s="403">
        <v>31.975000000000001</v>
      </c>
      <c r="W6413" s="403">
        <v>0</v>
      </c>
      <c r="X6413" s="404">
        <v>0.13338</v>
      </c>
      <c r="Y6413" s="403">
        <f>X6413+(S6413*((U6413-INDEX('[1]Center of Mass'!$B$8:$M$105,MATCH(A6413,'[1]Center of Mass'!$B$8:$B$105,0),9))^2+(V6413-INDEX('[1]Center of Mass'!$B$8:$M$105,MATCH(A6413,'[1]Center of Mass'!$B$8:$B$105,0),10))^2))</f>
        <v>608.80657514240011</v>
      </c>
    </row>
    <row r="6414" spans="1:25">
      <c r="A6414" s="403" t="s">
        <v>10</v>
      </c>
      <c r="B6414" s="403" t="s">
        <v>1487</v>
      </c>
      <c r="C6414" s="403" t="s">
        <v>343</v>
      </c>
      <c r="D6414" s="403" t="s">
        <v>344</v>
      </c>
      <c r="E6414" s="403" t="s">
        <v>1527</v>
      </c>
      <c r="F6414" s="403">
        <v>0</v>
      </c>
      <c r="O6414" s="403" t="s">
        <v>345</v>
      </c>
      <c r="R6414" s="403">
        <v>4</v>
      </c>
      <c r="S6414" s="403">
        <v>0.89380000000000004</v>
      </c>
      <c r="T6414" s="403">
        <v>3.7829999999999999</v>
      </c>
      <c r="U6414" s="403">
        <v>6.7130000000000001</v>
      </c>
      <c r="V6414" s="403">
        <v>31.975000000000001</v>
      </c>
      <c r="W6414" s="403">
        <v>0</v>
      </c>
      <c r="X6414" s="404">
        <v>0.13338</v>
      </c>
      <c r="Y6414" s="403">
        <f>X6414+(S6414*((U6414-INDEX('[1]Center of Mass'!$B$8:$M$105,MATCH(A6414,'[1]Center of Mass'!$B$8:$B$105,0),9))^2+(V6414-INDEX('[1]Center of Mass'!$B$8:$M$105,MATCH(A6414,'[1]Center of Mass'!$B$8:$B$105,0),10))^2))</f>
        <v>581.88820164740002</v>
      </c>
    </row>
    <row r="6415" spans="1:25">
      <c r="A6415" s="403" t="s">
        <v>10</v>
      </c>
      <c r="B6415" s="403" t="s">
        <v>1488</v>
      </c>
      <c r="C6415" s="403" t="s">
        <v>343</v>
      </c>
      <c r="D6415" s="403" t="s">
        <v>344</v>
      </c>
      <c r="E6415" s="403" t="s">
        <v>1527</v>
      </c>
      <c r="F6415" s="403">
        <v>0</v>
      </c>
      <c r="O6415" s="403" t="s">
        <v>345</v>
      </c>
      <c r="R6415" s="403">
        <v>4</v>
      </c>
      <c r="S6415" s="403">
        <v>1.4666999999999999</v>
      </c>
      <c r="T6415" s="403">
        <v>5.0330000000000004</v>
      </c>
      <c r="U6415" s="403">
        <v>8</v>
      </c>
      <c r="V6415" s="403">
        <v>31.975000000000001</v>
      </c>
      <c r="W6415" s="403">
        <v>0</v>
      </c>
      <c r="X6415" s="404">
        <v>0.41559000000000001</v>
      </c>
      <c r="Y6415" s="403">
        <f>X6415+(S6415*((U6415-INDEX('[1]Center of Mass'!$B$8:$M$105,MATCH(A6415,'[1]Center of Mass'!$B$8:$B$105,0),9))^2+(V6415-INDEX('[1]Center of Mass'!$B$8:$M$105,MATCH(A6415,'[1]Center of Mass'!$B$8:$B$105,0),10))^2))</f>
        <v>901.02090637079993</v>
      </c>
    </row>
    <row r="6416" spans="1:25">
      <c r="A6416" s="403" t="s">
        <v>10</v>
      </c>
      <c r="B6416" s="403" t="s">
        <v>1538</v>
      </c>
      <c r="C6416" s="403" t="s">
        <v>343</v>
      </c>
      <c r="D6416" s="403" t="s">
        <v>344</v>
      </c>
      <c r="E6416" s="403" t="s">
        <v>1527</v>
      </c>
      <c r="F6416" s="403">
        <v>0</v>
      </c>
      <c r="O6416" s="403" t="s">
        <v>345</v>
      </c>
      <c r="R6416" s="403">
        <v>3</v>
      </c>
      <c r="S6416" s="403">
        <v>0.18840000000000001</v>
      </c>
      <c r="T6416" s="403">
        <v>2.621</v>
      </c>
      <c r="U6416" s="403">
        <v>17.393999999999998</v>
      </c>
      <c r="V6416" s="403">
        <v>32.274000000000001</v>
      </c>
      <c r="W6416" s="403">
        <v>0</v>
      </c>
      <c r="X6416" s="404">
        <v>1.418E-2</v>
      </c>
      <c r="Y6416" s="403">
        <f>X6416+(S6416*((U6416-INDEX('[1]Center of Mass'!$B$8:$M$105,MATCH(A6416,'[1]Center of Mass'!$B$8:$B$105,0),9))^2+(V6416-INDEX('[1]Center of Mass'!$B$8:$M$105,MATCH(A6416,'[1]Center of Mass'!$B$8:$B$105,0),10))^2))</f>
        <v>86.282401525999987</v>
      </c>
    </row>
    <row r="6417" spans="1:25">
      <c r="A6417" s="403" t="s">
        <v>10</v>
      </c>
      <c r="B6417" s="403" t="s">
        <v>1539</v>
      </c>
      <c r="C6417" s="403" t="s">
        <v>343</v>
      </c>
      <c r="D6417" s="403" t="s">
        <v>344</v>
      </c>
      <c r="E6417" s="403" t="s">
        <v>1527</v>
      </c>
      <c r="F6417" s="403">
        <v>0</v>
      </c>
      <c r="O6417" s="403" t="s">
        <v>345</v>
      </c>
      <c r="R6417" s="403">
        <v>4</v>
      </c>
      <c r="S6417" s="403">
        <v>0.63360000000000005</v>
      </c>
      <c r="T6417" s="403">
        <v>3.4359999999999999</v>
      </c>
      <c r="U6417" s="403">
        <v>16.419</v>
      </c>
      <c r="V6417" s="403">
        <v>32.508000000000003</v>
      </c>
      <c r="W6417" s="403">
        <v>0</v>
      </c>
      <c r="X6417" s="404">
        <v>8.2408999999999996E-2</v>
      </c>
      <c r="Y6417" s="403">
        <f>X6417+(S6417*((U6417-INDEX('[1]Center of Mass'!$B$8:$M$105,MATCH(A6417,'[1]Center of Mass'!$B$8:$B$105,0),9))^2+(V6417-INDEX('[1]Center of Mass'!$B$8:$M$105,MATCH(A6417,'[1]Center of Mass'!$B$8:$B$105,0),10))^2))</f>
        <v>302.34471170720008</v>
      </c>
    </row>
    <row r="6418" spans="1:25">
      <c r="A6418" s="403" t="s">
        <v>10</v>
      </c>
      <c r="B6418" s="403" t="s">
        <v>1540</v>
      </c>
      <c r="C6418" s="403" t="s">
        <v>343</v>
      </c>
      <c r="D6418" s="403" t="s">
        <v>344</v>
      </c>
      <c r="E6418" s="403" t="s">
        <v>1527</v>
      </c>
      <c r="F6418" s="403">
        <v>0</v>
      </c>
      <c r="O6418" s="403" t="s">
        <v>345</v>
      </c>
      <c r="R6418" s="403">
        <v>4</v>
      </c>
      <c r="S6418" s="403">
        <v>0.93110000000000004</v>
      </c>
      <c r="T6418" s="403">
        <v>3.9209999999999998</v>
      </c>
      <c r="U6418" s="403">
        <v>15.458</v>
      </c>
      <c r="V6418" s="403">
        <v>32.673999999999999</v>
      </c>
      <c r="W6418" s="403">
        <v>0</v>
      </c>
      <c r="X6418" s="404">
        <v>0.14774000000000001</v>
      </c>
      <c r="Y6418" s="403">
        <f>X6418+(S6418*((U6418-INDEX('[1]Center of Mass'!$B$8:$M$105,MATCH(A6418,'[1]Center of Mass'!$B$8:$B$105,0),9))^2+(V6418-INDEX('[1]Center of Mass'!$B$8:$M$105,MATCH(A6418,'[1]Center of Mass'!$B$8:$B$105,0),10))^2))</f>
        <v>461.17039008629996</v>
      </c>
    </row>
    <row r="6419" spans="1:25">
      <c r="A6419" s="403" t="s">
        <v>10</v>
      </c>
      <c r="B6419" s="403" t="s">
        <v>1541</v>
      </c>
      <c r="C6419" s="403" t="s">
        <v>343</v>
      </c>
      <c r="D6419" s="403" t="s">
        <v>344</v>
      </c>
      <c r="E6419" s="403" t="s">
        <v>1527</v>
      </c>
      <c r="F6419" s="403">
        <v>0</v>
      </c>
      <c r="O6419" s="403" t="s">
        <v>345</v>
      </c>
      <c r="R6419" s="403">
        <v>4</v>
      </c>
      <c r="S6419" s="403">
        <v>1.0925</v>
      </c>
      <c r="T6419" s="403">
        <v>4.2</v>
      </c>
      <c r="U6419" s="403">
        <v>11.275</v>
      </c>
      <c r="V6419" s="403">
        <v>32.774999999999999</v>
      </c>
      <c r="W6419" s="403">
        <v>0</v>
      </c>
      <c r="X6419" s="404">
        <v>0.20257</v>
      </c>
      <c r="Y6419" s="403">
        <f>X6419+(S6419*((U6419-INDEX('[1]Center of Mass'!$B$8:$M$105,MATCH(A6419,'[1]Center of Mass'!$B$8:$B$105,0),9))^2+(V6419-INDEX('[1]Center of Mass'!$B$8:$M$105,MATCH(A6419,'[1]Center of Mass'!$B$8:$B$105,0),10))^2))</f>
        <v>621.75974103249985</v>
      </c>
    </row>
    <row r="6420" spans="1:25">
      <c r="A6420" s="403" t="s">
        <v>10</v>
      </c>
      <c r="B6420" s="403" t="s">
        <v>1542</v>
      </c>
      <c r="C6420" s="403" t="s">
        <v>343</v>
      </c>
      <c r="D6420" s="403" t="s">
        <v>344</v>
      </c>
      <c r="E6420" s="403" t="s">
        <v>1527</v>
      </c>
      <c r="F6420" s="403">
        <v>0</v>
      </c>
      <c r="O6420" s="403" t="s">
        <v>345</v>
      </c>
      <c r="R6420" s="403">
        <v>4</v>
      </c>
      <c r="S6420" s="403">
        <v>1.0925</v>
      </c>
      <c r="T6420" s="403">
        <v>4.2</v>
      </c>
      <c r="U6420" s="403">
        <v>12.225</v>
      </c>
      <c r="V6420" s="403">
        <v>32.774999999999999</v>
      </c>
      <c r="W6420" s="403">
        <v>0</v>
      </c>
      <c r="X6420" s="404">
        <v>0.20255999999999999</v>
      </c>
      <c r="Y6420" s="403">
        <f>X6420+(S6420*((U6420-INDEX('[1]Center of Mass'!$B$8:$M$105,MATCH(A6420,'[1]Center of Mass'!$B$8:$B$105,0),9))^2+(V6420-INDEX('[1]Center of Mass'!$B$8:$M$105,MATCH(A6420,'[1]Center of Mass'!$B$8:$B$105,0),10))^2))</f>
        <v>601.16829103249984</v>
      </c>
    </row>
    <row r="6421" spans="1:25">
      <c r="A6421" s="403" t="s">
        <v>10</v>
      </c>
      <c r="B6421" s="403" t="s">
        <v>1543</v>
      </c>
      <c r="C6421" s="403" t="s">
        <v>343</v>
      </c>
      <c r="D6421" s="403" t="s">
        <v>344</v>
      </c>
      <c r="E6421" s="403" t="s">
        <v>1527</v>
      </c>
      <c r="F6421" s="403">
        <v>0</v>
      </c>
      <c r="O6421" s="403" t="s">
        <v>345</v>
      </c>
      <c r="R6421" s="403">
        <v>4</v>
      </c>
      <c r="S6421" s="403">
        <v>1.2458</v>
      </c>
      <c r="T6421" s="403">
        <v>4.4669999999999996</v>
      </c>
      <c r="U6421" s="403">
        <v>13.242000000000001</v>
      </c>
      <c r="V6421" s="403">
        <v>32.774999999999999</v>
      </c>
      <c r="W6421" s="403">
        <v>0</v>
      </c>
      <c r="X6421" s="404">
        <v>0.25913999999999998</v>
      </c>
      <c r="Y6421" s="403">
        <f>X6421+(S6421*((U6421-INDEX('[1]Center of Mass'!$B$8:$M$105,MATCH(A6421,'[1]Center of Mass'!$B$8:$B$105,0),9))^2+(V6421-INDEX('[1]Center of Mass'!$B$8:$M$105,MATCH(A6421,'[1]Center of Mass'!$B$8:$B$105,0),10))^2))</f>
        <v>662.90789392639988</v>
      </c>
    </row>
    <row r="6422" spans="1:25">
      <c r="A6422" s="403" t="s">
        <v>10</v>
      </c>
      <c r="B6422" s="403" t="s">
        <v>1544</v>
      </c>
      <c r="C6422" s="403" t="s">
        <v>343</v>
      </c>
      <c r="D6422" s="403" t="s">
        <v>344</v>
      </c>
      <c r="E6422" s="403" t="s">
        <v>1527</v>
      </c>
      <c r="F6422" s="403">
        <v>0</v>
      </c>
      <c r="O6422" s="403" t="s">
        <v>345</v>
      </c>
      <c r="R6422" s="403">
        <v>4</v>
      </c>
      <c r="S6422" s="403">
        <v>1.2458</v>
      </c>
      <c r="T6422" s="403">
        <v>4.4669999999999996</v>
      </c>
      <c r="U6422" s="403">
        <v>14.324999999999999</v>
      </c>
      <c r="V6422" s="403">
        <v>32.774999999999999</v>
      </c>
      <c r="W6422" s="403">
        <v>0</v>
      </c>
      <c r="X6422" s="404">
        <v>0.25913999999999998</v>
      </c>
      <c r="Y6422" s="403">
        <f>X6422+(S6422*((U6422-INDEX('[1]Center of Mass'!$B$8:$M$105,MATCH(A6422,'[1]Center of Mass'!$B$8:$B$105,0),9))^2+(V6422-INDEX('[1]Center of Mass'!$B$8:$M$105,MATCH(A6422,'[1]Center of Mass'!$B$8:$B$105,0),10))^2))</f>
        <v>641.62694024419977</v>
      </c>
    </row>
    <row r="6423" spans="1:25">
      <c r="A6423" s="403" t="s">
        <v>10</v>
      </c>
      <c r="B6423" s="403" t="s">
        <v>1545</v>
      </c>
      <c r="C6423" s="403" t="s">
        <v>343</v>
      </c>
      <c r="D6423" s="403" t="s">
        <v>344</v>
      </c>
      <c r="E6423" s="403" t="s">
        <v>1527</v>
      </c>
      <c r="F6423" s="403">
        <v>0</v>
      </c>
      <c r="O6423" s="403" t="s">
        <v>345</v>
      </c>
      <c r="R6423" s="403">
        <v>4</v>
      </c>
      <c r="S6423" s="403">
        <v>1.4192</v>
      </c>
      <c r="T6423" s="403">
        <v>4.7889999999999997</v>
      </c>
      <c r="U6423" s="403">
        <v>10.162000000000001</v>
      </c>
      <c r="V6423" s="403">
        <v>32.804000000000002</v>
      </c>
      <c r="W6423" s="403">
        <v>0</v>
      </c>
      <c r="X6423" s="404">
        <v>0.34142</v>
      </c>
      <c r="Y6423" s="403">
        <f>X6423+(S6423*((U6423-INDEX('[1]Center of Mass'!$B$8:$M$105,MATCH(A6423,'[1]Center of Mass'!$B$8:$B$105,0),9))^2+(V6423-INDEX('[1]Center of Mass'!$B$8:$M$105,MATCH(A6423,'[1]Center of Mass'!$B$8:$B$105,0),10))^2))</f>
        <v>844.1339796016</v>
      </c>
    </row>
    <row r="6424" spans="1:25">
      <c r="A6424" s="403" t="s">
        <v>10</v>
      </c>
      <c r="B6424" s="403" t="s">
        <v>1546</v>
      </c>
      <c r="C6424" s="403" t="s">
        <v>343</v>
      </c>
      <c r="D6424" s="403" t="s">
        <v>344</v>
      </c>
      <c r="E6424" s="403" t="s">
        <v>1527</v>
      </c>
      <c r="F6424" s="403">
        <v>0</v>
      </c>
      <c r="O6424" s="403" t="s">
        <v>345</v>
      </c>
      <c r="R6424" s="403">
        <v>4</v>
      </c>
      <c r="S6424" s="403">
        <v>0.6825</v>
      </c>
      <c r="T6424" s="403">
        <v>3.36</v>
      </c>
      <c r="U6424" s="403">
        <v>9.157</v>
      </c>
      <c r="V6424" s="403">
        <v>32.862000000000002</v>
      </c>
      <c r="W6424" s="403">
        <v>0</v>
      </c>
      <c r="X6424" s="404">
        <v>8.2289000000000001E-2</v>
      </c>
      <c r="Y6424" s="403">
        <f>X6424+(S6424*((U6424-INDEX('[1]Center of Mass'!$B$8:$M$105,MATCH(A6424,'[1]Center of Mass'!$B$8:$B$105,0),9))^2+(V6424-INDEX('[1]Center of Mass'!$B$8:$M$105,MATCH(A6424,'[1]Center of Mass'!$B$8:$B$105,0),10))^2))</f>
        <v>424.04664390500005</v>
      </c>
    </row>
    <row r="6425" spans="1:25">
      <c r="A6425" s="403" t="s">
        <v>10</v>
      </c>
      <c r="B6425" s="403" t="s">
        <v>1547</v>
      </c>
      <c r="C6425" s="403" t="s">
        <v>343</v>
      </c>
      <c r="D6425" s="403" t="s">
        <v>344</v>
      </c>
      <c r="E6425" s="403" t="s">
        <v>1527</v>
      </c>
      <c r="F6425" s="403">
        <v>0</v>
      </c>
      <c r="O6425" s="403" t="s">
        <v>345</v>
      </c>
      <c r="R6425" s="403">
        <v>4</v>
      </c>
      <c r="S6425" s="403">
        <v>0.70220000000000005</v>
      </c>
      <c r="T6425" s="403">
        <v>3.3679999999999999</v>
      </c>
      <c r="U6425" s="403">
        <v>-1.583</v>
      </c>
      <c r="V6425" s="403">
        <v>32.898000000000003</v>
      </c>
      <c r="W6425" s="403">
        <v>0</v>
      </c>
      <c r="X6425" s="404">
        <v>8.3618999999999999E-2</v>
      </c>
      <c r="Y6425" s="403">
        <f>X6425+(S6425*((U6425-INDEX('[1]Center of Mass'!$B$8:$M$105,MATCH(A6425,'[1]Center of Mass'!$B$8:$B$105,0),9))^2+(V6425-INDEX('[1]Center of Mass'!$B$8:$M$105,MATCH(A6425,'[1]Center of Mass'!$B$8:$B$105,0),10))^2))</f>
        <v>707.110043238</v>
      </c>
    </row>
    <row r="6426" spans="1:25">
      <c r="A6426" s="403" t="s">
        <v>10</v>
      </c>
      <c r="B6426" s="403" t="s">
        <v>1548</v>
      </c>
      <c r="C6426" s="403" t="s">
        <v>343</v>
      </c>
      <c r="D6426" s="403" t="s">
        <v>344</v>
      </c>
      <c r="E6426" s="403" t="s">
        <v>1527</v>
      </c>
      <c r="F6426" s="403">
        <v>0</v>
      </c>
      <c r="O6426" s="403" t="s">
        <v>345</v>
      </c>
      <c r="R6426" s="403">
        <v>4</v>
      </c>
      <c r="S6426" s="403">
        <v>1.1000000000000001</v>
      </c>
      <c r="T6426" s="403">
        <v>4.2329999999999997</v>
      </c>
      <c r="U6426" s="403">
        <v>-0.6</v>
      </c>
      <c r="V6426" s="403">
        <v>32.892000000000003</v>
      </c>
      <c r="W6426" s="403">
        <v>0</v>
      </c>
      <c r="X6426" s="404">
        <v>0.20902000000000001</v>
      </c>
      <c r="Y6426" s="403">
        <f>X6426+(S6426*((U6426-INDEX('[1]Center of Mass'!$B$8:$M$105,MATCH(A6426,'[1]Center of Mass'!$B$8:$B$105,0),9))^2+(V6426-INDEX('[1]Center of Mass'!$B$8:$M$105,MATCH(A6426,'[1]Center of Mass'!$B$8:$B$105,0),10))^2))</f>
        <v>1058.2606575000002</v>
      </c>
    </row>
    <row r="6427" spans="1:25">
      <c r="A6427" s="403" t="s">
        <v>10</v>
      </c>
      <c r="B6427" s="403" t="s">
        <v>1497</v>
      </c>
      <c r="C6427" s="403" t="s">
        <v>343</v>
      </c>
      <c r="D6427" s="403" t="s">
        <v>344</v>
      </c>
      <c r="E6427" s="403" t="s">
        <v>1527</v>
      </c>
      <c r="F6427" s="403">
        <v>0</v>
      </c>
      <c r="O6427" s="403" t="s">
        <v>345</v>
      </c>
      <c r="R6427" s="403">
        <v>4</v>
      </c>
      <c r="S6427" s="403">
        <v>1.0083</v>
      </c>
      <c r="T6427" s="403">
        <v>4.0330000000000004</v>
      </c>
      <c r="U6427" s="403">
        <v>0.55000000000000004</v>
      </c>
      <c r="V6427" s="403">
        <v>32.892000000000003</v>
      </c>
      <c r="W6427" s="403">
        <v>0</v>
      </c>
      <c r="X6427" s="404">
        <v>0.17227999999999999</v>
      </c>
      <c r="Y6427" s="403">
        <f>X6427+(S6427*((U6427-INDEX('[1]Center of Mass'!$B$8:$M$105,MATCH(A6427,'[1]Center of Mass'!$B$8:$B$105,0),9))^2+(V6427-INDEX('[1]Center of Mass'!$B$8:$M$105,MATCH(A6427,'[1]Center of Mass'!$B$8:$B$105,0),10))^2))</f>
        <v>919.70822798749998</v>
      </c>
    </row>
    <row r="6428" spans="1:25">
      <c r="A6428" s="403" t="s">
        <v>10</v>
      </c>
      <c r="B6428" s="403" t="s">
        <v>1498</v>
      </c>
      <c r="C6428" s="403" t="s">
        <v>343</v>
      </c>
      <c r="D6428" s="403" t="s">
        <v>344</v>
      </c>
      <c r="E6428" s="403" t="s">
        <v>1527</v>
      </c>
      <c r="F6428" s="403">
        <v>0</v>
      </c>
      <c r="O6428" s="403" t="s">
        <v>345</v>
      </c>
      <c r="R6428" s="403">
        <v>4</v>
      </c>
      <c r="S6428" s="403">
        <v>1.0083</v>
      </c>
      <c r="T6428" s="403">
        <v>4.0330000000000004</v>
      </c>
      <c r="U6428" s="403">
        <v>1.65</v>
      </c>
      <c r="V6428" s="403">
        <v>32.892000000000003</v>
      </c>
      <c r="W6428" s="403">
        <v>0</v>
      </c>
      <c r="X6428" s="404">
        <v>0.17227999999999999</v>
      </c>
      <c r="Y6428" s="403">
        <f>X6428+(S6428*((U6428-INDEX('[1]Center of Mass'!$B$8:$M$105,MATCH(A6428,'[1]Center of Mass'!$B$8:$B$105,0),9))^2+(V6428-INDEX('[1]Center of Mass'!$B$8:$M$105,MATCH(A6428,'[1]Center of Mass'!$B$8:$B$105,0),10))^2))</f>
        <v>874.07861978750009</v>
      </c>
    </row>
    <row r="6429" spans="1:25">
      <c r="A6429" s="403" t="s">
        <v>10</v>
      </c>
      <c r="B6429" s="403" t="s">
        <v>1499</v>
      </c>
      <c r="C6429" s="403" t="s">
        <v>343</v>
      </c>
      <c r="D6429" s="403" t="s">
        <v>344</v>
      </c>
      <c r="E6429" s="403" t="s">
        <v>1527</v>
      </c>
      <c r="F6429" s="403">
        <v>0</v>
      </c>
      <c r="O6429" s="403" t="s">
        <v>345</v>
      </c>
      <c r="R6429" s="403">
        <v>4</v>
      </c>
      <c r="S6429" s="403">
        <v>1.0083</v>
      </c>
      <c r="T6429" s="403">
        <v>4.0330000000000004</v>
      </c>
      <c r="U6429" s="403">
        <v>2.75</v>
      </c>
      <c r="V6429" s="403">
        <v>32.892000000000003</v>
      </c>
      <c r="W6429" s="403">
        <v>0</v>
      </c>
      <c r="X6429" s="404">
        <v>0.17227999999999999</v>
      </c>
      <c r="Y6429" s="403">
        <f>X6429+(S6429*((U6429-INDEX('[1]Center of Mass'!$B$8:$M$105,MATCH(A6429,'[1]Center of Mass'!$B$8:$B$105,0),9))^2+(V6429-INDEX('[1]Center of Mass'!$B$8:$M$105,MATCH(A6429,'[1]Center of Mass'!$B$8:$B$105,0),10))^2))</f>
        <v>830.88909758750003</v>
      </c>
    </row>
    <row r="6430" spans="1:25">
      <c r="A6430" s="403" t="s">
        <v>10</v>
      </c>
      <c r="B6430" s="403" t="s">
        <v>1500</v>
      </c>
      <c r="C6430" s="403" t="s">
        <v>343</v>
      </c>
      <c r="D6430" s="403" t="s">
        <v>344</v>
      </c>
      <c r="E6430" s="403" t="s">
        <v>1527</v>
      </c>
      <c r="F6430" s="403">
        <v>0</v>
      </c>
      <c r="O6430" s="403" t="s">
        <v>345</v>
      </c>
      <c r="R6430" s="403">
        <v>4</v>
      </c>
      <c r="S6430" s="403">
        <v>0.89370000000000005</v>
      </c>
      <c r="T6430" s="403">
        <v>3.7829999999999999</v>
      </c>
      <c r="U6430" s="403">
        <v>3.7879999999999998</v>
      </c>
      <c r="V6430" s="403">
        <v>32.892000000000003</v>
      </c>
      <c r="W6430" s="403">
        <v>0</v>
      </c>
      <c r="X6430" s="404">
        <v>0.13338</v>
      </c>
      <c r="Y6430" s="403">
        <f>X6430+(S6430*((U6430-INDEX('[1]Center of Mass'!$B$8:$M$105,MATCH(A6430,'[1]Center of Mass'!$B$8:$B$105,0),9))^2+(V6430-INDEX('[1]Center of Mass'!$B$8:$M$105,MATCH(A6430,'[1]Center of Mass'!$B$8:$B$105,0),10))^2))</f>
        <v>702.29394176130006</v>
      </c>
    </row>
    <row r="6431" spans="1:25">
      <c r="A6431" s="403" t="s">
        <v>10</v>
      </c>
      <c r="B6431" s="403" t="s">
        <v>1501</v>
      </c>
      <c r="C6431" s="403" t="s">
        <v>343</v>
      </c>
      <c r="D6431" s="403" t="s">
        <v>344</v>
      </c>
      <c r="E6431" s="403" t="s">
        <v>1527</v>
      </c>
      <c r="F6431" s="403">
        <v>0</v>
      </c>
      <c r="O6431" s="403" t="s">
        <v>345</v>
      </c>
      <c r="R6431" s="403">
        <v>4</v>
      </c>
      <c r="S6431" s="403">
        <v>0.89370000000000005</v>
      </c>
      <c r="T6431" s="403">
        <v>3.7829999999999999</v>
      </c>
      <c r="U6431" s="403">
        <v>4.7629999999999999</v>
      </c>
      <c r="V6431" s="403">
        <v>32.892000000000003</v>
      </c>
      <c r="W6431" s="403">
        <v>0</v>
      </c>
      <c r="X6431" s="404">
        <v>0.13338</v>
      </c>
      <c r="Y6431" s="403">
        <f>X6431+(S6431*((U6431-INDEX('[1]Center of Mass'!$B$8:$M$105,MATCH(A6431,'[1]Center of Mass'!$B$8:$B$105,0),9))^2+(V6431-INDEX('[1]Center of Mass'!$B$8:$M$105,MATCH(A6431,'[1]Center of Mass'!$B$8:$B$105,0),10))^2))</f>
        <v>671.98028569380017</v>
      </c>
    </row>
    <row r="6432" spans="1:25">
      <c r="A6432" s="403" t="s">
        <v>10</v>
      </c>
      <c r="B6432" s="403" t="s">
        <v>1502</v>
      </c>
      <c r="C6432" s="403" t="s">
        <v>343</v>
      </c>
      <c r="D6432" s="403" t="s">
        <v>344</v>
      </c>
      <c r="E6432" s="403" t="s">
        <v>1527</v>
      </c>
      <c r="F6432" s="403">
        <v>0</v>
      </c>
      <c r="O6432" s="403" t="s">
        <v>345</v>
      </c>
      <c r="R6432" s="403">
        <v>4</v>
      </c>
      <c r="S6432" s="403">
        <v>0.89370000000000005</v>
      </c>
      <c r="T6432" s="403">
        <v>3.7829999999999999</v>
      </c>
      <c r="U6432" s="403">
        <v>5.7380000000000004</v>
      </c>
      <c r="V6432" s="403">
        <v>32.892000000000003</v>
      </c>
      <c r="W6432" s="403">
        <v>0</v>
      </c>
      <c r="X6432" s="404">
        <v>0.13338</v>
      </c>
      <c r="Y6432" s="403">
        <f>X6432+(S6432*((U6432-INDEX('[1]Center of Mass'!$B$8:$M$105,MATCH(A6432,'[1]Center of Mass'!$B$8:$B$105,0),9))^2+(V6432-INDEX('[1]Center of Mass'!$B$8:$M$105,MATCH(A6432,'[1]Center of Mass'!$B$8:$B$105,0),10))^2))</f>
        <v>643.36577675130013</v>
      </c>
    </row>
    <row r="6433" spans="1:25">
      <c r="A6433" s="403" t="s">
        <v>10</v>
      </c>
      <c r="B6433" s="403" t="s">
        <v>1503</v>
      </c>
      <c r="C6433" s="403" t="s">
        <v>343</v>
      </c>
      <c r="D6433" s="403" t="s">
        <v>344</v>
      </c>
      <c r="E6433" s="403" t="s">
        <v>1527</v>
      </c>
      <c r="F6433" s="403">
        <v>0</v>
      </c>
      <c r="O6433" s="403" t="s">
        <v>345</v>
      </c>
      <c r="R6433" s="403">
        <v>4</v>
      </c>
      <c r="S6433" s="403">
        <v>0.89370000000000005</v>
      </c>
      <c r="T6433" s="403">
        <v>3.7829999999999999</v>
      </c>
      <c r="U6433" s="403">
        <v>6.7130000000000001</v>
      </c>
      <c r="V6433" s="403">
        <v>32.892000000000003</v>
      </c>
      <c r="W6433" s="403">
        <v>0</v>
      </c>
      <c r="X6433" s="404">
        <v>0.13338</v>
      </c>
      <c r="Y6433" s="403">
        <f>X6433+(S6433*((U6433-INDEX('[1]Center of Mass'!$B$8:$M$105,MATCH(A6433,'[1]Center of Mass'!$B$8:$B$105,0),9))^2+(V6433-INDEX('[1]Center of Mass'!$B$8:$M$105,MATCH(A6433,'[1]Center of Mass'!$B$8:$B$105,0),10))^2))</f>
        <v>616.45041493380006</v>
      </c>
    </row>
    <row r="6434" spans="1:25">
      <c r="A6434" s="403" t="s">
        <v>10</v>
      </c>
      <c r="B6434" s="403" t="s">
        <v>1504</v>
      </c>
      <c r="C6434" s="403" t="s">
        <v>343</v>
      </c>
      <c r="D6434" s="403" t="s">
        <v>344</v>
      </c>
      <c r="E6434" s="403" t="s">
        <v>1527</v>
      </c>
      <c r="F6434" s="403">
        <v>0</v>
      </c>
      <c r="O6434" s="403" t="s">
        <v>345</v>
      </c>
      <c r="R6434" s="403">
        <v>4</v>
      </c>
      <c r="S6434" s="403">
        <v>1.4666999999999999</v>
      </c>
      <c r="T6434" s="403">
        <v>5.0330000000000004</v>
      </c>
      <c r="U6434" s="403">
        <v>8</v>
      </c>
      <c r="V6434" s="403">
        <v>32.892000000000003</v>
      </c>
      <c r="W6434" s="403">
        <v>0</v>
      </c>
      <c r="X6434" s="404">
        <v>0.41559000000000001</v>
      </c>
      <c r="Y6434" s="403">
        <f>X6434+(S6434*((U6434-INDEX('[1]Center of Mass'!$B$8:$M$105,MATCH(A6434,'[1]Center of Mass'!$B$8:$B$105,0),9))^2+(V6434-INDEX('[1]Center of Mass'!$B$8:$M$105,MATCH(A6434,'[1]Center of Mass'!$B$8:$B$105,0),10))^2))</f>
        <v>957.84966603750001</v>
      </c>
    </row>
    <row r="6435" spans="1:25">
      <c r="A6435" s="403" t="s">
        <v>10</v>
      </c>
      <c r="B6435" s="403" t="s">
        <v>1549</v>
      </c>
      <c r="C6435" s="403" t="s">
        <v>343</v>
      </c>
      <c r="D6435" s="403" t="s">
        <v>344</v>
      </c>
      <c r="E6435" s="403" t="s">
        <v>1527</v>
      </c>
      <c r="F6435" s="403">
        <v>0</v>
      </c>
      <c r="O6435" s="403" t="s">
        <v>345</v>
      </c>
      <c r="R6435" s="403">
        <v>3</v>
      </c>
      <c r="S6435" s="403">
        <v>0.19170000000000001</v>
      </c>
      <c r="T6435" s="403">
        <v>2.681</v>
      </c>
      <c r="U6435" s="403">
        <v>14.978</v>
      </c>
      <c r="V6435" s="403">
        <v>32.966999999999999</v>
      </c>
      <c r="W6435" s="403">
        <v>0</v>
      </c>
      <c r="X6435" s="404">
        <v>1.5265000000000001E-2</v>
      </c>
      <c r="Y6435" s="403">
        <f>X6435+(S6435*((U6435-INDEX('[1]Center of Mass'!$B$8:$M$105,MATCH(A6435,'[1]Center of Mass'!$B$8:$B$105,0),9))^2+(V6435-INDEX('[1]Center of Mass'!$B$8:$M$105,MATCH(A6435,'[1]Center of Mass'!$B$8:$B$105,0),10))^2))</f>
        <v>98.5372685488</v>
      </c>
    </row>
    <row r="6436" spans="1:25">
      <c r="A6436" s="403" t="s">
        <v>15</v>
      </c>
      <c r="B6436" s="403" t="s">
        <v>594</v>
      </c>
      <c r="C6436" s="403" t="s">
        <v>343</v>
      </c>
      <c r="D6436" s="403" t="s">
        <v>344</v>
      </c>
      <c r="E6436" s="403" t="s">
        <v>1527</v>
      </c>
      <c r="F6436" s="403">
        <v>0</v>
      </c>
      <c r="O6436" s="403" t="s">
        <v>345</v>
      </c>
      <c r="R6436" s="403">
        <v>4</v>
      </c>
      <c r="S6436" s="403">
        <v>1.375</v>
      </c>
      <c r="T6436" s="403">
        <v>4.7</v>
      </c>
      <c r="U6436" s="403">
        <v>0.625</v>
      </c>
      <c r="V6436" s="403">
        <v>-0.55000000000000004</v>
      </c>
      <c r="W6436" s="403">
        <v>-3</v>
      </c>
      <c r="X6436" s="404">
        <v>0.31768000000000002</v>
      </c>
      <c r="Y6436" s="403">
        <f>X6436+(S6436*((U6436-INDEX('[1]Center of Mass'!$B$8:$M$105,MATCH(A6436,'[1]Center of Mass'!$B$8:$B$105,0),9))^2+(V6436-INDEX('[1]Center of Mass'!$B$8:$M$105,MATCH(A6436,'[1]Center of Mass'!$B$8:$B$105,0),10))^2))</f>
        <v>817.70508187500002</v>
      </c>
    </row>
    <row r="6437" spans="1:25">
      <c r="A6437" s="403" t="s">
        <v>15</v>
      </c>
      <c r="B6437" s="403" t="s">
        <v>595</v>
      </c>
      <c r="C6437" s="403" t="s">
        <v>343</v>
      </c>
      <c r="D6437" s="403" t="s">
        <v>344</v>
      </c>
      <c r="E6437" s="403" t="s">
        <v>1527</v>
      </c>
      <c r="F6437" s="403">
        <v>0</v>
      </c>
      <c r="O6437" s="403" t="s">
        <v>345</v>
      </c>
      <c r="R6437" s="403">
        <v>4</v>
      </c>
      <c r="S6437" s="403">
        <v>1.1274999999999999</v>
      </c>
      <c r="T6437" s="403">
        <v>4.25</v>
      </c>
      <c r="U6437" s="403">
        <v>1.7629999999999999</v>
      </c>
      <c r="V6437" s="403">
        <v>-0.55000000000000004</v>
      </c>
      <c r="W6437" s="403">
        <v>-3</v>
      </c>
      <c r="X6437" s="404">
        <v>0.21240000000000001</v>
      </c>
      <c r="Y6437" s="403">
        <f>X6437+(S6437*((U6437-INDEX('[1]Center of Mass'!$B$8:$M$105,MATCH(A6437,'[1]Center of Mass'!$B$8:$B$105,0),9))^2+(V6437-INDEX('[1]Center of Mass'!$B$8:$M$105,MATCH(A6437,'[1]Center of Mass'!$B$8:$B$105,0),10))^2))</f>
        <v>617.32940701749999</v>
      </c>
    </row>
    <row r="6438" spans="1:25">
      <c r="A6438" s="403" t="s">
        <v>15</v>
      </c>
      <c r="B6438" s="403" t="s">
        <v>596</v>
      </c>
      <c r="C6438" s="403" t="s">
        <v>343</v>
      </c>
      <c r="D6438" s="403" t="s">
        <v>344</v>
      </c>
      <c r="E6438" s="403" t="s">
        <v>1527</v>
      </c>
      <c r="F6438" s="403">
        <v>0</v>
      </c>
      <c r="O6438" s="403" t="s">
        <v>345</v>
      </c>
      <c r="R6438" s="403">
        <v>4</v>
      </c>
      <c r="S6438" s="403">
        <v>1.1274999999999999</v>
      </c>
      <c r="T6438" s="403">
        <v>4.25</v>
      </c>
      <c r="U6438" s="403">
        <v>2.7879999999999998</v>
      </c>
      <c r="V6438" s="403">
        <v>-0.55000000000000004</v>
      </c>
      <c r="W6438" s="403">
        <v>-3</v>
      </c>
      <c r="X6438" s="404">
        <v>0.21240000000000001</v>
      </c>
      <c r="Y6438" s="403">
        <f>X6438+(S6438*((U6438-INDEX('[1]Center of Mass'!$B$8:$M$105,MATCH(A6438,'[1]Center of Mass'!$B$8:$B$105,0),9))^2+(V6438-INDEX('[1]Center of Mass'!$B$8:$M$105,MATCH(A6438,'[1]Center of Mass'!$B$8:$B$105,0),10))^2))</f>
        <v>571.96520557999997</v>
      </c>
    </row>
    <row r="6439" spans="1:25">
      <c r="A6439" s="403" t="s">
        <v>15</v>
      </c>
      <c r="B6439" s="403" t="s">
        <v>597</v>
      </c>
      <c r="C6439" s="403" t="s">
        <v>343</v>
      </c>
      <c r="D6439" s="403" t="s">
        <v>344</v>
      </c>
      <c r="E6439" s="403" t="s">
        <v>1527</v>
      </c>
      <c r="F6439" s="403">
        <v>0</v>
      </c>
      <c r="O6439" s="403" t="s">
        <v>345</v>
      </c>
      <c r="R6439" s="403">
        <v>4</v>
      </c>
      <c r="S6439" s="403">
        <v>1.43</v>
      </c>
      <c r="T6439" s="403">
        <v>4.8</v>
      </c>
      <c r="U6439" s="403">
        <v>3.95</v>
      </c>
      <c r="V6439" s="403">
        <v>-0.55000000000000004</v>
      </c>
      <c r="W6439" s="403">
        <v>-3</v>
      </c>
      <c r="X6439" s="404">
        <v>0.34558</v>
      </c>
      <c r="Y6439" s="403">
        <f>X6439+(S6439*((U6439-INDEX('[1]Center of Mass'!$B$8:$M$105,MATCH(A6439,'[1]Center of Mass'!$B$8:$B$105,0),9))^2+(V6439-INDEX('[1]Center of Mass'!$B$8:$M$105,MATCH(A6439,'[1]Center of Mass'!$B$8:$B$105,0),10))^2))</f>
        <v>663.90439020000019</v>
      </c>
    </row>
    <row r="6440" spans="1:25">
      <c r="A6440" s="403" t="s">
        <v>15</v>
      </c>
      <c r="B6440" s="403" t="s">
        <v>598</v>
      </c>
      <c r="C6440" s="403" t="s">
        <v>343</v>
      </c>
      <c r="D6440" s="403" t="s">
        <v>344</v>
      </c>
      <c r="E6440" s="403" t="s">
        <v>1527</v>
      </c>
      <c r="F6440" s="403">
        <v>0</v>
      </c>
      <c r="O6440" s="403" t="s">
        <v>345</v>
      </c>
      <c r="R6440" s="403">
        <v>4</v>
      </c>
      <c r="S6440" s="403">
        <v>1.4850000000000001</v>
      </c>
      <c r="T6440" s="403">
        <v>4.9050000000000002</v>
      </c>
      <c r="U6440" s="403">
        <v>5.2750000000000004</v>
      </c>
      <c r="V6440" s="403">
        <v>-0.55700000000000005</v>
      </c>
      <c r="W6440" s="403">
        <v>-3</v>
      </c>
      <c r="X6440" s="404">
        <v>0.37581999999999999</v>
      </c>
      <c r="Y6440" s="403">
        <f>X6440+(S6440*((U6440-INDEX('[1]Center of Mass'!$B$8:$M$105,MATCH(A6440,'[1]Center of Mass'!$B$8:$B$105,0),9))^2+(V6440-INDEX('[1]Center of Mass'!$B$8:$M$105,MATCH(A6440,'[1]Center of Mass'!$B$8:$B$105,0),10))^2))</f>
        <v>621.66521653000007</v>
      </c>
    </row>
    <row r="6441" spans="1:25">
      <c r="A6441" s="403" t="s">
        <v>15</v>
      </c>
      <c r="B6441" s="403" t="s">
        <v>599</v>
      </c>
      <c r="C6441" s="403" t="s">
        <v>343</v>
      </c>
      <c r="D6441" s="403" t="s">
        <v>344</v>
      </c>
      <c r="E6441" s="403" t="s">
        <v>1527</v>
      </c>
      <c r="F6441" s="403">
        <v>0</v>
      </c>
      <c r="O6441" s="403" t="s">
        <v>345</v>
      </c>
      <c r="R6441" s="403">
        <v>4</v>
      </c>
      <c r="S6441" s="403">
        <v>1.375</v>
      </c>
      <c r="T6441" s="403">
        <v>4.7050000000000001</v>
      </c>
      <c r="U6441" s="403">
        <v>6.5750000000000002</v>
      </c>
      <c r="V6441" s="403">
        <v>-0.54300000000000004</v>
      </c>
      <c r="W6441" s="403">
        <v>-3</v>
      </c>
      <c r="X6441" s="404">
        <v>0.31818000000000002</v>
      </c>
      <c r="Y6441" s="403">
        <f>X6441+(S6441*((U6441-INDEX('[1]Center of Mass'!$B$8:$M$105,MATCH(A6441,'[1]Center of Mass'!$B$8:$B$105,0),9))^2+(V6441-INDEX('[1]Center of Mass'!$B$8:$M$105,MATCH(A6441,'[1]Center of Mass'!$B$8:$B$105,0),10))^2))</f>
        <v>518.00998375000006</v>
      </c>
    </row>
    <row r="6442" spans="1:25">
      <c r="A6442" s="403" t="s">
        <v>15</v>
      </c>
      <c r="B6442" s="403" t="s">
        <v>600</v>
      </c>
      <c r="C6442" s="403" t="s">
        <v>343</v>
      </c>
      <c r="D6442" s="403" t="s">
        <v>344</v>
      </c>
      <c r="E6442" s="403" t="s">
        <v>1527</v>
      </c>
      <c r="F6442" s="403">
        <v>0</v>
      </c>
      <c r="O6442" s="403" t="s">
        <v>345</v>
      </c>
      <c r="R6442" s="403">
        <v>4</v>
      </c>
      <c r="S6442" s="403">
        <v>1.2649999999999999</v>
      </c>
      <c r="T6442" s="403">
        <v>4.5</v>
      </c>
      <c r="U6442" s="403">
        <v>7.7750000000000004</v>
      </c>
      <c r="V6442" s="403">
        <v>-0.55000000000000004</v>
      </c>
      <c r="W6442" s="403">
        <v>-3</v>
      </c>
      <c r="X6442" s="404">
        <v>0.26696999999999999</v>
      </c>
      <c r="Y6442" s="403">
        <f>X6442+(S6442*((U6442-INDEX('[1]Center of Mass'!$B$8:$M$105,MATCH(A6442,'[1]Center of Mass'!$B$8:$B$105,0),9))^2+(V6442-INDEX('[1]Center of Mass'!$B$8:$M$105,MATCH(A6442,'[1]Center of Mass'!$B$8:$B$105,0),10))^2))</f>
        <v>432.043050725</v>
      </c>
    </row>
    <row r="6443" spans="1:25">
      <c r="A6443" s="403" t="s">
        <v>15</v>
      </c>
      <c r="B6443" s="403" t="s">
        <v>601</v>
      </c>
      <c r="C6443" s="403" t="s">
        <v>343</v>
      </c>
      <c r="D6443" s="403" t="s">
        <v>344</v>
      </c>
      <c r="E6443" s="403" t="s">
        <v>1527</v>
      </c>
      <c r="F6443" s="403">
        <v>0</v>
      </c>
      <c r="O6443" s="403" t="s">
        <v>345</v>
      </c>
      <c r="R6443" s="403">
        <v>4</v>
      </c>
      <c r="S6443" s="403">
        <v>1.2649999999999999</v>
      </c>
      <c r="T6443" s="403">
        <v>4.5</v>
      </c>
      <c r="U6443" s="403">
        <v>8.9250000000000007</v>
      </c>
      <c r="V6443" s="403">
        <v>-0.55000000000000004</v>
      </c>
      <c r="W6443" s="403">
        <v>-3</v>
      </c>
      <c r="X6443" s="404">
        <v>0.26696999999999999</v>
      </c>
      <c r="Y6443" s="403">
        <f>X6443+(S6443*((U6443-INDEX('[1]Center of Mass'!$B$8:$M$105,MATCH(A6443,'[1]Center of Mass'!$B$8:$B$105,0),9))^2+(V6443-INDEX('[1]Center of Mass'!$B$8:$M$105,MATCH(A6443,'[1]Center of Mass'!$B$8:$B$105,0),10))^2))</f>
        <v>392.61350672499998</v>
      </c>
    </row>
    <row r="6444" spans="1:25">
      <c r="A6444" s="403" t="s">
        <v>15</v>
      </c>
      <c r="B6444" s="403" t="s">
        <v>602</v>
      </c>
      <c r="C6444" s="403" t="s">
        <v>343</v>
      </c>
      <c r="D6444" s="403" t="s">
        <v>344</v>
      </c>
      <c r="E6444" s="403" t="s">
        <v>1527</v>
      </c>
      <c r="F6444" s="403">
        <v>0</v>
      </c>
      <c r="O6444" s="403" t="s">
        <v>345</v>
      </c>
      <c r="R6444" s="403">
        <v>4</v>
      </c>
      <c r="S6444" s="403">
        <v>1.7555000000000001</v>
      </c>
      <c r="T6444" s="403">
        <v>5.3920000000000003</v>
      </c>
      <c r="U6444" s="403">
        <v>10.298</v>
      </c>
      <c r="V6444" s="403">
        <v>-0.55000000000000004</v>
      </c>
      <c r="W6444" s="403">
        <v>-3</v>
      </c>
      <c r="X6444" s="404">
        <v>0.54961000000000004</v>
      </c>
      <c r="Y6444" s="403">
        <f>X6444+(S6444*((U6444-INDEX('[1]Center of Mass'!$B$8:$M$105,MATCH(A6444,'[1]Center of Mass'!$B$8:$B$105,0),9))^2+(V6444-INDEX('[1]Center of Mass'!$B$8:$M$105,MATCH(A6444,'[1]Center of Mass'!$B$8:$B$105,0),10))^2))</f>
        <v>485.77973208600002</v>
      </c>
    </row>
    <row r="6445" spans="1:25">
      <c r="A6445" s="403" t="s">
        <v>15</v>
      </c>
      <c r="B6445" s="403" t="s">
        <v>603</v>
      </c>
      <c r="C6445" s="403" t="s">
        <v>343</v>
      </c>
      <c r="D6445" s="403" t="s">
        <v>344</v>
      </c>
      <c r="E6445" s="403" t="s">
        <v>1527</v>
      </c>
      <c r="F6445" s="403">
        <v>0</v>
      </c>
      <c r="O6445" s="403" t="s">
        <v>345</v>
      </c>
      <c r="R6445" s="403">
        <v>4</v>
      </c>
      <c r="S6445" s="403">
        <v>1.7645</v>
      </c>
      <c r="T6445" s="403">
        <v>5.4080000000000004</v>
      </c>
      <c r="U6445" s="403">
        <v>11.898</v>
      </c>
      <c r="V6445" s="403">
        <v>-0.55000000000000004</v>
      </c>
      <c r="W6445" s="403">
        <v>-3</v>
      </c>
      <c r="X6445" s="404">
        <v>0.55627000000000004</v>
      </c>
      <c r="Y6445" s="403">
        <f>X6445+(S6445*((U6445-INDEX('[1]Center of Mass'!$B$8:$M$105,MATCH(A6445,'[1]Center of Mass'!$B$8:$B$105,0),9))^2+(V6445-INDEX('[1]Center of Mass'!$B$8:$M$105,MATCH(A6445,'[1]Center of Mass'!$B$8:$B$105,0),10))^2))</f>
        <v>427.27033735400005</v>
      </c>
    </row>
    <row r="6446" spans="1:25">
      <c r="A6446" s="403" t="s">
        <v>15</v>
      </c>
      <c r="B6446" s="403" t="s">
        <v>604</v>
      </c>
      <c r="C6446" s="403" t="s">
        <v>343</v>
      </c>
      <c r="D6446" s="403" t="s">
        <v>344</v>
      </c>
      <c r="E6446" s="403" t="s">
        <v>1527</v>
      </c>
      <c r="F6446" s="403">
        <v>0</v>
      </c>
      <c r="O6446" s="403" t="s">
        <v>345</v>
      </c>
      <c r="R6446" s="403">
        <v>4</v>
      </c>
      <c r="S6446" s="403">
        <v>1.2135</v>
      </c>
      <c r="T6446" s="403">
        <v>4.4059999999999997</v>
      </c>
      <c r="U6446" s="403">
        <v>13.252000000000001</v>
      </c>
      <c r="V6446" s="403">
        <v>-0.55000000000000004</v>
      </c>
      <c r="W6446" s="403">
        <v>-3</v>
      </c>
      <c r="X6446" s="404">
        <v>0.24542</v>
      </c>
      <c r="Y6446" s="403">
        <f>X6446+(S6446*((U6446-INDEX('[1]Center of Mass'!$B$8:$M$105,MATCH(A6446,'[1]Center of Mass'!$B$8:$B$105,0),9))^2+(V6446-INDEX('[1]Center of Mass'!$B$8:$M$105,MATCH(A6446,'[1]Center of Mass'!$B$8:$B$105,0),10))^2))</f>
        <v>263.05959023600002</v>
      </c>
    </row>
    <row r="6447" spans="1:25">
      <c r="A6447" s="403" t="s">
        <v>15</v>
      </c>
      <c r="B6447" s="403" t="s">
        <v>605</v>
      </c>
      <c r="C6447" s="403" t="s">
        <v>343</v>
      </c>
      <c r="D6447" s="403" t="s">
        <v>344</v>
      </c>
      <c r="E6447" s="403" t="s">
        <v>1527</v>
      </c>
      <c r="F6447" s="403">
        <v>0</v>
      </c>
      <c r="O6447" s="403" t="s">
        <v>345</v>
      </c>
      <c r="R6447" s="403">
        <v>4</v>
      </c>
      <c r="S6447" s="403">
        <v>1.2135</v>
      </c>
      <c r="T6447" s="403">
        <v>4.4059999999999997</v>
      </c>
      <c r="U6447" s="403">
        <v>14.355</v>
      </c>
      <c r="V6447" s="403">
        <v>-0.55000000000000004</v>
      </c>
      <c r="W6447" s="403">
        <v>-3</v>
      </c>
      <c r="X6447" s="404">
        <v>0.24542</v>
      </c>
      <c r="Y6447" s="403">
        <f>X6447+(S6447*((U6447-INDEX('[1]Center of Mass'!$B$8:$M$105,MATCH(A6447,'[1]Center of Mass'!$B$8:$B$105,0),9))^2+(V6447-INDEX('[1]Center of Mass'!$B$8:$M$105,MATCH(A6447,'[1]Center of Mass'!$B$8:$B$105,0),10))^2))</f>
        <v>241.38005960750002</v>
      </c>
    </row>
    <row r="6448" spans="1:25">
      <c r="A6448" s="403" t="s">
        <v>15</v>
      </c>
      <c r="B6448" s="403" t="s">
        <v>606</v>
      </c>
      <c r="C6448" s="403" t="s">
        <v>343</v>
      </c>
      <c r="D6448" s="403" t="s">
        <v>344</v>
      </c>
      <c r="E6448" s="403" t="s">
        <v>1527</v>
      </c>
      <c r="F6448" s="403">
        <v>0</v>
      </c>
      <c r="O6448" s="403" t="s">
        <v>345</v>
      </c>
      <c r="R6448" s="403">
        <v>4</v>
      </c>
      <c r="S6448" s="403">
        <v>1.2135</v>
      </c>
      <c r="T6448" s="403">
        <v>4.4059999999999997</v>
      </c>
      <c r="U6448" s="403">
        <v>15.458</v>
      </c>
      <c r="V6448" s="403">
        <v>-0.55000000000000004</v>
      </c>
      <c r="W6448" s="403">
        <v>-3</v>
      </c>
      <c r="X6448" s="404">
        <v>0.24542</v>
      </c>
      <c r="Y6448" s="403">
        <f>X6448+(S6448*((U6448-INDEX('[1]Center of Mass'!$B$8:$M$105,MATCH(A6448,'[1]Center of Mass'!$B$8:$B$105,0),9))^2+(V6448-INDEX('[1]Center of Mass'!$B$8:$M$105,MATCH(A6448,'[1]Center of Mass'!$B$8:$B$105,0),10))^2))</f>
        <v>222.65323902200001</v>
      </c>
    </row>
    <row r="6449" spans="1:25">
      <c r="A6449" s="403" t="s">
        <v>15</v>
      </c>
      <c r="B6449" s="403" t="s">
        <v>607</v>
      </c>
      <c r="C6449" s="403" t="s">
        <v>343</v>
      </c>
      <c r="D6449" s="403" t="s">
        <v>344</v>
      </c>
      <c r="E6449" s="403" t="s">
        <v>1527</v>
      </c>
      <c r="F6449" s="403">
        <v>0</v>
      </c>
      <c r="O6449" s="403" t="s">
        <v>345</v>
      </c>
      <c r="R6449" s="403">
        <v>4</v>
      </c>
      <c r="S6449" s="403">
        <v>1.3096000000000001</v>
      </c>
      <c r="T6449" s="403">
        <v>4.5810000000000004</v>
      </c>
      <c r="U6449" s="403">
        <v>16.605</v>
      </c>
      <c r="V6449" s="403">
        <v>-0.55000000000000004</v>
      </c>
      <c r="W6449" s="403">
        <v>-3</v>
      </c>
      <c r="X6449" s="404">
        <v>0.28671000000000002</v>
      </c>
      <c r="Y6449" s="403">
        <f>X6449+(S6449*((U6449-INDEX('[1]Center of Mass'!$B$8:$M$105,MATCH(A6449,'[1]Center of Mass'!$B$8:$B$105,0),9))^2+(V6449-INDEX('[1]Center of Mass'!$B$8:$M$105,MATCH(A6449,'[1]Center of Mass'!$B$8:$B$105,0),10))^2))</f>
        <v>222.67125453200003</v>
      </c>
    </row>
    <row r="6450" spans="1:25">
      <c r="A6450" s="403" t="s">
        <v>15</v>
      </c>
      <c r="B6450" s="403" t="s">
        <v>608</v>
      </c>
      <c r="C6450" s="403" t="s">
        <v>343</v>
      </c>
      <c r="D6450" s="403" t="s">
        <v>344</v>
      </c>
      <c r="E6450" s="403" t="s">
        <v>1527</v>
      </c>
      <c r="F6450" s="403">
        <v>0</v>
      </c>
      <c r="O6450" s="403" t="s">
        <v>345</v>
      </c>
      <c r="R6450" s="403">
        <v>4</v>
      </c>
      <c r="S6450" s="403">
        <v>0.66</v>
      </c>
      <c r="T6450" s="403">
        <v>3.4</v>
      </c>
      <c r="U6450" s="403">
        <v>17.5</v>
      </c>
      <c r="V6450" s="403">
        <v>-0.55000000000000004</v>
      </c>
      <c r="W6450" s="403">
        <v>-3</v>
      </c>
      <c r="X6450" s="404">
        <v>8.6349999999999996E-2</v>
      </c>
      <c r="Y6450" s="403">
        <f>X6450+(S6450*((U6450-INDEX('[1]Center of Mass'!$B$8:$M$105,MATCH(A6450,'[1]Center of Mass'!$B$8:$B$105,0),9))^2+(V6450-INDEX('[1]Center of Mass'!$B$8:$M$105,MATCH(A6450,'[1]Center of Mass'!$B$8:$B$105,0),10))^2))</f>
        <v>106.43244040000002</v>
      </c>
    </row>
    <row r="6451" spans="1:25">
      <c r="A6451" s="403" t="s">
        <v>15</v>
      </c>
      <c r="B6451" s="403" t="s">
        <v>617</v>
      </c>
      <c r="C6451" s="403" t="s">
        <v>343</v>
      </c>
      <c r="D6451" s="403" t="s">
        <v>344</v>
      </c>
      <c r="E6451" s="403" t="s">
        <v>1527</v>
      </c>
      <c r="F6451" s="403">
        <v>0</v>
      </c>
      <c r="O6451" s="403" t="s">
        <v>345</v>
      </c>
      <c r="R6451" s="403">
        <v>4</v>
      </c>
      <c r="S6451" s="403">
        <v>1.4582999999999999</v>
      </c>
      <c r="T6451" s="403">
        <v>4.8330000000000002</v>
      </c>
      <c r="U6451" s="403">
        <v>0.625</v>
      </c>
      <c r="V6451" s="403">
        <v>0.58299999999999996</v>
      </c>
      <c r="W6451" s="403">
        <v>-3</v>
      </c>
      <c r="X6451" s="404">
        <v>0.3553</v>
      </c>
      <c r="Y6451" s="403">
        <f>X6451+(S6451*((U6451-INDEX('[1]Center of Mass'!$B$8:$M$105,MATCH(A6451,'[1]Center of Mass'!$B$8:$B$105,0),9))^2+(V6451-INDEX('[1]Center of Mass'!$B$8:$M$105,MATCH(A6451,'[1]Center of Mass'!$B$8:$B$105,0),10))^2))</f>
        <v>829.79005064140006</v>
      </c>
    </row>
    <row r="6452" spans="1:25">
      <c r="A6452" s="403" t="s">
        <v>15</v>
      </c>
      <c r="B6452" s="403" t="s">
        <v>883</v>
      </c>
      <c r="C6452" s="403" t="s">
        <v>343</v>
      </c>
      <c r="D6452" s="403" t="s">
        <v>344</v>
      </c>
      <c r="E6452" s="403" t="s">
        <v>1527</v>
      </c>
      <c r="F6452" s="403">
        <v>0</v>
      </c>
      <c r="O6452" s="403" t="s">
        <v>345</v>
      </c>
      <c r="R6452" s="403">
        <v>4</v>
      </c>
      <c r="S6452" s="403">
        <v>1.1958</v>
      </c>
      <c r="T6452" s="403">
        <v>4.383</v>
      </c>
      <c r="U6452" s="403">
        <v>1.7629999999999999</v>
      </c>
      <c r="V6452" s="403">
        <v>0.58299999999999996</v>
      </c>
      <c r="W6452" s="403">
        <v>-3</v>
      </c>
      <c r="X6452" s="404">
        <v>0.24034</v>
      </c>
      <c r="Y6452" s="403">
        <f>X6452+(S6452*((U6452-INDEX('[1]Center of Mass'!$B$8:$M$105,MATCH(A6452,'[1]Center of Mass'!$B$8:$B$105,0),9))^2+(V6452-INDEX('[1]Center of Mass'!$B$8:$M$105,MATCH(A6452,'[1]Center of Mass'!$B$8:$B$105,0),10))^2))</f>
        <v>624.01368523000008</v>
      </c>
    </row>
    <row r="6453" spans="1:25">
      <c r="A6453" s="403" t="s">
        <v>15</v>
      </c>
      <c r="B6453" s="403" t="s">
        <v>618</v>
      </c>
      <c r="C6453" s="403" t="s">
        <v>343</v>
      </c>
      <c r="D6453" s="403" t="s">
        <v>344</v>
      </c>
      <c r="E6453" s="403" t="s">
        <v>1527</v>
      </c>
      <c r="F6453" s="403">
        <v>0</v>
      </c>
      <c r="O6453" s="403" t="s">
        <v>345</v>
      </c>
      <c r="R6453" s="403">
        <v>4</v>
      </c>
      <c r="S6453" s="403">
        <v>1.1958</v>
      </c>
      <c r="T6453" s="403">
        <v>4.383</v>
      </c>
      <c r="U6453" s="403">
        <v>2.7879999999999998</v>
      </c>
      <c r="V6453" s="403">
        <v>0.58299999999999996</v>
      </c>
      <c r="W6453" s="403">
        <v>-3</v>
      </c>
      <c r="X6453" s="404">
        <v>0.24034</v>
      </c>
      <c r="Y6453" s="403">
        <f>X6453+(S6453*((U6453-INDEX('[1]Center of Mass'!$B$8:$M$105,MATCH(A6453,'[1]Center of Mass'!$B$8:$B$105,0),9))^2+(V6453-INDEX('[1]Center of Mass'!$B$8:$M$105,MATCH(A6453,'[1]Center of Mass'!$B$8:$B$105,0),10))^2))</f>
        <v>575.90147939499991</v>
      </c>
    </row>
    <row r="6454" spans="1:25">
      <c r="A6454" s="403" t="s">
        <v>15</v>
      </c>
      <c r="B6454" s="403" t="s">
        <v>619</v>
      </c>
      <c r="C6454" s="403" t="s">
        <v>343</v>
      </c>
      <c r="D6454" s="403" t="s">
        <v>344</v>
      </c>
      <c r="E6454" s="403" t="s">
        <v>1527</v>
      </c>
      <c r="F6454" s="403">
        <v>0</v>
      </c>
      <c r="O6454" s="403" t="s">
        <v>345</v>
      </c>
      <c r="R6454" s="403">
        <v>4</v>
      </c>
      <c r="S6454" s="403">
        <v>1.5166999999999999</v>
      </c>
      <c r="T6454" s="403">
        <v>4.9329999999999998</v>
      </c>
      <c r="U6454" s="403">
        <v>3.95</v>
      </c>
      <c r="V6454" s="403">
        <v>0.58299999999999996</v>
      </c>
      <c r="W6454" s="403">
        <v>-3</v>
      </c>
      <c r="X6454" s="404">
        <v>0.38562999999999997</v>
      </c>
      <c r="Y6454" s="403">
        <f>X6454+(S6454*((U6454-INDEX('[1]Center of Mass'!$B$8:$M$105,MATCH(A6454,'[1]Center of Mass'!$B$8:$B$105,0),9))^2+(V6454-INDEX('[1]Center of Mass'!$B$8:$M$105,MATCH(A6454,'[1]Center of Mass'!$B$8:$B$105,0),10))^2))</f>
        <v>665.20352111110003</v>
      </c>
    </row>
    <row r="6455" spans="1:25">
      <c r="A6455" s="403" t="s">
        <v>15</v>
      </c>
      <c r="B6455" s="403" t="s">
        <v>620</v>
      </c>
      <c r="C6455" s="403" t="s">
        <v>343</v>
      </c>
      <c r="D6455" s="403" t="s">
        <v>344</v>
      </c>
      <c r="E6455" s="403" t="s">
        <v>1527</v>
      </c>
      <c r="F6455" s="403">
        <v>0</v>
      </c>
      <c r="O6455" s="403" t="s">
        <v>345</v>
      </c>
      <c r="R6455" s="403">
        <v>4</v>
      </c>
      <c r="S6455" s="403">
        <v>1.5166999999999999</v>
      </c>
      <c r="T6455" s="403">
        <v>4.9329999999999998</v>
      </c>
      <c r="U6455" s="403">
        <v>5.25</v>
      </c>
      <c r="V6455" s="403">
        <v>0.58299999999999996</v>
      </c>
      <c r="W6455" s="403">
        <v>-3</v>
      </c>
      <c r="X6455" s="404">
        <v>0.38562999999999997</v>
      </c>
      <c r="Y6455" s="403">
        <f>X6455+(S6455*((U6455-INDEX('[1]Center of Mass'!$B$8:$M$105,MATCH(A6455,'[1]Center of Mass'!$B$8:$B$105,0),9))^2+(V6455-INDEX('[1]Center of Mass'!$B$8:$M$105,MATCH(A6455,'[1]Center of Mass'!$B$8:$B$105,0),10))^2))</f>
        <v>596.97446827109991</v>
      </c>
    </row>
    <row r="6456" spans="1:25">
      <c r="A6456" s="403" t="s">
        <v>15</v>
      </c>
      <c r="B6456" s="403" t="s">
        <v>621</v>
      </c>
      <c r="C6456" s="403" t="s">
        <v>343</v>
      </c>
      <c r="D6456" s="403" t="s">
        <v>344</v>
      </c>
      <c r="E6456" s="403" t="s">
        <v>1527</v>
      </c>
      <c r="F6456" s="403">
        <v>0</v>
      </c>
      <c r="O6456" s="403" t="s">
        <v>345</v>
      </c>
      <c r="R6456" s="403">
        <v>4</v>
      </c>
      <c r="S6456" s="403">
        <v>1.5166999999999999</v>
      </c>
      <c r="T6456" s="403">
        <v>4.9329999999999998</v>
      </c>
      <c r="U6456" s="403">
        <v>6.55</v>
      </c>
      <c r="V6456" s="403">
        <v>0.58299999999999996</v>
      </c>
      <c r="W6456" s="403">
        <v>-3</v>
      </c>
      <c r="X6456" s="404">
        <v>0.38562999999999997</v>
      </c>
      <c r="Y6456" s="403">
        <f>X6456+(S6456*((U6456-INDEX('[1]Center of Mass'!$B$8:$M$105,MATCH(A6456,'[1]Center of Mass'!$B$8:$B$105,0),9))^2+(V6456-INDEX('[1]Center of Mass'!$B$8:$M$105,MATCH(A6456,'[1]Center of Mass'!$B$8:$B$105,0),10))^2))</f>
        <v>533.8718614311</v>
      </c>
    </row>
    <row r="6457" spans="1:25">
      <c r="A6457" s="403" t="s">
        <v>15</v>
      </c>
      <c r="B6457" s="403" t="s">
        <v>622</v>
      </c>
      <c r="C6457" s="403" t="s">
        <v>343</v>
      </c>
      <c r="D6457" s="403" t="s">
        <v>344</v>
      </c>
      <c r="E6457" s="403" t="s">
        <v>1527</v>
      </c>
      <c r="F6457" s="403">
        <v>0</v>
      </c>
      <c r="O6457" s="403" t="s">
        <v>345</v>
      </c>
      <c r="R6457" s="403">
        <v>4</v>
      </c>
      <c r="S6457" s="403">
        <v>1.3416999999999999</v>
      </c>
      <c r="T6457" s="403">
        <v>4.633</v>
      </c>
      <c r="U6457" s="403">
        <v>7.7750000000000004</v>
      </c>
      <c r="V6457" s="403">
        <v>0.58299999999999996</v>
      </c>
      <c r="W6457" s="403">
        <v>-3</v>
      </c>
      <c r="X6457" s="404">
        <v>0.30003999999999997</v>
      </c>
      <c r="Y6457" s="403">
        <f>X6457+(S6457*((U6457-INDEX('[1]Center of Mass'!$B$8:$M$105,MATCH(A6457,'[1]Center of Mass'!$B$8:$B$105,0),9))^2+(V6457-INDEX('[1]Center of Mass'!$B$8:$M$105,MATCH(A6457,'[1]Center of Mass'!$B$8:$B$105,0),10))^2))</f>
        <v>423.78035213859999</v>
      </c>
    </row>
    <row r="6458" spans="1:25">
      <c r="A6458" s="403" t="s">
        <v>15</v>
      </c>
      <c r="B6458" s="403" t="s">
        <v>623</v>
      </c>
      <c r="C6458" s="403" t="s">
        <v>343</v>
      </c>
      <c r="D6458" s="403" t="s">
        <v>344</v>
      </c>
      <c r="E6458" s="403" t="s">
        <v>1527</v>
      </c>
      <c r="F6458" s="403">
        <v>0</v>
      </c>
      <c r="O6458" s="403" t="s">
        <v>345</v>
      </c>
      <c r="R6458" s="403">
        <v>4</v>
      </c>
      <c r="S6458" s="403">
        <v>1.3416999999999999</v>
      </c>
      <c r="T6458" s="403">
        <v>4.633</v>
      </c>
      <c r="U6458" s="403">
        <v>8.9250000000000007</v>
      </c>
      <c r="V6458" s="403">
        <v>0.58299999999999996</v>
      </c>
      <c r="W6458" s="403">
        <v>-3</v>
      </c>
      <c r="X6458" s="404">
        <v>0.30003999999999997</v>
      </c>
      <c r="Y6458" s="403">
        <f>X6458+(S6458*((U6458-INDEX('[1]Center of Mass'!$B$8:$M$105,MATCH(A6458,'[1]Center of Mass'!$B$8:$B$105,0),9))^2+(V6458-INDEX('[1]Center of Mass'!$B$8:$M$105,MATCH(A6458,'[1]Center of Mass'!$B$8:$B$105,0),10))^2))</f>
        <v>381.96009981859999</v>
      </c>
    </row>
    <row r="6459" spans="1:25">
      <c r="A6459" s="403" t="s">
        <v>15</v>
      </c>
      <c r="B6459" s="403" t="s">
        <v>624</v>
      </c>
      <c r="C6459" s="403" t="s">
        <v>343</v>
      </c>
      <c r="D6459" s="403" t="s">
        <v>344</v>
      </c>
      <c r="E6459" s="403" t="s">
        <v>1527</v>
      </c>
      <c r="F6459" s="403">
        <v>0</v>
      </c>
      <c r="O6459" s="403" t="s">
        <v>345</v>
      </c>
      <c r="R6459" s="403">
        <v>4</v>
      </c>
      <c r="S6459" s="403">
        <v>1.8619000000000001</v>
      </c>
      <c r="T6459" s="403">
        <v>5.5250000000000004</v>
      </c>
      <c r="U6459" s="403">
        <v>10.298</v>
      </c>
      <c r="V6459" s="403">
        <v>0.58299999999999996</v>
      </c>
      <c r="W6459" s="403">
        <v>-3</v>
      </c>
      <c r="X6459" s="404">
        <v>0.60636999999999996</v>
      </c>
      <c r="Y6459" s="403">
        <f>X6459+(S6459*((U6459-INDEX('[1]Center of Mass'!$B$8:$M$105,MATCH(A6459,'[1]Center of Mass'!$B$8:$B$105,0),9))^2+(V6459-INDEX('[1]Center of Mass'!$B$8:$M$105,MATCH(A6459,'[1]Center of Mass'!$B$8:$B$105,0),10))^2))</f>
        <v>467.40396135550009</v>
      </c>
    </row>
    <row r="6460" spans="1:25">
      <c r="A6460" s="403" t="s">
        <v>15</v>
      </c>
      <c r="B6460" s="403" t="s">
        <v>625</v>
      </c>
      <c r="C6460" s="403" t="s">
        <v>343</v>
      </c>
      <c r="D6460" s="403" t="s">
        <v>344</v>
      </c>
      <c r="E6460" s="403" t="s">
        <v>1527</v>
      </c>
      <c r="F6460" s="403">
        <v>0</v>
      </c>
      <c r="O6460" s="403" t="s">
        <v>345</v>
      </c>
      <c r="R6460" s="403">
        <v>4</v>
      </c>
      <c r="S6460" s="403">
        <v>1.8714</v>
      </c>
      <c r="T6460" s="403">
        <v>5.5410000000000004</v>
      </c>
      <c r="U6460" s="403">
        <v>11.898</v>
      </c>
      <c r="V6460" s="403">
        <v>0.58299999999999996</v>
      </c>
      <c r="W6460" s="403">
        <v>-3</v>
      </c>
      <c r="X6460" s="404">
        <v>0.61355000000000004</v>
      </c>
      <c r="Y6460" s="403">
        <f>X6460+(S6460*((U6460-INDEX('[1]Center of Mass'!$B$8:$M$105,MATCH(A6460,'[1]Center of Mass'!$B$8:$B$105,0),9))^2+(V6460-INDEX('[1]Center of Mass'!$B$8:$M$105,MATCH(A6460,'[1]Center of Mass'!$B$8:$B$105,0),10))^2))</f>
        <v>405.093351713</v>
      </c>
    </row>
    <row r="6461" spans="1:25">
      <c r="A6461" s="403" t="s">
        <v>15</v>
      </c>
      <c r="B6461" s="403" t="s">
        <v>626</v>
      </c>
      <c r="C6461" s="403" t="s">
        <v>343</v>
      </c>
      <c r="D6461" s="403" t="s">
        <v>344</v>
      </c>
      <c r="E6461" s="403" t="s">
        <v>1527</v>
      </c>
      <c r="F6461" s="403">
        <v>0</v>
      </c>
      <c r="O6461" s="403" t="s">
        <v>345</v>
      </c>
      <c r="R6461" s="403">
        <v>4</v>
      </c>
      <c r="S6461" s="403">
        <v>1.2869999999999999</v>
      </c>
      <c r="T6461" s="403">
        <v>4.54</v>
      </c>
      <c r="U6461" s="403">
        <v>13.252000000000001</v>
      </c>
      <c r="V6461" s="403">
        <v>0.58299999999999996</v>
      </c>
      <c r="W6461" s="403">
        <v>-3</v>
      </c>
      <c r="X6461" s="404">
        <v>0.27650999999999998</v>
      </c>
      <c r="Y6461" s="403">
        <f>X6461+(S6461*((U6461-INDEX('[1]Center of Mass'!$B$8:$M$105,MATCH(A6461,'[1]Center of Mass'!$B$8:$B$105,0),9))^2+(V6461-INDEX('[1]Center of Mass'!$B$8:$M$105,MATCH(A6461,'[1]Center of Mass'!$B$8:$B$105,0),10))^2))</f>
        <v>245.93910732299997</v>
      </c>
    </row>
    <row r="6462" spans="1:25">
      <c r="A6462" s="403" t="s">
        <v>15</v>
      </c>
      <c r="B6462" s="403" t="s">
        <v>627</v>
      </c>
      <c r="C6462" s="403" t="s">
        <v>343</v>
      </c>
      <c r="D6462" s="403" t="s">
        <v>344</v>
      </c>
      <c r="E6462" s="403" t="s">
        <v>1527</v>
      </c>
      <c r="F6462" s="403">
        <v>0</v>
      </c>
      <c r="O6462" s="403" t="s">
        <v>345</v>
      </c>
      <c r="R6462" s="403">
        <v>4</v>
      </c>
      <c r="S6462" s="403">
        <v>1.2869999999999999</v>
      </c>
      <c r="T6462" s="403">
        <v>4.54</v>
      </c>
      <c r="U6462" s="403">
        <v>14.355</v>
      </c>
      <c r="V6462" s="403">
        <v>0.58299999999999996</v>
      </c>
      <c r="W6462" s="403">
        <v>-3</v>
      </c>
      <c r="X6462" s="404">
        <v>0.27650999999999998</v>
      </c>
      <c r="Y6462" s="403">
        <f>X6462+(S6462*((U6462-INDEX('[1]Center of Mass'!$B$8:$M$105,MATCH(A6462,'[1]Center of Mass'!$B$8:$B$105,0),9))^2+(V6462-INDEX('[1]Center of Mass'!$B$8:$M$105,MATCH(A6462,'[1]Center of Mass'!$B$8:$B$105,0),10))^2))</f>
        <v>222.94647780599999</v>
      </c>
    </row>
    <row r="6463" spans="1:25">
      <c r="A6463" s="403" t="s">
        <v>15</v>
      </c>
      <c r="B6463" s="403" t="s">
        <v>628</v>
      </c>
      <c r="C6463" s="403" t="s">
        <v>343</v>
      </c>
      <c r="D6463" s="403" t="s">
        <v>344</v>
      </c>
      <c r="E6463" s="403" t="s">
        <v>1527</v>
      </c>
      <c r="F6463" s="403">
        <v>0</v>
      </c>
      <c r="O6463" s="403" t="s">
        <v>345</v>
      </c>
      <c r="R6463" s="403">
        <v>4</v>
      </c>
      <c r="S6463" s="403">
        <v>1.2869999999999999</v>
      </c>
      <c r="T6463" s="403">
        <v>4.54</v>
      </c>
      <c r="U6463" s="403">
        <v>15.458</v>
      </c>
      <c r="V6463" s="403">
        <v>0.58299999999999996</v>
      </c>
      <c r="W6463" s="403">
        <v>-3</v>
      </c>
      <c r="X6463" s="404">
        <v>0.27650999999999998</v>
      </c>
      <c r="Y6463" s="403">
        <f>X6463+(S6463*((U6463-INDEX('[1]Center of Mass'!$B$8:$M$105,MATCH(A6463,'[1]Center of Mass'!$B$8:$B$105,0),9))^2+(V6463-INDEX('[1]Center of Mass'!$B$8:$M$105,MATCH(A6463,'[1]Center of Mass'!$B$8:$B$105,0),10))^2))</f>
        <v>203.08539985499999</v>
      </c>
    </row>
    <row r="6464" spans="1:25">
      <c r="A6464" s="403" t="s">
        <v>15</v>
      </c>
      <c r="B6464" s="403" t="s">
        <v>629</v>
      </c>
      <c r="C6464" s="403" t="s">
        <v>343</v>
      </c>
      <c r="D6464" s="403" t="s">
        <v>344</v>
      </c>
      <c r="E6464" s="403" t="s">
        <v>1527</v>
      </c>
      <c r="F6464" s="403">
        <v>0</v>
      </c>
      <c r="O6464" s="403" t="s">
        <v>345</v>
      </c>
      <c r="R6464" s="403">
        <v>4</v>
      </c>
      <c r="S6464" s="403">
        <v>1.3889</v>
      </c>
      <c r="T6464" s="403">
        <v>4.7140000000000004</v>
      </c>
      <c r="U6464" s="403">
        <v>16.605</v>
      </c>
      <c r="V6464" s="403">
        <v>0.58299999999999996</v>
      </c>
      <c r="W6464" s="403">
        <v>-3</v>
      </c>
      <c r="X6464" s="404">
        <v>0.32157999999999998</v>
      </c>
      <c r="Y6464" s="403">
        <f>X6464+(S6464*((U6464-INDEX('[1]Center of Mass'!$B$8:$M$105,MATCH(A6464,'[1]Center of Mass'!$B$8:$B$105,0),9))^2+(V6464-INDEX('[1]Center of Mass'!$B$8:$M$105,MATCH(A6464,'[1]Center of Mass'!$B$8:$B$105,0),10))^2))</f>
        <v>200.48392850819999</v>
      </c>
    </row>
    <row r="6465" spans="1:25">
      <c r="A6465" s="403" t="s">
        <v>15</v>
      </c>
      <c r="B6465" s="403" t="s">
        <v>630</v>
      </c>
      <c r="C6465" s="403" t="s">
        <v>343</v>
      </c>
      <c r="D6465" s="403" t="s">
        <v>344</v>
      </c>
      <c r="E6465" s="403" t="s">
        <v>1527</v>
      </c>
      <c r="F6465" s="403">
        <v>0</v>
      </c>
      <c r="O6465" s="403" t="s">
        <v>345</v>
      </c>
      <c r="R6465" s="403">
        <v>4</v>
      </c>
      <c r="S6465" s="403">
        <v>0.7</v>
      </c>
      <c r="T6465" s="403">
        <v>3.5329999999999999</v>
      </c>
      <c r="U6465" s="403">
        <v>17.5</v>
      </c>
      <c r="V6465" s="403">
        <v>0.58299999999999996</v>
      </c>
      <c r="W6465" s="403">
        <v>-3</v>
      </c>
      <c r="X6465" s="404">
        <v>0.1004</v>
      </c>
      <c r="Y6465" s="403">
        <f>X6465+(S6465*((U6465-INDEX('[1]Center of Mass'!$B$8:$M$105,MATCH(A6465,'[1]Center of Mass'!$B$8:$B$105,0),9))^2+(V6465-INDEX('[1]Center of Mass'!$B$8:$M$105,MATCH(A6465,'[1]Center of Mass'!$B$8:$B$105,0),10))^2))</f>
        <v>94.904993099999999</v>
      </c>
    </row>
    <row r="6466" spans="1:25">
      <c r="A6466" s="403" t="s">
        <v>15</v>
      </c>
      <c r="B6466" s="403" t="s">
        <v>884</v>
      </c>
      <c r="C6466" s="403" t="s">
        <v>343</v>
      </c>
      <c r="D6466" s="403" t="s">
        <v>344</v>
      </c>
      <c r="E6466" s="403" t="s">
        <v>1527</v>
      </c>
      <c r="F6466" s="403">
        <v>0</v>
      </c>
      <c r="O6466" s="403" t="s">
        <v>345</v>
      </c>
      <c r="R6466" s="403">
        <v>4</v>
      </c>
      <c r="S6466" s="403">
        <v>1.4582999999999999</v>
      </c>
      <c r="T6466" s="403">
        <v>4.8330000000000002</v>
      </c>
      <c r="U6466" s="403">
        <v>0.625</v>
      </c>
      <c r="V6466" s="403">
        <v>1.75</v>
      </c>
      <c r="W6466" s="403">
        <v>-3</v>
      </c>
      <c r="X6466" s="404">
        <v>0.3553</v>
      </c>
      <c r="Y6466" s="403">
        <f>X6466+(S6466*((U6466-INDEX('[1]Center of Mass'!$B$8:$M$105,MATCH(A6466,'[1]Center of Mass'!$B$8:$B$105,0),9))^2+(V6466-INDEX('[1]Center of Mass'!$B$8:$M$105,MATCH(A6466,'[1]Center of Mass'!$B$8:$B$105,0),10))^2))</f>
        <v>795.10833275950017</v>
      </c>
    </row>
    <row r="6467" spans="1:25">
      <c r="A6467" s="403" t="s">
        <v>15</v>
      </c>
      <c r="B6467" s="403" t="s">
        <v>885</v>
      </c>
      <c r="C6467" s="403" t="s">
        <v>343</v>
      </c>
      <c r="D6467" s="403" t="s">
        <v>344</v>
      </c>
      <c r="E6467" s="403" t="s">
        <v>1527</v>
      </c>
      <c r="F6467" s="403">
        <v>0</v>
      </c>
      <c r="O6467" s="403" t="s">
        <v>345</v>
      </c>
      <c r="R6467" s="403">
        <v>4</v>
      </c>
      <c r="S6467" s="403">
        <v>1.1958</v>
      </c>
      <c r="T6467" s="403">
        <v>4.383</v>
      </c>
      <c r="U6467" s="403">
        <v>1.7629999999999999</v>
      </c>
      <c r="V6467" s="403">
        <v>1.75</v>
      </c>
      <c r="W6467" s="403">
        <v>-3</v>
      </c>
      <c r="X6467" s="404">
        <v>0.24034</v>
      </c>
      <c r="Y6467" s="403">
        <f>X6467+(S6467*((U6467-INDEX('[1]Center of Mass'!$B$8:$M$105,MATCH(A6467,'[1]Center of Mass'!$B$8:$B$105,0),9))^2+(V6467-INDEX('[1]Center of Mass'!$B$8:$M$105,MATCH(A6467,'[1]Center of Mass'!$B$8:$B$105,0),10))^2))</f>
        <v>595.57481926060007</v>
      </c>
    </row>
    <row r="6468" spans="1:25">
      <c r="A6468" s="403" t="s">
        <v>15</v>
      </c>
      <c r="B6468" s="403" t="s">
        <v>631</v>
      </c>
      <c r="C6468" s="403" t="s">
        <v>343</v>
      </c>
      <c r="D6468" s="403" t="s">
        <v>344</v>
      </c>
      <c r="E6468" s="403" t="s">
        <v>1527</v>
      </c>
      <c r="F6468" s="403">
        <v>0</v>
      </c>
      <c r="O6468" s="403" t="s">
        <v>345</v>
      </c>
      <c r="R6468" s="403">
        <v>4</v>
      </c>
      <c r="S6468" s="403">
        <v>1.1958</v>
      </c>
      <c r="T6468" s="403">
        <v>4.383</v>
      </c>
      <c r="U6468" s="403">
        <v>2.7879999999999998</v>
      </c>
      <c r="V6468" s="403">
        <v>1.75</v>
      </c>
      <c r="W6468" s="403">
        <v>-3</v>
      </c>
      <c r="X6468" s="404">
        <v>0.24034</v>
      </c>
      <c r="Y6468" s="403">
        <f>X6468+(S6468*((U6468-INDEX('[1]Center of Mass'!$B$8:$M$105,MATCH(A6468,'[1]Center of Mass'!$B$8:$B$105,0),9))^2+(V6468-INDEX('[1]Center of Mass'!$B$8:$M$105,MATCH(A6468,'[1]Center of Mass'!$B$8:$B$105,0),10))^2))</f>
        <v>547.46261342560001</v>
      </c>
    </row>
    <row r="6469" spans="1:25">
      <c r="A6469" s="403" t="s">
        <v>15</v>
      </c>
      <c r="B6469" s="403" t="s">
        <v>632</v>
      </c>
      <c r="C6469" s="403" t="s">
        <v>343</v>
      </c>
      <c r="D6469" s="403" t="s">
        <v>344</v>
      </c>
      <c r="E6469" s="403" t="s">
        <v>1527</v>
      </c>
      <c r="F6469" s="403">
        <v>0</v>
      </c>
      <c r="O6469" s="403" t="s">
        <v>345</v>
      </c>
      <c r="R6469" s="403">
        <v>4</v>
      </c>
      <c r="S6469" s="403">
        <v>1.5166999999999999</v>
      </c>
      <c r="T6469" s="403">
        <v>4.9329999999999998</v>
      </c>
      <c r="U6469" s="403">
        <v>3.95</v>
      </c>
      <c r="V6469" s="403">
        <v>1.75</v>
      </c>
      <c r="W6469" s="403">
        <v>-3</v>
      </c>
      <c r="X6469" s="404">
        <v>0.38562999999999997</v>
      </c>
      <c r="Y6469" s="403">
        <f>X6469+(S6469*((U6469-INDEX('[1]Center of Mass'!$B$8:$M$105,MATCH(A6469,'[1]Center of Mass'!$B$8:$B$105,0),9))^2+(V6469-INDEX('[1]Center of Mass'!$B$8:$M$105,MATCH(A6469,'[1]Center of Mass'!$B$8:$B$105,0),10))^2))</f>
        <v>629.13291731800007</v>
      </c>
    </row>
    <row r="6470" spans="1:25">
      <c r="A6470" s="403" t="s">
        <v>15</v>
      </c>
      <c r="B6470" s="403" t="s">
        <v>633</v>
      </c>
      <c r="C6470" s="403" t="s">
        <v>343</v>
      </c>
      <c r="D6470" s="403" t="s">
        <v>344</v>
      </c>
      <c r="E6470" s="403" t="s">
        <v>1527</v>
      </c>
      <c r="F6470" s="403">
        <v>0</v>
      </c>
      <c r="O6470" s="403" t="s">
        <v>345</v>
      </c>
      <c r="R6470" s="403">
        <v>4</v>
      </c>
      <c r="S6470" s="403">
        <v>1.5166999999999999</v>
      </c>
      <c r="T6470" s="403">
        <v>4.9329999999999998</v>
      </c>
      <c r="U6470" s="403">
        <v>5.25</v>
      </c>
      <c r="V6470" s="403">
        <v>1.75</v>
      </c>
      <c r="W6470" s="403">
        <v>-3</v>
      </c>
      <c r="X6470" s="404">
        <v>0.38562999999999997</v>
      </c>
      <c r="Y6470" s="403">
        <f>X6470+(S6470*((U6470-INDEX('[1]Center of Mass'!$B$8:$M$105,MATCH(A6470,'[1]Center of Mass'!$B$8:$B$105,0),9))^2+(V6470-INDEX('[1]Center of Mass'!$B$8:$M$105,MATCH(A6470,'[1]Center of Mass'!$B$8:$B$105,0),10))^2))</f>
        <v>560.90386447799995</v>
      </c>
    </row>
    <row r="6471" spans="1:25">
      <c r="A6471" s="403" t="s">
        <v>15</v>
      </c>
      <c r="B6471" s="403" t="s">
        <v>634</v>
      </c>
      <c r="C6471" s="403" t="s">
        <v>343</v>
      </c>
      <c r="D6471" s="403" t="s">
        <v>344</v>
      </c>
      <c r="E6471" s="403" t="s">
        <v>1527</v>
      </c>
      <c r="F6471" s="403">
        <v>0</v>
      </c>
      <c r="O6471" s="403" t="s">
        <v>345</v>
      </c>
      <c r="R6471" s="403">
        <v>4</v>
      </c>
      <c r="S6471" s="403">
        <v>1.5166999999999999</v>
      </c>
      <c r="T6471" s="403">
        <v>4.9329999999999998</v>
      </c>
      <c r="U6471" s="403">
        <v>6.55</v>
      </c>
      <c r="V6471" s="403">
        <v>1.75</v>
      </c>
      <c r="W6471" s="403">
        <v>-3</v>
      </c>
      <c r="X6471" s="404">
        <v>0.38562999999999997</v>
      </c>
      <c r="Y6471" s="403">
        <f>X6471+(S6471*((U6471-INDEX('[1]Center of Mass'!$B$8:$M$105,MATCH(A6471,'[1]Center of Mass'!$B$8:$B$105,0),9))^2+(V6471-INDEX('[1]Center of Mass'!$B$8:$M$105,MATCH(A6471,'[1]Center of Mass'!$B$8:$B$105,0),10))^2))</f>
        <v>497.80125763799998</v>
      </c>
    </row>
    <row r="6472" spans="1:25">
      <c r="A6472" s="403" t="s">
        <v>15</v>
      </c>
      <c r="B6472" s="403" t="s">
        <v>635</v>
      </c>
      <c r="C6472" s="403" t="s">
        <v>343</v>
      </c>
      <c r="D6472" s="403" t="s">
        <v>344</v>
      </c>
      <c r="E6472" s="403" t="s">
        <v>1527</v>
      </c>
      <c r="F6472" s="403">
        <v>0</v>
      </c>
      <c r="O6472" s="403" t="s">
        <v>345</v>
      </c>
      <c r="R6472" s="403">
        <v>4</v>
      </c>
      <c r="S6472" s="403">
        <v>1.3416999999999999</v>
      </c>
      <c r="T6472" s="403">
        <v>4.633</v>
      </c>
      <c r="U6472" s="403">
        <v>7.7750000000000004</v>
      </c>
      <c r="V6472" s="403">
        <v>1.75</v>
      </c>
      <c r="W6472" s="403">
        <v>-3</v>
      </c>
      <c r="X6472" s="404">
        <v>0.30003999999999997</v>
      </c>
      <c r="Y6472" s="403">
        <f>X6472+(S6472*((U6472-INDEX('[1]Center of Mass'!$B$8:$M$105,MATCH(A6472,'[1]Center of Mass'!$B$8:$B$105,0),9))^2+(V6472-INDEX('[1]Center of Mass'!$B$8:$M$105,MATCH(A6472,'[1]Center of Mass'!$B$8:$B$105,0),10))^2))</f>
        <v>391.87164962050002</v>
      </c>
    </row>
    <row r="6473" spans="1:25">
      <c r="A6473" s="403" t="s">
        <v>15</v>
      </c>
      <c r="B6473" s="403" t="s">
        <v>636</v>
      </c>
      <c r="C6473" s="403" t="s">
        <v>343</v>
      </c>
      <c r="D6473" s="403" t="s">
        <v>344</v>
      </c>
      <c r="E6473" s="403" t="s">
        <v>1527</v>
      </c>
      <c r="F6473" s="403">
        <v>0</v>
      </c>
      <c r="O6473" s="403" t="s">
        <v>345</v>
      </c>
      <c r="R6473" s="403">
        <v>4</v>
      </c>
      <c r="S6473" s="403">
        <v>1.3416999999999999</v>
      </c>
      <c r="T6473" s="403">
        <v>4.633</v>
      </c>
      <c r="U6473" s="403">
        <v>8.9250000000000007</v>
      </c>
      <c r="V6473" s="403">
        <v>1.75</v>
      </c>
      <c r="W6473" s="403">
        <v>-3</v>
      </c>
      <c r="X6473" s="404">
        <v>0.30003999999999997</v>
      </c>
      <c r="Y6473" s="403">
        <f>X6473+(S6473*((U6473-INDEX('[1]Center of Mass'!$B$8:$M$105,MATCH(A6473,'[1]Center of Mass'!$B$8:$B$105,0),9))^2+(V6473-INDEX('[1]Center of Mass'!$B$8:$M$105,MATCH(A6473,'[1]Center of Mass'!$B$8:$B$105,0),10))^2))</f>
        <v>350.05139730050001</v>
      </c>
    </row>
    <row r="6474" spans="1:25">
      <c r="A6474" s="403" t="s">
        <v>15</v>
      </c>
      <c r="B6474" s="403" t="s">
        <v>637</v>
      </c>
      <c r="C6474" s="403" t="s">
        <v>343</v>
      </c>
      <c r="D6474" s="403" t="s">
        <v>344</v>
      </c>
      <c r="E6474" s="403" t="s">
        <v>1527</v>
      </c>
      <c r="F6474" s="403">
        <v>0</v>
      </c>
      <c r="O6474" s="403" t="s">
        <v>345</v>
      </c>
      <c r="R6474" s="403">
        <v>4</v>
      </c>
      <c r="S6474" s="403">
        <v>1.8619000000000001</v>
      </c>
      <c r="T6474" s="403">
        <v>5.5250000000000004</v>
      </c>
      <c r="U6474" s="403">
        <v>10.298</v>
      </c>
      <c r="V6474" s="403">
        <v>1.75</v>
      </c>
      <c r="W6474" s="403">
        <v>-3</v>
      </c>
      <c r="X6474" s="404">
        <v>0.60636999999999996</v>
      </c>
      <c r="Y6474" s="403">
        <f>X6474+(S6474*((U6474-INDEX('[1]Center of Mass'!$B$8:$M$105,MATCH(A6474,'[1]Center of Mass'!$B$8:$B$105,0),9))^2+(V6474-INDEX('[1]Center of Mass'!$B$8:$M$105,MATCH(A6474,'[1]Center of Mass'!$B$8:$B$105,0),10))^2))</f>
        <v>423.12371001880012</v>
      </c>
    </row>
    <row r="6475" spans="1:25">
      <c r="A6475" s="403" t="s">
        <v>15</v>
      </c>
      <c r="B6475" s="403" t="s">
        <v>638</v>
      </c>
      <c r="C6475" s="403" t="s">
        <v>343</v>
      </c>
      <c r="D6475" s="403" t="s">
        <v>344</v>
      </c>
      <c r="E6475" s="403" t="s">
        <v>1527</v>
      </c>
      <c r="F6475" s="403">
        <v>0</v>
      </c>
      <c r="O6475" s="403" t="s">
        <v>345</v>
      </c>
      <c r="R6475" s="403">
        <v>4</v>
      </c>
      <c r="S6475" s="403">
        <v>1.8714</v>
      </c>
      <c r="T6475" s="403">
        <v>5.5410000000000004</v>
      </c>
      <c r="U6475" s="403">
        <v>11.898</v>
      </c>
      <c r="V6475" s="403">
        <v>1.75</v>
      </c>
      <c r="W6475" s="403">
        <v>-3</v>
      </c>
      <c r="X6475" s="404">
        <v>0.61355000000000004</v>
      </c>
      <c r="Y6475" s="403">
        <f>X6475+(S6475*((U6475-INDEX('[1]Center of Mass'!$B$8:$M$105,MATCH(A6475,'[1]Center of Mass'!$B$8:$B$105,0),9))^2+(V6475-INDEX('[1]Center of Mass'!$B$8:$M$105,MATCH(A6475,'[1]Center of Mass'!$B$8:$B$105,0),10))^2))</f>
        <v>360.58716859279997</v>
      </c>
    </row>
    <row r="6476" spans="1:25">
      <c r="A6476" s="403" t="s">
        <v>15</v>
      </c>
      <c r="B6476" s="403" t="s">
        <v>639</v>
      </c>
      <c r="C6476" s="403" t="s">
        <v>343</v>
      </c>
      <c r="D6476" s="403" t="s">
        <v>344</v>
      </c>
      <c r="E6476" s="403" t="s">
        <v>1527</v>
      </c>
      <c r="F6476" s="403">
        <v>0</v>
      </c>
      <c r="O6476" s="403" t="s">
        <v>345</v>
      </c>
      <c r="R6476" s="403">
        <v>4</v>
      </c>
      <c r="S6476" s="403">
        <v>1.2869999999999999</v>
      </c>
      <c r="T6476" s="403">
        <v>4.54</v>
      </c>
      <c r="U6476" s="403">
        <v>13.252000000000001</v>
      </c>
      <c r="V6476" s="403">
        <v>1.75</v>
      </c>
      <c r="W6476" s="403">
        <v>-3</v>
      </c>
      <c r="X6476" s="404">
        <v>0.27650999999999998</v>
      </c>
      <c r="Y6476" s="403">
        <f>X6476+(S6476*((U6476-INDEX('[1]Center of Mass'!$B$8:$M$105,MATCH(A6476,'[1]Center of Mass'!$B$8:$B$105,0),9))^2+(V6476-INDEX('[1]Center of Mass'!$B$8:$M$105,MATCH(A6476,'[1]Center of Mass'!$B$8:$B$105,0),10))^2))</f>
        <v>215.331296232</v>
      </c>
    </row>
    <row r="6477" spans="1:25">
      <c r="A6477" s="403" t="s">
        <v>15</v>
      </c>
      <c r="B6477" s="403" t="s">
        <v>640</v>
      </c>
      <c r="C6477" s="403" t="s">
        <v>343</v>
      </c>
      <c r="D6477" s="403" t="s">
        <v>344</v>
      </c>
      <c r="E6477" s="403" t="s">
        <v>1527</v>
      </c>
      <c r="F6477" s="403">
        <v>0</v>
      </c>
      <c r="O6477" s="403" t="s">
        <v>345</v>
      </c>
      <c r="R6477" s="403">
        <v>4</v>
      </c>
      <c r="S6477" s="403">
        <v>1.2869999999999999</v>
      </c>
      <c r="T6477" s="403">
        <v>4.54</v>
      </c>
      <c r="U6477" s="403">
        <v>14.355</v>
      </c>
      <c r="V6477" s="403">
        <v>1.75</v>
      </c>
      <c r="W6477" s="403">
        <v>-3</v>
      </c>
      <c r="X6477" s="404">
        <v>0.27650999999999998</v>
      </c>
      <c r="Y6477" s="403">
        <f>X6477+(S6477*((U6477-INDEX('[1]Center of Mass'!$B$8:$M$105,MATCH(A6477,'[1]Center of Mass'!$B$8:$B$105,0),9))^2+(V6477-INDEX('[1]Center of Mass'!$B$8:$M$105,MATCH(A6477,'[1]Center of Mass'!$B$8:$B$105,0),10))^2))</f>
        <v>192.33866671499996</v>
      </c>
    </row>
    <row r="6478" spans="1:25">
      <c r="A6478" s="403" t="s">
        <v>15</v>
      </c>
      <c r="B6478" s="403" t="s">
        <v>641</v>
      </c>
      <c r="C6478" s="403" t="s">
        <v>343</v>
      </c>
      <c r="D6478" s="403" t="s">
        <v>344</v>
      </c>
      <c r="E6478" s="403" t="s">
        <v>1527</v>
      </c>
      <c r="F6478" s="403">
        <v>0</v>
      </c>
      <c r="O6478" s="403" t="s">
        <v>345</v>
      </c>
      <c r="R6478" s="403">
        <v>4</v>
      </c>
      <c r="S6478" s="403">
        <v>1.2869999999999999</v>
      </c>
      <c r="T6478" s="403">
        <v>4.54</v>
      </c>
      <c r="U6478" s="403">
        <v>15.458</v>
      </c>
      <c r="V6478" s="403">
        <v>1.75</v>
      </c>
      <c r="W6478" s="403">
        <v>-3</v>
      </c>
      <c r="X6478" s="404">
        <v>0.27650999999999998</v>
      </c>
      <c r="Y6478" s="403">
        <f>X6478+(S6478*((U6478-INDEX('[1]Center of Mass'!$B$8:$M$105,MATCH(A6478,'[1]Center of Mass'!$B$8:$B$105,0),9))^2+(V6478-INDEX('[1]Center of Mass'!$B$8:$M$105,MATCH(A6478,'[1]Center of Mass'!$B$8:$B$105,0),10))^2))</f>
        <v>172.47758876400002</v>
      </c>
    </row>
    <row r="6479" spans="1:25">
      <c r="A6479" s="403" t="s">
        <v>15</v>
      </c>
      <c r="B6479" s="403" t="s">
        <v>642</v>
      </c>
      <c r="C6479" s="403" t="s">
        <v>343</v>
      </c>
      <c r="D6479" s="403" t="s">
        <v>344</v>
      </c>
      <c r="E6479" s="403" t="s">
        <v>1527</v>
      </c>
      <c r="F6479" s="403">
        <v>0</v>
      </c>
      <c r="O6479" s="403" t="s">
        <v>345</v>
      </c>
      <c r="R6479" s="403">
        <v>4</v>
      </c>
      <c r="S6479" s="403">
        <v>1.3889</v>
      </c>
      <c r="T6479" s="403">
        <v>4.7140000000000004</v>
      </c>
      <c r="U6479" s="403">
        <v>16.605</v>
      </c>
      <c r="V6479" s="403">
        <v>1.75</v>
      </c>
      <c r="W6479" s="403">
        <v>-3</v>
      </c>
      <c r="X6479" s="404">
        <v>0.32157999999999998</v>
      </c>
      <c r="Y6479" s="403">
        <f>X6479+(S6479*((U6479-INDEX('[1]Center of Mass'!$B$8:$M$105,MATCH(A6479,'[1]Center of Mass'!$B$8:$B$105,0),9))^2+(V6479-INDEX('[1]Center of Mass'!$B$8:$M$105,MATCH(A6479,'[1]Center of Mass'!$B$8:$B$105,0),10))^2))</f>
        <v>167.45270176050002</v>
      </c>
    </row>
    <row r="6480" spans="1:25">
      <c r="A6480" s="403" t="s">
        <v>15</v>
      </c>
      <c r="B6480" s="403" t="s">
        <v>643</v>
      </c>
      <c r="C6480" s="403" t="s">
        <v>343</v>
      </c>
      <c r="D6480" s="403" t="s">
        <v>344</v>
      </c>
      <c r="E6480" s="403" t="s">
        <v>1527</v>
      </c>
      <c r="F6480" s="403">
        <v>0</v>
      </c>
      <c r="O6480" s="403" t="s">
        <v>345</v>
      </c>
      <c r="R6480" s="403">
        <v>4</v>
      </c>
      <c r="S6480" s="403">
        <v>0.7</v>
      </c>
      <c r="T6480" s="403">
        <v>3.5329999999999999</v>
      </c>
      <c r="U6480" s="403">
        <v>17.5</v>
      </c>
      <c r="V6480" s="403">
        <v>1.75</v>
      </c>
      <c r="W6480" s="403">
        <v>-3</v>
      </c>
      <c r="X6480" s="404">
        <v>0.1004</v>
      </c>
      <c r="Y6480" s="403">
        <f>X6480+(S6480*((U6480-INDEX('[1]Center of Mass'!$B$8:$M$105,MATCH(A6480,'[1]Center of Mass'!$B$8:$B$105,0),9))^2+(V6480-INDEX('[1]Center of Mass'!$B$8:$M$105,MATCH(A6480,'[1]Center of Mass'!$B$8:$B$105,0),10))^2))</f>
        <v>78.257387999999992</v>
      </c>
    </row>
    <row r="6481" spans="1:25">
      <c r="A6481" s="403" t="s">
        <v>15</v>
      </c>
      <c r="B6481" s="403" t="s">
        <v>644</v>
      </c>
      <c r="C6481" s="403" t="s">
        <v>343</v>
      </c>
      <c r="D6481" s="403" t="s">
        <v>344</v>
      </c>
      <c r="E6481" s="403" t="s">
        <v>1527</v>
      </c>
      <c r="F6481" s="403">
        <v>0</v>
      </c>
      <c r="O6481" s="403" t="s">
        <v>345</v>
      </c>
      <c r="R6481" s="403">
        <v>4</v>
      </c>
      <c r="S6481" s="403">
        <v>1.4582999999999999</v>
      </c>
      <c r="T6481" s="403">
        <v>4.8330000000000002</v>
      </c>
      <c r="U6481" s="403">
        <v>0.625</v>
      </c>
      <c r="V6481" s="403">
        <v>2.9169999999999998</v>
      </c>
      <c r="W6481" s="403">
        <v>-3</v>
      </c>
      <c r="X6481" s="404">
        <v>0.3553</v>
      </c>
      <c r="Y6481" s="403">
        <f>X6481+(S6481*((U6481-INDEX('[1]Center of Mass'!$B$8:$M$105,MATCH(A6481,'[1]Center of Mass'!$B$8:$B$105,0),9))^2+(V6481-INDEX('[1]Center of Mass'!$B$8:$M$105,MATCH(A6481,'[1]Center of Mass'!$B$8:$B$105,0),10))^2))</f>
        <v>764.39870033500017</v>
      </c>
    </row>
    <row r="6482" spans="1:25">
      <c r="A6482" s="403" t="s">
        <v>15</v>
      </c>
      <c r="B6482" s="403" t="s">
        <v>886</v>
      </c>
      <c r="C6482" s="403" t="s">
        <v>343</v>
      </c>
      <c r="D6482" s="403" t="s">
        <v>344</v>
      </c>
      <c r="E6482" s="403" t="s">
        <v>1527</v>
      </c>
      <c r="F6482" s="403">
        <v>0</v>
      </c>
      <c r="O6482" s="403" t="s">
        <v>345</v>
      </c>
      <c r="R6482" s="403">
        <v>4</v>
      </c>
      <c r="S6482" s="403">
        <v>1.1958</v>
      </c>
      <c r="T6482" s="403">
        <v>4.383</v>
      </c>
      <c r="U6482" s="403">
        <v>1.7629999999999999</v>
      </c>
      <c r="V6482" s="403">
        <v>2.9169999999999998</v>
      </c>
      <c r="W6482" s="403">
        <v>-3</v>
      </c>
      <c r="X6482" s="404">
        <v>0.24034</v>
      </c>
      <c r="Y6482" s="403">
        <f>X6482+(S6482*((U6482-INDEX('[1]Center of Mass'!$B$8:$M$105,MATCH(A6482,'[1]Center of Mass'!$B$8:$B$105,0),9))^2+(V6482-INDEX('[1]Center of Mass'!$B$8:$M$105,MATCH(A6482,'[1]Center of Mass'!$B$8:$B$105,0),10))^2))</f>
        <v>570.39304702360005</v>
      </c>
    </row>
    <row r="6483" spans="1:25">
      <c r="A6483" s="403" t="s">
        <v>15</v>
      </c>
      <c r="B6483" s="403" t="s">
        <v>887</v>
      </c>
      <c r="C6483" s="403" t="s">
        <v>343</v>
      </c>
      <c r="D6483" s="403" t="s">
        <v>344</v>
      </c>
      <c r="E6483" s="403" t="s">
        <v>1527</v>
      </c>
      <c r="F6483" s="403">
        <v>0</v>
      </c>
      <c r="O6483" s="403" t="s">
        <v>345</v>
      </c>
      <c r="R6483" s="403">
        <v>4</v>
      </c>
      <c r="S6483" s="403">
        <v>1.1958</v>
      </c>
      <c r="T6483" s="403">
        <v>4.383</v>
      </c>
      <c r="U6483" s="403">
        <v>2.7879999999999998</v>
      </c>
      <c r="V6483" s="403">
        <v>2.9169999999999998</v>
      </c>
      <c r="W6483" s="403">
        <v>-3</v>
      </c>
      <c r="X6483" s="404">
        <v>0.24034</v>
      </c>
      <c r="Y6483" s="403">
        <f>X6483+(S6483*((U6483-INDEX('[1]Center of Mass'!$B$8:$M$105,MATCH(A6483,'[1]Center of Mass'!$B$8:$B$105,0),9))^2+(V6483-INDEX('[1]Center of Mass'!$B$8:$M$105,MATCH(A6483,'[1]Center of Mass'!$B$8:$B$105,0),10))^2))</f>
        <v>522.28084118859999</v>
      </c>
    </row>
    <row r="6484" spans="1:25">
      <c r="A6484" s="403" t="s">
        <v>15</v>
      </c>
      <c r="B6484" s="403" t="s">
        <v>888</v>
      </c>
      <c r="C6484" s="403" t="s">
        <v>343</v>
      </c>
      <c r="D6484" s="403" t="s">
        <v>344</v>
      </c>
      <c r="E6484" s="403" t="s">
        <v>1527</v>
      </c>
      <c r="F6484" s="403">
        <v>0</v>
      </c>
      <c r="O6484" s="403" t="s">
        <v>345</v>
      </c>
      <c r="R6484" s="403">
        <v>4</v>
      </c>
      <c r="S6484" s="403">
        <v>1.5166999999999999</v>
      </c>
      <c r="T6484" s="403">
        <v>4.9329999999999998</v>
      </c>
      <c r="U6484" s="403">
        <v>3.95</v>
      </c>
      <c r="V6484" s="403">
        <v>2.9169999999999998</v>
      </c>
      <c r="W6484" s="403">
        <v>-3</v>
      </c>
      <c r="X6484" s="404">
        <v>0.38562999999999997</v>
      </c>
      <c r="Y6484" s="403">
        <f>X6484+(S6484*((U6484-INDEX('[1]Center of Mass'!$B$8:$M$105,MATCH(A6484,'[1]Center of Mass'!$B$8:$B$105,0),9))^2+(V6484-INDEX('[1]Center of Mass'!$B$8:$M$105,MATCH(A6484,'[1]Center of Mass'!$B$8:$B$105,0),10))^2))</f>
        <v>597.19346761750012</v>
      </c>
    </row>
    <row r="6485" spans="1:25">
      <c r="A6485" s="403" t="s">
        <v>15</v>
      </c>
      <c r="B6485" s="403" t="s">
        <v>889</v>
      </c>
      <c r="C6485" s="403" t="s">
        <v>343</v>
      </c>
      <c r="D6485" s="403" t="s">
        <v>344</v>
      </c>
      <c r="E6485" s="403" t="s">
        <v>1527</v>
      </c>
      <c r="F6485" s="403">
        <v>0</v>
      </c>
      <c r="O6485" s="403" t="s">
        <v>345</v>
      </c>
      <c r="R6485" s="403">
        <v>4</v>
      </c>
      <c r="S6485" s="403">
        <v>1.5166999999999999</v>
      </c>
      <c r="T6485" s="403">
        <v>4.9329999999999998</v>
      </c>
      <c r="U6485" s="403">
        <v>5.25</v>
      </c>
      <c r="V6485" s="403">
        <v>2.9169999999999998</v>
      </c>
      <c r="W6485" s="403">
        <v>-3</v>
      </c>
      <c r="X6485" s="404">
        <v>0.38562999999999997</v>
      </c>
      <c r="Y6485" s="403">
        <f>X6485+(S6485*((U6485-INDEX('[1]Center of Mass'!$B$8:$M$105,MATCH(A6485,'[1]Center of Mass'!$B$8:$B$105,0),9))^2+(V6485-INDEX('[1]Center of Mass'!$B$8:$M$105,MATCH(A6485,'[1]Center of Mass'!$B$8:$B$105,0),10))^2))</f>
        <v>528.9644147775</v>
      </c>
    </row>
    <row r="6486" spans="1:25">
      <c r="A6486" s="403" t="s">
        <v>15</v>
      </c>
      <c r="B6486" s="403" t="s">
        <v>890</v>
      </c>
      <c r="C6486" s="403" t="s">
        <v>343</v>
      </c>
      <c r="D6486" s="403" t="s">
        <v>344</v>
      </c>
      <c r="E6486" s="403" t="s">
        <v>1527</v>
      </c>
      <c r="F6486" s="403">
        <v>0</v>
      </c>
      <c r="O6486" s="403" t="s">
        <v>345</v>
      </c>
      <c r="R6486" s="403">
        <v>4</v>
      </c>
      <c r="S6486" s="403">
        <v>1.5166999999999999</v>
      </c>
      <c r="T6486" s="403">
        <v>4.9329999999999998</v>
      </c>
      <c r="U6486" s="403">
        <v>6.55</v>
      </c>
      <c r="V6486" s="403">
        <v>2.9169999999999998</v>
      </c>
      <c r="W6486" s="403">
        <v>-3</v>
      </c>
      <c r="X6486" s="404">
        <v>0.38562999999999997</v>
      </c>
      <c r="Y6486" s="403">
        <f>X6486+(S6486*((U6486-INDEX('[1]Center of Mass'!$B$8:$M$105,MATCH(A6486,'[1]Center of Mass'!$B$8:$B$105,0),9))^2+(V6486-INDEX('[1]Center of Mass'!$B$8:$M$105,MATCH(A6486,'[1]Center of Mass'!$B$8:$B$105,0),10))^2))</f>
        <v>465.86180793749998</v>
      </c>
    </row>
    <row r="6487" spans="1:25">
      <c r="A6487" s="403" t="s">
        <v>15</v>
      </c>
      <c r="B6487" s="403" t="s">
        <v>459</v>
      </c>
      <c r="C6487" s="403" t="s">
        <v>343</v>
      </c>
      <c r="D6487" s="403" t="s">
        <v>344</v>
      </c>
      <c r="E6487" s="403" t="s">
        <v>1527</v>
      </c>
      <c r="F6487" s="403">
        <v>0</v>
      </c>
      <c r="O6487" s="403" t="s">
        <v>345</v>
      </c>
      <c r="R6487" s="403">
        <v>4</v>
      </c>
      <c r="S6487" s="403">
        <v>1.3416999999999999</v>
      </c>
      <c r="T6487" s="403">
        <v>4.633</v>
      </c>
      <c r="U6487" s="403">
        <v>7.7750000000000004</v>
      </c>
      <c r="V6487" s="403">
        <v>2.9169999999999998</v>
      </c>
      <c r="W6487" s="403">
        <v>-3</v>
      </c>
      <c r="X6487" s="404">
        <v>0.30003999999999997</v>
      </c>
      <c r="Y6487" s="403">
        <f>X6487+(S6487*((U6487-INDEX('[1]Center of Mass'!$B$8:$M$105,MATCH(A6487,'[1]Center of Mass'!$B$8:$B$105,0),9))^2+(V6487-INDEX('[1]Center of Mass'!$B$8:$M$105,MATCH(A6487,'[1]Center of Mass'!$B$8:$B$105,0),10))^2))</f>
        <v>363.61744004500002</v>
      </c>
    </row>
    <row r="6488" spans="1:25">
      <c r="A6488" s="403" t="s">
        <v>15</v>
      </c>
      <c r="B6488" s="403" t="s">
        <v>460</v>
      </c>
      <c r="C6488" s="403" t="s">
        <v>343</v>
      </c>
      <c r="D6488" s="403" t="s">
        <v>344</v>
      </c>
      <c r="E6488" s="403" t="s">
        <v>1527</v>
      </c>
      <c r="F6488" s="403">
        <v>0</v>
      </c>
      <c r="O6488" s="403" t="s">
        <v>345</v>
      </c>
      <c r="R6488" s="403">
        <v>4</v>
      </c>
      <c r="S6488" s="403">
        <v>1.3416999999999999</v>
      </c>
      <c r="T6488" s="403">
        <v>4.633</v>
      </c>
      <c r="U6488" s="403">
        <v>8.9250000000000007</v>
      </c>
      <c r="V6488" s="403">
        <v>2.9169999999999998</v>
      </c>
      <c r="W6488" s="403">
        <v>-3</v>
      </c>
      <c r="X6488" s="404">
        <v>0.30003999999999997</v>
      </c>
      <c r="Y6488" s="403">
        <f>X6488+(S6488*((U6488-INDEX('[1]Center of Mass'!$B$8:$M$105,MATCH(A6488,'[1]Center of Mass'!$B$8:$B$105,0),9))^2+(V6488-INDEX('[1]Center of Mass'!$B$8:$M$105,MATCH(A6488,'[1]Center of Mass'!$B$8:$B$105,0),10))^2))</f>
        <v>321.79718772500001</v>
      </c>
    </row>
    <row r="6489" spans="1:25">
      <c r="A6489" s="403" t="s">
        <v>15</v>
      </c>
      <c r="B6489" s="403" t="s">
        <v>461</v>
      </c>
      <c r="C6489" s="403" t="s">
        <v>343</v>
      </c>
      <c r="D6489" s="403" t="s">
        <v>344</v>
      </c>
      <c r="E6489" s="403" t="s">
        <v>1527</v>
      </c>
      <c r="F6489" s="403">
        <v>0</v>
      </c>
      <c r="O6489" s="403" t="s">
        <v>345</v>
      </c>
      <c r="R6489" s="403">
        <v>4</v>
      </c>
      <c r="S6489" s="403">
        <v>1.8619000000000001</v>
      </c>
      <c r="T6489" s="403">
        <v>5.5250000000000004</v>
      </c>
      <c r="U6489" s="403">
        <v>10.298</v>
      </c>
      <c r="V6489" s="403">
        <v>2.9169999999999998</v>
      </c>
      <c r="W6489" s="403">
        <v>-3</v>
      </c>
      <c r="X6489" s="404">
        <v>0.60636999999999996</v>
      </c>
      <c r="Y6489" s="403">
        <f>X6489+(S6489*((U6489-INDEX('[1]Center of Mass'!$B$8:$M$105,MATCH(A6489,'[1]Center of Mass'!$B$8:$B$105,0),9))^2+(V6489-INDEX('[1]Center of Mass'!$B$8:$M$105,MATCH(A6489,'[1]Center of Mass'!$B$8:$B$105,0),10))^2))</f>
        <v>383.91486094030012</v>
      </c>
    </row>
    <row r="6490" spans="1:25">
      <c r="A6490" s="403" t="s">
        <v>15</v>
      </c>
      <c r="B6490" s="403" t="s">
        <v>462</v>
      </c>
      <c r="C6490" s="403" t="s">
        <v>343</v>
      </c>
      <c r="D6490" s="403" t="s">
        <v>344</v>
      </c>
      <c r="E6490" s="403" t="s">
        <v>1527</v>
      </c>
      <c r="F6490" s="403">
        <v>0</v>
      </c>
      <c r="O6490" s="403" t="s">
        <v>345</v>
      </c>
      <c r="R6490" s="403">
        <v>4</v>
      </c>
      <c r="S6490" s="403">
        <v>1.8714</v>
      </c>
      <c r="T6490" s="403">
        <v>5.5410000000000004</v>
      </c>
      <c r="U6490" s="403">
        <v>11.898</v>
      </c>
      <c r="V6490" s="403">
        <v>2.9169999999999998</v>
      </c>
      <c r="W6490" s="403">
        <v>-3</v>
      </c>
      <c r="X6490" s="404">
        <v>0.61355000000000004</v>
      </c>
      <c r="Y6490" s="403">
        <f>X6490+(S6490*((U6490-INDEX('[1]Center of Mass'!$B$8:$M$105,MATCH(A6490,'[1]Center of Mass'!$B$8:$B$105,0),9))^2+(V6490-INDEX('[1]Center of Mass'!$B$8:$M$105,MATCH(A6490,'[1]Center of Mass'!$B$8:$B$105,0),10))^2))</f>
        <v>321.17826362180006</v>
      </c>
    </row>
    <row r="6491" spans="1:25">
      <c r="A6491" s="403" t="s">
        <v>15</v>
      </c>
      <c r="B6491" s="403" t="s">
        <v>645</v>
      </c>
      <c r="C6491" s="403" t="s">
        <v>343</v>
      </c>
      <c r="D6491" s="403" t="s">
        <v>344</v>
      </c>
      <c r="E6491" s="403" t="s">
        <v>1527</v>
      </c>
      <c r="F6491" s="403">
        <v>0</v>
      </c>
      <c r="O6491" s="403" t="s">
        <v>345</v>
      </c>
      <c r="R6491" s="403">
        <v>4</v>
      </c>
      <c r="S6491" s="403">
        <v>1.2869999999999999</v>
      </c>
      <c r="T6491" s="403">
        <v>4.54</v>
      </c>
      <c r="U6491" s="403">
        <v>13.252000000000001</v>
      </c>
      <c r="V6491" s="403">
        <v>2.9169999999999998</v>
      </c>
      <c r="W6491" s="403">
        <v>-3</v>
      </c>
      <c r="X6491" s="404">
        <v>0.27650999999999998</v>
      </c>
      <c r="Y6491" s="403">
        <f>X6491+(S6491*((U6491-INDEX('[1]Center of Mass'!$B$8:$M$105,MATCH(A6491,'[1]Center of Mass'!$B$8:$B$105,0),9))^2+(V6491-INDEX('[1]Center of Mass'!$B$8:$M$105,MATCH(A6491,'[1]Center of Mass'!$B$8:$B$105,0),10))^2))</f>
        <v>188.22898742699999</v>
      </c>
    </row>
    <row r="6492" spans="1:25">
      <c r="A6492" s="403" t="s">
        <v>15</v>
      </c>
      <c r="B6492" s="403" t="s">
        <v>646</v>
      </c>
      <c r="C6492" s="403" t="s">
        <v>343</v>
      </c>
      <c r="D6492" s="403" t="s">
        <v>344</v>
      </c>
      <c r="E6492" s="403" t="s">
        <v>1527</v>
      </c>
      <c r="F6492" s="403">
        <v>0</v>
      </c>
      <c r="O6492" s="403" t="s">
        <v>345</v>
      </c>
      <c r="R6492" s="403">
        <v>4</v>
      </c>
      <c r="S6492" s="403">
        <v>1.2869999999999999</v>
      </c>
      <c r="T6492" s="403">
        <v>4.54</v>
      </c>
      <c r="U6492" s="403">
        <v>14.355</v>
      </c>
      <c r="V6492" s="403">
        <v>2.9169999999999998</v>
      </c>
      <c r="W6492" s="403">
        <v>-3</v>
      </c>
      <c r="X6492" s="404">
        <v>0.27650999999999998</v>
      </c>
      <c r="Y6492" s="403">
        <f>X6492+(S6492*((U6492-INDEX('[1]Center of Mass'!$B$8:$M$105,MATCH(A6492,'[1]Center of Mass'!$B$8:$B$105,0),9))^2+(V6492-INDEX('[1]Center of Mass'!$B$8:$M$105,MATCH(A6492,'[1]Center of Mass'!$B$8:$B$105,0),10))^2))</f>
        <v>165.23635791000001</v>
      </c>
    </row>
    <row r="6493" spans="1:25">
      <c r="A6493" s="403" t="s">
        <v>15</v>
      </c>
      <c r="B6493" s="403" t="s">
        <v>647</v>
      </c>
      <c r="C6493" s="403" t="s">
        <v>343</v>
      </c>
      <c r="D6493" s="403" t="s">
        <v>344</v>
      </c>
      <c r="E6493" s="403" t="s">
        <v>1527</v>
      </c>
      <c r="F6493" s="403">
        <v>0</v>
      </c>
      <c r="O6493" s="403" t="s">
        <v>345</v>
      </c>
      <c r="R6493" s="403">
        <v>4</v>
      </c>
      <c r="S6493" s="403">
        <v>1.2869999999999999</v>
      </c>
      <c r="T6493" s="403">
        <v>4.54</v>
      </c>
      <c r="U6493" s="403">
        <v>15.458</v>
      </c>
      <c r="V6493" s="403">
        <v>2.9169999999999998</v>
      </c>
      <c r="W6493" s="403">
        <v>-3</v>
      </c>
      <c r="X6493" s="404">
        <v>0.27650999999999998</v>
      </c>
      <c r="Y6493" s="403">
        <f>X6493+(S6493*((U6493-INDEX('[1]Center of Mass'!$B$8:$M$105,MATCH(A6493,'[1]Center of Mass'!$B$8:$B$105,0),9))^2+(V6493-INDEX('[1]Center of Mass'!$B$8:$M$105,MATCH(A6493,'[1]Center of Mass'!$B$8:$B$105,0),10))^2))</f>
        <v>145.37527995900001</v>
      </c>
    </row>
    <row r="6494" spans="1:25">
      <c r="A6494" s="403" t="s">
        <v>15</v>
      </c>
      <c r="B6494" s="403" t="s">
        <v>648</v>
      </c>
      <c r="C6494" s="403" t="s">
        <v>343</v>
      </c>
      <c r="D6494" s="403" t="s">
        <v>344</v>
      </c>
      <c r="E6494" s="403" t="s">
        <v>1527</v>
      </c>
      <c r="F6494" s="403">
        <v>0</v>
      </c>
      <c r="O6494" s="403" t="s">
        <v>345</v>
      </c>
      <c r="R6494" s="403">
        <v>4</v>
      </c>
      <c r="S6494" s="403">
        <v>1.3889</v>
      </c>
      <c r="T6494" s="403">
        <v>4.7140000000000004</v>
      </c>
      <c r="U6494" s="403">
        <v>16.605</v>
      </c>
      <c r="V6494" s="403">
        <v>2.9169999999999998</v>
      </c>
      <c r="W6494" s="403">
        <v>-3</v>
      </c>
      <c r="X6494" s="404">
        <v>0.32157999999999998</v>
      </c>
      <c r="Y6494" s="403">
        <f>X6494+(S6494*((U6494-INDEX('[1]Center of Mass'!$B$8:$M$105,MATCH(A6494,'[1]Center of Mass'!$B$8:$B$105,0),9))^2+(V6494-INDEX('[1]Center of Mass'!$B$8:$M$105,MATCH(A6494,'[1]Center of Mass'!$B$8:$B$105,0),10))^2))</f>
        <v>138.20453027700003</v>
      </c>
    </row>
    <row r="6495" spans="1:25">
      <c r="A6495" s="403" t="s">
        <v>15</v>
      </c>
      <c r="B6495" s="403" t="s">
        <v>649</v>
      </c>
      <c r="C6495" s="403" t="s">
        <v>343</v>
      </c>
      <c r="D6495" s="403" t="s">
        <v>344</v>
      </c>
      <c r="E6495" s="403" t="s">
        <v>1527</v>
      </c>
      <c r="F6495" s="403">
        <v>0</v>
      </c>
      <c r="O6495" s="403" t="s">
        <v>345</v>
      </c>
      <c r="R6495" s="403">
        <v>4</v>
      </c>
      <c r="S6495" s="403">
        <v>0.7</v>
      </c>
      <c r="T6495" s="403">
        <v>3.5329999999999999</v>
      </c>
      <c r="U6495" s="403">
        <v>17.5</v>
      </c>
      <c r="V6495" s="403">
        <v>2.9169999999999998</v>
      </c>
      <c r="W6495" s="403">
        <v>-3</v>
      </c>
      <c r="X6495" s="404">
        <v>0.1004</v>
      </c>
      <c r="Y6495" s="403">
        <f>X6495+(S6495*((U6495-INDEX('[1]Center of Mass'!$B$8:$M$105,MATCH(A6495,'[1]Center of Mass'!$B$8:$B$105,0),9))^2+(V6495-INDEX('[1]Center of Mass'!$B$8:$M$105,MATCH(A6495,'[1]Center of Mass'!$B$8:$B$105,0),10))^2))</f>
        <v>63.516427500000006</v>
      </c>
    </row>
    <row r="6496" spans="1:25">
      <c r="A6496" s="403" t="s">
        <v>15</v>
      </c>
      <c r="B6496" s="403" t="s">
        <v>650</v>
      </c>
      <c r="C6496" s="403" t="s">
        <v>343</v>
      </c>
      <c r="D6496" s="403" t="s">
        <v>344</v>
      </c>
      <c r="E6496" s="403" t="s">
        <v>1527</v>
      </c>
      <c r="F6496" s="403">
        <v>0</v>
      </c>
      <c r="O6496" s="403" t="s">
        <v>345</v>
      </c>
      <c r="R6496" s="403">
        <v>4</v>
      </c>
      <c r="S6496" s="403">
        <v>1.7625999999999999</v>
      </c>
      <c r="T6496" s="403">
        <v>5.32</v>
      </c>
      <c r="U6496" s="403">
        <v>0.625</v>
      </c>
      <c r="V6496" s="403">
        <v>4.2050000000000001</v>
      </c>
      <c r="W6496" s="403">
        <v>-3</v>
      </c>
      <c r="X6496" s="404">
        <v>0.52153000000000005</v>
      </c>
      <c r="Y6496" s="403">
        <f>X6496+(S6496*((U6496-INDEX('[1]Center of Mass'!$B$8:$M$105,MATCH(A6496,'[1]Center of Mass'!$B$8:$B$105,0),9))^2+(V6496-INDEX('[1]Center of Mass'!$B$8:$M$105,MATCH(A6496,'[1]Center of Mass'!$B$8:$B$105,0),10))^2))</f>
        <v>888.60318637800003</v>
      </c>
    </row>
    <row r="6497" spans="1:25">
      <c r="A6497" s="403" t="s">
        <v>15</v>
      </c>
      <c r="B6497" s="403" t="s">
        <v>651</v>
      </c>
      <c r="C6497" s="403" t="s">
        <v>343</v>
      </c>
      <c r="D6497" s="403" t="s">
        <v>344</v>
      </c>
      <c r="E6497" s="403" t="s">
        <v>1527</v>
      </c>
      <c r="F6497" s="403">
        <v>0</v>
      </c>
      <c r="O6497" s="403" t="s">
        <v>345</v>
      </c>
      <c r="R6497" s="403">
        <v>4</v>
      </c>
      <c r="S6497" s="403">
        <v>1.4453</v>
      </c>
      <c r="T6497" s="403">
        <v>4.87</v>
      </c>
      <c r="U6497" s="403">
        <v>1.7629999999999999</v>
      </c>
      <c r="V6497" s="403">
        <v>4.2050000000000001</v>
      </c>
      <c r="W6497" s="403">
        <v>-3</v>
      </c>
      <c r="X6497" s="404">
        <v>0.36601</v>
      </c>
      <c r="Y6497" s="403">
        <f>X6497+(S6497*((U6497-INDEX('[1]Center of Mass'!$B$8:$M$105,MATCH(A6497,'[1]Center of Mass'!$B$8:$B$105,0),9))^2+(V6497-INDEX('[1]Center of Mass'!$B$8:$M$105,MATCH(A6497,'[1]Center of Mass'!$B$8:$B$105,0),10))^2))</f>
        <v>660.45782112660015</v>
      </c>
    </row>
    <row r="6498" spans="1:25">
      <c r="A6498" s="403" t="s">
        <v>15</v>
      </c>
      <c r="B6498" s="403" t="s">
        <v>652</v>
      </c>
      <c r="C6498" s="403" t="s">
        <v>343</v>
      </c>
      <c r="D6498" s="403" t="s">
        <v>344</v>
      </c>
      <c r="E6498" s="403" t="s">
        <v>1527</v>
      </c>
      <c r="F6498" s="403">
        <v>0</v>
      </c>
      <c r="O6498" s="403" t="s">
        <v>345</v>
      </c>
      <c r="R6498" s="403">
        <v>4</v>
      </c>
      <c r="S6498" s="403">
        <v>1.4453</v>
      </c>
      <c r="T6498" s="403">
        <v>4.87</v>
      </c>
      <c r="U6498" s="403">
        <v>2.7879999999999998</v>
      </c>
      <c r="V6498" s="403">
        <v>4.2050000000000001</v>
      </c>
      <c r="W6498" s="403">
        <v>-3</v>
      </c>
      <c r="X6498" s="404">
        <v>0.36601</v>
      </c>
      <c r="Y6498" s="403">
        <f>X6498+(S6498*((U6498-INDEX('[1]Center of Mass'!$B$8:$M$105,MATCH(A6498,'[1]Center of Mass'!$B$8:$B$105,0),9))^2+(V6498-INDEX('[1]Center of Mass'!$B$8:$M$105,MATCH(A6498,'[1]Center of Mass'!$B$8:$B$105,0),10))^2))</f>
        <v>602.30715120410002</v>
      </c>
    </row>
    <row r="6499" spans="1:25">
      <c r="A6499" s="403" t="s">
        <v>15</v>
      </c>
      <c r="B6499" s="403" t="s">
        <v>653</v>
      </c>
      <c r="C6499" s="403" t="s">
        <v>343</v>
      </c>
      <c r="D6499" s="403" t="s">
        <v>344</v>
      </c>
      <c r="E6499" s="403" t="s">
        <v>1527</v>
      </c>
      <c r="F6499" s="403">
        <v>0</v>
      </c>
      <c r="O6499" s="403" t="s">
        <v>345</v>
      </c>
      <c r="R6499" s="403">
        <v>4</v>
      </c>
      <c r="S6499" s="403">
        <v>1.8331</v>
      </c>
      <c r="T6499" s="403">
        <v>5.42</v>
      </c>
      <c r="U6499" s="403">
        <v>3.95</v>
      </c>
      <c r="V6499" s="403">
        <v>4.2050000000000001</v>
      </c>
      <c r="W6499" s="403">
        <v>-3</v>
      </c>
      <c r="X6499" s="404">
        <v>0.56186999999999998</v>
      </c>
      <c r="Y6499" s="403">
        <f>X6499+(S6499*((U6499-INDEX('[1]Center of Mass'!$B$8:$M$105,MATCH(A6499,'[1]Center of Mass'!$B$8:$B$105,0),9))^2+(V6499-INDEX('[1]Center of Mass'!$B$8:$M$105,MATCH(A6499,'[1]Center of Mass'!$B$8:$B$105,0),10))^2))</f>
        <v>685.06176657550009</v>
      </c>
    </row>
    <row r="6500" spans="1:25">
      <c r="A6500" s="403" t="s">
        <v>15</v>
      </c>
      <c r="B6500" s="403" t="s">
        <v>654</v>
      </c>
      <c r="C6500" s="403" t="s">
        <v>343</v>
      </c>
      <c r="D6500" s="403" t="s">
        <v>344</v>
      </c>
      <c r="E6500" s="403" t="s">
        <v>1527</v>
      </c>
      <c r="F6500" s="403">
        <v>0</v>
      </c>
      <c r="O6500" s="403" t="s">
        <v>345</v>
      </c>
      <c r="R6500" s="403">
        <v>4</v>
      </c>
      <c r="S6500" s="403">
        <v>1.8331</v>
      </c>
      <c r="T6500" s="403">
        <v>5.42</v>
      </c>
      <c r="U6500" s="403">
        <v>5.25</v>
      </c>
      <c r="V6500" s="403">
        <v>4.2050000000000001</v>
      </c>
      <c r="W6500" s="403">
        <v>-3</v>
      </c>
      <c r="X6500" s="404">
        <v>0.56186999999999998</v>
      </c>
      <c r="Y6500" s="403">
        <f>X6500+(S6500*((U6500-INDEX('[1]Center of Mass'!$B$8:$M$105,MATCH(A6500,'[1]Center of Mass'!$B$8:$B$105,0),9))^2+(V6500-INDEX('[1]Center of Mass'!$B$8:$M$105,MATCH(A6500,'[1]Center of Mass'!$B$8:$B$105,0),10))^2))</f>
        <v>602.59939645550003</v>
      </c>
    </row>
    <row r="6501" spans="1:25">
      <c r="A6501" s="403" t="s">
        <v>15</v>
      </c>
      <c r="B6501" s="403" t="s">
        <v>655</v>
      </c>
      <c r="C6501" s="403" t="s">
        <v>343</v>
      </c>
      <c r="D6501" s="403" t="s">
        <v>344</v>
      </c>
      <c r="E6501" s="403" t="s">
        <v>1527</v>
      </c>
      <c r="F6501" s="403">
        <v>0</v>
      </c>
      <c r="O6501" s="403" t="s">
        <v>345</v>
      </c>
      <c r="R6501" s="403">
        <v>4</v>
      </c>
      <c r="S6501" s="403">
        <v>1.8331</v>
      </c>
      <c r="T6501" s="403">
        <v>5.42</v>
      </c>
      <c r="U6501" s="403">
        <v>6.55</v>
      </c>
      <c r="V6501" s="403">
        <v>4.2050000000000001</v>
      </c>
      <c r="W6501" s="403">
        <v>-3</v>
      </c>
      <c r="X6501" s="404">
        <v>0.56186999999999998</v>
      </c>
      <c r="Y6501" s="403">
        <f>X6501+(S6501*((U6501-INDEX('[1]Center of Mass'!$B$8:$M$105,MATCH(A6501,'[1]Center of Mass'!$B$8:$B$105,0),9))^2+(V6501-INDEX('[1]Center of Mass'!$B$8:$M$105,MATCH(A6501,'[1]Center of Mass'!$B$8:$B$105,0),10))^2))</f>
        <v>526.33290433550007</v>
      </c>
    </row>
    <row r="6502" spans="1:25">
      <c r="A6502" s="403" t="s">
        <v>15</v>
      </c>
      <c r="B6502" s="403" t="s">
        <v>656</v>
      </c>
      <c r="C6502" s="403" t="s">
        <v>343</v>
      </c>
      <c r="D6502" s="403" t="s">
        <v>344</v>
      </c>
      <c r="E6502" s="403" t="s">
        <v>1527</v>
      </c>
      <c r="F6502" s="403">
        <v>0</v>
      </c>
      <c r="O6502" s="403" t="s">
        <v>345</v>
      </c>
      <c r="R6502" s="403">
        <v>4</v>
      </c>
      <c r="S6502" s="403">
        <v>1.6215999999999999</v>
      </c>
      <c r="T6502" s="403">
        <v>5.12</v>
      </c>
      <c r="U6502" s="403">
        <v>7.7750000000000004</v>
      </c>
      <c r="V6502" s="403">
        <v>4.2050000000000001</v>
      </c>
      <c r="W6502" s="403">
        <v>-3</v>
      </c>
      <c r="X6502" s="404">
        <v>0.44738</v>
      </c>
      <c r="Y6502" s="403">
        <f>X6502+(S6502*((U6502-INDEX('[1]Center of Mass'!$B$8:$M$105,MATCH(A6502,'[1]Center of Mass'!$B$8:$B$105,0),9))^2+(V6502-INDEX('[1]Center of Mass'!$B$8:$M$105,MATCH(A6502,'[1]Center of Mass'!$B$8:$B$105,0),10))^2))</f>
        <v>406.996980888</v>
      </c>
    </row>
    <row r="6503" spans="1:25">
      <c r="A6503" s="403" t="s">
        <v>15</v>
      </c>
      <c r="B6503" s="403" t="s">
        <v>657</v>
      </c>
      <c r="C6503" s="403" t="s">
        <v>343</v>
      </c>
      <c r="D6503" s="403" t="s">
        <v>344</v>
      </c>
      <c r="E6503" s="403" t="s">
        <v>1527</v>
      </c>
      <c r="F6503" s="403">
        <v>0</v>
      </c>
      <c r="O6503" s="403" t="s">
        <v>345</v>
      </c>
      <c r="R6503" s="403">
        <v>4</v>
      </c>
      <c r="S6503" s="403">
        <v>1.6215999999999999</v>
      </c>
      <c r="T6503" s="403">
        <v>5.12</v>
      </c>
      <c r="U6503" s="403">
        <v>8.9250000000000007</v>
      </c>
      <c r="V6503" s="403">
        <v>4.2050000000000001</v>
      </c>
      <c r="W6503" s="403">
        <v>-3</v>
      </c>
      <c r="X6503" s="404">
        <v>0.44738</v>
      </c>
      <c r="Y6503" s="403">
        <f>X6503+(S6503*((U6503-INDEX('[1]Center of Mass'!$B$8:$M$105,MATCH(A6503,'[1]Center of Mass'!$B$8:$B$105,0),9))^2+(V6503-INDEX('[1]Center of Mass'!$B$8:$M$105,MATCH(A6503,'[1]Center of Mass'!$B$8:$B$105,0),10))^2))</f>
        <v>356.45235752799999</v>
      </c>
    </row>
    <row r="6504" spans="1:25">
      <c r="A6504" s="403" t="s">
        <v>15</v>
      </c>
      <c r="B6504" s="403" t="s">
        <v>463</v>
      </c>
      <c r="C6504" s="403" t="s">
        <v>343</v>
      </c>
      <c r="D6504" s="403" t="s">
        <v>344</v>
      </c>
      <c r="E6504" s="403" t="s">
        <v>1527</v>
      </c>
      <c r="F6504" s="403">
        <v>0</v>
      </c>
      <c r="O6504" s="403" t="s">
        <v>345</v>
      </c>
      <c r="R6504" s="403">
        <v>4</v>
      </c>
      <c r="S6504" s="403">
        <v>2.2503000000000002</v>
      </c>
      <c r="T6504" s="403">
        <v>6.0119999999999996</v>
      </c>
      <c r="U6504" s="403">
        <v>10.298</v>
      </c>
      <c r="V6504" s="403">
        <v>4.2050000000000001</v>
      </c>
      <c r="W6504" s="403">
        <v>-3</v>
      </c>
      <c r="X6504" s="404">
        <v>0.85046999999999995</v>
      </c>
      <c r="Y6504" s="403">
        <f>X6504+(S6504*((U6504-INDEX('[1]Center of Mass'!$B$8:$M$105,MATCH(A6504,'[1]Center of Mass'!$B$8:$B$105,0),9))^2+(V6504-INDEX('[1]Center of Mass'!$B$8:$M$105,MATCH(A6504,'[1]Center of Mass'!$B$8:$B$105,0),10))^2))</f>
        <v>418.93284513510008</v>
      </c>
    </row>
    <row r="6505" spans="1:25">
      <c r="A6505" s="403" t="s">
        <v>15</v>
      </c>
      <c r="B6505" s="403" t="s">
        <v>464</v>
      </c>
      <c r="C6505" s="403" t="s">
        <v>343</v>
      </c>
      <c r="D6505" s="403" t="s">
        <v>344</v>
      </c>
      <c r="E6505" s="403" t="s">
        <v>1527</v>
      </c>
      <c r="F6505" s="403">
        <v>0</v>
      </c>
      <c r="O6505" s="403" t="s">
        <v>345</v>
      </c>
      <c r="R6505" s="403">
        <v>4</v>
      </c>
      <c r="S6505" s="403">
        <v>2.2618</v>
      </c>
      <c r="T6505" s="403">
        <v>6.0279999999999996</v>
      </c>
      <c r="U6505" s="403">
        <v>11.898</v>
      </c>
      <c r="V6505" s="403">
        <v>4.2050000000000001</v>
      </c>
      <c r="W6505" s="403">
        <v>-3</v>
      </c>
      <c r="X6505" s="404">
        <v>0.85975000000000001</v>
      </c>
      <c r="Y6505" s="403">
        <f>X6505+(S6505*((U6505-INDEX('[1]Center of Mass'!$B$8:$M$105,MATCH(A6505,'[1]Center of Mass'!$B$8:$B$105,0),9))^2+(V6505-INDEX('[1]Center of Mass'!$B$8:$M$105,MATCH(A6505,'[1]Center of Mass'!$B$8:$B$105,0),10))^2))</f>
        <v>342.88194669060005</v>
      </c>
    </row>
    <row r="6506" spans="1:25">
      <c r="A6506" s="403" t="s">
        <v>15</v>
      </c>
      <c r="B6506" s="403" t="s">
        <v>465</v>
      </c>
      <c r="C6506" s="403" t="s">
        <v>343</v>
      </c>
      <c r="D6506" s="403" t="s">
        <v>344</v>
      </c>
      <c r="E6506" s="403" t="s">
        <v>1527</v>
      </c>
      <c r="F6506" s="403">
        <v>0</v>
      </c>
      <c r="O6506" s="403" t="s">
        <v>345</v>
      </c>
      <c r="R6506" s="403">
        <v>4</v>
      </c>
      <c r="S6506" s="403">
        <v>1.5555000000000001</v>
      </c>
      <c r="T6506" s="403">
        <v>5.0259999999999998</v>
      </c>
      <c r="U6506" s="403">
        <v>13.252000000000001</v>
      </c>
      <c r="V6506" s="403">
        <v>4.2050000000000001</v>
      </c>
      <c r="W6506" s="403">
        <v>-3</v>
      </c>
      <c r="X6506" s="404">
        <v>0.41548000000000002</v>
      </c>
      <c r="Y6506" s="403">
        <f>X6506+(S6506*((U6506-INDEX('[1]Center of Mass'!$B$8:$M$105,MATCH(A6506,'[1]Center of Mass'!$B$8:$B$105,0),9))^2+(V6506-INDEX('[1]Center of Mass'!$B$8:$M$105,MATCH(A6506,'[1]Center of Mass'!$B$8:$B$105,0),10))^2))</f>
        <v>196.34517270550003</v>
      </c>
    </row>
    <row r="6507" spans="1:25">
      <c r="A6507" s="403" t="s">
        <v>15</v>
      </c>
      <c r="B6507" s="403" t="s">
        <v>466</v>
      </c>
      <c r="C6507" s="403" t="s">
        <v>343</v>
      </c>
      <c r="D6507" s="403" t="s">
        <v>344</v>
      </c>
      <c r="E6507" s="403" t="s">
        <v>1527</v>
      </c>
      <c r="F6507" s="403">
        <v>0</v>
      </c>
      <c r="O6507" s="403" t="s">
        <v>345</v>
      </c>
      <c r="R6507" s="403">
        <v>4</v>
      </c>
      <c r="S6507" s="403">
        <v>1.5555000000000001</v>
      </c>
      <c r="T6507" s="403">
        <v>5.0259999999999998</v>
      </c>
      <c r="U6507" s="403">
        <v>14.355</v>
      </c>
      <c r="V6507" s="403">
        <v>4.2050000000000001</v>
      </c>
      <c r="W6507" s="403">
        <v>-3</v>
      </c>
      <c r="X6507" s="404">
        <v>0.41548000000000002</v>
      </c>
      <c r="Y6507" s="403">
        <f>X6507+(S6507*((U6507-INDEX('[1]Center of Mass'!$B$8:$M$105,MATCH(A6507,'[1]Center of Mass'!$B$8:$B$105,0),9))^2+(V6507-INDEX('[1]Center of Mass'!$B$8:$M$105,MATCH(A6507,'[1]Center of Mass'!$B$8:$B$105,0),10))^2))</f>
        <v>168.55571255500001</v>
      </c>
    </row>
    <row r="6508" spans="1:25">
      <c r="A6508" s="403" t="s">
        <v>15</v>
      </c>
      <c r="B6508" s="403" t="s">
        <v>467</v>
      </c>
      <c r="C6508" s="403" t="s">
        <v>343</v>
      </c>
      <c r="D6508" s="403" t="s">
        <v>344</v>
      </c>
      <c r="E6508" s="403" t="s">
        <v>1527</v>
      </c>
      <c r="F6508" s="403">
        <v>0</v>
      </c>
      <c r="O6508" s="403" t="s">
        <v>345</v>
      </c>
      <c r="R6508" s="403">
        <v>4</v>
      </c>
      <c r="S6508" s="403">
        <v>1.5555000000000001</v>
      </c>
      <c r="T6508" s="403">
        <v>5.0259999999999998</v>
      </c>
      <c r="U6508" s="403">
        <v>15.458</v>
      </c>
      <c r="V6508" s="403">
        <v>4.2050000000000001</v>
      </c>
      <c r="W6508" s="403">
        <v>-3</v>
      </c>
      <c r="X6508" s="404">
        <v>0.41548000000000002</v>
      </c>
      <c r="Y6508" s="403">
        <f>X6508+(S6508*((U6508-INDEX('[1]Center of Mass'!$B$8:$M$105,MATCH(A6508,'[1]Center of Mass'!$B$8:$B$105,0),9))^2+(V6508-INDEX('[1]Center of Mass'!$B$8:$M$105,MATCH(A6508,'[1]Center of Mass'!$B$8:$B$105,0),10))^2))</f>
        <v>144.55112300350004</v>
      </c>
    </row>
    <row r="6509" spans="1:25">
      <c r="A6509" s="403" t="s">
        <v>15</v>
      </c>
      <c r="B6509" s="403" t="s">
        <v>468</v>
      </c>
      <c r="C6509" s="403" t="s">
        <v>343</v>
      </c>
      <c r="D6509" s="403" t="s">
        <v>344</v>
      </c>
      <c r="E6509" s="403" t="s">
        <v>1527</v>
      </c>
      <c r="F6509" s="403">
        <v>0</v>
      </c>
      <c r="O6509" s="403" t="s">
        <v>345</v>
      </c>
      <c r="R6509" s="403">
        <v>4</v>
      </c>
      <c r="S6509" s="403">
        <v>1.6787000000000001</v>
      </c>
      <c r="T6509" s="403">
        <v>5.2009999999999996</v>
      </c>
      <c r="U6509" s="403">
        <v>16.605</v>
      </c>
      <c r="V6509" s="403">
        <v>4.2050000000000001</v>
      </c>
      <c r="W6509" s="403">
        <v>-3</v>
      </c>
      <c r="X6509" s="404">
        <v>0.47638999999999998</v>
      </c>
      <c r="Y6509" s="403">
        <f>X6509+(S6509*((U6509-INDEX('[1]Center of Mass'!$B$8:$M$105,MATCH(A6509,'[1]Center of Mass'!$B$8:$B$105,0),9))^2+(V6509-INDEX('[1]Center of Mass'!$B$8:$M$105,MATCH(A6509,'[1]Center of Mass'!$B$8:$B$105,0),10))^2))</f>
        <v>133.42105328700001</v>
      </c>
    </row>
    <row r="6510" spans="1:25">
      <c r="A6510" s="403" t="s">
        <v>15</v>
      </c>
      <c r="B6510" s="403" t="s">
        <v>469</v>
      </c>
      <c r="C6510" s="403" t="s">
        <v>343</v>
      </c>
      <c r="D6510" s="403" t="s">
        <v>344</v>
      </c>
      <c r="E6510" s="403" t="s">
        <v>1527</v>
      </c>
      <c r="F6510" s="403">
        <v>0</v>
      </c>
      <c r="O6510" s="403" t="s">
        <v>345</v>
      </c>
      <c r="R6510" s="403">
        <v>4</v>
      </c>
      <c r="S6510" s="403">
        <v>0.84599999999999997</v>
      </c>
      <c r="T6510" s="403">
        <v>4.0199999999999996</v>
      </c>
      <c r="U6510" s="403">
        <v>17.5</v>
      </c>
      <c r="V6510" s="403">
        <v>4.2050000000000001</v>
      </c>
      <c r="W6510" s="403">
        <v>-3</v>
      </c>
      <c r="X6510" s="404">
        <v>0.16556000000000001</v>
      </c>
      <c r="Y6510" s="403">
        <f>X6510+(S6510*((U6510-INDEX('[1]Center of Mass'!$B$8:$M$105,MATCH(A6510,'[1]Center of Mass'!$B$8:$B$105,0),9))^2+(V6510-INDEX('[1]Center of Mass'!$B$8:$M$105,MATCH(A6510,'[1]Center of Mass'!$B$8:$B$105,0),10))^2))</f>
        <v>59.820746630000009</v>
      </c>
    </row>
    <row r="6511" spans="1:25">
      <c r="A6511" s="403" t="s">
        <v>15</v>
      </c>
      <c r="B6511" s="403" t="s">
        <v>658</v>
      </c>
      <c r="C6511" s="403" t="s">
        <v>343</v>
      </c>
      <c r="D6511" s="403" t="s">
        <v>344</v>
      </c>
      <c r="E6511" s="403" t="s">
        <v>1527</v>
      </c>
      <c r="F6511" s="403">
        <v>0</v>
      </c>
      <c r="O6511" s="403" t="s">
        <v>345</v>
      </c>
      <c r="R6511" s="403">
        <v>4</v>
      </c>
      <c r="S6511" s="403">
        <v>1.7625999999999999</v>
      </c>
      <c r="T6511" s="403">
        <v>5.32</v>
      </c>
      <c r="U6511" s="403">
        <v>0.625</v>
      </c>
      <c r="V6511" s="403">
        <v>5.6150000000000002</v>
      </c>
      <c r="W6511" s="403">
        <v>-3</v>
      </c>
      <c r="X6511" s="404">
        <v>0.52153000000000005</v>
      </c>
      <c r="Y6511" s="403">
        <f>X6511+(S6511*((U6511-INDEX('[1]Center of Mass'!$B$8:$M$105,MATCH(A6511,'[1]Center of Mass'!$B$8:$B$105,0),9))^2+(V6511-INDEX('[1]Center of Mass'!$B$8:$M$105,MATCH(A6511,'[1]Center of Mass'!$B$8:$B$105,0),10))^2))</f>
        <v>856.56313710600011</v>
      </c>
    </row>
    <row r="6512" spans="1:25">
      <c r="A6512" s="403" t="s">
        <v>15</v>
      </c>
      <c r="B6512" s="403" t="s">
        <v>659</v>
      </c>
      <c r="C6512" s="403" t="s">
        <v>343</v>
      </c>
      <c r="D6512" s="403" t="s">
        <v>344</v>
      </c>
      <c r="E6512" s="403" t="s">
        <v>1527</v>
      </c>
      <c r="F6512" s="403">
        <v>0</v>
      </c>
      <c r="O6512" s="403" t="s">
        <v>345</v>
      </c>
      <c r="R6512" s="403">
        <v>4</v>
      </c>
      <c r="S6512" s="403">
        <v>1.4453</v>
      </c>
      <c r="T6512" s="403">
        <v>4.87</v>
      </c>
      <c r="U6512" s="403">
        <v>1.7629999999999999</v>
      </c>
      <c r="V6512" s="403">
        <v>5.6150000000000002</v>
      </c>
      <c r="W6512" s="403">
        <v>-3</v>
      </c>
      <c r="X6512" s="404">
        <v>0.36601</v>
      </c>
      <c r="Y6512" s="403">
        <f>X6512+(S6512*((U6512-INDEX('[1]Center of Mass'!$B$8:$M$105,MATCH(A6512,'[1]Center of Mass'!$B$8:$B$105,0),9))^2+(V6512-INDEX('[1]Center of Mass'!$B$8:$M$105,MATCH(A6512,'[1]Center of Mass'!$B$8:$B$105,0),10))^2))</f>
        <v>634.18556241060014</v>
      </c>
    </row>
    <row r="6513" spans="1:25">
      <c r="A6513" s="403" t="s">
        <v>15</v>
      </c>
      <c r="B6513" s="403" t="s">
        <v>660</v>
      </c>
      <c r="C6513" s="403" t="s">
        <v>343</v>
      </c>
      <c r="D6513" s="403" t="s">
        <v>344</v>
      </c>
      <c r="E6513" s="403" t="s">
        <v>1527</v>
      </c>
      <c r="F6513" s="403">
        <v>0</v>
      </c>
      <c r="O6513" s="403" t="s">
        <v>345</v>
      </c>
      <c r="R6513" s="403">
        <v>4</v>
      </c>
      <c r="S6513" s="403">
        <v>1.4453</v>
      </c>
      <c r="T6513" s="403">
        <v>4.87</v>
      </c>
      <c r="U6513" s="403">
        <v>2.7879999999999998</v>
      </c>
      <c r="V6513" s="403">
        <v>5.6150000000000002</v>
      </c>
      <c r="W6513" s="403">
        <v>-3</v>
      </c>
      <c r="X6513" s="404">
        <v>0.36601</v>
      </c>
      <c r="Y6513" s="403">
        <f>X6513+(S6513*((U6513-INDEX('[1]Center of Mass'!$B$8:$M$105,MATCH(A6513,'[1]Center of Mass'!$B$8:$B$105,0),9))^2+(V6513-INDEX('[1]Center of Mass'!$B$8:$M$105,MATCH(A6513,'[1]Center of Mass'!$B$8:$B$105,0),10))^2))</f>
        <v>576.03489248810001</v>
      </c>
    </row>
    <row r="6514" spans="1:25">
      <c r="A6514" s="403" t="s">
        <v>15</v>
      </c>
      <c r="B6514" s="403" t="s">
        <v>661</v>
      </c>
      <c r="C6514" s="403" t="s">
        <v>343</v>
      </c>
      <c r="D6514" s="403" t="s">
        <v>344</v>
      </c>
      <c r="E6514" s="403" t="s">
        <v>1527</v>
      </c>
      <c r="F6514" s="403">
        <v>0</v>
      </c>
      <c r="O6514" s="403" t="s">
        <v>345</v>
      </c>
      <c r="R6514" s="403">
        <v>4</v>
      </c>
      <c r="S6514" s="403">
        <v>1.8331</v>
      </c>
      <c r="T6514" s="403">
        <v>5.42</v>
      </c>
      <c r="U6514" s="403">
        <v>3.95</v>
      </c>
      <c r="V6514" s="403">
        <v>5.6150000000000002</v>
      </c>
      <c r="W6514" s="403">
        <v>-3</v>
      </c>
      <c r="X6514" s="404">
        <v>0.56186999999999998</v>
      </c>
      <c r="Y6514" s="403">
        <f>X6514+(S6514*((U6514-INDEX('[1]Center of Mass'!$B$8:$M$105,MATCH(A6514,'[1]Center of Mass'!$B$8:$B$105,0),9))^2+(V6514-INDEX('[1]Center of Mass'!$B$8:$M$105,MATCH(A6514,'[1]Center of Mass'!$B$8:$B$105,0),10))^2))</f>
        <v>651.74018804350021</v>
      </c>
    </row>
    <row r="6515" spans="1:25">
      <c r="A6515" s="403" t="s">
        <v>15</v>
      </c>
      <c r="B6515" s="403" t="s">
        <v>662</v>
      </c>
      <c r="C6515" s="403" t="s">
        <v>343</v>
      </c>
      <c r="D6515" s="403" t="s">
        <v>344</v>
      </c>
      <c r="E6515" s="403" t="s">
        <v>1527</v>
      </c>
      <c r="F6515" s="403">
        <v>0</v>
      </c>
      <c r="O6515" s="403" t="s">
        <v>345</v>
      </c>
      <c r="R6515" s="403">
        <v>4</v>
      </c>
      <c r="S6515" s="403">
        <v>1.8331</v>
      </c>
      <c r="T6515" s="403">
        <v>5.42</v>
      </c>
      <c r="U6515" s="403">
        <v>5.25</v>
      </c>
      <c r="V6515" s="403">
        <v>5.6150000000000002</v>
      </c>
      <c r="W6515" s="403">
        <v>-3</v>
      </c>
      <c r="X6515" s="404">
        <v>0.56186999999999998</v>
      </c>
      <c r="Y6515" s="403">
        <f>X6515+(S6515*((U6515-INDEX('[1]Center of Mass'!$B$8:$M$105,MATCH(A6515,'[1]Center of Mass'!$B$8:$B$105,0),9))^2+(V6515-INDEX('[1]Center of Mass'!$B$8:$M$105,MATCH(A6515,'[1]Center of Mass'!$B$8:$B$105,0),10))^2))</f>
        <v>569.27781792350004</v>
      </c>
    </row>
    <row r="6516" spans="1:25">
      <c r="A6516" s="403" t="s">
        <v>15</v>
      </c>
      <c r="B6516" s="403" t="s">
        <v>663</v>
      </c>
      <c r="C6516" s="403" t="s">
        <v>343</v>
      </c>
      <c r="D6516" s="403" t="s">
        <v>344</v>
      </c>
      <c r="E6516" s="403" t="s">
        <v>1527</v>
      </c>
      <c r="F6516" s="403">
        <v>0</v>
      </c>
      <c r="O6516" s="403" t="s">
        <v>345</v>
      </c>
      <c r="R6516" s="403">
        <v>4</v>
      </c>
      <c r="S6516" s="403">
        <v>1.8331</v>
      </c>
      <c r="T6516" s="403">
        <v>5.42</v>
      </c>
      <c r="U6516" s="403">
        <v>6.55</v>
      </c>
      <c r="V6516" s="403">
        <v>5.6150000000000002</v>
      </c>
      <c r="W6516" s="403">
        <v>-3</v>
      </c>
      <c r="X6516" s="404">
        <v>0.56186999999999998</v>
      </c>
      <c r="Y6516" s="403">
        <f>X6516+(S6516*((U6516-INDEX('[1]Center of Mass'!$B$8:$M$105,MATCH(A6516,'[1]Center of Mass'!$B$8:$B$105,0),9))^2+(V6516-INDEX('[1]Center of Mass'!$B$8:$M$105,MATCH(A6516,'[1]Center of Mass'!$B$8:$B$105,0),10))^2))</f>
        <v>493.01132580350003</v>
      </c>
    </row>
    <row r="6517" spans="1:25">
      <c r="A6517" s="403" t="s">
        <v>15</v>
      </c>
      <c r="B6517" s="403" t="s">
        <v>664</v>
      </c>
      <c r="C6517" s="403" t="s">
        <v>343</v>
      </c>
      <c r="D6517" s="403" t="s">
        <v>344</v>
      </c>
      <c r="E6517" s="403" t="s">
        <v>1527</v>
      </c>
      <c r="F6517" s="403">
        <v>0</v>
      </c>
      <c r="O6517" s="403" t="s">
        <v>345</v>
      </c>
      <c r="R6517" s="403">
        <v>4</v>
      </c>
      <c r="S6517" s="403">
        <v>1.6215999999999999</v>
      </c>
      <c r="T6517" s="403">
        <v>5.12</v>
      </c>
      <c r="U6517" s="403">
        <v>7.7750000000000004</v>
      </c>
      <c r="V6517" s="403">
        <v>5.6150000000000002</v>
      </c>
      <c r="W6517" s="403">
        <v>-3</v>
      </c>
      <c r="X6517" s="404">
        <v>0.44738</v>
      </c>
      <c r="Y6517" s="403">
        <f>X6517+(S6517*((U6517-INDEX('[1]Center of Mass'!$B$8:$M$105,MATCH(A6517,'[1]Center of Mass'!$B$8:$B$105,0),9))^2+(V6517-INDEX('[1]Center of Mass'!$B$8:$M$105,MATCH(A6517,'[1]Center of Mass'!$B$8:$B$105,0),10))^2))</f>
        <v>377.51999013600005</v>
      </c>
    </row>
    <row r="6518" spans="1:25">
      <c r="A6518" s="403" t="s">
        <v>15</v>
      </c>
      <c r="B6518" s="403" t="s">
        <v>665</v>
      </c>
      <c r="C6518" s="403" t="s">
        <v>343</v>
      </c>
      <c r="D6518" s="403" t="s">
        <v>344</v>
      </c>
      <c r="E6518" s="403" t="s">
        <v>1527</v>
      </c>
      <c r="F6518" s="403">
        <v>0</v>
      </c>
      <c r="O6518" s="403" t="s">
        <v>345</v>
      </c>
      <c r="R6518" s="403">
        <v>4</v>
      </c>
      <c r="S6518" s="403">
        <v>1.6215999999999999</v>
      </c>
      <c r="T6518" s="403">
        <v>5.12</v>
      </c>
      <c r="U6518" s="403">
        <v>8.9250000000000007</v>
      </c>
      <c r="V6518" s="403">
        <v>5.6150000000000002</v>
      </c>
      <c r="W6518" s="403">
        <v>-3</v>
      </c>
      <c r="X6518" s="404">
        <v>0.44738</v>
      </c>
      <c r="Y6518" s="403">
        <f>X6518+(S6518*((U6518-INDEX('[1]Center of Mass'!$B$8:$M$105,MATCH(A6518,'[1]Center of Mass'!$B$8:$B$105,0),9))^2+(V6518-INDEX('[1]Center of Mass'!$B$8:$M$105,MATCH(A6518,'[1]Center of Mass'!$B$8:$B$105,0),10))^2))</f>
        <v>326.97536677600004</v>
      </c>
    </row>
    <row r="6519" spans="1:25">
      <c r="A6519" s="403" t="s">
        <v>15</v>
      </c>
      <c r="B6519" s="403" t="s">
        <v>666</v>
      </c>
      <c r="C6519" s="403" t="s">
        <v>343</v>
      </c>
      <c r="D6519" s="403" t="s">
        <v>344</v>
      </c>
      <c r="E6519" s="403" t="s">
        <v>1527</v>
      </c>
      <c r="F6519" s="403">
        <v>0</v>
      </c>
      <c r="O6519" s="403" t="s">
        <v>345</v>
      </c>
      <c r="R6519" s="403">
        <v>4</v>
      </c>
      <c r="S6519" s="403">
        <v>2.2503000000000002</v>
      </c>
      <c r="T6519" s="403">
        <v>6.0119999999999996</v>
      </c>
      <c r="U6519" s="403">
        <v>10.298</v>
      </c>
      <c r="V6519" s="403">
        <v>5.6150000000000002</v>
      </c>
      <c r="W6519" s="403">
        <v>-3</v>
      </c>
      <c r="X6519" s="404">
        <v>0.85046999999999995</v>
      </c>
      <c r="Y6519" s="403">
        <f>X6519+(S6519*((U6519-INDEX('[1]Center of Mass'!$B$8:$M$105,MATCH(A6519,'[1]Center of Mass'!$B$8:$B$105,0),9))^2+(V6519-INDEX('[1]Center of Mass'!$B$8:$M$105,MATCH(A6519,'[1]Center of Mass'!$B$8:$B$105,0),10))^2))</f>
        <v>378.02752181910006</v>
      </c>
    </row>
    <row r="6520" spans="1:25">
      <c r="A6520" s="403" t="s">
        <v>15</v>
      </c>
      <c r="B6520" s="403" t="s">
        <v>667</v>
      </c>
      <c r="C6520" s="403" t="s">
        <v>343</v>
      </c>
      <c r="D6520" s="403" t="s">
        <v>344</v>
      </c>
      <c r="E6520" s="403" t="s">
        <v>1527</v>
      </c>
      <c r="F6520" s="403">
        <v>0</v>
      </c>
      <c r="O6520" s="403" t="s">
        <v>345</v>
      </c>
      <c r="R6520" s="403">
        <v>4</v>
      </c>
      <c r="S6520" s="403">
        <v>2.2618</v>
      </c>
      <c r="T6520" s="403">
        <v>6.0279999999999996</v>
      </c>
      <c r="U6520" s="403">
        <v>11.898</v>
      </c>
      <c r="V6520" s="403">
        <v>5.6150000000000002</v>
      </c>
      <c r="W6520" s="403">
        <v>-3</v>
      </c>
      <c r="X6520" s="404">
        <v>0.85975000000000001</v>
      </c>
      <c r="Y6520" s="403">
        <f>X6520+(S6520*((U6520-INDEX('[1]Center of Mass'!$B$8:$M$105,MATCH(A6520,'[1]Center of Mass'!$B$8:$B$105,0),9))^2+(V6520-INDEX('[1]Center of Mass'!$B$8:$M$105,MATCH(A6520,'[1]Center of Mass'!$B$8:$B$105,0),10))^2))</f>
        <v>301.76757959460008</v>
      </c>
    </row>
    <row r="6521" spans="1:25">
      <c r="A6521" s="403" t="s">
        <v>15</v>
      </c>
      <c r="B6521" s="403" t="s">
        <v>668</v>
      </c>
      <c r="C6521" s="403" t="s">
        <v>343</v>
      </c>
      <c r="D6521" s="403" t="s">
        <v>344</v>
      </c>
      <c r="E6521" s="403" t="s">
        <v>1527</v>
      </c>
      <c r="F6521" s="403">
        <v>0</v>
      </c>
      <c r="O6521" s="403" t="s">
        <v>345</v>
      </c>
      <c r="R6521" s="403">
        <v>4</v>
      </c>
      <c r="S6521" s="403">
        <v>1.5555000000000001</v>
      </c>
      <c r="T6521" s="403">
        <v>5.0259999999999998</v>
      </c>
      <c r="U6521" s="403">
        <v>13.252000000000001</v>
      </c>
      <c r="V6521" s="403">
        <v>5.6150000000000002</v>
      </c>
      <c r="W6521" s="403">
        <v>-3</v>
      </c>
      <c r="X6521" s="404">
        <v>0.41548000000000002</v>
      </c>
      <c r="Y6521" s="403">
        <f>X6521+(S6521*((U6521-INDEX('[1]Center of Mass'!$B$8:$M$105,MATCH(A6521,'[1]Center of Mass'!$B$8:$B$105,0),9))^2+(V6521-INDEX('[1]Center of Mass'!$B$8:$M$105,MATCH(A6521,'[1]Center of Mass'!$B$8:$B$105,0),10))^2))</f>
        <v>168.06972924550001</v>
      </c>
    </row>
    <row r="6522" spans="1:25">
      <c r="A6522" s="403" t="s">
        <v>15</v>
      </c>
      <c r="B6522" s="403" t="s">
        <v>669</v>
      </c>
      <c r="C6522" s="403" t="s">
        <v>343</v>
      </c>
      <c r="D6522" s="403" t="s">
        <v>344</v>
      </c>
      <c r="E6522" s="403" t="s">
        <v>1527</v>
      </c>
      <c r="F6522" s="403">
        <v>0</v>
      </c>
      <c r="O6522" s="403" t="s">
        <v>345</v>
      </c>
      <c r="R6522" s="403">
        <v>4</v>
      </c>
      <c r="S6522" s="403">
        <v>1.5555000000000001</v>
      </c>
      <c r="T6522" s="403">
        <v>5.0259999999999998</v>
      </c>
      <c r="U6522" s="403">
        <v>14.355</v>
      </c>
      <c r="V6522" s="403">
        <v>5.6150000000000002</v>
      </c>
      <c r="W6522" s="403">
        <v>-3</v>
      </c>
      <c r="X6522" s="404">
        <v>0.41548000000000002</v>
      </c>
      <c r="Y6522" s="403">
        <f>X6522+(S6522*((U6522-INDEX('[1]Center of Mass'!$B$8:$M$105,MATCH(A6522,'[1]Center of Mass'!$B$8:$B$105,0),9))^2+(V6522-INDEX('[1]Center of Mass'!$B$8:$M$105,MATCH(A6522,'[1]Center of Mass'!$B$8:$B$105,0),10))^2))</f>
        <v>140.28026909500002</v>
      </c>
    </row>
    <row r="6523" spans="1:25">
      <c r="A6523" s="403" t="s">
        <v>15</v>
      </c>
      <c r="B6523" s="403" t="s">
        <v>670</v>
      </c>
      <c r="C6523" s="403" t="s">
        <v>343</v>
      </c>
      <c r="D6523" s="403" t="s">
        <v>344</v>
      </c>
      <c r="E6523" s="403" t="s">
        <v>1527</v>
      </c>
      <c r="F6523" s="403">
        <v>0</v>
      </c>
      <c r="O6523" s="403" t="s">
        <v>345</v>
      </c>
      <c r="R6523" s="403">
        <v>4</v>
      </c>
      <c r="S6523" s="403">
        <v>1.5555000000000001</v>
      </c>
      <c r="T6523" s="403">
        <v>5.0259999999999998</v>
      </c>
      <c r="U6523" s="403">
        <v>15.458</v>
      </c>
      <c r="V6523" s="403">
        <v>5.6150000000000002</v>
      </c>
      <c r="W6523" s="403">
        <v>-3</v>
      </c>
      <c r="X6523" s="404">
        <v>0.41548000000000002</v>
      </c>
      <c r="Y6523" s="403">
        <f>X6523+(S6523*((U6523-INDEX('[1]Center of Mass'!$B$8:$M$105,MATCH(A6523,'[1]Center of Mass'!$B$8:$B$105,0),9))^2+(V6523-INDEX('[1]Center of Mass'!$B$8:$M$105,MATCH(A6523,'[1]Center of Mass'!$B$8:$B$105,0),10))^2))</f>
        <v>116.27567954350002</v>
      </c>
    </row>
    <row r="6524" spans="1:25">
      <c r="A6524" s="403" t="s">
        <v>15</v>
      </c>
      <c r="B6524" s="403" t="s">
        <v>671</v>
      </c>
      <c r="C6524" s="403" t="s">
        <v>343</v>
      </c>
      <c r="D6524" s="403" t="s">
        <v>344</v>
      </c>
      <c r="E6524" s="403" t="s">
        <v>1527</v>
      </c>
      <c r="F6524" s="403">
        <v>0</v>
      </c>
      <c r="O6524" s="403" t="s">
        <v>345</v>
      </c>
      <c r="R6524" s="403">
        <v>4</v>
      </c>
      <c r="S6524" s="403">
        <v>1.6787000000000001</v>
      </c>
      <c r="T6524" s="403">
        <v>5.2009999999999996</v>
      </c>
      <c r="U6524" s="403">
        <v>16.605</v>
      </c>
      <c r="V6524" s="403">
        <v>5.6150000000000002</v>
      </c>
      <c r="W6524" s="403">
        <v>-3</v>
      </c>
      <c r="X6524" s="404">
        <v>0.47638999999999998</v>
      </c>
      <c r="Y6524" s="403">
        <f>X6524+(S6524*((U6524-INDEX('[1]Center of Mass'!$B$8:$M$105,MATCH(A6524,'[1]Center of Mass'!$B$8:$B$105,0),9))^2+(V6524-INDEX('[1]Center of Mass'!$B$8:$M$105,MATCH(A6524,'[1]Center of Mass'!$B$8:$B$105,0),10))^2))</f>
        <v>102.906114723</v>
      </c>
    </row>
    <row r="6525" spans="1:25">
      <c r="A6525" s="403" t="s">
        <v>15</v>
      </c>
      <c r="B6525" s="403" t="s">
        <v>470</v>
      </c>
      <c r="C6525" s="403" t="s">
        <v>343</v>
      </c>
      <c r="D6525" s="403" t="s">
        <v>344</v>
      </c>
      <c r="E6525" s="403" t="s">
        <v>1527</v>
      </c>
      <c r="F6525" s="403">
        <v>0</v>
      </c>
      <c r="O6525" s="403" t="s">
        <v>345</v>
      </c>
      <c r="R6525" s="403">
        <v>4</v>
      </c>
      <c r="S6525" s="403">
        <v>0.84599999999999997</v>
      </c>
      <c r="T6525" s="403">
        <v>4.0199999999999996</v>
      </c>
      <c r="U6525" s="403">
        <v>17.5</v>
      </c>
      <c r="V6525" s="403">
        <v>5.6150000000000002</v>
      </c>
      <c r="W6525" s="403">
        <v>-3</v>
      </c>
      <c r="X6525" s="404">
        <v>0.16556000000000001</v>
      </c>
      <c r="Y6525" s="403">
        <f>X6525+(S6525*((U6525-INDEX('[1]Center of Mass'!$B$8:$M$105,MATCH(A6525,'[1]Center of Mass'!$B$8:$B$105,0),9))^2+(V6525-INDEX('[1]Center of Mass'!$B$8:$M$105,MATCH(A6525,'[1]Center of Mass'!$B$8:$B$105,0),10))^2))</f>
        <v>44.442395509999997</v>
      </c>
    </row>
    <row r="6526" spans="1:25">
      <c r="A6526" s="403" t="s">
        <v>15</v>
      </c>
      <c r="B6526" s="403" t="s">
        <v>471</v>
      </c>
      <c r="C6526" s="403" t="s">
        <v>343</v>
      </c>
      <c r="D6526" s="403" t="s">
        <v>344</v>
      </c>
      <c r="E6526" s="403" t="s">
        <v>1527</v>
      </c>
      <c r="F6526" s="403">
        <v>0</v>
      </c>
      <c r="O6526" s="403" t="s">
        <v>345</v>
      </c>
      <c r="R6526" s="403">
        <v>4</v>
      </c>
      <c r="S6526" s="403">
        <v>1.7548999999999999</v>
      </c>
      <c r="T6526" s="403">
        <v>5.3040000000000003</v>
      </c>
      <c r="U6526" s="403">
        <v>0.6</v>
      </c>
      <c r="V6526" s="403">
        <v>7.0039999999999996</v>
      </c>
      <c r="W6526" s="403">
        <v>-3</v>
      </c>
      <c r="X6526" s="404">
        <v>0.51426000000000005</v>
      </c>
      <c r="Y6526" s="403">
        <f>X6526+(S6526*((U6526-INDEX('[1]Center of Mass'!$B$8:$M$105,MATCH(A6526,'[1]Center of Mass'!$B$8:$B$105,0),9))^2+(V6526-INDEX('[1]Center of Mass'!$B$8:$M$105,MATCH(A6526,'[1]Center of Mass'!$B$8:$B$105,0),10))^2))</f>
        <v>830.0820030292</v>
      </c>
    </row>
    <row r="6527" spans="1:25">
      <c r="A6527" s="403" t="s">
        <v>15</v>
      </c>
      <c r="B6527" s="403" t="s">
        <v>473</v>
      </c>
      <c r="C6527" s="403" t="s">
        <v>343</v>
      </c>
      <c r="D6527" s="403" t="s">
        <v>344</v>
      </c>
      <c r="E6527" s="403" t="s">
        <v>1527</v>
      </c>
      <c r="F6527" s="403">
        <v>0</v>
      </c>
      <c r="O6527" s="403" t="s">
        <v>345</v>
      </c>
      <c r="R6527" s="403">
        <v>4</v>
      </c>
      <c r="S6527" s="403">
        <v>1.3837999999999999</v>
      </c>
      <c r="T6527" s="403">
        <v>4.75</v>
      </c>
      <c r="U6527" s="403">
        <v>1.7629999999999999</v>
      </c>
      <c r="V6527" s="403">
        <v>6.9950000000000001</v>
      </c>
      <c r="W6527" s="403">
        <v>-3</v>
      </c>
      <c r="X6527" s="404">
        <v>0.33130999999999999</v>
      </c>
      <c r="Y6527" s="403">
        <f>X6527+(S6527*((U6527-INDEX('[1]Center of Mass'!$B$8:$M$105,MATCH(A6527,'[1]Center of Mass'!$B$8:$B$105,0),9))^2+(V6527-INDEX('[1]Center of Mass'!$B$8:$M$105,MATCH(A6527,'[1]Center of Mass'!$B$8:$B$105,0),10))^2))</f>
        <v>587.88952699960021</v>
      </c>
    </row>
    <row r="6528" spans="1:25">
      <c r="A6528" s="403" t="s">
        <v>15</v>
      </c>
      <c r="B6528" s="403" t="s">
        <v>474</v>
      </c>
      <c r="C6528" s="403" t="s">
        <v>343</v>
      </c>
      <c r="D6528" s="403" t="s">
        <v>344</v>
      </c>
      <c r="E6528" s="403" t="s">
        <v>1527</v>
      </c>
      <c r="F6528" s="403">
        <v>0</v>
      </c>
      <c r="O6528" s="403" t="s">
        <v>345</v>
      </c>
      <c r="R6528" s="403">
        <v>4</v>
      </c>
      <c r="S6528" s="403">
        <v>1.3837999999999999</v>
      </c>
      <c r="T6528" s="403">
        <v>4.75</v>
      </c>
      <c r="U6528" s="403">
        <v>2.7879999999999998</v>
      </c>
      <c r="V6528" s="403">
        <v>6.9950000000000001</v>
      </c>
      <c r="W6528" s="403">
        <v>-3</v>
      </c>
      <c r="X6528" s="404">
        <v>0.33130999999999999</v>
      </c>
      <c r="Y6528" s="403">
        <f>X6528+(S6528*((U6528-INDEX('[1]Center of Mass'!$B$8:$M$105,MATCH(A6528,'[1]Center of Mass'!$B$8:$B$105,0),9))^2+(V6528-INDEX('[1]Center of Mass'!$B$8:$M$105,MATCH(A6528,'[1]Center of Mass'!$B$8:$B$105,0),10))^2))</f>
        <v>532.21326806460002</v>
      </c>
    </row>
    <row r="6529" spans="1:25">
      <c r="A6529" s="403" t="s">
        <v>15</v>
      </c>
      <c r="B6529" s="403" t="s">
        <v>475</v>
      </c>
      <c r="C6529" s="403" t="s">
        <v>343</v>
      </c>
      <c r="D6529" s="403" t="s">
        <v>344</v>
      </c>
      <c r="E6529" s="403" t="s">
        <v>1527</v>
      </c>
      <c r="F6529" s="403">
        <v>0</v>
      </c>
      <c r="O6529" s="403" t="s">
        <v>345</v>
      </c>
      <c r="R6529" s="403">
        <v>4</v>
      </c>
      <c r="S6529" s="403">
        <v>1.7549999999999999</v>
      </c>
      <c r="T6529" s="403">
        <v>5.3</v>
      </c>
      <c r="U6529" s="403">
        <v>3.95</v>
      </c>
      <c r="V6529" s="403">
        <v>6.9950000000000001</v>
      </c>
      <c r="W6529" s="403">
        <v>-3</v>
      </c>
      <c r="X6529" s="404">
        <v>0.51370000000000005</v>
      </c>
      <c r="Y6529" s="403">
        <f>X6529+(S6529*((U6529-INDEX('[1]Center of Mass'!$B$8:$M$105,MATCH(A6529,'[1]Center of Mass'!$B$8:$B$105,0),9))^2+(V6529-INDEX('[1]Center of Mass'!$B$8:$M$105,MATCH(A6529,'[1]Center of Mass'!$B$8:$B$105,0),10))^2))</f>
        <v>599.48225687500008</v>
      </c>
    </row>
    <row r="6530" spans="1:25">
      <c r="A6530" s="403" t="s">
        <v>15</v>
      </c>
      <c r="B6530" s="403" t="s">
        <v>476</v>
      </c>
      <c r="C6530" s="403" t="s">
        <v>343</v>
      </c>
      <c r="D6530" s="403" t="s">
        <v>344</v>
      </c>
      <c r="E6530" s="403" t="s">
        <v>1527</v>
      </c>
      <c r="F6530" s="403">
        <v>0</v>
      </c>
      <c r="O6530" s="403" t="s">
        <v>345</v>
      </c>
      <c r="R6530" s="403">
        <v>4</v>
      </c>
      <c r="S6530" s="403">
        <v>1.7549999999999999</v>
      </c>
      <c r="T6530" s="403">
        <v>5.3</v>
      </c>
      <c r="U6530" s="403">
        <v>5.25</v>
      </c>
      <c r="V6530" s="403">
        <v>6.9950000000000001</v>
      </c>
      <c r="W6530" s="403">
        <v>-3</v>
      </c>
      <c r="X6530" s="404">
        <v>0.51370000000000005</v>
      </c>
      <c r="Y6530" s="403">
        <f>X6530+(S6530*((U6530-INDEX('[1]Center of Mass'!$B$8:$M$105,MATCH(A6530,'[1]Center of Mass'!$B$8:$B$105,0),9))^2+(V6530-INDEX('[1]Center of Mass'!$B$8:$M$105,MATCH(A6530,'[1]Center of Mass'!$B$8:$B$105,0),10))^2))</f>
        <v>520.53323087499996</v>
      </c>
    </row>
    <row r="6531" spans="1:25">
      <c r="A6531" s="403" t="s">
        <v>15</v>
      </c>
      <c r="B6531" s="403" t="s">
        <v>477</v>
      </c>
      <c r="C6531" s="403" t="s">
        <v>343</v>
      </c>
      <c r="D6531" s="403" t="s">
        <v>344</v>
      </c>
      <c r="E6531" s="403" t="s">
        <v>1527</v>
      </c>
      <c r="F6531" s="403">
        <v>0</v>
      </c>
      <c r="O6531" s="403" t="s">
        <v>345</v>
      </c>
      <c r="R6531" s="403">
        <v>4</v>
      </c>
      <c r="S6531" s="403">
        <v>1.7549999999999999</v>
      </c>
      <c r="T6531" s="403">
        <v>5.3</v>
      </c>
      <c r="U6531" s="403">
        <v>6.55</v>
      </c>
      <c r="V6531" s="403">
        <v>6.9950000000000001</v>
      </c>
      <c r="W6531" s="403">
        <v>-3</v>
      </c>
      <c r="X6531" s="404">
        <v>0.51370000000000005</v>
      </c>
      <c r="Y6531" s="403">
        <f>X6531+(S6531*((U6531-INDEX('[1]Center of Mass'!$B$8:$M$105,MATCH(A6531,'[1]Center of Mass'!$B$8:$B$105,0),9))^2+(V6531-INDEX('[1]Center of Mass'!$B$8:$M$105,MATCH(A6531,'[1]Center of Mass'!$B$8:$B$105,0),10))^2))</f>
        <v>447.516104875</v>
      </c>
    </row>
    <row r="6532" spans="1:25">
      <c r="A6532" s="403" t="s">
        <v>15</v>
      </c>
      <c r="B6532" s="403" t="s">
        <v>478</v>
      </c>
      <c r="C6532" s="403" t="s">
        <v>343</v>
      </c>
      <c r="D6532" s="403" t="s">
        <v>344</v>
      </c>
      <c r="E6532" s="403" t="s">
        <v>1527</v>
      </c>
      <c r="F6532" s="403">
        <v>0</v>
      </c>
      <c r="O6532" s="403" t="s">
        <v>345</v>
      </c>
      <c r="R6532" s="403">
        <v>4</v>
      </c>
      <c r="S6532" s="403">
        <v>1.5525</v>
      </c>
      <c r="T6532" s="403">
        <v>5</v>
      </c>
      <c r="U6532" s="403">
        <v>7.7750000000000004</v>
      </c>
      <c r="V6532" s="403">
        <v>6.9950000000000001</v>
      </c>
      <c r="W6532" s="403">
        <v>-3</v>
      </c>
      <c r="X6532" s="404">
        <v>0.40688000000000002</v>
      </c>
      <c r="Y6532" s="403">
        <f>X6532+(S6532*((U6532-INDEX('[1]Center of Mass'!$B$8:$M$105,MATCH(A6532,'[1]Center of Mass'!$B$8:$B$105,0),9))^2+(V6532-INDEX('[1]Center of Mass'!$B$8:$M$105,MATCH(A6532,'[1]Center of Mass'!$B$8:$B$105,0),10))^2))</f>
        <v>339.76855362499998</v>
      </c>
    </row>
    <row r="6533" spans="1:25">
      <c r="A6533" s="403" t="s">
        <v>15</v>
      </c>
      <c r="B6533" s="403" t="s">
        <v>479</v>
      </c>
      <c r="C6533" s="403" t="s">
        <v>343</v>
      </c>
      <c r="D6533" s="403" t="s">
        <v>344</v>
      </c>
      <c r="E6533" s="403" t="s">
        <v>1527</v>
      </c>
      <c r="F6533" s="403">
        <v>0</v>
      </c>
      <c r="O6533" s="403" t="s">
        <v>345</v>
      </c>
      <c r="R6533" s="403">
        <v>4</v>
      </c>
      <c r="S6533" s="403">
        <v>1.5525</v>
      </c>
      <c r="T6533" s="403">
        <v>5</v>
      </c>
      <c r="U6533" s="403">
        <v>8.9250000000000007</v>
      </c>
      <c r="V6533" s="403">
        <v>6.9950000000000001</v>
      </c>
      <c r="W6533" s="403">
        <v>-3</v>
      </c>
      <c r="X6533" s="404">
        <v>0.40688000000000002</v>
      </c>
      <c r="Y6533" s="403">
        <f>X6533+(S6533*((U6533-INDEX('[1]Center of Mass'!$B$8:$M$105,MATCH(A6533,'[1]Center of Mass'!$B$8:$B$105,0),9))^2+(V6533-INDEX('[1]Center of Mass'!$B$8:$M$105,MATCH(A6533,'[1]Center of Mass'!$B$8:$B$105,0),10))^2))</f>
        <v>291.37774962499998</v>
      </c>
    </row>
    <row r="6534" spans="1:25">
      <c r="A6534" s="403" t="s">
        <v>15</v>
      </c>
      <c r="B6534" s="403" t="s">
        <v>480</v>
      </c>
      <c r="C6534" s="403" t="s">
        <v>343</v>
      </c>
      <c r="D6534" s="403" t="s">
        <v>344</v>
      </c>
      <c r="E6534" s="403" t="s">
        <v>1527</v>
      </c>
      <c r="F6534" s="403">
        <v>0</v>
      </c>
      <c r="O6534" s="403" t="s">
        <v>345</v>
      </c>
      <c r="R6534" s="403">
        <v>4</v>
      </c>
      <c r="S6534" s="403">
        <v>2.1545000000000001</v>
      </c>
      <c r="T6534" s="403">
        <v>5.8920000000000003</v>
      </c>
      <c r="U6534" s="403">
        <v>10.298</v>
      </c>
      <c r="V6534" s="403">
        <v>6.9950000000000001</v>
      </c>
      <c r="W6534" s="403">
        <v>-3</v>
      </c>
      <c r="X6534" s="404">
        <v>0.78449000000000002</v>
      </c>
      <c r="Y6534" s="403">
        <f>X6534+(S6534*((U6534-INDEX('[1]Center of Mass'!$B$8:$M$105,MATCH(A6534,'[1]Center of Mass'!$B$8:$B$105,0),9))^2+(V6534-INDEX('[1]Center of Mass'!$B$8:$M$105,MATCH(A6534,'[1]Center of Mass'!$B$8:$B$105,0),10))^2))</f>
        <v>331.86895466650003</v>
      </c>
    </row>
    <row r="6535" spans="1:25">
      <c r="A6535" s="403" t="s">
        <v>15</v>
      </c>
      <c r="B6535" s="403" t="s">
        <v>481</v>
      </c>
      <c r="C6535" s="403" t="s">
        <v>343</v>
      </c>
      <c r="D6535" s="403" t="s">
        <v>344</v>
      </c>
      <c r="E6535" s="403" t="s">
        <v>1527</v>
      </c>
      <c r="F6535" s="403">
        <v>0</v>
      </c>
      <c r="O6535" s="403" t="s">
        <v>345</v>
      </c>
      <c r="R6535" s="403">
        <v>4</v>
      </c>
      <c r="S6535" s="403">
        <v>2.1655000000000002</v>
      </c>
      <c r="T6535" s="403">
        <v>5.9080000000000004</v>
      </c>
      <c r="U6535" s="403">
        <v>11.898</v>
      </c>
      <c r="V6535" s="403">
        <v>6.9950000000000001</v>
      </c>
      <c r="W6535" s="403">
        <v>-3</v>
      </c>
      <c r="X6535" s="404">
        <v>0.79322000000000004</v>
      </c>
      <c r="Y6535" s="403">
        <f>X6535+(S6535*((U6535-INDEX('[1]Center of Mass'!$B$8:$M$105,MATCH(A6535,'[1]Center of Mass'!$B$8:$B$105,0),9))^2+(V6535-INDEX('[1]Center of Mass'!$B$8:$M$105,MATCH(A6535,'[1]Center of Mass'!$B$8:$B$105,0),10))^2))</f>
        <v>258.70066877350013</v>
      </c>
    </row>
    <row r="6536" spans="1:25">
      <c r="A6536" s="403" t="s">
        <v>15</v>
      </c>
      <c r="B6536" s="403" t="s">
        <v>672</v>
      </c>
      <c r="C6536" s="403" t="s">
        <v>343</v>
      </c>
      <c r="D6536" s="403" t="s">
        <v>344</v>
      </c>
      <c r="E6536" s="403" t="s">
        <v>1527</v>
      </c>
      <c r="F6536" s="403">
        <v>0</v>
      </c>
      <c r="O6536" s="403" t="s">
        <v>345</v>
      </c>
      <c r="R6536" s="403">
        <v>4</v>
      </c>
      <c r="S6536" s="403">
        <v>1.4893000000000001</v>
      </c>
      <c r="T6536" s="403">
        <v>4.9059999999999997</v>
      </c>
      <c r="U6536" s="403">
        <v>13.252000000000001</v>
      </c>
      <c r="V6536" s="403">
        <v>6.9950000000000001</v>
      </c>
      <c r="W6536" s="403">
        <v>-3</v>
      </c>
      <c r="X6536" s="404">
        <v>0.37722</v>
      </c>
      <c r="Y6536" s="403">
        <f>X6536+(S6536*((U6536-INDEX('[1]Center of Mass'!$B$8:$M$105,MATCH(A6536,'[1]Center of Mass'!$B$8:$B$105,0),9))^2+(V6536-INDEX('[1]Center of Mass'!$B$8:$M$105,MATCH(A6536,'[1]Center of Mass'!$B$8:$B$105,0),10))^2))</f>
        <v>140.13435471530002</v>
      </c>
    </row>
    <row r="6537" spans="1:25">
      <c r="A6537" s="403" t="s">
        <v>15</v>
      </c>
      <c r="B6537" s="403" t="s">
        <v>673</v>
      </c>
      <c r="C6537" s="403" t="s">
        <v>343</v>
      </c>
      <c r="D6537" s="403" t="s">
        <v>344</v>
      </c>
      <c r="E6537" s="403" t="s">
        <v>1527</v>
      </c>
      <c r="F6537" s="403">
        <v>0</v>
      </c>
      <c r="O6537" s="403" t="s">
        <v>345</v>
      </c>
      <c r="R6537" s="403">
        <v>4</v>
      </c>
      <c r="S6537" s="403">
        <v>1.4893000000000001</v>
      </c>
      <c r="T6537" s="403">
        <v>4.9059999999999997</v>
      </c>
      <c r="U6537" s="403">
        <v>14.355</v>
      </c>
      <c r="V6537" s="403">
        <v>6.9950000000000001</v>
      </c>
      <c r="W6537" s="403">
        <v>-3</v>
      </c>
      <c r="X6537" s="404">
        <v>0.37722</v>
      </c>
      <c r="Y6537" s="403">
        <f>X6537+(S6537*((U6537-INDEX('[1]Center of Mass'!$B$8:$M$105,MATCH(A6537,'[1]Center of Mass'!$B$8:$B$105,0),9))^2+(V6537-INDEX('[1]Center of Mass'!$B$8:$M$105,MATCH(A6537,'[1]Center of Mass'!$B$8:$B$105,0),10))^2))</f>
        <v>113.52757682900001</v>
      </c>
    </row>
    <row r="6538" spans="1:25">
      <c r="A6538" s="403" t="s">
        <v>15</v>
      </c>
      <c r="B6538" s="403" t="s">
        <v>674</v>
      </c>
      <c r="C6538" s="403" t="s">
        <v>343</v>
      </c>
      <c r="D6538" s="403" t="s">
        <v>344</v>
      </c>
      <c r="E6538" s="403" t="s">
        <v>1527</v>
      </c>
      <c r="F6538" s="403">
        <v>0</v>
      </c>
      <c r="O6538" s="403" t="s">
        <v>345</v>
      </c>
      <c r="R6538" s="403">
        <v>4</v>
      </c>
      <c r="S6538" s="403">
        <v>1.4893000000000001</v>
      </c>
      <c r="T6538" s="403">
        <v>4.9059999999999997</v>
      </c>
      <c r="U6538" s="403">
        <v>15.458</v>
      </c>
      <c r="V6538" s="403">
        <v>6.9950000000000001</v>
      </c>
      <c r="W6538" s="403">
        <v>-3</v>
      </c>
      <c r="X6538" s="404">
        <v>0.37722</v>
      </c>
      <c r="Y6538" s="403">
        <f>X6538+(S6538*((U6538-INDEX('[1]Center of Mass'!$B$8:$M$105,MATCH(A6538,'[1]Center of Mass'!$B$8:$B$105,0),9))^2+(V6538-INDEX('[1]Center of Mass'!$B$8:$M$105,MATCH(A6538,'[1]Center of Mass'!$B$8:$B$105,0),10))^2))</f>
        <v>90.544590510100008</v>
      </c>
    </row>
    <row r="6539" spans="1:25">
      <c r="A6539" s="403" t="s">
        <v>15</v>
      </c>
      <c r="B6539" s="403" t="s">
        <v>675</v>
      </c>
      <c r="C6539" s="403" t="s">
        <v>343</v>
      </c>
      <c r="D6539" s="403" t="s">
        <v>344</v>
      </c>
      <c r="E6539" s="403" t="s">
        <v>1527</v>
      </c>
      <c r="F6539" s="403">
        <v>0</v>
      </c>
      <c r="O6539" s="403" t="s">
        <v>345</v>
      </c>
      <c r="R6539" s="403">
        <v>4</v>
      </c>
      <c r="S6539" s="403">
        <v>1.6072</v>
      </c>
      <c r="T6539" s="403">
        <v>5.0810000000000004</v>
      </c>
      <c r="U6539" s="403">
        <v>16.605</v>
      </c>
      <c r="V6539" s="403">
        <v>6.9950000000000001</v>
      </c>
      <c r="W6539" s="403">
        <v>-3</v>
      </c>
      <c r="X6539" s="404">
        <v>0.43391000000000002</v>
      </c>
      <c r="Y6539" s="403">
        <f>X6539+(S6539*((U6539-INDEX('[1]Center of Mass'!$B$8:$M$105,MATCH(A6539,'[1]Center of Mass'!$B$8:$B$105,0),9))^2+(V6539-INDEX('[1]Center of Mass'!$B$8:$M$105,MATCH(A6539,'[1]Center of Mass'!$B$8:$B$105,0),10))^2))</f>
        <v>76.095309016000002</v>
      </c>
    </row>
    <row r="6540" spans="1:25">
      <c r="A6540" s="403" t="s">
        <v>15</v>
      </c>
      <c r="B6540" s="403" t="s">
        <v>676</v>
      </c>
      <c r="C6540" s="403" t="s">
        <v>343</v>
      </c>
      <c r="D6540" s="403" t="s">
        <v>344</v>
      </c>
      <c r="E6540" s="403" t="s">
        <v>1527</v>
      </c>
      <c r="F6540" s="403">
        <v>0</v>
      </c>
      <c r="O6540" s="403" t="s">
        <v>345</v>
      </c>
      <c r="R6540" s="403">
        <v>4</v>
      </c>
      <c r="S6540" s="403">
        <v>0.81</v>
      </c>
      <c r="T6540" s="403">
        <v>3.9</v>
      </c>
      <c r="U6540" s="403">
        <v>17.5</v>
      </c>
      <c r="V6540" s="403">
        <v>6.9950000000000001</v>
      </c>
      <c r="W6540" s="403">
        <v>-3</v>
      </c>
      <c r="X6540" s="404">
        <v>0.14732000000000001</v>
      </c>
      <c r="Y6540" s="403">
        <f>X6540+(S6540*((U6540-INDEX('[1]Center of Mass'!$B$8:$M$105,MATCH(A6540,'[1]Center of Mass'!$B$8:$B$105,0),9))^2+(V6540-INDEX('[1]Center of Mass'!$B$8:$M$105,MATCH(A6540,'[1]Center of Mass'!$B$8:$B$105,0),10))^2))</f>
        <v>31.248019250000006</v>
      </c>
    </row>
    <row r="6541" spans="1:25">
      <c r="A6541" s="403" t="s">
        <v>15</v>
      </c>
      <c r="B6541" s="403" t="s">
        <v>677</v>
      </c>
      <c r="C6541" s="403" t="s">
        <v>343</v>
      </c>
      <c r="D6541" s="403" t="s">
        <v>344</v>
      </c>
      <c r="E6541" s="403" t="s">
        <v>1527</v>
      </c>
      <c r="F6541" s="403">
        <v>0</v>
      </c>
      <c r="O6541" s="403" t="s">
        <v>345</v>
      </c>
      <c r="R6541" s="403">
        <v>4</v>
      </c>
      <c r="S6541" s="403">
        <v>0.72570000000000001</v>
      </c>
      <c r="T6541" s="403">
        <v>3.8</v>
      </c>
      <c r="U6541" s="403">
        <v>0.56499999999999995</v>
      </c>
      <c r="V6541" s="403">
        <v>7.9359999999999999</v>
      </c>
      <c r="W6541" s="403">
        <v>-3</v>
      </c>
      <c r="X6541" s="404">
        <v>0.13045000000000001</v>
      </c>
      <c r="Y6541" s="403">
        <f>X6541+(S6541*((U6541-INDEX('[1]Center of Mass'!$B$8:$M$105,MATCH(A6541,'[1]Center of Mass'!$B$8:$B$105,0),9))^2+(V6541-INDEX('[1]Center of Mass'!$B$8:$M$105,MATCH(A6541,'[1]Center of Mass'!$B$8:$B$105,0),10))^2))</f>
        <v>339.00620230329997</v>
      </c>
    </row>
    <row r="6542" spans="1:25">
      <c r="A6542" s="403" t="s">
        <v>15</v>
      </c>
      <c r="B6542" s="403" t="s">
        <v>678</v>
      </c>
      <c r="C6542" s="403" t="s">
        <v>343</v>
      </c>
      <c r="D6542" s="403" t="s">
        <v>344</v>
      </c>
      <c r="E6542" s="403" t="s">
        <v>1527</v>
      </c>
      <c r="F6542" s="403">
        <v>0</v>
      </c>
      <c r="O6542" s="403" t="s">
        <v>345</v>
      </c>
      <c r="R6542" s="403">
        <v>4</v>
      </c>
      <c r="S6542" s="403">
        <v>0.54320000000000002</v>
      </c>
      <c r="T6542" s="403">
        <v>3.11</v>
      </c>
      <c r="U6542" s="403">
        <v>1.7629999999999999</v>
      </c>
      <c r="V6542" s="403">
        <v>7.9349999999999996</v>
      </c>
      <c r="W6542" s="403">
        <v>-3</v>
      </c>
      <c r="X6542" s="404">
        <v>6.0263999999999998E-2</v>
      </c>
      <c r="Y6542" s="403">
        <f>X6542+(S6542*((U6542-INDEX('[1]Center of Mass'!$B$8:$M$105,MATCH(A6542,'[1]Center of Mass'!$B$8:$B$105,0),9))^2+(V6542-INDEX('[1]Center of Mass'!$B$8:$M$105,MATCH(A6542,'[1]Center of Mass'!$B$8:$B$105,0),10))^2))</f>
        <v>226.72815167840005</v>
      </c>
    </row>
    <row r="6543" spans="1:25">
      <c r="A6543" s="403" t="s">
        <v>15</v>
      </c>
      <c r="B6543" s="403" t="s">
        <v>679</v>
      </c>
      <c r="C6543" s="403" t="s">
        <v>343</v>
      </c>
      <c r="D6543" s="403" t="s">
        <v>344</v>
      </c>
      <c r="E6543" s="403" t="s">
        <v>1527</v>
      </c>
      <c r="F6543" s="403">
        <v>0</v>
      </c>
      <c r="O6543" s="403" t="s">
        <v>345</v>
      </c>
      <c r="R6543" s="403">
        <v>4</v>
      </c>
      <c r="S6543" s="403">
        <v>0.54320000000000002</v>
      </c>
      <c r="T6543" s="403">
        <v>3.11</v>
      </c>
      <c r="U6543" s="403">
        <v>2.7879999999999998</v>
      </c>
      <c r="V6543" s="403">
        <v>7.9349999999999996</v>
      </c>
      <c r="W6543" s="403">
        <v>-3</v>
      </c>
      <c r="X6543" s="404">
        <v>6.0263999999999998E-2</v>
      </c>
      <c r="Y6543" s="403">
        <f>X6543+(S6543*((U6543-INDEX('[1]Center of Mass'!$B$8:$M$105,MATCH(A6543,'[1]Center of Mass'!$B$8:$B$105,0),9))^2+(V6543-INDEX('[1]Center of Mass'!$B$8:$M$105,MATCH(A6543,'[1]Center of Mass'!$B$8:$B$105,0),10))^2))</f>
        <v>204.8728663384</v>
      </c>
    </row>
    <row r="6544" spans="1:25">
      <c r="A6544" s="403" t="s">
        <v>15</v>
      </c>
      <c r="B6544" s="403" t="s">
        <v>680</v>
      </c>
      <c r="C6544" s="403" t="s">
        <v>343</v>
      </c>
      <c r="D6544" s="403" t="s">
        <v>344</v>
      </c>
      <c r="E6544" s="403" t="s">
        <v>1527</v>
      </c>
      <c r="F6544" s="403">
        <v>0</v>
      </c>
      <c r="O6544" s="403" t="s">
        <v>345</v>
      </c>
      <c r="R6544" s="403">
        <v>4</v>
      </c>
      <c r="S6544" s="403">
        <v>0.68889999999999996</v>
      </c>
      <c r="T6544" s="403">
        <v>3.66</v>
      </c>
      <c r="U6544" s="403">
        <v>3.95</v>
      </c>
      <c r="V6544" s="403">
        <v>7.9349999999999996</v>
      </c>
      <c r="W6544" s="403">
        <v>-3</v>
      </c>
      <c r="X6544" s="404">
        <v>0.11314</v>
      </c>
      <c r="Y6544" s="403">
        <f>X6544+(S6544*((U6544-INDEX('[1]Center of Mass'!$B$8:$M$105,MATCH(A6544,'[1]Center of Mass'!$B$8:$B$105,0),9))^2+(V6544-INDEX('[1]Center of Mass'!$B$8:$M$105,MATCH(A6544,'[1]Center of Mass'!$B$8:$B$105,0),10))^2))</f>
        <v>230.19027075050002</v>
      </c>
    </row>
    <row r="6545" spans="1:25">
      <c r="A6545" s="403" t="s">
        <v>15</v>
      </c>
      <c r="B6545" s="403" t="s">
        <v>681</v>
      </c>
      <c r="C6545" s="403" t="s">
        <v>343</v>
      </c>
      <c r="D6545" s="403" t="s">
        <v>344</v>
      </c>
      <c r="E6545" s="403" t="s">
        <v>1527</v>
      </c>
      <c r="F6545" s="403">
        <v>0</v>
      </c>
      <c r="O6545" s="403" t="s">
        <v>345</v>
      </c>
      <c r="R6545" s="403">
        <v>4</v>
      </c>
      <c r="S6545" s="403">
        <v>0.68889999999999996</v>
      </c>
      <c r="T6545" s="403">
        <v>3.66</v>
      </c>
      <c r="U6545" s="403">
        <v>5.25</v>
      </c>
      <c r="V6545" s="403">
        <v>7.9349999999999996</v>
      </c>
      <c r="W6545" s="403">
        <v>-3</v>
      </c>
      <c r="X6545" s="404">
        <v>0.11314</v>
      </c>
      <c r="Y6545" s="403">
        <f>X6545+(S6545*((U6545-INDEX('[1]Center of Mass'!$B$8:$M$105,MATCH(A6545,'[1]Center of Mass'!$B$8:$B$105,0),9))^2+(V6545-INDEX('[1]Center of Mass'!$B$8:$M$105,MATCH(A6545,'[1]Center of Mass'!$B$8:$B$105,0),10))^2))</f>
        <v>199.19996647049999</v>
      </c>
    </row>
    <row r="6546" spans="1:25">
      <c r="A6546" s="403" t="s">
        <v>15</v>
      </c>
      <c r="B6546" s="403" t="s">
        <v>682</v>
      </c>
      <c r="C6546" s="403" t="s">
        <v>343</v>
      </c>
      <c r="D6546" s="403" t="s">
        <v>344</v>
      </c>
      <c r="E6546" s="403" t="s">
        <v>1527</v>
      </c>
      <c r="F6546" s="403">
        <v>0</v>
      </c>
      <c r="O6546" s="403" t="s">
        <v>345</v>
      </c>
      <c r="R6546" s="403">
        <v>4</v>
      </c>
      <c r="S6546" s="403">
        <v>0.68889999999999996</v>
      </c>
      <c r="T6546" s="403">
        <v>3.66</v>
      </c>
      <c r="U6546" s="403">
        <v>6.55</v>
      </c>
      <c r="V6546" s="403">
        <v>7.9349999999999996</v>
      </c>
      <c r="W6546" s="403">
        <v>-3</v>
      </c>
      <c r="X6546" s="404">
        <v>0.11314</v>
      </c>
      <c r="Y6546" s="403">
        <f>X6546+(S6546*((U6546-INDEX('[1]Center of Mass'!$B$8:$M$105,MATCH(A6546,'[1]Center of Mass'!$B$8:$B$105,0),9))^2+(V6546-INDEX('[1]Center of Mass'!$B$8:$M$105,MATCH(A6546,'[1]Center of Mass'!$B$8:$B$105,0),10))^2))</f>
        <v>170.53814419049999</v>
      </c>
    </row>
    <row r="6547" spans="1:25">
      <c r="A6547" s="403" t="s">
        <v>15</v>
      </c>
      <c r="B6547" s="403" t="s">
        <v>683</v>
      </c>
      <c r="C6547" s="403" t="s">
        <v>343</v>
      </c>
      <c r="D6547" s="403" t="s">
        <v>344</v>
      </c>
      <c r="E6547" s="403" t="s">
        <v>1527</v>
      </c>
      <c r="F6547" s="403">
        <v>0</v>
      </c>
      <c r="O6547" s="403" t="s">
        <v>345</v>
      </c>
      <c r="R6547" s="403">
        <v>4</v>
      </c>
      <c r="S6547" s="403">
        <v>0.60940000000000005</v>
      </c>
      <c r="T6547" s="403">
        <v>3.36</v>
      </c>
      <c r="U6547" s="403">
        <v>7.7750000000000004</v>
      </c>
      <c r="V6547" s="403">
        <v>7.9349999999999996</v>
      </c>
      <c r="W6547" s="403">
        <v>-3</v>
      </c>
      <c r="X6547" s="404">
        <v>8.1419000000000005E-2</v>
      </c>
      <c r="Y6547" s="403">
        <f>X6547+(S6547*((U6547-INDEX('[1]Center of Mass'!$B$8:$M$105,MATCH(A6547,'[1]Center of Mass'!$B$8:$B$105,0),9))^2+(V6547-INDEX('[1]Center of Mass'!$B$8:$M$105,MATCH(A6547,'[1]Center of Mass'!$B$8:$B$105,0),10))^2))</f>
        <v>128.83262947800003</v>
      </c>
    </row>
    <row r="6548" spans="1:25">
      <c r="A6548" s="403" t="s">
        <v>15</v>
      </c>
      <c r="B6548" s="403" t="s">
        <v>684</v>
      </c>
      <c r="C6548" s="403" t="s">
        <v>343</v>
      </c>
      <c r="D6548" s="403" t="s">
        <v>344</v>
      </c>
      <c r="E6548" s="403" t="s">
        <v>1527</v>
      </c>
      <c r="F6548" s="403">
        <v>0</v>
      </c>
      <c r="O6548" s="403" t="s">
        <v>345</v>
      </c>
      <c r="R6548" s="403">
        <v>4</v>
      </c>
      <c r="S6548" s="403">
        <v>0.60940000000000005</v>
      </c>
      <c r="T6548" s="403">
        <v>3.36</v>
      </c>
      <c r="U6548" s="403">
        <v>8.9250000000000007</v>
      </c>
      <c r="V6548" s="403">
        <v>7.9349999999999996</v>
      </c>
      <c r="W6548" s="403">
        <v>-3</v>
      </c>
      <c r="X6548" s="404">
        <v>8.1419000000000005E-2</v>
      </c>
      <c r="Y6548" s="403">
        <f>X6548+(S6548*((U6548-INDEX('[1]Center of Mass'!$B$8:$M$105,MATCH(A6548,'[1]Center of Mass'!$B$8:$B$105,0),9))^2+(V6548-INDEX('[1]Center of Mass'!$B$8:$M$105,MATCH(A6548,'[1]Center of Mass'!$B$8:$B$105,0),10))^2))</f>
        <v>109.83787523800001</v>
      </c>
    </row>
    <row r="6549" spans="1:25">
      <c r="A6549" s="403" t="s">
        <v>15</v>
      </c>
      <c r="B6549" s="403" t="s">
        <v>685</v>
      </c>
      <c r="C6549" s="403" t="s">
        <v>343</v>
      </c>
      <c r="D6549" s="403" t="s">
        <v>344</v>
      </c>
      <c r="E6549" s="403" t="s">
        <v>1527</v>
      </c>
      <c r="F6549" s="403">
        <v>0</v>
      </c>
      <c r="O6549" s="403" t="s">
        <v>345</v>
      </c>
      <c r="R6549" s="403">
        <v>4</v>
      </c>
      <c r="S6549" s="403">
        <v>0.84570000000000001</v>
      </c>
      <c r="T6549" s="403">
        <v>4.2519999999999998</v>
      </c>
      <c r="U6549" s="403">
        <v>10.298</v>
      </c>
      <c r="V6549" s="403">
        <v>7.9349999999999996</v>
      </c>
      <c r="W6549" s="403">
        <v>-3</v>
      </c>
      <c r="X6549" s="404">
        <v>0.19928000000000001</v>
      </c>
      <c r="Y6549" s="403">
        <f>X6549+(S6549*((U6549-INDEX('[1]Center of Mass'!$B$8:$M$105,MATCH(A6549,'[1]Center of Mass'!$B$8:$B$105,0),9))^2+(V6549-INDEX('[1]Center of Mass'!$B$8:$M$105,MATCH(A6549,'[1]Center of Mass'!$B$8:$B$105,0),10))^2))</f>
        <v>123.97259740490001</v>
      </c>
    </row>
    <row r="6550" spans="1:25">
      <c r="A6550" s="403" t="s">
        <v>15</v>
      </c>
      <c r="B6550" s="403" t="s">
        <v>686</v>
      </c>
      <c r="C6550" s="403" t="s">
        <v>343</v>
      </c>
      <c r="D6550" s="403" t="s">
        <v>344</v>
      </c>
      <c r="E6550" s="403" t="s">
        <v>1527</v>
      </c>
      <c r="F6550" s="403">
        <v>0</v>
      </c>
      <c r="O6550" s="403" t="s">
        <v>345</v>
      </c>
      <c r="R6550" s="403">
        <v>4</v>
      </c>
      <c r="S6550" s="403">
        <v>0.85</v>
      </c>
      <c r="T6550" s="403">
        <v>4.2679999999999998</v>
      </c>
      <c r="U6550" s="403">
        <v>11.898</v>
      </c>
      <c r="V6550" s="403">
        <v>7.9349999999999996</v>
      </c>
      <c r="W6550" s="403">
        <v>-3</v>
      </c>
      <c r="X6550" s="404">
        <v>0.20215</v>
      </c>
      <c r="Y6550" s="403">
        <f>X6550+(S6550*((U6550-INDEX('[1]Center of Mass'!$B$8:$M$105,MATCH(A6550,'[1]Center of Mass'!$B$8:$B$105,0),9))^2+(V6550-INDEX('[1]Center of Mass'!$B$8:$M$105,MATCH(A6550,'[1]Center of Mass'!$B$8:$B$105,0),10))^2))</f>
        <v>95.217918450000028</v>
      </c>
    </row>
    <row r="6551" spans="1:25">
      <c r="A6551" s="403" t="s">
        <v>15</v>
      </c>
      <c r="B6551" s="403" t="s">
        <v>687</v>
      </c>
      <c r="C6551" s="403" t="s">
        <v>343</v>
      </c>
      <c r="D6551" s="403" t="s">
        <v>344</v>
      </c>
      <c r="E6551" s="403" t="s">
        <v>1527</v>
      </c>
      <c r="F6551" s="403">
        <v>0</v>
      </c>
      <c r="O6551" s="403" t="s">
        <v>345</v>
      </c>
      <c r="R6551" s="403">
        <v>4</v>
      </c>
      <c r="S6551" s="403">
        <v>0.58460000000000001</v>
      </c>
      <c r="T6551" s="403">
        <v>3.266</v>
      </c>
      <c r="U6551" s="403">
        <v>13.252000000000001</v>
      </c>
      <c r="V6551" s="403">
        <v>7.9349999999999996</v>
      </c>
      <c r="W6551" s="403">
        <v>-3</v>
      </c>
      <c r="X6551" s="404">
        <v>7.2963E-2</v>
      </c>
      <c r="Y6551" s="403">
        <f>X6551+(S6551*((U6551-INDEX('[1]Center of Mass'!$B$8:$M$105,MATCH(A6551,'[1]Center of Mass'!$B$8:$B$105,0),9))^2+(V6551-INDEX('[1]Center of Mass'!$B$8:$M$105,MATCH(A6551,'[1]Center of Mass'!$B$8:$B$105,0),10))^2))</f>
        <v>50.655911188600008</v>
      </c>
    </row>
    <row r="6552" spans="1:25">
      <c r="A6552" s="403" t="s">
        <v>15</v>
      </c>
      <c r="B6552" s="403" t="s">
        <v>688</v>
      </c>
      <c r="C6552" s="403" t="s">
        <v>343</v>
      </c>
      <c r="D6552" s="403" t="s">
        <v>344</v>
      </c>
      <c r="E6552" s="403" t="s">
        <v>1527</v>
      </c>
      <c r="F6552" s="403">
        <v>0</v>
      </c>
      <c r="O6552" s="403" t="s">
        <v>345</v>
      </c>
      <c r="R6552" s="403">
        <v>4</v>
      </c>
      <c r="S6552" s="403">
        <v>0.58460000000000001</v>
      </c>
      <c r="T6552" s="403">
        <v>3.266</v>
      </c>
      <c r="U6552" s="403">
        <v>14.355</v>
      </c>
      <c r="V6552" s="403">
        <v>7.9349999999999996</v>
      </c>
      <c r="W6552" s="403">
        <v>-3</v>
      </c>
      <c r="X6552" s="404">
        <v>7.2963E-2</v>
      </c>
      <c r="Y6552" s="403">
        <f>X6552+(S6552*((U6552-INDEX('[1]Center of Mass'!$B$8:$M$105,MATCH(A6552,'[1]Center of Mass'!$B$8:$B$105,0),9))^2+(V6552-INDEX('[1]Center of Mass'!$B$8:$M$105,MATCH(A6552,'[1]Center of Mass'!$B$8:$B$105,0),10))^2))</f>
        <v>40.211862070000009</v>
      </c>
    </row>
    <row r="6553" spans="1:25">
      <c r="A6553" s="403" t="s">
        <v>15</v>
      </c>
      <c r="B6553" s="403" t="s">
        <v>689</v>
      </c>
      <c r="C6553" s="403" t="s">
        <v>343</v>
      </c>
      <c r="D6553" s="403" t="s">
        <v>344</v>
      </c>
      <c r="E6553" s="403" t="s">
        <v>1527</v>
      </c>
      <c r="F6553" s="403">
        <v>0</v>
      </c>
      <c r="O6553" s="403" t="s">
        <v>345</v>
      </c>
      <c r="R6553" s="403">
        <v>4</v>
      </c>
      <c r="S6553" s="403">
        <v>0.58460000000000001</v>
      </c>
      <c r="T6553" s="403">
        <v>3.266</v>
      </c>
      <c r="U6553" s="403">
        <v>15.458</v>
      </c>
      <c r="V6553" s="403">
        <v>7.9349999999999996</v>
      </c>
      <c r="W6553" s="403">
        <v>-3</v>
      </c>
      <c r="X6553" s="404">
        <v>7.2963E-2</v>
      </c>
      <c r="Y6553" s="403">
        <f>X6553+(S6553*((U6553-INDEX('[1]Center of Mass'!$B$8:$M$105,MATCH(A6553,'[1]Center of Mass'!$B$8:$B$105,0),9))^2+(V6553-INDEX('[1]Center of Mass'!$B$8:$M$105,MATCH(A6553,'[1]Center of Mass'!$B$8:$B$105,0),10))^2))</f>
        <v>31.190272194200006</v>
      </c>
    </row>
    <row r="6554" spans="1:25">
      <c r="A6554" s="403" t="s">
        <v>15</v>
      </c>
      <c r="B6554" s="403" t="s">
        <v>690</v>
      </c>
      <c r="C6554" s="403" t="s">
        <v>343</v>
      </c>
      <c r="D6554" s="403" t="s">
        <v>344</v>
      </c>
      <c r="E6554" s="403" t="s">
        <v>1527</v>
      </c>
      <c r="F6554" s="403">
        <v>0</v>
      </c>
      <c r="O6554" s="403" t="s">
        <v>345</v>
      </c>
      <c r="R6554" s="403">
        <v>4</v>
      </c>
      <c r="S6554" s="403">
        <v>0.63090000000000002</v>
      </c>
      <c r="T6554" s="403">
        <v>3.4409999999999998</v>
      </c>
      <c r="U6554" s="403">
        <v>16.605</v>
      </c>
      <c r="V6554" s="403">
        <v>7.9349999999999996</v>
      </c>
      <c r="W6554" s="403">
        <v>-3</v>
      </c>
      <c r="X6554" s="404">
        <v>8.9270000000000002E-2</v>
      </c>
      <c r="Y6554" s="403">
        <f>X6554+(S6554*((U6554-INDEX('[1]Center of Mass'!$B$8:$M$105,MATCH(A6554,'[1]Center of Mass'!$B$8:$B$105,0),9))^2+(V6554-INDEX('[1]Center of Mass'!$B$8:$M$105,MATCH(A6554,'[1]Center of Mass'!$B$8:$B$105,0),10))^2))</f>
        <v>25.174768805000006</v>
      </c>
    </row>
    <row r="6555" spans="1:25">
      <c r="A6555" s="403" t="s">
        <v>15</v>
      </c>
      <c r="B6555" s="403" t="s">
        <v>691</v>
      </c>
      <c r="C6555" s="403" t="s">
        <v>343</v>
      </c>
      <c r="D6555" s="403" t="s">
        <v>344</v>
      </c>
      <c r="E6555" s="403" t="s">
        <v>1527</v>
      </c>
      <c r="F6555" s="403">
        <v>0</v>
      </c>
      <c r="O6555" s="403" t="s">
        <v>345</v>
      </c>
      <c r="R6555" s="403">
        <v>4</v>
      </c>
      <c r="S6555" s="403">
        <v>0.31790000000000002</v>
      </c>
      <c r="T6555" s="403">
        <v>2.2599999999999998</v>
      </c>
      <c r="U6555" s="403">
        <v>17.5</v>
      </c>
      <c r="V6555" s="403">
        <v>7.9349999999999996</v>
      </c>
      <c r="W6555" s="403">
        <v>-3</v>
      </c>
      <c r="X6555" s="404">
        <v>1.6978E-2</v>
      </c>
      <c r="Y6555" s="403">
        <f>X6555+(S6555*((U6555-INDEX('[1]Center of Mass'!$B$8:$M$105,MATCH(A6555,'[1]Center of Mass'!$B$8:$B$105,0),9))^2+(V6555-INDEX('[1]Center of Mass'!$B$8:$M$105,MATCH(A6555,'[1]Center of Mass'!$B$8:$B$105,0),10))^2))</f>
        <v>9.8975786255000031</v>
      </c>
    </row>
    <row r="6556" spans="1:25">
      <c r="A6556" s="403" t="s">
        <v>15</v>
      </c>
      <c r="B6556" s="403" t="s">
        <v>692</v>
      </c>
      <c r="C6556" s="403" t="s">
        <v>343</v>
      </c>
      <c r="D6556" s="403" t="s">
        <v>344</v>
      </c>
      <c r="E6556" s="403" t="s">
        <v>1527</v>
      </c>
      <c r="F6556" s="403">
        <v>0</v>
      </c>
      <c r="O6556" s="403" t="s">
        <v>345</v>
      </c>
      <c r="R6556" s="403">
        <v>4</v>
      </c>
      <c r="S6556" s="403">
        <v>0.57410000000000005</v>
      </c>
      <c r="T6556" s="403">
        <v>3.6269999999999998</v>
      </c>
      <c r="U6556" s="403">
        <v>0.54800000000000004</v>
      </c>
      <c r="V6556" s="403">
        <v>8.4049999999999994</v>
      </c>
      <c r="W6556" s="403">
        <v>-3</v>
      </c>
      <c r="X6556" s="404">
        <v>0.10236000000000001</v>
      </c>
      <c r="Y6556" s="403">
        <f>X6556+(S6556*((U6556-INDEX('[1]Center of Mass'!$B$8:$M$105,MATCH(A6556,'[1]Center of Mass'!$B$8:$B$105,0),9))^2+(V6556-INDEX('[1]Center of Mass'!$B$8:$M$105,MATCH(A6556,'[1]Center of Mass'!$B$8:$B$105,0),10))^2))</f>
        <v>266.88761572969997</v>
      </c>
    </row>
    <row r="6557" spans="1:25">
      <c r="A6557" s="403" t="s">
        <v>15</v>
      </c>
      <c r="B6557" s="403" t="s">
        <v>693</v>
      </c>
      <c r="C6557" s="403" t="s">
        <v>343</v>
      </c>
      <c r="D6557" s="403" t="s">
        <v>344</v>
      </c>
      <c r="E6557" s="403" t="s">
        <v>1527</v>
      </c>
      <c r="F6557" s="403">
        <v>0</v>
      </c>
      <c r="O6557" s="403" t="s">
        <v>345</v>
      </c>
      <c r="R6557" s="403">
        <v>4</v>
      </c>
      <c r="S6557" s="403">
        <v>0.41909999999999997</v>
      </c>
      <c r="T6557" s="403">
        <v>2.8679999999999999</v>
      </c>
      <c r="U6557" s="403">
        <v>1.7629999999999999</v>
      </c>
      <c r="V6557" s="403">
        <v>8.4039999999999999</v>
      </c>
      <c r="W6557" s="403">
        <v>-3</v>
      </c>
      <c r="X6557" s="404">
        <v>4.2528999999999997E-2</v>
      </c>
      <c r="Y6557" s="403">
        <f>X6557+(S6557*((U6557-INDEX('[1]Center of Mass'!$B$8:$M$105,MATCH(A6557,'[1]Center of Mass'!$B$8:$B$105,0),9))^2+(V6557-INDEX('[1]Center of Mass'!$B$8:$M$105,MATCH(A6557,'[1]Center of Mass'!$B$8:$B$105,0),10))^2))</f>
        <v>173.67298723750005</v>
      </c>
    </row>
    <row r="6558" spans="1:25">
      <c r="A6558" s="403" t="s">
        <v>15</v>
      </c>
      <c r="B6558" s="403" t="s">
        <v>694</v>
      </c>
      <c r="C6558" s="403" t="s">
        <v>343</v>
      </c>
      <c r="D6558" s="403" t="s">
        <v>344</v>
      </c>
      <c r="E6558" s="403" t="s">
        <v>1527</v>
      </c>
      <c r="F6558" s="403">
        <v>0</v>
      </c>
      <c r="O6558" s="403" t="s">
        <v>345</v>
      </c>
      <c r="R6558" s="403">
        <v>4</v>
      </c>
      <c r="S6558" s="403">
        <v>0.41909999999999997</v>
      </c>
      <c r="T6558" s="403">
        <v>2.8679999999999999</v>
      </c>
      <c r="U6558" s="403">
        <v>2.7879999999999998</v>
      </c>
      <c r="V6558" s="403">
        <v>8.4039999999999999</v>
      </c>
      <c r="W6558" s="403">
        <v>-3</v>
      </c>
      <c r="X6558" s="404">
        <v>4.2528999999999997E-2</v>
      </c>
      <c r="Y6558" s="403">
        <f>X6558+(S6558*((U6558-INDEX('[1]Center of Mass'!$B$8:$M$105,MATCH(A6558,'[1]Center of Mass'!$B$8:$B$105,0),9))^2+(V6558-INDEX('[1]Center of Mass'!$B$8:$M$105,MATCH(A6558,'[1]Center of Mass'!$B$8:$B$105,0),10))^2))</f>
        <v>156.81078163000001</v>
      </c>
    </row>
    <row r="6559" spans="1:25">
      <c r="A6559" s="403" t="s">
        <v>15</v>
      </c>
      <c r="B6559" s="403" t="s">
        <v>695</v>
      </c>
      <c r="C6559" s="403" t="s">
        <v>343</v>
      </c>
      <c r="D6559" s="403" t="s">
        <v>344</v>
      </c>
      <c r="E6559" s="403" t="s">
        <v>1527</v>
      </c>
      <c r="F6559" s="403">
        <v>0</v>
      </c>
      <c r="O6559" s="403" t="s">
        <v>345</v>
      </c>
      <c r="R6559" s="403">
        <v>4</v>
      </c>
      <c r="S6559" s="403">
        <v>0.53149999999999997</v>
      </c>
      <c r="T6559" s="403">
        <v>3.4180000000000001</v>
      </c>
      <c r="U6559" s="403">
        <v>3.95</v>
      </c>
      <c r="V6559" s="403">
        <v>8.4039999999999999</v>
      </c>
      <c r="W6559" s="403">
        <v>-3</v>
      </c>
      <c r="X6559" s="404">
        <v>8.226E-2</v>
      </c>
      <c r="Y6559" s="403">
        <f>X6559+(S6559*((U6559-INDEX('[1]Center of Mass'!$B$8:$M$105,MATCH(A6559,'[1]Center of Mass'!$B$8:$B$105,0),9))^2+(V6559-INDEX('[1]Center of Mass'!$B$8:$M$105,MATCH(A6559,'[1]Center of Mass'!$B$8:$B$105,0),10))^2))</f>
        <v>176.00270515200003</v>
      </c>
    </row>
    <row r="6560" spans="1:25">
      <c r="A6560" s="403" t="s">
        <v>15</v>
      </c>
      <c r="B6560" s="403" t="s">
        <v>696</v>
      </c>
      <c r="C6560" s="403" t="s">
        <v>343</v>
      </c>
      <c r="D6560" s="403" t="s">
        <v>344</v>
      </c>
      <c r="E6560" s="403" t="s">
        <v>1527</v>
      </c>
      <c r="F6560" s="403">
        <v>0</v>
      </c>
      <c r="O6560" s="403" t="s">
        <v>345</v>
      </c>
      <c r="R6560" s="403">
        <v>4</v>
      </c>
      <c r="S6560" s="403">
        <v>0.53149999999999997</v>
      </c>
      <c r="T6560" s="403">
        <v>3.4180000000000001</v>
      </c>
      <c r="U6560" s="403">
        <v>5.25</v>
      </c>
      <c r="V6560" s="403">
        <v>8.4039999999999999</v>
      </c>
      <c r="W6560" s="403">
        <v>-3</v>
      </c>
      <c r="X6560" s="404">
        <v>8.226E-2</v>
      </c>
      <c r="Y6560" s="403">
        <f>X6560+(S6560*((U6560-INDEX('[1]Center of Mass'!$B$8:$M$105,MATCH(A6560,'[1]Center of Mass'!$B$8:$B$105,0),9))^2+(V6560-INDEX('[1]Center of Mass'!$B$8:$M$105,MATCH(A6560,'[1]Center of Mass'!$B$8:$B$105,0),10))^2))</f>
        <v>152.09307135200001</v>
      </c>
    </row>
    <row r="6561" spans="1:25">
      <c r="A6561" s="403" t="s">
        <v>15</v>
      </c>
      <c r="B6561" s="403" t="s">
        <v>697</v>
      </c>
      <c r="C6561" s="403" t="s">
        <v>343</v>
      </c>
      <c r="D6561" s="403" t="s">
        <v>344</v>
      </c>
      <c r="E6561" s="403" t="s">
        <v>1527</v>
      </c>
      <c r="F6561" s="403">
        <v>0</v>
      </c>
      <c r="O6561" s="403" t="s">
        <v>345</v>
      </c>
      <c r="R6561" s="403">
        <v>4</v>
      </c>
      <c r="S6561" s="403">
        <v>0.53149999999999997</v>
      </c>
      <c r="T6561" s="403">
        <v>3.4180000000000001</v>
      </c>
      <c r="U6561" s="403">
        <v>6.55</v>
      </c>
      <c r="V6561" s="403">
        <v>8.4039999999999999</v>
      </c>
      <c r="W6561" s="403">
        <v>-3</v>
      </c>
      <c r="X6561" s="404">
        <v>8.226E-2</v>
      </c>
      <c r="Y6561" s="403">
        <f>X6561+(S6561*((U6561-INDEX('[1]Center of Mass'!$B$8:$M$105,MATCH(A6561,'[1]Center of Mass'!$B$8:$B$105,0),9))^2+(V6561-INDEX('[1]Center of Mass'!$B$8:$M$105,MATCH(A6561,'[1]Center of Mass'!$B$8:$B$105,0),10))^2))</f>
        <v>129.97990755199999</v>
      </c>
    </row>
    <row r="6562" spans="1:25">
      <c r="A6562" s="403" t="s">
        <v>15</v>
      </c>
      <c r="B6562" s="403" t="s">
        <v>698</v>
      </c>
      <c r="C6562" s="403" t="s">
        <v>343</v>
      </c>
      <c r="D6562" s="403" t="s">
        <v>344</v>
      </c>
      <c r="E6562" s="403" t="s">
        <v>1527</v>
      </c>
      <c r="F6562" s="403">
        <v>0</v>
      </c>
      <c r="O6562" s="403" t="s">
        <v>345</v>
      </c>
      <c r="R6562" s="403">
        <v>4</v>
      </c>
      <c r="S6562" s="403">
        <v>0.47020000000000001</v>
      </c>
      <c r="T6562" s="403">
        <v>3.1179999999999999</v>
      </c>
      <c r="U6562" s="403">
        <v>7.7750000000000004</v>
      </c>
      <c r="V6562" s="403">
        <v>8.4039999999999999</v>
      </c>
      <c r="W6562" s="403">
        <v>-3</v>
      </c>
      <c r="X6562" s="404">
        <v>5.8368999999999997E-2</v>
      </c>
      <c r="Y6562" s="403">
        <f>X6562+(S6562*((U6562-INDEX('[1]Center of Mass'!$B$8:$M$105,MATCH(A6562,'[1]Center of Mass'!$B$8:$B$105,0),9))^2+(V6562-INDEX('[1]Center of Mass'!$B$8:$M$105,MATCH(A6562,'[1]Center of Mass'!$B$8:$B$105,0),10))^2))</f>
        <v>97.994649796600015</v>
      </c>
    </row>
    <row r="6563" spans="1:25">
      <c r="A6563" s="403" t="s">
        <v>15</v>
      </c>
      <c r="B6563" s="403" t="s">
        <v>699</v>
      </c>
      <c r="C6563" s="403" t="s">
        <v>343</v>
      </c>
      <c r="D6563" s="403" t="s">
        <v>344</v>
      </c>
      <c r="E6563" s="403" t="s">
        <v>1527</v>
      </c>
      <c r="F6563" s="403">
        <v>0</v>
      </c>
      <c r="O6563" s="403" t="s">
        <v>345</v>
      </c>
      <c r="R6563" s="403">
        <v>4</v>
      </c>
      <c r="S6563" s="403">
        <v>0.47020000000000001</v>
      </c>
      <c r="T6563" s="403">
        <v>3.1179999999999999</v>
      </c>
      <c r="U6563" s="403">
        <v>8.9250000000000007</v>
      </c>
      <c r="V6563" s="403">
        <v>8.4039999999999999</v>
      </c>
      <c r="W6563" s="403">
        <v>-3</v>
      </c>
      <c r="X6563" s="404">
        <v>5.8368999999999997E-2</v>
      </c>
      <c r="Y6563" s="403">
        <f>X6563+(S6563*((U6563-INDEX('[1]Center of Mass'!$B$8:$M$105,MATCH(A6563,'[1]Center of Mass'!$B$8:$B$105,0),9))^2+(V6563-INDEX('[1]Center of Mass'!$B$8:$M$105,MATCH(A6563,'[1]Center of Mass'!$B$8:$B$105,0),10))^2))</f>
        <v>83.338703876600007</v>
      </c>
    </row>
    <row r="6564" spans="1:25">
      <c r="A6564" s="403" t="s">
        <v>15</v>
      </c>
      <c r="B6564" s="403" t="s">
        <v>700</v>
      </c>
      <c r="C6564" s="403" t="s">
        <v>343</v>
      </c>
      <c r="D6564" s="403" t="s">
        <v>344</v>
      </c>
      <c r="E6564" s="403" t="s">
        <v>1527</v>
      </c>
      <c r="F6564" s="403">
        <v>0</v>
      </c>
      <c r="O6564" s="403" t="s">
        <v>345</v>
      </c>
      <c r="R6564" s="403">
        <v>4</v>
      </c>
      <c r="S6564" s="403">
        <v>0.65249999999999997</v>
      </c>
      <c r="T6564" s="403">
        <v>4.01</v>
      </c>
      <c r="U6564" s="403">
        <v>10.298</v>
      </c>
      <c r="V6564" s="403">
        <v>8.4039999999999999</v>
      </c>
      <c r="W6564" s="403">
        <v>-3</v>
      </c>
      <c r="X6564" s="404">
        <v>0.14757999999999999</v>
      </c>
      <c r="Y6564" s="403">
        <f>X6564+(S6564*((U6564-INDEX('[1]Center of Mass'!$B$8:$M$105,MATCH(A6564,'[1]Center of Mass'!$B$8:$B$105,0),9))^2+(V6564-INDEX('[1]Center of Mass'!$B$8:$M$105,MATCH(A6564,'[1]Center of Mass'!$B$8:$B$105,0),10))^2))</f>
        <v>93.694625800000026</v>
      </c>
    </row>
    <row r="6565" spans="1:25">
      <c r="A6565" s="403" t="s">
        <v>15</v>
      </c>
      <c r="B6565" s="403" t="s">
        <v>701</v>
      </c>
      <c r="C6565" s="403" t="s">
        <v>343</v>
      </c>
      <c r="D6565" s="403" t="s">
        <v>344</v>
      </c>
      <c r="E6565" s="403" t="s">
        <v>1527</v>
      </c>
      <c r="F6565" s="403">
        <v>0</v>
      </c>
      <c r="O6565" s="403" t="s">
        <v>345</v>
      </c>
      <c r="R6565" s="403">
        <v>4</v>
      </c>
      <c r="S6565" s="403">
        <v>0.65580000000000005</v>
      </c>
      <c r="T6565" s="403">
        <v>4.0259999999999998</v>
      </c>
      <c r="U6565" s="403">
        <v>11.898</v>
      </c>
      <c r="V6565" s="403">
        <v>8.4039999999999999</v>
      </c>
      <c r="W6565" s="403">
        <v>-3</v>
      </c>
      <c r="X6565" s="404">
        <v>0.14976</v>
      </c>
      <c r="Y6565" s="403">
        <f>X6565+(S6565*((U6565-INDEX('[1]Center of Mass'!$B$8:$M$105,MATCH(A6565,'[1]Center of Mass'!$B$8:$B$105,0),9))^2+(V6565-INDEX('[1]Center of Mass'!$B$8:$M$105,MATCH(A6565,'[1]Center of Mass'!$B$8:$B$105,0),10))^2))</f>
        <v>71.497075056000028</v>
      </c>
    </row>
    <row r="6566" spans="1:25">
      <c r="A6566" s="403" t="s">
        <v>15</v>
      </c>
      <c r="B6566" s="403" t="s">
        <v>484</v>
      </c>
      <c r="C6566" s="403" t="s">
        <v>343</v>
      </c>
      <c r="D6566" s="403" t="s">
        <v>344</v>
      </c>
      <c r="E6566" s="403" t="s">
        <v>1527</v>
      </c>
      <c r="F6566" s="403">
        <v>0</v>
      </c>
      <c r="O6566" s="403" t="s">
        <v>345</v>
      </c>
      <c r="R6566" s="403">
        <v>4</v>
      </c>
      <c r="S6566" s="403">
        <v>1.5928</v>
      </c>
      <c r="T6566" s="403">
        <v>5.1050000000000004</v>
      </c>
      <c r="U6566" s="403">
        <v>0.52</v>
      </c>
      <c r="V6566" s="403">
        <v>9.1590000000000007</v>
      </c>
      <c r="W6566" s="403">
        <v>-3</v>
      </c>
      <c r="X6566" s="404">
        <v>0.44124000000000002</v>
      </c>
      <c r="Y6566" s="403">
        <f>X6566+(S6566*((U6566-INDEX('[1]Center of Mass'!$B$8:$M$105,MATCH(A6566,'[1]Center of Mass'!$B$8:$B$105,0),9))^2+(V6566-INDEX('[1]Center of Mass'!$B$8:$M$105,MATCH(A6566,'[1]Center of Mass'!$B$8:$B$105,0),10))^2))</f>
        <v>736.34149232240009</v>
      </c>
    </row>
    <row r="6567" spans="1:25">
      <c r="A6567" s="403" t="s">
        <v>15</v>
      </c>
      <c r="B6567" s="403" t="s">
        <v>486</v>
      </c>
      <c r="C6567" s="403" t="s">
        <v>343</v>
      </c>
      <c r="D6567" s="403" t="s">
        <v>344</v>
      </c>
      <c r="E6567" s="403" t="s">
        <v>1527</v>
      </c>
      <c r="F6567" s="403">
        <v>0</v>
      </c>
      <c r="O6567" s="403" t="s">
        <v>345</v>
      </c>
      <c r="R6567" s="403">
        <v>4</v>
      </c>
      <c r="S6567" s="403">
        <v>1.1184000000000001</v>
      </c>
      <c r="T6567" s="403">
        <v>4.2320000000000002</v>
      </c>
      <c r="U6567" s="403">
        <v>1.7629999999999999</v>
      </c>
      <c r="V6567" s="403">
        <v>9.1539999999999999</v>
      </c>
      <c r="W6567" s="403">
        <v>-3</v>
      </c>
      <c r="X6567" s="404">
        <v>0.20888000000000001</v>
      </c>
      <c r="Y6567" s="403">
        <f>X6567+(S6567*((U6567-INDEX('[1]Center of Mass'!$B$8:$M$105,MATCH(A6567,'[1]Center of Mass'!$B$8:$B$105,0),9))^2+(V6567-INDEX('[1]Center of Mass'!$B$8:$M$105,MATCH(A6567,'[1]Center of Mass'!$B$8:$B$105,0),10))^2))</f>
        <v>459.23169500000012</v>
      </c>
    </row>
    <row r="6568" spans="1:25">
      <c r="A6568" s="403" t="s">
        <v>15</v>
      </c>
      <c r="B6568" s="403" t="s">
        <v>487</v>
      </c>
      <c r="C6568" s="403" t="s">
        <v>343</v>
      </c>
      <c r="D6568" s="403" t="s">
        <v>344</v>
      </c>
      <c r="E6568" s="403" t="s">
        <v>1527</v>
      </c>
      <c r="F6568" s="403">
        <v>0</v>
      </c>
      <c r="O6568" s="403" t="s">
        <v>345</v>
      </c>
      <c r="R6568" s="403">
        <v>4</v>
      </c>
      <c r="S6568" s="403">
        <v>1.1184000000000001</v>
      </c>
      <c r="T6568" s="403">
        <v>4.2320000000000002</v>
      </c>
      <c r="U6568" s="403">
        <v>2.7879999999999998</v>
      </c>
      <c r="V6568" s="403">
        <v>9.1539999999999999</v>
      </c>
      <c r="W6568" s="403">
        <v>-3</v>
      </c>
      <c r="X6568" s="404">
        <v>0.20888000000000001</v>
      </c>
      <c r="Y6568" s="403">
        <f>X6568+(S6568*((U6568-INDEX('[1]Center of Mass'!$B$8:$M$105,MATCH(A6568,'[1]Center of Mass'!$B$8:$B$105,0),9))^2+(V6568-INDEX('[1]Center of Mass'!$B$8:$M$105,MATCH(A6568,'[1]Center of Mass'!$B$8:$B$105,0),10))^2))</f>
        <v>414.23362592000007</v>
      </c>
    </row>
    <row r="6569" spans="1:25">
      <c r="A6569" s="403" t="s">
        <v>15</v>
      </c>
      <c r="B6569" s="403" t="s">
        <v>488</v>
      </c>
      <c r="C6569" s="403" t="s">
        <v>343</v>
      </c>
      <c r="D6569" s="403" t="s">
        <v>344</v>
      </c>
      <c r="E6569" s="403" t="s">
        <v>1527</v>
      </c>
      <c r="F6569" s="403">
        <v>0</v>
      </c>
      <c r="O6569" s="403" t="s">
        <v>345</v>
      </c>
      <c r="R6569" s="403">
        <v>4</v>
      </c>
      <c r="S6569" s="403">
        <v>1.4185000000000001</v>
      </c>
      <c r="T6569" s="403">
        <v>4.782</v>
      </c>
      <c r="U6569" s="403">
        <v>3.95</v>
      </c>
      <c r="V6569" s="403">
        <v>9.1539999999999999</v>
      </c>
      <c r="W6569" s="403">
        <v>-3</v>
      </c>
      <c r="X6569" s="404">
        <v>0.34050999999999998</v>
      </c>
      <c r="Y6569" s="403">
        <f>X6569+(S6569*((U6569-INDEX('[1]Center of Mass'!$B$8:$M$105,MATCH(A6569,'[1]Center of Mass'!$B$8:$B$105,0),9))^2+(V6569-INDEX('[1]Center of Mass'!$B$8:$M$105,MATCH(A6569,'[1]Center of Mass'!$B$8:$B$105,0),10))^2))</f>
        <v>464.36463869800014</v>
      </c>
    </row>
    <row r="6570" spans="1:25">
      <c r="A6570" s="403" t="s">
        <v>15</v>
      </c>
      <c r="B6570" s="403" t="s">
        <v>489</v>
      </c>
      <c r="C6570" s="403" t="s">
        <v>343</v>
      </c>
      <c r="D6570" s="403" t="s">
        <v>344</v>
      </c>
      <c r="E6570" s="403" t="s">
        <v>1527</v>
      </c>
      <c r="F6570" s="403">
        <v>0</v>
      </c>
      <c r="O6570" s="403" t="s">
        <v>345</v>
      </c>
      <c r="R6570" s="403">
        <v>4</v>
      </c>
      <c r="S6570" s="403">
        <v>1.4185000000000001</v>
      </c>
      <c r="T6570" s="403">
        <v>4.782</v>
      </c>
      <c r="U6570" s="403">
        <v>5.25</v>
      </c>
      <c r="V6570" s="403">
        <v>9.1539999999999999</v>
      </c>
      <c r="W6570" s="403">
        <v>-3</v>
      </c>
      <c r="X6570" s="404">
        <v>0.34050999999999998</v>
      </c>
      <c r="Y6570" s="403">
        <f>X6570+(S6570*((U6570-INDEX('[1]Center of Mass'!$B$8:$M$105,MATCH(A6570,'[1]Center of Mass'!$B$8:$B$105,0),9))^2+(V6570-INDEX('[1]Center of Mass'!$B$8:$M$105,MATCH(A6570,'[1]Center of Mass'!$B$8:$B$105,0),10))^2))</f>
        <v>400.55313249799997</v>
      </c>
    </row>
    <row r="6571" spans="1:25">
      <c r="A6571" s="403" t="s">
        <v>15</v>
      </c>
      <c r="B6571" s="403" t="s">
        <v>490</v>
      </c>
      <c r="C6571" s="403" t="s">
        <v>343</v>
      </c>
      <c r="D6571" s="403" t="s">
        <v>344</v>
      </c>
      <c r="E6571" s="403" t="s">
        <v>1527</v>
      </c>
      <c r="F6571" s="403">
        <v>0</v>
      </c>
      <c r="O6571" s="403" t="s">
        <v>345</v>
      </c>
      <c r="R6571" s="403">
        <v>4</v>
      </c>
      <c r="S6571" s="403">
        <v>1.4185000000000001</v>
      </c>
      <c r="T6571" s="403">
        <v>4.782</v>
      </c>
      <c r="U6571" s="403">
        <v>6.55</v>
      </c>
      <c r="V6571" s="403">
        <v>9.1539999999999999</v>
      </c>
      <c r="W6571" s="403">
        <v>-3</v>
      </c>
      <c r="X6571" s="404">
        <v>0.34050999999999998</v>
      </c>
      <c r="Y6571" s="403">
        <f>X6571+(S6571*((U6571-INDEX('[1]Center of Mass'!$B$8:$M$105,MATCH(A6571,'[1]Center of Mass'!$B$8:$B$105,0),9))^2+(V6571-INDEX('[1]Center of Mass'!$B$8:$M$105,MATCH(A6571,'[1]Center of Mass'!$B$8:$B$105,0),10))^2))</f>
        <v>341.53615629800004</v>
      </c>
    </row>
    <row r="6572" spans="1:25">
      <c r="A6572" s="403" t="s">
        <v>15</v>
      </c>
      <c r="B6572" s="403" t="s">
        <v>491</v>
      </c>
      <c r="C6572" s="403" t="s">
        <v>343</v>
      </c>
      <c r="D6572" s="403" t="s">
        <v>344</v>
      </c>
      <c r="E6572" s="403" t="s">
        <v>1527</v>
      </c>
      <c r="F6572" s="403">
        <v>0</v>
      </c>
      <c r="O6572" s="403" t="s">
        <v>345</v>
      </c>
      <c r="R6572" s="403">
        <v>4</v>
      </c>
      <c r="S6572" s="403">
        <v>1.2547999999999999</v>
      </c>
      <c r="T6572" s="403">
        <v>4.4820000000000002</v>
      </c>
      <c r="U6572" s="403">
        <v>7.7750000000000004</v>
      </c>
      <c r="V6572" s="403">
        <v>9.1539999999999999</v>
      </c>
      <c r="W6572" s="403">
        <v>-3</v>
      </c>
      <c r="X6572" s="404">
        <v>0.26279000000000002</v>
      </c>
      <c r="Y6572" s="403">
        <f>X6572+(S6572*((U6572-INDEX('[1]Center of Mass'!$B$8:$M$105,MATCH(A6572,'[1]Center of Mass'!$B$8:$B$105,0),9))^2+(V6572-INDEX('[1]Center of Mass'!$B$8:$M$105,MATCH(A6572,'[1]Center of Mass'!$B$8:$B$105,0),10))^2))</f>
        <v>256.77017672839997</v>
      </c>
    </row>
    <row r="6573" spans="1:25">
      <c r="A6573" s="403" t="s">
        <v>15</v>
      </c>
      <c r="B6573" s="403" t="s">
        <v>492</v>
      </c>
      <c r="C6573" s="403" t="s">
        <v>343</v>
      </c>
      <c r="D6573" s="403" t="s">
        <v>344</v>
      </c>
      <c r="E6573" s="403" t="s">
        <v>1527</v>
      </c>
      <c r="F6573" s="403">
        <v>0</v>
      </c>
      <c r="O6573" s="403" t="s">
        <v>345</v>
      </c>
      <c r="R6573" s="403">
        <v>4</v>
      </c>
      <c r="S6573" s="403">
        <v>1.2547999999999999</v>
      </c>
      <c r="T6573" s="403">
        <v>4.4820000000000002</v>
      </c>
      <c r="U6573" s="403">
        <v>8.9250000000000007</v>
      </c>
      <c r="V6573" s="403">
        <v>9.1539999999999999</v>
      </c>
      <c r="W6573" s="403">
        <v>-3</v>
      </c>
      <c r="X6573" s="404">
        <v>0.26279000000000002</v>
      </c>
      <c r="Y6573" s="403">
        <f>X6573+(S6573*((U6573-INDEX('[1]Center of Mass'!$B$8:$M$105,MATCH(A6573,'[1]Center of Mass'!$B$8:$B$105,0),9))^2+(V6573-INDEX('[1]Center of Mass'!$B$8:$M$105,MATCH(A6573,'[1]Center of Mass'!$B$8:$B$105,0),10))^2))</f>
        <v>217.65856264839999</v>
      </c>
    </row>
    <row r="6574" spans="1:25">
      <c r="A6574" s="403" t="s">
        <v>15</v>
      </c>
      <c r="B6574" s="403" t="s">
        <v>493</v>
      </c>
      <c r="C6574" s="403" t="s">
        <v>343</v>
      </c>
      <c r="D6574" s="403" t="s">
        <v>344</v>
      </c>
      <c r="E6574" s="403" t="s">
        <v>1527</v>
      </c>
      <c r="F6574" s="403">
        <v>0</v>
      </c>
      <c r="O6574" s="403" t="s">
        <v>345</v>
      </c>
      <c r="R6574" s="403">
        <v>4</v>
      </c>
      <c r="S6574" s="403">
        <v>1.7414000000000001</v>
      </c>
      <c r="T6574" s="403">
        <v>5.3739999999999997</v>
      </c>
      <c r="U6574" s="403">
        <v>10.298</v>
      </c>
      <c r="V6574" s="403">
        <v>9.1539999999999999</v>
      </c>
      <c r="W6574" s="403">
        <v>-3</v>
      </c>
      <c r="X6574" s="404">
        <v>0.54237000000000002</v>
      </c>
      <c r="Y6574" s="403">
        <f>X6574+(S6574*((U6574-INDEX('[1]Center of Mass'!$B$8:$M$105,MATCH(A6574,'[1]Center of Mass'!$B$8:$B$105,0),9))^2+(V6574-INDEX('[1]Center of Mass'!$B$8:$M$105,MATCH(A6574,'[1]Center of Mass'!$B$8:$B$105,0),10))^2))</f>
        <v>243.47049106800006</v>
      </c>
    </row>
    <row r="6575" spans="1:25">
      <c r="A6575" s="403" t="s">
        <v>15</v>
      </c>
      <c r="B6575" s="403" t="s">
        <v>494</v>
      </c>
      <c r="C6575" s="403" t="s">
        <v>343</v>
      </c>
      <c r="D6575" s="403" t="s">
        <v>344</v>
      </c>
      <c r="E6575" s="403" t="s">
        <v>1527</v>
      </c>
      <c r="F6575" s="403">
        <v>0</v>
      </c>
      <c r="O6575" s="403" t="s">
        <v>345</v>
      </c>
      <c r="R6575" s="403">
        <v>4</v>
      </c>
      <c r="S6575" s="403">
        <v>1.7503</v>
      </c>
      <c r="T6575" s="403">
        <v>5.39</v>
      </c>
      <c r="U6575" s="403">
        <v>11.898</v>
      </c>
      <c r="V6575" s="403">
        <v>9.1539999999999999</v>
      </c>
      <c r="W6575" s="403">
        <v>-3</v>
      </c>
      <c r="X6575" s="404">
        <v>0.54896</v>
      </c>
      <c r="Y6575" s="403">
        <f>X6575+(S6575*((U6575-INDEX('[1]Center of Mass'!$B$8:$M$105,MATCH(A6575,'[1]Center of Mass'!$B$8:$B$105,0),9))^2+(V6575-INDEX('[1]Center of Mass'!$B$8:$M$105,MATCH(A6575,'[1]Center of Mass'!$B$8:$B$105,0),10))^2))</f>
        <v>184.20587364600004</v>
      </c>
    </row>
    <row r="6576" spans="1:25">
      <c r="A6576" s="403" t="s">
        <v>15</v>
      </c>
      <c r="B6576" s="403" t="s">
        <v>705</v>
      </c>
      <c r="C6576" s="403" t="s">
        <v>343</v>
      </c>
      <c r="D6576" s="403" t="s">
        <v>344</v>
      </c>
      <c r="E6576" s="403" t="s">
        <v>1527</v>
      </c>
      <c r="F6576" s="403">
        <v>0</v>
      </c>
      <c r="O6576" s="403" t="s">
        <v>345</v>
      </c>
      <c r="R6576" s="403">
        <v>4</v>
      </c>
      <c r="S6576" s="403">
        <v>1.3938999999999999</v>
      </c>
      <c r="T6576" s="403">
        <v>4.8879999999999999</v>
      </c>
      <c r="U6576" s="403">
        <v>0.48299999999999998</v>
      </c>
      <c r="V6576" s="403">
        <v>10.157999999999999</v>
      </c>
      <c r="W6576" s="403">
        <v>-3</v>
      </c>
      <c r="X6576" s="404">
        <v>0.36943999999999999</v>
      </c>
      <c r="Y6576" s="403">
        <f>X6576+(S6576*((U6576-INDEX('[1]Center of Mass'!$B$8:$M$105,MATCH(A6576,'[1]Center of Mass'!$B$8:$B$105,0),9))^2+(V6576-INDEX('[1]Center of Mass'!$B$8:$M$105,MATCH(A6576,'[1]Center of Mass'!$B$8:$B$105,0),10))^2))</f>
        <v>641.8544375335</v>
      </c>
    </row>
    <row r="6577" spans="1:25">
      <c r="A6577" s="403" t="s">
        <v>15</v>
      </c>
      <c r="B6577" s="403" t="s">
        <v>707</v>
      </c>
      <c r="C6577" s="403" t="s">
        <v>343</v>
      </c>
      <c r="D6577" s="403" t="s">
        <v>344</v>
      </c>
      <c r="E6577" s="403" t="s">
        <v>1527</v>
      </c>
      <c r="F6577" s="403">
        <v>0</v>
      </c>
      <c r="O6577" s="403" t="s">
        <v>345</v>
      </c>
      <c r="R6577" s="403">
        <v>4</v>
      </c>
      <c r="S6577" s="403">
        <v>0.93159999999999998</v>
      </c>
      <c r="T6577" s="403">
        <v>3.8679999999999999</v>
      </c>
      <c r="U6577" s="403">
        <v>1.7629999999999999</v>
      </c>
      <c r="V6577" s="403">
        <v>10.154</v>
      </c>
      <c r="W6577" s="403">
        <v>-3</v>
      </c>
      <c r="X6577" s="404">
        <v>0.14568999999999999</v>
      </c>
      <c r="Y6577" s="403">
        <f>X6577+(S6577*((U6577-INDEX('[1]Center of Mass'!$B$8:$M$105,MATCH(A6577,'[1]Center of Mass'!$B$8:$B$105,0),9))^2+(V6577-INDEX('[1]Center of Mass'!$B$8:$M$105,MATCH(A6577,'[1]Center of Mass'!$B$8:$B$105,0),10))^2))</f>
        <v>379.32936485000005</v>
      </c>
    </row>
    <row r="6578" spans="1:25">
      <c r="A6578" s="403" t="s">
        <v>15</v>
      </c>
      <c r="B6578" s="403" t="s">
        <v>708</v>
      </c>
      <c r="C6578" s="403" t="s">
        <v>343</v>
      </c>
      <c r="D6578" s="403" t="s">
        <v>344</v>
      </c>
      <c r="E6578" s="403" t="s">
        <v>1527</v>
      </c>
      <c r="F6578" s="403">
        <v>0</v>
      </c>
      <c r="O6578" s="403" t="s">
        <v>345</v>
      </c>
      <c r="R6578" s="403">
        <v>4</v>
      </c>
      <c r="S6578" s="403">
        <v>0.93159999999999998</v>
      </c>
      <c r="T6578" s="403">
        <v>3.8679999999999999</v>
      </c>
      <c r="U6578" s="403">
        <v>2.7879999999999998</v>
      </c>
      <c r="V6578" s="403">
        <v>10.154</v>
      </c>
      <c r="W6578" s="403">
        <v>-3</v>
      </c>
      <c r="X6578" s="404">
        <v>0.14568999999999999</v>
      </c>
      <c r="Y6578" s="403">
        <f>X6578+(S6578*((U6578-INDEX('[1]Center of Mass'!$B$8:$M$105,MATCH(A6578,'[1]Center of Mass'!$B$8:$B$105,0),9))^2+(V6578-INDEX('[1]Center of Mass'!$B$8:$M$105,MATCH(A6578,'[1]Center of Mass'!$B$8:$B$105,0),10))^2))</f>
        <v>341.84706768000001</v>
      </c>
    </row>
    <row r="6579" spans="1:25">
      <c r="A6579" s="403" t="s">
        <v>15</v>
      </c>
      <c r="B6579" s="403" t="s">
        <v>709</v>
      </c>
      <c r="C6579" s="403" t="s">
        <v>343</v>
      </c>
      <c r="D6579" s="403" t="s">
        <v>344</v>
      </c>
      <c r="E6579" s="403" t="s">
        <v>1527</v>
      </c>
      <c r="F6579" s="403">
        <v>0</v>
      </c>
      <c r="O6579" s="403" t="s">
        <v>345</v>
      </c>
      <c r="R6579" s="403">
        <v>4</v>
      </c>
      <c r="S6579" s="403">
        <v>1.1815</v>
      </c>
      <c r="T6579" s="403">
        <v>4.4180000000000001</v>
      </c>
      <c r="U6579" s="403">
        <v>3.95</v>
      </c>
      <c r="V6579" s="403">
        <v>10.154</v>
      </c>
      <c r="W6579" s="403">
        <v>-3</v>
      </c>
      <c r="X6579" s="404">
        <v>0.24773000000000001</v>
      </c>
      <c r="Y6579" s="403">
        <f>X6579+(S6579*((U6579-INDEX('[1]Center of Mass'!$B$8:$M$105,MATCH(A6579,'[1]Center of Mass'!$B$8:$B$105,0),9))^2+(V6579-INDEX('[1]Center of Mass'!$B$8:$M$105,MATCH(A6579,'[1]Center of Mass'!$B$8:$B$105,0),10))^2))</f>
        <v>382.72185610200006</v>
      </c>
    </row>
    <row r="6580" spans="1:25">
      <c r="A6580" s="403" t="s">
        <v>15</v>
      </c>
      <c r="B6580" s="403" t="s">
        <v>710</v>
      </c>
      <c r="C6580" s="403" t="s">
        <v>343</v>
      </c>
      <c r="D6580" s="403" t="s">
        <v>344</v>
      </c>
      <c r="E6580" s="403" t="s">
        <v>1527</v>
      </c>
      <c r="F6580" s="403">
        <v>0</v>
      </c>
      <c r="O6580" s="403" t="s">
        <v>345</v>
      </c>
      <c r="R6580" s="403">
        <v>4</v>
      </c>
      <c r="S6580" s="403">
        <v>1.1815</v>
      </c>
      <c r="T6580" s="403">
        <v>4.4180000000000001</v>
      </c>
      <c r="U6580" s="403">
        <v>5.25</v>
      </c>
      <c r="V6580" s="403">
        <v>10.154</v>
      </c>
      <c r="W6580" s="403">
        <v>-3</v>
      </c>
      <c r="X6580" s="404">
        <v>0.24773000000000001</v>
      </c>
      <c r="Y6580" s="403">
        <f>X6580+(S6580*((U6580-INDEX('[1]Center of Mass'!$B$8:$M$105,MATCH(A6580,'[1]Center of Mass'!$B$8:$B$105,0),9))^2+(V6580-INDEX('[1]Center of Mass'!$B$8:$M$105,MATCH(A6580,'[1]Center of Mass'!$B$8:$B$105,0),10))^2))</f>
        <v>329.57184230199999</v>
      </c>
    </row>
    <row r="6581" spans="1:25">
      <c r="A6581" s="403" t="s">
        <v>15</v>
      </c>
      <c r="B6581" s="403" t="s">
        <v>711</v>
      </c>
      <c r="C6581" s="403" t="s">
        <v>343</v>
      </c>
      <c r="D6581" s="403" t="s">
        <v>344</v>
      </c>
      <c r="E6581" s="403" t="s">
        <v>1527</v>
      </c>
      <c r="F6581" s="403">
        <v>0</v>
      </c>
      <c r="O6581" s="403" t="s">
        <v>345</v>
      </c>
      <c r="R6581" s="403">
        <v>4</v>
      </c>
      <c r="S6581" s="403">
        <v>1.1815</v>
      </c>
      <c r="T6581" s="403">
        <v>4.4180000000000001</v>
      </c>
      <c r="U6581" s="403">
        <v>6.55</v>
      </c>
      <c r="V6581" s="403">
        <v>10.154</v>
      </c>
      <c r="W6581" s="403">
        <v>-3</v>
      </c>
      <c r="X6581" s="404">
        <v>0.24773000000000001</v>
      </c>
      <c r="Y6581" s="403">
        <f>X6581+(S6581*((U6581-INDEX('[1]Center of Mass'!$B$8:$M$105,MATCH(A6581,'[1]Center of Mass'!$B$8:$B$105,0),9))^2+(V6581-INDEX('[1]Center of Mass'!$B$8:$M$105,MATCH(A6581,'[1]Center of Mass'!$B$8:$B$105,0),10))^2))</f>
        <v>280.41529850199998</v>
      </c>
    </row>
    <row r="6582" spans="1:25">
      <c r="A6582" s="403" t="s">
        <v>15</v>
      </c>
      <c r="B6582" s="403" t="s">
        <v>712</v>
      </c>
      <c r="C6582" s="403" t="s">
        <v>343</v>
      </c>
      <c r="D6582" s="403" t="s">
        <v>344</v>
      </c>
      <c r="E6582" s="403" t="s">
        <v>1527</v>
      </c>
      <c r="F6582" s="403">
        <v>0</v>
      </c>
      <c r="O6582" s="403" t="s">
        <v>345</v>
      </c>
      <c r="R6582" s="403">
        <v>4</v>
      </c>
      <c r="S6582" s="403">
        <v>1.0451999999999999</v>
      </c>
      <c r="T6582" s="403">
        <v>4.1180000000000003</v>
      </c>
      <c r="U6582" s="403">
        <v>7.7750000000000004</v>
      </c>
      <c r="V6582" s="403">
        <v>10.154</v>
      </c>
      <c r="W6582" s="403">
        <v>-3</v>
      </c>
      <c r="X6582" s="404">
        <v>0.18712999999999999</v>
      </c>
      <c r="Y6582" s="403">
        <f>X6582+(S6582*((U6582-INDEX('[1]Center of Mass'!$B$8:$M$105,MATCH(A6582,'[1]Center of Mass'!$B$8:$B$105,0),9))^2+(V6582-INDEX('[1]Center of Mass'!$B$8:$M$105,MATCH(A6582,'[1]Center of Mass'!$B$8:$B$105,0),10))^2))</f>
        <v>210.29002837159999</v>
      </c>
    </row>
    <row r="6583" spans="1:25">
      <c r="A6583" s="403" t="s">
        <v>15</v>
      </c>
      <c r="B6583" s="403" t="s">
        <v>713</v>
      </c>
      <c r="C6583" s="403" t="s">
        <v>343</v>
      </c>
      <c r="D6583" s="403" t="s">
        <v>344</v>
      </c>
      <c r="E6583" s="403" t="s">
        <v>1527</v>
      </c>
      <c r="F6583" s="403">
        <v>0</v>
      </c>
      <c r="O6583" s="403" t="s">
        <v>345</v>
      </c>
      <c r="R6583" s="403">
        <v>4</v>
      </c>
      <c r="S6583" s="403">
        <v>1.0451999999999999</v>
      </c>
      <c r="T6583" s="403">
        <v>4.1180000000000003</v>
      </c>
      <c r="U6583" s="403">
        <v>8.9250000000000007</v>
      </c>
      <c r="V6583" s="403">
        <v>10.154</v>
      </c>
      <c r="W6583" s="403">
        <v>-3</v>
      </c>
      <c r="X6583" s="404">
        <v>0.18712999999999999</v>
      </c>
      <c r="Y6583" s="403">
        <f>X6583+(S6583*((U6583-INDEX('[1]Center of Mass'!$B$8:$M$105,MATCH(A6583,'[1]Center of Mass'!$B$8:$B$105,0),9))^2+(V6583-INDEX('[1]Center of Mass'!$B$8:$M$105,MATCH(A6583,'[1]Center of Mass'!$B$8:$B$105,0),10))^2))</f>
        <v>177.7115624516</v>
      </c>
    </row>
    <row r="6584" spans="1:25">
      <c r="A6584" s="403" t="s">
        <v>15</v>
      </c>
      <c r="B6584" s="403" t="s">
        <v>714</v>
      </c>
      <c r="C6584" s="403" t="s">
        <v>343</v>
      </c>
      <c r="D6584" s="403" t="s">
        <v>344</v>
      </c>
      <c r="E6584" s="403" t="s">
        <v>1527</v>
      </c>
      <c r="F6584" s="403">
        <v>0</v>
      </c>
      <c r="O6584" s="403" t="s">
        <v>345</v>
      </c>
      <c r="R6584" s="403">
        <v>4</v>
      </c>
      <c r="S6584" s="403">
        <v>1.4504999999999999</v>
      </c>
      <c r="T6584" s="403">
        <v>5.01</v>
      </c>
      <c r="U6584" s="403">
        <v>10.298</v>
      </c>
      <c r="V6584" s="403">
        <v>10.154</v>
      </c>
      <c r="W6584" s="403">
        <v>-3</v>
      </c>
      <c r="X6584" s="404">
        <v>0.40770000000000001</v>
      </c>
      <c r="Y6584" s="403">
        <f>X6584+(S6584*((U6584-INDEX('[1]Center of Mass'!$B$8:$M$105,MATCH(A6584,'[1]Center of Mass'!$B$8:$B$105,0),9))^2+(V6584-INDEX('[1]Center of Mass'!$B$8:$M$105,MATCH(A6584,'[1]Center of Mass'!$B$8:$B$105,0),10))^2))</f>
        <v>197.81729781000004</v>
      </c>
    </row>
    <row r="6585" spans="1:25">
      <c r="A6585" s="403" t="s">
        <v>15</v>
      </c>
      <c r="B6585" s="403" t="s">
        <v>715</v>
      </c>
      <c r="C6585" s="403" t="s">
        <v>343</v>
      </c>
      <c r="D6585" s="403" t="s">
        <v>344</v>
      </c>
      <c r="E6585" s="403" t="s">
        <v>1527</v>
      </c>
      <c r="F6585" s="403">
        <v>0</v>
      </c>
      <c r="O6585" s="403" t="s">
        <v>345</v>
      </c>
      <c r="R6585" s="403">
        <v>4</v>
      </c>
      <c r="S6585" s="403">
        <v>1.4579</v>
      </c>
      <c r="T6585" s="403">
        <v>5.0259999999999998</v>
      </c>
      <c r="U6585" s="403">
        <v>11.898</v>
      </c>
      <c r="V6585" s="403">
        <v>10.154</v>
      </c>
      <c r="W6585" s="403">
        <v>-3</v>
      </c>
      <c r="X6585" s="404">
        <v>0.41295999999999999</v>
      </c>
      <c r="Y6585" s="403">
        <f>X6585+(S6585*((U6585-INDEX('[1]Center of Mass'!$B$8:$M$105,MATCH(A6585,'[1]Center of Mass'!$B$8:$B$105,0),9))^2+(V6585-INDEX('[1]Center of Mass'!$B$8:$M$105,MATCH(A6585,'[1]Center of Mass'!$B$8:$B$105,0),10))^2))</f>
        <v>148.42599507800006</v>
      </c>
    </row>
    <row r="6586" spans="1:25">
      <c r="A6586" s="403" t="s">
        <v>15</v>
      </c>
      <c r="B6586" s="403" t="s">
        <v>721</v>
      </c>
      <c r="C6586" s="403" t="s">
        <v>343</v>
      </c>
      <c r="D6586" s="403" t="s">
        <v>344</v>
      </c>
      <c r="E6586" s="403" t="s">
        <v>1527</v>
      </c>
      <c r="F6586" s="403">
        <v>0</v>
      </c>
      <c r="O6586" s="403" t="s">
        <v>345</v>
      </c>
      <c r="R6586" s="403">
        <v>4</v>
      </c>
      <c r="S6586" s="403">
        <v>0.93940000000000001</v>
      </c>
      <c r="T6586" s="403">
        <v>4.3620000000000001</v>
      </c>
      <c r="U6586" s="403">
        <v>0.45500000000000002</v>
      </c>
      <c r="V6586" s="403">
        <v>10.906000000000001</v>
      </c>
      <c r="W6586" s="403">
        <v>-3</v>
      </c>
      <c r="X6586" s="404">
        <v>0.22514999999999999</v>
      </c>
      <c r="Y6586" s="403">
        <f>X6586+(S6586*((U6586-INDEX('[1]Center of Mass'!$B$8:$M$105,MATCH(A6586,'[1]Center of Mass'!$B$8:$B$105,0),9))^2+(V6586-INDEX('[1]Center of Mass'!$B$8:$M$105,MATCH(A6586,'[1]Center of Mass'!$B$8:$B$105,0),10))^2))</f>
        <v>432.51477467460012</v>
      </c>
    </row>
    <row r="6587" spans="1:25">
      <c r="A6587" s="403" t="s">
        <v>15</v>
      </c>
      <c r="B6587" s="403" t="s">
        <v>722</v>
      </c>
      <c r="C6587" s="403" t="s">
        <v>343</v>
      </c>
      <c r="D6587" s="403" t="s">
        <v>344</v>
      </c>
      <c r="E6587" s="403" t="s">
        <v>1527</v>
      </c>
      <c r="F6587" s="403">
        <v>0</v>
      </c>
      <c r="O6587" s="403" t="s">
        <v>345</v>
      </c>
      <c r="R6587" s="403">
        <v>4</v>
      </c>
      <c r="S6587" s="403">
        <v>0.60589999999999999</v>
      </c>
      <c r="T6587" s="403">
        <v>3.2320000000000002</v>
      </c>
      <c r="U6587" s="403">
        <v>1.7629999999999999</v>
      </c>
      <c r="V6587" s="403">
        <v>10.904</v>
      </c>
      <c r="W6587" s="403">
        <v>-3</v>
      </c>
      <c r="X6587" s="404">
        <v>7.0694000000000007E-2</v>
      </c>
      <c r="Y6587" s="403">
        <f>X6587+(S6587*((U6587-INDEX('[1]Center of Mass'!$B$8:$M$105,MATCH(A6587,'[1]Center of Mass'!$B$8:$B$105,0),9))^2+(V6587-INDEX('[1]Center of Mass'!$B$8:$M$105,MATCH(A6587,'[1]Center of Mass'!$B$8:$B$105,0),10))^2))</f>
        <v>245.93499238750005</v>
      </c>
    </row>
    <row r="6588" spans="1:25">
      <c r="A6588" s="403" t="s">
        <v>15</v>
      </c>
      <c r="B6588" s="403" t="s">
        <v>723</v>
      </c>
      <c r="C6588" s="403" t="s">
        <v>343</v>
      </c>
      <c r="D6588" s="403" t="s">
        <v>344</v>
      </c>
      <c r="E6588" s="403" t="s">
        <v>1527</v>
      </c>
      <c r="F6588" s="403">
        <v>0</v>
      </c>
      <c r="O6588" s="403" t="s">
        <v>345</v>
      </c>
      <c r="R6588" s="403">
        <v>4</v>
      </c>
      <c r="S6588" s="403">
        <v>0.60589999999999999</v>
      </c>
      <c r="T6588" s="403">
        <v>3.2320000000000002</v>
      </c>
      <c r="U6588" s="403">
        <v>2.7879999999999998</v>
      </c>
      <c r="V6588" s="403">
        <v>10.904</v>
      </c>
      <c r="W6588" s="403">
        <v>-3</v>
      </c>
      <c r="X6588" s="404">
        <v>7.0694000000000007E-2</v>
      </c>
      <c r="Y6588" s="403">
        <f>X6588+(S6588*((U6588-INDEX('[1]Center of Mass'!$B$8:$M$105,MATCH(A6588,'[1]Center of Mass'!$B$8:$B$105,0),9))^2+(V6588-INDEX('[1]Center of Mass'!$B$8:$M$105,MATCH(A6588,'[1]Center of Mass'!$B$8:$B$105,0),10))^2))</f>
        <v>221.55701487000002</v>
      </c>
    </row>
    <row r="6589" spans="1:25">
      <c r="A6589" s="403" t="s">
        <v>15</v>
      </c>
      <c r="B6589" s="403" t="s">
        <v>724</v>
      </c>
      <c r="C6589" s="403" t="s">
        <v>343</v>
      </c>
      <c r="D6589" s="403" t="s">
        <v>344</v>
      </c>
      <c r="E6589" s="403" t="s">
        <v>1527</v>
      </c>
      <c r="F6589" s="403">
        <v>0</v>
      </c>
      <c r="O6589" s="403" t="s">
        <v>345</v>
      </c>
      <c r="R6589" s="403">
        <v>4</v>
      </c>
      <c r="S6589" s="403">
        <v>0.76849999999999996</v>
      </c>
      <c r="T6589" s="403">
        <v>3.782</v>
      </c>
      <c r="U6589" s="403">
        <v>3.95</v>
      </c>
      <c r="V6589" s="403">
        <v>10.904</v>
      </c>
      <c r="W6589" s="403">
        <v>-3</v>
      </c>
      <c r="X6589" s="404">
        <v>0.13061</v>
      </c>
      <c r="Y6589" s="403">
        <f>X6589+(S6589*((U6589-INDEX('[1]Center of Mass'!$B$8:$M$105,MATCH(A6589,'[1]Center of Mass'!$B$8:$B$105,0),9))^2+(V6589-INDEX('[1]Center of Mass'!$B$8:$M$105,MATCH(A6589,'[1]Center of Mass'!$B$8:$B$105,0),10))^2))</f>
        <v>247.95542024800002</v>
      </c>
    </row>
    <row r="6590" spans="1:25">
      <c r="A6590" s="403" t="s">
        <v>15</v>
      </c>
      <c r="B6590" s="403" t="s">
        <v>725</v>
      </c>
      <c r="C6590" s="403" t="s">
        <v>343</v>
      </c>
      <c r="D6590" s="403" t="s">
        <v>344</v>
      </c>
      <c r="E6590" s="403" t="s">
        <v>1527</v>
      </c>
      <c r="F6590" s="403">
        <v>0</v>
      </c>
      <c r="O6590" s="403" t="s">
        <v>345</v>
      </c>
      <c r="R6590" s="403">
        <v>4</v>
      </c>
      <c r="S6590" s="403">
        <v>0.76849999999999996</v>
      </c>
      <c r="T6590" s="403">
        <v>3.782</v>
      </c>
      <c r="U6590" s="403">
        <v>5.25</v>
      </c>
      <c r="V6590" s="403">
        <v>10.904</v>
      </c>
      <c r="W6590" s="403">
        <v>-3</v>
      </c>
      <c r="X6590" s="404">
        <v>0.13061</v>
      </c>
      <c r="Y6590" s="403">
        <f>X6590+(S6590*((U6590-INDEX('[1]Center of Mass'!$B$8:$M$105,MATCH(A6590,'[1]Center of Mass'!$B$8:$B$105,0),9))^2+(V6590-INDEX('[1]Center of Mass'!$B$8:$M$105,MATCH(A6590,'[1]Center of Mass'!$B$8:$B$105,0),10))^2))</f>
        <v>213.38429404799996</v>
      </c>
    </row>
    <row r="6591" spans="1:25">
      <c r="A6591" s="403" t="s">
        <v>15</v>
      </c>
      <c r="B6591" s="403" t="s">
        <v>726</v>
      </c>
      <c r="C6591" s="403" t="s">
        <v>343</v>
      </c>
      <c r="D6591" s="403" t="s">
        <v>344</v>
      </c>
      <c r="E6591" s="403" t="s">
        <v>1527</v>
      </c>
      <c r="F6591" s="403">
        <v>0</v>
      </c>
      <c r="O6591" s="403" t="s">
        <v>345</v>
      </c>
      <c r="R6591" s="403">
        <v>4</v>
      </c>
      <c r="S6591" s="403">
        <v>0.76849999999999996</v>
      </c>
      <c r="T6591" s="403">
        <v>3.782</v>
      </c>
      <c r="U6591" s="403">
        <v>6.55</v>
      </c>
      <c r="V6591" s="403">
        <v>10.904</v>
      </c>
      <c r="W6591" s="403">
        <v>-3</v>
      </c>
      <c r="X6591" s="404">
        <v>0.13061</v>
      </c>
      <c r="Y6591" s="403">
        <f>X6591+(S6591*((U6591-INDEX('[1]Center of Mass'!$B$8:$M$105,MATCH(A6591,'[1]Center of Mass'!$B$8:$B$105,0),9))^2+(V6591-INDEX('[1]Center of Mass'!$B$8:$M$105,MATCH(A6591,'[1]Center of Mass'!$B$8:$B$105,0),10))^2))</f>
        <v>181.41069784799998</v>
      </c>
    </row>
    <row r="6592" spans="1:25">
      <c r="A6592" s="403" t="s">
        <v>15</v>
      </c>
      <c r="B6592" s="403" t="s">
        <v>727</v>
      </c>
      <c r="C6592" s="403" t="s">
        <v>343</v>
      </c>
      <c r="D6592" s="403" t="s">
        <v>344</v>
      </c>
      <c r="E6592" s="403" t="s">
        <v>1527</v>
      </c>
      <c r="F6592" s="403">
        <v>0</v>
      </c>
      <c r="O6592" s="403" t="s">
        <v>345</v>
      </c>
      <c r="R6592" s="403">
        <v>4</v>
      </c>
      <c r="S6592" s="403">
        <v>0.67979999999999996</v>
      </c>
      <c r="T6592" s="403">
        <v>3.4820000000000002</v>
      </c>
      <c r="U6592" s="403">
        <v>7.7750000000000004</v>
      </c>
      <c r="V6592" s="403">
        <v>10.904</v>
      </c>
      <c r="W6592" s="403">
        <v>-3</v>
      </c>
      <c r="X6592" s="404">
        <v>9.4716999999999996E-2</v>
      </c>
      <c r="Y6592" s="403">
        <f>X6592+(S6592*((U6592-INDEX('[1]Center of Mass'!$B$8:$M$105,MATCH(A6592,'[1]Center of Mass'!$B$8:$B$105,0),9))^2+(V6592-INDEX('[1]Center of Mass'!$B$8:$M$105,MATCH(A6592,'[1]Center of Mass'!$B$8:$B$105,0),10))^2))</f>
        <v>135.90273615340001</v>
      </c>
    </row>
    <row r="6593" spans="1:25">
      <c r="A6593" s="403" t="s">
        <v>15</v>
      </c>
      <c r="B6593" s="403" t="s">
        <v>728</v>
      </c>
      <c r="C6593" s="403" t="s">
        <v>343</v>
      </c>
      <c r="D6593" s="403" t="s">
        <v>344</v>
      </c>
      <c r="E6593" s="403" t="s">
        <v>1527</v>
      </c>
      <c r="F6593" s="403">
        <v>0</v>
      </c>
      <c r="O6593" s="403" t="s">
        <v>345</v>
      </c>
      <c r="R6593" s="403">
        <v>4</v>
      </c>
      <c r="S6593" s="403">
        <v>0.67979999999999996</v>
      </c>
      <c r="T6593" s="403">
        <v>3.4820000000000002</v>
      </c>
      <c r="U6593" s="403">
        <v>8.9250000000000007</v>
      </c>
      <c r="V6593" s="403">
        <v>10.904</v>
      </c>
      <c r="W6593" s="403">
        <v>-3</v>
      </c>
      <c r="X6593" s="404">
        <v>9.4716999999999996E-2</v>
      </c>
      <c r="Y6593" s="403">
        <f>X6593+(S6593*((U6593-INDEX('[1]Center of Mass'!$B$8:$M$105,MATCH(A6593,'[1]Center of Mass'!$B$8:$B$105,0),9))^2+(V6593-INDEX('[1]Center of Mass'!$B$8:$M$105,MATCH(A6593,'[1]Center of Mass'!$B$8:$B$105,0),10))^2))</f>
        <v>114.71364207340001</v>
      </c>
    </row>
    <row r="6594" spans="1:25">
      <c r="A6594" s="403" t="s">
        <v>15</v>
      </c>
      <c r="B6594" s="403" t="s">
        <v>729</v>
      </c>
      <c r="C6594" s="403" t="s">
        <v>343</v>
      </c>
      <c r="D6594" s="403" t="s">
        <v>344</v>
      </c>
      <c r="E6594" s="403" t="s">
        <v>1527</v>
      </c>
      <c r="F6594" s="403">
        <v>0</v>
      </c>
      <c r="O6594" s="403" t="s">
        <v>345</v>
      </c>
      <c r="R6594" s="403">
        <v>4</v>
      </c>
      <c r="S6594" s="403">
        <v>0.94340000000000002</v>
      </c>
      <c r="T6594" s="403">
        <v>4.3739999999999997</v>
      </c>
      <c r="U6594" s="403">
        <v>10.298</v>
      </c>
      <c r="V6594" s="403">
        <v>10.904</v>
      </c>
      <c r="W6594" s="403">
        <v>-3</v>
      </c>
      <c r="X6594" s="404">
        <v>0.22771</v>
      </c>
      <c r="Y6594" s="403">
        <f>X6594+(S6594*((U6594-INDEX('[1]Center of Mass'!$B$8:$M$105,MATCH(A6594,'[1]Center of Mass'!$B$8:$B$105,0),9))^2+(V6594-INDEX('[1]Center of Mass'!$B$8:$M$105,MATCH(A6594,'[1]Center of Mass'!$B$8:$B$105,0),10))^2))</f>
        <v>127.45191700800004</v>
      </c>
    </row>
    <row r="6595" spans="1:25">
      <c r="A6595" s="403" t="s">
        <v>15</v>
      </c>
      <c r="B6595" s="403" t="s">
        <v>730</v>
      </c>
      <c r="C6595" s="403" t="s">
        <v>343</v>
      </c>
      <c r="D6595" s="403" t="s">
        <v>344</v>
      </c>
      <c r="E6595" s="403" t="s">
        <v>1527</v>
      </c>
      <c r="F6595" s="403">
        <v>0</v>
      </c>
      <c r="O6595" s="403" t="s">
        <v>345</v>
      </c>
      <c r="R6595" s="403">
        <v>4</v>
      </c>
      <c r="S6595" s="403">
        <v>0.94820000000000004</v>
      </c>
      <c r="T6595" s="403">
        <v>4.3899999999999997</v>
      </c>
      <c r="U6595" s="403">
        <v>11.898</v>
      </c>
      <c r="V6595" s="403">
        <v>10.904</v>
      </c>
      <c r="W6595" s="403">
        <v>-3</v>
      </c>
      <c r="X6595" s="404">
        <v>0.23094000000000001</v>
      </c>
      <c r="Y6595" s="403">
        <f>X6595+(S6595*((U6595-INDEX('[1]Center of Mass'!$B$8:$M$105,MATCH(A6595,'[1]Center of Mass'!$B$8:$B$105,0),9))^2+(V6595-INDEX('[1]Center of Mass'!$B$8:$M$105,MATCH(A6595,'[1]Center of Mass'!$B$8:$B$105,0),10))^2))</f>
        <v>95.320532224000033</v>
      </c>
    </row>
    <row r="6596" spans="1:25">
      <c r="A6596" s="403" t="s">
        <v>15</v>
      </c>
      <c r="B6596" s="403" t="s">
        <v>736</v>
      </c>
      <c r="C6596" s="403" t="s">
        <v>343</v>
      </c>
      <c r="D6596" s="403" t="s">
        <v>344</v>
      </c>
      <c r="E6596" s="403" t="s">
        <v>1527</v>
      </c>
      <c r="F6596" s="403">
        <v>0</v>
      </c>
      <c r="O6596" s="403" t="s">
        <v>345</v>
      </c>
      <c r="R6596" s="403">
        <v>4</v>
      </c>
      <c r="S6596" s="403">
        <v>1.7408999999999999</v>
      </c>
      <c r="T6596" s="403">
        <v>5.3470000000000004</v>
      </c>
      <c r="U6596" s="403">
        <v>0.53100000000000003</v>
      </c>
      <c r="V6596" s="403">
        <v>11.782999999999999</v>
      </c>
      <c r="W6596" s="403">
        <v>-3</v>
      </c>
      <c r="X6596" s="404">
        <v>0.52000999999999997</v>
      </c>
      <c r="Y6596" s="403">
        <f>X6596+(S6596*((U6596-INDEX('[1]Center of Mass'!$B$8:$M$105,MATCH(A6596,'[1]Center of Mass'!$B$8:$B$105,0),9))^2+(V6596-INDEX('[1]Center of Mass'!$B$8:$M$105,MATCH(A6596,'[1]Center of Mass'!$B$8:$B$105,0),10))^2))</f>
        <v>795.94064957299997</v>
      </c>
    </row>
    <row r="6597" spans="1:25">
      <c r="A6597" s="403" t="s">
        <v>15</v>
      </c>
      <c r="B6597" s="403" t="s">
        <v>737</v>
      </c>
      <c r="C6597" s="403" t="s">
        <v>343</v>
      </c>
      <c r="D6597" s="403" t="s">
        <v>344</v>
      </c>
      <c r="E6597" s="403" t="s">
        <v>1527</v>
      </c>
      <c r="F6597" s="403">
        <v>0</v>
      </c>
      <c r="O6597" s="403" t="s">
        <v>345</v>
      </c>
      <c r="R6597" s="403">
        <v>4</v>
      </c>
      <c r="S6597" s="403">
        <v>1.2474000000000001</v>
      </c>
      <c r="T6597" s="403">
        <v>4.484</v>
      </c>
      <c r="U6597" s="403">
        <v>1.7629999999999999</v>
      </c>
      <c r="V6597" s="403">
        <v>11.808</v>
      </c>
      <c r="W6597" s="403">
        <v>-3</v>
      </c>
      <c r="X6597" s="404">
        <v>0.26313999999999999</v>
      </c>
      <c r="Y6597" s="403">
        <f>X6597+(S6597*((U6597-INDEX('[1]Center of Mass'!$B$8:$M$105,MATCH(A6597,'[1]Center of Mass'!$B$8:$B$105,0),9))^2+(V6597-INDEX('[1]Center of Mass'!$B$8:$M$105,MATCH(A6597,'[1]Center of Mass'!$B$8:$B$105,0),10))^2))</f>
        <v>506.43763382500015</v>
      </c>
    </row>
    <row r="6598" spans="1:25">
      <c r="A6598" s="403" t="s">
        <v>15</v>
      </c>
      <c r="B6598" s="403" t="s">
        <v>738</v>
      </c>
      <c r="C6598" s="403" t="s">
        <v>343</v>
      </c>
      <c r="D6598" s="403" t="s">
        <v>344</v>
      </c>
      <c r="E6598" s="403" t="s">
        <v>1527</v>
      </c>
      <c r="F6598" s="403">
        <v>0</v>
      </c>
      <c r="O6598" s="403" t="s">
        <v>345</v>
      </c>
      <c r="R6598" s="403">
        <v>4</v>
      </c>
      <c r="S6598" s="403">
        <v>1.2474000000000001</v>
      </c>
      <c r="T6598" s="403">
        <v>4.484</v>
      </c>
      <c r="U6598" s="403">
        <v>2.7879999999999998</v>
      </c>
      <c r="V6598" s="403">
        <v>11.808</v>
      </c>
      <c r="W6598" s="403">
        <v>-3</v>
      </c>
      <c r="X6598" s="404">
        <v>0.26313999999999999</v>
      </c>
      <c r="Y6598" s="403">
        <f>X6598+(S6598*((U6598-INDEX('[1]Center of Mass'!$B$8:$M$105,MATCH(A6598,'[1]Center of Mass'!$B$8:$B$105,0),9))^2+(V6598-INDEX('[1]Center of Mass'!$B$8:$M$105,MATCH(A6598,'[1]Center of Mass'!$B$8:$B$105,0),10))^2))</f>
        <v>456.24933682000005</v>
      </c>
    </row>
    <row r="6599" spans="1:25">
      <c r="A6599" s="403" t="s">
        <v>15</v>
      </c>
      <c r="B6599" s="403" t="s">
        <v>739</v>
      </c>
      <c r="C6599" s="403" t="s">
        <v>343</v>
      </c>
      <c r="D6599" s="403" t="s">
        <v>344</v>
      </c>
      <c r="E6599" s="403" t="s">
        <v>1527</v>
      </c>
      <c r="F6599" s="403">
        <v>0</v>
      </c>
      <c r="O6599" s="403" t="s">
        <v>345</v>
      </c>
      <c r="R6599" s="403">
        <v>4</v>
      </c>
      <c r="S6599" s="403">
        <v>1.5820000000000001</v>
      </c>
      <c r="T6599" s="403">
        <v>5.0339999999999998</v>
      </c>
      <c r="U6599" s="403">
        <v>3.95</v>
      </c>
      <c r="V6599" s="403">
        <v>11.808</v>
      </c>
      <c r="W6599" s="403">
        <v>-3</v>
      </c>
      <c r="X6599" s="404">
        <v>0.41803000000000001</v>
      </c>
      <c r="Y6599" s="403">
        <f>X6599+(S6599*((U6599-INDEX('[1]Center of Mass'!$B$8:$M$105,MATCH(A6599,'[1]Center of Mass'!$B$8:$B$105,0),9))^2+(V6599-INDEX('[1]Center of Mass'!$B$8:$M$105,MATCH(A6599,'[1]Center of Mass'!$B$8:$B$105,0),10))^2))</f>
        <v>510.57918785600009</v>
      </c>
    </row>
    <row r="6600" spans="1:25">
      <c r="A6600" s="403" t="s">
        <v>15</v>
      </c>
      <c r="B6600" s="403" t="s">
        <v>342</v>
      </c>
      <c r="C6600" s="403" t="s">
        <v>343</v>
      </c>
      <c r="D6600" s="403" t="s">
        <v>344</v>
      </c>
      <c r="E6600" s="403" t="s">
        <v>1527</v>
      </c>
      <c r="F6600" s="403">
        <v>0</v>
      </c>
      <c r="O6600" s="403" t="s">
        <v>345</v>
      </c>
      <c r="R6600" s="403">
        <v>4</v>
      </c>
      <c r="S6600" s="403">
        <v>1.5820000000000001</v>
      </c>
      <c r="T6600" s="403">
        <v>5.0339999999999998</v>
      </c>
      <c r="U6600" s="403">
        <v>5.25</v>
      </c>
      <c r="V6600" s="403">
        <v>11.808</v>
      </c>
      <c r="W6600" s="403">
        <v>-3</v>
      </c>
      <c r="X6600" s="404">
        <v>0.41803000000000001</v>
      </c>
      <c r="Y6600" s="403">
        <f>X6600+(S6600*((U6600-INDEX('[1]Center of Mass'!$B$8:$M$105,MATCH(A6600,'[1]Center of Mass'!$B$8:$B$105,0),9))^2+(V6600-INDEX('[1]Center of Mass'!$B$8:$M$105,MATCH(A6600,'[1]Center of Mass'!$B$8:$B$105,0),10))^2))</f>
        <v>439.412601456</v>
      </c>
    </row>
    <row r="6601" spans="1:25">
      <c r="A6601" s="403" t="s">
        <v>15</v>
      </c>
      <c r="B6601" s="403" t="s">
        <v>346</v>
      </c>
      <c r="C6601" s="403" t="s">
        <v>343</v>
      </c>
      <c r="D6601" s="403" t="s">
        <v>344</v>
      </c>
      <c r="E6601" s="403" t="s">
        <v>1527</v>
      </c>
      <c r="F6601" s="403">
        <v>0</v>
      </c>
      <c r="O6601" s="403" t="s">
        <v>345</v>
      </c>
      <c r="R6601" s="403">
        <v>4</v>
      </c>
      <c r="S6601" s="403">
        <v>1.5820000000000001</v>
      </c>
      <c r="T6601" s="403">
        <v>5.0339999999999998</v>
      </c>
      <c r="U6601" s="403">
        <v>6.55</v>
      </c>
      <c r="V6601" s="403">
        <v>11.808</v>
      </c>
      <c r="W6601" s="403">
        <v>-3</v>
      </c>
      <c r="X6601" s="404">
        <v>0.41803000000000001</v>
      </c>
      <c r="Y6601" s="403">
        <f>X6601+(S6601*((U6601-INDEX('[1]Center of Mass'!$B$8:$M$105,MATCH(A6601,'[1]Center of Mass'!$B$8:$B$105,0),9))^2+(V6601-INDEX('[1]Center of Mass'!$B$8:$M$105,MATCH(A6601,'[1]Center of Mass'!$B$8:$B$105,0),10))^2))</f>
        <v>373.59317505600006</v>
      </c>
    </row>
    <row r="6602" spans="1:25">
      <c r="A6602" s="403" t="s">
        <v>15</v>
      </c>
      <c r="B6602" s="403" t="s">
        <v>347</v>
      </c>
      <c r="C6602" s="403" t="s">
        <v>343</v>
      </c>
      <c r="D6602" s="403" t="s">
        <v>344</v>
      </c>
      <c r="E6602" s="403" t="s">
        <v>1527</v>
      </c>
      <c r="F6602" s="403">
        <v>0</v>
      </c>
      <c r="O6602" s="403" t="s">
        <v>345</v>
      </c>
      <c r="R6602" s="403">
        <v>4</v>
      </c>
      <c r="S6602" s="403">
        <v>1.3995</v>
      </c>
      <c r="T6602" s="403">
        <v>4.734</v>
      </c>
      <c r="U6602" s="403">
        <v>7.7750000000000004</v>
      </c>
      <c r="V6602" s="403">
        <v>11.808</v>
      </c>
      <c r="W6602" s="403">
        <v>-3</v>
      </c>
      <c r="X6602" s="404">
        <v>0.32694000000000001</v>
      </c>
      <c r="Y6602" s="403">
        <f>X6602+(S6602*((U6602-INDEX('[1]Center of Mass'!$B$8:$M$105,MATCH(A6602,'[1]Center of Mass'!$B$8:$B$105,0),9))^2+(V6602-INDEX('[1]Center of Mass'!$B$8:$M$105,MATCH(A6602,'[1]Center of Mass'!$B$8:$B$105,0),10))^2))</f>
        <v>279.91405798350002</v>
      </c>
    </row>
    <row r="6603" spans="1:25">
      <c r="A6603" s="403" t="s">
        <v>15</v>
      </c>
      <c r="B6603" s="403" t="s">
        <v>348</v>
      </c>
      <c r="C6603" s="403" t="s">
        <v>343</v>
      </c>
      <c r="D6603" s="403" t="s">
        <v>344</v>
      </c>
      <c r="E6603" s="403" t="s">
        <v>1527</v>
      </c>
      <c r="F6603" s="403">
        <v>0</v>
      </c>
      <c r="O6603" s="403" t="s">
        <v>345</v>
      </c>
      <c r="R6603" s="403">
        <v>4</v>
      </c>
      <c r="S6603" s="403">
        <v>1.3995</v>
      </c>
      <c r="T6603" s="403">
        <v>4.734</v>
      </c>
      <c r="U6603" s="403">
        <v>8.9250000000000007</v>
      </c>
      <c r="V6603" s="403">
        <v>11.808</v>
      </c>
      <c r="W6603" s="403">
        <v>-3</v>
      </c>
      <c r="X6603" s="404">
        <v>0.32694000000000001</v>
      </c>
      <c r="Y6603" s="403">
        <f>X6603+(S6603*((U6603-INDEX('[1]Center of Mass'!$B$8:$M$105,MATCH(A6603,'[1]Center of Mass'!$B$8:$B$105,0),9))^2+(V6603-INDEX('[1]Center of Mass'!$B$8:$M$105,MATCH(A6603,'[1]Center of Mass'!$B$8:$B$105,0),10))^2))</f>
        <v>236.29220278350004</v>
      </c>
    </row>
    <row r="6604" spans="1:25">
      <c r="A6604" s="403" t="s">
        <v>15</v>
      </c>
      <c r="B6604" s="403" t="s">
        <v>357</v>
      </c>
      <c r="C6604" s="403" t="s">
        <v>343</v>
      </c>
      <c r="D6604" s="403" t="s">
        <v>344</v>
      </c>
      <c r="E6604" s="403" t="s">
        <v>458</v>
      </c>
      <c r="F6604" s="403">
        <v>0</v>
      </c>
      <c r="O6604" s="403" t="s">
        <v>345</v>
      </c>
      <c r="R6604" s="403">
        <v>4</v>
      </c>
      <c r="S6604" s="403">
        <v>2.08</v>
      </c>
      <c r="T6604" s="403">
        <v>5.8</v>
      </c>
      <c r="U6604" s="403">
        <v>10.3</v>
      </c>
      <c r="V6604" s="403">
        <v>11.85</v>
      </c>
      <c r="W6604" s="403">
        <v>-4.7</v>
      </c>
      <c r="X6604" s="404">
        <v>0.73667000000000005</v>
      </c>
      <c r="Y6604" s="403">
        <f>X6604+(S6604*((U6604-INDEX('[1]Center of Mass'!$B$8:$M$105,MATCH(A6604,'[1]Center of Mass'!$B$8:$B$105,0),9))^2+(V6604-INDEX('[1]Center of Mass'!$B$8:$M$105,MATCH(A6604,'[1]Center of Mass'!$B$8:$B$105,0),10))^2))</f>
        <v>281.22558520000001</v>
      </c>
    </row>
    <row r="6605" spans="1:25">
      <c r="A6605" s="403" t="s">
        <v>15</v>
      </c>
      <c r="B6605" s="403" t="s">
        <v>358</v>
      </c>
      <c r="C6605" s="403" t="s">
        <v>343</v>
      </c>
      <c r="D6605" s="403" t="s">
        <v>344</v>
      </c>
      <c r="E6605" s="403" t="s">
        <v>458</v>
      </c>
      <c r="F6605" s="403">
        <v>0</v>
      </c>
      <c r="O6605" s="403" t="s">
        <v>345</v>
      </c>
      <c r="R6605" s="403">
        <v>4</v>
      </c>
      <c r="S6605" s="403">
        <v>2.08</v>
      </c>
      <c r="T6605" s="403">
        <v>5.8</v>
      </c>
      <c r="U6605" s="403">
        <v>11.9</v>
      </c>
      <c r="V6605" s="403">
        <v>11.85</v>
      </c>
      <c r="W6605" s="403">
        <v>-4.7</v>
      </c>
      <c r="X6605" s="404">
        <v>0.73667000000000005</v>
      </c>
      <c r="Y6605" s="403">
        <f>X6605+(S6605*((U6605-INDEX('[1]Center of Mass'!$B$8:$M$105,MATCH(A6605,'[1]Center of Mass'!$B$8:$B$105,0),9))^2+(V6605-INDEX('[1]Center of Mass'!$B$8:$M$105,MATCH(A6605,'[1]Center of Mass'!$B$8:$B$105,0),10))^2))</f>
        <v>209.32747320000001</v>
      </c>
    </row>
    <row r="6606" spans="1:25">
      <c r="A6606" s="403" t="s">
        <v>15</v>
      </c>
      <c r="B6606" s="403" t="s">
        <v>359</v>
      </c>
      <c r="C6606" s="403" t="s">
        <v>343</v>
      </c>
      <c r="D6606" s="403" t="s">
        <v>344</v>
      </c>
      <c r="E6606" s="403" t="s">
        <v>1527</v>
      </c>
      <c r="F6606" s="403">
        <v>0</v>
      </c>
      <c r="O6606" s="403" t="s">
        <v>345</v>
      </c>
      <c r="R6606" s="403">
        <v>3</v>
      </c>
      <c r="S6606" s="403">
        <v>0.27450000000000002</v>
      </c>
      <c r="T6606" s="403">
        <v>2.9409999999999998</v>
      </c>
      <c r="U6606" s="403">
        <v>-0.27100000000000002</v>
      </c>
      <c r="V6606" s="403">
        <v>12.010999999999999</v>
      </c>
      <c r="W6606" s="403">
        <v>-3</v>
      </c>
      <c r="X6606" s="404">
        <v>2.5191000000000002E-2</v>
      </c>
      <c r="Y6606" s="403">
        <f>X6606+(S6606*((U6606-INDEX('[1]Center of Mass'!$B$8:$M$105,MATCH(A6606,'[1]Center of Mass'!$B$8:$B$105,0),9))^2+(V6606-INDEX('[1]Center of Mass'!$B$8:$M$105,MATCH(A6606,'[1]Center of Mass'!$B$8:$B$105,0),10))^2))</f>
        <v>135.09866787300004</v>
      </c>
    </row>
    <row r="6607" spans="1:25">
      <c r="A6607" s="403" t="s">
        <v>15</v>
      </c>
      <c r="B6607" s="403" t="s">
        <v>360</v>
      </c>
      <c r="C6607" s="403" t="s">
        <v>343</v>
      </c>
      <c r="D6607" s="403" t="s">
        <v>344</v>
      </c>
      <c r="E6607" s="403" t="s">
        <v>1527</v>
      </c>
      <c r="F6607" s="403">
        <v>0</v>
      </c>
      <c r="O6607" s="403" t="s">
        <v>345</v>
      </c>
      <c r="R6607" s="403">
        <v>4</v>
      </c>
      <c r="S6607" s="403">
        <v>0.6038</v>
      </c>
      <c r="T6607" s="403">
        <v>3.4289999999999998</v>
      </c>
      <c r="U6607" s="403">
        <v>-0.249</v>
      </c>
      <c r="V6607" s="403">
        <v>13.044</v>
      </c>
      <c r="W6607" s="403">
        <v>-3</v>
      </c>
      <c r="X6607" s="404">
        <v>8.6895E-2</v>
      </c>
      <c r="Y6607" s="403">
        <f>X6607+(S6607*((U6607-INDEX('[1]Center of Mass'!$B$8:$M$105,MATCH(A6607,'[1]Center of Mass'!$B$8:$B$105,0),9))^2+(V6607-INDEX('[1]Center of Mass'!$B$8:$M$105,MATCH(A6607,'[1]Center of Mass'!$B$8:$B$105,0),10))^2))</f>
        <v>298.07194335100002</v>
      </c>
    </row>
    <row r="6608" spans="1:25">
      <c r="A6608" s="403" t="s">
        <v>15</v>
      </c>
      <c r="B6608" s="403" t="s">
        <v>361</v>
      </c>
      <c r="C6608" s="403" t="s">
        <v>343</v>
      </c>
      <c r="D6608" s="403" t="s">
        <v>344</v>
      </c>
      <c r="E6608" s="403" t="s">
        <v>1527</v>
      </c>
      <c r="F6608" s="403">
        <v>0</v>
      </c>
      <c r="O6608" s="403" t="s">
        <v>345</v>
      </c>
      <c r="R6608" s="403">
        <v>4</v>
      </c>
      <c r="S6608" s="403">
        <v>1.5212000000000001</v>
      </c>
      <c r="T6608" s="403">
        <v>4.9340000000000002</v>
      </c>
      <c r="U6608" s="403">
        <v>0.625</v>
      </c>
      <c r="V6608" s="403">
        <v>13.025</v>
      </c>
      <c r="W6608" s="403">
        <v>-3</v>
      </c>
      <c r="X6608" s="404">
        <v>0.38579000000000002</v>
      </c>
      <c r="Y6608" s="403">
        <f>X6608+(S6608*((U6608-INDEX('[1]Center of Mass'!$B$8:$M$105,MATCH(A6608,'[1]Center of Mass'!$B$8:$B$105,0),9))^2+(V6608-INDEX('[1]Center of Mass'!$B$8:$M$105,MATCH(A6608,'[1]Center of Mass'!$B$8:$B$105,0),10))^2))</f>
        <v>693.28674634800029</v>
      </c>
    </row>
    <row r="6609" spans="1:25">
      <c r="A6609" s="403" t="s">
        <v>15</v>
      </c>
      <c r="B6609" s="403" t="s">
        <v>362</v>
      </c>
      <c r="C6609" s="403" t="s">
        <v>343</v>
      </c>
      <c r="D6609" s="403" t="s">
        <v>344</v>
      </c>
      <c r="E6609" s="403" t="s">
        <v>1527</v>
      </c>
      <c r="F6609" s="403">
        <v>0</v>
      </c>
      <c r="O6609" s="403" t="s">
        <v>345</v>
      </c>
      <c r="R6609" s="403">
        <v>4</v>
      </c>
      <c r="S6609" s="403">
        <v>1.2474000000000001</v>
      </c>
      <c r="T6609" s="403">
        <v>4.484</v>
      </c>
      <c r="U6609" s="403">
        <v>1.7629999999999999</v>
      </c>
      <c r="V6609" s="403">
        <v>13.025</v>
      </c>
      <c r="W6609" s="403">
        <v>-3</v>
      </c>
      <c r="X6609" s="404">
        <v>0.26313999999999999</v>
      </c>
      <c r="Y6609" s="403">
        <f>X6609+(S6609*((U6609-INDEX('[1]Center of Mass'!$B$8:$M$105,MATCH(A6609,'[1]Center of Mass'!$B$8:$B$105,0),9))^2+(V6609-INDEX('[1]Center of Mass'!$B$8:$M$105,MATCH(A6609,'[1]Center of Mass'!$B$8:$B$105,0),10))^2))</f>
        <v>509.65749380680023</v>
      </c>
    </row>
    <row r="6610" spans="1:25">
      <c r="A6610" s="403" t="s">
        <v>15</v>
      </c>
      <c r="B6610" s="403" t="s">
        <v>363</v>
      </c>
      <c r="C6610" s="403" t="s">
        <v>343</v>
      </c>
      <c r="D6610" s="403" t="s">
        <v>344</v>
      </c>
      <c r="E6610" s="403" t="s">
        <v>1527</v>
      </c>
      <c r="F6610" s="403">
        <v>0</v>
      </c>
      <c r="O6610" s="403" t="s">
        <v>345</v>
      </c>
      <c r="R6610" s="403">
        <v>4</v>
      </c>
      <c r="S6610" s="403">
        <v>1.2474000000000001</v>
      </c>
      <c r="T6610" s="403">
        <v>4.484</v>
      </c>
      <c r="U6610" s="403">
        <v>2.7879999999999998</v>
      </c>
      <c r="V6610" s="403">
        <v>13.025</v>
      </c>
      <c r="W6610" s="403">
        <v>-3</v>
      </c>
      <c r="X6610" s="404">
        <v>0.26313999999999999</v>
      </c>
      <c r="Y6610" s="403">
        <f>X6610+(S6610*((U6610-INDEX('[1]Center of Mass'!$B$8:$M$105,MATCH(A6610,'[1]Center of Mass'!$B$8:$B$105,0),9))^2+(V6610-INDEX('[1]Center of Mass'!$B$8:$M$105,MATCH(A6610,'[1]Center of Mass'!$B$8:$B$105,0),10))^2))</f>
        <v>459.46919680180014</v>
      </c>
    </row>
    <row r="6611" spans="1:25">
      <c r="A6611" s="403" t="s">
        <v>15</v>
      </c>
      <c r="B6611" s="403" t="s">
        <v>740</v>
      </c>
      <c r="C6611" s="403" t="s">
        <v>343</v>
      </c>
      <c r="D6611" s="403" t="s">
        <v>344</v>
      </c>
      <c r="E6611" s="403" t="s">
        <v>1527</v>
      </c>
      <c r="F6611" s="403">
        <v>0</v>
      </c>
      <c r="O6611" s="403" t="s">
        <v>345</v>
      </c>
      <c r="R6611" s="403">
        <v>4</v>
      </c>
      <c r="S6611" s="403">
        <v>1.5820000000000001</v>
      </c>
      <c r="T6611" s="403">
        <v>5.0339999999999998</v>
      </c>
      <c r="U6611" s="403">
        <v>3.95</v>
      </c>
      <c r="V6611" s="403">
        <v>13.025</v>
      </c>
      <c r="W6611" s="403">
        <v>-3</v>
      </c>
      <c r="X6611" s="404">
        <v>0.41803000000000001</v>
      </c>
      <c r="Y6611" s="403">
        <f>X6611+(S6611*((U6611-INDEX('[1]Center of Mass'!$B$8:$M$105,MATCH(A6611,'[1]Center of Mass'!$B$8:$B$105,0),9))^2+(V6611-INDEX('[1]Center of Mass'!$B$8:$M$105,MATCH(A6611,'[1]Center of Mass'!$B$8:$B$105,0),10))^2))</f>
        <v>514.66273643000022</v>
      </c>
    </row>
    <row r="6612" spans="1:25">
      <c r="A6612" s="403" t="s">
        <v>15</v>
      </c>
      <c r="B6612" s="403" t="s">
        <v>741</v>
      </c>
      <c r="C6612" s="403" t="s">
        <v>343</v>
      </c>
      <c r="D6612" s="403" t="s">
        <v>344</v>
      </c>
      <c r="E6612" s="403" t="s">
        <v>1527</v>
      </c>
      <c r="F6612" s="403">
        <v>0</v>
      </c>
      <c r="O6612" s="403" t="s">
        <v>345</v>
      </c>
      <c r="R6612" s="403">
        <v>4</v>
      </c>
      <c r="S6612" s="403">
        <v>1.5820000000000001</v>
      </c>
      <c r="T6612" s="403">
        <v>5.0339999999999998</v>
      </c>
      <c r="U6612" s="403">
        <v>5.25</v>
      </c>
      <c r="V6612" s="403">
        <v>13.025</v>
      </c>
      <c r="W6612" s="403">
        <v>-3</v>
      </c>
      <c r="X6612" s="404">
        <v>0.41803000000000001</v>
      </c>
      <c r="Y6612" s="403">
        <f>X6612+(S6612*((U6612-INDEX('[1]Center of Mass'!$B$8:$M$105,MATCH(A6612,'[1]Center of Mass'!$B$8:$B$105,0),9))^2+(V6612-INDEX('[1]Center of Mass'!$B$8:$M$105,MATCH(A6612,'[1]Center of Mass'!$B$8:$B$105,0),10))^2))</f>
        <v>443.49615003000008</v>
      </c>
    </row>
    <row r="6613" spans="1:25">
      <c r="A6613" s="403" t="s">
        <v>15</v>
      </c>
      <c r="B6613" s="403" t="s">
        <v>742</v>
      </c>
      <c r="C6613" s="403" t="s">
        <v>343</v>
      </c>
      <c r="D6613" s="403" t="s">
        <v>344</v>
      </c>
      <c r="E6613" s="403" t="s">
        <v>1527</v>
      </c>
      <c r="F6613" s="403">
        <v>0</v>
      </c>
      <c r="O6613" s="403" t="s">
        <v>345</v>
      </c>
      <c r="R6613" s="403">
        <v>4</v>
      </c>
      <c r="S6613" s="403">
        <v>1.5820000000000001</v>
      </c>
      <c r="T6613" s="403">
        <v>5.0339999999999998</v>
      </c>
      <c r="U6613" s="403">
        <v>6.55</v>
      </c>
      <c r="V6613" s="403">
        <v>13.025</v>
      </c>
      <c r="W6613" s="403">
        <v>-3</v>
      </c>
      <c r="X6613" s="404">
        <v>0.41803000000000001</v>
      </c>
      <c r="Y6613" s="403">
        <f>X6613+(S6613*((U6613-INDEX('[1]Center of Mass'!$B$8:$M$105,MATCH(A6613,'[1]Center of Mass'!$B$8:$B$105,0),9))^2+(V6613-INDEX('[1]Center of Mass'!$B$8:$M$105,MATCH(A6613,'[1]Center of Mass'!$B$8:$B$105,0),10))^2))</f>
        <v>377.67672363000003</v>
      </c>
    </row>
    <row r="6614" spans="1:25">
      <c r="A6614" s="403" t="s">
        <v>15</v>
      </c>
      <c r="B6614" s="403" t="s">
        <v>743</v>
      </c>
      <c r="C6614" s="403" t="s">
        <v>343</v>
      </c>
      <c r="D6614" s="403" t="s">
        <v>344</v>
      </c>
      <c r="E6614" s="403" t="s">
        <v>1527</v>
      </c>
      <c r="F6614" s="403">
        <v>0</v>
      </c>
      <c r="O6614" s="403" t="s">
        <v>345</v>
      </c>
      <c r="R6614" s="403">
        <v>4</v>
      </c>
      <c r="S6614" s="403">
        <v>1.3995</v>
      </c>
      <c r="T6614" s="403">
        <v>4.734</v>
      </c>
      <c r="U6614" s="403">
        <v>7.7750000000000004</v>
      </c>
      <c r="V6614" s="403">
        <v>13.025</v>
      </c>
      <c r="W6614" s="403">
        <v>-3</v>
      </c>
      <c r="X6614" s="404">
        <v>0.32694000000000001</v>
      </c>
      <c r="Y6614" s="403">
        <f>X6614+(S6614*((U6614-INDEX('[1]Center of Mass'!$B$8:$M$105,MATCH(A6614,'[1]Center of Mass'!$B$8:$B$105,0),9))^2+(V6614-INDEX('[1]Center of Mass'!$B$8:$M$105,MATCH(A6614,'[1]Center of Mass'!$B$8:$B$105,0),10))^2))</f>
        <v>283.526527155</v>
      </c>
    </row>
    <row r="6615" spans="1:25">
      <c r="A6615" s="403" t="s">
        <v>15</v>
      </c>
      <c r="B6615" s="403" t="s">
        <v>498</v>
      </c>
      <c r="C6615" s="403" t="s">
        <v>343</v>
      </c>
      <c r="D6615" s="403" t="s">
        <v>344</v>
      </c>
      <c r="E6615" s="403" t="s">
        <v>1527</v>
      </c>
      <c r="F6615" s="403">
        <v>0</v>
      </c>
      <c r="O6615" s="403" t="s">
        <v>345</v>
      </c>
      <c r="R6615" s="403">
        <v>4</v>
      </c>
      <c r="S6615" s="403">
        <v>1.3995</v>
      </c>
      <c r="T6615" s="403">
        <v>4.734</v>
      </c>
      <c r="U6615" s="403">
        <v>8.9250000000000007</v>
      </c>
      <c r="V6615" s="403">
        <v>13.025</v>
      </c>
      <c r="W6615" s="403">
        <v>-3</v>
      </c>
      <c r="X6615" s="404">
        <v>0.32694000000000001</v>
      </c>
      <c r="Y6615" s="403">
        <f>X6615+(S6615*((U6615-INDEX('[1]Center of Mass'!$B$8:$M$105,MATCH(A6615,'[1]Center of Mass'!$B$8:$B$105,0),9))^2+(V6615-INDEX('[1]Center of Mass'!$B$8:$M$105,MATCH(A6615,'[1]Center of Mass'!$B$8:$B$105,0),10))^2))</f>
        <v>239.90467195500003</v>
      </c>
    </row>
    <row r="6616" spans="1:25">
      <c r="A6616" s="403" t="s">
        <v>15</v>
      </c>
      <c r="B6616" s="403" t="s">
        <v>441</v>
      </c>
      <c r="C6616" s="403" t="s">
        <v>343</v>
      </c>
      <c r="D6616" s="403" t="s">
        <v>344</v>
      </c>
      <c r="E6616" s="403" t="s">
        <v>1527</v>
      </c>
      <c r="F6616" s="403">
        <v>0</v>
      </c>
      <c r="O6616" s="403" t="s">
        <v>345</v>
      </c>
      <c r="R6616" s="403">
        <v>4</v>
      </c>
      <c r="S6616" s="403">
        <v>0.37690000000000001</v>
      </c>
      <c r="T6616" s="403">
        <v>2.4660000000000002</v>
      </c>
      <c r="U6616" s="403">
        <v>-0.28299999999999997</v>
      </c>
      <c r="V6616" s="403">
        <v>13.972</v>
      </c>
      <c r="W6616" s="403">
        <v>-3</v>
      </c>
      <c r="X6616" s="404">
        <v>2.4022000000000002E-2</v>
      </c>
      <c r="Y6616" s="403">
        <f>X6616+(S6616*((U6616-INDEX('[1]Center of Mass'!$B$8:$M$105,MATCH(A6616,'[1]Center of Mass'!$B$8:$B$105,0),9))^2+(V6616-INDEX('[1]Center of Mass'!$B$8:$M$105,MATCH(A6616,'[1]Center of Mass'!$B$8:$B$105,0),10))^2))</f>
        <v>188.10378596890004</v>
      </c>
    </row>
    <row r="6617" spans="1:25">
      <c r="A6617" s="403" t="s">
        <v>15</v>
      </c>
      <c r="B6617" s="403" t="s">
        <v>442</v>
      </c>
      <c r="C6617" s="403" t="s">
        <v>343</v>
      </c>
      <c r="D6617" s="403" t="s">
        <v>344</v>
      </c>
      <c r="E6617" s="403" t="s">
        <v>1527</v>
      </c>
      <c r="F6617" s="403">
        <v>0</v>
      </c>
      <c r="O6617" s="403" t="s">
        <v>345</v>
      </c>
      <c r="R6617" s="403">
        <v>4</v>
      </c>
      <c r="S6617" s="403">
        <v>0.8327</v>
      </c>
      <c r="T6617" s="403">
        <v>3.8319999999999999</v>
      </c>
      <c r="U6617" s="403">
        <v>0.625</v>
      </c>
      <c r="V6617" s="403">
        <v>13.967000000000001</v>
      </c>
      <c r="W6617" s="403">
        <v>-3</v>
      </c>
      <c r="X6617" s="404">
        <v>0.13921</v>
      </c>
      <c r="Y6617" s="403">
        <f>X6617+(S6617*((U6617-INDEX('[1]Center of Mass'!$B$8:$M$105,MATCH(A6617,'[1]Center of Mass'!$B$8:$B$105,0),9))^2+(V6617-INDEX('[1]Center of Mass'!$B$8:$M$105,MATCH(A6617,'[1]Center of Mass'!$B$8:$B$105,0),10))^2))</f>
        <v>382.78821723500005</v>
      </c>
    </row>
    <row r="6618" spans="1:25">
      <c r="A6618" s="403" t="s">
        <v>15</v>
      </c>
      <c r="B6618" s="403" t="s">
        <v>443</v>
      </c>
      <c r="C6618" s="403" t="s">
        <v>343</v>
      </c>
      <c r="D6618" s="403" t="s">
        <v>344</v>
      </c>
      <c r="E6618" s="403" t="s">
        <v>1527</v>
      </c>
      <c r="F6618" s="403">
        <v>0</v>
      </c>
      <c r="O6618" s="403" t="s">
        <v>345</v>
      </c>
      <c r="R6618" s="403">
        <v>4</v>
      </c>
      <c r="S6618" s="403">
        <v>0.68279999999999996</v>
      </c>
      <c r="T6618" s="403">
        <v>3.3820000000000001</v>
      </c>
      <c r="U6618" s="403">
        <v>1.7629999999999999</v>
      </c>
      <c r="V6618" s="403">
        <v>13.967000000000001</v>
      </c>
      <c r="W6618" s="403">
        <v>-3</v>
      </c>
      <c r="X6618" s="404">
        <v>8.5028999999999993E-2</v>
      </c>
      <c r="Y6618" s="403">
        <f>X6618+(S6618*((U6618-INDEX('[1]Center of Mass'!$B$8:$M$105,MATCH(A6618,'[1]Center of Mass'!$B$8:$B$105,0),9))^2+(V6618-INDEX('[1]Center of Mass'!$B$8:$M$105,MATCH(A6618,'[1]Center of Mass'!$B$8:$B$105,0),10))^2))</f>
        <v>281.66945615760005</v>
      </c>
    </row>
    <row r="6619" spans="1:25">
      <c r="A6619" s="403" t="s">
        <v>15</v>
      </c>
      <c r="B6619" s="403" t="s">
        <v>444</v>
      </c>
      <c r="C6619" s="403" t="s">
        <v>343</v>
      </c>
      <c r="D6619" s="403" t="s">
        <v>344</v>
      </c>
      <c r="E6619" s="403" t="s">
        <v>1527</v>
      </c>
      <c r="F6619" s="403">
        <v>0</v>
      </c>
      <c r="O6619" s="403" t="s">
        <v>345</v>
      </c>
      <c r="R6619" s="403">
        <v>4</v>
      </c>
      <c r="S6619" s="403">
        <v>0.68279999999999996</v>
      </c>
      <c r="T6619" s="403">
        <v>3.3820000000000001</v>
      </c>
      <c r="U6619" s="403">
        <v>2.7879999999999998</v>
      </c>
      <c r="V6619" s="403">
        <v>13.967000000000001</v>
      </c>
      <c r="W6619" s="403">
        <v>-3</v>
      </c>
      <c r="X6619" s="404">
        <v>8.5028999999999993E-2</v>
      </c>
      <c r="Y6619" s="403">
        <f>X6619+(S6619*((U6619-INDEX('[1]Center of Mass'!$B$8:$M$105,MATCH(A6619,'[1]Center of Mass'!$B$8:$B$105,0),9))^2+(V6619-INDEX('[1]Center of Mass'!$B$8:$M$105,MATCH(A6619,'[1]Center of Mass'!$B$8:$B$105,0),10))^2))</f>
        <v>254.19745904760001</v>
      </c>
    </row>
    <row r="6620" spans="1:25">
      <c r="A6620" s="403" t="s">
        <v>15</v>
      </c>
      <c r="B6620" s="403" t="s">
        <v>445</v>
      </c>
      <c r="C6620" s="403" t="s">
        <v>343</v>
      </c>
      <c r="D6620" s="403" t="s">
        <v>344</v>
      </c>
      <c r="E6620" s="403" t="s">
        <v>1527</v>
      </c>
      <c r="F6620" s="403">
        <v>0</v>
      </c>
      <c r="O6620" s="403" t="s">
        <v>345</v>
      </c>
      <c r="R6620" s="403">
        <v>4</v>
      </c>
      <c r="S6620" s="403">
        <v>0.86599999999999999</v>
      </c>
      <c r="T6620" s="403">
        <v>3.9319999999999999</v>
      </c>
      <c r="U6620" s="403">
        <v>3.95</v>
      </c>
      <c r="V6620" s="403">
        <v>13.967000000000001</v>
      </c>
      <c r="W6620" s="403">
        <v>-3</v>
      </c>
      <c r="X6620" s="404">
        <v>0.15398000000000001</v>
      </c>
      <c r="Y6620" s="403">
        <f>X6620+(S6620*((U6620-INDEX('[1]Center of Mass'!$B$8:$M$105,MATCH(A6620,'[1]Center of Mass'!$B$8:$B$105,0),9))^2+(V6620-INDEX('[1]Center of Mass'!$B$8:$M$105,MATCH(A6620,'[1]Center of Mass'!$B$8:$B$105,0),10))^2))</f>
        <v>285.14732725000005</v>
      </c>
    </row>
    <row r="6621" spans="1:25">
      <c r="A6621" s="403" t="s">
        <v>15</v>
      </c>
      <c r="B6621" s="403" t="s">
        <v>446</v>
      </c>
      <c r="C6621" s="403" t="s">
        <v>343</v>
      </c>
      <c r="D6621" s="403" t="s">
        <v>344</v>
      </c>
      <c r="E6621" s="403" t="s">
        <v>1527</v>
      </c>
      <c r="F6621" s="403">
        <v>0</v>
      </c>
      <c r="O6621" s="403" t="s">
        <v>345</v>
      </c>
      <c r="R6621" s="403">
        <v>4</v>
      </c>
      <c r="S6621" s="403">
        <v>0.86599999999999999</v>
      </c>
      <c r="T6621" s="403">
        <v>3.9319999999999999</v>
      </c>
      <c r="U6621" s="403">
        <v>5.25</v>
      </c>
      <c r="V6621" s="403">
        <v>13.967000000000001</v>
      </c>
      <c r="W6621" s="403">
        <v>-3</v>
      </c>
      <c r="X6621" s="404">
        <v>0.15398000000000001</v>
      </c>
      <c r="Y6621" s="403">
        <f>X6621+(S6621*((U6621-INDEX('[1]Center of Mass'!$B$8:$M$105,MATCH(A6621,'[1]Center of Mass'!$B$8:$B$105,0),9))^2+(V6621-INDEX('[1]Center of Mass'!$B$8:$M$105,MATCH(A6621,'[1]Center of Mass'!$B$8:$B$105,0),10))^2))</f>
        <v>246.19014404999999</v>
      </c>
    </row>
    <row r="6622" spans="1:25">
      <c r="A6622" s="403" t="s">
        <v>15</v>
      </c>
      <c r="B6622" s="403" t="s">
        <v>744</v>
      </c>
      <c r="C6622" s="403" t="s">
        <v>343</v>
      </c>
      <c r="D6622" s="403" t="s">
        <v>344</v>
      </c>
      <c r="E6622" s="403" t="s">
        <v>1527</v>
      </c>
      <c r="F6622" s="403">
        <v>0</v>
      </c>
      <c r="O6622" s="403" t="s">
        <v>345</v>
      </c>
      <c r="R6622" s="403">
        <v>4</v>
      </c>
      <c r="S6622" s="403">
        <v>0.86599999999999999</v>
      </c>
      <c r="T6622" s="403">
        <v>3.9319999999999999</v>
      </c>
      <c r="U6622" s="403">
        <v>6.55</v>
      </c>
      <c r="V6622" s="403">
        <v>13.967000000000001</v>
      </c>
      <c r="W6622" s="403">
        <v>-3</v>
      </c>
      <c r="X6622" s="404">
        <v>0.15398000000000001</v>
      </c>
      <c r="Y6622" s="403">
        <f>X6622+(S6622*((U6622-INDEX('[1]Center of Mass'!$B$8:$M$105,MATCH(A6622,'[1]Center of Mass'!$B$8:$B$105,0),9))^2+(V6622-INDEX('[1]Center of Mass'!$B$8:$M$105,MATCH(A6622,'[1]Center of Mass'!$B$8:$B$105,0),10))^2))</f>
        <v>210.16004085</v>
      </c>
    </row>
    <row r="6623" spans="1:25">
      <c r="A6623" s="403" t="s">
        <v>15</v>
      </c>
      <c r="B6623" s="403" t="s">
        <v>447</v>
      </c>
      <c r="C6623" s="403" t="s">
        <v>343</v>
      </c>
      <c r="D6623" s="403" t="s">
        <v>344</v>
      </c>
      <c r="E6623" s="403" t="s">
        <v>1527</v>
      </c>
      <c r="F6623" s="403">
        <v>0</v>
      </c>
      <c r="O6623" s="403" t="s">
        <v>345</v>
      </c>
      <c r="R6623" s="403">
        <v>4</v>
      </c>
      <c r="S6623" s="403">
        <v>0.7661</v>
      </c>
      <c r="T6623" s="403">
        <v>3.6320000000000001</v>
      </c>
      <c r="U6623" s="403">
        <v>7.7750000000000004</v>
      </c>
      <c r="V6623" s="403">
        <v>13.967000000000001</v>
      </c>
      <c r="W6623" s="403">
        <v>-3</v>
      </c>
      <c r="X6623" s="404">
        <v>0.11275</v>
      </c>
      <c r="Y6623" s="403">
        <f>X6623+(S6623*((U6623-INDEX('[1]Center of Mass'!$B$8:$M$105,MATCH(A6623,'[1]Center of Mass'!$B$8:$B$105,0),9))^2+(V6623-INDEX('[1]Center of Mass'!$B$8:$M$105,MATCH(A6623,'[1]Center of Mass'!$B$8:$B$105,0),10))^2))</f>
        <v>158.22770764500001</v>
      </c>
    </row>
    <row r="6624" spans="1:25">
      <c r="A6624" s="403" t="s">
        <v>15</v>
      </c>
      <c r="B6624" s="403" t="s">
        <v>745</v>
      </c>
      <c r="C6624" s="403" t="s">
        <v>343</v>
      </c>
      <c r="D6624" s="403" t="s">
        <v>344</v>
      </c>
      <c r="E6624" s="403" t="s">
        <v>1527</v>
      </c>
      <c r="F6624" s="403">
        <v>0</v>
      </c>
      <c r="O6624" s="403" t="s">
        <v>345</v>
      </c>
      <c r="R6624" s="403">
        <v>4</v>
      </c>
      <c r="S6624" s="403">
        <v>0.7661</v>
      </c>
      <c r="T6624" s="403">
        <v>3.6320000000000001</v>
      </c>
      <c r="U6624" s="403">
        <v>8.9250000000000007</v>
      </c>
      <c r="V6624" s="403">
        <v>13.967000000000001</v>
      </c>
      <c r="W6624" s="403">
        <v>-3</v>
      </c>
      <c r="X6624" s="404">
        <v>0.11275</v>
      </c>
      <c r="Y6624" s="403">
        <f>X6624+(S6624*((U6624-INDEX('[1]Center of Mass'!$B$8:$M$105,MATCH(A6624,'[1]Center of Mass'!$B$8:$B$105,0),9))^2+(V6624-INDEX('[1]Center of Mass'!$B$8:$M$105,MATCH(A6624,'[1]Center of Mass'!$B$8:$B$105,0),10))^2))</f>
        <v>134.34867708500002</v>
      </c>
    </row>
    <row r="6625" spans="1:25">
      <c r="A6625" s="403" t="s">
        <v>15</v>
      </c>
      <c r="B6625" s="403" t="s">
        <v>750</v>
      </c>
      <c r="C6625" s="403" t="s">
        <v>343</v>
      </c>
      <c r="D6625" s="403" t="s">
        <v>344</v>
      </c>
      <c r="E6625" s="403" t="s">
        <v>1527</v>
      </c>
      <c r="F6625" s="403">
        <v>0</v>
      </c>
      <c r="O6625" s="403" t="s">
        <v>345</v>
      </c>
      <c r="R6625" s="403">
        <v>4</v>
      </c>
      <c r="S6625" s="403">
        <v>0.76180000000000003</v>
      </c>
      <c r="T6625" s="403">
        <v>3.673</v>
      </c>
      <c r="U6625" s="403">
        <v>-0.318</v>
      </c>
      <c r="V6625" s="403">
        <v>14.914</v>
      </c>
      <c r="W6625" s="403">
        <v>-3</v>
      </c>
      <c r="X6625" s="404">
        <v>0.1171</v>
      </c>
      <c r="Y6625" s="403">
        <f>X6625+(S6625*((U6625-INDEX('[1]Center of Mass'!$B$8:$M$105,MATCH(A6625,'[1]Center of Mass'!$B$8:$B$105,0),9))^2+(V6625-INDEX('[1]Center of Mass'!$B$8:$M$105,MATCH(A6625,'[1]Center of Mass'!$B$8:$B$105,0),10))^2))</f>
        <v>385.88329861520009</v>
      </c>
    </row>
    <row r="6626" spans="1:25">
      <c r="A6626" s="403" t="s">
        <v>15</v>
      </c>
      <c r="B6626" s="403" t="s">
        <v>452</v>
      </c>
      <c r="C6626" s="403" t="s">
        <v>343</v>
      </c>
      <c r="D6626" s="403" t="s">
        <v>344</v>
      </c>
      <c r="E6626" s="403" t="s">
        <v>1527</v>
      </c>
      <c r="F6626" s="403">
        <v>0</v>
      </c>
      <c r="O6626" s="403" t="s">
        <v>345</v>
      </c>
      <c r="R6626" s="403">
        <v>4</v>
      </c>
      <c r="S6626" s="403">
        <v>1.5</v>
      </c>
      <c r="T6626" s="403">
        <v>4.9000000000000004</v>
      </c>
      <c r="U6626" s="403">
        <v>0.625</v>
      </c>
      <c r="V6626" s="403">
        <v>14.9</v>
      </c>
      <c r="W6626" s="403">
        <v>-3</v>
      </c>
      <c r="X6626" s="404">
        <v>0.37530999999999998</v>
      </c>
      <c r="Y6626" s="403">
        <f>X6626+(S6626*((U6626-INDEX('[1]Center of Mass'!$B$8:$M$105,MATCH(A6626,'[1]Center of Mass'!$B$8:$B$105,0),9))^2+(V6626-INDEX('[1]Center of Mass'!$B$8:$M$105,MATCH(A6626,'[1]Center of Mass'!$B$8:$B$105,0),10))^2))</f>
        <v>698.28130750000014</v>
      </c>
    </row>
    <row r="6627" spans="1:25">
      <c r="A6627" s="403" t="s">
        <v>15</v>
      </c>
      <c r="B6627" s="403" t="s">
        <v>453</v>
      </c>
      <c r="C6627" s="403" t="s">
        <v>343</v>
      </c>
      <c r="D6627" s="403" t="s">
        <v>344</v>
      </c>
      <c r="E6627" s="403" t="s">
        <v>1527</v>
      </c>
      <c r="F6627" s="403">
        <v>0</v>
      </c>
      <c r="O6627" s="403" t="s">
        <v>345</v>
      </c>
      <c r="R6627" s="403">
        <v>4</v>
      </c>
      <c r="S6627" s="403">
        <v>1.23</v>
      </c>
      <c r="T6627" s="403">
        <v>4.45</v>
      </c>
      <c r="U6627" s="403">
        <v>1.7629999999999999</v>
      </c>
      <c r="V6627" s="403">
        <v>14.9</v>
      </c>
      <c r="W6627" s="403">
        <v>-3</v>
      </c>
      <c r="X6627" s="404">
        <v>0.25529000000000002</v>
      </c>
      <c r="Y6627" s="403">
        <f>X6627+(S6627*((U6627-INDEX('[1]Center of Mass'!$B$8:$M$105,MATCH(A6627,'[1]Center of Mass'!$B$8:$B$105,0),9))^2+(V6627-INDEX('[1]Center of Mass'!$B$8:$M$105,MATCH(A6627,'[1]Center of Mass'!$B$8:$B$105,0),10))^2))</f>
        <v>514.56657611000003</v>
      </c>
    </row>
    <row r="6628" spans="1:25">
      <c r="A6628" s="403" t="s">
        <v>15</v>
      </c>
      <c r="B6628" s="403" t="s">
        <v>504</v>
      </c>
      <c r="C6628" s="403" t="s">
        <v>343</v>
      </c>
      <c r="D6628" s="403" t="s">
        <v>344</v>
      </c>
      <c r="E6628" s="403" t="s">
        <v>1527</v>
      </c>
      <c r="F6628" s="403">
        <v>0</v>
      </c>
      <c r="O6628" s="403" t="s">
        <v>345</v>
      </c>
      <c r="R6628" s="403">
        <v>4</v>
      </c>
      <c r="S6628" s="403">
        <v>1.23</v>
      </c>
      <c r="T6628" s="403">
        <v>4.45</v>
      </c>
      <c r="U6628" s="403">
        <v>2.7879999999999998</v>
      </c>
      <c r="V6628" s="403">
        <v>14.9</v>
      </c>
      <c r="W6628" s="403">
        <v>-3</v>
      </c>
      <c r="X6628" s="404">
        <v>0.25529000000000002</v>
      </c>
      <c r="Y6628" s="403">
        <f>X6628+(S6628*((U6628-INDEX('[1]Center of Mass'!$B$8:$M$105,MATCH(A6628,'[1]Center of Mass'!$B$8:$B$105,0),9))^2+(V6628-INDEX('[1]Center of Mass'!$B$8:$M$105,MATCH(A6628,'[1]Center of Mass'!$B$8:$B$105,0),10))^2))</f>
        <v>465.07835636000004</v>
      </c>
    </row>
    <row r="6629" spans="1:25">
      <c r="A6629" s="403" t="s">
        <v>15</v>
      </c>
      <c r="B6629" s="403" t="s">
        <v>505</v>
      </c>
      <c r="C6629" s="403" t="s">
        <v>343</v>
      </c>
      <c r="D6629" s="403" t="s">
        <v>344</v>
      </c>
      <c r="E6629" s="403" t="s">
        <v>1527</v>
      </c>
      <c r="F6629" s="403">
        <v>0</v>
      </c>
      <c r="O6629" s="403" t="s">
        <v>345</v>
      </c>
      <c r="R6629" s="403">
        <v>4</v>
      </c>
      <c r="S6629" s="403">
        <v>1.56</v>
      </c>
      <c r="T6629" s="403">
        <v>5</v>
      </c>
      <c r="U6629" s="403">
        <v>3.95</v>
      </c>
      <c r="V6629" s="403">
        <v>14.9</v>
      </c>
      <c r="W6629" s="403">
        <v>-3</v>
      </c>
      <c r="X6629" s="404">
        <v>0.40689999999999998</v>
      </c>
      <c r="Y6629" s="403">
        <f>X6629+(S6629*((U6629-INDEX('[1]Center of Mass'!$B$8:$M$105,MATCH(A6629,'[1]Center of Mass'!$B$8:$B$105,0),9))^2+(V6629-INDEX('[1]Center of Mass'!$B$8:$M$105,MATCH(A6629,'[1]Center of Mass'!$B$8:$B$105,0),10))^2))</f>
        <v>522.74831440000014</v>
      </c>
    </row>
    <row r="6630" spans="1:25">
      <c r="A6630" s="403" t="s">
        <v>15</v>
      </c>
      <c r="B6630" s="403" t="s">
        <v>506</v>
      </c>
      <c r="C6630" s="403" t="s">
        <v>343</v>
      </c>
      <c r="D6630" s="403" t="s">
        <v>344</v>
      </c>
      <c r="E6630" s="403" t="s">
        <v>1527</v>
      </c>
      <c r="F6630" s="403">
        <v>0</v>
      </c>
      <c r="O6630" s="403" t="s">
        <v>345</v>
      </c>
      <c r="R6630" s="403">
        <v>4</v>
      </c>
      <c r="S6630" s="403">
        <v>1.56</v>
      </c>
      <c r="T6630" s="403">
        <v>5</v>
      </c>
      <c r="U6630" s="403">
        <v>5.25</v>
      </c>
      <c r="V6630" s="403">
        <v>14.9</v>
      </c>
      <c r="W6630" s="403">
        <v>-3</v>
      </c>
      <c r="X6630" s="404">
        <v>0.40689999999999998</v>
      </c>
      <c r="Y6630" s="403">
        <f>X6630+(S6630*((U6630-INDEX('[1]Center of Mass'!$B$8:$M$105,MATCH(A6630,'[1]Center of Mass'!$B$8:$B$105,0),9))^2+(V6630-INDEX('[1]Center of Mass'!$B$8:$M$105,MATCH(A6630,'[1]Center of Mass'!$B$8:$B$105,0),10))^2))</f>
        <v>452.57140240000001</v>
      </c>
    </row>
    <row r="6631" spans="1:25">
      <c r="A6631" s="403" t="s">
        <v>15</v>
      </c>
      <c r="B6631" s="403" t="s">
        <v>507</v>
      </c>
      <c r="C6631" s="403" t="s">
        <v>343</v>
      </c>
      <c r="D6631" s="403" t="s">
        <v>344</v>
      </c>
      <c r="E6631" s="403" t="s">
        <v>1527</v>
      </c>
      <c r="F6631" s="403">
        <v>0</v>
      </c>
      <c r="O6631" s="403" t="s">
        <v>345</v>
      </c>
      <c r="R6631" s="403">
        <v>4</v>
      </c>
      <c r="S6631" s="403">
        <v>1.56</v>
      </c>
      <c r="T6631" s="403">
        <v>5</v>
      </c>
      <c r="U6631" s="403">
        <v>6.55</v>
      </c>
      <c r="V6631" s="403">
        <v>14.9</v>
      </c>
      <c r="W6631" s="403">
        <v>-3</v>
      </c>
      <c r="X6631" s="404">
        <v>0.40689999999999998</v>
      </c>
      <c r="Y6631" s="403">
        <f>X6631+(S6631*((U6631-INDEX('[1]Center of Mass'!$B$8:$M$105,MATCH(A6631,'[1]Center of Mass'!$B$8:$B$105,0),9))^2+(V6631-INDEX('[1]Center of Mass'!$B$8:$M$105,MATCH(A6631,'[1]Center of Mass'!$B$8:$B$105,0),10))^2))</f>
        <v>387.66729040000001</v>
      </c>
    </row>
    <row r="6632" spans="1:25">
      <c r="A6632" s="403" t="s">
        <v>15</v>
      </c>
      <c r="B6632" s="403" t="s">
        <v>508</v>
      </c>
      <c r="C6632" s="403" t="s">
        <v>343</v>
      </c>
      <c r="D6632" s="403" t="s">
        <v>344</v>
      </c>
      <c r="E6632" s="403" t="s">
        <v>1527</v>
      </c>
      <c r="F6632" s="403">
        <v>0</v>
      </c>
      <c r="O6632" s="403" t="s">
        <v>345</v>
      </c>
      <c r="R6632" s="403">
        <v>4</v>
      </c>
      <c r="S6632" s="403">
        <v>1.38</v>
      </c>
      <c r="T6632" s="403">
        <v>4.7</v>
      </c>
      <c r="U6632" s="403">
        <v>7.7750000000000004</v>
      </c>
      <c r="V6632" s="403">
        <v>14.9</v>
      </c>
      <c r="W6632" s="403">
        <v>-3</v>
      </c>
      <c r="X6632" s="404">
        <v>0.31768999999999997</v>
      </c>
      <c r="Y6632" s="403">
        <f>X6632+(S6632*((U6632-INDEX('[1]Center of Mass'!$B$8:$M$105,MATCH(A6632,'[1]Center of Mass'!$B$8:$B$105,0),9))^2+(V6632-INDEX('[1]Center of Mass'!$B$8:$M$105,MATCH(A6632,'[1]Center of Mass'!$B$8:$B$105,0),10))^2))</f>
        <v>293.05993970000003</v>
      </c>
    </row>
    <row r="6633" spans="1:25">
      <c r="A6633" s="403" t="s">
        <v>15</v>
      </c>
      <c r="B6633" s="403" t="s">
        <v>509</v>
      </c>
      <c r="C6633" s="403" t="s">
        <v>343</v>
      </c>
      <c r="D6633" s="403" t="s">
        <v>344</v>
      </c>
      <c r="E6633" s="403" t="s">
        <v>1527</v>
      </c>
      <c r="F6633" s="403">
        <v>0</v>
      </c>
      <c r="O6633" s="403" t="s">
        <v>345</v>
      </c>
      <c r="R6633" s="403">
        <v>4</v>
      </c>
      <c r="S6633" s="403">
        <v>1.38</v>
      </c>
      <c r="T6633" s="403">
        <v>4.7</v>
      </c>
      <c r="U6633" s="403">
        <v>8.9250000000000007</v>
      </c>
      <c r="V6633" s="403">
        <v>14.9</v>
      </c>
      <c r="W6633" s="403">
        <v>-3</v>
      </c>
      <c r="X6633" s="404">
        <v>0.31768999999999997</v>
      </c>
      <c r="Y6633" s="403">
        <f>X6633+(S6633*((U6633-INDEX('[1]Center of Mass'!$B$8:$M$105,MATCH(A6633,'[1]Center of Mass'!$B$8:$B$105,0),9))^2+(V6633-INDEX('[1]Center of Mass'!$B$8:$M$105,MATCH(A6633,'[1]Center of Mass'!$B$8:$B$105,0),10))^2))</f>
        <v>250.0458917</v>
      </c>
    </row>
    <row r="6634" spans="1:25">
      <c r="A6634" s="403" t="s">
        <v>15</v>
      </c>
      <c r="B6634" s="403" t="s">
        <v>510</v>
      </c>
      <c r="C6634" s="403" t="s">
        <v>343</v>
      </c>
      <c r="D6634" s="403" t="s">
        <v>344</v>
      </c>
      <c r="E6634" s="403" t="s">
        <v>1527</v>
      </c>
      <c r="F6634" s="403">
        <v>0</v>
      </c>
      <c r="O6634" s="403" t="s">
        <v>345</v>
      </c>
      <c r="R6634" s="403">
        <v>4</v>
      </c>
      <c r="S6634" s="403">
        <v>0.86839999999999995</v>
      </c>
      <c r="T6634" s="403">
        <v>3.851</v>
      </c>
      <c r="U6634" s="403">
        <v>-0.36199999999999999</v>
      </c>
      <c r="V6634" s="403">
        <v>16.111999999999998</v>
      </c>
      <c r="W6634" s="403">
        <v>-3</v>
      </c>
      <c r="X6634" s="404">
        <v>0.14224999999999999</v>
      </c>
      <c r="Y6634" s="403">
        <f>X6634+(S6634*((U6634-INDEX('[1]Center of Mass'!$B$8:$M$105,MATCH(A6634,'[1]Center of Mass'!$B$8:$B$105,0),9))^2+(V6634-INDEX('[1]Center of Mass'!$B$8:$M$105,MATCH(A6634,'[1]Center of Mass'!$B$8:$B$105,0),10))^2))</f>
        <v>450.23851346879991</v>
      </c>
    </row>
    <row r="6635" spans="1:25">
      <c r="A6635" s="403" t="s">
        <v>15</v>
      </c>
      <c r="B6635" s="403" t="s">
        <v>511</v>
      </c>
      <c r="C6635" s="403" t="s">
        <v>343</v>
      </c>
      <c r="D6635" s="403" t="s">
        <v>344</v>
      </c>
      <c r="E6635" s="403" t="s">
        <v>1527</v>
      </c>
      <c r="F6635" s="403">
        <v>0</v>
      </c>
      <c r="O6635" s="403" t="s">
        <v>345</v>
      </c>
      <c r="R6635" s="403">
        <v>4</v>
      </c>
      <c r="S6635" s="403">
        <v>1.41</v>
      </c>
      <c r="T6635" s="403">
        <v>4.7590000000000003</v>
      </c>
      <c r="U6635" s="403">
        <v>0.58799999999999997</v>
      </c>
      <c r="V6635" s="403">
        <v>16.087</v>
      </c>
      <c r="W6635" s="403">
        <v>-3</v>
      </c>
      <c r="X6635" s="404">
        <v>0.33250999999999997</v>
      </c>
      <c r="Y6635" s="403">
        <f>X6635+(S6635*((U6635-INDEX('[1]Center of Mass'!$B$8:$M$105,MATCH(A6635,'[1]Center of Mass'!$B$8:$B$105,0),9))^2+(V6635-INDEX('[1]Center of Mass'!$B$8:$M$105,MATCH(A6635,'[1]Center of Mass'!$B$8:$B$105,0),10))^2))</f>
        <v>672.43573936999985</v>
      </c>
    </row>
    <row r="6636" spans="1:25">
      <c r="A6636" s="403" t="s">
        <v>15</v>
      </c>
      <c r="B6636" s="403" t="s">
        <v>513</v>
      </c>
      <c r="C6636" s="403" t="s">
        <v>343</v>
      </c>
      <c r="D6636" s="403" t="s">
        <v>344</v>
      </c>
      <c r="E6636" s="403" t="s">
        <v>1527</v>
      </c>
      <c r="F6636" s="403">
        <v>0</v>
      </c>
      <c r="O6636" s="403" t="s">
        <v>345</v>
      </c>
      <c r="R6636" s="403">
        <v>4</v>
      </c>
      <c r="S6636" s="403">
        <v>1.2749999999999999</v>
      </c>
      <c r="T6636" s="403">
        <v>4.5369999999999999</v>
      </c>
      <c r="U6636" s="403">
        <v>1.706</v>
      </c>
      <c r="V6636" s="403">
        <v>16.106999999999999</v>
      </c>
      <c r="W6636" s="403">
        <v>-3</v>
      </c>
      <c r="X6636" s="404">
        <v>0.27438000000000001</v>
      </c>
      <c r="Y6636" s="403">
        <f>X6636+(S6636*((U6636-INDEX('[1]Center of Mass'!$B$8:$M$105,MATCH(A6636,'[1]Center of Mass'!$B$8:$B$105,0),9))^2+(V6636-INDEX('[1]Center of Mass'!$B$8:$M$105,MATCH(A6636,'[1]Center of Mass'!$B$8:$B$105,0),10))^2))</f>
        <v>549.09866167500002</v>
      </c>
    </row>
    <row r="6637" spans="1:25">
      <c r="A6637" s="403" t="s">
        <v>15</v>
      </c>
      <c r="B6637" s="403" t="s">
        <v>364</v>
      </c>
      <c r="C6637" s="403" t="s">
        <v>343</v>
      </c>
      <c r="D6637" s="403" t="s">
        <v>344</v>
      </c>
      <c r="E6637" s="403" t="s">
        <v>1527</v>
      </c>
      <c r="F6637" s="403">
        <v>0</v>
      </c>
      <c r="O6637" s="403" t="s">
        <v>345</v>
      </c>
      <c r="R6637" s="403">
        <v>4</v>
      </c>
      <c r="S6637" s="403">
        <v>1.2749999999999999</v>
      </c>
      <c r="T6637" s="403">
        <v>4.5270000000000001</v>
      </c>
      <c r="U6637" s="403">
        <v>2.7690000000000001</v>
      </c>
      <c r="V6637" s="403">
        <v>16.106999999999999</v>
      </c>
      <c r="W6637" s="403">
        <v>-3</v>
      </c>
      <c r="X6637" s="404">
        <v>0.27317999999999998</v>
      </c>
      <c r="Y6637" s="403">
        <f>X6637+(S6637*((U6637-INDEX('[1]Center of Mass'!$B$8:$M$105,MATCH(A6637,'[1]Center of Mass'!$B$8:$B$105,0),9))^2+(V6637-INDEX('[1]Center of Mass'!$B$8:$M$105,MATCH(A6637,'[1]Center of Mass'!$B$8:$B$105,0),10))^2))</f>
        <v>495.79388475000013</v>
      </c>
    </row>
    <row r="6638" spans="1:25">
      <c r="A6638" s="403" t="s">
        <v>15</v>
      </c>
      <c r="B6638" s="403" t="s">
        <v>365</v>
      </c>
      <c r="C6638" s="403" t="s">
        <v>343</v>
      </c>
      <c r="D6638" s="403" t="s">
        <v>344</v>
      </c>
      <c r="E6638" s="403" t="s">
        <v>1527</v>
      </c>
      <c r="F6638" s="403">
        <v>0</v>
      </c>
      <c r="O6638" s="403" t="s">
        <v>345</v>
      </c>
      <c r="R6638" s="403">
        <v>4</v>
      </c>
      <c r="S6638" s="403">
        <v>1.56</v>
      </c>
      <c r="T6638" s="403">
        <v>5</v>
      </c>
      <c r="U6638" s="403">
        <v>3.95</v>
      </c>
      <c r="V6638" s="403">
        <v>16.100000000000001</v>
      </c>
      <c r="W6638" s="403">
        <v>-3</v>
      </c>
      <c r="X6638" s="404">
        <v>0.40689999999999998</v>
      </c>
      <c r="Y6638" s="403">
        <f>X6638+(S6638*((U6638-INDEX('[1]Center of Mass'!$B$8:$M$105,MATCH(A6638,'[1]Center of Mass'!$B$8:$B$105,0),9))^2+(V6638-INDEX('[1]Center of Mass'!$B$8:$M$105,MATCH(A6638,'[1]Center of Mass'!$B$8:$B$105,0),10))^2))</f>
        <v>538.26345040000012</v>
      </c>
    </row>
    <row r="6639" spans="1:25">
      <c r="A6639" s="403" t="s">
        <v>15</v>
      </c>
      <c r="B6639" s="403" t="s">
        <v>366</v>
      </c>
      <c r="C6639" s="403" t="s">
        <v>343</v>
      </c>
      <c r="D6639" s="403" t="s">
        <v>344</v>
      </c>
      <c r="E6639" s="403" t="s">
        <v>1527</v>
      </c>
      <c r="F6639" s="403">
        <v>0</v>
      </c>
      <c r="O6639" s="403" t="s">
        <v>345</v>
      </c>
      <c r="R6639" s="403">
        <v>4</v>
      </c>
      <c r="S6639" s="403">
        <v>1.56</v>
      </c>
      <c r="T6639" s="403">
        <v>5</v>
      </c>
      <c r="U6639" s="403">
        <v>5.25</v>
      </c>
      <c r="V6639" s="403">
        <v>16.100000000000001</v>
      </c>
      <c r="W6639" s="403">
        <v>-3</v>
      </c>
      <c r="X6639" s="404">
        <v>0.40689999999999998</v>
      </c>
      <c r="Y6639" s="403">
        <f>X6639+(S6639*((U6639-INDEX('[1]Center of Mass'!$B$8:$M$105,MATCH(A6639,'[1]Center of Mass'!$B$8:$B$105,0),9))^2+(V6639-INDEX('[1]Center of Mass'!$B$8:$M$105,MATCH(A6639,'[1]Center of Mass'!$B$8:$B$105,0),10))^2))</f>
        <v>468.08653840000005</v>
      </c>
    </row>
    <row r="6640" spans="1:25">
      <c r="A6640" s="403" t="s">
        <v>15</v>
      </c>
      <c r="B6640" s="403" t="s">
        <v>367</v>
      </c>
      <c r="C6640" s="403" t="s">
        <v>343</v>
      </c>
      <c r="D6640" s="403" t="s">
        <v>344</v>
      </c>
      <c r="E6640" s="403" t="s">
        <v>1527</v>
      </c>
      <c r="F6640" s="403">
        <v>0</v>
      </c>
      <c r="O6640" s="403" t="s">
        <v>345</v>
      </c>
      <c r="R6640" s="403">
        <v>4</v>
      </c>
      <c r="S6640" s="403">
        <v>1.56</v>
      </c>
      <c r="T6640" s="403">
        <v>5</v>
      </c>
      <c r="U6640" s="403">
        <v>6.55</v>
      </c>
      <c r="V6640" s="403">
        <v>16.100000000000001</v>
      </c>
      <c r="W6640" s="403">
        <v>-3</v>
      </c>
      <c r="X6640" s="404">
        <v>0.40689999999999998</v>
      </c>
      <c r="Y6640" s="403">
        <f>X6640+(S6640*((U6640-INDEX('[1]Center of Mass'!$B$8:$M$105,MATCH(A6640,'[1]Center of Mass'!$B$8:$B$105,0),9))^2+(V6640-INDEX('[1]Center of Mass'!$B$8:$M$105,MATCH(A6640,'[1]Center of Mass'!$B$8:$B$105,0),10))^2))</f>
        <v>403.18242640000011</v>
      </c>
    </row>
    <row r="6641" spans="1:25">
      <c r="A6641" s="403" t="s">
        <v>15</v>
      </c>
      <c r="B6641" s="403" t="s">
        <v>368</v>
      </c>
      <c r="C6641" s="403" t="s">
        <v>343</v>
      </c>
      <c r="D6641" s="403" t="s">
        <v>344</v>
      </c>
      <c r="E6641" s="403" t="s">
        <v>1527</v>
      </c>
      <c r="F6641" s="403">
        <v>0</v>
      </c>
      <c r="O6641" s="403" t="s">
        <v>345</v>
      </c>
      <c r="R6641" s="403">
        <v>4</v>
      </c>
      <c r="S6641" s="403">
        <v>1.38</v>
      </c>
      <c r="T6641" s="403">
        <v>4.7</v>
      </c>
      <c r="U6641" s="403">
        <v>7.7750000000000004</v>
      </c>
      <c r="V6641" s="403">
        <v>16.100000000000001</v>
      </c>
      <c r="W6641" s="403">
        <v>-3</v>
      </c>
      <c r="X6641" s="404">
        <v>0.31768999999999997</v>
      </c>
      <c r="Y6641" s="403">
        <f>X6641+(S6641*((U6641-INDEX('[1]Center of Mass'!$B$8:$M$105,MATCH(A6641,'[1]Center of Mass'!$B$8:$B$105,0),9))^2+(V6641-INDEX('[1]Center of Mass'!$B$8:$M$105,MATCH(A6641,'[1]Center of Mass'!$B$8:$B$105,0),10))^2))</f>
        <v>306.78486770000006</v>
      </c>
    </row>
    <row r="6642" spans="1:25">
      <c r="A6642" s="403" t="s">
        <v>15</v>
      </c>
      <c r="B6642" s="403" t="s">
        <v>369</v>
      </c>
      <c r="C6642" s="403" t="s">
        <v>343</v>
      </c>
      <c r="D6642" s="403" t="s">
        <v>344</v>
      </c>
      <c r="E6642" s="403" t="s">
        <v>1527</v>
      </c>
      <c r="F6642" s="403">
        <v>0</v>
      </c>
      <c r="O6642" s="403" t="s">
        <v>345</v>
      </c>
      <c r="R6642" s="403">
        <v>4</v>
      </c>
      <c r="S6642" s="403">
        <v>1.38</v>
      </c>
      <c r="T6642" s="403">
        <v>4.7</v>
      </c>
      <c r="U6642" s="403">
        <v>8.9250000000000007</v>
      </c>
      <c r="V6642" s="403">
        <v>16.100000000000001</v>
      </c>
      <c r="W6642" s="403">
        <v>-3</v>
      </c>
      <c r="X6642" s="404">
        <v>0.31768999999999997</v>
      </c>
      <c r="Y6642" s="403">
        <f>X6642+(S6642*((U6642-INDEX('[1]Center of Mass'!$B$8:$M$105,MATCH(A6642,'[1]Center of Mass'!$B$8:$B$105,0),9))^2+(V6642-INDEX('[1]Center of Mass'!$B$8:$M$105,MATCH(A6642,'[1]Center of Mass'!$B$8:$B$105,0),10))^2))</f>
        <v>263.77081970000006</v>
      </c>
    </row>
    <row r="6643" spans="1:25">
      <c r="A6643" s="403" t="s">
        <v>15</v>
      </c>
      <c r="B6643" s="403" t="s">
        <v>370</v>
      </c>
      <c r="C6643" s="403" t="s">
        <v>343</v>
      </c>
      <c r="D6643" s="403" t="s">
        <v>344</v>
      </c>
      <c r="E6643" s="403" t="s">
        <v>1455</v>
      </c>
      <c r="F6643" s="403">
        <v>0</v>
      </c>
      <c r="O6643" s="403" t="s">
        <v>345</v>
      </c>
      <c r="R6643" s="403">
        <v>4</v>
      </c>
      <c r="S6643" s="403">
        <v>1.2</v>
      </c>
      <c r="T6643" s="403">
        <v>4.4000000000000004</v>
      </c>
      <c r="U6643" s="403">
        <v>10</v>
      </c>
      <c r="V6643" s="403">
        <v>16.100000000000001</v>
      </c>
      <c r="W6643" s="403">
        <v>-3</v>
      </c>
      <c r="X6643" s="404">
        <v>0.24399999999999999</v>
      </c>
      <c r="Y6643" s="403">
        <f>X6643+(S6643*((U6643-INDEX('[1]Center of Mass'!$B$8:$M$105,MATCH(A6643,'[1]Center of Mass'!$B$8:$B$105,0),9))^2+(V6643-INDEX('[1]Center of Mass'!$B$8:$M$105,MATCH(A6643,'[1]Center of Mass'!$B$8:$B$105,0),10))^2))</f>
        <v>197.23976800000003</v>
      </c>
    </row>
    <row r="6644" spans="1:25">
      <c r="A6644" s="403" t="s">
        <v>15</v>
      </c>
      <c r="B6644" s="403" t="s">
        <v>371</v>
      </c>
      <c r="C6644" s="403" t="s">
        <v>343</v>
      </c>
      <c r="D6644" s="403" t="s">
        <v>344</v>
      </c>
      <c r="E6644" s="403" t="s">
        <v>1455</v>
      </c>
      <c r="F6644" s="403">
        <v>0</v>
      </c>
      <c r="O6644" s="403" t="s">
        <v>345</v>
      </c>
      <c r="R6644" s="403">
        <v>4</v>
      </c>
      <c r="S6644" s="403">
        <v>0.72</v>
      </c>
      <c r="T6644" s="403">
        <v>3.6</v>
      </c>
      <c r="U6644" s="403">
        <v>10.8</v>
      </c>
      <c r="V6644" s="403">
        <v>16.100000000000001</v>
      </c>
      <c r="W6644" s="403">
        <v>-3</v>
      </c>
      <c r="X6644" s="404">
        <v>0.108</v>
      </c>
      <c r="Y6644" s="403">
        <f>X6644+(S6644*((U6644-INDEX('[1]Center of Mass'!$B$8:$M$105,MATCH(A6644,'[1]Center of Mass'!$B$8:$B$105,0),9))^2+(V6644-INDEX('[1]Center of Mass'!$B$8:$M$105,MATCH(A6644,'[1]Center of Mass'!$B$8:$B$105,0),10))^2))</f>
        <v>105.05515680000002</v>
      </c>
    </row>
    <row r="6645" spans="1:25">
      <c r="A6645" s="403" t="s">
        <v>15</v>
      </c>
      <c r="B6645" s="403" t="s">
        <v>454</v>
      </c>
      <c r="C6645" s="403" t="s">
        <v>343</v>
      </c>
      <c r="D6645" s="403" t="s">
        <v>344</v>
      </c>
      <c r="E6645" s="403" t="s">
        <v>1455</v>
      </c>
      <c r="F6645" s="403">
        <v>0</v>
      </c>
      <c r="O6645" s="403" t="s">
        <v>345</v>
      </c>
      <c r="R6645" s="403">
        <v>4</v>
      </c>
      <c r="S6645" s="403">
        <v>1.92</v>
      </c>
      <c r="T6645" s="403">
        <v>5.6</v>
      </c>
      <c r="U6645" s="403">
        <v>11.9</v>
      </c>
      <c r="V6645" s="403">
        <v>16.100000000000001</v>
      </c>
      <c r="W6645" s="403">
        <v>-3</v>
      </c>
      <c r="X6645" s="404">
        <v>0.64</v>
      </c>
      <c r="Y6645" s="403">
        <f>X6645+(S6645*((U6645-INDEX('[1]Center of Mass'!$B$8:$M$105,MATCH(A6645,'[1]Center of Mass'!$B$8:$B$105,0),9))^2+(V6645-INDEX('[1]Center of Mass'!$B$8:$M$105,MATCH(A6645,'[1]Center of Mass'!$B$8:$B$105,0),10))^2))</f>
        <v>235.92743680000001</v>
      </c>
    </row>
    <row r="6646" spans="1:25">
      <c r="A6646" s="403" t="s">
        <v>15</v>
      </c>
      <c r="B6646" s="403" t="s">
        <v>761</v>
      </c>
      <c r="C6646" s="403" t="s">
        <v>343</v>
      </c>
      <c r="D6646" s="403" t="s">
        <v>344</v>
      </c>
      <c r="E6646" s="403" t="s">
        <v>1527</v>
      </c>
      <c r="F6646" s="403">
        <v>0</v>
      </c>
      <c r="O6646" s="403" t="s">
        <v>345</v>
      </c>
      <c r="R6646" s="403">
        <v>4</v>
      </c>
      <c r="S6646" s="403">
        <v>1.0178</v>
      </c>
      <c r="T6646" s="403">
        <v>4.1319999999999997</v>
      </c>
      <c r="U6646" s="403">
        <v>-0.40799999999999997</v>
      </c>
      <c r="V6646" s="403">
        <v>17.337</v>
      </c>
      <c r="W6646" s="403">
        <v>-3</v>
      </c>
      <c r="X6646" s="404">
        <v>0.18898999999999999</v>
      </c>
      <c r="Y6646" s="403">
        <f>X6646+(S6646*((U6646-INDEX('[1]Center of Mass'!$B$8:$M$105,MATCH(A6646,'[1]Center of Mass'!$B$8:$B$105,0),9))^2+(V6646-INDEX('[1]Center of Mass'!$B$8:$M$105,MATCH(A6646,'[1]Center of Mass'!$B$8:$B$105,0),10))^2))</f>
        <v>543.19390160580019</v>
      </c>
    </row>
    <row r="6647" spans="1:25">
      <c r="A6647" s="403" t="s">
        <v>15</v>
      </c>
      <c r="B6647" s="403" t="s">
        <v>379</v>
      </c>
      <c r="C6647" s="403" t="s">
        <v>343</v>
      </c>
      <c r="D6647" s="403" t="s">
        <v>344</v>
      </c>
      <c r="E6647" s="403" t="s">
        <v>1527</v>
      </c>
      <c r="F6647" s="403">
        <v>0</v>
      </c>
      <c r="O6647" s="403" t="s">
        <v>345</v>
      </c>
      <c r="R6647" s="403">
        <v>4</v>
      </c>
      <c r="S6647" s="403">
        <v>1.375</v>
      </c>
      <c r="T6647" s="403">
        <v>4.7</v>
      </c>
      <c r="U6647" s="403">
        <v>0.55000000000000004</v>
      </c>
      <c r="V6647" s="403">
        <v>17.324999999999999</v>
      </c>
      <c r="W6647" s="403">
        <v>-3</v>
      </c>
      <c r="X6647" s="404">
        <v>0.31768000000000002</v>
      </c>
      <c r="Y6647" s="403">
        <f>X6647+(S6647*((U6647-INDEX('[1]Center of Mass'!$B$8:$M$105,MATCH(A6647,'[1]Center of Mass'!$B$8:$B$105,0),9))^2+(V6647-INDEX('[1]Center of Mass'!$B$8:$M$105,MATCH(A6647,'[1]Center of Mass'!$B$8:$B$105,0),10))^2))</f>
        <v>676.18086937500004</v>
      </c>
    </row>
    <row r="6648" spans="1:25">
      <c r="A6648" s="403" t="s">
        <v>15</v>
      </c>
      <c r="B6648" s="403" t="s">
        <v>380</v>
      </c>
      <c r="C6648" s="403" t="s">
        <v>343</v>
      </c>
      <c r="D6648" s="403" t="s">
        <v>344</v>
      </c>
      <c r="E6648" s="403" t="s">
        <v>1527</v>
      </c>
      <c r="F6648" s="403">
        <v>0</v>
      </c>
      <c r="O6648" s="403" t="s">
        <v>345</v>
      </c>
      <c r="R6648" s="403">
        <v>4</v>
      </c>
      <c r="S6648" s="403">
        <v>1.375</v>
      </c>
      <c r="T6648" s="403">
        <v>4.7</v>
      </c>
      <c r="U6648" s="403">
        <v>1.65</v>
      </c>
      <c r="V6648" s="403">
        <v>17.324999999999999</v>
      </c>
      <c r="W6648" s="403">
        <v>-3</v>
      </c>
      <c r="X6648" s="404">
        <v>0.31768000000000002</v>
      </c>
      <c r="Y6648" s="403">
        <f>X6648+(S6648*((U6648-INDEX('[1]Center of Mass'!$B$8:$M$105,MATCH(A6648,'[1]Center of Mass'!$B$8:$B$105,0),9))^2+(V6648-INDEX('[1]Center of Mass'!$B$8:$M$105,MATCH(A6648,'[1]Center of Mass'!$B$8:$B$105,0),10))^2))</f>
        <v>613.25481937500012</v>
      </c>
    </row>
    <row r="6649" spans="1:25">
      <c r="A6649" s="403" t="s">
        <v>15</v>
      </c>
      <c r="B6649" s="403" t="s">
        <v>516</v>
      </c>
      <c r="C6649" s="403" t="s">
        <v>343</v>
      </c>
      <c r="D6649" s="403" t="s">
        <v>344</v>
      </c>
      <c r="E6649" s="403" t="s">
        <v>1527</v>
      </c>
      <c r="F6649" s="403">
        <v>0</v>
      </c>
      <c r="O6649" s="403" t="s">
        <v>345</v>
      </c>
      <c r="R6649" s="403">
        <v>4</v>
      </c>
      <c r="S6649" s="403">
        <v>1.375</v>
      </c>
      <c r="T6649" s="403">
        <v>4.7</v>
      </c>
      <c r="U6649" s="403">
        <v>2.75</v>
      </c>
      <c r="V6649" s="403">
        <v>17.324999999999999</v>
      </c>
      <c r="W6649" s="403">
        <v>-3</v>
      </c>
      <c r="X6649" s="404">
        <v>0.31768000000000002</v>
      </c>
      <c r="Y6649" s="403">
        <f>X6649+(S6649*((U6649-INDEX('[1]Center of Mass'!$B$8:$M$105,MATCH(A6649,'[1]Center of Mass'!$B$8:$B$105,0),9))^2+(V6649-INDEX('[1]Center of Mass'!$B$8:$M$105,MATCH(A6649,'[1]Center of Mass'!$B$8:$B$105,0),10))^2))</f>
        <v>553.65626937500008</v>
      </c>
    </row>
    <row r="6650" spans="1:25">
      <c r="A6650" s="403" t="s">
        <v>15</v>
      </c>
      <c r="B6650" s="403" t="s">
        <v>518</v>
      </c>
      <c r="C6650" s="403" t="s">
        <v>343</v>
      </c>
      <c r="D6650" s="403" t="s">
        <v>344</v>
      </c>
      <c r="E6650" s="403" t="s">
        <v>1527</v>
      </c>
      <c r="F6650" s="403">
        <v>0</v>
      </c>
      <c r="O6650" s="403" t="s">
        <v>345</v>
      </c>
      <c r="R6650" s="403">
        <v>4</v>
      </c>
      <c r="S6650" s="403">
        <v>1.625</v>
      </c>
      <c r="T6650" s="403">
        <v>5.0999999999999996</v>
      </c>
      <c r="U6650" s="403">
        <v>3.95</v>
      </c>
      <c r="V6650" s="403">
        <v>17.324999999999999</v>
      </c>
      <c r="W6650" s="403">
        <v>-3</v>
      </c>
      <c r="X6650" s="404">
        <v>0.44044</v>
      </c>
      <c r="Y6650" s="403">
        <f>X6650+(S6650*((U6650-INDEX('[1]Center of Mass'!$B$8:$M$105,MATCH(A6650,'[1]Center of Mass'!$B$8:$B$105,0),9))^2+(V6650-INDEX('[1]Center of Mass'!$B$8:$M$105,MATCH(A6650,'[1]Center of Mass'!$B$8:$B$105,0),10))^2))</f>
        <v>582.03324562500006</v>
      </c>
    </row>
    <row r="6651" spans="1:25">
      <c r="A6651" s="403" t="s">
        <v>15</v>
      </c>
      <c r="B6651" s="403" t="s">
        <v>520</v>
      </c>
      <c r="C6651" s="403" t="s">
        <v>343</v>
      </c>
      <c r="D6651" s="403" t="s">
        <v>344</v>
      </c>
      <c r="E6651" s="403" t="s">
        <v>1527</v>
      </c>
      <c r="F6651" s="403">
        <v>0</v>
      </c>
      <c r="O6651" s="403" t="s">
        <v>345</v>
      </c>
      <c r="R6651" s="403">
        <v>4</v>
      </c>
      <c r="S6651" s="403">
        <v>1.625</v>
      </c>
      <c r="T6651" s="403">
        <v>5.0999999999999996</v>
      </c>
      <c r="U6651" s="403">
        <v>5.25</v>
      </c>
      <c r="V6651" s="403">
        <v>17.324999999999999</v>
      </c>
      <c r="W6651" s="403">
        <v>-3</v>
      </c>
      <c r="X6651" s="404">
        <v>0.44044</v>
      </c>
      <c r="Y6651" s="403">
        <f>X6651+(S6651*((U6651-INDEX('[1]Center of Mass'!$B$8:$M$105,MATCH(A6651,'[1]Center of Mass'!$B$8:$B$105,0),9))^2+(V6651-INDEX('[1]Center of Mass'!$B$8:$M$105,MATCH(A6651,'[1]Center of Mass'!$B$8:$B$105,0),10))^2))</f>
        <v>508.93229562500005</v>
      </c>
    </row>
    <row r="6652" spans="1:25">
      <c r="A6652" s="403" t="s">
        <v>15</v>
      </c>
      <c r="B6652" s="403" t="s">
        <v>563</v>
      </c>
      <c r="C6652" s="403" t="s">
        <v>343</v>
      </c>
      <c r="D6652" s="403" t="s">
        <v>344</v>
      </c>
      <c r="E6652" s="403" t="s">
        <v>1527</v>
      </c>
      <c r="F6652" s="403">
        <v>0</v>
      </c>
      <c r="O6652" s="403" t="s">
        <v>345</v>
      </c>
      <c r="R6652" s="403">
        <v>4</v>
      </c>
      <c r="S6652" s="403">
        <v>1.625</v>
      </c>
      <c r="T6652" s="403">
        <v>5.0999999999999996</v>
      </c>
      <c r="U6652" s="403">
        <v>6.55</v>
      </c>
      <c r="V6652" s="403">
        <v>17.324999999999999</v>
      </c>
      <c r="W6652" s="403">
        <v>-3</v>
      </c>
      <c r="X6652" s="404">
        <v>0.44044</v>
      </c>
      <c r="Y6652" s="403">
        <f>X6652+(S6652*((U6652-INDEX('[1]Center of Mass'!$B$8:$M$105,MATCH(A6652,'[1]Center of Mass'!$B$8:$B$105,0),9))^2+(V6652-INDEX('[1]Center of Mass'!$B$8:$M$105,MATCH(A6652,'[1]Center of Mass'!$B$8:$B$105,0),10))^2))</f>
        <v>441.32384562499999</v>
      </c>
    </row>
    <row r="6653" spans="1:25">
      <c r="A6653" s="403" t="s">
        <v>15</v>
      </c>
      <c r="B6653" s="403" t="s">
        <v>854</v>
      </c>
      <c r="C6653" s="403" t="s">
        <v>343</v>
      </c>
      <c r="D6653" s="403" t="s">
        <v>344</v>
      </c>
      <c r="E6653" s="403" t="s">
        <v>1527</v>
      </c>
      <c r="F6653" s="403">
        <v>0</v>
      </c>
      <c r="O6653" s="403" t="s">
        <v>345</v>
      </c>
      <c r="R6653" s="403">
        <v>4</v>
      </c>
      <c r="S6653" s="403">
        <v>1.4375</v>
      </c>
      <c r="T6653" s="403">
        <v>4.8</v>
      </c>
      <c r="U6653" s="403">
        <v>7.7750000000000004</v>
      </c>
      <c r="V6653" s="403">
        <v>17.324999999999999</v>
      </c>
      <c r="W6653" s="403">
        <v>-3</v>
      </c>
      <c r="X6653" s="404">
        <v>0.34560000000000002</v>
      </c>
      <c r="Y6653" s="403">
        <f>X6653+(S6653*((U6653-INDEX('[1]Center of Mass'!$B$8:$M$105,MATCH(A6653,'[1]Center of Mass'!$B$8:$B$105,0),9))^2+(V6653-INDEX('[1]Center of Mass'!$B$8:$M$105,MATCH(A6653,'[1]Center of Mass'!$B$8:$B$105,0),10))^2))</f>
        <v>338.44716687499999</v>
      </c>
    </row>
    <row r="6654" spans="1:25">
      <c r="A6654" s="403" t="s">
        <v>15</v>
      </c>
      <c r="B6654" s="403" t="s">
        <v>565</v>
      </c>
      <c r="C6654" s="403" t="s">
        <v>343</v>
      </c>
      <c r="D6654" s="403" t="s">
        <v>344</v>
      </c>
      <c r="E6654" s="403" t="s">
        <v>1527</v>
      </c>
      <c r="F6654" s="403">
        <v>0</v>
      </c>
      <c r="O6654" s="403" t="s">
        <v>345</v>
      </c>
      <c r="R6654" s="403">
        <v>4</v>
      </c>
      <c r="S6654" s="403">
        <v>1.4375</v>
      </c>
      <c r="T6654" s="403">
        <v>4.8</v>
      </c>
      <c r="U6654" s="403">
        <v>8.9250000000000007</v>
      </c>
      <c r="V6654" s="403">
        <v>17.324999999999999</v>
      </c>
      <c r="W6654" s="403">
        <v>-3</v>
      </c>
      <c r="X6654" s="404">
        <v>0.34560000000000002</v>
      </c>
      <c r="Y6654" s="403">
        <f>X6654+(S6654*((U6654-INDEX('[1]Center of Mass'!$B$8:$M$105,MATCH(A6654,'[1]Center of Mass'!$B$8:$B$105,0),9))^2+(V6654-INDEX('[1]Center of Mass'!$B$8:$M$105,MATCH(A6654,'[1]Center of Mass'!$B$8:$B$105,0),10))^2))</f>
        <v>293.64086687500003</v>
      </c>
    </row>
    <row r="6655" spans="1:25">
      <c r="A6655" s="403" t="s">
        <v>15</v>
      </c>
      <c r="B6655" s="403" t="s">
        <v>855</v>
      </c>
      <c r="C6655" s="403" t="s">
        <v>343</v>
      </c>
      <c r="D6655" s="403" t="s">
        <v>344</v>
      </c>
      <c r="E6655" s="403" t="s">
        <v>1527</v>
      </c>
      <c r="F6655" s="403">
        <v>0</v>
      </c>
      <c r="O6655" s="403" t="s">
        <v>345</v>
      </c>
      <c r="R6655" s="403">
        <v>4</v>
      </c>
      <c r="S6655" s="403">
        <v>1.25</v>
      </c>
      <c r="T6655" s="403">
        <v>4.5</v>
      </c>
      <c r="U6655" s="403">
        <v>10</v>
      </c>
      <c r="V6655" s="403">
        <v>17.324999999999999</v>
      </c>
      <c r="W6655" s="403">
        <v>-3</v>
      </c>
      <c r="X6655" s="404">
        <v>0.26693</v>
      </c>
      <c r="Y6655" s="403">
        <f>X6655+(S6655*((U6655-INDEX('[1]Center of Mass'!$B$8:$M$105,MATCH(A6655,'[1]Center of Mass'!$B$8:$B$105,0),9))^2+(V6655-INDEX('[1]Center of Mass'!$B$8:$M$105,MATCH(A6655,'[1]Center of Mass'!$B$8:$B$105,0),10))^2))</f>
        <v>221.87513625</v>
      </c>
    </row>
    <row r="6656" spans="1:25">
      <c r="A6656" s="403" t="s">
        <v>15</v>
      </c>
      <c r="B6656" s="403" t="s">
        <v>767</v>
      </c>
      <c r="C6656" s="403" t="s">
        <v>343</v>
      </c>
      <c r="D6656" s="403" t="s">
        <v>344</v>
      </c>
      <c r="E6656" s="403" t="s">
        <v>1527</v>
      </c>
      <c r="F6656" s="403">
        <v>0</v>
      </c>
      <c r="O6656" s="403" t="s">
        <v>345</v>
      </c>
      <c r="R6656" s="403">
        <v>4</v>
      </c>
      <c r="S6656" s="403">
        <v>1.1335</v>
      </c>
      <c r="T6656" s="403">
        <v>4.3170000000000002</v>
      </c>
      <c r="U6656" s="403">
        <v>-0.45400000000000001</v>
      </c>
      <c r="V6656" s="403">
        <v>18.585999999999999</v>
      </c>
      <c r="W6656" s="403">
        <v>-3</v>
      </c>
      <c r="X6656" s="404">
        <v>0.22552</v>
      </c>
      <c r="Y6656" s="403">
        <f>X6656+(S6656*((U6656-INDEX('[1]Center of Mass'!$B$8:$M$105,MATCH(A6656,'[1]Center of Mass'!$B$8:$B$105,0),9))^2+(V6656-INDEX('[1]Center of Mass'!$B$8:$M$105,MATCH(A6656,'[1]Center of Mass'!$B$8:$B$105,0),10))^2))</f>
        <v>625.98965140600001</v>
      </c>
    </row>
    <row r="6657" spans="1:25">
      <c r="A6657" s="403" t="s">
        <v>15</v>
      </c>
      <c r="B6657" s="403" t="s">
        <v>768</v>
      </c>
      <c r="C6657" s="403" t="s">
        <v>343</v>
      </c>
      <c r="D6657" s="403" t="s">
        <v>344</v>
      </c>
      <c r="E6657" s="403" t="s">
        <v>1527</v>
      </c>
      <c r="F6657" s="403">
        <v>0</v>
      </c>
      <c r="O6657" s="403" t="s">
        <v>345</v>
      </c>
      <c r="R6657" s="403">
        <v>4</v>
      </c>
      <c r="S6657" s="403">
        <v>1.375</v>
      </c>
      <c r="T6657" s="403">
        <v>4.7</v>
      </c>
      <c r="U6657" s="403">
        <v>0.55000000000000004</v>
      </c>
      <c r="V6657" s="403">
        <v>18.574999999999999</v>
      </c>
      <c r="W6657" s="403">
        <v>-3</v>
      </c>
      <c r="X6657" s="404">
        <v>0.31768000000000002</v>
      </c>
      <c r="Y6657" s="403">
        <f>X6657+(S6657*((U6657-INDEX('[1]Center of Mass'!$B$8:$M$105,MATCH(A6657,'[1]Center of Mass'!$B$8:$B$105,0),9))^2+(V6657-INDEX('[1]Center of Mass'!$B$8:$M$105,MATCH(A6657,'[1]Center of Mass'!$B$8:$B$105,0),10))^2))</f>
        <v>698.84774437500005</v>
      </c>
    </row>
    <row r="6658" spans="1:25">
      <c r="A6658" s="403" t="s">
        <v>15</v>
      </c>
      <c r="B6658" s="403" t="s">
        <v>769</v>
      </c>
      <c r="C6658" s="403" t="s">
        <v>343</v>
      </c>
      <c r="D6658" s="403" t="s">
        <v>344</v>
      </c>
      <c r="E6658" s="403" t="s">
        <v>1527</v>
      </c>
      <c r="F6658" s="403">
        <v>0</v>
      </c>
      <c r="O6658" s="403" t="s">
        <v>345</v>
      </c>
      <c r="R6658" s="403">
        <v>4</v>
      </c>
      <c r="S6658" s="403">
        <v>1.375</v>
      </c>
      <c r="T6658" s="403">
        <v>4.7</v>
      </c>
      <c r="U6658" s="403">
        <v>1.65</v>
      </c>
      <c r="V6658" s="403">
        <v>18.574999999999999</v>
      </c>
      <c r="W6658" s="403">
        <v>-3</v>
      </c>
      <c r="X6658" s="404">
        <v>0.31768000000000002</v>
      </c>
      <c r="Y6658" s="403">
        <f>X6658+(S6658*((U6658-INDEX('[1]Center of Mass'!$B$8:$M$105,MATCH(A6658,'[1]Center of Mass'!$B$8:$B$105,0),9))^2+(V6658-INDEX('[1]Center of Mass'!$B$8:$M$105,MATCH(A6658,'[1]Center of Mass'!$B$8:$B$105,0),10))^2))</f>
        <v>635.92169437500013</v>
      </c>
    </row>
    <row r="6659" spans="1:25">
      <c r="A6659" s="403" t="s">
        <v>15</v>
      </c>
      <c r="B6659" s="403" t="s">
        <v>770</v>
      </c>
      <c r="C6659" s="403" t="s">
        <v>343</v>
      </c>
      <c r="D6659" s="403" t="s">
        <v>344</v>
      </c>
      <c r="E6659" s="403" t="s">
        <v>1527</v>
      </c>
      <c r="F6659" s="403">
        <v>0</v>
      </c>
      <c r="O6659" s="403" t="s">
        <v>345</v>
      </c>
      <c r="R6659" s="403">
        <v>4</v>
      </c>
      <c r="S6659" s="403">
        <v>1.375</v>
      </c>
      <c r="T6659" s="403">
        <v>4.7</v>
      </c>
      <c r="U6659" s="403">
        <v>2.75</v>
      </c>
      <c r="V6659" s="403">
        <v>18.574999999999999</v>
      </c>
      <c r="W6659" s="403">
        <v>-3</v>
      </c>
      <c r="X6659" s="404">
        <v>0.31768000000000002</v>
      </c>
      <c r="Y6659" s="403">
        <f>X6659+(S6659*((U6659-INDEX('[1]Center of Mass'!$B$8:$M$105,MATCH(A6659,'[1]Center of Mass'!$B$8:$B$105,0),9))^2+(V6659-INDEX('[1]Center of Mass'!$B$8:$M$105,MATCH(A6659,'[1]Center of Mass'!$B$8:$B$105,0),10))^2))</f>
        <v>576.32314437500008</v>
      </c>
    </row>
    <row r="6660" spans="1:25">
      <c r="A6660" s="403" t="s">
        <v>15</v>
      </c>
      <c r="B6660" s="403" t="s">
        <v>772</v>
      </c>
      <c r="C6660" s="403" t="s">
        <v>343</v>
      </c>
      <c r="D6660" s="403" t="s">
        <v>344</v>
      </c>
      <c r="E6660" s="403" t="s">
        <v>1527</v>
      </c>
      <c r="F6660" s="403">
        <v>0</v>
      </c>
      <c r="O6660" s="403" t="s">
        <v>345</v>
      </c>
      <c r="R6660" s="403">
        <v>4</v>
      </c>
      <c r="S6660" s="403">
        <v>1.625</v>
      </c>
      <c r="T6660" s="403">
        <v>5.0999999999999996</v>
      </c>
      <c r="U6660" s="403">
        <v>3.95</v>
      </c>
      <c r="V6660" s="403">
        <v>18.574999999999999</v>
      </c>
      <c r="W6660" s="403">
        <v>-3</v>
      </c>
      <c r="X6660" s="404">
        <v>0.44044</v>
      </c>
      <c r="Y6660" s="403">
        <f>X6660+(S6660*((U6660-INDEX('[1]Center of Mass'!$B$8:$M$105,MATCH(A6660,'[1]Center of Mass'!$B$8:$B$105,0),9))^2+(V6660-INDEX('[1]Center of Mass'!$B$8:$M$105,MATCH(A6660,'[1]Center of Mass'!$B$8:$B$105,0),10))^2))</f>
        <v>608.82137062499999</v>
      </c>
    </row>
    <row r="6661" spans="1:25">
      <c r="A6661" s="403" t="s">
        <v>15</v>
      </c>
      <c r="B6661" s="403" t="s">
        <v>774</v>
      </c>
      <c r="C6661" s="403" t="s">
        <v>343</v>
      </c>
      <c r="D6661" s="403" t="s">
        <v>344</v>
      </c>
      <c r="E6661" s="403" t="s">
        <v>1527</v>
      </c>
      <c r="F6661" s="403">
        <v>0</v>
      </c>
      <c r="O6661" s="403" t="s">
        <v>345</v>
      </c>
      <c r="R6661" s="403">
        <v>4</v>
      </c>
      <c r="S6661" s="403">
        <v>1.625</v>
      </c>
      <c r="T6661" s="403">
        <v>5.0999999999999996</v>
      </c>
      <c r="U6661" s="403">
        <v>5.25</v>
      </c>
      <c r="V6661" s="403">
        <v>18.574999999999999</v>
      </c>
      <c r="W6661" s="403">
        <v>-3</v>
      </c>
      <c r="X6661" s="404">
        <v>0.44044</v>
      </c>
      <c r="Y6661" s="403">
        <f>X6661+(S6661*((U6661-INDEX('[1]Center of Mass'!$B$8:$M$105,MATCH(A6661,'[1]Center of Mass'!$B$8:$B$105,0),9))^2+(V6661-INDEX('[1]Center of Mass'!$B$8:$M$105,MATCH(A6661,'[1]Center of Mass'!$B$8:$B$105,0),10))^2))</f>
        <v>535.72042062499997</v>
      </c>
    </row>
    <row r="6662" spans="1:25">
      <c r="A6662" s="403" t="s">
        <v>15</v>
      </c>
      <c r="B6662" s="403" t="s">
        <v>776</v>
      </c>
      <c r="C6662" s="403" t="s">
        <v>343</v>
      </c>
      <c r="D6662" s="403" t="s">
        <v>344</v>
      </c>
      <c r="E6662" s="403" t="s">
        <v>1527</v>
      </c>
      <c r="F6662" s="403">
        <v>0</v>
      </c>
      <c r="O6662" s="403" t="s">
        <v>345</v>
      </c>
      <c r="R6662" s="403">
        <v>4</v>
      </c>
      <c r="S6662" s="403">
        <v>1.625</v>
      </c>
      <c r="T6662" s="403">
        <v>5.0999999999999996</v>
      </c>
      <c r="U6662" s="403">
        <v>6.55</v>
      </c>
      <c r="V6662" s="403">
        <v>18.574999999999999</v>
      </c>
      <c r="W6662" s="403">
        <v>-3</v>
      </c>
      <c r="X6662" s="404">
        <v>0.44044</v>
      </c>
      <c r="Y6662" s="403">
        <f>X6662+(S6662*((U6662-INDEX('[1]Center of Mass'!$B$8:$M$105,MATCH(A6662,'[1]Center of Mass'!$B$8:$B$105,0),9))^2+(V6662-INDEX('[1]Center of Mass'!$B$8:$M$105,MATCH(A6662,'[1]Center of Mass'!$B$8:$B$105,0),10))^2))</f>
        <v>468.11197062500003</v>
      </c>
    </row>
    <row r="6663" spans="1:25">
      <c r="A6663" s="403" t="s">
        <v>15</v>
      </c>
      <c r="B6663" s="403" t="s">
        <v>778</v>
      </c>
      <c r="C6663" s="403" t="s">
        <v>343</v>
      </c>
      <c r="D6663" s="403" t="s">
        <v>344</v>
      </c>
      <c r="E6663" s="403" t="s">
        <v>1527</v>
      </c>
      <c r="F6663" s="403">
        <v>0</v>
      </c>
      <c r="O6663" s="403" t="s">
        <v>345</v>
      </c>
      <c r="R6663" s="403">
        <v>4</v>
      </c>
      <c r="S6663" s="403">
        <v>1.4375</v>
      </c>
      <c r="T6663" s="403">
        <v>4.8</v>
      </c>
      <c r="U6663" s="403">
        <v>7.7750000000000004</v>
      </c>
      <c r="V6663" s="403">
        <v>18.574999999999999</v>
      </c>
      <c r="W6663" s="403">
        <v>-3</v>
      </c>
      <c r="X6663" s="404">
        <v>0.34560000000000002</v>
      </c>
      <c r="Y6663" s="403">
        <f>X6663+(S6663*((U6663-INDEX('[1]Center of Mass'!$B$8:$M$105,MATCH(A6663,'[1]Center of Mass'!$B$8:$B$105,0),9))^2+(V6663-INDEX('[1]Center of Mass'!$B$8:$M$105,MATCH(A6663,'[1]Center of Mass'!$B$8:$B$105,0),10))^2))</f>
        <v>362.14435437499998</v>
      </c>
    </row>
    <row r="6664" spans="1:25">
      <c r="A6664" s="403" t="s">
        <v>15</v>
      </c>
      <c r="B6664" s="403" t="s">
        <v>779</v>
      </c>
      <c r="C6664" s="403" t="s">
        <v>343</v>
      </c>
      <c r="D6664" s="403" t="s">
        <v>344</v>
      </c>
      <c r="E6664" s="403" t="s">
        <v>1527</v>
      </c>
      <c r="F6664" s="403">
        <v>0</v>
      </c>
      <c r="O6664" s="403" t="s">
        <v>345</v>
      </c>
      <c r="R6664" s="403">
        <v>4</v>
      </c>
      <c r="S6664" s="403">
        <v>1.4375</v>
      </c>
      <c r="T6664" s="403">
        <v>4.8</v>
      </c>
      <c r="U6664" s="403">
        <v>8.9250000000000007</v>
      </c>
      <c r="V6664" s="403">
        <v>18.574999999999999</v>
      </c>
      <c r="W6664" s="403">
        <v>-3</v>
      </c>
      <c r="X6664" s="404">
        <v>0.34560000000000002</v>
      </c>
      <c r="Y6664" s="403">
        <f>X6664+(S6664*((U6664-INDEX('[1]Center of Mass'!$B$8:$M$105,MATCH(A6664,'[1]Center of Mass'!$B$8:$B$105,0),9))^2+(V6664-INDEX('[1]Center of Mass'!$B$8:$M$105,MATCH(A6664,'[1]Center of Mass'!$B$8:$B$105,0),10))^2))</f>
        <v>317.33805437500001</v>
      </c>
    </row>
    <row r="6665" spans="1:25">
      <c r="A6665" s="403" t="s">
        <v>15</v>
      </c>
      <c r="B6665" s="403" t="s">
        <v>780</v>
      </c>
      <c r="C6665" s="403" t="s">
        <v>343</v>
      </c>
      <c r="D6665" s="403" t="s">
        <v>344</v>
      </c>
      <c r="E6665" s="403" t="s">
        <v>1527</v>
      </c>
      <c r="F6665" s="403">
        <v>0</v>
      </c>
      <c r="O6665" s="403" t="s">
        <v>345</v>
      </c>
      <c r="R6665" s="403">
        <v>4</v>
      </c>
      <c r="S6665" s="403">
        <v>1.25</v>
      </c>
      <c r="T6665" s="403">
        <v>4.5</v>
      </c>
      <c r="U6665" s="403">
        <v>10</v>
      </c>
      <c r="V6665" s="403">
        <v>18.574999999999999</v>
      </c>
      <c r="W6665" s="403">
        <v>-3</v>
      </c>
      <c r="X6665" s="404">
        <v>0.26693</v>
      </c>
      <c r="Y6665" s="403">
        <f>X6665+(S6665*((U6665-INDEX('[1]Center of Mass'!$B$8:$M$105,MATCH(A6665,'[1]Center of Mass'!$B$8:$B$105,0),9))^2+(V6665-INDEX('[1]Center of Mass'!$B$8:$M$105,MATCH(A6665,'[1]Center of Mass'!$B$8:$B$105,0),10))^2))</f>
        <v>242.48138625000001</v>
      </c>
    </row>
    <row r="6666" spans="1:25">
      <c r="A6666" s="403" t="s">
        <v>15</v>
      </c>
      <c r="B6666" s="403" t="s">
        <v>787</v>
      </c>
      <c r="C6666" s="403" t="s">
        <v>343</v>
      </c>
      <c r="D6666" s="403" t="s">
        <v>344</v>
      </c>
      <c r="E6666" s="403" t="s">
        <v>1527</v>
      </c>
      <c r="F6666" s="403">
        <v>0</v>
      </c>
      <c r="O6666" s="403" t="s">
        <v>345</v>
      </c>
      <c r="R6666" s="403">
        <v>4</v>
      </c>
      <c r="S6666" s="403">
        <v>0.92169999999999996</v>
      </c>
      <c r="T6666" s="403">
        <v>3.8439999999999999</v>
      </c>
      <c r="U6666" s="403">
        <v>-0.49399999999999999</v>
      </c>
      <c r="V6666" s="403">
        <v>19.672000000000001</v>
      </c>
      <c r="W6666" s="403">
        <v>-3</v>
      </c>
      <c r="X6666" s="404">
        <v>0.14197000000000001</v>
      </c>
      <c r="Y6666" s="403">
        <f>X6666+(S6666*((U6666-INDEX('[1]Center of Mass'!$B$8:$M$105,MATCH(A6666,'[1]Center of Mass'!$B$8:$B$105,0),9))^2+(V6666-INDEX('[1]Center of Mass'!$B$8:$M$105,MATCH(A6666,'[1]Center of Mass'!$B$8:$B$105,0),10))^2))</f>
        <v>526.18996058239998</v>
      </c>
    </row>
    <row r="6667" spans="1:25">
      <c r="A6667" s="403" t="s">
        <v>15</v>
      </c>
      <c r="B6667" s="403" t="s">
        <v>788</v>
      </c>
      <c r="C6667" s="403" t="s">
        <v>343</v>
      </c>
      <c r="D6667" s="403" t="s">
        <v>344</v>
      </c>
      <c r="E6667" s="403" t="s">
        <v>1527</v>
      </c>
      <c r="F6667" s="403">
        <v>0</v>
      </c>
      <c r="O6667" s="403" t="s">
        <v>345</v>
      </c>
      <c r="R6667" s="403">
        <v>4</v>
      </c>
      <c r="S6667" s="403">
        <v>1.0266999999999999</v>
      </c>
      <c r="T6667" s="403">
        <v>4.0670000000000002</v>
      </c>
      <c r="U6667" s="403">
        <v>0.55000000000000004</v>
      </c>
      <c r="V6667" s="403">
        <v>19.667000000000002</v>
      </c>
      <c r="W6667" s="403">
        <v>-3</v>
      </c>
      <c r="X6667" s="404">
        <v>0.17805000000000001</v>
      </c>
      <c r="Y6667" s="403">
        <f>X6667+(S6667*((U6667-INDEX('[1]Center of Mass'!$B$8:$M$105,MATCH(A6667,'[1]Center of Mass'!$B$8:$B$105,0),9))^2+(V6667-INDEX('[1]Center of Mass'!$B$8:$M$105,MATCH(A6667,'[1]Center of Mass'!$B$8:$B$105,0),10))^2))</f>
        <v>539.17565768750001</v>
      </c>
    </row>
    <row r="6668" spans="1:25">
      <c r="A6668" s="403" t="s">
        <v>15</v>
      </c>
      <c r="B6668" s="403" t="s">
        <v>789</v>
      </c>
      <c r="C6668" s="403" t="s">
        <v>343</v>
      </c>
      <c r="D6668" s="403" t="s">
        <v>344</v>
      </c>
      <c r="E6668" s="403" t="s">
        <v>1527</v>
      </c>
      <c r="F6668" s="403">
        <v>0</v>
      </c>
      <c r="O6668" s="403" t="s">
        <v>345</v>
      </c>
      <c r="R6668" s="403">
        <v>4</v>
      </c>
      <c r="S6668" s="403">
        <v>1.0266999999999999</v>
      </c>
      <c r="T6668" s="403">
        <v>4.0670000000000002</v>
      </c>
      <c r="U6668" s="403">
        <v>1.65</v>
      </c>
      <c r="V6668" s="403">
        <v>19.667000000000002</v>
      </c>
      <c r="W6668" s="403">
        <v>-3</v>
      </c>
      <c r="X6668" s="404">
        <v>0.17805000000000001</v>
      </c>
      <c r="Y6668" s="403">
        <f>X6668+(S6668*((U6668-INDEX('[1]Center of Mass'!$B$8:$M$105,MATCH(A6668,'[1]Center of Mass'!$B$8:$B$105,0),9))^2+(V6668-INDEX('[1]Center of Mass'!$B$8:$M$105,MATCH(A6668,'[1]Center of Mass'!$B$8:$B$105,0),10))^2))</f>
        <v>492.18934820750007</v>
      </c>
    </row>
    <row r="6669" spans="1:25">
      <c r="A6669" s="403" t="s">
        <v>15</v>
      </c>
      <c r="B6669" s="403" t="s">
        <v>790</v>
      </c>
      <c r="C6669" s="403" t="s">
        <v>343</v>
      </c>
      <c r="D6669" s="403" t="s">
        <v>344</v>
      </c>
      <c r="E6669" s="403" t="s">
        <v>1527</v>
      </c>
      <c r="F6669" s="403">
        <v>0</v>
      </c>
      <c r="O6669" s="403" t="s">
        <v>345</v>
      </c>
      <c r="R6669" s="403">
        <v>4</v>
      </c>
      <c r="S6669" s="403">
        <v>1.0266999999999999</v>
      </c>
      <c r="T6669" s="403">
        <v>4.0670000000000002</v>
      </c>
      <c r="U6669" s="403">
        <v>2.75</v>
      </c>
      <c r="V6669" s="403">
        <v>19.667000000000002</v>
      </c>
      <c r="W6669" s="403">
        <v>-3</v>
      </c>
      <c r="X6669" s="404">
        <v>0.17805000000000001</v>
      </c>
      <c r="Y6669" s="403">
        <f>X6669+(S6669*((U6669-INDEX('[1]Center of Mass'!$B$8:$M$105,MATCH(A6669,'[1]Center of Mass'!$B$8:$B$105,0),9))^2+(V6669-INDEX('[1]Center of Mass'!$B$8:$M$105,MATCH(A6669,'[1]Center of Mass'!$B$8:$B$105,0),10))^2))</f>
        <v>447.68765272749999</v>
      </c>
    </row>
    <row r="6670" spans="1:25">
      <c r="A6670" s="403" t="s">
        <v>15</v>
      </c>
      <c r="B6670" s="403" t="s">
        <v>792</v>
      </c>
      <c r="C6670" s="403" t="s">
        <v>343</v>
      </c>
      <c r="D6670" s="403" t="s">
        <v>344</v>
      </c>
      <c r="E6670" s="403" t="s">
        <v>1527</v>
      </c>
      <c r="F6670" s="403">
        <v>0</v>
      </c>
      <c r="O6670" s="403" t="s">
        <v>345</v>
      </c>
      <c r="R6670" s="403">
        <v>4</v>
      </c>
      <c r="S6670" s="403">
        <v>1.0617000000000001</v>
      </c>
      <c r="T6670" s="403">
        <v>4.1970000000000001</v>
      </c>
      <c r="U6670" s="403">
        <v>3.8730000000000002</v>
      </c>
      <c r="V6670" s="403">
        <v>19.643999999999998</v>
      </c>
      <c r="W6670" s="403">
        <v>-3</v>
      </c>
      <c r="X6670" s="404">
        <v>0.19567999999999999</v>
      </c>
      <c r="Y6670" s="403">
        <f>X6670+(S6670*((U6670-INDEX('[1]Center of Mass'!$B$8:$M$105,MATCH(A6670,'[1]Center of Mass'!$B$8:$B$105,0),9))^2+(V6670-INDEX('[1]Center of Mass'!$B$8:$M$105,MATCH(A6670,'[1]Center of Mass'!$B$8:$B$105,0),10))^2))</f>
        <v>418.22496293449996</v>
      </c>
    </row>
    <row r="6671" spans="1:25">
      <c r="A6671" s="403" t="s">
        <v>15</v>
      </c>
      <c r="B6671" s="403" t="s">
        <v>793</v>
      </c>
      <c r="C6671" s="403" t="s">
        <v>343</v>
      </c>
      <c r="D6671" s="403" t="s">
        <v>344</v>
      </c>
      <c r="E6671" s="403" t="s">
        <v>1527</v>
      </c>
      <c r="F6671" s="403">
        <v>0</v>
      </c>
      <c r="O6671" s="403" t="s">
        <v>345</v>
      </c>
      <c r="R6671" s="403">
        <v>4</v>
      </c>
      <c r="S6671" s="403">
        <v>0.45500000000000002</v>
      </c>
      <c r="T6671" s="403">
        <v>3.101</v>
      </c>
      <c r="U6671" s="403">
        <v>4.7080000000000002</v>
      </c>
      <c r="V6671" s="403">
        <v>19.821999999999999</v>
      </c>
      <c r="W6671" s="403">
        <v>-3</v>
      </c>
      <c r="X6671" s="404">
        <v>4.0710000000000003E-2</v>
      </c>
      <c r="Y6671" s="403">
        <f>X6671+(S6671*((U6671-INDEX('[1]Center of Mass'!$B$8:$M$105,MATCH(A6671,'[1]Center of Mass'!$B$8:$B$105,0),9))^2+(V6671-INDEX('[1]Center of Mass'!$B$8:$M$105,MATCH(A6671,'[1]Center of Mass'!$B$8:$B$105,0),10))^2))</f>
        <v>167.16530036000003</v>
      </c>
    </row>
    <row r="6672" spans="1:25">
      <c r="A6672" s="403" t="s">
        <v>15</v>
      </c>
      <c r="B6672" s="403" t="s">
        <v>891</v>
      </c>
      <c r="C6672" s="403" t="s">
        <v>343</v>
      </c>
      <c r="D6672" s="403" t="s">
        <v>344</v>
      </c>
      <c r="E6672" s="403" t="s">
        <v>1527</v>
      </c>
      <c r="F6672" s="403">
        <v>0</v>
      </c>
      <c r="O6672" s="403" t="s">
        <v>345</v>
      </c>
      <c r="R6672" s="403">
        <v>4</v>
      </c>
      <c r="S6672" s="403">
        <v>1.0617000000000001</v>
      </c>
      <c r="T6672" s="403">
        <v>4.4009999999999998</v>
      </c>
      <c r="U6672" s="403">
        <v>5.4820000000000002</v>
      </c>
      <c r="V6672" s="403">
        <v>19.643999999999998</v>
      </c>
      <c r="W6672" s="403">
        <v>-3</v>
      </c>
      <c r="X6672" s="404">
        <v>0.21424000000000001</v>
      </c>
      <c r="Y6672" s="403">
        <f>X6672+(S6672*((U6672-INDEX('[1]Center of Mass'!$B$8:$M$105,MATCH(A6672,'[1]Center of Mass'!$B$8:$B$105,0),9))^2+(V6672-INDEX('[1]Center of Mass'!$B$8:$M$105,MATCH(A6672,'[1]Center of Mass'!$B$8:$B$105,0),10))^2))</f>
        <v>359.39514712480013</v>
      </c>
    </row>
    <row r="6673" spans="1:25">
      <c r="A6673" s="403" t="s">
        <v>15</v>
      </c>
      <c r="B6673" s="403" t="s">
        <v>858</v>
      </c>
      <c r="C6673" s="403" t="s">
        <v>343</v>
      </c>
      <c r="D6673" s="403" t="s">
        <v>344</v>
      </c>
      <c r="E6673" s="403" t="s">
        <v>1527</v>
      </c>
      <c r="F6673" s="403">
        <v>0</v>
      </c>
      <c r="O6673" s="403" t="s">
        <v>345</v>
      </c>
      <c r="R6673" s="403">
        <v>4</v>
      </c>
      <c r="S6673" s="403">
        <v>1.0617000000000001</v>
      </c>
      <c r="T6673" s="403">
        <v>4.1970000000000001</v>
      </c>
      <c r="U6673" s="403">
        <v>6.6269999999999998</v>
      </c>
      <c r="V6673" s="403">
        <v>19.643999999999998</v>
      </c>
      <c r="W6673" s="403">
        <v>-3</v>
      </c>
      <c r="X6673" s="404">
        <v>0.19567999999999999</v>
      </c>
      <c r="Y6673" s="403">
        <f>X6673+(S6673*((U6673-INDEX('[1]Center of Mass'!$B$8:$M$105,MATCH(A6673,'[1]Center of Mass'!$B$8:$B$105,0),9))^2+(V6673-INDEX('[1]Center of Mass'!$B$8:$M$105,MATCH(A6673,'[1]Center of Mass'!$B$8:$B$105,0),10))^2))</f>
        <v>320.84667130730003</v>
      </c>
    </row>
    <row r="6674" spans="1:25">
      <c r="A6674" s="403" t="s">
        <v>15</v>
      </c>
      <c r="B6674" s="403" t="s">
        <v>567</v>
      </c>
      <c r="C6674" s="403" t="s">
        <v>343</v>
      </c>
      <c r="D6674" s="403" t="s">
        <v>344</v>
      </c>
      <c r="E6674" s="403" t="s">
        <v>1527</v>
      </c>
      <c r="F6674" s="403">
        <v>0</v>
      </c>
      <c r="O6674" s="403" t="s">
        <v>345</v>
      </c>
      <c r="R6674" s="403">
        <v>4</v>
      </c>
      <c r="S6674" s="403">
        <v>1.1433</v>
      </c>
      <c r="T6674" s="403">
        <v>4.3289999999999997</v>
      </c>
      <c r="U6674" s="403">
        <v>7.8129999999999997</v>
      </c>
      <c r="V6674" s="403">
        <v>19.675999999999998</v>
      </c>
      <c r="W6674" s="403">
        <v>-3</v>
      </c>
      <c r="X6674" s="404">
        <v>0.22694</v>
      </c>
      <c r="Y6674" s="403">
        <f>X6674+(S6674*((U6674-INDEX('[1]Center of Mass'!$B$8:$M$105,MATCH(A6674,'[1]Center of Mass'!$B$8:$B$105,0),9))^2+(V6674-INDEX('[1]Center of Mass'!$B$8:$M$105,MATCH(A6674,'[1]Center of Mass'!$B$8:$B$105,0),10))^2))</f>
        <v>306.31386959930006</v>
      </c>
    </row>
    <row r="6675" spans="1:25">
      <c r="A6675" s="403" t="s">
        <v>15</v>
      </c>
      <c r="B6675" s="403" t="s">
        <v>522</v>
      </c>
      <c r="C6675" s="403" t="s">
        <v>343</v>
      </c>
      <c r="D6675" s="403" t="s">
        <v>344</v>
      </c>
      <c r="E6675" s="403" t="s">
        <v>1527</v>
      </c>
      <c r="F6675" s="403">
        <v>0</v>
      </c>
      <c r="O6675" s="403" t="s">
        <v>345</v>
      </c>
      <c r="R6675" s="403">
        <v>4</v>
      </c>
      <c r="S6675" s="403">
        <v>1.0033000000000001</v>
      </c>
      <c r="T6675" s="403">
        <v>4.0289999999999999</v>
      </c>
      <c r="U6675" s="403">
        <v>8.9619999999999997</v>
      </c>
      <c r="V6675" s="403">
        <v>19.655999999999999</v>
      </c>
      <c r="W6675" s="403">
        <v>-3</v>
      </c>
      <c r="X6675" s="404">
        <v>0.17027999999999999</v>
      </c>
      <c r="Y6675" s="403">
        <f>X6675+(S6675*((U6675-INDEX('[1]Center of Mass'!$B$8:$M$105,MATCH(A6675,'[1]Center of Mass'!$B$8:$B$105,0),9))^2+(V6675-INDEX('[1]Center of Mass'!$B$8:$M$105,MATCH(A6675,'[1]Center of Mass'!$B$8:$B$105,0),10))^2))</f>
        <v>237.28378088000002</v>
      </c>
    </row>
    <row r="6676" spans="1:25">
      <c r="A6676" s="403" t="s">
        <v>15</v>
      </c>
      <c r="B6676" s="403" t="s">
        <v>523</v>
      </c>
      <c r="C6676" s="403" t="s">
        <v>343</v>
      </c>
      <c r="D6676" s="403" t="s">
        <v>344</v>
      </c>
      <c r="E6676" s="403" t="s">
        <v>1527</v>
      </c>
      <c r="F6676" s="403">
        <v>0</v>
      </c>
      <c r="O6676" s="403" t="s">
        <v>345</v>
      </c>
      <c r="R6676" s="403">
        <v>4</v>
      </c>
      <c r="S6676" s="403">
        <v>0.93330000000000002</v>
      </c>
      <c r="T6676" s="403">
        <v>3.867</v>
      </c>
      <c r="U6676" s="403">
        <v>10</v>
      </c>
      <c r="V6676" s="403">
        <v>19.667000000000002</v>
      </c>
      <c r="W6676" s="403">
        <v>-3</v>
      </c>
      <c r="X6676" s="404">
        <v>0.14552999999999999</v>
      </c>
      <c r="Y6676" s="403">
        <f>X6676+(S6676*((U6676-INDEX('[1]Center of Mass'!$B$8:$M$105,MATCH(A6676,'[1]Center of Mass'!$B$8:$B$105,0),9))^2+(V6676-INDEX('[1]Center of Mass'!$B$8:$M$105,MATCH(A6676,'[1]Center of Mass'!$B$8:$B$105,0),10))^2))</f>
        <v>196.82014232250006</v>
      </c>
    </row>
    <row r="6677" spans="1:25">
      <c r="A6677" s="403" t="s">
        <v>15</v>
      </c>
      <c r="B6677" s="403" t="s">
        <v>1528</v>
      </c>
      <c r="C6677" s="403" t="s">
        <v>343</v>
      </c>
      <c r="D6677" s="403" t="s">
        <v>344</v>
      </c>
      <c r="E6677" s="403" t="s">
        <v>1527</v>
      </c>
      <c r="F6677" s="403">
        <v>0</v>
      </c>
      <c r="O6677" s="403" t="s">
        <v>345</v>
      </c>
      <c r="R6677" s="403">
        <v>4</v>
      </c>
      <c r="S6677" s="403">
        <v>0.98619999999999997</v>
      </c>
      <c r="T6677" s="403">
        <v>3.9820000000000002</v>
      </c>
      <c r="U6677" s="403">
        <v>-0.52800000000000002</v>
      </c>
      <c r="V6677" s="403">
        <v>20.605</v>
      </c>
      <c r="W6677" s="403">
        <v>-3</v>
      </c>
      <c r="X6677" s="404">
        <v>0.16350000000000001</v>
      </c>
      <c r="Y6677" s="403">
        <f>X6677+(S6677*((U6677-INDEX('[1]Center of Mass'!$B$8:$M$105,MATCH(A6677,'[1]Center of Mass'!$B$8:$B$105,0),9))^2+(V6677-INDEX('[1]Center of Mass'!$B$8:$M$105,MATCH(A6677,'[1]Center of Mass'!$B$8:$B$105,0),10))^2))</f>
        <v>580.6890461662</v>
      </c>
    </row>
    <row r="6678" spans="1:25">
      <c r="A6678" s="403" t="s">
        <v>15</v>
      </c>
      <c r="B6678" s="403" t="s">
        <v>387</v>
      </c>
      <c r="C6678" s="403" t="s">
        <v>343</v>
      </c>
      <c r="D6678" s="403" t="s">
        <v>344</v>
      </c>
      <c r="E6678" s="403" t="s">
        <v>1527</v>
      </c>
      <c r="F6678" s="403">
        <v>0</v>
      </c>
      <c r="O6678" s="403" t="s">
        <v>345</v>
      </c>
      <c r="R6678" s="403">
        <v>4</v>
      </c>
      <c r="S6678" s="403">
        <v>1.0266999999999999</v>
      </c>
      <c r="T6678" s="403">
        <v>4.0670000000000002</v>
      </c>
      <c r="U6678" s="403">
        <v>0.55000000000000004</v>
      </c>
      <c r="V6678" s="403">
        <v>20.6</v>
      </c>
      <c r="W6678" s="403">
        <v>-3</v>
      </c>
      <c r="X6678" s="404">
        <v>0.17805000000000001</v>
      </c>
      <c r="Y6678" s="403">
        <f>X6678+(S6678*((U6678-INDEX('[1]Center of Mass'!$B$8:$M$105,MATCH(A6678,'[1]Center of Mass'!$B$8:$B$105,0),9))^2+(V6678-INDEX('[1]Center of Mass'!$B$8:$M$105,MATCH(A6678,'[1]Center of Mass'!$B$8:$B$105,0),10))^2))</f>
        <v>555.99178704799999</v>
      </c>
    </row>
    <row r="6679" spans="1:25">
      <c r="A6679" s="403" t="s">
        <v>15</v>
      </c>
      <c r="B6679" s="403" t="s">
        <v>388</v>
      </c>
      <c r="C6679" s="403" t="s">
        <v>343</v>
      </c>
      <c r="D6679" s="403" t="s">
        <v>344</v>
      </c>
      <c r="E6679" s="403" t="s">
        <v>1527</v>
      </c>
      <c r="F6679" s="403">
        <v>0</v>
      </c>
      <c r="O6679" s="403" t="s">
        <v>345</v>
      </c>
      <c r="R6679" s="403">
        <v>4</v>
      </c>
      <c r="S6679" s="403">
        <v>1.0266999999999999</v>
      </c>
      <c r="T6679" s="403">
        <v>4.0670000000000002</v>
      </c>
      <c r="U6679" s="403">
        <v>1.65</v>
      </c>
      <c r="V6679" s="403">
        <v>20.6</v>
      </c>
      <c r="W6679" s="403">
        <v>-3</v>
      </c>
      <c r="X6679" s="404">
        <v>0.17805000000000001</v>
      </c>
      <c r="Y6679" s="403">
        <f>X6679+(S6679*((U6679-INDEX('[1]Center of Mass'!$B$8:$M$105,MATCH(A6679,'[1]Center of Mass'!$B$8:$B$105,0),9))^2+(V6679-INDEX('[1]Center of Mass'!$B$8:$M$105,MATCH(A6679,'[1]Center of Mass'!$B$8:$B$105,0),10))^2))</f>
        <v>509.00547756800012</v>
      </c>
    </row>
    <row r="6680" spans="1:25">
      <c r="A6680" s="403" t="s">
        <v>15</v>
      </c>
      <c r="B6680" s="403" t="s">
        <v>389</v>
      </c>
      <c r="C6680" s="403" t="s">
        <v>343</v>
      </c>
      <c r="D6680" s="403" t="s">
        <v>344</v>
      </c>
      <c r="E6680" s="403" t="s">
        <v>1527</v>
      </c>
      <c r="F6680" s="403">
        <v>0</v>
      </c>
      <c r="O6680" s="403" t="s">
        <v>345</v>
      </c>
      <c r="R6680" s="403">
        <v>4</v>
      </c>
      <c r="S6680" s="403">
        <v>1.0266999999999999</v>
      </c>
      <c r="T6680" s="403">
        <v>4.0670000000000002</v>
      </c>
      <c r="U6680" s="403">
        <v>2.75</v>
      </c>
      <c r="V6680" s="403">
        <v>20.6</v>
      </c>
      <c r="W6680" s="403">
        <v>-3</v>
      </c>
      <c r="X6680" s="404">
        <v>0.17805000000000001</v>
      </c>
      <c r="Y6680" s="403">
        <f>X6680+(S6680*((U6680-INDEX('[1]Center of Mass'!$B$8:$M$105,MATCH(A6680,'[1]Center of Mass'!$B$8:$B$105,0),9))^2+(V6680-INDEX('[1]Center of Mass'!$B$8:$M$105,MATCH(A6680,'[1]Center of Mass'!$B$8:$B$105,0),10))^2))</f>
        <v>464.50378208800004</v>
      </c>
    </row>
    <row r="6681" spans="1:25">
      <c r="A6681" s="403" t="s">
        <v>15</v>
      </c>
      <c r="B6681" s="403" t="s">
        <v>390</v>
      </c>
      <c r="C6681" s="403" t="s">
        <v>343</v>
      </c>
      <c r="D6681" s="403" t="s">
        <v>344</v>
      </c>
      <c r="E6681" s="403" t="s">
        <v>1527</v>
      </c>
      <c r="F6681" s="403">
        <v>0</v>
      </c>
      <c r="O6681" s="403" t="s">
        <v>345</v>
      </c>
      <c r="R6681" s="403">
        <v>4</v>
      </c>
      <c r="S6681" s="403">
        <v>0.91</v>
      </c>
      <c r="T6681" s="403">
        <v>3.8170000000000002</v>
      </c>
      <c r="U6681" s="403">
        <v>3.7879999999999998</v>
      </c>
      <c r="V6681" s="403">
        <v>20.6</v>
      </c>
      <c r="W6681" s="403">
        <v>-3</v>
      </c>
      <c r="X6681" s="404">
        <v>0.13815</v>
      </c>
      <c r="Y6681" s="403">
        <f>X6681+(S6681*((U6681-INDEX('[1]Center of Mass'!$B$8:$M$105,MATCH(A6681,'[1]Center of Mass'!$B$8:$B$105,0),9))^2+(V6681-INDEX('[1]Center of Mass'!$B$8:$M$105,MATCH(A6681,'[1]Center of Mass'!$B$8:$B$105,0),10))^2))</f>
        <v>376.48551412000006</v>
      </c>
    </row>
    <row r="6682" spans="1:25">
      <c r="A6682" s="403" t="s">
        <v>15</v>
      </c>
      <c r="B6682" s="403" t="s">
        <v>455</v>
      </c>
      <c r="C6682" s="403" t="s">
        <v>343</v>
      </c>
      <c r="D6682" s="403" t="s">
        <v>344</v>
      </c>
      <c r="E6682" s="403" t="s">
        <v>1527</v>
      </c>
      <c r="F6682" s="403">
        <v>0</v>
      </c>
      <c r="O6682" s="403" t="s">
        <v>345</v>
      </c>
      <c r="R6682" s="403">
        <v>4</v>
      </c>
      <c r="S6682" s="403">
        <v>0.91</v>
      </c>
      <c r="T6682" s="403">
        <v>3.8170000000000002</v>
      </c>
      <c r="U6682" s="403">
        <v>4.7629999999999999</v>
      </c>
      <c r="V6682" s="403">
        <v>20.6</v>
      </c>
      <c r="W6682" s="403">
        <v>-3</v>
      </c>
      <c r="X6682" s="404">
        <v>0.13815</v>
      </c>
      <c r="Y6682" s="403">
        <f>X6682+(S6682*((U6682-INDEX('[1]Center of Mass'!$B$8:$M$105,MATCH(A6682,'[1]Center of Mass'!$B$8:$B$105,0),9))^2+(V6682-INDEX('[1]Center of Mass'!$B$8:$M$105,MATCH(A6682,'[1]Center of Mass'!$B$8:$B$105,0),10))^2))</f>
        <v>345.20728987000012</v>
      </c>
    </row>
    <row r="6683" spans="1:25">
      <c r="A6683" s="403" t="s">
        <v>15</v>
      </c>
      <c r="B6683" s="403" t="s">
        <v>391</v>
      </c>
      <c r="C6683" s="403" t="s">
        <v>343</v>
      </c>
      <c r="D6683" s="403" t="s">
        <v>344</v>
      </c>
      <c r="E6683" s="403" t="s">
        <v>1527</v>
      </c>
      <c r="F6683" s="403">
        <v>0</v>
      </c>
      <c r="O6683" s="403" t="s">
        <v>345</v>
      </c>
      <c r="R6683" s="403">
        <v>4</v>
      </c>
      <c r="S6683" s="403">
        <v>0.91</v>
      </c>
      <c r="T6683" s="403">
        <v>3.8170000000000002</v>
      </c>
      <c r="U6683" s="403">
        <v>5.7380000000000004</v>
      </c>
      <c r="V6683" s="403">
        <v>20.6</v>
      </c>
      <c r="W6683" s="403">
        <v>-3</v>
      </c>
      <c r="X6683" s="404">
        <v>0.13815</v>
      </c>
      <c r="Y6683" s="403">
        <f>X6683+(S6683*((U6683-INDEX('[1]Center of Mass'!$B$8:$M$105,MATCH(A6683,'[1]Center of Mass'!$B$8:$B$105,0),9))^2+(V6683-INDEX('[1]Center of Mass'!$B$8:$M$105,MATCH(A6683,'[1]Center of Mass'!$B$8:$B$105,0),10))^2))</f>
        <v>315.65920312000009</v>
      </c>
    </row>
    <row r="6684" spans="1:25">
      <c r="A6684" s="403" t="s">
        <v>15</v>
      </c>
      <c r="B6684" s="403" t="s">
        <v>392</v>
      </c>
      <c r="C6684" s="403" t="s">
        <v>343</v>
      </c>
      <c r="D6684" s="403" t="s">
        <v>344</v>
      </c>
      <c r="E6684" s="403" t="s">
        <v>1527</v>
      </c>
      <c r="F6684" s="403">
        <v>0</v>
      </c>
      <c r="O6684" s="403" t="s">
        <v>345</v>
      </c>
      <c r="R6684" s="403">
        <v>4</v>
      </c>
      <c r="S6684" s="403">
        <v>0.91</v>
      </c>
      <c r="T6684" s="403">
        <v>3.8170000000000002</v>
      </c>
      <c r="U6684" s="403">
        <v>6.7130000000000001</v>
      </c>
      <c r="V6684" s="403">
        <v>20.6</v>
      </c>
      <c r="W6684" s="403">
        <v>-3</v>
      </c>
      <c r="X6684" s="404">
        <v>0.13815</v>
      </c>
      <c r="Y6684" s="403">
        <f>X6684+(S6684*((U6684-INDEX('[1]Center of Mass'!$B$8:$M$105,MATCH(A6684,'[1]Center of Mass'!$B$8:$B$105,0),9))^2+(V6684-INDEX('[1]Center of Mass'!$B$8:$M$105,MATCH(A6684,'[1]Center of Mass'!$B$8:$B$105,0),10))^2))</f>
        <v>287.84125387000006</v>
      </c>
    </row>
    <row r="6685" spans="1:25">
      <c r="A6685" s="403" t="s">
        <v>15</v>
      </c>
      <c r="B6685" s="403" t="s">
        <v>393</v>
      </c>
      <c r="C6685" s="403" t="s">
        <v>343</v>
      </c>
      <c r="D6685" s="403" t="s">
        <v>344</v>
      </c>
      <c r="E6685" s="403" t="s">
        <v>1527</v>
      </c>
      <c r="F6685" s="403">
        <v>0</v>
      </c>
      <c r="O6685" s="403" t="s">
        <v>345</v>
      </c>
      <c r="R6685" s="403">
        <v>4</v>
      </c>
      <c r="S6685" s="403">
        <v>1.2833000000000001</v>
      </c>
      <c r="T6685" s="403">
        <v>4.6289999999999996</v>
      </c>
      <c r="U6685" s="403">
        <v>7.8879999999999999</v>
      </c>
      <c r="V6685" s="403">
        <v>20.608000000000001</v>
      </c>
      <c r="W6685" s="403">
        <v>-3</v>
      </c>
      <c r="X6685" s="404">
        <v>0.29646</v>
      </c>
      <c r="Y6685" s="403">
        <f>X6685+(S6685*((U6685-INDEX('[1]Center of Mass'!$B$8:$M$105,MATCH(A6685,'[1]Center of Mass'!$B$8:$B$105,0),9))^2+(V6685-INDEX('[1]Center of Mass'!$B$8:$M$105,MATCH(A6685,'[1]Center of Mass'!$B$8:$B$105,0),10))^2))</f>
        <v>362.17640861000012</v>
      </c>
    </row>
    <row r="6686" spans="1:25">
      <c r="A6686" s="403" t="s">
        <v>15</v>
      </c>
      <c r="B6686" s="403" t="s">
        <v>395</v>
      </c>
      <c r="C6686" s="403" t="s">
        <v>343</v>
      </c>
      <c r="D6686" s="403" t="s">
        <v>344</v>
      </c>
      <c r="E6686" s="403" t="s">
        <v>1527</v>
      </c>
      <c r="F6686" s="403">
        <v>0</v>
      </c>
      <c r="O6686" s="403" t="s">
        <v>345</v>
      </c>
      <c r="R6686" s="403">
        <v>4</v>
      </c>
      <c r="S6686" s="403">
        <v>0.86329999999999996</v>
      </c>
      <c r="T6686" s="403">
        <v>3.7290000000000001</v>
      </c>
      <c r="U6686" s="403">
        <v>9.0359999999999996</v>
      </c>
      <c r="V6686" s="403">
        <v>20.587</v>
      </c>
      <c r="W6686" s="403">
        <v>-3</v>
      </c>
      <c r="X6686" s="404">
        <v>0.1249</v>
      </c>
      <c r="Y6686" s="403">
        <f>X6686+(S6686*((U6686-INDEX('[1]Center of Mass'!$B$8:$M$105,MATCH(A6686,'[1]Center of Mass'!$B$8:$B$105,0),9))^2+(V6686-INDEX('[1]Center of Mass'!$B$8:$M$105,MATCH(A6686,'[1]Center of Mass'!$B$8:$B$105,0),10))^2))</f>
        <v>216.59333216610003</v>
      </c>
    </row>
    <row r="6687" spans="1:25">
      <c r="A6687" s="403" t="s">
        <v>15</v>
      </c>
      <c r="B6687" s="403" t="s">
        <v>396</v>
      </c>
      <c r="C6687" s="403" t="s">
        <v>343</v>
      </c>
      <c r="D6687" s="403" t="s">
        <v>344</v>
      </c>
      <c r="E6687" s="403" t="s">
        <v>1527</v>
      </c>
      <c r="F6687" s="403">
        <v>0</v>
      </c>
      <c r="O6687" s="403" t="s">
        <v>345</v>
      </c>
      <c r="R6687" s="403">
        <v>4</v>
      </c>
      <c r="S6687" s="403">
        <v>0.93330000000000002</v>
      </c>
      <c r="T6687" s="403">
        <v>3.867</v>
      </c>
      <c r="U6687" s="403">
        <v>10</v>
      </c>
      <c r="V6687" s="403">
        <v>20.6</v>
      </c>
      <c r="W6687" s="403">
        <v>-3</v>
      </c>
      <c r="X6687" s="404">
        <v>0.14552999999999999</v>
      </c>
      <c r="Y6687" s="403">
        <f>X6687+(S6687*((U6687-INDEX('[1]Center of Mass'!$B$8:$M$105,MATCH(A6687,'[1]Center of Mass'!$B$8:$B$105,0),9))^2+(V6687-INDEX('[1]Center of Mass'!$B$8:$M$105,MATCH(A6687,'[1]Center of Mass'!$B$8:$B$105,0),10))^2))</f>
        <v>212.10649036200007</v>
      </c>
    </row>
    <row r="6688" spans="1:25">
      <c r="A6688" s="403" t="s">
        <v>15</v>
      </c>
      <c r="B6688" s="403" t="s">
        <v>569</v>
      </c>
      <c r="C6688" s="403" t="s">
        <v>343</v>
      </c>
      <c r="D6688" s="403" t="s">
        <v>344</v>
      </c>
      <c r="E6688" s="403" t="s">
        <v>1527</v>
      </c>
      <c r="F6688" s="403">
        <v>0</v>
      </c>
      <c r="O6688" s="403" t="s">
        <v>345</v>
      </c>
      <c r="R6688" s="403">
        <v>4</v>
      </c>
      <c r="S6688" s="403">
        <v>1.0506</v>
      </c>
      <c r="T6688" s="403">
        <v>4.1210000000000004</v>
      </c>
      <c r="U6688" s="403">
        <v>-0.56299999999999994</v>
      </c>
      <c r="V6688" s="403">
        <v>21.538</v>
      </c>
      <c r="W6688" s="403">
        <v>-3</v>
      </c>
      <c r="X6688" s="404">
        <v>0.18739</v>
      </c>
      <c r="Y6688" s="403">
        <f>X6688+(S6688*((U6688-INDEX('[1]Center of Mass'!$B$8:$M$105,MATCH(A6688,'[1]Center of Mass'!$B$8:$B$105,0),9))^2+(V6688-INDEX('[1]Center of Mass'!$B$8:$M$105,MATCH(A6688,'[1]Center of Mass'!$B$8:$B$105,0),10))^2))</f>
        <v>639.31921605939999</v>
      </c>
    </row>
    <row r="6689" spans="1:25">
      <c r="A6689" s="403" t="s">
        <v>15</v>
      </c>
      <c r="B6689" s="403" t="s">
        <v>570</v>
      </c>
      <c r="C6689" s="403" t="s">
        <v>343</v>
      </c>
      <c r="D6689" s="403" t="s">
        <v>344</v>
      </c>
      <c r="E6689" s="403" t="s">
        <v>1527</v>
      </c>
      <c r="F6689" s="403">
        <v>0</v>
      </c>
      <c r="O6689" s="403" t="s">
        <v>345</v>
      </c>
      <c r="R6689" s="403">
        <v>4</v>
      </c>
      <c r="S6689" s="403">
        <v>1.0266999999999999</v>
      </c>
      <c r="T6689" s="403">
        <v>4.0670000000000002</v>
      </c>
      <c r="U6689" s="403">
        <v>0.55000000000000004</v>
      </c>
      <c r="V6689" s="403">
        <v>21.533000000000001</v>
      </c>
      <c r="W6689" s="403">
        <v>-3</v>
      </c>
      <c r="X6689" s="404">
        <v>0.17805000000000001</v>
      </c>
      <c r="Y6689" s="403">
        <f>X6689+(S6689*((U6689-INDEX('[1]Center of Mass'!$B$8:$M$105,MATCH(A6689,'[1]Center of Mass'!$B$8:$B$105,0),9))^2+(V6689-INDEX('[1]Center of Mass'!$B$8:$M$105,MATCH(A6689,'[1]Center of Mass'!$B$8:$B$105,0),10))^2))</f>
        <v>574.59537852109997</v>
      </c>
    </row>
    <row r="6690" spans="1:25">
      <c r="A6690" s="403" t="s">
        <v>15</v>
      </c>
      <c r="B6690" s="403" t="s">
        <v>571</v>
      </c>
      <c r="C6690" s="403" t="s">
        <v>343</v>
      </c>
      <c r="D6690" s="403" t="s">
        <v>344</v>
      </c>
      <c r="E6690" s="403" t="s">
        <v>1527</v>
      </c>
      <c r="F6690" s="403">
        <v>0</v>
      </c>
      <c r="O6690" s="403" t="s">
        <v>345</v>
      </c>
      <c r="R6690" s="403">
        <v>4</v>
      </c>
      <c r="S6690" s="403">
        <v>1.0266999999999999</v>
      </c>
      <c r="T6690" s="403">
        <v>4.0670000000000002</v>
      </c>
      <c r="U6690" s="403">
        <v>1.65</v>
      </c>
      <c r="V6690" s="403">
        <v>21.533000000000001</v>
      </c>
      <c r="W6690" s="403">
        <v>-3</v>
      </c>
      <c r="X6690" s="404">
        <v>0.17805000000000001</v>
      </c>
      <c r="Y6690" s="403">
        <f>X6690+(S6690*((U6690-INDEX('[1]Center of Mass'!$B$8:$M$105,MATCH(A6690,'[1]Center of Mass'!$B$8:$B$105,0),9))^2+(V6690-INDEX('[1]Center of Mass'!$B$8:$M$105,MATCH(A6690,'[1]Center of Mass'!$B$8:$B$105,0),10))^2))</f>
        <v>527.60906904110004</v>
      </c>
    </row>
    <row r="6691" spans="1:25">
      <c r="A6691" s="403" t="s">
        <v>15</v>
      </c>
      <c r="B6691" s="403" t="s">
        <v>892</v>
      </c>
      <c r="C6691" s="403" t="s">
        <v>343</v>
      </c>
      <c r="D6691" s="403" t="s">
        <v>344</v>
      </c>
      <c r="E6691" s="403" t="s">
        <v>1527</v>
      </c>
      <c r="F6691" s="403">
        <v>0</v>
      </c>
      <c r="O6691" s="403" t="s">
        <v>345</v>
      </c>
      <c r="R6691" s="403">
        <v>4</v>
      </c>
      <c r="S6691" s="403">
        <v>1.0266999999999999</v>
      </c>
      <c r="T6691" s="403">
        <v>4.0670000000000002</v>
      </c>
      <c r="U6691" s="403">
        <v>2.75</v>
      </c>
      <c r="V6691" s="403">
        <v>21.533000000000001</v>
      </c>
      <c r="W6691" s="403">
        <v>-3</v>
      </c>
      <c r="X6691" s="404">
        <v>0.17805000000000001</v>
      </c>
      <c r="Y6691" s="403">
        <f>X6691+(S6691*((U6691-INDEX('[1]Center of Mass'!$B$8:$M$105,MATCH(A6691,'[1]Center of Mass'!$B$8:$B$105,0),9))^2+(V6691-INDEX('[1]Center of Mass'!$B$8:$M$105,MATCH(A6691,'[1]Center of Mass'!$B$8:$B$105,0),10))^2))</f>
        <v>483.10737356110008</v>
      </c>
    </row>
    <row r="6692" spans="1:25">
      <c r="A6692" s="403" t="s">
        <v>15</v>
      </c>
      <c r="B6692" s="403" t="s">
        <v>859</v>
      </c>
      <c r="C6692" s="403" t="s">
        <v>343</v>
      </c>
      <c r="D6692" s="403" t="s">
        <v>344</v>
      </c>
      <c r="E6692" s="403" t="s">
        <v>1527</v>
      </c>
      <c r="F6692" s="403">
        <v>0</v>
      </c>
      <c r="O6692" s="403" t="s">
        <v>345</v>
      </c>
      <c r="R6692" s="403">
        <v>4</v>
      </c>
      <c r="S6692" s="403">
        <v>0.91</v>
      </c>
      <c r="T6692" s="403">
        <v>3.8170000000000002</v>
      </c>
      <c r="U6692" s="403">
        <v>3.7879999999999998</v>
      </c>
      <c r="V6692" s="403">
        <v>21.533000000000001</v>
      </c>
      <c r="W6692" s="403">
        <v>-3</v>
      </c>
      <c r="X6692" s="404">
        <v>0.13815</v>
      </c>
      <c r="Y6692" s="403">
        <f>X6692+(S6692*((U6692-INDEX('[1]Center of Mass'!$B$8:$M$105,MATCH(A6692,'[1]Center of Mass'!$B$8:$B$105,0),9))^2+(V6692-INDEX('[1]Center of Mass'!$B$8:$M$105,MATCH(A6692,'[1]Center of Mass'!$B$8:$B$105,0),10))^2))</f>
        <v>392.97452575000005</v>
      </c>
    </row>
    <row r="6693" spans="1:25">
      <c r="A6693" s="403" t="s">
        <v>15</v>
      </c>
      <c r="B6693" s="403" t="s">
        <v>893</v>
      </c>
      <c r="C6693" s="403" t="s">
        <v>343</v>
      </c>
      <c r="D6693" s="403" t="s">
        <v>344</v>
      </c>
      <c r="E6693" s="403" t="s">
        <v>1527</v>
      </c>
      <c r="F6693" s="403">
        <v>0</v>
      </c>
      <c r="O6693" s="403" t="s">
        <v>345</v>
      </c>
      <c r="R6693" s="403">
        <v>4</v>
      </c>
      <c r="S6693" s="403">
        <v>0.91</v>
      </c>
      <c r="T6693" s="403">
        <v>3.8170000000000002</v>
      </c>
      <c r="U6693" s="403">
        <v>4.7629999999999999</v>
      </c>
      <c r="V6693" s="403">
        <v>21.533000000000001</v>
      </c>
      <c r="W6693" s="403">
        <v>-3</v>
      </c>
      <c r="X6693" s="404">
        <v>0.13815</v>
      </c>
      <c r="Y6693" s="403">
        <f>X6693+(S6693*((U6693-INDEX('[1]Center of Mass'!$B$8:$M$105,MATCH(A6693,'[1]Center of Mass'!$B$8:$B$105,0),9))^2+(V6693-INDEX('[1]Center of Mass'!$B$8:$M$105,MATCH(A6693,'[1]Center of Mass'!$B$8:$B$105,0),10))^2))</f>
        <v>361.69630150000017</v>
      </c>
    </row>
    <row r="6694" spans="1:25">
      <c r="A6694" s="403" t="s">
        <v>15</v>
      </c>
      <c r="B6694" s="403" t="s">
        <v>860</v>
      </c>
      <c r="C6694" s="403" t="s">
        <v>343</v>
      </c>
      <c r="D6694" s="403" t="s">
        <v>344</v>
      </c>
      <c r="E6694" s="403" t="s">
        <v>1527</v>
      </c>
      <c r="F6694" s="403">
        <v>0</v>
      </c>
      <c r="O6694" s="403" t="s">
        <v>345</v>
      </c>
      <c r="R6694" s="403">
        <v>4</v>
      </c>
      <c r="S6694" s="403">
        <v>0.91</v>
      </c>
      <c r="T6694" s="403">
        <v>3.8170000000000002</v>
      </c>
      <c r="U6694" s="403">
        <v>5.7380000000000004</v>
      </c>
      <c r="V6694" s="403">
        <v>21.533000000000001</v>
      </c>
      <c r="W6694" s="403">
        <v>-3</v>
      </c>
      <c r="X6694" s="404">
        <v>0.13815</v>
      </c>
      <c r="Y6694" s="403">
        <f>X6694+(S6694*((U6694-INDEX('[1]Center of Mass'!$B$8:$M$105,MATCH(A6694,'[1]Center of Mass'!$B$8:$B$105,0),9))^2+(V6694-INDEX('[1]Center of Mass'!$B$8:$M$105,MATCH(A6694,'[1]Center of Mass'!$B$8:$B$105,0),10))^2))</f>
        <v>332.14821475000014</v>
      </c>
    </row>
    <row r="6695" spans="1:25">
      <c r="A6695" s="403" t="s">
        <v>15</v>
      </c>
      <c r="B6695" s="403" t="s">
        <v>861</v>
      </c>
      <c r="C6695" s="403" t="s">
        <v>343</v>
      </c>
      <c r="D6695" s="403" t="s">
        <v>344</v>
      </c>
      <c r="E6695" s="403" t="s">
        <v>1527</v>
      </c>
      <c r="F6695" s="403">
        <v>0</v>
      </c>
      <c r="O6695" s="403" t="s">
        <v>345</v>
      </c>
      <c r="R6695" s="403">
        <v>4</v>
      </c>
      <c r="S6695" s="403">
        <v>0.91</v>
      </c>
      <c r="T6695" s="403">
        <v>3.8170000000000002</v>
      </c>
      <c r="U6695" s="403">
        <v>6.7130000000000001</v>
      </c>
      <c r="V6695" s="403">
        <v>21.533000000000001</v>
      </c>
      <c r="W6695" s="403">
        <v>-3</v>
      </c>
      <c r="X6695" s="404">
        <v>0.13815</v>
      </c>
      <c r="Y6695" s="403">
        <f>X6695+(S6695*((U6695-INDEX('[1]Center of Mass'!$B$8:$M$105,MATCH(A6695,'[1]Center of Mass'!$B$8:$B$105,0),9))^2+(V6695-INDEX('[1]Center of Mass'!$B$8:$M$105,MATCH(A6695,'[1]Center of Mass'!$B$8:$B$105,0),10))^2))</f>
        <v>304.33026550000005</v>
      </c>
    </row>
    <row r="6696" spans="1:25">
      <c r="A6696" s="403" t="s">
        <v>15</v>
      </c>
      <c r="B6696" s="403" t="s">
        <v>894</v>
      </c>
      <c r="C6696" s="403" t="s">
        <v>343</v>
      </c>
      <c r="D6696" s="403" t="s">
        <v>344</v>
      </c>
      <c r="E6696" s="403" t="s">
        <v>1527</v>
      </c>
      <c r="F6696" s="403">
        <v>0</v>
      </c>
      <c r="O6696" s="403" t="s">
        <v>345</v>
      </c>
      <c r="R6696" s="403">
        <v>4</v>
      </c>
      <c r="S6696" s="403">
        <v>1.4233</v>
      </c>
      <c r="T6696" s="403">
        <v>4.9290000000000003</v>
      </c>
      <c r="U6696" s="403">
        <v>7.9630000000000001</v>
      </c>
      <c r="V6696" s="403">
        <v>21.541</v>
      </c>
      <c r="W6696" s="403">
        <v>-3</v>
      </c>
      <c r="X6696" s="404">
        <v>0.38041999999999998</v>
      </c>
      <c r="Y6696" s="403">
        <f>X6696+(S6696*((U6696-INDEX('[1]Center of Mass'!$B$8:$M$105,MATCH(A6696,'[1]Center of Mass'!$B$8:$B$105,0),9))^2+(V6696-INDEX('[1]Center of Mass'!$B$8:$M$105,MATCH(A6696,'[1]Center of Mass'!$B$8:$B$105,0),10))^2))</f>
        <v>424.5664421418</v>
      </c>
    </row>
    <row r="6697" spans="1:25">
      <c r="A6697" s="403" t="s">
        <v>15</v>
      </c>
      <c r="B6697" s="403" t="s">
        <v>795</v>
      </c>
      <c r="C6697" s="403" t="s">
        <v>343</v>
      </c>
      <c r="D6697" s="403" t="s">
        <v>344</v>
      </c>
      <c r="E6697" s="403" t="s">
        <v>1527</v>
      </c>
      <c r="F6697" s="403">
        <v>0</v>
      </c>
      <c r="O6697" s="403" t="s">
        <v>345</v>
      </c>
      <c r="R6697" s="403">
        <v>4</v>
      </c>
      <c r="S6697" s="403">
        <v>0.72330000000000005</v>
      </c>
      <c r="T6697" s="403">
        <v>3.4289999999999998</v>
      </c>
      <c r="U6697" s="403">
        <v>9.1110000000000007</v>
      </c>
      <c r="V6697" s="403">
        <v>21.518000000000001</v>
      </c>
      <c r="W6697" s="403">
        <v>-3</v>
      </c>
      <c r="X6697" s="404">
        <v>8.9226E-2</v>
      </c>
      <c r="Y6697" s="403">
        <f>X6697+(S6697*((U6697-INDEX('[1]Center of Mass'!$B$8:$M$105,MATCH(A6697,'[1]Center of Mass'!$B$8:$B$105,0),9))^2+(V6697-INDEX('[1]Center of Mass'!$B$8:$M$105,MATCH(A6697,'[1]Center of Mass'!$B$8:$B$105,0),10))^2))</f>
        <v>193.12058255250005</v>
      </c>
    </row>
    <row r="6698" spans="1:25">
      <c r="A6698" s="403" t="s">
        <v>15</v>
      </c>
      <c r="B6698" s="403" t="s">
        <v>796</v>
      </c>
      <c r="C6698" s="403" t="s">
        <v>343</v>
      </c>
      <c r="D6698" s="403" t="s">
        <v>344</v>
      </c>
      <c r="E6698" s="403" t="s">
        <v>1527</v>
      </c>
      <c r="F6698" s="403">
        <v>0</v>
      </c>
      <c r="O6698" s="403" t="s">
        <v>345</v>
      </c>
      <c r="R6698" s="403">
        <v>4</v>
      </c>
      <c r="S6698" s="403">
        <v>0.93330000000000002</v>
      </c>
      <c r="T6698" s="403">
        <v>3.867</v>
      </c>
      <c r="U6698" s="403">
        <v>10</v>
      </c>
      <c r="V6698" s="403">
        <v>21.533000000000001</v>
      </c>
      <c r="W6698" s="403">
        <v>-3</v>
      </c>
      <c r="X6698" s="404">
        <v>0.14552999999999999</v>
      </c>
      <c r="Y6698" s="403">
        <f>X6698+(S6698*((U6698-INDEX('[1]Center of Mass'!$B$8:$M$105,MATCH(A6698,'[1]Center of Mass'!$B$8:$B$105,0),9))^2+(V6698-INDEX('[1]Center of Mass'!$B$8:$M$105,MATCH(A6698,'[1]Center of Mass'!$B$8:$B$105,0),10))^2))</f>
        <v>229.01769316890005</v>
      </c>
    </row>
    <row r="6699" spans="1:25">
      <c r="A6699" s="403" t="s">
        <v>15</v>
      </c>
      <c r="B6699" s="403" t="s">
        <v>805</v>
      </c>
      <c r="C6699" s="403" t="s">
        <v>343</v>
      </c>
      <c r="D6699" s="403" t="s">
        <v>344</v>
      </c>
      <c r="E6699" s="403" t="s">
        <v>1527</v>
      </c>
      <c r="F6699" s="403">
        <v>0</v>
      </c>
      <c r="O6699" s="403" t="s">
        <v>345</v>
      </c>
      <c r="R6699" s="403">
        <v>4</v>
      </c>
      <c r="S6699" s="403">
        <v>1.321</v>
      </c>
      <c r="T6699" s="403">
        <v>4.6050000000000004</v>
      </c>
      <c r="U6699" s="403">
        <v>-0.60099999999999998</v>
      </c>
      <c r="V6699" s="403">
        <v>22.556000000000001</v>
      </c>
      <c r="W6699" s="403">
        <v>-3</v>
      </c>
      <c r="X6699" s="404">
        <v>0.29226000000000002</v>
      </c>
      <c r="Y6699" s="403">
        <f>X6699+(S6699*((U6699-INDEX('[1]Center of Mass'!$B$8:$M$105,MATCH(A6699,'[1]Center of Mass'!$B$8:$B$105,0),9))^2+(V6699-INDEX('[1]Center of Mass'!$B$8:$M$105,MATCH(A6699,'[1]Center of Mass'!$B$8:$B$105,0),10))^2))</f>
        <v>834.93309688900001</v>
      </c>
    </row>
    <row r="6700" spans="1:25">
      <c r="A6700" s="403" t="s">
        <v>15</v>
      </c>
      <c r="B6700" s="403" t="s">
        <v>807</v>
      </c>
      <c r="C6700" s="403" t="s">
        <v>343</v>
      </c>
      <c r="D6700" s="403" t="s">
        <v>344</v>
      </c>
      <c r="E6700" s="403" t="s">
        <v>1527</v>
      </c>
      <c r="F6700" s="403">
        <v>0</v>
      </c>
      <c r="O6700" s="403" t="s">
        <v>345</v>
      </c>
      <c r="R6700" s="403">
        <v>4</v>
      </c>
      <c r="S6700" s="403">
        <v>1.21</v>
      </c>
      <c r="T6700" s="403">
        <v>4.4000000000000004</v>
      </c>
      <c r="U6700" s="403">
        <v>0.55000000000000004</v>
      </c>
      <c r="V6700" s="403">
        <v>22.55</v>
      </c>
      <c r="W6700" s="403">
        <v>-3</v>
      </c>
      <c r="X6700" s="404">
        <v>0.24401999999999999</v>
      </c>
      <c r="Y6700" s="403">
        <f>X6700+(S6700*((U6700-INDEX('[1]Center of Mass'!$B$8:$M$105,MATCH(A6700,'[1]Center of Mass'!$B$8:$B$105,0),9))^2+(V6700-INDEX('[1]Center of Mass'!$B$8:$M$105,MATCH(A6700,'[1]Center of Mass'!$B$8:$B$105,0),10))^2))</f>
        <v>703.51240340000004</v>
      </c>
    </row>
    <row r="6701" spans="1:25">
      <c r="A6701" s="403" t="s">
        <v>15</v>
      </c>
      <c r="B6701" s="403" t="s">
        <v>808</v>
      </c>
      <c r="C6701" s="403" t="s">
        <v>343</v>
      </c>
      <c r="D6701" s="403" t="s">
        <v>344</v>
      </c>
      <c r="E6701" s="403" t="s">
        <v>1527</v>
      </c>
      <c r="F6701" s="403">
        <v>0</v>
      </c>
      <c r="O6701" s="403" t="s">
        <v>345</v>
      </c>
      <c r="R6701" s="403">
        <v>4</v>
      </c>
      <c r="S6701" s="403">
        <v>1.21</v>
      </c>
      <c r="T6701" s="403">
        <v>4.4000000000000004</v>
      </c>
      <c r="U6701" s="403">
        <v>1.65</v>
      </c>
      <c r="V6701" s="403">
        <v>22.55</v>
      </c>
      <c r="W6701" s="403">
        <v>-3</v>
      </c>
      <c r="X6701" s="404">
        <v>0.24401999999999999</v>
      </c>
      <c r="Y6701" s="403">
        <f>X6701+(S6701*((U6701-INDEX('[1]Center of Mass'!$B$8:$M$105,MATCH(A6701,'[1]Center of Mass'!$B$8:$B$105,0),9))^2+(V6701-INDEX('[1]Center of Mass'!$B$8:$M$105,MATCH(A6701,'[1]Center of Mass'!$B$8:$B$105,0),10))^2))</f>
        <v>648.13747940000019</v>
      </c>
    </row>
    <row r="6702" spans="1:25">
      <c r="A6702" s="403" t="s">
        <v>15</v>
      </c>
      <c r="B6702" s="403" t="s">
        <v>809</v>
      </c>
      <c r="C6702" s="403" t="s">
        <v>343</v>
      </c>
      <c r="D6702" s="403" t="s">
        <v>344</v>
      </c>
      <c r="E6702" s="403" t="s">
        <v>1527</v>
      </c>
      <c r="F6702" s="403">
        <v>0</v>
      </c>
      <c r="O6702" s="403" t="s">
        <v>345</v>
      </c>
      <c r="R6702" s="403">
        <v>4</v>
      </c>
      <c r="S6702" s="403">
        <v>1.21</v>
      </c>
      <c r="T6702" s="403">
        <v>4.4000000000000004</v>
      </c>
      <c r="U6702" s="403">
        <v>2.75</v>
      </c>
      <c r="V6702" s="403">
        <v>22.55</v>
      </c>
      <c r="W6702" s="403">
        <v>-3</v>
      </c>
      <c r="X6702" s="404">
        <v>0.24401999999999999</v>
      </c>
      <c r="Y6702" s="403">
        <f>X6702+(S6702*((U6702-INDEX('[1]Center of Mass'!$B$8:$M$105,MATCH(A6702,'[1]Center of Mass'!$B$8:$B$105,0),9))^2+(V6702-INDEX('[1]Center of Mass'!$B$8:$M$105,MATCH(A6702,'[1]Center of Mass'!$B$8:$B$105,0),10))^2))</f>
        <v>595.69075540000006</v>
      </c>
    </row>
    <row r="6703" spans="1:25">
      <c r="A6703" s="403" t="s">
        <v>15</v>
      </c>
      <c r="B6703" s="403" t="s">
        <v>810</v>
      </c>
      <c r="C6703" s="403" t="s">
        <v>343</v>
      </c>
      <c r="D6703" s="403" t="s">
        <v>344</v>
      </c>
      <c r="E6703" s="403" t="s">
        <v>1527</v>
      </c>
      <c r="F6703" s="403">
        <v>0</v>
      </c>
      <c r="O6703" s="403" t="s">
        <v>345</v>
      </c>
      <c r="R6703" s="403">
        <v>4</v>
      </c>
      <c r="S6703" s="403">
        <v>1.0725</v>
      </c>
      <c r="T6703" s="403">
        <v>4.1500000000000004</v>
      </c>
      <c r="U6703" s="403">
        <v>3.7879999999999998</v>
      </c>
      <c r="V6703" s="403">
        <v>22.55</v>
      </c>
      <c r="W6703" s="403">
        <v>-3</v>
      </c>
      <c r="X6703" s="404">
        <v>0.19311</v>
      </c>
      <c r="Y6703" s="403">
        <f>X6703+(S6703*((U6703-INDEX('[1]Center of Mass'!$B$8:$M$105,MATCH(A6703,'[1]Center of Mass'!$B$8:$B$105,0),9))^2+(V6703-INDEX('[1]Center of Mass'!$B$8:$M$105,MATCH(A6703,'[1]Center of Mass'!$B$8:$B$105,0),10))^2))</f>
        <v>486.48888282000001</v>
      </c>
    </row>
    <row r="6704" spans="1:25">
      <c r="A6704" s="403" t="s">
        <v>15</v>
      </c>
      <c r="B6704" s="403" t="s">
        <v>811</v>
      </c>
      <c r="C6704" s="403" t="s">
        <v>343</v>
      </c>
      <c r="D6704" s="403" t="s">
        <v>344</v>
      </c>
      <c r="E6704" s="403" t="s">
        <v>1527</v>
      </c>
      <c r="F6704" s="403">
        <v>0</v>
      </c>
      <c r="O6704" s="403" t="s">
        <v>345</v>
      </c>
      <c r="R6704" s="403">
        <v>4</v>
      </c>
      <c r="S6704" s="403">
        <v>1.0725</v>
      </c>
      <c r="T6704" s="403">
        <v>4.1500000000000004</v>
      </c>
      <c r="U6704" s="403">
        <v>4.7629999999999999</v>
      </c>
      <c r="V6704" s="403">
        <v>22.55</v>
      </c>
      <c r="W6704" s="403">
        <v>-3</v>
      </c>
      <c r="X6704" s="404">
        <v>0.19311</v>
      </c>
      <c r="Y6704" s="403">
        <f>X6704+(S6704*((U6704-INDEX('[1]Center of Mass'!$B$8:$M$105,MATCH(A6704,'[1]Center of Mass'!$B$8:$B$105,0),9))^2+(V6704-INDEX('[1]Center of Mass'!$B$8:$M$105,MATCH(A6704,'[1]Center of Mass'!$B$8:$B$105,0),10))^2))</f>
        <v>449.62526138250018</v>
      </c>
    </row>
    <row r="6705" spans="1:25">
      <c r="A6705" s="403" t="s">
        <v>15</v>
      </c>
      <c r="B6705" s="403" t="s">
        <v>812</v>
      </c>
      <c r="C6705" s="403" t="s">
        <v>343</v>
      </c>
      <c r="D6705" s="403" t="s">
        <v>344</v>
      </c>
      <c r="E6705" s="403" t="s">
        <v>1527</v>
      </c>
      <c r="F6705" s="403">
        <v>0</v>
      </c>
      <c r="O6705" s="403" t="s">
        <v>345</v>
      </c>
      <c r="R6705" s="403">
        <v>4</v>
      </c>
      <c r="S6705" s="403">
        <v>1.0725</v>
      </c>
      <c r="T6705" s="403">
        <v>4.1500000000000004</v>
      </c>
      <c r="U6705" s="403">
        <v>5.7380000000000004</v>
      </c>
      <c r="V6705" s="403">
        <v>22.55</v>
      </c>
      <c r="W6705" s="403">
        <v>-3</v>
      </c>
      <c r="X6705" s="404">
        <v>0.19311</v>
      </c>
      <c r="Y6705" s="403">
        <f>X6705+(S6705*((U6705-INDEX('[1]Center of Mass'!$B$8:$M$105,MATCH(A6705,'[1]Center of Mass'!$B$8:$B$105,0),9))^2+(V6705-INDEX('[1]Center of Mass'!$B$8:$M$105,MATCH(A6705,'[1]Center of Mass'!$B$8:$B$105,0),10))^2))</f>
        <v>414.80073057000004</v>
      </c>
    </row>
    <row r="6706" spans="1:25">
      <c r="A6706" s="403" t="s">
        <v>15</v>
      </c>
      <c r="B6706" s="403" t="s">
        <v>813</v>
      </c>
      <c r="C6706" s="403" t="s">
        <v>343</v>
      </c>
      <c r="D6706" s="403" t="s">
        <v>344</v>
      </c>
      <c r="E6706" s="403" t="s">
        <v>1527</v>
      </c>
      <c r="F6706" s="403">
        <v>0</v>
      </c>
      <c r="O6706" s="403" t="s">
        <v>345</v>
      </c>
      <c r="R6706" s="403">
        <v>4</v>
      </c>
      <c r="S6706" s="403">
        <v>1.0725</v>
      </c>
      <c r="T6706" s="403">
        <v>4.1500000000000004</v>
      </c>
      <c r="U6706" s="403">
        <v>6.7130000000000001</v>
      </c>
      <c r="V6706" s="403">
        <v>22.55</v>
      </c>
      <c r="W6706" s="403">
        <v>-3</v>
      </c>
      <c r="X6706" s="404">
        <v>0.19311</v>
      </c>
      <c r="Y6706" s="403">
        <f>X6706+(S6706*((U6706-INDEX('[1]Center of Mass'!$B$8:$M$105,MATCH(A6706,'[1]Center of Mass'!$B$8:$B$105,0),9))^2+(V6706-INDEX('[1]Center of Mass'!$B$8:$M$105,MATCH(A6706,'[1]Center of Mass'!$B$8:$B$105,0),10))^2))</f>
        <v>382.01529038250004</v>
      </c>
    </row>
    <row r="6707" spans="1:25">
      <c r="A6707" s="403" t="s">
        <v>15</v>
      </c>
      <c r="B6707" s="403" t="s">
        <v>814</v>
      </c>
      <c r="C6707" s="403" t="s">
        <v>343</v>
      </c>
      <c r="D6707" s="403" t="s">
        <v>344</v>
      </c>
      <c r="E6707" s="403" t="s">
        <v>1527</v>
      </c>
      <c r="F6707" s="403">
        <v>0</v>
      </c>
      <c r="O6707" s="403" t="s">
        <v>345</v>
      </c>
      <c r="R6707" s="403">
        <v>4</v>
      </c>
      <c r="S6707" s="403">
        <v>1.76</v>
      </c>
      <c r="T6707" s="403">
        <v>5.4</v>
      </c>
      <c r="U6707" s="403">
        <v>8</v>
      </c>
      <c r="V6707" s="403">
        <v>22.55</v>
      </c>
      <c r="W6707" s="403">
        <v>-3</v>
      </c>
      <c r="X6707" s="404">
        <v>0.55293000000000003</v>
      </c>
      <c r="Y6707" s="403">
        <f>X6707+(S6707*((U6707-INDEX('[1]Center of Mass'!$B$8:$M$105,MATCH(A6707,'[1]Center of Mass'!$B$8:$B$105,0),9))^2+(V6707-INDEX('[1]Center of Mass'!$B$8:$M$105,MATCH(A6707,'[1]Center of Mass'!$B$8:$B$105,0),10))^2))</f>
        <v>561.23831240000004</v>
      </c>
    </row>
    <row r="6708" spans="1:25">
      <c r="A6708" s="403" t="s">
        <v>15</v>
      </c>
      <c r="B6708" s="403" t="s">
        <v>816</v>
      </c>
      <c r="C6708" s="403" t="s">
        <v>343</v>
      </c>
      <c r="D6708" s="403" t="s">
        <v>344</v>
      </c>
      <c r="E6708" s="403" t="s">
        <v>1527</v>
      </c>
      <c r="F6708" s="403">
        <v>0</v>
      </c>
      <c r="O6708" s="403" t="s">
        <v>345</v>
      </c>
      <c r="R6708" s="403">
        <v>4</v>
      </c>
      <c r="S6708" s="403">
        <v>0.77</v>
      </c>
      <c r="T6708" s="403">
        <v>3.6</v>
      </c>
      <c r="U6708" s="403">
        <v>9.15</v>
      </c>
      <c r="V6708" s="403">
        <v>22.55</v>
      </c>
      <c r="W6708" s="403">
        <v>-3</v>
      </c>
      <c r="X6708" s="404">
        <v>0.10908</v>
      </c>
      <c r="Y6708" s="403">
        <f>X6708+(S6708*((U6708-INDEX('[1]Center of Mass'!$B$8:$M$105,MATCH(A6708,'[1]Center of Mass'!$B$8:$B$105,0),9))^2+(V6708-INDEX('[1]Center of Mass'!$B$8:$M$105,MATCH(A6708,'[1]Center of Mass'!$B$8:$B$105,0),10))^2))</f>
        <v>221.80681780000003</v>
      </c>
    </row>
    <row r="6709" spans="1:25">
      <c r="A6709" s="403" t="s">
        <v>15</v>
      </c>
      <c r="B6709" s="403" t="s">
        <v>824</v>
      </c>
      <c r="C6709" s="403" t="s">
        <v>343</v>
      </c>
      <c r="D6709" s="403" t="s">
        <v>344</v>
      </c>
      <c r="E6709" s="403" t="s">
        <v>1527</v>
      </c>
      <c r="F6709" s="403">
        <v>0</v>
      </c>
      <c r="O6709" s="403" t="s">
        <v>345</v>
      </c>
      <c r="R6709" s="403">
        <v>4</v>
      </c>
      <c r="S6709" s="403">
        <v>1.4105000000000001</v>
      </c>
      <c r="T6709" s="403">
        <v>4.7679999999999998</v>
      </c>
      <c r="U6709" s="403">
        <v>-0.64100000000000001</v>
      </c>
      <c r="V6709" s="403">
        <v>23.655999999999999</v>
      </c>
      <c r="W6709" s="403">
        <v>-3</v>
      </c>
      <c r="X6709" s="404">
        <v>0.33583000000000002</v>
      </c>
      <c r="Y6709" s="403">
        <f>X6709+(S6709*((U6709-INDEX('[1]Center of Mass'!$B$8:$M$105,MATCH(A6709,'[1]Center of Mass'!$B$8:$B$105,0),9))^2+(V6709-INDEX('[1]Center of Mass'!$B$8:$M$105,MATCH(A6709,'[1]Center of Mass'!$B$8:$B$105,0),10))^2))</f>
        <v>930.52792551449988</v>
      </c>
    </row>
    <row r="6710" spans="1:25">
      <c r="A6710" s="403" t="s">
        <v>15</v>
      </c>
      <c r="B6710" s="403" t="s">
        <v>826</v>
      </c>
      <c r="C6710" s="403" t="s">
        <v>343</v>
      </c>
      <c r="D6710" s="403" t="s">
        <v>344</v>
      </c>
      <c r="E6710" s="403" t="s">
        <v>1527</v>
      </c>
      <c r="F6710" s="403">
        <v>0</v>
      </c>
      <c r="O6710" s="403" t="s">
        <v>345</v>
      </c>
      <c r="R6710" s="403">
        <v>4</v>
      </c>
      <c r="S6710" s="403">
        <v>1.21</v>
      </c>
      <c r="T6710" s="403">
        <v>4.4000000000000004</v>
      </c>
      <c r="U6710" s="403">
        <v>0.55000000000000004</v>
      </c>
      <c r="V6710" s="403">
        <v>23.65</v>
      </c>
      <c r="W6710" s="403">
        <v>-3</v>
      </c>
      <c r="X6710" s="404">
        <v>0.24401999999999999</v>
      </c>
      <c r="Y6710" s="403">
        <f>X6710+(S6710*((U6710-INDEX('[1]Center of Mass'!$B$8:$M$105,MATCH(A6710,'[1]Center of Mass'!$B$8:$B$105,0),9))^2+(V6710-INDEX('[1]Center of Mass'!$B$8:$M$105,MATCH(A6710,'[1]Center of Mass'!$B$8:$B$105,0),10))^2))</f>
        <v>734.77493140000001</v>
      </c>
    </row>
    <row r="6711" spans="1:25">
      <c r="A6711" s="403" t="s">
        <v>15</v>
      </c>
      <c r="B6711" s="403" t="s">
        <v>827</v>
      </c>
      <c r="C6711" s="403" t="s">
        <v>343</v>
      </c>
      <c r="D6711" s="403" t="s">
        <v>344</v>
      </c>
      <c r="E6711" s="403" t="s">
        <v>1527</v>
      </c>
      <c r="F6711" s="403">
        <v>0</v>
      </c>
      <c r="O6711" s="403" t="s">
        <v>345</v>
      </c>
      <c r="R6711" s="403">
        <v>4</v>
      </c>
      <c r="S6711" s="403">
        <v>1.21</v>
      </c>
      <c r="T6711" s="403">
        <v>4.4000000000000004</v>
      </c>
      <c r="U6711" s="403">
        <v>1.65</v>
      </c>
      <c r="V6711" s="403">
        <v>23.65</v>
      </c>
      <c r="W6711" s="403">
        <v>-3</v>
      </c>
      <c r="X6711" s="404">
        <v>0.24401999999999999</v>
      </c>
      <c r="Y6711" s="403">
        <f>X6711+(S6711*((U6711-INDEX('[1]Center of Mass'!$B$8:$M$105,MATCH(A6711,'[1]Center of Mass'!$B$8:$B$105,0),9))^2+(V6711-INDEX('[1]Center of Mass'!$B$8:$M$105,MATCH(A6711,'[1]Center of Mass'!$B$8:$B$105,0),10))^2))</f>
        <v>679.40000740000005</v>
      </c>
    </row>
    <row r="6712" spans="1:25">
      <c r="A6712" s="403" t="s">
        <v>15</v>
      </c>
      <c r="B6712" s="403" t="s">
        <v>828</v>
      </c>
      <c r="C6712" s="403" t="s">
        <v>343</v>
      </c>
      <c r="D6712" s="403" t="s">
        <v>344</v>
      </c>
      <c r="E6712" s="403" t="s">
        <v>1527</v>
      </c>
      <c r="F6712" s="403">
        <v>0</v>
      </c>
      <c r="O6712" s="403" t="s">
        <v>345</v>
      </c>
      <c r="R6712" s="403">
        <v>4</v>
      </c>
      <c r="S6712" s="403">
        <v>1.21</v>
      </c>
      <c r="T6712" s="403">
        <v>4.4000000000000004</v>
      </c>
      <c r="U6712" s="403">
        <v>2.75</v>
      </c>
      <c r="V6712" s="403">
        <v>23.65</v>
      </c>
      <c r="W6712" s="403">
        <v>-3</v>
      </c>
      <c r="X6712" s="404">
        <v>0.24401999999999999</v>
      </c>
      <c r="Y6712" s="403">
        <f>X6712+(S6712*((U6712-INDEX('[1]Center of Mass'!$B$8:$M$105,MATCH(A6712,'[1]Center of Mass'!$B$8:$B$105,0),9))^2+(V6712-INDEX('[1]Center of Mass'!$B$8:$M$105,MATCH(A6712,'[1]Center of Mass'!$B$8:$B$105,0),10))^2))</f>
        <v>626.95328340000003</v>
      </c>
    </row>
    <row r="6713" spans="1:25">
      <c r="A6713" s="403" t="s">
        <v>15</v>
      </c>
      <c r="B6713" s="403" t="s">
        <v>895</v>
      </c>
      <c r="C6713" s="403" t="s">
        <v>343</v>
      </c>
      <c r="D6713" s="403" t="s">
        <v>344</v>
      </c>
      <c r="E6713" s="403" t="s">
        <v>1527</v>
      </c>
      <c r="F6713" s="403">
        <v>0</v>
      </c>
      <c r="O6713" s="403" t="s">
        <v>345</v>
      </c>
      <c r="R6713" s="403">
        <v>4</v>
      </c>
      <c r="S6713" s="403">
        <v>1.0725</v>
      </c>
      <c r="T6713" s="403">
        <v>4.1500000000000004</v>
      </c>
      <c r="U6713" s="403">
        <v>3.7879999999999998</v>
      </c>
      <c r="V6713" s="403">
        <v>23.65</v>
      </c>
      <c r="W6713" s="403">
        <v>-3</v>
      </c>
      <c r="X6713" s="404">
        <v>0.19311</v>
      </c>
      <c r="Y6713" s="403">
        <f>X6713+(S6713*((U6713-INDEX('[1]Center of Mass'!$B$8:$M$105,MATCH(A6713,'[1]Center of Mass'!$B$8:$B$105,0),9))^2+(V6713-INDEX('[1]Center of Mass'!$B$8:$M$105,MATCH(A6713,'[1]Center of Mass'!$B$8:$B$105,0),10))^2))</f>
        <v>514.19885082000008</v>
      </c>
    </row>
    <row r="6714" spans="1:25">
      <c r="A6714" s="403" t="s">
        <v>15</v>
      </c>
      <c r="B6714" s="403" t="s">
        <v>896</v>
      </c>
      <c r="C6714" s="403" t="s">
        <v>343</v>
      </c>
      <c r="D6714" s="403" t="s">
        <v>344</v>
      </c>
      <c r="E6714" s="403" t="s">
        <v>1527</v>
      </c>
      <c r="F6714" s="403">
        <v>0</v>
      </c>
      <c r="O6714" s="403" t="s">
        <v>345</v>
      </c>
      <c r="R6714" s="403">
        <v>4</v>
      </c>
      <c r="S6714" s="403">
        <v>1.0725</v>
      </c>
      <c r="T6714" s="403">
        <v>4.1500000000000004</v>
      </c>
      <c r="U6714" s="403">
        <v>4.7629999999999999</v>
      </c>
      <c r="V6714" s="403">
        <v>23.65</v>
      </c>
      <c r="W6714" s="403">
        <v>-3</v>
      </c>
      <c r="X6714" s="404">
        <v>0.19311</v>
      </c>
      <c r="Y6714" s="403">
        <f>X6714+(S6714*((U6714-INDEX('[1]Center of Mass'!$B$8:$M$105,MATCH(A6714,'[1]Center of Mass'!$B$8:$B$105,0),9))^2+(V6714-INDEX('[1]Center of Mass'!$B$8:$M$105,MATCH(A6714,'[1]Center of Mass'!$B$8:$B$105,0),10))^2))</f>
        <v>477.33522938250007</v>
      </c>
    </row>
    <row r="6715" spans="1:25">
      <c r="A6715" s="403" t="s">
        <v>15</v>
      </c>
      <c r="B6715" s="403" t="s">
        <v>863</v>
      </c>
      <c r="C6715" s="403" t="s">
        <v>343</v>
      </c>
      <c r="D6715" s="403" t="s">
        <v>344</v>
      </c>
      <c r="E6715" s="403" t="s">
        <v>1527</v>
      </c>
      <c r="F6715" s="403">
        <v>0</v>
      </c>
      <c r="O6715" s="403" t="s">
        <v>345</v>
      </c>
      <c r="R6715" s="403">
        <v>4</v>
      </c>
      <c r="S6715" s="403">
        <v>1.0725</v>
      </c>
      <c r="T6715" s="403">
        <v>4.1500000000000004</v>
      </c>
      <c r="U6715" s="403">
        <v>5.7380000000000004</v>
      </c>
      <c r="V6715" s="403">
        <v>23.65</v>
      </c>
      <c r="W6715" s="403">
        <v>-3</v>
      </c>
      <c r="X6715" s="404">
        <v>0.19311</v>
      </c>
      <c r="Y6715" s="403">
        <f>X6715+(S6715*((U6715-INDEX('[1]Center of Mass'!$B$8:$M$105,MATCH(A6715,'[1]Center of Mass'!$B$8:$B$105,0),9))^2+(V6715-INDEX('[1]Center of Mass'!$B$8:$M$105,MATCH(A6715,'[1]Center of Mass'!$B$8:$B$105,0),10))^2))</f>
        <v>442.51069857000005</v>
      </c>
    </row>
    <row r="6716" spans="1:25">
      <c r="A6716" s="403" t="s">
        <v>15</v>
      </c>
      <c r="B6716" s="403" t="s">
        <v>897</v>
      </c>
      <c r="C6716" s="403" t="s">
        <v>343</v>
      </c>
      <c r="D6716" s="403" t="s">
        <v>344</v>
      </c>
      <c r="E6716" s="403" t="s">
        <v>1527</v>
      </c>
      <c r="F6716" s="403">
        <v>0</v>
      </c>
      <c r="O6716" s="403" t="s">
        <v>345</v>
      </c>
      <c r="R6716" s="403">
        <v>4</v>
      </c>
      <c r="S6716" s="403">
        <v>1.0725</v>
      </c>
      <c r="T6716" s="403">
        <v>4.1500000000000004</v>
      </c>
      <c r="U6716" s="403">
        <v>6.7130000000000001</v>
      </c>
      <c r="V6716" s="403">
        <v>23.65</v>
      </c>
      <c r="W6716" s="403">
        <v>-3</v>
      </c>
      <c r="X6716" s="404">
        <v>0.19311</v>
      </c>
      <c r="Y6716" s="403">
        <f>X6716+(S6716*((U6716-INDEX('[1]Center of Mass'!$B$8:$M$105,MATCH(A6716,'[1]Center of Mass'!$B$8:$B$105,0),9))^2+(V6716-INDEX('[1]Center of Mass'!$B$8:$M$105,MATCH(A6716,'[1]Center of Mass'!$B$8:$B$105,0),10))^2))</f>
        <v>409.72525838249999</v>
      </c>
    </row>
    <row r="6717" spans="1:25">
      <c r="A6717" s="403" t="s">
        <v>15</v>
      </c>
      <c r="B6717" s="403" t="s">
        <v>864</v>
      </c>
      <c r="C6717" s="403" t="s">
        <v>343</v>
      </c>
      <c r="D6717" s="403" t="s">
        <v>344</v>
      </c>
      <c r="E6717" s="403" t="s">
        <v>1527</v>
      </c>
      <c r="F6717" s="403">
        <v>0</v>
      </c>
      <c r="O6717" s="403" t="s">
        <v>345</v>
      </c>
      <c r="R6717" s="403">
        <v>4</v>
      </c>
      <c r="S6717" s="403">
        <v>1.76</v>
      </c>
      <c r="T6717" s="403">
        <v>5.4</v>
      </c>
      <c r="U6717" s="403">
        <v>8</v>
      </c>
      <c r="V6717" s="403">
        <v>23.65</v>
      </c>
      <c r="W6717" s="403">
        <v>-3</v>
      </c>
      <c r="X6717" s="404">
        <v>0.55293000000000003</v>
      </c>
      <c r="Y6717" s="403">
        <f>X6717+(S6717*((U6717-INDEX('[1]Center of Mass'!$B$8:$M$105,MATCH(A6717,'[1]Center of Mass'!$B$8:$B$105,0),9))^2+(V6717-INDEX('[1]Center of Mass'!$B$8:$M$105,MATCH(A6717,'[1]Center of Mass'!$B$8:$B$105,0),10))^2))</f>
        <v>606.71108040000001</v>
      </c>
    </row>
    <row r="6718" spans="1:25">
      <c r="A6718" s="403" t="s">
        <v>15</v>
      </c>
      <c r="B6718" s="403" t="s">
        <v>573</v>
      </c>
      <c r="C6718" s="403" t="s">
        <v>343</v>
      </c>
      <c r="D6718" s="403" t="s">
        <v>344</v>
      </c>
      <c r="E6718" s="403" t="s">
        <v>1527</v>
      </c>
      <c r="F6718" s="403">
        <v>0</v>
      </c>
      <c r="O6718" s="403" t="s">
        <v>345</v>
      </c>
      <c r="R6718" s="403">
        <v>4</v>
      </c>
      <c r="S6718" s="403">
        <v>0.77</v>
      </c>
      <c r="T6718" s="403">
        <v>3.6</v>
      </c>
      <c r="U6718" s="403">
        <v>9.15</v>
      </c>
      <c r="V6718" s="403">
        <v>23.65</v>
      </c>
      <c r="W6718" s="403">
        <v>-3</v>
      </c>
      <c r="X6718" s="404">
        <v>0.10908</v>
      </c>
      <c r="Y6718" s="403">
        <f>X6718+(S6718*((U6718-INDEX('[1]Center of Mass'!$B$8:$M$105,MATCH(A6718,'[1]Center of Mass'!$B$8:$B$105,0),9))^2+(V6718-INDEX('[1]Center of Mass'!$B$8:$M$105,MATCH(A6718,'[1]Center of Mass'!$B$8:$B$105,0),10))^2))</f>
        <v>241.70115380000001</v>
      </c>
    </row>
    <row r="6719" spans="1:25">
      <c r="A6719" s="403" t="s">
        <v>15</v>
      </c>
      <c r="B6719" s="403" t="s">
        <v>574</v>
      </c>
      <c r="C6719" s="403" t="s">
        <v>343</v>
      </c>
      <c r="D6719" s="403" t="s">
        <v>344</v>
      </c>
      <c r="E6719" s="403" t="s">
        <v>1527</v>
      </c>
      <c r="F6719" s="403">
        <v>0</v>
      </c>
      <c r="O6719" s="403" t="s">
        <v>345</v>
      </c>
      <c r="R6719" s="403">
        <v>4</v>
      </c>
      <c r="S6719" s="403">
        <v>1.43</v>
      </c>
      <c r="T6719" s="403">
        <v>4.8</v>
      </c>
      <c r="U6719" s="403">
        <v>10.15</v>
      </c>
      <c r="V6719" s="403">
        <v>23.65</v>
      </c>
      <c r="W6719" s="403">
        <v>-3</v>
      </c>
      <c r="X6719" s="404">
        <v>0.34558</v>
      </c>
      <c r="Y6719" s="403">
        <f>X6719+(S6719*((U6719-INDEX('[1]Center of Mass'!$B$8:$M$105,MATCH(A6719,'[1]Center of Mass'!$B$8:$B$105,0),9))^2+(V6719-INDEX('[1]Center of Mass'!$B$8:$M$105,MATCH(A6719,'[1]Center of Mass'!$B$8:$B$105,0),10))^2))</f>
        <v>413.97585419999996</v>
      </c>
    </row>
    <row r="6720" spans="1:25">
      <c r="A6720" s="403" t="s">
        <v>15</v>
      </c>
      <c r="B6720" s="403" t="s">
        <v>534</v>
      </c>
      <c r="C6720" s="403" t="s">
        <v>343</v>
      </c>
      <c r="D6720" s="403" t="s">
        <v>344</v>
      </c>
      <c r="E6720" s="403" t="s">
        <v>1527</v>
      </c>
      <c r="F6720" s="403">
        <v>0</v>
      </c>
      <c r="O6720" s="403" t="s">
        <v>345</v>
      </c>
      <c r="R6720" s="403">
        <v>4</v>
      </c>
      <c r="S6720" s="403">
        <v>1.0449999999999999</v>
      </c>
      <c r="T6720" s="403">
        <v>4.0999999999999996</v>
      </c>
      <c r="U6720" s="403">
        <v>11.275</v>
      </c>
      <c r="V6720" s="403">
        <v>23.65</v>
      </c>
      <c r="W6720" s="403">
        <v>-3</v>
      </c>
      <c r="X6720" s="404">
        <v>0.18396000000000001</v>
      </c>
      <c r="Y6720" s="403">
        <f>X6720+(S6720*((U6720-INDEX('[1]Center of Mass'!$B$8:$M$105,MATCH(A6720,'[1]Center of Mass'!$B$8:$B$105,0),9))^2+(V6720-INDEX('[1]Center of Mass'!$B$8:$M$105,MATCH(A6720,'[1]Center of Mass'!$B$8:$B$105,0),10))^2))</f>
        <v>276.14292542499999</v>
      </c>
    </row>
    <row r="6721" spans="1:25">
      <c r="A6721" s="403" t="s">
        <v>15</v>
      </c>
      <c r="B6721" s="403" t="s">
        <v>535</v>
      </c>
      <c r="C6721" s="403" t="s">
        <v>343</v>
      </c>
      <c r="D6721" s="403" t="s">
        <v>344</v>
      </c>
      <c r="E6721" s="403" t="s">
        <v>1527</v>
      </c>
      <c r="F6721" s="403">
        <v>0</v>
      </c>
      <c r="O6721" s="403" t="s">
        <v>345</v>
      </c>
      <c r="R6721" s="403">
        <v>4</v>
      </c>
      <c r="S6721" s="403">
        <v>1.0449999999999999</v>
      </c>
      <c r="T6721" s="403">
        <v>4.0999999999999996</v>
      </c>
      <c r="U6721" s="403">
        <v>12.225</v>
      </c>
      <c r="V6721" s="403">
        <v>23.65</v>
      </c>
      <c r="W6721" s="403">
        <v>-3</v>
      </c>
      <c r="X6721" s="404">
        <v>0.18396000000000001</v>
      </c>
      <c r="Y6721" s="403">
        <f>X6721+(S6721*((U6721-INDEX('[1]Center of Mass'!$B$8:$M$105,MATCH(A6721,'[1]Center of Mass'!$B$8:$B$105,0),9))^2+(V6721-INDEX('[1]Center of Mass'!$B$8:$M$105,MATCH(A6721,'[1]Center of Mass'!$B$8:$B$105,0),10))^2))</f>
        <v>255.986129425</v>
      </c>
    </row>
    <row r="6722" spans="1:25">
      <c r="A6722" s="403" t="s">
        <v>15</v>
      </c>
      <c r="B6722" s="403" t="s">
        <v>402</v>
      </c>
      <c r="C6722" s="403" t="s">
        <v>343</v>
      </c>
      <c r="D6722" s="403" t="s">
        <v>344</v>
      </c>
      <c r="E6722" s="403" t="s">
        <v>1527</v>
      </c>
      <c r="F6722" s="403">
        <v>0</v>
      </c>
      <c r="O6722" s="403" t="s">
        <v>345</v>
      </c>
      <c r="R6722" s="403">
        <v>4</v>
      </c>
      <c r="S6722" s="403">
        <v>1.5769</v>
      </c>
      <c r="T6722" s="403">
        <v>5.0289999999999999</v>
      </c>
      <c r="U6722" s="403">
        <v>-0.63100000000000001</v>
      </c>
      <c r="V6722" s="403">
        <v>24.815000000000001</v>
      </c>
      <c r="W6722" s="403">
        <v>-3</v>
      </c>
      <c r="X6722" s="404">
        <v>0.41526000000000002</v>
      </c>
      <c r="Y6722" s="403">
        <f>X6722+(S6722*((U6722-INDEX('[1]Center of Mass'!$B$8:$M$105,MATCH(A6722,'[1]Center of Mass'!$B$8:$B$105,0),9))^2+(V6722-INDEX('[1]Center of Mass'!$B$8:$M$105,MATCH(A6722,'[1]Center of Mass'!$B$8:$B$105,0),10))^2))</f>
        <v>1086.7113462130001</v>
      </c>
    </row>
    <row r="6723" spans="1:25">
      <c r="A6723" s="403" t="s">
        <v>15</v>
      </c>
      <c r="B6723" s="403" t="s">
        <v>404</v>
      </c>
      <c r="C6723" s="403" t="s">
        <v>343</v>
      </c>
      <c r="D6723" s="403" t="s">
        <v>344</v>
      </c>
      <c r="E6723" s="403" t="s">
        <v>1527</v>
      </c>
      <c r="F6723" s="403">
        <v>0</v>
      </c>
      <c r="O6723" s="403" t="s">
        <v>345</v>
      </c>
      <c r="R6723" s="403">
        <v>4</v>
      </c>
      <c r="S6723" s="403">
        <v>1.375</v>
      </c>
      <c r="T6723" s="403">
        <v>4.7</v>
      </c>
      <c r="U6723" s="403">
        <v>0.55000000000000004</v>
      </c>
      <c r="V6723" s="403">
        <v>24.824999999999999</v>
      </c>
      <c r="W6723" s="403">
        <v>-3</v>
      </c>
      <c r="X6723" s="404">
        <v>0.31768000000000002</v>
      </c>
      <c r="Y6723" s="403">
        <f>X6723+(S6723*((U6723-INDEX('[1]Center of Mass'!$B$8:$M$105,MATCH(A6723,'[1]Center of Mass'!$B$8:$B$105,0),9))^2+(V6723-INDEX('[1]Center of Mass'!$B$8:$M$105,MATCH(A6723,'[1]Center of Mass'!$B$8:$B$105,0),10))^2))</f>
        <v>876.63524437499996</v>
      </c>
    </row>
    <row r="6724" spans="1:25">
      <c r="A6724" s="403" t="s">
        <v>15</v>
      </c>
      <c r="B6724" s="403" t="s">
        <v>405</v>
      </c>
      <c r="C6724" s="403" t="s">
        <v>343</v>
      </c>
      <c r="D6724" s="403" t="s">
        <v>344</v>
      </c>
      <c r="E6724" s="403" t="s">
        <v>1527</v>
      </c>
      <c r="F6724" s="403">
        <v>0</v>
      </c>
      <c r="O6724" s="403" t="s">
        <v>345</v>
      </c>
      <c r="R6724" s="403">
        <v>4</v>
      </c>
      <c r="S6724" s="403">
        <v>1.375</v>
      </c>
      <c r="T6724" s="403">
        <v>4.7</v>
      </c>
      <c r="U6724" s="403">
        <v>1.65</v>
      </c>
      <c r="V6724" s="403">
        <v>24.824999999999999</v>
      </c>
      <c r="W6724" s="403">
        <v>-3</v>
      </c>
      <c r="X6724" s="404">
        <v>0.31768000000000002</v>
      </c>
      <c r="Y6724" s="403">
        <f>X6724+(S6724*((U6724-INDEX('[1]Center of Mass'!$B$8:$M$105,MATCH(A6724,'[1]Center of Mass'!$B$8:$B$105,0),9))^2+(V6724-INDEX('[1]Center of Mass'!$B$8:$M$105,MATCH(A6724,'[1]Center of Mass'!$B$8:$B$105,0),10))^2))</f>
        <v>813.70919437500015</v>
      </c>
    </row>
    <row r="6725" spans="1:25">
      <c r="A6725" s="403" t="s">
        <v>15</v>
      </c>
      <c r="B6725" s="403" t="s">
        <v>406</v>
      </c>
      <c r="C6725" s="403" t="s">
        <v>343</v>
      </c>
      <c r="D6725" s="403" t="s">
        <v>344</v>
      </c>
      <c r="E6725" s="403" t="s">
        <v>1527</v>
      </c>
      <c r="F6725" s="403">
        <v>0</v>
      </c>
      <c r="O6725" s="403" t="s">
        <v>345</v>
      </c>
      <c r="R6725" s="403">
        <v>4</v>
      </c>
      <c r="S6725" s="403">
        <v>1.375</v>
      </c>
      <c r="T6725" s="403">
        <v>4.7</v>
      </c>
      <c r="U6725" s="403">
        <v>2.75</v>
      </c>
      <c r="V6725" s="403">
        <v>24.824999999999999</v>
      </c>
      <c r="W6725" s="403">
        <v>-3</v>
      </c>
      <c r="X6725" s="404">
        <v>0.31768000000000002</v>
      </c>
      <c r="Y6725" s="403">
        <f>X6725+(S6725*((U6725-INDEX('[1]Center of Mass'!$B$8:$M$105,MATCH(A6725,'[1]Center of Mass'!$B$8:$B$105,0),9))^2+(V6725-INDEX('[1]Center of Mass'!$B$8:$M$105,MATCH(A6725,'[1]Center of Mass'!$B$8:$B$105,0),10))^2))</f>
        <v>754.11064437499999</v>
      </c>
    </row>
    <row r="6726" spans="1:25">
      <c r="A6726" s="403" t="s">
        <v>15</v>
      </c>
      <c r="B6726" s="403" t="s">
        <v>407</v>
      </c>
      <c r="C6726" s="403" t="s">
        <v>343</v>
      </c>
      <c r="D6726" s="403" t="s">
        <v>344</v>
      </c>
      <c r="E6726" s="403" t="s">
        <v>1527</v>
      </c>
      <c r="F6726" s="403">
        <v>0</v>
      </c>
      <c r="O6726" s="403" t="s">
        <v>345</v>
      </c>
      <c r="R6726" s="403">
        <v>4</v>
      </c>
      <c r="S6726" s="403">
        <v>1.2188000000000001</v>
      </c>
      <c r="T6726" s="403">
        <v>4.45</v>
      </c>
      <c r="U6726" s="403">
        <v>3.7869999999999999</v>
      </c>
      <c r="V6726" s="403">
        <v>24.824999999999999</v>
      </c>
      <c r="W6726" s="403">
        <v>-3</v>
      </c>
      <c r="X6726" s="404">
        <v>0.25524000000000002</v>
      </c>
      <c r="Y6726" s="403">
        <f>X6726+(S6726*((U6726-INDEX('[1]Center of Mass'!$B$8:$M$105,MATCH(A6726,'[1]Center of Mass'!$B$8:$B$105,0),9))^2+(V6726-INDEX('[1]Center of Mass'!$B$8:$M$105,MATCH(A6726,'[1]Center of Mass'!$B$8:$B$105,0),10))^2))</f>
        <v>621.31572629680011</v>
      </c>
    </row>
    <row r="6727" spans="1:25">
      <c r="A6727" s="403" t="s">
        <v>15</v>
      </c>
      <c r="B6727" s="403" t="s">
        <v>408</v>
      </c>
      <c r="C6727" s="403" t="s">
        <v>343</v>
      </c>
      <c r="D6727" s="403" t="s">
        <v>344</v>
      </c>
      <c r="E6727" s="403" t="s">
        <v>1527</v>
      </c>
      <c r="F6727" s="403">
        <v>0</v>
      </c>
      <c r="O6727" s="403" t="s">
        <v>345</v>
      </c>
      <c r="R6727" s="403">
        <v>4</v>
      </c>
      <c r="S6727" s="403">
        <v>1.2188000000000001</v>
      </c>
      <c r="T6727" s="403">
        <v>4.45</v>
      </c>
      <c r="U6727" s="403">
        <v>4.7619999999999996</v>
      </c>
      <c r="V6727" s="403">
        <v>24.824999999999999</v>
      </c>
      <c r="W6727" s="403">
        <v>-3</v>
      </c>
      <c r="X6727" s="404">
        <v>0.25524000000000002</v>
      </c>
      <c r="Y6727" s="403">
        <f>X6727+(S6727*((U6727-INDEX('[1]Center of Mass'!$B$8:$M$105,MATCH(A6727,'[1]Center of Mass'!$B$8:$B$105,0),9))^2+(V6727-INDEX('[1]Center of Mass'!$B$8:$M$105,MATCH(A6727,'[1]Center of Mass'!$B$8:$B$105,0),10))^2))</f>
        <v>579.42115214679995</v>
      </c>
    </row>
    <row r="6728" spans="1:25">
      <c r="A6728" s="403" t="s">
        <v>15</v>
      </c>
      <c r="B6728" s="403" t="s">
        <v>409</v>
      </c>
      <c r="C6728" s="403" t="s">
        <v>343</v>
      </c>
      <c r="D6728" s="403" t="s">
        <v>344</v>
      </c>
      <c r="E6728" s="403" t="s">
        <v>1527</v>
      </c>
      <c r="F6728" s="403">
        <v>0</v>
      </c>
      <c r="O6728" s="403" t="s">
        <v>345</v>
      </c>
      <c r="R6728" s="403">
        <v>4</v>
      </c>
      <c r="S6728" s="403">
        <v>1.2188000000000001</v>
      </c>
      <c r="T6728" s="403">
        <v>4.45</v>
      </c>
      <c r="U6728" s="403">
        <v>5.7370000000000001</v>
      </c>
      <c r="V6728" s="403">
        <v>24.824999999999999</v>
      </c>
      <c r="W6728" s="403">
        <v>-3</v>
      </c>
      <c r="X6728" s="404">
        <v>0.25524000000000002</v>
      </c>
      <c r="Y6728" s="403">
        <f>X6728+(S6728*((U6728-INDEX('[1]Center of Mass'!$B$8:$M$105,MATCH(A6728,'[1]Center of Mass'!$B$8:$B$105,0),9))^2+(V6728-INDEX('[1]Center of Mass'!$B$8:$M$105,MATCH(A6728,'[1]Center of Mass'!$B$8:$B$105,0),10))^2))</f>
        <v>539.84382149679993</v>
      </c>
    </row>
    <row r="6729" spans="1:25">
      <c r="A6729" s="403" t="s">
        <v>15</v>
      </c>
      <c r="B6729" s="403" t="s">
        <v>456</v>
      </c>
      <c r="C6729" s="403" t="s">
        <v>343</v>
      </c>
      <c r="D6729" s="403" t="s">
        <v>344</v>
      </c>
      <c r="E6729" s="403" t="s">
        <v>1527</v>
      </c>
      <c r="F6729" s="403">
        <v>0</v>
      </c>
      <c r="O6729" s="403" t="s">
        <v>345</v>
      </c>
      <c r="R6729" s="403">
        <v>4</v>
      </c>
      <c r="S6729" s="403">
        <v>1.2188000000000001</v>
      </c>
      <c r="T6729" s="403">
        <v>4.45</v>
      </c>
      <c r="U6729" s="403">
        <v>6.7130000000000001</v>
      </c>
      <c r="V6729" s="403">
        <v>24.824999999999999</v>
      </c>
      <c r="W6729" s="403">
        <v>-3</v>
      </c>
      <c r="X6729" s="404">
        <v>0.25524000000000002</v>
      </c>
      <c r="Y6729" s="403">
        <f>X6729+(S6729*((U6729-INDEX('[1]Center of Mass'!$B$8:$M$105,MATCH(A6729,'[1]Center of Mass'!$B$8:$B$105,0),9))^2+(V6729-INDEX('[1]Center of Mass'!$B$8:$M$105,MATCH(A6729,'[1]Center of Mass'!$B$8:$B$105,0),10))^2))</f>
        <v>502.54670842160004</v>
      </c>
    </row>
    <row r="6730" spans="1:25">
      <c r="A6730" s="403" t="s">
        <v>15</v>
      </c>
      <c r="B6730" s="403" t="s">
        <v>410</v>
      </c>
      <c r="C6730" s="403" t="s">
        <v>343</v>
      </c>
      <c r="D6730" s="403" t="s">
        <v>344</v>
      </c>
      <c r="E6730" s="403" t="s">
        <v>1527</v>
      </c>
      <c r="F6730" s="403">
        <v>0</v>
      </c>
      <c r="O6730" s="403" t="s">
        <v>345</v>
      </c>
      <c r="R6730" s="403">
        <v>4</v>
      </c>
      <c r="S6730" s="403">
        <v>2</v>
      </c>
      <c r="T6730" s="403">
        <v>5.7</v>
      </c>
      <c r="U6730" s="403">
        <v>8</v>
      </c>
      <c r="V6730" s="403">
        <v>24.824999999999999</v>
      </c>
      <c r="W6730" s="403">
        <v>-3</v>
      </c>
      <c r="X6730" s="404">
        <v>0.68708000000000002</v>
      </c>
      <c r="Y6730" s="403">
        <f>X6730+(S6730*((U6730-INDEX('[1]Center of Mass'!$B$8:$M$105,MATCH(A6730,'[1]Center of Mass'!$B$8:$B$105,0),9))^2+(V6730-INDEX('[1]Center of Mass'!$B$8:$M$105,MATCH(A6730,'[1]Center of Mass'!$B$8:$B$105,0),10))^2))</f>
        <v>750.04621000000009</v>
      </c>
    </row>
    <row r="6731" spans="1:25">
      <c r="A6731" s="403" t="s">
        <v>15</v>
      </c>
      <c r="B6731" s="403" t="s">
        <v>412</v>
      </c>
      <c r="C6731" s="403" t="s">
        <v>343</v>
      </c>
      <c r="D6731" s="403" t="s">
        <v>344</v>
      </c>
      <c r="E6731" s="403" t="s">
        <v>1527</v>
      </c>
      <c r="F6731" s="403">
        <v>0</v>
      </c>
      <c r="O6731" s="403" t="s">
        <v>345</v>
      </c>
      <c r="R6731" s="403">
        <v>4</v>
      </c>
      <c r="S6731" s="403">
        <v>0.875</v>
      </c>
      <c r="T6731" s="403">
        <v>3.9</v>
      </c>
      <c r="U6731" s="403">
        <v>9.15</v>
      </c>
      <c r="V6731" s="403">
        <v>24.824999999999999</v>
      </c>
      <c r="W6731" s="403">
        <v>-3</v>
      </c>
      <c r="X6731" s="404">
        <v>0.14965999999999999</v>
      </c>
      <c r="Y6731" s="403">
        <f>X6731+(S6731*((U6731-INDEX('[1]Center of Mass'!$B$8:$M$105,MATCH(A6731,'[1]Center of Mass'!$B$8:$B$105,0),9))^2+(V6731-INDEX('[1]Center of Mass'!$B$8:$M$105,MATCH(A6731,'[1]Center of Mass'!$B$8:$B$105,0),10))^2))</f>
        <v>301.17369187499997</v>
      </c>
    </row>
    <row r="6732" spans="1:25">
      <c r="A6732" s="403" t="s">
        <v>15</v>
      </c>
      <c r="B6732" s="403" t="s">
        <v>413</v>
      </c>
      <c r="C6732" s="403" t="s">
        <v>343</v>
      </c>
      <c r="D6732" s="403" t="s">
        <v>344</v>
      </c>
      <c r="E6732" s="403" t="s">
        <v>1527</v>
      </c>
      <c r="F6732" s="403">
        <v>0</v>
      </c>
      <c r="O6732" s="403" t="s">
        <v>345</v>
      </c>
      <c r="R6732" s="403">
        <v>4</v>
      </c>
      <c r="S6732" s="403">
        <v>1.625</v>
      </c>
      <c r="T6732" s="403">
        <v>5.0999999999999996</v>
      </c>
      <c r="U6732" s="403">
        <v>10.15</v>
      </c>
      <c r="V6732" s="403">
        <v>24.824999999999999</v>
      </c>
      <c r="W6732" s="403">
        <v>-3</v>
      </c>
      <c r="X6732" s="404">
        <v>0.44044</v>
      </c>
      <c r="Y6732" s="403">
        <f>X6732+(S6732*((U6732-INDEX('[1]Center of Mass'!$B$8:$M$105,MATCH(A6732,'[1]Center of Mass'!$B$8:$B$105,0),9))^2+(V6732-INDEX('[1]Center of Mass'!$B$8:$M$105,MATCH(A6732,'[1]Center of Mass'!$B$8:$B$105,0),10))^2))</f>
        <v>519.66607062499997</v>
      </c>
    </row>
    <row r="6733" spans="1:25">
      <c r="A6733" s="403" t="s">
        <v>15</v>
      </c>
      <c r="B6733" s="403" t="s">
        <v>414</v>
      </c>
      <c r="C6733" s="403" t="s">
        <v>343</v>
      </c>
      <c r="D6733" s="403" t="s">
        <v>344</v>
      </c>
      <c r="E6733" s="403" t="s">
        <v>1527</v>
      </c>
      <c r="F6733" s="403">
        <v>0</v>
      </c>
      <c r="O6733" s="403" t="s">
        <v>345</v>
      </c>
      <c r="R6733" s="403">
        <v>4</v>
      </c>
      <c r="S6733" s="403">
        <v>1.1875</v>
      </c>
      <c r="T6733" s="403">
        <v>4.4000000000000004</v>
      </c>
      <c r="U6733" s="403">
        <v>11.275</v>
      </c>
      <c r="V6733" s="403">
        <v>24.824999999999999</v>
      </c>
      <c r="W6733" s="403">
        <v>-3</v>
      </c>
      <c r="X6733" s="404">
        <v>0.24393000000000001</v>
      </c>
      <c r="Y6733" s="403">
        <f>X6733+(S6733*((U6733-INDEX('[1]Center of Mass'!$B$8:$M$105,MATCH(A6733,'[1]Center of Mass'!$B$8:$B$105,0),9))^2+(V6733-INDEX('[1]Center of Mass'!$B$8:$M$105,MATCH(A6733,'[1]Center of Mass'!$B$8:$B$105,0),10))^2))</f>
        <v>349.78109937499994</v>
      </c>
    </row>
    <row r="6734" spans="1:25">
      <c r="A6734" s="403" t="s">
        <v>15</v>
      </c>
      <c r="B6734" s="403" t="s">
        <v>415</v>
      </c>
      <c r="C6734" s="403" t="s">
        <v>343</v>
      </c>
      <c r="D6734" s="403" t="s">
        <v>344</v>
      </c>
      <c r="E6734" s="403" t="s">
        <v>1527</v>
      </c>
      <c r="F6734" s="403">
        <v>0</v>
      </c>
      <c r="O6734" s="403" t="s">
        <v>345</v>
      </c>
      <c r="R6734" s="403">
        <v>4</v>
      </c>
      <c r="S6734" s="403">
        <v>1.1875</v>
      </c>
      <c r="T6734" s="403">
        <v>4.4000000000000004</v>
      </c>
      <c r="U6734" s="403">
        <v>12.225</v>
      </c>
      <c r="V6734" s="403">
        <v>24.824999999999999</v>
      </c>
      <c r="W6734" s="403">
        <v>-3</v>
      </c>
      <c r="X6734" s="404">
        <v>0.24393000000000001</v>
      </c>
      <c r="Y6734" s="403">
        <f>X6734+(S6734*((U6734-INDEX('[1]Center of Mass'!$B$8:$M$105,MATCH(A6734,'[1]Center of Mass'!$B$8:$B$105,0),9))^2+(V6734-INDEX('[1]Center of Mass'!$B$8:$M$105,MATCH(A6734,'[1]Center of Mass'!$B$8:$B$105,0),10))^2))</f>
        <v>326.87564937499997</v>
      </c>
    </row>
    <row r="6735" spans="1:25">
      <c r="A6735" s="403" t="s">
        <v>15</v>
      </c>
      <c r="B6735" s="403" t="s">
        <v>543</v>
      </c>
      <c r="C6735" s="403" t="s">
        <v>343</v>
      </c>
      <c r="D6735" s="403" t="s">
        <v>344</v>
      </c>
      <c r="E6735" s="403" t="s">
        <v>1527</v>
      </c>
      <c r="F6735" s="403">
        <v>0</v>
      </c>
      <c r="O6735" s="403" t="s">
        <v>345</v>
      </c>
      <c r="R6735" s="403">
        <v>3</v>
      </c>
      <c r="S6735" s="403">
        <v>0.13469999999999999</v>
      </c>
      <c r="T6735" s="403">
        <v>2.7250000000000001</v>
      </c>
      <c r="U6735" s="403">
        <v>-1.3129999999999999</v>
      </c>
      <c r="V6735" s="403">
        <v>25.033000000000001</v>
      </c>
      <c r="W6735" s="403">
        <v>-3</v>
      </c>
      <c r="X6735" s="404">
        <v>1.1952000000000001E-2</v>
      </c>
      <c r="Y6735" s="403">
        <f>X6735+(S6735*((U6735-INDEX('[1]Center of Mass'!$B$8:$M$105,MATCH(A6735,'[1]Center of Mass'!$B$8:$B$105,0),9))^2+(V6735-INDEX('[1]Center of Mass'!$B$8:$M$105,MATCH(A6735,'[1]Center of Mass'!$B$8:$B$105,0),10))^2))</f>
        <v>97.80368782379999</v>
      </c>
    </row>
    <row r="6736" spans="1:25">
      <c r="A6736" s="403" t="s">
        <v>15</v>
      </c>
      <c r="B6736" s="403" t="s">
        <v>544</v>
      </c>
      <c r="C6736" s="403" t="s">
        <v>343</v>
      </c>
      <c r="D6736" s="403" t="s">
        <v>344</v>
      </c>
      <c r="E6736" s="403" t="s">
        <v>1527</v>
      </c>
      <c r="F6736" s="403">
        <v>0</v>
      </c>
      <c r="O6736" s="403" t="s">
        <v>345</v>
      </c>
      <c r="R6736" s="403">
        <v>4</v>
      </c>
      <c r="S6736" s="403">
        <v>0.3271</v>
      </c>
      <c r="T6736" s="403">
        <v>3.0270000000000001</v>
      </c>
      <c r="U6736" s="403">
        <v>-1.3320000000000001</v>
      </c>
      <c r="V6736" s="403">
        <v>26.111999999999998</v>
      </c>
      <c r="W6736" s="403">
        <v>-3</v>
      </c>
      <c r="X6736" s="404">
        <v>4.4134E-2</v>
      </c>
      <c r="Y6736" s="403">
        <f>X6736+(S6736*((U6736-INDEX('[1]Center of Mass'!$B$8:$M$105,MATCH(A6736,'[1]Center of Mass'!$B$8:$B$105,0),9))^2+(V6736-INDEX('[1]Center of Mass'!$B$8:$M$105,MATCH(A6736,'[1]Center of Mass'!$B$8:$B$105,0),10))^2))</f>
        <v>247.84145131320003</v>
      </c>
    </row>
    <row r="6737" spans="1:25">
      <c r="A6737" s="403" t="s">
        <v>15</v>
      </c>
      <c r="B6737" s="403" t="s">
        <v>545</v>
      </c>
      <c r="C6737" s="403" t="s">
        <v>343</v>
      </c>
      <c r="D6737" s="403" t="s">
        <v>344</v>
      </c>
      <c r="E6737" s="403" t="s">
        <v>1527</v>
      </c>
      <c r="F6737" s="403">
        <v>0</v>
      </c>
      <c r="O6737" s="403" t="s">
        <v>345</v>
      </c>
      <c r="R6737" s="403">
        <v>4</v>
      </c>
      <c r="S6737" s="403">
        <v>1.5</v>
      </c>
      <c r="T6737" s="403">
        <v>4.9000000000000004</v>
      </c>
      <c r="U6737" s="403">
        <v>-0.6</v>
      </c>
      <c r="V6737" s="403">
        <v>26.074999999999999</v>
      </c>
      <c r="W6737" s="403">
        <v>-3</v>
      </c>
      <c r="X6737" s="404">
        <v>0.37530999999999998</v>
      </c>
      <c r="Y6737" s="403">
        <f>X6737+(S6737*((U6737-INDEX('[1]Center of Mass'!$B$8:$M$105,MATCH(A6737,'[1]Center of Mass'!$B$8:$B$105,0),9))^2+(V6737-INDEX('[1]Center of Mass'!$B$8:$M$105,MATCH(A6737,'[1]Center of Mass'!$B$8:$B$105,0),10))^2))</f>
        <v>1084.8587575000001</v>
      </c>
    </row>
    <row r="6738" spans="1:25">
      <c r="A6738" s="403" t="s">
        <v>15</v>
      </c>
      <c r="B6738" s="403" t="s">
        <v>575</v>
      </c>
      <c r="C6738" s="403" t="s">
        <v>343</v>
      </c>
      <c r="D6738" s="403" t="s">
        <v>344</v>
      </c>
      <c r="E6738" s="403" t="s">
        <v>1527</v>
      </c>
      <c r="F6738" s="403">
        <v>0</v>
      </c>
      <c r="O6738" s="403" t="s">
        <v>345</v>
      </c>
      <c r="R6738" s="403">
        <v>4</v>
      </c>
      <c r="S6738" s="403">
        <v>1.375</v>
      </c>
      <c r="T6738" s="403">
        <v>4.7</v>
      </c>
      <c r="U6738" s="403">
        <v>0.55000000000000004</v>
      </c>
      <c r="V6738" s="403">
        <v>26.074999999999999</v>
      </c>
      <c r="W6738" s="403">
        <v>-3</v>
      </c>
      <c r="X6738" s="404">
        <v>0.31768000000000002</v>
      </c>
      <c r="Y6738" s="403">
        <f>X6738+(S6738*((U6738-INDEX('[1]Center of Mass'!$B$8:$M$105,MATCH(A6738,'[1]Center of Mass'!$B$8:$B$105,0),9))^2+(V6738-INDEX('[1]Center of Mass'!$B$8:$M$105,MATCH(A6738,'[1]Center of Mass'!$B$8:$B$105,0),10))^2))</f>
        <v>925.08336937499996</v>
      </c>
    </row>
    <row r="6739" spans="1:25">
      <c r="A6739" s="403" t="s">
        <v>15</v>
      </c>
      <c r="B6739" s="403" t="s">
        <v>576</v>
      </c>
      <c r="C6739" s="403" t="s">
        <v>343</v>
      </c>
      <c r="D6739" s="403" t="s">
        <v>344</v>
      </c>
      <c r="E6739" s="403" t="s">
        <v>1527</v>
      </c>
      <c r="F6739" s="403">
        <v>0</v>
      </c>
      <c r="O6739" s="403" t="s">
        <v>345</v>
      </c>
      <c r="R6739" s="403">
        <v>4</v>
      </c>
      <c r="S6739" s="403">
        <v>1.375</v>
      </c>
      <c r="T6739" s="403">
        <v>4.7</v>
      </c>
      <c r="U6739" s="403">
        <v>1.65</v>
      </c>
      <c r="V6739" s="403">
        <v>26.074999999999999</v>
      </c>
      <c r="W6739" s="403">
        <v>-3</v>
      </c>
      <c r="X6739" s="404">
        <v>0.31768000000000002</v>
      </c>
      <c r="Y6739" s="403">
        <f>X6739+(S6739*((U6739-INDEX('[1]Center of Mass'!$B$8:$M$105,MATCH(A6739,'[1]Center of Mass'!$B$8:$B$105,0),9))^2+(V6739-INDEX('[1]Center of Mass'!$B$8:$M$105,MATCH(A6739,'[1]Center of Mass'!$B$8:$B$105,0),10))^2))</f>
        <v>862.15731937500016</v>
      </c>
    </row>
    <row r="6740" spans="1:25">
      <c r="A6740" s="403" t="s">
        <v>15</v>
      </c>
      <c r="B6740" s="403" t="s">
        <v>577</v>
      </c>
      <c r="C6740" s="403" t="s">
        <v>343</v>
      </c>
      <c r="D6740" s="403" t="s">
        <v>344</v>
      </c>
      <c r="E6740" s="403" t="s">
        <v>1527</v>
      </c>
      <c r="F6740" s="403">
        <v>0</v>
      </c>
      <c r="O6740" s="403" t="s">
        <v>345</v>
      </c>
      <c r="R6740" s="403">
        <v>4</v>
      </c>
      <c r="S6740" s="403">
        <v>1.375</v>
      </c>
      <c r="T6740" s="403">
        <v>4.7</v>
      </c>
      <c r="U6740" s="403">
        <v>2.75</v>
      </c>
      <c r="V6740" s="403">
        <v>26.074999999999999</v>
      </c>
      <c r="W6740" s="403">
        <v>-3</v>
      </c>
      <c r="X6740" s="404">
        <v>0.31768000000000002</v>
      </c>
      <c r="Y6740" s="403">
        <f>X6740+(S6740*((U6740-INDEX('[1]Center of Mass'!$B$8:$M$105,MATCH(A6740,'[1]Center of Mass'!$B$8:$B$105,0),9))^2+(V6740-INDEX('[1]Center of Mass'!$B$8:$M$105,MATCH(A6740,'[1]Center of Mass'!$B$8:$B$105,0),10))^2))</f>
        <v>802.558769375</v>
      </c>
    </row>
    <row r="6741" spans="1:25">
      <c r="A6741" s="403" t="s">
        <v>15</v>
      </c>
      <c r="B6741" s="403" t="s">
        <v>829</v>
      </c>
      <c r="C6741" s="403" t="s">
        <v>343</v>
      </c>
      <c r="D6741" s="403" t="s">
        <v>344</v>
      </c>
      <c r="E6741" s="403" t="s">
        <v>1527</v>
      </c>
      <c r="F6741" s="403">
        <v>0</v>
      </c>
      <c r="O6741" s="403" t="s">
        <v>345</v>
      </c>
      <c r="R6741" s="403">
        <v>4</v>
      </c>
      <c r="S6741" s="403">
        <v>1.2188000000000001</v>
      </c>
      <c r="T6741" s="403">
        <v>4.45</v>
      </c>
      <c r="U6741" s="403">
        <v>3.7869999999999999</v>
      </c>
      <c r="V6741" s="403">
        <v>26.074999999999999</v>
      </c>
      <c r="W6741" s="403">
        <v>-3</v>
      </c>
      <c r="X6741" s="404">
        <v>0.25524000000000002</v>
      </c>
      <c r="Y6741" s="403">
        <f>X6741+(S6741*((U6741-INDEX('[1]Center of Mass'!$B$8:$M$105,MATCH(A6741,'[1]Center of Mass'!$B$8:$B$105,0),9))^2+(V6741-INDEX('[1]Center of Mass'!$B$8:$M$105,MATCH(A6741,'[1]Center of Mass'!$B$8:$B$105,0),10))^2))</f>
        <v>664.26014429680015</v>
      </c>
    </row>
    <row r="6742" spans="1:25">
      <c r="A6742" s="403" t="s">
        <v>15</v>
      </c>
      <c r="B6742" s="403" t="s">
        <v>830</v>
      </c>
      <c r="C6742" s="403" t="s">
        <v>343</v>
      </c>
      <c r="D6742" s="403" t="s">
        <v>344</v>
      </c>
      <c r="E6742" s="403" t="s">
        <v>1527</v>
      </c>
      <c r="F6742" s="403">
        <v>0</v>
      </c>
      <c r="O6742" s="403" t="s">
        <v>345</v>
      </c>
      <c r="R6742" s="403">
        <v>4</v>
      </c>
      <c r="S6742" s="403">
        <v>1.2188000000000001</v>
      </c>
      <c r="T6742" s="403">
        <v>4.45</v>
      </c>
      <c r="U6742" s="403">
        <v>4.7619999999999996</v>
      </c>
      <c r="V6742" s="403">
        <v>26.074999999999999</v>
      </c>
      <c r="W6742" s="403">
        <v>-3</v>
      </c>
      <c r="X6742" s="404">
        <v>0.25524000000000002</v>
      </c>
      <c r="Y6742" s="403">
        <f>X6742+(S6742*((U6742-INDEX('[1]Center of Mass'!$B$8:$M$105,MATCH(A6742,'[1]Center of Mass'!$B$8:$B$105,0),9))^2+(V6742-INDEX('[1]Center of Mass'!$B$8:$M$105,MATCH(A6742,'[1]Center of Mass'!$B$8:$B$105,0),10))^2))</f>
        <v>622.3655701468</v>
      </c>
    </row>
    <row r="6743" spans="1:25">
      <c r="A6743" s="403" t="s">
        <v>15</v>
      </c>
      <c r="B6743" s="403" t="s">
        <v>831</v>
      </c>
      <c r="C6743" s="403" t="s">
        <v>343</v>
      </c>
      <c r="D6743" s="403" t="s">
        <v>344</v>
      </c>
      <c r="E6743" s="403" t="s">
        <v>1527</v>
      </c>
      <c r="F6743" s="403">
        <v>0</v>
      </c>
      <c r="O6743" s="403" t="s">
        <v>345</v>
      </c>
      <c r="R6743" s="403">
        <v>4</v>
      </c>
      <c r="S6743" s="403">
        <v>1.2188000000000001</v>
      </c>
      <c r="T6743" s="403">
        <v>4.45</v>
      </c>
      <c r="U6743" s="403">
        <v>5.7370000000000001</v>
      </c>
      <c r="V6743" s="403">
        <v>26.074999999999999</v>
      </c>
      <c r="W6743" s="403">
        <v>-3</v>
      </c>
      <c r="X6743" s="404">
        <v>0.25524000000000002</v>
      </c>
      <c r="Y6743" s="403">
        <f>X6743+(S6743*((U6743-INDEX('[1]Center of Mass'!$B$8:$M$105,MATCH(A6743,'[1]Center of Mass'!$B$8:$B$105,0),9))^2+(V6743-INDEX('[1]Center of Mass'!$B$8:$M$105,MATCH(A6743,'[1]Center of Mass'!$B$8:$B$105,0),10))^2))</f>
        <v>582.78823949679997</v>
      </c>
    </row>
    <row r="6744" spans="1:25">
      <c r="A6744" s="403" t="s">
        <v>15</v>
      </c>
      <c r="B6744" s="403" t="s">
        <v>832</v>
      </c>
      <c r="C6744" s="403" t="s">
        <v>343</v>
      </c>
      <c r="D6744" s="403" t="s">
        <v>344</v>
      </c>
      <c r="E6744" s="403" t="s">
        <v>1527</v>
      </c>
      <c r="F6744" s="403">
        <v>0</v>
      </c>
      <c r="O6744" s="403" t="s">
        <v>345</v>
      </c>
      <c r="R6744" s="403">
        <v>4</v>
      </c>
      <c r="S6744" s="403">
        <v>1.2188000000000001</v>
      </c>
      <c r="T6744" s="403">
        <v>4.45</v>
      </c>
      <c r="U6744" s="403">
        <v>6.7119999999999997</v>
      </c>
      <c r="V6744" s="403">
        <v>26.074999999999999</v>
      </c>
      <c r="W6744" s="403">
        <v>-3</v>
      </c>
      <c r="X6744" s="404">
        <v>0.25524000000000002</v>
      </c>
      <c r="Y6744" s="403">
        <f>X6744+(S6744*((U6744-INDEX('[1]Center of Mass'!$B$8:$M$105,MATCH(A6744,'[1]Center of Mass'!$B$8:$B$105,0),9))^2+(V6744-INDEX('[1]Center of Mass'!$B$8:$M$105,MATCH(A6744,'[1]Center of Mass'!$B$8:$B$105,0),10))^2))</f>
        <v>545.52815234680008</v>
      </c>
    </row>
    <row r="6745" spans="1:25">
      <c r="A6745" s="403" t="s">
        <v>15</v>
      </c>
      <c r="B6745" s="403" t="s">
        <v>833</v>
      </c>
      <c r="C6745" s="403" t="s">
        <v>343</v>
      </c>
      <c r="D6745" s="403" t="s">
        <v>344</v>
      </c>
      <c r="E6745" s="403" t="s">
        <v>1527</v>
      </c>
      <c r="F6745" s="403">
        <v>0</v>
      </c>
      <c r="O6745" s="403" t="s">
        <v>345</v>
      </c>
      <c r="R6745" s="403">
        <v>4</v>
      </c>
      <c r="S6745" s="403">
        <v>2</v>
      </c>
      <c r="T6745" s="403">
        <v>5.7</v>
      </c>
      <c r="U6745" s="403">
        <v>8</v>
      </c>
      <c r="V6745" s="403">
        <v>26.074999999999999</v>
      </c>
      <c r="W6745" s="403">
        <v>-3</v>
      </c>
      <c r="X6745" s="404">
        <v>0.68708000000000002</v>
      </c>
      <c r="Y6745" s="403">
        <f>X6745+(S6745*((U6745-INDEX('[1]Center of Mass'!$B$8:$M$105,MATCH(A6745,'[1]Center of Mass'!$B$8:$B$105,0),9))^2+(V6745-INDEX('[1]Center of Mass'!$B$8:$M$105,MATCH(A6745,'[1]Center of Mass'!$B$8:$B$105,0),10))^2))</f>
        <v>820.51621000000011</v>
      </c>
    </row>
    <row r="6746" spans="1:25">
      <c r="A6746" s="403" t="s">
        <v>15</v>
      </c>
      <c r="B6746" s="403" t="s">
        <v>835</v>
      </c>
      <c r="C6746" s="403" t="s">
        <v>343</v>
      </c>
      <c r="D6746" s="403" t="s">
        <v>344</v>
      </c>
      <c r="E6746" s="403" t="s">
        <v>1527</v>
      </c>
      <c r="F6746" s="403">
        <v>0</v>
      </c>
      <c r="O6746" s="403" t="s">
        <v>345</v>
      </c>
      <c r="R6746" s="403">
        <v>4</v>
      </c>
      <c r="S6746" s="403">
        <v>0.875</v>
      </c>
      <c r="T6746" s="403">
        <v>3.9</v>
      </c>
      <c r="U6746" s="403">
        <v>9.15</v>
      </c>
      <c r="V6746" s="403">
        <v>26.074999999999999</v>
      </c>
      <c r="W6746" s="403">
        <v>-3</v>
      </c>
      <c r="X6746" s="404">
        <v>0.14965999999999999</v>
      </c>
      <c r="Y6746" s="403">
        <f>X6746+(S6746*((U6746-INDEX('[1]Center of Mass'!$B$8:$M$105,MATCH(A6746,'[1]Center of Mass'!$B$8:$B$105,0),9))^2+(V6746-INDEX('[1]Center of Mass'!$B$8:$M$105,MATCH(A6746,'[1]Center of Mass'!$B$8:$B$105,0),10))^2))</f>
        <v>332.00431687500003</v>
      </c>
    </row>
    <row r="6747" spans="1:25">
      <c r="A6747" s="403" t="s">
        <v>15</v>
      </c>
      <c r="B6747" s="403" t="s">
        <v>836</v>
      </c>
      <c r="C6747" s="403" t="s">
        <v>343</v>
      </c>
      <c r="D6747" s="403" t="s">
        <v>344</v>
      </c>
      <c r="E6747" s="403" t="s">
        <v>1527</v>
      </c>
      <c r="F6747" s="403">
        <v>0</v>
      </c>
      <c r="O6747" s="403" t="s">
        <v>345</v>
      </c>
      <c r="R6747" s="403">
        <v>4</v>
      </c>
      <c r="S6747" s="403">
        <v>1.625</v>
      </c>
      <c r="T6747" s="403">
        <v>5.0999999999999996</v>
      </c>
      <c r="U6747" s="403">
        <v>10.15</v>
      </c>
      <c r="V6747" s="403">
        <v>26.074999999999999</v>
      </c>
      <c r="W6747" s="403">
        <v>-3</v>
      </c>
      <c r="X6747" s="404">
        <v>0.44044</v>
      </c>
      <c r="Y6747" s="403">
        <f>X6747+(S6747*((U6747-INDEX('[1]Center of Mass'!$B$8:$M$105,MATCH(A6747,'[1]Center of Mass'!$B$8:$B$105,0),9))^2+(V6747-INDEX('[1]Center of Mass'!$B$8:$M$105,MATCH(A6747,'[1]Center of Mass'!$B$8:$B$105,0),10))^2))</f>
        <v>576.92294562500001</v>
      </c>
    </row>
    <row r="6748" spans="1:25">
      <c r="A6748" s="403" t="s">
        <v>15</v>
      </c>
      <c r="B6748" s="403" t="s">
        <v>837</v>
      </c>
      <c r="C6748" s="403" t="s">
        <v>343</v>
      </c>
      <c r="D6748" s="403" t="s">
        <v>344</v>
      </c>
      <c r="E6748" s="403" t="s">
        <v>1527</v>
      </c>
      <c r="F6748" s="403">
        <v>0</v>
      </c>
      <c r="O6748" s="403" t="s">
        <v>345</v>
      </c>
      <c r="R6748" s="403">
        <v>4</v>
      </c>
      <c r="S6748" s="403">
        <v>1.1875</v>
      </c>
      <c r="T6748" s="403">
        <v>4.4000000000000004</v>
      </c>
      <c r="U6748" s="403">
        <v>11.275</v>
      </c>
      <c r="V6748" s="403">
        <v>26.074999999999999</v>
      </c>
      <c r="W6748" s="403">
        <v>-3</v>
      </c>
      <c r="X6748" s="404">
        <v>0.24393000000000001</v>
      </c>
      <c r="Y6748" s="403">
        <f>X6748+(S6748*((U6748-INDEX('[1]Center of Mass'!$B$8:$M$105,MATCH(A6748,'[1]Center of Mass'!$B$8:$B$105,0),9))^2+(V6748-INDEX('[1]Center of Mass'!$B$8:$M$105,MATCH(A6748,'[1]Center of Mass'!$B$8:$B$105,0),10))^2))</f>
        <v>391.62266187499995</v>
      </c>
    </row>
    <row r="6749" spans="1:25">
      <c r="A6749" s="403" t="s">
        <v>15</v>
      </c>
      <c r="B6749" s="403" t="s">
        <v>838</v>
      </c>
      <c r="C6749" s="403" t="s">
        <v>343</v>
      </c>
      <c r="D6749" s="403" t="s">
        <v>344</v>
      </c>
      <c r="E6749" s="403" t="s">
        <v>1527</v>
      </c>
      <c r="F6749" s="403">
        <v>0</v>
      </c>
      <c r="O6749" s="403" t="s">
        <v>345</v>
      </c>
      <c r="R6749" s="403">
        <v>4</v>
      </c>
      <c r="S6749" s="403">
        <v>1.1875</v>
      </c>
      <c r="T6749" s="403">
        <v>4.4000000000000004</v>
      </c>
      <c r="U6749" s="403">
        <v>12.225</v>
      </c>
      <c r="V6749" s="403">
        <v>26.074999999999999</v>
      </c>
      <c r="W6749" s="403">
        <v>-3</v>
      </c>
      <c r="X6749" s="404">
        <v>0.24393000000000001</v>
      </c>
      <c r="Y6749" s="403">
        <f>X6749+(S6749*((U6749-INDEX('[1]Center of Mass'!$B$8:$M$105,MATCH(A6749,'[1]Center of Mass'!$B$8:$B$105,0),9))^2+(V6749-INDEX('[1]Center of Mass'!$B$8:$M$105,MATCH(A6749,'[1]Center of Mass'!$B$8:$B$105,0),10))^2))</f>
        <v>368.71721187499998</v>
      </c>
    </row>
    <row r="6750" spans="1:25">
      <c r="A6750" s="403" t="s">
        <v>15</v>
      </c>
      <c r="B6750" s="403" t="s">
        <v>900</v>
      </c>
      <c r="C6750" s="403" t="s">
        <v>343</v>
      </c>
      <c r="D6750" s="403" t="s">
        <v>344</v>
      </c>
      <c r="E6750" s="403" t="s">
        <v>1527</v>
      </c>
      <c r="F6750" s="403">
        <v>0</v>
      </c>
      <c r="O6750" s="403" t="s">
        <v>345</v>
      </c>
      <c r="R6750" s="403">
        <v>4</v>
      </c>
      <c r="S6750" s="403">
        <v>0.17749999999999999</v>
      </c>
      <c r="T6750" s="403">
        <v>1.74</v>
      </c>
      <c r="U6750" s="403">
        <v>-1.3640000000000001</v>
      </c>
      <c r="V6750" s="403">
        <v>26.975999999999999</v>
      </c>
      <c r="W6750" s="403">
        <v>-3</v>
      </c>
      <c r="X6750" s="404">
        <v>5.9334000000000001E-3</v>
      </c>
      <c r="Y6750" s="403">
        <f>X6750+(S6750*((U6750-INDEX('[1]Center of Mass'!$B$8:$M$105,MATCH(A6750,'[1]Center of Mass'!$B$8:$B$105,0),9))^2+(V6750-INDEX('[1]Center of Mass'!$B$8:$M$105,MATCH(A6750,'[1]Center of Mass'!$B$8:$B$105,0),10))^2))</f>
        <v>139.39511358999999</v>
      </c>
    </row>
    <row r="6751" spans="1:25">
      <c r="A6751" s="403" t="s">
        <v>15</v>
      </c>
      <c r="B6751" s="403" t="s">
        <v>901</v>
      </c>
      <c r="C6751" s="403" t="s">
        <v>343</v>
      </c>
      <c r="D6751" s="403" t="s">
        <v>344</v>
      </c>
      <c r="E6751" s="403" t="s">
        <v>1527</v>
      </c>
      <c r="F6751" s="403">
        <v>0</v>
      </c>
      <c r="O6751" s="403" t="s">
        <v>345</v>
      </c>
      <c r="R6751" s="403">
        <v>4</v>
      </c>
      <c r="S6751" s="403">
        <v>0.64959999999999996</v>
      </c>
      <c r="T6751" s="403">
        <v>3.4830000000000001</v>
      </c>
      <c r="U6751" s="403">
        <v>-0.6</v>
      </c>
      <c r="V6751" s="403">
        <v>26.971</v>
      </c>
      <c r="W6751" s="403">
        <v>-3</v>
      </c>
      <c r="X6751" s="404">
        <v>9.3812999999999994E-2</v>
      </c>
      <c r="Y6751" s="403">
        <f>X6751+(S6751*((U6751-INDEX('[1]Center of Mass'!$B$8:$M$105,MATCH(A6751,'[1]Center of Mass'!$B$8:$B$105,0),9))^2+(V6751-INDEX('[1]Center of Mass'!$B$8:$M$105,MATCH(A6751,'[1]Center of Mass'!$B$8:$B$105,0),10))^2))</f>
        <v>487.40309455840003</v>
      </c>
    </row>
    <row r="6752" spans="1:25">
      <c r="A6752" s="403" t="s">
        <v>15</v>
      </c>
      <c r="B6752" s="403" t="s">
        <v>902</v>
      </c>
      <c r="C6752" s="403" t="s">
        <v>343</v>
      </c>
      <c r="D6752" s="403" t="s">
        <v>344</v>
      </c>
      <c r="E6752" s="403" t="s">
        <v>1527</v>
      </c>
      <c r="F6752" s="403">
        <v>0</v>
      </c>
      <c r="O6752" s="403" t="s">
        <v>345</v>
      </c>
      <c r="R6752" s="403">
        <v>4</v>
      </c>
      <c r="S6752" s="403">
        <v>0.59550000000000003</v>
      </c>
      <c r="T6752" s="403">
        <v>3.2829999999999999</v>
      </c>
      <c r="U6752" s="403">
        <v>0.55000000000000004</v>
      </c>
      <c r="V6752" s="403">
        <v>26.971</v>
      </c>
      <c r="W6752" s="403">
        <v>-3</v>
      </c>
      <c r="X6752" s="404">
        <v>7.4582999999999997E-2</v>
      </c>
      <c r="Y6752" s="403">
        <f>X6752+(S6752*((U6752-INDEX('[1]Center of Mass'!$B$8:$M$105,MATCH(A6752,'[1]Center of Mass'!$B$8:$B$105,0),9))^2+(V6752-INDEX('[1]Center of Mass'!$B$8:$M$105,MATCH(A6752,'[1]Center of Mass'!$B$8:$B$105,0),10))^2))</f>
        <v>416.76744781950003</v>
      </c>
    </row>
    <row r="6753" spans="1:25">
      <c r="A6753" s="403" t="s">
        <v>15</v>
      </c>
      <c r="B6753" s="403" t="s">
        <v>903</v>
      </c>
      <c r="C6753" s="403" t="s">
        <v>343</v>
      </c>
      <c r="D6753" s="403" t="s">
        <v>344</v>
      </c>
      <c r="E6753" s="403" t="s">
        <v>1527</v>
      </c>
      <c r="F6753" s="403">
        <v>0</v>
      </c>
      <c r="O6753" s="403" t="s">
        <v>345</v>
      </c>
      <c r="R6753" s="403">
        <v>4</v>
      </c>
      <c r="S6753" s="403">
        <v>0.59550000000000003</v>
      </c>
      <c r="T6753" s="403">
        <v>3.2829999999999999</v>
      </c>
      <c r="U6753" s="403">
        <v>1.65</v>
      </c>
      <c r="V6753" s="403">
        <v>26.971</v>
      </c>
      <c r="W6753" s="403">
        <v>-3</v>
      </c>
      <c r="X6753" s="404">
        <v>7.4582999999999997E-2</v>
      </c>
      <c r="Y6753" s="403">
        <f>X6753+(S6753*((U6753-INDEX('[1]Center of Mass'!$B$8:$M$105,MATCH(A6753,'[1]Center of Mass'!$B$8:$B$105,0),9))^2+(V6753-INDEX('[1]Center of Mass'!$B$8:$M$105,MATCH(A6753,'[1]Center of Mass'!$B$8:$B$105,0),10))^2))</f>
        <v>389.5147476195001</v>
      </c>
    </row>
    <row r="6754" spans="1:25">
      <c r="A6754" s="403" t="s">
        <v>15</v>
      </c>
      <c r="B6754" s="403" t="s">
        <v>904</v>
      </c>
      <c r="C6754" s="403" t="s">
        <v>343</v>
      </c>
      <c r="D6754" s="403" t="s">
        <v>344</v>
      </c>
      <c r="E6754" s="403" t="s">
        <v>1527</v>
      </c>
      <c r="F6754" s="403">
        <v>0</v>
      </c>
      <c r="O6754" s="403" t="s">
        <v>345</v>
      </c>
      <c r="R6754" s="403">
        <v>4</v>
      </c>
      <c r="S6754" s="403">
        <v>0.59550000000000003</v>
      </c>
      <c r="T6754" s="403">
        <v>3.2829999999999999</v>
      </c>
      <c r="U6754" s="403">
        <v>2.75</v>
      </c>
      <c r="V6754" s="403">
        <v>26.971</v>
      </c>
      <c r="W6754" s="403">
        <v>-3</v>
      </c>
      <c r="X6754" s="404">
        <v>7.4582999999999997E-2</v>
      </c>
      <c r="Y6754" s="403">
        <f>X6754+(S6754*((U6754-INDEX('[1]Center of Mass'!$B$8:$M$105,MATCH(A6754,'[1]Center of Mass'!$B$8:$B$105,0),9))^2+(V6754-INDEX('[1]Center of Mass'!$B$8:$M$105,MATCH(A6754,'[1]Center of Mass'!$B$8:$B$105,0),10))^2))</f>
        <v>363.70315741950003</v>
      </c>
    </row>
    <row r="6755" spans="1:25">
      <c r="A6755" s="403" t="s">
        <v>15</v>
      </c>
      <c r="B6755" s="403" t="s">
        <v>905</v>
      </c>
      <c r="C6755" s="403" t="s">
        <v>343</v>
      </c>
      <c r="D6755" s="403" t="s">
        <v>344</v>
      </c>
      <c r="E6755" s="403" t="s">
        <v>1527</v>
      </c>
      <c r="F6755" s="403">
        <v>0</v>
      </c>
      <c r="O6755" s="403" t="s">
        <v>345</v>
      </c>
      <c r="R6755" s="403">
        <v>4</v>
      </c>
      <c r="S6755" s="403">
        <v>0.52780000000000005</v>
      </c>
      <c r="T6755" s="403">
        <v>3.0329999999999999</v>
      </c>
      <c r="U6755" s="403">
        <v>3.7869999999999999</v>
      </c>
      <c r="V6755" s="403">
        <v>26.971</v>
      </c>
      <c r="W6755" s="403">
        <v>-3</v>
      </c>
      <c r="X6755" s="404">
        <v>5.4698999999999998E-2</v>
      </c>
      <c r="Y6755" s="403">
        <f>X6755+(S6755*((U6755-INDEX('[1]Center of Mass'!$B$8:$M$105,MATCH(A6755,'[1]Center of Mass'!$B$8:$B$105,0),9))^2+(V6755-INDEX('[1]Center of Mass'!$B$8:$M$105,MATCH(A6755,'[1]Center of Mass'!$B$8:$B$105,0),10))^2))</f>
        <v>301.94650831000013</v>
      </c>
    </row>
    <row r="6756" spans="1:25">
      <c r="A6756" s="403" t="s">
        <v>15</v>
      </c>
      <c r="B6756" s="403" t="s">
        <v>906</v>
      </c>
      <c r="C6756" s="403" t="s">
        <v>343</v>
      </c>
      <c r="D6756" s="403" t="s">
        <v>344</v>
      </c>
      <c r="E6756" s="403" t="s">
        <v>1527</v>
      </c>
      <c r="F6756" s="403">
        <v>0</v>
      </c>
      <c r="O6756" s="403" t="s">
        <v>345</v>
      </c>
      <c r="R6756" s="403">
        <v>4</v>
      </c>
      <c r="S6756" s="403">
        <v>0.52780000000000005</v>
      </c>
      <c r="T6756" s="403">
        <v>3.0329999999999999</v>
      </c>
      <c r="U6756" s="403">
        <v>4.7619999999999996</v>
      </c>
      <c r="V6756" s="403">
        <v>26.971</v>
      </c>
      <c r="W6756" s="403">
        <v>-3</v>
      </c>
      <c r="X6756" s="404">
        <v>5.4698999999999998E-2</v>
      </c>
      <c r="Y6756" s="403">
        <f>X6756+(S6756*((U6756-INDEX('[1]Center of Mass'!$B$8:$M$105,MATCH(A6756,'[1]Center of Mass'!$B$8:$B$105,0),9))^2+(V6756-INDEX('[1]Center of Mass'!$B$8:$M$105,MATCH(A6756,'[1]Center of Mass'!$B$8:$B$105,0),10))^2))</f>
        <v>283.80410903500007</v>
      </c>
    </row>
    <row r="6757" spans="1:25">
      <c r="A6757" s="403" t="s">
        <v>15</v>
      </c>
      <c r="B6757" s="403" t="s">
        <v>868</v>
      </c>
      <c r="C6757" s="403" t="s">
        <v>343</v>
      </c>
      <c r="D6757" s="403" t="s">
        <v>344</v>
      </c>
      <c r="E6757" s="403" t="s">
        <v>1527</v>
      </c>
      <c r="F6757" s="403">
        <v>0</v>
      </c>
      <c r="O6757" s="403" t="s">
        <v>345</v>
      </c>
      <c r="R6757" s="403">
        <v>4</v>
      </c>
      <c r="S6757" s="403">
        <v>0.52780000000000005</v>
      </c>
      <c r="T6757" s="403">
        <v>3.0329999999999999</v>
      </c>
      <c r="U6757" s="403">
        <v>5.7370000000000001</v>
      </c>
      <c r="V6757" s="403">
        <v>26.971</v>
      </c>
      <c r="W6757" s="403">
        <v>-3</v>
      </c>
      <c r="X6757" s="404">
        <v>5.4698999999999998E-2</v>
      </c>
      <c r="Y6757" s="403">
        <f>X6757+(S6757*((U6757-INDEX('[1]Center of Mass'!$B$8:$M$105,MATCH(A6757,'[1]Center of Mass'!$B$8:$B$105,0),9))^2+(V6757-INDEX('[1]Center of Mass'!$B$8:$M$105,MATCH(A6757,'[1]Center of Mass'!$B$8:$B$105,0),10))^2))</f>
        <v>266.66518951000006</v>
      </c>
    </row>
    <row r="6758" spans="1:25">
      <c r="A6758" s="403" t="s">
        <v>15</v>
      </c>
      <c r="B6758" s="403" t="s">
        <v>869</v>
      </c>
      <c r="C6758" s="403" t="s">
        <v>343</v>
      </c>
      <c r="D6758" s="403" t="s">
        <v>344</v>
      </c>
      <c r="E6758" s="403" t="s">
        <v>1527</v>
      </c>
      <c r="F6758" s="403">
        <v>0</v>
      </c>
      <c r="O6758" s="403" t="s">
        <v>345</v>
      </c>
      <c r="R6758" s="403">
        <v>4</v>
      </c>
      <c r="S6758" s="403">
        <v>0.52780000000000005</v>
      </c>
      <c r="T6758" s="403">
        <v>3.0329999999999999</v>
      </c>
      <c r="U6758" s="403">
        <v>6.7119999999999997</v>
      </c>
      <c r="V6758" s="403">
        <v>26.971</v>
      </c>
      <c r="W6758" s="403">
        <v>-3</v>
      </c>
      <c r="X6758" s="404">
        <v>5.4698999999999998E-2</v>
      </c>
      <c r="Y6758" s="403">
        <f>X6758+(S6758*((U6758-INDEX('[1]Center of Mass'!$B$8:$M$105,MATCH(A6758,'[1]Center of Mass'!$B$8:$B$105,0),9))^2+(V6758-INDEX('[1]Center of Mass'!$B$8:$M$105,MATCH(A6758,'[1]Center of Mass'!$B$8:$B$105,0),10))^2))</f>
        <v>250.52974973500005</v>
      </c>
    </row>
    <row r="6759" spans="1:25">
      <c r="A6759" s="403" t="s">
        <v>15</v>
      </c>
      <c r="B6759" s="403" t="s">
        <v>840</v>
      </c>
      <c r="C6759" s="403" t="s">
        <v>343</v>
      </c>
      <c r="D6759" s="403" t="s">
        <v>344</v>
      </c>
      <c r="E6759" s="403" t="s">
        <v>1527</v>
      </c>
      <c r="F6759" s="403">
        <v>0</v>
      </c>
      <c r="O6759" s="403" t="s">
        <v>345</v>
      </c>
      <c r="R6759" s="403">
        <v>4</v>
      </c>
      <c r="S6759" s="403">
        <v>0.86609999999999998</v>
      </c>
      <c r="T6759" s="403">
        <v>4.2830000000000004</v>
      </c>
      <c r="U6759" s="403">
        <v>8</v>
      </c>
      <c r="V6759" s="403">
        <v>26.971</v>
      </c>
      <c r="W6759" s="403">
        <v>-3</v>
      </c>
      <c r="X6759" s="404">
        <v>0.20591999999999999</v>
      </c>
      <c r="Y6759" s="403">
        <f>X6759+(S6759*((U6759-INDEX('[1]Center of Mass'!$B$8:$M$105,MATCH(A6759,'[1]Center of Mass'!$B$8:$B$105,0),9))^2+(V6759-INDEX('[1]Center of Mass'!$B$8:$M$105,MATCH(A6759,'[1]Center of Mass'!$B$8:$B$105,0),10))^2))</f>
        <v>378.77288529690003</v>
      </c>
    </row>
    <row r="6760" spans="1:25">
      <c r="A6760" s="403" t="s">
        <v>15</v>
      </c>
      <c r="B6760" s="403" t="s">
        <v>841</v>
      </c>
      <c r="C6760" s="403" t="s">
        <v>343</v>
      </c>
      <c r="D6760" s="403" t="s">
        <v>344</v>
      </c>
      <c r="E6760" s="403" t="s">
        <v>1527</v>
      </c>
      <c r="F6760" s="403">
        <v>0</v>
      </c>
      <c r="O6760" s="403" t="s">
        <v>345</v>
      </c>
      <c r="R6760" s="403">
        <v>4</v>
      </c>
      <c r="S6760" s="403">
        <v>0.37890000000000001</v>
      </c>
      <c r="T6760" s="403">
        <v>2.4830000000000001</v>
      </c>
      <c r="U6760" s="403">
        <v>9.15</v>
      </c>
      <c r="V6760" s="403">
        <v>26.971</v>
      </c>
      <c r="W6760" s="403">
        <v>-3</v>
      </c>
      <c r="X6760" s="404">
        <v>2.4726000000000001E-2</v>
      </c>
      <c r="Y6760" s="403">
        <f>X6760+(S6760*((U6760-INDEX('[1]Center of Mass'!$B$8:$M$105,MATCH(A6760,'[1]Center of Mass'!$B$8:$B$105,0),9))^2+(V6760-INDEX('[1]Center of Mass'!$B$8:$M$105,MATCH(A6760,'[1]Center of Mass'!$B$8:$B$105,0),10))^2))</f>
        <v>154.02549711809999</v>
      </c>
    </row>
    <row r="6761" spans="1:25">
      <c r="A6761" s="403" t="s">
        <v>15</v>
      </c>
      <c r="B6761" s="403" t="s">
        <v>842</v>
      </c>
      <c r="C6761" s="403" t="s">
        <v>343</v>
      </c>
      <c r="D6761" s="403" t="s">
        <v>344</v>
      </c>
      <c r="E6761" s="403" t="s">
        <v>1527</v>
      </c>
      <c r="F6761" s="403">
        <v>0</v>
      </c>
      <c r="O6761" s="403" t="s">
        <v>345</v>
      </c>
      <c r="R6761" s="403">
        <v>4</v>
      </c>
      <c r="S6761" s="403">
        <v>0.70369999999999999</v>
      </c>
      <c r="T6761" s="403">
        <v>3.6829999999999998</v>
      </c>
      <c r="U6761" s="403">
        <v>10.15</v>
      </c>
      <c r="V6761" s="403">
        <v>26.971</v>
      </c>
      <c r="W6761" s="403">
        <v>-3</v>
      </c>
      <c r="X6761" s="404">
        <v>0.11629</v>
      </c>
      <c r="Y6761" s="403">
        <f>X6761+(S6761*((U6761-INDEX('[1]Center of Mass'!$B$8:$M$105,MATCH(A6761,'[1]Center of Mass'!$B$8:$B$105,0),9))^2+(V6761-INDEX('[1]Center of Mass'!$B$8:$M$105,MATCH(A6761,'[1]Center of Mass'!$B$8:$B$105,0),10))^2))</f>
        <v>268.88586989729998</v>
      </c>
    </row>
    <row r="6762" spans="1:25">
      <c r="A6762" s="403" t="s">
        <v>15</v>
      </c>
      <c r="B6762" s="403" t="s">
        <v>843</v>
      </c>
      <c r="C6762" s="403" t="s">
        <v>343</v>
      </c>
      <c r="D6762" s="403" t="s">
        <v>344</v>
      </c>
      <c r="E6762" s="403" t="s">
        <v>1527</v>
      </c>
      <c r="F6762" s="403">
        <v>0</v>
      </c>
      <c r="O6762" s="403" t="s">
        <v>345</v>
      </c>
      <c r="R6762" s="403">
        <v>4</v>
      </c>
      <c r="S6762" s="403">
        <v>0.51429999999999998</v>
      </c>
      <c r="T6762" s="403">
        <v>2.9830000000000001</v>
      </c>
      <c r="U6762" s="403">
        <v>11.275</v>
      </c>
      <c r="V6762" s="403">
        <v>26.971</v>
      </c>
      <c r="W6762" s="403">
        <v>-3</v>
      </c>
      <c r="X6762" s="404">
        <v>5.1234000000000002E-2</v>
      </c>
      <c r="Y6762" s="403">
        <f>X6762+(S6762*((U6762-INDEX('[1]Center of Mass'!$B$8:$M$105,MATCH(A6762,'[1]Center of Mass'!$B$8:$B$105,0),9))^2+(V6762-INDEX('[1]Center of Mass'!$B$8:$M$105,MATCH(A6762,'[1]Center of Mass'!$B$8:$B$105,0),10))^2))</f>
        <v>183.53359836219997</v>
      </c>
    </row>
    <row r="6763" spans="1:25">
      <c r="A6763" s="403" t="s">
        <v>15</v>
      </c>
      <c r="B6763" s="403" t="s">
        <v>844</v>
      </c>
      <c r="C6763" s="403" t="s">
        <v>343</v>
      </c>
      <c r="D6763" s="403" t="s">
        <v>344</v>
      </c>
      <c r="E6763" s="403" t="s">
        <v>1527</v>
      </c>
      <c r="F6763" s="403">
        <v>0</v>
      </c>
      <c r="O6763" s="403" t="s">
        <v>345</v>
      </c>
      <c r="R6763" s="403">
        <v>4</v>
      </c>
      <c r="S6763" s="403">
        <v>0.51429999999999998</v>
      </c>
      <c r="T6763" s="403">
        <v>2.9830000000000001</v>
      </c>
      <c r="U6763" s="403">
        <v>12.225</v>
      </c>
      <c r="V6763" s="403">
        <v>26.971</v>
      </c>
      <c r="W6763" s="403">
        <v>-3</v>
      </c>
      <c r="X6763" s="404">
        <v>5.1234000000000002E-2</v>
      </c>
      <c r="Y6763" s="403">
        <f>X6763+(S6763*((U6763-INDEX('[1]Center of Mass'!$B$8:$M$105,MATCH(A6763,'[1]Center of Mass'!$B$8:$B$105,0),9))^2+(V6763-INDEX('[1]Center of Mass'!$B$8:$M$105,MATCH(A6763,'[1]Center of Mass'!$B$8:$B$105,0),10))^2))</f>
        <v>173.61336852220001</v>
      </c>
    </row>
    <row r="6764" spans="1:25">
      <c r="A6764" s="403" t="s">
        <v>15</v>
      </c>
      <c r="B6764" s="403" t="s">
        <v>907</v>
      </c>
      <c r="C6764" s="403" t="s">
        <v>343</v>
      </c>
      <c r="D6764" s="403" t="s">
        <v>344</v>
      </c>
      <c r="E6764" s="403" t="s">
        <v>1527</v>
      </c>
      <c r="F6764" s="403">
        <v>0</v>
      </c>
      <c r="O6764" s="403" t="s">
        <v>345</v>
      </c>
      <c r="R6764" s="403">
        <v>4</v>
      </c>
      <c r="S6764" s="403">
        <v>0.436</v>
      </c>
      <c r="T6764" s="403">
        <v>3.0209999999999999</v>
      </c>
      <c r="U6764" s="403">
        <v>-1.395</v>
      </c>
      <c r="V6764" s="403">
        <v>27.821000000000002</v>
      </c>
      <c r="W6764" s="403">
        <v>-3</v>
      </c>
      <c r="X6764" s="404">
        <v>5.1003E-2</v>
      </c>
      <c r="Y6764" s="403">
        <f>X6764+(S6764*((U6764-INDEX('[1]Center of Mass'!$B$8:$M$105,MATCH(A6764,'[1]Center of Mass'!$B$8:$B$105,0),9))^2+(V6764-INDEX('[1]Center of Mass'!$B$8:$M$105,MATCH(A6764,'[1]Center of Mass'!$B$8:$B$105,0),10))^2))</f>
        <v>354.88804822400004</v>
      </c>
    </row>
    <row r="6765" spans="1:25">
      <c r="A6765" s="403" t="s">
        <v>15</v>
      </c>
      <c r="B6765" s="403" t="s">
        <v>870</v>
      </c>
      <c r="C6765" s="403" t="s">
        <v>343</v>
      </c>
      <c r="D6765" s="403" t="s">
        <v>344</v>
      </c>
      <c r="E6765" s="403" t="s">
        <v>1527</v>
      </c>
      <c r="F6765" s="403">
        <v>0</v>
      </c>
      <c r="O6765" s="403" t="s">
        <v>345</v>
      </c>
      <c r="R6765" s="403">
        <v>4</v>
      </c>
      <c r="S6765" s="403">
        <v>1.3434999999999999</v>
      </c>
      <c r="T6765" s="403">
        <v>4.6390000000000002</v>
      </c>
      <c r="U6765" s="403">
        <v>-0.6</v>
      </c>
      <c r="V6765" s="403">
        <v>27.800999999999998</v>
      </c>
      <c r="W6765" s="403">
        <v>-3</v>
      </c>
      <c r="X6765" s="404">
        <v>0.30154999999999998</v>
      </c>
      <c r="Y6765" s="403">
        <f>X6765+(S6765*((U6765-INDEX('[1]Center of Mass'!$B$8:$M$105,MATCH(A6765,'[1]Center of Mass'!$B$8:$B$105,0),9))^2+(V6765-INDEX('[1]Center of Mass'!$B$8:$M$105,MATCH(A6765,'[1]Center of Mass'!$B$8:$B$105,0),10))^2))</f>
        <v>1043.9028319614999</v>
      </c>
    </row>
    <row r="6766" spans="1:25">
      <c r="A6766" s="403" t="s">
        <v>15</v>
      </c>
      <c r="B6766" s="403" t="s">
        <v>916</v>
      </c>
      <c r="C6766" s="403" t="s">
        <v>343</v>
      </c>
      <c r="D6766" s="403" t="s">
        <v>344</v>
      </c>
      <c r="E6766" s="403" t="s">
        <v>1527</v>
      </c>
      <c r="F6766" s="403">
        <v>0</v>
      </c>
      <c r="O6766" s="403" t="s">
        <v>345</v>
      </c>
      <c r="R6766" s="403">
        <v>4</v>
      </c>
      <c r="S6766" s="403">
        <v>1.2315</v>
      </c>
      <c r="T6766" s="403">
        <v>4.4390000000000001</v>
      </c>
      <c r="U6766" s="403">
        <v>0.55000000000000004</v>
      </c>
      <c r="V6766" s="403">
        <v>27.800999999999998</v>
      </c>
      <c r="W6766" s="403">
        <v>-3</v>
      </c>
      <c r="X6766" s="404">
        <v>0.25280999999999998</v>
      </c>
      <c r="Y6766" s="403">
        <f>X6766+(S6766*((U6766-INDEX('[1]Center of Mass'!$B$8:$M$105,MATCH(A6766,'[1]Center of Mass'!$B$8:$B$105,0),9))^2+(V6766-INDEX('[1]Center of Mass'!$B$8:$M$105,MATCH(A6766,'[1]Center of Mass'!$B$8:$B$105,0),10))^2))</f>
        <v>894.74782156350011</v>
      </c>
    </row>
    <row r="6767" spans="1:25">
      <c r="A6767" s="403" t="s">
        <v>15</v>
      </c>
      <c r="B6767" s="403" t="s">
        <v>917</v>
      </c>
      <c r="C6767" s="403" t="s">
        <v>343</v>
      </c>
      <c r="D6767" s="403" t="s">
        <v>344</v>
      </c>
      <c r="E6767" s="403" t="s">
        <v>1527</v>
      </c>
      <c r="F6767" s="403">
        <v>0</v>
      </c>
      <c r="O6767" s="403" t="s">
        <v>345</v>
      </c>
      <c r="R6767" s="403">
        <v>4</v>
      </c>
      <c r="S6767" s="403">
        <v>1.2315</v>
      </c>
      <c r="T6767" s="403">
        <v>4.4390000000000001</v>
      </c>
      <c r="U6767" s="403">
        <v>1.65</v>
      </c>
      <c r="V6767" s="403">
        <v>27.800999999999998</v>
      </c>
      <c r="W6767" s="403">
        <v>-3</v>
      </c>
      <c r="X6767" s="404">
        <v>0.25280999999999998</v>
      </c>
      <c r="Y6767" s="403">
        <f>X6767+(S6767*((U6767-INDEX('[1]Center of Mass'!$B$8:$M$105,MATCH(A6767,'[1]Center of Mass'!$B$8:$B$105,0),9))^2+(V6767-INDEX('[1]Center of Mass'!$B$8:$M$105,MATCH(A6767,'[1]Center of Mass'!$B$8:$B$105,0),10))^2))</f>
        <v>838.38896296350003</v>
      </c>
    </row>
    <row r="6768" spans="1:25">
      <c r="A6768" s="403" t="s">
        <v>15</v>
      </c>
      <c r="B6768" s="403" t="s">
        <v>918</v>
      </c>
      <c r="C6768" s="403" t="s">
        <v>343</v>
      </c>
      <c r="D6768" s="403" t="s">
        <v>344</v>
      </c>
      <c r="E6768" s="403" t="s">
        <v>1527</v>
      </c>
      <c r="F6768" s="403">
        <v>0</v>
      </c>
      <c r="O6768" s="403" t="s">
        <v>345</v>
      </c>
      <c r="R6768" s="403">
        <v>4</v>
      </c>
      <c r="S6768" s="403">
        <v>1.2315</v>
      </c>
      <c r="T6768" s="403">
        <v>4.4390000000000001</v>
      </c>
      <c r="U6768" s="403">
        <v>2.75</v>
      </c>
      <c r="V6768" s="403">
        <v>27.800999999999998</v>
      </c>
      <c r="W6768" s="403">
        <v>-3</v>
      </c>
      <c r="X6768" s="404">
        <v>0.25280999999999998</v>
      </c>
      <c r="Y6768" s="403">
        <f>X6768+(S6768*((U6768-INDEX('[1]Center of Mass'!$B$8:$M$105,MATCH(A6768,'[1]Center of Mass'!$B$8:$B$105,0),9))^2+(V6768-INDEX('[1]Center of Mass'!$B$8:$M$105,MATCH(A6768,'[1]Center of Mass'!$B$8:$B$105,0),10))^2))</f>
        <v>785.01033436350008</v>
      </c>
    </row>
    <row r="6769" spans="1:25">
      <c r="A6769" s="403" t="s">
        <v>15</v>
      </c>
      <c r="B6769" s="403" t="s">
        <v>908</v>
      </c>
      <c r="C6769" s="403" t="s">
        <v>343</v>
      </c>
      <c r="D6769" s="403" t="s">
        <v>344</v>
      </c>
      <c r="E6769" s="403" t="s">
        <v>1527</v>
      </c>
      <c r="F6769" s="403">
        <v>0</v>
      </c>
      <c r="O6769" s="403" t="s">
        <v>345</v>
      </c>
      <c r="R6769" s="403">
        <v>4</v>
      </c>
      <c r="S6769" s="403">
        <v>1.0915999999999999</v>
      </c>
      <c r="T6769" s="403">
        <v>4.1890000000000001</v>
      </c>
      <c r="U6769" s="403">
        <v>3.7879999999999998</v>
      </c>
      <c r="V6769" s="403">
        <v>27.800999999999998</v>
      </c>
      <c r="W6769" s="403">
        <v>-3</v>
      </c>
      <c r="X6769" s="404">
        <v>0.20049</v>
      </c>
      <c r="Y6769" s="403">
        <f>X6769+(S6769*((U6769-INDEX('[1]Center of Mass'!$B$8:$M$105,MATCH(A6769,'[1]Center of Mass'!$B$8:$B$105,0),9))^2+(V6769-INDEX('[1]Center of Mass'!$B$8:$M$105,MATCH(A6769,'[1]Center of Mass'!$B$8:$B$105,0),10))^2))</f>
        <v>653.58315092359987</v>
      </c>
    </row>
    <row r="6770" spans="1:25">
      <c r="A6770" s="403" t="s">
        <v>15</v>
      </c>
      <c r="B6770" s="403" t="s">
        <v>871</v>
      </c>
      <c r="C6770" s="403" t="s">
        <v>343</v>
      </c>
      <c r="D6770" s="403" t="s">
        <v>344</v>
      </c>
      <c r="E6770" s="403" t="s">
        <v>1527</v>
      </c>
      <c r="F6770" s="403">
        <v>0</v>
      </c>
      <c r="O6770" s="403" t="s">
        <v>345</v>
      </c>
      <c r="R6770" s="403">
        <v>4</v>
      </c>
      <c r="S6770" s="403">
        <v>1.0915999999999999</v>
      </c>
      <c r="T6770" s="403">
        <v>4.1890000000000001</v>
      </c>
      <c r="U6770" s="403">
        <v>4.7629999999999999</v>
      </c>
      <c r="V6770" s="403">
        <v>27.800999999999998</v>
      </c>
      <c r="W6770" s="403">
        <v>-3</v>
      </c>
      <c r="X6770" s="404">
        <v>0.20049</v>
      </c>
      <c r="Y6770" s="403">
        <f>X6770+(S6770*((U6770-INDEX('[1]Center of Mass'!$B$8:$M$105,MATCH(A6770,'[1]Center of Mass'!$B$8:$B$105,0),9))^2+(V6770-INDEX('[1]Center of Mass'!$B$8:$M$105,MATCH(A6770,'[1]Center of Mass'!$B$8:$B$105,0),10))^2))</f>
        <v>616.06303049359997</v>
      </c>
    </row>
    <row r="6771" spans="1:25">
      <c r="A6771" s="403" t="s">
        <v>15</v>
      </c>
      <c r="B6771" s="403" t="s">
        <v>851</v>
      </c>
      <c r="C6771" s="403" t="s">
        <v>343</v>
      </c>
      <c r="D6771" s="403" t="s">
        <v>344</v>
      </c>
      <c r="E6771" s="403" t="s">
        <v>1527</v>
      </c>
      <c r="F6771" s="403">
        <v>0</v>
      </c>
      <c r="O6771" s="403" t="s">
        <v>345</v>
      </c>
      <c r="R6771" s="403">
        <v>4</v>
      </c>
      <c r="S6771" s="403">
        <v>1.0915999999999999</v>
      </c>
      <c r="T6771" s="403">
        <v>4.1890000000000001</v>
      </c>
      <c r="U6771" s="403">
        <v>5.7380000000000004</v>
      </c>
      <c r="V6771" s="403">
        <v>27.800999999999998</v>
      </c>
      <c r="W6771" s="403">
        <v>-3</v>
      </c>
      <c r="X6771" s="404">
        <v>0.20049</v>
      </c>
      <c r="Y6771" s="403">
        <f>X6771+(S6771*((U6771-INDEX('[1]Center of Mass'!$B$8:$M$105,MATCH(A6771,'[1]Center of Mass'!$B$8:$B$105,0),9))^2+(V6771-INDEX('[1]Center of Mass'!$B$8:$M$105,MATCH(A6771,'[1]Center of Mass'!$B$8:$B$105,0),10))^2))</f>
        <v>580.61831456359994</v>
      </c>
    </row>
    <row r="6772" spans="1:25">
      <c r="A6772" s="403" t="s">
        <v>15</v>
      </c>
      <c r="B6772" s="403" t="s">
        <v>578</v>
      </c>
      <c r="C6772" s="403" t="s">
        <v>343</v>
      </c>
      <c r="D6772" s="403" t="s">
        <v>344</v>
      </c>
      <c r="E6772" s="403" t="s">
        <v>1527</v>
      </c>
      <c r="F6772" s="403">
        <v>0</v>
      </c>
      <c r="O6772" s="403" t="s">
        <v>345</v>
      </c>
      <c r="R6772" s="403">
        <v>4</v>
      </c>
      <c r="S6772" s="403">
        <v>1.0915999999999999</v>
      </c>
      <c r="T6772" s="403">
        <v>4.1890000000000001</v>
      </c>
      <c r="U6772" s="403">
        <v>6.7130000000000001</v>
      </c>
      <c r="V6772" s="403">
        <v>27.800999999999998</v>
      </c>
      <c r="W6772" s="403">
        <v>-3</v>
      </c>
      <c r="X6772" s="404">
        <v>0.20049</v>
      </c>
      <c r="Y6772" s="403">
        <f>X6772+(S6772*((U6772-INDEX('[1]Center of Mass'!$B$8:$M$105,MATCH(A6772,'[1]Center of Mass'!$B$8:$B$105,0),9))^2+(V6772-INDEX('[1]Center of Mass'!$B$8:$M$105,MATCH(A6772,'[1]Center of Mass'!$B$8:$B$105,0),10))^2))</f>
        <v>547.2490031335999</v>
      </c>
    </row>
    <row r="6773" spans="1:25">
      <c r="A6773" s="403" t="s">
        <v>15</v>
      </c>
      <c r="B6773" s="403" t="s">
        <v>579</v>
      </c>
      <c r="C6773" s="403" t="s">
        <v>343</v>
      </c>
      <c r="D6773" s="403" t="s">
        <v>344</v>
      </c>
      <c r="E6773" s="403" t="s">
        <v>1527</v>
      </c>
      <c r="F6773" s="403">
        <v>0</v>
      </c>
      <c r="O6773" s="403" t="s">
        <v>345</v>
      </c>
      <c r="R6773" s="403">
        <v>4</v>
      </c>
      <c r="S6773" s="403">
        <v>1.7912999999999999</v>
      </c>
      <c r="T6773" s="403">
        <v>5.4390000000000001</v>
      </c>
      <c r="U6773" s="403">
        <v>8</v>
      </c>
      <c r="V6773" s="403">
        <v>27.800999999999998</v>
      </c>
      <c r="W6773" s="403">
        <v>-3</v>
      </c>
      <c r="X6773" s="404">
        <v>0.56923999999999997</v>
      </c>
      <c r="Y6773" s="403">
        <f>X6773+(S6773*((U6773-INDEX('[1]Center of Mass'!$B$8:$M$105,MATCH(A6773,'[1]Center of Mass'!$B$8:$B$105,0),9))^2+(V6773-INDEX('[1]Center of Mass'!$B$8:$M$105,MATCH(A6773,'[1]Center of Mass'!$B$8:$B$105,0),10))^2))</f>
        <v>831.20155062769993</v>
      </c>
    </row>
    <row r="6774" spans="1:25">
      <c r="A6774" s="403" t="s">
        <v>15</v>
      </c>
      <c r="B6774" s="403" t="s">
        <v>580</v>
      </c>
      <c r="C6774" s="403" t="s">
        <v>343</v>
      </c>
      <c r="D6774" s="403" t="s">
        <v>344</v>
      </c>
      <c r="E6774" s="403" t="s">
        <v>1527</v>
      </c>
      <c r="F6774" s="403">
        <v>0</v>
      </c>
      <c r="O6774" s="403" t="s">
        <v>345</v>
      </c>
      <c r="R6774" s="403">
        <v>4</v>
      </c>
      <c r="S6774" s="403">
        <v>0.78369999999999995</v>
      </c>
      <c r="T6774" s="403">
        <v>3.6389999999999998</v>
      </c>
      <c r="U6774" s="403">
        <v>9.15</v>
      </c>
      <c r="V6774" s="403">
        <v>27.800999999999998</v>
      </c>
      <c r="W6774" s="403">
        <v>-3</v>
      </c>
      <c r="X6774" s="404">
        <v>0.11386</v>
      </c>
      <c r="Y6774" s="403">
        <f>X6774+(S6774*((U6774-INDEX('[1]Center of Mass'!$B$8:$M$105,MATCH(A6774,'[1]Center of Mass'!$B$8:$B$105,0),9))^2+(V6774-INDEX('[1]Center of Mass'!$B$8:$M$105,MATCH(A6774,'[1]Center of Mass'!$B$8:$B$105,0),10))^2))</f>
        <v>339.49634327729996</v>
      </c>
    </row>
    <row r="6775" spans="1:25">
      <c r="A6775" s="403" t="s">
        <v>15</v>
      </c>
      <c r="B6775" s="403" t="s">
        <v>546</v>
      </c>
      <c r="C6775" s="403" t="s">
        <v>343</v>
      </c>
      <c r="D6775" s="403" t="s">
        <v>344</v>
      </c>
      <c r="E6775" s="403" t="s">
        <v>1527</v>
      </c>
      <c r="F6775" s="403">
        <v>0</v>
      </c>
      <c r="O6775" s="403" t="s">
        <v>345</v>
      </c>
      <c r="R6775" s="403">
        <v>4</v>
      </c>
      <c r="S6775" s="403">
        <v>1.4554</v>
      </c>
      <c r="T6775" s="403">
        <v>4.8390000000000004</v>
      </c>
      <c r="U6775" s="403">
        <v>10.15</v>
      </c>
      <c r="V6775" s="403">
        <v>27.800999999999998</v>
      </c>
      <c r="W6775" s="403">
        <v>-3</v>
      </c>
      <c r="X6775" s="404">
        <v>0.35698999999999997</v>
      </c>
      <c r="Y6775" s="403">
        <f>X6775+(S6775*((U6775-INDEX('[1]Center of Mass'!$B$8:$M$105,MATCH(A6775,'[1]Center of Mass'!$B$8:$B$105,0),9))^2+(V6775-INDEX('[1]Center of Mass'!$B$8:$M$105,MATCH(A6775,'[1]Center of Mass'!$B$8:$B$105,0),10))^2))</f>
        <v>594.95706370660002</v>
      </c>
    </row>
    <row r="6776" spans="1:25">
      <c r="A6776" s="403" t="s">
        <v>15</v>
      </c>
      <c r="B6776" s="403" t="s">
        <v>547</v>
      </c>
      <c r="C6776" s="403" t="s">
        <v>343</v>
      </c>
      <c r="D6776" s="403" t="s">
        <v>344</v>
      </c>
      <c r="E6776" s="403" t="s">
        <v>1527</v>
      </c>
      <c r="F6776" s="403">
        <v>0</v>
      </c>
      <c r="O6776" s="403" t="s">
        <v>345</v>
      </c>
      <c r="R6776" s="403">
        <v>4</v>
      </c>
      <c r="S6776" s="403">
        <v>1.0636000000000001</v>
      </c>
      <c r="T6776" s="403">
        <v>4.1390000000000002</v>
      </c>
      <c r="U6776" s="403">
        <v>11.275</v>
      </c>
      <c r="V6776" s="403">
        <v>27.800999999999998</v>
      </c>
      <c r="W6776" s="403">
        <v>-3</v>
      </c>
      <c r="X6776" s="404">
        <v>0.19108</v>
      </c>
      <c r="Y6776" s="403">
        <f>X6776+(S6776*((U6776-INDEX('[1]Center of Mass'!$B$8:$M$105,MATCH(A6776,'[1]Center of Mass'!$B$8:$B$105,0),9))^2+(V6776-INDEX('[1]Center of Mass'!$B$8:$M$105,MATCH(A6776,'[1]Center of Mass'!$B$8:$B$105,0),10))^2))</f>
        <v>407.94463939440004</v>
      </c>
    </row>
    <row r="6777" spans="1:25">
      <c r="A6777" s="403" t="s">
        <v>15</v>
      </c>
      <c r="B6777" s="403" t="s">
        <v>548</v>
      </c>
      <c r="C6777" s="403" t="s">
        <v>343</v>
      </c>
      <c r="D6777" s="403" t="s">
        <v>344</v>
      </c>
      <c r="E6777" s="403" t="s">
        <v>1527</v>
      </c>
      <c r="F6777" s="403">
        <v>0</v>
      </c>
      <c r="O6777" s="403" t="s">
        <v>345</v>
      </c>
      <c r="R6777" s="403">
        <v>4</v>
      </c>
      <c r="S6777" s="403">
        <v>1.0636000000000001</v>
      </c>
      <c r="T6777" s="403">
        <v>4.1390000000000002</v>
      </c>
      <c r="U6777" s="403">
        <v>12.225</v>
      </c>
      <c r="V6777" s="403">
        <v>27.800999999999998</v>
      </c>
      <c r="W6777" s="403">
        <v>-3</v>
      </c>
      <c r="X6777" s="404">
        <v>0.19108</v>
      </c>
      <c r="Y6777" s="403">
        <f>X6777+(S6777*((U6777-INDEX('[1]Center of Mass'!$B$8:$M$105,MATCH(A6777,'[1]Center of Mass'!$B$8:$B$105,0),9))^2+(V6777-INDEX('[1]Center of Mass'!$B$8:$M$105,MATCH(A6777,'[1]Center of Mass'!$B$8:$B$105,0),10))^2))</f>
        <v>387.42907171440004</v>
      </c>
    </row>
    <row r="6778" spans="1:25">
      <c r="A6778" s="403" t="s">
        <v>15</v>
      </c>
      <c r="B6778" s="403" t="s">
        <v>422</v>
      </c>
      <c r="C6778" s="403" t="s">
        <v>343</v>
      </c>
      <c r="D6778" s="403" t="s">
        <v>344</v>
      </c>
      <c r="E6778" s="403" t="s">
        <v>1527</v>
      </c>
      <c r="F6778" s="403">
        <v>0</v>
      </c>
      <c r="O6778" s="403" t="s">
        <v>345</v>
      </c>
      <c r="R6778" s="403">
        <v>4</v>
      </c>
      <c r="S6778" s="403">
        <v>0.52869999999999995</v>
      </c>
      <c r="T6778" s="403">
        <v>3.1869999999999998</v>
      </c>
      <c r="U6778" s="403">
        <v>-1.4370000000000001</v>
      </c>
      <c r="V6778" s="403">
        <v>28.937000000000001</v>
      </c>
      <c r="W6778" s="403">
        <v>-3</v>
      </c>
      <c r="X6778" s="404">
        <v>6.5063999999999997E-2</v>
      </c>
      <c r="Y6778" s="403">
        <f>X6778+(S6778*((U6778-INDEX('[1]Center of Mass'!$B$8:$M$105,MATCH(A6778,'[1]Center of Mass'!$B$8:$B$105,0),9))^2+(V6778-INDEX('[1]Center of Mass'!$B$8:$M$105,MATCH(A6778,'[1]Center of Mass'!$B$8:$B$105,0),10))^2))</f>
        <v>451.46937883340013</v>
      </c>
    </row>
    <row r="6779" spans="1:25">
      <c r="A6779" s="403" t="s">
        <v>15</v>
      </c>
      <c r="B6779" s="403" t="s">
        <v>423</v>
      </c>
      <c r="C6779" s="403" t="s">
        <v>343</v>
      </c>
      <c r="D6779" s="403" t="s">
        <v>344</v>
      </c>
      <c r="E6779" s="403" t="s">
        <v>1527</v>
      </c>
      <c r="F6779" s="403">
        <v>0</v>
      </c>
      <c r="O6779" s="403" t="s">
        <v>345</v>
      </c>
      <c r="R6779" s="403">
        <v>4</v>
      </c>
      <c r="S6779" s="403">
        <v>1.3434999999999999</v>
      </c>
      <c r="T6779" s="403">
        <v>4.6390000000000002</v>
      </c>
      <c r="U6779" s="403">
        <v>-0.6</v>
      </c>
      <c r="V6779" s="403">
        <v>28.920999999999999</v>
      </c>
      <c r="W6779" s="403">
        <v>-3</v>
      </c>
      <c r="X6779" s="404">
        <v>0.30154999999999998</v>
      </c>
      <c r="Y6779" s="403">
        <f>X6779+(S6779*((U6779-INDEX('[1]Center of Mass'!$B$8:$M$105,MATCH(A6779,'[1]Center of Mass'!$B$8:$B$105,0),9))^2+(V6779-INDEX('[1]Center of Mass'!$B$8:$M$105,MATCH(A6779,'[1]Center of Mass'!$B$8:$B$105,0),10))^2))</f>
        <v>1095.0783591615</v>
      </c>
    </row>
    <row r="6780" spans="1:25">
      <c r="A6780" s="403" t="s">
        <v>15</v>
      </c>
      <c r="B6780" s="403" t="s">
        <v>424</v>
      </c>
      <c r="C6780" s="403" t="s">
        <v>343</v>
      </c>
      <c r="D6780" s="403" t="s">
        <v>344</v>
      </c>
      <c r="E6780" s="403" t="s">
        <v>1527</v>
      </c>
      <c r="F6780" s="403">
        <v>0</v>
      </c>
      <c r="O6780" s="403" t="s">
        <v>345</v>
      </c>
      <c r="R6780" s="403">
        <v>4</v>
      </c>
      <c r="S6780" s="403">
        <v>1.2315</v>
      </c>
      <c r="T6780" s="403">
        <v>4.4390000000000001</v>
      </c>
      <c r="U6780" s="403">
        <v>0.55000000000000004</v>
      </c>
      <c r="V6780" s="403">
        <v>28.920999999999999</v>
      </c>
      <c r="W6780" s="403">
        <v>-3</v>
      </c>
      <c r="X6780" s="404">
        <v>0.25280999999999998</v>
      </c>
      <c r="Y6780" s="403">
        <f>X6780+(S6780*((U6780-INDEX('[1]Center of Mass'!$B$8:$M$105,MATCH(A6780,'[1]Center of Mass'!$B$8:$B$105,0),9))^2+(V6780-INDEX('[1]Center of Mass'!$B$8:$M$105,MATCH(A6780,'[1]Center of Mass'!$B$8:$B$105,0),10))^2))</f>
        <v>941.65713436349984</v>
      </c>
    </row>
    <row r="6781" spans="1:25">
      <c r="A6781" s="403" t="s">
        <v>15</v>
      </c>
      <c r="B6781" s="403" t="s">
        <v>425</v>
      </c>
      <c r="C6781" s="403" t="s">
        <v>343</v>
      </c>
      <c r="D6781" s="403" t="s">
        <v>344</v>
      </c>
      <c r="E6781" s="403" t="s">
        <v>1527</v>
      </c>
      <c r="F6781" s="403">
        <v>0</v>
      </c>
      <c r="O6781" s="403" t="s">
        <v>345</v>
      </c>
      <c r="R6781" s="403">
        <v>4</v>
      </c>
      <c r="S6781" s="403">
        <v>1.2315</v>
      </c>
      <c r="T6781" s="403">
        <v>4.4390000000000001</v>
      </c>
      <c r="U6781" s="403">
        <v>1.65</v>
      </c>
      <c r="V6781" s="403">
        <v>28.920999999999999</v>
      </c>
      <c r="W6781" s="403">
        <v>-3</v>
      </c>
      <c r="X6781" s="404">
        <v>0.25280999999999998</v>
      </c>
      <c r="Y6781" s="403">
        <f>X6781+(S6781*((U6781-INDEX('[1]Center of Mass'!$B$8:$M$105,MATCH(A6781,'[1]Center of Mass'!$B$8:$B$105,0),9))^2+(V6781-INDEX('[1]Center of Mass'!$B$8:$M$105,MATCH(A6781,'[1]Center of Mass'!$B$8:$B$105,0),10))^2))</f>
        <v>885.2982757635001</v>
      </c>
    </row>
    <row r="6782" spans="1:25">
      <c r="A6782" s="403" t="s">
        <v>15</v>
      </c>
      <c r="B6782" s="403" t="s">
        <v>426</v>
      </c>
      <c r="C6782" s="403" t="s">
        <v>343</v>
      </c>
      <c r="D6782" s="403" t="s">
        <v>344</v>
      </c>
      <c r="E6782" s="403" t="s">
        <v>1527</v>
      </c>
      <c r="F6782" s="403">
        <v>0</v>
      </c>
      <c r="O6782" s="403" t="s">
        <v>345</v>
      </c>
      <c r="R6782" s="403">
        <v>4</v>
      </c>
      <c r="S6782" s="403">
        <v>1.2315</v>
      </c>
      <c r="T6782" s="403">
        <v>4.4390000000000001</v>
      </c>
      <c r="U6782" s="403">
        <v>2.75</v>
      </c>
      <c r="V6782" s="403">
        <v>28.920999999999999</v>
      </c>
      <c r="W6782" s="403">
        <v>-3</v>
      </c>
      <c r="X6782" s="404">
        <v>0.25280999999999998</v>
      </c>
      <c r="Y6782" s="403">
        <f>X6782+(S6782*((U6782-INDEX('[1]Center of Mass'!$B$8:$M$105,MATCH(A6782,'[1]Center of Mass'!$B$8:$B$105,0),9))^2+(V6782-INDEX('[1]Center of Mass'!$B$8:$M$105,MATCH(A6782,'[1]Center of Mass'!$B$8:$B$105,0),10))^2))</f>
        <v>831.91964716349992</v>
      </c>
    </row>
    <row r="6783" spans="1:25">
      <c r="A6783" s="403" t="s">
        <v>15</v>
      </c>
      <c r="B6783" s="403" t="s">
        <v>427</v>
      </c>
      <c r="C6783" s="403" t="s">
        <v>343</v>
      </c>
      <c r="D6783" s="403" t="s">
        <v>344</v>
      </c>
      <c r="E6783" s="403" t="s">
        <v>1527</v>
      </c>
      <c r="F6783" s="403">
        <v>0</v>
      </c>
      <c r="O6783" s="403" t="s">
        <v>345</v>
      </c>
      <c r="R6783" s="403">
        <v>4</v>
      </c>
      <c r="S6783" s="403">
        <v>1.0915999999999999</v>
      </c>
      <c r="T6783" s="403">
        <v>4.1890000000000001</v>
      </c>
      <c r="U6783" s="403">
        <v>3.7879999999999998</v>
      </c>
      <c r="V6783" s="403">
        <v>28.920999999999999</v>
      </c>
      <c r="W6783" s="403">
        <v>-3</v>
      </c>
      <c r="X6783" s="404">
        <v>0.20049</v>
      </c>
      <c r="Y6783" s="403">
        <f>X6783+(S6783*((U6783-INDEX('[1]Center of Mass'!$B$8:$M$105,MATCH(A6783,'[1]Center of Mass'!$B$8:$B$105,0),9))^2+(V6783-INDEX('[1]Center of Mass'!$B$8:$M$105,MATCH(A6783,'[1]Center of Mass'!$B$8:$B$105,0),10))^2))</f>
        <v>695.16350484359987</v>
      </c>
    </row>
    <row r="6784" spans="1:25">
      <c r="A6784" s="403" t="s">
        <v>15</v>
      </c>
      <c r="B6784" s="403" t="s">
        <v>428</v>
      </c>
      <c r="C6784" s="403" t="s">
        <v>343</v>
      </c>
      <c r="D6784" s="403" t="s">
        <v>344</v>
      </c>
      <c r="E6784" s="403" t="s">
        <v>1527</v>
      </c>
      <c r="F6784" s="403">
        <v>0</v>
      </c>
      <c r="O6784" s="403" t="s">
        <v>345</v>
      </c>
      <c r="R6784" s="403">
        <v>4</v>
      </c>
      <c r="S6784" s="403">
        <v>1.0915999999999999</v>
      </c>
      <c r="T6784" s="403">
        <v>4.1890000000000001</v>
      </c>
      <c r="U6784" s="403">
        <v>4.7629999999999999</v>
      </c>
      <c r="V6784" s="403">
        <v>28.920999999999999</v>
      </c>
      <c r="W6784" s="403">
        <v>-3</v>
      </c>
      <c r="X6784" s="404">
        <v>0.20049</v>
      </c>
      <c r="Y6784" s="403">
        <f>X6784+(S6784*((U6784-INDEX('[1]Center of Mass'!$B$8:$M$105,MATCH(A6784,'[1]Center of Mass'!$B$8:$B$105,0),9))^2+(V6784-INDEX('[1]Center of Mass'!$B$8:$M$105,MATCH(A6784,'[1]Center of Mass'!$B$8:$B$105,0),10))^2))</f>
        <v>657.64338441359996</v>
      </c>
    </row>
    <row r="6785" spans="1:25">
      <c r="A6785" s="403" t="s">
        <v>15</v>
      </c>
      <c r="B6785" s="403" t="s">
        <v>457</v>
      </c>
      <c r="C6785" s="403" t="s">
        <v>343</v>
      </c>
      <c r="D6785" s="403" t="s">
        <v>344</v>
      </c>
      <c r="E6785" s="403" t="s">
        <v>1527</v>
      </c>
      <c r="F6785" s="403">
        <v>0</v>
      </c>
      <c r="O6785" s="403" t="s">
        <v>345</v>
      </c>
      <c r="R6785" s="403">
        <v>4</v>
      </c>
      <c r="S6785" s="403">
        <v>1.0915999999999999</v>
      </c>
      <c r="T6785" s="403">
        <v>4.1890000000000001</v>
      </c>
      <c r="U6785" s="403">
        <v>5.7380000000000004</v>
      </c>
      <c r="V6785" s="403">
        <v>28.920999999999999</v>
      </c>
      <c r="W6785" s="403">
        <v>-3</v>
      </c>
      <c r="X6785" s="404">
        <v>0.20049</v>
      </c>
      <c r="Y6785" s="403">
        <f>X6785+(S6785*((U6785-INDEX('[1]Center of Mass'!$B$8:$M$105,MATCH(A6785,'[1]Center of Mass'!$B$8:$B$105,0),9))^2+(V6785-INDEX('[1]Center of Mass'!$B$8:$M$105,MATCH(A6785,'[1]Center of Mass'!$B$8:$B$105,0),10))^2))</f>
        <v>622.19866848359993</v>
      </c>
    </row>
    <row r="6786" spans="1:25">
      <c r="A6786" s="403" t="s">
        <v>15</v>
      </c>
      <c r="B6786" s="403" t="s">
        <v>429</v>
      </c>
      <c r="C6786" s="403" t="s">
        <v>343</v>
      </c>
      <c r="D6786" s="403" t="s">
        <v>344</v>
      </c>
      <c r="E6786" s="403" t="s">
        <v>1527</v>
      </c>
      <c r="F6786" s="403">
        <v>0</v>
      </c>
      <c r="O6786" s="403" t="s">
        <v>345</v>
      </c>
      <c r="R6786" s="403">
        <v>4</v>
      </c>
      <c r="S6786" s="403">
        <v>1.0915999999999999</v>
      </c>
      <c r="T6786" s="403">
        <v>4.1890000000000001</v>
      </c>
      <c r="U6786" s="403">
        <v>6.7130000000000001</v>
      </c>
      <c r="V6786" s="403">
        <v>28.920999999999999</v>
      </c>
      <c r="W6786" s="403">
        <v>-3</v>
      </c>
      <c r="X6786" s="404">
        <v>0.20049</v>
      </c>
      <c r="Y6786" s="403">
        <f>X6786+(S6786*((U6786-INDEX('[1]Center of Mass'!$B$8:$M$105,MATCH(A6786,'[1]Center of Mass'!$B$8:$B$105,0),9))^2+(V6786-INDEX('[1]Center of Mass'!$B$8:$M$105,MATCH(A6786,'[1]Center of Mass'!$B$8:$B$105,0),10))^2))</f>
        <v>588.82935705359978</v>
      </c>
    </row>
    <row r="6787" spans="1:25">
      <c r="A6787" s="403" t="s">
        <v>15</v>
      </c>
      <c r="B6787" s="403" t="s">
        <v>909</v>
      </c>
      <c r="C6787" s="403" t="s">
        <v>343</v>
      </c>
      <c r="D6787" s="403" t="s">
        <v>344</v>
      </c>
      <c r="E6787" s="403" t="s">
        <v>1527</v>
      </c>
      <c r="F6787" s="403">
        <v>0</v>
      </c>
      <c r="O6787" s="403" t="s">
        <v>345</v>
      </c>
      <c r="R6787" s="403">
        <v>4</v>
      </c>
      <c r="S6787" s="403">
        <v>1.7912999999999999</v>
      </c>
      <c r="T6787" s="403">
        <v>5.4390000000000001</v>
      </c>
      <c r="U6787" s="403">
        <v>8</v>
      </c>
      <c r="V6787" s="403">
        <v>28.920999999999999</v>
      </c>
      <c r="W6787" s="403">
        <v>-3</v>
      </c>
      <c r="X6787" s="404">
        <v>0.56923999999999997</v>
      </c>
      <c r="Y6787" s="403">
        <f>X6787+(S6787*((U6787-INDEX('[1]Center of Mass'!$B$8:$M$105,MATCH(A6787,'[1]Center of Mass'!$B$8:$B$105,0),9))^2+(V6787-INDEX('[1]Center of Mass'!$B$8:$M$105,MATCH(A6787,'[1]Center of Mass'!$B$8:$B$105,0),10))^2))</f>
        <v>899.43431718769989</v>
      </c>
    </row>
    <row r="6788" spans="1:25">
      <c r="A6788" s="403" t="s">
        <v>15</v>
      </c>
      <c r="B6788" s="403" t="s">
        <v>430</v>
      </c>
      <c r="C6788" s="403" t="s">
        <v>343</v>
      </c>
      <c r="D6788" s="403" t="s">
        <v>344</v>
      </c>
      <c r="E6788" s="403" t="s">
        <v>1527</v>
      </c>
      <c r="F6788" s="403">
        <v>0</v>
      </c>
      <c r="O6788" s="403" t="s">
        <v>345</v>
      </c>
      <c r="R6788" s="403">
        <v>4</v>
      </c>
      <c r="S6788" s="403">
        <v>0.78369999999999995</v>
      </c>
      <c r="T6788" s="403">
        <v>3.6389999999999998</v>
      </c>
      <c r="U6788" s="403">
        <v>9.15</v>
      </c>
      <c r="V6788" s="403">
        <v>28.920999999999999</v>
      </c>
      <c r="W6788" s="403">
        <v>-3</v>
      </c>
      <c r="X6788" s="404">
        <v>0.11386</v>
      </c>
      <c r="Y6788" s="403">
        <f>X6788+(S6788*((U6788-INDEX('[1]Center of Mass'!$B$8:$M$105,MATCH(A6788,'[1]Center of Mass'!$B$8:$B$105,0),9))^2+(V6788-INDEX('[1]Center of Mass'!$B$8:$M$105,MATCH(A6788,'[1]Center of Mass'!$B$8:$B$105,0),10))^2))</f>
        <v>369.34841671729993</v>
      </c>
    </row>
    <row r="6789" spans="1:25">
      <c r="A6789" s="403" t="s">
        <v>15</v>
      </c>
      <c r="B6789" s="403" t="s">
        <v>910</v>
      </c>
      <c r="C6789" s="403" t="s">
        <v>343</v>
      </c>
      <c r="D6789" s="403" t="s">
        <v>344</v>
      </c>
      <c r="E6789" s="403" t="s">
        <v>1527</v>
      </c>
      <c r="F6789" s="403">
        <v>0</v>
      </c>
      <c r="O6789" s="403" t="s">
        <v>345</v>
      </c>
      <c r="R6789" s="403">
        <v>4</v>
      </c>
      <c r="S6789" s="403">
        <v>1.4554</v>
      </c>
      <c r="T6789" s="403">
        <v>4.8390000000000004</v>
      </c>
      <c r="U6789" s="403">
        <v>10.15</v>
      </c>
      <c r="V6789" s="403">
        <v>28.920999999999999</v>
      </c>
      <c r="W6789" s="403">
        <v>-3</v>
      </c>
      <c r="X6789" s="404">
        <v>0.35698999999999997</v>
      </c>
      <c r="Y6789" s="403">
        <f>X6789+(S6789*((U6789-INDEX('[1]Center of Mass'!$B$8:$M$105,MATCH(A6789,'[1]Center of Mass'!$B$8:$B$105,0),9))^2+(V6789-INDEX('[1]Center of Mass'!$B$8:$M$105,MATCH(A6789,'[1]Center of Mass'!$B$8:$B$105,0),10))^2))</f>
        <v>650.3949961866</v>
      </c>
    </row>
    <row r="6790" spans="1:25">
      <c r="A6790" s="403" t="s">
        <v>15</v>
      </c>
      <c r="B6790" s="403" t="s">
        <v>431</v>
      </c>
      <c r="C6790" s="403" t="s">
        <v>343</v>
      </c>
      <c r="D6790" s="403" t="s">
        <v>344</v>
      </c>
      <c r="E6790" s="403" t="s">
        <v>1527</v>
      </c>
      <c r="F6790" s="403">
        <v>0</v>
      </c>
      <c r="O6790" s="403" t="s">
        <v>345</v>
      </c>
      <c r="R6790" s="403">
        <v>4</v>
      </c>
      <c r="S6790" s="403">
        <v>1.0636000000000001</v>
      </c>
      <c r="T6790" s="403">
        <v>4.1390000000000002</v>
      </c>
      <c r="U6790" s="403">
        <v>11.275</v>
      </c>
      <c r="V6790" s="403">
        <v>28.920999999999999</v>
      </c>
      <c r="W6790" s="403">
        <v>-3</v>
      </c>
      <c r="X6790" s="404">
        <v>0.19108</v>
      </c>
      <c r="Y6790" s="403">
        <f>X6790+(S6790*((U6790-INDEX('[1]Center of Mass'!$B$8:$M$105,MATCH(A6790,'[1]Center of Mass'!$B$8:$B$105,0),9))^2+(V6790-INDEX('[1]Center of Mass'!$B$8:$M$105,MATCH(A6790,'[1]Center of Mass'!$B$8:$B$105,0),10))^2))</f>
        <v>448.45843971440001</v>
      </c>
    </row>
    <row r="6791" spans="1:25">
      <c r="A6791" s="403" t="s">
        <v>15</v>
      </c>
      <c r="B6791" s="403" t="s">
        <v>911</v>
      </c>
      <c r="C6791" s="403" t="s">
        <v>343</v>
      </c>
      <c r="D6791" s="403" t="s">
        <v>344</v>
      </c>
      <c r="E6791" s="403" t="s">
        <v>1527</v>
      </c>
      <c r="F6791" s="403">
        <v>0</v>
      </c>
      <c r="O6791" s="403" t="s">
        <v>345</v>
      </c>
      <c r="R6791" s="403">
        <v>4</v>
      </c>
      <c r="S6791" s="403">
        <v>1.0636000000000001</v>
      </c>
      <c r="T6791" s="403">
        <v>4.1390000000000002</v>
      </c>
      <c r="U6791" s="403">
        <v>12.225</v>
      </c>
      <c r="V6791" s="403">
        <v>28.920999999999999</v>
      </c>
      <c r="W6791" s="403">
        <v>-3</v>
      </c>
      <c r="X6791" s="404">
        <v>0.19108</v>
      </c>
      <c r="Y6791" s="403">
        <f>X6791+(S6791*((U6791-INDEX('[1]Center of Mass'!$B$8:$M$105,MATCH(A6791,'[1]Center of Mass'!$B$8:$B$105,0),9))^2+(V6791-INDEX('[1]Center of Mass'!$B$8:$M$105,MATCH(A6791,'[1]Center of Mass'!$B$8:$B$105,0),10))^2))</f>
        <v>427.94287203440001</v>
      </c>
    </row>
    <row r="6792" spans="1:25">
      <c r="A6792" s="403" t="s">
        <v>15</v>
      </c>
      <c r="B6792" s="403" t="s">
        <v>852</v>
      </c>
      <c r="C6792" s="403" t="s">
        <v>343</v>
      </c>
      <c r="D6792" s="403" t="s">
        <v>344</v>
      </c>
      <c r="E6792" s="403" t="s">
        <v>1527</v>
      </c>
      <c r="F6792" s="403">
        <v>0</v>
      </c>
      <c r="O6792" s="403" t="s">
        <v>345</v>
      </c>
      <c r="R6792" s="403">
        <v>4</v>
      </c>
      <c r="S6792" s="403">
        <v>0.62150000000000005</v>
      </c>
      <c r="T6792" s="403">
        <v>3.3519999999999999</v>
      </c>
      <c r="U6792" s="403">
        <v>-1.478</v>
      </c>
      <c r="V6792" s="403">
        <v>30.053999999999998</v>
      </c>
      <c r="W6792" s="403">
        <v>-3</v>
      </c>
      <c r="X6792" s="404">
        <v>8.0930000000000002E-2</v>
      </c>
      <c r="Y6792" s="403">
        <f>X6792+(S6792*((U6792-INDEX('[1]Center of Mass'!$B$8:$M$105,MATCH(A6792,'[1]Center of Mass'!$B$8:$B$105,0),9))^2+(V6792-INDEX('[1]Center of Mass'!$B$8:$M$105,MATCH(A6792,'[1]Center of Mass'!$B$8:$B$105,0),10))^2))</f>
        <v>557.09384388600006</v>
      </c>
    </row>
    <row r="6793" spans="1:25">
      <c r="A6793" s="403" t="s">
        <v>15</v>
      </c>
      <c r="B6793" s="403" t="s">
        <v>435</v>
      </c>
      <c r="C6793" s="403" t="s">
        <v>343</v>
      </c>
      <c r="D6793" s="403" t="s">
        <v>344</v>
      </c>
      <c r="E6793" s="403" t="s">
        <v>1527</v>
      </c>
      <c r="F6793" s="403">
        <v>0</v>
      </c>
      <c r="O6793" s="403" t="s">
        <v>345</v>
      </c>
      <c r="R6793" s="403">
        <v>4</v>
      </c>
      <c r="S6793" s="403">
        <v>1.3434999999999999</v>
      </c>
      <c r="T6793" s="403">
        <v>4.6390000000000002</v>
      </c>
      <c r="U6793" s="403">
        <v>-0.6</v>
      </c>
      <c r="V6793" s="403">
        <v>30.04</v>
      </c>
      <c r="W6793" s="403">
        <v>-3</v>
      </c>
      <c r="X6793" s="404">
        <v>0.30154999999999998</v>
      </c>
      <c r="Y6793" s="403">
        <f>X6793+(S6793*((U6793-INDEX('[1]Center of Mass'!$B$8:$M$105,MATCH(A6793,'[1]Center of Mass'!$B$8:$B$105,0),9))^2+(V6793-INDEX('[1]Center of Mass'!$B$8:$M$105,MATCH(A6793,'[1]Center of Mass'!$B$8:$B$105,0),10))^2))</f>
        <v>1149.5742539099999</v>
      </c>
    </row>
    <row r="6794" spans="1:25">
      <c r="A6794" s="403" t="s">
        <v>15</v>
      </c>
      <c r="B6794" s="403" t="s">
        <v>436</v>
      </c>
      <c r="C6794" s="403" t="s">
        <v>343</v>
      </c>
      <c r="D6794" s="403" t="s">
        <v>344</v>
      </c>
      <c r="E6794" s="403" t="s">
        <v>1527</v>
      </c>
      <c r="F6794" s="403">
        <v>0</v>
      </c>
      <c r="O6794" s="403" t="s">
        <v>345</v>
      </c>
      <c r="R6794" s="403">
        <v>4</v>
      </c>
      <c r="S6794" s="403">
        <v>1.2315</v>
      </c>
      <c r="T6794" s="403">
        <v>4.4390000000000001</v>
      </c>
      <c r="U6794" s="403">
        <v>0.55000000000000004</v>
      </c>
      <c r="V6794" s="403">
        <v>30.04</v>
      </c>
      <c r="W6794" s="403">
        <v>-3</v>
      </c>
      <c r="X6794" s="404">
        <v>0.25280999999999998</v>
      </c>
      <c r="Y6794" s="403">
        <f>X6794+(S6794*((U6794-INDEX('[1]Center of Mass'!$B$8:$M$105,MATCH(A6794,'[1]Center of Mass'!$B$8:$B$105,0),9))^2+(V6794-INDEX('[1]Center of Mass'!$B$8:$M$105,MATCH(A6794,'[1]Center of Mass'!$B$8:$B$105,0),10))^2))</f>
        <v>991.61001443999987</v>
      </c>
    </row>
    <row r="6795" spans="1:25">
      <c r="A6795" s="403" t="s">
        <v>15</v>
      </c>
      <c r="B6795" s="403" t="s">
        <v>552</v>
      </c>
      <c r="C6795" s="403" t="s">
        <v>343</v>
      </c>
      <c r="D6795" s="403" t="s">
        <v>344</v>
      </c>
      <c r="E6795" s="403" t="s">
        <v>1527</v>
      </c>
      <c r="F6795" s="403">
        <v>0</v>
      </c>
      <c r="O6795" s="403" t="s">
        <v>345</v>
      </c>
      <c r="R6795" s="403">
        <v>4</v>
      </c>
      <c r="S6795" s="403">
        <v>1.2315</v>
      </c>
      <c r="T6795" s="403">
        <v>4.4390000000000001</v>
      </c>
      <c r="U6795" s="403">
        <v>1.65</v>
      </c>
      <c r="V6795" s="403">
        <v>30.04</v>
      </c>
      <c r="W6795" s="403">
        <v>-3</v>
      </c>
      <c r="X6795" s="404">
        <v>0.25280999999999998</v>
      </c>
      <c r="Y6795" s="403">
        <f>X6795+(S6795*((U6795-INDEX('[1]Center of Mass'!$B$8:$M$105,MATCH(A6795,'[1]Center of Mass'!$B$8:$B$105,0),9))^2+(V6795-INDEX('[1]Center of Mass'!$B$8:$M$105,MATCH(A6795,'[1]Center of Mass'!$B$8:$B$105,0),10))^2))</f>
        <v>935.25115584000002</v>
      </c>
    </row>
    <row r="6796" spans="1:25">
      <c r="A6796" s="403" t="s">
        <v>15</v>
      </c>
      <c r="B6796" s="403" t="s">
        <v>437</v>
      </c>
      <c r="C6796" s="403" t="s">
        <v>343</v>
      </c>
      <c r="D6796" s="403" t="s">
        <v>344</v>
      </c>
      <c r="E6796" s="403" t="s">
        <v>1527</v>
      </c>
      <c r="F6796" s="403">
        <v>0</v>
      </c>
      <c r="O6796" s="403" t="s">
        <v>345</v>
      </c>
      <c r="R6796" s="403">
        <v>4</v>
      </c>
      <c r="S6796" s="403">
        <v>1.2315</v>
      </c>
      <c r="T6796" s="403">
        <v>4.4390000000000001</v>
      </c>
      <c r="U6796" s="403">
        <v>2.75</v>
      </c>
      <c r="V6796" s="403">
        <v>30.04</v>
      </c>
      <c r="W6796" s="403">
        <v>-3</v>
      </c>
      <c r="X6796" s="404">
        <v>0.25280999999999998</v>
      </c>
      <c r="Y6796" s="403">
        <f>X6796+(S6796*((U6796-INDEX('[1]Center of Mass'!$B$8:$M$105,MATCH(A6796,'[1]Center of Mass'!$B$8:$B$105,0),9))^2+(V6796-INDEX('[1]Center of Mass'!$B$8:$M$105,MATCH(A6796,'[1]Center of Mass'!$B$8:$B$105,0),10))^2))</f>
        <v>881.87252723999995</v>
      </c>
    </row>
    <row r="6797" spans="1:25">
      <c r="A6797" s="403" t="s">
        <v>15</v>
      </c>
      <c r="B6797" s="403" t="s">
        <v>553</v>
      </c>
      <c r="C6797" s="403" t="s">
        <v>343</v>
      </c>
      <c r="D6797" s="403" t="s">
        <v>344</v>
      </c>
      <c r="E6797" s="403" t="s">
        <v>1527</v>
      </c>
      <c r="F6797" s="403">
        <v>0</v>
      </c>
      <c r="O6797" s="403" t="s">
        <v>345</v>
      </c>
      <c r="R6797" s="403">
        <v>4</v>
      </c>
      <c r="S6797" s="403">
        <v>1.0915999999999999</v>
      </c>
      <c r="T6797" s="403">
        <v>4.1890000000000001</v>
      </c>
      <c r="U6797" s="403">
        <v>3.7879999999999998</v>
      </c>
      <c r="V6797" s="403">
        <v>30.04</v>
      </c>
      <c r="W6797" s="403">
        <v>-3</v>
      </c>
      <c r="X6797" s="404">
        <v>0.20049</v>
      </c>
      <c r="Y6797" s="403">
        <f>X6797+(S6797*((U6797-INDEX('[1]Center of Mass'!$B$8:$M$105,MATCH(A6797,'[1]Center of Mass'!$B$8:$B$105,0),9))^2+(V6797-INDEX('[1]Center of Mass'!$B$8:$M$105,MATCH(A6797,'[1]Center of Mass'!$B$8:$B$105,0),10))^2))</f>
        <v>739.44167284319985</v>
      </c>
    </row>
    <row r="6798" spans="1:25">
      <c r="A6798" s="403" t="s">
        <v>15</v>
      </c>
      <c r="B6798" s="403" t="s">
        <v>554</v>
      </c>
      <c r="C6798" s="403" t="s">
        <v>343</v>
      </c>
      <c r="D6798" s="403" t="s">
        <v>344</v>
      </c>
      <c r="E6798" s="403" t="s">
        <v>1527</v>
      </c>
      <c r="F6798" s="403">
        <v>0</v>
      </c>
      <c r="O6798" s="403" t="s">
        <v>345</v>
      </c>
      <c r="R6798" s="403">
        <v>4</v>
      </c>
      <c r="S6798" s="403">
        <v>1.0915999999999999</v>
      </c>
      <c r="T6798" s="403">
        <v>4.1890000000000001</v>
      </c>
      <c r="U6798" s="403">
        <v>4.7629999999999999</v>
      </c>
      <c r="V6798" s="403">
        <v>30.04</v>
      </c>
      <c r="W6798" s="403">
        <v>-3</v>
      </c>
      <c r="X6798" s="404">
        <v>0.20049</v>
      </c>
      <c r="Y6798" s="403">
        <f>X6798+(S6798*((U6798-INDEX('[1]Center of Mass'!$B$8:$M$105,MATCH(A6798,'[1]Center of Mass'!$B$8:$B$105,0),9))^2+(V6798-INDEX('[1]Center of Mass'!$B$8:$M$105,MATCH(A6798,'[1]Center of Mass'!$B$8:$B$105,0),10))^2))</f>
        <v>701.92155241319983</v>
      </c>
    </row>
    <row r="6799" spans="1:25">
      <c r="A6799" s="403" t="s">
        <v>15</v>
      </c>
      <c r="B6799" s="403" t="s">
        <v>555</v>
      </c>
      <c r="C6799" s="403" t="s">
        <v>343</v>
      </c>
      <c r="D6799" s="403" t="s">
        <v>344</v>
      </c>
      <c r="E6799" s="403" t="s">
        <v>1527</v>
      </c>
      <c r="F6799" s="403">
        <v>0</v>
      </c>
      <c r="O6799" s="403" t="s">
        <v>345</v>
      </c>
      <c r="R6799" s="403">
        <v>4</v>
      </c>
      <c r="S6799" s="403">
        <v>1.0915999999999999</v>
      </c>
      <c r="T6799" s="403">
        <v>4.1890000000000001</v>
      </c>
      <c r="U6799" s="403">
        <v>5.7380000000000004</v>
      </c>
      <c r="V6799" s="403">
        <v>30.04</v>
      </c>
      <c r="W6799" s="403">
        <v>-3</v>
      </c>
      <c r="X6799" s="404">
        <v>0.20049</v>
      </c>
      <c r="Y6799" s="403">
        <f>X6799+(S6799*((U6799-INDEX('[1]Center of Mass'!$B$8:$M$105,MATCH(A6799,'[1]Center of Mass'!$B$8:$B$105,0),9))^2+(V6799-INDEX('[1]Center of Mass'!$B$8:$M$105,MATCH(A6799,'[1]Center of Mass'!$B$8:$B$105,0),10))^2))</f>
        <v>666.4768364831998</v>
      </c>
    </row>
    <row r="6800" spans="1:25">
      <c r="A6800" s="403" t="s">
        <v>15</v>
      </c>
      <c r="B6800" s="403" t="s">
        <v>556</v>
      </c>
      <c r="C6800" s="403" t="s">
        <v>343</v>
      </c>
      <c r="D6800" s="403" t="s">
        <v>344</v>
      </c>
      <c r="E6800" s="403" t="s">
        <v>1527</v>
      </c>
      <c r="F6800" s="403">
        <v>0</v>
      </c>
      <c r="O6800" s="403" t="s">
        <v>345</v>
      </c>
      <c r="R6800" s="403">
        <v>4</v>
      </c>
      <c r="S6800" s="403">
        <v>1.0915999999999999</v>
      </c>
      <c r="T6800" s="403">
        <v>4.1890000000000001</v>
      </c>
      <c r="U6800" s="403">
        <v>6.7130000000000001</v>
      </c>
      <c r="V6800" s="403">
        <v>30.04</v>
      </c>
      <c r="W6800" s="403">
        <v>-3</v>
      </c>
      <c r="X6800" s="404">
        <v>0.20049</v>
      </c>
      <c r="Y6800" s="403">
        <f>X6800+(S6800*((U6800-INDEX('[1]Center of Mass'!$B$8:$M$105,MATCH(A6800,'[1]Center of Mass'!$B$8:$B$105,0),9))^2+(V6800-INDEX('[1]Center of Mass'!$B$8:$M$105,MATCH(A6800,'[1]Center of Mass'!$B$8:$B$105,0),10))^2))</f>
        <v>633.10752505319977</v>
      </c>
    </row>
    <row r="6801" spans="1:25">
      <c r="A6801" s="403" t="s">
        <v>15</v>
      </c>
      <c r="B6801" s="403" t="s">
        <v>557</v>
      </c>
      <c r="C6801" s="403" t="s">
        <v>343</v>
      </c>
      <c r="D6801" s="403" t="s">
        <v>344</v>
      </c>
      <c r="E6801" s="403" t="s">
        <v>1527</v>
      </c>
      <c r="F6801" s="403">
        <v>0</v>
      </c>
      <c r="O6801" s="403" t="s">
        <v>345</v>
      </c>
      <c r="R6801" s="403">
        <v>4</v>
      </c>
      <c r="S6801" s="403">
        <v>1.7912999999999999</v>
      </c>
      <c r="T6801" s="403">
        <v>5.4390000000000001</v>
      </c>
      <c r="U6801" s="403">
        <v>8</v>
      </c>
      <c r="V6801" s="403">
        <v>30.04</v>
      </c>
      <c r="W6801" s="403">
        <v>-3</v>
      </c>
      <c r="X6801" s="404">
        <v>0.56923999999999997</v>
      </c>
      <c r="Y6801" s="403">
        <f>X6801+(S6801*((U6801-INDEX('[1]Center of Mass'!$B$8:$M$105,MATCH(A6801,'[1]Center of Mass'!$B$8:$B$105,0),9))^2+(V6801-INDEX('[1]Center of Mass'!$B$8:$M$105,MATCH(A6801,'[1]Center of Mass'!$B$8:$B$105,0),10))^2))</f>
        <v>972.09415809799987</v>
      </c>
    </row>
    <row r="6802" spans="1:25">
      <c r="A6802" s="403" t="s">
        <v>15</v>
      </c>
      <c r="B6802" s="403" t="s">
        <v>581</v>
      </c>
      <c r="C6802" s="403" t="s">
        <v>343</v>
      </c>
      <c r="D6802" s="403" t="s">
        <v>344</v>
      </c>
      <c r="E6802" s="403" t="s">
        <v>1527</v>
      </c>
      <c r="F6802" s="403">
        <v>0</v>
      </c>
      <c r="O6802" s="403" t="s">
        <v>345</v>
      </c>
      <c r="R6802" s="403">
        <v>4</v>
      </c>
      <c r="S6802" s="403">
        <v>0.78369999999999995</v>
      </c>
      <c r="T6802" s="403">
        <v>3.6389999999999998</v>
      </c>
      <c r="U6802" s="403">
        <v>9.15</v>
      </c>
      <c r="V6802" s="403">
        <v>30.04</v>
      </c>
      <c r="W6802" s="403">
        <v>-3</v>
      </c>
      <c r="X6802" s="404">
        <v>0.11386</v>
      </c>
      <c r="Y6802" s="403">
        <f>X6802+(S6802*((U6802-INDEX('[1]Center of Mass'!$B$8:$M$105,MATCH(A6802,'[1]Center of Mass'!$B$8:$B$105,0),9))^2+(V6802-INDEX('[1]Center of Mass'!$B$8:$M$105,MATCH(A6802,'[1]Center of Mass'!$B$8:$B$105,0),10))^2))</f>
        <v>401.13735063199988</v>
      </c>
    </row>
    <row r="6803" spans="1:25">
      <c r="A6803" s="403" t="s">
        <v>15</v>
      </c>
      <c r="B6803" s="403" t="s">
        <v>582</v>
      </c>
      <c r="C6803" s="403" t="s">
        <v>343</v>
      </c>
      <c r="D6803" s="403" t="s">
        <v>344</v>
      </c>
      <c r="E6803" s="403" t="s">
        <v>1527</v>
      </c>
      <c r="F6803" s="403">
        <v>0</v>
      </c>
      <c r="O6803" s="403" t="s">
        <v>345</v>
      </c>
      <c r="R6803" s="403">
        <v>4</v>
      </c>
      <c r="S6803" s="403">
        <v>1.4554</v>
      </c>
      <c r="T6803" s="403">
        <v>4.8390000000000004</v>
      </c>
      <c r="U6803" s="403">
        <v>10.15</v>
      </c>
      <c r="V6803" s="403">
        <v>30.04</v>
      </c>
      <c r="W6803" s="403">
        <v>-3</v>
      </c>
      <c r="X6803" s="404">
        <v>0.35698999999999997</v>
      </c>
      <c r="Y6803" s="403">
        <f>X6803+(S6803*((U6803-INDEX('[1]Center of Mass'!$B$8:$M$105,MATCH(A6803,'[1]Center of Mass'!$B$8:$B$105,0),9))^2+(V6803-INDEX('[1]Center of Mass'!$B$8:$M$105,MATCH(A6803,'[1]Center of Mass'!$B$8:$B$105,0),10))^2))</f>
        <v>709.42984934399988</v>
      </c>
    </row>
    <row r="6804" spans="1:25">
      <c r="A6804" s="403" t="s">
        <v>15</v>
      </c>
      <c r="B6804" s="403" t="s">
        <v>583</v>
      </c>
      <c r="C6804" s="403" t="s">
        <v>343</v>
      </c>
      <c r="D6804" s="403" t="s">
        <v>344</v>
      </c>
      <c r="E6804" s="403" t="s">
        <v>1527</v>
      </c>
      <c r="F6804" s="403">
        <v>0</v>
      </c>
      <c r="O6804" s="403" t="s">
        <v>345</v>
      </c>
      <c r="R6804" s="403">
        <v>4</v>
      </c>
      <c r="S6804" s="403">
        <v>1.0636000000000001</v>
      </c>
      <c r="T6804" s="403">
        <v>4.1390000000000002</v>
      </c>
      <c r="U6804" s="403">
        <v>11.275</v>
      </c>
      <c r="V6804" s="403">
        <v>30.04</v>
      </c>
      <c r="W6804" s="403">
        <v>-3</v>
      </c>
      <c r="X6804" s="404">
        <v>0.19108</v>
      </c>
      <c r="Y6804" s="403">
        <f>X6804+(S6804*((U6804-INDEX('[1]Center of Mass'!$B$8:$M$105,MATCH(A6804,'[1]Center of Mass'!$B$8:$B$105,0),9))^2+(V6804-INDEX('[1]Center of Mass'!$B$8:$M$105,MATCH(A6804,'[1]Center of Mass'!$B$8:$B$105,0),10))^2))</f>
        <v>491.60085404599994</v>
      </c>
    </row>
    <row r="6805" spans="1:25">
      <c r="A6805" s="403" t="s">
        <v>15</v>
      </c>
      <c r="B6805" s="403" t="s">
        <v>853</v>
      </c>
      <c r="C6805" s="403" t="s">
        <v>343</v>
      </c>
      <c r="D6805" s="403" t="s">
        <v>344</v>
      </c>
      <c r="E6805" s="403" t="s">
        <v>1527</v>
      </c>
      <c r="F6805" s="403">
        <v>0</v>
      </c>
      <c r="O6805" s="403" t="s">
        <v>345</v>
      </c>
      <c r="R6805" s="403">
        <v>4</v>
      </c>
      <c r="S6805" s="403">
        <v>1.0636000000000001</v>
      </c>
      <c r="T6805" s="403">
        <v>4.1390000000000002</v>
      </c>
      <c r="U6805" s="403">
        <v>12.225</v>
      </c>
      <c r="V6805" s="403">
        <v>30.04</v>
      </c>
      <c r="W6805" s="403">
        <v>-3</v>
      </c>
      <c r="X6805" s="404">
        <v>0.19108</v>
      </c>
      <c r="Y6805" s="403">
        <f>X6805+(S6805*((U6805-INDEX('[1]Center of Mass'!$B$8:$M$105,MATCH(A6805,'[1]Center of Mass'!$B$8:$B$105,0),9))^2+(V6805-INDEX('[1]Center of Mass'!$B$8:$M$105,MATCH(A6805,'[1]Center of Mass'!$B$8:$B$105,0),10))^2))</f>
        <v>471.08528636599993</v>
      </c>
    </row>
    <row r="6806" spans="1:25">
      <c r="A6806" s="403" t="s">
        <v>15</v>
      </c>
      <c r="B6806" s="403" t="s">
        <v>875</v>
      </c>
      <c r="C6806" s="403" t="s">
        <v>343</v>
      </c>
      <c r="D6806" s="403" t="s">
        <v>344</v>
      </c>
      <c r="E6806" s="403" t="s">
        <v>1527</v>
      </c>
      <c r="F6806" s="403">
        <v>0</v>
      </c>
      <c r="O6806" s="403" t="s">
        <v>345</v>
      </c>
      <c r="R6806" s="403">
        <v>4</v>
      </c>
      <c r="S6806" s="403">
        <v>0.76</v>
      </c>
      <c r="T6806" s="403">
        <v>3.5</v>
      </c>
      <c r="U6806" s="403">
        <v>11.275</v>
      </c>
      <c r="V6806" s="403">
        <v>31</v>
      </c>
      <c r="W6806" s="403">
        <v>-3</v>
      </c>
      <c r="X6806" s="404">
        <v>9.7692000000000001E-2</v>
      </c>
      <c r="Y6806" s="403">
        <f>X6806+(S6806*((U6806-INDEX('[1]Center of Mass'!$B$8:$M$105,MATCH(A6806,'[1]Center of Mass'!$B$8:$B$105,0),9))^2+(V6806-INDEX('[1]Center of Mass'!$B$8:$M$105,MATCH(A6806,'[1]Center of Mass'!$B$8:$B$105,0),10))^2))</f>
        <v>379.20078939999996</v>
      </c>
    </row>
    <row r="6807" spans="1:25">
      <c r="A6807" s="403" t="s">
        <v>15</v>
      </c>
      <c r="B6807" s="403" t="s">
        <v>915</v>
      </c>
      <c r="C6807" s="403" t="s">
        <v>343</v>
      </c>
      <c r="D6807" s="403" t="s">
        <v>344</v>
      </c>
      <c r="E6807" s="403" t="s">
        <v>1527</v>
      </c>
      <c r="F6807" s="403">
        <v>0</v>
      </c>
      <c r="O6807" s="403" t="s">
        <v>345</v>
      </c>
      <c r="R6807" s="403">
        <v>4</v>
      </c>
      <c r="S6807" s="403">
        <v>0.76</v>
      </c>
      <c r="T6807" s="403">
        <v>3.5</v>
      </c>
      <c r="U6807" s="403">
        <v>12.225</v>
      </c>
      <c r="V6807" s="403">
        <v>31</v>
      </c>
      <c r="W6807" s="403">
        <v>-3</v>
      </c>
      <c r="X6807" s="404">
        <v>9.7692000000000001E-2</v>
      </c>
      <c r="Y6807" s="403">
        <f>X6807+(S6807*((U6807-INDEX('[1]Center of Mass'!$B$8:$M$105,MATCH(A6807,'[1]Center of Mass'!$B$8:$B$105,0),9))^2+(V6807-INDEX('[1]Center of Mass'!$B$8:$M$105,MATCH(A6807,'[1]Center of Mass'!$B$8:$B$105,0),10))^2))</f>
        <v>364.54130139999995</v>
      </c>
    </row>
    <row r="6808" spans="1:25">
      <c r="A6808" s="403" t="s">
        <v>15</v>
      </c>
      <c r="B6808" s="403" t="s">
        <v>876</v>
      </c>
      <c r="C6808" s="403" t="s">
        <v>343</v>
      </c>
      <c r="D6808" s="403" t="s">
        <v>344</v>
      </c>
      <c r="E6808" s="403" t="s">
        <v>1527</v>
      </c>
      <c r="F6808" s="403">
        <v>0</v>
      </c>
      <c r="O6808" s="403" t="s">
        <v>345</v>
      </c>
      <c r="R6808" s="403">
        <v>4</v>
      </c>
      <c r="S6808" s="403">
        <v>0.86670000000000003</v>
      </c>
      <c r="T6808" s="403">
        <v>3.7669999999999999</v>
      </c>
      <c r="U6808" s="403">
        <v>13.242000000000001</v>
      </c>
      <c r="V6808" s="403">
        <v>31</v>
      </c>
      <c r="W6808" s="403">
        <v>-3</v>
      </c>
      <c r="X6808" s="404">
        <v>0.13098000000000001</v>
      </c>
      <c r="Y6808" s="403">
        <f>X6808+(S6808*((U6808-INDEX('[1]Center of Mass'!$B$8:$M$105,MATCH(A6808,'[1]Center of Mass'!$B$8:$B$105,0),9))^2+(V6808-INDEX('[1]Center of Mass'!$B$8:$M$105,MATCH(A6808,'[1]Center of Mass'!$B$8:$B$105,0),10))^2))</f>
        <v>399.57770061119993</v>
      </c>
    </row>
    <row r="6809" spans="1:25">
      <c r="A6809" s="403" t="s">
        <v>15</v>
      </c>
      <c r="B6809" s="403" t="s">
        <v>922</v>
      </c>
      <c r="C6809" s="403" t="s">
        <v>343</v>
      </c>
      <c r="D6809" s="403" t="s">
        <v>344</v>
      </c>
      <c r="E6809" s="403" t="s">
        <v>1527</v>
      </c>
      <c r="F6809" s="403">
        <v>0</v>
      </c>
      <c r="O6809" s="403" t="s">
        <v>345</v>
      </c>
      <c r="R6809" s="403">
        <v>4</v>
      </c>
      <c r="S6809" s="403">
        <v>0.86670000000000003</v>
      </c>
      <c r="T6809" s="403">
        <v>3.7669999999999999</v>
      </c>
      <c r="U6809" s="403">
        <v>14.324999999999999</v>
      </c>
      <c r="V6809" s="403">
        <v>31</v>
      </c>
      <c r="W6809" s="403">
        <v>-3</v>
      </c>
      <c r="X6809" s="404">
        <v>0.13098000000000001</v>
      </c>
      <c r="Y6809" s="403">
        <f>X6809+(S6809*((U6809-INDEX('[1]Center of Mass'!$B$8:$M$105,MATCH(A6809,'[1]Center of Mass'!$B$8:$B$105,0),9))^2+(V6809-INDEX('[1]Center of Mass'!$B$8:$M$105,MATCH(A6809,'[1]Center of Mass'!$B$8:$B$105,0),10))^2))</f>
        <v>384.33706625549996</v>
      </c>
    </row>
    <row r="6810" spans="1:25">
      <c r="A6810" s="403" t="s">
        <v>15</v>
      </c>
      <c r="B6810" s="403" t="s">
        <v>923</v>
      </c>
      <c r="C6810" s="403" t="s">
        <v>343</v>
      </c>
      <c r="D6810" s="403" t="s">
        <v>344</v>
      </c>
      <c r="E6810" s="403" t="s">
        <v>1527</v>
      </c>
      <c r="F6810" s="403">
        <v>0</v>
      </c>
      <c r="O6810" s="403" t="s">
        <v>345</v>
      </c>
      <c r="R6810" s="403">
        <v>4</v>
      </c>
      <c r="S6810" s="403">
        <v>0.86670000000000003</v>
      </c>
      <c r="T6810" s="403">
        <v>3.7669999999999999</v>
      </c>
      <c r="U6810" s="403">
        <v>15.407999999999999</v>
      </c>
      <c r="V6810" s="403">
        <v>31</v>
      </c>
      <c r="W6810" s="403">
        <v>-3</v>
      </c>
      <c r="X6810" s="404">
        <v>0.13098000000000001</v>
      </c>
      <c r="Y6810" s="403">
        <f>X6810+(S6810*((U6810-INDEX('[1]Center of Mass'!$B$8:$M$105,MATCH(A6810,'[1]Center of Mass'!$B$8:$B$105,0),9))^2+(V6810-INDEX('[1]Center of Mass'!$B$8:$M$105,MATCH(A6810,'[1]Center of Mass'!$B$8:$B$105,0),10))^2))</f>
        <v>371.12951769239999</v>
      </c>
    </row>
    <row r="6811" spans="1:25">
      <c r="A6811" s="403" t="s">
        <v>15</v>
      </c>
      <c r="B6811" s="403" t="s">
        <v>924</v>
      </c>
      <c r="C6811" s="403" t="s">
        <v>343</v>
      </c>
      <c r="D6811" s="403" t="s">
        <v>344</v>
      </c>
      <c r="E6811" s="403" t="s">
        <v>1527</v>
      </c>
      <c r="F6811" s="403">
        <v>0</v>
      </c>
      <c r="O6811" s="403" t="s">
        <v>345</v>
      </c>
      <c r="R6811" s="403">
        <v>4</v>
      </c>
      <c r="S6811" s="403">
        <v>0.86670000000000003</v>
      </c>
      <c r="T6811" s="403">
        <v>3.7669999999999999</v>
      </c>
      <c r="U6811" s="403">
        <v>16.492000000000001</v>
      </c>
      <c r="V6811" s="403">
        <v>31</v>
      </c>
      <c r="W6811" s="403">
        <v>-3</v>
      </c>
      <c r="X6811" s="404">
        <v>0.13098000000000001</v>
      </c>
      <c r="Y6811" s="403">
        <f>X6811+(S6811*((U6811-INDEX('[1]Center of Mass'!$B$8:$M$105,MATCH(A6811,'[1]Center of Mass'!$B$8:$B$105,0),9))^2+(V6811-INDEX('[1]Center of Mass'!$B$8:$M$105,MATCH(A6811,'[1]Center of Mass'!$B$8:$B$105,0),10))^2))</f>
        <v>359.94567636119996</v>
      </c>
    </row>
    <row r="6812" spans="1:25">
      <c r="A6812" s="403" t="s">
        <v>15</v>
      </c>
      <c r="B6812" s="403" t="s">
        <v>925</v>
      </c>
      <c r="C6812" s="403" t="s">
        <v>343</v>
      </c>
      <c r="D6812" s="403" t="s">
        <v>344</v>
      </c>
      <c r="E6812" s="403" t="s">
        <v>1527</v>
      </c>
      <c r="F6812" s="403">
        <v>0</v>
      </c>
      <c r="O6812" s="403" t="s">
        <v>345</v>
      </c>
      <c r="R6812" s="403">
        <v>4</v>
      </c>
      <c r="S6812" s="403">
        <v>0.86670000000000003</v>
      </c>
      <c r="T6812" s="403">
        <v>3.7669999999999999</v>
      </c>
      <c r="U6812" s="403">
        <v>17.574999999999999</v>
      </c>
      <c r="V6812" s="403">
        <v>31</v>
      </c>
      <c r="W6812" s="403">
        <v>-3</v>
      </c>
      <c r="X6812" s="404">
        <v>0.13098000000000001</v>
      </c>
      <c r="Y6812" s="403">
        <f>X6812+(S6812*((U6812-INDEX('[1]Center of Mass'!$B$8:$M$105,MATCH(A6812,'[1]Center of Mass'!$B$8:$B$105,0),9))^2+(V6812-INDEX('[1]Center of Mass'!$B$8:$M$105,MATCH(A6812,'[1]Center of Mass'!$B$8:$B$105,0),10))^2))</f>
        <v>350.8061766555</v>
      </c>
    </row>
    <row r="6813" spans="1:25">
      <c r="A6813" s="403" t="s">
        <v>15</v>
      </c>
      <c r="B6813" s="403" t="s">
        <v>926</v>
      </c>
      <c r="C6813" s="403" t="s">
        <v>343</v>
      </c>
      <c r="D6813" s="403" t="s">
        <v>344</v>
      </c>
      <c r="E6813" s="403" t="s">
        <v>1527</v>
      </c>
      <c r="F6813" s="403">
        <v>0</v>
      </c>
      <c r="O6813" s="403" t="s">
        <v>345</v>
      </c>
      <c r="R6813" s="403">
        <v>4</v>
      </c>
      <c r="S6813" s="403">
        <v>0.86670000000000003</v>
      </c>
      <c r="T6813" s="403">
        <v>3.7669999999999999</v>
      </c>
      <c r="U6813" s="403">
        <v>18.658000000000001</v>
      </c>
      <c r="V6813" s="403">
        <v>31</v>
      </c>
      <c r="W6813" s="403">
        <v>-3</v>
      </c>
      <c r="X6813" s="404">
        <v>0.13098000000000001</v>
      </c>
      <c r="Y6813" s="403">
        <f>X6813+(S6813*((U6813-INDEX('[1]Center of Mass'!$B$8:$M$105,MATCH(A6813,'[1]Center of Mass'!$B$8:$B$105,0),9))^2+(V6813-INDEX('[1]Center of Mass'!$B$8:$M$105,MATCH(A6813,'[1]Center of Mass'!$B$8:$B$105,0),10))^2))</f>
        <v>343.69976274239997</v>
      </c>
    </row>
    <row r="6814" spans="1:25">
      <c r="A6814" s="403" t="s">
        <v>15</v>
      </c>
      <c r="B6814" s="403" t="s">
        <v>558</v>
      </c>
      <c r="C6814" s="403" t="s">
        <v>343</v>
      </c>
      <c r="D6814" s="403" t="s">
        <v>344</v>
      </c>
      <c r="E6814" s="403" t="s">
        <v>1527</v>
      </c>
      <c r="F6814" s="403">
        <v>0</v>
      </c>
      <c r="O6814" s="403" t="s">
        <v>345</v>
      </c>
      <c r="R6814" s="403">
        <v>4</v>
      </c>
      <c r="S6814" s="403">
        <v>1.0779000000000001</v>
      </c>
      <c r="T6814" s="403">
        <v>4.26</v>
      </c>
      <c r="U6814" s="403">
        <v>10.141999999999999</v>
      </c>
      <c r="V6814" s="403">
        <v>31.015000000000001</v>
      </c>
      <c r="W6814" s="403">
        <v>-3</v>
      </c>
      <c r="X6814" s="404">
        <v>0.21365000000000001</v>
      </c>
      <c r="Y6814" s="403">
        <f>X6814+(S6814*((U6814-INDEX('[1]Center of Mass'!$B$8:$M$105,MATCH(A6814,'[1]Center of Mass'!$B$8:$B$105,0),9))^2+(V6814-INDEX('[1]Center of Mass'!$B$8:$M$105,MATCH(A6814,'[1]Center of Mass'!$B$8:$B$105,0),10))^2))</f>
        <v>565.86741632990015</v>
      </c>
    </row>
    <row r="6815" spans="1:25">
      <c r="A6815" s="403" t="s">
        <v>15</v>
      </c>
      <c r="B6815" s="403" t="s">
        <v>1529</v>
      </c>
      <c r="C6815" s="403" t="s">
        <v>343</v>
      </c>
      <c r="D6815" s="403" t="s">
        <v>344</v>
      </c>
      <c r="E6815" s="403" t="s">
        <v>1527</v>
      </c>
      <c r="F6815" s="403">
        <v>0</v>
      </c>
      <c r="O6815" s="403" t="s">
        <v>345</v>
      </c>
      <c r="R6815" s="403">
        <v>4</v>
      </c>
      <c r="S6815" s="403">
        <v>0.62129999999999996</v>
      </c>
      <c r="T6815" s="403">
        <v>3.177</v>
      </c>
      <c r="U6815" s="403">
        <v>9.1460000000000008</v>
      </c>
      <c r="V6815" s="403">
        <v>31.044</v>
      </c>
      <c r="W6815" s="403">
        <v>-3</v>
      </c>
      <c r="X6815" s="404">
        <v>6.6224000000000005E-2</v>
      </c>
      <c r="Y6815" s="403">
        <f>X6815+(S6815*((U6815-INDEX('[1]Center of Mass'!$B$8:$M$105,MATCH(A6815,'[1]Center of Mass'!$B$8:$B$105,0),9))^2+(V6815-INDEX('[1]Center of Mass'!$B$8:$M$105,MATCH(A6815,'[1]Center of Mass'!$B$8:$B$105,0),10))^2))</f>
        <v>341.98804234400006</v>
      </c>
    </row>
    <row r="6816" spans="1:25">
      <c r="A6816" s="403" t="s">
        <v>15</v>
      </c>
      <c r="B6816" s="403" t="s">
        <v>1530</v>
      </c>
      <c r="C6816" s="403" t="s">
        <v>343</v>
      </c>
      <c r="D6816" s="403" t="s">
        <v>344</v>
      </c>
      <c r="E6816" s="403" t="s">
        <v>1527</v>
      </c>
      <c r="F6816" s="403">
        <v>0</v>
      </c>
      <c r="O6816" s="403" t="s">
        <v>345</v>
      </c>
      <c r="R6816" s="403">
        <v>4</v>
      </c>
      <c r="S6816" s="403">
        <v>0.57789999999999997</v>
      </c>
      <c r="T6816" s="403">
        <v>3.097</v>
      </c>
      <c r="U6816" s="403">
        <v>-1.516</v>
      </c>
      <c r="V6816" s="403">
        <v>31.067</v>
      </c>
      <c r="W6816" s="403">
        <v>-3</v>
      </c>
      <c r="X6816" s="404">
        <v>5.9679000000000003E-2</v>
      </c>
      <c r="Y6816" s="403">
        <f>X6816+(S6816*((U6816-INDEX('[1]Center of Mass'!$B$8:$M$105,MATCH(A6816,'[1]Center of Mass'!$B$8:$B$105,0),9))^2+(V6816-INDEX('[1]Center of Mass'!$B$8:$M$105,MATCH(A6816,'[1]Center of Mass'!$B$8:$B$105,0),10))^2))</f>
        <v>541.50935598549984</v>
      </c>
    </row>
    <row r="6817" spans="1:25">
      <c r="A6817" s="403" t="s">
        <v>15</v>
      </c>
      <c r="B6817" s="403" t="s">
        <v>1531</v>
      </c>
      <c r="C6817" s="403" t="s">
        <v>343</v>
      </c>
      <c r="D6817" s="403" t="s">
        <v>344</v>
      </c>
      <c r="E6817" s="403" t="s">
        <v>1527</v>
      </c>
      <c r="F6817" s="403">
        <v>0</v>
      </c>
      <c r="O6817" s="403" t="s">
        <v>345</v>
      </c>
      <c r="R6817" s="403">
        <v>4</v>
      </c>
      <c r="S6817" s="403">
        <v>1.1000000000000001</v>
      </c>
      <c r="T6817" s="403">
        <v>4.2329999999999997</v>
      </c>
      <c r="U6817" s="403">
        <v>-0.6</v>
      </c>
      <c r="V6817" s="403">
        <v>31.058</v>
      </c>
      <c r="W6817" s="403">
        <v>-3</v>
      </c>
      <c r="X6817" s="404">
        <v>0.20902000000000001</v>
      </c>
      <c r="Y6817" s="403">
        <f>X6817+(S6817*((U6817-INDEX('[1]Center of Mass'!$B$8:$M$105,MATCH(A6817,'[1]Center of Mass'!$B$8:$B$105,0),9))^2+(V6817-INDEX('[1]Center of Mass'!$B$8:$M$105,MATCH(A6817,'[1]Center of Mass'!$B$8:$B$105,0),10))^2))</f>
        <v>984.1687088000001</v>
      </c>
    </row>
    <row r="6818" spans="1:25">
      <c r="A6818" s="403" t="s">
        <v>15</v>
      </c>
      <c r="B6818" s="403" t="s">
        <v>1465</v>
      </c>
      <c r="C6818" s="403" t="s">
        <v>343</v>
      </c>
      <c r="D6818" s="403" t="s">
        <v>344</v>
      </c>
      <c r="E6818" s="403" t="s">
        <v>1527</v>
      </c>
      <c r="F6818" s="403">
        <v>0</v>
      </c>
      <c r="O6818" s="403" t="s">
        <v>345</v>
      </c>
      <c r="R6818" s="403">
        <v>4</v>
      </c>
      <c r="S6818" s="403">
        <v>1.0083</v>
      </c>
      <c r="T6818" s="403">
        <v>4.0330000000000004</v>
      </c>
      <c r="U6818" s="403">
        <v>0.55000000000000004</v>
      </c>
      <c r="V6818" s="403">
        <v>31.058</v>
      </c>
      <c r="W6818" s="403">
        <v>-3</v>
      </c>
      <c r="X6818" s="404">
        <v>0.17227999999999999</v>
      </c>
      <c r="Y6818" s="403">
        <f>X6818+(S6818*((U6818-INDEX('[1]Center of Mass'!$B$8:$M$105,MATCH(A6818,'[1]Center of Mass'!$B$8:$B$105,0),9))^2+(V6818-INDEX('[1]Center of Mass'!$B$8:$M$105,MATCH(A6818,'[1]Center of Mass'!$B$8:$B$105,0),10))^2))</f>
        <v>851.25482467639995</v>
      </c>
    </row>
    <row r="6819" spans="1:25">
      <c r="A6819" s="403" t="s">
        <v>15</v>
      </c>
      <c r="B6819" s="403" t="s">
        <v>1466</v>
      </c>
      <c r="C6819" s="403" t="s">
        <v>343</v>
      </c>
      <c r="D6819" s="403" t="s">
        <v>344</v>
      </c>
      <c r="E6819" s="403" t="s">
        <v>1527</v>
      </c>
      <c r="F6819" s="403">
        <v>0</v>
      </c>
      <c r="O6819" s="403" t="s">
        <v>345</v>
      </c>
      <c r="R6819" s="403">
        <v>4</v>
      </c>
      <c r="S6819" s="403">
        <v>1.0083</v>
      </c>
      <c r="T6819" s="403">
        <v>4.0330000000000004</v>
      </c>
      <c r="U6819" s="403">
        <v>1.65</v>
      </c>
      <c r="V6819" s="403">
        <v>31.058</v>
      </c>
      <c r="W6819" s="403">
        <v>-3</v>
      </c>
      <c r="X6819" s="404">
        <v>0.17227999999999999</v>
      </c>
      <c r="Y6819" s="403">
        <f>X6819+(S6819*((U6819-INDEX('[1]Center of Mass'!$B$8:$M$105,MATCH(A6819,'[1]Center of Mass'!$B$8:$B$105,0),9))^2+(V6819-INDEX('[1]Center of Mass'!$B$8:$M$105,MATCH(A6819,'[1]Center of Mass'!$B$8:$B$105,0),10))^2))</f>
        <v>805.11058015640003</v>
      </c>
    </row>
    <row r="6820" spans="1:25">
      <c r="A6820" s="403" t="s">
        <v>15</v>
      </c>
      <c r="B6820" s="403" t="s">
        <v>1467</v>
      </c>
      <c r="C6820" s="403" t="s">
        <v>343</v>
      </c>
      <c r="D6820" s="403" t="s">
        <v>344</v>
      </c>
      <c r="E6820" s="403" t="s">
        <v>1527</v>
      </c>
      <c r="F6820" s="403">
        <v>0</v>
      </c>
      <c r="O6820" s="403" t="s">
        <v>345</v>
      </c>
      <c r="R6820" s="403">
        <v>4</v>
      </c>
      <c r="S6820" s="403">
        <v>1.0083</v>
      </c>
      <c r="T6820" s="403">
        <v>4.0330000000000004</v>
      </c>
      <c r="U6820" s="403">
        <v>2.75</v>
      </c>
      <c r="V6820" s="403">
        <v>31.058</v>
      </c>
      <c r="W6820" s="403">
        <v>-3</v>
      </c>
      <c r="X6820" s="404">
        <v>0.17227999999999999</v>
      </c>
      <c r="Y6820" s="403">
        <f>X6820+(S6820*((U6820-INDEX('[1]Center of Mass'!$B$8:$M$105,MATCH(A6820,'[1]Center of Mass'!$B$8:$B$105,0),9))^2+(V6820-INDEX('[1]Center of Mass'!$B$8:$M$105,MATCH(A6820,'[1]Center of Mass'!$B$8:$B$105,0),10))^2))</f>
        <v>761.40642163639995</v>
      </c>
    </row>
    <row r="6821" spans="1:25">
      <c r="A6821" s="403" t="s">
        <v>15</v>
      </c>
      <c r="B6821" s="403" t="s">
        <v>1468</v>
      </c>
      <c r="C6821" s="403" t="s">
        <v>343</v>
      </c>
      <c r="D6821" s="403" t="s">
        <v>344</v>
      </c>
      <c r="E6821" s="403" t="s">
        <v>1527</v>
      </c>
      <c r="F6821" s="403">
        <v>0</v>
      </c>
      <c r="O6821" s="403" t="s">
        <v>345</v>
      </c>
      <c r="R6821" s="403">
        <v>4</v>
      </c>
      <c r="S6821" s="403">
        <v>0.89380000000000004</v>
      </c>
      <c r="T6821" s="403">
        <v>3.7829999999999999</v>
      </c>
      <c r="U6821" s="403">
        <v>3.7879999999999998</v>
      </c>
      <c r="V6821" s="403">
        <v>31.058</v>
      </c>
      <c r="W6821" s="403">
        <v>-3</v>
      </c>
      <c r="X6821" s="404">
        <v>0.13338</v>
      </c>
      <c r="Y6821" s="403">
        <f>X6821+(S6821*((U6821-INDEX('[1]Center of Mass'!$B$8:$M$105,MATCH(A6821,'[1]Center of Mass'!$B$8:$B$105,0),9))^2+(V6821-INDEX('[1]Center of Mass'!$B$8:$M$105,MATCH(A6821,'[1]Center of Mass'!$B$8:$B$105,0),10))^2))</f>
        <v>640.34962803999986</v>
      </c>
    </row>
    <row r="6822" spans="1:25">
      <c r="A6822" s="403" t="s">
        <v>15</v>
      </c>
      <c r="B6822" s="403" t="s">
        <v>1469</v>
      </c>
      <c r="C6822" s="403" t="s">
        <v>343</v>
      </c>
      <c r="D6822" s="403" t="s">
        <v>344</v>
      </c>
      <c r="E6822" s="403" t="s">
        <v>1527</v>
      </c>
      <c r="F6822" s="403">
        <v>0</v>
      </c>
      <c r="O6822" s="403" t="s">
        <v>345</v>
      </c>
      <c r="R6822" s="403">
        <v>4</v>
      </c>
      <c r="S6822" s="403">
        <v>0.89380000000000004</v>
      </c>
      <c r="T6822" s="403">
        <v>3.7829999999999999</v>
      </c>
      <c r="U6822" s="403">
        <v>4.7629999999999999</v>
      </c>
      <c r="V6822" s="403">
        <v>31.058</v>
      </c>
      <c r="W6822" s="403">
        <v>-3</v>
      </c>
      <c r="X6822" s="404">
        <v>0.13338</v>
      </c>
      <c r="Y6822" s="403">
        <f>X6822+(S6822*((U6822-INDEX('[1]Center of Mass'!$B$8:$M$105,MATCH(A6822,'[1]Center of Mass'!$B$8:$B$105,0),9))^2+(V6822-INDEX('[1]Center of Mass'!$B$8:$M$105,MATCH(A6822,'[1]Center of Mass'!$B$8:$B$105,0),10))^2))</f>
        <v>609.62822492500004</v>
      </c>
    </row>
    <row r="6823" spans="1:25">
      <c r="A6823" s="403" t="s">
        <v>15</v>
      </c>
      <c r="B6823" s="403" t="s">
        <v>1470</v>
      </c>
      <c r="C6823" s="403" t="s">
        <v>343</v>
      </c>
      <c r="D6823" s="403" t="s">
        <v>344</v>
      </c>
      <c r="E6823" s="403" t="s">
        <v>1527</v>
      </c>
      <c r="F6823" s="403">
        <v>0</v>
      </c>
      <c r="O6823" s="403" t="s">
        <v>345</v>
      </c>
      <c r="R6823" s="403">
        <v>4</v>
      </c>
      <c r="S6823" s="403">
        <v>0.89380000000000004</v>
      </c>
      <c r="T6823" s="403">
        <v>3.7829999999999999</v>
      </c>
      <c r="U6823" s="403">
        <v>5.7380000000000004</v>
      </c>
      <c r="V6823" s="403">
        <v>31.058</v>
      </c>
      <c r="W6823" s="403">
        <v>-3</v>
      </c>
      <c r="X6823" s="404">
        <v>0.13338</v>
      </c>
      <c r="Y6823" s="403">
        <f>X6823+(S6823*((U6823-INDEX('[1]Center of Mass'!$B$8:$M$105,MATCH(A6823,'[1]Center of Mass'!$B$8:$B$105,0),9))^2+(V6823-INDEX('[1]Center of Mass'!$B$8:$M$105,MATCH(A6823,'[1]Center of Mass'!$B$8:$B$105,0),10))^2))</f>
        <v>580.6061590600001</v>
      </c>
    </row>
    <row r="6824" spans="1:25">
      <c r="A6824" s="403" t="s">
        <v>15</v>
      </c>
      <c r="B6824" s="403" t="s">
        <v>1471</v>
      </c>
      <c r="C6824" s="403" t="s">
        <v>343</v>
      </c>
      <c r="D6824" s="403" t="s">
        <v>344</v>
      </c>
      <c r="E6824" s="403" t="s">
        <v>1527</v>
      </c>
      <c r="F6824" s="403">
        <v>0</v>
      </c>
      <c r="O6824" s="403" t="s">
        <v>345</v>
      </c>
      <c r="R6824" s="403">
        <v>4</v>
      </c>
      <c r="S6824" s="403">
        <v>0.89380000000000004</v>
      </c>
      <c r="T6824" s="403">
        <v>3.7829999999999999</v>
      </c>
      <c r="U6824" s="403">
        <v>6.7130000000000001</v>
      </c>
      <c r="V6824" s="403">
        <v>31.058</v>
      </c>
      <c r="W6824" s="403">
        <v>-3</v>
      </c>
      <c r="X6824" s="404">
        <v>0.13338</v>
      </c>
      <c r="Y6824" s="403">
        <f>X6824+(S6824*((U6824-INDEX('[1]Center of Mass'!$B$8:$M$105,MATCH(A6824,'[1]Center of Mass'!$B$8:$B$105,0),9))^2+(V6824-INDEX('[1]Center of Mass'!$B$8:$M$105,MATCH(A6824,'[1]Center of Mass'!$B$8:$B$105,0),10))^2))</f>
        <v>553.28343044500002</v>
      </c>
    </row>
    <row r="6825" spans="1:25">
      <c r="A6825" s="403" t="s">
        <v>15</v>
      </c>
      <c r="B6825" s="403" t="s">
        <v>1472</v>
      </c>
      <c r="C6825" s="403" t="s">
        <v>343</v>
      </c>
      <c r="D6825" s="403" t="s">
        <v>344</v>
      </c>
      <c r="E6825" s="403" t="s">
        <v>1527</v>
      </c>
      <c r="F6825" s="403">
        <v>0</v>
      </c>
      <c r="O6825" s="403" t="s">
        <v>345</v>
      </c>
      <c r="R6825" s="403">
        <v>4</v>
      </c>
      <c r="S6825" s="403">
        <v>1.4666999999999999</v>
      </c>
      <c r="T6825" s="403">
        <v>5.0330000000000004</v>
      </c>
      <c r="U6825" s="403">
        <v>8</v>
      </c>
      <c r="V6825" s="403">
        <v>31.058</v>
      </c>
      <c r="W6825" s="403">
        <v>-3</v>
      </c>
      <c r="X6825" s="404">
        <v>0.41559000000000001</v>
      </c>
      <c r="Y6825" s="403">
        <f>X6825+(S6825*((U6825-INDEX('[1]Center of Mass'!$B$8:$M$105,MATCH(A6825,'[1]Center of Mass'!$B$8:$B$105,0),9))^2+(V6825-INDEX('[1]Center of Mass'!$B$8:$M$105,MATCH(A6825,'[1]Center of Mass'!$B$8:$B$105,0),10))^2))</f>
        <v>853.2054362135998</v>
      </c>
    </row>
    <row r="6826" spans="1:25">
      <c r="A6826" s="403" t="s">
        <v>15</v>
      </c>
      <c r="B6826" s="403" t="s">
        <v>1532</v>
      </c>
      <c r="C6826" s="403" t="s">
        <v>343</v>
      </c>
      <c r="D6826" s="403" t="s">
        <v>344</v>
      </c>
      <c r="E6826" s="403" t="s">
        <v>1527</v>
      </c>
      <c r="F6826" s="403">
        <v>0</v>
      </c>
      <c r="O6826" s="403" t="s">
        <v>345</v>
      </c>
      <c r="R6826" s="403">
        <v>4</v>
      </c>
      <c r="S6826" s="403">
        <v>0.47339999999999999</v>
      </c>
      <c r="T6826" s="403">
        <v>3.14</v>
      </c>
      <c r="U6826" s="403">
        <v>18.559999999999999</v>
      </c>
      <c r="V6826" s="403">
        <v>31.64</v>
      </c>
      <c r="W6826" s="403">
        <v>-3</v>
      </c>
      <c r="X6826" s="404">
        <v>5.3505999999999998E-2</v>
      </c>
      <c r="Y6826" s="403">
        <f>X6826+(S6826*((U6826-INDEX('[1]Center of Mass'!$B$8:$M$105,MATCH(A6826,'[1]Center of Mass'!$B$8:$B$105,0),9))^2+(V6826-INDEX('[1]Center of Mass'!$B$8:$M$105,MATCH(A6826,'[1]Center of Mass'!$B$8:$B$105,0),10))^2))</f>
        <v>200.11690010799998</v>
      </c>
    </row>
    <row r="6827" spans="1:25">
      <c r="A6827" s="403" t="s">
        <v>15</v>
      </c>
      <c r="B6827" s="403" t="s">
        <v>1533</v>
      </c>
      <c r="C6827" s="403" t="s">
        <v>343</v>
      </c>
      <c r="D6827" s="403" t="s">
        <v>344</v>
      </c>
      <c r="E6827" s="403" t="s">
        <v>1527</v>
      </c>
      <c r="F6827" s="403">
        <v>0</v>
      </c>
      <c r="O6827" s="403" t="s">
        <v>345</v>
      </c>
      <c r="R6827" s="403">
        <v>4</v>
      </c>
      <c r="S6827" s="403">
        <v>0.7984</v>
      </c>
      <c r="T6827" s="403">
        <v>3.6480000000000001</v>
      </c>
      <c r="U6827" s="403">
        <v>17.559999999999999</v>
      </c>
      <c r="V6827" s="403">
        <v>31.768999999999998</v>
      </c>
      <c r="W6827" s="403">
        <v>-3</v>
      </c>
      <c r="X6827" s="404">
        <v>0.11456</v>
      </c>
      <c r="Y6827" s="403">
        <f>X6827+(S6827*((U6827-INDEX('[1]Center of Mass'!$B$8:$M$105,MATCH(A6827,'[1]Center of Mass'!$B$8:$B$105,0),9))^2+(V6827-INDEX('[1]Center of Mass'!$B$8:$M$105,MATCH(A6827,'[1]Center of Mass'!$B$8:$B$105,0),10))^2))</f>
        <v>347.8525167471999</v>
      </c>
    </row>
    <row r="6828" spans="1:25">
      <c r="A6828" s="403" t="s">
        <v>15</v>
      </c>
      <c r="B6828" s="403" t="s">
        <v>1473</v>
      </c>
      <c r="C6828" s="403" t="s">
        <v>343</v>
      </c>
      <c r="D6828" s="403" t="s">
        <v>344</v>
      </c>
      <c r="E6828" s="403" t="s">
        <v>1527</v>
      </c>
      <c r="F6828" s="403">
        <v>0</v>
      </c>
      <c r="O6828" s="403" t="s">
        <v>345</v>
      </c>
      <c r="R6828" s="403">
        <v>4</v>
      </c>
      <c r="S6828" s="403">
        <v>0.76</v>
      </c>
      <c r="T6828" s="403">
        <v>3.5</v>
      </c>
      <c r="U6828" s="403">
        <v>11.275</v>
      </c>
      <c r="V6828" s="403">
        <v>31.8</v>
      </c>
      <c r="W6828" s="403">
        <v>-3</v>
      </c>
      <c r="X6828" s="404">
        <v>9.7692000000000001E-2</v>
      </c>
      <c r="Y6828" s="403">
        <f>X6828+(S6828*((U6828-INDEX('[1]Center of Mass'!$B$8:$M$105,MATCH(A6828,'[1]Center of Mass'!$B$8:$B$105,0),9))^2+(V6828-INDEX('[1]Center of Mass'!$B$8:$M$105,MATCH(A6828,'[1]Center of Mass'!$B$8:$B$105,0),10))^2))</f>
        <v>403.5742934000001</v>
      </c>
    </row>
    <row r="6829" spans="1:25">
      <c r="A6829" s="403" t="s">
        <v>15</v>
      </c>
      <c r="B6829" s="403" t="s">
        <v>1474</v>
      </c>
      <c r="C6829" s="403" t="s">
        <v>343</v>
      </c>
      <c r="D6829" s="403" t="s">
        <v>344</v>
      </c>
      <c r="E6829" s="403" t="s">
        <v>1527</v>
      </c>
      <c r="F6829" s="403">
        <v>0</v>
      </c>
      <c r="O6829" s="403" t="s">
        <v>345</v>
      </c>
      <c r="R6829" s="403">
        <v>4</v>
      </c>
      <c r="S6829" s="403">
        <v>0.76</v>
      </c>
      <c r="T6829" s="403">
        <v>3.5</v>
      </c>
      <c r="U6829" s="403">
        <v>12.225</v>
      </c>
      <c r="V6829" s="403">
        <v>31.8</v>
      </c>
      <c r="W6829" s="403">
        <v>-3</v>
      </c>
      <c r="X6829" s="404">
        <v>9.7692000000000001E-2</v>
      </c>
      <c r="Y6829" s="403">
        <f>X6829+(S6829*((U6829-INDEX('[1]Center of Mass'!$B$8:$M$105,MATCH(A6829,'[1]Center of Mass'!$B$8:$B$105,0),9))^2+(V6829-INDEX('[1]Center of Mass'!$B$8:$M$105,MATCH(A6829,'[1]Center of Mass'!$B$8:$B$105,0),10))^2))</f>
        <v>388.91480540000009</v>
      </c>
    </row>
    <row r="6830" spans="1:25">
      <c r="A6830" s="403" t="s">
        <v>15</v>
      </c>
      <c r="B6830" s="403" t="s">
        <v>1475</v>
      </c>
      <c r="C6830" s="403" t="s">
        <v>343</v>
      </c>
      <c r="D6830" s="403" t="s">
        <v>344</v>
      </c>
      <c r="E6830" s="403" t="s">
        <v>1527</v>
      </c>
      <c r="F6830" s="403">
        <v>0</v>
      </c>
      <c r="O6830" s="403" t="s">
        <v>345</v>
      </c>
      <c r="R6830" s="403">
        <v>4</v>
      </c>
      <c r="S6830" s="403">
        <v>0.86670000000000003</v>
      </c>
      <c r="T6830" s="403">
        <v>3.7669999999999999</v>
      </c>
      <c r="U6830" s="403">
        <v>13.242000000000001</v>
      </c>
      <c r="V6830" s="403">
        <v>31.8</v>
      </c>
      <c r="W6830" s="403">
        <v>-3</v>
      </c>
      <c r="X6830" s="404">
        <v>0.13098000000000001</v>
      </c>
      <c r="Y6830" s="403">
        <f>X6830+(S6830*((U6830-INDEX('[1]Center of Mass'!$B$8:$M$105,MATCH(A6830,'[1]Center of Mass'!$B$8:$B$105,0),9))^2+(V6830-INDEX('[1]Center of Mass'!$B$8:$M$105,MATCH(A6830,'[1]Center of Mass'!$B$8:$B$105,0),10))^2))</f>
        <v>427.37311629120012</v>
      </c>
    </row>
    <row r="6831" spans="1:25">
      <c r="A6831" s="403" t="s">
        <v>15</v>
      </c>
      <c r="B6831" s="403" t="s">
        <v>1476</v>
      </c>
      <c r="C6831" s="403" t="s">
        <v>343</v>
      </c>
      <c r="D6831" s="403" t="s">
        <v>344</v>
      </c>
      <c r="E6831" s="403" t="s">
        <v>1527</v>
      </c>
      <c r="F6831" s="403">
        <v>0</v>
      </c>
      <c r="O6831" s="403" t="s">
        <v>345</v>
      </c>
      <c r="R6831" s="403">
        <v>4</v>
      </c>
      <c r="S6831" s="403">
        <v>0.86670000000000003</v>
      </c>
      <c r="T6831" s="403">
        <v>3.7669999999999999</v>
      </c>
      <c r="U6831" s="403">
        <v>14.324999999999999</v>
      </c>
      <c r="V6831" s="403">
        <v>31.8</v>
      </c>
      <c r="W6831" s="403">
        <v>-3</v>
      </c>
      <c r="X6831" s="404">
        <v>0.13098000000000001</v>
      </c>
      <c r="Y6831" s="403">
        <f>X6831+(S6831*((U6831-INDEX('[1]Center of Mass'!$B$8:$M$105,MATCH(A6831,'[1]Center of Mass'!$B$8:$B$105,0),9))^2+(V6831-INDEX('[1]Center of Mass'!$B$8:$M$105,MATCH(A6831,'[1]Center of Mass'!$B$8:$B$105,0),10))^2))</f>
        <v>412.13248193550015</v>
      </c>
    </row>
    <row r="6832" spans="1:25">
      <c r="A6832" s="403" t="s">
        <v>15</v>
      </c>
      <c r="B6832" s="403" t="s">
        <v>1477</v>
      </c>
      <c r="C6832" s="403" t="s">
        <v>343</v>
      </c>
      <c r="D6832" s="403" t="s">
        <v>344</v>
      </c>
      <c r="E6832" s="403" t="s">
        <v>1527</v>
      </c>
      <c r="F6832" s="403">
        <v>0</v>
      </c>
      <c r="O6832" s="403" t="s">
        <v>345</v>
      </c>
      <c r="R6832" s="403">
        <v>4</v>
      </c>
      <c r="S6832" s="403">
        <v>0.86670000000000003</v>
      </c>
      <c r="T6832" s="403">
        <v>3.7669999999999999</v>
      </c>
      <c r="U6832" s="403">
        <v>15.407999999999999</v>
      </c>
      <c r="V6832" s="403">
        <v>31.8</v>
      </c>
      <c r="W6832" s="403">
        <v>-3</v>
      </c>
      <c r="X6832" s="404">
        <v>0.13098000000000001</v>
      </c>
      <c r="Y6832" s="403">
        <f>X6832+(S6832*((U6832-INDEX('[1]Center of Mass'!$B$8:$M$105,MATCH(A6832,'[1]Center of Mass'!$B$8:$B$105,0),9))^2+(V6832-INDEX('[1]Center of Mass'!$B$8:$M$105,MATCH(A6832,'[1]Center of Mass'!$B$8:$B$105,0),10))^2))</f>
        <v>398.92493337240018</v>
      </c>
    </row>
    <row r="6833" spans="1:25">
      <c r="A6833" s="403" t="s">
        <v>15</v>
      </c>
      <c r="B6833" s="403" t="s">
        <v>1478</v>
      </c>
      <c r="C6833" s="403" t="s">
        <v>343</v>
      </c>
      <c r="D6833" s="403" t="s">
        <v>344</v>
      </c>
      <c r="E6833" s="403" t="s">
        <v>1527</v>
      </c>
      <c r="F6833" s="403">
        <v>0</v>
      </c>
      <c r="O6833" s="403" t="s">
        <v>345</v>
      </c>
      <c r="R6833" s="403">
        <v>4</v>
      </c>
      <c r="S6833" s="403">
        <v>0.86670000000000003</v>
      </c>
      <c r="T6833" s="403">
        <v>3.7669999999999999</v>
      </c>
      <c r="U6833" s="403">
        <v>16.492000000000001</v>
      </c>
      <c r="V6833" s="403">
        <v>31.8</v>
      </c>
      <c r="W6833" s="403">
        <v>-3</v>
      </c>
      <c r="X6833" s="404">
        <v>0.13098000000000001</v>
      </c>
      <c r="Y6833" s="403">
        <f>X6833+(S6833*((U6833-INDEX('[1]Center of Mass'!$B$8:$M$105,MATCH(A6833,'[1]Center of Mass'!$B$8:$B$105,0),9))^2+(V6833-INDEX('[1]Center of Mass'!$B$8:$M$105,MATCH(A6833,'[1]Center of Mass'!$B$8:$B$105,0),10))^2))</f>
        <v>387.74109204120015</v>
      </c>
    </row>
    <row r="6834" spans="1:25">
      <c r="A6834" s="403" t="s">
        <v>15</v>
      </c>
      <c r="B6834" s="403" t="s">
        <v>1534</v>
      </c>
      <c r="C6834" s="403" t="s">
        <v>343</v>
      </c>
      <c r="D6834" s="403" t="s">
        <v>344</v>
      </c>
      <c r="E6834" s="403" t="s">
        <v>1527</v>
      </c>
      <c r="F6834" s="403">
        <v>0</v>
      </c>
      <c r="O6834" s="403" t="s">
        <v>345</v>
      </c>
      <c r="R6834" s="403">
        <v>4</v>
      </c>
      <c r="S6834" s="403">
        <v>1.0779000000000001</v>
      </c>
      <c r="T6834" s="403">
        <v>4.2649999999999997</v>
      </c>
      <c r="U6834" s="403">
        <v>10.141999999999999</v>
      </c>
      <c r="V6834" s="403">
        <v>31.844000000000001</v>
      </c>
      <c r="W6834" s="403">
        <v>-3</v>
      </c>
      <c r="X6834" s="404">
        <v>0.21426999999999999</v>
      </c>
      <c r="Y6834" s="403">
        <f>X6834+(S6834*((U6834-INDEX('[1]Center of Mass'!$B$8:$M$105,MATCH(A6834,'[1]Center of Mass'!$B$8:$B$105,0),9))^2+(V6834-INDEX('[1]Center of Mass'!$B$8:$M$105,MATCH(A6834,'[1]Center of Mass'!$B$8:$B$105,0),10))^2))</f>
        <v>601.74255645760013</v>
      </c>
    </row>
    <row r="6835" spans="1:25">
      <c r="A6835" s="403" t="s">
        <v>15</v>
      </c>
      <c r="B6835" s="403" t="s">
        <v>1535</v>
      </c>
      <c r="C6835" s="403" t="s">
        <v>343</v>
      </c>
      <c r="D6835" s="403" t="s">
        <v>344</v>
      </c>
      <c r="E6835" s="403" t="s">
        <v>1527</v>
      </c>
      <c r="F6835" s="403">
        <v>0</v>
      </c>
      <c r="O6835" s="403" t="s">
        <v>345</v>
      </c>
      <c r="R6835" s="403">
        <v>4</v>
      </c>
      <c r="S6835" s="403">
        <v>0.62129999999999996</v>
      </c>
      <c r="T6835" s="403">
        <v>3.1869999999999998</v>
      </c>
      <c r="U6835" s="403">
        <v>9.1460000000000008</v>
      </c>
      <c r="V6835" s="403">
        <v>31.931999999999999</v>
      </c>
      <c r="W6835" s="403">
        <v>-3</v>
      </c>
      <c r="X6835" s="404">
        <v>6.6575999999999996E-2</v>
      </c>
      <c r="Y6835" s="403">
        <f>X6835+(S6835*((U6835-INDEX('[1]Center of Mass'!$B$8:$M$105,MATCH(A6835,'[1]Center of Mass'!$B$8:$B$105,0),9))^2+(V6835-INDEX('[1]Center of Mass'!$B$8:$M$105,MATCH(A6835,'[1]Center of Mass'!$B$8:$B$105,0),10))^2))</f>
        <v>364.20262294559996</v>
      </c>
    </row>
    <row r="6836" spans="1:25">
      <c r="A6836" s="403" t="s">
        <v>15</v>
      </c>
      <c r="B6836" s="403" t="s">
        <v>1536</v>
      </c>
      <c r="C6836" s="403" t="s">
        <v>343</v>
      </c>
      <c r="D6836" s="403" t="s">
        <v>344</v>
      </c>
      <c r="E6836" s="403" t="s">
        <v>1527</v>
      </c>
      <c r="F6836" s="403">
        <v>0</v>
      </c>
      <c r="O6836" s="403" t="s">
        <v>345</v>
      </c>
      <c r="R6836" s="403">
        <v>4</v>
      </c>
      <c r="S6836" s="403">
        <v>0.6401</v>
      </c>
      <c r="T6836" s="403">
        <v>3.2320000000000002</v>
      </c>
      <c r="U6836" s="403">
        <v>-1.5489999999999999</v>
      </c>
      <c r="V6836" s="403">
        <v>31.981999999999999</v>
      </c>
      <c r="W6836" s="403">
        <v>-3</v>
      </c>
      <c r="X6836" s="404">
        <v>7.0914000000000005E-2</v>
      </c>
      <c r="Y6836" s="403">
        <f>X6836+(S6836*((U6836-INDEX('[1]Center of Mass'!$B$8:$M$105,MATCH(A6836,'[1]Center of Mass'!$B$8:$B$105,0),9))^2+(V6836-INDEX('[1]Center of Mass'!$B$8:$M$105,MATCH(A6836,'[1]Center of Mass'!$B$8:$B$105,0),10))^2))</f>
        <v>624.41246940769997</v>
      </c>
    </row>
    <row r="6837" spans="1:25">
      <c r="A6837" s="403" t="s">
        <v>15</v>
      </c>
      <c r="B6837" s="403" t="s">
        <v>1537</v>
      </c>
      <c r="C6837" s="403" t="s">
        <v>343</v>
      </c>
      <c r="D6837" s="403" t="s">
        <v>344</v>
      </c>
      <c r="E6837" s="403" t="s">
        <v>1527</v>
      </c>
      <c r="F6837" s="403">
        <v>0</v>
      </c>
      <c r="O6837" s="403" t="s">
        <v>345</v>
      </c>
      <c r="R6837" s="403">
        <v>4</v>
      </c>
      <c r="S6837" s="403">
        <v>1.1000000000000001</v>
      </c>
      <c r="T6837" s="403">
        <v>4.2329999999999997</v>
      </c>
      <c r="U6837" s="403">
        <v>-0.6</v>
      </c>
      <c r="V6837" s="403">
        <v>31.975000000000001</v>
      </c>
      <c r="W6837" s="403">
        <v>-3</v>
      </c>
      <c r="X6837" s="404">
        <v>0.20902000000000001</v>
      </c>
      <c r="Y6837" s="403">
        <f>X6837+(S6837*((U6837-INDEX('[1]Center of Mass'!$B$8:$M$105,MATCH(A6837,'[1]Center of Mass'!$B$8:$B$105,0),9))^2+(V6837-INDEX('[1]Center of Mass'!$B$8:$M$105,MATCH(A6837,'[1]Center of Mass'!$B$8:$B$105,0),10))^2))</f>
        <v>1024.8405015000003</v>
      </c>
    </row>
    <row r="6838" spans="1:25">
      <c r="A6838" s="403" t="s">
        <v>15</v>
      </c>
      <c r="B6838" s="403" t="s">
        <v>1481</v>
      </c>
      <c r="C6838" s="403" t="s">
        <v>343</v>
      </c>
      <c r="D6838" s="403" t="s">
        <v>344</v>
      </c>
      <c r="E6838" s="403" t="s">
        <v>1527</v>
      </c>
      <c r="F6838" s="403">
        <v>0</v>
      </c>
      <c r="O6838" s="403" t="s">
        <v>345</v>
      </c>
      <c r="R6838" s="403">
        <v>4</v>
      </c>
      <c r="S6838" s="403">
        <v>1.0083</v>
      </c>
      <c r="T6838" s="403">
        <v>4.0330000000000004</v>
      </c>
      <c r="U6838" s="403">
        <v>0.55000000000000004</v>
      </c>
      <c r="V6838" s="403">
        <v>31.975000000000001</v>
      </c>
      <c r="W6838" s="403">
        <v>-3</v>
      </c>
      <c r="X6838" s="404">
        <v>0.17227999999999999</v>
      </c>
      <c r="Y6838" s="403">
        <f>X6838+(S6838*((U6838-INDEX('[1]Center of Mass'!$B$8:$M$105,MATCH(A6838,'[1]Center of Mass'!$B$8:$B$105,0),9))^2+(V6838-INDEX('[1]Center of Mass'!$B$8:$M$105,MATCH(A6838,'[1]Center of Mass'!$B$8:$B$105,0),10))^2))</f>
        <v>888.53606883949999</v>
      </c>
    </row>
    <row r="6839" spans="1:25">
      <c r="A6839" s="403" t="s">
        <v>15</v>
      </c>
      <c r="B6839" s="403" t="s">
        <v>1482</v>
      </c>
      <c r="C6839" s="403" t="s">
        <v>343</v>
      </c>
      <c r="D6839" s="403" t="s">
        <v>344</v>
      </c>
      <c r="E6839" s="403" t="s">
        <v>1527</v>
      </c>
      <c r="F6839" s="403">
        <v>0</v>
      </c>
      <c r="O6839" s="403" t="s">
        <v>345</v>
      </c>
      <c r="R6839" s="403">
        <v>4</v>
      </c>
      <c r="S6839" s="403">
        <v>1.0083</v>
      </c>
      <c r="T6839" s="403">
        <v>4.0330000000000004</v>
      </c>
      <c r="U6839" s="403">
        <v>1.65</v>
      </c>
      <c r="V6839" s="403">
        <v>31.975000000000001</v>
      </c>
      <c r="W6839" s="403">
        <v>-3</v>
      </c>
      <c r="X6839" s="404">
        <v>0.17227999999999999</v>
      </c>
      <c r="Y6839" s="403">
        <f>X6839+(S6839*((U6839-INDEX('[1]Center of Mass'!$B$8:$M$105,MATCH(A6839,'[1]Center of Mass'!$B$8:$B$105,0),9))^2+(V6839-INDEX('[1]Center of Mass'!$B$8:$M$105,MATCH(A6839,'[1]Center of Mass'!$B$8:$B$105,0),10))^2))</f>
        <v>842.39182431950007</v>
      </c>
    </row>
    <row r="6840" spans="1:25">
      <c r="A6840" s="403" t="s">
        <v>15</v>
      </c>
      <c r="B6840" s="403" t="s">
        <v>1483</v>
      </c>
      <c r="C6840" s="403" t="s">
        <v>343</v>
      </c>
      <c r="D6840" s="403" t="s">
        <v>344</v>
      </c>
      <c r="E6840" s="403" t="s">
        <v>1527</v>
      </c>
      <c r="F6840" s="403">
        <v>0</v>
      </c>
      <c r="O6840" s="403" t="s">
        <v>345</v>
      </c>
      <c r="R6840" s="403">
        <v>4</v>
      </c>
      <c r="S6840" s="403">
        <v>1.0083</v>
      </c>
      <c r="T6840" s="403">
        <v>4.0330000000000004</v>
      </c>
      <c r="U6840" s="403">
        <v>2.75</v>
      </c>
      <c r="V6840" s="403">
        <v>31.975000000000001</v>
      </c>
      <c r="W6840" s="403">
        <v>-3</v>
      </c>
      <c r="X6840" s="404">
        <v>0.17227999999999999</v>
      </c>
      <c r="Y6840" s="403">
        <f>X6840+(S6840*((U6840-INDEX('[1]Center of Mass'!$B$8:$M$105,MATCH(A6840,'[1]Center of Mass'!$B$8:$B$105,0),9))^2+(V6840-INDEX('[1]Center of Mass'!$B$8:$M$105,MATCH(A6840,'[1]Center of Mass'!$B$8:$B$105,0),10))^2))</f>
        <v>798.6876657995</v>
      </c>
    </row>
    <row r="6841" spans="1:25">
      <c r="A6841" s="403" t="s">
        <v>15</v>
      </c>
      <c r="B6841" s="403" t="s">
        <v>1484</v>
      </c>
      <c r="C6841" s="403" t="s">
        <v>343</v>
      </c>
      <c r="D6841" s="403" t="s">
        <v>344</v>
      </c>
      <c r="E6841" s="403" t="s">
        <v>1527</v>
      </c>
      <c r="F6841" s="403">
        <v>0</v>
      </c>
      <c r="O6841" s="403" t="s">
        <v>345</v>
      </c>
      <c r="R6841" s="403">
        <v>4</v>
      </c>
      <c r="S6841" s="403">
        <v>0.89380000000000004</v>
      </c>
      <c r="T6841" s="403">
        <v>3.7829999999999999</v>
      </c>
      <c r="U6841" s="403">
        <v>3.7879999999999998</v>
      </c>
      <c r="V6841" s="403">
        <v>31.975000000000001</v>
      </c>
      <c r="W6841" s="403">
        <v>-3</v>
      </c>
      <c r="X6841" s="404">
        <v>0.13338</v>
      </c>
      <c r="Y6841" s="403">
        <f>X6841+(S6841*((U6841-INDEX('[1]Center of Mass'!$B$8:$M$105,MATCH(A6841,'[1]Center of Mass'!$B$8:$B$105,0),9))^2+(V6841-INDEX('[1]Center of Mass'!$B$8:$M$105,MATCH(A6841,'[1]Center of Mass'!$B$8:$B$105,0),10))^2))</f>
        <v>673.39730832659995</v>
      </c>
    </row>
    <row r="6842" spans="1:25">
      <c r="A6842" s="403" t="s">
        <v>15</v>
      </c>
      <c r="B6842" s="403" t="s">
        <v>1485</v>
      </c>
      <c r="C6842" s="403" t="s">
        <v>343</v>
      </c>
      <c r="D6842" s="403" t="s">
        <v>344</v>
      </c>
      <c r="E6842" s="403" t="s">
        <v>1527</v>
      </c>
      <c r="F6842" s="403">
        <v>0</v>
      </c>
      <c r="O6842" s="403" t="s">
        <v>345</v>
      </c>
      <c r="R6842" s="403">
        <v>4</v>
      </c>
      <c r="S6842" s="403">
        <v>0.89380000000000004</v>
      </c>
      <c r="T6842" s="403">
        <v>3.7829999999999999</v>
      </c>
      <c r="U6842" s="403">
        <v>4.7629999999999999</v>
      </c>
      <c r="V6842" s="403">
        <v>31.975000000000001</v>
      </c>
      <c r="W6842" s="403">
        <v>-3</v>
      </c>
      <c r="X6842" s="404">
        <v>0.13338</v>
      </c>
      <c r="Y6842" s="403">
        <f>X6842+(S6842*((U6842-INDEX('[1]Center of Mass'!$B$8:$M$105,MATCH(A6842,'[1]Center of Mass'!$B$8:$B$105,0),9))^2+(V6842-INDEX('[1]Center of Mass'!$B$8:$M$105,MATCH(A6842,'[1]Center of Mass'!$B$8:$B$105,0),10))^2))</f>
        <v>642.67590521160002</v>
      </c>
    </row>
    <row r="6843" spans="1:25">
      <c r="A6843" s="403" t="s">
        <v>15</v>
      </c>
      <c r="B6843" s="403" t="s">
        <v>1486</v>
      </c>
      <c r="C6843" s="403" t="s">
        <v>343</v>
      </c>
      <c r="D6843" s="403" t="s">
        <v>344</v>
      </c>
      <c r="E6843" s="403" t="s">
        <v>1527</v>
      </c>
      <c r="F6843" s="403">
        <v>0</v>
      </c>
      <c r="O6843" s="403" t="s">
        <v>345</v>
      </c>
      <c r="R6843" s="403">
        <v>4</v>
      </c>
      <c r="S6843" s="403">
        <v>0.89380000000000004</v>
      </c>
      <c r="T6843" s="403">
        <v>3.7829999999999999</v>
      </c>
      <c r="U6843" s="403">
        <v>5.7380000000000004</v>
      </c>
      <c r="V6843" s="403">
        <v>31.975000000000001</v>
      </c>
      <c r="W6843" s="403">
        <v>-3</v>
      </c>
      <c r="X6843" s="404">
        <v>0.13338</v>
      </c>
      <c r="Y6843" s="403">
        <f>X6843+(S6843*((U6843-INDEX('[1]Center of Mass'!$B$8:$M$105,MATCH(A6843,'[1]Center of Mass'!$B$8:$B$105,0),9))^2+(V6843-INDEX('[1]Center of Mass'!$B$8:$M$105,MATCH(A6843,'[1]Center of Mass'!$B$8:$B$105,0),10))^2))</f>
        <v>613.65383934660008</v>
      </c>
    </row>
    <row r="6844" spans="1:25">
      <c r="A6844" s="403" t="s">
        <v>15</v>
      </c>
      <c r="B6844" s="403" t="s">
        <v>1487</v>
      </c>
      <c r="C6844" s="403" t="s">
        <v>343</v>
      </c>
      <c r="D6844" s="403" t="s">
        <v>344</v>
      </c>
      <c r="E6844" s="403" t="s">
        <v>1527</v>
      </c>
      <c r="F6844" s="403">
        <v>0</v>
      </c>
      <c r="O6844" s="403" t="s">
        <v>345</v>
      </c>
      <c r="R6844" s="403">
        <v>4</v>
      </c>
      <c r="S6844" s="403">
        <v>0.89380000000000004</v>
      </c>
      <c r="T6844" s="403">
        <v>3.7829999999999999</v>
      </c>
      <c r="U6844" s="403">
        <v>6.7130000000000001</v>
      </c>
      <c r="V6844" s="403">
        <v>31.975000000000001</v>
      </c>
      <c r="W6844" s="403">
        <v>-3</v>
      </c>
      <c r="X6844" s="404">
        <v>0.13338</v>
      </c>
      <c r="Y6844" s="403">
        <f>X6844+(S6844*((U6844-INDEX('[1]Center of Mass'!$B$8:$M$105,MATCH(A6844,'[1]Center of Mass'!$B$8:$B$105,0),9))^2+(V6844-INDEX('[1]Center of Mass'!$B$8:$M$105,MATCH(A6844,'[1]Center of Mass'!$B$8:$B$105,0),10))^2))</f>
        <v>586.33111073160001</v>
      </c>
    </row>
    <row r="6845" spans="1:25">
      <c r="A6845" s="403" t="s">
        <v>15</v>
      </c>
      <c r="B6845" s="403" t="s">
        <v>1488</v>
      </c>
      <c r="C6845" s="403" t="s">
        <v>343</v>
      </c>
      <c r="D6845" s="403" t="s">
        <v>344</v>
      </c>
      <c r="E6845" s="403" t="s">
        <v>1527</v>
      </c>
      <c r="F6845" s="403">
        <v>0</v>
      </c>
      <c r="O6845" s="403" t="s">
        <v>345</v>
      </c>
      <c r="R6845" s="403">
        <v>4</v>
      </c>
      <c r="S6845" s="403">
        <v>1.4666999999999999</v>
      </c>
      <c r="T6845" s="403">
        <v>5.0330000000000004</v>
      </c>
      <c r="U6845" s="403">
        <v>8</v>
      </c>
      <c r="V6845" s="403">
        <v>31.975000000000001</v>
      </c>
      <c r="W6845" s="403">
        <v>-3</v>
      </c>
      <c r="X6845" s="404">
        <v>0.41559000000000001</v>
      </c>
      <c r="Y6845" s="403">
        <f>X6845+(S6845*((U6845-INDEX('[1]Center of Mass'!$B$8:$M$105,MATCH(A6845,'[1]Center of Mass'!$B$8:$B$105,0),9))^2+(V6845-INDEX('[1]Center of Mass'!$B$8:$M$105,MATCH(A6845,'[1]Center of Mass'!$B$8:$B$105,0),10))^2))</f>
        <v>907.43572562549991</v>
      </c>
    </row>
    <row r="6846" spans="1:25">
      <c r="A6846" s="403" t="s">
        <v>15</v>
      </c>
      <c r="B6846" s="403" t="s">
        <v>1538</v>
      </c>
      <c r="C6846" s="403" t="s">
        <v>343</v>
      </c>
      <c r="D6846" s="403" t="s">
        <v>344</v>
      </c>
      <c r="E6846" s="403" t="s">
        <v>1527</v>
      </c>
      <c r="F6846" s="403">
        <v>0</v>
      </c>
      <c r="O6846" s="403" t="s">
        <v>345</v>
      </c>
      <c r="R6846" s="403">
        <v>3</v>
      </c>
      <c r="S6846" s="403">
        <v>0.18840000000000001</v>
      </c>
      <c r="T6846" s="403">
        <v>2.621</v>
      </c>
      <c r="U6846" s="403">
        <v>17.393999999999998</v>
      </c>
      <c r="V6846" s="403">
        <v>32.274000000000001</v>
      </c>
      <c r="W6846" s="403">
        <v>-3</v>
      </c>
      <c r="X6846" s="404">
        <v>1.418E-2</v>
      </c>
      <c r="Y6846" s="403">
        <f>X6846+(S6846*((U6846-INDEX('[1]Center of Mass'!$B$8:$M$105,MATCH(A6846,'[1]Center of Mass'!$B$8:$B$105,0),9))^2+(V6846-INDEX('[1]Center of Mass'!$B$8:$M$105,MATCH(A6846,'[1]Center of Mass'!$B$8:$B$105,0),10))^2))</f>
        <v>86.279674059199991</v>
      </c>
    </row>
    <row r="6847" spans="1:25">
      <c r="A6847" s="403" t="s">
        <v>15</v>
      </c>
      <c r="B6847" s="403" t="s">
        <v>1539</v>
      </c>
      <c r="C6847" s="403" t="s">
        <v>343</v>
      </c>
      <c r="D6847" s="403" t="s">
        <v>344</v>
      </c>
      <c r="E6847" s="403" t="s">
        <v>1527</v>
      </c>
      <c r="F6847" s="403">
        <v>0</v>
      </c>
      <c r="O6847" s="403" t="s">
        <v>345</v>
      </c>
      <c r="R6847" s="403">
        <v>4</v>
      </c>
      <c r="S6847" s="403">
        <v>0.63360000000000005</v>
      </c>
      <c r="T6847" s="403">
        <v>3.4359999999999999</v>
      </c>
      <c r="U6847" s="403">
        <v>16.419</v>
      </c>
      <c r="V6847" s="403">
        <v>32.508000000000003</v>
      </c>
      <c r="W6847" s="403">
        <v>-3</v>
      </c>
      <c r="X6847" s="404">
        <v>8.2408999999999996E-2</v>
      </c>
      <c r="Y6847" s="403">
        <f>X6847+(S6847*((U6847-INDEX('[1]Center of Mass'!$B$8:$M$105,MATCH(A6847,'[1]Center of Mass'!$B$8:$B$105,0),9))^2+(V6847-INDEX('[1]Center of Mass'!$B$8:$M$105,MATCH(A6847,'[1]Center of Mass'!$B$8:$B$105,0),10))^2))</f>
        <v>302.60765000480006</v>
      </c>
    </row>
    <row r="6848" spans="1:25">
      <c r="A6848" s="403" t="s">
        <v>15</v>
      </c>
      <c r="B6848" s="403" t="s">
        <v>1540</v>
      </c>
      <c r="C6848" s="403" t="s">
        <v>343</v>
      </c>
      <c r="D6848" s="403" t="s">
        <v>344</v>
      </c>
      <c r="E6848" s="403" t="s">
        <v>1527</v>
      </c>
      <c r="F6848" s="403">
        <v>0</v>
      </c>
      <c r="O6848" s="403" t="s">
        <v>345</v>
      </c>
      <c r="R6848" s="403">
        <v>4</v>
      </c>
      <c r="S6848" s="403">
        <v>0.93110000000000004</v>
      </c>
      <c r="T6848" s="403">
        <v>3.9209999999999998</v>
      </c>
      <c r="U6848" s="403">
        <v>15.458</v>
      </c>
      <c r="V6848" s="403">
        <v>32.673999999999999</v>
      </c>
      <c r="W6848" s="403">
        <v>-3</v>
      </c>
      <c r="X6848" s="404">
        <v>0.14774000000000001</v>
      </c>
      <c r="Y6848" s="403">
        <f>X6848+(S6848*((U6848-INDEX('[1]Center of Mass'!$B$8:$M$105,MATCH(A6848,'[1]Center of Mass'!$B$8:$B$105,0),9))^2+(V6848-INDEX('[1]Center of Mass'!$B$8:$M$105,MATCH(A6848,'[1]Center of Mass'!$B$8:$B$105,0),10))^2))</f>
        <v>461.95682228599998</v>
      </c>
    </row>
    <row r="6849" spans="1:25">
      <c r="A6849" s="403" t="s">
        <v>15</v>
      </c>
      <c r="B6849" s="403" t="s">
        <v>1541</v>
      </c>
      <c r="C6849" s="403" t="s">
        <v>343</v>
      </c>
      <c r="D6849" s="403" t="s">
        <v>344</v>
      </c>
      <c r="E6849" s="403" t="s">
        <v>1527</v>
      </c>
      <c r="F6849" s="403">
        <v>0</v>
      </c>
      <c r="O6849" s="403" t="s">
        <v>345</v>
      </c>
      <c r="R6849" s="403">
        <v>4</v>
      </c>
      <c r="S6849" s="403">
        <v>1.0925</v>
      </c>
      <c r="T6849" s="403">
        <v>4.2</v>
      </c>
      <c r="U6849" s="403">
        <v>11.275</v>
      </c>
      <c r="V6849" s="403">
        <v>32.774999999999999</v>
      </c>
      <c r="W6849" s="403">
        <v>-3</v>
      </c>
      <c r="X6849" s="404">
        <v>0.20257</v>
      </c>
      <c r="Y6849" s="403">
        <f>X6849+(S6849*((U6849-INDEX('[1]Center of Mass'!$B$8:$M$105,MATCH(A6849,'[1]Center of Mass'!$B$8:$B$105,0),9))^2+(V6849-INDEX('[1]Center of Mass'!$B$8:$M$105,MATCH(A6849,'[1]Center of Mass'!$B$8:$B$105,0),10))^2))</f>
        <v>624.79212882499996</v>
      </c>
    </row>
    <row r="6850" spans="1:25">
      <c r="A6850" s="403" t="s">
        <v>15</v>
      </c>
      <c r="B6850" s="403" t="s">
        <v>1542</v>
      </c>
      <c r="C6850" s="403" t="s">
        <v>343</v>
      </c>
      <c r="D6850" s="403" t="s">
        <v>344</v>
      </c>
      <c r="E6850" s="403" t="s">
        <v>1527</v>
      </c>
      <c r="F6850" s="403">
        <v>0</v>
      </c>
      <c r="O6850" s="403" t="s">
        <v>345</v>
      </c>
      <c r="R6850" s="403">
        <v>4</v>
      </c>
      <c r="S6850" s="403">
        <v>1.0925</v>
      </c>
      <c r="T6850" s="403">
        <v>4.2</v>
      </c>
      <c r="U6850" s="403">
        <v>12.225</v>
      </c>
      <c r="V6850" s="403">
        <v>32.774999999999999</v>
      </c>
      <c r="W6850" s="403">
        <v>-3</v>
      </c>
      <c r="X6850" s="404">
        <v>0.20255999999999999</v>
      </c>
      <c r="Y6850" s="403">
        <f>X6850+(S6850*((U6850-INDEX('[1]Center of Mass'!$B$8:$M$105,MATCH(A6850,'[1]Center of Mass'!$B$8:$B$105,0),9))^2+(V6850-INDEX('[1]Center of Mass'!$B$8:$M$105,MATCH(A6850,'[1]Center of Mass'!$B$8:$B$105,0),10))^2))</f>
        <v>603.71910482499993</v>
      </c>
    </row>
    <row r="6851" spans="1:25">
      <c r="A6851" s="403" t="s">
        <v>15</v>
      </c>
      <c r="B6851" s="403" t="s">
        <v>1543</v>
      </c>
      <c r="C6851" s="403" t="s">
        <v>343</v>
      </c>
      <c r="D6851" s="403" t="s">
        <v>344</v>
      </c>
      <c r="E6851" s="403" t="s">
        <v>1527</v>
      </c>
      <c r="F6851" s="403">
        <v>0</v>
      </c>
      <c r="O6851" s="403" t="s">
        <v>345</v>
      </c>
      <c r="R6851" s="403">
        <v>4</v>
      </c>
      <c r="S6851" s="403">
        <v>1.2458</v>
      </c>
      <c r="T6851" s="403">
        <v>4.4669999999999996</v>
      </c>
      <c r="U6851" s="403">
        <v>13.242000000000001</v>
      </c>
      <c r="V6851" s="403">
        <v>32.774999999999999</v>
      </c>
      <c r="W6851" s="403">
        <v>-3</v>
      </c>
      <c r="X6851" s="404">
        <v>0.25913999999999998</v>
      </c>
      <c r="Y6851" s="403">
        <f>X6851+(S6851*((U6851-INDEX('[1]Center of Mass'!$B$8:$M$105,MATCH(A6851,'[1]Center of Mass'!$B$8:$B$105,0),9))^2+(V6851-INDEX('[1]Center of Mass'!$B$8:$M$105,MATCH(A6851,'[1]Center of Mass'!$B$8:$B$105,0),10))^2))</f>
        <v>665.22876077379976</v>
      </c>
    </row>
    <row r="6852" spans="1:25">
      <c r="A6852" s="403" t="s">
        <v>15</v>
      </c>
      <c r="B6852" s="403" t="s">
        <v>1544</v>
      </c>
      <c r="C6852" s="403" t="s">
        <v>343</v>
      </c>
      <c r="D6852" s="403" t="s">
        <v>344</v>
      </c>
      <c r="E6852" s="403" t="s">
        <v>1527</v>
      </c>
      <c r="F6852" s="403">
        <v>0</v>
      </c>
      <c r="O6852" s="403" t="s">
        <v>345</v>
      </c>
      <c r="R6852" s="403">
        <v>4</v>
      </c>
      <c r="S6852" s="403">
        <v>1.2458</v>
      </c>
      <c r="T6852" s="403">
        <v>4.4669999999999996</v>
      </c>
      <c r="U6852" s="403">
        <v>14.324999999999999</v>
      </c>
      <c r="V6852" s="403">
        <v>32.774999999999999</v>
      </c>
      <c r="W6852" s="403">
        <v>-3</v>
      </c>
      <c r="X6852" s="404">
        <v>0.25913999999999998</v>
      </c>
      <c r="Y6852" s="403">
        <f>X6852+(S6852*((U6852-INDEX('[1]Center of Mass'!$B$8:$M$105,MATCH(A6852,'[1]Center of Mass'!$B$8:$B$105,0),9))^2+(V6852-INDEX('[1]Center of Mass'!$B$8:$M$105,MATCH(A6852,'[1]Center of Mass'!$B$8:$B$105,0),10))^2))</f>
        <v>643.3217776419998</v>
      </c>
    </row>
    <row r="6853" spans="1:25">
      <c r="A6853" s="403" t="s">
        <v>15</v>
      </c>
      <c r="B6853" s="403" t="s">
        <v>1545</v>
      </c>
      <c r="C6853" s="403" t="s">
        <v>343</v>
      </c>
      <c r="D6853" s="403" t="s">
        <v>344</v>
      </c>
      <c r="E6853" s="403" t="s">
        <v>1527</v>
      </c>
      <c r="F6853" s="403">
        <v>0</v>
      </c>
      <c r="O6853" s="403" t="s">
        <v>345</v>
      </c>
      <c r="R6853" s="403">
        <v>4</v>
      </c>
      <c r="S6853" s="403">
        <v>1.4192</v>
      </c>
      <c r="T6853" s="403">
        <v>4.7889999999999997</v>
      </c>
      <c r="U6853" s="403">
        <v>10.162000000000001</v>
      </c>
      <c r="V6853" s="403">
        <v>32.804000000000002</v>
      </c>
      <c r="W6853" s="403">
        <v>-3</v>
      </c>
      <c r="X6853" s="404">
        <v>0.34142</v>
      </c>
      <c r="Y6853" s="403">
        <f>X6853+(S6853*((U6853-INDEX('[1]Center of Mass'!$B$8:$M$105,MATCH(A6853,'[1]Center of Mass'!$B$8:$B$105,0),9))^2+(V6853-INDEX('[1]Center of Mass'!$B$8:$M$105,MATCH(A6853,'[1]Center of Mass'!$B$8:$B$105,0),10))^2))</f>
        <v>848.8020562367999</v>
      </c>
    </row>
    <row r="6854" spans="1:25">
      <c r="A6854" s="403" t="s">
        <v>15</v>
      </c>
      <c r="B6854" s="403" t="s">
        <v>1546</v>
      </c>
      <c r="C6854" s="403" t="s">
        <v>343</v>
      </c>
      <c r="D6854" s="403" t="s">
        <v>344</v>
      </c>
      <c r="E6854" s="403" t="s">
        <v>1527</v>
      </c>
      <c r="F6854" s="403">
        <v>0</v>
      </c>
      <c r="O6854" s="403" t="s">
        <v>345</v>
      </c>
      <c r="R6854" s="403">
        <v>4</v>
      </c>
      <c r="S6854" s="403">
        <v>0.6825</v>
      </c>
      <c r="T6854" s="403">
        <v>3.36</v>
      </c>
      <c r="U6854" s="403">
        <v>9.157</v>
      </c>
      <c r="V6854" s="403">
        <v>32.862000000000002</v>
      </c>
      <c r="W6854" s="403">
        <v>-3</v>
      </c>
      <c r="X6854" s="404">
        <v>8.2289000000000001E-2</v>
      </c>
      <c r="Y6854" s="403">
        <f>X6854+(S6854*((U6854-INDEX('[1]Center of Mass'!$B$8:$M$105,MATCH(A6854,'[1]Center of Mass'!$B$8:$B$105,0),9))^2+(V6854-INDEX('[1]Center of Mass'!$B$8:$M$105,MATCH(A6854,'[1]Center of Mass'!$B$8:$B$105,0),10))^2))</f>
        <v>426.60592813250003</v>
      </c>
    </row>
    <row r="6855" spans="1:25">
      <c r="A6855" s="403" t="s">
        <v>15</v>
      </c>
      <c r="B6855" s="403" t="s">
        <v>1547</v>
      </c>
      <c r="C6855" s="403" t="s">
        <v>343</v>
      </c>
      <c r="D6855" s="403" t="s">
        <v>344</v>
      </c>
      <c r="E6855" s="403" t="s">
        <v>1527</v>
      </c>
      <c r="F6855" s="403">
        <v>0</v>
      </c>
      <c r="O6855" s="403" t="s">
        <v>345</v>
      </c>
      <c r="R6855" s="403">
        <v>4</v>
      </c>
      <c r="S6855" s="403">
        <v>0.70220000000000005</v>
      </c>
      <c r="T6855" s="403">
        <v>3.3679999999999999</v>
      </c>
      <c r="U6855" s="403">
        <v>-1.583</v>
      </c>
      <c r="V6855" s="403">
        <v>32.898000000000003</v>
      </c>
      <c r="W6855" s="403">
        <v>-3</v>
      </c>
      <c r="X6855" s="404">
        <v>8.3618999999999999E-2</v>
      </c>
      <c r="Y6855" s="403">
        <f>X6855+(S6855*((U6855-INDEX('[1]Center of Mass'!$B$8:$M$105,MATCH(A6855,'[1]Center of Mass'!$B$8:$B$105,0),9))^2+(V6855-INDEX('[1]Center of Mass'!$B$8:$M$105,MATCH(A6855,'[1]Center of Mass'!$B$8:$B$105,0),10))^2))</f>
        <v>713.2400378758</v>
      </c>
    </row>
    <row r="6856" spans="1:25">
      <c r="A6856" s="403" t="s">
        <v>15</v>
      </c>
      <c r="B6856" s="403" t="s">
        <v>1548</v>
      </c>
      <c r="C6856" s="403" t="s">
        <v>343</v>
      </c>
      <c r="D6856" s="403" t="s">
        <v>344</v>
      </c>
      <c r="E6856" s="403" t="s">
        <v>1527</v>
      </c>
      <c r="F6856" s="403">
        <v>0</v>
      </c>
      <c r="O6856" s="403" t="s">
        <v>345</v>
      </c>
      <c r="R6856" s="403">
        <v>4</v>
      </c>
      <c r="S6856" s="403">
        <v>1.1000000000000001</v>
      </c>
      <c r="T6856" s="403">
        <v>4.2329999999999997</v>
      </c>
      <c r="U6856" s="403">
        <v>-0.6</v>
      </c>
      <c r="V6856" s="403">
        <v>32.892000000000003</v>
      </c>
      <c r="W6856" s="403">
        <v>-3</v>
      </c>
      <c r="X6856" s="404">
        <v>0.20902000000000001</v>
      </c>
      <c r="Y6856" s="403">
        <f>X6856+(S6856*((U6856-INDEX('[1]Center of Mass'!$B$8:$M$105,MATCH(A6856,'[1]Center of Mass'!$B$8:$B$105,0),9))^2+(V6856-INDEX('[1]Center of Mass'!$B$8:$M$105,MATCH(A6856,'[1]Center of Mass'!$B$8:$B$105,0),10))^2))</f>
        <v>1067.3622500000004</v>
      </c>
    </row>
    <row r="6857" spans="1:25">
      <c r="A6857" s="403" t="s">
        <v>15</v>
      </c>
      <c r="B6857" s="403" t="s">
        <v>1497</v>
      </c>
      <c r="C6857" s="403" t="s">
        <v>343</v>
      </c>
      <c r="D6857" s="403" t="s">
        <v>344</v>
      </c>
      <c r="E6857" s="403" t="s">
        <v>1527</v>
      </c>
      <c r="F6857" s="403">
        <v>0</v>
      </c>
      <c r="O6857" s="403" t="s">
        <v>345</v>
      </c>
      <c r="R6857" s="403">
        <v>4</v>
      </c>
      <c r="S6857" s="403">
        <v>1.0083</v>
      </c>
      <c r="T6857" s="403">
        <v>4.0330000000000004</v>
      </c>
      <c r="U6857" s="403">
        <v>0.55000000000000004</v>
      </c>
      <c r="V6857" s="403">
        <v>32.892000000000003</v>
      </c>
      <c r="W6857" s="403">
        <v>-3</v>
      </c>
      <c r="X6857" s="404">
        <v>0.17227999999999999</v>
      </c>
      <c r="Y6857" s="403">
        <f>X6857+(S6857*((U6857-INDEX('[1]Center of Mass'!$B$8:$M$105,MATCH(A6857,'[1]Center of Mass'!$B$8:$B$105,0),9))^2+(V6857-INDEX('[1]Center of Mass'!$B$8:$M$105,MATCH(A6857,'[1]Center of Mass'!$B$8:$B$105,0),10))^2))</f>
        <v>927.51304976000006</v>
      </c>
    </row>
    <row r="6858" spans="1:25">
      <c r="A6858" s="403" t="s">
        <v>15</v>
      </c>
      <c r="B6858" s="403" t="s">
        <v>1498</v>
      </c>
      <c r="C6858" s="403" t="s">
        <v>343</v>
      </c>
      <c r="D6858" s="403" t="s">
        <v>344</v>
      </c>
      <c r="E6858" s="403" t="s">
        <v>1527</v>
      </c>
      <c r="F6858" s="403">
        <v>0</v>
      </c>
      <c r="O6858" s="403" t="s">
        <v>345</v>
      </c>
      <c r="R6858" s="403">
        <v>4</v>
      </c>
      <c r="S6858" s="403">
        <v>1.0083</v>
      </c>
      <c r="T6858" s="403">
        <v>4.0330000000000004</v>
      </c>
      <c r="U6858" s="403">
        <v>1.65</v>
      </c>
      <c r="V6858" s="403">
        <v>32.892000000000003</v>
      </c>
      <c r="W6858" s="403">
        <v>-3</v>
      </c>
      <c r="X6858" s="404">
        <v>0.17227999999999999</v>
      </c>
      <c r="Y6858" s="403">
        <f>X6858+(S6858*((U6858-INDEX('[1]Center of Mass'!$B$8:$M$105,MATCH(A6858,'[1]Center of Mass'!$B$8:$B$105,0),9))^2+(V6858-INDEX('[1]Center of Mass'!$B$8:$M$105,MATCH(A6858,'[1]Center of Mass'!$B$8:$B$105,0),10))^2))</f>
        <v>881.36880524000026</v>
      </c>
    </row>
    <row r="6859" spans="1:25">
      <c r="A6859" s="403" t="s">
        <v>15</v>
      </c>
      <c r="B6859" s="403" t="s">
        <v>1499</v>
      </c>
      <c r="C6859" s="403" t="s">
        <v>343</v>
      </c>
      <c r="D6859" s="403" t="s">
        <v>344</v>
      </c>
      <c r="E6859" s="403" t="s">
        <v>1527</v>
      </c>
      <c r="F6859" s="403">
        <v>0</v>
      </c>
      <c r="O6859" s="403" t="s">
        <v>345</v>
      </c>
      <c r="R6859" s="403">
        <v>4</v>
      </c>
      <c r="S6859" s="403">
        <v>1.0083</v>
      </c>
      <c r="T6859" s="403">
        <v>4.0330000000000004</v>
      </c>
      <c r="U6859" s="403">
        <v>2.75</v>
      </c>
      <c r="V6859" s="403">
        <v>32.892000000000003</v>
      </c>
      <c r="W6859" s="403">
        <v>-3</v>
      </c>
      <c r="X6859" s="404">
        <v>0.17227999999999999</v>
      </c>
      <c r="Y6859" s="403">
        <f>X6859+(S6859*((U6859-INDEX('[1]Center of Mass'!$B$8:$M$105,MATCH(A6859,'[1]Center of Mass'!$B$8:$B$105,0),9))^2+(V6859-INDEX('[1]Center of Mass'!$B$8:$M$105,MATCH(A6859,'[1]Center of Mass'!$B$8:$B$105,0),10))^2))</f>
        <v>837.66464672000006</v>
      </c>
    </row>
    <row r="6860" spans="1:25">
      <c r="A6860" s="403" t="s">
        <v>15</v>
      </c>
      <c r="B6860" s="403" t="s">
        <v>1500</v>
      </c>
      <c r="C6860" s="403" t="s">
        <v>343</v>
      </c>
      <c r="D6860" s="403" t="s">
        <v>344</v>
      </c>
      <c r="E6860" s="403" t="s">
        <v>1527</v>
      </c>
      <c r="F6860" s="403">
        <v>0</v>
      </c>
      <c r="O6860" s="403" t="s">
        <v>345</v>
      </c>
      <c r="R6860" s="403">
        <v>4</v>
      </c>
      <c r="S6860" s="403">
        <v>0.89370000000000005</v>
      </c>
      <c r="T6860" s="403">
        <v>3.7829999999999999</v>
      </c>
      <c r="U6860" s="403">
        <v>3.7879999999999998</v>
      </c>
      <c r="V6860" s="403">
        <v>32.892000000000003</v>
      </c>
      <c r="W6860" s="403">
        <v>-3</v>
      </c>
      <c r="X6860" s="404">
        <v>0.13338</v>
      </c>
      <c r="Y6860" s="403">
        <f>X6860+(S6860*((U6860-INDEX('[1]Center of Mass'!$B$8:$M$105,MATCH(A6860,'[1]Center of Mass'!$B$8:$B$105,0),9))^2+(V6860-INDEX('[1]Center of Mass'!$B$8:$M$105,MATCH(A6860,'[1]Center of Mass'!$B$8:$B$105,0),10))^2))</f>
        <v>707.86897016040018</v>
      </c>
    </row>
    <row r="6861" spans="1:25">
      <c r="A6861" s="403" t="s">
        <v>15</v>
      </c>
      <c r="B6861" s="403" t="s">
        <v>1501</v>
      </c>
      <c r="C6861" s="403" t="s">
        <v>343</v>
      </c>
      <c r="D6861" s="403" t="s">
        <v>344</v>
      </c>
      <c r="E6861" s="403" t="s">
        <v>1527</v>
      </c>
      <c r="F6861" s="403">
        <v>0</v>
      </c>
      <c r="O6861" s="403" t="s">
        <v>345</v>
      </c>
      <c r="R6861" s="403">
        <v>4</v>
      </c>
      <c r="S6861" s="403">
        <v>0.89370000000000005</v>
      </c>
      <c r="T6861" s="403">
        <v>3.7829999999999999</v>
      </c>
      <c r="U6861" s="403">
        <v>4.7629999999999999</v>
      </c>
      <c r="V6861" s="403">
        <v>32.892000000000003</v>
      </c>
      <c r="W6861" s="403">
        <v>-3</v>
      </c>
      <c r="X6861" s="404">
        <v>0.13338</v>
      </c>
      <c r="Y6861" s="403">
        <f>X6861+(S6861*((U6861-INDEX('[1]Center of Mass'!$B$8:$M$105,MATCH(A6861,'[1]Center of Mass'!$B$8:$B$105,0),9))^2+(V6861-INDEX('[1]Center of Mass'!$B$8:$M$105,MATCH(A6861,'[1]Center of Mass'!$B$8:$B$105,0),10))^2))</f>
        <v>677.15100421290026</v>
      </c>
    </row>
    <row r="6862" spans="1:25">
      <c r="A6862" s="403" t="s">
        <v>15</v>
      </c>
      <c r="B6862" s="403" t="s">
        <v>1502</v>
      </c>
      <c r="C6862" s="403" t="s">
        <v>343</v>
      </c>
      <c r="D6862" s="403" t="s">
        <v>344</v>
      </c>
      <c r="E6862" s="403" t="s">
        <v>1527</v>
      </c>
      <c r="F6862" s="403">
        <v>0</v>
      </c>
      <c r="O6862" s="403" t="s">
        <v>345</v>
      </c>
      <c r="R6862" s="403">
        <v>4</v>
      </c>
      <c r="S6862" s="403">
        <v>0.89370000000000005</v>
      </c>
      <c r="T6862" s="403">
        <v>3.7829999999999999</v>
      </c>
      <c r="U6862" s="403">
        <v>5.7380000000000004</v>
      </c>
      <c r="V6862" s="403">
        <v>32.892000000000003</v>
      </c>
      <c r="W6862" s="403">
        <v>-3</v>
      </c>
      <c r="X6862" s="404">
        <v>0.13338</v>
      </c>
      <c r="Y6862" s="403">
        <f>X6862+(S6862*((U6862-INDEX('[1]Center of Mass'!$B$8:$M$105,MATCH(A6862,'[1]Center of Mass'!$B$8:$B$105,0),9))^2+(V6862-INDEX('[1]Center of Mass'!$B$8:$M$105,MATCH(A6862,'[1]Center of Mass'!$B$8:$B$105,0),10))^2))</f>
        <v>648.1321853904002</v>
      </c>
    </row>
    <row r="6863" spans="1:25">
      <c r="A6863" s="403" t="s">
        <v>15</v>
      </c>
      <c r="B6863" s="403" t="s">
        <v>1503</v>
      </c>
      <c r="C6863" s="403" t="s">
        <v>343</v>
      </c>
      <c r="D6863" s="403" t="s">
        <v>344</v>
      </c>
      <c r="E6863" s="403" t="s">
        <v>1527</v>
      </c>
      <c r="F6863" s="403">
        <v>0</v>
      </c>
      <c r="O6863" s="403" t="s">
        <v>345</v>
      </c>
      <c r="R6863" s="403">
        <v>4</v>
      </c>
      <c r="S6863" s="403">
        <v>0.89370000000000005</v>
      </c>
      <c r="T6863" s="403">
        <v>3.7829999999999999</v>
      </c>
      <c r="U6863" s="403">
        <v>6.7130000000000001</v>
      </c>
      <c r="V6863" s="403">
        <v>32.892000000000003</v>
      </c>
      <c r="W6863" s="403">
        <v>-3</v>
      </c>
      <c r="X6863" s="404">
        <v>0.13338</v>
      </c>
      <c r="Y6863" s="403">
        <f>X6863+(S6863*((U6863-INDEX('[1]Center of Mass'!$B$8:$M$105,MATCH(A6863,'[1]Center of Mass'!$B$8:$B$105,0),9))^2+(V6863-INDEX('[1]Center of Mass'!$B$8:$M$105,MATCH(A6863,'[1]Center of Mass'!$B$8:$B$105,0),10))^2))</f>
        <v>620.8125136929001</v>
      </c>
    </row>
    <row r="6864" spans="1:25">
      <c r="A6864" s="403" t="s">
        <v>15</v>
      </c>
      <c r="B6864" s="403" t="s">
        <v>1504</v>
      </c>
      <c r="C6864" s="403" t="s">
        <v>343</v>
      </c>
      <c r="D6864" s="403" t="s">
        <v>344</v>
      </c>
      <c r="E6864" s="403" t="s">
        <v>1527</v>
      </c>
      <c r="F6864" s="403">
        <v>0</v>
      </c>
      <c r="O6864" s="403" t="s">
        <v>345</v>
      </c>
      <c r="R6864" s="403">
        <v>4</v>
      </c>
      <c r="S6864" s="403">
        <v>1.4666999999999999</v>
      </c>
      <c r="T6864" s="403">
        <v>5.0330000000000004</v>
      </c>
      <c r="U6864" s="403">
        <v>8</v>
      </c>
      <c r="V6864" s="403">
        <v>32.892000000000003</v>
      </c>
      <c r="W6864" s="403">
        <v>-3</v>
      </c>
      <c r="X6864" s="404">
        <v>0.41559000000000001</v>
      </c>
      <c r="Y6864" s="403">
        <f>X6864+(S6864*((U6864-INDEX('[1]Center of Mass'!$B$8:$M$105,MATCH(A6864,'[1]Center of Mass'!$B$8:$B$105,0),9))^2+(V6864-INDEX('[1]Center of Mass'!$B$8:$M$105,MATCH(A6864,'[1]Center of Mass'!$B$8:$B$105,0),10))^2))</f>
        <v>964.13267883000003</v>
      </c>
    </row>
    <row r="6865" spans="1:25">
      <c r="A6865" s="403" t="s">
        <v>15</v>
      </c>
      <c r="B6865" s="403" t="s">
        <v>1549</v>
      </c>
      <c r="C6865" s="403" t="s">
        <v>343</v>
      </c>
      <c r="D6865" s="403" t="s">
        <v>344</v>
      </c>
      <c r="E6865" s="403" t="s">
        <v>1527</v>
      </c>
      <c r="F6865" s="403">
        <v>0</v>
      </c>
      <c r="O6865" s="403" t="s">
        <v>345</v>
      </c>
      <c r="R6865" s="403">
        <v>3</v>
      </c>
      <c r="S6865" s="403">
        <v>0.19170000000000001</v>
      </c>
      <c r="T6865" s="403">
        <v>2.681</v>
      </c>
      <c r="U6865" s="403">
        <v>14.978</v>
      </c>
      <c r="V6865" s="403">
        <v>32.966999999999999</v>
      </c>
      <c r="W6865" s="403">
        <v>-3</v>
      </c>
      <c r="X6865" s="404">
        <v>1.5265000000000001E-2</v>
      </c>
      <c r="Y6865" s="403">
        <f>X6865+(S6865*((U6865-INDEX('[1]Center of Mass'!$B$8:$M$105,MATCH(A6865,'[1]Center of Mass'!$B$8:$B$105,0),9))^2+(V6865-INDEX('[1]Center of Mass'!$B$8:$M$105,MATCH(A6865,'[1]Center of Mass'!$B$8:$B$105,0),10))^2))</f>
        <v>98.736374494899991</v>
      </c>
    </row>
    <row r="6866" spans="1:25">
      <c r="A6866" s="403" t="s">
        <v>35</v>
      </c>
      <c r="B6866" s="403" t="s">
        <v>1550</v>
      </c>
      <c r="C6866" s="403" t="s">
        <v>927</v>
      </c>
      <c r="D6866" s="403" t="s">
        <v>344</v>
      </c>
      <c r="E6866" s="403" t="s">
        <v>458</v>
      </c>
      <c r="F6866" s="403">
        <v>0</v>
      </c>
      <c r="O6866" s="403" t="s">
        <v>345</v>
      </c>
      <c r="R6866" s="403">
        <v>4</v>
      </c>
      <c r="S6866" s="403">
        <v>5.5171000000000001</v>
      </c>
      <c r="T6866" s="403">
        <v>10.096</v>
      </c>
      <c r="U6866" s="403">
        <v>10.3</v>
      </c>
      <c r="V6866" s="403">
        <v>14</v>
      </c>
      <c r="W6866" s="403">
        <v>34.85</v>
      </c>
      <c r="X6866" s="404">
        <v>6.6435000000000004</v>
      </c>
      <c r="Y6866" s="403">
        <f>X6866+(S6866*((U6866-INDEX('[1]Center of Mass'!$B$8:$M$105,MATCH(A6866,'[1]Center of Mass'!$B$8:$B$105,0),9))^2+(V6866-INDEX('[1]Center of Mass'!$B$8:$M$105,MATCH(A6866,'[1]Center of Mass'!$B$8:$B$105,0),10))^2))</f>
        <v>715.58158127199988</v>
      </c>
    </row>
    <row r="6867" spans="1:25">
      <c r="A6867" s="403" t="s">
        <v>35</v>
      </c>
      <c r="B6867" s="403" t="s">
        <v>1551</v>
      </c>
      <c r="C6867" s="403" t="s">
        <v>927</v>
      </c>
      <c r="D6867" s="403" t="s">
        <v>344</v>
      </c>
      <c r="E6867" s="403" t="s">
        <v>458</v>
      </c>
      <c r="F6867" s="403">
        <v>0</v>
      </c>
      <c r="O6867" s="403" t="s">
        <v>345</v>
      </c>
      <c r="R6867" s="403">
        <v>4</v>
      </c>
      <c r="S6867" s="403">
        <v>5.5171000000000001</v>
      </c>
      <c r="T6867" s="403">
        <v>10.096</v>
      </c>
      <c r="U6867" s="403">
        <v>11.9</v>
      </c>
      <c r="V6867" s="403">
        <v>14</v>
      </c>
      <c r="W6867" s="403">
        <v>36.549999999999997</v>
      </c>
      <c r="X6867" s="404">
        <v>6.6435000000000004</v>
      </c>
      <c r="Y6867" s="403">
        <f>X6867+(S6867*((U6867-INDEX('[1]Center of Mass'!$B$8:$M$105,MATCH(A6867,'[1]Center of Mass'!$B$8:$B$105,0),9))^2+(V6867-INDEX('[1]Center of Mass'!$B$8:$M$105,MATCH(A6867,'[1]Center of Mass'!$B$8:$B$105,0),10))^2))</f>
        <v>532.1843499119999</v>
      </c>
    </row>
    <row r="6868" spans="1:25">
      <c r="A6868" s="403" t="s">
        <v>51</v>
      </c>
      <c r="B6868" s="403" t="s">
        <v>1550</v>
      </c>
      <c r="C6868" s="403" t="s">
        <v>927</v>
      </c>
      <c r="D6868" s="403" t="s">
        <v>344</v>
      </c>
      <c r="E6868" s="403" t="s">
        <v>458</v>
      </c>
      <c r="F6868" s="403">
        <v>0</v>
      </c>
      <c r="O6868" s="403" t="s">
        <v>345</v>
      </c>
      <c r="R6868" s="403">
        <v>4</v>
      </c>
      <c r="S6868" s="403">
        <v>5.5171000000000001</v>
      </c>
      <c r="T6868" s="403">
        <v>10.096</v>
      </c>
      <c r="U6868" s="403">
        <v>10.3</v>
      </c>
      <c r="V6868" s="403">
        <v>14</v>
      </c>
      <c r="W6868" s="403">
        <v>31.45</v>
      </c>
      <c r="X6868" s="404">
        <v>6.6435000000000004</v>
      </c>
      <c r="Y6868" s="403">
        <f>X6868+(S6868*((U6868-INDEX('[1]Center of Mass'!$B$8:$M$105,MATCH(A6868,'[1]Center of Mass'!$B$8:$B$105,0),9))^2+(V6868-INDEX('[1]Center of Mass'!$B$8:$M$105,MATCH(A6868,'[1]Center of Mass'!$B$8:$B$105,0),10))^2))</f>
        <v>701.41020925029977</v>
      </c>
    </row>
    <row r="6869" spans="1:25">
      <c r="A6869" s="403" t="s">
        <v>51</v>
      </c>
      <c r="B6869" s="403" t="s">
        <v>1551</v>
      </c>
      <c r="C6869" s="403" t="s">
        <v>927</v>
      </c>
      <c r="D6869" s="403" t="s">
        <v>344</v>
      </c>
      <c r="E6869" s="403" t="s">
        <v>458</v>
      </c>
      <c r="F6869" s="403">
        <v>0</v>
      </c>
      <c r="O6869" s="403" t="s">
        <v>345</v>
      </c>
      <c r="R6869" s="403">
        <v>4</v>
      </c>
      <c r="S6869" s="403">
        <v>5.5171000000000001</v>
      </c>
      <c r="T6869" s="403">
        <v>10.096</v>
      </c>
      <c r="U6869" s="403">
        <v>11.9</v>
      </c>
      <c r="V6869" s="403">
        <v>14</v>
      </c>
      <c r="W6869" s="403">
        <v>33.15</v>
      </c>
      <c r="X6869" s="404">
        <v>6.6435000000000004</v>
      </c>
      <c r="Y6869" s="403">
        <f>X6869+(S6869*((U6869-INDEX('[1]Center of Mass'!$B$8:$M$105,MATCH(A6869,'[1]Center of Mass'!$B$8:$B$105,0),9))^2+(V6869-INDEX('[1]Center of Mass'!$B$8:$M$105,MATCH(A6869,'[1]Center of Mass'!$B$8:$B$105,0),10))^2))</f>
        <v>517.76581181029985</v>
      </c>
    </row>
    <row r="6870" spans="1:25">
      <c r="A6870" s="403" t="s">
        <v>52</v>
      </c>
      <c r="B6870" s="403" t="s">
        <v>1550</v>
      </c>
      <c r="C6870" s="403" t="s">
        <v>927</v>
      </c>
      <c r="D6870" s="403" t="s">
        <v>344</v>
      </c>
      <c r="E6870" s="403" t="s">
        <v>458</v>
      </c>
      <c r="F6870" s="403">
        <v>0</v>
      </c>
      <c r="O6870" s="403" t="s">
        <v>345</v>
      </c>
      <c r="R6870" s="403">
        <v>4</v>
      </c>
      <c r="S6870" s="403">
        <v>5.5171000000000001</v>
      </c>
      <c r="T6870" s="403">
        <v>10.096</v>
      </c>
      <c r="U6870" s="403">
        <v>10.3</v>
      </c>
      <c r="V6870" s="403">
        <v>14</v>
      </c>
      <c r="W6870" s="403">
        <v>28.05</v>
      </c>
      <c r="X6870" s="404">
        <v>6.6435000000000004</v>
      </c>
      <c r="Y6870" s="403">
        <f>X6870+(S6870*((U6870-INDEX('[1]Center of Mass'!$B$8:$M$105,MATCH(A6870,'[1]Center of Mass'!$B$8:$B$105,0),9))^2+(V6870-INDEX('[1]Center of Mass'!$B$8:$M$105,MATCH(A6870,'[1]Center of Mass'!$B$8:$B$105,0),10))^2))</f>
        <v>701.4893465327001</v>
      </c>
    </row>
    <row r="6871" spans="1:25">
      <c r="A6871" s="403" t="s">
        <v>52</v>
      </c>
      <c r="B6871" s="403" t="s">
        <v>1551</v>
      </c>
      <c r="C6871" s="403" t="s">
        <v>927</v>
      </c>
      <c r="D6871" s="403" t="s">
        <v>344</v>
      </c>
      <c r="E6871" s="403" t="s">
        <v>458</v>
      </c>
      <c r="F6871" s="403">
        <v>0</v>
      </c>
      <c r="O6871" s="403" t="s">
        <v>345</v>
      </c>
      <c r="R6871" s="403">
        <v>4</v>
      </c>
      <c r="S6871" s="403">
        <v>5.5171000000000001</v>
      </c>
      <c r="T6871" s="403">
        <v>10.096</v>
      </c>
      <c r="U6871" s="403">
        <v>11.9</v>
      </c>
      <c r="V6871" s="403">
        <v>14</v>
      </c>
      <c r="W6871" s="403">
        <v>29.75</v>
      </c>
      <c r="X6871" s="404">
        <v>6.6435000000000004</v>
      </c>
      <c r="Y6871" s="403">
        <f>X6871+(S6871*((U6871-INDEX('[1]Center of Mass'!$B$8:$M$105,MATCH(A6871,'[1]Center of Mass'!$B$8:$B$105,0),9))^2+(V6871-INDEX('[1]Center of Mass'!$B$8:$M$105,MATCH(A6871,'[1]Center of Mass'!$B$8:$B$105,0),10))^2))</f>
        <v>517.86260381270006</v>
      </c>
    </row>
    <row r="6872" spans="1:25">
      <c r="A6872" s="403" t="s">
        <v>53</v>
      </c>
      <c r="B6872" s="403" t="s">
        <v>1550</v>
      </c>
      <c r="C6872" s="403" t="s">
        <v>927</v>
      </c>
      <c r="D6872" s="403" t="s">
        <v>344</v>
      </c>
      <c r="E6872" s="403" t="s">
        <v>458</v>
      </c>
      <c r="F6872" s="403">
        <v>0</v>
      </c>
      <c r="O6872" s="403" t="s">
        <v>345</v>
      </c>
      <c r="R6872" s="403">
        <v>4</v>
      </c>
      <c r="S6872" s="403">
        <v>5.5171000000000001</v>
      </c>
      <c r="T6872" s="403">
        <v>10.096</v>
      </c>
      <c r="U6872" s="403">
        <v>10.3</v>
      </c>
      <c r="V6872" s="403">
        <v>14</v>
      </c>
      <c r="W6872" s="403">
        <v>24.65</v>
      </c>
      <c r="X6872" s="404">
        <v>6.6435000000000004</v>
      </c>
      <c r="Y6872" s="403">
        <f>X6872+(S6872*((U6872-INDEX('[1]Center of Mass'!$B$8:$M$105,MATCH(A6872,'[1]Center of Mass'!$B$8:$B$105,0),9))^2+(V6872-INDEX('[1]Center of Mass'!$B$8:$M$105,MATCH(A6872,'[1]Center of Mass'!$B$8:$B$105,0),10))^2))</f>
        <v>701.4893465327001</v>
      </c>
    </row>
    <row r="6873" spans="1:25">
      <c r="A6873" s="403" t="s">
        <v>53</v>
      </c>
      <c r="B6873" s="403" t="s">
        <v>1551</v>
      </c>
      <c r="C6873" s="403" t="s">
        <v>927</v>
      </c>
      <c r="D6873" s="403" t="s">
        <v>344</v>
      </c>
      <c r="E6873" s="403" t="s">
        <v>458</v>
      </c>
      <c r="F6873" s="403">
        <v>0</v>
      </c>
      <c r="O6873" s="403" t="s">
        <v>345</v>
      </c>
      <c r="R6873" s="403">
        <v>4</v>
      </c>
      <c r="S6873" s="403">
        <v>5.5171000000000001</v>
      </c>
      <c r="T6873" s="403">
        <v>10.096</v>
      </c>
      <c r="U6873" s="403">
        <v>11.9</v>
      </c>
      <c r="V6873" s="403">
        <v>14</v>
      </c>
      <c r="W6873" s="403">
        <v>26.35</v>
      </c>
      <c r="X6873" s="404">
        <v>6.6435000000000004</v>
      </c>
      <c r="Y6873" s="403">
        <f>X6873+(S6873*((U6873-INDEX('[1]Center of Mass'!$B$8:$M$105,MATCH(A6873,'[1]Center of Mass'!$B$8:$B$105,0),9))^2+(V6873-INDEX('[1]Center of Mass'!$B$8:$M$105,MATCH(A6873,'[1]Center of Mass'!$B$8:$B$105,0),10))^2))</f>
        <v>517.86260381270006</v>
      </c>
    </row>
    <row r="6874" spans="1:25">
      <c r="A6874" s="403" t="s">
        <v>54</v>
      </c>
      <c r="B6874" s="403" t="s">
        <v>1550</v>
      </c>
      <c r="C6874" s="403" t="s">
        <v>927</v>
      </c>
      <c r="D6874" s="403" t="s">
        <v>344</v>
      </c>
      <c r="E6874" s="403" t="s">
        <v>458</v>
      </c>
      <c r="F6874" s="403">
        <v>0</v>
      </c>
      <c r="O6874" s="403" t="s">
        <v>345</v>
      </c>
      <c r="R6874" s="403">
        <v>4</v>
      </c>
      <c r="S6874" s="403">
        <v>5.5171000000000001</v>
      </c>
      <c r="T6874" s="403">
        <v>10.096</v>
      </c>
      <c r="U6874" s="403">
        <v>10.3</v>
      </c>
      <c r="V6874" s="403">
        <v>14</v>
      </c>
      <c r="W6874" s="403">
        <v>21.25</v>
      </c>
      <c r="X6874" s="404">
        <v>6.6435000000000004</v>
      </c>
      <c r="Y6874" s="403">
        <f>X6874+(S6874*((U6874-INDEX('[1]Center of Mass'!$B$8:$M$105,MATCH(A6874,'[1]Center of Mass'!$B$8:$B$105,0),9))^2+(V6874-INDEX('[1]Center of Mass'!$B$8:$M$105,MATCH(A6874,'[1]Center of Mass'!$B$8:$B$105,0),10))^2))</f>
        <v>743.14128882950013</v>
      </c>
    </row>
    <row r="6875" spans="1:25">
      <c r="A6875" s="403" t="s">
        <v>54</v>
      </c>
      <c r="B6875" s="403" t="s">
        <v>1551</v>
      </c>
      <c r="C6875" s="403" t="s">
        <v>927</v>
      </c>
      <c r="D6875" s="403" t="s">
        <v>344</v>
      </c>
      <c r="E6875" s="403" t="s">
        <v>458</v>
      </c>
      <c r="F6875" s="403">
        <v>0</v>
      </c>
      <c r="O6875" s="403" t="s">
        <v>345</v>
      </c>
      <c r="R6875" s="403">
        <v>4</v>
      </c>
      <c r="S6875" s="403">
        <v>5.5171000000000001</v>
      </c>
      <c r="T6875" s="403">
        <v>10.096</v>
      </c>
      <c r="U6875" s="403">
        <v>11.9</v>
      </c>
      <c r="V6875" s="403">
        <v>14</v>
      </c>
      <c r="W6875" s="403">
        <v>22.95</v>
      </c>
      <c r="X6875" s="404">
        <v>6.6435000000000004</v>
      </c>
      <c r="Y6875" s="403">
        <f>X6875+(S6875*((U6875-INDEX('[1]Center of Mass'!$B$8:$M$105,MATCH(A6875,'[1]Center of Mass'!$B$8:$B$105,0),9))^2+(V6875-INDEX('[1]Center of Mass'!$B$8:$M$105,MATCH(A6875,'[1]Center of Mass'!$B$8:$B$105,0),10))^2))</f>
        <v>553.37070354950004</v>
      </c>
    </row>
    <row r="6876" spans="1:25">
      <c r="A6876" s="403" t="s">
        <v>55</v>
      </c>
      <c r="B6876" s="403" t="s">
        <v>1550</v>
      </c>
      <c r="C6876" s="403" t="s">
        <v>927</v>
      </c>
      <c r="D6876" s="403" t="s">
        <v>344</v>
      </c>
      <c r="E6876" s="403" t="s">
        <v>458</v>
      </c>
      <c r="F6876" s="403">
        <v>0</v>
      </c>
      <c r="O6876" s="403" t="s">
        <v>345</v>
      </c>
      <c r="R6876" s="403">
        <v>4</v>
      </c>
      <c r="S6876" s="403">
        <v>5.5171000000000001</v>
      </c>
      <c r="T6876" s="403">
        <v>10.096</v>
      </c>
      <c r="U6876" s="403">
        <v>10.3</v>
      </c>
      <c r="V6876" s="403">
        <v>14</v>
      </c>
      <c r="W6876" s="403">
        <v>17.850000000000001</v>
      </c>
      <c r="X6876" s="404">
        <v>6.6435000000000004</v>
      </c>
      <c r="Y6876" s="403">
        <f>X6876+(S6876*((U6876-INDEX('[1]Center of Mass'!$B$8:$M$105,MATCH(A6876,'[1]Center of Mass'!$B$8:$B$105,0),9))^2+(V6876-INDEX('[1]Center of Mass'!$B$8:$M$105,MATCH(A6876,'[1]Center of Mass'!$B$8:$B$105,0),10))^2))</f>
        <v>701.34584124460014</v>
      </c>
    </row>
    <row r="6877" spans="1:25">
      <c r="A6877" s="403" t="s">
        <v>55</v>
      </c>
      <c r="B6877" s="403" t="s">
        <v>1551</v>
      </c>
      <c r="C6877" s="403" t="s">
        <v>927</v>
      </c>
      <c r="D6877" s="403" t="s">
        <v>344</v>
      </c>
      <c r="E6877" s="403" t="s">
        <v>458</v>
      </c>
      <c r="F6877" s="403">
        <v>0</v>
      </c>
      <c r="O6877" s="403" t="s">
        <v>345</v>
      </c>
      <c r="R6877" s="403">
        <v>4</v>
      </c>
      <c r="S6877" s="403">
        <v>5.5171000000000001</v>
      </c>
      <c r="T6877" s="403">
        <v>10.096</v>
      </c>
      <c r="U6877" s="403">
        <v>11.9</v>
      </c>
      <c r="V6877" s="403">
        <v>14</v>
      </c>
      <c r="W6877" s="403">
        <v>19.55</v>
      </c>
      <c r="X6877" s="404">
        <v>6.6435000000000004</v>
      </c>
      <c r="Y6877" s="403">
        <f>X6877+(S6877*((U6877-INDEX('[1]Center of Mass'!$B$8:$M$105,MATCH(A6877,'[1]Center of Mass'!$B$8:$B$105,0),9))^2+(V6877-INDEX('[1]Center of Mass'!$B$8:$M$105,MATCH(A6877,'[1]Center of Mass'!$B$8:$B$105,0),10))^2))</f>
        <v>517.7190985246001</v>
      </c>
    </row>
    <row r="6878" spans="1:25">
      <c r="A6878" s="403" t="s">
        <v>33</v>
      </c>
      <c r="B6878" s="403" t="s">
        <v>1550</v>
      </c>
      <c r="C6878" s="403" t="s">
        <v>927</v>
      </c>
      <c r="D6878" s="403" t="s">
        <v>344</v>
      </c>
      <c r="E6878" s="403" t="s">
        <v>458</v>
      </c>
      <c r="F6878" s="403">
        <v>0</v>
      </c>
      <c r="O6878" s="403" t="s">
        <v>345</v>
      </c>
      <c r="R6878" s="403">
        <v>4</v>
      </c>
      <c r="S6878" s="403">
        <v>5.5171000000000001</v>
      </c>
      <c r="T6878" s="403">
        <v>10.096</v>
      </c>
      <c r="U6878" s="403">
        <v>10.3</v>
      </c>
      <c r="V6878" s="403">
        <v>14</v>
      </c>
      <c r="W6878" s="403">
        <v>14.45</v>
      </c>
      <c r="X6878" s="404">
        <v>6.6435000000000004</v>
      </c>
      <c r="Y6878" s="403">
        <f>X6878+(S6878*((U6878-INDEX('[1]Center of Mass'!$B$8:$M$105,MATCH(A6878,'[1]Center of Mass'!$B$8:$B$105,0),9))^2+(V6878-INDEX('[1]Center of Mass'!$B$8:$M$105,MATCH(A6878,'[1]Center of Mass'!$B$8:$B$105,0),10))^2))</f>
        <v>699.0827709614</v>
      </c>
    </row>
    <row r="6879" spans="1:25">
      <c r="A6879" s="403" t="s">
        <v>33</v>
      </c>
      <c r="B6879" s="403" t="s">
        <v>1551</v>
      </c>
      <c r="C6879" s="403" t="s">
        <v>927</v>
      </c>
      <c r="D6879" s="403" t="s">
        <v>344</v>
      </c>
      <c r="E6879" s="403" t="s">
        <v>458</v>
      </c>
      <c r="F6879" s="403">
        <v>0</v>
      </c>
      <c r="O6879" s="403" t="s">
        <v>345</v>
      </c>
      <c r="R6879" s="403">
        <v>4</v>
      </c>
      <c r="S6879" s="403">
        <v>5.5171000000000001</v>
      </c>
      <c r="T6879" s="403">
        <v>10.096</v>
      </c>
      <c r="U6879" s="403">
        <v>11.9</v>
      </c>
      <c r="V6879" s="403">
        <v>14</v>
      </c>
      <c r="W6879" s="403">
        <v>16.149999999999999</v>
      </c>
      <c r="X6879" s="404">
        <v>6.6435000000000004</v>
      </c>
      <c r="Y6879" s="403">
        <f>X6879+(S6879*((U6879-INDEX('[1]Center of Mass'!$B$8:$M$105,MATCH(A6879,'[1]Center of Mass'!$B$8:$B$105,0),9))^2+(V6879-INDEX('[1]Center of Mass'!$B$8:$M$105,MATCH(A6879,'[1]Center of Mass'!$B$8:$B$105,0),10))^2))</f>
        <v>515.42071880139997</v>
      </c>
    </row>
    <row r="6880" spans="1:25">
      <c r="A6880" s="403" t="s">
        <v>20</v>
      </c>
      <c r="B6880" s="403" t="s">
        <v>1550</v>
      </c>
      <c r="C6880" s="403" t="s">
        <v>927</v>
      </c>
      <c r="D6880" s="403" t="s">
        <v>344</v>
      </c>
      <c r="E6880" s="403" t="s">
        <v>458</v>
      </c>
      <c r="F6880" s="403">
        <v>0</v>
      </c>
      <c r="O6880" s="403" t="s">
        <v>345</v>
      </c>
      <c r="R6880" s="403">
        <v>4</v>
      </c>
      <c r="S6880" s="403">
        <v>5.5171000000000001</v>
      </c>
      <c r="T6880" s="403">
        <v>10.096</v>
      </c>
      <c r="U6880" s="403">
        <v>10.3</v>
      </c>
      <c r="V6880" s="403">
        <v>14</v>
      </c>
      <c r="W6880" s="403">
        <v>11.05</v>
      </c>
      <c r="X6880" s="404">
        <v>6.6435000000000004</v>
      </c>
      <c r="Y6880" s="403">
        <f>X6880+(S6880*((U6880-INDEX('[1]Center of Mass'!$B$8:$M$105,MATCH(A6880,'[1]Center of Mass'!$B$8:$B$105,0),9))^2+(V6880-INDEX('[1]Center of Mass'!$B$8:$M$105,MATCH(A6880,'[1]Center of Mass'!$B$8:$B$105,0),10))^2))</f>
        <v>747.1651305434998</v>
      </c>
    </row>
    <row r="6881" spans="1:25">
      <c r="A6881" s="403" t="s">
        <v>20</v>
      </c>
      <c r="B6881" s="403" t="s">
        <v>1551</v>
      </c>
      <c r="C6881" s="403" t="s">
        <v>927</v>
      </c>
      <c r="D6881" s="403" t="s">
        <v>344</v>
      </c>
      <c r="E6881" s="403" t="s">
        <v>458</v>
      </c>
      <c r="F6881" s="403">
        <v>0</v>
      </c>
      <c r="O6881" s="403" t="s">
        <v>345</v>
      </c>
      <c r="R6881" s="403">
        <v>4</v>
      </c>
      <c r="S6881" s="403">
        <v>5.5171000000000001</v>
      </c>
      <c r="T6881" s="403">
        <v>10.096</v>
      </c>
      <c r="U6881" s="403">
        <v>11.9</v>
      </c>
      <c r="V6881" s="403">
        <v>14</v>
      </c>
      <c r="W6881" s="403">
        <v>12.75</v>
      </c>
      <c r="X6881" s="404">
        <v>6.6435000000000004</v>
      </c>
      <c r="Y6881" s="403">
        <f>X6881+(S6881*((U6881-INDEX('[1]Center of Mass'!$B$8:$M$105,MATCH(A6881,'[1]Center of Mass'!$B$8:$B$105,0),9))^2+(V6881-INDEX('[1]Center of Mass'!$B$8:$M$105,MATCH(A6881,'[1]Center of Mass'!$B$8:$B$105,0),10))^2))</f>
        <v>558.33024542349995</v>
      </c>
    </row>
    <row r="6882" spans="1:25">
      <c r="A6882" s="403" t="s">
        <v>22</v>
      </c>
      <c r="B6882" s="403" t="s">
        <v>1550</v>
      </c>
      <c r="C6882" s="403" t="s">
        <v>927</v>
      </c>
      <c r="D6882" s="403" t="s">
        <v>344</v>
      </c>
      <c r="E6882" s="403" t="s">
        <v>458</v>
      </c>
      <c r="F6882" s="403">
        <v>0</v>
      </c>
      <c r="O6882" s="403" t="s">
        <v>345</v>
      </c>
      <c r="R6882" s="403">
        <v>4</v>
      </c>
      <c r="S6882" s="403">
        <v>5.5171000000000001</v>
      </c>
      <c r="T6882" s="403">
        <v>10.096</v>
      </c>
      <c r="U6882" s="403">
        <v>10.3</v>
      </c>
      <c r="V6882" s="403">
        <v>14</v>
      </c>
      <c r="W6882" s="403">
        <v>7.65</v>
      </c>
      <c r="X6882" s="404">
        <v>6.6435000000000004</v>
      </c>
      <c r="Y6882" s="403">
        <f>X6882+(S6882*((U6882-INDEX('[1]Center of Mass'!$B$8:$M$105,MATCH(A6882,'[1]Center of Mass'!$B$8:$B$105,0),9))^2+(V6882-INDEX('[1]Center of Mass'!$B$8:$M$105,MATCH(A6882,'[1]Center of Mass'!$B$8:$B$105,0),10))^2))</f>
        <v>749.57952384550003</v>
      </c>
    </row>
    <row r="6883" spans="1:25">
      <c r="A6883" s="403" t="s">
        <v>22</v>
      </c>
      <c r="B6883" s="403" t="s">
        <v>1551</v>
      </c>
      <c r="C6883" s="403" t="s">
        <v>927</v>
      </c>
      <c r="D6883" s="403" t="s">
        <v>344</v>
      </c>
      <c r="E6883" s="403" t="s">
        <v>458</v>
      </c>
      <c r="F6883" s="403">
        <v>0</v>
      </c>
      <c r="O6883" s="403" t="s">
        <v>345</v>
      </c>
      <c r="R6883" s="403">
        <v>4</v>
      </c>
      <c r="S6883" s="403">
        <v>5.5171000000000001</v>
      </c>
      <c r="T6883" s="403">
        <v>10.096</v>
      </c>
      <c r="U6883" s="403">
        <v>11.9</v>
      </c>
      <c r="V6883" s="403">
        <v>14</v>
      </c>
      <c r="W6883" s="403">
        <v>9.35</v>
      </c>
      <c r="X6883" s="404">
        <v>6.6435000000000004</v>
      </c>
      <c r="Y6883" s="403">
        <f>X6883+(S6883*((U6883-INDEX('[1]Center of Mass'!$B$8:$M$105,MATCH(A6883,'[1]Center of Mass'!$B$8:$B$105,0),9))^2+(V6883-INDEX('[1]Center of Mass'!$B$8:$M$105,MATCH(A6883,'[1]Center of Mass'!$B$8:$B$105,0),10))^2))</f>
        <v>560.92118592550014</v>
      </c>
    </row>
    <row r="6884" spans="1:25">
      <c r="A6884" s="403" t="s">
        <v>23</v>
      </c>
      <c r="B6884" s="403" t="s">
        <v>1550</v>
      </c>
      <c r="C6884" s="403" t="s">
        <v>927</v>
      </c>
      <c r="D6884" s="403" t="s">
        <v>344</v>
      </c>
      <c r="E6884" s="403" t="s">
        <v>458</v>
      </c>
      <c r="F6884" s="403">
        <v>0</v>
      </c>
      <c r="O6884" s="403" t="s">
        <v>345</v>
      </c>
      <c r="R6884" s="403">
        <v>4</v>
      </c>
      <c r="S6884" s="403">
        <v>5.5171000000000001</v>
      </c>
      <c r="T6884" s="403">
        <v>10.096</v>
      </c>
      <c r="U6884" s="403">
        <v>10.3</v>
      </c>
      <c r="V6884" s="403">
        <v>14</v>
      </c>
      <c r="W6884" s="403">
        <v>4.25</v>
      </c>
      <c r="X6884" s="404">
        <v>6.6435000000000004</v>
      </c>
      <c r="Y6884" s="403">
        <f>X6884+(S6884*((U6884-INDEX('[1]Center of Mass'!$B$8:$M$105,MATCH(A6884,'[1]Center of Mass'!$B$8:$B$105,0),9))^2+(V6884-INDEX('[1]Center of Mass'!$B$8:$M$105,MATCH(A6884,'[1]Center of Mass'!$B$8:$B$105,0),10))^2))</f>
        <v>749.56128983000019</v>
      </c>
    </row>
    <row r="6885" spans="1:25">
      <c r="A6885" s="403" t="s">
        <v>23</v>
      </c>
      <c r="B6885" s="403" t="s">
        <v>1551</v>
      </c>
      <c r="C6885" s="403" t="s">
        <v>927</v>
      </c>
      <c r="D6885" s="403" t="s">
        <v>344</v>
      </c>
      <c r="E6885" s="403" t="s">
        <v>458</v>
      </c>
      <c r="F6885" s="403">
        <v>0</v>
      </c>
      <c r="O6885" s="403" t="s">
        <v>345</v>
      </c>
      <c r="R6885" s="403">
        <v>4</v>
      </c>
      <c r="S6885" s="403">
        <v>5.5171000000000001</v>
      </c>
      <c r="T6885" s="403">
        <v>10.096</v>
      </c>
      <c r="U6885" s="403">
        <v>11.9</v>
      </c>
      <c r="V6885" s="403">
        <v>14</v>
      </c>
      <c r="W6885" s="403">
        <v>5.95</v>
      </c>
      <c r="X6885" s="404">
        <v>6.6435000000000004</v>
      </c>
      <c r="Y6885" s="403">
        <f>X6885+(S6885*((U6885-INDEX('[1]Center of Mass'!$B$8:$M$105,MATCH(A6885,'[1]Center of Mass'!$B$8:$B$105,0),9))^2+(V6885-INDEX('[1]Center of Mass'!$B$8:$M$105,MATCH(A6885,'[1]Center of Mass'!$B$8:$B$105,0),10))^2))</f>
        <v>560.90295191000007</v>
      </c>
    </row>
    <row r="6886" spans="1:25">
      <c r="A6886" s="403" t="s">
        <v>24</v>
      </c>
      <c r="B6886" s="403" t="s">
        <v>1550</v>
      </c>
      <c r="C6886" s="403" t="s">
        <v>927</v>
      </c>
      <c r="D6886" s="403" t="s">
        <v>344</v>
      </c>
      <c r="E6886" s="403" t="s">
        <v>458</v>
      </c>
      <c r="F6886" s="403">
        <v>0</v>
      </c>
      <c r="O6886" s="403" t="s">
        <v>345</v>
      </c>
      <c r="R6886" s="403">
        <v>4</v>
      </c>
      <c r="S6886" s="403">
        <v>5.5171000000000001</v>
      </c>
      <c r="T6886" s="403">
        <v>10.096</v>
      </c>
      <c r="U6886" s="403">
        <v>10.3</v>
      </c>
      <c r="V6886" s="403">
        <v>14</v>
      </c>
      <c r="W6886" s="403">
        <v>0.85</v>
      </c>
      <c r="X6886" s="404">
        <v>6.6435000000000004</v>
      </c>
      <c r="Y6886" s="403">
        <f>X6886+(S6886*((U6886-INDEX('[1]Center of Mass'!$B$8:$M$105,MATCH(A6886,'[1]Center of Mass'!$B$8:$B$105,0),9))^2+(V6886-INDEX('[1]Center of Mass'!$B$8:$M$105,MATCH(A6886,'[1]Center of Mass'!$B$8:$B$105,0),10))^2))</f>
        <v>711.90044525870007</v>
      </c>
    </row>
    <row r="6887" spans="1:25">
      <c r="A6887" s="403" t="s">
        <v>24</v>
      </c>
      <c r="B6887" s="403" t="s">
        <v>1551</v>
      </c>
      <c r="C6887" s="403" t="s">
        <v>927</v>
      </c>
      <c r="D6887" s="403" t="s">
        <v>344</v>
      </c>
      <c r="E6887" s="403" t="s">
        <v>458</v>
      </c>
      <c r="F6887" s="403">
        <v>0</v>
      </c>
      <c r="O6887" s="403" t="s">
        <v>345</v>
      </c>
      <c r="R6887" s="403">
        <v>4</v>
      </c>
      <c r="S6887" s="403">
        <v>5.5171000000000001</v>
      </c>
      <c r="T6887" s="403">
        <v>10.096</v>
      </c>
      <c r="U6887" s="403">
        <v>11.9</v>
      </c>
      <c r="V6887" s="403">
        <v>14</v>
      </c>
      <c r="W6887" s="403">
        <v>2.5499999999999998</v>
      </c>
      <c r="X6887" s="404">
        <v>6.6435000000000004</v>
      </c>
      <c r="Y6887" s="403">
        <f>X6887+(S6887*((U6887-INDEX('[1]Center of Mass'!$B$8:$M$105,MATCH(A6887,'[1]Center of Mass'!$B$8:$B$105,0),9))^2+(V6887-INDEX('[1]Center of Mass'!$B$8:$M$105,MATCH(A6887,'[1]Center of Mass'!$B$8:$B$105,0),10))^2))</f>
        <v>528.4855591787001</v>
      </c>
    </row>
    <row r="6888" spans="1:25">
      <c r="A6888" s="403" t="s">
        <v>10</v>
      </c>
      <c r="B6888" s="403" t="s">
        <v>928</v>
      </c>
      <c r="C6888" s="403" t="s">
        <v>927</v>
      </c>
      <c r="D6888" s="403" t="s">
        <v>344</v>
      </c>
      <c r="E6888" s="403" t="s">
        <v>1552</v>
      </c>
      <c r="F6888" s="403">
        <v>0</v>
      </c>
      <c r="O6888" s="403" t="s">
        <v>345</v>
      </c>
      <c r="R6888" s="403">
        <v>4</v>
      </c>
      <c r="S6888" s="403">
        <v>0.83660000000000001</v>
      </c>
      <c r="T6888" s="403">
        <v>3.7229999999999999</v>
      </c>
      <c r="U6888" s="403">
        <v>13.252000000000001</v>
      </c>
      <c r="V6888" s="403">
        <v>8.5749999999999993</v>
      </c>
      <c r="W6888" s="403">
        <v>-5.6000000000000001E-2</v>
      </c>
      <c r="X6888" s="404">
        <v>0.12495000000000001</v>
      </c>
      <c r="Y6888" s="403">
        <f>X6888+(S6888*((U6888-INDEX('[1]Center of Mass'!$B$8:$M$105,MATCH(A6888,'[1]Center of Mass'!$B$8:$B$105,0),9))^2+(V6888-INDEX('[1]Center of Mass'!$B$8:$M$105,MATCH(A6888,'[1]Center of Mass'!$B$8:$B$105,0),10))^2))</f>
        <v>65.65294005680002</v>
      </c>
    </row>
    <row r="6889" spans="1:25">
      <c r="A6889" s="403" t="s">
        <v>10</v>
      </c>
      <c r="B6889" s="403" t="s">
        <v>929</v>
      </c>
      <c r="C6889" s="403" t="s">
        <v>927</v>
      </c>
      <c r="D6889" s="403" t="s">
        <v>344</v>
      </c>
      <c r="E6889" s="403" t="s">
        <v>1552</v>
      </c>
      <c r="F6889" s="403">
        <v>0</v>
      </c>
      <c r="O6889" s="403" t="s">
        <v>345</v>
      </c>
      <c r="R6889" s="403">
        <v>4</v>
      </c>
      <c r="S6889" s="403">
        <v>0.83660000000000001</v>
      </c>
      <c r="T6889" s="403">
        <v>3.7229999999999999</v>
      </c>
      <c r="U6889" s="403">
        <v>14.355</v>
      </c>
      <c r="V6889" s="403">
        <v>8.5749999999999993</v>
      </c>
      <c r="W6889" s="403">
        <v>-5.6000000000000001E-2</v>
      </c>
      <c r="X6889" s="404">
        <v>0.12495000000000001</v>
      </c>
      <c r="Y6889" s="403">
        <f>X6889+(S6889*((U6889-INDEX('[1]Center of Mass'!$B$8:$M$105,MATCH(A6889,'[1]Center of Mass'!$B$8:$B$105,0),9))^2+(V6889-INDEX('[1]Center of Mass'!$B$8:$M$105,MATCH(A6889,'[1]Center of Mass'!$B$8:$B$105,0),10))^2))</f>
        <v>51.135002793400027</v>
      </c>
    </row>
    <row r="6890" spans="1:25">
      <c r="A6890" s="403" t="s">
        <v>10</v>
      </c>
      <c r="B6890" s="403" t="s">
        <v>930</v>
      </c>
      <c r="C6890" s="403" t="s">
        <v>927</v>
      </c>
      <c r="D6890" s="403" t="s">
        <v>344</v>
      </c>
      <c r="E6890" s="403" t="s">
        <v>1552</v>
      </c>
      <c r="F6890" s="403">
        <v>0</v>
      </c>
      <c r="O6890" s="403" t="s">
        <v>345</v>
      </c>
      <c r="R6890" s="403">
        <v>4</v>
      </c>
      <c r="S6890" s="403">
        <v>0.83660000000000001</v>
      </c>
      <c r="T6890" s="403">
        <v>3.7229999999999999</v>
      </c>
      <c r="U6890" s="403">
        <v>15.458</v>
      </c>
      <c r="V6890" s="403">
        <v>8.5749999999999993</v>
      </c>
      <c r="W6890" s="403">
        <v>-5.6000000000000001E-2</v>
      </c>
      <c r="X6890" s="404">
        <v>0.12495000000000001</v>
      </c>
      <c r="Y6890" s="403">
        <f>X6890+(S6890*((U6890-INDEX('[1]Center of Mass'!$B$8:$M$105,MATCH(A6890,'[1]Center of Mass'!$B$8:$B$105,0),9))^2+(V6890-INDEX('[1]Center of Mass'!$B$8:$M$105,MATCH(A6890,'[1]Center of Mass'!$B$8:$B$105,0),10))^2))</f>
        <v>38.652695708800024</v>
      </c>
    </row>
    <row r="6891" spans="1:25">
      <c r="A6891" s="403" t="s">
        <v>10</v>
      </c>
      <c r="B6891" s="403" t="s">
        <v>931</v>
      </c>
      <c r="C6891" s="403" t="s">
        <v>927</v>
      </c>
      <c r="D6891" s="403" t="s">
        <v>344</v>
      </c>
      <c r="E6891" s="403" t="s">
        <v>1552</v>
      </c>
      <c r="F6891" s="403">
        <v>0</v>
      </c>
      <c r="O6891" s="403" t="s">
        <v>345</v>
      </c>
      <c r="R6891" s="403">
        <v>4</v>
      </c>
      <c r="S6891" s="403">
        <v>0.90290000000000004</v>
      </c>
      <c r="T6891" s="403">
        <v>3.8980000000000001</v>
      </c>
      <c r="U6891" s="403">
        <v>16.605</v>
      </c>
      <c r="V6891" s="403">
        <v>8.5749999999999993</v>
      </c>
      <c r="W6891" s="403">
        <v>-5.6000000000000001E-2</v>
      </c>
      <c r="X6891" s="404">
        <v>0.14990999999999999</v>
      </c>
      <c r="Y6891" s="403">
        <f>X6891+(S6891*((U6891-INDEX('[1]Center of Mass'!$B$8:$M$105,MATCH(A6891,'[1]Center of Mass'!$B$8:$B$105,0),9))^2+(V6891-INDEX('[1]Center of Mass'!$B$8:$M$105,MATCH(A6891,'[1]Center of Mass'!$B$8:$B$105,0),10))^2))</f>
        <v>30.052196442100019</v>
      </c>
    </row>
    <row r="6892" spans="1:25">
      <c r="A6892" s="403" t="s">
        <v>10</v>
      </c>
      <c r="B6892" s="403" t="s">
        <v>1553</v>
      </c>
      <c r="C6892" s="403" t="s">
        <v>927</v>
      </c>
      <c r="D6892" s="403" t="s">
        <v>344</v>
      </c>
      <c r="E6892" s="403" t="s">
        <v>1552</v>
      </c>
      <c r="F6892" s="403">
        <v>0</v>
      </c>
      <c r="O6892" s="403" t="s">
        <v>345</v>
      </c>
      <c r="R6892" s="403">
        <v>4</v>
      </c>
      <c r="S6892" s="403">
        <v>0.45500000000000002</v>
      </c>
      <c r="T6892" s="403">
        <v>2.7170000000000001</v>
      </c>
      <c r="U6892" s="403">
        <v>17.5</v>
      </c>
      <c r="V6892" s="403">
        <v>8.5749999999999993</v>
      </c>
      <c r="W6892" s="403">
        <v>-5.6000000000000001E-2</v>
      </c>
      <c r="X6892" s="404">
        <v>3.5460999999999999E-2</v>
      </c>
      <c r="Y6892" s="403">
        <f>X6892+(S6892*((U6892-INDEX('[1]Center of Mass'!$B$8:$M$105,MATCH(A6892,'[1]Center of Mass'!$B$8:$B$105,0),9))^2+(V6892-INDEX('[1]Center of Mass'!$B$8:$M$105,MATCH(A6892,'[1]Center of Mass'!$B$8:$B$105,0),10))^2))</f>
        <v>11.343450420000009</v>
      </c>
    </row>
    <row r="6893" spans="1:25">
      <c r="A6893" s="403" t="s">
        <v>10</v>
      </c>
      <c r="B6893" s="403" t="s">
        <v>1554</v>
      </c>
      <c r="C6893" s="403" t="s">
        <v>927</v>
      </c>
      <c r="D6893" s="403" t="s">
        <v>344</v>
      </c>
      <c r="E6893" s="403" t="s">
        <v>1552</v>
      </c>
      <c r="F6893" s="403">
        <v>0</v>
      </c>
      <c r="O6893" s="403" t="s">
        <v>345</v>
      </c>
      <c r="R6893" s="403">
        <v>3</v>
      </c>
      <c r="S6893" s="403">
        <v>3.1E-2</v>
      </c>
      <c r="T6893" s="403">
        <v>1.534</v>
      </c>
      <c r="U6893" s="403">
        <v>17.827000000000002</v>
      </c>
      <c r="V6893" s="403">
        <v>8.5860000000000003</v>
      </c>
      <c r="W6893" s="403">
        <v>-5.8000000000000003E-2</v>
      </c>
      <c r="X6893" s="404">
        <v>7.5663E-4</v>
      </c>
      <c r="Y6893" s="403">
        <f>X6893+(S6893*((U6893-INDEX('[1]Center of Mass'!$B$8:$M$105,MATCH(A6893,'[1]Center of Mass'!$B$8:$B$105,0),9))^2+(V6893-INDEX('[1]Center of Mass'!$B$8:$M$105,MATCH(A6893,'[1]Center of Mass'!$B$8:$B$105,0),10))^2))</f>
        <v>0.68810382000000003</v>
      </c>
    </row>
    <row r="6894" spans="1:25">
      <c r="A6894" s="403" t="s">
        <v>10</v>
      </c>
      <c r="B6894" s="403" t="s">
        <v>1555</v>
      </c>
      <c r="C6894" s="403" t="s">
        <v>927</v>
      </c>
      <c r="D6894" s="403" t="s">
        <v>344</v>
      </c>
      <c r="E6894" s="403" t="s">
        <v>1552</v>
      </c>
      <c r="F6894" s="403">
        <v>0</v>
      </c>
      <c r="O6894" s="403" t="s">
        <v>345</v>
      </c>
      <c r="R6894" s="403">
        <v>4</v>
      </c>
      <c r="S6894" s="403">
        <v>0.19650000000000001</v>
      </c>
      <c r="T6894" s="403">
        <v>2.5379999999999998</v>
      </c>
      <c r="U6894" s="403">
        <v>17.911000000000001</v>
      </c>
      <c r="V6894" s="403">
        <v>9.2970000000000006</v>
      </c>
      <c r="W6894" s="403">
        <v>-0.16500000000000001</v>
      </c>
      <c r="X6894" s="404">
        <v>1.5445E-2</v>
      </c>
      <c r="Y6894" s="403">
        <f>X6894+(S6894*((U6894-INDEX('[1]Center of Mass'!$B$8:$M$105,MATCH(A6894,'[1]Center of Mass'!$B$8:$B$105,0),9))^2+(V6894-INDEX('[1]Center of Mass'!$B$8:$M$105,MATCH(A6894,'[1]Center of Mass'!$B$8:$B$105,0),10))^2))</f>
        <v>3.5858855665</v>
      </c>
    </row>
    <row r="6895" spans="1:25">
      <c r="A6895" s="403" t="s">
        <v>10</v>
      </c>
      <c r="B6895" s="403" t="s">
        <v>1556</v>
      </c>
      <c r="C6895" s="403" t="s">
        <v>927</v>
      </c>
      <c r="D6895" s="403" t="s">
        <v>344</v>
      </c>
      <c r="E6895" s="403" t="s">
        <v>1552</v>
      </c>
      <c r="F6895" s="403">
        <v>0</v>
      </c>
      <c r="O6895" s="403" t="s">
        <v>345</v>
      </c>
      <c r="R6895" s="403">
        <v>4</v>
      </c>
      <c r="S6895" s="403">
        <v>0.83660000000000001</v>
      </c>
      <c r="T6895" s="403">
        <v>3.7229999999999999</v>
      </c>
      <c r="U6895" s="403">
        <v>13.252000000000001</v>
      </c>
      <c r="V6895" s="403">
        <v>9.3249999999999993</v>
      </c>
      <c r="W6895" s="403">
        <v>-0.16900000000000001</v>
      </c>
      <c r="X6895" s="404">
        <v>0.12495000000000001</v>
      </c>
      <c r="Y6895" s="403">
        <f>X6895+(S6895*((U6895-INDEX('[1]Center of Mass'!$B$8:$M$105,MATCH(A6895,'[1]Center of Mass'!$B$8:$B$105,0),9))^2+(V6895-INDEX('[1]Center of Mass'!$B$8:$M$105,MATCH(A6895,'[1]Center of Mass'!$B$8:$B$105,0),10))^2))</f>
        <v>62.695140756800015</v>
      </c>
    </row>
    <row r="6896" spans="1:25">
      <c r="A6896" s="403" t="s">
        <v>10</v>
      </c>
      <c r="B6896" s="403" t="s">
        <v>1557</v>
      </c>
      <c r="C6896" s="403" t="s">
        <v>927</v>
      </c>
      <c r="D6896" s="403" t="s">
        <v>344</v>
      </c>
      <c r="E6896" s="403" t="s">
        <v>1552</v>
      </c>
      <c r="F6896" s="403">
        <v>0</v>
      </c>
      <c r="O6896" s="403" t="s">
        <v>345</v>
      </c>
      <c r="R6896" s="403">
        <v>4</v>
      </c>
      <c r="S6896" s="403">
        <v>0.83660000000000001</v>
      </c>
      <c r="T6896" s="403">
        <v>3.7229999999999999</v>
      </c>
      <c r="U6896" s="403">
        <v>14.355</v>
      </c>
      <c r="V6896" s="403">
        <v>9.3249999999999993</v>
      </c>
      <c r="W6896" s="403">
        <v>-0.16900000000000001</v>
      </c>
      <c r="X6896" s="404">
        <v>0.12495000000000001</v>
      </c>
      <c r="Y6896" s="403">
        <f>X6896+(S6896*((U6896-INDEX('[1]Center of Mass'!$B$8:$M$105,MATCH(A6896,'[1]Center of Mass'!$B$8:$B$105,0),9))^2+(V6896-INDEX('[1]Center of Mass'!$B$8:$M$105,MATCH(A6896,'[1]Center of Mass'!$B$8:$B$105,0),10))^2))</f>
        <v>48.177203493400022</v>
      </c>
    </row>
    <row r="6897" spans="1:25">
      <c r="A6897" s="403" t="s">
        <v>10</v>
      </c>
      <c r="B6897" s="403" t="s">
        <v>1558</v>
      </c>
      <c r="C6897" s="403" t="s">
        <v>927</v>
      </c>
      <c r="D6897" s="403" t="s">
        <v>344</v>
      </c>
      <c r="E6897" s="403" t="s">
        <v>1552</v>
      </c>
      <c r="F6897" s="403">
        <v>0</v>
      </c>
      <c r="O6897" s="403" t="s">
        <v>345</v>
      </c>
      <c r="R6897" s="403">
        <v>4</v>
      </c>
      <c r="S6897" s="403">
        <v>0.83660000000000001</v>
      </c>
      <c r="T6897" s="403">
        <v>3.7229999999999999</v>
      </c>
      <c r="U6897" s="403">
        <v>15.458</v>
      </c>
      <c r="V6897" s="403">
        <v>9.3249999999999993</v>
      </c>
      <c r="W6897" s="403">
        <v>-0.16900000000000001</v>
      </c>
      <c r="X6897" s="404">
        <v>0.12495000000000001</v>
      </c>
      <c r="Y6897" s="403">
        <f>X6897+(S6897*((U6897-INDEX('[1]Center of Mass'!$B$8:$M$105,MATCH(A6897,'[1]Center of Mass'!$B$8:$B$105,0),9))^2+(V6897-INDEX('[1]Center of Mass'!$B$8:$M$105,MATCH(A6897,'[1]Center of Mass'!$B$8:$B$105,0),10))^2))</f>
        <v>35.69489640880002</v>
      </c>
    </row>
    <row r="6898" spans="1:25">
      <c r="A6898" s="403" t="s">
        <v>10</v>
      </c>
      <c r="B6898" s="403" t="s">
        <v>1559</v>
      </c>
      <c r="C6898" s="403" t="s">
        <v>927</v>
      </c>
      <c r="D6898" s="403" t="s">
        <v>344</v>
      </c>
      <c r="E6898" s="403" t="s">
        <v>1552</v>
      </c>
      <c r="F6898" s="403">
        <v>0</v>
      </c>
      <c r="O6898" s="403" t="s">
        <v>345</v>
      </c>
      <c r="R6898" s="403">
        <v>4</v>
      </c>
      <c r="S6898" s="403">
        <v>0.90290000000000004</v>
      </c>
      <c r="T6898" s="403">
        <v>3.8980000000000001</v>
      </c>
      <c r="U6898" s="403">
        <v>16.605</v>
      </c>
      <c r="V6898" s="403">
        <v>9.3249999999999993</v>
      </c>
      <c r="W6898" s="403">
        <v>-0.16900000000000001</v>
      </c>
      <c r="X6898" s="404">
        <v>0.14990999999999999</v>
      </c>
      <c r="Y6898" s="403">
        <f>X6898+(S6898*((U6898-INDEX('[1]Center of Mass'!$B$8:$M$105,MATCH(A6898,'[1]Center of Mass'!$B$8:$B$105,0),9))^2+(V6898-INDEX('[1]Center of Mass'!$B$8:$M$105,MATCH(A6898,'[1]Center of Mass'!$B$8:$B$105,0),10))^2))</f>
        <v>26.859993492100017</v>
      </c>
    </row>
    <row r="6899" spans="1:25">
      <c r="A6899" s="403" t="s">
        <v>10</v>
      </c>
      <c r="B6899" s="403" t="s">
        <v>1560</v>
      </c>
      <c r="C6899" s="403" t="s">
        <v>927</v>
      </c>
      <c r="D6899" s="403" t="s">
        <v>344</v>
      </c>
      <c r="E6899" s="403" t="s">
        <v>1552</v>
      </c>
      <c r="F6899" s="403">
        <v>0</v>
      </c>
      <c r="O6899" s="403" t="s">
        <v>345</v>
      </c>
      <c r="R6899" s="403">
        <v>4</v>
      </c>
      <c r="S6899" s="403">
        <v>0.45500000000000002</v>
      </c>
      <c r="T6899" s="403">
        <v>2.7170000000000001</v>
      </c>
      <c r="U6899" s="403">
        <v>17.5</v>
      </c>
      <c r="V6899" s="403">
        <v>9.3249999999999993</v>
      </c>
      <c r="W6899" s="403">
        <v>-0.16900000000000001</v>
      </c>
      <c r="X6899" s="404">
        <v>3.5460999999999999E-2</v>
      </c>
      <c r="Y6899" s="403">
        <f>X6899+(S6899*((U6899-INDEX('[1]Center of Mass'!$B$8:$M$105,MATCH(A6899,'[1]Center of Mass'!$B$8:$B$105,0),9))^2+(V6899-INDEX('[1]Center of Mass'!$B$8:$M$105,MATCH(A6899,'[1]Center of Mass'!$B$8:$B$105,0),10))^2))</f>
        <v>9.7347979200000072</v>
      </c>
    </row>
    <row r="6900" spans="1:25">
      <c r="A6900" s="403" t="s">
        <v>10</v>
      </c>
      <c r="B6900" s="403" t="s">
        <v>1561</v>
      </c>
      <c r="C6900" s="403" t="s">
        <v>927</v>
      </c>
      <c r="D6900" s="403" t="s">
        <v>344</v>
      </c>
      <c r="E6900" s="403" t="s">
        <v>1552</v>
      </c>
      <c r="F6900" s="403">
        <v>0</v>
      </c>
      <c r="O6900" s="403" t="s">
        <v>345</v>
      </c>
      <c r="R6900" s="403">
        <v>4</v>
      </c>
      <c r="S6900" s="403">
        <v>0.83660000000000001</v>
      </c>
      <c r="T6900" s="403">
        <v>3.7229999999999999</v>
      </c>
      <c r="U6900" s="403">
        <v>13.252000000000001</v>
      </c>
      <c r="V6900" s="403">
        <v>10.074999999999999</v>
      </c>
      <c r="W6900" s="403">
        <v>-0.28100000000000003</v>
      </c>
      <c r="X6900" s="404">
        <v>0.12495000000000001</v>
      </c>
      <c r="Y6900" s="403">
        <f>X6900+(S6900*((U6900-INDEX('[1]Center of Mass'!$B$8:$M$105,MATCH(A6900,'[1]Center of Mass'!$B$8:$B$105,0),9))^2+(V6900-INDEX('[1]Center of Mass'!$B$8:$M$105,MATCH(A6900,'[1]Center of Mass'!$B$8:$B$105,0),10))^2))</f>
        <v>60.678516456800011</v>
      </c>
    </row>
    <row r="6901" spans="1:25">
      <c r="A6901" s="403" t="s">
        <v>10</v>
      </c>
      <c r="B6901" s="403" t="s">
        <v>1562</v>
      </c>
      <c r="C6901" s="403" t="s">
        <v>927</v>
      </c>
      <c r="D6901" s="403" t="s">
        <v>344</v>
      </c>
      <c r="E6901" s="403" t="s">
        <v>1552</v>
      </c>
      <c r="F6901" s="403">
        <v>0</v>
      </c>
      <c r="O6901" s="403" t="s">
        <v>345</v>
      </c>
      <c r="R6901" s="403">
        <v>4</v>
      </c>
      <c r="S6901" s="403">
        <v>0.83660000000000001</v>
      </c>
      <c r="T6901" s="403">
        <v>3.7229999999999999</v>
      </c>
      <c r="U6901" s="403">
        <v>14.355</v>
      </c>
      <c r="V6901" s="403">
        <v>10.074999999999999</v>
      </c>
      <c r="W6901" s="403">
        <v>-0.28100000000000003</v>
      </c>
      <c r="X6901" s="404">
        <v>0.12495000000000001</v>
      </c>
      <c r="Y6901" s="403">
        <f>X6901+(S6901*((U6901-INDEX('[1]Center of Mass'!$B$8:$M$105,MATCH(A6901,'[1]Center of Mass'!$B$8:$B$105,0),9))^2+(V6901-INDEX('[1]Center of Mass'!$B$8:$M$105,MATCH(A6901,'[1]Center of Mass'!$B$8:$B$105,0),10))^2))</f>
        <v>46.160579193400018</v>
      </c>
    </row>
    <row r="6902" spans="1:25">
      <c r="A6902" s="403" t="s">
        <v>10</v>
      </c>
      <c r="B6902" s="403" t="s">
        <v>1563</v>
      </c>
      <c r="C6902" s="403" t="s">
        <v>927</v>
      </c>
      <c r="D6902" s="403" t="s">
        <v>344</v>
      </c>
      <c r="E6902" s="403" t="s">
        <v>1552</v>
      </c>
      <c r="F6902" s="403">
        <v>0</v>
      </c>
      <c r="O6902" s="403" t="s">
        <v>345</v>
      </c>
      <c r="R6902" s="403">
        <v>4</v>
      </c>
      <c r="S6902" s="403">
        <v>0.83660000000000001</v>
      </c>
      <c r="T6902" s="403">
        <v>3.7229999999999999</v>
      </c>
      <c r="U6902" s="403">
        <v>15.458</v>
      </c>
      <c r="V6902" s="403">
        <v>10.074999999999999</v>
      </c>
      <c r="W6902" s="403">
        <v>-0.28100000000000003</v>
      </c>
      <c r="X6902" s="404">
        <v>0.12495000000000001</v>
      </c>
      <c r="Y6902" s="403">
        <f>X6902+(S6902*((U6902-INDEX('[1]Center of Mass'!$B$8:$M$105,MATCH(A6902,'[1]Center of Mass'!$B$8:$B$105,0),9))^2+(V6902-INDEX('[1]Center of Mass'!$B$8:$M$105,MATCH(A6902,'[1]Center of Mass'!$B$8:$B$105,0),10))^2))</f>
        <v>33.678272108800016</v>
      </c>
    </row>
    <row r="6903" spans="1:25">
      <c r="A6903" s="403" t="s">
        <v>10</v>
      </c>
      <c r="B6903" s="403" t="s">
        <v>1564</v>
      </c>
      <c r="C6903" s="403" t="s">
        <v>927</v>
      </c>
      <c r="D6903" s="403" t="s">
        <v>344</v>
      </c>
      <c r="E6903" s="403" t="s">
        <v>1552</v>
      </c>
      <c r="F6903" s="403">
        <v>0</v>
      </c>
      <c r="O6903" s="403" t="s">
        <v>345</v>
      </c>
      <c r="R6903" s="403">
        <v>4</v>
      </c>
      <c r="S6903" s="403">
        <v>0.90290000000000004</v>
      </c>
      <c r="T6903" s="403">
        <v>3.8980000000000001</v>
      </c>
      <c r="U6903" s="403">
        <v>16.605</v>
      </c>
      <c r="V6903" s="403">
        <v>10.074999999999999</v>
      </c>
      <c r="W6903" s="403">
        <v>-0.28100000000000003</v>
      </c>
      <c r="X6903" s="404">
        <v>0.14990999999999999</v>
      </c>
      <c r="Y6903" s="403">
        <f>X6903+(S6903*((U6903-INDEX('[1]Center of Mass'!$B$8:$M$105,MATCH(A6903,'[1]Center of Mass'!$B$8:$B$105,0),9))^2+(V6903-INDEX('[1]Center of Mass'!$B$8:$M$105,MATCH(A6903,'[1]Center of Mass'!$B$8:$B$105,0),10))^2))</f>
        <v>24.683553042100012</v>
      </c>
    </row>
    <row r="6904" spans="1:25">
      <c r="A6904" s="403" t="s">
        <v>10</v>
      </c>
      <c r="B6904" s="403" t="s">
        <v>1565</v>
      </c>
      <c r="C6904" s="403" t="s">
        <v>927</v>
      </c>
      <c r="D6904" s="403" t="s">
        <v>344</v>
      </c>
      <c r="E6904" s="403" t="s">
        <v>1552</v>
      </c>
      <c r="F6904" s="403">
        <v>0</v>
      </c>
      <c r="O6904" s="403" t="s">
        <v>345</v>
      </c>
      <c r="R6904" s="403">
        <v>4</v>
      </c>
      <c r="S6904" s="403">
        <v>0.45500000000000002</v>
      </c>
      <c r="T6904" s="403">
        <v>2.7170000000000001</v>
      </c>
      <c r="U6904" s="403">
        <v>17.5</v>
      </c>
      <c r="V6904" s="403">
        <v>10.074999999999999</v>
      </c>
      <c r="W6904" s="403">
        <v>-0.28100000000000003</v>
      </c>
      <c r="X6904" s="404">
        <v>3.5460999999999999E-2</v>
      </c>
      <c r="Y6904" s="403">
        <f>X6904+(S6904*((U6904-INDEX('[1]Center of Mass'!$B$8:$M$105,MATCH(A6904,'[1]Center of Mass'!$B$8:$B$105,0),9))^2+(V6904-INDEX('[1]Center of Mass'!$B$8:$M$105,MATCH(A6904,'[1]Center of Mass'!$B$8:$B$105,0),10))^2))</f>
        <v>8.638020420000009</v>
      </c>
    </row>
    <row r="6905" spans="1:25">
      <c r="A6905" s="403" t="s">
        <v>10</v>
      </c>
      <c r="B6905" s="403" t="s">
        <v>1566</v>
      </c>
      <c r="C6905" s="403" t="s">
        <v>927</v>
      </c>
      <c r="D6905" s="403" t="s">
        <v>344</v>
      </c>
      <c r="E6905" s="403" t="s">
        <v>1552</v>
      </c>
      <c r="F6905" s="403">
        <v>0</v>
      </c>
      <c r="O6905" s="403" t="s">
        <v>345</v>
      </c>
      <c r="R6905" s="403">
        <v>4</v>
      </c>
      <c r="S6905" s="403">
        <v>0.32050000000000001</v>
      </c>
      <c r="T6905" s="403">
        <v>2.5030000000000001</v>
      </c>
      <c r="U6905" s="403">
        <v>18.004000000000001</v>
      </c>
      <c r="V6905" s="403">
        <v>10.145</v>
      </c>
      <c r="W6905" s="403">
        <v>-0.29199999999999998</v>
      </c>
      <c r="X6905" s="404">
        <v>2.3326E-2</v>
      </c>
      <c r="Y6905" s="403">
        <f>X6905+(S6905*((U6905-INDEX('[1]Center of Mass'!$B$8:$M$105,MATCH(A6905,'[1]Center of Mass'!$B$8:$B$105,0),9))^2+(V6905-INDEX('[1]Center of Mass'!$B$8:$M$105,MATCH(A6905,'[1]Center of Mass'!$B$8:$B$105,0),10))^2))</f>
        <v>4.7634569000000013</v>
      </c>
    </row>
    <row r="6906" spans="1:25">
      <c r="A6906" s="403" t="s">
        <v>10</v>
      </c>
      <c r="B6906" s="403" t="s">
        <v>1567</v>
      </c>
      <c r="C6906" s="403" t="s">
        <v>927</v>
      </c>
      <c r="D6906" s="403" t="s">
        <v>344</v>
      </c>
      <c r="E6906" s="403" t="s">
        <v>1552</v>
      </c>
      <c r="F6906" s="403">
        <v>0</v>
      </c>
      <c r="O6906" s="403" t="s">
        <v>345</v>
      </c>
      <c r="R6906" s="403">
        <v>4</v>
      </c>
      <c r="S6906" s="403">
        <v>0.83660000000000001</v>
      </c>
      <c r="T6906" s="403">
        <v>3.7229999999999999</v>
      </c>
      <c r="U6906" s="403">
        <v>13.252000000000001</v>
      </c>
      <c r="V6906" s="403">
        <v>10.824999999999999</v>
      </c>
      <c r="W6906" s="403">
        <v>-0.39400000000000002</v>
      </c>
      <c r="X6906" s="404">
        <v>0.12495000000000001</v>
      </c>
      <c r="Y6906" s="403">
        <f>X6906+(S6906*((U6906-INDEX('[1]Center of Mass'!$B$8:$M$105,MATCH(A6906,'[1]Center of Mass'!$B$8:$B$105,0),9))^2+(V6906-INDEX('[1]Center of Mass'!$B$8:$M$105,MATCH(A6906,'[1]Center of Mass'!$B$8:$B$105,0),10))^2))</f>
        <v>59.603067156800016</v>
      </c>
    </row>
    <row r="6907" spans="1:25">
      <c r="A6907" s="403" t="s">
        <v>10</v>
      </c>
      <c r="B6907" s="403" t="s">
        <v>1568</v>
      </c>
      <c r="C6907" s="403" t="s">
        <v>927</v>
      </c>
      <c r="D6907" s="403" t="s">
        <v>344</v>
      </c>
      <c r="E6907" s="403" t="s">
        <v>1552</v>
      </c>
      <c r="F6907" s="403">
        <v>0</v>
      </c>
      <c r="O6907" s="403" t="s">
        <v>345</v>
      </c>
      <c r="R6907" s="403">
        <v>4</v>
      </c>
      <c r="S6907" s="403">
        <v>0.83660000000000001</v>
      </c>
      <c r="T6907" s="403">
        <v>3.7229999999999999</v>
      </c>
      <c r="U6907" s="403">
        <v>14.355</v>
      </c>
      <c r="V6907" s="403">
        <v>10.824999999999999</v>
      </c>
      <c r="W6907" s="403">
        <v>-0.39400000000000002</v>
      </c>
      <c r="X6907" s="404">
        <v>0.12495000000000001</v>
      </c>
      <c r="Y6907" s="403">
        <f>X6907+(S6907*((U6907-INDEX('[1]Center of Mass'!$B$8:$M$105,MATCH(A6907,'[1]Center of Mass'!$B$8:$B$105,0),9))^2+(V6907-INDEX('[1]Center of Mass'!$B$8:$M$105,MATCH(A6907,'[1]Center of Mass'!$B$8:$B$105,0),10))^2))</f>
        <v>45.085129893400016</v>
      </c>
    </row>
    <row r="6908" spans="1:25">
      <c r="A6908" s="403" t="s">
        <v>10</v>
      </c>
      <c r="B6908" s="403" t="s">
        <v>1569</v>
      </c>
      <c r="C6908" s="403" t="s">
        <v>927</v>
      </c>
      <c r="D6908" s="403" t="s">
        <v>344</v>
      </c>
      <c r="E6908" s="403" t="s">
        <v>1552</v>
      </c>
      <c r="F6908" s="403">
        <v>0</v>
      </c>
      <c r="O6908" s="403" t="s">
        <v>345</v>
      </c>
      <c r="R6908" s="403">
        <v>4</v>
      </c>
      <c r="S6908" s="403">
        <v>0.83660000000000001</v>
      </c>
      <c r="T6908" s="403">
        <v>3.7229999999999999</v>
      </c>
      <c r="U6908" s="403">
        <v>15.458</v>
      </c>
      <c r="V6908" s="403">
        <v>10.824999999999999</v>
      </c>
      <c r="W6908" s="403">
        <v>-0.39400000000000002</v>
      </c>
      <c r="X6908" s="404">
        <v>0.12495000000000001</v>
      </c>
      <c r="Y6908" s="403">
        <f>X6908+(S6908*((U6908-INDEX('[1]Center of Mass'!$B$8:$M$105,MATCH(A6908,'[1]Center of Mass'!$B$8:$B$105,0),9))^2+(V6908-INDEX('[1]Center of Mass'!$B$8:$M$105,MATCH(A6908,'[1]Center of Mass'!$B$8:$B$105,0),10))^2))</f>
        <v>32.602822808800013</v>
      </c>
    </row>
    <row r="6909" spans="1:25">
      <c r="A6909" s="403" t="s">
        <v>10</v>
      </c>
      <c r="B6909" s="403" t="s">
        <v>1570</v>
      </c>
      <c r="C6909" s="403" t="s">
        <v>927</v>
      </c>
      <c r="D6909" s="403" t="s">
        <v>344</v>
      </c>
      <c r="E6909" s="403" t="s">
        <v>1552</v>
      </c>
      <c r="F6909" s="403">
        <v>0</v>
      </c>
      <c r="O6909" s="403" t="s">
        <v>345</v>
      </c>
      <c r="R6909" s="403">
        <v>4</v>
      </c>
      <c r="S6909" s="403">
        <v>0.90290000000000004</v>
      </c>
      <c r="T6909" s="403">
        <v>3.8980000000000001</v>
      </c>
      <c r="U6909" s="403">
        <v>16.605</v>
      </c>
      <c r="V6909" s="403">
        <v>10.824999999999999</v>
      </c>
      <c r="W6909" s="403">
        <v>-0.39400000000000002</v>
      </c>
      <c r="X6909" s="404">
        <v>0.14990999999999999</v>
      </c>
      <c r="Y6909" s="403">
        <f>X6909+(S6909*((U6909-INDEX('[1]Center of Mass'!$B$8:$M$105,MATCH(A6909,'[1]Center of Mass'!$B$8:$B$105,0),9))^2+(V6909-INDEX('[1]Center of Mass'!$B$8:$M$105,MATCH(A6909,'[1]Center of Mass'!$B$8:$B$105,0),10))^2))</f>
        <v>23.522875092100016</v>
      </c>
    </row>
    <row r="6910" spans="1:25">
      <c r="A6910" s="403" t="s">
        <v>10</v>
      </c>
      <c r="B6910" s="403" t="s">
        <v>1571</v>
      </c>
      <c r="C6910" s="403" t="s">
        <v>927</v>
      </c>
      <c r="D6910" s="403" t="s">
        <v>344</v>
      </c>
      <c r="E6910" s="403" t="s">
        <v>1552</v>
      </c>
      <c r="F6910" s="403">
        <v>0</v>
      </c>
      <c r="O6910" s="403" t="s">
        <v>345</v>
      </c>
      <c r="R6910" s="403">
        <v>4</v>
      </c>
      <c r="S6910" s="403">
        <v>0.45500000000000002</v>
      </c>
      <c r="T6910" s="403">
        <v>2.7170000000000001</v>
      </c>
      <c r="U6910" s="403">
        <v>17.5</v>
      </c>
      <c r="V6910" s="403">
        <v>10.824999999999999</v>
      </c>
      <c r="W6910" s="403">
        <v>-0.39400000000000002</v>
      </c>
      <c r="X6910" s="404">
        <v>3.5460999999999999E-2</v>
      </c>
      <c r="Y6910" s="403">
        <f>X6910+(S6910*((U6910-INDEX('[1]Center of Mass'!$B$8:$M$105,MATCH(A6910,'[1]Center of Mass'!$B$8:$B$105,0),9))^2+(V6910-INDEX('[1]Center of Mass'!$B$8:$M$105,MATCH(A6910,'[1]Center of Mass'!$B$8:$B$105,0),10))^2))</f>
        <v>8.0531179200000071</v>
      </c>
    </row>
    <row r="6911" spans="1:25">
      <c r="A6911" s="403" t="s">
        <v>10</v>
      </c>
      <c r="B6911" s="403" t="s">
        <v>1572</v>
      </c>
      <c r="C6911" s="403" t="s">
        <v>927</v>
      </c>
      <c r="D6911" s="403" t="s">
        <v>344</v>
      </c>
      <c r="E6911" s="403" t="s">
        <v>1552</v>
      </c>
      <c r="F6911" s="403">
        <v>0</v>
      </c>
      <c r="O6911" s="403" t="s">
        <v>345</v>
      </c>
      <c r="R6911" s="403">
        <v>4</v>
      </c>
      <c r="S6911" s="403">
        <v>0.36199999999999999</v>
      </c>
      <c r="T6911" s="403">
        <v>2.476</v>
      </c>
      <c r="U6911" s="403">
        <v>18.059999999999999</v>
      </c>
      <c r="V6911" s="403">
        <v>10.877000000000001</v>
      </c>
      <c r="W6911" s="403">
        <v>-0.40200000000000002</v>
      </c>
      <c r="X6911" s="404">
        <v>2.3199999999999998E-2</v>
      </c>
      <c r="Y6911" s="403">
        <f>X6911+(S6911*((U6911-INDEX('[1]Center of Mass'!$B$8:$M$105,MATCH(A6911,'[1]Center of Mass'!$B$8:$B$105,0),9))^2+(V6911-INDEX('[1]Center of Mass'!$B$8:$M$105,MATCH(A6911,'[1]Center of Mass'!$B$8:$B$105,0),10))^2))</f>
        <v>4.8077540000000072</v>
      </c>
    </row>
    <row r="6912" spans="1:25">
      <c r="A6912" s="403" t="s">
        <v>10</v>
      </c>
      <c r="B6912" s="403" t="s">
        <v>1573</v>
      </c>
      <c r="C6912" s="403" t="s">
        <v>927</v>
      </c>
      <c r="D6912" s="403" t="s">
        <v>344</v>
      </c>
      <c r="E6912" s="403" t="s">
        <v>1552</v>
      </c>
      <c r="F6912" s="403">
        <v>0</v>
      </c>
      <c r="O6912" s="403" t="s">
        <v>345</v>
      </c>
      <c r="R6912" s="403">
        <v>4</v>
      </c>
      <c r="S6912" s="403">
        <v>1.5338000000000001</v>
      </c>
      <c r="T6912" s="403">
        <v>4.9870000000000001</v>
      </c>
      <c r="U6912" s="403">
        <v>13.252000000000001</v>
      </c>
      <c r="V6912" s="403">
        <v>11.888</v>
      </c>
      <c r="W6912" s="403">
        <v>-0.55300000000000005</v>
      </c>
      <c r="X6912" s="404">
        <v>0.40265000000000001</v>
      </c>
      <c r="Y6912" s="403">
        <f>X6912+(S6912*((U6912-INDEX('[1]Center of Mass'!$B$8:$M$105,MATCH(A6912,'[1]Center of Mass'!$B$8:$B$105,0),9))^2+(V6912-INDEX('[1]Center of Mass'!$B$8:$M$105,MATCH(A6912,'[1]Center of Mass'!$B$8:$B$105,0),10))^2))</f>
        <v>109.60964713300001</v>
      </c>
    </row>
    <row r="6913" spans="1:25">
      <c r="A6913" s="403" t="s">
        <v>10</v>
      </c>
      <c r="B6913" s="403" t="s">
        <v>1574</v>
      </c>
      <c r="C6913" s="403" t="s">
        <v>927</v>
      </c>
      <c r="D6913" s="403" t="s">
        <v>344</v>
      </c>
      <c r="E6913" s="403" t="s">
        <v>1552</v>
      </c>
      <c r="F6913" s="403">
        <v>0</v>
      </c>
      <c r="O6913" s="403" t="s">
        <v>345</v>
      </c>
      <c r="R6913" s="403">
        <v>4</v>
      </c>
      <c r="S6913" s="403">
        <v>1.5338000000000001</v>
      </c>
      <c r="T6913" s="403">
        <v>4.9870000000000001</v>
      </c>
      <c r="U6913" s="403">
        <v>14.355</v>
      </c>
      <c r="V6913" s="403">
        <v>11.888</v>
      </c>
      <c r="W6913" s="403">
        <v>-0.55300000000000005</v>
      </c>
      <c r="X6913" s="404">
        <v>0.40265000000000001</v>
      </c>
      <c r="Y6913" s="403">
        <f>X6913+(S6913*((U6913-INDEX('[1]Center of Mass'!$B$8:$M$105,MATCH(A6913,'[1]Center of Mass'!$B$8:$B$105,0),9))^2+(V6913-INDEX('[1]Center of Mass'!$B$8:$M$105,MATCH(A6913,'[1]Center of Mass'!$B$8:$B$105,0),10))^2))</f>
        <v>82.992850366800027</v>
      </c>
    </row>
    <row r="6914" spans="1:25">
      <c r="A6914" s="403" t="s">
        <v>10</v>
      </c>
      <c r="B6914" s="403" t="s">
        <v>1575</v>
      </c>
      <c r="C6914" s="403" t="s">
        <v>927</v>
      </c>
      <c r="D6914" s="403" t="s">
        <v>344</v>
      </c>
      <c r="E6914" s="403" t="s">
        <v>1552</v>
      </c>
      <c r="F6914" s="403">
        <v>0</v>
      </c>
      <c r="O6914" s="403" t="s">
        <v>345</v>
      </c>
      <c r="R6914" s="403">
        <v>4</v>
      </c>
      <c r="S6914" s="403">
        <v>1.5338000000000001</v>
      </c>
      <c r="T6914" s="403">
        <v>4.9870000000000001</v>
      </c>
      <c r="U6914" s="403">
        <v>15.458</v>
      </c>
      <c r="V6914" s="403">
        <v>11.888</v>
      </c>
      <c r="W6914" s="403">
        <v>-0.55300000000000005</v>
      </c>
      <c r="X6914" s="404">
        <v>0.40265000000000001</v>
      </c>
      <c r="Y6914" s="403">
        <f>X6914+(S6914*((U6914-INDEX('[1]Center of Mass'!$B$8:$M$105,MATCH(A6914,'[1]Center of Mass'!$B$8:$B$105,0),9))^2+(V6914-INDEX('[1]Center of Mass'!$B$8:$M$105,MATCH(A6914,'[1]Center of Mass'!$B$8:$B$105,0),10))^2))</f>
        <v>60.108123369000033</v>
      </c>
    </row>
    <row r="6915" spans="1:25">
      <c r="A6915" s="403" t="s">
        <v>10</v>
      </c>
      <c r="B6915" s="403" t="s">
        <v>1576</v>
      </c>
      <c r="C6915" s="403" t="s">
        <v>927</v>
      </c>
      <c r="D6915" s="403" t="s">
        <v>344</v>
      </c>
      <c r="E6915" s="403" t="s">
        <v>1552</v>
      </c>
      <c r="F6915" s="403">
        <v>0</v>
      </c>
      <c r="O6915" s="403" t="s">
        <v>345</v>
      </c>
      <c r="R6915" s="403">
        <v>4</v>
      </c>
      <c r="S6915" s="403">
        <v>1.6553</v>
      </c>
      <c r="T6915" s="403">
        <v>5.1619999999999999</v>
      </c>
      <c r="U6915" s="403">
        <v>16.605</v>
      </c>
      <c r="V6915" s="403">
        <v>11.888</v>
      </c>
      <c r="W6915" s="403">
        <v>-0.55300000000000005</v>
      </c>
      <c r="X6915" s="404">
        <v>0.46215000000000001</v>
      </c>
      <c r="Y6915" s="403">
        <f>X6915+(S6915*((U6915-INDEX('[1]Center of Mass'!$B$8:$M$105,MATCH(A6915,'[1]Center of Mass'!$B$8:$B$105,0),9))^2+(V6915-INDEX('[1]Center of Mass'!$B$8:$M$105,MATCH(A6915,'[1]Center of Mass'!$B$8:$B$105,0),10))^2))</f>
        <v>43.486353365800028</v>
      </c>
    </row>
    <row r="6916" spans="1:25">
      <c r="A6916" s="403" t="s">
        <v>10</v>
      </c>
      <c r="B6916" s="403" t="s">
        <v>1577</v>
      </c>
      <c r="C6916" s="403" t="s">
        <v>927</v>
      </c>
      <c r="D6916" s="403" t="s">
        <v>344</v>
      </c>
      <c r="E6916" s="403" t="s">
        <v>1552</v>
      </c>
      <c r="F6916" s="403">
        <v>0</v>
      </c>
      <c r="O6916" s="403" t="s">
        <v>345</v>
      </c>
      <c r="R6916" s="403">
        <v>4</v>
      </c>
      <c r="S6916" s="403">
        <v>0.83420000000000005</v>
      </c>
      <c r="T6916" s="403">
        <v>3.9809999999999999</v>
      </c>
      <c r="U6916" s="403">
        <v>17.5</v>
      </c>
      <c r="V6916" s="403">
        <v>11.888</v>
      </c>
      <c r="W6916" s="403">
        <v>-0.55300000000000005</v>
      </c>
      <c r="X6916" s="404">
        <v>0.15942000000000001</v>
      </c>
      <c r="Y6916" s="403">
        <f>X6916+(S6916*((U6916-INDEX('[1]Center of Mass'!$B$8:$M$105,MATCH(A6916,'[1]Center of Mass'!$B$8:$B$105,0),9))^2+(V6916-INDEX('[1]Center of Mass'!$B$8:$M$105,MATCH(A6916,'[1]Center of Mass'!$B$8:$B$105,0),10))^2))</f>
        <v>14.946833766200013</v>
      </c>
    </row>
    <row r="6917" spans="1:25">
      <c r="A6917" s="403" t="s">
        <v>10</v>
      </c>
      <c r="B6917" s="403" t="s">
        <v>1578</v>
      </c>
      <c r="C6917" s="403" t="s">
        <v>927</v>
      </c>
      <c r="D6917" s="403" t="s">
        <v>344</v>
      </c>
      <c r="E6917" s="403" t="s">
        <v>1552</v>
      </c>
      <c r="F6917" s="403">
        <v>0</v>
      </c>
      <c r="O6917" s="403" t="s">
        <v>345</v>
      </c>
      <c r="R6917" s="403">
        <v>4</v>
      </c>
      <c r="S6917" s="403">
        <v>0.83420000000000005</v>
      </c>
      <c r="T6917" s="403">
        <v>3.9809999999999999</v>
      </c>
      <c r="U6917" s="403">
        <v>18.100000000000001</v>
      </c>
      <c r="V6917" s="403">
        <v>11.888</v>
      </c>
      <c r="W6917" s="403">
        <v>-0.55300000000000005</v>
      </c>
      <c r="X6917" s="404">
        <v>0.15942000000000001</v>
      </c>
      <c r="Y6917" s="403">
        <f>X6917+(S6917*((U6917-INDEX('[1]Center of Mass'!$B$8:$M$105,MATCH(A6917,'[1]Center of Mass'!$B$8:$B$105,0),9))^2+(V6917-INDEX('[1]Center of Mass'!$B$8:$M$105,MATCH(A6917,'[1]Center of Mass'!$B$8:$B$105,0),10))^2))</f>
        <v>11.072808966200002</v>
      </c>
    </row>
    <row r="6918" spans="1:25">
      <c r="A6918" s="403" t="s">
        <v>10</v>
      </c>
      <c r="B6918" s="403" t="s">
        <v>1579</v>
      </c>
      <c r="C6918" s="403" t="s">
        <v>927</v>
      </c>
      <c r="D6918" s="403" t="s">
        <v>344</v>
      </c>
      <c r="E6918" s="403" t="s">
        <v>1552</v>
      </c>
      <c r="F6918" s="403">
        <v>0</v>
      </c>
      <c r="O6918" s="403" t="s">
        <v>345</v>
      </c>
      <c r="R6918" s="403">
        <v>4</v>
      </c>
      <c r="S6918" s="403">
        <v>1.5338000000000001</v>
      </c>
      <c r="T6918" s="403">
        <v>4.9870000000000001</v>
      </c>
      <c r="U6918" s="403">
        <v>13.252000000000001</v>
      </c>
      <c r="V6918" s="403">
        <v>13.263</v>
      </c>
      <c r="W6918" s="403">
        <v>-0.75900000000000001</v>
      </c>
      <c r="X6918" s="404">
        <v>0.40265000000000001</v>
      </c>
      <c r="Y6918" s="403">
        <f>X6918+(S6918*((U6918-INDEX('[1]Center of Mass'!$B$8:$M$105,MATCH(A6918,'[1]Center of Mass'!$B$8:$B$105,0),9))^2+(V6918-INDEX('[1]Center of Mass'!$B$8:$M$105,MATCH(A6918,'[1]Center of Mass'!$B$8:$B$105,0),10))^2))</f>
        <v>114.96011670800002</v>
      </c>
    </row>
    <row r="6919" spans="1:25">
      <c r="A6919" s="403" t="s">
        <v>10</v>
      </c>
      <c r="B6919" s="403" t="s">
        <v>1580</v>
      </c>
      <c r="C6919" s="403" t="s">
        <v>927</v>
      </c>
      <c r="D6919" s="403" t="s">
        <v>344</v>
      </c>
      <c r="E6919" s="403" t="s">
        <v>1552</v>
      </c>
      <c r="F6919" s="403">
        <v>0</v>
      </c>
      <c r="O6919" s="403" t="s">
        <v>345</v>
      </c>
      <c r="R6919" s="403">
        <v>4</v>
      </c>
      <c r="S6919" s="403">
        <v>1.5338000000000001</v>
      </c>
      <c r="T6919" s="403">
        <v>4.9870000000000001</v>
      </c>
      <c r="U6919" s="403">
        <v>14.355</v>
      </c>
      <c r="V6919" s="403">
        <v>13.263</v>
      </c>
      <c r="W6919" s="403">
        <v>-0.75900000000000001</v>
      </c>
      <c r="X6919" s="404">
        <v>0.40265000000000001</v>
      </c>
      <c r="Y6919" s="403">
        <f>X6919+(S6919*((U6919-INDEX('[1]Center of Mass'!$B$8:$M$105,MATCH(A6919,'[1]Center of Mass'!$B$8:$B$105,0),9))^2+(V6919-INDEX('[1]Center of Mass'!$B$8:$M$105,MATCH(A6919,'[1]Center of Mass'!$B$8:$B$105,0),10))^2))</f>
        <v>88.343319941800033</v>
      </c>
    </row>
    <row r="6920" spans="1:25">
      <c r="A6920" s="403" t="s">
        <v>10</v>
      </c>
      <c r="B6920" s="403" t="s">
        <v>1581</v>
      </c>
      <c r="C6920" s="403" t="s">
        <v>927</v>
      </c>
      <c r="D6920" s="403" t="s">
        <v>344</v>
      </c>
      <c r="E6920" s="403" t="s">
        <v>1552</v>
      </c>
      <c r="F6920" s="403">
        <v>0</v>
      </c>
      <c r="O6920" s="403" t="s">
        <v>345</v>
      </c>
      <c r="R6920" s="403">
        <v>4</v>
      </c>
      <c r="S6920" s="403">
        <v>1.5338000000000001</v>
      </c>
      <c r="T6920" s="403">
        <v>4.9870000000000001</v>
      </c>
      <c r="U6920" s="403">
        <v>15.458</v>
      </c>
      <c r="V6920" s="403">
        <v>13.263</v>
      </c>
      <c r="W6920" s="403">
        <v>-0.75900000000000001</v>
      </c>
      <c r="X6920" s="404">
        <v>0.40265000000000001</v>
      </c>
      <c r="Y6920" s="403">
        <f>X6920+(S6920*((U6920-INDEX('[1]Center of Mass'!$B$8:$M$105,MATCH(A6920,'[1]Center of Mass'!$B$8:$B$105,0),9))^2+(V6920-INDEX('[1]Center of Mass'!$B$8:$M$105,MATCH(A6920,'[1]Center of Mass'!$B$8:$B$105,0),10))^2))</f>
        <v>65.458592944000017</v>
      </c>
    </row>
    <row r="6921" spans="1:25">
      <c r="A6921" s="403" t="s">
        <v>10</v>
      </c>
      <c r="B6921" s="403" t="s">
        <v>1582</v>
      </c>
      <c r="C6921" s="403" t="s">
        <v>927</v>
      </c>
      <c r="D6921" s="403" t="s">
        <v>344</v>
      </c>
      <c r="E6921" s="403" t="s">
        <v>1552</v>
      </c>
      <c r="F6921" s="403">
        <v>0</v>
      </c>
      <c r="O6921" s="403" t="s">
        <v>345</v>
      </c>
      <c r="R6921" s="403">
        <v>4</v>
      </c>
      <c r="S6921" s="403">
        <v>1.6553</v>
      </c>
      <c r="T6921" s="403">
        <v>5.1619999999999999</v>
      </c>
      <c r="U6921" s="403">
        <v>16.605</v>
      </c>
      <c r="V6921" s="403">
        <v>13.263</v>
      </c>
      <c r="W6921" s="403">
        <v>-0.75900000000000001</v>
      </c>
      <c r="X6921" s="404">
        <v>0.46215000000000001</v>
      </c>
      <c r="Y6921" s="403">
        <f>X6921+(S6921*((U6921-INDEX('[1]Center of Mass'!$B$8:$M$105,MATCH(A6921,'[1]Center of Mass'!$B$8:$B$105,0),9))^2+(V6921-INDEX('[1]Center of Mass'!$B$8:$M$105,MATCH(A6921,'[1]Center of Mass'!$B$8:$B$105,0),10))^2))</f>
        <v>49.260660503300024</v>
      </c>
    </row>
    <row r="6922" spans="1:25">
      <c r="A6922" s="403" t="s">
        <v>10</v>
      </c>
      <c r="B6922" s="403" t="s">
        <v>1583</v>
      </c>
      <c r="C6922" s="403" t="s">
        <v>927</v>
      </c>
      <c r="D6922" s="403" t="s">
        <v>344</v>
      </c>
      <c r="E6922" s="403" t="s">
        <v>1552</v>
      </c>
      <c r="F6922" s="403">
        <v>0</v>
      </c>
      <c r="O6922" s="403" t="s">
        <v>345</v>
      </c>
      <c r="R6922" s="403">
        <v>4</v>
      </c>
      <c r="S6922" s="403">
        <v>0.83420000000000005</v>
      </c>
      <c r="T6922" s="403">
        <v>3.9809999999999999</v>
      </c>
      <c r="U6922" s="403">
        <v>17.5</v>
      </c>
      <c r="V6922" s="403">
        <v>13.263</v>
      </c>
      <c r="W6922" s="403">
        <v>-0.75900000000000001</v>
      </c>
      <c r="X6922" s="404">
        <v>0.15942000000000001</v>
      </c>
      <c r="Y6922" s="403">
        <f>X6922+(S6922*((U6922-INDEX('[1]Center of Mass'!$B$8:$M$105,MATCH(A6922,'[1]Center of Mass'!$B$8:$B$105,0),9))^2+(V6922-INDEX('[1]Center of Mass'!$B$8:$M$105,MATCH(A6922,'[1]Center of Mass'!$B$8:$B$105,0),10))^2))</f>
        <v>17.856836191200014</v>
      </c>
    </row>
    <row r="6923" spans="1:25">
      <c r="A6923" s="403" t="s">
        <v>10</v>
      </c>
      <c r="B6923" s="403" t="s">
        <v>1584</v>
      </c>
      <c r="C6923" s="403" t="s">
        <v>927</v>
      </c>
      <c r="D6923" s="403" t="s">
        <v>344</v>
      </c>
      <c r="E6923" s="403" t="s">
        <v>1552</v>
      </c>
      <c r="F6923" s="403">
        <v>0</v>
      </c>
      <c r="O6923" s="403" t="s">
        <v>345</v>
      </c>
      <c r="R6923" s="403">
        <v>4</v>
      </c>
      <c r="S6923" s="403">
        <v>0.83420000000000005</v>
      </c>
      <c r="T6923" s="403">
        <v>3.9809999999999999</v>
      </c>
      <c r="U6923" s="403">
        <v>18.100000000000001</v>
      </c>
      <c r="V6923" s="403">
        <v>13.263</v>
      </c>
      <c r="W6923" s="403">
        <v>-0.75900000000000001</v>
      </c>
      <c r="X6923" s="404">
        <v>0.15942000000000001</v>
      </c>
      <c r="Y6923" s="403">
        <f>X6923+(S6923*((U6923-INDEX('[1]Center of Mass'!$B$8:$M$105,MATCH(A6923,'[1]Center of Mass'!$B$8:$B$105,0),9))^2+(V6923-INDEX('[1]Center of Mass'!$B$8:$M$105,MATCH(A6923,'[1]Center of Mass'!$B$8:$B$105,0),10))^2))</f>
        <v>13.982811391200002</v>
      </c>
    </row>
    <row r="6924" spans="1:25">
      <c r="A6924" s="403" t="s">
        <v>10</v>
      </c>
      <c r="B6924" s="403" t="s">
        <v>1550</v>
      </c>
      <c r="C6924" s="403" t="s">
        <v>927</v>
      </c>
      <c r="D6924" s="403" t="s">
        <v>344</v>
      </c>
      <c r="E6924" s="403" t="s">
        <v>458</v>
      </c>
      <c r="F6924" s="403">
        <v>0</v>
      </c>
      <c r="O6924" s="403" t="s">
        <v>345</v>
      </c>
      <c r="R6924" s="403">
        <v>4</v>
      </c>
      <c r="S6924" s="403">
        <v>5.2313000000000001</v>
      </c>
      <c r="T6924" s="403">
        <v>9.7390000000000008</v>
      </c>
      <c r="U6924" s="403">
        <v>10.3</v>
      </c>
      <c r="V6924" s="403">
        <v>14</v>
      </c>
      <c r="W6924" s="403">
        <v>-2.35</v>
      </c>
      <c r="X6924" s="404">
        <v>5.7762000000000002</v>
      </c>
      <c r="Y6924" s="403">
        <f>X6924+(S6924*((U6924-INDEX('[1]Center of Mass'!$B$8:$M$105,MATCH(A6924,'[1]Center of Mass'!$B$8:$B$105,0),9))^2+(V6924-INDEX('[1]Center of Mass'!$B$8:$M$105,MATCH(A6924,'[1]Center of Mass'!$B$8:$B$105,0),10))^2))</f>
        <v>720.00113716370015</v>
      </c>
    </row>
    <row r="6925" spans="1:25">
      <c r="A6925" s="403" t="s">
        <v>10</v>
      </c>
      <c r="B6925" s="403" t="s">
        <v>1551</v>
      </c>
      <c r="C6925" s="403" t="s">
        <v>927</v>
      </c>
      <c r="D6925" s="403" t="s">
        <v>344</v>
      </c>
      <c r="E6925" s="403" t="s">
        <v>458</v>
      </c>
      <c r="F6925" s="403">
        <v>0</v>
      </c>
      <c r="O6925" s="403" t="s">
        <v>345</v>
      </c>
      <c r="R6925" s="403">
        <v>4</v>
      </c>
      <c r="S6925" s="403">
        <v>5.5171000000000001</v>
      </c>
      <c r="T6925" s="403">
        <v>10.096</v>
      </c>
      <c r="U6925" s="403">
        <v>11.9</v>
      </c>
      <c r="V6925" s="403">
        <v>14</v>
      </c>
      <c r="W6925" s="403">
        <v>-0.85</v>
      </c>
      <c r="X6925" s="404">
        <v>6.6435000000000004</v>
      </c>
      <c r="Y6925" s="403">
        <f>X6925+(S6925*((U6925-INDEX('[1]Center of Mass'!$B$8:$M$105,MATCH(A6925,'[1]Center of Mass'!$B$8:$B$105,0),9))^2+(V6925-INDEX('[1]Center of Mass'!$B$8:$M$105,MATCH(A6925,'[1]Center of Mass'!$B$8:$B$105,0),10))^2))</f>
        <v>573.27807754790012</v>
      </c>
    </row>
    <row r="6926" spans="1:25">
      <c r="A6926" s="403" t="s">
        <v>10</v>
      </c>
      <c r="B6926" s="403" t="s">
        <v>1585</v>
      </c>
      <c r="C6926" s="403" t="s">
        <v>927</v>
      </c>
      <c r="D6926" s="403" t="s">
        <v>344</v>
      </c>
      <c r="E6926" s="403" t="s">
        <v>1552</v>
      </c>
      <c r="F6926" s="403">
        <v>0</v>
      </c>
      <c r="O6926" s="403" t="s">
        <v>345</v>
      </c>
      <c r="R6926" s="403">
        <v>4</v>
      </c>
      <c r="S6926" s="403">
        <v>1.5338000000000001</v>
      </c>
      <c r="T6926" s="403">
        <v>4.9870000000000001</v>
      </c>
      <c r="U6926" s="403">
        <v>13.252000000000001</v>
      </c>
      <c r="V6926" s="403">
        <v>14.638</v>
      </c>
      <c r="W6926" s="403">
        <v>-0.96599999999999997</v>
      </c>
      <c r="X6926" s="404">
        <v>0.40265000000000001</v>
      </c>
      <c r="Y6926" s="403">
        <f>X6926+(S6926*((U6926-INDEX('[1]Center of Mass'!$B$8:$M$105,MATCH(A6926,'[1]Center of Mass'!$B$8:$B$105,0),9))^2+(V6926-INDEX('[1]Center of Mass'!$B$8:$M$105,MATCH(A6926,'[1]Center of Mass'!$B$8:$B$105,0),10))^2))</f>
        <v>126.11026753300003</v>
      </c>
    </row>
    <row r="6927" spans="1:25">
      <c r="A6927" s="403" t="s">
        <v>10</v>
      </c>
      <c r="B6927" s="403" t="s">
        <v>1586</v>
      </c>
      <c r="C6927" s="403" t="s">
        <v>927</v>
      </c>
      <c r="D6927" s="403" t="s">
        <v>344</v>
      </c>
      <c r="E6927" s="403" t="s">
        <v>1552</v>
      </c>
      <c r="F6927" s="403">
        <v>0</v>
      </c>
      <c r="O6927" s="403" t="s">
        <v>345</v>
      </c>
      <c r="R6927" s="403">
        <v>4</v>
      </c>
      <c r="S6927" s="403">
        <v>1.5338000000000001</v>
      </c>
      <c r="T6927" s="403">
        <v>4.9870000000000001</v>
      </c>
      <c r="U6927" s="403">
        <v>14.355</v>
      </c>
      <c r="V6927" s="403">
        <v>14.638</v>
      </c>
      <c r="W6927" s="403">
        <v>-0.96599999999999997</v>
      </c>
      <c r="X6927" s="404">
        <v>0.40265000000000001</v>
      </c>
      <c r="Y6927" s="403">
        <f>X6927+(S6927*((U6927-INDEX('[1]Center of Mass'!$B$8:$M$105,MATCH(A6927,'[1]Center of Mass'!$B$8:$B$105,0),9))^2+(V6927-INDEX('[1]Center of Mass'!$B$8:$M$105,MATCH(A6927,'[1]Center of Mass'!$B$8:$B$105,0),10))^2))</f>
        <v>99.49347076680003</v>
      </c>
    </row>
    <row r="6928" spans="1:25">
      <c r="A6928" s="403" t="s">
        <v>10</v>
      </c>
      <c r="B6928" s="403" t="s">
        <v>1587</v>
      </c>
      <c r="C6928" s="403" t="s">
        <v>927</v>
      </c>
      <c r="D6928" s="403" t="s">
        <v>344</v>
      </c>
      <c r="E6928" s="403" t="s">
        <v>1552</v>
      </c>
      <c r="F6928" s="403">
        <v>0</v>
      </c>
      <c r="O6928" s="403" t="s">
        <v>345</v>
      </c>
      <c r="R6928" s="403">
        <v>4</v>
      </c>
      <c r="S6928" s="403">
        <v>1.5338000000000001</v>
      </c>
      <c r="T6928" s="403">
        <v>4.9870000000000001</v>
      </c>
      <c r="U6928" s="403">
        <v>15.458</v>
      </c>
      <c r="V6928" s="403">
        <v>14.638</v>
      </c>
      <c r="W6928" s="403">
        <v>-0.96599999999999997</v>
      </c>
      <c r="X6928" s="404">
        <v>0.40265000000000001</v>
      </c>
      <c r="Y6928" s="403">
        <f>X6928+(S6928*((U6928-INDEX('[1]Center of Mass'!$B$8:$M$105,MATCH(A6928,'[1]Center of Mass'!$B$8:$B$105,0),9))^2+(V6928-INDEX('[1]Center of Mass'!$B$8:$M$105,MATCH(A6928,'[1]Center of Mass'!$B$8:$B$105,0),10))^2))</f>
        <v>76.608743769000014</v>
      </c>
    </row>
    <row r="6929" spans="1:25">
      <c r="A6929" s="403" t="s">
        <v>10</v>
      </c>
      <c r="B6929" s="403" t="s">
        <v>1588</v>
      </c>
      <c r="C6929" s="403" t="s">
        <v>927</v>
      </c>
      <c r="D6929" s="403" t="s">
        <v>344</v>
      </c>
      <c r="E6929" s="403" t="s">
        <v>1552</v>
      </c>
      <c r="F6929" s="403">
        <v>0</v>
      </c>
      <c r="O6929" s="403" t="s">
        <v>345</v>
      </c>
      <c r="R6929" s="403">
        <v>4</v>
      </c>
      <c r="S6929" s="403">
        <v>1.6553</v>
      </c>
      <c r="T6929" s="403">
        <v>5.1619999999999999</v>
      </c>
      <c r="U6929" s="403">
        <v>16.605</v>
      </c>
      <c r="V6929" s="403">
        <v>14.638</v>
      </c>
      <c r="W6929" s="403">
        <v>-0.96599999999999997</v>
      </c>
      <c r="X6929" s="404">
        <v>0.46215000000000001</v>
      </c>
      <c r="Y6929" s="403">
        <f>X6929+(S6929*((U6929-INDEX('[1]Center of Mass'!$B$8:$M$105,MATCH(A6929,'[1]Center of Mass'!$B$8:$B$105,0),9))^2+(V6929-INDEX('[1]Center of Mass'!$B$8:$M$105,MATCH(A6929,'[1]Center of Mass'!$B$8:$B$105,0),10))^2))</f>
        <v>61.294070765800022</v>
      </c>
    </row>
    <row r="6930" spans="1:25">
      <c r="A6930" s="403" t="s">
        <v>10</v>
      </c>
      <c r="B6930" s="403" t="s">
        <v>1589</v>
      </c>
      <c r="C6930" s="403" t="s">
        <v>927</v>
      </c>
      <c r="D6930" s="403" t="s">
        <v>344</v>
      </c>
      <c r="E6930" s="403" t="s">
        <v>1552</v>
      </c>
      <c r="F6930" s="403">
        <v>0</v>
      </c>
      <c r="O6930" s="403" t="s">
        <v>345</v>
      </c>
      <c r="R6930" s="403">
        <v>4</v>
      </c>
      <c r="S6930" s="403">
        <v>0.83420000000000005</v>
      </c>
      <c r="T6930" s="403">
        <v>3.9809999999999999</v>
      </c>
      <c r="U6930" s="403">
        <v>17.5</v>
      </c>
      <c r="V6930" s="403">
        <v>14.638</v>
      </c>
      <c r="W6930" s="403">
        <v>-0.96599999999999997</v>
      </c>
      <c r="X6930" s="404">
        <v>0.15942000000000001</v>
      </c>
      <c r="Y6930" s="403">
        <f>X6930+(S6930*((U6930-INDEX('[1]Center of Mass'!$B$8:$M$105,MATCH(A6930,'[1]Center of Mass'!$B$8:$B$105,0),9))^2+(V6930-INDEX('[1]Center of Mass'!$B$8:$M$105,MATCH(A6930,'[1]Center of Mass'!$B$8:$B$105,0),10))^2))</f>
        <v>23.92115736620001</v>
      </c>
    </row>
    <row r="6931" spans="1:25">
      <c r="A6931" s="403" t="s">
        <v>10</v>
      </c>
      <c r="B6931" s="403" t="s">
        <v>1590</v>
      </c>
      <c r="C6931" s="403" t="s">
        <v>927</v>
      </c>
      <c r="D6931" s="403" t="s">
        <v>344</v>
      </c>
      <c r="E6931" s="403" t="s">
        <v>1552</v>
      </c>
      <c r="F6931" s="403">
        <v>0</v>
      </c>
      <c r="O6931" s="403" t="s">
        <v>345</v>
      </c>
      <c r="R6931" s="403">
        <v>4</v>
      </c>
      <c r="S6931" s="403">
        <v>0.83420000000000005</v>
      </c>
      <c r="T6931" s="403">
        <v>3.9809999999999999</v>
      </c>
      <c r="U6931" s="403">
        <v>18.100000000000001</v>
      </c>
      <c r="V6931" s="403">
        <v>14.638</v>
      </c>
      <c r="W6931" s="403">
        <v>-0.96599999999999997</v>
      </c>
      <c r="X6931" s="404">
        <v>0.15942000000000001</v>
      </c>
      <c r="Y6931" s="403">
        <f>X6931+(S6931*((U6931-INDEX('[1]Center of Mass'!$B$8:$M$105,MATCH(A6931,'[1]Center of Mass'!$B$8:$B$105,0),9))^2+(V6931-INDEX('[1]Center of Mass'!$B$8:$M$105,MATCH(A6931,'[1]Center of Mass'!$B$8:$B$105,0),10))^2))</f>
        <v>20.047132566199998</v>
      </c>
    </row>
    <row r="6932" spans="1:25">
      <c r="A6932" s="403" t="s">
        <v>10</v>
      </c>
      <c r="B6932" s="403" t="s">
        <v>1591</v>
      </c>
      <c r="C6932" s="403" t="s">
        <v>927</v>
      </c>
      <c r="D6932" s="403" t="s">
        <v>344</v>
      </c>
      <c r="E6932" s="403" t="s">
        <v>1552</v>
      </c>
      <c r="F6932" s="403">
        <v>0</v>
      </c>
      <c r="O6932" s="403" t="s">
        <v>345</v>
      </c>
      <c r="R6932" s="403">
        <v>4</v>
      </c>
      <c r="S6932" s="403">
        <v>1.5338000000000001</v>
      </c>
      <c r="T6932" s="403">
        <v>4.9870000000000001</v>
      </c>
      <c r="U6932" s="403">
        <v>13.252000000000001</v>
      </c>
      <c r="V6932" s="403">
        <v>16.013000000000002</v>
      </c>
      <c r="W6932" s="403">
        <v>-1.1719999999999999</v>
      </c>
      <c r="X6932" s="404">
        <v>0.40265000000000001</v>
      </c>
      <c r="Y6932" s="403">
        <f>X6932+(S6932*((U6932-INDEX('[1]Center of Mass'!$B$8:$M$105,MATCH(A6932,'[1]Center of Mass'!$B$8:$B$105,0),9))^2+(V6932-INDEX('[1]Center of Mass'!$B$8:$M$105,MATCH(A6932,'[1]Center of Mass'!$B$8:$B$105,0),10))^2))</f>
        <v>143.06009960800003</v>
      </c>
    </row>
    <row r="6933" spans="1:25">
      <c r="A6933" s="403" t="s">
        <v>10</v>
      </c>
      <c r="B6933" s="403" t="s">
        <v>1592</v>
      </c>
      <c r="C6933" s="403" t="s">
        <v>927</v>
      </c>
      <c r="D6933" s="403" t="s">
        <v>344</v>
      </c>
      <c r="E6933" s="403" t="s">
        <v>1552</v>
      </c>
      <c r="F6933" s="403">
        <v>0</v>
      </c>
      <c r="O6933" s="403" t="s">
        <v>345</v>
      </c>
      <c r="R6933" s="403">
        <v>4</v>
      </c>
      <c r="S6933" s="403">
        <v>1.5338000000000001</v>
      </c>
      <c r="T6933" s="403">
        <v>4.9870000000000001</v>
      </c>
      <c r="U6933" s="403">
        <v>14.355</v>
      </c>
      <c r="V6933" s="403">
        <v>16.013000000000002</v>
      </c>
      <c r="W6933" s="403">
        <v>-1.1719999999999999</v>
      </c>
      <c r="X6933" s="404">
        <v>0.40265000000000001</v>
      </c>
      <c r="Y6933" s="403">
        <f>X6933+(S6933*((U6933-INDEX('[1]Center of Mass'!$B$8:$M$105,MATCH(A6933,'[1]Center of Mass'!$B$8:$B$105,0),9))^2+(V6933-INDEX('[1]Center of Mass'!$B$8:$M$105,MATCH(A6933,'[1]Center of Mass'!$B$8:$B$105,0),10))^2))</f>
        <v>116.44330284180006</v>
      </c>
    </row>
    <row r="6934" spans="1:25">
      <c r="A6934" s="403" t="s">
        <v>10</v>
      </c>
      <c r="B6934" s="403" t="s">
        <v>1593</v>
      </c>
      <c r="C6934" s="403" t="s">
        <v>927</v>
      </c>
      <c r="D6934" s="403" t="s">
        <v>344</v>
      </c>
      <c r="E6934" s="403" t="s">
        <v>1552</v>
      </c>
      <c r="F6934" s="403">
        <v>0</v>
      </c>
      <c r="O6934" s="403" t="s">
        <v>345</v>
      </c>
      <c r="R6934" s="403">
        <v>4</v>
      </c>
      <c r="S6934" s="403">
        <v>1.5338000000000001</v>
      </c>
      <c r="T6934" s="403">
        <v>4.9870000000000001</v>
      </c>
      <c r="U6934" s="403">
        <v>15.458</v>
      </c>
      <c r="V6934" s="403">
        <v>16.013000000000002</v>
      </c>
      <c r="W6934" s="403">
        <v>-1.1719999999999999</v>
      </c>
      <c r="X6934" s="404">
        <v>0.40265000000000001</v>
      </c>
      <c r="Y6934" s="403">
        <f>X6934+(S6934*((U6934-INDEX('[1]Center of Mass'!$B$8:$M$105,MATCH(A6934,'[1]Center of Mass'!$B$8:$B$105,0),9))^2+(V6934-INDEX('[1]Center of Mass'!$B$8:$M$105,MATCH(A6934,'[1]Center of Mass'!$B$8:$B$105,0),10))^2))</f>
        <v>93.558575844000046</v>
      </c>
    </row>
    <row r="6935" spans="1:25">
      <c r="A6935" s="403" t="s">
        <v>10</v>
      </c>
      <c r="B6935" s="403" t="s">
        <v>1594</v>
      </c>
      <c r="C6935" s="403" t="s">
        <v>927</v>
      </c>
      <c r="D6935" s="403" t="s">
        <v>344</v>
      </c>
      <c r="E6935" s="403" t="s">
        <v>1552</v>
      </c>
      <c r="F6935" s="403">
        <v>0</v>
      </c>
      <c r="O6935" s="403" t="s">
        <v>345</v>
      </c>
      <c r="R6935" s="403">
        <v>4</v>
      </c>
      <c r="S6935" s="403">
        <v>1.6553</v>
      </c>
      <c r="T6935" s="403">
        <v>5.1619999999999999</v>
      </c>
      <c r="U6935" s="403">
        <v>16.605</v>
      </c>
      <c r="V6935" s="403">
        <v>16.013000000000002</v>
      </c>
      <c r="W6935" s="403">
        <v>-1.1719999999999999</v>
      </c>
      <c r="X6935" s="404">
        <v>0.46215000000000001</v>
      </c>
      <c r="Y6935" s="403">
        <f>X6935+(S6935*((U6935-INDEX('[1]Center of Mass'!$B$8:$M$105,MATCH(A6935,'[1]Center of Mass'!$B$8:$B$105,0),9))^2+(V6935-INDEX('[1]Center of Mass'!$B$8:$M$105,MATCH(A6935,'[1]Center of Mass'!$B$8:$B$105,0),10))^2))</f>
        <v>79.586584153300038</v>
      </c>
    </row>
    <row r="6936" spans="1:25">
      <c r="A6936" s="403" t="s">
        <v>10</v>
      </c>
      <c r="B6936" s="403" t="s">
        <v>1595</v>
      </c>
      <c r="C6936" s="403" t="s">
        <v>927</v>
      </c>
      <c r="D6936" s="403" t="s">
        <v>344</v>
      </c>
      <c r="E6936" s="403" t="s">
        <v>1552</v>
      </c>
      <c r="F6936" s="403">
        <v>0</v>
      </c>
      <c r="O6936" s="403" t="s">
        <v>345</v>
      </c>
      <c r="R6936" s="403">
        <v>4</v>
      </c>
      <c r="S6936" s="403">
        <v>0.83420000000000005</v>
      </c>
      <c r="T6936" s="403">
        <v>3.9809999999999999</v>
      </c>
      <c r="U6936" s="403">
        <v>17.5</v>
      </c>
      <c r="V6936" s="403">
        <v>16.013000000000002</v>
      </c>
      <c r="W6936" s="403">
        <v>-1.1719999999999999</v>
      </c>
      <c r="X6936" s="404">
        <v>0.15942000000000001</v>
      </c>
      <c r="Y6936" s="403">
        <f>X6936+(S6936*((U6936-INDEX('[1]Center of Mass'!$B$8:$M$105,MATCH(A6936,'[1]Center of Mass'!$B$8:$B$105,0),9))^2+(V6936-INDEX('[1]Center of Mass'!$B$8:$M$105,MATCH(A6936,'[1]Center of Mass'!$B$8:$B$105,0),10))^2))</f>
        <v>33.139797291200026</v>
      </c>
    </row>
    <row r="6937" spans="1:25">
      <c r="A6937" s="403" t="s">
        <v>10</v>
      </c>
      <c r="B6937" s="403" t="s">
        <v>1596</v>
      </c>
      <c r="C6937" s="403" t="s">
        <v>927</v>
      </c>
      <c r="D6937" s="403" t="s">
        <v>344</v>
      </c>
      <c r="E6937" s="403" t="s">
        <v>1552</v>
      </c>
      <c r="F6937" s="403">
        <v>0</v>
      </c>
      <c r="O6937" s="403" t="s">
        <v>345</v>
      </c>
      <c r="R6937" s="403">
        <v>4</v>
      </c>
      <c r="S6937" s="403">
        <v>0.83420000000000005</v>
      </c>
      <c r="T6937" s="403">
        <v>3.9809999999999999</v>
      </c>
      <c r="U6937" s="403">
        <v>18.100000000000001</v>
      </c>
      <c r="V6937" s="403">
        <v>16.013000000000002</v>
      </c>
      <c r="W6937" s="403">
        <v>-1.1719999999999999</v>
      </c>
      <c r="X6937" s="404">
        <v>0.15942000000000001</v>
      </c>
      <c r="Y6937" s="403">
        <f>X6937+(S6937*((U6937-INDEX('[1]Center of Mass'!$B$8:$M$105,MATCH(A6937,'[1]Center of Mass'!$B$8:$B$105,0),9))^2+(V6937-INDEX('[1]Center of Mass'!$B$8:$M$105,MATCH(A6937,'[1]Center of Mass'!$B$8:$B$105,0),10))^2))</f>
        <v>29.265772491200011</v>
      </c>
    </row>
    <row r="6938" spans="1:25">
      <c r="A6938" s="403" t="s">
        <v>10</v>
      </c>
      <c r="B6938" s="403" t="s">
        <v>1597</v>
      </c>
      <c r="C6938" s="403" t="s">
        <v>927</v>
      </c>
      <c r="D6938" s="403" t="s">
        <v>344</v>
      </c>
      <c r="E6938" s="403" t="s">
        <v>1552</v>
      </c>
      <c r="F6938" s="403">
        <v>0</v>
      </c>
      <c r="O6938" s="403" t="s">
        <v>345</v>
      </c>
      <c r="R6938" s="403">
        <v>4</v>
      </c>
      <c r="S6938" s="403">
        <v>2.7888000000000002</v>
      </c>
      <c r="T6938" s="403">
        <v>7.2619999999999996</v>
      </c>
      <c r="U6938" s="403">
        <v>13.252000000000001</v>
      </c>
      <c r="V6938" s="403">
        <v>17.95</v>
      </c>
      <c r="W6938" s="403">
        <v>-1.4630000000000001</v>
      </c>
      <c r="X6938" s="404">
        <v>1.768</v>
      </c>
      <c r="Y6938" s="403">
        <f>X6938+(S6938*((U6938-INDEX('[1]Center of Mass'!$B$8:$M$105,MATCH(A6938,'[1]Center of Mass'!$B$8:$B$105,0),9))^2+(V6938-INDEX('[1]Center of Mass'!$B$8:$M$105,MATCH(A6938,'[1]Center of Mass'!$B$8:$B$105,0),10))^2))</f>
        <v>322.45817206240002</v>
      </c>
    </row>
    <row r="6939" spans="1:25">
      <c r="A6939" s="403" t="s">
        <v>10</v>
      </c>
      <c r="B6939" s="403" t="s">
        <v>1598</v>
      </c>
      <c r="C6939" s="403" t="s">
        <v>927</v>
      </c>
      <c r="D6939" s="403" t="s">
        <v>344</v>
      </c>
      <c r="E6939" s="403" t="s">
        <v>1552</v>
      </c>
      <c r="F6939" s="403">
        <v>0</v>
      </c>
      <c r="O6939" s="403" t="s">
        <v>345</v>
      </c>
      <c r="R6939" s="403">
        <v>4</v>
      </c>
      <c r="S6939" s="403">
        <v>2.7888000000000002</v>
      </c>
      <c r="T6939" s="403">
        <v>7.2619999999999996</v>
      </c>
      <c r="U6939" s="403">
        <v>14.355</v>
      </c>
      <c r="V6939" s="403">
        <v>17.95</v>
      </c>
      <c r="W6939" s="403">
        <v>-1.4630000000000001</v>
      </c>
      <c r="X6939" s="404">
        <v>1.768</v>
      </c>
      <c r="Y6939" s="403">
        <f>X6939+(S6939*((U6939-INDEX('[1]Center of Mass'!$B$8:$M$105,MATCH(A6939,'[1]Center of Mass'!$B$8:$B$105,0),9))^2+(V6939-INDEX('[1]Center of Mass'!$B$8:$M$105,MATCH(A6939,'[1]Center of Mass'!$B$8:$B$105,0),10))^2))</f>
        <v>274.06273405120004</v>
      </c>
    </row>
    <row r="6940" spans="1:25">
      <c r="A6940" s="403" t="s">
        <v>10</v>
      </c>
      <c r="B6940" s="403" t="s">
        <v>1599</v>
      </c>
      <c r="C6940" s="403" t="s">
        <v>927</v>
      </c>
      <c r="D6940" s="403" t="s">
        <v>344</v>
      </c>
      <c r="E6940" s="403" t="s">
        <v>1552</v>
      </c>
      <c r="F6940" s="403">
        <v>0</v>
      </c>
      <c r="O6940" s="403" t="s">
        <v>345</v>
      </c>
      <c r="R6940" s="403">
        <v>4</v>
      </c>
      <c r="S6940" s="403">
        <v>2.7888000000000002</v>
      </c>
      <c r="T6940" s="403">
        <v>7.2619999999999996</v>
      </c>
      <c r="U6940" s="403">
        <v>15.458</v>
      </c>
      <c r="V6940" s="403">
        <v>17.95</v>
      </c>
      <c r="W6940" s="403">
        <v>-1.4630000000000001</v>
      </c>
      <c r="X6940" s="404">
        <v>1.768</v>
      </c>
      <c r="Y6940" s="403">
        <f>X6940+(S6940*((U6940-INDEX('[1]Center of Mass'!$B$8:$M$105,MATCH(A6940,'[1]Center of Mass'!$B$8:$B$105,0),9))^2+(V6940-INDEX('[1]Center of Mass'!$B$8:$M$105,MATCH(A6940,'[1]Center of Mass'!$B$8:$B$105,0),10))^2))</f>
        <v>232.45305439840004</v>
      </c>
    </row>
    <row r="6941" spans="1:25">
      <c r="A6941" s="403" t="s">
        <v>10</v>
      </c>
      <c r="B6941" s="403" t="s">
        <v>1600</v>
      </c>
      <c r="C6941" s="403" t="s">
        <v>927</v>
      </c>
      <c r="D6941" s="403" t="s">
        <v>344</v>
      </c>
      <c r="E6941" s="403" t="s">
        <v>1552</v>
      </c>
      <c r="F6941" s="403">
        <v>0</v>
      </c>
      <c r="O6941" s="403" t="s">
        <v>345</v>
      </c>
      <c r="R6941" s="403">
        <v>4</v>
      </c>
      <c r="S6941" s="403">
        <v>3.0095999999999998</v>
      </c>
      <c r="T6941" s="403">
        <v>7.4370000000000003</v>
      </c>
      <c r="U6941" s="403">
        <v>16.605</v>
      </c>
      <c r="V6941" s="403">
        <v>17.95</v>
      </c>
      <c r="W6941" s="403">
        <v>-1.4630000000000001</v>
      </c>
      <c r="X6941" s="404">
        <v>1.9581999999999999</v>
      </c>
      <c r="Y6941" s="403">
        <f>X6941+(S6941*((U6941-INDEX('[1]Center of Mass'!$B$8:$M$105,MATCH(A6941,'[1]Center of Mass'!$B$8:$B$105,0),9))^2+(V6941-INDEX('[1]Center of Mass'!$B$8:$M$105,MATCH(A6941,'[1]Center of Mass'!$B$8:$B$105,0),10))^2))</f>
        <v>211.97914527040001</v>
      </c>
    </row>
    <row r="6942" spans="1:25">
      <c r="A6942" s="403" t="s">
        <v>10</v>
      </c>
      <c r="B6942" s="403" t="s">
        <v>1601</v>
      </c>
      <c r="C6942" s="403" t="s">
        <v>927</v>
      </c>
      <c r="D6942" s="403" t="s">
        <v>344</v>
      </c>
      <c r="E6942" s="403" t="s">
        <v>1552</v>
      </c>
      <c r="F6942" s="403">
        <v>0</v>
      </c>
      <c r="O6942" s="403" t="s">
        <v>345</v>
      </c>
      <c r="R6942" s="403">
        <v>4</v>
      </c>
      <c r="S6942" s="403">
        <v>1.5167999999999999</v>
      </c>
      <c r="T6942" s="403">
        <v>6.2560000000000002</v>
      </c>
      <c r="U6942" s="403">
        <v>17.5</v>
      </c>
      <c r="V6942" s="403">
        <v>17.95</v>
      </c>
      <c r="W6942" s="403">
        <v>-1.4630000000000001</v>
      </c>
      <c r="X6942" s="404">
        <v>0.85326999999999997</v>
      </c>
      <c r="Y6942" s="403">
        <f>X6942+(S6942*((U6942-INDEX('[1]Center of Mass'!$B$8:$M$105,MATCH(A6942,'[1]Center of Mass'!$B$8:$B$105,0),9))^2+(V6942-INDEX('[1]Center of Mass'!$B$8:$M$105,MATCH(A6942,'[1]Center of Mass'!$B$8:$B$105,0),10))^2))</f>
        <v>94.164301763199987</v>
      </c>
    </row>
    <row r="6943" spans="1:25">
      <c r="A6943" s="403" t="s">
        <v>10</v>
      </c>
      <c r="B6943" s="403" t="s">
        <v>1602</v>
      </c>
      <c r="C6943" s="403" t="s">
        <v>927</v>
      </c>
      <c r="D6943" s="403" t="s">
        <v>344</v>
      </c>
      <c r="E6943" s="403" t="s">
        <v>1552</v>
      </c>
      <c r="F6943" s="403">
        <v>0</v>
      </c>
      <c r="O6943" s="403" t="s">
        <v>345</v>
      </c>
      <c r="R6943" s="403">
        <v>4</v>
      </c>
      <c r="S6943" s="403">
        <v>2.528</v>
      </c>
      <c r="T6943" s="403">
        <v>7.18</v>
      </c>
      <c r="U6943" s="403">
        <v>18.327000000000002</v>
      </c>
      <c r="V6943" s="403">
        <v>18.117000000000001</v>
      </c>
      <c r="W6943" s="403">
        <v>-1.488</v>
      </c>
      <c r="X6943" s="404">
        <v>1.5508</v>
      </c>
      <c r="Y6943" s="403">
        <f>X6943+(S6943*((U6943-INDEX('[1]Center of Mass'!$B$8:$M$105,MATCH(A6943,'[1]Center of Mass'!$B$8:$B$105,0),9))^2+(V6943-INDEX('[1]Center of Mass'!$B$8:$M$105,MATCH(A6943,'[1]Center of Mass'!$B$8:$B$105,0),10))^2))</f>
        <v>147.04162147200003</v>
      </c>
    </row>
    <row r="6944" spans="1:25">
      <c r="A6944" s="403" t="s">
        <v>10</v>
      </c>
      <c r="B6944" s="403" t="s">
        <v>1603</v>
      </c>
      <c r="C6944" s="403" t="s">
        <v>927</v>
      </c>
      <c r="D6944" s="403" t="s">
        <v>344</v>
      </c>
      <c r="E6944" s="403" t="s">
        <v>1552</v>
      </c>
      <c r="F6944" s="403">
        <v>0</v>
      </c>
      <c r="O6944" s="403" t="s">
        <v>345</v>
      </c>
      <c r="R6944" s="403">
        <v>4</v>
      </c>
      <c r="S6944" s="403">
        <v>1.3944000000000001</v>
      </c>
      <c r="T6944" s="403">
        <v>4.734</v>
      </c>
      <c r="U6944" s="403">
        <v>13.252000000000001</v>
      </c>
      <c r="V6944" s="403">
        <v>19.824999999999999</v>
      </c>
      <c r="W6944" s="403">
        <v>-1.744</v>
      </c>
      <c r="X6944" s="404">
        <v>0.32706000000000002</v>
      </c>
      <c r="Y6944" s="403">
        <f>X6944+(S6944*((U6944-INDEX('[1]Center of Mass'!$B$8:$M$105,MATCH(A6944,'[1]Center of Mass'!$B$8:$B$105,0),9))^2+(V6944-INDEX('[1]Center of Mass'!$B$8:$M$105,MATCH(A6944,'[1]Center of Mass'!$B$8:$B$105,0),10))^2))</f>
        <v>200.31058053119997</v>
      </c>
    </row>
    <row r="6945" spans="1:25">
      <c r="A6945" s="403" t="s">
        <v>10</v>
      </c>
      <c r="B6945" s="403" t="s">
        <v>1604</v>
      </c>
      <c r="C6945" s="403" t="s">
        <v>927</v>
      </c>
      <c r="D6945" s="403" t="s">
        <v>344</v>
      </c>
      <c r="E6945" s="403" t="s">
        <v>1552</v>
      </c>
      <c r="F6945" s="403">
        <v>0</v>
      </c>
      <c r="O6945" s="403" t="s">
        <v>345</v>
      </c>
      <c r="R6945" s="403">
        <v>4</v>
      </c>
      <c r="S6945" s="403">
        <v>1.3944000000000001</v>
      </c>
      <c r="T6945" s="403">
        <v>4.734</v>
      </c>
      <c r="U6945" s="403">
        <v>14.355</v>
      </c>
      <c r="V6945" s="403">
        <v>19.824999999999999</v>
      </c>
      <c r="W6945" s="403">
        <v>-1.744</v>
      </c>
      <c r="X6945" s="404">
        <v>0.32706000000000002</v>
      </c>
      <c r="Y6945" s="403">
        <f>X6945+(S6945*((U6945-INDEX('[1]Center of Mass'!$B$8:$M$105,MATCH(A6945,'[1]Center of Mass'!$B$8:$B$105,0),9))^2+(V6945-INDEX('[1]Center of Mass'!$B$8:$M$105,MATCH(A6945,'[1]Center of Mass'!$B$8:$B$105,0),10))^2))</f>
        <v>176.11286152560001</v>
      </c>
    </row>
    <row r="6946" spans="1:25">
      <c r="A6946" s="403" t="s">
        <v>10</v>
      </c>
      <c r="B6946" s="403" t="s">
        <v>1605</v>
      </c>
      <c r="C6946" s="403" t="s">
        <v>927</v>
      </c>
      <c r="D6946" s="403" t="s">
        <v>344</v>
      </c>
      <c r="E6946" s="403" t="s">
        <v>1552</v>
      </c>
      <c r="F6946" s="403">
        <v>0</v>
      </c>
      <c r="O6946" s="403" t="s">
        <v>345</v>
      </c>
      <c r="R6946" s="403">
        <v>4</v>
      </c>
      <c r="S6946" s="403">
        <v>1.3944000000000001</v>
      </c>
      <c r="T6946" s="403">
        <v>4.734</v>
      </c>
      <c r="U6946" s="403">
        <v>15.458</v>
      </c>
      <c r="V6946" s="403">
        <v>19.824999999999999</v>
      </c>
      <c r="W6946" s="403">
        <v>-1.744</v>
      </c>
      <c r="X6946" s="404">
        <v>0.32706000000000002</v>
      </c>
      <c r="Y6946" s="403">
        <f>X6946+(S6946*((U6946-INDEX('[1]Center of Mass'!$B$8:$M$105,MATCH(A6946,'[1]Center of Mass'!$B$8:$B$105,0),9))^2+(V6946-INDEX('[1]Center of Mass'!$B$8:$M$105,MATCH(A6946,'[1]Center of Mass'!$B$8:$B$105,0),10))^2))</f>
        <v>155.30802169919997</v>
      </c>
    </row>
    <row r="6947" spans="1:25">
      <c r="A6947" s="403" t="s">
        <v>10</v>
      </c>
      <c r="B6947" s="403" t="s">
        <v>1606</v>
      </c>
      <c r="C6947" s="403" t="s">
        <v>927</v>
      </c>
      <c r="D6947" s="403" t="s">
        <v>344</v>
      </c>
      <c r="E6947" s="403" t="s">
        <v>1552</v>
      </c>
      <c r="F6947" s="403">
        <v>0</v>
      </c>
      <c r="O6947" s="403" t="s">
        <v>345</v>
      </c>
      <c r="R6947" s="403">
        <v>4</v>
      </c>
      <c r="S6947" s="403">
        <v>1.5047999999999999</v>
      </c>
      <c r="T6947" s="403">
        <v>4.9089999999999998</v>
      </c>
      <c r="U6947" s="403">
        <v>16.605</v>
      </c>
      <c r="V6947" s="403">
        <v>19.824999999999999</v>
      </c>
      <c r="W6947" s="403">
        <v>-1.744</v>
      </c>
      <c r="X6947" s="404">
        <v>0.37807000000000002</v>
      </c>
      <c r="Y6947" s="403">
        <f>X6947+(S6947*((U6947-INDEX('[1]Center of Mass'!$B$8:$M$105,MATCH(A6947,'[1]Center of Mass'!$B$8:$B$105,0),9))^2+(V6947-INDEX('[1]Center of Mass'!$B$8:$M$105,MATCH(A6947,'[1]Center of Mass'!$B$8:$B$105,0),10))^2))</f>
        <v>148.16530413519999</v>
      </c>
    </row>
    <row r="6948" spans="1:25">
      <c r="A6948" s="403" t="s">
        <v>10</v>
      </c>
      <c r="B6948" s="403" t="s">
        <v>1607</v>
      </c>
      <c r="C6948" s="403" t="s">
        <v>927</v>
      </c>
      <c r="D6948" s="403" t="s">
        <v>344</v>
      </c>
      <c r="E6948" s="403" t="s">
        <v>1552</v>
      </c>
      <c r="F6948" s="403">
        <v>0</v>
      </c>
      <c r="O6948" s="403" t="s">
        <v>345</v>
      </c>
      <c r="R6948" s="403">
        <v>4</v>
      </c>
      <c r="S6948" s="403">
        <v>0.75839999999999996</v>
      </c>
      <c r="T6948" s="403">
        <v>3.7280000000000002</v>
      </c>
      <c r="U6948" s="403">
        <v>17.5</v>
      </c>
      <c r="V6948" s="403">
        <v>19.824999999999999</v>
      </c>
      <c r="W6948" s="403">
        <v>-1.744</v>
      </c>
      <c r="X6948" s="404">
        <v>0.12372</v>
      </c>
      <c r="Y6948" s="403">
        <f>X6948+(S6948*((U6948-INDEX('[1]Center of Mass'!$B$8:$M$105,MATCH(A6948,'[1]Center of Mass'!$B$8:$B$105,0),9))^2+(V6948-INDEX('[1]Center of Mass'!$B$8:$M$105,MATCH(A6948,'[1]Center of Mass'!$B$8:$B$105,0),10))^2))</f>
        <v>68.338177881600004</v>
      </c>
    </row>
    <row r="6949" spans="1:25">
      <c r="A6949" s="403" t="s">
        <v>10</v>
      </c>
      <c r="B6949" s="403" t="s">
        <v>1608</v>
      </c>
      <c r="C6949" s="403" t="s">
        <v>927</v>
      </c>
      <c r="D6949" s="403" t="s">
        <v>344</v>
      </c>
      <c r="E6949" s="403" t="s">
        <v>1552</v>
      </c>
      <c r="F6949" s="403">
        <v>0</v>
      </c>
      <c r="O6949" s="403" t="s">
        <v>345</v>
      </c>
      <c r="R6949" s="403">
        <v>4</v>
      </c>
      <c r="S6949" s="403">
        <v>1.7696000000000001</v>
      </c>
      <c r="T6949" s="403">
        <v>5.3280000000000003</v>
      </c>
      <c r="U6949" s="403">
        <v>18.5</v>
      </c>
      <c r="V6949" s="403">
        <v>19.824999999999999</v>
      </c>
      <c r="W6949" s="403">
        <v>-1.744</v>
      </c>
      <c r="X6949" s="404">
        <v>0.52463000000000004</v>
      </c>
      <c r="Y6949" s="403">
        <f>X6949+(S6949*((U6949-INDEX('[1]Center of Mass'!$B$8:$M$105,MATCH(A6949,'[1]Center of Mass'!$B$8:$B$105,0),9))^2+(V6949-INDEX('[1]Center of Mass'!$B$8:$M$105,MATCH(A6949,'[1]Center of Mass'!$B$8:$B$105,0),10))^2))</f>
        <v>146.7028343904</v>
      </c>
    </row>
    <row r="6950" spans="1:25">
      <c r="A6950" s="403" t="s">
        <v>10</v>
      </c>
      <c r="B6950" s="403" t="s">
        <v>1609</v>
      </c>
      <c r="C6950" s="403" t="s">
        <v>927</v>
      </c>
      <c r="D6950" s="403" t="s">
        <v>344</v>
      </c>
      <c r="E6950" s="403" t="s">
        <v>1552</v>
      </c>
      <c r="F6950" s="403">
        <v>0</v>
      </c>
      <c r="O6950" s="403" t="s">
        <v>345</v>
      </c>
      <c r="R6950" s="403">
        <v>4</v>
      </c>
      <c r="S6950" s="403">
        <v>1.3944000000000001</v>
      </c>
      <c r="T6950" s="403">
        <v>4.734</v>
      </c>
      <c r="U6950" s="403">
        <v>13.252000000000001</v>
      </c>
      <c r="V6950" s="403">
        <v>21.074999999999999</v>
      </c>
      <c r="W6950" s="403">
        <v>-1.931</v>
      </c>
      <c r="X6950" s="404">
        <v>0.32706000000000002</v>
      </c>
      <c r="Y6950" s="403">
        <f>X6950+(S6950*((U6950-INDEX('[1]Center of Mass'!$B$8:$M$105,MATCH(A6950,'[1]Center of Mass'!$B$8:$B$105,0),9))^2+(V6950-INDEX('[1]Center of Mass'!$B$8:$M$105,MATCH(A6950,'[1]Center of Mass'!$B$8:$B$105,0),10))^2))</f>
        <v>232.18307853119998</v>
      </c>
    </row>
    <row r="6951" spans="1:25">
      <c r="A6951" s="403" t="s">
        <v>10</v>
      </c>
      <c r="B6951" s="403" t="s">
        <v>1610</v>
      </c>
      <c r="C6951" s="403" t="s">
        <v>927</v>
      </c>
      <c r="D6951" s="403" t="s">
        <v>344</v>
      </c>
      <c r="E6951" s="403" t="s">
        <v>1552</v>
      </c>
      <c r="F6951" s="403">
        <v>0</v>
      </c>
      <c r="O6951" s="403" t="s">
        <v>345</v>
      </c>
      <c r="R6951" s="403">
        <v>4</v>
      </c>
      <c r="S6951" s="403">
        <v>1.3944000000000001</v>
      </c>
      <c r="T6951" s="403">
        <v>4.734</v>
      </c>
      <c r="U6951" s="403">
        <v>14.355</v>
      </c>
      <c r="V6951" s="403">
        <v>21.074999999999999</v>
      </c>
      <c r="W6951" s="403">
        <v>-1.931</v>
      </c>
      <c r="X6951" s="404">
        <v>0.32706000000000002</v>
      </c>
      <c r="Y6951" s="403">
        <f>X6951+(S6951*((U6951-INDEX('[1]Center of Mass'!$B$8:$M$105,MATCH(A6951,'[1]Center of Mass'!$B$8:$B$105,0),9))^2+(V6951-INDEX('[1]Center of Mass'!$B$8:$M$105,MATCH(A6951,'[1]Center of Mass'!$B$8:$B$105,0),10))^2))</f>
        <v>207.98535952559999</v>
      </c>
    </row>
    <row r="6952" spans="1:25">
      <c r="A6952" s="403" t="s">
        <v>10</v>
      </c>
      <c r="B6952" s="403" t="s">
        <v>1611</v>
      </c>
      <c r="C6952" s="403" t="s">
        <v>927</v>
      </c>
      <c r="D6952" s="403" t="s">
        <v>344</v>
      </c>
      <c r="E6952" s="403" t="s">
        <v>1552</v>
      </c>
      <c r="F6952" s="403">
        <v>0</v>
      </c>
      <c r="O6952" s="403" t="s">
        <v>345</v>
      </c>
      <c r="R6952" s="403">
        <v>4</v>
      </c>
      <c r="S6952" s="403">
        <v>1.3944000000000001</v>
      </c>
      <c r="T6952" s="403">
        <v>4.734</v>
      </c>
      <c r="U6952" s="403">
        <v>15.458</v>
      </c>
      <c r="V6952" s="403">
        <v>21.074999999999999</v>
      </c>
      <c r="W6952" s="403">
        <v>-1.931</v>
      </c>
      <c r="X6952" s="404">
        <v>0.32706000000000002</v>
      </c>
      <c r="Y6952" s="403">
        <f>X6952+(S6952*((U6952-INDEX('[1]Center of Mass'!$B$8:$M$105,MATCH(A6952,'[1]Center of Mass'!$B$8:$B$105,0),9))^2+(V6952-INDEX('[1]Center of Mass'!$B$8:$M$105,MATCH(A6952,'[1]Center of Mass'!$B$8:$B$105,0),10))^2))</f>
        <v>187.1805196992</v>
      </c>
    </row>
    <row r="6953" spans="1:25">
      <c r="A6953" s="403" t="s">
        <v>10</v>
      </c>
      <c r="B6953" s="403" t="s">
        <v>1612</v>
      </c>
      <c r="C6953" s="403" t="s">
        <v>927</v>
      </c>
      <c r="D6953" s="403" t="s">
        <v>344</v>
      </c>
      <c r="E6953" s="403" t="s">
        <v>1552</v>
      </c>
      <c r="F6953" s="403">
        <v>0</v>
      </c>
      <c r="O6953" s="403" t="s">
        <v>345</v>
      </c>
      <c r="R6953" s="403">
        <v>4</v>
      </c>
      <c r="S6953" s="403">
        <v>1.5047999999999999</v>
      </c>
      <c r="T6953" s="403">
        <v>4.9089999999999998</v>
      </c>
      <c r="U6953" s="403">
        <v>16.605</v>
      </c>
      <c r="V6953" s="403">
        <v>21.074999999999999</v>
      </c>
      <c r="W6953" s="403">
        <v>-1.931</v>
      </c>
      <c r="X6953" s="404">
        <v>0.37807000000000002</v>
      </c>
      <c r="Y6953" s="403">
        <f>X6953+(S6953*((U6953-INDEX('[1]Center of Mass'!$B$8:$M$105,MATCH(A6953,'[1]Center of Mass'!$B$8:$B$105,0),9))^2+(V6953-INDEX('[1]Center of Mass'!$B$8:$M$105,MATCH(A6953,'[1]Center of Mass'!$B$8:$B$105,0),10))^2))</f>
        <v>182.56127013519998</v>
      </c>
    </row>
    <row r="6954" spans="1:25">
      <c r="A6954" s="403" t="s">
        <v>10</v>
      </c>
      <c r="B6954" s="403" t="s">
        <v>1613</v>
      </c>
      <c r="C6954" s="403" t="s">
        <v>927</v>
      </c>
      <c r="D6954" s="403" t="s">
        <v>344</v>
      </c>
      <c r="E6954" s="403" t="s">
        <v>1552</v>
      </c>
      <c r="F6954" s="403">
        <v>0</v>
      </c>
      <c r="O6954" s="403" t="s">
        <v>345</v>
      </c>
      <c r="R6954" s="403">
        <v>4</v>
      </c>
      <c r="S6954" s="403">
        <v>0.75839999999999996</v>
      </c>
      <c r="T6954" s="403">
        <v>3.7280000000000002</v>
      </c>
      <c r="U6954" s="403">
        <v>17.5</v>
      </c>
      <c r="V6954" s="403">
        <v>21.074999999999999</v>
      </c>
      <c r="W6954" s="403">
        <v>-1.931</v>
      </c>
      <c r="X6954" s="404">
        <v>0.12372</v>
      </c>
      <c r="Y6954" s="403">
        <f>X6954+(S6954*((U6954-INDEX('[1]Center of Mass'!$B$8:$M$105,MATCH(A6954,'[1]Center of Mass'!$B$8:$B$105,0),9))^2+(V6954-INDEX('[1]Center of Mass'!$B$8:$M$105,MATCH(A6954,'[1]Center of Mass'!$B$8:$B$105,0),10))^2))</f>
        <v>85.673305881599987</v>
      </c>
    </row>
    <row r="6955" spans="1:25">
      <c r="A6955" s="403" t="s">
        <v>10</v>
      </c>
      <c r="B6955" s="403" t="s">
        <v>1614</v>
      </c>
      <c r="C6955" s="403" t="s">
        <v>927</v>
      </c>
      <c r="D6955" s="403" t="s">
        <v>344</v>
      </c>
      <c r="E6955" s="403" t="s">
        <v>1552</v>
      </c>
      <c r="F6955" s="403">
        <v>0</v>
      </c>
      <c r="O6955" s="403" t="s">
        <v>345</v>
      </c>
      <c r="R6955" s="403">
        <v>4</v>
      </c>
      <c r="S6955" s="403">
        <v>1.7696000000000001</v>
      </c>
      <c r="T6955" s="403">
        <v>5.3280000000000003</v>
      </c>
      <c r="U6955" s="403">
        <v>18.5</v>
      </c>
      <c r="V6955" s="403">
        <v>21.074999999999999</v>
      </c>
      <c r="W6955" s="403">
        <v>-1.931</v>
      </c>
      <c r="X6955" s="404">
        <v>0.52463000000000004</v>
      </c>
      <c r="Y6955" s="403">
        <f>X6955+(S6955*((U6955-INDEX('[1]Center of Mass'!$B$8:$M$105,MATCH(A6955,'[1]Center of Mass'!$B$8:$B$105,0),9))^2+(V6955-INDEX('[1]Center of Mass'!$B$8:$M$105,MATCH(A6955,'[1]Center of Mass'!$B$8:$B$105,0),10))^2))</f>
        <v>187.15146639039997</v>
      </c>
    </row>
    <row r="6956" spans="1:25">
      <c r="A6956" s="403" t="s">
        <v>10</v>
      </c>
      <c r="B6956" s="403" t="s">
        <v>1615</v>
      </c>
      <c r="C6956" s="403" t="s">
        <v>927</v>
      </c>
      <c r="D6956" s="403" t="s">
        <v>344</v>
      </c>
      <c r="E6956" s="403" t="s">
        <v>1552</v>
      </c>
      <c r="F6956" s="403">
        <v>0</v>
      </c>
      <c r="O6956" s="403" t="s">
        <v>345</v>
      </c>
      <c r="R6956" s="403">
        <v>4</v>
      </c>
      <c r="S6956" s="403">
        <v>1.3944000000000001</v>
      </c>
      <c r="T6956" s="403">
        <v>4.734</v>
      </c>
      <c r="U6956" s="403">
        <v>13.252000000000001</v>
      </c>
      <c r="V6956" s="403">
        <v>22.324999999999999</v>
      </c>
      <c r="W6956" s="403">
        <v>-2.1190000000000002</v>
      </c>
      <c r="X6956" s="404">
        <v>0.32706000000000002</v>
      </c>
      <c r="Y6956" s="403">
        <f>X6956+(S6956*((U6956-INDEX('[1]Center of Mass'!$B$8:$M$105,MATCH(A6956,'[1]Center of Mass'!$B$8:$B$105,0),9))^2+(V6956-INDEX('[1]Center of Mass'!$B$8:$M$105,MATCH(A6956,'[1]Center of Mass'!$B$8:$B$105,0),10))^2))</f>
        <v>268.41307653120003</v>
      </c>
    </row>
    <row r="6957" spans="1:25">
      <c r="A6957" s="403" t="s">
        <v>10</v>
      </c>
      <c r="B6957" s="403" t="s">
        <v>1616</v>
      </c>
      <c r="C6957" s="403" t="s">
        <v>927</v>
      </c>
      <c r="D6957" s="403" t="s">
        <v>344</v>
      </c>
      <c r="E6957" s="403" t="s">
        <v>1552</v>
      </c>
      <c r="F6957" s="403">
        <v>0</v>
      </c>
      <c r="O6957" s="403" t="s">
        <v>345</v>
      </c>
      <c r="R6957" s="403">
        <v>4</v>
      </c>
      <c r="S6957" s="403">
        <v>1.3944000000000001</v>
      </c>
      <c r="T6957" s="403">
        <v>4.734</v>
      </c>
      <c r="U6957" s="403">
        <v>14.355</v>
      </c>
      <c r="V6957" s="403">
        <v>22.324999999999999</v>
      </c>
      <c r="W6957" s="403">
        <v>-2.1190000000000002</v>
      </c>
      <c r="X6957" s="404">
        <v>0.32706000000000002</v>
      </c>
      <c r="Y6957" s="403">
        <f>X6957+(S6957*((U6957-INDEX('[1]Center of Mass'!$B$8:$M$105,MATCH(A6957,'[1]Center of Mass'!$B$8:$B$105,0),9))^2+(V6957-INDEX('[1]Center of Mass'!$B$8:$M$105,MATCH(A6957,'[1]Center of Mass'!$B$8:$B$105,0),10))^2))</f>
        <v>244.21535752560001</v>
      </c>
    </row>
    <row r="6958" spans="1:25">
      <c r="A6958" s="403" t="s">
        <v>10</v>
      </c>
      <c r="B6958" s="403" t="s">
        <v>1617</v>
      </c>
      <c r="C6958" s="403" t="s">
        <v>927</v>
      </c>
      <c r="D6958" s="403" t="s">
        <v>344</v>
      </c>
      <c r="E6958" s="403" t="s">
        <v>1552</v>
      </c>
      <c r="F6958" s="403">
        <v>0</v>
      </c>
      <c r="O6958" s="403" t="s">
        <v>345</v>
      </c>
      <c r="R6958" s="403">
        <v>4</v>
      </c>
      <c r="S6958" s="403">
        <v>1.3944000000000001</v>
      </c>
      <c r="T6958" s="403">
        <v>4.734</v>
      </c>
      <c r="U6958" s="403">
        <v>15.458</v>
      </c>
      <c r="V6958" s="403">
        <v>22.324999999999999</v>
      </c>
      <c r="W6958" s="403">
        <v>-2.1190000000000002</v>
      </c>
      <c r="X6958" s="404">
        <v>0.32706000000000002</v>
      </c>
      <c r="Y6958" s="403">
        <f>X6958+(S6958*((U6958-INDEX('[1]Center of Mass'!$B$8:$M$105,MATCH(A6958,'[1]Center of Mass'!$B$8:$B$105,0),9))^2+(V6958-INDEX('[1]Center of Mass'!$B$8:$M$105,MATCH(A6958,'[1]Center of Mass'!$B$8:$B$105,0),10))^2))</f>
        <v>223.4105176992</v>
      </c>
    </row>
    <row r="6959" spans="1:25">
      <c r="A6959" s="403" t="s">
        <v>10</v>
      </c>
      <c r="B6959" s="403" t="s">
        <v>1618</v>
      </c>
      <c r="C6959" s="403" t="s">
        <v>927</v>
      </c>
      <c r="D6959" s="403" t="s">
        <v>344</v>
      </c>
      <c r="E6959" s="403" t="s">
        <v>1552</v>
      </c>
      <c r="F6959" s="403">
        <v>0</v>
      </c>
      <c r="O6959" s="403" t="s">
        <v>345</v>
      </c>
      <c r="R6959" s="403">
        <v>4</v>
      </c>
      <c r="S6959" s="403">
        <v>1.5047999999999999</v>
      </c>
      <c r="T6959" s="403">
        <v>4.9089999999999998</v>
      </c>
      <c r="U6959" s="403">
        <v>16.605</v>
      </c>
      <c r="V6959" s="403">
        <v>22.324999999999999</v>
      </c>
      <c r="W6959" s="403">
        <v>-2.1190000000000002</v>
      </c>
      <c r="X6959" s="404">
        <v>0.37807000000000002</v>
      </c>
      <c r="Y6959" s="403">
        <f>X6959+(S6959*((U6959-INDEX('[1]Center of Mass'!$B$8:$M$105,MATCH(A6959,'[1]Center of Mass'!$B$8:$B$105,0),9))^2+(V6959-INDEX('[1]Center of Mass'!$B$8:$M$105,MATCH(A6959,'[1]Center of Mass'!$B$8:$B$105,0),10))^2))</f>
        <v>221.65973613519998</v>
      </c>
    </row>
    <row r="6960" spans="1:25">
      <c r="A6960" s="403" t="s">
        <v>10</v>
      </c>
      <c r="B6960" s="403" t="s">
        <v>1619</v>
      </c>
      <c r="C6960" s="403" t="s">
        <v>927</v>
      </c>
      <c r="D6960" s="403" t="s">
        <v>344</v>
      </c>
      <c r="E6960" s="403" t="s">
        <v>1552</v>
      </c>
      <c r="F6960" s="403">
        <v>0</v>
      </c>
      <c r="O6960" s="403" t="s">
        <v>345</v>
      </c>
      <c r="R6960" s="403">
        <v>4</v>
      </c>
      <c r="S6960" s="403">
        <v>0.75839999999999996</v>
      </c>
      <c r="T6960" s="403">
        <v>3.7280000000000002</v>
      </c>
      <c r="U6960" s="403">
        <v>17.5</v>
      </c>
      <c r="V6960" s="403">
        <v>22.324999999999999</v>
      </c>
      <c r="W6960" s="403">
        <v>-2.1190000000000002</v>
      </c>
      <c r="X6960" s="404">
        <v>0.12372</v>
      </c>
      <c r="Y6960" s="403">
        <f>X6960+(S6960*((U6960-INDEX('[1]Center of Mass'!$B$8:$M$105,MATCH(A6960,'[1]Center of Mass'!$B$8:$B$105,0),9))^2+(V6960-INDEX('[1]Center of Mass'!$B$8:$M$105,MATCH(A6960,'[1]Center of Mass'!$B$8:$B$105,0),10))^2))</f>
        <v>105.3784338816</v>
      </c>
    </row>
    <row r="6961" spans="1:25">
      <c r="A6961" s="403" t="s">
        <v>10</v>
      </c>
      <c r="B6961" s="403" t="s">
        <v>1620</v>
      </c>
      <c r="C6961" s="403" t="s">
        <v>927</v>
      </c>
      <c r="D6961" s="403" t="s">
        <v>344</v>
      </c>
      <c r="E6961" s="403" t="s">
        <v>1552</v>
      </c>
      <c r="F6961" s="403">
        <v>0</v>
      </c>
      <c r="O6961" s="403" t="s">
        <v>345</v>
      </c>
      <c r="R6961" s="403">
        <v>4</v>
      </c>
      <c r="S6961" s="403">
        <v>1.7696000000000001</v>
      </c>
      <c r="T6961" s="403">
        <v>5.3280000000000003</v>
      </c>
      <c r="U6961" s="403">
        <v>18.5</v>
      </c>
      <c r="V6961" s="403">
        <v>22.324999999999999</v>
      </c>
      <c r="W6961" s="403">
        <v>-2.1190000000000002</v>
      </c>
      <c r="X6961" s="404">
        <v>0.52463000000000004</v>
      </c>
      <c r="Y6961" s="403">
        <f>X6961+(S6961*((U6961-INDEX('[1]Center of Mass'!$B$8:$M$105,MATCH(A6961,'[1]Center of Mass'!$B$8:$B$105,0),9))^2+(V6961-INDEX('[1]Center of Mass'!$B$8:$M$105,MATCH(A6961,'[1]Center of Mass'!$B$8:$B$105,0),10))^2))</f>
        <v>233.13009839040001</v>
      </c>
    </row>
    <row r="6962" spans="1:25">
      <c r="A6962" s="403" t="s">
        <v>10</v>
      </c>
      <c r="B6962" s="403" t="s">
        <v>1621</v>
      </c>
      <c r="C6962" s="403" t="s">
        <v>927</v>
      </c>
      <c r="D6962" s="403" t="s">
        <v>344</v>
      </c>
      <c r="E6962" s="403" t="s">
        <v>1552</v>
      </c>
      <c r="F6962" s="403">
        <v>0</v>
      </c>
      <c r="O6962" s="403" t="s">
        <v>345</v>
      </c>
      <c r="R6962" s="403">
        <v>4</v>
      </c>
      <c r="S6962" s="403">
        <v>1.3944000000000001</v>
      </c>
      <c r="T6962" s="403">
        <v>4.734</v>
      </c>
      <c r="U6962" s="403">
        <v>13.252000000000001</v>
      </c>
      <c r="V6962" s="403">
        <v>23.574999999999999</v>
      </c>
      <c r="W6962" s="403">
        <v>-2.306</v>
      </c>
      <c r="X6962" s="404">
        <v>0.32706000000000002</v>
      </c>
      <c r="Y6962" s="403">
        <f>X6962+(S6962*((U6962-INDEX('[1]Center of Mass'!$B$8:$M$105,MATCH(A6962,'[1]Center of Mass'!$B$8:$B$105,0),9))^2+(V6962-INDEX('[1]Center of Mass'!$B$8:$M$105,MATCH(A6962,'[1]Center of Mass'!$B$8:$B$105,0),10))^2))</f>
        <v>309.00057453120002</v>
      </c>
    </row>
    <row r="6963" spans="1:25">
      <c r="A6963" s="403" t="s">
        <v>10</v>
      </c>
      <c r="B6963" s="403" t="s">
        <v>1622</v>
      </c>
      <c r="C6963" s="403" t="s">
        <v>927</v>
      </c>
      <c r="D6963" s="403" t="s">
        <v>344</v>
      </c>
      <c r="E6963" s="403" t="s">
        <v>1552</v>
      </c>
      <c r="F6963" s="403">
        <v>0</v>
      </c>
      <c r="O6963" s="403" t="s">
        <v>345</v>
      </c>
      <c r="R6963" s="403">
        <v>4</v>
      </c>
      <c r="S6963" s="403">
        <v>1.3944000000000001</v>
      </c>
      <c r="T6963" s="403">
        <v>4.734</v>
      </c>
      <c r="U6963" s="403">
        <v>14.355</v>
      </c>
      <c r="V6963" s="403">
        <v>23.574999999999999</v>
      </c>
      <c r="W6963" s="403">
        <v>-2.306</v>
      </c>
      <c r="X6963" s="404">
        <v>0.32706000000000002</v>
      </c>
      <c r="Y6963" s="403">
        <f>X6963+(S6963*((U6963-INDEX('[1]Center of Mass'!$B$8:$M$105,MATCH(A6963,'[1]Center of Mass'!$B$8:$B$105,0),9))^2+(V6963-INDEX('[1]Center of Mass'!$B$8:$M$105,MATCH(A6963,'[1]Center of Mass'!$B$8:$B$105,0),10))^2))</f>
        <v>284.80285552560002</v>
      </c>
    </row>
    <row r="6964" spans="1:25">
      <c r="A6964" s="403" t="s">
        <v>10</v>
      </c>
      <c r="B6964" s="403" t="s">
        <v>1623</v>
      </c>
      <c r="C6964" s="403" t="s">
        <v>927</v>
      </c>
      <c r="D6964" s="403" t="s">
        <v>344</v>
      </c>
      <c r="E6964" s="403" t="s">
        <v>1552</v>
      </c>
      <c r="F6964" s="403">
        <v>0</v>
      </c>
      <c r="O6964" s="403" t="s">
        <v>345</v>
      </c>
      <c r="R6964" s="403">
        <v>4</v>
      </c>
      <c r="S6964" s="403">
        <v>1.3944000000000001</v>
      </c>
      <c r="T6964" s="403">
        <v>4.734</v>
      </c>
      <c r="U6964" s="403">
        <v>15.458</v>
      </c>
      <c r="V6964" s="403">
        <v>23.574999999999999</v>
      </c>
      <c r="W6964" s="403">
        <v>-2.306</v>
      </c>
      <c r="X6964" s="404">
        <v>0.32706000000000002</v>
      </c>
      <c r="Y6964" s="403">
        <f>X6964+(S6964*((U6964-INDEX('[1]Center of Mass'!$B$8:$M$105,MATCH(A6964,'[1]Center of Mass'!$B$8:$B$105,0),9))^2+(V6964-INDEX('[1]Center of Mass'!$B$8:$M$105,MATCH(A6964,'[1]Center of Mass'!$B$8:$B$105,0),10))^2))</f>
        <v>263.99801569920004</v>
      </c>
    </row>
    <row r="6965" spans="1:25">
      <c r="A6965" s="403" t="s">
        <v>10</v>
      </c>
      <c r="B6965" s="403" t="s">
        <v>1624</v>
      </c>
      <c r="C6965" s="403" t="s">
        <v>927</v>
      </c>
      <c r="D6965" s="403" t="s">
        <v>344</v>
      </c>
      <c r="E6965" s="403" t="s">
        <v>1552</v>
      </c>
      <c r="F6965" s="403">
        <v>0</v>
      </c>
      <c r="O6965" s="403" t="s">
        <v>345</v>
      </c>
      <c r="R6965" s="403">
        <v>4</v>
      </c>
      <c r="S6965" s="403">
        <v>1.5047999999999999</v>
      </c>
      <c r="T6965" s="403">
        <v>4.9089999999999998</v>
      </c>
      <c r="U6965" s="403">
        <v>16.605</v>
      </c>
      <c r="V6965" s="403">
        <v>23.574999999999999</v>
      </c>
      <c r="W6965" s="403">
        <v>-2.306</v>
      </c>
      <c r="X6965" s="404">
        <v>0.37807000000000002</v>
      </c>
      <c r="Y6965" s="403">
        <f>X6965+(S6965*((U6965-INDEX('[1]Center of Mass'!$B$8:$M$105,MATCH(A6965,'[1]Center of Mass'!$B$8:$B$105,0),9))^2+(V6965-INDEX('[1]Center of Mass'!$B$8:$M$105,MATCH(A6965,'[1]Center of Mass'!$B$8:$B$105,0),10))^2))</f>
        <v>265.46070213519999</v>
      </c>
    </row>
    <row r="6966" spans="1:25">
      <c r="A6966" s="403" t="s">
        <v>10</v>
      </c>
      <c r="B6966" s="403" t="s">
        <v>1625</v>
      </c>
      <c r="C6966" s="403" t="s">
        <v>927</v>
      </c>
      <c r="D6966" s="403" t="s">
        <v>344</v>
      </c>
      <c r="E6966" s="403" t="s">
        <v>1552</v>
      </c>
      <c r="F6966" s="403">
        <v>0</v>
      </c>
      <c r="O6966" s="403" t="s">
        <v>345</v>
      </c>
      <c r="R6966" s="403">
        <v>4</v>
      </c>
      <c r="S6966" s="403">
        <v>0.75839999999999996</v>
      </c>
      <c r="T6966" s="403">
        <v>3.7280000000000002</v>
      </c>
      <c r="U6966" s="403">
        <v>17.5</v>
      </c>
      <c r="V6966" s="403">
        <v>23.574999999999999</v>
      </c>
      <c r="W6966" s="403">
        <v>-2.306</v>
      </c>
      <c r="X6966" s="404">
        <v>0.12372</v>
      </c>
      <c r="Y6966" s="403">
        <f>X6966+(S6966*((U6966-INDEX('[1]Center of Mass'!$B$8:$M$105,MATCH(A6966,'[1]Center of Mass'!$B$8:$B$105,0),9))^2+(V6966-INDEX('[1]Center of Mass'!$B$8:$M$105,MATCH(A6966,'[1]Center of Mass'!$B$8:$B$105,0),10))^2))</f>
        <v>127.4535618816</v>
      </c>
    </row>
    <row r="6967" spans="1:25">
      <c r="A6967" s="403" t="s">
        <v>10</v>
      </c>
      <c r="B6967" s="403" t="s">
        <v>1626</v>
      </c>
      <c r="C6967" s="403" t="s">
        <v>927</v>
      </c>
      <c r="D6967" s="403" t="s">
        <v>344</v>
      </c>
      <c r="E6967" s="403" t="s">
        <v>1552</v>
      </c>
      <c r="F6967" s="403">
        <v>0</v>
      </c>
      <c r="O6967" s="403" t="s">
        <v>345</v>
      </c>
      <c r="R6967" s="403">
        <v>4</v>
      </c>
      <c r="S6967" s="403">
        <v>1.7696000000000001</v>
      </c>
      <c r="T6967" s="403">
        <v>5.3280000000000003</v>
      </c>
      <c r="U6967" s="403">
        <v>18.5</v>
      </c>
      <c r="V6967" s="403">
        <v>23.574999999999999</v>
      </c>
      <c r="W6967" s="403">
        <v>-2.306</v>
      </c>
      <c r="X6967" s="404">
        <v>0.52463000000000004</v>
      </c>
      <c r="Y6967" s="403">
        <f>X6967+(S6967*((U6967-INDEX('[1]Center of Mass'!$B$8:$M$105,MATCH(A6967,'[1]Center of Mass'!$B$8:$B$105,0),9))^2+(V6967-INDEX('[1]Center of Mass'!$B$8:$M$105,MATCH(A6967,'[1]Center of Mass'!$B$8:$B$105,0),10))^2))</f>
        <v>284.63873039039999</v>
      </c>
    </row>
    <row r="6968" spans="1:25">
      <c r="A6968" s="403" t="s">
        <v>10</v>
      </c>
      <c r="B6968" s="403" t="s">
        <v>1627</v>
      </c>
      <c r="C6968" s="403" t="s">
        <v>927</v>
      </c>
      <c r="D6968" s="403" t="s">
        <v>344</v>
      </c>
      <c r="E6968" s="403" t="s">
        <v>1552</v>
      </c>
      <c r="F6968" s="403">
        <v>0</v>
      </c>
      <c r="O6968" s="403" t="s">
        <v>345</v>
      </c>
      <c r="R6968" s="403">
        <v>4</v>
      </c>
      <c r="S6968" s="403">
        <v>1.7717000000000001</v>
      </c>
      <c r="T6968" s="403">
        <v>5.4180000000000001</v>
      </c>
      <c r="U6968" s="403">
        <v>13.250999999999999</v>
      </c>
      <c r="V6968" s="403">
        <v>25</v>
      </c>
      <c r="W6968" s="403">
        <v>-2.4689999999999999</v>
      </c>
      <c r="X6968" s="404">
        <v>0.56042999999999998</v>
      </c>
      <c r="Y6968" s="403">
        <f>X6968+(S6968*((U6968-INDEX('[1]Center of Mass'!$B$8:$M$105,MATCH(A6968,'[1]Center of Mass'!$B$8:$B$105,0),9))^2+(V6968-INDEX('[1]Center of Mass'!$B$8:$M$105,MATCH(A6968,'[1]Center of Mass'!$B$8:$B$105,0),10))^2))</f>
        <v>458.32839597700001</v>
      </c>
    </row>
    <row r="6969" spans="1:25">
      <c r="A6969" s="403" t="s">
        <v>10</v>
      </c>
      <c r="B6969" s="403" t="s">
        <v>1628</v>
      </c>
      <c r="C6969" s="403" t="s">
        <v>927</v>
      </c>
      <c r="D6969" s="403" t="s">
        <v>344</v>
      </c>
      <c r="E6969" s="403" t="s">
        <v>1552</v>
      </c>
      <c r="F6969" s="403">
        <v>0</v>
      </c>
      <c r="O6969" s="403" t="s">
        <v>345</v>
      </c>
      <c r="R6969" s="403">
        <v>4</v>
      </c>
      <c r="S6969" s="403">
        <v>1.7695000000000001</v>
      </c>
      <c r="T6969" s="403">
        <v>5.415</v>
      </c>
      <c r="U6969" s="403">
        <v>14.355</v>
      </c>
      <c r="V6969" s="403">
        <v>25</v>
      </c>
      <c r="W6969" s="403">
        <v>-2.456</v>
      </c>
      <c r="X6969" s="404">
        <v>0.55881000000000003</v>
      </c>
      <c r="Y6969" s="403">
        <f>X6969+(S6969*((U6969-INDEX('[1]Center of Mass'!$B$8:$M$105,MATCH(A6969,'[1]Center of Mass'!$B$8:$B$105,0),9))^2+(V6969-INDEX('[1]Center of Mass'!$B$8:$M$105,MATCH(A6969,'[1]Center of Mass'!$B$8:$B$105,0),10))^2))</f>
        <v>427.02153524300002</v>
      </c>
    </row>
    <row r="6970" spans="1:25">
      <c r="A6970" s="403" t="s">
        <v>10</v>
      </c>
      <c r="B6970" s="403" t="s">
        <v>1629</v>
      </c>
      <c r="C6970" s="403" t="s">
        <v>927</v>
      </c>
      <c r="D6970" s="403" t="s">
        <v>344</v>
      </c>
      <c r="E6970" s="403" t="s">
        <v>1552</v>
      </c>
      <c r="F6970" s="403">
        <v>0</v>
      </c>
      <c r="O6970" s="403" t="s">
        <v>345</v>
      </c>
      <c r="R6970" s="403">
        <v>4</v>
      </c>
      <c r="S6970" s="403">
        <v>1.7678</v>
      </c>
      <c r="T6970" s="403">
        <v>5.4109999999999996</v>
      </c>
      <c r="U6970" s="403">
        <v>15.458</v>
      </c>
      <c r="V6970" s="403">
        <v>25</v>
      </c>
      <c r="W6970" s="403">
        <v>-2.4430000000000001</v>
      </c>
      <c r="X6970" s="404">
        <v>0.55752000000000002</v>
      </c>
      <c r="Y6970" s="403">
        <f>X6970+(S6970*((U6970-INDEX('[1]Center of Mass'!$B$8:$M$105,MATCH(A6970,'[1]Center of Mass'!$B$8:$B$105,0),9))^2+(V6970-INDEX('[1]Center of Mass'!$B$8:$M$105,MATCH(A6970,'[1]Center of Mass'!$B$8:$B$105,0),10))^2))</f>
        <v>400.23445978540002</v>
      </c>
    </row>
    <row r="6971" spans="1:25">
      <c r="A6971" s="403" t="s">
        <v>10</v>
      </c>
      <c r="B6971" s="403" t="s">
        <v>1630</v>
      </c>
      <c r="C6971" s="403" t="s">
        <v>927</v>
      </c>
      <c r="D6971" s="403" t="s">
        <v>344</v>
      </c>
      <c r="E6971" s="403" t="s">
        <v>1552</v>
      </c>
      <c r="F6971" s="403">
        <v>0</v>
      </c>
      <c r="O6971" s="403" t="s">
        <v>345</v>
      </c>
      <c r="R6971" s="403">
        <v>4</v>
      </c>
      <c r="S6971" s="403">
        <v>1.9063000000000001</v>
      </c>
      <c r="T6971" s="403">
        <v>5.5839999999999996</v>
      </c>
      <c r="U6971" s="403">
        <v>16.605</v>
      </c>
      <c r="V6971" s="403">
        <v>25</v>
      </c>
      <c r="W6971" s="403">
        <v>-2.4300000000000002</v>
      </c>
      <c r="X6971" s="404">
        <v>0.63241000000000003</v>
      </c>
      <c r="Y6971" s="403">
        <f>X6971+(S6971*((U6971-INDEX('[1]Center of Mass'!$B$8:$M$105,MATCH(A6971,'[1]Center of Mass'!$B$8:$B$105,0),9))^2+(V6971-INDEX('[1]Center of Mass'!$B$8:$M$105,MATCH(A6971,'[1]Center of Mass'!$B$8:$B$105,0),10))^2))</f>
        <v>406.96497118620005</v>
      </c>
    </row>
    <row r="6972" spans="1:25">
      <c r="A6972" s="403" t="s">
        <v>10</v>
      </c>
      <c r="B6972" s="403" t="s">
        <v>1631</v>
      </c>
      <c r="C6972" s="403" t="s">
        <v>927</v>
      </c>
      <c r="D6972" s="403" t="s">
        <v>344</v>
      </c>
      <c r="E6972" s="403" t="s">
        <v>1552</v>
      </c>
      <c r="F6972" s="403">
        <v>0</v>
      </c>
      <c r="O6972" s="403" t="s">
        <v>345</v>
      </c>
      <c r="R6972" s="403">
        <v>4</v>
      </c>
      <c r="S6972" s="403">
        <v>0.96040000000000003</v>
      </c>
      <c r="T6972" s="403">
        <v>4.4009999999999998</v>
      </c>
      <c r="U6972" s="403">
        <v>17.5</v>
      </c>
      <c r="V6972" s="403">
        <v>25</v>
      </c>
      <c r="W6972" s="403">
        <v>-2.42</v>
      </c>
      <c r="X6972" s="404">
        <v>0.23380999999999999</v>
      </c>
      <c r="Y6972" s="403">
        <f>X6972+(S6972*((U6972-INDEX('[1]Center of Mass'!$B$8:$M$105,MATCH(A6972,'[1]Center of Mass'!$B$8:$B$105,0),9))^2+(V6972-INDEX('[1]Center of Mass'!$B$8:$M$105,MATCH(A6972,'[1]Center of Mass'!$B$8:$B$105,0),10))^2))</f>
        <v>197.0074278996</v>
      </c>
    </row>
    <row r="6973" spans="1:25">
      <c r="A6973" s="403" t="s">
        <v>10</v>
      </c>
      <c r="B6973" s="403" t="s">
        <v>1632</v>
      </c>
      <c r="C6973" s="403" t="s">
        <v>927</v>
      </c>
      <c r="D6973" s="403" t="s">
        <v>344</v>
      </c>
      <c r="E6973" s="403" t="s">
        <v>1552</v>
      </c>
      <c r="F6973" s="403">
        <v>0</v>
      </c>
      <c r="O6973" s="403" t="s">
        <v>345</v>
      </c>
      <c r="R6973" s="403">
        <v>4</v>
      </c>
      <c r="S6973" s="403">
        <v>2.2403</v>
      </c>
      <c r="T6973" s="403">
        <v>6.0010000000000003</v>
      </c>
      <c r="U6973" s="403">
        <v>18.5</v>
      </c>
      <c r="V6973" s="403">
        <v>25</v>
      </c>
      <c r="W6973" s="403">
        <v>-2.4079999999999999</v>
      </c>
      <c r="X6973" s="404">
        <v>0.84392999999999996</v>
      </c>
      <c r="Y6973" s="403">
        <f>X6973+(S6973*((U6973-INDEX('[1]Center of Mass'!$B$8:$M$105,MATCH(A6973,'[1]Center of Mass'!$B$8:$B$105,0),9))^2+(V6973-INDEX('[1]Center of Mass'!$B$8:$M$105,MATCH(A6973,'[1]Center of Mass'!$B$8:$B$105,0),10))^2))</f>
        <v>443.40880790469998</v>
      </c>
    </row>
    <row r="6974" spans="1:25">
      <c r="A6974" s="403" t="s">
        <v>10</v>
      </c>
      <c r="B6974" s="403" t="s">
        <v>1633</v>
      </c>
      <c r="C6974" s="403" t="s">
        <v>927</v>
      </c>
      <c r="D6974" s="403" t="s">
        <v>344</v>
      </c>
      <c r="E6974" s="403" t="s">
        <v>1552</v>
      </c>
      <c r="F6974" s="403">
        <v>0</v>
      </c>
      <c r="O6974" s="403" t="s">
        <v>345</v>
      </c>
      <c r="R6974" s="403">
        <v>4</v>
      </c>
      <c r="S6974" s="403">
        <v>1.7726</v>
      </c>
      <c r="T6974" s="403">
        <v>5.42</v>
      </c>
      <c r="U6974" s="403">
        <v>13.250999999999999</v>
      </c>
      <c r="V6974" s="403">
        <v>26.6</v>
      </c>
      <c r="W6974" s="403">
        <v>-2.6059999999999999</v>
      </c>
      <c r="X6974" s="404">
        <v>0.56091999999999997</v>
      </c>
      <c r="Y6974" s="403">
        <f>X6974+(S6974*((U6974-INDEX('[1]Center of Mass'!$B$8:$M$105,MATCH(A6974,'[1]Center of Mass'!$B$8:$B$105,0),9))^2+(V6974-INDEX('[1]Center of Mass'!$B$8:$M$105,MATCH(A6974,'[1]Center of Mass'!$B$8:$B$105,0),10))^2))</f>
        <v>540.77035976600018</v>
      </c>
    </row>
    <row r="6975" spans="1:25">
      <c r="A6975" s="403" t="s">
        <v>10</v>
      </c>
      <c r="B6975" s="403" t="s">
        <v>1634</v>
      </c>
      <c r="C6975" s="403" t="s">
        <v>927</v>
      </c>
      <c r="D6975" s="403" t="s">
        <v>344</v>
      </c>
      <c r="E6975" s="403" t="s">
        <v>1552</v>
      </c>
      <c r="F6975" s="403">
        <v>0</v>
      </c>
      <c r="O6975" s="403" t="s">
        <v>345</v>
      </c>
      <c r="R6975" s="403">
        <v>4</v>
      </c>
      <c r="S6975" s="403">
        <v>1.7704</v>
      </c>
      <c r="T6975" s="403">
        <v>5.4160000000000004</v>
      </c>
      <c r="U6975" s="403">
        <v>14.355</v>
      </c>
      <c r="V6975" s="403">
        <v>26.6</v>
      </c>
      <c r="W6975" s="403">
        <v>-2.5680000000000001</v>
      </c>
      <c r="X6975" s="404">
        <v>0.55930000000000002</v>
      </c>
      <c r="Y6975" s="403">
        <f>X6975+(S6975*((U6975-INDEX('[1]Center of Mass'!$B$8:$M$105,MATCH(A6975,'[1]Center of Mass'!$B$8:$B$105,0),9))^2+(V6975-INDEX('[1]Center of Mass'!$B$8:$M$105,MATCH(A6975,'[1]Center of Mass'!$B$8:$B$105,0),10))^2))</f>
        <v>509.34583500960014</v>
      </c>
    </row>
    <row r="6976" spans="1:25">
      <c r="A6976" s="403" t="s">
        <v>10</v>
      </c>
      <c r="B6976" s="403" t="s">
        <v>1635</v>
      </c>
      <c r="C6976" s="403" t="s">
        <v>927</v>
      </c>
      <c r="D6976" s="403" t="s">
        <v>344</v>
      </c>
      <c r="E6976" s="403" t="s">
        <v>1552</v>
      </c>
      <c r="F6976" s="403">
        <v>0</v>
      </c>
      <c r="O6976" s="403" t="s">
        <v>345</v>
      </c>
      <c r="R6976" s="403">
        <v>4</v>
      </c>
      <c r="S6976" s="403">
        <v>1.7686999999999999</v>
      </c>
      <c r="T6976" s="403">
        <v>5.4130000000000003</v>
      </c>
      <c r="U6976" s="403">
        <v>15.458</v>
      </c>
      <c r="V6976" s="403">
        <v>26.6</v>
      </c>
      <c r="W6976" s="403">
        <v>-2.5299999999999998</v>
      </c>
      <c r="X6976" s="404">
        <v>0.55801000000000001</v>
      </c>
      <c r="Y6976" s="403">
        <f>X6976+(S6976*((U6976-INDEX('[1]Center of Mass'!$B$8:$M$105,MATCH(A6976,'[1]Center of Mass'!$B$8:$B$105,0),9))^2+(V6976-INDEX('[1]Center of Mass'!$B$8:$M$105,MATCH(A6976,'[1]Center of Mass'!$B$8:$B$105,0),10))^2))</f>
        <v>482.4664893791001</v>
      </c>
    </row>
    <row r="6977" spans="1:25">
      <c r="A6977" s="403" t="s">
        <v>10</v>
      </c>
      <c r="B6977" s="403" t="s">
        <v>1636</v>
      </c>
      <c r="C6977" s="403" t="s">
        <v>927</v>
      </c>
      <c r="D6977" s="403" t="s">
        <v>344</v>
      </c>
      <c r="E6977" s="403" t="s">
        <v>1552</v>
      </c>
      <c r="F6977" s="403">
        <v>0</v>
      </c>
      <c r="O6977" s="403" t="s">
        <v>345</v>
      </c>
      <c r="R6977" s="403">
        <v>4</v>
      </c>
      <c r="S6977" s="403">
        <v>1.9073</v>
      </c>
      <c r="T6977" s="403">
        <v>5.585</v>
      </c>
      <c r="U6977" s="403">
        <v>16.605</v>
      </c>
      <c r="V6977" s="403">
        <v>26.6</v>
      </c>
      <c r="W6977" s="403">
        <v>-2.4900000000000002</v>
      </c>
      <c r="X6977" s="404">
        <v>0.63299000000000005</v>
      </c>
      <c r="Y6977" s="403">
        <f>X6977+(S6977*((U6977-INDEX('[1]Center of Mass'!$B$8:$M$105,MATCH(A6977,'[1]Center of Mass'!$B$8:$B$105,0),9))^2+(V6977-INDEX('[1]Center of Mass'!$B$8:$M$105,MATCH(A6977,'[1]Center of Mass'!$B$8:$B$105,0),10))^2))</f>
        <v>495.63470014020015</v>
      </c>
    </row>
    <row r="6978" spans="1:25">
      <c r="A6978" s="403" t="s">
        <v>10</v>
      </c>
      <c r="B6978" s="403" t="s">
        <v>1637</v>
      </c>
      <c r="C6978" s="403" t="s">
        <v>927</v>
      </c>
      <c r="D6978" s="403" t="s">
        <v>344</v>
      </c>
      <c r="E6978" s="403" t="s">
        <v>1552</v>
      </c>
      <c r="F6978" s="403">
        <v>0</v>
      </c>
      <c r="O6978" s="403" t="s">
        <v>345</v>
      </c>
      <c r="R6978" s="403">
        <v>4</v>
      </c>
      <c r="S6978" s="403">
        <v>0.96089999999999998</v>
      </c>
      <c r="T6978" s="403">
        <v>4.4020000000000001</v>
      </c>
      <c r="U6978" s="403">
        <v>17.5</v>
      </c>
      <c r="V6978" s="403">
        <v>26.6</v>
      </c>
      <c r="W6978" s="403">
        <v>-2.4590000000000001</v>
      </c>
      <c r="X6978" s="404">
        <v>0.23397000000000001</v>
      </c>
      <c r="Y6978" s="403">
        <f>X6978+(S6978*((U6978-INDEX('[1]Center of Mass'!$B$8:$M$105,MATCH(A6978,'[1]Center of Mass'!$B$8:$B$105,0),9))^2+(V6978-INDEX('[1]Center of Mass'!$B$8:$M$105,MATCH(A6978,'[1]Center of Mass'!$B$8:$B$105,0),10))^2))</f>
        <v>241.67426731410004</v>
      </c>
    </row>
    <row r="6979" spans="1:25">
      <c r="A6979" s="403" t="s">
        <v>10</v>
      </c>
      <c r="B6979" s="403" t="s">
        <v>1638</v>
      </c>
      <c r="C6979" s="403" t="s">
        <v>927</v>
      </c>
      <c r="D6979" s="403" t="s">
        <v>344</v>
      </c>
      <c r="E6979" s="403" t="s">
        <v>1552</v>
      </c>
      <c r="F6979" s="403">
        <v>0</v>
      </c>
      <c r="O6979" s="403" t="s">
        <v>345</v>
      </c>
      <c r="R6979" s="403">
        <v>4</v>
      </c>
      <c r="S6979" s="403">
        <v>2.2414999999999998</v>
      </c>
      <c r="T6979" s="403">
        <v>6.0019999999999998</v>
      </c>
      <c r="U6979" s="403">
        <v>18.5</v>
      </c>
      <c r="V6979" s="403">
        <v>26.6</v>
      </c>
      <c r="W6979" s="403">
        <v>-2.4239999999999999</v>
      </c>
      <c r="X6979" s="404">
        <v>0.84477000000000002</v>
      </c>
      <c r="Y6979" s="403">
        <f>X6979+(S6979*((U6979-INDEX('[1]Center of Mass'!$B$8:$M$105,MATCH(A6979,'[1]Center of Mass'!$B$8:$B$105,0),9))^2+(V6979-INDEX('[1]Center of Mass'!$B$8:$M$105,MATCH(A6979,'[1]Center of Mass'!$B$8:$B$105,0),10))^2))</f>
        <v>547.60209488350006</v>
      </c>
    </row>
    <row r="6980" spans="1:25">
      <c r="A6980" s="403" t="s">
        <v>10</v>
      </c>
      <c r="B6980" s="403" t="s">
        <v>1639</v>
      </c>
      <c r="C6980" s="403" t="s">
        <v>927</v>
      </c>
      <c r="D6980" s="403" t="s">
        <v>344</v>
      </c>
      <c r="E6980" s="403" t="s">
        <v>1552</v>
      </c>
      <c r="F6980" s="403">
        <v>0</v>
      </c>
      <c r="O6980" s="403" t="s">
        <v>345</v>
      </c>
      <c r="R6980" s="403">
        <v>4</v>
      </c>
      <c r="S6980" s="403">
        <v>1.7745</v>
      </c>
      <c r="T6980" s="403">
        <v>5.4219999999999997</v>
      </c>
      <c r="U6980" s="403">
        <v>13.250999999999999</v>
      </c>
      <c r="V6980" s="403">
        <v>28.2</v>
      </c>
      <c r="W6980" s="403">
        <v>-2.7429999999999999</v>
      </c>
      <c r="X6980" s="404">
        <v>0.56189999999999996</v>
      </c>
      <c r="Y6980" s="403">
        <f>X6980+(S6980*((U6980-INDEX('[1]Center of Mass'!$B$8:$M$105,MATCH(A6980,'[1]Center of Mass'!$B$8:$B$105,0),9))^2+(V6980-INDEX('[1]Center of Mass'!$B$8:$M$105,MATCH(A6980,'[1]Center of Mass'!$B$8:$B$105,0),10))^2))</f>
        <v>632.7328662450002</v>
      </c>
    </row>
    <row r="6981" spans="1:25">
      <c r="A6981" s="403" t="s">
        <v>10</v>
      </c>
      <c r="B6981" s="403" t="s">
        <v>1640</v>
      </c>
      <c r="C6981" s="403" t="s">
        <v>927</v>
      </c>
      <c r="D6981" s="403" t="s">
        <v>344</v>
      </c>
      <c r="E6981" s="403" t="s">
        <v>1552</v>
      </c>
      <c r="F6981" s="403">
        <v>0</v>
      </c>
      <c r="O6981" s="403" t="s">
        <v>345</v>
      </c>
      <c r="R6981" s="403">
        <v>4</v>
      </c>
      <c r="S6981" s="403">
        <v>1.7723</v>
      </c>
      <c r="T6981" s="403">
        <v>5.4180000000000001</v>
      </c>
      <c r="U6981" s="403">
        <v>14.355</v>
      </c>
      <c r="V6981" s="403">
        <v>28.2</v>
      </c>
      <c r="W6981" s="403">
        <v>-2.68</v>
      </c>
      <c r="X6981" s="404">
        <v>0.56027000000000005</v>
      </c>
      <c r="Y6981" s="403">
        <f>X6981+(S6981*((U6981-INDEX('[1]Center of Mass'!$B$8:$M$105,MATCH(A6981,'[1]Center of Mass'!$B$8:$B$105,0),9))^2+(V6981-INDEX('[1]Center of Mass'!$B$8:$M$105,MATCH(A6981,'[1]Center of Mass'!$B$8:$B$105,0),10))^2))</f>
        <v>601.16203313020003</v>
      </c>
    </row>
    <row r="6982" spans="1:25">
      <c r="A6982" s="403" t="s">
        <v>10</v>
      </c>
      <c r="B6982" s="403" t="s">
        <v>1641</v>
      </c>
      <c r="C6982" s="403" t="s">
        <v>927</v>
      </c>
      <c r="D6982" s="403" t="s">
        <v>344</v>
      </c>
      <c r="E6982" s="403" t="s">
        <v>1552</v>
      </c>
      <c r="F6982" s="403">
        <v>0</v>
      </c>
      <c r="O6982" s="403" t="s">
        <v>345</v>
      </c>
      <c r="R6982" s="403">
        <v>4</v>
      </c>
      <c r="S6982" s="403">
        <v>1.7706</v>
      </c>
      <c r="T6982" s="403">
        <v>5.415</v>
      </c>
      <c r="U6982" s="403">
        <v>15.458</v>
      </c>
      <c r="V6982" s="403">
        <v>28.2</v>
      </c>
      <c r="W6982" s="403">
        <v>-2.6160000000000001</v>
      </c>
      <c r="X6982" s="404">
        <v>0.55898000000000003</v>
      </c>
      <c r="Y6982" s="403">
        <f>X6982+(S6982*((U6982-INDEX('[1]Center of Mass'!$B$8:$M$105,MATCH(A6982,'[1]Center of Mass'!$B$8:$B$105,0),9))^2+(V6982-INDEX('[1]Center of Mass'!$B$8:$M$105,MATCH(A6982,'[1]Center of Mass'!$B$8:$B$105,0),10))^2))</f>
        <v>574.16679304580009</v>
      </c>
    </row>
    <row r="6983" spans="1:25">
      <c r="A6983" s="403" t="s">
        <v>10</v>
      </c>
      <c r="B6983" s="403" t="s">
        <v>1642</v>
      </c>
      <c r="C6983" s="403" t="s">
        <v>927</v>
      </c>
      <c r="D6983" s="403" t="s">
        <v>344</v>
      </c>
      <c r="E6983" s="403" t="s">
        <v>1552</v>
      </c>
      <c r="F6983" s="403">
        <v>0</v>
      </c>
      <c r="O6983" s="403" t="s">
        <v>345</v>
      </c>
      <c r="R6983" s="403">
        <v>4</v>
      </c>
      <c r="S6983" s="403">
        <v>1.9093</v>
      </c>
      <c r="T6983" s="403">
        <v>5.5869999999999997</v>
      </c>
      <c r="U6983" s="403">
        <v>16.605</v>
      </c>
      <c r="V6983" s="403">
        <v>28.2</v>
      </c>
      <c r="W6983" s="403">
        <v>-2.5499999999999998</v>
      </c>
      <c r="X6983" s="404">
        <v>0.63414000000000004</v>
      </c>
      <c r="Y6983" s="403">
        <f>X6983+(S6983*((U6983-INDEX('[1]Center of Mass'!$B$8:$M$105,MATCH(A6983,'[1]Center of Mass'!$B$8:$B$105,0),9))^2+(V6983-INDEX('[1]Center of Mass'!$B$8:$M$105,MATCH(A6983,'[1]Center of Mass'!$B$8:$B$105,0),10))^2))</f>
        <v>594.47927796820011</v>
      </c>
    </row>
    <row r="6984" spans="1:25">
      <c r="A6984" s="403" t="s">
        <v>10</v>
      </c>
      <c r="B6984" s="403" t="s">
        <v>1643</v>
      </c>
      <c r="C6984" s="403" t="s">
        <v>927</v>
      </c>
      <c r="D6984" s="403" t="s">
        <v>344</v>
      </c>
      <c r="E6984" s="403" t="s">
        <v>1552</v>
      </c>
      <c r="F6984" s="403">
        <v>0</v>
      </c>
      <c r="O6984" s="403" t="s">
        <v>345</v>
      </c>
      <c r="R6984" s="403">
        <v>4</v>
      </c>
      <c r="S6984" s="403">
        <v>0.96189999999999998</v>
      </c>
      <c r="T6984" s="403">
        <v>4.4029999999999996</v>
      </c>
      <c r="U6984" s="403">
        <v>17.5</v>
      </c>
      <c r="V6984" s="403">
        <v>28.2</v>
      </c>
      <c r="W6984" s="403">
        <v>-2.4980000000000002</v>
      </c>
      <c r="X6984" s="404">
        <v>0.23427999999999999</v>
      </c>
      <c r="Y6984" s="403">
        <f>X6984+(S6984*((U6984-INDEX('[1]Center of Mass'!$B$8:$M$105,MATCH(A6984,'[1]Center of Mass'!$B$8:$B$105,0),9))^2+(V6984-INDEX('[1]Center of Mass'!$B$8:$M$105,MATCH(A6984,'[1]Center of Mass'!$B$8:$B$105,0),10))^2))</f>
        <v>291.46138350310008</v>
      </c>
    </row>
    <row r="6985" spans="1:25">
      <c r="A6985" s="403" t="s">
        <v>10</v>
      </c>
      <c r="B6985" s="403" t="s">
        <v>1644</v>
      </c>
      <c r="C6985" s="403" t="s">
        <v>927</v>
      </c>
      <c r="D6985" s="403" t="s">
        <v>344</v>
      </c>
      <c r="E6985" s="403" t="s">
        <v>1552</v>
      </c>
      <c r="F6985" s="403">
        <v>0</v>
      </c>
      <c r="O6985" s="403" t="s">
        <v>345</v>
      </c>
      <c r="R6985" s="403">
        <v>4</v>
      </c>
      <c r="S6985" s="403">
        <v>2.2437999999999998</v>
      </c>
      <c r="T6985" s="403">
        <v>6.0049999999999999</v>
      </c>
      <c r="U6985" s="403">
        <v>18.5</v>
      </c>
      <c r="V6985" s="403">
        <v>28.2</v>
      </c>
      <c r="W6985" s="403">
        <v>-2.44</v>
      </c>
      <c r="X6985" s="404">
        <v>0.84645000000000004</v>
      </c>
      <c r="Y6985" s="403">
        <f>X6985+(S6985*((U6985-INDEX('[1]Center of Mass'!$B$8:$M$105,MATCH(A6985,'[1]Center of Mass'!$B$8:$B$105,0),9))^2+(V6985-INDEX('[1]Center of Mass'!$B$8:$M$105,MATCH(A6985,'[1]Center of Mass'!$B$8:$B$105,0),10))^2))</f>
        <v>663.71511668620008</v>
      </c>
    </row>
    <row r="6986" spans="1:25">
      <c r="A6986" s="403" t="s">
        <v>10</v>
      </c>
      <c r="B6986" s="403" t="s">
        <v>1645</v>
      </c>
      <c r="C6986" s="403" t="s">
        <v>927</v>
      </c>
      <c r="D6986" s="403" t="s">
        <v>344</v>
      </c>
      <c r="E6986" s="403" t="s">
        <v>1552</v>
      </c>
      <c r="F6986" s="403">
        <v>0</v>
      </c>
      <c r="O6986" s="403" t="s">
        <v>345</v>
      </c>
      <c r="R6986" s="403">
        <v>4</v>
      </c>
      <c r="S6986" s="403">
        <v>1.7773000000000001</v>
      </c>
      <c r="T6986" s="403">
        <v>5.4260000000000002</v>
      </c>
      <c r="U6986" s="403">
        <v>13.250999999999999</v>
      </c>
      <c r="V6986" s="403">
        <v>29.8</v>
      </c>
      <c r="W6986" s="403">
        <v>-2.88</v>
      </c>
      <c r="X6986" s="404">
        <v>0.56335999999999997</v>
      </c>
      <c r="Y6986" s="403">
        <f>X6986+(S6986*((U6986-INDEX('[1]Center of Mass'!$B$8:$M$105,MATCH(A6986,'[1]Center of Mass'!$B$8:$B$105,0),9))^2+(V6986-INDEX('[1]Center of Mass'!$B$8:$M$105,MATCH(A6986,'[1]Center of Mass'!$B$8:$B$105,0),10))^2))</f>
        <v>734.3582951530002</v>
      </c>
    </row>
    <row r="6987" spans="1:25">
      <c r="A6987" s="403" t="s">
        <v>10</v>
      </c>
      <c r="B6987" s="403" t="s">
        <v>1646</v>
      </c>
      <c r="C6987" s="403" t="s">
        <v>927</v>
      </c>
      <c r="D6987" s="403" t="s">
        <v>344</v>
      </c>
      <c r="E6987" s="403" t="s">
        <v>1552</v>
      </c>
      <c r="F6987" s="403">
        <v>0</v>
      </c>
      <c r="O6987" s="403" t="s">
        <v>345</v>
      </c>
      <c r="R6987" s="403">
        <v>4</v>
      </c>
      <c r="S6987" s="403">
        <v>1.7750999999999999</v>
      </c>
      <c r="T6987" s="403">
        <v>5.4219999999999997</v>
      </c>
      <c r="U6987" s="403">
        <v>14.355</v>
      </c>
      <c r="V6987" s="403">
        <v>29.8</v>
      </c>
      <c r="W6987" s="403">
        <v>-2.7909999999999999</v>
      </c>
      <c r="X6987" s="404">
        <v>0.56172999999999995</v>
      </c>
      <c r="Y6987" s="403">
        <f>X6987+(S6987*((U6987-INDEX('[1]Center of Mass'!$B$8:$M$105,MATCH(A6987,'[1]Center of Mass'!$B$8:$B$105,0),9))^2+(V6987-INDEX('[1]Center of Mass'!$B$8:$M$105,MATCH(A6987,'[1]Center of Mass'!$B$8:$B$105,0),10))^2))</f>
        <v>702.61426637740021</v>
      </c>
    </row>
    <row r="6988" spans="1:25">
      <c r="A6988" s="403" t="s">
        <v>10</v>
      </c>
      <c r="B6988" s="403" t="s">
        <v>1647</v>
      </c>
      <c r="C6988" s="403" t="s">
        <v>927</v>
      </c>
      <c r="D6988" s="403" t="s">
        <v>344</v>
      </c>
      <c r="E6988" s="403" t="s">
        <v>1552</v>
      </c>
      <c r="F6988" s="403">
        <v>0</v>
      </c>
      <c r="O6988" s="403" t="s">
        <v>345</v>
      </c>
      <c r="R6988" s="403">
        <v>4</v>
      </c>
      <c r="S6988" s="403">
        <v>1.7734000000000001</v>
      </c>
      <c r="T6988" s="403">
        <v>5.4180000000000001</v>
      </c>
      <c r="U6988" s="403">
        <v>15.458</v>
      </c>
      <c r="V6988" s="403">
        <v>29.8</v>
      </c>
      <c r="W6988" s="403">
        <v>-2.702</v>
      </c>
      <c r="X6988" s="404">
        <v>0.56044000000000005</v>
      </c>
      <c r="Y6988" s="403">
        <f>X6988+(S6988*((U6988-INDEX('[1]Center of Mass'!$B$8:$M$105,MATCH(A6988,'[1]Center of Mass'!$B$8:$B$105,0),9))^2+(V6988-INDEX('[1]Center of Mass'!$B$8:$M$105,MATCH(A6988,'[1]Center of Mass'!$B$8:$B$105,0),10))^2))</f>
        <v>675.48099958620026</v>
      </c>
    </row>
    <row r="6989" spans="1:25">
      <c r="A6989" s="403" t="s">
        <v>10</v>
      </c>
      <c r="B6989" s="403" t="s">
        <v>1648</v>
      </c>
      <c r="C6989" s="403" t="s">
        <v>927</v>
      </c>
      <c r="D6989" s="403" t="s">
        <v>344</v>
      </c>
      <c r="E6989" s="403" t="s">
        <v>1552</v>
      </c>
      <c r="F6989" s="403">
        <v>0</v>
      </c>
      <c r="O6989" s="403" t="s">
        <v>345</v>
      </c>
      <c r="R6989" s="403">
        <v>4</v>
      </c>
      <c r="S6989" s="403">
        <v>1.9123000000000001</v>
      </c>
      <c r="T6989" s="403">
        <v>5.5910000000000002</v>
      </c>
      <c r="U6989" s="403">
        <v>16.605</v>
      </c>
      <c r="V6989" s="403">
        <v>29.8</v>
      </c>
      <c r="W6989" s="403">
        <v>-2.61</v>
      </c>
      <c r="X6989" s="404">
        <v>0.63587000000000005</v>
      </c>
      <c r="Y6989" s="403">
        <f>X6989+(S6989*((U6989-INDEX('[1]Center of Mass'!$B$8:$M$105,MATCH(A6989,'[1]Center of Mass'!$B$8:$B$105,0),9))^2+(V6989-INDEX('[1]Center of Mass'!$B$8:$M$105,MATCH(A6989,'[1]Center of Mass'!$B$8:$B$105,0),10))^2))</f>
        <v>703.68392747020016</v>
      </c>
    </row>
    <row r="6990" spans="1:25">
      <c r="A6990" s="403" t="s">
        <v>10</v>
      </c>
      <c r="B6990" s="403" t="s">
        <v>1649</v>
      </c>
      <c r="C6990" s="403" t="s">
        <v>927</v>
      </c>
      <c r="D6990" s="403" t="s">
        <v>344</v>
      </c>
      <c r="E6990" s="403" t="s">
        <v>1552</v>
      </c>
      <c r="F6990" s="403">
        <v>0</v>
      </c>
      <c r="O6990" s="403" t="s">
        <v>345</v>
      </c>
      <c r="R6990" s="403">
        <v>4</v>
      </c>
      <c r="S6990" s="403">
        <v>0.96340000000000003</v>
      </c>
      <c r="T6990" s="403">
        <v>4.4050000000000002</v>
      </c>
      <c r="U6990" s="403">
        <v>17.5</v>
      </c>
      <c r="V6990" s="403">
        <v>29.8</v>
      </c>
      <c r="W6990" s="403">
        <v>-2.5369999999999999</v>
      </c>
      <c r="X6990" s="404">
        <v>0.23474</v>
      </c>
      <c r="Y6990" s="403">
        <f>X6990+(S6990*((U6990-INDEX('[1]Center of Mass'!$B$8:$M$105,MATCH(A6990,'[1]Center of Mass'!$B$8:$B$105,0),9))^2+(V6990-INDEX('[1]Center of Mass'!$B$8:$M$105,MATCH(A6990,'[1]Center of Mass'!$B$8:$B$105,0),10))^2))</f>
        <v>346.4613828666001</v>
      </c>
    </row>
    <row r="6991" spans="1:25">
      <c r="A6991" s="403" t="s">
        <v>10</v>
      </c>
      <c r="B6991" s="403" t="s">
        <v>1650</v>
      </c>
      <c r="C6991" s="403" t="s">
        <v>927</v>
      </c>
      <c r="D6991" s="403" t="s">
        <v>344</v>
      </c>
      <c r="E6991" s="403" t="s">
        <v>1552</v>
      </c>
      <c r="F6991" s="403">
        <v>0</v>
      </c>
      <c r="O6991" s="403" t="s">
        <v>345</v>
      </c>
      <c r="R6991" s="403">
        <v>4</v>
      </c>
      <c r="S6991" s="403">
        <v>2.2473999999999998</v>
      </c>
      <c r="T6991" s="403">
        <v>6.01</v>
      </c>
      <c r="U6991" s="403">
        <v>18.5</v>
      </c>
      <c r="V6991" s="403">
        <v>29.8</v>
      </c>
      <c r="W6991" s="403">
        <v>-2.4569999999999999</v>
      </c>
      <c r="X6991" s="404">
        <v>0.84897</v>
      </c>
      <c r="Y6991" s="403">
        <f>X6991+(S6991*((U6991-INDEX('[1]Center of Mass'!$B$8:$M$105,MATCH(A6991,'[1]Center of Mass'!$B$8:$B$105,0),9))^2+(V6991-INDEX('[1]Center of Mass'!$B$8:$M$105,MATCH(A6991,'[1]Center of Mass'!$B$8:$B$105,0),10))^2))</f>
        <v>792.0235513826002</v>
      </c>
    </row>
    <row r="6992" spans="1:25">
      <c r="A6992" s="403" t="s">
        <v>15</v>
      </c>
      <c r="B6992" s="403" t="s">
        <v>928</v>
      </c>
      <c r="C6992" s="403" t="s">
        <v>927</v>
      </c>
      <c r="D6992" s="403" t="s">
        <v>344</v>
      </c>
      <c r="E6992" s="403" t="s">
        <v>1552</v>
      </c>
      <c r="F6992" s="403">
        <v>0</v>
      </c>
      <c r="O6992" s="403" t="s">
        <v>345</v>
      </c>
      <c r="R6992" s="403">
        <v>4</v>
      </c>
      <c r="S6992" s="403">
        <v>0.83660000000000001</v>
      </c>
      <c r="T6992" s="403">
        <v>3.7229999999999999</v>
      </c>
      <c r="U6992" s="403">
        <v>13.252000000000001</v>
      </c>
      <c r="V6992" s="403">
        <v>8.5749999999999993</v>
      </c>
      <c r="W6992" s="403">
        <v>-3.056</v>
      </c>
      <c r="X6992" s="404">
        <v>0.12495000000000001</v>
      </c>
      <c r="Y6992" s="403">
        <f>X6992+(S6992*((U6992-INDEX('[1]Center of Mass'!$B$8:$M$105,MATCH(A6992,'[1]Center of Mass'!$B$8:$B$105,0),9))^2+(V6992-INDEX('[1]Center of Mass'!$B$8:$M$105,MATCH(A6992,'[1]Center of Mass'!$B$8:$B$105,0),10))^2))</f>
        <v>69.191685272600012</v>
      </c>
    </row>
    <row r="6993" spans="1:25">
      <c r="A6993" s="403" t="s">
        <v>15</v>
      </c>
      <c r="B6993" s="403" t="s">
        <v>929</v>
      </c>
      <c r="C6993" s="403" t="s">
        <v>927</v>
      </c>
      <c r="D6993" s="403" t="s">
        <v>344</v>
      </c>
      <c r="E6993" s="403" t="s">
        <v>1552</v>
      </c>
      <c r="F6993" s="403">
        <v>0</v>
      </c>
      <c r="O6993" s="403" t="s">
        <v>345</v>
      </c>
      <c r="R6993" s="403">
        <v>4</v>
      </c>
      <c r="S6993" s="403">
        <v>0.83660000000000001</v>
      </c>
      <c r="T6993" s="403">
        <v>3.7229999999999999</v>
      </c>
      <c r="U6993" s="403">
        <v>14.355</v>
      </c>
      <c r="V6993" s="403">
        <v>8.5749999999999993</v>
      </c>
      <c r="W6993" s="403">
        <v>-3.056</v>
      </c>
      <c r="X6993" s="404">
        <v>0.12495000000000001</v>
      </c>
      <c r="Y6993" s="403">
        <f>X6993+(S6993*((U6993-INDEX('[1]Center of Mass'!$B$8:$M$105,MATCH(A6993,'[1]Center of Mass'!$B$8:$B$105,0),9))^2+(V6993-INDEX('[1]Center of Mass'!$B$8:$M$105,MATCH(A6993,'[1]Center of Mass'!$B$8:$B$105,0),10))^2))</f>
        <v>54.24558282200001</v>
      </c>
    </row>
    <row r="6994" spans="1:25">
      <c r="A6994" s="403" t="s">
        <v>15</v>
      </c>
      <c r="B6994" s="403" t="s">
        <v>930</v>
      </c>
      <c r="C6994" s="403" t="s">
        <v>927</v>
      </c>
      <c r="D6994" s="403" t="s">
        <v>344</v>
      </c>
      <c r="E6994" s="403" t="s">
        <v>1552</v>
      </c>
      <c r="F6994" s="403">
        <v>0</v>
      </c>
      <c r="O6994" s="403" t="s">
        <v>345</v>
      </c>
      <c r="R6994" s="403">
        <v>4</v>
      </c>
      <c r="S6994" s="403">
        <v>0.83660000000000001</v>
      </c>
      <c r="T6994" s="403">
        <v>3.7229999999999999</v>
      </c>
      <c r="U6994" s="403">
        <v>15.458</v>
      </c>
      <c r="V6994" s="403">
        <v>8.5749999999999993</v>
      </c>
      <c r="W6994" s="403">
        <v>-3.056</v>
      </c>
      <c r="X6994" s="404">
        <v>0.12495000000000001</v>
      </c>
      <c r="Y6994" s="403">
        <f>X6994+(S6994*((U6994-INDEX('[1]Center of Mass'!$B$8:$M$105,MATCH(A6994,'[1]Center of Mass'!$B$8:$B$105,0),9))^2+(V6994-INDEX('[1]Center of Mass'!$B$8:$M$105,MATCH(A6994,'[1]Center of Mass'!$B$8:$B$105,0),10))^2))</f>
        <v>41.335110550200007</v>
      </c>
    </row>
    <row r="6995" spans="1:25">
      <c r="A6995" s="403" t="s">
        <v>15</v>
      </c>
      <c r="B6995" s="403" t="s">
        <v>931</v>
      </c>
      <c r="C6995" s="403" t="s">
        <v>927</v>
      </c>
      <c r="D6995" s="403" t="s">
        <v>344</v>
      </c>
      <c r="E6995" s="403" t="s">
        <v>1552</v>
      </c>
      <c r="F6995" s="403">
        <v>0</v>
      </c>
      <c r="O6995" s="403" t="s">
        <v>345</v>
      </c>
      <c r="R6995" s="403">
        <v>4</v>
      </c>
      <c r="S6995" s="403">
        <v>0.90290000000000004</v>
      </c>
      <c r="T6995" s="403">
        <v>3.8980000000000001</v>
      </c>
      <c r="U6995" s="403">
        <v>16.605</v>
      </c>
      <c r="V6995" s="403">
        <v>8.5749999999999993</v>
      </c>
      <c r="W6995" s="403">
        <v>-3.056</v>
      </c>
      <c r="X6995" s="404">
        <v>0.14990999999999999</v>
      </c>
      <c r="Y6995" s="403">
        <f>X6995+(S6995*((U6995-INDEX('[1]Center of Mass'!$B$8:$M$105,MATCH(A6995,'[1]Center of Mass'!$B$8:$B$105,0),9))^2+(V6995-INDEX('[1]Center of Mass'!$B$8:$M$105,MATCH(A6995,'[1]Center of Mass'!$B$8:$B$105,0),10))^2))</f>
        <v>32.466660293000004</v>
      </c>
    </row>
    <row r="6996" spans="1:25">
      <c r="A6996" s="403" t="s">
        <v>15</v>
      </c>
      <c r="B6996" s="403" t="s">
        <v>1553</v>
      </c>
      <c r="C6996" s="403" t="s">
        <v>927</v>
      </c>
      <c r="D6996" s="403" t="s">
        <v>344</v>
      </c>
      <c r="E6996" s="403" t="s">
        <v>1552</v>
      </c>
      <c r="F6996" s="403">
        <v>0</v>
      </c>
      <c r="O6996" s="403" t="s">
        <v>345</v>
      </c>
      <c r="R6996" s="403">
        <v>4</v>
      </c>
      <c r="S6996" s="403">
        <v>0.45500000000000002</v>
      </c>
      <c r="T6996" s="403">
        <v>2.7170000000000001</v>
      </c>
      <c r="U6996" s="403">
        <v>17.5</v>
      </c>
      <c r="V6996" s="403">
        <v>8.5749999999999993</v>
      </c>
      <c r="W6996" s="403">
        <v>-3.056</v>
      </c>
      <c r="X6996" s="404">
        <v>3.5460999999999999E-2</v>
      </c>
      <c r="Y6996" s="403">
        <f>X6996+(S6996*((U6996-INDEX('[1]Center of Mass'!$B$8:$M$105,MATCH(A6996,'[1]Center of Mass'!$B$8:$B$105,0),9))^2+(V6996-INDEX('[1]Center of Mass'!$B$8:$M$105,MATCH(A6996,'[1]Center of Mass'!$B$8:$B$105,0),10))^2))</f>
        <v>12.371223075000007</v>
      </c>
    </row>
    <row r="6997" spans="1:25">
      <c r="A6997" s="403" t="s">
        <v>15</v>
      </c>
      <c r="B6997" s="403" t="s">
        <v>1554</v>
      </c>
      <c r="C6997" s="403" t="s">
        <v>927</v>
      </c>
      <c r="D6997" s="403" t="s">
        <v>344</v>
      </c>
      <c r="E6997" s="403" t="s">
        <v>1552</v>
      </c>
      <c r="F6997" s="403">
        <v>0</v>
      </c>
      <c r="O6997" s="403" t="s">
        <v>345</v>
      </c>
      <c r="R6997" s="403">
        <v>3</v>
      </c>
      <c r="S6997" s="403">
        <v>3.1E-2</v>
      </c>
      <c r="T6997" s="403">
        <v>1.534</v>
      </c>
      <c r="U6997" s="403">
        <v>17.827000000000002</v>
      </c>
      <c r="V6997" s="403">
        <v>8.5860000000000003</v>
      </c>
      <c r="W6997" s="403">
        <v>-3.0579999999999998</v>
      </c>
      <c r="X6997" s="404">
        <v>7.5663E-4</v>
      </c>
      <c r="Y6997" s="403">
        <f>X6997+(S6997*((U6997-INDEX('[1]Center of Mass'!$B$8:$M$105,MATCH(A6997,'[1]Center of Mass'!$B$8:$B$105,0),9))^2+(V6997-INDEX('[1]Center of Mass'!$B$8:$M$105,MATCH(A6997,'[1]Center of Mass'!$B$8:$B$105,0),10))^2))</f>
        <v>0.75339090499999972</v>
      </c>
    </row>
    <row r="6998" spans="1:25">
      <c r="A6998" s="403" t="s">
        <v>15</v>
      </c>
      <c r="B6998" s="403" t="s">
        <v>1555</v>
      </c>
      <c r="C6998" s="403" t="s">
        <v>927</v>
      </c>
      <c r="D6998" s="403" t="s">
        <v>344</v>
      </c>
      <c r="E6998" s="403" t="s">
        <v>1552</v>
      </c>
      <c r="F6998" s="403">
        <v>0</v>
      </c>
      <c r="O6998" s="403" t="s">
        <v>345</v>
      </c>
      <c r="R6998" s="403">
        <v>4</v>
      </c>
      <c r="S6998" s="403">
        <v>0.19650000000000001</v>
      </c>
      <c r="T6998" s="403">
        <v>2.5379999999999998</v>
      </c>
      <c r="U6998" s="403">
        <v>17.911000000000001</v>
      </c>
      <c r="V6998" s="403">
        <v>9.2970000000000006</v>
      </c>
      <c r="W6998" s="403">
        <v>-3.165</v>
      </c>
      <c r="X6998" s="404">
        <v>1.5445E-2</v>
      </c>
      <c r="Y6998" s="403">
        <f>X6998+(S6998*((U6998-INDEX('[1]Center of Mass'!$B$8:$M$105,MATCH(A6998,'[1]Center of Mass'!$B$8:$B$105,0),9))^2+(V6998-INDEX('[1]Center of Mass'!$B$8:$M$105,MATCH(A6998,'[1]Center of Mass'!$B$8:$B$105,0),10))^2))</f>
        <v>3.978370932999999</v>
      </c>
    </row>
    <row r="6999" spans="1:25">
      <c r="A6999" s="403" t="s">
        <v>15</v>
      </c>
      <c r="B6999" s="403" t="s">
        <v>1556</v>
      </c>
      <c r="C6999" s="403" t="s">
        <v>927</v>
      </c>
      <c r="D6999" s="403" t="s">
        <v>344</v>
      </c>
      <c r="E6999" s="403" t="s">
        <v>1552</v>
      </c>
      <c r="F6999" s="403">
        <v>0</v>
      </c>
      <c r="O6999" s="403" t="s">
        <v>345</v>
      </c>
      <c r="R6999" s="403">
        <v>4</v>
      </c>
      <c r="S6999" s="403">
        <v>0.83660000000000001</v>
      </c>
      <c r="T6999" s="403">
        <v>3.7229999999999999</v>
      </c>
      <c r="U6999" s="403">
        <v>13.252000000000001</v>
      </c>
      <c r="V6999" s="403">
        <v>9.3249999999999993</v>
      </c>
      <c r="W6999" s="403">
        <v>-3.169</v>
      </c>
      <c r="X6999" s="404">
        <v>0.12495000000000001</v>
      </c>
      <c r="Y6999" s="403">
        <f>X6999+(S6999*((U6999-INDEX('[1]Center of Mass'!$B$8:$M$105,MATCH(A6999,'[1]Center of Mass'!$B$8:$B$105,0),9))^2+(V6999-INDEX('[1]Center of Mass'!$B$8:$M$105,MATCH(A6999,'[1]Center of Mass'!$B$8:$B$105,0),10))^2))</f>
        <v>66.172395872600006</v>
      </c>
    </row>
    <row r="7000" spans="1:25">
      <c r="A7000" s="403" t="s">
        <v>15</v>
      </c>
      <c r="B7000" s="403" t="s">
        <v>1557</v>
      </c>
      <c r="C7000" s="403" t="s">
        <v>927</v>
      </c>
      <c r="D7000" s="403" t="s">
        <v>344</v>
      </c>
      <c r="E7000" s="403" t="s">
        <v>1552</v>
      </c>
      <c r="F7000" s="403">
        <v>0</v>
      </c>
      <c r="O7000" s="403" t="s">
        <v>345</v>
      </c>
      <c r="R7000" s="403">
        <v>4</v>
      </c>
      <c r="S7000" s="403">
        <v>0.83660000000000001</v>
      </c>
      <c r="T7000" s="403">
        <v>3.7229999999999999</v>
      </c>
      <c r="U7000" s="403">
        <v>14.355</v>
      </c>
      <c r="V7000" s="403">
        <v>9.3249999999999993</v>
      </c>
      <c r="W7000" s="403">
        <v>-3.169</v>
      </c>
      <c r="X7000" s="404">
        <v>0.12495000000000001</v>
      </c>
      <c r="Y7000" s="403">
        <f>X7000+(S7000*((U7000-INDEX('[1]Center of Mass'!$B$8:$M$105,MATCH(A7000,'[1]Center of Mass'!$B$8:$B$105,0),9))^2+(V7000-INDEX('[1]Center of Mass'!$B$8:$M$105,MATCH(A7000,'[1]Center of Mass'!$B$8:$B$105,0),10))^2))</f>
        <v>51.226293422000005</v>
      </c>
    </row>
    <row r="7001" spans="1:25">
      <c r="A7001" s="403" t="s">
        <v>15</v>
      </c>
      <c r="B7001" s="403" t="s">
        <v>1558</v>
      </c>
      <c r="C7001" s="403" t="s">
        <v>927</v>
      </c>
      <c r="D7001" s="403" t="s">
        <v>344</v>
      </c>
      <c r="E7001" s="403" t="s">
        <v>1552</v>
      </c>
      <c r="F7001" s="403">
        <v>0</v>
      </c>
      <c r="O7001" s="403" t="s">
        <v>345</v>
      </c>
      <c r="R7001" s="403">
        <v>4</v>
      </c>
      <c r="S7001" s="403">
        <v>0.83660000000000001</v>
      </c>
      <c r="T7001" s="403">
        <v>3.7229999999999999</v>
      </c>
      <c r="U7001" s="403">
        <v>15.458</v>
      </c>
      <c r="V7001" s="403">
        <v>9.3249999999999993</v>
      </c>
      <c r="W7001" s="403">
        <v>-3.169</v>
      </c>
      <c r="X7001" s="404">
        <v>0.12495000000000001</v>
      </c>
      <c r="Y7001" s="403">
        <f>X7001+(S7001*((U7001-INDEX('[1]Center of Mass'!$B$8:$M$105,MATCH(A7001,'[1]Center of Mass'!$B$8:$B$105,0),9))^2+(V7001-INDEX('[1]Center of Mass'!$B$8:$M$105,MATCH(A7001,'[1]Center of Mass'!$B$8:$B$105,0),10))^2))</f>
        <v>38.315821150200016</v>
      </c>
    </row>
    <row r="7002" spans="1:25">
      <c r="A7002" s="403" t="s">
        <v>15</v>
      </c>
      <c r="B7002" s="403" t="s">
        <v>1559</v>
      </c>
      <c r="C7002" s="403" t="s">
        <v>927</v>
      </c>
      <c r="D7002" s="403" t="s">
        <v>344</v>
      </c>
      <c r="E7002" s="403" t="s">
        <v>1552</v>
      </c>
      <c r="F7002" s="403">
        <v>0</v>
      </c>
      <c r="O7002" s="403" t="s">
        <v>345</v>
      </c>
      <c r="R7002" s="403">
        <v>4</v>
      </c>
      <c r="S7002" s="403">
        <v>0.90290000000000004</v>
      </c>
      <c r="T7002" s="403">
        <v>3.8980000000000001</v>
      </c>
      <c r="U7002" s="403">
        <v>16.605</v>
      </c>
      <c r="V7002" s="403">
        <v>9.3249999999999993</v>
      </c>
      <c r="W7002" s="403">
        <v>-3.169</v>
      </c>
      <c r="X7002" s="404">
        <v>0.14990999999999999</v>
      </c>
      <c r="Y7002" s="403">
        <f>X7002+(S7002*((U7002-INDEX('[1]Center of Mass'!$B$8:$M$105,MATCH(A7002,'[1]Center of Mass'!$B$8:$B$105,0),9))^2+(V7002-INDEX('[1]Center of Mass'!$B$8:$M$105,MATCH(A7002,'[1]Center of Mass'!$B$8:$B$105,0),10))^2))</f>
        <v>29.208094193000004</v>
      </c>
    </row>
    <row r="7003" spans="1:25">
      <c r="A7003" s="403" t="s">
        <v>15</v>
      </c>
      <c r="B7003" s="403" t="s">
        <v>1560</v>
      </c>
      <c r="C7003" s="403" t="s">
        <v>927</v>
      </c>
      <c r="D7003" s="403" t="s">
        <v>344</v>
      </c>
      <c r="E7003" s="403" t="s">
        <v>1552</v>
      </c>
      <c r="F7003" s="403">
        <v>0</v>
      </c>
      <c r="O7003" s="403" t="s">
        <v>345</v>
      </c>
      <c r="R7003" s="403">
        <v>4</v>
      </c>
      <c r="S7003" s="403">
        <v>0.45500000000000002</v>
      </c>
      <c r="T7003" s="403">
        <v>2.7170000000000001</v>
      </c>
      <c r="U7003" s="403">
        <v>17.5</v>
      </c>
      <c r="V7003" s="403">
        <v>9.3249999999999993</v>
      </c>
      <c r="W7003" s="403">
        <v>-3.169</v>
      </c>
      <c r="X7003" s="404">
        <v>3.5460999999999999E-2</v>
      </c>
      <c r="Y7003" s="403">
        <f>X7003+(S7003*((U7003-INDEX('[1]Center of Mass'!$B$8:$M$105,MATCH(A7003,'[1]Center of Mass'!$B$8:$B$105,0),9))^2+(V7003-INDEX('[1]Center of Mass'!$B$8:$M$105,MATCH(A7003,'[1]Center of Mass'!$B$8:$B$105,0),10))^2))</f>
        <v>10.729128075000006</v>
      </c>
    </row>
    <row r="7004" spans="1:25">
      <c r="A7004" s="403" t="s">
        <v>15</v>
      </c>
      <c r="B7004" s="403" t="s">
        <v>1561</v>
      </c>
      <c r="C7004" s="403" t="s">
        <v>927</v>
      </c>
      <c r="D7004" s="403" t="s">
        <v>344</v>
      </c>
      <c r="E7004" s="403" t="s">
        <v>1552</v>
      </c>
      <c r="F7004" s="403">
        <v>0</v>
      </c>
      <c r="O7004" s="403" t="s">
        <v>345</v>
      </c>
      <c r="R7004" s="403">
        <v>4</v>
      </c>
      <c r="S7004" s="403">
        <v>0.83660000000000001</v>
      </c>
      <c r="T7004" s="403">
        <v>3.7229999999999999</v>
      </c>
      <c r="U7004" s="403">
        <v>13.252000000000001</v>
      </c>
      <c r="V7004" s="403">
        <v>10.074999999999999</v>
      </c>
      <c r="W7004" s="403">
        <v>-3.2810000000000001</v>
      </c>
      <c r="X7004" s="404">
        <v>0.12495000000000001</v>
      </c>
      <c r="Y7004" s="403">
        <f>X7004+(S7004*((U7004-INDEX('[1]Center of Mass'!$B$8:$M$105,MATCH(A7004,'[1]Center of Mass'!$B$8:$B$105,0),9))^2+(V7004-INDEX('[1]Center of Mass'!$B$8:$M$105,MATCH(A7004,'[1]Center of Mass'!$B$8:$B$105,0),10))^2))</f>
        <v>64.094281472600017</v>
      </c>
    </row>
    <row r="7005" spans="1:25">
      <c r="A7005" s="403" t="s">
        <v>15</v>
      </c>
      <c r="B7005" s="403" t="s">
        <v>1562</v>
      </c>
      <c r="C7005" s="403" t="s">
        <v>927</v>
      </c>
      <c r="D7005" s="403" t="s">
        <v>344</v>
      </c>
      <c r="E7005" s="403" t="s">
        <v>1552</v>
      </c>
      <c r="F7005" s="403">
        <v>0</v>
      </c>
      <c r="O7005" s="403" t="s">
        <v>345</v>
      </c>
      <c r="R7005" s="403">
        <v>4</v>
      </c>
      <c r="S7005" s="403">
        <v>0.83660000000000001</v>
      </c>
      <c r="T7005" s="403">
        <v>3.7229999999999999</v>
      </c>
      <c r="U7005" s="403">
        <v>14.355</v>
      </c>
      <c r="V7005" s="403">
        <v>10.074999999999999</v>
      </c>
      <c r="W7005" s="403">
        <v>-3.2810000000000001</v>
      </c>
      <c r="X7005" s="404">
        <v>0.12495000000000001</v>
      </c>
      <c r="Y7005" s="403">
        <f>X7005+(S7005*((U7005-INDEX('[1]Center of Mass'!$B$8:$M$105,MATCH(A7005,'[1]Center of Mass'!$B$8:$B$105,0),9))^2+(V7005-INDEX('[1]Center of Mass'!$B$8:$M$105,MATCH(A7005,'[1]Center of Mass'!$B$8:$B$105,0),10))^2))</f>
        <v>49.148179022000008</v>
      </c>
    </row>
    <row r="7006" spans="1:25">
      <c r="A7006" s="403" t="s">
        <v>15</v>
      </c>
      <c r="B7006" s="403" t="s">
        <v>1563</v>
      </c>
      <c r="C7006" s="403" t="s">
        <v>927</v>
      </c>
      <c r="D7006" s="403" t="s">
        <v>344</v>
      </c>
      <c r="E7006" s="403" t="s">
        <v>1552</v>
      </c>
      <c r="F7006" s="403">
        <v>0</v>
      </c>
      <c r="O7006" s="403" t="s">
        <v>345</v>
      </c>
      <c r="R7006" s="403">
        <v>4</v>
      </c>
      <c r="S7006" s="403">
        <v>0.83660000000000001</v>
      </c>
      <c r="T7006" s="403">
        <v>3.7229999999999999</v>
      </c>
      <c r="U7006" s="403">
        <v>15.458</v>
      </c>
      <c r="V7006" s="403">
        <v>10.074999999999999</v>
      </c>
      <c r="W7006" s="403">
        <v>-3.2810000000000001</v>
      </c>
      <c r="X7006" s="404">
        <v>0.12495000000000001</v>
      </c>
      <c r="Y7006" s="403">
        <f>X7006+(S7006*((U7006-INDEX('[1]Center of Mass'!$B$8:$M$105,MATCH(A7006,'[1]Center of Mass'!$B$8:$B$105,0),9))^2+(V7006-INDEX('[1]Center of Mass'!$B$8:$M$105,MATCH(A7006,'[1]Center of Mass'!$B$8:$B$105,0),10))^2))</f>
        <v>36.237706750200012</v>
      </c>
    </row>
    <row r="7007" spans="1:25">
      <c r="A7007" s="403" t="s">
        <v>15</v>
      </c>
      <c r="B7007" s="403" t="s">
        <v>1564</v>
      </c>
      <c r="C7007" s="403" t="s">
        <v>927</v>
      </c>
      <c r="D7007" s="403" t="s">
        <v>344</v>
      </c>
      <c r="E7007" s="403" t="s">
        <v>1552</v>
      </c>
      <c r="F7007" s="403">
        <v>0</v>
      </c>
      <c r="O7007" s="403" t="s">
        <v>345</v>
      </c>
      <c r="R7007" s="403">
        <v>4</v>
      </c>
      <c r="S7007" s="403">
        <v>0.90290000000000004</v>
      </c>
      <c r="T7007" s="403">
        <v>3.8980000000000001</v>
      </c>
      <c r="U7007" s="403">
        <v>16.605</v>
      </c>
      <c r="V7007" s="403">
        <v>10.074999999999999</v>
      </c>
      <c r="W7007" s="403">
        <v>-3.2810000000000001</v>
      </c>
      <c r="X7007" s="404">
        <v>0.14990999999999999</v>
      </c>
      <c r="Y7007" s="403">
        <f>X7007+(S7007*((U7007-INDEX('[1]Center of Mass'!$B$8:$M$105,MATCH(A7007,'[1]Center of Mass'!$B$8:$B$105,0),9))^2+(V7007-INDEX('[1]Center of Mass'!$B$8:$M$105,MATCH(A7007,'[1]Center of Mass'!$B$8:$B$105,0),10))^2))</f>
        <v>26.965290593000006</v>
      </c>
    </row>
    <row r="7008" spans="1:25">
      <c r="A7008" s="403" t="s">
        <v>15</v>
      </c>
      <c r="B7008" s="403" t="s">
        <v>1565</v>
      </c>
      <c r="C7008" s="403" t="s">
        <v>927</v>
      </c>
      <c r="D7008" s="403" t="s">
        <v>344</v>
      </c>
      <c r="E7008" s="403" t="s">
        <v>1552</v>
      </c>
      <c r="F7008" s="403">
        <v>0</v>
      </c>
      <c r="O7008" s="403" t="s">
        <v>345</v>
      </c>
      <c r="R7008" s="403">
        <v>4</v>
      </c>
      <c r="S7008" s="403">
        <v>0.45500000000000002</v>
      </c>
      <c r="T7008" s="403">
        <v>2.7170000000000001</v>
      </c>
      <c r="U7008" s="403">
        <v>17.5</v>
      </c>
      <c r="V7008" s="403">
        <v>10.074999999999999</v>
      </c>
      <c r="W7008" s="403">
        <v>-3.2810000000000001</v>
      </c>
      <c r="X7008" s="404">
        <v>3.5460999999999999E-2</v>
      </c>
      <c r="Y7008" s="403">
        <f>X7008+(S7008*((U7008-INDEX('[1]Center of Mass'!$B$8:$M$105,MATCH(A7008,'[1]Center of Mass'!$B$8:$B$105,0),9))^2+(V7008-INDEX('[1]Center of Mass'!$B$8:$M$105,MATCH(A7008,'[1]Center of Mass'!$B$8:$B$105,0),10))^2))</f>
        <v>9.5989080750000042</v>
      </c>
    </row>
    <row r="7009" spans="1:25">
      <c r="A7009" s="403" t="s">
        <v>15</v>
      </c>
      <c r="B7009" s="403" t="s">
        <v>1566</v>
      </c>
      <c r="C7009" s="403" t="s">
        <v>927</v>
      </c>
      <c r="D7009" s="403" t="s">
        <v>344</v>
      </c>
      <c r="E7009" s="403" t="s">
        <v>1552</v>
      </c>
      <c r="F7009" s="403">
        <v>0</v>
      </c>
      <c r="O7009" s="403" t="s">
        <v>345</v>
      </c>
      <c r="R7009" s="403">
        <v>4</v>
      </c>
      <c r="S7009" s="403">
        <v>0.32050000000000001</v>
      </c>
      <c r="T7009" s="403">
        <v>2.5030000000000001</v>
      </c>
      <c r="U7009" s="403">
        <v>18.004000000000001</v>
      </c>
      <c r="V7009" s="403">
        <v>10.145</v>
      </c>
      <c r="W7009" s="403">
        <v>-3.2919999999999998</v>
      </c>
      <c r="X7009" s="404">
        <v>2.3326E-2</v>
      </c>
      <c r="Y7009" s="403">
        <f>X7009+(S7009*((U7009-INDEX('[1]Center of Mass'!$B$8:$M$105,MATCH(A7009,'[1]Center of Mass'!$B$8:$B$105,0),9))^2+(V7009-INDEX('[1]Center of Mass'!$B$8:$M$105,MATCH(A7009,'[1]Center of Mass'!$B$8:$B$105,0),10))^2))</f>
        <v>5.3631524624999996</v>
      </c>
    </row>
    <row r="7010" spans="1:25">
      <c r="A7010" s="403" t="s">
        <v>15</v>
      </c>
      <c r="B7010" s="403" t="s">
        <v>1567</v>
      </c>
      <c r="C7010" s="403" t="s">
        <v>927</v>
      </c>
      <c r="D7010" s="403" t="s">
        <v>344</v>
      </c>
      <c r="E7010" s="403" t="s">
        <v>1552</v>
      </c>
      <c r="F7010" s="403">
        <v>0</v>
      </c>
      <c r="O7010" s="403" t="s">
        <v>345</v>
      </c>
      <c r="R7010" s="403">
        <v>4</v>
      </c>
      <c r="S7010" s="403">
        <v>0.83660000000000001</v>
      </c>
      <c r="T7010" s="403">
        <v>3.7229999999999999</v>
      </c>
      <c r="U7010" s="403">
        <v>13.252000000000001</v>
      </c>
      <c r="V7010" s="403">
        <v>10.824999999999999</v>
      </c>
      <c r="W7010" s="403">
        <v>-3.3940000000000001</v>
      </c>
      <c r="X7010" s="404">
        <v>0.12495000000000001</v>
      </c>
      <c r="Y7010" s="403">
        <f>X7010+(S7010*((U7010-INDEX('[1]Center of Mass'!$B$8:$M$105,MATCH(A7010,'[1]Center of Mass'!$B$8:$B$105,0),9))^2+(V7010-INDEX('[1]Center of Mass'!$B$8:$M$105,MATCH(A7010,'[1]Center of Mass'!$B$8:$B$105,0),10))^2))</f>
        <v>62.957342072599999</v>
      </c>
    </row>
    <row r="7011" spans="1:25">
      <c r="A7011" s="403" t="s">
        <v>15</v>
      </c>
      <c r="B7011" s="403" t="s">
        <v>1568</v>
      </c>
      <c r="C7011" s="403" t="s">
        <v>927</v>
      </c>
      <c r="D7011" s="403" t="s">
        <v>344</v>
      </c>
      <c r="E7011" s="403" t="s">
        <v>1552</v>
      </c>
      <c r="F7011" s="403">
        <v>0</v>
      </c>
      <c r="O7011" s="403" t="s">
        <v>345</v>
      </c>
      <c r="R7011" s="403">
        <v>4</v>
      </c>
      <c r="S7011" s="403">
        <v>0.83660000000000001</v>
      </c>
      <c r="T7011" s="403">
        <v>3.7229999999999999</v>
      </c>
      <c r="U7011" s="403">
        <v>14.355</v>
      </c>
      <c r="V7011" s="403">
        <v>10.824999999999999</v>
      </c>
      <c r="W7011" s="403">
        <v>-3.3940000000000001</v>
      </c>
      <c r="X7011" s="404">
        <v>0.12495000000000001</v>
      </c>
      <c r="Y7011" s="403">
        <f>X7011+(S7011*((U7011-INDEX('[1]Center of Mass'!$B$8:$M$105,MATCH(A7011,'[1]Center of Mass'!$B$8:$B$105,0),9))^2+(V7011-INDEX('[1]Center of Mass'!$B$8:$M$105,MATCH(A7011,'[1]Center of Mass'!$B$8:$B$105,0),10))^2))</f>
        <v>48.011239622000005</v>
      </c>
    </row>
    <row r="7012" spans="1:25">
      <c r="A7012" s="403" t="s">
        <v>15</v>
      </c>
      <c r="B7012" s="403" t="s">
        <v>1569</v>
      </c>
      <c r="C7012" s="403" t="s">
        <v>927</v>
      </c>
      <c r="D7012" s="403" t="s">
        <v>344</v>
      </c>
      <c r="E7012" s="403" t="s">
        <v>1552</v>
      </c>
      <c r="F7012" s="403">
        <v>0</v>
      </c>
      <c r="O7012" s="403" t="s">
        <v>345</v>
      </c>
      <c r="R7012" s="403">
        <v>4</v>
      </c>
      <c r="S7012" s="403">
        <v>0.83660000000000001</v>
      </c>
      <c r="T7012" s="403">
        <v>3.7229999999999999</v>
      </c>
      <c r="U7012" s="403">
        <v>15.458</v>
      </c>
      <c r="V7012" s="403">
        <v>10.824999999999999</v>
      </c>
      <c r="W7012" s="403">
        <v>-3.3940000000000001</v>
      </c>
      <c r="X7012" s="404">
        <v>0.12495000000000001</v>
      </c>
      <c r="Y7012" s="403">
        <f>X7012+(S7012*((U7012-INDEX('[1]Center of Mass'!$B$8:$M$105,MATCH(A7012,'[1]Center of Mass'!$B$8:$B$105,0),9))^2+(V7012-INDEX('[1]Center of Mass'!$B$8:$M$105,MATCH(A7012,'[1]Center of Mass'!$B$8:$B$105,0),10))^2))</f>
        <v>35.100767350200009</v>
      </c>
    </row>
    <row r="7013" spans="1:25">
      <c r="A7013" s="403" t="s">
        <v>15</v>
      </c>
      <c r="B7013" s="403" t="s">
        <v>1570</v>
      </c>
      <c r="C7013" s="403" t="s">
        <v>927</v>
      </c>
      <c r="D7013" s="403" t="s">
        <v>344</v>
      </c>
      <c r="E7013" s="403" t="s">
        <v>1552</v>
      </c>
      <c r="F7013" s="403">
        <v>0</v>
      </c>
      <c r="O7013" s="403" t="s">
        <v>345</v>
      </c>
      <c r="R7013" s="403">
        <v>4</v>
      </c>
      <c r="S7013" s="403">
        <v>0.90290000000000004</v>
      </c>
      <c r="T7013" s="403">
        <v>3.8980000000000001</v>
      </c>
      <c r="U7013" s="403">
        <v>16.605</v>
      </c>
      <c r="V7013" s="403">
        <v>10.824999999999999</v>
      </c>
      <c r="W7013" s="403">
        <v>-3.3940000000000001</v>
      </c>
      <c r="X7013" s="404">
        <v>0.14990999999999999</v>
      </c>
      <c r="Y7013" s="403">
        <f>X7013+(S7013*((U7013-INDEX('[1]Center of Mass'!$B$8:$M$105,MATCH(A7013,'[1]Center of Mass'!$B$8:$B$105,0),9))^2+(V7013-INDEX('[1]Center of Mass'!$B$8:$M$105,MATCH(A7013,'[1]Center of Mass'!$B$8:$B$105,0),10))^2))</f>
        <v>25.738249493000001</v>
      </c>
    </row>
    <row r="7014" spans="1:25">
      <c r="A7014" s="403" t="s">
        <v>15</v>
      </c>
      <c r="B7014" s="403" t="s">
        <v>1571</v>
      </c>
      <c r="C7014" s="403" t="s">
        <v>927</v>
      </c>
      <c r="D7014" s="403" t="s">
        <v>344</v>
      </c>
      <c r="E7014" s="403" t="s">
        <v>1552</v>
      </c>
      <c r="F7014" s="403">
        <v>0</v>
      </c>
      <c r="O7014" s="403" t="s">
        <v>345</v>
      </c>
      <c r="R7014" s="403">
        <v>4</v>
      </c>
      <c r="S7014" s="403">
        <v>0.45500000000000002</v>
      </c>
      <c r="T7014" s="403">
        <v>2.7170000000000001</v>
      </c>
      <c r="U7014" s="403">
        <v>17.5</v>
      </c>
      <c r="V7014" s="403">
        <v>10.824999999999999</v>
      </c>
      <c r="W7014" s="403">
        <v>-3.3940000000000001</v>
      </c>
      <c r="X7014" s="404">
        <v>3.5460999999999999E-2</v>
      </c>
      <c r="Y7014" s="403">
        <f>X7014+(S7014*((U7014-INDEX('[1]Center of Mass'!$B$8:$M$105,MATCH(A7014,'[1]Center of Mass'!$B$8:$B$105,0),9))^2+(V7014-INDEX('[1]Center of Mass'!$B$8:$M$105,MATCH(A7014,'[1]Center of Mass'!$B$8:$B$105,0),10))^2))</f>
        <v>8.9805630750000027</v>
      </c>
    </row>
    <row r="7015" spans="1:25">
      <c r="A7015" s="403" t="s">
        <v>15</v>
      </c>
      <c r="B7015" s="403" t="s">
        <v>1572</v>
      </c>
      <c r="C7015" s="403" t="s">
        <v>927</v>
      </c>
      <c r="D7015" s="403" t="s">
        <v>344</v>
      </c>
      <c r="E7015" s="403" t="s">
        <v>1552</v>
      </c>
      <c r="F7015" s="403">
        <v>0</v>
      </c>
      <c r="O7015" s="403" t="s">
        <v>345</v>
      </c>
      <c r="R7015" s="403">
        <v>4</v>
      </c>
      <c r="S7015" s="403">
        <v>0.36199999999999999</v>
      </c>
      <c r="T7015" s="403">
        <v>2.476</v>
      </c>
      <c r="U7015" s="403">
        <v>18.059999999999999</v>
      </c>
      <c r="V7015" s="403">
        <v>10.877000000000001</v>
      </c>
      <c r="W7015" s="403">
        <v>-3.4020000000000001</v>
      </c>
      <c r="X7015" s="404">
        <v>2.3199999999999998E-2</v>
      </c>
      <c r="Y7015" s="403">
        <f>X7015+(S7015*((U7015-INDEX('[1]Center of Mass'!$B$8:$M$105,MATCH(A7015,'[1]Center of Mass'!$B$8:$B$105,0),9))^2+(V7015-INDEX('[1]Center of Mass'!$B$8:$M$105,MATCH(A7015,'[1]Center of Mass'!$B$8:$B$105,0),10))^2))</f>
        <v>5.4497266100000061</v>
      </c>
    </row>
    <row r="7016" spans="1:25">
      <c r="A7016" s="403" t="s">
        <v>15</v>
      </c>
      <c r="B7016" s="403" t="s">
        <v>1573</v>
      </c>
      <c r="C7016" s="403" t="s">
        <v>927</v>
      </c>
      <c r="D7016" s="403" t="s">
        <v>344</v>
      </c>
      <c r="E7016" s="403" t="s">
        <v>1552</v>
      </c>
      <c r="F7016" s="403">
        <v>0</v>
      </c>
      <c r="O7016" s="403" t="s">
        <v>345</v>
      </c>
      <c r="R7016" s="403">
        <v>4</v>
      </c>
      <c r="S7016" s="403">
        <v>1.5338000000000001</v>
      </c>
      <c r="T7016" s="403">
        <v>4.9870000000000001</v>
      </c>
      <c r="U7016" s="403">
        <v>13.252000000000001</v>
      </c>
      <c r="V7016" s="403">
        <v>11.888</v>
      </c>
      <c r="W7016" s="403">
        <v>-3.5529999999999999</v>
      </c>
      <c r="X7016" s="404">
        <v>0.40265000000000001</v>
      </c>
      <c r="Y7016" s="403">
        <f>X7016+(S7016*((U7016-INDEX('[1]Center of Mass'!$B$8:$M$105,MATCH(A7016,'[1]Center of Mass'!$B$8:$B$105,0),9))^2+(V7016-INDEX('[1]Center of Mass'!$B$8:$M$105,MATCH(A7016,'[1]Center of Mass'!$B$8:$B$105,0),10))^2))</f>
        <v>115.5995027112</v>
      </c>
    </row>
    <row r="7017" spans="1:25">
      <c r="A7017" s="403" t="s">
        <v>15</v>
      </c>
      <c r="B7017" s="403" t="s">
        <v>1574</v>
      </c>
      <c r="C7017" s="403" t="s">
        <v>927</v>
      </c>
      <c r="D7017" s="403" t="s">
        <v>344</v>
      </c>
      <c r="E7017" s="403" t="s">
        <v>1552</v>
      </c>
      <c r="F7017" s="403">
        <v>0</v>
      </c>
      <c r="O7017" s="403" t="s">
        <v>345</v>
      </c>
      <c r="R7017" s="403">
        <v>4</v>
      </c>
      <c r="S7017" s="403">
        <v>1.5338000000000001</v>
      </c>
      <c r="T7017" s="403">
        <v>4.9870000000000001</v>
      </c>
      <c r="U7017" s="403">
        <v>14.355</v>
      </c>
      <c r="V7017" s="403">
        <v>11.888</v>
      </c>
      <c r="W7017" s="403">
        <v>-3.5529999999999999</v>
      </c>
      <c r="X7017" s="404">
        <v>0.40265000000000001</v>
      </c>
      <c r="Y7017" s="403">
        <f>X7017+(S7017*((U7017-INDEX('[1]Center of Mass'!$B$8:$M$105,MATCH(A7017,'[1]Center of Mass'!$B$8:$B$105,0),9))^2+(V7017-INDEX('[1]Center of Mass'!$B$8:$M$105,MATCH(A7017,'[1]Center of Mass'!$B$8:$B$105,0),10))^2))</f>
        <v>88.197719375399998</v>
      </c>
    </row>
    <row r="7018" spans="1:25">
      <c r="A7018" s="403" t="s">
        <v>15</v>
      </c>
      <c r="B7018" s="403" t="s">
        <v>1575</v>
      </c>
      <c r="C7018" s="403" t="s">
        <v>927</v>
      </c>
      <c r="D7018" s="403" t="s">
        <v>344</v>
      </c>
      <c r="E7018" s="403" t="s">
        <v>1552</v>
      </c>
      <c r="F7018" s="403">
        <v>0</v>
      </c>
      <c r="O7018" s="403" t="s">
        <v>345</v>
      </c>
      <c r="R7018" s="403">
        <v>4</v>
      </c>
      <c r="S7018" s="403">
        <v>1.5338000000000001</v>
      </c>
      <c r="T7018" s="403">
        <v>4.9870000000000001</v>
      </c>
      <c r="U7018" s="403">
        <v>15.458</v>
      </c>
      <c r="V7018" s="403">
        <v>11.888</v>
      </c>
      <c r="W7018" s="403">
        <v>-3.5529999999999999</v>
      </c>
      <c r="X7018" s="404">
        <v>0.40265000000000001</v>
      </c>
      <c r="Y7018" s="403">
        <f>X7018+(S7018*((U7018-INDEX('[1]Center of Mass'!$B$8:$M$105,MATCH(A7018,'[1]Center of Mass'!$B$8:$B$105,0),9))^2+(V7018-INDEX('[1]Center of Mass'!$B$8:$M$105,MATCH(A7018,'[1]Center of Mass'!$B$8:$B$105,0),10))^2))</f>
        <v>64.528005808000003</v>
      </c>
    </row>
    <row r="7019" spans="1:25">
      <c r="A7019" s="403" t="s">
        <v>15</v>
      </c>
      <c r="B7019" s="403" t="s">
        <v>1576</v>
      </c>
      <c r="C7019" s="403" t="s">
        <v>927</v>
      </c>
      <c r="D7019" s="403" t="s">
        <v>344</v>
      </c>
      <c r="E7019" s="403" t="s">
        <v>1552</v>
      </c>
      <c r="F7019" s="403">
        <v>0</v>
      </c>
      <c r="O7019" s="403" t="s">
        <v>345</v>
      </c>
      <c r="R7019" s="403">
        <v>4</v>
      </c>
      <c r="S7019" s="403">
        <v>1.6553</v>
      </c>
      <c r="T7019" s="403">
        <v>5.1619999999999999</v>
      </c>
      <c r="U7019" s="403">
        <v>16.605</v>
      </c>
      <c r="V7019" s="403">
        <v>11.888</v>
      </c>
      <c r="W7019" s="403">
        <v>-3.5529999999999999</v>
      </c>
      <c r="X7019" s="404">
        <v>0.46215000000000001</v>
      </c>
      <c r="Y7019" s="403">
        <f>X7019+(S7019*((U7019-INDEX('[1]Center of Mass'!$B$8:$M$105,MATCH(A7019,'[1]Center of Mass'!$B$8:$B$105,0),9))^2+(V7019-INDEX('[1]Center of Mass'!$B$8:$M$105,MATCH(A7019,'[1]Center of Mass'!$B$8:$B$105,0),10))^2))</f>
        <v>47.37539298490001</v>
      </c>
    </row>
    <row r="7020" spans="1:25">
      <c r="A7020" s="403" t="s">
        <v>15</v>
      </c>
      <c r="B7020" s="403" t="s">
        <v>1577</v>
      </c>
      <c r="C7020" s="403" t="s">
        <v>927</v>
      </c>
      <c r="D7020" s="403" t="s">
        <v>344</v>
      </c>
      <c r="E7020" s="403" t="s">
        <v>1552</v>
      </c>
      <c r="F7020" s="403">
        <v>0</v>
      </c>
      <c r="O7020" s="403" t="s">
        <v>345</v>
      </c>
      <c r="R7020" s="403">
        <v>4</v>
      </c>
      <c r="S7020" s="403">
        <v>0.83420000000000005</v>
      </c>
      <c r="T7020" s="403">
        <v>3.9809999999999999</v>
      </c>
      <c r="U7020" s="403">
        <v>17.5</v>
      </c>
      <c r="V7020" s="403">
        <v>11.888</v>
      </c>
      <c r="W7020" s="403">
        <v>-3.5529999999999999</v>
      </c>
      <c r="X7020" s="404">
        <v>0.15942000000000001</v>
      </c>
      <c r="Y7020" s="403">
        <f>X7020+(S7020*((U7020-INDEX('[1]Center of Mass'!$B$8:$M$105,MATCH(A7020,'[1]Center of Mass'!$B$8:$B$105,0),9))^2+(V7020-INDEX('[1]Center of Mass'!$B$8:$M$105,MATCH(A7020,'[1]Center of Mass'!$B$8:$B$105,0),10))^2))</f>
        <v>16.560315877600011</v>
      </c>
    </row>
    <row r="7021" spans="1:25">
      <c r="A7021" s="403" t="s">
        <v>15</v>
      </c>
      <c r="B7021" s="403" t="s">
        <v>1578</v>
      </c>
      <c r="C7021" s="403" t="s">
        <v>927</v>
      </c>
      <c r="D7021" s="403" t="s">
        <v>344</v>
      </c>
      <c r="E7021" s="403" t="s">
        <v>1552</v>
      </c>
      <c r="F7021" s="403">
        <v>0</v>
      </c>
      <c r="O7021" s="403" t="s">
        <v>345</v>
      </c>
      <c r="R7021" s="403">
        <v>4</v>
      </c>
      <c r="S7021" s="403">
        <v>0.83420000000000005</v>
      </c>
      <c r="T7021" s="403">
        <v>3.9809999999999999</v>
      </c>
      <c r="U7021" s="403">
        <v>18.100000000000001</v>
      </c>
      <c r="V7021" s="403">
        <v>11.888</v>
      </c>
      <c r="W7021" s="403">
        <v>-3.5529999999999999</v>
      </c>
      <c r="X7021" s="404">
        <v>0.15942000000000001</v>
      </c>
      <c r="Y7021" s="403">
        <f>X7021+(S7021*((U7021-INDEX('[1]Center of Mass'!$B$8:$M$105,MATCH(A7021,'[1]Center of Mass'!$B$8:$B$105,0),9))^2+(V7021-INDEX('[1]Center of Mass'!$B$8:$M$105,MATCH(A7021,'[1]Center of Mass'!$B$8:$B$105,0),10))^2))</f>
        <v>12.454049797599998</v>
      </c>
    </row>
    <row r="7022" spans="1:25">
      <c r="A7022" s="403" t="s">
        <v>15</v>
      </c>
      <c r="B7022" s="403" t="s">
        <v>1579</v>
      </c>
      <c r="C7022" s="403" t="s">
        <v>927</v>
      </c>
      <c r="D7022" s="403" t="s">
        <v>344</v>
      </c>
      <c r="E7022" s="403" t="s">
        <v>1552</v>
      </c>
      <c r="F7022" s="403">
        <v>0</v>
      </c>
      <c r="O7022" s="403" t="s">
        <v>345</v>
      </c>
      <c r="R7022" s="403">
        <v>4</v>
      </c>
      <c r="S7022" s="403">
        <v>1.5338000000000001</v>
      </c>
      <c r="T7022" s="403">
        <v>4.9870000000000001</v>
      </c>
      <c r="U7022" s="403">
        <v>13.252000000000001</v>
      </c>
      <c r="V7022" s="403">
        <v>13.263</v>
      </c>
      <c r="W7022" s="403">
        <v>-3.7589999999999999</v>
      </c>
      <c r="X7022" s="404">
        <v>0.40265000000000001</v>
      </c>
      <c r="Y7022" s="403">
        <f>X7022+(S7022*((U7022-INDEX('[1]Center of Mass'!$B$8:$M$105,MATCH(A7022,'[1]Center of Mass'!$B$8:$B$105,0),9))^2+(V7022-INDEX('[1]Center of Mass'!$B$8:$M$105,MATCH(A7022,'[1]Center of Mass'!$B$8:$B$105,0),10))^2))</f>
        <v>120.74329273620002</v>
      </c>
    </row>
    <row r="7023" spans="1:25">
      <c r="A7023" s="403" t="s">
        <v>15</v>
      </c>
      <c r="B7023" s="403" t="s">
        <v>1580</v>
      </c>
      <c r="C7023" s="403" t="s">
        <v>927</v>
      </c>
      <c r="D7023" s="403" t="s">
        <v>344</v>
      </c>
      <c r="E7023" s="403" t="s">
        <v>1552</v>
      </c>
      <c r="F7023" s="403">
        <v>0</v>
      </c>
      <c r="O7023" s="403" t="s">
        <v>345</v>
      </c>
      <c r="R7023" s="403">
        <v>4</v>
      </c>
      <c r="S7023" s="403">
        <v>1.5338000000000001</v>
      </c>
      <c r="T7023" s="403">
        <v>4.9870000000000001</v>
      </c>
      <c r="U7023" s="403">
        <v>14.355</v>
      </c>
      <c r="V7023" s="403">
        <v>13.263</v>
      </c>
      <c r="W7023" s="403">
        <v>-3.7589999999999999</v>
      </c>
      <c r="X7023" s="404">
        <v>0.40265000000000001</v>
      </c>
      <c r="Y7023" s="403">
        <f>X7023+(S7023*((U7023-INDEX('[1]Center of Mass'!$B$8:$M$105,MATCH(A7023,'[1]Center of Mass'!$B$8:$B$105,0),9))^2+(V7023-INDEX('[1]Center of Mass'!$B$8:$M$105,MATCH(A7023,'[1]Center of Mass'!$B$8:$B$105,0),10))^2))</f>
        <v>93.3415094004</v>
      </c>
    </row>
    <row r="7024" spans="1:25">
      <c r="A7024" s="403" t="s">
        <v>15</v>
      </c>
      <c r="B7024" s="403" t="s">
        <v>1581</v>
      </c>
      <c r="C7024" s="403" t="s">
        <v>927</v>
      </c>
      <c r="D7024" s="403" t="s">
        <v>344</v>
      </c>
      <c r="E7024" s="403" t="s">
        <v>1552</v>
      </c>
      <c r="F7024" s="403">
        <v>0</v>
      </c>
      <c r="O7024" s="403" t="s">
        <v>345</v>
      </c>
      <c r="R7024" s="403">
        <v>4</v>
      </c>
      <c r="S7024" s="403">
        <v>1.5338000000000001</v>
      </c>
      <c r="T7024" s="403">
        <v>4.9870000000000001</v>
      </c>
      <c r="U7024" s="403">
        <v>15.458</v>
      </c>
      <c r="V7024" s="403">
        <v>13.263</v>
      </c>
      <c r="W7024" s="403">
        <v>-3.7589999999999999</v>
      </c>
      <c r="X7024" s="404">
        <v>0.40265000000000001</v>
      </c>
      <c r="Y7024" s="403">
        <f>X7024+(S7024*((U7024-INDEX('[1]Center of Mass'!$B$8:$M$105,MATCH(A7024,'[1]Center of Mass'!$B$8:$B$105,0),9))^2+(V7024-INDEX('[1]Center of Mass'!$B$8:$M$105,MATCH(A7024,'[1]Center of Mass'!$B$8:$B$105,0),10))^2))</f>
        <v>69.671795833000004</v>
      </c>
    </row>
    <row r="7025" spans="1:25">
      <c r="A7025" s="403" t="s">
        <v>15</v>
      </c>
      <c r="B7025" s="403" t="s">
        <v>1582</v>
      </c>
      <c r="C7025" s="403" t="s">
        <v>927</v>
      </c>
      <c r="D7025" s="403" t="s">
        <v>344</v>
      </c>
      <c r="E7025" s="403" t="s">
        <v>1552</v>
      </c>
      <c r="F7025" s="403">
        <v>0</v>
      </c>
      <c r="O7025" s="403" t="s">
        <v>345</v>
      </c>
      <c r="R7025" s="403">
        <v>4</v>
      </c>
      <c r="S7025" s="403">
        <v>1.6553</v>
      </c>
      <c r="T7025" s="403">
        <v>5.1619999999999999</v>
      </c>
      <c r="U7025" s="403">
        <v>16.605</v>
      </c>
      <c r="V7025" s="403">
        <v>13.263</v>
      </c>
      <c r="W7025" s="403">
        <v>-3.7589999999999999</v>
      </c>
      <c r="X7025" s="404">
        <v>0.46215000000000001</v>
      </c>
      <c r="Y7025" s="403">
        <f>X7025+(S7025*((U7025-INDEX('[1]Center of Mass'!$B$8:$M$105,MATCH(A7025,'[1]Center of Mass'!$B$8:$B$105,0),9))^2+(V7025-INDEX('[1]Center of Mass'!$B$8:$M$105,MATCH(A7025,'[1]Center of Mass'!$B$8:$B$105,0),10))^2))</f>
        <v>52.926648447400005</v>
      </c>
    </row>
    <row r="7026" spans="1:25">
      <c r="A7026" s="403" t="s">
        <v>15</v>
      </c>
      <c r="B7026" s="403" t="s">
        <v>1583</v>
      </c>
      <c r="C7026" s="403" t="s">
        <v>927</v>
      </c>
      <c r="D7026" s="403" t="s">
        <v>344</v>
      </c>
      <c r="E7026" s="403" t="s">
        <v>1552</v>
      </c>
      <c r="F7026" s="403">
        <v>0</v>
      </c>
      <c r="O7026" s="403" t="s">
        <v>345</v>
      </c>
      <c r="R7026" s="403">
        <v>4</v>
      </c>
      <c r="S7026" s="403">
        <v>0.83420000000000005</v>
      </c>
      <c r="T7026" s="403">
        <v>3.9809999999999999</v>
      </c>
      <c r="U7026" s="403">
        <v>17.5</v>
      </c>
      <c r="V7026" s="403">
        <v>13.263</v>
      </c>
      <c r="W7026" s="403">
        <v>-3.7589999999999999</v>
      </c>
      <c r="X7026" s="404">
        <v>0.15942000000000001</v>
      </c>
      <c r="Y7026" s="403">
        <f>X7026+(S7026*((U7026-INDEX('[1]Center of Mass'!$B$8:$M$105,MATCH(A7026,'[1]Center of Mass'!$B$8:$B$105,0),9))^2+(V7026-INDEX('[1]Center of Mass'!$B$8:$M$105,MATCH(A7026,'[1]Center of Mass'!$B$8:$B$105,0),10))^2))</f>
        <v>19.35790985260001</v>
      </c>
    </row>
    <row r="7027" spans="1:25">
      <c r="A7027" s="403" t="s">
        <v>15</v>
      </c>
      <c r="B7027" s="403" t="s">
        <v>1584</v>
      </c>
      <c r="C7027" s="403" t="s">
        <v>927</v>
      </c>
      <c r="D7027" s="403" t="s">
        <v>344</v>
      </c>
      <c r="E7027" s="403" t="s">
        <v>1552</v>
      </c>
      <c r="F7027" s="403">
        <v>0</v>
      </c>
      <c r="O7027" s="403" t="s">
        <v>345</v>
      </c>
      <c r="R7027" s="403">
        <v>4</v>
      </c>
      <c r="S7027" s="403">
        <v>0.83420000000000005</v>
      </c>
      <c r="T7027" s="403">
        <v>3.9809999999999999</v>
      </c>
      <c r="U7027" s="403">
        <v>18.100000000000001</v>
      </c>
      <c r="V7027" s="403">
        <v>13.263</v>
      </c>
      <c r="W7027" s="403">
        <v>-3.7589999999999999</v>
      </c>
      <c r="X7027" s="404">
        <v>0.15942000000000001</v>
      </c>
      <c r="Y7027" s="403">
        <f>X7027+(S7027*((U7027-INDEX('[1]Center of Mass'!$B$8:$M$105,MATCH(A7027,'[1]Center of Mass'!$B$8:$B$105,0),9))^2+(V7027-INDEX('[1]Center of Mass'!$B$8:$M$105,MATCH(A7027,'[1]Center of Mass'!$B$8:$B$105,0),10))^2))</f>
        <v>15.2516437726</v>
      </c>
    </row>
    <row r="7028" spans="1:25">
      <c r="A7028" s="403" t="s">
        <v>15</v>
      </c>
      <c r="B7028" s="403" t="s">
        <v>1550</v>
      </c>
      <c r="C7028" s="403" t="s">
        <v>927</v>
      </c>
      <c r="D7028" s="403" t="s">
        <v>344</v>
      </c>
      <c r="E7028" s="403" t="s">
        <v>458</v>
      </c>
      <c r="F7028" s="403">
        <v>0</v>
      </c>
      <c r="O7028" s="403" t="s">
        <v>345</v>
      </c>
      <c r="R7028" s="403">
        <v>4</v>
      </c>
      <c r="S7028" s="403">
        <v>5.2313000000000001</v>
      </c>
      <c r="T7028" s="403">
        <v>9.7390000000000008</v>
      </c>
      <c r="U7028" s="403">
        <v>10.3</v>
      </c>
      <c r="V7028" s="403">
        <v>14</v>
      </c>
      <c r="W7028" s="403">
        <v>-5.35</v>
      </c>
      <c r="X7028" s="404">
        <v>5.7762000000000002</v>
      </c>
      <c r="Y7028" s="403">
        <f>X7028+(S7028*((U7028-INDEX('[1]Center of Mass'!$B$8:$M$105,MATCH(A7028,'[1]Center of Mass'!$B$8:$B$105,0),9))^2+(V7028-INDEX('[1]Center of Mass'!$B$8:$M$105,MATCH(A7028,'[1]Center of Mass'!$B$8:$B$105,0),10))^2))</f>
        <v>746.51331848200005</v>
      </c>
    </row>
    <row r="7029" spans="1:25">
      <c r="A7029" s="403" t="s">
        <v>15</v>
      </c>
      <c r="B7029" s="403" t="s">
        <v>1551</v>
      </c>
      <c r="C7029" s="403" t="s">
        <v>927</v>
      </c>
      <c r="D7029" s="403" t="s">
        <v>344</v>
      </c>
      <c r="E7029" s="403" t="s">
        <v>458</v>
      </c>
      <c r="F7029" s="403">
        <v>0</v>
      </c>
      <c r="O7029" s="403" t="s">
        <v>345</v>
      </c>
      <c r="R7029" s="403">
        <v>4</v>
      </c>
      <c r="S7029" s="403">
        <v>5.5171000000000001</v>
      </c>
      <c r="T7029" s="403">
        <v>10.096</v>
      </c>
      <c r="U7029" s="403">
        <v>11.9</v>
      </c>
      <c r="V7029" s="403">
        <v>14</v>
      </c>
      <c r="W7029" s="403">
        <v>-3.85</v>
      </c>
      <c r="X7029" s="404">
        <v>6.6435000000000004</v>
      </c>
      <c r="Y7029" s="403">
        <f>X7029+(S7029*((U7029-INDEX('[1]Center of Mass'!$B$8:$M$105,MATCH(A7029,'[1]Center of Mass'!$B$8:$B$105,0),9))^2+(V7029-INDEX('[1]Center of Mass'!$B$8:$M$105,MATCH(A7029,'[1]Center of Mass'!$B$8:$B$105,0),10))^2))</f>
        <v>597.14279565400011</v>
      </c>
    </row>
    <row r="7030" spans="1:25">
      <c r="A7030" s="403" t="s">
        <v>15</v>
      </c>
      <c r="B7030" s="403" t="s">
        <v>1585</v>
      </c>
      <c r="C7030" s="403" t="s">
        <v>927</v>
      </c>
      <c r="D7030" s="403" t="s">
        <v>344</v>
      </c>
      <c r="E7030" s="403" t="s">
        <v>1552</v>
      </c>
      <c r="F7030" s="403">
        <v>0</v>
      </c>
      <c r="O7030" s="403" t="s">
        <v>345</v>
      </c>
      <c r="R7030" s="403">
        <v>4</v>
      </c>
      <c r="S7030" s="403">
        <v>1.5338000000000001</v>
      </c>
      <c r="T7030" s="403">
        <v>4.9870000000000001</v>
      </c>
      <c r="U7030" s="403">
        <v>13.252000000000001</v>
      </c>
      <c r="V7030" s="403">
        <v>14.638</v>
      </c>
      <c r="W7030" s="403">
        <v>-3.9660000000000002</v>
      </c>
      <c r="X7030" s="404">
        <v>0.40265000000000001</v>
      </c>
      <c r="Y7030" s="403">
        <f>X7030+(S7030*((U7030-INDEX('[1]Center of Mass'!$B$8:$M$105,MATCH(A7030,'[1]Center of Mass'!$B$8:$B$105,0),9))^2+(V7030-INDEX('[1]Center of Mass'!$B$8:$M$105,MATCH(A7030,'[1]Center of Mass'!$B$8:$B$105,0),10))^2))</f>
        <v>131.68676401120001</v>
      </c>
    </row>
    <row r="7031" spans="1:25">
      <c r="A7031" s="403" t="s">
        <v>15</v>
      </c>
      <c r="B7031" s="403" t="s">
        <v>1586</v>
      </c>
      <c r="C7031" s="403" t="s">
        <v>927</v>
      </c>
      <c r="D7031" s="403" t="s">
        <v>344</v>
      </c>
      <c r="E7031" s="403" t="s">
        <v>1552</v>
      </c>
      <c r="F7031" s="403">
        <v>0</v>
      </c>
      <c r="O7031" s="403" t="s">
        <v>345</v>
      </c>
      <c r="R7031" s="403">
        <v>4</v>
      </c>
      <c r="S7031" s="403">
        <v>1.5338000000000001</v>
      </c>
      <c r="T7031" s="403">
        <v>4.9870000000000001</v>
      </c>
      <c r="U7031" s="403">
        <v>14.355</v>
      </c>
      <c r="V7031" s="403">
        <v>14.638</v>
      </c>
      <c r="W7031" s="403">
        <v>-3.9660000000000002</v>
      </c>
      <c r="X7031" s="404">
        <v>0.40265000000000001</v>
      </c>
      <c r="Y7031" s="403">
        <f>X7031+(S7031*((U7031-INDEX('[1]Center of Mass'!$B$8:$M$105,MATCH(A7031,'[1]Center of Mass'!$B$8:$B$105,0),9))^2+(V7031-INDEX('[1]Center of Mass'!$B$8:$M$105,MATCH(A7031,'[1]Center of Mass'!$B$8:$B$105,0),10))^2))</f>
        <v>104.28498067540001</v>
      </c>
    </row>
    <row r="7032" spans="1:25">
      <c r="A7032" s="403" t="s">
        <v>15</v>
      </c>
      <c r="B7032" s="403" t="s">
        <v>1587</v>
      </c>
      <c r="C7032" s="403" t="s">
        <v>927</v>
      </c>
      <c r="D7032" s="403" t="s">
        <v>344</v>
      </c>
      <c r="E7032" s="403" t="s">
        <v>1552</v>
      </c>
      <c r="F7032" s="403">
        <v>0</v>
      </c>
      <c r="O7032" s="403" t="s">
        <v>345</v>
      </c>
      <c r="R7032" s="403">
        <v>4</v>
      </c>
      <c r="S7032" s="403">
        <v>1.5338000000000001</v>
      </c>
      <c r="T7032" s="403">
        <v>4.9870000000000001</v>
      </c>
      <c r="U7032" s="403">
        <v>15.458</v>
      </c>
      <c r="V7032" s="403">
        <v>14.638</v>
      </c>
      <c r="W7032" s="403">
        <v>-3.9660000000000002</v>
      </c>
      <c r="X7032" s="404">
        <v>0.40265000000000001</v>
      </c>
      <c r="Y7032" s="403">
        <f>X7032+(S7032*((U7032-INDEX('[1]Center of Mass'!$B$8:$M$105,MATCH(A7032,'[1]Center of Mass'!$B$8:$B$105,0),9))^2+(V7032-INDEX('[1]Center of Mass'!$B$8:$M$105,MATCH(A7032,'[1]Center of Mass'!$B$8:$B$105,0),10))^2))</f>
        <v>80.615267108000012</v>
      </c>
    </row>
    <row r="7033" spans="1:25">
      <c r="A7033" s="403" t="s">
        <v>15</v>
      </c>
      <c r="B7033" s="403" t="s">
        <v>1588</v>
      </c>
      <c r="C7033" s="403" t="s">
        <v>927</v>
      </c>
      <c r="D7033" s="403" t="s">
        <v>344</v>
      </c>
      <c r="E7033" s="403" t="s">
        <v>1552</v>
      </c>
      <c r="F7033" s="403">
        <v>0</v>
      </c>
      <c r="O7033" s="403" t="s">
        <v>345</v>
      </c>
      <c r="R7033" s="403">
        <v>4</v>
      </c>
      <c r="S7033" s="403">
        <v>1.6553</v>
      </c>
      <c r="T7033" s="403">
        <v>5.1619999999999999</v>
      </c>
      <c r="U7033" s="403">
        <v>16.605</v>
      </c>
      <c r="V7033" s="403">
        <v>14.638</v>
      </c>
      <c r="W7033" s="403">
        <v>-3.9660000000000002</v>
      </c>
      <c r="X7033" s="404">
        <v>0.46215000000000001</v>
      </c>
      <c r="Y7033" s="403">
        <f>X7033+(S7033*((U7033-INDEX('[1]Center of Mass'!$B$8:$M$105,MATCH(A7033,'[1]Center of Mass'!$B$8:$B$105,0),9))^2+(V7033-INDEX('[1]Center of Mass'!$B$8:$M$105,MATCH(A7033,'[1]Center of Mass'!$B$8:$B$105,0),10))^2))</f>
        <v>64.737007034900003</v>
      </c>
    </row>
    <row r="7034" spans="1:25">
      <c r="A7034" s="403" t="s">
        <v>15</v>
      </c>
      <c r="B7034" s="403" t="s">
        <v>1589</v>
      </c>
      <c r="C7034" s="403" t="s">
        <v>927</v>
      </c>
      <c r="D7034" s="403" t="s">
        <v>344</v>
      </c>
      <c r="E7034" s="403" t="s">
        <v>1552</v>
      </c>
      <c r="F7034" s="403">
        <v>0</v>
      </c>
      <c r="O7034" s="403" t="s">
        <v>345</v>
      </c>
      <c r="R7034" s="403">
        <v>4</v>
      </c>
      <c r="S7034" s="403">
        <v>0.83420000000000005</v>
      </c>
      <c r="T7034" s="403">
        <v>3.9809999999999999</v>
      </c>
      <c r="U7034" s="403">
        <v>17.5</v>
      </c>
      <c r="V7034" s="403">
        <v>14.638</v>
      </c>
      <c r="W7034" s="403">
        <v>-3.9660000000000002</v>
      </c>
      <c r="X7034" s="404">
        <v>0.15942000000000001</v>
      </c>
      <c r="Y7034" s="403">
        <f>X7034+(S7034*((U7034-INDEX('[1]Center of Mass'!$B$8:$M$105,MATCH(A7034,'[1]Center of Mass'!$B$8:$B$105,0),9))^2+(V7034-INDEX('[1]Center of Mass'!$B$8:$M$105,MATCH(A7034,'[1]Center of Mass'!$B$8:$B$105,0),10))^2))</f>
        <v>25.309822577600009</v>
      </c>
    </row>
    <row r="7035" spans="1:25">
      <c r="A7035" s="403" t="s">
        <v>15</v>
      </c>
      <c r="B7035" s="403" t="s">
        <v>1590</v>
      </c>
      <c r="C7035" s="403" t="s">
        <v>927</v>
      </c>
      <c r="D7035" s="403" t="s">
        <v>344</v>
      </c>
      <c r="E7035" s="403" t="s">
        <v>1552</v>
      </c>
      <c r="F7035" s="403">
        <v>0</v>
      </c>
      <c r="O7035" s="403" t="s">
        <v>345</v>
      </c>
      <c r="R7035" s="403">
        <v>4</v>
      </c>
      <c r="S7035" s="403">
        <v>0.83420000000000005</v>
      </c>
      <c r="T7035" s="403">
        <v>3.9809999999999999</v>
      </c>
      <c r="U7035" s="403">
        <v>18.100000000000001</v>
      </c>
      <c r="V7035" s="403">
        <v>14.638</v>
      </c>
      <c r="W7035" s="403">
        <v>-3.9660000000000002</v>
      </c>
      <c r="X7035" s="404">
        <v>0.15942000000000001</v>
      </c>
      <c r="Y7035" s="403">
        <f>X7035+(S7035*((U7035-INDEX('[1]Center of Mass'!$B$8:$M$105,MATCH(A7035,'[1]Center of Mass'!$B$8:$B$105,0),9))^2+(V7035-INDEX('[1]Center of Mass'!$B$8:$M$105,MATCH(A7035,'[1]Center of Mass'!$B$8:$B$105,0),10))^2))</f>
        <v>21.203556497599997</v>
      </c>
    </row>
    <row r="7036" spans="1:25">
      <c r="A7036" s="403" t="s">
        <v>15</v>
      </c>
      <c r="B7036" s="403" t="s">
        <v>1591</v>
      </c>
      <c r="C7036" s="403" t="s">
        <v>927</v>
      </c>
      <c r="D7036" s="403" t="s">
        <v>344</v>
      </c>
      <c r="E7036" s="403" t="s">
        <v>1552</v>
      </c>
      <c r="F7036" s="403">
        <v>0</v>
      </c>
      <c r="O7036" s="403" t="s">
        <v>345</v>
      </c>
      <c r="R7036" s="403">
        <v>4</v>
      </c>
      <c r="S7036" s="403">
        <v>1.5338000000000001</v>
      </c>
      <c r="T7036" s="403">
        <v>4.9870000000000001</v>
      </c>
      <c r="U7036" s="403">
        <v>13.252000000000001</v>
      </c>
      <c r="V7036" s="403">
        <v>16.013000000000002</v>
      </c>
      <c r="W7036" s="403">
        <v>-4.1719999999999997</v>
      </c>
      <c r="X7036" s="404">
        <v>0.40265000000000001</v>
      </c>
      <c r="Y7036" s="403">
        <f>X7036+(S7036*((U7036-INDEX('[1]Center of Mass'!$B$8:$M$105,MATCH(A7036,'[1]Center of Mass'!$B$8:$B$105,0),9))^2+(V7036-INDEX('[1]Center of Mass'!$B$8:$M$105,MATCH(A7036,'[1]Center of Mass'!$B$8:$B$105,0),10))^2))</f>
        <v>148.42991653620004</v>
      </c>
    </row>
    <row r="7037" spans="1:25">
      <c r="A7037" s="403" t="s">
        <v>15</v>
      </c>
      <c r="B7037" s="403" t="s">
        <v>1592</v>
      </c>
      <c r="C7037" s="403" t="s">
        <v>927</v>
      </c>
      <c r="D7037" s="403" t="s">
        <v>344</v>
      </c>
      <c r="E7037" s="403" t="s">
        <v>1552</v>
      </c>
      <c r="F7037" s="403">
        <v>0</v>
      </c>
      <c r="O7037" s="403" t="s">
        <v>345</v>
      </c>
      <c r="R7037" s="403">
        <v>4</v>
      </c>
      <c r="S7037" s="403">
        <v>1.5338000000000001</v>
      </c>
      <c r="T7037" s="403">
        <v>4.9870000000000001</v>
      </c>
      <c r="U7037" s="403">
        <v>14.355</v>
      </c>
      <c r="V7037" s="403">
        <v>16.013000000000002</v>
      </c>
      <c r="W7037" s="403">
        <v>-4.1719999999999997</v>
      </c>
      <c r="X7037" s="404">
        <v>0.40265000000000001</v>
      </c>
      <c r="Y7037" s="403">
        <f>X7037+(S7037*((U7037-INDEX('[1]Center of Mass'!$B$8:$M$105,MATCH(A7037,'[1]Center of Mass'!$B$8:$B$105,0),9))^2+(V7037-INDEX('[1]Center of Mass'!$B$8:$M$105,MATCH(A7037,'[1]Center of Mass'!$B$8:$B$105,0),10))^2))</f>
        <v>121.02813320040003</v>
      </c>
    </row>
    <row r="7038" spans="1:25">
      <c r="A7038" s="403" t="s">
        <v>15</v>
      </c>
      <c r="B7038" s="403" t="s">
        <v>1593</v>
      </c>
      <c r="C7038" s="403" t="s">
        <v>927</v>
      </c>
      <c r="D7038" s="403" t="s">
        <v>344</v>
      </c>
      <c r="E7038" s="403" t="s">
        <v>1552</v>
      </c>
      <c r="F7038" s="403">
        <v>0</v>
      </c>
      <c r="O7038" s="403" t="s">
        <v>345</v>
      </c>
      <c r="R7038" s="403">
        <v>4</v>
      </c>
      <c r="S7038" s="403">
        <v>1.5338000000000001</v>
      </c>
      <c r="T7038" s="403">
        <v>4.9870000000000001</v>
      </c>
      <c r="U7038" s="403">
        <v>15.458</v>
      </c>
      <c r="V7038" s="403">
        <v>16.013000000000002</v>
      </c>
      <c r="W7038" s="403">
        <v>-4.1719999999999997</v>
      </c>
      <c r="X7038" s="404">
        <v>0.40265000000000001</v>
      </c>
      <c r="Y7038" s="403">
        <f>X7038+(S7038*((U7038-INDEX('[1]Center of Mass'!$B$8:$M$105,MATCH(A7038,'[1]Center of Mass'!$B$8:$B$105,0),9))^2+(V7038-INDEX('[1]Center of Mass'!$B$8:$M$105,MATCH(A7038,'[1]Center of Mass'!$B$8:$B$105,0),10))^2))</f>
        <v>97.35841963300004</v>
      </c>
    </row>
    <row r="7039" spans="1:25">
      <c r="A7039" s="403" t="s">
        <v>15</v>
      </c>
      <c r="B7039" s="403" t="s">
        <v>1594</v>
      </c>
      <c r="C7039" s="403" t="s">
        <v>927</v>
      </c>
      <c r="D7039" s="403" t="s">
        <v>344</v>
      </c>
      <c r="E7039" s="403" t="s">
        <v>1552</v>
      </c>
      <c r="F7039" s="403">
        <v>0</v>
      </c>
      <c r="O7039" s="403" t="s">
        <v>345</v>
      </c>
      <c r="R7039" s="403">
        <v>4</v>
      </c>
      <c r="S7039" s="403">
        <v>1.6553</v>
      </c>
      <c r="T7039" s="403">
        <v>5.1619999999999999</v>
      </c>
      <c r="U7039" s="403">
        <v>16.605</v>
      </c>
      <c r="V7039" s="403">
        <v>16.013000000000002</v>
      </c>
      <c r="W7039" s="403">
        <v>-4.1719999999999997</v>
      </c>
      <c r="X7039" s="404">
        <v>0.46215000000000001</v>
      </c>
      <c r="Y7039" s="403">
        <f>X7039+(S7039*((U7039-INDEX('[1]Center of Mass'!$B$8:$M$105,MATCH(A7039,'[1]Center of Mass'!$B$8:$B$105,0),9))^2+(V7039-INDEX('[1]Center of Mass'!$B$8:$M$105,MATCH(A7039,'[1]Center of Mass'!$B$8:$B$105,0),10))^2))</f>
        <v>82.806468747400032</v>
      </c>
    </row>
    <row r="7040" spans="1:25">
      <c r="A7040" s="403" t="s">
        <v>15</v>
      </c>
      <c r="B7040" s="403" t="s">
        <v>1595</v>
      </c>
      <c r="C7040" s="403" t="s">
        <v>927</v>
      </c>
      <c r="D7040" s="403" t="s">
        <v>344</v>
      </c>
      <c r="E7040" s="403" t="s">
        <v>1552</v>
      </c>
      <c r="F7040" s="403">
        <v>0</v>
      </c>
      <c r="O7040" s="403" t="s">
        <v>345</v>
      </c>
      <c r="R7040" s="403">
        <v>4</v>
      </c>
      <c r="S7040" s="403">
        <v>0.83420000000000005</v>
      </c>
      <c r="T7040" s="403">
        <v>3.9809999999999999</v>
      </c>
      <c r="U7040" s="403">
        <v>17.5</v>
      </c>
      <c r="V7040" s="403">
        <v>16.013000000000002</v>
      </c>
      <c r="W7040" s="403">
        <v>-4.1719999999999997</v>
      </c>
      <c r="X7040" s="404">
        <v>0.15942000000000001</v>
      </c>
      <c r="Y7040" s="403">
        <f>X7040+(S7040*((U7040-INDEX('[1]Center of Mass'!$B$8:$M$105,MATCH(A7040,'[1]Center of Mass'!$B$8:$B$105,0),9))^2+(V7040-INDEX('[1]Center of Mass'!$B$8:$M$105,MATCH(A7040,'[1]Center of Mass'!$B$8:$B$105,0),10))^2))</f>
        <v>34.416054052600025</v>
      </c>
    </row>
    <row r="7041" spans="1:25">
      <c r="A7041" s="403" t="s">
        <v>15</v>
      </c>
      <c r="B7041" s="403" t="s">
        <v>1596</v>
      </c>
      <c r="C7041" s="403" t="s">
        <v>927</v>
      </c>
      <c r="D7041" s="403" t="s">
        <v>344</v>
      </c>
      <c r="E7041" s="403" t="s">
        <v>1552</v>
      </c>
      <c r="F7041" s="403">
        <v>0</v>
      </c>
      <c r="O7041" s="403" t="s">
        <v>345</v>
      </c>
      <c r="R7041" s="403">
        <v>4</v>
      </c>
      <c r="S7041" s="403">
        <v>0.83420000000000005</v>
      </c>
      <c r="T7041" s="403">
        <v>3.9809999999999999</v>
      </c>
      <c r="U7041" s="403">
        <v>18.100000000000001</v>
      </c>
      <c r="V7041" s="403">
        <v>16.013000000000002</v>
      </c>
      <c r="W7041" s="403">
        <v>-4.1719999999999997</v>
      </c>
      <c r="X7041" s="404">
        <v>0.15942000000000001</v>
      </c>
      <c r="Y7041" s="403">
        <f>X7041+(S7041*((U7041-INDEX('[1]Center of Mass'!$B$8:$M$105,MATCH(A7041,'[1]Center of Mass'!$B$8:$B$105,0),9))^2+(V7041-INDEX('[1]Center of Mass'!$B$8:$M$105,MATCH(A7041,'[1]Center of Mass'!$B$8:$B$105,0),10))^2))</f>
        <v>30.309787972600017</v>
      </c>
    </row>
    <row r="7042" spans="1:25">
      <c r="A7042" s="403" t="s">
        <v>15</v>
      </c>
      <c r="B7042" s="403" t="s">
        <v>1597</v>
      </c>
      <c r="C7042" s="403" t="s">
        <v>927</v>
      </c>
      <c r="D7042" s="403" t="s">
        <v>344</v>
      </c>
      <c r="E7042" s="403" t="s">
        <v>1552</v>
      </c>
      <c r="F7042" s="403">
        <v>0</v>
      </c>
      <c r="O7042" s="403" t="s">
        <v>345</v>
      </c>
      <c r="R7042" s="403">
        <v>4</v>
      </c>
      <c r="S7042" s="403">
        <v>2.7888000000000002</v>
      </c>
      <c r="T7042" s="403">
        <v>7.2619999999999996</v>
      </c>
      <c r="U7042" s="403">
        <v>13.252000000000001</v>
      </c>
      <c r="V7042" s="403">
        <v>17.95</v>
      </c>
      <c r="W7042" s="403">
        <v>-4.4630000000000001</v>
      </c>
      <c r="X7042" s="404">
        <v>1.768</v>
      </c>
      <c r="Y7042" s="403">
        <f>X7042+(S7042*((U7042-INDEX('[1]Center of Mass'!$B$8:$M$105,MATCH(A7042,'[1]Center of Mass'!$B$8:$B$105,0),9))^2+(V7042-INDEX('[1]Center of Mass'!$B$8:$M$105,MATCH(A7042,'[1]Center of Mass'!$B$8:$B$105,0),10))^2))</f>
        <v>331.6923434368</v>
      </c>
    </row>
    <row r="7043" spans="1:25">
      <c r="A7043" s="403" t="s">
        <v>15</v>
      </c>
      <c r="B7043" s="403" t="s">
        <v>1598</v>
      </c>
      <c r="C7043" s="403" t="s">
        <v>927</v>
      </c>
      <c r="D7043" s="403" t="s">
        <v>344</v>
      </c>
      <c r="E7043" s="403" t="s">
        <v>1552</v>
      </c>
      <c r="F7043" s="403">
        <v>0</v>
      </c>
      <c r="O7043" s="403" t="s">
        <v>345</v>
      </c>
      <c r="R7043" s="403">
        <v>4</v>
      </c>
      <c r="S7043" s="403">
        <v>2.7888000000000002</v>
      </c>
      <c r="T7043" s="403">
        <v>7.2619999999999996</v>
      </c>
      <c r="U7043" s="403">
        <v>14.355</v>
      </c>
      <c r="V7043" s="403">
        <v>17.95</v>
      </c>
      <c r="W7043" s="403">
        <v>-4.4630000000000001</v>
      </c>
      <c r="X7043" s="404">
        <v>1.768</v>
      </c>
      <c r="Y7043" s="403">
        <f>X7043+(S7043*((U7043-INDEX('[1]Center of Mass'!$B$8:$M$105,MATCH(A7043,'[1]Center of Mass'!$B$8:$B$105,0),9))^2+(V7043-INDEX('[1]Center of Mass'!$B$8:$M$105,MATCH(A7043,'[1]Center of Mass'!$B$8:$B$105,0),10))^2))</f>
        <v>281.86961989599996</v>
      </c>
    </row>
    <row r="7044" spans="1:25">
      <c r="A7044" s="403" t="s">
        <v>15</v>
      </c>
      <c r="B7044" s="403" t="s">
        <v>1599</v>
      </c>
      <c r="C7044" s="403" t="s">
        <v>927</v>
      </c>
      <c r="D7044" s="403" t="s">
        <v>344</v>
      </c>
      <c r="E7044" s="403" t="s">
        <v>1552</v>
      </c>
      <c r="F7044" s="403">
        <v>0</v>
      </c>
      <c r="O7044" s="403" t="s">
        <v>345</v>
      </c>
      <c r="R7044" s="403">
        <v>4</v>
      </c>
      <c r="S7044" s="403">
        <v>2.7888000000000002</v>
      </c>
      <c r="T7044" s="403">
        <v>7.2619999999999996</v>
      </c>
      <c r="U7044" s="403">
        <v>15.458</v>
      </c>
      <c r="V7044" s="403">
        <v>17.95</v>
      </c>
      <c r="W7044" s="403">
        <v>-4.4630000000000001</v>
      </c>
      <c r="X7044" s="404">
        <v>1.768</v>
      </c>
      <c r="Y7044" s="403">
        <f>X7044+(S7044*((U7044-INDEX('[1]Center of Mass'!$B$8:$M$105,MATCH(A7044,'[1]Center of Mass'!$B$8:$B$105,0),9))^2+(V7044-INDEX('[1]Center of Mass'!$B$8:$M$105,MATCH(A7044,'[1]Center of Mass'!$B$8:$B$105,0),10))^2))</f>
        <v>238.83265471360002</v>
      </c>
    </row>
    <row r="7045" spans="1:25">
      <c r="A7045" s="403" t="s">
        <v>15</v>
      </c>
      <c r="B7045" s="403" t="s">
        <v>1600</v>
      </c>
      <c r="C7045" s="403" t="s">
        <v>927</v>
      </c>
      <c r="D7045" s="403" t="s">
        <v>344</v>
      </c>
      <c r="E7045" s="403" t="s">
        <v>1552</v>
      </c>
      <c r="F7045" s="403">
        <v>0</v>
      </c>
      <c r="O7045" s="403" t="s">
        <v>345</v>
      </c>
      <c r="R7045" s="403">
        <v>4</v>
      </c>
      <c r="S7045" s="403">
        <v>3.0095999999999998</v>
      </c>
      <c r="T7045" s="403">
        <v>7.4370000000000003</v>
      </c>
      <c r="U7045" s="403">
        <v>16.605</v>
      </c>
      <c r="V7045" s="403">
        <v>17.95</v>
      </c>
      <c r="W7045" s="403">
        <v>-4.4630000000000001</v>
      </c>
      <c r="X7045" s="404">
        <v>1.9581999999999999</v>
      </c>
      <c r="Y7045" s="403">
        <f>X7045+(S7045*((U7045-INDEX('[1]Center of Mass'!$B$8:$M$105,MATCH(A7045,'[1]Center of Mass'!$B$8:$B$105,0),9))^2+(V7045-INDEX('[1]Center of Mass'!$B$8:$M$105,MATCH(A7045,'[1]Center of Mass'!$B$8:$B$105,0),10))^2))</f>
        <v>217.26210983199996</v>
      </c>
    </row>
    <row r="7046" spans="1:25">
      <c r="A7046" s="403" t="s">
        <v>15</v>
      </c>
      <c r="B7046" s="403" t="s">
        <v>1601</v>
      </c>
      <c r="C7046" s="403" t="s">
        <v>927</v>
      </c>
      <c r="D7046" s="403" t="s">
        <v>344</v>
      </c>
      <c r="E7046" s="403" t="s">
        <v>1552</v>
      </c>
      <c r="F7046" s="403">
        <v>0</v>
      </c>
      <c r="O7046" s="403" t="s">
        <v>345</v>
      </c>
      <c r="R7046" s="403">
        <v>4</v>
      </c>
      <c r="S7046" s="403">
        <v>1.5167999999999999</v>
      </c>
      <c r="T7046" s="403">
        <v>6.2560000000000002</v>
      </c>
      <c r="U7046" s="403">
        <v>17.5</v>
      </c>
      <c r="V7046" s="403">
        <v>17.95</v>
      </c>
      <c r="W7046" s="403">
        <v>-4.4630000000000001</v>
      </c>
      <c r="X7046" s="404">
        <v>0.85326999999999997</v>
      </c>
      <c r="Y7046" s="403">
        <f>X7046+(S7046*((U7046-INDEX('[1]Center of Mass'!$B$8:$M$105,MATCH(A7046,'[1]Center of Mass'!$B$8:$B$105,0),9))^2+(V7046-INDEX('[1]Center of Mass'!$B$8:$M$105,MATCH(A7046,'[1]Center of Mass'!$B$8:$B$105,0),10))^2))</f>
        <v>96.196951791999993</v>
      </c>
    </row>
    <row r="7047" spans="1:25">
      <c r="A7047" s="403" t="s">
        <v>15</v>
      </c>
      <c r="B7047" s="403" t="s">
        <v>1602</v>
      </c>
      <c r="C7047" s="403" t="s">
        <v>927</v>
      </c>
      <c r="D7047" s="403" t="s">
        <v>344</v>
      </c>
      <c r="E7047" s="403" t="s">
        <v>1552</v>
      </c>
      <c r="F7047" s="403">
        <v>0</v>
      </c>
      <c r="O7047" s="403" t="s">
        <v>345</v>
      </c>
      <c r="R7047" s="403">
        <v>4</v>
      </c>
      <c r="S7047" s="403">
        <v>2.528</v>
      </c>
      <c r="T7047" s="403">
        <v>7.18</v>
      </c>
      <c r="U7047" s="403">
        <v>18.327000000000002</v>
      </c>
      <c r="V7047" s="403">
        <v>18.117000000000001</v>
      </c>
      <c r="W7047" s="403">
        <v>-4.4880000000000004</v>
      </c>
      <c r="X7047" s="404">
        <v>1.5508</v>
      </c>
      <c r="Y7047" s="403">
        <f>X7047+(S7047*((U7047-INDEX('[1]Center of Mass'!$B$8:$M$105,MATCH(A7047,'[1]Center of Mass'!$B$8:$B$105,0),9))^2+(V7047-INDEX('[1]Center of Mass'!$B$8:$M$105,MATCH(A7047,'[1]Center of Mass'!$B$8:$B$105,0),10))^2))</f>
        <v>149.41793388800002</v>
      </c>
    </row>
    <row r="7048" spans="1:25">
      <c r="A7048" s="403" t="s">
        <v>15</v>
      </c>
      <c r="B7048" s="403" t="s">
        <v>1603</v>
      </c>
      <c r="C7048" s="403" t="s">
        <v>927</v>
      </c>
      <c r="D7048" s="403" t="s">
        <v>344</v>
      </c>
      <c r="E7048" s="403" t="s">
        <v>1552</v>
      </c>
      <c r="F7048" s="403">
        <v>0</v>
      </c>
      <c r="O7048" s="403" t="s">
        <v>345</v>
      </c>
      <c r="R7048" s="403">
        <v>4</v>
      </c>
      <c r="S7048" s="403">
        <v>1.3944000000000001</v>
      </c>
      <c r="T7048" s="403">
        <v>4.734</v>
      </c>
      <c r="U7048" s="403">
        <v>13.252000000000001</v>
      </c>
      <c r="V7048" s="403">
        <v>19.824999999999999</v>
      </c>
      <c r="W7048" s="403">
        <v>-4.7439999999999998</v>
      </c>
      <c r="X7048" s="404">
        <v>0.32706000000000002</v>
      </c>
      <c r="Y7048" s="403">
        <f>X7048+(S7048*((U7048-INDEX('[1]Center of Mass'!$B$8:$M$105,MATCH(A7048,'[1]Center of Mass'!$B$8:$B$105,0),9))^2+(V7048-INDEX('[1]Center of Mass'!$B$8:$M$105,MATCH(A7048,'[1]Center of Mass'!$B$8:$B$105,0),10))^2))</f>
        <v>204.67144521839998</v>
      </c>
    </row>
    <row r="7049" spans="1:25">
      <c r="A7049" s="403" t="s">
        <v>15</v>
      </c>
      <c r="B7049" s="403" t="s">
        <v>1604</v>
      </c>
      <c r="C7049" s="403" t="s">
        <v>927</v>
      </c>
      <c r="D7049" s="403" t="s">
        <v>344</v>
      </c>
      <c r="E7049" s="403" t="s">
        <v>1552</v>
      </c>
      <c r="F7049" s="403">
        <v>0</v>
      </c>
      <c r="O7049" s="403" t="s">
        <v>345</v>
      </c>
      <c r="R7049" s="403">
        <v>4</v>
      </c>
      <c r="S7049" s="403">
        <v>1.3944000000000001</v>
      </c>
      <c r="T7049" s="403">
        <v>4.734</v>
      </c>
      <c r="U7049" s="403">
        <v>14.355</v>
      </c>
      <c r="V7049" s="403">
        <v>19.824999999999999</v>
      </c>
      <c r="W7049" s="403">
        <v>-4.7439999999999998</v>
      </c>
      <c r="X7049" s="404">
        <v>0.32706000000000002</v>
      </c>
      <c r="Y7049" s="403">
        <f>X7049+(S7049*((U7049-INDEX('[1]Center of Mass'!$B$8:$M$105,MATCH(A7049,'[1]Center of Mass'!$B$8:$B$105,0),9))^2+(V7049-INDEX('[1]Center of Mass'!$B$8:$M$105,MATCH(A7049,'[1]Center of Mass'!$B$8:$B$105,0),10))^2))</f>
        <v>179.76008344800002</v>
      </c>
    </row>
    <row r="7050" spans="1:25">
      <c r="A7050" s="403" t="s">
        <v>15</v>
      </c>
      <c r="B7050" s="403" t="s">
        <v>1605</v>
      </c>
      <c r="C7050" s="403" t="s">
        <v>927</v>
      </c>
      <c r="D7050" s="403" t="s">
        <v>344</v>
      </c>
      <c r="E7050" s="403" t="s">
        <v>1552</v>
      </c>
      <c r="F7050" s="403">
        <v>0</v>
      </c>
      <c r="O7050" s="403" t="s">
        <v>345</v>
      </c>
      <c r="R7050" s="403">
        <v>4</v>
      </c>
      <c r="S7050" s="403">
        <v>1.3944000000000001</v>
      </c>
      <c r="T7050" s="403">
        <v>4.734</v>
      </c>
      <c r="U7050" s="403">
        <v>15.458</v>
      </c>
      <c r="V7050" s="403">
        <v>19.824999999999999</v>
      </c>
      <c r="W7050" s="403">
        <v>-4.7439999999999998</v>
      </c>
      <c r="X7050" s="404">
        <v>0.32706000000000002</v>
      </c>
      <c r="Y7050" s="403">
        <f>X7050+(S7050*((U7050-INDEX('[1]Center of Mass'!$B$8:$M$105,MATCH(A7050,'[1]Center of Mass'!$B$8:$B$105,0),9))^2+(V7050-INDEX('[1]Center of Mass'!$B$8:$M$105,MATCH(A7050,'[1]Center of Mass'!$B$8:$B$105,0),10))^2))</f>
        <v>158.24160085680001</v>
      </c>
    </row>
    <row r="7051" spans="1:25">
      <c r="A7051" s="403" t="s">
        <v>15</v>
      </c>
      <c r="B7051" s="403" t="s">
        <v>1606</v>
      </c>
      <c r="C7051" s="403" t="s">
        <v>927</v>
      </c>
      <c r="D7051" s="403" t="s">
        <v>344</v>
      </c>
      <c r="E7051" s="403" t="s">
        <v>1552</v>
      </c>
      <c r="F7051" s="403">
        <v>0</v>
      </c>
      <c r="O7051" s="403" t="s">
        <v>345</v>
      </c>
      <c r="R7051" s="403">
        <v>4</v>
      </c>
      <c r="S7051" s="403">
        <v>1.5047999999999999</v>
      </c>
      <c r="T7051" s="403">
        <v>4.9089999999999998</v>
      </c>
      <c r="U7051" s="403">
        <v>16.605</v>
      </c>
      <c r="V7051" s="403">
        <v>19.824999999999999</v>
      </c>
      <c r="W7051" s="403">
        <v>-4.7439999999999998</v>
      </c>
      <c r="X7051" s="404">
        <v>0.37807000000000002</v>
      </c>
      <c r="Y7051" s="403">
        <f>X7051+(S7051*((U7051-INDEX('[1]Center of Mass'!$B$8:$M$105,MATCH(A7051,'[1]Center of Mass'!$B$8:$B$105,0),9))^2+(V7051-INDEX('[1]Center of Mass'!$B$8:$M$105,MATCH(A7051,'[1]Center of Mass'!$B$8:$B$105,0),10))^2))</f>
        <v>150.53027941599998</v>
      </c>
    </row>
    <row r="7052" spans="1:25">
      <c r="A7052" s="403" t="s">
        <v>15</v>
      </c>
      <c r="B7052" s="403" t="s">
        <v>1607</v>
      </c>
      <c r="C7052" s="403" t="s">
        <v>927</v>
      </c>
      <c r="D7052" s="403" t="s">
        <v>344</v>
      </c>
      <c r="E7052" s="403" t="s">
        <v>1552</v>
      </c>
      <c r="F7052" s="403">
        <v>0</v>
      </c>
      <c r="O7052" s="403" t="s">
        <v>345</v>
      </c>
      <c r="R7052" s="403">
        <v>4</v>
      </c>
      <c r="S7052" s="403">
        <v>0.75839999999999996</v>
      </c>
      <c r="T7052" s="403">
        <v>3.7280000000000002</v>
      </c>
      <c r="U7052" s="403">
        <v>17.5</v>
      </c>
      <c r="V7052" s="403">
        <v>19.824999999999999</v>
      </c>
      <c r="W7052" s="403">
        <v>-4.7439999999999998</v>
      </c>
      <c r="X7052" s="404">
        <v>0.12372</v>
      </c>
      <c r="Y7052" s="403">
        <f>X7052+(S7052*((U7052-INDEX('[1]Center of Mass'!$B$8:$M$105,MATCH(A7052,'[1]Center of Mass'!$B$8:$B$105,0),9))^2+(V7052-INDEX('[1]Center of Mass'!$B$8:$M$105,MATCH(A7052,'[1]Center of Mass'!$B$8:$B$105,0),10))^2))</f>
        <v>69.215146895999993</v>
      </c>
    </row>
    <row r="7053" spans="1:25">
      <c r="A7053" s="403" t="s">
        <v>15</v>
      </c>
      <c r="B7053" s="403" t="s">
        <v>1608</v>
      </c>
      <c r="C7053" s="403" t="s">
        <v>927</v>
      </c>
      <c r="D7053" s="403" t="s">
        <v>344</v>
      </c>
      <c r="E7053" s="403" t="s">
        <v>1552</v>
      </c>
      <c r="F7053" s="403">
        <v>0</v>
      </c>
      <c r="O7053" s="403" t="s">
        <v>345</v>
      </c>
      <c r="R7053" s="403">
        <v>4</v>
      </c>
      <c r="S7053" s="403">
        <v>1.7696000000000001</v>
      </c>
      <c r="T7053" s="403">
        <v>5.3280000000000003</v>
      </c>
      <c r="U7053" s="403">
        <v>18.5</v>
      </c>
      <c r="V7053" s="403">
        <v>19.824999999999999</v>
      </c>
      <c r="W7053" s="403">
        <v>-4.7439999999999998</v>
      </c>
      <c r="X7053" s="404">
        <v>0.52463000000000004</v>
      </c>
      <c r="Y7053" s="403">
        <f>X7053+(S7053*((U7053-INDEX('[1]Center of Mass'!$B$8:$M$105,MATCH(A7053,'[1]Center of Mass'!$B$8:$B$105,0),9))^2+(V7053-INDEX('[1]Center of Mass'!$B$8:$M$105,MATCH(A7053,'[1]Center of Mass'!$B$8:$B$105,0),10))^2))</f>
        <v>147.928001024</v>
      </c>
    </row>
    <row r="7054" spans="1:25">
      <c r="A7054" s="403" t="s">
        <v>15</v>
      </c>
      <c r="B7054" s="403" t="s">
        <v>1609</v>
      </c>
      <c r="C7054" s="403" t="s">
        <v>927</v>
      </c>
      <c r="D7054" s="403" t="s">
        <v>344</v>
      </c>
      <c r="E7054" s="403" t="s">
        <v>1552</v>
      </c>
      <c r="F7054" s="403">
        <v>0</v>
      </c>
      <c r="O7054" s="403" t="s">
        <v>345</v>
      </c>
      <c r="R7054" s="403">
        <v>4</v>
      </c>
      <c r="S7054" s="403">
        <v>1.3944000000000001</v>
      </c>
      <c r="T7054" s="403">
        <v>4.734</v>
      </c>
      <c r="U7054" s="403">
        <v>13.252000000000001</v>
      </c>
      <c r="V7054" s="403">
        <v>21.074999999999999</v>
      </c>
      <c r="W7054" s="403">
        <v>-4.931</v>
      </c>
      <c r="X7054" s="404">
        <v>0.32706000000000002</v>
      </c>
      <c r="Y7054" s="403">
        <f>X7054+(S7054*((U7054-INDEX('[1]Center of Mass'!$B$8:$M$105,MATCH(A7054,'[1]Center of Mass'!$B$8:$B$105,0),9))^2+(V7054-INDEX('[1]Center of Mass'!$B$8:$M$105,MATCH(A7054,'[1]Center of Mass'!$B$8:$B$105,0),10))^2))</f>
        <v>236.37312921839998</v>
      </c>
    </row>
    <row r="7055" spans="1:25">
      <c r="A7055" s="403" t="s">
        <v>15</v>
      </c>
      <c r="B7055" s="403" t="s">
        <v>1610</v>
      </c>
      <c r="C7055" s="403" t="s">
        <v>927</v>
      </c>
      <c r="D7055" s="403" t="s">
        <v>344</v>
      </c>
      <c r="E7055" s="403" t="s">
        <v>1552</v>
      </c>
      <c r="F7055" s="403">
        <v>0</v>
      </c>
      <c r="O7055" s="403" t="s">
        <v>345</v>
      </c>
      <c r="R7055" s="403">
        <v>4</v>
      </c>
      <c r="S7055" s="403">
        <v>1.3944000000000001</v>
      </c>
      <c r="T7055" s="403">
        <v>4.734</v>
      </c>
      <c r="U7055" s="403">
        <v>14.355</v>
      </c>
      <c r="V7055" s="403">
        <v>21.074999999999999</v>
      </c>
      <c r="W7055" s="403">
        <v>-4.931</v>
      </c>
      <c r="X7055" s="404">
        <v>0.32706000000000002</v>
      </c>
      <c r="Y7055" s="403">
        <f>X7055+(S7055*((U7055-INDEX('[1]Center of Mass'!$B$8:$M$105,MATCH(A7055,'[1]Center of Mass'!$B$8:$B$105,0),9))^2+(V7055-INDEX('[1]Center of Mass'!$B$8:$M$105,MATCH(A7055,'[1]Center of Mass'!$B$8:$B$105,0),10))^2))</f>
        <v>211.46176744799999</v>
      </c>
    </row>
    <row r="7056" spans="1:25">
      <c r="A7056" s="403" t="s">
        <v>15</v>
      </c>
      <c r="B7056" s="403" t="s">
        <v>1611</v>
      </c>
      <c r="C7056" s="403" t="s">
        <v>927</v>
      </c>
      <c r="D7056" s="403" t="s">
        <v>344</v>
      </c>
      <c r="E7056" s="403" t="s">
        <v>1552</v>
      </c>
      <c r="F7056" s="403">
        <v>0</v>
      </c>
      <c r="O7056" s="403" t="s">
        <v>345</v>
      </c>
      <c r="R7056" s="403">
        <v>4</v>
      </c>
      <c r="S7056" s="403">
        <v>1.3944000000000001</v>
      </c>
      <c r="T7056" s="403">
        <v>4.734</v>
      </c>
      <c r="U7056" s="403">
        <v>15.458</v>
      </c>
      <c r="V7056" s="403">
        <v>21.074999999999999</v>
      </c>
      <c r="W7056" s="403">
        <v>-4.931</v>
      </c>
      <c r="X7056" s="404">
        <v>0.32706000000000002</v>
      </c>
      <c r="Y7056" s="403">
        <f>X7056+(S7056*((U7056-INDEX('[1]Center of Mass'!$B$8:$M$105,MATCH(A7056,'[1]Center of Mass'!$B$8:$B$105,0),9))^2+(V7056-INDEX('[1]Center of Mass'!$B$8:$M$105,MATCH(A7056,'[1]Center of Mass'!$B$8:$B$105,0),10))^2))</f>
        <v>189.94328485679998</v>
      </c>
    </row>
    <row r="7057" spans="1:25">
      <c r="A7057" s="403" t="s">
        <v>15</v>
      </c>
      <c r="B7057" s="403" t="s">
        <v>1612</v>
      </c>
      <c r="C7057" s="403" t="s">
        <v>927</v>
      </c>
      <c r="D7057" s="403" t="s">
        <v>344</v>
      </c>
      <c r="E7057" s="403" t="s">
        <v>1552</v>
      </c>
      <c r="F7057" s="403">
        <v>0</v>
      </c>
      <c r="O7057" s="403" t="s">
        <v>345</v>
      </c>
      <c r="R7057" s="403">
        <v>4</v>
      </c>
      <c r="S7057" s="403">
        <v>1.5047999999999999</v>
      </c>
      <c r="T7057" s="403">
        <v>4.9089999999999998</v>
      </c>
      <c r="U7057" s="403">
        <v>16.605</v>
      </c>
      <c r="V7057" s="403">
        <v>21.074999999999999</v>
      </c>
      <c r="W7057" s="403">
        <v>-4.931</v>
      </c>
      <c r="X7057" s="404">
        <v>0.37807000000000002</v>
      </c>
      <c r="Y7057" s="403">
        <f>X7057+(S7057*((U7057-INDEX('[1]Center of Mass'!$B$8:$M$105,MATCH(A7057,'[1]Center of Mass'!$B$8:$B$105,0),9))^2+(V7057-INDEX('[1]Center of Mass'!$B$8:$M$105,MATCH(A7057,'[1]Center of Mass'!$B$8:$B$105,0),10))^2))</f>
        <v>184.74190741599998</v>
      </c>
    </row>
    <row r="7058" spans="1:25">
      <c r="A7058" s="403" t="s">
        <v>15</v>
      </c>
      <c r="B7058" s="403" t="s">
        <v>1613</v>
      </c>
      <c r="C7058" s="403" t="s">
        <v>927</v>
      </c>
      <c r="D7058" s="403" t="s">
        <v>344</v>
      </c>
      <c r="E7058" s="403" t="s">
        <v>1552</v>
      </c>
      <c r="F7058" s="403">
        <v>0</v>
      </c>
      <c r="O7058" s="403" t="s">
        <v>345</v>
      </c>
      <c r="R7058" s="403">
        <v>4</v>
      </c>
      <c r="S7058" s="403">
        <v>0.75839999999999996</v>
      </c>
      <c r="T7058" s="403">
        <v>3.7280000000000002</v>
      </c>
      <c r="U7058" s="403">
        <v>17.5</v>
      </c>
      <c r="V7058" s="403">
        <v>21.074999999999999</v>
      </c>
      <c r="W7058" s="403">
        <v>-4.931</v>
      </c>
      <c r="X7058" s="404">
        <v>0.12372</v>
      </c>
      <c r="Y7058" s="403">
        <f>X7058+(S7058*((U7058-INDEX('[1]Center of Mass'!$B$8:$M$105,MATCH(A7058,'[1]Center of Mass'!$B$8:$B$105,0),9))^2+(V7058-INDEX('[1]Center of Mass'!$B$8:$M$105,MATCH(A7058,'[1]Center of Mass'!$B$8:$B$105,0),10))^2))</f>
        <v>86.457370896</v>
      </c>
    </row>
    <row r="7059" spans="1:25">
      <c r="A7059" s="403" t="s">
        <v>15</v>
      </c>
      <c r="B7059" s="403" t="s">
        <v>1614</v>
      </c>
      <c r="C7059" s="403" t="s">
        <v>927</v>
      </c>
      <c r="D7059" s="403" t="s">
        <v>344</v>
      </c>
      <c r="E7059" s="403" t="s">
        <v>1552</v>
      </c>
      <c r="F7059" s="403">
        <v>0</v>
      </c>
      <c r="O7059" s="403" t="s">
        <v>345</v>
      </c>
      <c r="R7059" s="403">
        <v>4</v>
      </c>
      <c r="S7059" s="403">
        <v>1.7696000000000001</v>
      </c>
      <c r="T7059" s="403">
        <v>5.3280000000000003</v>
      </c>
      <c r="U7059" s="403">
        <v>18.5</v>
      </c>
      <c r="V7059" s="403">
        <v>21.074999999999999</v>
      </c>
      <c r="W7059" s="403">
        <v>-4.931</v>
      </c>
      <c r="X7059" s="404">
        <v>0.52463000000000004</v>
      </c>
      <c r="Y7059" s="403">
        <f>X7059+(S7059*((U7059-INDEX('[1]Center of Mass'!$B$8:$M$105,MATCH(A7059,'[1]Center of Mass'!$B$8:$B$105,0),9))^2+(V7059-INDEX('[1]Center of Mass'!$B$8:$M$105,MATCH(A7059,'[1]Center of Mass'!$B$8:$B$105,0),10))^2))</f>
        <v>188.15985702399999</v>
      </c>
    </row>
    <row r="7060" spans="1:25">
      <c r="A7060" s="403" t="s">
        <v>15</v>
      </c>
      <c r="B7060" s="403" t="s">
        <v>1615</v>
      </c>
      <c r="C7060" s="403" t="s">
        <v>927</v>
      </c>
      <c r="D7060" s="403" t="s">
        <v>344</v>
      </c>
      <c r="E7060" s="403" t="s">
        <v>1552</v>
      </c>
      <c r="F7060" s="403">
        <v>0</v>
      </c>
      <c r="O7060" s="403" t="s">
        <v>345</v>
      </c>
      <c r="R7060" s="403">
        <v>4</v>
      </c>
      <c r="S7060" s="403">
        <v>1.3944000000000001</v>
      </c>
      <c r="T7060" s="403">
        <v>4.734</v>
      </c>
      <c r="U7060" s="403">
        <v>13.252000000000001</v>
      </c>
      <c r="V7060" s="403">
        <v>22.324999999999999</v>
      </c>
      <c r="W7060" s="403">
        <v>-5.1189999999999998</v>
      </c>
      <c r="X7060" s="404">
        <v>0.32706000000000002</v>
      </c>
      <c r="Y7060" s="403">
        <f>X7060+(S7060*((U7060-INDEX('[1]Center of Mass'!$B$8:$M$105,MATCH(A7060,'[1]Center of Mass'!$B$8:$B$105,0),9))^2+(V7060-INDEX('[1]Center of Mass'!$B$8:$M$105,MATCH(A7060,'[1]Center of Mass'!$B$8:$B$105,0),10))^2))</f>
        <v>272.4323132184</v>
      </c>
    </row>
    <row r="7061" spans="1:25">
      <c r="A7061" s="403" t="s">
        <v>15</v>
      </c>
      <c r="B7061" s="403" t="s">
        <v>1616</v>
      </c>
      <c r="C7061" s="403" t="s">
        <v>927</v>
      </c>
      <c r="D7061" s="403" t="s">
        <v>344</v>
      </c>
      <c r="E7061" s="403" t="s">
        <v>1552</v>
      </c>
      <c r="F7061" s="403">
        <v>0</v>
      </c>
      <c r="O7061" s="403" t="s">
        <v>345</v>
      </c>
      <c r="R7061" s="403">
        <v>4</v>
      </c>
      <c r="S7061" s="403">
        <v>1.3944000000000001</v>
      </c>
      <c r="T7061" s="403">
        <v>4.734</v>
      </c>
      <c r="U7061" s="403">
        <v>14.355</v>
      </c>
      <c r="V7061" s="403">
        <v>22.324999999999999</v>
      </c>
      <c r="W7061" s="403">
        <v>-5.1189999999999998</v>
      </c>
      <c r="X7061" s="404">
        <v>0.32706000000000002</v>
      </c>
      <c r="Y7061" s="403">
        <f>X7061+(S7061*((U7061-INDEX('[1]Center of Mass'!$B$8:$M$105,MATCH(A7061,'[1]Center of Mass'!$B$8:$B$105,0),9))^2+(V7061-INDEX('[1]Center of Mass'!$B$8:$M$105,MATCH(A7061,'[1]Center of Mass'!$B$8:$B$105,0),10))^2))</f>
        <v>247.52095144799998</v>
      </c>
    </row>
    <row r="7062" spans="1:25">
      <c r="A7062" s="403" t="s">
        <v>15</v>
      </c>
      <c r="B7062" s="403" t="s">
        <v>1617</v>
      </c>
      <c r="C7062" s="403" t="s">
        <v>927</v>
      </c>
      <c r="D7062" s="403" t="s">
        <v>344</v>
      </c>
      <c r="E7062" s="403" t="s">
        <v>1552</v>
      </c>
      <c r="F7062" s="403">
        <v>0</v>
      </c>
      <c r="O7062" s="403" t="s">
        <v>345</v>
      </c>
      <c r="R7062" s="403">
        <v>4</v>
      </c>
      <c r="S7062" s="403">
        <v>1.3944000000000001</v>
      </c>
      <c r="T7062" s="403">
        <v>4.734</v>
      </c>
      <c r="U7062" s="403">
        <v>15.458</v>
      </c>
      <c r="V7062" s="403">
        <v>22.324999999999999</v>
      </c>
      <c r="W7062" s="403">
        <v>-5.1189999999999998</v>
      </c>
      <c r="X7062" s="404">
        <v>0.32706000000000002</v>
      </c>
      <c r="Y7062" s="403">
        <f>X7062+(S7062*((U7062-INDEX('[1]Center of Mass'!$B$8:$M$105,MATCH(A7062,'[1]Center of Mass'!$B$8:$B$105,0),9))^2+(V7062-INDEX('[1]Center of Mass'!$B$8:$M$105,MATCH(A7062,'[1]Center of Mass'!$B$8:$B$105,0),10))^2))</f>
        <v>226.00246885680002</v>
      </c>
    </row>
    <row r="7063" spans="1:25">
      <c r="A7063" s="403" t="s">
        <v>15</v>
      </c>
      <c r="B7063" s="403" t="s">
        <v>1618</v>
      </c>
      <c r="C7063" s="403" t="s">
        <v>927</v>
      </c>
      <c r="D7063" s="403" t="s">
        <v>344</v>
      </c>
      <c r="E7063" s="403" t="s">
        <v>1552</v>
      </c>
      <c r="F7063" s="403">
        <v>0</v>
      </c>
      <c r="O7063" s="403" t="s">
        <v>345</v>
      </c>
      <c r="R7063" s="403">
        <v>4</v>
      </c>
      <c r="S7063" s="403">
        <v>1.5047999999999999</v>
      </c>
      <c r="T7063" s="403">
        <v>4.9089999999999998</v>
      </c>
      <c r="U7063" s="403">
        <v>16.605</v>
      </c>
      <c r="V7063" s="403">
        <v>22.324999999999999</v>
      </c>
      <c r="W7063" s="403">
        <v>-5.1189999999999998</v>
      </c>
      <c r="X7063" s="404">
        <v>0.37807000000000002</v>
      </c>
      <c r="Y7063" s="403">
        <f>X7063+(S7063*((U7063-INDEX('[1]Center of Mass'!$B$8:$M$105,MATCH(A7063,'[1]Center of Mass'!$B$8:$B$105,0),9))^2+(V7063-INDEX('[1]Center of Mass'!$B$8:$M$105,MATCH(A7063,'[1]Center of Mass'!$B$8:$B$105,0),10))^2))</f>
        <v>223.65603541599995</v>
      </c>
    </row>
    <row r="7064" spans="1:25">
      <c r="A7064" s="403" t="s">
        <v>15</v>
      </c>
      <c r="B7064" s="403" t="s">
        <v>1619</v>
      </c>
      <c r="C7064" s="403" t="s">
        <v>927</v>
      </c>
      <c r="D7064" s="403" t="s">
        <v>344</v>
      </c>
      <c r="E7064" s="403" t="s">
        <v>1552</v>
      </c>
      <c r="F7064" s="403">
        <v>0</v>
      </c>
      <c r="O7064" s="403" t="s">
        <v>345</v>
      </c>
      <c r="R7064" s="403">
        <v>4</v>
      </c>
      <c r="S7064" s="403">
        <v>0.75839999999999996</v>
      </c>
      <c r="T7064" s="403">
        <v>3.7280000000000002</v>
      </c>
      <c r="U7064" s="403">
        <v>17.5</v>
      </c>
      <c r="V7064" s="403">
        <v>22.324999999999999</v>
      </c>
      <c r="W7064" s="403">
        <v>-5.1189999999999998</v>
      </c>
      <c r="X7064" s="404">
        <v>0.12372</v>
      </c>
      <c r="Y7064" s="403">
        <f>X7064+(S7064*((U7064-INDEX('[1]Center of Mass'!$B$8:$M$105,MATCH(A7064,'[1]Center of Mass'!$B$8:$B$105,0),9))^2+(V7064-INDEX('[1]Center of Mass'!$B$8:$M$105,MATCH(A7064,'[1]Center of Mass'!$B$8:$B$105,0),10))^2))</f>
        <v>106.069594896</v>
      </c>
    </row>
    <row r="7065" spans="1:25">
      <c r="A7065" s="403" t="s">
        <v>15</v>
      </c>
      <c r="B7065" s="403" t="s">
        <v>1620</v>
      </c>
      <c r="C7065" s="403" t="s">
        <v>927</v>
      </c>
      <c r="D7065" s="403" t="s">
        <v>344</v>
      </c>
      <c r="E7065" s="403" t="s">
        <v>1552</v>
      </c>
      <c r="F7065" s="403">
        <v>0</v>
      </c>
      <c r="O7065" s="403" t="s">
        <v>345</v>
      </c>
      <c r="R7065" s="403">
        <v>4</v>
      </c>
      <c r="S7065" s="403">
        <v>1.7696000000000001</v>
      </c>
      <c r="T7065" s="403">
        <v>5.3280000000000003</v>
      </c>
      <c r="U7065" s="403">
        <v>18.5</v>
      </c>
      <c r="V7065" s="403">
        <v>22.324999999999999</v>
      </c>
      <c r="W7065" s="403">
        <v>-5.1189999999999998</v>
      </c>
      <c r="X7065" s="404">
        <v>0.52463000000000004</v>
      </c>
      <c r="Y7065" s="403">
        <f>X7065+(S7065*((U7065-INDEX('[1]Center of Mass'!$B$8:$M$105,MATCH(A7065,'[1]Center of Mass'!$B$8:$B$105,0),9))^2+(V7065-INDEX('[1]Center of Mass'!$B$8:$M$105,MATCH(A7065,'[1]Center of Mass'!$B$8:$B$105,0),10))^2))</f>
        <v>233.92171302399998</v>
      </c>
    </row>
    <row r="7066" spans="1:25">
      <c r="A7066" s="403" t="s">
        <v>15</v>
      </c>
      <c r="B7066" s="403" t="s">
        <v>1621</v>
      </c>
      <c r="C7066" s="403" t="s">
        <v>927</v>
      </c>
      <c r="D7066" s="403" t="s">
        <v>344</v>
      </c>
      <c r="E7066" s="403" t="s">
        <v>1552</v>
      </c>
      <c r="F7066" s="403">
        <v>0</v>
      </c>
      <c r="O7066" s="403" t="s">
        <v>345</v>
      </c>
      <c r="R7066" s="403">
        <v>4</v>
      </c>
      <c r="S7066" s="403">
        <v>1.3944000000000001</v>
      </c>
      <c r="T7066" s="403">
        <v>4.734</v>
      </c>
      <c r="U7066" s="403">
        <v>13.252000000000001</v>
      </c>
      <c r="V7066" s="403">
        <v>23.574999999999999</v>
      </c>
      <c r="W7066" s="403">
        <v>-5.306</v>
      </c>
      <c r="X7066" s="404">
        <v>0.32706000000000002</v>
      </c>
      <c r="Y7066" s="403">
        <f>X7066+(S7066*((U7066-INDEX('[1]Center of Mass'!$B$8:$M$105,MATCH(A7066,'[1]Center of Mass'!$B$8:$B$105,0),9))^2+(V7066-INDEX('[1]Center of Mass'!$B$8:$M$105,MATCH(A7066,'[1]Center of Mass'!$B$8:$B$105,0),10))^2))</f>
        <v>312.84899721840003</v>
      </c>
    </row>
    <row r="7067" spans="1:25">
      <c r="A7067" s="403" t="s">
        <v>15</v>
      </c>
      <c r="B7067" s="403" t="s">
        <v>1622</v>
      </c>
      <c r="C7067" s="403" t="s">
        <v>927</v>
      </c>
      <c r="D7067" s="403" t="s">
        <v>344</v>
      </c>
      <c r="E7067" s="403" t="s">
        <v>1552</v>
      </c>
      <c r="F7067" s="403">
        <v>0</v>
      </c>
      <c r="O7067" s="403" t="s">
        <v>345</v>
      </c>
      <c r="R7067" s="403">
        <v>4</v>
      </c>
      <c r="S7067" s="403">
        <v>1.3944000000000001</v>
      </c>
      <c r="T7067" s="403">
        <v>4.734</v>
      </c>
      <c r="U7067" s="403">
        <v>14.355</v>
      </c>
      <c r="V7067" s="403">
        <v>23.574999999999999</v>
      </c>
      <c r="W7067" s="403">
        <v>-5.306</v>
      </c>
      <c r="X7067" s="404">
        <v>0.32706000000000002</v>
      </c>
      <c r="Y7067" s="403">
        <f>X7067+(S7067*((U7067-INDEX('[1]Center of Mass'!$B$8:$M$105,MATCH(A7067,'[1]Center of Mass'!$B$8:$B$105,0),9))^2+(V7067-INDEX('[1]Center of Mass'!$B$8:$M$105,MATCH(A7067,'[1]Center of Mass'!$B$8:$B$105,0),10))^2))</f>
        <v>287.93763544800004</v>
      </c>
    </row>
    <row r="7068" spans="1:25">
      <c r="A7068" s="403" t="s">
        <v>15</v>
      </c>
      <c r="B7068" s="403" t="s">
        <v>1623</v>
      </c>
      <c r="C7068" s="403" t="s">
        <v>927</v>
      </c>
      <c r="D7068" s="403" t="s">
        <v>344</v>
      </c>
      <c r="E7068" s="403" t="s">
        <v>1552</v>
      </c>
      <c r="F7068" s="403">
        <v>0</v>
      </c>
      <c r="O7068" s="403" t="s">
        <v>345</v>
      </c>
      <c r="R7068" s="403">
        <v>4</v>
      </c>
      <c r="S7068" s="403">
        <v>1.3944000000000001</v>
      </c>
      <c r="T7068" s="403">
        <v>4.734</v>
      </c>
      <c r="U7068" s="403">
        <v>15.458</v>
      </c>
      <c r="V7068" s="403">
        <v>23.574999999999999</v>
      </c>
      <c r="W7068" s="403">
        <v>-5.306</v>
      </c>
      <c r="X7068" s="404">
        <v>0.32706000000000002</v>
      </c>
      <c r="Y7068" s="403">
        <f>X7068+(S7068*((U7068-INDEX('[1]Center of Mass'!$B$8:$M$105,MATCH(A7068,'[1]Center of Mass'!$B$8:$B$105,0),9))^2+(V7068-INDEX('[1]Center of Mass'!$B$8:$M$105,MATCH(A7068,'[1]Center of Mass'!$B$8:$B$105,0),10))^2))</f>
        <v>266.4191528568</v>
      </c>
    </row>
    <row r="7069" spans="1:25">
      <c r="A7069" s="403" t="s">
        <v>15</v>
      </c>
      <c r="B7069" s="403" t="s">
        <v>1624</v>
      </c>
      <c r="C7069" s="403" t="s">
        <v>927</v>
      </c>
      <c r="D7069" s="403" t="s">
        <v>344</v>
      </c>
      <c r="E7069" s="403" t="s">
        <v>1552</v>
      </c>
      <c r="F7069" s="403">
        <v>0</v>
      </c>
      <c r="O7069" s="403" t="s">
        <v>345</v>
      </c>
      <c r="R7069" s="403">
        <v>4</v>
      </c>
      <c r="S7069" s="403">
        <v>1.5047999999999999</v>
      </c>
      <c r="T7069" s="403">
        <v>4.9089999999999998</v>
      </c>
      <c r="U7069" s="403">
        <v>16.605</v>
      </c>
      <c r="V7069" s="403">
        <v>23.574999999999999</v>
      </c>
      <c r="W7069" s="403">
        <v>-5.306</v>
      </c>
      <c r="X7069" s="404">
        <v>0.37807000000000002</v>
      </c>
      <c r="Y7069" s="403">
        <f>X7069+(S7069*((U7069-INDEX('[1]Center of Mass'!$B$8:$M$105,MATCH(A7069,'[1]Center of Mass'!$B$8:$B$105,0),9))^2+(V7069-INDEX('[1]Center of Mass'!$B$8:$M$105,MATCH(A7069,'[1]Center of Mass'!$B$8:$B$105,0),10))^2))</f>
        <v>267.27266341599994</v>
      </c>
    </row>
    <row r="7070" spans="1:25">
      <c r="A7070" s="403" t="s">
        <v>15</v>
      </c>
      <c r="B7070" s="403" t="s">
        <v>1625</v>
      </c>
      <c r="C7070" s="403" t="s">
        <v>927</v>
      </c>
      <c r="D7070" s="403" t="s">
        <v>344</v>
      </c>
      <c r="E7070" s="403" t="s">
        <v>1552</v>
      </c>
      <c r="F7070" s="403">
        <v>0</v>
      </c>
      <c r="O7070" s="403" t="s">
        <v>345</v>
      </c>
      <c r="R7070" s="403">
        <v>4</v>
      </c>
      <c r="S7070" s="403">
        <v>0.75839999999999996</v>
      </c>
      <c r="T7070" s="403">
        <v>3.7280000000000002</v>
      </c>
      <c r="U7070" s="403">
        <v>17.5</v>
      </c>
      <c r="V7070" s="403">
        <v>23.574999999999999</v>
      </c>
      <c r="W7070" s="403">
        <v>-5.306</v>
      </c>
      <c r="X7070" s="404">
        <v>0.12372</v>
      </c>
      <c r="Y7070" s="403">
        <f>X7070+(S7070*((U7070-INDEX('[1]Center of Mass'!$B$8:$M$105,MATCH(A7070,'[1]Center of Mass'!$B$8:$B$105,0),9))^2+(V7070-INDEX('[1]Center of Mass'!$B$8:$M$105,MATCH(A7070,'[1]Center of Mass'!$B$8:$B$105,0),10))^2))</f>
        <v>128.05181889599999</v>
      </c>
    </row>
    <row r="7071" spans="1:25">
      <c r="A7071" s="403" t="s">
        <v>15</v>
      </c>
      <c r="B7071" s="403" t="s">
        <v>1626</v>
      </c>
      <c r="C7071" s="403" t="s">
        <v>927</v>
      </c>
      <c r="D7071" s="403" t="s">
        <v>344</v>
      </c>
      <c r="E7071" s="403" t="s">
        <v>1552</v>
      </c>
      <c r="F7071" s="403">
        <v>0</v>
      </c>
      <c r="O7071" s="403" t="s">
        <v>345</v>
      </c>
      <c r="R7071" s="403">
        <v>4</v>
      </c>
      <c r="S7071" s="403">
        <v>1.7696000000000001</v>
      </c>
      <c r="T7071" s="403">
        <v>5.3280000000000003</v>
      </c>
      <c r="U7071" s="403">
        <v>18.5</v>
      </c>
      <c r="V7071" s="403">
        <v>23.574999999999999</v>
      </c>
      <c r="W7071" s="403">
        <v>-5.306</v>
      </c>
      <c r="X7071" s="404">
        <v>0.52463000000000004</v>
      </c>
      <c r="Y7071" s="403">
        <f>X7071+(S7071*((U7071-INDEX('[1]Center of Mass'!$B$8:$M$105,MATCH(A7071,'[1]Center of Mass'!$B$8:$B$105,0),9))^2+(V7071-INDEX('[1]Center of Mass'!$B$8:$M$105,MATCH(A7071,'[1]Center of Mass'!$B$8:$B$105,0),10))^2))</f>
        <v>285.21356902400004</v>
      </c>
    </row>
    <row r="7072" spans="1:25">
      <c r="A7072" s="403" t="s">
        <v>15</v>
      </c>
      <c r="B7072" s="403" t="s">
        <v>1627</v>
      </c>
      <c r="C7072" s="403" t="s">
        <v>927</v>
      </c>
      <c r="D7072" s="403" t="s">
        <v>344</v>
      </c>
      <c r="E7072" s="403" t="s">
        <v>1552</v>
      </c>
      <c r="F7072" s="403">
        <v>0</v>
      </c>
      <c r="O7072" s="403" t="s">
        <v>345</v>
      </c>
      <c r="R7072" s="403">
        <v>4</v>
      </c>
      <c r="S7072" s="403">
        <v>1.7717000000000001</v>
      </c>
      <c r="T7072" s="403">
        <v>5.4180000000000001</v>
      </c>
      <c r="U7072" s="403">
        <v>13.250999999999999</v>
      </c>
      <c r="V7072" s="403">
        <v>25</v>
      </c>
      <c r="W7072" s="403">
        <v>-5.4690000000000003</v>
      </c>
      <c r="X7072" s="404">
        <v>0.56042999999999998</v>
      </c>
      <c r="Y7072" s="403">
        <f>X7072+(S7072*((U7072-INDEX('[1]Center of Mass'!$B$8:$M$105,MATCH(A7072,'[1]Center of Mass'!$B$8:$B$105,0),9))^2+(V7072-INDEX('[1]Center of Mass'!$B$8:$M$105,MATCH(A7072,'[1]Center of Mass'!$B$8:$B$105,0),10))^2))</f>
        <v>462.9715380029001</v>
      </c>
    </row>
    <row r="7073" spans="1:25">
      <c r="A7073" s="403" t="s">
        <v>15</v>
      </c>
      <c r="B7073" s="403" t="s">
        <v>1628</v>
      </c>
      <c r="C7073" s="403" t="s">
        <v>927</v>
      </c>
      <c r="D7073" s="403" t="s">
        <v>344</v>
      </c>
      <c r="E7073" s="403" t="s">
        <v>1552</v>
      </c>
      <c r="F7073" s="403">
        <v>0</v>
      </c>
      <c r="O7073" s="403" t="s">
        <v>345</v>
      </c>
      <c r="R7073" s="403">
        <v>4</v>
      </c>
      <c r="S7073" s="403">
        <v>1.7695000000000001</v>
      </c>
      <c r="T7073" s="403">
        <v>5.415</v>
      </c>
      <c r="U7073" s="403">
        <v>14.355</v>
      </c>
      <c r="V7073" s="403">
        <v>25</v>
      </c>
      <c r="W7073" s="403">
        <v>-5.4560000000000004</v>
      </c>
      <c r="X7073" s="404">
        <v>0.55881000000000003</v>
      </c>
      <c r="Y7073" s="403">
        <f>X7073+(S7073*((U7073-INDEX('[1]Center of Mass'!$B$8:$M$105,MATCH(A7073,'[1]Center of Mass'!$B$8:$B$105,0),9))^2+(V7073-INDEX('[1]Center of Mass'!$B$8:$M$105,MATCH(A7073,'[1]Center of Mass'!$B$8:$B$105,0),10))^2))</f>
        <v>430.7524746775</v>
      </c>
    </row>
    <row r="7074" spans="1:25">
      <c r="A7074" s="403" t="s">
        <v>15</v>
      </c>
      <c r="B7074" s="403" t="s">
        <v>1629</v>
      </c>
      <c r="C7074" s="403" t="s">
        <v>927</v>
      </c>
      <c r="D7074" s="403" t="s">
        <v>344</v>
      </c>
      <c r="E7074" s="403" t="s">
        <v>1552</v>
      </c>
      <c r="F7074" s="403">
        <v>0</v>
      </c>
      <c r="O7074" s="403" t="s">
        <v>345</v>
      </c>
      <c r="R7074" s="403">
        <v>4</v>
      </c>
      <c r="S7074" s="403">
        <v>1.7678</v>
      </c>
      <c r="T7074" s="403">
        <v>5.4109999999999996</v>
      </c>
      <c r="U7074" s="403">
        <v>15.458</v>
      </c>
      <c r="V7074" s="403">
        <v>25</v>
      </c>
      <c r="W7074" s="403">
        <v>-5.4429999999999996</v>
      </c>
      <c r="X7074" s="404">
        <v>0.55752000000000002</v>
      </c>
      <c r="Y7074" s="403">
        <f>X7074+(S7074*((U7074-INDEX('[1]Center of Mass'!$B$8:$M$105,MATCH(A7074,'[1]Center of Mass'!$B$8:$B$105,0),9))^2+(V7074-INDEX('[1]Center of Mass'!$B$8:$M$105,MATCH(A7074,'[1]Center of Mass'!$B$8:$B$105,0),10))^2))</f>
        <v>403.05706892160003</v>
      </c>
    </row>
    <row r="7075" spans="1:25">
      <c r="A7075" s="403" t="s">
        <v>15</v>
      </c>
      <c r="B7075" s="403" t="s">
        <v>1630</v>
      </c>
      <c r="C7075" s="403" t="s">
        <v>927</v>
      </c>
      <c r="D7075" s="403" t="s">
        <v>344</v>
      </c>
      <c r="E7075" s="403" t="s">
        <v>1552</v>
      </c>
      <c r="F7075" s="403">
        <v>0</v>
      </c>
      <c r="O7075" s="403" t="s">
        <v>345</v>
      </c>
      <c r="R7075" s="403">
        <v>4</v>
      </c>
      <c r="S7075" s="403">
        <v>1.9063000000000001</v>
      </c>
      <c r="T7075" s="403">
        <v>5.5839999999999996</v>
      </c>
      <c r="U7075" s="403">
        <v>16.605</v>
      </c>
      <c r="V7075" s="403">
        <v>25</v>
      </c>
      <c r="W7075" s="403">
        <v>-5.43</v>
      </c>
      <c r="X7075" s="404">
        <v>0.63241000000000003</v>
      </c>
      <c r="Y7075" s="403">
        <f>X7075+(S7075*((U7075-INDEX('[1]Center of Mass'!$B$8:$M$105,MATCH(A7075,'[1]Center of Mass'!$B$8:$B$105,0),9))^2+(V7075-INDEX('[1]Center of Mass'!$B$8:$M$105,MATCH(A7075,'[1]Center of Mass'!$B$8:$B$105,0),10))^2))</f>
        <v>408.99417225350004</v>
      </c>
    </row>
    <row r="7076" spans="1:25">
      <c r="A7076" s="403" t="s">
        <v>15</v>
      </c>
      <c r="B7076" s="403" t="s">
        <v>1631</v>
      </c>
      <c r="C7076" s="403" t="s">
        <v>927</v>
      </c>
      <c r="D7076" s="403" t="s">
        <v>344</v>
      </c>
      <c r="E7076" s="403" t="s">
        <v>1552</v>
      </c>
      <c r="F7076" s="403">
        <v>0</v>
      </c>
      <c r="O7076" s="403" t="s">
        <v>345</v>
      </c>
      <c r="R7076" s="403">
        <v>4</v>
      </c>
      <c r="S7076" s="403">
        <v>0.96040000000000003</v>
      </c>
      <c r="T7076" s="403">
        <v>4.4009999999999998</v>
      </c>
      <c r="U7076" s="403">
        <v>17.5</v>
      </c>
      <c r="V7076" s="403">
        <v>25</v>
      </c>
      <c r="W7076" s="403">
        <v>-5.42</v>
      </c>
      <c r="X7076" s="404">
        <v>0.23380999999999999</v>
      </c>
      <c r="Y7076" s="403">
        <f>X7076+(S7076*((U7076-INDEX('[1]Center of Mass'!$B$8:$M$105,MATCH(A7076,'[1]Center of Mass'!$B$8:$B$105,0),9))^2+(V7076-INDEX('[1]Center of Mass'!$B$8:$M$105,MATCH(A7076,'[1]Center of Mass'!$B$8:$B$105,0),10))^2))</f>
        <v>197.63091093600005</v>
      </c>
    </row>
    <row r="7077" spans="1:25">
      <c r="A7077" s="403" t="s">
        <v>15</v>
      </c>
      <c r="B7077" s="403" t="s">
        <v>1632</v>
      </c>
      <c r="C7077" s="403" t="s">
        <v>927</v>
      </c>
      <c r="D7077" s="403" t="s">
        <v>344</v>
      </c>
      <c r="E7077" s="403" t="s">
        <v>1552</v>
      </c>
      <c r="F7077" s="403">
        <v>0</v>
      </c>
      <c r="O7077" s="403" t="s">
        <v>345</v>
      </c>
      <c r="R7077" s="403">
        <v>4</v>
      </c>
      <c r="S7077" s="403">
        <v>2.2403</v>
      </c>
      <c r="T7077" s="403">
        <v>6.0010000000000003</v>
      </c>
      <c r="U7077" s="403">
        <v>18.5</v>
      </c>
      <c r="V7077" s="403">
        <v>25</v>
      </c>
      <c r="W7077" s="403">
        <v>-5.4080000000000004</v>
      </c>
      <c r="X7077" s="404">
        <v>0.84392999999999996</v>
      </c>
      <c r="Y7077" s="403">
        <f>X7077+(S7077*((U7077-INDEX('[1]Center of Mass'!$B$8:$M$105,MATCH(A7077,'[1]Center of Mass'!$B$8:$B$105,0),9))^2+(V7077-INDEX('[1]Center of Mass'!$B$8:$M$105,MATCH(A7077,'[1]Center of Mass'!$B$8:$B$105,0),10))^2))</f>
        <v>443.82369130200004</v>
      </c>
    </row>
    <row r="7078" spans="1:25">
      <c r="A7078" s="403" t="s">
        <v>15</v>
      </c>
      <c r="B7078" s="403" t="s">
        <v>1633</v>
      </c>
      <c r="C7078" s="403" t="s">
        <v>927</v>
      </c>
      <c r="D7078" s="403" t="s">
        <v>344</v>
      </c>
      <c r="E7078" s="403" t="s">
        <v>1552</v>
      </c>
      <c r="F7078" s="403">
        <v>0</v>
      </c>
      <c r="O7078" s="403" t="s">
        <v>345</v>
      </c>
      <c r="R7078" s="403">
        <v>4</v>
      </c>
      <c r="S7078" s="403">
        <v>1.7726</v>
      </c>
      <c r="T7078" s="403">
        <v>5.42</v>
      </c>
      <c r="U7078" s="403">
        <v>13.250999999999999</v>
      </c>
      <c r="V7078" s="403">
        <v>26.6</v>
      </c>
      <c r="W7078" s="403">
        <v>-5.6059999999999999</v>
      </c>
      <c r="X7078" s="404">
        <v>0.56091999999999997</v>
      </c>
      <c r="Y7078" s="403">
        <f>X7078+(S7078*((U7078-INDEX('[1]Center of Mass'!$B$8:$M$105,MATCH(A7078,'[1]Center of Mass'!$B$8:$B$105,0),9))^2+(V7078-INDEX('[1]Center of Mass'!$B$8:$M$105,MATCH(A7078,'[1]Center of Mass'!$B$8:$B$105,0),10))^2))</f>
        <v>545.13791676620019</v>
      </c>
    </row>
    <row r="7079" spans="1:25">
      <c r="A7079" s="403" t="s">
        <v>15</v>
      </c>
      <c r="B7079" s="403" t="s">
        <v>1634</v>
      </c>
      <c r="C7079" s="403" t="s">
        <v>927</v>
      </c>
      <c r="D7079" s="403" t="s">
        <v>344</v>
      </c>
      <c r="E7079" s="403" t="s">
        <v>1552</v>
      </c>
      <c r="F7079" s="403">
        <v>0</v>
      </c>
      <c r="O7079" s="403" t="s">
        <v>345</v>
      </c>
      <c r="R7079" s="403">
        <v>4</v>
      </c>
      <c r="S7079" s="403">
        <v>1.7704</v>
      </c>
      <c r="T7079" s="403">
        <v>5.4160000000000004</v>
      </c>
      <c r="U7079" s="403">
        <v>14.355</v>
      </c>
      <c r="V7079" s="403">
        <v>26.6</v>
      </c>
      <c r="W7079" s="403">
        <v>-5.5679999999999996</v>
      </c>
      <c r="X7079" s="404">
        <v>0.55930000000000002</v>
      </c>
      <c r="Y7079" s="403">
        <f>X7079+(S7079*((U7079-INDEX('[1]Center of Mass'!$B$8:$M$105,MATCH(A7079,'[1]Center of Mass'!$B$8:$B$105,0),9))^2+(V7079-INDEX('[1]Center of Mass'!$B$8:$M$105,MATCH(A7079,'[1]Center of Mass'!$B$8:$B$105,0),10))^2))</f>
        <v>512.80107334800016</v>
      </c>
    </row>
    <row r="7080" spans="1:25">
      <c r="A7080" s="403" t="s">
        <v>15</v>
      </c>
      <c r="B7080" s="403" t="s">
        <v>1635</v>
      </c>
      <c r="C7080" s="403" t="s">
        <v>927</v>
      </c>
      <c r="D7080" s="403" t="s">
        <v>344</v>
      </c>
      <c r="E7080" s="403" t="s">
        <v>1552</v>
      </c>
      <c r="F7080" s="403">
        <v>0</v>
      </c>
      <c r="O7080" s="403" t="s">
        <v>345</v>
      </c>
      <c r="R7080" s="403">
        <v>4</v>
      </c>
      <c r="S7080" s="403">
        <v>1.7686999999999999</v>
      </c>
      <c r="T7080" s="403">
        <v>5.4130000000000003</v>
      </c>
      <c r="U7080" s="403">
        <v>15.458</v>
      </c>
      <c r="V7080" s="403">
        <v>26.6</v>
      </c>
      <c r="W7080" s="403">
        <v>-5.53</v>
      </c>
      <c r="X7080" s="404">
        <v>0.55801000000000001</v>
      </c>
      <c r="Y7080" s="403">
        <f>X7080+(S7080*((U7080-INDEX('[1]Center of Mass'!$B$8:$M$105,MATCH(A7080,'[1]Center of Mass'!$B$8:$B$105,0),9))^2+(V7080-INDEX('[1]Center of Mass'!$B$8:$M$105,MATCH(A7080,'[1]Center of Mass'!$B$8:$B$105,0),10))^2))</f>
        <v>485.01320336640009</v>
      </c>
    </row>
    <row r="7081" spans="1:25">
      <c r="A7081" s="403" t="s">
        <v>15</v>
      </c>
      <c r="B7081" s="403" t="s">
        <v>1636</v>
      </c>
      <c r="C7081" s="403" t="s">
        <v>927</v>
      </c>
      <c r="D7081" s="403" t="s">
        <v>344</v>
      </c>
      <c r="E7081" s="403" t="s">
        <v>1552</v>
      </c>
      <c r="F7081" s="403">
        <v>0</v>
      </c>
      <c r="O7081" s="403" t="s">
        <v>345</v>
      </c>
      <c r="R7081" s="403">
        <v>4</v>
      </c>
      <c r="S7081" s="403">
        <v>1.9073</v>
      </c>
      <c r="T7081" s="403">
        <v>5.585</v>
      </c>
      <c r="U7081" s="403">
        <v>16.605</v>
      </c>
      <c r="V7081" s="403">
        <v>26.6</v>
      </c>
      <c r="W7081" s="403">
        <v>-5.49</v>
      </c>
      <c r="X7081" s="404">
        <v>0.63299000000000005</v>
      </c>
      <c r="Y7081" s="403">
        <f>X7081+(S7081*((U7081-INDEX('[1]Center of Mass'!$B$8:$M$105,MATCH(A7081,'[1]Center of Mass'!$B$8:$B$105,0),9))^2+(V7081-INDEX('[1]Center of Mass'!$B$8:$M$105,MATCH(A7081,'[1]Center of Mass'!$B$8:$B$105,0),10))^2))</f>
        <v>497.36590103850011</v>
      </c>
    </row>
    <row r="7082" spans="1:25">
      <c r="A7082" s="403" t="s">
        <v>15</v>
      </c>
      <c r="B7082" s="403" t="s">
        <v>1637</v>
      </c>
      <c r="C7082" s="403" t="s">
        <v>927</v>
      </c>
      <c r="D7082" s="403" t="s">
        <v>344</v>
      </c>
      <c r="E7082" s="403" t="s">
        <v>1552</v>
      </c>
      <c r="F7082" s="403">
        <v>0</v>
      </c>
      <c r="O7082" s="403" t="s">
        <v>345</v>
      </c>
      <c r="R7082" s="403">
        <v>4</v>
      </c>
      <c r="S7082" s="403">
        <v>0.96089999999999998</v>
      </c>
      <c r="T7082" s="403">
        <v>4.4020000000000001</v>
      </c>
      <c r="U7082" s="403">
        <v>17.5</v>
      </c>
      <c r="V7082" s="403">
        <v>26.6</v>
      </c>
      <c r="W7082" s="403">
        <v>-5.4589999999999996</v>
      </c>
      <c r="X7082" s="404">
        <v>0.23397000000000001</v>
      </c>
      <c r="Y7082" s="403">
        <f>X7082+(S7082*((U7082-INDEX('[1]Center of Mass'!$B$8:$M$105,MATCH(A7082,'[1]Center of Mass'!$B$8:$B$105,0),9))^2+(V7082-INDEX('[1]Center of Mass'!$B$8:$M$105,MATCH(A7082,'[1]Center of Mass'!$B$8:$B$105,0),10))^2))</f>
        <v>242.14740582600007</v>
      </c>
    </row>
    <row r="7083" spans="1:25">
      <c r="A7083" s="403" t="s">
        <v>15</v>
      </c>
      <c r="B7083" s="403" t="s">
        <v>1638</v>
      </c>
      <c r="C7083" s="403" t="s">
        <v>927</v>
      </c>
      <c r="D7083" s="403" t="s">
        <v>344</v>
      </c>
      <c r="E7083" s="403" t="s">
        <v>1552</v>
      </c>
      <c r="F7083" s="403">
        <v>0</v>
      </c>
      <c r="O7083" s="403" t="s">
        <v>345</v>
      </c>
      <c r="R7083" s="403">
        <v>4</v>
      </c>
      <c r="S7083" s="403">
        <v>2.2414999999999998</v>
      </c>
      <c r="T7083" s="403">
        <v>6.0019999999999998</v>
      </c>
      <c r="U7083" s="403">
        <v>18.5</v>
      </c>
      <c r="V7083" s="403">
        <v>26.6</v>
      </c>
      <c r="W7083" s="403">
        <v>-5.4240000000000004</v>
      </c>
      <c r="X7083" s="404">
        <v>0.84477000000000002</v>
      </c>
      <c r="Y7083" s="403">
        <f>X7083+(S7083*((U7083-INDEX('[1]Center of Mass'!$B$8:$M$105,MATCH(A7083,'[1]Center of Mass'!$B$8:$B$105,0),9))^2+(V7083-INDEX('[1]Center of Mass'!$B$8:$M$105,MATCH(A7083,'[1]Center of Mass'!$B$8:$B$105,0),10))^2))</f>
        <v>547.66573331000018</v>
      </c>
    </row>
    <row r="7084" spans="1:25">
      <c r="A7084" s="403" t="s">
        <v>15</v>
      </c>
      <c r="B7084" s="403" t="s">
        <v>1639</v>
      </c>
      <c r="C7084" s="403" t="s">
        <v>927</v>
      </c>
      <c r="D7084" s="403" t="s">
        <v>344</v>
      </c>
      <c r="E7084" s="403" t="s">
        <v>1552</v>
      </c>
      <c r="F7084" s="403">
        <v>0</v>
      </c>
      <c r="O7084" s="403" t="s">
        <v>345</v>
      </c>
      <c r="R7084" s="403">
        <v>4</v>
      </c>
      <c r="S7084" s="403">
        <v>1.7745</v>
      </c>
      <c r="T7084" s="403">
        <v>5.4219999999999997</v>
      </c>
      <c r="U7084" s="403">
        <v>13.250999999999999</v>
      </c>
      <c r="V7084" s="403">
        <v>28.2</v>
      </c>
      <c r="W7084" s="403">
        <v>-5.7430000000000003</v>
      </c>
      <c r="X7084" s="404">
        <v>0.56189999999999996</v>
      </c>
      <c r="Y7084" s="403">
        <f>X7084+(S7084*((U7084-INDEX('[1]Center of Mass'!$B$8:$M$105,MATCH(A7084,'[1]Center of Mass'!$B$8:$B$105,0),9))^2+(V7084-INDEX('[1]Center of Mass'!$B$8:$M$105,MATCH(A7084,'[1]Center of Mass'!$B$8:$B$105,0),10))^2))</f>
        <v>636.82686310650013</v>
      </c>
    </row>
    <row r="7085" spans="1:25">
      <c r="A7085" s="403" t="s">
        <v>15</v>
      </c>
      <c r="B7085" s="403" t="s">
        <v>1640</v>
      </c>
      <c r="C7085" s="403" t="s">
        <v>927</v>
      </c>
      <c r="D7085" s="403" t="s">
        <v>344</v>
      </c>
      <c r="E7085" s="403" t="s">
        <v>1552</v>
      </c>
      <c r="F7085" s="403">
        <v>0</v>
      </c>
      <c r="O7085" s="403" t="s">
        <v>345</v>
      </c>
      <c r="R7085" s="403">
        <v>4</v>
      </c>
      <c r="S7085" s="403">
        <v>1.7723</v>
      </c>
      <c r="T7085" s="403">
        <v>5.4180000000000001</v>
      </c>
      <c r="U7085" s="403">
        <v>14.355</v>
      </c>
      <c r="V7085" s="403">
        <v>28.2</v>
      </c>
      <c r="W7085" s="403">
        <v>-5.68</v>
      </c>
      <c r="X7085" s="404">
        <v>0.56027000000000005</v>
      </c>
      <c r="Y7085" s="403">
        <f>X7085+(S7085*((U7085-INDEX('[1]Center of Mass'!$B$8:$M$105,MATCH(A7085,'[1]Center of Mass'!$B$8:$B$105,0),9))^2+(V7085-INDEX('[1]Center of Mass'!$B$8:$M$105,MATCH(A7085,'[1]Center of Mass'!$B$8:$B$105,0),10))^2))</f>
        <v>604.34308300349994</v>
      </c>
    </row>
    <row r="7086" spans="1:25">
      <c r="A7086" s="403" t="s">
        <v>15</v>
      </c>
      <c r="B7086" s="403" t="s">
        <v>1641</v>
      </c>
      <c r="C7086" s="403" t="s">
        <v>927</v>
      </c>
      <c r="D7086" s="403" t="s">
        <v>344</v>
      </c>
      <c r="E7086" s="403" t="s">
        <v>1552</v>
      </c>
      <c r="F7086" s="403">
        <v>0</v>
      </c>
      <c r="O7086" s="403" t="s">
        <v>345</v>
      </c>
      <c r="R7086" s="403">
        <v>4</v>
      </c>
      <c r="S7086" s="403">
        <v>1.7706</v>
      </c>
      <c r="T7086" s="403">
        <v>5.415</v>
      </c>
      <c r="U7086" s="403">
        <v>15.458</v>
      </c>
      <c r="V7086" s="403">
        <v>28.2</v>
      </c>
      <c r="W7086" s="403">
        <v>-5.6159999999999997</v>
      </c>
      <c r="X7086" s="404">
        <v>0.55898000000000003</v>
      </c>
      <c r="Y7086" s="403">
        <f>X7086+(S7086*((U7086-INDEX('[1]Center of Mass'!$B$8:$M$105,MATCH(A7086,'[1]Center of Mass'!$B$8:$B$105,0),9))^2+(V7086-INDEX('[1]Center of Mass'!$B$8:$M$105,MATCH(A7086,'[1]Center of Mass'!$B$8:$B$105,0),10))^2))</f>
        <v>576.43861272320009</v>
      </c>
    </row>
    <row r="7087" spans="1:25">
      <c r="A7087" s="403" t="s">
        <v>15</v>
      </c>
      <c r="B7087" s="403" t="s">
        <v>1642</v>
      </c>
      <c r="C7087" s="403" t="s">
        <v>927</v>
      </c>
      <c r="D7087" s="403" t="s">
        <v>344</v>
      </c>
      <c r="E7087" s="403" t="s">
        <v>1552</v>
      </c>
      <c r="F7087" s="403">
        <v>0</v>
      </c>
      <c r="O7087" s="403" t="s">
        <v>345</v>
      </c>
      <c r="R7087" s="403">
        <v>4</v>
      </c>
      <c r="S7087" s="403">
        <v>1.9093</v>
      </c>
      <c r="T7087" s="403">
        <v>5.5869999999999997</v>
      </c>
      <c r="U7087" s="403">
        <v>16.605</v>
      </c>
      <c r="V7087" s="403">
        <v>28.2</v>
      </c>
      <c r="W7087" s="403">
        <v>-5.55</v>
      </c>
      <c r="X7087" s="404">
        <v>0.63414000000000004</v>
      </c>
      <c r="Y7087" s="403">
        <f>X7087+(S7087*((U7087-INDEX('[1]Center of Mass'!$B$8:$M$105,MATCH(A7087,'[1]Center of Mass'!$B$8:$B$105,0),9))^2+(V7087-INDEX('[1]Center of Mass'!$B$8:$M$105,MATCH(A7087,'[1]Center of Mass'!$B$8:$B$105,0),10))^2))</f>
        <v>595.91291596849999</v>
      </c>
    </row>
    <row r="7088" spans="1:25">
      <c r="A7088" s="403" t="s">
        <v>15</v>
      </c>
      <c r="B7088" s="403" t="s">
        <v>1643</v>
      </c>
      <c r="C7088" s="403" t="s">
        <v>927</v>
      </c>
      <c r="D7088" s="403" t="s">
        <v>344</v>
      </c>
      <c r="E7088" s="403" t="s">
        <v>1552</v>
      </c>
      <c r="F7088" s="403">
        <v>0</v>
      </c>
      <c r="O7088" s="403" t="s">
        <v>345</v>
      </c>
      <c r="R7088" s="403">
        <v>4</v>
      </c>
      <c r="S7088" s="403">
        <v>0.96189999999999998</v>
      </c>
      <c r="T7088" s="403">
        <v>4.4029999999999996</v>
      </c>
      <c r="U7088" s="403">
        <v>17.5</v>
      </c>
      <c r="V7088" s="403">
        <v>28.2</v>
      </c>
      <c r="W7088" s="403">
        <v>-5.4980000000000002</v>
      </c>
      <c r="X7088" s="404">
        <v>0.23427999999999999</v>
      </c>
      <c r="Y7088" s="403">
        <f>X7088+(S7088*((U7088-INDEX('[1]Center of Mass'!$B$8:$M$105,MATCH(A7088,'[1]Center of Mass'!$B$8:$B$105,0),9))^2+(V7088-INDEX('[1]Center of Mass'!$B$8:$M$105,MATCH(A7088,'[1]Center of Mass'!$B$8:$B$105,0),10))^2))</f>
        <v>291.78418848600006</v>
      </c>
    </row>
    <row r="7089" spans="1:25">
      <c r="A7089" s="403" t="s">
        <v>15</v>
      </c>
      <c r="B7089" s="403" t="s">
        <v>1644</v>
      </c>
      <c r="C7089" s="403" t="s">
        <v>927</v>
      </c>
      <c r="D7089" s="403" t="s">
        <v>344</v>
      </c>
      <c r="E7089" s="403" t="s">
        <v>1552</v>
      </c>
      <c r="F7089" s="403">
        <v>0</v>
      </c>
      <c r="O7089" s="403" t="s">
        <v>345</v>
      </c>
      <c r="R7089" s="403">
        <v>4</v>
      </c>
      <c r="S7089" s="403">
        <v>2.2437999999999998</v>
      </c>
      <c r="T7089" s="403">
        <v>6.0049999999999999</v>
      </c>
      <c r="U7089" s="403">
        <v>18.5</v>
      </c>
      <c r="V7089" s="403">
        <v>28.2</v>
      </c>
      <c r="W7089" s="403">
        <v>-5.44</v>
      </c>
      <c r="X7089" s="404">
        <v>0.84645000000000004</v>
      </c>
      <c r="Y7089" s="403">
        <f>X7089+(S7089*((U7089-INDEX('[1]Center of Mass'!$B$8:$M$105,MATCH(A7089,'[1]Center of Mass'!$B$8:$B$105,0),9))^2+(V7089-INDEX('[1]Center of Mass'!$B$8:$M$105,MATCH(A7089,'[1]Center of Mass'!$B$8:$B$105,0),10))^2))</f>
        <v>663.42699257200002</v>
      </c>
    </row>
    <row r="7090" spans="1:25">
      <c r="A7090" s="403" t="s">
        <v>15</v>
      </c>
      <c r="B7090" s="403" t="s">
        <v>1645</v>
      </c>
      <c r="C7090" s="403" t="s">
        <v>927</v>
      </c>
      <c r="D7090" s="403" t="s">
        <v>344</v>
      </c>
      <c r="E7090" s="403" t="s">
        <v>1552</v>
      </c>
      <c r="F7090" s="403">
        <v>0</v>
      </c>
      <c r="O7090" s="403" t="s">
        <v>345</v>
      </c>
      <c r="R7090" s="403">
        <v>4</v>
      </c>
      <c r="S7090" s="403">
        <v>1.7773000000000001</v>
      </c>
      <c r="T7090" s="403">
        <v>5.4260000000000002</v>
      </c>
      <c r="U7090" s="403">
        <v>13.250999999999999</v>
      </c>
      <c r="V7090" s="403">
        <v>29.8</v>
      </c>
      <c r="W7090" s="403">
        <v>-5.88</v>
      </c>
      <c r="X7090" s="404">
        <v>0.56335999999999997</v>
      </c>
      <c r="Y7090" s="403">
        <f>X7090+(S7090*((U7090-INDEX('[1]Center of Mass'!$B$8:$M$105,MATCH(A7090,'[1]Center of Mass'!$B$8:$B$105,0),9))^2+(V7090-INDEX('[1]Center of Mass'!$B$8:$M$105,MATCH(A7090,'[1]Center of Mass'!$B$8:$B$105,0),10))^2))</f>
        <v>738.18007133010019</v>
      </c>
    </row>
    <row r="7091" spans="1:25">
      <c r="A7091" s="403" t="s">
        <v>15</v>
      </c>
      <c r="B7091" s="403" t="s">
        <v>1646</v>
      </c>
      <c r="C7091" s="403" t="s">
        <v>927</v>
      </c>
      <c r="D7091" s="403" t="s">
        <v>344</v>
      </c>
      <c r="E7091" s="403" t="s">
        <v>1552</v>
      </c>
      <c r="F7091" s="403">
        <v>0</v>
      </c>
      <c r="O7091" s="403" t="s">
        <v>345</v>
      </c>
      <c r="R7091" s="403">
        <v>4</v>
      </c>
      <c r="S7091" s="403">
        <v>1.7750999999999999</v>
      </c>
      <c r="T7091" s="403">
        <v>5.4219999999999997</v>
      </c>
      <c r="U7091" s="403">
        <v>14.355</v>
      </c>
      <c r="V7091" s="403">
        <v>29.8</v>
      </c>
      <c r="W7091" s="403">
        <v>-5.7910000000000004</v>
      </c>
      <c r="X7091" s="404">
        <v>0.56172999999999995</v>
      </c>
      <c r="Y7091" s="403">
        <f>X7091+(S7091*((U7091-INDEX('[1]Center of Mass'!$B$8:$M$105,MATCH(A7091,'[1]Center of Mass'!$B$8:$B$105,0),9))^2+(V7091-INDEX('[1]Center of Mass'!$B$8:$M$105,MATCH(A7091,'[1]Center of Mass'!$B$8:$B$105,0),10))^2))</f>
        <v>705.52200620950009</v>
      </c>
    </row>
    <row r="7092" spans="1:25">
      <c r="A7092" s="403" t="s">
        <v>15</v>
      </c>
      <c r="B7092" s="403" t="s">
        <v>1647</v>
      </c>
      <c r="C7092" s="403" t="s">
        <v>927</v>
      </c>
      <c r="D7092" s="403" t="s">
        <v>344</v>
      </c>
      <c r="E7092" s="403" t="s">
        <v>1552</v>
      </c>
      <c r="F7092" s="403">
        <v>0</v>
      </c>
      <c r="O7092" s="403" t="s">
        <v>345</v>
      </c>
      <c r="R7092" s="403">
        <v>4</v>
      </c>
      <c r="S7092" s="403">
        <v>1.7734000000000001</v>
      </c>
      <c r="T7092" s="403">
        <v>5.4180000000000001</v>
      </c>
      <c r="U7092" s="403">
        <v>15.458</v>
      </c>
      <c r="V7092" s="403">
        <v>29.8</v>
      </c>
      <c r="W7092" s="403">
        <v>-5.702</v>
      </c>
      <c r="X7092" s="404">
        <v>0.56044000000000005</v>
      </c>
      <c r="Y7092" s="403">
        <f>X7092+(S7092*((U7092-INDEX('[1]Center of Mass'!$B$8:$M$105,MATCH(A7092,'[1]Center of Mass'!$B$8:$B$105,0),9))^2+(V7092-INDEX('[1]Center of Mass'!$B$8:$M$105,MATCH(A7092,'[1]Center of Mass'!$B$8:$B$105,0),10))^2))</f>
        <v>677.47834276480023</v>
      </c>
    </row>
    <row r="7093" spans="1:25">
      <c r="A7093" s="403" t="s">
        <v>15</v>
      </c>
      <c r="B7093" s="403" t="s">
        <v>1648</v>
      </c>
      <c r="C7093" s="403" t="s">
        <v>927</v>
      </c>
      <c r="D7093" s="403" t="s">
        <v>344</v>
      </c>
      <c r="E7093" s="403" t="s">
        <v>1552</v>
      </c>
      <c r="F7093" s="403">
        <v>0</v>
      </c>
      <c r="O7093" s="403" t="s">
        <v>345</v>
      </c>
      <c r="R7093" s="403">
        <v>4</v>
      </c>
      <c r="S7093" s="403">
        <v>1.9123000000000001</v>
      </c>
      <c r="T7093" s="403">
        <v>5.5910000000000002</v>
      </c>
      <c r="U7093" s="403">
        <v>16.605</v>
      </c>
      <c r="V7093" s="403">
        <v>29.8</v>
      </c>
      <c r="W7093" s="403">
        <v>-5.61</v>
      </c>
      <c r="X7093" s="404">
        <v>0.63587000000000005</v>
      </c>
      <c r="Y7093" s="403">
        <f>X7093+(S7093*((U7093-INDEX('[1]Center of Mass'!$B$8:$M$105,MATCH(A7093,'[1]Center of Mass'!$B$8:$B$105,0),9))^2+(V7093-INDEX('[1]Center of Mass'!$B$8:$M$105,MATCH(A7093,'[1]Center of Mass'!$B$8:$B$105,0),10))^2))</f>
        <v>704.8199694435001</v>
      </c>
    </row>
    <row r="7094" spans="1:25">
      <c r="A7094" s="403" t="s">
        <v>15</v>
      </c>
      <c r="B7094" s="403" t="s">
        <v>1649</v>
      </c>
      <c r="C7094" s="403" t="s">
        <v>927</v>
      </c>
      <c r="D7094" s="403" t="s">
        <v>344</v>
      </c>
      <c r="E7094" s="403" t="s">
        <v>1552</v>
      </c>
      <c r="F7094" s="403">
        <v>0</v>
      </c>
      <c r="O7094" s="403" t="s">
        <v>345</v>
      </c>
      <c r="R7094" s="403">
        <v>4</v>
      </c>
      <c r="S7094" s="403">
        <v>0.96340000000000003</v>
      </c>
      <c r="T7094" s="403">
        <v>4.4050000000000002</v>
      </c>
      <c r="U7094" s="403">
        <v>17.5</v>
      </c>
      <c r="V7094" s="403">
        <v>29.8</v>
      </c>
      <c r="W7094" s="403">
        <v>-5.5369999999999999</v>
      </c>
      <c r="X7094" s="404">
        <v>0.23474</v>
      </c>
      <c r="Y7094" s="403">
        <f>X7094+(S7094*((U7094-INDEX('[1]Center of Mass'!$B$8:$M$105,MATCH(A7094,'[1]Center of Mass'!$B$8:$B$105,0),9))^2+(V7094-INDEX('[1]Center of Mass'!$B$8:$M$105,MATCH(A7094,'[1]Center of Mass'!$B$8:$B$105,0),10))^2))</f>
        <v>346.63363011600012</v>
      </c>
    </row>
    <row r="7095" spans="1:25">
      <c r="A7095" s="403" t="s">
        <v>15</v>
      </c>
      <c r="B7095" s="403" t="s">
        <v>1650</v>
      </c>
      <c r="C7095" s="403" t="s">
        <v>927</v>
      </c>
      <c r="D7095" s="403" t="s">
        <v>344</v>
      </c>
      <c r="E7095" s="403" t="s">
        <v>1552</v>
      </c>
      <c r="F7095" s="403">
        <v>0</v>
      </c>
      <c r="O7095" s="403" t="s">
        <v>345</v>
      </c>
      <c r="R7095" s="403">
        <v>4</v>
      </c>
      <c r="S7095" s="403">
        <v>2.2473999999999998</v>
      </c>
      <c r="T7095" s="403">
        <v>6.01</v>
      </c>
      <c r="U7095" s="403">
        <v>18.5</v>
      </c>
      <c r="V7095" s="403">
        <v>29.8</v>
      </c>
      <c r="W7095" s="403">
        <v>-5.4569999999999999</v>
      </c>
      <c r="X7095" s="404">
        <v>0.84897</v>
      </c>
      <c r="Y7095" s="403">
        <f>X7095+(S7095*((U7095-INDEX('[1]Center of Mass'!$B$8:$M$105,MATCH(A7095,'[1]Center of Mass'!$B$8:$B$105,0),9))^2+(V7095-INDEX('[1]Center of Mass'!$B$8:$M$105,MATCH(A7095,'[1]Center of Mass'!$B$8:$B$105,0),10))^2))</f>
        <v>791.38257267600011</v>
      </c>
    </row>
  </sheetData>
  <pageMargins left="0.7" right="0.7" top="0.75" bottom="0.75" header="0.3" footer="0.3"/>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T64"/>
  <sheetViews>
    <sheetView view="pageBreakPreview" topLeftCell="A7" zoomScale="82" zoomScaleNormal="115" workbookViewId="0">
      <selection activeCell="B14" sqref="B14:O64"/>
    </sheetView>
  </sheetViews>
  <sheetFormatPr defaultColWidth="9" defaultRowHeight="15"/>
  <cols>
    <col min="1" max="1" width="2.42578125" customWidth="1"/>
    <col min="2" max="2" width="7.5703125" style="248" customWidth="1"/>
    <col min="7" max="7" width="10.140625" customWidth="1"/>
  </cols>
  <sheetData>
    <row r="1" spans="2:20" s="254" customFormat="1" ht="21">
      <c r="B1" s="390" t="s">
        <v>932</v>
      </c>
    </row>
    <row r="2" spans="2:20" s="254" customFormat="1" ht="21">
      <c r="C2" s="391"/>
      <c r="D2" s="391"/>
      <c r="E2" s="391"/>
      <c r="T2"/>
    </row>
    <row r="3" spans="2:20" s="254" customFormat="1" ht="21">
      <c r="I3" s="468" t="s">
        <v>164</v>
      </c>
      <c r="J3" s="468"/>
      <c r="K3" s="469" t="str">
        <f>'STOREY SHEARS'!C1</f>
        <v>BAHRU SARBET MODEL 1-3 q=1</v>
      </c>
      <c r="L3" s="469"/>
      <c r="M3" s="469"/>
      <c r="N3" s="469"/>
      <c r="O3" s="469"/>
      <c r="T3"/>
    </row>
    <row r="4" spans="2:20" s="254" customFormat="1" ht="21">
      <c r="I4" s="468" t="s">
        <v>165</v>
      </c>
      <c r="J4" s="468"/>
      <c r="K4" s="469" t="str">
        <f>'STOREY SHEARS'!C2</f>
        <v>ATO BAHRU</v>
      </c>
      <c r="L4" s="469"/>
      <c r="M4" s="469"/>
      <c r="N4" s="469"/>
      <c r="O4" s="469"/>
      <c r="T4"/>
    </row>
    <row r="5" spans="2:20" s="254" customFormat="1" ht="21">
      <c r="I5" s="468" t="s">
        <v>167</v>
      </c>
      <c r="J5" s="468"/>
      <c r="K5" s="469" t="str">
        <f>'STOREY SHEARS'!C4</f>
        <v>Sofonias Bezabeh</v>
      </c>
      <c r="L5" s="469"/>
      <c r="M5" s="469"/>
      <c r="N5" s="469"/>
      <c r="O5" s="469"/>
      <c r="Q5"/>
      <c r="R5"/>
      <c r="S5"/>
      <c r="T5"/>
    </row>
    <row r="7" spans="2:20" ht="15.75">
      <c r="B7" s="392" t="s">
        <v>933</v>
      </c>
      <c r="C7" s="393"/>
      <c r="D7" s="393"/>
      <c r="E7" s="393"/>
      <c r="F7" s="3"/>
      <c r="G7" s="3"/>
      <c r="H7" s="3"/>
      <c r="I7" s="400">
        <f>MAX(F9:F10)</f>
        <v>2.8078029999999998</v>
      </c>
      <c r="J7" s="162" t="s">
        <v>934</v>
      </c>
      <c r="K7" s="3"/>
      <c r="L7" s="3"/>
    </row>
    <row r="8" spans="2:20" ht="15.75">
      <c r="B8" s="392"/>
      <c r="C8" s="393"/>
      <c r="D8" s="393"/>
      <c r="E8" s="393"/>
      <c r="F8" s="3"/>
      <c r="G8" s="3"/>
      <c r="H8" s="3"/>
      <c r="I8" s="339"/>
      <c r="J8" s="401"/>
      <c r="K8" s="3"/>
      <c r="L8" s="3"/>
    </row>
    <row r="9" spans="2:20" ht="15.75">
      <c r="B9" s="392"/>
      <c r="C9" s="393"/>
      <c r="D9" s="393"/>
      <c r="E9" s="336" t="s">
        <v>935</v>
      </c>
      <c r="F9" s="394">
        <f>+INDEX(B15:O44,MATCH(J9,D15:D44,0),2)</f>
        <v>2.568473</v>
      </c>
      <c r="G9" s="467" t="s">
        <v>936</v>
      </c>
      <c r="H9" s="467"/>
      <c r="I9" s="467"/>
      <c r="J9" s="3">
        <f>+MAX(D15:D44)</f>
        <v>49.867400000000004</v>
      </c>
      <c r="K9" s="3" t="s">
        <v>937</v>
      </c>
      <c r="L9" s="3"/>
    </row>
    <row r="10" spans="2:20" ht="15.75">
      <c r="B10" s="392"/>
      <c r="C10" s="393"/>
      <c r="D10" s="393"/>
      <c r="E10" s="336" t="s">
        <v>938</v>
      </c>
      <c r="F10" s="394">
        <f>+INDEX(B15:O44,MATCH(J10,E15:E44,0),2)</f>
        <v>2.8078029999999998</v>
      </c>
      <c r="G10" s="467" t="s">
        <v>936</v>
      </c>
      <c r="H10" s="467"/>
      <c r="I10" s="467"/>
      <c r="J10" s="3">
        <f>+MAX(E15:E44)</f>
        <v>55.817100000000003</v>
      </c>
      <c r="K10" s="3" t="s">
        <v>937</v>
      </c>
      <c r="L10" s="3"/>
    </row>
    <row r="11" spans="2:20">
      <c r="B11" s="395"/>
      <c r="C11" s="396"/>
    </row>
    <row r="12" spans="2:20" ht="21">
      <c r="B12" s="361" t="s">
        <v>939</v>
      </c>
    </row>
    <row r="13" spans="2:20" ht="21">
      <c r="B13" s="397"/>
    </row>
    <row r="14" spans="2:20">
      <c r="B14" s="398" t="s">
        <v>940</v>
      </c>
      <c r="C14" s="240" t="s">
        <v>941</v>
      </c>
      <c r="D14" s="399" t="s">
        <v>207</v>
      </c>
      <c r="E14" s="399" t="s">
        <v>208</v>
      </c>
      <c r="F14" s="399" t="s">
        <v>209</v>
      </c>
      <c r="G14" s="240" t="s">
        <v>942</v>
      </c>
      <c r="H14" s="240" t="s">
        <v>943</v>
      </c>
      <c r="I14" s="240" t="s">
        <v>944</v>
      </c>
      <c r="J14" s="402" t="s">
        <v>210</v>
      </c>
      <c r="K14" s="402" t="s">
        <v>211</v>
      </c>
      <c r="L14" s="402" t="s">
        <v>212</v>
      </c>
      <c r="M14" s="240" t="s">
        <v>945</v>
      </c>
      <c r="N14" s="240" t="s">
        <v>946</v>
      </c>
      <c r="O14" s="240" t="s">
        <v>947</v>
      </c>
    </row>
    <row r="15" spans="2:20">
      <c r="B15" s="398">
        <v>1</v>
      </c>
      <c r="C15" s="240">
        <v>2.8078029999999998</v>
      </c>
      <c r="D15" s="240">
        <v>0.54490000000000005</v>
      </c>
      <c r="E15" s="240">
        <v>55.817100000000003</v>
      </c>
      <c r="F15" s="240">
        <v>0</v>
      </c>
      <c r="G15" s="240">
        <v>0.54490000000000005</v>
      </c>
      <c r="H15" s="240">
        <v>55.817100000000003</v>
      </c>
      <c r="I15" s="240">
        <v>0</v>
      </c>
      <c r="J15" s="240">
        <v>89.5792</v>
      </c>
      <c r="K15" s="240">
        <v>0.75009999999999999</v>
      </c>
      <c r="L15" s="240">
        <v>3.2477</v>
      </c>
      <c r="M15" s="240">
        <v>89.5792</v>
      </c>
      <c r="N15" s="240">
        <v>0.75009999999999999</v>
      </c>
      <c r="O15" s="240">
        <v>3.2477</v>
      </c>
    </row>
    <row r="16" spans="2:20">
      <c r="B16" s="398">
        <v>2</v>
      </c>
      <c r="C16" s="240">
        <v>2.568473</v>
      </c>
      <c r="D16" s="240">
        <v>49.867400000000004</v>
      </c>
      <c r="E16" s="240">
        <v>2.0085999999999999</v>
      </c>
      <c r="F16" s="240">
        <v>0</v>
      </c>
      <c r="G16" s="240">
        <v>50.412399999999998</v>
      </c>
      <c r="H16" s="240">
        <v>57.825699999999998</v>
      </c>
      <c r="I16" s="240">
        <v>0</v>
      </c>
      <c r="J16" s="240">
        <v>3.1766000000000001</v>
      </c>
      <c r="K16" s="240">
        <v>68.491799999999998</v>
      </c>
      <c r="L16" s="240">
        <v>6.4833999999999996</v>
      </c>
      <c r="M16" s="240">
        <v>92.755799999999994</v>
      </c>
      <c r="N16" s="240">
        <v>69.241900000000001</v>
      </c>
      <c r="O16" s="240">
        <v>9.7311999999999994</v>
      </c>
    </row>
    <row r="17" spans="2:15">
      <c r="B17" s="398">
        <v>3</v>
      </c>
      <c r="C17" s="240">
        <v>2.327159</v>
      </c>
      <c r="D17" s="240">
        <v>8.1844999999999999</v>
      </c>
      <c r="E17" s="240">
        <v>2.4266999999999999</v>
      </c>
      <c r="F17" s="240">
        <v>0</v>
      </c>
      <c r="G17" s="240">
        <v>58.596800000000002</v>
      </c>
      <c r="H17" s="240">
        <v>60.252400000000002</v>
      </c>
      <c r="I17" s="240">
        <v>0</v>
      </c>
      <c r="J17" s="240">
        <v>3.8450000000000002</v>
      </c>
      <c r="K17" s="240">
        <v>10.994199999999999</v>
      </c>
      <c r="L17" s="240">
        <v>46.680199999999999</v>
      </c>
      <c r="M17" s="240">
        <v>96.600800000000007</v>
      </c>
      <c r="N17" s="240">
        <v>80.236000000000004</v>
      </c>
      <c r="O17" s="240">
        <v>56.411299999999997</v>
      </c>
    </row>
    <row r="18" spans="2:15">
      <c r="B18" s="398">
        <v>4</v>
      </c>
      <c r="C18" s="240">
        <v>0.92190899999999998</v>
      </c>
      <c r="D18" s="240">
        <v>1.83E-2</v>
      </c>
      <c r="E18" s="240">
        <v>8.7914999999999992</v>
      </c>
      <c r="F18" s="240">
        <v>0</v>
      </c>
      <c r="G18" s="240">
        <v>58.615099999999998</v>
      </c>
      <c r="H18" s="240">
        <v>69.043800000000005</v>
      </c>
      <c r="I18" s="240">
        <v>0</v>
      </c>
      <c r="J18" s="240">
        <v>0.47439999999999999</v>
      </c>
      <c r="K18" s="240">
        <v>2.8E-3</v>
      </c>
      <c r="L18" s="240">
        <v>0.2999</v>
      </c>
      <c r="M18" s="240">
        <v>97.075100000000006</v>
      </c>
      <c r="N18" s="240">
        <v>80.238799999999998</v>
      </c>
      <c r="O18" s="240">
        <v>56.711199999999998</v>
      </c>
    </row>
    <row r="19" spans="2:15">
      <c r="B19" s="398">
        <v>5</v>
      </c>
      <c r="C19" s="240">
        <v>0.78626399999999996</v>
      </c>
      <c r="D19" s="240">
        <v>8.7658000000000005</v>
      </c>
      <c r="E19" s="240">
        <v>0.10390000000000001</v>
      </c>
      <c r="F19" s="240">
        <v>0</v>
      </c>
      <c r="G19" s="240">
        <v>67.380899999999997</v>
      </c>
      <c r="H19" s="240">
        <v>69.1477</v>
      </c>
      <c r="I19" s="240">
        <v>0</v>
      </c>
      <c r="J19" s="240">
        <v>6.4999999999999997E-3</v>
      </c>
      <c r="K19" s="240">
        <v>3.2884000000000002</v>
      </c>
      <c r="L19" s="240">
        <v>1.63</v>
      </c>
      <c r="M19" s="240">
        <v>97.081699999999998</v>
      </c>
      <c r="N19" s="240">
        <v>83.527199999999993</v>
      </c>
      <c r="O19" s="240">
        <v>58.341099999999997</v>
      </c>
    </row>
    <row r="20" spans="2:15">
      <c r="B20" s="398">
        <v>6</v>
      </c>
      <c r="C20" s="240">
        <v>0.72516999999999998</v>
      </c>
      <c r="D20" s="240">
        <v>1.7785</v>
      </c>
      <c r="E20" s="240">
        <v>0.1172</v>
      </c>
      <c r="F20" s="240">
        <v>0</v>
      </c>
      <c r="G20" s="240">
        <v>69.159400000000005</v>
      </c>
      <c r="H20" s="240">
        <v>69.264899999999997</v>
      </c>
      <c r="I20" s="240">
        <v>0</v>
      </c>
      <c r="J20" s="240">
        <v>2.3999999999999998E-3</v>
      </c>
      <c r="K20" s="240">
        <v>0.86570000000000003</v>
      </c>
      <c r="L20" s="240">
        <v>8.1384000000000007</v>
      </c>
      <c r="M20" s="240">
        <v>97.084100000000007</v>
      </c>
      <c r="N20" s="240">
        <v>84.392899999999997</v>
      </c>
      <c r="O20" s="240">
        <v>66.479500000000002</v>
      </c>
    </row>
    <row r="21" spans="2:15">
      <c r="B21" s="398">
        <v>7</v>
      </c>
      <c r="C21" s="240">
        <v>0.52200100000000005</v>
      </c>
      <c r="D21" s="240">
        <v>3.5000000000000001E-3</v>
      </c>
      <c r="E21" s="240">
        <v>3.4752000000000001</v>
      </c>
      <c r="F21" s="240">
        <v>0</v>
      </c>
      <c r="G21" s="240">
        <v>69.162899999999993</v>
      </c>
      <c r="H21" s="240">
        <v>72.740099999999998</v>
      </c>
      <c r="I21" s="240">
        <v>0</v>
      </c>
      <c r="J21" s="240">
        <v>0.92949999999999999</v>
      </c>
      <c r="K21" s="240">
        <v>1E-4</v>
      </c>
      <c r="L21" s="240">
        <v>6.9400000000000003E-2</v>
      </c>
      <c r="M21" s="240">
        <v>98.013599999999997</v>
      </c>
      <c r="N21" s="240">
        <v>84.393000000000001</v>
      </c>
      <c r="O21" s="240">
        <v>66.549000000000007</v>
      </c>
    </row>
    <row r="22" spans="2:15">
      <c r="B22" s="398">
        <v>8</v>
      </c>
      <c r="C22" s="240">
        <v>0.401889</v>
      </c>
      <c r="D22" s="240">
        <v>5.0609999999999999</v>
      </c>
      <c r="E22" s="240">
        <v>8.6E-3</v>
      </c>
      <c r="F22" s="240">
        <v>0</v>
      </c>
      <c r="G22" s="240">
        <v>74.2239</v>
      </c>
      <c r="H22" s="240">
        <v>72.748699999999999</v>
      </c>
      <c r="I22" s="240">
        <v>0</v>
      </c>
      <c r="J22" s="240">
        <v>1E-3</v>
      </c>
      <c r="K22" s="240">
        <v>0.56540000000000001</v>
      </c>
      <c r="L22" s="240">
        <v>8.9700000000000002E-2</v>
      </c>
      <c r="M22" s="240">
        <v>98.014600000000002</v>
      </c>
      <c r="N22" s="240">
        <v>84.958399999999997</v>
      </c>
      <c r="O22" s="240">
        <v>66.6387</v>
      </c>
    </row>
    <row r="23" spans="2:15">
      <c r="B23" s="398">
        <v>9</v>
      </c>
      <c r="C23" s="240">
        <v>0.37982700000000003</v>
      </c>
      <c r="D23" s="240">
        <v>3.2800000000000003E-2</v>
      </c>
      <c r="E23" s="240">
        <v>1.6899999999999998E-2</v>
      </c>
      <c r="F23" s="240">
        <v>0</v>
      </c>
      <c r="G23" s="240">
        <v>74.256699999999995</v>
      </c>
      <c r="H23" s="240">
        <v>72.765500000000003</v>
      </c>
      <c r="I23" s="240">
        <v>0</v>
      </c>
      <c r="J23" s="240">
        <v>6.7000000000000002E-3</v>
      </c>
      <c r="K23" s="240">
        <v>5.5999999999999999E-3</v>
      </c>
      <c r="L23" s="240">
        <v>4.8036000000000003</v>
      </c>
      <c r="M23" s="240">
        <v>98.0214</v>
      </c>
      <c r="N23" s="240">
        <v>84.963999999999999</v>
      </c>
      <c r="O23" s="240">
        <v>71.442300000000003</v>
      </c>
    </row>
    <row r="24" spans="2:15">
      <c r="B24" s="398">
        <v>10</v>
      </c>
      <c r="C24" s="240">
        <v>0.35744300000000001</v>
      </c>
      <c r="D24" s="240">
        <v>5.1999999999999998E-3</v>
      </c>
      <c r="E24" s="240">
        <v>2.1657999999999999</v>
      </c>
      <c r="F24" s="240">
        <v>0</v>
      </c>
      <c r="G24" s="240">
        <v>74.261899999999997</v>
      </c>
      <c r="H24" s="240">
        <v>74.931399999999996</v>
      </c>
      <c r="I24" s="240">
        <v>0</v>
      </c>
      <c r="J24" s="240">
        <v>0.1784</v>
      </c>
      <c r="K24" s="240">
        <v>2.9999999999999997E-4</v>
      </c>
      <c r="L24" s="240">
        <v>3.1300000000000001E-2</v>
      </c>
      <c r="M24" s="240">
        <v>98.199799999999996</v>
      </c>
      <c r="N24" s="240">
        <v>84.964299999999994</v>
      </c>
      <c r="O24" s="240">
        <v>71.473600000000005</v>
      </c>
    </row>
    <row r="25" spans="2:15">
      <c r="B25" s="398">
        <v>11</v>
      </c>
      <c r="C25" s="240">
        <v>0.26752799999999999</v>
      </c>
      <c r="D25" s="240">
        <v>1.2699999999999999E-2</v>
      </c>
      <c r="E25" s="240">
        <v>1.498</v>
      </c>
      <c r="F25" s="240">
        <v>0</v>
      </c>
      <c r="G25" s="240">
        <v>74.274600000000007</v>
      </c>
      <c r="H25" s="240">
        <v>76.429299999999998</v>
      </c>
      <c r="I25" s="240">
        <v>0</v>
      </c>
      <c r="J25" s="240">
        <v>0.2417</v>
      </c>
      <c r="K25" s="240">
        <v>6.4000000000000003E-3</v>
      </c>
      <c r="L25" s="240">
        <v>6.2700000000000006E-2</v>
      </c>
      <c r="M25" s="240">
        <v>98.441500000000005</v>
      </c>
      <c r="N25" s="240">
        <v>84.970699999999994</v>
      </c>
      <c r="O25" s="240">
        <v>71.536299999999997</v>
      </c>
    </row>
    <row r="26" spans="2:15">
      <c r="B26" s="398">
        <v>12</v>
      </c>
      <c r="C26" s="240">
        <v>0.25239699999999998</v>
      </c>
      <c r="D26" s="240">
        <v>4.0176999999999996</v>
      </c>
      <c r="E26" s="240">
        <v>3.5999999999999999E-3</v>
      </c>
      <c r="F26" s="240">
        <v>0</v>
      </c>
      <c r="G26" s="240">
        <v>78.292299999999997</v>
      </c>
      <c r="H26" s="240">
        <v>76.432900000000004</v>
      </c>
      <c r="I26" s="240">
        <v>0</v>
      </c>
      <c r="J26" s="240">
        <v>6.9999999999999999E-4</v>
      </c>
      <c r="K26" s="240">
        <v>1.5168999999999999</v>
      </c>
      <c r="L26" s="240">
        <v>0.2923</v>
      </c>
      <c r="M26" s="240">
        <v>98.4422</v>
      </c>
      <c r="N26" s="240">
        <v>86.4876</v>
      </c>
      <c r="O26" s="240">
        <v>71.828599999999994</v>
      </c>
    </row>
    <row r="27" spans="2:15">
      <c r="B27" s="398">
        <v>13</v>
      </c>
      <c r="C27" s="240">
        <v>0.23389399999999999</v>
      </c>
      <c r="D27" s="240">
        <v>0.54469999999999996</v>
      </c>
      <c r="E27" s="240">
        <v>1E-4</v>
      </c>
      <c r="F27" s="240">
        <v>0</v>
      </c>
      <c r="G27" s="240">
        <v>78.837000000000003</v>
      </c>
      <c r="H27" s="240">
        <v>76.433000000000007</v>
      </c>
      <c r="I27" s="240">
        <v>0</v>
      </c>
      <c r="J27" s="240">
        <v>1E-4</v>
      </c>
      <c r="K27" s="240">
        <v>0.17510000000000001</v>
      </c>
      <c r="L27" s="240">
        <v>4.3422000000000001</v>
      </c>
      <c r="M27" s="240">
        <v>98.442300000000003</v>
      </c>
      <c r="N27" s="240">
        <v>86.662800000000004</v>
      </c>
      <c r="O27" s="240">
        <v>76.1708</v>
      </c>
    </row>
    <row r="28" spans="2:15">
      <c r="B28" s="398">
        <v>14</v>
      </c>
      <c r="C28" s="240">
        <v>0.217945</v>
      </c>
      <c r="D28" s="240">
        <v>8.9999999999999998E-4</v>
      </c>
      <c r="E28" s="240">
        <v>1.3279000000000001</v>
      </c>
      <c r="F28" s="240">
        <v>0</v>
      </c>
      <c r="G28" s="240">
        <v>78.837900000000005</v>
      </c>
      <c r="H28" s="240">
        <v>77.760900000000007</v>
      </c>
      <c r="I28" s="240">
        <v>0</v>
      </c>
      <c r="J28" s="240">
        <v>0.1348</v>
      </c>
      <c r="K28" s="240">
        <v>6.9999999999999999E-4</v>
      </c>
      <c r="L28" s="240">
        <v>5.9400000000000001E-2</v>
      </c>
      <c r="M28" s="240">
        <v>98.577100000000002</v>
      </c>
      <c r="N28" s="240">
        <v>86.663399999999996</v>
      </c>
      <c r="O28" s="240">
        <v>76.230199999999996</v>
      </c>
    </row>
    <row r="29" spans="2:15">
      <c r="B29" s="398">
        <v>15</v>
      </c>
      <c r="C29" s="240">
        <v>0.183693</v>
      </c>
      <c r="D29" s="240">
        <v>3.8999999999999998E-3</v>
      </c>
      <c r="E29" s="240">
        <v>1.5965</v>
      </c>
      <c r="F29" s="240">
        <v>0</v>
      </c>
      <c r="G29" s="240">
        <v>78.841899999999995</v>
      </c>
      <c r="H29" s="240">
        <v>79.357399999999998</v>
      </c>
      <c r="I29" s="240">
        <v>0</v>
      </c>
      <c r="J29" s="240">
        <v>0.15509999999999999</v>
      </c>
      <c r="K29" s="240">
        <v>2.5999999999999999E-3</v>
      </c>
      <c r="L29" s="240">
        <v>0.19470000000000001</v>
      </c>
      <c r="M29" s="240">
        <v>98.732200000000006</v>
      </c>
      <c r="N29" s="240">
        <v>86.6661</v>
      </c>
      <c r="O29" s="240">
        <v>76.424899999999994</v>
      </c>
    </row>
    <row r="30" spans="2:15">
      <c r="B30" s="398">
        <v>16</v>
      </c>
      <c r="C30" s="240">
        <v>0.17733499999999999</v>
      </c>
      <c r="D30" s="240">
        <v>5.0286999999999997</v>
      </c>
      <c r="E30" s="240">
        <v>6.8999999999999999E-3</v>
      </c>
      <c r="F30" s="240">
        <v>0</v>
      </c>
      <c r="G30" s="240">
        <v>83.870599999999996</v>
      </c>
      <c r="H30" s="240">
        <v>79.3643</v>
      </c>
      <c r="I30" s="240">
        <v>0</v>
      </c>
      <c r="J30" s="240">
        <v>1E-4</v>
      </c>
      <c r="K30" s="240">
        <v>2.0897999999999999</v>
      </c>
      <c r="L30" s="240">
        <v>0.88119999999999998</v>
      </c>
      <c r="M30" s="240">
        <v>98.732299999999995</v>
      </c>
      <c r="N30" s="240">
        <v>88.755899999999997</v>
      </c>
      <c r="O30" s="240">
        <v>77.306100000000001</v>
      </c>
    </row>
    <row r="31" spans="2:15">
      <c r="B31" s="398">
        <v>17</v>
      </c>
      <c r="C31" s="240">
        <v>0.16672400000000001</v>
      </c>
      <c r="D31" s="240">
        <v>0.65559999999999996</v>
      </c>
      <c r="E31" s="240">
        <v>1E-4</v>
      </c>
      <c r="F31" s="240">
        <v>0</v>
      </c>
      <c r="G31" s="240">
        <v>84.526200000000003</v>
      </c>
      <c r="H31" s="240">
        <v>79.364400000000003</v>
      </c>
      <c r="I31" s="240">
        <v>0</v>
      </c>
      <c r="J31" s="240">
        <v>1E-3</v>
      </c>
      <c r="K31" s="240">
        <v>0.27189999999999998</v>
      </c>
      <c r="L31" s="240">
        <v>3.3371</v>
      </c>
      <c r="M31" s="240">
        <v>98.7333</v>
      </c>
      <c r="N31" s="240">
        <v>89.027799999999999</v>
      </c>
      <c r="O31" s="240">
        <v>80.643199999999993</v>
      </c>
    </row>
    <row r="32" spans="2:15">
      <c r="B32" s="398">
        <v>18</v>
      </c>
      <c r="C32" s="240">
        <v>0.15543799999999999</v>
      </c>
      <c r="D32" s="240">
        <v>0.45140000000000002</v>
      </c>
      <c r="E32" s="240">
        <v>1.7361</v>
      </c>
      <c r="F32" s="240">
        <v>0</v>
      </c>
      <c r="G32" s="240">
        <v>84.977599999999995</v>
      </c>
      <c r="H32" s="240">
        <v>81.100499999999997</v>
      </c>
      <c r="I32" s="240">
        <v>0</v>
      </c>
      <c r="J32" s="240">
        <v>0.13830000000000001</v>
      </c>
      <c r="K32" s="240">
        <v>0.1888</v>
      </c>
      <c r="L32" s="240">
        <v>4.2893999999999997</v>
      </c>
      <c r="M32" s="240">
        <v>98.871700000000004</v>
      </c>
      <c r="N32" s="240">
        <v>89.216499999999996</v>
      </c>
      <c r="O32" s="240">
        <v>84.932599999999994</v>
      </c>
    </row>
    <row r="33" spans="2:15">
      <c r="B33" s="398">
        <v>19</v>
      </c>
      <c r="C33" s="240">
        <v>0.14826400000000001</v>
      </c>
      <c r="D33" s="240">
        <v>0.51800000000000002</v>
      </c>
      <c r="E33" s="240">
        <v>0.62529999999999997</v>
      </c>
      <c r="F33" s="240">
        <v>0</v>
      </c>
      <c r="G33" s="240">
        <v>85.495599999999996</v>
      </c>
      <c r="H33" s="240">
        <v>81.725800000000007</v>
      </c>
      <c r="I33" s="240">
        <v>0</v>
      </c>
      <c r="J33" s="240">
        <v>6.4199999999999993E-2</v>
      </c>
      <c r="K33" s="240">
        <v>0.25690000000000002</v>
      </c>
      <c r="L33" s="240">
        <v>1.9613</v>
      </c>
      <c r="M33" s="240">
        <v>98.935900000000004</v>
      </c>
      <c r="N33" s="240">
        <v>89.473399999999998</v>
      </c>
      <c r="O33" s="240">
        <v>86.893900000000002</v>
      </c>
    </row>
    <row r="34" spans="2:15">
      <c r="B34" s="398">
        <v>20</v>
      </c>
      <c r="C34" s="240">
        <v>0.13932900000000001</v>
      </c>
      <c r="D34" s="240">
        <v>6.7975000000000003</v>
      </c>
      <c r="E34" s="240">
        <v>0.59160000000000001</v>
      </c>
      <c r="F34" s="240">
        <v>0</v>
      </c>
      <c r="G34" s="240">
        <v>92.293099999999995</v>
      </c>
      <c r="H34" s="240">
        <v>82.317400000000006</v>
      </c>
      <c r="I34" s="240">
        <v>0</v>
      </c>
      <c r="J34" s="240">
        <v>3.2500000000000001E-2</v>
      </c>
      <c r="K34" s="240">
        <v>3.9367000000000001</v>
      </c>
      <c r="L34" s="240">
        <v>2.7061999999999999</v>
      </c>
      <c r="M34" s="240">
        <v>98.968400000000003</v>
      </c>
      <c r="N34" s="240">
        <v>93.4101</v>
      </c>
      <c r="O34" s="240">
        <v>89.600099999999998</v>
      </c>
    </row>
    <row r="35" spans="2:15">
      <c r="B35" s="398">
        <v>21</v>
      </c>
      <c r="C35" s="240">
        <v>0.13111900000000001</v>
      </c>
      <c r="D35" s="240">
        <v>1.3887</v>
      </c>
      <c r="E35" s="240">
        <v>3.5402999999999998</v>
      </c>
      <c r="F35" s="240">
        <v>0</v>
      </c>
      <c r="G35" s="240">
        <v>93.681899999999999</v>
      </c>
      <c r="H35" s="240">
        <v>85.857600000000005</v>
      </c>
      <c r="I35" s="240">
        <v>0</v>
      </c>
      <c r="J35" s="240">
        <v>0.23180000000000001</v>
      </c>
      <c r="K35" s="240">
        <v>0.80310000000000004</v>
      </c>
      <c r="L35" s="240">
        <v>1.4128000000000001</v>
      </c>
      <c r="M35" s="240">
        <v>99.200100000000006</v>
      </c>
      <c r="N35" s="240">
        <v>94.213099999999997</v>
      </c>
      <c r="O35" s="240">
        <v>91.012900000000002</v>
      </c>
    </row>
    <row r="36" spans="2:15">
      <c r="B36" s="398">
        <v>22</v>
      </c>
      <c r="C36" s="240">
        <v>0.124601</v>
      </c>
      <c r="D36" s="240">
        <v>0.33610000000000001</v>
      </c>
      <c r="E36" s="240">
        <v>1.9400000000000001E-2</v>
      </c>
      <c r="F36" s="240">
        <v>0</v>
      </c>
      <c r="G36" s="240">
        <v>94.018000000000001</v>
      </c>
      <c r="H36" s="240">
        <v>85.877099999999999</v>
      </c>
      <c r="I36" s="240">
        <v>0</v>
      </c>
      <c r="J36" s="240">
        <v>5.4999999999999997E-3</v>
      </c>
      <c r="K36" s="240">
        <v>0.19769999999999999</v>
      </c>
      <c r="L36" s="240">
        <v>4.9547999999999996</v>
      </c>
      <c r="M36" s="240">
        <v>99.205600000000004</v>
      </c>
      <c r="N36" s="240">
        <v>94.410799999999995</v>
      </c>
      <c r="O36" s="240">
        <v>95.967699999999994</v>
      </c>
    </row>
    <row r="37" spans="2:15">
      <c r="B37" s="398">
        <v>23</v>
      </c>
      <c r="C37" s="240">
        <v>0.115892</v>
      </c>
      <c r="D37" s="240">
        <v>3.4517000000000002</v>
      </c>
      <c r="E37" s="240">
        <v>1.3380000000000001</v>
      </c>
      <c r="F37" s="240">
        <v>0</v>
      </c>
      <c r="G37" s="240">
        <v>97.4696</v>
      </c>
      <c r="H37" s="240">
        <v>87.215100000000007</v>
      </c>
      <c r="I37" s="240">
        <v>0</v>
      </c>
      <c r="J37" s="240">
        <v>7.85E-2</v>
      </c>
      <c r="K37" s="240">
        <v>2.4275000000000002</v>
      </c>
      <c r="L37" s="240">
        <v>1.0999999999999999E-2</v>
      </c>
      <c r="M37" s="240">
        <v>99.284099999999995</v>
      </c>
      <c r="N37" s="240">
        <v>96.838300000000004</v>
      </c>
      <c r="O37" s="240">
        <v>95.978700000000003</v>
      </c>
    </row>
    <row r="38" spans="2:15">
      <c r="B38" s="398">
        <v>24</v>
      </c>
      <c r="C38" s="240">
        <v>0.112612</v>
      </c>
      <c r="D38" s="240">
        <v>0.77929999999999999</v>
      </c>
      <c r="E38" s="240">
        <v>2.5647000000000002</v>
      </c>
      <c r="F38" s="240">
        <v>0</v>
      </c>
      <c r="G38" s="240">
        <v>98.248900000000006</v>
      </c>
      <c r="H38" s="240">
        <v>89.779799999999994</v>
      </c>
      <c r="I38" s="240">
        <v>0</v>
      </c>
      <c r="J38" s="240">
        <v>0.1676</v>
      </c>
      <c r="K38" s="240">
        <v>0.56110000000000004</v>
      </c>
      <c r="L38" s="240">
        <v>0.9879</v>
      </c>
      <c r="M38" s="240">
        <v>99.451700000000002</v>
      </c>
      <c r="N38" s="240">
        <v>97.3994</v>
      </c>
      <c r="O38" s="240">
        <v>96.966499999999996</v>
      </c>
    </row>
    <row r="39" spans="2:15">
      <c r="B39" s="398">
        <v>25</v>
      </c>
      <c r="C39" s="240">
        <v>0.105709</v>
      </c>
      <c r="D39" s="240">
        <v>8.3799999999999999E-2</v>
      </c>
      <c r="E39" s="240">
        <v>5.9279999999999999</v>
      </c>
      <c r="F39" s="240">
        <v>0</v>
      </c>
      <c r="G39" s="240">
        <v>98.332700000000003</v>
      </c>
      <c r="H39" s="240">
        <v>95.707800000000006</v>
      </c>
      <c r="I39" s="240">
        <v>0</v>
      </c>
      <c r="J39" s="240">
        <v>0.30980000000000002</v>
      </c>
      <c r="K39" s="240">
        <v>6.08E-2</v>
      </c>
      <c r="L39" s="240">
        <v>0.50949999999999995</v>
      </c>
      <c r="M39" s="240">
        <v>99.761499999999998</v>
      </c>
      <c r="N39" s="240">
        <v>97.460099999999997</v>
      </c>
      <c r="O39" s="240">
        <v>97.475999999999999</v>
      </c>
    </row>
    <row r="40" spans="2:15">
      <c r="B40" s="398">
        <v>26</v>
      </c>
      <c r="C40" s="240">
        <v>9.8047999999999996E-2</v>
      </c>
      <c r="D40" s="240">
        <v>1.67E-2</v>
      </c>
      <c r="E40" s="240">
        <v>0.20669999999999999</v>
      </c>
      <c r="F40" s="240">
        <v>0</v>
      </c>
      <c r="G40" s="240">
        <v>98.349400000000003</v>
      </c>
      <c r="H40" s="240">
        <v>95.914599999999993</v>
      </c>
      <c r="I40" s="240">
        <v>0</v>
      </c>
      <c r="J40" s="240">
        <v>1.5900000000000001E-2</v>
      </c>
      <c r="K40" s="240">
        <v>1.21E-2</v>
      </c>
      <c r="L40" s="240">
        <v>1.4043000000000001</v>
      </c>
      <c r="M40" s="240">
        <v>99.7774</v>
      </c>
      <c r="N40" s="240">
        <v>97.472200000000001</v>
      </c>
      <c r="O40" s="240">
        <v>98.880399999999995</v>
      </c>
    </row>
    <row r="41" spans="2:15">
      <c r="B41" s="398">
        <v>27</v>
      </c>
      <c r="C41" s="240">
        <v>9.3294000000000002E-2</v>
      </c>
      <c r="D41" s="240">
        <v>6.4000000000000003E-3</v>
      </c>
      <c r="E41" s="240">
        <v>3.4607999999999999</v>
      </c>
      <c r="F41" s="240">
        <v>0</v>
      </c>
      <c r="G41" s="240">
        <v>98.355800000000002</v>
      </c>
      <c r="H41" s="240">
        <v>99.375399999999999</v>
      </c>
      <c r="I41" s="240">
        <v>0</v>
      </c>
      <c r="J41" s="240">
        <v>0.13439999999999999</v>
      </c>
      <c r="K41" s="240">
        <v>6.4999999999999997E-3</v>
      </c>
      <c r="L41" s="240">
        <v>0.70569999999999999</v>
      </c>
      <c r="M41" s="240">
        <v>99.911799999999999</v>
      </c>
      <c r="N41" s="240">
        <v>97.478700000000003</v>
      </c>
      <c r="O41" s="240">
        <v>99.586100000000002</v>
      </c>
    </row>
    <row r="42" spans="2:15">
      <c r="B42" s="398">
        <v>28</v>
      </c>
      <c r="C42" s="240">
        <v>9.2285000000000006E-2</v>
      </c>
      <c r="D42" s="240">
        <v>0.97109999999999996</v>
      </c>
      <c r="E42" s="240">
        <v>5.1400000000000001E-2</v>
      </c>
      <c r="F42" s="240">
        <v>0</v>
      </c>
      <c r="G42" s="240">
        <v>99.326899999999995</v>
      </c>
      <c r="H42" s="240">
        <v>99.4268</v>
      </c>
      <c r="I42" s="240">
        <v>0</v>
      </c>
      <c r="J42" s="240">
        <v>2E-3</v>
      </c>
      <c r="K42" s="240">
        <v>0.91220000000000001</v>
      </c>
      <c r="L42" s="240">
        <v>5.0000000000000001E-4</v>
      </c>
      <c r="M42" s="240">
        <v>99.913799999999995</v>
      </c>
      <c r="N42" s="240">
        <v>98.390900000000002</v>
      </c>
      <c r="O42" s="240">
        <v>99.586600000000004</v>
      </c>
    </row>
    <row r="43" spans="2:15">
      <c r="B43" s="398">
        <v>29</v>
      </c>
      <c r="C43" s="240">
        <v>7.7310000000000004E-2</v>
      </c>
      <c r="D43" s="240">
        <v>3.04E-2</v>
      </c>
      <c r="E43" s="240">
        <v>3.2399999999999998E-2</v>
      </c>
      <c r="F43" s="240">
        <v>0</v>
      </c>
      <c r="G43" s="240">
        <v>99.357299999999995</v>
      </c>
      <c r="H43" s="240">
        <v>99.459199999999996</v>
      </c>
      <c r="I43" s="240">
        <v>0</v>
      </c>
      <c r="J43" s="240">
        <v>1E-4</v>
      </c>
      <c r="K43" s="240">
        <v>4.0300000000000002E-2</v>
      </c>
      <c r="L43" s="240">
        <v>7.0800000000000002E-2</v>
      </c>
      <c r="M43" s="240">
        <v>99.913899999999998</v>
      </c>
      <c r="N43" s="240">
        <v>98.431200000000004</v>
      </c>
      <c r="O43" s="240">
        <v>99.657399999999996</v>
      </c>
    </row>
    <row r="44" spans="2:15">
      <c r="B44" s="398">
        <v>30</v>
      </c>
      <c r="C44" s="240">
        <v>7.6869000000000007E-2</v>
      </c>
      <c r="D44" s="240">
        <v>1.8700000000000001E-2</v>
      </c>
      <c r="E44" s="240">
        <v>0.40239999999999998</v>
      </c>
      <c r="F44" s="240">
        <v>0</v>
      </c>
      <c r="G44" s="240">
        <v>99.376000000000005</v>
      </c>
      <c r="H44" s="240">
        <v>99.861599999999996</v>
      </c>
      <c r="I44" s="240">
        <v>0</v>
      </c>
      <c r="J44" s="240">
        <v>8.0000000000000002E-3</v>
      </c>
      <c r="K44" s="240">
        <v>2.41E-2</v>
      </c>
      <c r="L44" s="240">
        <v>0.15210000000000001</v>
      </c>
      <c r="M44" s="240">
        <v>99.921899999999994</v>
      </c>
      <c r="N44" s="240">
        <v>98.455299999999994</v>
      </c>
      <c r="O44" s="240">
        <v>99.809399999999997</v>
      </c>
    </row>
    <row r="45" spans="2:15">
      <c r="B45" s="398">
        <v>31</v>
      </c>
      <c r="C45" s="240">
        <v>7.1778999999999996E-2</v>
      </c>
      <c r="D45" s="240">
        <v>0.2001</v>
      </c>
      <c r="E45" s="240">
        <v>9.1000000000000004E-3</v>
      </c>
      <c r="F45" s="240">
        <v>0</v>
      </c>
      <c r="G45" s="240">
        <v>99.576099999999997</v>
      </c>
      <c r="H45" s="240">
        <v>99.870699999999999</v>
      </c>
      <c r="I45" s="240">
        <v>0</v>
      </c>
      <c r="J45" s="240">
        <v>2.9999999999999997E-4</v>
      </c>
      <c r="K45" s="240">
        <v>0.27160000000000001</v>
      </c>
      <c r="L45" s="240">
        <v>6.6600000000000006E-2</v>
      </c>
      <c r="M45" s="240">
        <v>99.922200000000004</v>
      </c>
      <c r="N45" s="240">
        <v>98.726900000000001</v>
      </c>
      <c r="O45" s="240">
        <v>99.876099999999994</v>
      </c>
    </row>
    <row r="46" spans="2:15">
      <c r="B46" s="398">
        <v>32</v>
      </c>
      <c r="C46" s="240">
        <v>6.2476999999999998E-2</v>
      </c>
      <c r="D46" s="240">
        <v>2.86E-2</v>
      </c>
      <c r="E46" s="240">
        <v>5.7999999999999996E-3</v>
      </c>
      <c r="F46" s="240">
        <v>0</v>
      </c>
      <c r="G46" s="240">
        <v>99.604699999999994</v>
      </c>
      <c r="H46" s="240">
        <v>99.876499999999993</v>
      </c>
      <c r="I46" s="240">
        <v>0</v>
      </c>
      <c r="J46" s="240">
        <v>1E-4</v>
      </c>
      <c r="K46" s="240">
        <v>4.7899999999999998E-2</v>
      </c>
      <c r="L46" s="240">
        <v>3.6900000000000002E-2</v>
      </c>
      <c r="M46" s="240">
        <v>99.922300000000007</v>
      </c>
      <c r="N46" s="240">
        <v>98.774799999999999</v>
      </c>
      <c r="O46" s="240">
        <v>99.912999999999997</v>
      </c>
    </row>
    <row r="47" spans="2:15">
      <c r="B47" s="398">
        <v>33</v>
      </c>
      <c r="C47" s="240">
        <v>5.6230000000000002E-2</v>
      </c>
      <c r="D47" s="240">
        <v>5.6000000000000001E-2</v>
      </c>
      <c r="E47" s="240">
        <v>1.9E-3</v>
      </c>
      <c r="F47" s="240">
        <v>0</v>
      </c>
      <c r="G47" s="240">
        <v>99.660700000000006</v>
      </c>
      <c r="H47" s="240">
        <v>99.878399999999999</v>
      </c>
      <c r="I47" s="240">
        <v>0</v>
      </c>
      <c r="J47" s="240">
        <v>0</v>
      </c>
      <c r="K47" s="240">
        <v>0.1062</v>
      </c>
      <c r="L47" s="240">
        <v>2.2499999999999999E-2</v>
      </c>
      <c r="M47" s="240">
        <v>99.922399999999996</v>
      </c>
      <c r="N47" s="240">
        <v>98.881</v>
      </c>
      <c r="O47" s="240">
        <v>99.935500000000005</v>
      </c>
    </row>
    <row r="48" spans="2:15">
      <c r="B48" s="398">
        <v>34</v>
      </c>
      <c r="C48" s="240">
        <v>5.1437999999999998E-2</v>
      </c>
      <c r="D48" s="240">
        <v>1.2200000000000001E-2</v>
      </c>
      <c r="E48" s="240">
        <v>1E-3</v>
      </c>
      <c r="F48" s="240">
        <v>0</v>
      </c>
      <c r="G48" s="240">
        <v>99.672899999999998</v>
      </c>
      <c r="H48" s="240">
        <v>99.879499999999993</v>
      </c>
      <c r="I48" s="240">
        <v>0</v>
      </c>
      <c r="J48" s="240">
        <v>0</v>
      </c>
      <c r="K48" s="240">
        <v>2.93E-2</v>
      </c>
      <c r="L48" s="240">
        <v>9.7999999999999997E-3</v>
      </c>
      <c r="M48" s="240">
        <v>99.922399999999996</v>
      </c>
      <c r="N48" s="240">
        <v>98.910399999999996</v>
      </c>
      <c r="O48" s="240">
        <v>99.945300000000003</v>
      </c>
    </row>
    <row r="49" spans="2:15">
      <c r="B49" s="398">
        <v>35</v>
      </c>
      <c r="C49" s="240">
        <v>4.5453E-2</v>
      </c>
      <c r="D49" s="240">
        <v>2.5999999999999999E-2</v>
      </c>
      <c r="E49" s="240">
        <v>4.0000000000000002E-4</v>
      </c>
      <c r="F49" s="240">
        <v>0</v>
      </c>
      <c r="G49" s="240">
        <v>99.698899999999995</v>
      </c>
      <c r="H49" s="240">
        <v>99.879900000000006</v>
      </c>
      <c r="I49" s="240">
        <v>0</v>
      </c>
      <c r="J49" s="240">
        <v>0</v>
      </c>
      <c r="K49" s="240">
        <v>6.7599999999999993E-2</v>
      </c>
      <c r="L49" s="240">
        <v>6.1999999999999998E-3</v>
      </c>
      <c r="M49" s="240">
        <v>99.922399999999996</v>
      </c>
      <c r="N49" s="240">
        <v>98.977999999999994</v>
      </c>
      <c r="O49" s="240">
        <v>99.951499999999996</v>
      </c>
    </row>
    <row r="50" spans="2:15">
      <c r="B50" s="398">
        <v>36</v>
      </c>
      <c r="C50" s="240">
        <v>4.3790000000000003E-2</v>
      </c>
      <c r="D50" s="240">
        <v>2.3999999999999998E-3</v>
      </c>
      <c r="E50" s="240">
        <v>2.9999999999999997E-4</v>
      </c>
      <c r="F50" s="240">
        <v>0</v>
      </c>
      <c r="G50" s="240">
        <v>99.701300000000003</v>
      </c>
      <c r="H50" s="240">
        <v>99.880200000000002</v>
      </c>
      <c r="I50" s="240">
        <v>0</v>
      </c>
      <c r="J50" s="240">
        <v>0</v>
      </c>
      <c r="K50" s="240">
        <v>7.0000000000000001E-3</v>
      </c>
      <c r="L50" s="240">
        <v>4.1000000000000003E-3</v>
      </c>
      <c r="M50" s="240">
        <v>99.922399999999996</v>
      </c>
      <c r="N50" s="240">
        <v>98.984999999999999</v>
      </c>
      <c r="O50" s="240">
        <v>99.955600000000004</v>
      </c>
    </row>
    <row r="51" spans="2:15">
      <c r="B51" s="398">
        <v>37</v>
      </c>
      <c r="C51" s="240">
        <v>3.9948999999999998E-2</v>
      </c>
      <c r="D51" s="240">
        <v>0</v>
      </c>
      <c r="E51" s="240">
        <v>2.0000000000000001E-4</v>
      </c>
      <c r="F51" s="240">
        <v>0</v>
      </c>
      <c r="G51" s="240">
        <v>99.701300000000003</v>
      </c>
      <c r="H51" s="240">
        <v>99.880499999999998</v>
      </c>
      <c r="I51" s="240">
        <v>0</v>
      </c>
      <c r="J51" s="240">
        <v>1.1000000000000001E-3</v>
      </c>
      <c r="K51" s="240">
        <v>0</v>
      </c>
      <c r="L51" s="240">
        <v>0</v>
      </c>
      <c r="M51" s="240">
        <v>99.923400000000001</v>
      </c>
      <c r="N51" s="240">
        <v>98.984999999999999</v>
      </c>
      <c r="O51" s="240">
        <v>99.955699999999993</v>
      </c>
    </row>
    <row r="52" spans="2:15">
      <c r="B52" s="398">
        <v>38</v>
      </c>
      <c r="C52" s="240">
        <v>3.9295999999999998E-2</v>
      </c>
      <c r="D52" s="240">
        <v>1.54E-2</v>
      </c>
      <c r="E52" s="240">
        <v>0</v>
      </c>
      <c r="F52" s="240">
        <v>0</v>
      </c>
      <c r="G52" s="240">
        <v>99.716800000000006</v>
      </c>
      <c r="H52" s="240">
        <v>99.880499999999998</v>
      </c>
      <c r="I52" s="240">
        <v>0</v>
      </c>
      <c r="J52" s="240">
        <v>0</v>
      </c>
      <c r="K52" s="240">
        <v>4.8899999999999999E-2</v>
      </c>
      <c r="L52" s="240">
        <v>0</v>
      </c>
      <c r="M52" s="240">
        <v>99.923400000000001</v>
      </c>
      <c r="N52" s="240">
        <v>99.033900000000003</v>
      </c>
      <c r="O52" s="240">
        <v>99.955699999999993</v>
      </c>
    </row>
    <row r="53" spans="2:15">
      <c r="B53" s="398">
        <v>39</v>
      </c>
      <c r="C53" s="240">
        <v>3.8209E-2</v>
      </c>
      <c r="D53" s="240">
        <v>3.3E-3</v>
      </c>
      <c r="E53" s="240">
        <v>2.9999999999999997E-4</v>
      </c>
      <c r="F53" s="240">
        <v>0</v>
      </c>
      <c r="G53" s="240">
        <v>99.720100000000002</v>
      </c>
      <c r="H53" s="240">
        <v>99.880700000000004</v>
      </c>
      <c r="I53" s="240">
        <v>0</v>
      </c>
      <c r="J53" s="240">
        <v>0</v>
      </c>
      <c r="K53" s="240">
        <v>0.01</v>
      </c>
      <c r="L53" s="240">
        <v>4.1999999999999997E-3</v>
      </c>
      <c r="M53" s="240">
        <v>99.923400000000001</v>
      </c>
      <c r="N53" s="240">
        <v>99.043899999999994</v>
      </c>
      <c r="O53" s="240">
        <v>99.959800000000001</v>
      </c>
    </row>
    <row r="54" spans="2:15">
      <c r="B54" s="398">
        <v>40</v>
      </c>
      <c r="C54" s="240">
        <v>3.771E-2</v>
      </c>
      <c r="D54" s="240">
        <v>0</v>
      </c>
      <c r="E54" s="240">
        <v>0</v>
      </c>
      <c r="F54" s="240">
        <v>0</v>
      </c>
      <c r="G54" s="240">
        <v>99.720100000000002</v>
      </c>
      <c r="H54" s="240">
        <v>99.880700000000004</v>
      </c>
      <c r="I54" s="240">
        <v>0</v>
      </c>
      <c r="J54" s="240">
        <v>0</v>
      </c>
      <c r="K54" s="240">
        <v>1E-4</v>
      </c>
      <c r="L54" s="240">
        <v>2.0000000000000001E-4</v>
      </c>
      <c r="M54" s="240">
        <v>99.923400000000001</v>
      </c>
      <c r="N54" s="240">
        <v>99.043999999999997</v>
      </c>
      <c r="O54" s="240">
        <v>99.96</v>
      </c>
    </row>
    <row r="55" spans="2:15">
      <c r="B55" s="398">
        <v>41</v>
      </c>
      <c r="C55" s="240">
        <v>3.6438999999999999E-2</v>
      </c>
      <c r="D55" s="240">
        <v>5.0000000000000001E-4</v>
      </c>
      <c r="E55" s="240">
        <v>0</v>
      </c>
      <c r="F55" s="240">
        <v>0</v>
      </c>
      <c r="G55" s="240">
        <v>99.720600000000005</v>
      </c>
      <c r="H55" s="240">
        <v>99.880799999999994</v>
      </c>
      <c r="I55" s="240">
        <v>0</v>
      </c>
      <c r="J55" s="240">
        <v>0</v>
      </c>
      <c r="K55" s="240">
        <v>1.6000000000000001E-3</v>
      </c>
      <c r="L55" s="240">
        <v>1E-4</v>
      </c>
      <c r="M55" s="240">
        <v>99.923400000000001</v>
      </c>
      <c r="N55" s="240">
        <v>99.045599999999993</v>
      </c>
      <c r="O55" s="240">
        <v>99.9602</v>
      </c>
    </row>
    <row r="56" spans="2:15">
      <c r="B56" s="398">
        <v>42</v>
      </c>
      <c r="C56" s="240">
        <v>3.5194000000000003E-2</v>
      </c>
      <c r="D56" s="240">
        <v>0</v>
      </c>
      <c r="E56" s="240">
        <v>0</v>
      </c>
      <c r="F56" s="240">
        <v>0</v>
      </c>
      <c r="G56" s="240">
        <v>99.720600000000005</v>
      </c>
      <c r="H56" s="240">
        <v>99.880799999999994</v>
      </c>
      <c r="I56" s="240">
        <v>0</v>
      </c>
      <c r="J56" s="240">
        <v>0</v>
      </c>
      <c r="K56" s="240">
        <v>0</v>
      </c>
      <c r="L56" s="240">
        <v>0</v>
      </c>
      <c r="M56" s="240">
        <v>99.923400000000001</v>
      </c>
      <c r="N56" s="240">
        <v>99.045599999999993</v>
      </c>
      <c r="O56" s="240">
        <v>99.9602</v>
      </c>
    </row>
    <row r="57" spans="2:15">
      <c r="B57" s="398">
        <v>43</v>
      </c>
      <c r="C57" s="240">
        <v>3.4223999999999997E-2</v>
      </c>
      <c r="D57" s="240">
        <v>1.18E-2</v>
      </c>
      <c r="E57" s="240">
        <v>1E-4</v>
      </c>
      <c r="F57" s="240">
        <v>0</v>
      </c>
      <c r="G57" s="240">
        <v>99.732399999999998</v>
      </c>
      <c r="H57" s="240">
        <v>99.880899999999997</v>
      </c>
      <c r="I57" s="240">
        <v>0</v>
      </c>
      <c r="J57" s="240">
        <v>0</v>
      </c>
      <c r="K57" s="240">
        <v>4.1399999999999999E-2</v>
      </c>
      <c r="L57" s="240">
        <v>2.3E-3</v>
      </c>
      <c r="M57" s="240">
        <v>99.923500000000004</v>
      </c>
      <c r="N57" s="240">
        <v>99.087000000000003</v>
      </c>
      <c r="O57" s="240">
        <v>99.962400000000002</v>
      </c>
    </row>
    <row r="58" spans="2:15">
      <c r="B58" s="398">
        <v>44</v>
      </c>
      <c r="C58" s="240">
        <v>3.3857999999999999E-2</v>
      </c>
      <c r="D58" s="240">
        <v>2.9999999999999997E-4</v>
      </c>
      <c r="E58" s="240">
        <v>0</v>
      </c>
      <c r="F58" s="240">
        <v>0</v>
      </c>
      <c r="G58" s="240">
        <v>99.732699999999994</v>
      </c>
      <c r="H58" s="240">
        <v>99.880899999999997</v>
      </c>
      <c r="I58" s="240">
        <v>0</v>
      </c>
      <c r="J58" s="240">
        <v>0</v>
      </c>
      <c r="K58" s="240">
        <v>1.1000000000000001E-3</v>
      </c>
      <c r="L58" s="240">
        <v>0</v>
      </c>
      <c r="M58" s="240">
        <v>99.923500000000004</v>
      </c>
      <c r="N58" s="240">
        <v>99.088099999999997</v>
      </c>
      <c r="O58" s="240">
        <v>99.962500000000006</v>
      </c>
    </row>
    <row r="59" spans="2:15">
      <c r="B59" s="398">
        <v>45</v>
      </c>
      <c r="C59" s="240">
        <v>3.2776E-2</v>
      </c>
      <c r="D59" s="240">
        <v>1E-4</v>
      </c>
      <c r="E59" s="240">
        <v>0</v>
      </c>
      <c r="F59" s="240">
        <v>0</v>
      </c>
      <c r="G59" s="240">
        <v>99.732699999999994</v>
      </c>
      <c r="H59" s="240">
        <v>99.880899999999997</v>
      </c>
      <c r="I59" s="240">
        <v>0</v>
      </c>
      <c r="J59" s="240">
        <v>0</v>
      </c>
      <c r="K59" s="240">
        <v>2.0000000000000001E-4</v>
      </c>
      <c r="L59" s="240">
        <v>0</v>
      </c>
      <c r="M59" s="240">
        <v>99.923500000000004</v>
      </c>
      <c r="N59" s="240">
        <v>99.088300000000004</v>
      </c>
      <c r="O59" s="240">
        <v>99.962500000000006</v>
      </c>
    </row>
    <row r="60" spans="2:15">
      <c r="B60" s="398">
        <v>46</v>
      </c>
      <c r="C60" s="240">
        <v>3.2211999999999998E-2</v>
      </c>
      <c r="D60" s="240">
        <v>1.1299999999999999E-2</v>
      </c>
      <c r="E60" s="240">
        <v>0</v>
      </c>
      <c r="F60" s="240">
        <v>0</v>
      </c>
      <c r="G60" s="240">
        <v>99.744</v>
      </c>
      <c r="H60" s="240">
        <v>99.880899999999997</v>
      </c>
      <c r="I60" s="240">
        <v>0</v>
      </c>
      <c r="J60" s="240">
        <v>0</v>
      </c>
      <c r="K60" s="240">
        <v>4.3499999999999997E-2</v>
      </c>
      <c r="L60" s="240">
        <v>1E-4</v>
      </c>
      <c r="M60" s="240">
        <v>99.923500000000004</v>
      </c>
      <c r="N60" s="240">
        <v>99.131900000000002</v>
      </c>
      <c r="O60" s="240">
        <v>99.962599999999995</v>
      </c>
    </row>
    <row r="61" spans="2:15">
      <c r="B61" s="398">
        <v>47</v>
      </c>
      <c r="C61" s="240">
        <v>3.2072999999999997E-2</v>
      </c>
      <c r="D61" s="240">
        <v>0</v>
      </c>
      <c r="E61" s="240">
        <v>0</v>
      </c>
      <c r="F61" s="240">
        <v>0</v>
      </c>
      <c r="G61" s="240">
        <v>99.744</v>
      </c>
      <c r="H61" s="240">
        <v>99.880899999999997</v>
      </c>
      <c r="I61" s="240">
        <v>0</v>
      </c>
      <c r="J61" s="240">
        <v>0</v>
      </c>
      <c r="K61" s="240">
        <v>0</v>
      </c>
      <c r="L61" s="240">
        <v>0</v>
      </c>
      <c r="M61" s="240">
        <v>99.923500000000004</v>
      </c>
      <c r="N61" s="240">
        <v>99.131900000000002</v>
      </c>
      <c r="O61" s="240">
        <v>99.962599999999995</v>
      </c>
    </row>
    <row r="62" spans="2:15">
      <c r="B62" s="398">
        <v>48</v>
      </c>
      <c r="C62" s="240">
        <v>2.9538999999999999E-2</v>
      </c>
      <c r="D62" s="240">
        <v>0.1016</v>
      </c>
      <c r="E62" s="240">
        <v>5.0000000000000001E-4</v>
      </c>
      <c r="F62" s="240">
        <v>0</v>
      </c>
      <c r="G62" s="240">
        <v>99.845600000000005</v>
      </c>
      <c r="H62" s="240">
        <v>99.881399999999999</v>
      </c>
      <c r="I62" s="240">
        <v>0</v>
      </c>
      <c r="J62" s="240">
        <v>1.1000000000000001E-3</v>
      </c>
      <c r="K62" s="240">
        <v>0.3881</v>
      </c>
      <c r="L62" s="240">
        <v>8.0000000000000004E-4</v>
      </c>
      <c r="M62" s="240">
        <v>99.924599999999998</v>
      </c>
      <c r="N62" s="240">
        <v>99.52</v>
      </c>
      <c r="O62" s="240">
        <v>99.963399999999993</v>
      </c>
    </row>
    <row r="63" spans="2:15">
      <c r="B63" s="398">
        <v>49</v>
      </c>
      <c r="C63" s="240">
        <v>2.9288000000000002E-2</v>
      </c>
      <c r="D63" s="240">
        <v>4.2599999999999999E-2</v>
      </c>
      <c r="E63" s="240">
        <v>2.9999999999999997E-4</v>
      </c>
      <c r="F63" s="240">
        <v>0</v>
      </c>
      <c r="G63" s="240">
        <v>99.888199999999998</v>
      </c>
      <c r="H63" s="240">
        <v>99.881699999999995</v>
      </c>
      <c r="I63" s="240">
        <v>0</v>
      </c>
      <c r="J63" s="240">
        <v>6.9999999999999999E-4</v>
      </c>
      <c r="K63" s="240">
        <v>0.16220000000000001</v>
      </c>
      <c r="L63" s="240">
        <v>2.9999999999999997E-4</v>
      </c>
      <c r="M63" s="240">
        <v>99.925200000000004</v>
      </c>
      <c r="N63" s="240">
        <v>99.682199999999995</v>
      </c>
      <c r="O63" s="240">
        <v>99.963700000000003</v>
      </c>
    </row>
    <row r="64" spans="2:15">
      <c r="B64" s="398">
        <v>50</v>
      </c>
      <c r="C64" s="240">
        <v>2.853E-2</v>
      </c>
      <c r="D64" s="240">
        <v>3.0999999999999999E-3</v>
      </c>
      <c r="E64" s="240">
        <v>1.8499999999999999E-2</v>
      </c>
      <c r="F64" s="240">
        <v>0</v>
      </c>
      <c r="G64" s="240">
        <v>99.891300000000001</v>
      </c>
      <c r="H64" s="240">
        <v>99.900199999999998</v>
      </c>
      <c r="I64" s="240">
        <v>0</v>
      </c>
      <c r="J64" s="240">
        <v>1.5100000000000001E-2</v>
      </c>
      <c r="K64" s="240">
        <v>2.1999999999999999E-2</v>
      </c>
      <c r="L64" s="240">
        <v>8.0000000000000004E-4</v>
      </c>
      <c r="M64" s="240">
        <v>99.940299999999993</v>
      </c>
      <c r="N64" s="240">
        <v>99.7042</v>
      </c>
      <c r="O64" s="240">
        <v>99.964500000000001</v>
      </c>
    </row>
  </sheetData>
  <mergeCells count="8">
    <mergeCell ref="G9:I9"/>
    <mergeCell ref="G10:I10"/>
    <mergeCell ref="I3:J3"/>
    <mergeCell ref="K3:O3"/>
    <mergeCell ref="I4:J4"/>
    <mergeCell ref="K4:O4"/>
    <mergeCell ref="I5:J5"/>
    <mergeCell ref="K5:O5"/>
  </mergeCells>
  <pageMargins left="0.7" right="0.7" top="0.75" bottom="0.75" header="0.3" footer="0.3"/>
  <pageSetup paperSize="9" scale="6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O79"/>
  <sheetViews>
    <sheetView view="pageBreakPreview" topLeftCell="A14" zoomScale="85" zoomScaleNormal="100" workbookViewId="0">
      <selection activeCell="C52" sqref="C52"/>
    </sheetView>
  </sheetViews>
  <sheetFormatPr defaultColWidth="9" defaultRowHeight="15"/>
  <cols>
    <col min="1" max="1" width="10" customWidth="1"/>
    <col min="2" max="2" width="7.5703125" customWidth="1"/>
    <col min="3" max="3" width="24.140625" customWidth="1"/>
    <col min="4" max="4" width="34.140625" customWidth="1"/>
    <col min="5" max="5" width="12.5703125" customWidth="1"/>
    <col min="7" max="7" width="13" customWidth="1"/>
    <col min="8" max="8" width="12.5703125" customWidth="1"/>
  </cols>
  <sheetData>
    <row r="1" spans="1:15" ht="39" customHeight="1">
      <c r="A1" s="356">
        <v>2.4</v>
      </c>
      <c r="B1" s="470" t="s">
        <v>948</v>
      </c>
      <c r="C1" s="470"/>
      <c r="D1" s="357"/>
      <c r="E1" s="471" t="s">
        <v>164</v>
      </c>
      <c r="F1" s="471"/>
      <c r="G1" s="472" t="str">
        <f>+DISPLACEMENT!C1</f>
        <v>BAHRU SARBET MODEL 1-3 q=1</v>
      </c>
      <c r="H1" s="472"/>
    </row>
    <row r="2" spans="1:15" ht="39" customHeight="1">
      <c r="A2" s="358"/>
      <c r="B2" s="359"/>
      <c r="C2" s="359"/>
      <c r="D2" s="357"/>
      <c r="E2" s="471" t="s">
        <v>165</v>
      </c>
      <c r="F2" s="471"/>
      <c r="G2" s="472" t="str">
        <f>+DISPLACEMENT!C2</f>
        <v>ATO BAHRU</v>
      </c>
      <c r="H2" s="472"/>
    </row>
    <row r="3" spans="1:15" ht="39" customHeight="1">
      <c r="A3" s="358"/>
      <c r="B3" s="359"/>
      <c r="C3" s="359"/>
      <c r="D3" s="357"/>
      <c r="E3" s="471" t="s">
        <v>167</v>
      </c>
      <c r="F3" s="471"/>
      <c r="G3" s="473" t="str">
        <f>+DISPLACEMENT!C4</f>
        <v>Sofonias Bezabeh</v>
      </c>
      <c r="H3" s="473"/>
    </row>
    <row r="4" spans="1:15" ht="28.5" customHeight="1">
      <c r="A4" s="360"/>
      <c r="B4" s="474" t="s">
        <v>949</v>
      </c>
      <c r="C4" s="474"/>
      <c r="D4" s="474"/>
    </row>
    <row r="5" spans="1:15" ht="102.75" customHeight="1">
      <c r="B5" s="475" t="s">
        <v>950</v>
      </c>
      <c r="C5" s="475"/>
      <c r="D5" s="475"/>
      <c r="E5" s="475"/>
      <c r="F5" s="475"/>
      <c r="G5" s="475"/>
      <c r="H5" s="475"/>
      <c r="I5" s="475"/>
    </row>
    <row r="6" spans="1:15" ht="27.75" customHeight="1">
      <c r="B6" s="476" t="s">
        <v>951</v>
      </c>
      <c r="C6" s="476"/>
      <c r="D6" s="362"/>
      <c r="E6" s="362"/>
      <c r="F6" s="362"/>
      <c r="G6" s="362"/>
      <c r="H6" s="362"/>
      <c r="I6" s="362"/>
      <c r="M6" t="s">
        <v>952</v>
      </c>
      <c r="O6">
        <v>2</v>
      </c>
    </row>
    <row r="7" spans="1:15" ht="48" customHeight="1">
      <c r="B7" s="475" t="s">
        <v>953</v>
      </c>
      <c r="C7" s="475"/>
      <c r="D7" s="475"/>
      <c r="E7" s="475"/>
      <c r="F7" s="475"/>
      <c r="G7" s="475"/>
      <c r="H7" s="475"/>
      <c r="I7" s="475"/>
    </row>
    <row r="8" spans="1:15" ht="60.75" customHeight="1">
      <c r="B8" s="363" t="s">
        <v>954</v>
      </c>
      <c r="C8" s="477" t="s">
        <v>955</v>
      </c>
      <c r="D8" s="477"/>
      <c r="E8" s="477"/>
      <c r="F8" s="477"/>
      <c r="G8" s="477"/>
      <c r="H8" s="477"/>
      <c r="I8" s="477"/>
      <c r="M8" t="s">
        <v>956</v>
      </c>
      <c r="O8">
        <v>2</v>
      </c>
    </row>
    <row r="9" spans="1:15" ht="22.5" customHeight="1">
      <c r="B9" s="363" t="s">
        <v>954</v>
      </c>
      <c r="C9" s="478" t="s">
        <v>957</v>
      </c>
      <c r="D9" s="478"/>
      <c r="E9" s="478"/>
      <c r="F9" s="478"/>
      <c r="G9" s="478"/>
      <c r="H9" s="478"/>
      <c r="I9" s="478"/>
      <c r="M9" t="s">
        <v>958</v>
      </c>
      <c r="O9">
        <v>3</v>
      </c>
    </row>
    <row r="10" spans="1:15">
      <c r="M10" t="s">
        <v>959</v>
      </c>
      <c r="O10">
        <v>4</v>
      </c>
    </row>
    <row r="11" spans="1:15" ht="21">
      <c r="B11" s="364" t="s">
        <v>960</v>
      </c>
      <c r="M11" t="s">
        <v>961</v>
      </c>
      <c r="O11">
        <v>5</v>
      </c>
    </row>
    <row r="12" spans="1:15" ht="58.5" customHeight="1">
      <c r="B12" s="477" t="s">
        <v>962</v>
      </c>
      <c r="C12" s="477"/>
      <c r="D12" s="477"/>
      <c r="E12" s="477"/>
      <c r="F12" s="477"/>
      <c r="G12" s="477"/>
      <c r="H12" s="477"/>
      <c r="I12" s="477"/>
      <c r="M12" t="s">
        <v>963</v>
      </c>
      <c r="O12">
        <v>5</v>
      </c>
    </row>
    <row r="13" spans="1:15">
      <c r="M13" t="s">
        <v>964</v>
      </c>
      <c r="O13">
        <v>7.5</v>
      </c>
    </row>
    <row r="14" spans="1:15" ht="63.75" customHeight="1">
      <c r="C14" s="477" t="s">
        <v>965</v>
      </c>
      <c r="D14" s="477"/>
      <c r="E14" s="477"/>
      <c r="F14" s="477"/>
      <c r="G14" s="477"/>
      <c r="H14" s="477"/>
      <c r="I14" s="477"/>
      <c r="M14" t="s">
        <v>966</v>
      </c>
      <c r="O14">
        <v>4</v>
      </c>
    </row>
    <row r="15" spans="1:15">
      <c r="C15" s="365"/>
      <c r="M15" t="s">
        <v>967</v>
      </c>
      <c r="O15">
        <v>5</v>
      </c>
    </row>
    <row r="16" spans="1:15" ht="27.75" customHeight="1">
      <c r="C16" s="365"/>
      <c r="D16" s="479" t="s">
        <v>968</v>
      </c>
      <c r="E16" s="479"/>
      <c r="F16" s="479"/>
      <c r="G16" s="479"/>
      <c r="H16" s="479"/>
      <c r="I16" s="479"/>
      <c r="M16" t="s">
        <v>969</v>
      </c>
      <c r="O16">
        <v>7.5</v>
      </c>
    </row>
    <row r="17" spans="3:15" ht="18.75">
      <c r="C17" s="184" t="s">
        <v>970</v>
      </c>
    </row>
    <row r="18" spans="3:15">
      <c r="M18" t="s">
        <v>971</v>
      </c>
      <c r="O18">
        <v>7.5</v>
      </c>
    </row>
    <row r="19" spans="3:15" ht="18.75">
      <c r="D19" s="27" t="s">
        <v>972</v>
      </c>
      <c r="M19" t="s">
        <v>973</v>
      </c>
      <c r="O19">
        <v>5</v>
      </c>
    </row>
    <row r="21" spans="3:15" ht="42.75" customHeight="1">
      <c r="C21" s="480" t="s">
        <v>974</v>
      </c>
      <c r="D21" s="481"/>
      <c r="E21" s="481"/>
      <c r="F21" s="481"/>
      <c r="G21" s="481"/>
      <c r="H21" s="482"/>
    </row>
    <row r="22" spans="3:15" ht="45" customHeight="1">
      <c r="C22" s="366"/>
      <c r="D22" s="367" t="s">
        <v>975</v>
      </c>
      <c r="E22" s="483" t="s">
        <v>976</v>
      </c>
      <c r="F22" s="484"/>
      <c r="G22" s="484"/>
      <c r="H22" s="485"/>
    </row>
    <row r="23" spans="3:15" ht="39.75" customHeight="1">
      <c r="C23" s="502" t="s">
        <v>977</v>
      </c>
      <c r="D23" s="368"/>
      <c r="E23" s="486" t="s">
        <v>978</v>
      </c>
      <c r="F23" s="487"/>
      <c r="G23" s="488" t="s">
        <v>979</v>
      </c>
      <c r="H23" s="489"/>
    </row>
    <row r="24" spans="3:15" ht="27.75" customHeight="1">
      <c r="C24" s="503"/>
      <c r="D24" s="370" t="s">
        <v>980</v>
      </c>
      <c r="E24" s="371">
        <v>15</v>
      </c>
      <c r="F24" s="372" t="s">
        <v>981</v>
      </c>
      <c r="G24" s="371">
        <f>22*E24/1000</f>
        <v>0.33</v>
      </c>
      <c r="H24" s="372" t="s">
        <v>982</v>
      </c>
    </row>
    <row r="25" spans="3:15" ht="24" customHeight="1">
      <c r="C25" s="503"/>
      <c r="D25" s="373" t="s">
        <v>983</v>
      </c>
      <c r="E25" s="374">
        <v>30</v>
      </c>
      <c r="F25" s="375" t="s">
        <v>981</v>
      </c>
      <c r="G25" s="374">
        <f>E25*25/1000</f>
        <v>0.75</v>
      </c>
      <c r="H25" s="375" t="s">
        <v>982</v>
      </c>
    </row>
    <row r="26" spans="3:15" ht="36.75" customHeight="1">
      <c r="C26" s="503"/>
      <c r="D26" s="376" t="s">
        <v>984</v>
      </c>
      <c r="E26" s="374">
        <v>15</v>
      </c>
      <c r="F26" s="375" t="s">
        <v>981</v>
      </c>
      <c r="G26" s="374">
        <v>0.61</v>
      </c>
      <c r="H26" s="375" t="s">
        <v>982</v>
      </c>
    </row>
    <row r="27" spans="3:15" ht="29.25" customHeight="1">
      <c r="C27" s="503"/>
      <c r="D27" s="377" t="s">
        <v>985</v>
      </c>
      <c r="E27" s="378">
        <v>30</v>
      </c>
      <c r="F27" s="379" t="s">
        <v>981</v>
      </c>
      <c r="G27" s="378">
        <f>27*E27/1000</f>
        <v>0.81</v>
      </c>
      <c r="H27" s="375" t="s">
        <v>982</v>
      </c>
    </row>
    <row r="28" spans="3:15" ht="29.25" customHeight="1">
      <c r="C28" s="380"/>
      <c r="D28" s="381" t="s">
        <v>986</v>
      </c>
      <c r="E28" s="378"/>
      <c r="F28" s="382"/>
      <c r="G28" s="378">
        <f>G24+G25+G26+G27</f>
        <v>2.5</v>
      </c>
      <c r="H28" s="383" t="s">
        <v>982</v>
      </c>
    </row>
    <row r="29" spans="3:15" ht="23.25" customHeight="1">
      <c r="C29" s="369"/>
      <c r="D29" s="290"/>
      <c r="E29" s="10"/>
      <c r="F29" s="10"/>
      <c r="G29" s="10"/>
      <c r="H29" s="384"/>
    </row>
    <row r="30" spans="3:15" ht="29.25" customHeight="1">
      <c r="C30" s="504" t="s">
        <v>987</v>
      </c>
      <c r="D30" s="385" t="s">
        <v>988</v>
      </c>
      <c r="E30" s="490" t="s">
        <v>966</v>
      </c>
      <c r="F30" s="491"/>
      <c r="G30" s="491"/>
      <c r="H30" s="492"/>
    </row>
    <row r="31" spans="3:15" ht="24" customHeight="1">
      <c r="C31" s="505"/>
      <c r="D31" s="507" t="s">
        <v>989</v>
      </c>
      <c r="E31" s="4" t="s">
        <v>990</v>
      </c>
      <c r="F31" s="4">
        <v>1</v>
      </c>
      <c r="G31" s="509">
        <f>+F31*F32</f>
        <v>0.6</v>
      </c>
      <c r="H31" s="510"/>
    </row>
    <row r="32" spans="3:15" ht="23.25" customHeight="1">
      <c r="C32" s="505"/>
      <c r="D32" s="508"/>
      <c r="E32" s="4" t="s">
        <v>991</v>
      </c>
      <c r="F32" s="4">
        <v>0.6</v>
      </c>
      <c r="G32" s="509"/>
      <c r="H32" s="510"/>
    </row>
    <row r="33" spans="3:8" ht="23.25" customHeight="1">
      <c r="C33" s="505"/>
      <c r="D33" s="386" t="s">
        <v>992</v>
      </c>
      <c r="E33" s="493">
        <v>5</v>
      </c>
      <c r="F33" s="494"/>
      <c r="G33" s="494"/>
      <c r="H33" s="495"/>
    </row>
    <row r="34" spans="3:8" ht="23.25" customHeight="1">
      <c r="C34" s="506"/>
      <c r="D34" s="387" t="s">
        <v>993</v>
      </c>
      <c r="E34" s="496">
        <f>E33*G31</f>
        <v>3</v>
      </c>
      <c r="F34" s="497"/>
      <c r="G34" s="497"/>
      <c r="H34" s="498"/>
    </row>
    <row r="36" spans="3:8" ht="29.25" customHeight="1">
      <c r="C36" s="499" t="s">
        <v>994</v>
      </c>
      <c r="D36" s="500"/>
      <c r="E36" s="500"/>
      <c r="F36" s="500"/>
      <c r="G36" s="500"/>
      <c r="H36" s="501"/>
    </row>
    <row r="37" spans="3:8" ht="45" customHeight="1">
      <c r="C37" s="366"/>
      <c r="D37" s="367" t="s">
        <v>975</v>
      </c>
      <c r="E37" s="483" t="s">
        <v>976</v>
      </c>
      <c r="F37" s="484"/>
      <c r="G37" s="484"/>
      <c r="H37" s="485"/>
    </row>
    <row r="38" spans="3:8" ht="39.75" customHeight="1">
      <c r="C38" s="502" t="s">
        <v>977</v>
      </c>
      <c r="D38" s="368"/>
      <c r="E38" s="486" t="s">
        <v>978</v>
      </c>
      <c r="F38" s="487"/>
      <c r="G38" s="488" t="s">
        <v>979</v>
      </c>
      <c r="H38" s="489"/>
    </row>
    <row r="39" spans="3:8" ht="27.75" customHeight="1">
      <c r="C39" s="503"/>
      <c r="D39" s="370" t="s">
        <v>980</v>
      </c>
      <c r="E39" s="371">
        <v>20</v>
      </c>
      <c r="F39" s="372" t="s">
        <v>981</v>
      </c>
      <c r="G39" s="371">
        <f>22*E39/1000</f>
        <v>0.44</v>
      </c>
      <c r="H39" s="372" t="s">
        <v>982</v>
      </c>
    </row>
    <row r="40" spans="3:8" ht="24" customHeight="1">
      <c r="C40" s="503"/>
      <c r="D40" s="373" t="s">
        <v>983</v>
      </c>
      <c r="E40" s="374">
        <v>30</v>
      </c>
      <c r="F40" s="375" t="s">
        <v>981</v>
      </c>
      <c r="G40" s="374">
        <f>E40*25/1000</f>
        <v>0.75</v>
      </c>
      <c r="H40" s="375" t="s">
        <v>982</v>
      </c>
    </row>
    <row r="41" spans="3:8" ht="36.75" customHeight="1">
      <c r="C41" s="503"/>
      <c r="D41" s="376" t="s">
        <v>984</v>
      </c>
      <c r="E41" s="374">
        <v>15</v>
      </c>
      <c r="F41" s="375" t="s">
        <v>981</v>
      </c>
      <c r="G41" s="374">
        <v>1.5</v>
      </c>
      <c r="H41" s="375" t="s">
        <v>982</v>
      </c>
    </row>
    <row r="42" spans="3:8" ht="29.25" customHeight="1">
      <c r="C42" s="503"/>
      <c r="D42" s="377" t="s">
        <v>985</v>
      </c>
      <c r="E42" s="378">
        <v>30</v>
      </c>
      <c r="F42" s="379" t="s">
        <v>981</v>
      </c>
      <c r="G42" s="378">
        <f>27*E42/1000</f>
        <v>0.81</v>
      </c>
      <c r="H42" s="375" t="s">
        <v>982</v>
      </c>
    </row>
    <row r="43" spans="3:8" ht="29.25" customHeight="1">
      <c r="C43" s="380"/>
      <c r="D43" s="381" t="s">
        <v>986</v>
      </c>
      <c r="E43" s="378"/>
      <c r="F43" s="382"/>
      <c r="G43" s="378">
        <f>G39+G40+G41+G42</f>
        <v>3.5</v>
      </c>
      <c r="H43" s="383" t="s">
        <v>982</v>
      </c>
    </row>
    <row r="44" spans="3:8" ht="23.25" customHeight="1">
      <c r="C44" s="369"/>
      <c r="D44" s="290"/>
      <c r="E44" s="10"/>
      <c r="F44" s="10"/>
      <c r="G44" s="10"/>
      <c r="H44" s="384"/>
    </row>
    <row r="45" spans="3:8" ht="29.25" customHeight="1">
      <c r="C45" s="504" t="s">
        <v>987</v>
      </c>
      <c r="D45" s="385" t="s">
        <v>988</v>
      </c>
      <c r="E45" s="490" t="s">
        <v>966</v>
      </c>
      <c r="F45" s="491"/>
      <c r="G45" s="491"/>
      <c r="H45" s="492"/>
    </row>
    <row r="46" spans="3:8" ht="24" customHeight="1">
      <c r="C46" s="505"/>
      <c r="D46" s="507" t="s">
        <v>989</v>
      </c>
      <c r="E46" s="4" t="s">
        <v>990</v>
      </c>
      <c r="F46" s="4">
        <v>1</v>
      </c>
      <c r="G46" s="509">
        <f>F46*F47</f>
        <v>0.6</v>
      </c>
      <c r="H46" s="510"/>
    </row>
    <row r="47" spans="3:8" ht="23.25" customHeight="1">
      <c r="C47" s="505"/>
      <c r="D47" s="508"/>
      <c r="E47" s="4" t="s">
        <v>991</v>
      </c>
      <c r="F47" s="4">
        <v>0.6</v>
      </c>
      <c r="G47" s="509"/>
      <c r="H47" s="510"/>
    </row>
    <row r="48" spans="3:8" ht="23.25" customHeight="1">
      <c r="C48" s="505"/>
      <c r="D48" s="386" t="s">
        <v>992</v>
      </c>
      <c r="E48" s="493">
        <f>INDEX($M$6:$O$19,MATCH(E45,$M$6:$M$19,0),3)</f>
        <v>4</v>
      </c>
      <c r="F48" s="494"/>
      <c r="G48" s="494"/>
      <c r="H48" s="495"/>
    </row>
    <row r="49" spans="3:8" ht="23.25" customHeight="1">
      <c r="C49" s="506"/>
      <c r="D49" s="387" t="s">
        <v>993</v>
      </c>
      <c r="E49" s="496">
        <f>E48*G46</f>
        <v>2.4</v>
      </c>
      <c r="F49" s="497"/>
      <c r="G49" s="497"/>
      <c r="H49" s="498"/>
    </row>
    <row r="50" spans="3:8" ht="18.75" customHeight="1"/>
    <row r="51" spans="3:8" ht="29.25" customHeight="1">
      <c r="C51" s="499" t="s">
        <v>995</v>
      </c>
      <c r="D51" s="500"/>
      <c r="E51" s="500"/>
      <c r="F51" s="500"/>
      <c r="G51" s="500"/>
      <c r="H51" s="501"/>
    </row>
    <row r="52" spans="3:8" ht="45" customHeight="1">
      <c r="C52" s="366"/>
      <c r="D52" s="367" t="s">
        <v>975</v>
      </c>
      <c r="E52" s="483" t="s">
        <v>976</v>
      </c>
      <c r="F52" s="484"/>
      <c r="G52" s="484"/>
      <c r="H52" s="485"/>
    </row>
    <row r="53" spans="3:8" ht="39.75" customHeight="1">
      <c r="C53" s="502" t="s">
        <v>977</v>
      </c>
      <c r="D53" s="368"/>
      <c r="E53" s="486" t="s">
        <v>978</v>
      </c>
      <c r="F53" s="487"/>
      <c r="G53" s="488" t="s">
        <v>979</v>
      </c>
      <c r="H53" s="489"/>
    </row>
    <row r="54" spans="3:8" ht="27.75" customHeight="1">
      <c r="C54" s="503"/>
      <c r="D54" s="370" t="s">
        <v>980</v>
      </c>
      <c r="E54" s="371">
        <v>20</v>
      </c>
      <c r="F54" s="372" t="s">
        <v>981</v>
      </c>
      <c r="G54" s="371">
        <f>22*E54/1000</f>
        <v>0.44</v>
      </c>
      <c r="H54" s="372" t="s">
        <v>982</v>
      </c>
    </row>
    <row r="55" spans="3:8" ht="24" customHeight="1">
      <c r="C55" s="503"/>
      <c r="D55" s="373" t="s">
        <v>983</v>
      </c>
      <c r="E55" s="374">
        <v>30</v>
      </c>
      <c r="F55" s="375" t="s">
        <v>981</v>
      </c>
      <c r="G55" s="374">
        <f>E55*25/1000</f>
        <v>0.75</v>
      </c>
      <c r="H55" s="375" t="s">
        <v>982</v>
      </c>
    </row>
    <row r="56" spans="3:8" ht="36.75" customHeight="1">
      <c r="C56" s="503"/>
      <c r="D56" s="376" t="s">
        <v>984</v>
      </c>
      <c r="E56" s="374">
        <v>15</v>
      </c>
      <c r="F56" s="375" t="s">
        <v>981</v>
      </c>
      <c r="G56" s="374">
        <v>2.8</v>
      </c>
      <c r="H56" s="375" t="s">
        <v>982</v>
      </c>
    </row>
    <row r="57" spans="3:8" ht="29.25" customHeight="1">
      <c r="C57" s="503"/>
      <c r="D57" s="377" t="s">
        <v>985</v>
      </c>
      <c r="E57" s="378">
        <v>30</v>
      </c>
      <c r="F57" s="379" t="s">
        <v>981</v>
      </c>
      <c r="G57" s="378">
        <f>27*E57/1000</f>
        <v>0.81</v>
      </c>
      <c r="H57" s="375" t="s">
        <v>982</v>
      </c>
    </row>
    <row r="58" spans="3:8" ht="29.25" customHeight="1">
      <c r="C58" s="380"/>
      <c r="D58" s="381" t="s">
        <v>986</v>
      </c>
      <c r="E58" s="378"/>
      <c r="F58" s="382"/>
      <c r="G58" s="378">
        <f>G54+G55+G56+G57</f>
        <v>4.8</v>
      </c>
      <c r="H58" s="383" t="s">
        <v>982</v>
      </c>
    </row>
    <row r="59" spans="3:8" ht="23.25" customHeight="1">
      <c r="C59" s="369"/>
      <c r="D59" s="290"/>
      <c r="E59" s="10"/>
      <c r="F59" s="10"/>
      <c r="G59" s="10"/>
      <c r="H59" s="384"/>
    </row>
    <row r="60" spans="3:8" ht="29.25" customHeight="1">
      <c r="C60" s="504" t="s">
        <v>987</v>
      </c>
      <c r="D60" s="385" t="s">
        <v>988</v>
      </c>
      <c r="E60" s="490" t="s">
        <v>952</v>
      </c>
      <c r="F60" s="491"/>
      <c r="G60" s="491"/>
      <c r="H60" s="492"/>
    </row>
    <row r="61" spans="3:8" ht="24" customHeight="1">
      <c r="C61" s="505"/>
      <c r="D61" s="507" t="s">
        <v>989</v>
      </c>
      <c r="E61" s="4" t="s">
        <v>990</v>
      </c>
      <c r="F61" s="4">
        <v>0.5</v>
      </c>
      <c r="G61" s="509">
        <f>F61*F62</f>
        <v>0.15</v>
      </c>
      <c r="H61" s="510"/>
    </row>
    <row r="62" spans="3:8" ht="23.25" customHeight="1">
      <c r="C62" s="505"/>
      <c r="D62" s="508"/>
      <c r="E62" s="4" t="s">
        <v>991</v>
      </c>
      <c r="F62" s="4">
        <v>0.3</v>
      </c>
      <c r="G62" s="509"/>
      <c r="H62" s="510"/>
    </row>
    <row r="63" spans="3:8" ht="23.25" customHeight="1">
      <c r="C63" s="505"/>
      <c r="D63" s="386" t="s">
        <v>992</v>
      </c>
      <c r="E63" s="493">
        <f>INDEX($M$6:$O$19,MATCH(E60,$M$6:$M$19,0),3)</f>
        <v>2</v>
      </c>
      <c r="F63" s="494"/>
      <c r="G63" s="494"/>
      <c r="H63" s="495"/>
    </row>
    <row r="64" spans="3:8" ht="23.25" customHeight="1">
      <c r="C64" s="506"/>
      <c r="D64" s="387" t="s">
        <v>993</v>
      </c>
      <c r="E64" s="496">
        <f>E63*G61</f>
        <v>0.3</v>
      </c>
      <c r="F64" s="497"/>
      <c r="G64" s="497"/>
      <c r="H64" s="498"/>
    </row>
    <row r="65" spans="3:8" ht="21" customHeight="1"/>
    <row r="66" spans="3:8" ht="29.25" customHeight="1">
      <c r="C66" s="499" t="s">
        <v>996</v>
      </c>
      <c r="D66" s="500"/>
      <c r="E66" s="500"/>
      <c r="F66" s="500"/>
      <c r="G66" s="500"/>
      <c r="H66" s="501"/>
    </row>
    <row r="67" spans="3:8" ht="45" customHeight="1">
      <c r="C67" s="366"/>
      <c r="D67" s="367" t="s">
        <v>975</v>
      </c>
      <c r="E67" s="483" t="s">
        <v>997</v>
      </c>
      <c r="F67" s="484"/>
      <c r="G67" s="484"/>
      <c r="H67" s="485"/>
    </row>
    <row r="68" spans="3:8" ht="39.75" customHeight="1">
      <c r="C68" s="502" t="s">
        <v>977</v>
      </c>
      <c r="D68" s="368"/>
      <c r="E68" s="486" t="s">
        <v>978</v>
      </c>
      <c r="F68" s="487"/>
      <c r="G68" s="488" t="s">
        <v>979</v>
      </c>
      <c r="H68" s="489"/>
    </row>
    <row r="69" spans="3:8" ht="27.75" customHeight="1">
      <c r="C69" s="503"/>
      <c r="D69" s="370" t="s">
        <v>980</v>
      </c>
      <c r="E69" s="371">
        <v>21</v>
      </c>
      <c r="F69" s="372" t="s">
        <v>981</v>
      </c>
      <c r="G69" s="388">
        <f>21*E69/1000</f>
        <v>0.441</v>
      </c>
      <c r="H69" s="372" t="s">
        <v>982</v>
      </c>
    </row>
    <row r="70" spans="3:8" ht="24" customHeight="1">
      <c r="C70" s="503"/>
      <c r="D70" s="373" t="s">
        <v>983</v>
      </c>
      <c r="E70" s="374">
        <v>30</v>
      </c>
      <c r="F70" s="375" t="s">
        <v>981</v>
      </c>
      <c r="G70" s="374">
        <f>E70*25/1000</f>
        <v>0.75</v>
      </c>
      <c r="H70" s="375" t="s">
        <v>982</v>
      </c>
    </row>
    <row r="71" spans="3:8" ht="36.75" customHeight="1">
      <c r="C71" s="503"/>
      <c r="D71" s="376" t="s">
        <v>984</v>
      </c>
      <c r="E71" s="374">
        <v>15</v>
      </c>
      <c r="F71" s="375" t="s">
        <v>981</v>
      </c>
      <c r="G71" s="374">
        <v>1</v>
      </c>
      <c r="H71" s="375" t="s">
        <v>982</v>
      </c>
    </row>
    <row r="72" spans="3:8" ht="29.25" customHeight="1">
      <c r="C72" s="503"/>
      <c r="D72" s="377" t="s">
        <v>985</v>
      </c>
      <c r="E72" s="378">
        <v>30</v>
      </c>
      <c r="F72" s="379" t="s">
        <v>981</v>
      </c>
      <c r="G72" s="374">
        <f>27*E72/1000</f>
        <v>0.81</v>
      </c>
      <c r="H72" s="375" t="s">
        <v>982</v>
      </c>
    </row>
    <row r="73" spans="3:8" ht="29.25" customHeight="1">
      <c r="C73" s="380"/>
      <c r="D73" s="381" t="s">
        <v>986</v>
      </c>
      <c r="E73" s="378"/>
      <c r="F73" s="382"/>
      <c r="G73" s="389">
        <f>G69+G70+G71+G72</f>
        <v>3.0009999999999999</v>
      </c>
      <c r="H73" s="383" t="s">
        <v>982</v>
      </c>
    </row>
    <row r="74" spans="3:8" ht="23.25" customHeight="1">
      <c r="C74" s="369"/>
      <c r="D74" s="290"/>
      <c r="E74" s="10"/>
      <c r="F74" s="10"/>
      <c r="G74" s="10"/>
      <c r="H74" s="384"/>
    </row>
    <row r="75" spans="3:8" ht="29.25" customHeight="1">
      <c r="C75" s="504" t="s">
        <v>987</v>
      </c>
      <c r="D75" s="385" t="s">
        <v>988</v>
      </c>
      <c r="E75" s="490" t="s">
        <v>966</v>
      </c>
      <c r="F75" s="491"/>
      <c r="G75" s="491"/>
      <c r="H75" s="492"/>
    </row>
    <row r="76" spans="3:8" ht="24" customHeight="1">
      <c r="C76" s="505"/>
      <c r="D76" s="507" t="s">
        <v>989</v>
      </c>
      <c r="E76" s="4" t="s">
        <v>990</v>
      </c>
      <c r="F76" s="4">
        <v>1</v>
      </c>
      <c r="G76" s="509">
        <f>F76*F77</f>
        <v>0.8</v>
      </c>
      <c r="H76" s="510"/>
    </row>
    <row r="77" spans="3:8" ht="23.25" customHeight="1">
      <c r="C77" s="505"/>
      <c r="D77" s="508"/>
      <c r="E77" s="4" t="s">
        <v>991</v>
      </c>
      <c r="F77" s="4">
        <v>0.8</v>
      </c>
      <c r="G77" s="509"/>
      <c r="H77" s="510"/>
    </row>
    <row r="78" spans="3:8" ht="23.25" customHeight="1">
      <c r="C78" s="505"/>
      <c r="D78" s="386" t="s">
        <v>992</v>
      </c>
      <c r="E78" s="493">
        <v>5</v>
      </c>
      <c r="F78" s="494"/>
      <c r="G78" s="494"/>
      <c r="H78" s="495"/>
    </row>
    <row r="79" spans="3:8" ht="23.25" customHeight="1">
      <c r="C79" s="506"/>
      <c r="D79" s="387" t="s">
        <v>993</v>
      </c>
      <c r="E79" s="496">
        <f>E78*G76</f>
        <v>4</v>
      </c>
      <c r="F79" s="497"/>
      <c r="G79" s="497"/>
      <c r="H79" s="498"/>
    </row>
  </sheetData>
  <mergeCells count="60">
    <mergeCell ref="G61:H62"/>
    <mergeCell ref="G46:H47"/>
    <mergeCell ref="G31:H32"/>
    <mergeCell ref="E75:H75"/>
    <mergeCell ref="E78:H78"/>
    <mergeCell ref="C66:H66"/>
    <mergeCell ref="E67:H67"/>
    <mergeCell ref="E68:F68"/>
    <mergeCell ref="G68:H68"/>
    <mergeCell ref="C51:H51"/>
    <mergeCell ref="E52:H52"/>
    <mergeCell ref="E53:F53"/>
    <mergeCell ref="G53:H53"/>
    <mergeCell ref="E60:H60"/>
    <mergeCell ref="E38:F38"/>
    <mergeCell ref="G38:H38"/>
    <mergeCell ref="E79:H79"/>
    <mergeCell ref="C23:C27"/>
    <mergeCell ref="C30:C34"/>
    <mergeCell ref="C38:C42"/>
    <mergeCell ref="C45:C49"/>
    <mergeCell ref="C53:C57"/>
    <mergeCell ref="C60:C64"/>
    <mergeCell ref="C68:C72"/>
    <mergeCell ref="C75:C79"/>
    <mergeCell ref="D31:D32"/>
    <mergeCell ref="D46:D47"/>
    <mergeCell ref="D61:D62"/>
    <mergeCell ref="D76:D77"/>
    <mergeCell ref="G76:H77"/>
    <mergeCell ref="E63:H63"/>
    <mergeCell ref="E64:H64"/>
    <mergeCell ref="E45:H45"/>
    <mergeCell ref="E48:H48"/>
    <mergeCell ref="E49:H49"/>
    <mergeCell ref="E30:H30"/>
    <mergeCell ref="E33:H33"/>
    <mergeCell ref="E34:H34"/>
    <mergeCell ref="C36:H36"/>
    <mergeCell ref="E37:H37"/>
    <mergeCell ref="D16:I16"/>
    <mergeCell ref="C21:H21"/>
    <mergeCell ref="E22:H22"/>
    <mergeCell ref="E23:F23"/>
    <mergeCell ref="G23:H23"/>
    <mergeCell ref="B7:I7"/>
    <mergeCell ref="C8:I8"/>
    <mergeCell ref="C9:I9"/>
    <mergeCell ref="B12:I12"/>
    <mergeCell ref="C14:I14"/>
    <mergeCell ref="E3:F3"/>
    <mergeCell ref="G3:H3"/>
    <mergeCell ref="B4:D4"/>
    <mergeCell ref="B5:I5"/>
    <mergeCell ref="B6:C6"/>
    <mergeCell ref="B1:C1"/>
    <mergeCell ref="E1:F1"/>
    <mergeCell ref="G1:H1"/>
    <mergeCell ref="E2:F2"/>
    <mergeCell ref="G2:H2"/>
  </mergeCells>
  <dataValidations count="1">
    <dataValidation type="list" allowBlank="1" showInputMessage="1" showErrorMessage="1" sqref="E30:H30 E45:H45 E60:H60 E75:H75" xr:uid="{00000000-0002-0000-0A00-000000000000}">
      <formula1>$M$6:$M$19</formula1>
    </dataValidation>
  </dataValidations>
  <pageMargins left="0.7" right="0.7" top="0.75" bottom="0.75" header="0.3" footer="0.3"/>
  <pageSetup paperSize="9" scale="57" orientation="portrait" r:id="rId1"/>
  <rowBreaks count="1" manualBreakCount="1">
    <brk id="35" max="8" man="1"/>
  </rowBreaks>
  <colBreaks count="1" manualBreakCount="1">
    <brk id="9"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T308"/>
  <sheetViews>
    <sheetView view="pageBreakPreview" topLeftCell="A33" zoomScale="70" zoomScaleNormal="100" workbookViewId="0">
      <selection activeCell="W30" sqref="W30"/>
    </sheetView>
  </sheetViews>
  <sheetFormatPr defaultColWidth="9" defaultRowHeight="15"/>
  <cols>
    <col min="4" max="4" width="12.140625" customWidth="1"/>
    <col min="5" max="5" width="18" customWidth="1"/>
    <col min="6" max="6" width="11.7109375" customWidth="1"/>
  </cols>
  <sheetData>
    <row r="1" spans="1:20">
      <c r="A1" s="57"/>
      <c r="L1" s="57"/>
      <c r="M1" s="57"/>
      <c r="N1" s="57"/>
      <c r="O1" s="57"/>
    </row>
    <row r="2" spans="1:20" ht="28.5">
      <c r="A2" s="57"/>
      <c r="B2" s="511" t="s">
        <v>998</v>
      </c>
      <c r="C2" s="511"/>
      <c r="D2" s="511"/>
      <c r="E2" s="511"/>
      <c r="F2" s="511"/>
      <c r="G2" s="471" t="s">
        <v>164</v>
      </c>
      <c r="H2" s="471"/>
      <c r="I2" s="472" t="str">
        <f>+DISPLACEMENT!C1</f>
        <v>BAHRU SARBET MODEL 1-3 q=1</v>
      </c>
      <c r="J2" s="472"/>
      <c r="K2" s="472"/>
      <c r="L2" s="57"/>
      <c r="M2" s="57"/>
      <c r="N2" s="57"/>
      <c r="O2" s="57"/>
    </row>
    <row r="3" spans="1:20" ht="23.25">
      <c r="A3" s="57"/>
      <c r="B3" s="326"/>
      <c r="C3" s="326"/>
      <c r="D3" s="326"/>
      <c r="E3" s="326"/>
      <c r="F3" s="326"/>
      <c r="G3" s="471" t="s">
        <v>165</v>
      </c>
      <c r="H3" s="471"/>
      <c r="I3" s="473" t="str">
        <f>+DISPLACEMENT!C2</f>
        <v>ATO BAHRU</v>
      </c>
      <c r="J3" s="473"/>
      <c r="K3" s="473"/>
      <c r="L3" s="57"/>
      <c r="M3" s="57"/>
    </row>
    <row r="4" spans="1:20" ht="16.5" customHeight="1">
      <c r="A4" s="57"/>
      <c r="B4" s="326"/>
      <c r="C4" s="326"/>
      <c r="D4" s="326"/>
      <c r="E4" s="326"/>
      <c r="F4" s="326"/>
      <c r="G4" s="471" t="s">
        <v>167</v>
      </c>
      <c r="H4" s="471"/>
      <c r="I4" s="473" t="str">
        <f>+DISPLACEMENT!C4</f>
        <v>Sofonias Bezabeh</v>
      </c>
      <c r="J4" s="473"/>
      <c r="K4" s="473"/>
      <c r="L4" s="57"/>
      <c r="M4" s="57"/>
    </row>
    <row r="5" spans="1:20" ht="16.5" customHeight="1">
      <c r="A5" s="57"/>
      <c r="B5" s="326"/>
      <c r="C5" s="326"/>
      <c r="D5" s="326"/>
      <c r="E5" s="326"/>
      <c r="F5" s="326"/>
      <c r="G5" s="327"/>
      <c r="H5" s="327"/>
      <c r="I5" s="334"/>
      <c r="J5" s="334"/>
      <c r="K5" s="334"/>
      <c r="L5" s="57"/>
      <c r="M5" s="57"/>
    </row>
    <row r="6" spans="1:20" ht="158.25" customHeight="1">
      <c r="A6" s="57"/>
      <c r="C6" s="477" t="s">
        <v>999</v>
      </c>
      <c r="D6" s="477"/>
      <c r="E6" s="477"/>
      <c r="F6" s="477"/>
      <c r="G6" s="477"/>
      <c r="H6" s="477"/>
      <c r="I6" s="477"/>
      <c r="J6" s="477"/>
      <c r="K6" s="477"/>
      <c r="L6" s="57"/>
      <c r="M6" s="57"/>
    </row>
    <row r="7" spans="1:20">
      <c r="A7" s="57"/>
      <c r="B7" t="s">
        <v>1000</v>
      </c>
      <c r="L7" s="57"/>
      <c r="M7" s="57"/>
      <c r="N7" s="57"/>
      <c r="O7" s="57"/>
    </row>
    <row r="8" spans="1:20" ht="18.75">
      <c r="A8" s="57"/>
      <c r="D8" s="188" t="s">
        <v>1001</v>
      </c>
      <c r="E8" s="27"/>
      <c r="F8" s="27"/>
      <c r="L8" s="57"/>
      <c r="M8" s="57"/>
      <c r="N8" s="57"/>
      <c r="O8" s="57"/>
    </row>
    <row r="9" spans="1:20" ht="18.75">
      <c r="A9" s="57"/>
      <c r="D9" s="195" t="s">
        <v>1002</v>
      </c>
      <c r="E9" s="27" t="s">
        <v>1003</v>
      </c>
      <c r="F9" s="27"/>
      <c r="L9" s="57"/>
      <c r="M9" s="57"/>
      <c r="N9" s="57"/>
      <c r="O9" s="57"/>
    </row>
    <row r="10" spans="1:20" ht="18.75">
      <c r="A10" s="57"/>
      <c r="D10" s="195" t="s">
        <v>1004</v>
      </c>
      <c r="E10" s="27" t="s">
        <v>1005</v>
      </c>
      <c r="F10" s="27"/>
      <c r="L10" s="57"/>
      <c r="M10" s="57"/>
      <c r="N10" s="57"/>
      <c r="O10" s="57"/>
    </row>
    <row r="11" spans="1:20" ht="18.75">
      <c r="A11" s="57"/>
      <c r="D11" s="195" t="s">
        <v>1006</v>
      </c>
      <c r="E11" s="27" t="s">
        <v>1007</v>
      </c>
      <c r="F11" s="27"/>
      <c r="L11" s="57"/>
      <c r="M11" s="57"/>
      <c r="N11" s="57"/>
      <c r="O11" s="57"/>
    </row>
    <row r="12" spans="1:20">
      <c r="A12" s="57"/>
      <c r="L12" s="57"/>
      <c r="M12" s="57"/>
      <c r="N12" s="57"/>
      <c r="O12" s="57"/>
    </row>
    <row r="13" spans="1:20" ht="21">
      <c r="A13" s="57"/>
      <c r="B13" s="328" t="s">
        <v>1008</v>
      </c>
      <c r="C13" s="194" t="s">
        <v>1009</v>
      </c>
      <c r="L13" s="57"/>
      <c r="M13" s="57"/>
      <c r="N13" s="57"/>
      <c r="O13" s="57"/>
    </row>
    <row r="14" spans="1:20" ht="21.75" customHeight="1">
      <c r="A14" s="57"/>
      <c r="C14" s="27" t="s">
        <v>1010</v>
      </c>
      <c r="D14" s="27"/>
      <c r="E14" s="27"/>
      <c r="F14" s="27"/>
      <c r="G14" s="27"/>
      <c r="L14" s="57"/>
      <c r="M14" s="57"/>
      <c r="N14" s="57"/>
      <c r="O14" s="57"/>
      <c r="T14" t="s">
        <v>1011</v>
      </c>
    </row>
    <row r="15" spans="1:20" ht="18.75">
      <c r="A15" s="57"/>
      <c r="C15" s="27"/>
      <c r="D15" s="191" t="s">
        <v>1012</v>
      </c>
      <c r="E15" s="27" t="s">
        <v>1013</v>
      </c>
      <c r="F15" s="27"/>
      <c r="G15" s="27"/>
      <c r="L15" s="57"/>
      <c r="M15" s="57"/>
      <c r="N15" s="57"/>
      <c r="O15" s="57"/>
      <c r="T15" t="s">
        <v>1014</v>
      </c>
    </row>
    <row r="16" spans="1:20" ht="18.75">
      <c r="A16" s="57"/>
      <c r="C16" s="27"/>
      <c r="D16" s="191" t="s">
        <v>1012</v>
      </c>
      <c r="E16" s="27" t="s">
        <v>1015</v>
      </c>
      <c r="F16" s="27"/>
      <c r="G16" s="27"/>
      <c r="L16" s="57"/>
      <c r="M16" s="57"/>
      <c r="N16" s="57"/>
      <c r="O16" s="57"/>
    </row>
    <row r="17" spans="1:20" ht="18.75">
      <c r="A17" s="57"/>
      <c r="C17" s="27"/>
      <c r="D17" s="191" t="s">
        <v>1012</v>
      </c>
      <c r="E17" s="27" t="s">
        <v>1016</v>
      </c>
      <c r="F17" s="27"/>
      <c r="G17" s="27"/>
      <c r="L17" s="57"/>
      <c r="M17" s="57"/>
      <c r="N17" s="57"/>
      <c r="O17" s="57"/>
      <c r="T17" t="s">
        <v>1017</v>
      </c>
    </row>
    <row r="18" spans="1:20">
      <c r="A18" s="57"/>
      <c r="L18" s="57"/>
      <c r="M18" s="57"/>
      <c r="N18" s="57"/>
      <c r="O18" s="57"/>
      <c r="T18" t="s">
        <v>1018</v>
      </c>
    </row>
    <row r="19" spans="1:20">
      <c r="A19" s="57"/>
      <c r="L19" s="57"/>
      <c r="M19" s="57"/>
      <c r="N19" s="57"/>
      <c r="O19" s="57"/>
    </row>
    <row r="20" spans="1:20">
      <c r="A20" s="57"/>
      <c r="L20" s="57"/>
      <c r="M20" s="57"/>
      <c r="N20" s="57"/>
      <c r="O20" s="57"/>
    </row>
    <row r="21" spans="1:20">
      <c r="A21" s="57"/>
      <c r="L21" s="57"/>
      <c r="M21" s="57"/>
      <c r="N21" s="57"/>
      <c r="O21" s="57"/>
    </row>
    <row r="22" spans="1:20">
      <c r="A22" s="57"/>
      <c r="L22" s="57"/>
      <c r="M22" s="57"/>
      <c r="N22" s="57"/>
      <c r="O22" s="57"/>
    </row>
    <row r="23" spans="1:20">
      <c r="A23" s="57"/>
      <c r="L23" s="57"/>
      <c r="M23" s="57"/>
      <c r="N23" s="57"/>
      <c r="O23" s="57"/>
    </row>
    <row r="24" spans="1:20">
      <c r="A24" s="57"/>
      <c r="L24" s="57"/>
      <c r="M24" s="57"/>
      <c r="N24" s="57"/>
      <c r="O24" s="57"/>
    </row>
    <row r="25" spans="1:20" ht="18.75">
      <c r="A25" s="57"/>
      <c r="D25" s="193" t="s">
        <v>1019</v>
      </c>
      <c r="E25" s="27"/>
      <c r="F25" s="27"/>
      <c r="G25" s="27"/>
      <c r="H25" s="27"/>
      <c r="I25" s="3"/>
      <c r="J25" s="3"/>
      <c r="K25" s="3"/>
      <c r="L25" s="335"/>
      <c r="M25" s="57"/>
      <c r="N25" s="57"/>
      <c r="O25" s="57"/>
    </row>
    <row r="26" spans="1:20" ht="18.75">
      <c r="A26" s="57"/>
      <c r="D26" s="193" t="s">
        <v>1020</v>
      </c>
      <c r="E26" s="27"/>
      <c r="F26" s="27"/>
      <c r="G26" s="27"/>
      <c r="H26" s="27"/>
      <c r="I26" s="3"/>
      <c r="J26" s="3"/>
      <c r="K26" s="3"/>
      <c r="L26" s="335"/>
      <c r="M26" s="57"/>
      <c r="N26" s="57"/>
      <c r="O26" s="57"/>
    </row>
    <row r="27" spans="1:20" ht="18.75">
      <c r="A27" s="57"/>
      <c r="D27" s="184" t="s">
        <v>1021</v>
      </c>
      <c r="E27" s="27"/>
      <c r="F27" s="27"/>
      <c r="G27" s="27"/>
      <c r="H27" s="27"/>
      <c r="I27" s="3"/>
      <c r="J27" s="3"/>
      <c r="K27" s="3"/>
      <c r="L27" s="335"/>
      <c r="M27" s="57"/>
      <c r="N27" s="57"/>
      <c r="O27" s="57"/>
    </row>
    <row r="28" spans="1:20" ht="18.75">
      <c r="A28" s="57"/>
      <c r="D28" s="184" t="s">
        <v>1022</v>
      </c>
      <c r="E28" s="27"/>
      <c r="F28" s="27"/>
      <c r="G28" s="27"/>
      <c r="H28" s="27"/>
      <c r="I28" s="3"/>
      <c r="J28" s="3"/>
      <c r="K28" s="3"/>
      <c r="L28" s="335"/>
      <c r="M28" s="57"/>
      <c r="N28" s="57"/>
      <c r="O28" s="57"/>
    </row>
    <row r="29" spans="1:20" ht="18.75">
      <c r="A29" s="57"/>
      <c r="D29" s="184" t="s">
        <v>1023</v>
      </c>
      <c r="E29" s="27"/>
      <c r="F29" s="27"/>
      <c r="G29" s="27"/>
      <c r="H29" s="27"/>
      <c r="I29" s="3"/>
      <c r="J29" s="3"/>
      <c r="K29" s="3"/>
      <c r="L29" s="335"/>
      <c r="M29" s="57"/>
      <c r="N29" s="57"/>
      <c r="O29" s="57"/>
    </row>
    <row r="30" spans="1:20" ht="15.75">
      <c r="A30" s="57"/>
      <c r="D30" s="329"/>
      <c r="E30" s="3"/>
      <c r="F30" s="3"/>
      <c r="G30" s="3"/>
      <c r="H30" s="3"/>
      <c r="I30" s="3"/>
      <c r="J30" s="3"/>
      <c r="K30" s="3"/>
      <c r="L30" s="335"/>
      <c r="M30" s="57"/>
      <c r="N30" s="57"/>
      <c r="O30" s="57"/>
    </row>
    <row r="31" spans="1:20">
      <c r="A31" s="57"/>
      <c r="L31" s="57"/>
      <c r="M31" s="57"/>
      <c r="N31" s="57"/>
      <c r="O31" s="57"/>
    </row>
    <row r="32" spans="1:20" ht="18.75">
      <c r="A32" s="57"/>
      <c r="C32" s="194" t="s">
        <v>1024</v>
      </c>
      <c r="L32" s="57"/>
      <c r="M32" s="57"/>
      <c r="N32" s="57"/>
      <c r="O32" s="57"/>
    </row>
    <row r="33" spans="1:15" ht="41.25" customHeight="1">
      <c r="A33" s="57"/>
      <c r="C33" s="477" t="s">
        <v>1025</v>
      </c>
      <c r="D33" s="477"/>
      <c r="E33" s="477"/>
      <c r="F33" s="477"/>
      <c r="G33" s="477"/>
      <c r="H33" s="477"/>
      <c r="I33" s="477"/>
      <c r="J33" s="477"/>
      <c r="K33" s="477"/>
      <c r="L33" s="57"/>
      <c r="M33" s="57"/>
      <c r="N33" s="57"/>
      <c r="O33" s="57"/>
    </row>
    <row r="34" spans="1:15" ht="24.75" customHeight="1">
      <c r="A34" s="57"/>
      <c r="C34" s="27" t="s">
        <v>1026</v>
      </c>
      <c r="D34" s="27"/>
      <c r="E34" s="189" t="s">
        <v>1011</v>
      </c>
      <c r="L34" s="57"/>
      <c r="M34" s="57"/>
      <c r="N34" s="57"/>
      <c r="O34" s="57"/>
    </row>
    <row r="35" spans="1:15" ht="18.75" customHeight="1">
      <c r="A35" s="57"/>
      <c r="C35" s="27" t="s">
        <v>1027</v>
      </c>
      <c r="D35" s="27"/>
      <c r="E35" s="189" t="s">
        <v>1017</v>
      </c>
      <c r="L35" s="57"/>
      <c r="M35" s="57"/>
      <c r="N35" s="57"/>
      <c r="O35" s="57"/>
    </row>
    <row r="36" spans="1:15">
      <c r="A36" s="57"/>
      <c r="L36" s="57"/>
      <c r="M36" s="57"/>
      <c r="N36" s="57"/>
      <c r="O36" s="57"/>
    </row>
    <row r="37" spans="1:15" ht="18.75">
      <c r="A37" s="57"/>
      <c r="D37" s="330" t="s">
        <v>1028</v>
      </c>
      <c r="E37" s="514" t="s">
        <v>1029</v>
      </c>
      <c r="F37" s="514"/>
      <c r="L37" s="57"/>
      <c r="M37" s="57"/>
      <c r="N37" s="57"/>
      <c r="O37" s="57"/>
    </row>
    <row r="38" spans="1:15" ht="18.75">
      <c r="A38" s="57"/>
      <c r="C38" s="331" t="s">
        <v>1030</v>
      </c>
      <c r="D38" s="332" t="s">
        <v>1031</v>
      </c>
      <c r="E38" s="195" t="str">
        <f>IF(AND($E$34="Separated ",$E$35="Less than 32mm"),"12",IF(AND($E$34="Separated ",$E$35="Greater than 32mm"),"17","Check sec 8.9.1 of ES EN 2015"))</f>
        <v>12</v>
      </c>
      <c r="F38" s="27" t="s">
        <v>981</v>
      </c>
      <c r="L38" s="57"/>
      <c r="M38" s="57" t="str">
        <f>E38</f>
        <v>12</v>
      </c>
      <c r="N38" s="57"/>
      <c r="O38" s="57"/>
    </row>
    <row r="39" spans="1:15" ht="18.75">
      <c r="A39" s="57"/>
      <c r="C39" s="331" t="s">
        <v>1030</v>
      </c>
      <c r="D39" s="332" t="s">
        <v>1032</v>
      </c>
      <c r="E39" s="195" t="str">
        <f>IF(AND($E$34="Separated ",$E$35="Less than 32mm"),"20",IF(AND($E$34="Separated ",$E$35="Greater than 32mm"),"25","Check sec 8.9.1 of ES EN 2015"))</f>
        <v>20</v>
      </c>
      <c r="F39" s="27" t="s">
        <v>981</v>
      </c>
      <c r="L39" s="57"/>
      <c r="M39" s="57" t="str">
        <f>E39</f>
        <v>20</v>
      </c>
      <c r="N39" s="57"/>
      <c r="O39" s="57"/>
    </row>
    <row r="40" spans="1:15" ht="18.75">
      <c r="A40" s="57"/>
      <c r="C40" s="331" t="s">
        <v>1030</v>
      </c>
      <c r="D40" s="332" t="s">
        <v>1033</v>
      </c>
      <c r="E40" s="195" t="str">
        <f>IF(AND($E$34="Separated ",$E$35="Less than 32mm"),"20",IF(AND($E$34="Separated ",$E$35="Greater than 32mm"),"25","Check sec 8.9.1 of ES EN 2015"))</f>
        <v>20</v>
      </c>
      <c r="F40" s="27" t="s">
        <v>981</v>
      </c>
      <c r="L40" s="57"/>
      <c r="M40" s="57" t="str">
        <f>E40</f>
        <v>20</v>
      </c>
      <c r="N40" s="57"/>
      <c r="O40" s="57"/>
    </row>
    <row r="41" spans="1:15" ht="18.75">
      <c r="A41" s="57"/>
      <c r="C41" s="331" t="s">
        <v>1030</v>
      </c>
      <c r="D41" s="332" t="s">
        <v>1034</v>
      </c>
      <c r="E41" s="195" t="str">
        <f>IF(AND($E$34="Separated ",$E$35="Less than 32mm"),"20",IF(AND($E$34="Separated ",$E$35="Greater than 32mm"),"25","Check sec 8.9.1 of ES EN 2015"))</f>
        <v>20</v>
      </c>
      <c r="F41" s="27" t="s">
        <v>981</v>
      </c>
      <c r="L41" s="57"/>
      <c r="M41" s="57" t="str">
        <f>E41</f>
        <v>20</v>
      </c>
      <c r="N41" s="57"/>
      <c r="O41" s="57"/>
    </row>
    <row r="42" spans="1:15">
      <c r="A42" s="57"/>
      <c r="L42" s="57"/>
      <c r="M42" s="57"/>
      <c r="N42" s="57"/>
      <c r="O42" s="57"/>
    </row>
    <row r="43" spans="1:15" ht="23.25" customHeight="1">
      <c r="A43" s="57"/>
      <c r="C43" s="194" t="s">
        <v>1035</v>
      </c>
      <c r="L43" s="57"/>
      <c r="M43" s="57"/>
      <c r="N43" s="57"/>
      <c r="O43" s="57"/>
    </row>
    <row r="44" spans="1:15" ht="64.5" customHeight="1">
      <c r="A44" s="57"/>
      <c r="C44" s="477" t="s">
        <v>1036</v>
      </c>
      <c r="D44" s="477"/>
      <c r="E44" s="477"/>
      <c r="F44" s="477"/>
      <c r="G44" s="477"/>
      <c r="H44" s="477"/>
      <c r="I44" s="477"/>
      <c r="J44" s="477"/>
      <c r="K44" s="477"/>
      <c r="L44" s="57"/>
      <c r="M44" s="57"/>
      <c r="N44" s="57"/>
      <c r="O44" s="57"/>
    </row>
    <row r="45" spans="1:15">
      <c r="A45" s="57"/>
      <c r="L45" s="57"/>
      <c r="M45" s="57"/>
      <c r="N45" s="57"/>
      <c r="O45" s="57"/>
    </row>
    <row r="46" spans="1:15" ht="18.75">
      <c r="A46" s="57"/>
      <c r="C46" s="27" t="s">
        <v>1037</v>
      </c>
      <c r="E46" s="3"/>
      <c r="F46" s="3"/>
      <c r="G46" s="3"/>
      <c r="H46" s="3"/>
      <c r="I46" s="3"/>
      <c r="J46" s="3"/>
      <c r="K46" s="3"/>
      <c r="L46" s="57"/>
      <c r="M46" s="57"/>
      <c r="N46" s="57"/>
      <c r="O46" s="57"/>
    </row>
    <row r="47" spans="1:15" ht="15.75">
      <c r="A47" s="57"/>
      <c r="D47" s="3"/>
      <c r="E47" s="3"/>
      <c r="F47" s="3"/>
      <c r="G47" s="3"/>
      <c r="H47" s="3"/>
      <c r="I47" s="3"/>
      <c r="J47" s="3"/>
      <c r="K47" s="3"/>
      <c r="L47" s="57"/>
      <c r="M47" s="57"/>
      <c r="N47" s="57"/>
      <c r="O47" s="57"/>
    </row>
    <row r="48" spans="1:15" ht="15.75">
      <c r="A48" s="57"/>
      <c r="D48" s="3"/>
      <c r="E48" s="3"/>
      <c r="F48" s="3"/>
      <c r="G48" s="3"/>
      <c r="H48" s="3"/>
      <c r="I48" s="3"/>
      <c r="J48" s="3"/>
      <c r="K48" s="3"/>
      <c r="L48" s="57"/>
      <c r="M48" s="57"/>
      <c r="N48" s="57"/>
      <c r="O48" s="57"/>
    </row>
    <row r="49" spans="1:15" ht="15.75">
      <c r="A49" s="57"/>
      <c r="D49" s="3"/>
      <c r="E49" s="3"/>
      <c r="F49" s="3"/>
      <c r="G49" s="3"/>
      <c r="H49" s="3"/>
      <c r="I49" s="3"/>
      <c r="J49" s="3"/>
      <c r="K49" s="3"/>
      <c r="L49" s="57"/>
      <c r="M49" s="57"/>
      <c r="N49" s="57"/>
      <c r="O49" s="57"/>
    </row>
    <row r="50" spans="1:15" ht="15.75">
      <c r="A50" s="57"/>
      <c r="D50" s="3"/>
      <c r="E50" s="3"/>
      <c r="F50" s="3"/>
      <c r="G50" s="3"/>
      <c r="H50" s="3"/>
      <c r="I50" s="3"/>
      <c r="J50" s="3"/>
      <c r="K50" s="3"/>
      <c r="L50" s="57"/>
      <c r="M50" s="57"/>
      <c r="N50" s="57"/>
      <c r="O50" s="57"/>
    </row>
    <row r="51" spans="1:15" ht="15.75">
      <c r="A51" s="57"/>
      <c r="D51" s="3"/>
      <c r="E51" s="3"/>
      <c r="F51" s="3"/>
      <c r="G51" s="3"/>
      <c r="H51" s="3"/>
      <c r="I51" s="3"/>
      <c r="J51" s="3"/>
      <c r="K51" s="3"/>
      <c r="L51" s="57"/>
      <c r="M51" s="57"/>
      <c r="N51" s="57"/>
      <c r="O51" s="57"/>
    </row>
    <row r="52" spans="1:15" ht="15.75">
      <c r="A52" s="57"/>
      <c r="D52" s="3"/>
      <c r="E52" s="3"/>
      <c r="F52" s="3"/>
      <c r="G52" s="3"/>
      <c r="H52" s="3"/>
      <c r="I52" s="3"/>
      <c r="J52" s="3"/>
      <c r="K52" s="3"/>
      <c r="L52" s="57"/>
      <c r="M52" s="57"/>
      <c r="N52" s="57"/>
      <c r="O52" s="57"/>
    </row>
    <row r="53" spans="1:15" ht="15.75">
      <c r="A53" s="57"/>
      <c r="D53" s="3"/>
      <c r="E53" s="3"/>
      <c r="F53" s="3"/>
      <c r="G53" s="3"/>
      <c r="H53" s="3"/>
      <c r="I53" s="3"/>
      <c r="J53" s="3"/>
      <c r="K53" s="3"/>
      <c r="L53" s="57"/>
      <c r="M53" s="57"/>
      <c r="N53" s="57"/>
      <c r="O53" s="57"/>
    </row>
    <row r="54" spans="1:15" ht="15.75">
      <c r="A54" s="57"/>
      <c r="D54" s="3"/>
      <c r="E54" s="3"/>
      <c r="F54" s="3"/>
      <c r="G54" s="3"/>
      <c r="H54" s="3"/>
      <c r="I54" s="3"/>
      <c r="J54" s="3"/>
      <c r="K54" s="3"/>
      <c r="L54" s="57"/>
      <c r="M54" s="57"/>
      <c r="N54" s="57"/>
      <c r="O54" s="57"/>
    </row>
    <row r="55" spans="1:15" ht="15.75">
      <c r="A55" s="57"/>
      <c r="C55" s="333" t="s">
        <v>1038</v>
      </c>
      <c r="D55" s="3"/>
      <c r="E55" s="3"/>
      <c r="F55" s="3"/>
      <c r="G55" s="3"/>
      <c r="H55" s="3"/>
      <c r="I55" s="3"/>
      <c r="J55" s="3"/>
      <c r="K55" s="3"/>
      <c r="L55" s="57"/>
      <c r="M55" s="57"/>
      <c r="N55" s="57"/>
      <c r="O55" s="57"/>
    </row>
    <row r="56" spans="1:15" ht="15.75">
      <c r="A56" s="57"/>
      <c r="C56" s="333" t="s">
        <v>1039</v>
      </c>
      <c r="D56" s="3"/>
      <c r="E56" s="3"/>
      <c r="F56" s="3"/>
      <c r="G56" s="3"/>
      <c r="H56" s="3"/>
      <c r="I56" s="3"/>
      <c r="J56" s="3"/>
      <c r="K56" s="3"/>
      <c r="L56" s="57"/>
      <c r="M56" s="57"/>
      <c r="N56" s="57"/>
      <c r="O56" s="57"/>
    </row>
    <row r="57" spans="1:15" ht="15.75">
      <c r="A57" s="57"/>
      <c r="E57" s="3"/>
      <c r="F57" s="3"/>
      <c r="G57" s="3"/>
      <c r="H57" s="3"/>
      <c r="I57" s="3"/>
      <c r="J57" s="3"/>
      <c r="K57" s="3"/>
      <c r="L57" s="57"/>
      <c r="M57" s="57"/>
      <c r="N57" s="57"/>
      <c r="O57" s="57"/>
    </row>
    <row r="58" spans="1:15" ht="15.75">
      <c r="A58" s="57"/>
      <c r="C58" s="3"/>
      <c r="E58" s="3"/>
      <c r="F58" s="3"/>
      <c r="G58" s="3"/>
      <c r="H58" s="3"/>
      <c r="I58" s="3"/>
      <c r="J58" s="3"/>
      <c r="K58" s="3"/>
      <c r="L58" s="57"/>
      <c r="M58" s="57"/>
      <c r="N58" s="57"/>
      <c r="O58" s="57"/>
    </row>
    <row r="59" spans="1:15" ht="15.75">
      <c r="A59" s="57"/>
      <c r="D59" s="3"/>
      <c r="E59" s="3"/>
      <c r="F59" s="3"/>
      <c r="G59" s="3"/>
      <c r="H59" s="3"/>
      <c r="I59" s="3"/>
      <c r="J59" s="3"/>
      <c r="K59" s="3"/>
      <c r="L59" s="57"/>
      <c r="M59" s="57"/>
      <c r="N59" s="57"/>
      <c r="O59" s="57"/>
    </row>
    <row r="60" spans="1:15" ht="15.75">
      <c r="A60" s="57"/>
      <c r="E60" s="3"/>
      <c r="F60" s="3"/>
      <c r="G60" s="3"/>
      <c r="H60" s="3"/>
      <c r="I60" s="3"/>
      <c r="J60" s="3"/>
      <c r="K60" s="3"/>
      <c r="L60" s="57"/>
      <c r="M60" s="57"/>
      <c r="N60" s="57"/>
      <c r="O60" s="57"/>
    </row>
    <row r="61" spans="1:15" ht="15.75">
      <c r="A61" s="57"/>
      <c r="D61" s="3"/>
      <c r="E61" s="3"/>
      <c r="F61" s="3"/>
      <c r="G61" s="3"/>
      <c r="H61" s="3"/>
      <c r="I61" s="3"/>
      <c r="J61" s="3"/>
      <c r="K61" s="3"/>
      <c r="L61" s="57"/>
      <c r="M61" s="57"/>
      <c r="N61" s="57"/>
      <c r="O61" s="57"/>
    </row>
    <row r="62" spans="1:15" ht="15.75">
      <c r="A62" s="57"/>
      <c r="D62" s="3"/>
      <c r="E62" s="3"/>
      <c r="F62" s="3"/>
      <c r="G62" s="3"/>
      <c r="H62" s="3"/>
      <c r="I62" s="3"/>
      <c r="J62" s="3"/>
      <c r="K62" s="3"/>
      <c r="L62" s="57"/>
      <c r="M62" s="57"/>
      <c r="N62" s="57"/>
      <c r="O62" s="57"/>
    </row>
    <row r="63" spans="1:15" ht="15.75">
      <c r="A63" s="57"/>
      <c r="D63" s="3"/>
      <c r="E63" s="3"/>
      <c r="F63" s="3"/>
      <c r="G63" s="3"/>
      <c r="H63" s="3"/>
      <c r="I63" s="3"/>
      <c r="J63" s="3"/>
      <c r="K63" s="3"/>
      <c r="L63" s="57"/>
      <c r="M63" s="57"/>
      <c r="N63" s="57"/>
      <c r="O63" s="57"/>
    </row>
    <row r="64" spans="1:15" ht="15.75">
      <c r="A64" s="57"/>
      <c r="D64" s="3"/>
      <c r="E64" s="3"/>
      <c r="F64" s="3"/>
      <c r="G64" s="3"/>
      <c r="H64" s="3"/>
      <c r="I64" s="3"/>
      <c r="J64" s="3"/>
      <c r="K64" s="3"/>
      <c r="L64" s="57"/>
      <c r="M64" s="57"/>
      <c r="N64" s="57"/>
      <c r="O64" s="57"/>
    </row>
    <row r="65" spans="1:15" ht="15.75">
      <c r="A65" s="57"/>
      <c r="D65" s="3"/>
      <c r="E65" s="3"/>
      <c r="F65" s="3"/>
      <c r="G65" s="3"/>
      <c r="H65" s="3"/>
      <c r="I65" s="3"/>
      <c r="J65" s="3"/>
      <c r="K65" s="3"/>
      <c r="L65" s="57"/>
      <c r="M65" s="57"/>
      <c r="N65" s="57"/>
      <c r="O65" s="57"/>
    </row>
    <row r="66" spans="1:15" ht="15.75">
      <c r="A66" s="57"/>
      <c r="D66" s="3"/>
      <c r="E66" s="3"/>
      <c r="F66" s="3"/>
      <c r="G66" s="3"/>
      <c r="H66" s="3"/>
      <c r="I66" s="3"/>
      <c r="J66" s="3"/>
      <c r="K66" s="3"/>
      <c r="L66" s="57"/>
      <c r="M66" s="57"/>
      <c r="N66" s="57"/>
      <c r="O66" s="57"/>
    </row>
    <row r="67" spans="1:15" ht="15.75">
      <c r="A67" s="57"/>
      <c r="D67" s="3"/>
      <c r="E67" s="3"/>
      <c r="F67" s="3"/>
      <c r="G67" s="3"/>
      <c r="H67" s="3"/>
      <c r="I67" s="3"/>
      <c r="J67" s="3"/>
      <c r="K67" s="3"/>
      <c r="L67" s="57"/>
      <c r="M67" s="57"/>
      <c r="N67" s="57"/>
      <c r="O67" s="57"/>
    </row>
    <row r="68" spans="1:15" ht="15.75">
      <c r="A68" s="57"/>
      <c r="D68" s="3"/>
      <c r="E68" s="3"/>
      <c r="F68" s="3"/>
      <c r="G68" s="3"/>
      <c r="H68" s="3"/>
      <c r="I68" s="3"/>
      <c r="J68" s="3"/>
      <c r="K68" s="3"/>
      <c r="L68" s="57"/>
      <c r="M68" s="57"/>
      <c r="N68" s="57"/>
      <c r="O68" s="57"/>
    </row>
    <row r="69" spans="1:15" ht="15.75">
      <c r="A69" s="57"/>
      <c r="D69" s="3"/>
      <c r="E69" s="3"/>
      <c r="F69" s="3"/>
      <c r="G69" s="3"/>
      <c r="H69" s="3"/>
      <c r="I69" s="3"/>
      <c r="J69" s="3"/>
      <c r="K69" s="3"/>
      <c r="L69" s="57"/>
      <c r="M69" s="57"/>
      <c r="N69" s="57"/>
      <c r="O69" s="57"/>
    </row>
    <row r="70" spans="1:15" ht="15.75">
      <c r="A70" s="57"/>
      <c r="D70" s="3"/>
      <c r="E70" s="3"/>
      <c r="F70" s="3"/>
      <c r="G70" s="3"/>
      <c r="H70" s="3"/>
      <c r="I70" s="3"/>
      <c r="J70" s="3"/>
      <c r="K70" s="3"/>
      <c r="L70" s="57"/>
      <c r="M70" s="57"/>
      <c r="N70" s="57"/>
      <c r="O70" s="57"/>
    </row>
    <row r="71" spans="1:15" ht="15.75">
      <c r="A71" s="57"/>
      <c r="D71" s="3"/>
      <c r="E71" s="3"/>
      <c r="F71" s="3"/>
      <c r="G71" s="3"/>
      <c r="H71" s="3"/>
      <c r="I71" s="3"/>
      <c r="J71" s="3"/>
      <c r="K71" s="3"/>
      <c r="L71" s="57"/>
      <c r="M71" s="57"/>
      <c r="N71" s="57"/>
      <c r="O71" s="57"/>
    </row>
    <row r="72" spans="1:15" ht="15.75">
      <c r="A72" s="57"/>
      <c r="D72" s="3"/>
      <c r="E72" s="3"/>
      <c r="F72" s="3"/>
      <c r="G72" s="3"/>
      <c r="H72" s="3"/>
      <c r="I72" s="3"/>
      <c r="J72" s="3"/>
      <c r="K72" s="3"/>
      <c r="L72" s="57"/>
      <c r="M72" s="57"/>
      <c r="N72" s="57"/>
      <c r="O72" s="57"/>
    </row>
    <row r="73" spans="1:15" ht="21.75" customHeight="1">
      <c r="A73" s="57"/>
      <c r="C73" s="333" t="s">
        <v>1040</v>
      </c>
      <c r="D73" s="3"/>
      <c r="E73" s="3"/>
      <c r="F73" s="3"/>
      <c r="G73" s="3"/>
      <c r="H73" s="3"/>
      <c r="I73" s="3"/>
      <c r="J73" s="3"/>
      <c r="K73" s="3"/>
      <c r="L73" s="57"/>
      <c r="M73" s="57"/>
      <c r="N73" s="57"/>
      <c r="O73" s="57"/>
    </row>
    <row r="74" spans="1:15" ht="15.75">
      <c r="A74" s="57"/>
      <c r="E74" s="3"/>
      <c r="F74" s="3"/>
      <c r="G74" s="3"/>
      <c r="H74" s="3"/>
      <c r="I74" s="3"/>
      <c r="J74" s="3"/>
      <c r="K74" s="3"/>
      <c r="L74" s="57"/>
      <c r="M74" s="57"/>
      <c r="N74" s="57"/>
      <c r="O74" s="57"/>
    </row>
    <row r="75" spans="1:15" ht="15.75">
      <c r="A75" s="57"/>
      <c r="C75" s="3"/>
      <c r="D75" s="3"/>
      <c r="E75" s="3"/>
      <c r="F75" s="3"/>
      <c r="G75" s="3"/>
      <c r="H75" s="3"/>
      <c r="I75" s="3"/>
      <c r="J75" s="3"/>
      <c r="K75" s="3"/>
      <c r="L75" s="57"/>
      <c r="M75" s="57"/>
      <c r="N75" s="57"/>
      <c r="O75" s="57"/>
    </row>
    <row r="76" spans="1:15" ht="15.75">
      <c r="A76" s="57"/>
      <c r="E76" s="3"/>
      <c r="F76" s="3"/>
      <c r="G76" s="3"/>
      <c r="H76" s="3"/>
      <c r="I76" s="3"/>
      <c r="J76" s="3"/>
      <c r="K76" s="3"/>
      <c r="L76" s="57"/>
      <c r="M76" s="57"/>
      <c r="N76" s="57"/>
      <c r="O76" s="57"/>
    </row>
    <row r="77" spans="1:15" ht="15.75">
      <c r="A77" s="57"/>
      <c r="D77" s="3"/>
      <c r="E77" s="3"/>
      <c r="F77" s="3"/>
      <c r="G77" s="3"/>
      <c r="H77" s="3"/>
      <c r="I77" s="3"/>
      <c r="J77" s="3"/>
      <c r="K77" s="3"/>
      <c r="L77" s="57"/>
      <c r="M77" s="57"/>
      <c r="N77" s="57"/>
      <c r="O77" s="57"/>
    </row>
    <row r="78" spans="1:15" ht="15.75">
      <c r="A78" s="57"/>
      <c r="D78" s="3"/>
      <c r="E78" s="3"/>
      <c r="F78" s="3"/>
      <c r="G78" s="3"/>
      <c r="H78" s="3"/>
      <c r="I78" s="3"/>
      <c r="J78" s="3"/>
      <c r="K78" s="3"/>
      <c r="L78" s="57"/>
      <c r="M78" s="57"/>
      <c r="N78" s="57"/>
      <c r="O78" s="57"/>
    </row>
    <row r="79" spans="1:15" ht="15.75">
      <c r="A79" s="57"/>
      <c r="D79" s="3"/>
      <c r="E79" s="3"/>
      <c r="F79" s="3"/>
      <c r="G79" s="3"/>
      <c r="H79" s="3"/>
      <c r="I79" s="3"/>
      <c r="J79" s="3"/>
      <c r="K79" s="3"/>
      <c r="L79" s="57"/>
      <c r="M79" s="57"/>
      <c r="N79" s="57"/>
      <c r="O79" s="57"/>
    </row>
    <row r="80" spans="1:15">
      <c r="A80" s="57"/>
      <c r="L80" s="57"/>
      <c r="M80" s="57"/>
      <c r="N80" s="57"/>
      <c r="O80" s="57"/>
    </row>
    <row r="81" spans="1:15">
      <c r="A81" s="57"/>
      <c r="L81" s="57"/>
      <c r="M81" s="57"/>
      <c r="N81" s="57"/>
      <c r="O81" s="57"/>
    </row>
    <row r="82" spans="1:15">
      <c r="A82" s="57"/>
      <c r="L82" s="57"/>
      <c r="M82" s="57"/>
      <c r="N82" s="57"/>
      <c r="O82" s="57"/>
    </row>
    <row r="83" spans="1:15" ht="18.75">
      <c r="A83" s="57"/>
      <c r="D83" s="336" t="s">
        <v>1041</v>
      </c>
      <c r="E83" s="3"/>
      <c r="F83" s="3"/>
      <c r="G83" s="337">
        <v>20</v>
      </c>
      <c r="H83" s="27" t="s">
        <v>981</v>
      </c>
      <c r="L83" s="57"/>
      <c r="M83" s="57"/>
      <c r="N83" s="57"/>
      <c r="O83" s="57"/>
    </row>
    <row r="84" spans="1:15" ht="18.75">
      <c r="A84" s="57"/>
      <c r="D84" s="336" t="s">
        <v>1042</v>
      </c>
      <c r="E84" s="3"/>
      <c r="F84" s="3"/>
      <c r="G84" s="337">
        <v>30</v>
      </c>
      <c r="H84" s="27" t="s">
        <v>981</v>
      </c>
      <c r="L84" s="57"/>
      <c r="M84" s="57"/>
      <c r="N84" s="57"/>
      <c r="O84" s="57"/>
    </row>
    <row r="85" spans="1:15">
      <c r="A85" s="57"/>
      <c r="D85" s="338"/>
      <c r="L85" s="57"/>
      <c r="M85" s="57"/>
      <c r="N85" s="57"/>
      <c r="O85" s="57"/>
    </row>
    <row r="86" spans="1:15" ht="15.75">
      <c r="A86" s="57"/>
      <c r="C86" s="339" t="s">
        <v>1012</v>
      </c>
      <c r="D86" s="340" t="s">
        <v>1043</v>
      </c>
      <c r="E86" s="3"/>
      <c r="F86" s="3"/>
      <c r="G86" s="3"/>
      <c r="H86" s="3"/>
      <c r="I86" s="3"/>
      <c r="J86" s="3"/>
      <c r="K86" s="3"/>
      <c r="L86" s="57"/>
      <c r="M86" s="57"/>
      <c r="N86" s="57"/>
      <c r="O86" s="57"/>
    </row>
    <row r="87" spans="1:15" ht="15.75">
      <c r="A87" s="57"/>
      <c r="C87" s="339" t="s">
        <v>1012</v>
      </c>
      <c r="D87" s="336" t="s">
        <v>1044</v>
      </c>
      <c r="E87" s="336"/>
      <c r="F87" s="3"/>
      <c r="G87" s="3"/>
      <c r="H87" s="3"/>
      <c r="I87" s="3"/>
      <c r="J87" s="3"/>
      <c r="K87" s="3"/>
      <c r="L87" s="57"/>
      <c r="M87" s="57"/>
      <c r="N87" s="57"/>
      <c r="O87" s="57"/>
    </row>
    <row r="88" spans="1:15" ht="15.75">
      <c r="A88" s="57"/>
      <c r="C88" s="339"/>
      <c r="D88" s="336" t="s">
        <v>1045</v>
      </c>
      <c r="E88" s="336"/>
      <c r="F88" s="3"/>
      <c r="G88" s="3"/>
      <c r="H88" s="3"/>
      <c r="I88" s="3"/>
      <c r="J88" s="3"/>
      <c r="K88" s="3"/>
      <c r="L88" s="57"/>
      <c r="M88" s="57"/>
      <c r="N88" s="57"/>
      <c r="O88" s="57"/>
    </row>
    <row r="89" spans="1:15" ht="15.75">
      <c r="A89" s="57"/>
      <c r="C89" s="339" t="s">
        <v>1012</v>
      </c>
      <c r="D89" s="340" t="s">
        <v>1046</v>
      </c>
      <c r="E89" s="336"/>
      <c r="F89" s="3"/>
      <c r="G89" s="3"/>
      <c r="H89" s="3"/>
      <c r="I89" s="3"/>
      <c r="J89" s="3"/>
      <c r="K89" s="3"/>
      <c r="L89" s="57"/>
      <c r="M89" s="57"/>
      <c r="N89" s="57"/>
      <c r="O89" s="57"/>
    </row>
    <row r="90" spans="1:15" ht="15.75">
      <c r="A90" s="57"/>
      <c r="C90" s="3"/>
      <c r="D90" s="3"/>
      <c r="E90" s="3"/>
      <c r="F90" s="3"/>
      <c r="G90" s="3"/>
      <c r="H90" s="3"/>
      <c r="I90" s="3"/>
      <c r="J90" s="3"/>
      <c r="K90" s="3"/>
      <c r="L90" s="57"/>
      <c r="M90" s="57"/>
      <c r="N90" s="57"/>
      <c r="O90" s="57"/>
    </row>
    <row r="91" spans="1:15" ht="18.75">
      <c r="A91" s="57"/>
      <c r="C91" s="3"/>
      <c r="D91" s="3"/>
      <c r="E91" s="341" t="s">
        <v>1028</v>
      </c>
      <c r="F91" s="512" t="s">
        <v>1047</v>
      </c>
      <c r="G91" s="513"/>
      <c r="H91" s="3"/>
      <c r="I91" s="3"/>
      <c r="J91" s="3"/>
      <c r="K91" s="3"/>
      <c r="L91" s="57"/>
      <c r="M91" s="57"/>
      <c r="N91" s="57"/>
      <c r="O91" s="57"/>
    </row>
    <row r="92" spans="1:15" ht="18.75">
      <c r="A92" s="57"/>
      <c r="C92" s="3"/>
      <c r="D92" s="3"/>
      <c r="E92" s="342" t="s">
        <v>1031</v>
      </c>
      <c r="F92" s="27">
        <f>MAX(M38,$G$83,10)</f>
        <v>20</v>
      </c>
      <c r="G92" s="343" t="s">
        <v>981</v>
      </c>
      <c r="H92" s="3"/>
      <c r="I92" s="3"/>
      <c r="J92" s="3"/>
      <c r="K92" s="3"/>
      <c r="L92" s="57"/>
      <c r="M92" s="57"/>
      <c r="N92" s="57"/>
      <c r="O92" s="57"/>
    </row>
    <row r="93" spans="1:15" ht="18.75">
      <c r="A93" s="57"/>
      <c r="C93" s="3"/>
      <c r="D93" s="3"/>
      <c r="E93" s="342" t="s">
        <v>1048</v>
      </c>
      <c r="F93" s="27">
        <f>MAX(M39,$G$83,10)</f>
        <v>20</v>
      </c>
      <c r="G93" s="343" t="s">
        <v>981</v>
      </c>
      <c r="H93" s="3"/>
      <c r="I93" s="3"/>
      <c r="J93" s="3"/>
      <c r="K93" s="3"/>
      <c r="L93" s="57"/>
      <c r="M93" s="57"/>
      <c r="N93" s="57"/>
      <c r="O93" s="57"/>
    </row>
    <row r="94" spans="1:15" ht="18.75">
      <c r="A94" s="57"/>
      <c r="C94" s="3"/>
      <c r="D94" s="3"/>
      <c r="E94" s="342" t="s">
        <v>1</v>
      </c>
      <c r="F94" s="27">
        <v>30</v>
      </c>
      <c r="G94" s="343" t="s">
        <v>981</v>
      </c>
      <c r="H94" s="3"/>
      <c r="I94" s="3"/>
      <c r="J94" s="3"/>
      <c r="K94" s="3"/>
      <c r="L94" s="57"/>
      <c r="M94" s="57"/>
      <c r="N94" s="57"/>
      <c r="O94" s="57"/>
    </row>
    <row r="95" spans="1:15" ht="18.75">
      <c r="A95" s="57"/>
      <c r="C95" s="3"/>
      <c r="D95" s="3"/>
      <c r="E95" s="344" t="s">
        <v>1049</v>
      </c>
      <c r="F95" s="39">
        <v>40</v>
      </c>
      <c r="G95" s="345" t="s">
        <v>981</v>
      </c>
      <c r="H95" s="3"/>
      <c r="I95" s="3"/>
      <c r="J95" s="3"/>
      <c r="K95" s="3"/>
      <c r="L95" s="57"/>
      <c r="M95" s="57"/>
      <c r="N95" s="57"/>
      <c r="O95" s="57"/>
    </row>
    <row r="96" spans="1:15" ht="15.75">
      <c r="A96" s="57"/>
      <c r="C96" s="3"/>
      <c r="D96" s="3"/>
      <c r="E96" s="3"/>
      <c r="F96" s="3"/>
      <c r="G96" s="3"/>
      <c r="H96" s="3"/>
      <c r="I96" s="3"/>
      <c r="J96" s="3"/>
      <c r="K96" s="3"/>
      <c r="L96" s="57"/>
      <c r="M96" s="57"/>
      <c r="N96" s="57"/>
      <c r="O96" s="57"/>
    </row>
    <row r="97" spans="1:15" ht="18.75">
      <c r="A97" s="57"/>
      <c r="C97" s="346" t="s">
        <v>1050</v>
      </c>
      <c r="D97" s="3"/>
      <c r="E97" s="3"/>
      <c r="F97" s="3"/>
      <c r="G97" s="3"/>
      <c r="H97" s="3"/>
      <c r="I97" s="3"/>
      <c r="J97" s="3"/>
      <c r="K97" s="3"/>
      <c r="L97" s="57"/>
      <c r="M97" s="57"/>
      <c r="N97" s="57"/>
      <c r="O97" s="57"/>
    </row>
    <row r="98" spans="1:15" ht="77.25" customHeight="1">
      <c r="A98" s="57"/>
      <c r="C98" s="477" t="s">
        <v>1051</v>
      </c>
      <c r="D98" s="477"/>
      <c r="E98" s="477"/>
      <c r="F98" s="477"/>
      <c r="G98" s="477"/>
      <c r="H98" s="477"/>
      <c r="I98" s="477"/>
      <c r="J98" s="477"/>
      <c r="K98" s="477"/>
      <c r="L98" s="57"/>
      <c r="M98" s="57"/>
      <c r="N98" s="57"/>
      <c r="O98" s="57"/>
    </row>
    <row r="99" spans="1:15" ht="18.75">
      <c r="A99" s="57"/>
      <c r="C99" s="84"/>
      <c r="D99" s="84"/>
      <c r="E99" s="84"/>
      <c r="F99" s="84"/>
      <c r="G99" s="84"/>
      <c r="H99" s="84"/>
      <c r="I99" s="84"/>
      <c r="J99" s="84"/>
      <c r="K99" s="84"/>
      <c r="L99" s="57"/>
      <c r="M99" s="57"/>
      <c r="N99" s="57"/>
      <c r="O99" s="57"/>
    </row>
    <row r="100" spans="1:15" ht="18.75">
      <c r="A100" s="57"/>
      <c r="C100" s="84"/>
      <c r="E100" s="84"/>
      <c r="F100" s="84"/>
      <c r="G100" s="84"/>
      <c r="H100" s="84"/>
      <c r="I100" s="84"/>
      <c r="J100" s="84"/>
      <c r="K100" s="84"/>
      <c r="L100" s="57"/>
      <c r="M100" s="57"/>
      <c r="N100" s="57"/>
      <c r="O100" s="57"/>
    </row>
    <row r="101" spans="1:15" ht="18.75">
      <c r="A101" s="57"/>
      <c r="C101" s="3"/>
      <c r="D101" s="188" t="s">
        <v>1052</v>
      </c>
      <c r="E101" s="3"/>
      <c r="F101" s="3"/>
      <c r="G101" s="3"/>
      <c r="H101" s="3"/>
      <c r="I101" s="3"/>
      <c r="J101" s="3"/>
      <c r="K101" s="3"/>
      <c r="L101" s="57"/>
      <c r="M101" s="57"/>
      <c r="N101" s="57"/>
      <c r="O101" s="57"/>
    </row>
    <row r="102" spans="1:15" ht="18.75">
      <c r="A102" s="57"/>
      <c r="C102" s="3"/>
      <c r="D102" s="188" t="s">
        <v>1053</v>
      </c>
      <c r="E102" s="3"/>
      <c r="F102" s="3"/>
      <c r="G102" s="3"/>
      <c r="H102" s="3"/>
      <c r="I102" s="3"/>
      <c r="J102" s="3"/>
      <c r="K102" s="3"/>
      <c r="L102" s="57"/>
      <c r="M102" s="57"/>
      <c r="N102" s="57"/>
      <c r="O102" s="57"/>
    </row>
    <row r="103" spans="1:15" ht="18.75">
      <c r="A103" s="57"/>
      <c r="C103" s="3"/>
      <c r="D103" s="3"/>
      <c r="E103" s="347" t="s">
        <v>1031</v>
      </c>
      <c r="F103" s="348">
        <v>25</v>
      </c>
      <c r="G103" s="349" t="s">
        <v>981</v>
      </c>
      <c r="H103" s="3"/>
      <c r="I103" s="3"/>
      <c r="J103" s="3"/>
      <c r="K103" s="3"/>
      <c r="L103" s="57"/>
      <c r="M103" s="57"/>
      <c r="N103" s="57"/>
      <c r="O103" s="57"/>
    </row>
    <row r="104" spans="1:15" ht="18.75">
      <c r="A104" s="57"/>
      <c r="C104" s="3"/>
      <c r="D104" s="3"/>
      <c r="E104" s="350" t="s">
        <v>1032</v>
      </c>
      <c r="F104" s="351">
        <v>30</v>
      </c>
      <c r="G104" s="352" t="s">
        <v>981</v>
      </c>
      <c r="H104" s="3"/>
      <c r="I104" s="3"/>
      <c r="J104" s="3"/>
      <c r="K104" s="3"/>
      <c r="L104" s="57"/>
      <c r="M104" s="57"/>
      <c r="N104" s="57"/>
      <c r="O104" s="57"/>
    </row>
    <row r="105" spans="1:15" ht="18.75">
      <c r="A105" s="57"/>
      <c r="C105" s="3"/>
      <c r="D105" s="3"/>
      <c r="E105" s="350" t="s">
        <v>1</v>
      </c>
      <c r="F105" s="351">
        <v>40</v>
      </c>
      <c r="G105" s="352" t="s">
        <v>981</v>
      </c>
      <c r="H105" s="3"/>
      <c r="I105" s="3"/>
      <c r="J105" s="3"/>
      <c r="K105" s="3"/>
      <c r="L105" s="57"/>
      <c r="M105" s="57"/>
      <c r="N105" s="57"/>
      <c r="O105" s="57"/>
    </row>
    <row r="106" spans="1:15" ht="18.75">
      <c r="A106" s="57"/>
      <c r="C106" s="3"/>
      <c r="D106" s="3"/>
      <c r="E106" s="353" t="s">
        <v>1054</v>
      </c>
      <c r="F106" s="354">
        <v>50</v>
      </c>
      <c r="G106" s="355" t="s">
        <v>981</v>
      </c>
      <c r="H106" s="3"/>
      <c r="I106" s="3"/>
      <c r="J106" s="3"/>
      <c r="K106" s="3"/>
      <c r="L106" s="57"/>
      <c r="M106" s="57"/>
      <c r="N106" s="57"/>
      <c r="O106" s="57"/>
    </row>
    <row r="107" spans="1:15" ht="15.75">
      <c r="A107" s="57"/>
      <c r="C107" s="3"/>
      <c r="D107" s="3"/>
      <c r="E107" s="3"/>
      <c r="F107" s="3"/>
      <c r="G107" s="3"/>
      <c r="H107" s="3"/>
      <c r="I107" s="3"/>
      <c r="J107" s="3"/>
      <c r="K107" s="3"/>
      <c r="L107" s="57"/>
      <c r="M107" s="57"/>
      <c r="N107" s="57"/>
      <c r="O107" s="57"/>
    </row>
    <row r="108" spans="1:15" ht="18.75">
      <c r="A108" s="57"/>
      <c r="C108" s="3"/>
      <c r="D108" s="188" t="s">
        <v>1055</v>
      </c>
      <c r="E108" s="3"/>
      <c r="F108" s="3"/>
      <c r="G108" s="3"/>
      <c r="H108" s="3"/>
      <c r="I108" s="3"/>
      <c r="J108" s="3"/>
      <c r="K108" s="3"/>
      <c r="L108" s="57"/>
      <c r="M108" s="57"/>
      <c r="N108" s="57"/>
      <c r="O108" s="57"/>
    </row>
    <row r="109" spans="1:15" ht="18.75">
      <c r="A109" s="57"/>
      <c r="C109" s="3"/>
      <c r="D109" s="188" t="s">
        <v>1053</v>
      </c>
      <c r="E109" s="3"/>
      <c r="F109" s="3"/>
      <c r="G109" s="3"/>
      <c r="H109" s="3"/>
      <c r="I109" s="3"/>
      <c r="J109" s="3"/>
      <c r="K109" s="3"/>
      <c r="L109" s="57"/>
      <c r="M109" s="57"/>
      <c r="N109" s="57"/>
      <c r="O109" s="57"/>
    </row>
    <row r="110" spans="1:15" ht="18.75">
      <c r="A110" s="57"/>
      <c r="C110" s="3"/>
      <c r="D110" s="3"/>
      <c r="E110" s="347" t="s">
        <v>1031</v>
      </c>
      <c r="F110" s="348">
        <v>25</v>
      </c>
      <c r="G110" s="349" t="s">
        <v>981</v>
      </c>
      <c r="H110" s="3"/>
      <c r="I110" s="3"/>
      <c r="J110" s="3"/>
      <c r="K110" s="3"/>
      <c r="L110" s="57"/>
      <c r="M110" s="57"/>
      <c r="N110" s="57"/>
      <c r="O110" s="57"/>
    </row>
    <row r="111" spans="1:15" ht="18.75">
      <c r="A111" s="57"/>
      <c r="C111" s="3"/>
      <c r="D111" s="3"/>
      <c r="E111" s="350" t="s">
        <v>1032</v>
      </c>
      <c r="F111" s="351">
        <v>30</v>
      </c>
      <c r="G111" s="352" t="s">
        <v>981</v>
      </c>
      <c r="H111" s="3"/>
      <c r="I111" s="3"/>
      <c r="J111" s="3"/>
      <c r="K111" s="3"/>
      <c r="L111" s="57"/>
      <c r="M111" s="57"/>
      <c r="N111" s="57"/>
      <c r="O111" s="57"/>
    </row>
    <row r="112" spans="1:15" ht="18.75">
      <c r="A112" s="57"/>
      <c r="C112" s="3"/>
      <c r="D112" s="3"/>
      <c r="E112" s="353" t="s">
        <v>1</v>
      </c>
      <c r="F112" s="354">
        <v>30</v>
      </c>
      <c r="G112" s="355" t="s">
        <v>981</v>
      </c>
      <c r="H112" s="3"/>
      <c r="I112" s="3"/>
      <c r="J112" s="3"/>
      <c r="K112" s="3"/>
      <c r="L112" s="57"/>
      <c r="M112" s="57"/>
      <c r="N112" s="57"/>
      <c r="O112" s="57"/>
    </row>
    <row r="113" spans="1:15" ht="15.75">
      <c r="A113" s="57"/>
      <c r="B113" s="57"/>
      <c r="C113" s="335"/>
      <c r="D113" s="335"/>
      <c r="E113" s="335"/>
      <c r="F113" s="335"/>
      <c r="G113" s="335"/>
      <c r="H113" s="335"/>
      <c r="I113" s="335"/>
      <c r="J113" s="335"/>
      <c r="K113" s="335"/>
      <c r="L113" s="57"/>
      <c r="M113" s="57"/>
      <c r="N113" s="57"/>
      <c r="O113" s="57"/>
    </row>
    <row r="114" spans="1:15" ht="15.75">
      <c r="A114" s="57"/>
      <c r="B114" s="57"/>
      <c r="C114" s="335"/>
      <c r="D114" s="335"/>
      <c r="E114" s="335"/>
      <c r="F114" s="335"/>
      <c r="G114" s="335"/>
      <c r="H114" s="335"/>
      <c r="I114" s="335"/>
      <c r="J114" s="335"/>
      <c r="K114" s="335"/>
      <c r="L114" s="57"/>
      <c r="M114" s="57"/>
      <c r="N114" s="57"/>
      <c r="O114" s="57"/>
    </row>
    <row r="115" spans="1:15" ht="15.75">
      <c r="A115" s="57"/>
      <c r="B115" s="57"/>
      <c r="C115" s="335"/>
      <c r="D115" s="335"/>
      <c r="E115" s="335"/>
      <c r="F115" s="335"/>
      <c r="G115" s="335"/>
      <c r="H115" s="335"/>
      <c r="I115" s="335"/>
      <c r="J115" s="335"/>
      <c r="K115" s="335"/>
      <c r="L115" s="57"/>
      <c r="M115" s="57"/>
      <c r="N115" s="57"/>
      <c r="O115" s="57"/>
    </row>
    <row r="116" spans="1:15" ht="15.75">
      <c r="A116" s="57"/>
      <c r="B116" s="57"/>
      <c r="C116" s="335"/>
      <c r="D116" s="335"/>
      <c r="E116" s="335"/>
      <c r="F116" s="335"/>
      <c r="G116" s="335"/>
      <c r="H116" s="335"/>
      <c r="I116" s="335"/>
      <c r="J116" s="335"/>
      <c r="K116" s="335"/>
      <c r="L116" s="57"/>
      <c r="M116" s="57"/>
      <c r="N116" s="57"/>
      <c r="O116" s="57"/>
    </row>
    <row r="117" spans="1:15">
      <c r="A117" s="57"/>
      <c r="B117" s="57"/>
      <c r="C117" s="57"/>
      <c r="D117" s="57"/>
      <c r="E117" s="57"/>
      <c r="F117" s="57"/>
      <c r="G117" s="57"/>
      <c r="H117" s="57"/>
      <c r="I117" s="57"/>
      <c r="J117" s="57"/>
      <c r="K117" s="57"/>
      <c r="L117" s="57"/>
      <c r="M117" s="57"/>
      <c r="N117" s="57"/>
      <c r="O117" s="57"/>
    </row>
    <row r="118" spans="1:15">
      <c r="A118" s="57"/>
      <c r="B118" s="57"/>
      <c r="C118" s="57"/>
      <c r="D118" s="57"/>
      <c r="E118" s="57"/>
      <c r="F118" s="57"/>
      <c r="G118" s="57"/>
      <c r="H118" s="57"/>
      <c r="I118" s="57"/>
      <c r="J118" s="57"/>
      <c r="K118" s="57"/>
      <c r="L118" s="57"/>
      <c r="M118" s="57"/>
      <c r="N118" s="57"/>
      <c r="O118" s="57"/>
    </row>
    <row r="119" spans="1:15">
      <c r="A119" s="57"/>
      <c r="B119" s="57"/>
      <c r="C119" s="57"/>
      <c r="D119" s="57"/>
      <c r="E119" s="57"/>
      <c r="F119" s="57"/>
      <c r="G119" s="57"/>
      <c r="H119" s="57"/>
      <c r="I119" s="57"/>
      <c r="J119" s="57"/>
      <c r="K119" s="57"/>
      <c r="L119" s="57"/>
      <c r="M119" s="57"/>
      <c r="N119" s="57"/>
      <c r="O119" s="57"/>
    </row>
    <row r="120" spans="1:15">
      <c r="A120" s="57"/>
      <c r="B120" s="57"/>
      <c r="C120" s="57"/>
      <c r="D120" s="57"/>
      <c r="E120" s="57"/>
      <c r="F120" s="57"/>
      <c r="G120" s="57"/>
      <c r="H120" s="57"/>
      <c r="I120" s="57"/>
      <c r="J120" s="57"/>
      <c r="K120" s="57"/>
      <c r="L120" s="57"/>
      <c r="M120" s="57"/>
      <c r="N120" s="57"/>
      <c r="O120" s="57"/>
    </row>
    <row r="121" spans="1:15">
      <c r="A121" s="57"/>
      <c r="B121" s="57"/>
      <c r="C121" s="57"/>
      <c r="D121" s="57"/>
      <c r="E121" s="57"/>
      <c r="F121" s="57"/>
      <c r="G121" s="57"/>
      <c r="H121" s="57"/>
      <c r="I121" s="57"/>
      <c r="J121" s="57"/>
      <c r="K121" s="57"/>
      <c r="L121" s="57"/>
      <c r="M121" s="57"/>
      <c r="N121" s="57"/>
      <c r="O121" s="57"/>
    </row>
    <row r="122" spans="1:15">
      <c r="A122" s="57"/>
      <c r="B122" s="57"/>
      <c r="C122" s="57"/>
      <c r="D122" s="57"/>
      <c r="E122" s="57"/>
      <c r="F122" s="57"/>
      <c r="G122" s="57"/>
      <c r="H122" s="57"/>
      <c r="I122" s="57"/>
      <c r="J122" s="57"/>
      <c r="K122" s="57"/>
      <c r="L122" s="57"/>
      <c r="M122" s="57"/>
      <c r="N122" s="57"/>
      <c r="O122" s="57"/>
    </row>
    <row r="123" spans="1:15">
      <c r="A123" s="57"/>
      <c r="B123" s="57"/>
      <c r="C123" s="57"/>
      <c r="D123" s="57"/>
      <c r="E123" s="57"/>
      <c r="F123" s="57"/>
      <c r="G123" s="57"/>
      <c r="H123" s="57"/>
      <c r="I123" s="57"/>
      <c r="J123" s="57"/>
      <c r="K123" s="57"/>
      <c r="L123" s="57"/>
      <c r="M123" s="57"/>
      <c r="N123" s="57"/>
      <c r="O123" s="57"/>
    </row>
    <row r="124" spans="1:15">
      <c r="A124" s="57"/>
      <c r="B124" s="57"/>
      <c r="C124" s="57"/>
      <c r="D124" s="57"/>
      <c r="E124" s="57"/>
      <c r="F124" s="57"/>
      <c r="G124" s="57"/>
      <c r="H124" s="57"/>
      <c r="I124" s="57"/>
      <c r="J124" s="57"/>
      <c r="K124" s="57"/>
      <c r="L124" s="57"/>
      <c r="M124" s="57"/>
      <c r="N124" s="57"/>
      <c r="O124" s="57"/>
    </row>
    <row r="125" spans="1:15">
      <c r="A125" s="57"/>
      <c r="B125" s="57"/>
      <c r="C125" s="57"/>
      <c r="D125" s="57"/>
      <c r="E125" s="57"/>
      <c r="F125" s="57"/>
      <c r="G125" s="57"/>
      <c r="H125" s="57"/>
      <c r="I125" s="57"/>
      <c r="J125" s="57"/>
      <c r="K125" s="57"/>
      <c r="L125" s="57"/>
      <c r="M125" s="57"/>
      <c r="N125" s="57"/>
      <c r="O125" s="57"/>
    </row>
    <row r="126" spans="1:15">
      <c r="A126" s="57"/>
      <c r="B126" s="57"/>
      <c r="C126" s="57"/>
      <c r="D126" s="57"/>
      <c r="E126" s="57"/>
      <c r="F126" s="57"/>
      <c r="G126" s="57"/>
      <c r="H126" s="57"/>
      <c r="I126" s="57"/>
      <c r="J126" s="57"/>
      <c r="K126" s="57"/>
      <c r="L126" s="57"/>
      <c r="M126" s="57"/>
      <c r="N126" s="57"/>
      <c r="O126" s="57"/>
    </row>
    <row r="127" spans="1:15">
      <c r="A127" s="57"/>
      <c r="B127" s="57"/>
      <c r="C127" s="57"/>
      <c r="D127" s="57"/>
      <c r="E127" s="57"/>
      <c r="F127" s="57"/>
      <c r="G127" s="57"/>
      <c r="H127" s="57"/>
      <c r="I127" s="57"/>
      <c r="J127" s="57"/>
      <c r="K127" s="57"/>
      <c r="L127" s="57"/>
      <c r="M127" s="57"/>
      <c r="N127" s="57"/>
      <c r="O127" s="57"/>
    </row>
    <row r="128" spans="1:15">
      <c r="A128" s="57"/>
      <c r="B128" s="57"/>
      <c r="C128" s="57"/>
      <c r="D128" s="57"/>
      <c r="E128" s="57"/>
      <c r="F128" s="57"/>
      <c r="G128" s="57"/>
      <c r="H128" s="57"/>
      <c r="I128" s="57"/>
      <c r="J128" s="57"/>
      <c r="K128" s="57"/>
      <c r="L128" s="57"/>
      <c r="M128" s="57"/>
      <c r="N128" s="57"/>
      <c r="O128" s="57"/>
    </row>
    <row r="129" spans="1:15">
      <c r="A129" s="57"/>
      <c r="B129" s="57"/>
      <c r="C129" s="57"/>
      <c r="D129" s="57"/>
      <c r="E129" s="57"/>
      <c r="F129" s="57"/>
      <c r="G129" s="57"/>
      <c r="H129" s="57"/>
      <c r="I129" s="57"/>
      <c r="J129" s="57"/>
      <c r="K129" s="57"/>
      <c r="L129" s="57"/>
      <c r="M129" s="57"/>
      <c r="N129" s="57"/>
      <c r="O129" s="57"/>
    </row>
    <row r="130" spans="1:15">
      <c r="A130" s="57"/>
      <c r="B130" s="57"/>
      <c r="C130" s="57"/>
      <c r="D130" s="57"/>
      <c r="E130" s="57"/>
      <c r="F130" s="57"/>
      <c r="G130" s="57"/>
      <c r="H130" s="57"/>
      <c r="I130" s="57"/>
      <c r="J130" s="57"/>
      <c r="K130" s="57"/>
      <c r="L130" s="57"/>
      <c r="M130" s="57"/>
      <c r="N130" s="57"/>
      <c r="O130" s="57"/>
    </row>
    <row r="131" spans="1:15">
      <c r="A131" s="57"/>
      <c r="B131" s="57"/>
      <c r="C131" s="57"/>
      <c r="D131" s="57"/>
      <c r="E131" s="57"/>
      <c r="F131" s="57"/>
      <c r="G131" s="57"/>
      <c r="H131" s="57"/>
      <c r="I131" s="57"/>
      <c r="J131" s="57"/>
      <c r="K131" s="57"/>
      <c r="L131" s="57"/>
      <c r="M131" s="57"/>
      <c r="N131" s="57"/>
      <c r="O131" s="57"/>
    </row>
    <row r="132" spans="1:15">
      <c r="A132" s="57"/>
      <c r="B132" s="57"/>
      <c r="C132" s="57"/>
      <c r="D132" s="57"/>
      <c r="E132" s="57"/>
      <c r="F132" s="57"/>
      <c r="G132" s="57"/>
      <c r="H132" s="57"/>
      <c r="I132" s="57"/>
      <c r="J132" s="57"/>
      <c r="K132" s="57"/>
      <c r="L132" s="57"/>
      <c r="M132" s="57"/>
      <c r="N132" s="57"/>
      <c r="O132" s="57"/>
    </row>
    <row r="133" spans="1:15">
      <c r="A133" s="57"/>
      <c r="B133" s="57"/>
      <c r="C133" s="57"/>
      <c r="D133" s="57"/>
      <c r="E133" s="57"/>
      <c r="F133" s="57"/>
      <c r="G133" s="57"/>
      <c r="H133" s="57"/>
      <c r="I133" s="57"/>
      <c r="J133" s="57"/>
      <c r="K133" s="57"/>
      <c r="L133" s="57"/>
      <c r="M133" s="57"/>
      <c r="N133" s="57"/>
      <c r="O133" s="57"/>
    </row>
    <row r="134" spans="1:15">
      <c r="A134" s="57"/>
      <c r="B134" s="57"/>
      <c r="C134" s="57"/>
      <c r="D134" s="57"/>
      <c r="E134" s="57"/>
      <c r="F134" s="57"/>
      <c r="G134" s="57"/>
      <c r="H134" s="57"/>
      <c r="I134" s="57"/>
      <c r="J134" s="57"/>
      <c r="K134" s="57"/>
      <c r="L134" s="57"/>
      <c r="M134" s="57"/>
      <c r="N134" s="57"/>
      <c r="O134" s="57"/>
    </row>
    <row r="135" spans="1:15">
      <c r="A135" s="57"/>
      <c r="B135" s="57"/>
      <c r="C135" s="57"/>
      <c r="D135" s="57"/>
      <c r="E135" s="57"/>
      <c r="F135" s="57"/>
      <c r="G135" s="57"/>
      <c r="H135" s="57"/>
      <c r="I135" s="57"/>
      <c r="J135" s="57"/>
      <c r="K135" s="57"/>
      <c r="L135" s="57"/>
      <c r="M135" s="57"/>
      <c r="N135" s="57"/>
      <c r="O135" s="57"/>
    </row>
    <row r="136" spans="1:15">
      <c r="A136" s="57"/>
      <c r="B136" s="57"/>
      <c r="C136" s="57"/>
      <c r="D136" s="57"/>
      <c r="E136" s="57"/>
      <c r="F136" s="57"/>
      <c r="G136" s="57"/>
      <c r="H136" s="57"/>
      <c r="I136" s="57"/>
      <c r="J136" s="57"/>
      <c r="K136" s="57"/>
      <c r="L136" s="57"/>
      <c r="M136" s="57"/>
      <c r="N136" s="57"/>
      <c r="O136" s="57"/>
    </row>
    <row r="137" spans="1:15">
      <c r="A137" s="57"/>
      <c r="B137" s="57"/>
      <c r="C137" s="57"/>
      <c r="D137" s="57"/>
      <c r="E137" s="57"/>
      <c r="F137" s="57"/>
      <c r="G137" s="57"/>
      <c r="H137" s="57"/>
      <c r="I137" s="57"/>
      <c r="J137" s="57"/>
      <c r="K137" s="57"/>
      <c r="L137" s="57"/>
      <c r="M137" s="57"/>
      <c r="N137" s="57"/>
      <c r="O137" s="57"/>
    </row>
    <row r="138" spans="1:15">
      <c r="A138" s="57"/>
      <c r="B138" s="57"/>
      <c r="C138" s="57"/>
      <c r="D138" s="57"/>
      <c r="E138" s="57"/>
      <c r="F138" s="57"/>
      <c r="G138" s="57"/>
      <c r="H138" s="57"/>
      <c r="I138" s="57"/>
      <c r="J138" s="57"/>
      <c r="K138" s="57"/>
      <c r="L138" s="57"/>
      <c r="M138" s="57"/>
      <c r="N138" s="57"/>
      <c r="O138" s="57"/>
    </row>
    <row r="139" spans="1:15">
      <c r="A139" s="57"/>
      <c r="B139" s="57"/>
      <c r="C139" s="57"/>
      <c r="D139" s="57"/>
      <c r="E139" s="57"/>
      <c r="F139" s="57"/>
      <c r="G139" s="57"/>
      <c r="H139" s="57"/>
      <c r="I139" s="57"/>
      <c r="J139" s="57"/>
      <c r="K139" s="57"/>
      <c r="L139" s="57"/>
      <c r="M139" s="57"/>
      <c r="N139" s="57"/>
      <c r="O139" s="57"/>
    </row>
    <row r="140" spans="1:15">
      <c r="A140" s="57"/>
      <c r="B140" s="57"/>
      <c r="C140" s="57"/>
      <c r="D140" s="57"/>
      <c r="E140" s="57"/>
      <c r="F140" s="57"/>
      <c r="G140" s="57"/>
      <c r="H140" s="57"/>
      <c r="I140" s="57"/>
      <c r="J140" s="57"/>
      <c r="K140" s="57"/>
      <c r="L140" s="57"/>
      <c r="M140" s="57"/>
      <c r="N140" s="57"/>
      <c r="O140" s="57"/>
    </row>
    <row r="141" spans="1:15">
      <c r="A141" s="57"/>
      <c r="B141" s="57"/>
      <c r="C141" s="57"/>
      <c r="D141" s="57"/>
      <c r="E141" s="57"/>
      <c r="F141" s="57"/>
      <c r="G141" s="57"/>
      <c r="H141" s="57"/>
      <c r="I141" s="57"/>
      <c r="J141" s="57"/>
      <c r="K141" s="57"/>
      <c r="L141" s="57"/>
      <c r="M141" s="57"/>
      <c r="N141" s="57"/>
      <c r="O141" s="57"/>
    </row>
    <row r="142" spans="1:15">
      <c r="A142" s="57"/>
      <c r="B142" s="57"/>
      <c r="C142" s="57"/>
      <c r="D142" s="57"/>
      <c r="E142" s="57"/>
      <c r="F142" s="57"/>
      <c r="G142" s="57"/>
      <c r="H142" s="57"/>
      <c r="I142" s="57"/>
      <c r="J142" s="57"/>
      <c r="K142" s="57"/>
      <c r="L142" s="57"/>
      <c r="M142" s="57"/>
      <c r="N142" s="57"/>
      <c r="O142" s="57"/>
    </row>
    <row r="143" spans="1:15">
      <c r="A143" s="57"/>
      <c r="B143" s="57"/>
      <c r="C143" s="57"/>
      <c r="D143" s="57"/>
      <c r="E143" s="57"/>
      <c r="F143" s="57"/>
      <c r="G143" s="57"/>
      <c r="H143" s="57"/>
      <c r="I143" s="57"/>
      <c r="J143" s="57"/>
      <c r="K143" s="57"/>
      <c r="L143" s="57"/>
      <c r="M143" s="57"/>
      <c r="N143" s="57"/>
      <c r="O143" s="57"/>
    </row>
    <row r="144" spans="1:15">
      <c r="A144" s="57"/>
      <c r="B144" s="57"/>
      <c r="C144" s="57"/>
      <c r="D144" s="57"/>
      <c r="E144" s="57"/>
      <c r="F144" s="57"/>
      <c r="G144" s="57"/>
      <c r="H144" s="57"/>
      <c r="I144" s="57"/>
      <c r="J144" s="57"/>
      <c r="K144" s="57"/>
      <c r="L144" s="57"/>
      <c r="M144" s="57"/>
      <c r="N144" s="57"/>
      <c r="O144" s="57"/>
    </row>
    <row r="145" spans="1:15">
      <c r="A145" s="57"/>
      <c r="B145" s="57"/>
      <c r="C145" s="57"/>
      <c r="D145" s="57"/>
      <c r="E145" s="57"/>
      <c r="F145" s="57"/>
      <c r="G145" s="57"/>
      <c r="H145" s="57"/>
      <c r="I145" s="57"/>
      <c r="J145" s="57"/>
      <c r="K145" s="57"/>
      <c r="L145" s="57"/>
      <c r="M145" s="57"/>
      <c r="N145" s="57"/>
      <c r="O145" s="57"/>
    </row>
    <row r="146" spans="1:15">
      <c r="A146" s="57"/>
      <c r="B146" s="57"/>
      <c r="C146" s="57"/>
      <c r="D146" s="57"/>
      <c r="E146" s="57"/>
      <c r="F146" s="57"/>
      <c r="G146" s="57"/>
      <c r="H146" s="57"/>
      <c r="I146" s="57"/>
      <c r="J146" s="57"/>
      <c r="K146" s="57"/>
      <c r="L146" s="57"/>
      <c r="M146" s="57"/>
      <c r="N146" s="57"/>
      <c r="O146" s="57"/>
    </row>
    <row r="147" spans="1:15">
      <c r="A147" s="57"/>
      <c r="B147" s="57"/>
      <c r="C147" s="57"/>
      <c r="D147" s="57"/>
      <c r="E147" s="57"/>
      <c r="F147" s="57"/>
      <c r="G147" s="57"/>
      <c r="H147" s="57"/>
      <c r="I147" s="57"/>
      <c r="J147" s="57"/>
      <c r="K147" s="57"/>
      <c r="L147" s="57"/>
      <c r="M147" s="57"/>
      <c r="N147" s="57"/>
      <c r="O147" s="57"/>
    </row>
    <row r="148" spans="1:15">
      <c r="A148" s="57"/>
      <c r="B148" s="57"/>
      <c r="C148" s="57"/>
      <c r="D148" s="57"/>
      <c r="E148" s="57"/>
      <c r="F148" s="57"/>
      <c r="G148" s="57"/>
      <c r="H148" s="57"/>
      <c r="I148" s="57"/>
      <c r="J148" s="57"/>
      <c r="K148" s="57"/>
      <c r="L148" s="57"/>
      <c r="M148" s="57"/>
      <c r="N148" s="57"/>
      <c r="O148" s="57"/>
    </row>
    <row r="149" spans="1:15">
      <c r="A149" s="57"/>
      <c r="B149" s="57"/>
      <c r="C149" s="57"/>
      <c r="D149" s="57"/>
      <c r="E149" s="57"/>
      <c r="F149" s="57"/>
      <c r="G149" s="57"/>
      <c r="H149" s="57"/>
      <c r="I149" s="57"/>
      <c r="J149" s="57"/>
      <c r="K149" s="57"/>
      <c r="L149" s="57"/>
      <c r="M149" s="57"/>
      <c r="N149" s="57"/>
      <c r="O149" s="57"/>
    </row>
    <row r="150" spans="1:15">
      <c r="A150" s="57"/>
      <c r="B150" s="57"/>
      <c r="C150" s="57"/>
      <c r="D150" s="57"/>
      <c r="E150" s="57"/>
      <c r="F150" s="57"/>
      <c r="G150" s="57"/>
      <c r="H150" s="57"/>
      <c r="I150" s="57"/>
      <c r="J150" s="57"/>
      <c r="K150" s="57"/>
      <c r="L150" s="57"/>
      <c r="M150" s="57"/>
      <c r="N150" s="57"/>
      <c r="O150" s="57"/>
    </row>
    <row r="151" spans="1:15">
      <c r="A151" s="57"/>
      <c r="B151" s="57"/>
      <c r="C151" s="57"/>
      <c r="D151" s="57"/>
      <c r="E151" s="57"/>
      <c r="F151" s="57"/>
      <c r="G151" s="57"/>
      <c r="H151" s="57"/>
      <c r="I151" s="57"/>
      <c r="J151" s="57"/>
      <c r="K151" s="57"/>
      <c r="L151" s="57"/>
      <c r="M151" s="57"/>
      <c r="N151" s="57"/>
      <c r="O151" s="57"/>
    </row>
    <row r="152" spans="1:15">
      <c r="A152" s="57"/>
      <c r="B152" s="57"/>
      <c r="C152" s="57"/>
      <c r="D152" s="57"/>
      <c r="E152" s="57"/>
      <c r="F152" s="57"/>
      <c r="G152" s="57"/>
      <c r="H152" s="57"/>
      <c r="I152" s="57"/>
      <c r="J152" s="57"/>
      <c r="K152" s="57"/>
      <c r="L152" s="57"/>
      <c r="M152" s="57"/>
      <c r="N152" s="57"/>
      <c r="O152" s="57"/>
    </row>
    <row r="153" spans="1:15">
      <c r="A153" s="57"/>
      <c r="B153" s="57"/>
      <c r="C153" s="57"/>
      <c r="D153" s="57"/>
      <c r="E153" s="57"/>
      <c r="F153" s="57"/>
      <c r="G153" s="57"/>
      <c r="H153" s="57"/>
      <c r="I153" s="57"/>
      <c r="J153" s="57"/>
      <c r="K153" s="57"/>
      <c r="L153" s="57"/>
      <c r="M153" s="57"/>
      <c r="N153" s="57"/>
      <c r="O153" s="57"/>
    </row>
    <row r="154" spans="1:15">
      <c r="A154" s="57"/>
      <c r="B154" s="57"/>
      <c r="C154" s="57"/>
      <c r="D154" s="57"/>
      <c r="E154" s="57"/>
      <c r="F154" s="57"/>
      <c r="G154" s="57"/>
      <c r="H154" s="57"/>
      <c r="I154" s="57"/>
      <c r="J154" s="57"/>
      <c r="K154" s="57"/>
      <c r="L154" s="57"/>
      <c r="M154" s="57"/>
      <c r="N154" s="57"/>
      <c r="O154" s="57"/>
    </row>
    <row r="155" spans="1:15">
      <c r="A155" s="57"/>
      <c r="B155" s="57"/>
      <c r="C155" s="57"/>
      <c r="D155" s="57"/>
      <c r="E155" s="57"/>
      <c r="F155" s="57"/>
      <c r="G155" s="57"/>
      <c r="H155" s="57"/>
      <c r="I155" s="57"/>
      <c r="J155" s="57"/>
      <c r="K155" s="57"/>
      <c r="L155" s="57"/>
      <c r="M155" s="57"/>
      <c r="N155" s="57"/>
      <c r="O155" s="57"/>
    </row>
    <row r="156" spans="1:15">
      <c r="A156" s="57"/>
      <c r="B156" s="57"/>
      <c r="C156" s="57"/>
      <c r="D156" s="57"/>
      <c r="E156" s="57"/>
      <c r="F156" s="57"/>
      <c r="G156" s="57"/>
      <c r="H156" s="57"/>
      <c r="I156" s="57"/>
      <c r="J156" s="57"/>
      <c r="K156" s="57"/>
      <c r="L156" s="57"/>
      <c r="M156" s="57"/>
      <c r="N156" s="57"/>
      <c r="O156" s="57"/>
    </row>
    <row r="157" spans="1:15">
      <c r="A157" s="57"/>
      <c r="B157" s="57"/>
      <c r="C157" s="57"/>
      <c r="D157" s="57"/>
      <c r="E157" s="57"/>
      <c r="F157" s="57"/>
      <c r="G157" s="57"/>
      <c r="H157" s="57"/>
      <c r="I157" s="57"/>
      <c r="J157" s="57"/>
      <c r="K157" s="57"/>
      <c r="L157" s="57"/>
      <c r="M157" s="57"/>
      <c r="N157" s="57"/>
      <c r="O157" s="57"/>
    </row>
    <row r="158" spans="1:15">
      <c r="A158" s="57"/>
      <c r="B158" s="57"/>
      <c r="C158" s="57"/>
      <c r="D158" s="57"/>
      <c r="E158" s="57"/>
      <c r="F158" s="57"/>
      <c r="G158" s="57"/>
      <c r="H158" s="57"/>
      <c r="I158" s="57"/>
      <c r="J158" s="57"/>
      <c r="K158" s="57"/>
      <c r="L158" s="57"/>
      <c r="M158" s="57"/>
      <c r="N158" s="57"/>
      <c r="O158" s="57"/>
    </row>
    <row r="159" spans="1:15">
      <c r="A159" s="57"/>
      <c r="B159" s="57"/>
      <c r="C159" s="57"/>
      <c r="D159" s="57"/>
      <c r="E159" s="57"/>
      <c r="F159" s="57"/>
      <c r="G159" s="57"/>
      <c r="H159" s="57"/>
      <c r="I159" s="57"/>
      <c r="J159" s="57"/>
      <c r="K159" s="57"/>
      <c r="L159" s="57"/>
      <c r="M159" s="57"/>
      <c r="N159" s="57"/>
      <c r="O159" s="57"/>
    </row>
    <row r="160" spans="1:15">
      <c r="A160" s="57"/>
      <c r="B160" s="57"/>
      <c r="C160" s="57"/>
      <c r="D160" s="57"/>
      <c r="E160" s="57"/>
      <c r="F160" s="57"/>
      <c r="G160" s="57"/>
      <c r="H160" s="57"/>
      <c r="I160" s="57"/>
      <c r="J160" s="57"/>
      <c r="K160" s="57"/>
      <c r="L160" s="57"/>
      <c r="M160" s="57"/>
      <c r="N160" s="57"/>
      <c r="O160" s="57"/>
    </row>
    <row r="161" spans="1:15">
      <c r="A161" s="57"/>
      <c r="B161" s="57"/>
      <c r="C161" s="57"/>
      <c r="D161" s="57"/>
      <c r="E161" s="57"/>
      <c r="F161" s="57"/>
      <c r="G161" s="57"/>
      <c r="H161" s="57"/>
      <c r="I161" s="57"/>
      <c r="J161" s="57"/>
      <c r="K161" s="57"/>
      <c r="L161" s="57"/>
      <c r="M161" s="57"/>
      <c r="N161" s="57"/>
      <c r="O161" s="57"/>
    </row>
    <row r="162" spans="1:15">
      <c r="A162" s="57"/>
      <c r="B162" s="57"/>
      <c r="C162" s="57"/>
      <c r="D162" s="57"/>
      <c r="E162" s="57"/>
      <c r="F162" s="57"/>
      <c r="G162" s="57"/>
      <c r="H162" s="57"/>
      <c r="I162" s="57"/>
      <c r="J162" s="57"/>
      <c r="K162" s="57"/>
      <c r="L162" s="57"/>
      <c r="M162" s="57"/>
      <c r="N162" s="57"/>
      <c r="O162" s="57"/>
    </row>
    <row r="163" spans="1:15">
      <c r="A163" s="57"/>
      <c r="B163" s="57"/>
      <c r="C163" s="57"/>
      <c r="D163" s="57"/>
      <c r="E163" s="57"/>
      <c r="F163" s="57"/>
      <c r="G163" s="57"/>
      <c r="H163" s="57"/>
      <c r="I163" s="57"/>
      <c r="J163" s="57"/>
      <c r="K163" s="57"/>
      <c r="L163" s="57"/>
      <c r="M163" s="57"/>
      <c r="N163" s="57"/>
      <c r="O163" s="57"/>
    </row>
    <row r="164" spans="1:15">
      <c r="A164" s="57"/>
      <c r="B164" s="57"/>
      <c r="C164" s="57"/>
      <c r="D164" s="57"/>
      <c r="E164" s="57"/>
      <c r="F164" s="57"/>
      <c r="G164" s="57"/>
      <c r="H164" s="57"/>
      <c r="I164" s="57"/>
      <c r="J164" s="57"/>
      <c r="K164" s="57"/>
      <c r="L164" s="57"/>
      <c r="M164" s="57"/>
      <c r="N164" s="57"/>
      <c r="O164" s="57"/>
    </row>
    <row r="165" spans="1:15">
      <c r="A165" s="57"/>
      <c r="B165" s="57"/>
      <c r="C165" s="57"/>
      <c r="D165" s="57"/>
      <c r="E165" s="57"/>
      <c r="F165" s="57"/>
      <c r="G165" s="57"/>
      <c r="H165" s="57"/>
      <c r="I165" s="57"/>
      <c r="J165" s="57"/>
      <c r="K165" s="57"/>
      <c r="L165" s="57"/>
      <c r="M165" s="57"/>
      <c r="N165" s="57"/>
      <c r="O165" s="57"/>
    </row>
    <row r="166" spans="1:15">
      <c r="A166" s="57"/>
      <c r="B166" s="57"/>
      <c r="C166" s="57"/>
      <c r="D166" s="57"/>
      <c r="E166" s="57"/>
      <c r="F166" s="57"/>
      <c r="G166" s="57"/>
      <c r="H166" s="57"/>
      <c r="I166" s="57"/>
      <c r="J166" s="57"/>
      <c r="K166" s="57"/>
      <c r="L166" s="57"/>
      <c r="M166" s="57"/>
      <c r="N166" s="57"/>
      <c r="O166" s="57"/>
    </row>
    <row r="167" spans="1:15">
      <c r="A167" s="57"/>
      <c r="B167" s="57"/>
      <c r="C167" s="57"/>
      <c r="D167" s="57"/>
      <c r="E167" s="57"/>
      <c r="F167" s="57"/>
      <c r="G167" s="57"/>
      <c r="H167" s="57"/>
      <c r="I167" s="57"/>
      <c r="J167" s="57"/>
      <c r="K167" s="57"/>
      <c r="L167" s="57"/>
      <c r="M167" s="57"/>
      <c r="N167" s="57"/>
      <c r="O167" s="57"/>
    </row>
    <row r="168" spans="1:15">
      <c r="A168" s="57"/>
      <c r="B168" s="57"/>
      <c r="C168" s="57"/>
      <c r="D168" s="57"/>
      <c r="E168" s="57"/>
      <c r="F168" s="57"/>
      <c r="G168" s="57"/>
      <c r="H168" s="57"/>
      <c r="I168" s="57"/>
      <c r="J168" s="57"/>
      <c r="K168" s="57"/>
      <c r="L168" s="57"/>
      <c r="M168" s="57"/>
      <c r="N168" s="57"/>
      <c r="O168" s="57"/>
    </row>
    <row r="169" spans="1:15">
      <c r="A169" s="57"/>
      <c r="B169" s="57"/>
      <c r="C169" s="57"/>
      <c r="D169" s="57"/>
      <c r="E169" s="57"/>
      <c r="F169" s="57"/>
      <c r="G169" s="57"/>
      <c r="H169" s="57"/>
      <c r="I169" s="57"/>
      <c r="J169" s="57"/>
      <c r="K169" s="57"/>
      <c r="L169" s="57"/>
      <c r="M169" s="57"/>
      <c r="N169" s="57"/>
      <c r="O169" s="57"/>
    </row>
    <row r="170" spans="1:15">
      <c r="A170" s="57"/>
      <c r="B170" s="57"/>
      <c r="C170" s="57"/>
      <c r="D170" s="57"/>
      <c r="E170" s="57"/>
      <c r="F170" s="57"/>
      <c r="G170" s="57"/>
      <c r="H170" s="57"/>
      <c r="I170" s="57"/>
      <c r="J170" s="57"/>
      <c r="K170" s="57"/>
      <c r="L170" s="57"/>
      <c r="M170" s="57"/>
      <c r="N170" s="57"/>
      <c r="O170" s="57"/>
    </row>
    <row r="171" spans="1:15">
      <c r="A171" s="57"/>
      <c r="B171" s="57"/>
      <c r="C171" s="57"/>
      <c r="D171" s="57"/>
      <c r="E171" s="57"/>
      <c r="F171" s="57"/>
      <c r="G171" s="57"/>
      <c r="H171" s="57"/>
      <c r="I171" s="57"/>
      <c r="J171" s="57"/>
      <c r="K171" s="57"/>
      <c r="L171" s="57"/>
      <c r="M171" s="57"/>
      <c r="N171" s="57"/>
      <c r="O171" s="57"/>
    </row>
    <row r="172" spans="1:15">
      <c r="A172" s="57"/>
      <c r="B172" s="57"/>
      <c r="C172" s="57"/>
      <c r="D172" s="57"/>
      <c r="E172" s="57"/>
      <c r="F172" s="57"/>
      <c r="G172" s="57"/>
      <c r="H172" s="57"/>
      <c r="I172" s="57"/>
      <c r="J172" s="57"/>
      <c r="K172" s="57"/>
      <c r="L172" s="57"/>
      <c r="M172" s="57"/>
      <c r="N172" s="57"/>
      <c r="O172" s="57"/>
    </row>
    <row r="173" spans="1:15">
      <c r="A173" s="57"/>
      <c r="B173" s="57"/>
      <c r="C173" s="57"/>
      <c r="D173" s="57"/>
      <c r="E173" s="57"/>
      <c r="F173" s="57"/>
      <c r="G173" s="57"/>
      <c r="H173" s="57"/>
      <c r="I173" s="57"/>
      <c r="J173" s="57"/>
      <c r="K173" s="57"/>
      <c r="L173" s="57"/>
      <c r="M173" s="57"/>
      <c r="N173" s="57"/>
      <c r="O173" s="57"/>
    </row>
    <row r="174" spans="1:15">
      <c r="A174" s="57"/>
      <c r="B174" s="57"/>
      <c r="C174" s="57"/>
      <c r="D174" s="57"/>
      <c r="E174" s="57"/>
      <c r="F174" s="57"/>
      <c r="G174" s="57"/>
      <c r="H174" s="57"/>
      <c r="I174" s="57"/>
      <c r="J174" s="57"/>
      <c r="K174" s="57"/>
      <c r="L174" s="57"/>
      <c r="M174" s="57"/>
      <c r="N174" s="57"/>
      <c r="O174" s="57"/>
    </row>
    <row r="175" spans="1:15">
      <c r="A175" s="57"/>
      <c r="B175" s="57"/>
      <c r="C175" s="57"/>
      <c r="D175" s="57"/>
      <c r="E175" s="57"/>
      <c r="F175" s="57"/>
      <c r="G175" s="57"/>
      <c r="H175" s="57"/>
      <c r="I175" s="57"/>
      <c r="J175" s="57"/>
      <c r="K175" s="57"/>
      <c r="L175" s="57"/>
      <c r="M175" s="57"/>
      <c r="N175" s="57"/>
      <c r="O175" s="57"/>
    </row>
    <row r="176" spans="1:15">
      <c r="A176" s="57"/>
      <c r="B176" s="57"/>
      <c r="C176" s="57"/>
      <c r="D176" s="57"/>
      <c r="E176" s="57"/>
      <c r="F176" s="57"/>
      <c r="G176" s="57"/>
      <c r="H176" s="57"/>
      <c r="I176" s="57"/>
      <c r="J176" s="57"/>
      <c r="K176" s="57"/>
      <c r="L176" s="57"/>
      <c r="M176" s="57"/>
      <c r="N176" s="57"/>
      <c r="O176" s="57"/>
    </row>
    <row r="177" spans="1:15">
      <c r="A177" s="57"/>
      <c r="B177" s="57"/>
      <c r="C177" s="57"/>
      <c r="D177" s="57"/>
      <c r="E177" s="57"/>
      <c r="F177" s="57"/>
      <c r="G177" s="57"/>
      <c r="H177" s="57"/>
      <c r="I177" s="57"/>
      <c r="J177" s="57"/>
      <c r="K177" s="57"/>
      <c r="L177" s="57"/>
      <c r="M177" s="57"/>
      <c r="N177" s="57"/>
      <c r="O177" s="57"/>
    </row>
    <row r="178" spans="1:15">
      <c r="A178" s="57"/>
      <c r="B178" s="57"/>
      <c r="C178" s="57"/>
      <c r="D178" s="57"/>
      <c r="E178" s="57"/>
      <c r="F178" s="57"/>
      <c r="G178" s="57"/>
      <c r="H178" s="57"/>
      <c r="I178" s="57"/>
      <c r="J178" s="57"/>
      <c r="K178" s="57"/>
      <c r="L178" s="57"/>
      <c r="M178" s="57"/>
      <c r="N178" s="57"/>
      <c r="O178" s="57"/>
    </row>
    <row r="179" spans="1:15">
      <c r="A179" s="57"/>
      <c r="B179" s="57"/>
      <c r="C179" s="57"/>
      <c r="D179" s="57"/>
      <c r="E179" s="57"/>
      <c r="F179" s="57"/>
      <c r="G179" s="57"/>
      <c r="H179" s="57"/>
      <c r="I179" s="57"/>
      <c r="J179" s="57"/>
      <c r="K179" s="57"/>
      <c r="L179" s="57"/>
      <c r="M179" s="57"/>
      <c r="N179" s="57"/>
      <c r="O179" s="57"/>
    </row>
    <row r="180" spans="1:15">
      <c r="A180" s="57"/>
      <c r="B180" s="57"/>
      <c r="C180" s="57"/>
      <c r="D180" s="57"/>
      <c r="E180" s="57"/>
      <c r="F180" s="57"/>
      <c r="G180" s="57"/>
      <c r="H180" s="57"/>
      <c r="I180" s="57"/>
      <c r="J180" s="57"/>
      <c r="K180" s="57"/>
      <c r="L180" s="57"/>
      <c r="M180" s="57"/>
      <c r="N180" s="57"/>
      <c r="O180" s="57"/>
    </row>
    <row r="181" spans="1:15">
      <c r="A181" s="57"/>
      <c r="B181" s="57"/>
      <c r="C181" s="57"/>
      <c r="D181" s="57"/>
      <c r="E181" s="57"/>
      <c r="F181" s="57"/>
      <c r="G181" s="57"/>
      <c r="H181" s="57"/>
      <c r="I181" s="57"/>
      <c r="J181" s="57"/>
      <c r="K181" s="57"/>
      <c r="L181" s="57"/>
      <c r="M181" s="57"/>
      <c r="N181" s="57"/>
      <c r="O181" s="57"/>
    </row>
    <row r="182" spans="1:15">
      <c r="A182" s="57"/>
      <c r="B182" s="57"/>
      <c r="C182" s="57"/>
      <c r="D182" s="57"/>
      <c r="E182" s="57"/>
      <c r="F182" s="57"/>
      <c r="G182" s="57"/>
      <c r="H182" s="57"/>
      <c r="I182" s="57"/>
      <c r="J182" s="57"/>
      <c r="K182" s="57"/>
      <c r="L182" s="57"/>
      <c r="M182" s="57"/>
      <c r="N182" s="57"/>
      <c r="O182" s="57"/>
    </row>
    <row r="183" spans="1:15">
      <c r="A183" s="57"/>
      <c r="B183" s="57"/>
      <c r="C183" s="57"/>
      <c r="D183" s="57"/>
      <c r="E183" s="57"/>
      <c r="F183" s="57"/>
      <c r="G183" s="57"/>
      <c r="H183" s="57"/>
      <c r="I183" s="57"/>
      <c r="J183" s="57"/>
      <c r="K183" s="57"/>
      <c r="L183" s="57"/>
      <c r="M183" s="57"/>
      <c r="N183" s="57"/>
      <c r="O183" s="57"/>
    </row>
    <row r="184" spans="1:15">
      <c r="A184" s="57"/>
      <c r="B184" s="57"/>
      <c r="C184" s="57"/>
      <c r="D184" s="57"/>
      <c r="E184" s="57"/>
      <c r="F184" s="57"/>
      <c r="G184" s="57"/>
      <c r="H184" s="57"/>
      <c r="I184" s="57"/>
      <c r="J184" s="57"/>
      <c r="K184" s="57"/>
      <c r="L184" s="57"/>
      <c r="M184" s="57"/>
      <c r="N184" s="57"/>
      <c r="O184" s="57"/>
    </row>
    <row r="185" spans="1:15">
      <c r="A185" s="57"/>
      <c r="B185" s="57"/>
      <c r="C185" s="57"/>
      <c r="D185" s="57"/>
      <c r="E185" s="57"/>
      <c r="F185" s="57"/>
      <c r="G185" s="57"/>
      <c r="H185" s="57"/>
      <c r="I185" s="57"/>
      <c r="J185" s="57"/>
      <c r="K185" s="57"/>
      <c r="L185" s="57"/>
      <c r="M185" s="57"/>
      <c r="N185" s="57"/>
      <c r="O185" s="57"/>
    </row>
    <row r="186" spans="1:15">
      <c r="A186" s="57"/>
      <c r="B186" s="57"/>
      <c r="C186" s="57"/>
      <c r="D186" s="57"/>
      <c r="E186" s="57"/>
      <c r="F186" s="57"/>
      <c r="G186" s="57"/>
      <c r="H186" s="57"/>
      <c r="I186" s="57"/>
      <c r="J186" s="57"/>
      <c r="K186" s="57"/>
      <c r="L186" s="57"/>
      <c r="M186" s="57"/>
      <c r="N186" s="57"/>
      <c r="O186" s="57"/>
    </row>
    <row r="187" spans="1:15">
      <c r="A187" s="57"/>
      <c r="B187" s="57"/>
      <c r="C187" s="57"/>
      <c r="D187" s="57"/>
      <c r="E187" s="57"/>
      <c r="F187" s="57"/>
      <c r="G187" s="57"/>
      <c r="H187" s="57"/>
      <c r="I187" s="57"/>
      <c r="J187" s="57"/>
      <c r="K187" s="57"/>
      <c r="L187" s="57"/>
      <c r="M187" s="57"/>
      <c r="N187" s="57"/>
      <c r="O187" s="57"/>
    </row>
    <row r="188" spans="1:15">
      <c r="A188" s="57"/>
      <c r="B188" s="57"/>
      <c r="C188" s="57"/>
      <c r="D188" s="57"/>
      <c r="E188" s="57"/>
      <c r="F188" s="57"/>
      <c r="G188" s="57"/>
      <c r="H188" s="57"/>
      <c r="I188" s="57"/>
      <c r="J188" s="57"/>
      <c r="K188" s="57"/>
      <c r="L188" s="57"/>
      <c r="M188" s="57"/>
      <c r="N188" s="57"/>
      <c r="O188" s="57"/>
    </row>
    <row r="189" spans="1:15">
      <c r="A189" s="57"/>
      <c r="B189" s="57"/>
      <c r="C189" s="57"/>
      <c r="D189" s="57"/>
      <c r="E189" s="57"/>
      <c r="F189" s="57"/>
      <c r="G189" s="57"/>
      <c r="H189" s="57"/>
      <c r="I189" s="57"/>
      <c r="J189" s="57"/>
      <c r="K189" s="57"/>
      <c r="L189" s="57"/>
      <c r="M189" s="57"/>
      <c r="N189" s="57"/>
      <c r="O189" s="57"/>
    </row>
    <row r="190" spans="1:15">
      <c r="A190" s="57"/>
      <c r="B190" s="57"/>
      <c r="C190" s="57"/>
      <c r="D190" s="57"/>
      <c r="E190" s="57"/>
      <c r="F190" s="57"/>
      <c r="G190" s="57"/>
      <c r="H190" s="57"/>
      <c r="I190" s="57"/>
      <c r="J190" s="57"/>
      <c r="K190" s="57"/>
      <c r="L190" s="57"/>
      <c r="M190" s="57"/>
      <c r="N190" s="57"/>
      <c r="O190" s="57"/>
    </row>
    <row r="191" spans="1:15">
      <c r="A191" s="57"/>
      <c r="B191" s="57"/>
      <c r="C191" s="57"/>
      <c r="D191" s="57"/>
      <c r="E191" s="57"/>
      <c r="F191" s="57"/>
      <c r="G191" s="57"/>
      <c r="H191" s="57"/>
      <c r="I191" s="57"/>
      <c r="J191" s="57"/>
      <c r="K191" s="57"/>
      <c r="L191" s="57"/>
      <c r="M191" s="57"/>
      <c r="N191" s="57"/>
      <c r="O191" s="57"/>
    </row>
    <row r="192" spans="1:15">
      <c r="A192" s="57"/>
      <c r="B192" s="57"/>
      <c r="C192" s="57"/>
      <c r="D192" s="57"/>
      <c r="E192" s="57"/>
      <c r="F192" s="57"/>
      <c r="G192" s="57"/>
      <c r="H192" s="57"/>
      <c r="I192" s="57"/>
      <c r="J192" s="57"/>
      <c r="K192" s="57"/>
      <c r="L192" s="57"/>
      <c r="M192" s="57"/>
      <c r="N192" s="57"/>
      <c r="O192" s="57"/>
    </row>
    <row r="193" spans="1:15">
      <c r="A193" s="57"/>
      <c r="B193" s="57"/>
      <c r="C193" s="57"/>
      <c r="D193" s="57"/>
      <c r="E193" s="57"/>
      <c r="F193" s="57"/>
      <c r="G193" s="57"/>
      <c r="H193" s="57"/>
      <c r="I193" s="57"/>
      <c r="J193" s="57"/>
      <c r="K193" s="57"/>
      <c r="L193" s="57"/>
      <c r="M193" s="57"/>
      <c r="N193" s="57"/>
      <c r="O193" s="57"/>
    </row>
    <row r="194" spans="1:15">
      <c r="A194" s="57"/>
      <c r="B194" s="57"/>
      <c r="C194" s="57"/>
      <c r="D194" s="57"/>
      <c r="E194" s="57"/>
      <c r="F194" s="57"/>
      <c r="G194" s="57"/>
      <c r="H194" s="57"/>
      <c r="I194" s="57"/>
      <c r="J194" s="57"/>
      <c r="K194" s="57"/>
      <c r="L194" s="57"/>
      <c r="M194" s="57"/>
      <c r="N194" s="57"/>
      <c r="O194" s="57"/>
    </row>
    <row r="195" spans="1:15">
      <c r="A195" s="57"/>
      <c r="B195" s="57"/>
      <c r="C195" s="57"/>
      <c r="D195" s="57"/>
      <c r="E195" s="57"/>
      <c r="F195" s="57"/>
      <c r="G195" s="57"/>
      <c r="H195" s="57"/>
      <c r="I195" s="57"/>
      <c r="J195" s="57"/>
      <c r="K195" s="57"/>
      <c r="L195" s="57"/>
      <c r="M195" s="57"/>
      <c r="N195" s="57"/>
      <c r="O195" s="57"/>
    </row>
    <row r="196" spans="1:15">
      <c r="A196" s="57"/>
      <c r="B196" s="57"/>
      <c r="C196" s="57"/>
      <c r="D196" s="57"/>
      <c r="E196" s="57"/>
      <c r="F196" s="57"/>
      <c r="G196" s="57"/>
      <c r="H196" s="57"/>
      <c r="I196" s="57"/>
      <c r="J196" s="57"/>
      <c r="K196" s="57"/>
      <c r="L196" s="57"/>
      <c r="M196" s="57"/>
      <c r="N196" s="57"/>
      <c r="O196" s="57"/>
    </row>
    <row r="197" spans="1:15">
      <c r="A197" s="57"/>
      <c r="B197" s="57"/>
      <c r="C197" s="57"/>
      <c r="D197" s="57"/>
      <c r="E197" s="57"/>
      <c r="F197" s="57"/>
      <c r="G197" s="57"/>
      <c r="H197" s="57"/>
      <c r="I197" s="57"/>
      <c r="J197" s="57"/>
      <c r="K197" s="57"/>
      <c r="L197" s="57"/>
      <c r="M197" s="57"/>
      <c r="N197" s="57"/>
      <c r="O197" s="57"/>
    </row>
    <row r="198" spans="1:15">
      <c r="A198" s="57"/>
      <c r="B198" s="57"/>
      <c r="C198" s="57"/>
      <c r="D198" s="57"/>
      <c r="E198" s="57"/>
      <c r="F198" s="57"/>
      <c r="G198" s="57"/>
      <c r="H198" s="57"/>
      <c r="I198" s="57"/>
      <c r="J198" s="57"/>
      <c r="K198" s="57"/>
      <c r="L198" s="57"/>
      <c r="M198" s="57"/>
      <c r="N198" s="57"/>
      <c r="O198" s="57"/>
    </row>
    <row r="199" spans="1:15">
      <c r="A199" s="57"/>
      <c r="B199" s="57"/>
      <c r="C199" s="57"/>
      <c r="D199" s="57"/>
      <c r="E199" s="57"/>
      <c r="F199" s="57"/>
      <c r="G199" s="57"/>
      <c r="H199" s="57"/>
      <c r="I199" s="57"/>
      <c r="J199" s="57"/>
      <c r="K199" s="57"/>
      <c r="L199" s="57"/>
      <c r="M199" s="57"/>
      <c r="N199" s="57"/>
      <c r="O199" s="57"/>
    </row>
    <row r="200" spans="1:15">
      <c r="A200" s="57"/>
      <c r="B200" s="57"/>
      <c r="C200" s="57"/>
      <c r="D200" s="57"/>
      <c r="E200" s="57"/>
      <c r="F200" s="57"/>
      <c r="G200" s="57"/>
      <c r="H200" s="57"/>
      <c r="I200" s="57"/>
      <c r="J200" s="57"/>
      <c r="K200" s="57"/>
      <c r="L200" s="57"/>
      <c r="M200" s="57"/>
      <c r="N200" s="57"/>
      <c r="O200" s="57"/>
    </row>
    <row r="201" spans="1:15">
      <c r="A201" s="57"/>
      <c r="B201" s="57"/>
      <c r="C201" s="57"/>
      <c r="D201" s="57"/>
      <c r="E201" s="57"/>
      <c r="F201" s="57"/>
      <c r="G201" s="57"/>
      <c r="H201" s="57"/>
      <c r="I201" s="57"/>
      <c r="J201" s="57"/>
      <c r="K201" s="57"/>
      <c r="L201" s="57"/>
      <c r="M201" s="57"/>
      <c r="N201" s="57"/>
      <c r="O201" s="57"/>
    </row>
    <row r="202" spans="1:15">
      <c r="A202" s="57"/>
      <c r="B202" s="57"/>
      <c r="C202" s="57"/>
      <c r="D202" s="57"/>
      <c r="E202" s="57"/>
      <c r="F202" s="57"/>
      <c r="G202" s="57"/>
      <c r="H202" s="57"/>
      <c r="I202" s="57"/>
      <c r="J202" s="57"/>
      <c r="K202" s="57"/>
      <c r="L202" s="57"/>
      <c r="M202" s="57"/>
      <c r="N202" s="57"/>
      <c r="O202" s="57"/>
    </row>
    <row r="203" spans="1:15">
      <c r="A203" s="57"/>
      <c r="B203" s="57"/>
      <c r="C203" s="57"/>
      <c r="D203" s="57"/>
      <c r="E203" s="57"/>
      <c r="F203" s="57"/>
      <c r="G203" s="57"/>
      <c r="H203" s="57"/>
      <c r="I203" s="57"/>
      <c r="J203" s="57"/>
      <c r="K203" s="57"/>
      <c r="L203" s="57"/>
      <c r="M203" s="57"/>
      <c r="N203" s="57"/>
      <c r="O203" s="57"/>
    </row>
    <row r="204" spans="1:15">
      <c r="A204" s="57"/>
      <c r="B204" s="57"/>
      <c r="C204" s="57"/>
      <c r="D204" s="57"/>
      <c r="E204" s="57"/>
      <c r="F204" s="57"/>
      <c r="G204" s="57"/>
      <c r="H204" s="57"/>
      <c r="I204" s="57"/>
      <c r="J204" s="57"/>
      <c r="K204" s="57"/>
      <c r="L204" s="57"/>
      <c r="M204" s="57"/>
      <c r="N204" s="57"/>
      <c r="O204" s="57"/>
    </row>
    <row r="205" spans="1:15">
      <c r="A205" s="57"/>
      <c r="B205" s="57"/>
      <c r="C205" s="57"/>
      <c r="D205" s="57"/>
      <c r="E205" s="57"/>
      <c r="F205" s="57"/>
      <c r="G205" s="57"/>
      <c r="H205" s="57"/>
      <c r="I205" s="57"/>
      <c r="J205" s="57"/>
      <c r="K205" s="57"/>
      <c r="L205" s="57"/>
      <c r="M205" s="57"/>
      <c r="N205" s="57"/>
      <c r="O205" s="57"/>
    </row>
    <row r="206" spans="1:15">
      <c r="A206" s="57"/>
      <c r="B206" s="57"/>
      <c r="C206" s="57"/>
      <c r="D206" s="57"/>
      <c r="E206" s="57"/>
      <c r="F206" s="57"/>
      <c r="G206" s="57"/>
      <c r="H206" s="57"/>
      <c r="I206" s="57"/>
      <c r="J206" s="57"/>
      <c r="K206" s="57"/>
      <c r="L206" s="57"/>
      <c r="M206" s="57"/>
      <c r="N206" s="57"/>
      <c r="O206" s="57"/>
    </row>
    <row r="207" spans="1:15">
      <c r="A207" s="57"/>
      <c r="B207" s="57"/>
      <c r="C207" s="57"/>
      <c r="D207" s="57"/>
      <c r="E207" s="57"/>
      <c r="F207" s="57"/>
      <c r="G207" s="57"/>
      <c r="H207" s="57"/>
      <c r="I207" s="57"/>
      <c r="J207" s="57"/>
      <c r="K207" s="57"/>
      <c r="L207" s="57"/>
      <c r="M207" s="57"/>
      <c r="N207" s="57"/>
      <c r="O207" s="57"/>
    </row>
    <row r="208" spans="1:15">
      <c r="A208" s="57"/>
      <c r="B208" s="57"/>
      <c r="C208" s="57"/>
      <c r="D208" s="57"/>
      <c r="E208" s="57"/>
      <c r="F208" s="57"/>
      <c r="G208" s="57"/>
      <c r="H208" s="57"/>
      <c r="I208" s="57"/>
      <c r="J208" s="57"/>
      <c r="K208" s="57"/>
      <c r="L208" s="57"/>
      <c r="M208" s="57"/>
      <c r="N208" s="57"/>
      <c r="O208" s="57"/>
    </row>
    <row r="209" spans="1:15">
      <c r="A209" s="57"/>
      <c r="B209" s="57"/>
      <c r="C209" s="57"/>
      <c r="D209" s="57"/>
      <c r="E209" s="57"/>
      <c r="F209" s="57"/>
      <c r="G209" s="57"/>
      <c r="H209" s="57"/>
      <c r="I209" s="57"/>
      <c r="J209" s="57"/>
      <c r="K209" s="57"/>
      <c r="L209" s="57"/>
      <c r="M209" s="57"/>
      <c r="N209" s="57"/>
      <c r="O209" s="57"/>
    </row>
    <row r="210" spans="1:15">
      <c r="A210" s="57"/>
      <c r="B210" s="57"/>
      <c r="C210" s="57"/>
      <c r="D210" s="57"/>
      <c r="E210" s="57"/>
      <c r="F210" s="57"/>
      <c r="G210" s="57"/>
      <c r="H210" s="57"/>
      <c r="I210" s="57"/>
      <c r="J210" s="57"/>
      <c r="K210" s="57"/>
      <c r="L210" s="57"/>
      <c r="M210" s="57"/>
      <c r="N210" s="57"/>
      <c r="O210" s="57"/>
    </row>
    <row r="211" spans="1:15">
      <c r="A211" s="57"/>
      <c r="B211" s="57"/>
      <c r="C211" s="57"/>
      <c r="D211" s="57"/>
      <c r="E211" s="57"/>
      <c r="F211" s="57"/>
      <c r="G211" s="57"/>
      <c r="H211" s="57"/>
      <c r="I211" s="57"/>
      <c r="J211" s="57"/>
      <c r="K211" s="57"/>
      <c r="L211" s="57"/>
      <c r="M211" s="57"/>
      <c r="N211" s="57"/>
      <c r="O211" s="57"/>
    </row>
    <row r="212" spans="1:15">
      <c r="A212" s="57"/>
      <c r="B212" s="57"/>
      <c r="C212" s="57"/>
      <c r="D212" s="57"/>
      <c r="E212" s="57"/>
      <c r="F212" s="57"/>
      <c r="G212" s="57"/>
      <c r="H212" s="57"/>
      <c r="I212" s="57"/>
      <c r="J212" s="57"/>
      <c r="K212" s="57"/>
      <c r="L212" s="57"/>
      <c r="M212" s="57"/>
      <c r="N212" s="57"/>
      <c r="O212" s="57"/>
    </row>
    <row r="213" spans="1:15">
      <c r="A213" s="57"/>
      <c r="B213" s="57"/>
      <c r="C213" s="57"/>
      <c r="D213" s="57"/>
      <c r="E213" s="57"/>
      <c r="F213" s="57"/>
      <c r="G213" s="57"/>
      <c r="H213" s="57"/>
      <c r="I213" s="57"/>
      <c r="J213" s="57"/>
      <c r="K213" s="57"/>
      <c r="L213" s="57"/>
      <c r="M213" s="57"/>
      <c r="N213" s="57"/>
      <c r="O213" s="57"/>
    </row>
    <row r="214" spans="1:15">
      <c r="A214" s="57"/>
      <c r="B214" s="57"/>
      <c r="C214" s="57"/>
      <c r="D214" s="57"/>
      <c r="E214" s="57"/>
      <c r="F214" s="57"/>
      <c r="G214" s="57"/>
      <c r="H214" s="57"/>
      <c r="I214" s="57"/>
      <c r="J214" s="57"/>
      <c r="K214" s="57"/>
      <c r="L214" s="57"/>
      <c r="M214" s="57"/>
      <c r="N214" s="57"/>
      <c r="O214" s="57"/>
    </row>
    <row r="215" spans="1:15">
      <c r="A215" s="57"/>
      <c r="B215" s="57"/>
      <c r="C215" s="57"/>
      <c r="D215" s="57"/>
      <c r="E215" s="57"/>
      <c r="F215" s="57"/>
      <c r="G215" s="57"/>
      <c r="H215" s="57"/>
      <c r="I215" s="57"/>
      <c r="J215" s="57"/>
      <c r="K215" s="57"/>
      <c r="L215" s="57"/>
      <c r="M215" s="57"/>
      <c r="N215" s="57"/>
      <c r="O215" s="57"/>
    </row>
    <row r="216" spans="1:15">
      <c r="A216" s="57"/>
      <c r="B216" s="57"/>
      <c r="C216" s="57"/>
      <c r="D216" s="57"/>
      <c r="E216" s="57"/>
      <c r="F216" s="57"/>
      <c r="G216" s="57"/>
      <c r="H216" s="57"/>
      <c r="I216" s="57"/>
      <c r="J216" s="57"/>
      <c r="K216" s="57"/>
      <c r="L216" s="57"/>
      <c r="M216" s="57"/>
      <c r="N216" s="57"/>
      <c r="O216" s="57"/>
    </row>
    <row r="217" spans="1:15">
      <c r="A217" s="57"/>
      <c r="B217" s="57"/>
      <c r="C217" s="57"/>
      <c r="D217" s="57"/>
      <c r="E217" s="57"/>
      <c r="F217" s="57"/>
      <c r="G217" s="57"/>
      <c r="H217" s="57"/>
      <c r="I217" s="57"/>
      <c r="J217" s="57"/>
      <c r="K217" s="57"/>
      <c r="L217" s="57"/>
      <c r="M217" s="57"/>
      <c r="N217" s="57"/>
      <c r="O217" s="57"/>
    </row>
    <row r="218" spans="1:15">
      <c r="A218" s="57"/>
      <c r="B218" s="57"/>
      <c r="C218" s="57"/>
      <c r="D218" s="57"/>
      <c r="E218" s="57"/>
      <c r="F218" s="57"/>
      <c r="G218" s="57"/>
      <c r="H218" s="57"/>
      <c r="I218" s="57"/>
      <c r="J218" s="57"/>
      <c r="K218" s="57"/>
      <c r="L218" s="57"/>
      <c r="M218" s="57"/>
      <c r="N218" s="57"/>
      <c r="O218" s="57"/>
    </row>
    <row r="219" spans="1:15">
      <c r="A219" s="57"/>
      <c r="B219" s="57"/>
      <c r="C219" s="57"/>
      <c r="D219" s="57"/>
      <c r="E219" s="57"/>
      <c r="F219" s="57"/>
      <c r="G219" s="57"/>
      <c r="H219" s="57"/>
      <c r="I219" s="57"/>
      <c r="J219" s="57"/>
      <c r="K219" s="57"/>
      <c r="L219" s="57"/>
      <c r="M219" s="57"/>
      <c r="N219" s="57"/>
      <c r="O219" s="57"/>
    </row>
    <row r="220" spans="1:15">
      <c r="A220" s="57"/>
      <c r="B220" s="57"/>
      <c r="C220" s="57"/>
      <c r="D220" s="57"/>
      <c r="E220" s="57"/>
      <c r="F220" s="57"/>
      <c r="G220" s="57"/>
      <c r="H220" s="57"/>
      <c r="I220" s="57"/>
      <c r="J220" s="57"/>
      <c r="K220" s="57"/>
      <c r="L220" s="57"/>
      <c r="M220" s="57"/>
      <c r="N220" s="57"/>
      <c r="O220" s="57"/>
    </row>
    <row r="221" spans="1:15">
      <c r="A221" s="57"/>
      <c r="B221" s="57"/>
      <c r="C221" s="57"/>
      <c r="D221" s="57"/>
      <c r="E221" s="57"/>
      <c r="F221" s="57"/>
      <c r="G221" s="57"/>
      <c r="H221" s="57"/>
      <c r="I221" s="57"/>
      <c r="J221" s="57"/>
      <c r="K221" s="57"/>
      <c r="L221" s="57"/>
      <c r="M221" s="57"/>
      <c r="N221" s="57"/>
      <c r="O221" s="57"/>
    </row>
    <row r="222" spans="1:15">
      <c r="A222" s="57"/>
      <c r="B222" s="57"/>
      <c r="C222" s="57"/>
      <c r="D222" s="57"/>
      <c r="E222" s="57"/>
      <c r="F222" s="57"/>
      <c r="G222" s="57"/>
      <c r="H222" s="57"/>
      <c r="I222" s="57"/>
      <c r="J222" s="57"/>
      <c r="K222" s="57"/>
      <c r="L222" s="57"/>
      <c r="M222" s="57"/>
      <c r="N222" s="57"/>
      <c r="O222" s="57"/>
    </row>
    <row r="223" spans="1:15">
      <c r="A223" s="57"/>
      <c r="B223" s="57"/>
      <c r="C223" s="57"/>
      <c r="D223" s="57"/>
      <c r="E223" s="57"/>
      <c r="F223" s="57"/>
      <c r="G223" s="57"/>
      <c r="H223" s="57"/>
      <c r="I223" s="57"/>
      <c r="J223" s="57"/>
      <c r="K223" s="57"/>
      <c r="L223" s="57"/>
      <c r="M223" s="57"/>
      <c r="N223" s="57"/>
      <c r="O223" s="57"/>
    </row>
    <row r="224" spans="1:15">
      <c r="A224" s="57"/>
      <c r="B224" s="57"/>
      <c r="C224" s="57"/>
      <c r="D224" s="57"/>
      <c r="E224" s="57"/>
      <c r="F224" s="57"/>
      <c r="G224" s="57"/>
      <c r="H224" s="57"/>
      <c r="I224" s="57"/>
      <c r="J224" s="57"/>
      <c r="K224" s="57"/>
      <c r="L224" s="57"/>
      <c r="M224" s="57"/>
      <c r="N224" s="57"/>
      <c r="O224" s="57"/>
    </row>
    <row r="225" spans="1:15">
      <c r="A225" s="57"/>
      <c r="B225" s="57"/>
      <c r="C225" s="57"/>
      <c r="D225" s="57"/>
      <c r="E225" s="57"/>
      <c r="F225" s="57"/>
      <c r="G225" s="57"/>
      <c r="H225" s="57"/>
      <c r="I225" s="57"/>
      <c r="J225" s="57"/>
      <c r="K225" s="57"/>
      <c r="L225" s="57"/>
      <c r="M225" s="57"/>
      <c r="N225" s="57"/>
      <c r="O225" s="57"/>
    </row>
    <row r="226" spans="1:15">
      <c r="A226" s="57"/>
      <c r="B226" s="57"/>
      <c r="C226" s="57"/>
      <c r="D226" s="57"/>
      <c r="E226" s="57"/>
      <c r="F226" s="57"/>
      <c r="G226" s="57"/>
      <c r="H226" s="57"/>
      <c r="I226" s="57"/>
      <c r="J226" s="57"/>
      <c r="K226" s="57"/>
      <c r="L226" s="57"/>
      <c r="M226" s="57"/>
      <c r="N226" s="57"/>
      <c r="O226" s="57"/>
    </row>
    <row r="227" spans="1:15">
      <c r="A227" s="57"/>
      <c r="B227" s="57"/>
      <c r="C227" s="57"/>
      <c r="D227" s="57"/>
      <c r="E227" s="57"/>
      <c r="F227" s="57"/>
      <c r="G227" s="57"/>
      <c r="H227" s="57"/>
      <c r="I227" s="57"/>
      <c r="J227" s="57"/>
      <c r="K227" s="57"/>
      <c r="L227" s="57"/>
      <c r="M227" s="57"/>
      <c r="N227" s="57"/>
      <c r="O227" s="57"/>
    </row>
    <row r="228" spans="1:15">
      <c r="A228" s="57"/>
      <c r="B228" s="57"/>
      <c r="C228" s="57"/>
      <c r="D228" s="57"/>
      <c r="E228" s="57"/>
      <c r="F228" s="57"/>
      <c r="G228" s="57"/>
      <c r="H228" s="57"/>
      <c r="I228" s="57"/>
      <c r="J228" s="57"/>
      <c r="K228" s="57"/>
      <c r="L228" s="57"/>
      <c r="M228" s="57"/>
      <c r="N228" s="57"/>
      <c r="O228" s="57"/>
    </row>
    <row r="229" spans="1:15">
      <c r="A229" s="57"/>
      <c r="B229" s="57"/>
      <c r="C229" s="57"/>
      <c r="D229" s="57"/>
      <c r="E229" s="57"/>
      <c r="F229" s="57"/>
      <c r="G229" s="57"/>
      <c r="H229" s="57"/>
      <c r="I229" s="57"/>
      <c r="J229" s="57"/>
      <c r="K229" s="57"/>
      <c r="L229" s="57"/>
      <c r="M229" s="57"/>
      <c r="N229" s="57"/>
      <c r="O229" s="57"/>
    </row>
    <row r="230" spans="1:15">
      <c r="A230" s="57"/>
      <c r="B230" s="57"/>
      <c r="C230" s="57"/>
      <c r="D230" s="57"/>
      <c r="E230" s="57"/>
      <c r="F230" s="57"/>
      <c r="G230" s="57"/>
      <c r="H230" s="57"/>
      <c r="I230" s="57"/>
      <c r="J230" s="57"/>
      <c r="K230" s="57"/>
      <c r="L230" s="57"/>
      <c r="M230" s="57"/>
      <c r="N230" s="57"/>
      <c r="O230" s="57"/>
    </row>
    <row r="231" spans="1:15">
      <c r="A231" s="57"/>
      <c r="B231" s="57"/>
      <c r="C231" s="57"/>
      <c r="D231" s="57"/>
      <c r="E231" s="57"/>
      <c r="F231" s="57"/>
      <c r="G231" s="57"/>
      <c r="H231" s="57"/>
      <c r="I231" s="57"/>
      <c r="J231" s="57"/>
      <c r="K231" s="57"/>
      <c r="L231" s="57"/>
      <c r="M231" s="57"/>
      <c r="N231" s="57"/>
      <c r="O231" s="57"/>
    </row>
    <row r="232" spans="1:15">
      <c r="A232" s="57"/>
      <c r="B232" s="57"/>
      <c r="C232" s="57"/>
      <c r="D232" s="57"/>
      <c r="E232" s="57"/>
      <c r="F232" s="57"/>
      <c r="G232" s="57"/>
      <c r="H232" s="57"/>
      <c r="I232" s="57"/>
      <c r="J232" s="57"/>
      <c r="K232" s="57"/>
      <c r="L232" s="57"/>
      <c r="M232" s="57"/>
      <c r="N232" s="57"/>
      <c r="O232" s="57"/>
    </row>
    <row r="233" spans="1:15">
      <c r="A233" s="57"/>
      <c r="B233" s="57"/>
      <c r="C233" s="57"/>
      <c r="D233" s="57"/>
      <c r="E233" s="57"/>
      <c r="F233" s="57"/>
      <c r="G233" s="57"/>
      <c r="H233" s="57"/>
      <c r="I233" s="57"/>
      <c r="J233" s="57"/>
      <c r="K233" s="57"/>
      <c r="L233" s="57"/>
      <c r="M233" s="57"/>
      <c r="N233" s="57"/>
      <c r="O233" s="57"/>
    </row>
    <row r="234" spans="1:15">
      <c r="A234" s="57"/>
      <c r="B234" s="57"/>
      <c r="C234" s="57"/>
      <c r="D234" s="57"/>
      <c r="E234" s="57"/>
      <c r="F234" s="57"/>
      <c r="G234" s="57"/>
      <c r="H234" s="57"/>
      <c r="I234" s="57"/>
      <c r="J234" s="57"/>
      <c r="K234" s="57"/>
      <c r="L234" s="57"/>
      <c r="M234" s="57"/>
      <c r="N234" s="57"/>
      <c r="O234" s="57"/>
    </row>
    <row r="235" spans="1:15">
      <c r="A235" s="57"/>
      <c r="B235" s="57"/>
      <c r="C235" s="57"/>
      <c r="D235" s="57"/>
      <c r="E235" s="57"/>
      <c r="F235" s="57"/>
      <c r="G235" s="57"/>
      <c r="H235" s="57"/>
      <c r="I235" s="57"/>
      <c r="J235" s="57"/>
      <c r="K235" s="57"/>
      <c r="L235" s="57"/>
      <c r="M235" s="57"/>
      <c r="N235" s="57"/>
      <c r="O235" s="57"/>
    </row>
    <row r="236" spans="1:15">
      <c r="A236" s="57"/>
      <c r="B236" s="57"/>
      <c r="C236" s="57"/>
      <c r="D236" s="57"/>
      <c r="E236" s="57"/>
      <c r="F236" s="57"/>
      <c r="G236" s="57"/>
      <c r="H236" s="57"/>
      <c r="I236" s="57"/>
      <c r="J236" s="57"/>
      <c r="K236" s="57"/>
      <c r="L236" s="57"/>
      <c r="M236" s="57"/>
      <c r="N236" s="57"/>
      <c r="O236" s="57"/>
    </row>
    <row r="237" spans="1:15">
      <c r="A237" s="57"/>
      <c r="B237" s="57"/>
      <c r="C237" s="57"/>
      <c r="D237" s="57"/>
      <c r="E237" s="57"/>
      <c r="F237" s="57"/>
      <c r="G237" s="57"/>
      <c r="H237" s="57"/>
      <c r="I237" s="57"/>
      <c r="J237" s="57"/>
      <c r="K237" s="57"/>
      <c r="L237" s="57"/>
      <c r="M237" s="57"/>
      <c r="N237" s="57"/>
      <c r="O237" s="57"/>
    </row>
    <row r="238" spans="1:15">
      <c r="A238" s="57"/>
      <c r="B238" s="57"/>
      <c r="C238" s="57"/>
      <c r="D238" s="57"/>
      <c r="E238" s="57"/>
      <c r="F238" s="57"/>
      <c r="G238" s="57"/>
      <c r="H238" s="57"/>
      <c r="I238" s="57"/>
      <c r="J238" s="57"/>
      <c r="K238" s="57"/>
      <c r="L238" s="57"/>
      <c r="M238" s="57"/>
      <c r="N238" s="57"/>
      <c r="O238" s="57"/>
    </row>
    <row r="239" spans="1:15">
      <c r="A239" s="57"/>
      <c r="B239" s="57"/>
      <c r="C239" s="57"/>
      <c r="D239" s="57"/>
      <c r="E239" s="57"/>
      <c r="F239" s="57"/>
      <c r="G239" s="57"/>
      <c r="H239" s="57"/>
      <c r="I239" s="57"/>
      <c r="J239" s="57"/>
      <c r="K239" s="57"/>
      <c r="L239" s="57"/>
      <c r="M239" s="57"/>
      <c r="N239" s="57"/>
      <c r="O239" s="57"/>
    </row>
    <row r="240" spans="1:15">
      <c r="A240" s="57"/>
      <c r="B240" s="57"/>
      <c r="C240" s="57"/>
      <c r="D240" s="57"/>
      <c r="E240" s="57"/>
      <c r="F240" s="57"/>
      <c r="G240" s="57"/>
      <c r="H240" s="57"/>
      <c r="I240" s="57"/>
      <c r="J240" s="57"/>
      <c r="K240" s="57"/>
      <c r="L240" s="57"/>
      <c r="M240" s="57"/>
      <c r="N240" s="57"/>
      <c r="O240" s="57"/>
    </row>
    <row r="241" spans="1:15">
      <c r="A241" s="57"/>
      <c r="B241" s="57"/>
      <c r="C241" s="57"/>
      <c r="D241" s="57"/>
      <c r="E241" s="57"/>
      <c r="F241" s="57"/>
      <c r="G241" s="57"/>
      <c r="H241" s="57"/>
      <c r="I241" s="57"/>
      <c r="J241" s="57"/>
      <c r="K241" s="57"/>
      <c r="L241" s="57"/>
      <c r="M241" s="57"/>
      <c r="N241" s="57"/>
      <c r="O241" s="57"/>
    </row>
    <row r="242" spans="1:15">
      <c r="A242" s="57"/>
      <c r="B242" s="57"/>
      <c r="C242" s="57"/>
      <c r="D242" s="57"/>
      <c r="E242" s="57"/>
      <c r="F242" s="57"/>
      <c r="G242" s="57"/>
      <c r="H242" s="57"/>
      <c r="I242" s="57"/>
      <c r="J242" s="57"/>
      <c r="K242" s="57"/>
      <c r="L242" s="57"/>
      <c r="M242" s="57"/>
      <c r="N242" s="57"/>
      <c r="O242" s="57"/>
    </row>
    <row r="243" spans="1:15">
      <c r="A243" s="57"/>
      <c r="B243" s="57"/>
      <c r="C243" s="57"/>
      <c r="D243" s="57"/>
      <c r="E243" s="57"/>
      <c r="F243" s="57"/>
      <c r="G243" s="57"/>
      <c r="H243" s="57"/>
      <c r="I243" s="57"/>
      <c r="J243" s="57"/>
      <c r="K243" s="57"/>
      <c r="L243" s="57"/>
      <c r="M243" s="57"/>
      <c r="N243" s="57"/>
      <c r="O243" s="57"/>
    </row>
    <row r="244" spans="1:15">
      <c r="A244" s="57"/>
      <c r="B244" s="57"/>
      <c r="C244" s="57"/>
      <c r="D244" s="57"/>
      <c r="E244" s="57"/>
      <c r="F244" s="57"/>
      <c r="G244" s="57"/>
      <c r="H244" s="57"/>
      <c r="I244" s="57"/>
      <c r="J244" s="57"/>
      <c r="K244" s="57"/>
      <c r="L244" s="57"/>
      <c r="M244" s="57"/>
      <c r="N244" s="57"/>
      <c r="O244" s="57"/>
    </row>
    <row r="245" spans="1:15">
      <c r="A245" s="57"/>
      <c r="B245" s="57"/>
      <c r="C245" s="57"/>
      <c r="D245" s="57"/>
      <c r="E245" s="57"/>
      <c r="F245" s="57"/>
      <c r="G245" s="57"/>
      <c r="H245" s="57"/>
      <c r="I245" s="57"/>
      <c r="J245" s="57"/>
      <c r="K245" s="57"/>
      <c r="L245" s="57"/>
      <c r="M245" s="57"/>
      <c r="N245" s="57"/>
      <c r="O245" s="57"/>
    </row>
    <row r="246" spans="1:15">
      <c r="A246" s="57"/>
      <c r="B246" s="57"/>
      <c r="C246" s="57"/>
      <c r="D246" s="57"/>
      <c r="E246" s="57"/>
      <c r="F246" s="57"/>
      <c r="G246" s="57"/>
      <c r="H246" s="57"/>
      <c r="I246" s="57"/>
      <c r="J246" s="57"/>
      <c r="K246" s="57"/>
      <c r="L246" s="57"/>
      <c r="M246" s="57"/>
      <c r="N246" s="57"/>
      <c r="O246" s="57"/>
    </row>
    <row r="247" spans="1:15">
      <c r="A247" s="57"/>
      <c r="B247" s="57"/>
      <c r="C247" s="57"/>
      <c r="D247" s="57"/>
      <c r="E247" s="57"/>
      <c r="F247" s="57"/>
      <c r="G247" s="57"/>
      <c r="H247" s="57"/>
      <c r="I247" s="57"/>
      <c r="J247" s="57"/>
      <c r="K247" s="57"/>
      <c r="L247" s="57"/>
      <c r="M247" s="57"/>
      <c r="N247" s="57"/>
      <c r="O247" s="57"/>
    </row>
    <row r="248" spans="1:15">
      <c r="A248" s="57"/>
      <c r="B248" s="57"/>
      <c r="C248" s="57"/>
      <c r="D248" s="57"/>
      <c r="E248" s="57"/>
      <c r="F248" s="57"/>
      <c r="G248" s="57"/>
      <c r="H248" s="57"/>
      <c r="I248" s="57"/>
      <c r="J248" s="57"/>
      <c r="K248" s="57"/>
      <c r="L248" s="57"/>
      <c r="M248" s="57"/>
      <c r="N248" s="57"/>
      <c r="O248" s="57"/>
    </row>
    <row r="249" spans="1:15">
      <c r="A249" s="57"/>
      <c r="B249" s="57"/>
      <c r="C249" s="57"/>
      <c r="D249" s="57"/>
      <c r="E249" s="57"/>
      <c r="F249" s="57"/>
      <c r="G249" s="57"/>
      <c r="H249" s="57"/>
      <c r="I249" s="57"/>
      <c r="J249" s="57"/>
      <c r="K249" s="57"/>
      <c r="L249" s="57"/>
      <c r="M249" s="57"/>
      <c r="N249" s="57"/>
      <c r="O249" s="57"/>
    </row>
    <row r="250" spans="1:15">
      <c r="A250" s="57"/>
      <c r="B250" s="57"/>
      <c r="C250" s="57"/>
      <c r="D250" s="57"/>
      <c r="E250" s="57"/>
      <c r="F250" s="57"/>
      <c r="G250" s="57"/>
      <c r="H250" s="57"/>
      <c r="I250" s="57"/>
      <c r="J250" s="57"/>
      <c r="K250" s="57"/>
      <c r="L250" s="57"/>
      <c r="M250" s="57"/>
      <c r="N250" s="57"/>
      <c r="O250" s="57"/>
    </row>
    <row r="251" spans="1:15">
      <c r="A251" s="57"/>
      <c r="B251" s="57"/>
      <c r="C251" s="57"/>
      <c r="D251" s="57"/>
      <c r="E251" s="57"/>
      <c r="F251" s="57"/>
      <c r="G251" s="57"/>
      <c r="H251" s="57"/>
      <c r="I251" s="57"/>
      <c r="J251" s="57"/>
      <c r="K251" s="57"/>
      <c r="L251" s="57"/>
      <c r="M251" s="57"/>
      <c r="N251" s="57"/>
      <c r="O251" s="57"/>
    </row>
    <row r="252" spans="1:15">
      <c r="A252" s="57"/>
      <c r="B252" s="57"/>
      <c r="C252" s="57"/>
      <c r="D252" s="57"/>
      <c r="E252" s="57"/>
      <c r="F252" s="57"/>
      <c r="G252" s="57"/>
      <c r="H252" s="57"/>
      <c r="I252" s="57"/>
      <c r="J252" s="57"/>
      <c r="K252" s="57"/>
      <c r="L252" s="57"/>
      <c r="M252" s="57"/>
      <c r="N252" s="57"/>
      <c r="O252" s="57"/>
    </row>
    <row r="253" spans="1:15">
      <c r="A253" s="57"/>
      <c r="B253" s="57"/>
      <c r="C253" s="57"/>
      <c r="D253" s="57"/>
      <c r="E253" s="57"/>
      <c r="F253" s="57"/>
      <c r="G253" s="57"/>
      <c r="H253" s="57"/>
      <c r="I253" s="57"/>
      <c r="J253" s="57"/>
      <c r="K253" s="57"/>
      <c r="L253" s="57"/>
      <c r="M253" s="57"/>
      <c r="N253" s="57"/>
      <c r="O253" s="57"/>
    </row>
    <row r="254" spans="1:15">
      <c r="A254" s="57"/>
      <c r="B254" s="57"/>
      <c r="C254" s="57"/>
      <c r="D254" s="57"/>
      <c r="E254" s="57"/>
      <c r="F254" s="57"/>
      <c r="G254" s="57"/>
      <c r="H254" s="57"/>
      <c r="I254" s="57"/>
      <c r="J254" s="57"/>
      <c r="K254" s="57"/>
      <c r="L254" s="57"/>
      <c r="M254" s="57"/>
      <c r="N254" s="57"/>
      <c r="O254" s="57"/>
    </row>
    <row r="255" spans="1:15">
      <c r="A255" s="57"/>
      <c r="B255" s="57"/>
      <c r="C255" s="57"/>
      <c r="D255" s="57"/>
      <c r="E255" s="57"/>
      <c r="F255" s="57"/>
      <c r="G255" s="57"/>
      <c r="H255" s="57"/>
      <c r="I255" s="57"/>
      <c r="J255" s="57"/>
      <c r="K255" s="57"/>
      <c r="L255" s="57"/>
      <c r="M255" s="57"/>
      <c r="N255" s="57"/>
      <c r="O255" s="57"/>
    </row>
    <row r="256" spans="1:15">
      <c r="A256" s="57"/>
      <c r="B256" s="57"/>
      <c r="C256" s="57"/>
      <c r="D256" s="57"/>
      <c r="E256" s="57"/>
      <c r="F256" s="57"/>
      <c r="G256" s="57"/>
      <c r="H256" s="57"/>
      <c r="I256" s="57"/>
      <c r="J256" s="57"/>
      <c r="K256" s="57"/>
      <c r="L256" s="57"/>
      <c r="M256" s="57"/>
      <c r="N256" s="57"/>
      <c r="O256" s="57"/>
    </row>
    <row r="257" spans="1:15">
      <c r="A257" s="57"/>
      <c r="B257" s="57"/>
      <c r="C257" s="57"/>
      <c r="D257" s="57"/>
      <c r="E257" s="57"/>
      <c r="F257" s="57"/>
      <c r="G257" s="57"/>
      <c r="H257" s="57"/>
      <c r="I257" s="57"/>
      <c r="J257" s="57"/>
      <c r="K257" s="57"/>
      <c r="L257" s="57"/>
      <c r="M257" s="57"/>
      <c r="N257" s="57"/>
      <c r="O257" s="57"/>
    </row>
    <row r="258" spans="1:15">
      <c r="A258" s="57"/>
      <c r="B258" s="57"/>
      <c r="C258" s="57"/>
      <c r="D258" s="57"/>
      <c r="E258" s="57"/>
      <c r="F258" s="57"/>
      <c r="G258" s="57"/>
      <c r="H258" s="57"/>
      <c r="I258" s="57"/>
      <c r="J258" s="57"/>
      <c r="K258" s="57"/>
      <c r="L258" s="57"/>
      <c r="M258" s="57"/>
      <c r="N258" s="57"/>
      <c r="O258" s="57"/>
    </row>
    <row r="259" spans="1:15">
      <c r="A259" s="57"/>
      <c r="B259" s="57"/>
      <c r="C259" s="57"/>
      <c r="D259" s="57"/>
      <c r="E259" s="57"/>
      <c r="F259" s="57"/>
      <c r="G259" s="57"/>
      <c r="H259" s="57"/>
      <c r="I259" s="57"/>
      <c r="J259" s="57"/>
      <c r="K259" s="57"/>
      <c r="L259" s="57"/>
      <c r="M259" s="57"/>
      <c r="N259" s="57"/>
      <c r="O259" s="57"/>
    </row>
    <row r="260" spans="1:15">
      <c r="A260" s="57"/>
      <c r="B260" s="57"/>
      <c r="C260" s="57"/>
      <c r="D260" s="57"/>
      <c r="E260" s="57"/>
      <c r="F260" s="57"/>
      <c r="G260" s="57"/>
      <c r="H260" s="57"/>
      <c r="I260" s="57"/>
      <c r="J260" s="57"/>
      <c r="K260" s="57"/>
      <c r="L260" s="57"/>
      <c r="M260" s="57"/>
      <c r="N260" s="57"/>
      <c r="O260" s="57"/>
    </row>
    <row r="261" spans="1:15">
      <c r="A261" s="57"/>
      <c r="B261" s="57"/>
      <c r="C261" s="57"/>
      <c r="D261" s="57"/>
      <c r="E261" s="57"/>
      <c r="F261" s="57"/>
      <c r="G261" s="57"/>
      <c r="H261" s="57"/>
      <c r="I261" s="57"/>
      <c r="J261" s="57"/>
      <c r="K261" s="57"/>
      <c r="L261" s="57"/>
      <c r="M261" s="57"/>
      <c r="N261" s="57"/>
      <c r="O261" s="57"/>
    </row>
    <row r="262" spans="1:15">
      <c r="A262" s="57"/>
      <c r="B262" s="57"/>
      <c r="C262" s="57"/>
      <c r="D262" s="57"/>
      <c r="E262" s="57"/>
      <c r="F262" s="57"/>
      <c r="G262" s="57"/>
      <c r="H262" s="57"/>
      <c r="I262" s="57"/>
      <c r="J262" s="57"/>
      <c r="K262" s="57"/>
      <c r="L262" s="57"/>
      <c r="M262" s="57"/>
      <c r="N262" s="57"/>
      <c r="O262" s="57"/>
    </row>
    <row r="263" spans="1:15">
      <c r="A263" s="57"/>
      <c r="B263" s="57"/>
      <c r="C263" s="57"/>
      <c r="D263" s="57"/>
      <c r="E263" s="57"/>
      <c r="F263" s="57"/>
      <c r="G263" s="57"/>
      <c r="H263" s="57"/>
      <c r="I263" s="57"/>
      <c r="J263" s="57"/>
      <c r="K263" s="57"/>
      <c r="L263" s="57"/>
      <c r="M263" s="57"/>
      <c r="N263" s="57"/>
      <c r="O263" s="57"/>
    </row>
    <row r="264" spans="1:15">
      <c r="A264" s="57"/>
      <c r="B264" s="57"/>
      <c r="C264" s="57"/>
      <c r="D264" s="57"/>
      <c r="E264" s="57"/>
      <c r="F264" s="57"/>
      <c r="G264" s="57"/>
      <c r="H264" s="57"/>
      <c r="I264" s="57"/>
      <c r="J264" s="57"/>
      <c r="K264" s="57"/>
      <c r="L264" s="57"/>
      <c r="M264" s="57"/>
      <c r="N264" s="57"/>
      <c r="O264" s="57"/>
    </row>
    <row r="265" spans="1:15">
      <c r="A265" s="57"/>
      <c r="B265" s="57"/>
      <c r="C265" s="57"/>
      <c r="D265" s="57"/>
      <c r="E265" s="57"/>
      <c r="F265" s="57"/>
      <c r="G265" s="57"/>
      <c r="H265" s="57"/>
      <c r="I265" s="57"/>
      <c r="J265" s="57"/>
      <c r="K265" s="57"/>
      <c r="L265" s="57"/>
      <c r="M265" s="57"/>
      <c r="N265" s="57"/>
      <c r="O265" s="57"/>
    </row>
    <row r="266" spans="1:15">
      <c r="A266" s="57"/>
      <c r="B266" s="57"/>
      <c r="C266" s="57"/>
      <c r="D266" s="57"/>
      <c r="E266" s="57"/>
      <c r="F266" s="57"/>
      <c r="G266" s="57"/>
      <c r="H266" s="57"/>
      <c r="I266" s="57"/>
      <c r="J266" s="57"/>
      <c r="K266" s="57"/>
      <c r="L266" s="57"/>
      <c r="M266" s="57"/>
      <c r="N266" s="57"/>
      <c r="O266" s="57"/>
    </row>
    <row r="267" spans="1:15">
      <c r="A267" s="57"/>
      <c r="B267" s="57"/>
      <c r="C267" s="57"/>
      <c r="D267" s="57"/>
      <c r="E267" s="57"/>
      <c r="F267" s="57"/>
      <c r="G267" s="57"/>
      <c r="H267" s="57"/>
      <c r="I267" s="57"/>
      <c r="J267" s="57"/>
      <c r="K267" s="57"/>
      <c r="L267" s="57"/>
      <c r="M267" s="57"/>
      <c r="N267" s="57"/>
      <c r="O267" s="57"/>
    </row>
    <row r="268" spans="1:15">
      <c r="A268" s="57"/>
      <c r="B268" s="57"/>
      <c r="C268" s="57"/>
      <c r="D268" s="57"/>
      <c r="E268" s="57"/>
      <c r="F268" s="57"/>
      <c r="G268" s="57"/>
      <c r="H268" s="57"/>
      <c r="I268" s="57"/>
      <c r="J268" s="57"/>
      <c r="K268" s="57"/>
      <c r="L268" s="57"/>
      <c r="M268" s="57"/>
      <c r="N268" s="57"/>
      <c r="O268" s="57"/>
    </row>
    <row r="269" spans="1:15">
      <c r="A269" s="57"/>
      <c r="B269" s="57"/>
      <c r="C269" s="57"/>
      <c r="D269" s="57"/>
      <c r="E269" s="57"/>
      <c r="F269" s="57"/>
      <c r="G269" s="57"/>
      <c r="H269" s="57"/>
      <c r="I269" s="57"/>
      <c r="J269" s="57"/>
      <c r="K269" s="57"/>
      <c r="L269" s="57"/>
      <c r="M269" s="57"/>
      <c r="N269" s="57"/>
      <c r="O269" s="57"/>
    </row>
    <row r="270" spans="1:15">
      <c r="A270" s="57"/>
      <c r="B270" s="57"/>
      <c r="C270" s="57"/>
      <c r="D270" s="57"/>
      <c r="E270" s="57"/>
      <c r="F270" s="57"/>
      <c r="G270" s="57"/>
      <c r="H270" s="57"/>
      <c r="I270" s="57"/>
      <c r="J270" s="57"/>
      <c r="K270" s="57"/>
      <c r="L270" s="57"/>
      <c r="M270" s="57"/>
      <c r="N270" s="57"/>
      <c r="O270" s="57"/>
    </row>
    <row r="271" spans="1:15">
      <c r="A271" s="57"/>
      <c r="B271" s="57"/>
      <c r="C271" s="57"/>
      <c r="D271" s="57"/>
      <c r="E271" s="57"/>
      <c r="F271" s="57"/>
      <c r="G271" s="57"/>
      <c r="H271" s="57"/>
      <c r="I271" s="57"/>
      <c r="J271" s="57"/>
      <c r="K271" s="57"/>
      <c r="L271" s="57"/>
      <c r="M271" s="57"/>
      <c r="N271" s="57"/>
      <c r="O271" s="57"/>
    </row>
    <row r="272" spans="1:15">
      <c r="A272" s="57"/>
      <c r="B272" s="57"/>
      <c r="C272" s="57"/>
      <c r="D272" s="57"/>
      <c r="E272" s="57"/>
      <c r="F272" s="57"/>
      <c r="G272" s="57"/>
      <c r="H272" s="57"/>
      <c r="I272" s="57"/>
      <c r="J272" s="57"/>
      <c r="K272" s="57"/>
      <c r="L272" s="57"/>
      <c r="M272" s="57"/>
      <c r="N272" s="57"/>
      <c r="O272" s="57"/>
    </row>
    <row r="273" spans="1:15">
      <c r="A273" s="57"/>
      <c r="B273" s="57"/>
      <c r="C273" s="57"/>
      <c r="D273" s="57"/>
      <c r="E273" s="57"/>
      <c r="F273" s="57"/>
      <c r="G273" s="57"/>
      <c r="H273" s="57"/>
      <c r="I273" s="57"/>
      <c r="J273" s="57"/>
      <c r="K273" s="57"/>
      <c r="L273" s="57"/>
      <c r="M273" s="57"/>
      <c r="N273" s="57"/>
      <c r="O273" s="57"/>
    </row>
    <row r="274" spans="1:15">
      <c r="A274" s="57"/>
      <c r="B274" s="57"/>
      <c r="C274" s="57"/>
      <c r="D274" s="57"/>
      <c r="E274" s="57"/>
      <c r="F274" s="57"/>
      <c r="G274" s="57"/>
      <c r="H274" s="57"/>
      <c r="I274" s="57"/>
      <c r="J274" s="57"/>
      <c r="K274" s="57"/>
      <c r="L274" s="57"/>
      <c r="M274" s="57"/>
      <c r="N274" s="57"/>
      <c r="O274" s="57"/>
    </row>
    <row r="275" spans="1:15">
      <c r="A275" s="57"/>
      <c r="B275" s="57"/>
      <c r="C275" s="57"/>
      <c r="D275" s="57"/>
      <c r="E275" s="57"/>
      <c r="F275" s="57"/>
      <c r="G275" s="57"/>
      <c r="H275" s="57"/>
      <c r="I275" s="57"/>
      <c r="J275" s="57"/>
      <c r="K275" s="57"/>
      <c r="L275" s="57"/>
      <c r="M275" s="57"/>
      <c r="N275" s="57"/>
      <c r="O275" s="57"/>
    </row>
    <row r="276" spans="1:15">
      <c r="A276" s="57"/>
      <c r="B276" s="57"/>
      <c r="C276" s="57"/>
      <c r="D276" s="57"/>
      <c r="E276" s="57"/>
      <c r="F276" s="57"/>
      <c r="G276" s="57"/>
      <c r="H276" s="57"/>
      <c r="I276" s="57"/>
      <c r="J276" s="57"/>
      <c r="K276" s="57"/>
      <c r="L276" s="57"/>
      <c r="M276" s="57"/>
      <c r="N276" s="57"/>
      <c r="O276" s="57"/>
    </row>
    <row r="277" spans="1:15">
      <c r="A277" s="57"/>
      <c r="B277" s="57"/>
      <c r="C277" s="57"/>
      <c r="D277" s="57"/>
      <c r="E277" s="57"/>
      <c r="F277" s="57"/>
      <c r="G277" s="57"/>
      <c r="H277" s="57"/>
      <c r="I277" s="57"/>
      <c r="J277" s="57"/>
      <c r="K277" s="57"/>
      <c r="L277" s="57"/>
      <c r="M277" s="57"/>
      <c r="N277" s="57"/>
      <c r="O277" s="57"/>
    </row>
    <row r="278" spans="1:15">
      <c r="A278" s="57"/>
      <c r="B278" s="57"/>
      <c r="C278" s="57"/>
      <c r="D278" s="57"/>
      <c r="E278" s="57"/>
      <c r="F278" s="57"/>
      <c r="G278" s="57"/>
      <c r="H278" s="57"/>
      <c r="I278" s="57"/>
      <c r="J278" s="57"/>
      <c r="K278" s="57"/>
      <c r="L278" s="57"/>
      <c r="M278" s="57"/>
      <c r="N278" s="57"/>
      <c r="O278" s="57"/>
    </row>
    <row r="279" spans="1:15">
      <c r="A279" s="57"/>
      <c r="B279" s="57"/>
      <c r="C279" s="57"/>
      <c r="D279" s="57"/>
      <c r="E279" s="57"/>
      <c r="F279" s="57"/>
      <c r="G279" s="57"/>
      <c r="H279" s="57"/>
      <c r="I279" s="57"/>
      <c r="J279" s="57"/>
      <c r="K279" s="57"/>
      <c r="L279" s="57"/>
      <c r="M279" s="57"/>
      <c r="N279" s="57"/>
      <c r="O279" s="57"/>
    </row>
    <row r="280" spans="1:15">
      <c r="A280" s="57"/>
      <c r="B280" s="57"/>
      <c r="C280" s="57"/>
      <c r="D280" s="57"/>
      <c r="E280" s="57"/>
      <c r="F280" s="57"/>
      <c r="G280" s="57"/>
      <c r="H280" s="57"/>
      <c r="I280" s="57"/>
      <c r="J280" s="57"/>
      <c r="K280" s="57"/>
      <c r="L280" s="57"/>
      <c r="M280" s="57"/>
      <c r="N280" s="57"/>
      <c r="O280" s="57"/>
    </row>
    <row r="281" spans="1:15">
      <c r="A281" s="57"/>
      <c r="B281" s="57"/>
      <c r="C281" s="57"/>
      <c r="D281" s="57"/>
      <c r="E281" s="57"/>
      <c r="F281" s="57"/>
      <c r="G281" s="57"/>
      <c r="H281" s="57"/>
      <c r="I281" s="57"/>
      <c r="J281" s="57"/>
      <c r="K281" s="57"/>
      <c r="L281" s="57"/>
      <c r="M281" s="57"/>
      <c r="N281" s="57"/>
      <c r="O281" s="57"/>
    </row>
    <row r="282" spans="1:15">
      <c r="A282" s="57"/>
      <c r="B282" s="57"/>
      <c r="C282" s="57"/>
      <c r="D282" s="57"/>
      <c r="E282" s="57"/>
      <c r="F282" s="57"/>
      <c r="G282" s="57"/>
      <c r="H282" s="57"/>
      <c r="I282" s="57"/>
      <c r="J282" s="57"/>
      <c r="K282" s="57"/>
      <c r="L282" s="57"/>
      <c r="M282" s="57"/>
      <c r="N282" s="57"/>
      <c r="O282" s="57"/>
    </row>
    <row r="283" spans="1:15">
      <c r="A283" s="57"/>
      <c r="B283" s="57"/>
      <c r="C283" s="57"/>
      <c r="D283" s="57"/>
      <c r="E283" s="57"/>
      <c r="F283" s="57"/>
      <c r="G283" s="57"/>
      <c r="H283" s="57"/>
      <c r="I283" s="57"/>
      <c r="J283" s="57"/>
      <c r="K283" s="57"/>
      <c r="L283" s="57"/>
      <c r="M283" s="57"/>
      <c r="N283" s="57"/>
      <c r="O283" s="57"/>
    </row>
    <row r="284" spans="1:15">
      <c r="A284" s="57"/>
      <c r="B284" s="57"/>
      <c r="C284" s="57"/>
      <c r="D284" s="57"/>
      <c r="E284" s="57"/>
      <c r="F284" s="57"/>
      <c r="G284" s="57"/>
      <c r="H284" s="57"/>
      <c r="I284" s="57"/>
      <c r="J284" s="57"/>
      <c r="K284" s="57"/>
      <c r="L284" s="57"/>
      <c r="M284" s="57"/>
      <c r="N284" s="57"/>
      <c r="O284" s="57"/>
    </row>
    <row r="285" spans="1:15">
      <c r="A285" s="57"/>
      <c r="B285" s="57"/>
      <c r="C285" s="57"/>
      <c r="D285" s="57"/>
      <c r="E285" s="57"/>
      <c r="F285" s="57"/>
      <c r="G285" s="57"/>
      <c r="H285" s="57"/>
      <c r="I285" s="57"/>
      <c r="J285" s="57"/>
      <c r="K285" s="57"/>
      <c r="L285" s="57"/>
      <c r="M285" s="57"/>
      <c r="N285" s="57"/>
      <c r="O285" s="57"/>
    </row>
    <row r="286" spans="1:15">
      <c r="A286" s="57"/>
      <c r="B286" s="57"/>
      <c r="C286" s="57"/>
      <c r="D286" s="57"/>
      <c r="E286" s="57"/>
      <c r="F286" s="57"/>
      <c r="G286" s="57"/>
      <c r="H286" s="57"/>
      <c r="I286" s="57"/>
      <c r="J286" s="57"/>
      <c r="K286" s="57"/>
      <c r="L286" s="57"/>
      <c r="M286" s="57"/>
      <c r="N286" s="57"/>
      <c r="O286" s="57"/>
    </row>
    <row r="287" spans="1:15">
      <c r="A287" s="57"/>
      <c r="B287" s="57"/>
      <c r="C287" s="57"/>
      <c r="D287" s="57"/>
      <c r="E287" s="57"/>
      <c r="F287" s="57"/>
      <c r="G287" s="57"/>
      <c r="H287" s="57"/>
      <c r="I287" s="57"/>
      <c r="J287" s="57"/>
      <c r="K287" s="57"/>
      <c r="L287" s="57"/>
      <c r="M287" s="57"/>
      <c r="N287" s="57"/>
      <c r="O287" s="57"/>
    </row>
    <row r="288" spans="1:15">
      <c r="A288" s="57"/>
      <c r="B288" s="57"/>
      <c r="C288" s="57"/>
      <c r="D288" s="57"/>
      <c r="E288" s="57"/>
      <c r="F288" s="57"/>
      <c r="G288" s="57"/>
      <c r="H288" s="57"/>
      <c r="I288" s="57"/>
      <c r="J288" s="57"/>
      <c r="K288" s="57"/>
      <c r="L288" s="57"/>
      <c r="M288" s="57"/>
      <c r="N288" s="57"/>
      <c r="O288" s="57"/>
    </row>
    <row r="289" spans="1:15">
      <c r="A289" s="57"/>
      <c r="B289" s="57"/>
      <c r="C289" s="57"/>
      <c r="D289" s="57"/>
      <c r="E289" s="57"/>
      <c r="F289" s="57"/>
      <c r="G289" s="57"/>
      <c r="H289" s="57"/>
      <c r="I289" s="57"/>
      <c r="J289" s="57"/>
      <c r="K289" s="57"/>
      <c r="L289" s="57"/>
      <c r="M289" s="57"/>
      <c r="N289" s="57"/>
      <c r="O289" s="57"/>
    </row>
    <row r="290" spans="1:15">
      <c r="A290" s="57"/>
      <c r="B290" s="57"/>
      <c r="C290" s="57"/>
      <c r="D290" s="57"/>
      <c r="E290" s="57"/>
      <c r="F290" s="57"/>
      <c r="G290" s="57"/>
      <c r="H290" s="57"/>
      <c r="I290" s="57"/>
      <c r="J290" s="57"/>
      <c r="K290" s="57"/>
      <c r="L290" s="57"/>
      <c r="M290" s="57"/>
      <c r="N290" s="57"/>
      <c r="O290" s="57"/>
    </row>
    <row r="291" spans="1:15">
      <c r="A291" s="57"/>
      <c r="B291" s="57"/>
      <c r="C291" s="57"/>
      <c r="D291" s="57"/>
      <c r="E291" s="57"/>
      <c r="F291" s="57"/>
      <c r="G291" s="57"/>
      <c r="H291" s="57"/>
      <c r="I291" s="57"/>
      <c r="J291" s="57"/>
      <c r="K291" s="57"/>
      <c r="L291" s="57"/>
      <c r="M291" s="57"/>
      <c r="N291" s="57"/>
      <c r="O291" s="57"/>
    </row>
    <row r="292" spans="1:15">
      <c r="A292" s="57"/>
      <c r="B292" s="57"/>
      <c r="C292" s="57"/>
      <c r="D292" s="57"/>
      <c r="E292" s="57"/>
      <c r="F292" s="57"/>
      <c r="G292" s="57"/>
      <c r="H292" s="57"/>
      <c r="I292" s="57"/>
      <c r="J292" s="57"/>
      <c r="K292" s="57"/>
      <c r="L292" s="57"/>
      <c r="M292" s="57"/>
      <c r="N292" s="57"/>
      <c r="O292" s="57"/>
    </row>
    <row r="293" spans="1:15">
      <c r="A293" s="57"/>
      <c r="B293" s="57"/>
      <c r="C293" s="57"/>
      <c r="D293" s="57"/>
      <c r="E293" s="57"/>
      <c r="F293" s="57"/>
      <c r="G293" s="57"/>
      <c r="H293" s="57"/>
      <c r="I293" s="57"/>
      <c r="J293" s="57"/>
      <c r="K293" s="57"/>
      <c r="L293" s="57"/>
      <c r="M293" s="57"/>
      <c r="N293" s="57"/>
      <c r="O293" s="57"/>
    </row>
    <row r="294" spans="1:15">
      <c r="A294" s="57"/>
      <c r="B294" s="57"/>
      <c r="C294" s="57"/>
      <c r="D294" s="57"/>
      <c r="E294" s="57"/>
      <c r="F294" s="57"/>
      <c r="G294" s="57"/>
      <c r="H294" s="57"/>
      <c r="I294" s="57"/>
      <c r="J294" s="57"/>
      <c r="K294" s="57"/>
      <c r="L294" s="57"/>
      <c r="M294" s="57"/>
      <c r="N294" s="57"/>
      <c r="O294" s="57"/>
    </row>
    <row r="295" spans="1:15">
      <c r="A295" s="57"/>
      <c r="B295" s="57"/>
      <c r="C295" s="57"/>
      <c r="D295" s="57"/>
      <c r="E295" s="57"/>
      <c r="F295" s="57"/>
      <c r="G295" s="57"/>
      <c r="H295" s="57"/>
      <c r="I295" s="57"/>
      <c r="J295" s="57"/>
      <c r="K295" s="57"/>
      <c r="L295" s="57"/>
      <c r="M295" s="57"/>
      <c r="N295" s="57"/>
      <c r="O295" s="57"/>
    </row>
    <row r="296" spans="1:15">
      <c r="A296" s="57"/>
      <c r="B296" s="57"/>
      <c r="C296" s="57"/>
      <c r="D296" s="57"/>
      <c r="E296" s="57"/>
      <c r="F296" s="57"/>
      <c r="G296" s="57"/>
      <c r="H296" s="57"/>
      <c r="I296" s="57"/>
      <c r="J296" s="57"/>
      <c r="K296" s="57"/>
      <c r="L296" s="57"/>
      <c r="M296" s="57"/>
      <c r="N296" s="57"/>
      <c r="O296" s="57"/>
    </row>
    <row r="297" spans="1:15">
      <c r="A297" s="57"/>
      <c r="B297" s="57"/>
      <c r="C297" s="57"/>
      <c r="D297" s="57"/>
      <c r="E297" s="57"/>
      <c r="F297" s="57"/>
      <c r="G297" s="57"/>
      <c r="H297" s="57"/>
      <c r="I297" s="57"/>
      <c r="J297" s="57"/>
      <c r="K297" s="57"/>
      <c r="L297" s="57"/>
      <c r="M297" s="57"/>
      <c r="N297" s="57"/>
      <c r="O297" s="57"/>
    </row>
    <row r="298" spans="1:15">
      <c r="A298" s="57"/>
      <c r="B298" s="57"/>
      <c r="C298" s="57"/>
      <c r="D298" s="57"/>
      <c r="E298" s="57"/>
      <c r="F298" s="57"/>
      <c r="G298" s="57"/>
      <c r="H298" s="57"/>
      <c r="I298" s="57"/>
      <c r="J298" s="57"/>
      <c r="K298" s="57"/>
      <c r="L298" s="57"/>
      <c r="M298" s="57"/>
      <c r="N298" s="57"/>
      <c r="O298" s="57"/>
    </row>
    <row r="299" spans="1:15">
      <c r="A299" s="57"/>
      <c r="B299" s="57"/>
      <c r="C299" s="57"/>
      <c r="D299" s="57"/>
      <c r="E299" s="57"/>
      <c r="F299" s="57"/>
      <c r="G299" s="57"/>
      <c r="H299" s="57"/>
      <c r="I299" s="57"/>
      <c r="J299" s="57"/>
      <c r="K299" s="57"/>
      <c r="L299" s="57"/>
      <c r="M299" s="57"/>
      <c r="N299" s="57"/>
      <c r="O299" s="57"/>
    </row>
    <row r="300" spans="1:15">
      <c r="A300" s="57"/>
      <c r="B300" s="57"/>
      <c r="C300" s="57"/>
      <c r="D300" s="57"/>
      <c r="E300" s="57"/>
      <c r="F300" s="57"/>
      <c r="G300" s="57"/>
      <c r="H300" s="57"/>
      <c r="I300" s="57"/>
      <c r="J300" s="57"/>
      <c r="K300" s="57"/>
      <c r="L300" s="57"/>
      <c r="M300" s="57"/>
      <c r="N300" s="57"/>
      <c r="O300" s="57"/>
    </row>
    <row r="301" spans="1:15">
      <c r="A301" s="57"/>
      <c r="B301" s="57"/>
      <c r="C301" s="57"/>
      <c r="D301" s="57"/>
      <c r="E301" s="57"/>
      <c r="F301" s="57"/>
      <c r="G301" s="57"/>
      <c r="H301" s="57"/>
      <c r="I301" s="57"/>
      <c r="J301" s="57"/>
      <c r="K301" s="57"/>
      <c r="L301" s="57"/>
      <c r="M301" s="57"/>
      <c r="N301" s="57"/>
      <c r="O301" s="57"/>
    </row>
    <row r="302" spans="1:15">
      <c r="A302" s="57"/>
      <c r="B302" s="57"/>
      <c r="C302" s="57"/>
      <c r="D302" s="57"/>
      <c r="E302" s="57"/>
      <c r="F302" s="57"/>
      <c r="G302" s="57"/>
      <c r="H302" s="57"/>
      <c r="I302" s="57"/>
      <c r="J302" s="57"/>
      <c r="K302" s="57"/>
      <c r="L302" s="57"/>
      <c r="M302" s="57"/>
      <c r="N302" s="57"/>
      <c r="O302" s="57"/>
    </row>
    <row r="303" spans="1:15">
      <c r="A303" s="57"/>
      <c r="B303" s="57"/>
      <c r="C303" s="57"/>
      <c r="D303" s="57"/>
      <c r="E303" s="57"/>
      <c r="F303" s="57"/>
      <c r="G303" s="57"/>
      <c r="H303" s="57"/>
      <c r="I303" s="57"/>
      <c r="J303" s="57"/>
      <c r="K303" s="57"/>
      <c r="L303" s="57"/>
      <c r="M303" s="57"/>
      <c r="N303" s="57"/>
      <c r="O303" s="57"/>
    </row>
    <row r="304" spans="1:15">
      <c r="A304" s="57"/>
      <c r="B304" s="57"/>
      <c r="C304" s="57"/>
      <c r="D304" s="57"/>
      <c r="E304" s="57"/>
      <c r="F304" s="57"/>
      <c r="G304" s="57"/>
      <c r="H304" s="57"/>
      <c r="I304" s="57"/>
      <c r="J304" s="57"/>
      <c r="K304" s="57"/>
      <c r="L304" s="57"/>
      <c r="M304" s="57"/>
      <c r="N304" s="57"/>
      <c r="O304" s="57"/>
    </row>
    <row r="305" spans="1:15">
      <c r="A305" s="57"/>
      <c r="B305" s="57"/>
      <c r="C305" s="57"/>
      <c r="D305" s="57"/>
      <c r="E305" s="57"/>
      <c r="F305" s="57"/>
      <c r="G305" s="57"/>
      <c r="H305" s="57"/>
      <c r="I305" s="57"/>
      <c r="J305" s="57"/>
      <c r="K305" s="57"/>
      <c r="L305" s="57"/>
      <c r="M305" s="57"/>
      <c r="N305" s="57"/>
      <c r="O305" s="57"/>
    </row>
    <row r="306" spans="1:15">
      <c r="A306" s="57"/>
      <c r="B306" s="57"/>
      <c r="C306" s="57"/>
      <c r="D306" s="57"/>
      <c r="E306" s="57"/>
      <c r="F306" s="57"/>
      <c r="G306" s="57"/>
      <c r="H306" s="57"/>
      <c r="I306" s="57"/>
      <c r="J306" s="57"/>
      <c r="K306" s="57"/>
      <c r="L306" s="57"/>
      <c r="M306" s="57"/>
      <c r="N306" s="57"/>
      <c r="O306" s="57"/>
    </row>
    <row r="307" spans="1:15">
      <c r="A307" s="57"/>
      <c r="B307" s="57"/>
      <c r="C307" s="57"/>
      <c r="D307" s="57"/>
      <c r="E307" s="57"/>
      <c r="F307" s="57"/>
      <c r="G307" s="57"/>
      <c r="H307" s="57"/>
      <c r="I307" s="57"/>
      <c r="J307" s="57"/>
      <c r="K307" s="57"/>
      <c r="L307" s="57"/>
      <c r="M307" s="57"/>
      <c r="N307" s="57"/>
      <c r="O307" s="57"/>
    </row>
    <row r="308" spans="1:15">
      <c r="A308" s="57"/>
      <c r="B308" s="57"/>
      <c r="C308" s="57"/>
      <c r="D308" s="57"/>
      <c r="E308" s="57"/>
      <c r="F308" s="57"/>
      <c r="G308" s="57"/>
      <c r="H308" s="57"/>
      <c r="I308" s="57"/>
      <c r="J308" s="57"/>
      <c r="K308" s="57"/>
      <c r="L308" s="57"/>
      <c r="M308" s="57"/>
      <c r="N308" s="57"/>
      <c r="O308" s="57"/>
    </row>
  </sheetData>
  <mergeCells count="13">
    <mergeCell ref="C44:K44"/>
    <mergeCell ref="F91:G91"/>
    <mergeCell ref="C98:K98"/>
    <mergeCell ref="G4:H4"/>
    <mergeCell ref="I4:K4"/>
    <mergeCell ref="C6:K6"/>
    <mergeCell ref="C33:K33"/>
    <mergeCell ref="E37:F37"/>
    <mergeCell ref="B2:F2"/>
    <mergeCell ref="G2:H2"/>
    <mergeCell ref="I2:K2"/>
    <mergeCell ref="G3:H3"/>
    <mergeCell ref="I3:K3"/>
  </mergeCells>
  <dataValidations count="2">
    <dataValidation type="list" allowBlank="1" showInputMessage="1" showErrorMessage="1" sqref="E34" xr:uid="{00000000-0002-0000-0B00-000000000000}">
      <formula1>$T$14:$T$15</formula1>
    </dataValidation>
    <dataValidation type="list" allowBlank="1" showInputMessage="1" showErrorMessage="1" sqref="E35" xr:uid="{00000000-0002-0000-0B00-000001000000}">
      <formula1>$T$17:$T$18</formula1>
    </dataValidation>
  </dataValidations>
  <pageMargins left="0.7" right="0.7" top="0.75" bottom="0.75" header="0.3" footer="0.3"/>
  <pageSetup paperSize="9" scale="80" orientation="portrait" r:id="rId1"/>
  <rowBreaks count="2" manualBreakCount="2">
    <brk id="42" max="10" man="1"/>
    <brk id="96" max="10" man="1"/>
  </rowBreaks>
  <colBreaks count="1" manualBreakCount="1">
    <brk id="16"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3300"/>
  </sheetPr>
  <dimension ref="A1:AI247"/>
  <sheetViews>
    <sheetView view="pageBreakPreview" topLeftCell="A120" zoomScale="98" zoomScaleNormal="100" workbookViewId="0">
      <selection activeCell="L28" sqref="L28"/>
    </sheetView>
  </sheetViews>
  <sheetFormatPr defaultColWidth="9" defaultRowHeight="15"/>
  <cols>
    <col min="2" max="2" width="15.28515625" customWidth="1"/>
    <col min="3" max="5" width="12.28515625" customWidth="1"/>
    <col min="6" max="6" width="12.5703125" customWidth="1"/>
    <col min="7" max="7" width="17.140625" customWidth="1"/>
    <col min="8" max="8" width="10.85546875" customWidth="1"/>
    <col min="9" max="9" width="10.5703125" customWidth="1"/>
    <col min="10" max="10" width="10.140625" customWidth="1"/>
    <col min="11" max="11" width="12.140625" customWidth="1"/>
    <col min="12" max="12" width="9.7109375" customWidth="1"/>
    <col min="13" max="13" width="14.85546875" customWidth="1"/>
  </cols>
  <sheetData>
    <row r="1" spans="1:35" s="18" customFormat="1" ht="15.75">
      <c r="B1" s="19"/>
      <c r="C1" s="19"/>
      <c r="D1" s="19"/>
      <c r="E1" s="19"/>
      <c r="F1" s="19"/>
      <c r="K1"/>
      <c r="L1"/>
      <c r="M1" s="19"/>
      <c r="N1" s="19"/>
      <c r="O1" s="19"/>
      <c r="P1" s="19"/>
      <c r="Q1" s="19"/>
      <c r="R1" s="19"/>
      <c r="S1" s="19"/>
      <c r="T1"/>
      <c r="U1"/>
      <c r="AH1"/>
    </row>
    <row r="2" spans="1:35" s="219" customFormat="1" ht="33.75">
      <c r="A2" s="220">
        <v>3.2</v>
      </c>
      <c r="B2" s="515" t="s">
        <v>1056</v>
      </c>
      <c r="C2" s="515"/>
      <c r="D2" s="515"/>
      <c r="E2" s="515"/>
      <c r="F2" s="221"/>
      <c r="G2" s="138" t="s">
        <v>164</v>
      </c>
      <c r="H2" s="138" t="str">
        <f>'4.3 Geometric Imperfetion'!I1</f>
        <v>BAHRU SARBET MODEL 1-3 q=1</v>
      </c>
      <c r="I2" s="138"/>
      <c r="L2" s="57"/>
      <c r="M2" s="57"/>
      <c r="N2" s="251"/>
      <c r="O2" s="251"/>
      <c r="P2" s="251"/>
      <c r="Q2" s="251"/>
      <c r="R2" s="251"/>
      <c r="S2" s="251"/>
      <c r="T2" s="251"/>
      <c r="U2" s="57"/>
      <c r="V2" s="57"/>
      <c r="AI2" s="57"/>
    </row>
    <row r="3" spans="1:35" s="219" customFormat="1" ht="21">
      <c r="A3" s="222"/>
      <c r="B3" s="223"/>
      <c r="C3" s="223"/>
      <c r="D3" s="223"/>
      <c r="E3" s="223"/>
      <c r="F3" s="221"/>
      <c r="G3" s="138" t="s">
        <v>165</v>
      </c>
      <c r="H3" s="138" t="str">
        <f>'4.3 Geometric Imperfetion'!I2</f>
        <v>ATO BAHRU</v>
      </c>
      <c r="I3" s="138"/>
      <c r="K3" s="251"/>
      <c r="O3" s="251"/>
      <c r="P3" s="251"/>
      <c r="Q3" s="251"/>
      <c r="R3" s="57"/>
      <c r="S3" s="57"/>
      <c r="AF3" s="57"/>
    </row>
    <row r="4" spans="1:35" s="57" customFormat="1" ht="23.25">
      <c r="A4" s="516" t="s">
        <v>1057</v>
      </c>
      <c r="B4" s="516"/>
      <c r="C4" s="516"/>
      <c r="D4" s="224"/>
      <c r="E4" s="224"/>
      <c r="F4" s="194"/>
      <c r="G4" s="138" t="s">
        <v>167</v>
      </c>
      <c r="H4" s="138" t="str">
        <f>'4.3 Geometric Imperfetion'!I3</f>
        <v>Sofonias Bezabeh</v>
      </c>
      <c r="I4" s="138"/>
    </row>
    <row r="5" spans="1:35" s="57" customFormat="1" ht="36.75" customHeight="1">
      <c r="A5" s="27"/>
      <c r="B5" s="478" t="s">
        <v>1058</v>
      </c>
      <c r="C5" s="478"/>
      <c r="D5" s="478"/>
      <c r="E5" s="478"/>
      <c r="F5" s="478"/>
      <c r="G5" s="478"/>
      <c r="H5" s="478"/>
      <c r="I5" s="478"/>
      <c r="J5" s="478"/>
    </row>
    <row r="6" spans="1:35" s="57" customFormat="1" ht="15" customHeight="1">
      <c r="A6" s="27"/>
      <c r="B6" s="27"/>
      <c r="C6" s="27"/>
      <c r="D6" s="27"/>
      <c r="E6" s="27"/>
      <c r="F6" s="27"/>
      <c r="G6" s="27"/>
      <c r="H6" s="27"/>
      <c r="I6" s="27"/>
      <c r="J6" s="27"/>
    </row>
    <row r="7" spans="1:35" s="57" customFormat="1" ht="38.25" customHeight="1">
      <c r="A7" s="225">
        <v>1</v>
      </c>
      <c r="B7" s="478" t="s">
        <v>1059</v>
      </c>
      <c r="C7" s="478"/>
      <c r="D7" s="478"/>
      <c r="E7" s="478"/>
      <c r="F7" s="478"/>
      <c r="G7" s="478"/>
      <c r="H7" s="478"/>
      <c r="I7" s="478"/>
      <c r="J7" s="478"/>
    </row>
    <row r="8" spans="1:35" s="57" customFormat="1" ht="48" customHeight="1">
      <c r="A8" s="27"/>
      <c r="B8" s="517" t="s">
        <v>1060</v>
      </c>
      <c r="C8" s="517"/>
      <c r="D8" s="517"/>
      <c r="E8" s="517"/>
      <c r="F8" s="517"/>
      <c r="G8" s="517"/>
      <c r="H8" s="517"/>
      <c r="I8" s="517"/>
      <c r="J8" s="517"/>
    </row>
    <row r="9" spans="1:35" s="57" customFormat="1" ht="15" customHeight="1">
      <c r="A9" s="27"/>
      <c r="B9" s="27"/>
      <c r="C9" s="27"/>
      <c r="D9" s="27"/>
      <c r="E9" s="27"/>
      <c r="F9" s="27"/>
      <c r="G9" s="27"/>
      <c r="H9" s="27"/>
      <c r="I9" s="27"/>
      <c r="J9" s="27"/>
    </row>
    <row r="10" spans="1:35" s="57" customFormat="1" ht="57" customHeight="1">
      <c r="A10" s="225">
        <v>2</v>
      </c>
      <c r="B10" s="477" t="s">
        <v>1061</v>
      </c>
      <c r="C10" s="477"/>
      <c r="D10" s="477"/>
      <c r="E10" s="477"/>
      <c r="F10" s="477"/>
      <c r="G10" s="477"/>
      <c r="H10" s="477"/>
      <c r="I10" s="477"/>
      <c r="J10" s="477"/>
    </row>
    <row r="11" spans="1:35" s="57" customFormat="1" ht="66.75" customHeight="1">
      <c r="A11" s="27"/>
      <c r="B11" s="517" t="s">
        <v>1062</v>
      </c>
      <c r="C11" s="517"/>
      <c r="D11" s="517"/>
      <c r="E11" s="517"/>
      <c r="F11" s="517"/>
      <c r="G11" s="517"/>
      <c r="H11" s="517"/>
      <c r="I11" s="517"/>
      <c r="J11" s="517"/>
      <c r="N11" s="252"/>
    </row>
    <row r="12" spans="1:35" s="57" customFormat="1" ht="28.5" customHeight="1">
      <c r="A12" s="27"/>
      <c r="B12" s="226" t="s">
        <v>1063</v>
      </c>
      <c r="C12" s="27"/>
      <c r="D12" s="27"/>
      <c r="E12" s="27"/>
      <c r="F12" s="27"/>
      <c r="G12" s="27"/>
      <c r="H12" s="27"/>
      <c r="I12" s="27"/>
      <c r="J12" s="27"/>
    </row>
    <row r="13" spans="1:35" s="57" customFormat="1" ht="25.5" customHeight="1">
      <c r="A13" s="27"/>
      <c r="B13" s="518" t="s">
        <v>1064</v>
      </c>
      <c r="C13" s="518"/>
      <c r="D13" s="518"/>
      <c r="E13" s="518"/>
      <c r="F13" s="518"/>
      <c r="G13" s="518"/>
      <c r="H13" s="518"/>
      <c r="I13" s="518"/>
      <c r="J13" s="518"/>
    </row>
    <row r="14" spans="1:35" s="57" customFormat="1" ht="30" customHeight="1">
      <c r="A14" s="27"/>
      <c r="B14" s="227" t="s">
        <v>1065</v>
      </c>
      <c r="C14" s="27"/>
      <c r="D14" s="27"/>
      <c r="E14" s="27"/>
      <c r="F14" s="27"/>
      <c r="G14" s="27"/>
      <c r="H14" s="27"/>
      <c r="I14" s="27"/>
      <c r="J14" s="27"/>
    </row>
    <row r="15" spans="1:35" s="57" customFormat="1" ht="58.5" customHeight="1">
      <c r="A15" s="225">
        <v>3</v>
      </c>
      <c r="B15" s="478" t="s">
        <v>1066</v>
      </c>
      <c r="C15" s="478"/>
      <c r="D15" s="478"/>
      <c r="E15" s="478"/>
      <c r="F15" s="478"/>
      <c r="G15" s="478"/>
      <c r="H15" s="478"/>
      <c r="I15" s="478"/>
      <c r="J15" s="478"/>
    </row>
    <row r="16" spans="1:35" ht="15" customHeight="1">
      <c r="B16" s="228"/>
    </row>
    <row r="17" spans="2:12" ht="21" customHeight="1" thickBot="1">
      <c r="B17" s="229" t="s">
        <v>0</v>
      </c>
      <c r="C17" s="230" t="s">
        <v>1067</v>
      </c>
      <c r="D17" s="231" t="s">
        <v>1068</v>
      </c>
      <c r="E17" s="231" t="s">
        <v>1069</v>
      </c>
      <c r="F17" s="232"/>
    </row>
    <row r="18" spans="2:12">
      <c r="B18" s="233" t="str">
        <f>'STORY DATA'!B5</f>
        <v>ROOF FL</v>
      </c>
      <c r="C18" s="234">
        <v>33.5</v>
      </c>
      <c r="D18" s="235">
        <v>22.5</v>
      </c>
      <c r="E18" s="236">
        <f t="shared" ref="E18:E28" si="0">C18/D18</f>
        <v>1.4888888888888889</v>
      </c>
      <c r="F18" s="237" t="str">
        <f t="shared" ref="F18:F28" si="1">IF(E18&lt;4,"OK","NOT OK")</f>
        <v>OK</v>
      </c>
    </row>
    <row r="19" spans="2:12">
      <c r="B19" s="238" t="str">
        <f>'STORY DATA'!B6</f>
        <v>9TH FL</v>
      </c>
      <c r="C19" s="239">
        <v>33.5</v>
      </c>
      <c r="D19" s="240">
        <v>22.5</v>
      </c>
      <c r="E19" s="241">
        <f t="shared" si="0"/>
        <v>1.4888888888888889</v>
      </c>
      <c r="F19" s="242" t="str">
        <f t="shared" si="1"/>
        <v>OK</v>
      </c>
    </row>
    <row r="20" spans="2:12">
      <c r="B20" s="238" t="str">
        <f>'STORY DATA'!B7</f>
        <v>8TH FL</v>
      </c>
      <c r="C20" s="239">
        <v>33.5</v>
      </c>
      <c r="D20" s="240">
        <v>22.5</v>
      </c>
      <c r="E20" s="241">
        <f t="shared" si="0"/>
        <v>1.4888888888888889</v>
      </c>
      <c r="F20" s="242" t="str">
        <f t="shared" si="1"/>
        <v>OK</v>
      </c>
    </row>
    <row r="21" spans="2:12">
      <c r="B21" s="238" t="str">
        <f>'STORY DATA'!B8</f>
        <v>7TH FL</v>
      </c>
      <c r="C21" s="239">
        <v>33.5</v>
      </c>
      <c r="D21" s="240">
        <v>22.5</v>
      </c>
      <c r="E21" s="241">
        <f t="shared" si="0"/>
        <v>1.4888888888888889</v>
      </c>
      <c r="F21" s="242" t="str">
        <f t="shared" si="1"/>
        <v>OK</v>
      </c>
    </row>
    <row r="22" spans="2:12">
      <c r="B22" s="238" t="str">
        <f>'STORY DATA'!B9</f>
        <v>6TH FL</v>
      </c>
      <c r="C22" s="239">
        <v>33.5</v>
      </c>
      <c r="D22" s="240">
        <v>22.5</v>
      </c>
      <c r="E22" s="241">
        <f t="shared" si="0"/>
        <v>1.4888888888888889</v>
      </c>
      <c r="F22" s="242" t="str">
        <f t="shared" si="1"/>
        <v>OK</v>
      </c>
    </row>
    <row r="23" spans="2:12">
      <c r="B23" s="238" t="str">
        <f>'STORY DATA'!B10</f>
        <v>5TH FL</v>
      </c>
      <c r="C23" s="239">
        <v>33.5</v>
      </c>
      <c r="D23" s="240">
        <v>22.5</v>
      </c>
      <c r="E23" s="241">
        <f t="shared" si="0"/>
        <v>1.4888888888888889</v>
      </c>
      <c r="F23" s="242" t="str">
        <f t="shared" si="1"/>
        <v>OK</v>
      </c>
      <c r="L23" s="253"/>
    </row>
    <row r="24" spans="2:12">
      <c r="B24" s="238" t="str">
        <f>'STORY DATA'!B11</f>
        <v>4TH FL</v>
      </c>
      <c r="C24" s="239">
        <v>33.5</v>
      </c>
      <c r="D24" s="240">
        <v>22.5</v>
      </c>
      <c r="E24" s="241">
        <f t="shared" si="0"/>
        <v>1.4888888888888889</v>
      </c>
      <c r="F24" s="242" t="str">
        <f t="shared" si="1"/>
        <v>OK</v>
      </c>
    </row>
    <row r="25" spans="2:12">
      <c r="B25" s="238" t="str">
        <f>'STORY DATA'!B12</f>
        <v>3RD FL</v>
      </c>
      <c r="C25" s="239">
        <v>33.5</v>
      </c>
      <c r="D25" s="240">
        <v>22.5</v>
      </c>
      <c r="E25" s="241">
        <f t="shared" si="0"/>
        <v>1.4888888888888889</v>
      </c>
      <c r="F25" s="242" t="str">
        <f t="shared" si="1"/>
        <v>OK</v>
      </c>
    </row>
    <row r="26" spans="2:12">
      <c r="B26" s="238" t="str">
        <f>'STORY DATA'!B13</f>
        <v>2ND FL</v>
      </c>
      <c r="C26" s="239">
        <v>33.5</v>
      </c>
      <c r="D26" s="240">
        <v>22.5</v>
      </c>
      <c r="E26" s="241">
        <f t="shared" si="0"/>
        <v>1.4888888888888889</v>
      </c>
      <c r="F26" s="242" t="str">
        <f t="shared" si="1"/>
        <v>OK</v>
      </c>
    </row>
    <row r="27" spans="2:12">
      <c r="B27" s="238" t="str">
        <f>'STORY DATA'!B14</f>
        <v>1ST FL</v>
      </c>
      <c r="C27" s="239">
        <v>33.5</v>
      </c>
      <c r="D27" s="240">
        <v>22.5</v>
      </c>
      <c r="E27" s="241">
        <f t="shared" si="0"/>
        <v>1.4888888888888889</v>
      </c>
      <c r="F27" s="242" t="str">
        <f t="shared" si="1"/>
        <v>OK</v>
      </c>
    </row>
    <row r="28" spans="2:12" ht="15.75" thickBot="1">
      <c r="B28" s="243" t="str">
        <f>'STORY DATA'!B15</f>
        <v>GROUND FL</v>
      </c>
      <c r="C28" s="244">
        <v>33.5</v>
      </c>
      <c r="D28" s="245">
        <v>22.5</v>
      </c>
      <c r="E28" s="246">
        <f t="shared" si="0"/>
        <v>1.4888888888888889</v>
      </c>
      <c r="F28" s="247" t="str">
        <f t="shared" si="1"/>
        <v>OK</v>
      </c>
    </row>
    <row r="29" spans="2:12">
      <c r="C29" s="18"/>
      <c r="D29" s="18"/>
      <c r="E29" s="18"/>
      <c r="F29" s="248"/>
    </row>
    <row r="30" spans="2:12">
      <c r="B30" s="249" t="s">
        <v>1070</v>
      </c>
      <c r="C30" s="250" t="s">
        <v>1071</v>
      </c>
      <c r="D30" s="18"/>
      <c r="E30" s="18"/>
      <c r="F30" s="248"/>
    </row>
    <row r="31" spans="2:12">
      <c r="C31" s="18"/>
      <c r="D31" s="18"/>
      <c r="E31" s="18"/>
      <c r="F31" s="248"/>
    </row>
    <row r="32" spans="2:12">
      <c r="B32" s="249" t="s">
        <v>1072</v>
      </c>
      <c r="C32" s="18"/>
      <c r="D32" s="18"/>
      <c r="E32" s="18"/>
      <c r="F32" s="248"/>
    </row>
    <row r="33" spans="1:7">
      <c r="B33" s="249"/>
      <c r="C33" s="18"/>
      <c r="D33" s="18"/>
      <c r="E33" s="18"/>
      <c r="F33" s="248"/>
    </row>
    <row r="34" spans="1:7" ht="15.75">
      <c r="A34" s="3">
        <v>4</v>
      </c>
      <c r="B34" s="3" t="s">
        <v>1073</v>
      </c>
      <c r="C34" s="3"/>
      <c r="D34" s="3"/>
      <c r="E34" s="3"/>
      <c r="F34" s="3"/>
      <c r="G34" s="3"/>
    </row>
    <row r="76" spans="1:8" ht="17.25" customHeight="1">
      <c r="A76" s="254"/>
      <c r="B76" s="255" t="s">
        <v>1074</v>
      </c>
    </row>
    <row r="77" spans="1:8" ht="11.25" customHeight="1">
      <c r="A77" s="254"/>
      <c r="B77" s="255"/>
    </row>
    <row r="78" spans="1:8" ht="18.75" customHeight="1" thickBot="1">
      <c r="A78" s="254"/>
      <c r="B78" s="256" t="s">
        <v>0</v>
      </c>
      <c r="C78" s="257" t="s">
        <v>1075</v>
      </c>
      <c r="D78" s="258" t="s">
        <v>1076</v>
      </c>
      <c r="E78" s="258" t="s">
        <v>1077</v>
      </c>
      <c r="F78" s="258" t="s">
        <v>1078</v>
      </c>
      <c r="G78" s="258" t="s">
        <v>1079</v>
      </c>
      <c r="H78" s="259" t="s">
        <v>1080</v>
      </c>
    </row>
    <row r="79" spans="1:8" ht="15" customHeight="1">
      <c r="A79" s="254"/>
      <c r="B79" s="260" t="str">
        <f t="shared" ref="B79:B89" si="2">+B18</f>
        <v>ROOF FL</v>
      </c>
      <c r="C79" s="261">
        <f>+VLOOKUP($B79,'Center of Mass'!$B$8:$M82,9,0)</f>
        <v>9.1980000000000004</v>
      </c>
      <c r="D79" s="112">
        <f>+VLOOKUP($B79,'Center of Mass'!$B$8:$M82,10,0)</f>
        <v>16.382999999999999</v>
      </c>
      <c r="E79" s="112">
        <f>+VLOOKUP($B79,'Center of Mass'!$B$8:$M82,11,0)</f>
        <v>10.413</v>
      </c>
      <c r="F79" s="112">
        <f>+VLOOKUP($B79,'Center of Mass'!$B$8:$M82,12,0)</f>
        <v>17.472000000000001</v>
      </c>
      <c r="G79" s="112">
        <f t="shared" ref="G79" si="3">C79-E79</f>
        <v>-1.2149999999999999</v>
      </c>
      <c r="H79" s="262">
        <f t="shared" ref="H79" si="4">D79-F79</f>
        <v>-1.0890000000000022</v>
      </c>
    </row>
    <row r="80" spans="1:8" ht="15" customHeight="1">
      <c r="A80" s="254"/>
      <c r="B80" s="263" t="str">
        <f t="shared" si="2"/>
        <v>9TH FL</v>
      </c>
      <c r="C80" s="264">
        <f>+VLOOKUP($B80,'Center of Mass'!$B$8:$M83,9,0)</f>
        <v>9.1549999999999994</v>
      </c>
      <c r="D80" s="164">
        <f>+VLOOKUP($B80,'Center of Mass'!$B$8:$M83,10,0)</f>
        <v>16.373000000000001</v>
      </c>
      <c r="E80" s="164">
        <f>+VLOOKUP($B80,'Center of Mass'!$B$8:$M83,11,0)</f>
        <v>10.326000000000001</v>
      </c>
      <c r="F80" s="164">
        <f>+VLOOKUP($B80,'Center of Mass'!$B$8:$M83,12,0)</f>
        <v>17.326000000000001</v>
      </c>
      <c r="G80" s="164">
        <f t="shared" ref="G80:G89" si="5">C80-E80</f>
        <v>-1.1710000000000012</v>
      </c>
      <c r="H80" s="265">
        <f t="shared" ref="H80:H89" si="6">D80-F80</f>
        <v>-0.9529999999999994</v>
      </c>
    </row>
    <row r="81" spans="1:10" ht="15" customHeight="1">
      <c r="A81" s="254"/>
      <c r="B81" s="263" t="str">
        <f t="shared" si="2"/>
        <v>8TH FL</v>
      </c>
      <c r="C81" s="264">
        <f>+VLOOKUP($B81,'Center of Mass'!$B$8:$M84,9,0)</f>
        <v>9.1549999999999994</v>
      </c>
      <c r="D81" s="164">
        <f>+VLOOKUP($B81,'Center of Mass'!$B$8:$M84,10,0)</f>
        <v>16.37</v>
      </c>
      <c r="E81" s="164">
        <f>+VLOOKUP($B81,'Center of Mass'!$B$8:$M84,11,0)</f>
        <v>10.28</v>
      </c>
      <c r="F81" s="164">
        <f>+VLOOKUP($B81,'Center of Mass'!$B$8:$M84,12,0)</f>
        <v>17.271000000000001</v>
      </c>
      <c r="G81" s="164">
        <f t="shared" si="5"/>
        <v>-1.125</v>
      </c>
      <c r="H81" s="265">
        <f t="shared" si="6"/>
        <v>-0.9009999999999998</v>
      </c>
    </row>
    <row r="82" spans="1:10" ht="15" customHeight="1">
      <c r="A82" s="254"/>
      <c r="B82" s="263" t="str">
        <f t="shared" si="2"/>
        <v>7TH FL</v>
      </c>
      <c r="C82" s="264">
        <f>+VLOOKUP($B82,'Center of Mass'!$B$8:$M85,9,0)</f>
        <v>9.1549999999999994</v>
      </c>
      <c r="D82" s="164">
        <f>+VLOOKUP($B82,'Center of Mass'!$B$8:$M85,10,0)</f>
        <v>16.367000000000001</v>
      </c>
      <c r="E82" s="164">
        <f>+VLOOKUP($B82,'Center of Mass'!$B$8:$M85,11,0)</f>
        <v>10.226000000000001</v>
      </c>
      <c r="F82" s="164">
        <f>+VLOOKUP($B82,'Center of Mass'!$B$8:$M85,12,0)</f>
        <v>17.196000000000002</v>
      </c>
      <c r="G82" s="164">
        <f t="shared" si="5"/>
        <v>-1.0710000000000015</v>
      </c>
      <c r="H82" s="265">
        <f t="shared" si="6"/>
        <v>-0.82900000000000063</v>
      </c>
    </row>
    <row r="83" spans="1:10" ht="15" customHeight="1">
      <c r="B83" s="263" t="str">
        <f t="shared" si="2"/>
        <v>6TH FL</v>
      </c>
      <c r="C83" s="264">
        <f>+VLOOKUP($B83,'Center of Mass'!$B$8:$M86,9,0)</f>
        <v>9.1560000000000006</v>
      </c>
      <c r="D83" s="164">
        <f>+VLOOKUP($B83,'Center of Mass'!$B$8:$M86,10,0)</f>
        <v>16.375</v>
      </c>
      <c r="E83" s="164">
        <f>+VLOOKUP($B83,'Center of Mass'!$B$8:$M86,11,0)</f>
        <v>10.166</v>
      </c>
      <c r="F83" s="164">
        <f>+VLOOKUP($B83,'Center of Mass'!$B$8:$M86,12,0)</f>
        <v>17.091999999999999</v>
      </c>
      <c r="G83" s="164">
        <f t="shared" si="5"/>
        <v>-1.0099999999999998</v>
      </c>
      <c r="H83" s="265">
        <f t="shared" si="6"/>
        <v>-0.71699999999999875</v>
      </c>
    </row>
    <row r="84" spans="1:10" ht="15" customHeight="1">
      <c r="B84" s="263" t="str">
        <f t="shared" si="2"/>
        <v>5TH FL</v>
      </c>
      <c r="C84" s="264">
        <f>+VLOOKUP($B84,'Center of Mass'!$B$8:$M87,9,0)</f>
        <v>9.16</v>
      </c>
      <c r="D84" s="164">
        <f>+VLOOKUP($B84,'Center of Mass'!$B$8:$M87,10,0)</f>
        <v>16.373999999999999</v>
      </c>
      <c r="E84" s="164">
        <f>+VLOOKUP($B84,'Center of Mass'!$B$8:$M87,11,0)</f>
        <v>10.106</v>
      </c>
      <c r="F84" s="164">
        <f>+VLOOKUP($B84,'Center of Mass'!$B$8:$M87,12,0)</f>
        <v>16.948</v>
      </c>
      <c r="G84" s="164">
        <f t="shared" si="5"/>
        <v>-0.94599999999999973</v>
      </c>
      <c r="H84" s="265">
        <f t="shared" si="6"/>
        <v>-0.57400000000000162</v>
      </c>
    </row>
    <row r="85" spans="1:10" ht="15" customHeight="1">
      <c r="B85" s="263" t="str">
        <f t="shared" si="2"/>
        <v>4TH FL</v>
      </c>
      <c r="C85" s="264">
        <f>+VLOOKUP($B85,'Center of Mass'!$B$8:$M88,9,0)</f>
        <v>9.1579999999999995</v>
      </c>
      <c r="D85" s="164">
        <f>+VLOOKUP($B85,'Center of Mass'!$B$8:$M88,10,0)</f>
        <v>16.390999999999998</v>
      </c>
      <c r="E85" s="164">
        <f>+VLOOKUP($B85,'Center of Mass'!$B$8:$M88,11,0)</f>
        <v>10.054</v>
      </c>
      <c r="F85" s="164">
        <f>+VLOOKUP($B85,'Center of Mass'!$B$8:$M88,12,0)</f>
        <v>16.751999999999999</v>
      </c>
      <c r="G85" s="164">
        <f t="shared" si="5"/>
        <v>-0.8960000000000008</v>
      </c>
      <c r="H85" s="265">
        <f t="shared" si="6"/>
        <v>-0.36100000000000065</v>
      </c>
    </row>
    <row r="86" spans="1:10">
      <c r="B86" s="263" t="str">
        <f t="shared" si="2"/>
        <v>3RD FL</v>
      </c>
      <c r="C86" s="264">
        <f>+VLOOKUP($B86,'Center of Mass'!$B$8:$M89,9,0)</f>
        <v>9.1509999999999998</v>
      </c>
      <c r="D86" s="164">
        <f>+VLOOKUP($B86,'Center of Mass'!$B$8:$M89,10,0)</f>
        <v>16.419</v>
      </c>
      <c r="E86" s="164">
        <f>+VLOOKUP($B86,'Center of Mass'!$B$8:$M89,11,0)</f>
        <v>10.022</v>
      </c>
      <c r="F86" s="164">
        <f>+VLOOKUP($B86,'Center of Mass'!$B$8:$M89,12,0)</f>
        <v>16.443000000000001</v>
      </c>
      <c r="G86" s="164">
        <f t="shared" si="5"/>
        <v>-0.87100000000000044</v>
      </c>
      <c r="H86" s="265">
        <f t="shared" si="6"/>
        <v>-2.4000000000000909E-2</v>
      </c>
    </row>
    <row r="87" spans="1:10">
      <c r="B87" s="263" t="str">
        <f t="shared" si="2"/>
        <v>2ND FL</v>
      </c>
      <c r="C87" s="264">
        <f>+VLOOKUP($B87,'Center of Mass'!$B$8:$M90,9,0)</f>
        <v>9.1370000000000005</v>
      </c>
      <c r="D87" s="164">
        <f>+VLOOKUP($B87,'Center of Mass'!$B$8:$M90,10,0)</f>
        <v>16.420000000000002</v>
      </c>
      <c r="E87" s="164">
        <f>+VLOOKUP($B87,'Center of Mass'!$B$8:$M90,11,0)</f>
        <v>10.021000000000001</v>
      </c>
      <c r="F87" s="164">
        <f>+VLOOKUP($B87,'Center of Mass'!$B$8:$M90,12,0)</f>
        <v>15.984</v>
      </c>
      <c r="G87" s="164">
        <f t="shared" si="5"/>
        <v>-0.88400000000000034</v>
      </c>
      <c r="H87" s="265">
        <f t="shared" si="6"/>
        <v>0.43600000000000172</v>
      </c>
    </row>
    <row r="88" spans="1:10" ht="15" customHeight="1">
      <c r="B88" s="263" t="str">
        <f t="shared" si="2"/>
        <v>1ST FL</v>
      </c>
      <c r="C88" s="264">
        <f>+VLOOKUP($B88,'Center of Mass'!$B$8:$M91,9,0)</f>
        <v>9.0719999999999992</v>
      </c>
      <c r="D88" s="164">
        <f>+VLOOKUP($B88,'Center of Mass'!$B$8:$M91,10,0)</f>
        <v>16.512</v>
      </c>
      <c r="E88" s="164">
        <f>+VLOOKUP($B88,'Center of Mass'!$B$8:$M91,11,0)</f>
        <v>10.305</v>
      </c>
      <c r="F88" s="164">
        <f>+VLOOKUP($B88,'Center of Mass'!$B$8:$M91,12,0)</f>
        <v>15.465999999999999</v>
      </c>
      <c r="G88" s="164">
        <f t="shared" si="5"/>
        <v>-1.2330000000000005</v>
      </c>
      <c r="H88" s="265">
        <f t="shared" si="6"/>
        <v>1.0460000000000012</v>
      </c>
    </row>
    <row r="89" spans="1:10" ht="15.75" thickBot="1">
      <c r="B89" s="266" t="str">
        <f t="shared" si="2"/>
        <v>GROUND FL</v>
      </c>
      <c r="C89" s="267">
        <f>+VLOOKUP($B89,'Center of Mass'!$B$8:$M92,9,0)</f>
        <v>7.5389999999999997</v>
      </c>
      <c r="D89" s="89">
        <f>+VLOOKUP($B89,'Center of Mass'!$B$8:$M92,10,0)</f>
        <v>16.068999999999999</v>
      </c>
      <c r="E89" s="89">
        <f>+VLOOKUP($B89,'Center of Mass'!$B$8:$M92,11,0)</f>
        <v>10.923999999999999</v>
      </c>
      <c r="F89" s="89">
        <f>+VLOOKUP($B89,'Center of Mass'!$B$8:$M92,12,0)</f>
        <v>16.484000000000002</v>
      </c>
      <c r="G89" s="89">
        <f t="shared" si="5"/>
        <v>-3.3849999999999998</v>
      </c>
      <c r="H89" s="268">
        <f t="shared" si="6"/>
        <v>-0.4150000000000027</v>
      </c>
    </row>
    <row r="90" spans="1:10">
      <c r="B90" s="248"/>
      <c r="C90" s="248"/>
      <c r="D90" s="248"/>
      <c r="E90" s="248"/>
      <c r="F90" s="248"/>
      <c r="G90" s="248"/>
      <c r="H90" s="248"/>
    </row>
    <row r="91" spans="1:10">
      <c r="B91" s="249" t="s">
        <v>1081</v>
      </c>
      <c r="C91" s="250" t="s">
        <v>1082</v>
      </c>
      <c r="D91" s="248"/>
      <c r="E91" s="248"/>
      <c r="F91" s="248"/>
      <c r="G91" s="248"/>
      <c r="H91" s="248"/>
    </row>
    <row r="92" spans="1:10" ht="18" customHeight="1"/>
    <row r="93" spans="1:10" ht="18.75">
      <c r="B93" s="255" t="s">
        <v>1083</v>
      </c>
      <c r="G93" s="269" t="s">
        <v>12</v>
      </c>
      <c r="H93" s="270" t="s">
        <v>13</v>
      </c>
      <c r="I93" s="280" t="s">
        <v>14</v>
      </c>
    </row>
    <row r="94" spans="1:10" ht="11.25" customHeight="1">
      <c r="B94" s="255"/>
    </row>
    <row r="95" spans="1:10" ht="30.75" thickBot="1">
      <c r="B95" s="256" t="s">
        <v>0</v>
      </c>
      <c r="C95" s="271" t="s">
        <v>1084</v>
      </c>
      <c r="D95" s="272" t="s">
        <v>1085</v>
      </c>
      <c r="E95" s="272" t="s">
        <v>1086</v>
      </c>
      <c r="F95" s="272" t="s">
        <v>1087</v>
      </c>
      <c r="G95" s="272" t="s">
        <v>1088</v>
      </c>
      <c r="H95" s="272" t="s">
        <v>1089</v>
      </c>
      <c r="I95" s="272" t="s">
        <v>1090</v>
      </c>
      <c r="J95" s="281" t="s">
        <v>1091</v>
      </c>
    </row>
    <row r="96" spans="1:10">
      <c r="B96" s="132" t="str">
        <f t="shared" ref="B96:B106" si="7">+B18</f>
        <v>ROOF FL</v>
      </c>
      <c r="C96" s="273">
        <f t="array" ref="C96">+INDEX(DISPLACEMENT!$B$9:$N6750,MATCH($B96&amp;$G$93,DISPLACEMENT!$B$9:$B6750&amp;DISPLACEMENT!$D$9:$D6750,0),4)</f>
        <v>33.960999999999999</v>
      </c>
      <c r="D96" s="274">
        <f t="array" ref="D96">+INDEX(DISPLACEMENT!$B$9:$N6750,MATCH($B96&amp;$H$93,DISPLACEMENT!$B$9:$B6750&amp;DISPLACEMENT!$D$9:$D6750,0),5)</f>
        <v>39.105600000000003</v>
      </c>
      <c r="E96" s="274">
        <f t="array" ref="E96">+INDEX(DISPLACEMENT!$B$9:$N6750,MATCH($B96&amp;$I$93,DISPLACEMENT!$B$9:$B6750&amp;DISPLACEMENT!$D$9:$D6750,0),9)</f>
        <v>0.22373000000000001</v>
      </c>
      <c r="F96" s="274">
        <f t="shared" ref="F96:H98" si="8">1/C96</f>
        <v>2.9445540472895382E-2</v>
      </c>
      <c r="G96" s="274">
        <f t="shared" si="8"/>
        <v>2.5571785115175317E-2</v>
      </c>
      <c r="H96" s="274">
        <f t="shared" si="8"/>
        <v>4.4696732668841905</v>
      </c>
      <c r="I96" s="274">
        <f>SQRT(H96/G96)</f>
        <v>13.22078873991512</v>
      </c>
      <c r="J96" s="282">
        <f>SQRT(H96/F96)</f>
        <v>12.320494057327977</v>
      </c>
    </row>
    <row r="97" spans="2:10">
      <c r="B97" s="50" t="str">
        <f t="shared" si="7"/>
        <v>9TH FL</v>
      </c>
      <c r="C97" s="275">
        <f t="array" ref="C97">+INDEX(DISPLACEMENT!$B$9:$N6751,MATCH($B97&amp;$G$93,DISPLACEMENT!$B$9:$B6751&amp;DISPLACEMENT!$D$9:$D6751,0),4)</f>
        <v>29.650700000000001</v>
      </c>
      <c r="D97" s="276">
        <f t="array" ref="D97">+INDEX(DISPLACEMENT!$B$9:$N6751,MATCH($B97&amp;$H$93,DISPLACEMENT!$B$9:$B6751&amp;DISPLACEMENT!$D$9:$D6751,0),5)</f>
        <v>35.381399999999999</v>
      </c>
      <c r="E97" s="276">
        <f t="array" ref="E97">+INDEX(DISPLACEMENT!$B$9:$N6751,MATCH($B97&amp;$I$93,DISPLACEMENT!$B$9:$B6751&amp;DISPLACEMENT!$D$9:$D6751,0),9)</f>
        <v>0.19569</v>
      </c>
      <c r="F97" s="276">
        <f t="shared" si="8"/>
        <v>3.3726016586454959E-2</v>
      </c>
      <c r="G97" s="276">
        <f t="shared" si="8"/>
        <v>2.8263437851526508E-2</v>
      </c>
      <c r="H97" s="276">
        <f t="shared" si="8"/>
        <v>5.1101231539680105</v>
      </c>
      <c r="I97" s="276">
        <f>SQRT(H97/G97)</f>
        <v>13.446312184379915</v>
      </c>
      <c r="J97" s="283">
        <f>SQRT(H97/F97)</f>
        <v>12.309294399004326</v>
      </c>
    </row>
    <row r="98" spans="2:10">
      <c r="B98" s="50" t="str">
        <f t="shared" si="7"/>
        <v>8TH FL</v>
      </c>
      <c r="C98" s="275">
        <f t="array" ref="C98">+INDEX(DISPLACEMENT!$B$9:$N6752,MATCH($B98&amp;$G$93,DISPLACEMENT!$B$9:$B6752&amp;DISPLACEMENT!$D$9:$D6752,0),4)</f>
        <v>27.0123</v>
      </c>
      <c r="D98" s="276">
        <f t="array" ref="D98">+INDEX(DISPLACEMENT!$B$9:$N6752,MATCH($B98&amp;$H$93,DISPLACEMENT!$B$9:$B6752&amp;DISPLACEMENT!$D$9:$D6752,0),5)</f>
        <v>32.713700000000003</v>
      </c>
      <c r="E98" s="276">
        <f t="array" ref="E98">+INDEX(DISPLACEMENT!$B$9:$N6752,MATCH($B98&amp;$I$93,DISPLACEMENT!$B$9:$B6752&amp;DISPLACEMENT!$D$9:$D6752,0),9)</f>
        <v>0.1782</v>
      </c>
      <c r="F98" s="276">
        <f t="shared" si="8"/>
        <v>3.7020172291881849E-2</v>
      </c>
      <c r="G98" s="276">
        <f t="shared" si="8"/>
        <v>3.0568232881025378E-2</v>
      </c>
      <c r="H98" s="276">
        <f t="shared" si="8"/>
        <v>5.6116722783389452</v>
      </c>
      <c r="I98" s="276">
        <f>SQRT(H98/G98)</f>
        <v>13.549116702276084</v>
      </c>
      <c r="J98" s="283">
        <f>SQRT(H98/F98)</f>
        <v>12.311952529317805</v>
      </c>
    </row>
    <row r="99" spans="2:10">
      <c r="B99" s="50" t="str">
        <f t="shared" si="7"/>
        <v>7TH FL</v>
      </c>
      <c r="C99" s="275">
        <f t="array" ref="C99">+INDEX(DISPLACEMENT!$B$9:$N6753,MATCH($B99&amp;$G$93,DISPLACEMENT!$B$9:$B6753&amp;DISPLACEMENT!$D$9:$D6753,0),4)</f>
        <v>23.980399999999999</v>
      </c>
      <c r="D99" s="276">
        <f t="array" ref="D99">+INDEX(DISPLACEMENT!$B$9:$N6753,MATCH($B99&amp;$H$93,DISPLACEMENT!$B$9:$B6753&amp;DISPLACEMENT!$D$9:$D6753,0),5)</f>
        <v>29.463699999999999</v>
      </c>
      <c r="E99" s="276">
        <f t="array" ref="E99">+INDEX(DISPLACEMENT!$B$9:$N6753,MATCH($B99&amp;$I$93,DISPLACEMENT!$B$9:$B6753&amp;DISPLACEMENT!$D$9:$D6753,0),9)</f>
        <v>0.15790999999999999</v>
      </c>
      <c r="F99" s="276">
        <f t="shared" ref="F99:F104" si="9">1/C99</f>
        <v>4.1700722256509483E-2</v>
      </c>
      <c r="G99" s="276">
        <f t="shared" ref="G99:G104" si="10">1/D99</f>
        <v>3.3940068626818767E-2</v>
      </c>
      <c r="H99" s="276">
        <f t="shared" ref="H99:H104" si="11">1/E99</f>
        <v>6.3327211702868729</v>
      </c>
      <c r="I99" s="276">
        <f t="shared" ref="I99:I104" si="12">SQRT(H99/G99)</f>
        <v>13.659626522895175</v>
      </c>
      <c r="J99" s="283">
        <f t="shared" ref="J99:J104" si="13">SQRT(H99/F99)</f>
        <v>12.323197099452209</v>
      </c>
    </row>
    <row r="100" spans="2:10">
      <c r="B100" s="50" t="str">
        <f t="shared" si="7"/>
        <v>6TH FL</v>
      </c>
      <c r="C100" s="275">
        <f t="array" ref="C100">+INDEX(DISPLACEMENT!$B$9:$N6754,MATCH($B100&amp;$G$93,DISPLACEMENT!$B$9:$B6754&amp;DISPLACEMENT!$D$9:$D6754,0),4)</f>
        <v>20.589500000000001</v>
      </c>
      <c r="D100" s="276">
        <f t="array" ref="D100">+INDEX(DISPLACEMENT!$B$9:$N6754,MATCH($B100&amp;$H$93,DISPLACEMENT!$B$9:$B6754&amp;DISPLACEMENT!$D$9:$D6754,0),5)</f>
        <v>25.6526</v>
      </c>
      <c r="E100" s="276">
        <f t="array" ref="E100">+INDEX(DISPLACEMENT!$B$9:$N6754,MATCH($B100&amp;$I$93,DISPLACEMENT!$B$9:$B6754&amp;DISPLACEMENT!$D$9:$D6754,0),9)</f>
        <v>0.13514000000000001</v>
      </c>
      <c r="F100" s="276">
        <f t="shared" si="9"/>
        <v>4.8568445081230725E-2</v>
      </c>
      <c r="G100" s="276">
        <f t="shared" si="10"/>
        <v>3.8982403343130911E-2</v>
      </c>
      <c r="H100" s="276">
        <f t="shared" si="11"/>
        <v>7.3997336095900543</v>
      </c>
      <c r="I100" s="276">
        <f t="shared" si="12"/>
        <v>13.777605248858373</v>
      </c>
      <c r="J100" s="283">
        <f t="shared" si="13"/>
        <v>12.343290288843344</v>
      </c>
    </row>
    <row r="101" spans="2:10">
      <c r="B101" s="50" t="str">
        <f t="shared" si="7"/>
        <v>5TH FL</v>
      </c>
      <c r="C101" s="275">
        <f t="array" ref="C101">+INDEX(DISPLACEMENT!$B$9:$N6755,MATCH($B101&amp;$G$93,DISPLACEMENT!$B$9:$B6755&amp;DISPLACEMENT!$D$9:$D6755,0),4)</f>
        <v>16.941400000000002</v>
      </c>
      <c r="D101" s="276">
        <f t="array" ref="D101">+INDEX(DISPLACEMENT!$B$9:$N6755,MATCH($B101&amp;$H$93,DISPLACEMENT!$B$9:$B6755&amp;DISPLACEMENT!$D$9:$D6755,0),5)</f>
        <v>21.5913</v>
      </c>
      <c r="E101" s="276">
        <f t="array" ref="E101">+INDEX(DISPLACEMENT!$B$9:$N6755,MATCH($B101&amp;$I$93,DISPLACEMENT!$B$9:$B6755&amp;DISPLACEMENT!$D$9:$D6755,0),9)</f>
        <v>0.11070000000000001</v>
      </c>
      <c r="F101" s="276">
        <f t="shared" si="9"/>
        <v>5.9026998949319412E-2</v>
      </c>
      <c r="G101" s="276">
        <f t="shared" si="10"/>
        <v>4.6314950929309491E-2</v>
      </c>
      <c r="H101" s="276">
        <f t="shared" si="11"/>
        <v>9.033423667570009</v>
      </c>
      <c r="I101" s="276">
        <f t="shared" si="12"/>
        <v>13.965792510044116</v>
      </c>
      <c r="J101" s="283">
        <f t="shared" si="13"/>
        <v>12.370886941596813</v>
      </c>
    </row>
    <row r="102" spans="2:10">
      <c r="B102" s="50" t="str">
        <f t="shared" si="7"/>
        <v>4TH FL</v>
      </c>
      <c r="C102" s="275">
        <f t="array" ref="C102">+INDEX(DISPLACEMENT!$B$9:$N6756,MATCH($B102&amp;$G$93,DISPLACEMENT!$B$9:$B6756&amp;DISPLACEMENT!$D$9:$D6756,0),4)</f>
        <v>13.091100000000001</v>
      </c>
      <c r="D102" s="276">
        <f t="array" ref="D102">+INDEX(DISPLACEMENT!$B$9:$N6756,MATCH($B102&amp;$H$93,DISPLACEMENT!$B$9:$B6756&amp;DISPLACEMENT!$D$9:$D6756,0),5)</f>
        <v>17.126200000000001</v>
      </c>
      <c r="E102" s="276">
        <f t="array" ref="E102">+INDEX(DISPLACEMENT!$B$9:$N6756,MATCH($B102&amp;$I$93,DISPLACEMENT!$B$9:$B6756&amp;DISPLACEMENT!$D$9:$D6756,0),9)</f>
        <v>8.4879999999999997E-2</v>
      </c>
      <c r="F102" s="276">
        <f t="shared" si="9"/>
        <v>7.6387774900504912E-2</v>
      </c>
      <c r="G102" s="276">
        <f t="shared" si="10"/>
        <v>5.8390069017061577E-2</v>
      </c>
      <c r="H102" s="276">
        <f t="shared" si="11"/>
        <v>11.781338360037701</v>
      </c>
      <c r="I102" s="276">
        <f t="shared" si="12"/>
        <v>14.204561134427127</v>
      </c>
      <c r="J102" s="283">
        <f t="shared" si="13"/>
        <v>12.418964473944257</v>
      </c>
    </row>
    <row r="103" spans="2:10">
      <c r="B103" s="50" t="str">
        <f t="shared" si="7"/>
        <v>3RD FL</v>
      </c>
      <c r="C103" s="275">
        <f t="array" ref="C103">+INDEX(DISPLACEMENT!$B$9:$N6757,MATCH($B103&amp;$G$93,DISPLACEMENT!$B$9:$B6757&amp;DISPLACEMENT!$D$9:$D6757,0),4)</f>
        <v>9.1898</v>
      </c>
      <c r="D103" s="276">
        <f t="array" ref="D103">+INDEX(DISPLACEMENT!$B$9:$N6757,MATCH($B103&amp;$H$93,DISPLACEMENT!$B$9:$B6757&amp;DISPLACEMENT!$D$9:$D6757,0),5)</f>
        <v>12.518599999999999</v>
      </c>
      <c r="E103" s="276">
        <f t="array" ref="E103">+INDEX(DISPLACEMENT!$B$9:$N6757,MATCH($B103&amp;$I$93,DISPLACEMENT!$B$9:$B6757&amp;DISPLACEMENT!$D$9:$D6757,0),9)</f>
        <v>5.8840000000000003E-2</v>
      </c>
      <c r="F103" s="276">
        <f t="shared" si="9"/>
        <v>0.10881629632853816</v>
      </c>
      <c r="G103" s="276">
        <f t="shared" si="10"/>
        <v>7.9881136868339919E-2</v>
      </c>
      <c r="H103" s="276">
        <f t="shared" si="11"/>
        <v>16.995241332426918</v>
      </c>
      <c r="I103" s="276">
        <f t="shared" si="12"/>
        <v>14.586179353899347</v>
      </c>
      <c r="J103" s="283">
        <f t="shared" si="13"/>
        <v>12.4973144633852</v>
      </c>
    </row>
    <row r="104" spans="2:10">
      <c r="B104" s="50" t="str">
        <f t="shared" si="7"/>
        <v>2ND FL</v>
      </c>
      <c r="C104" s="275">
        <f t="array" ref="C104">+INDEX(DISPLACEMENT!$B$9:$N6758,MATCH($B104&amp;$G$93,DISPLACEMENT!$B$9:$B6758&amp;DISPLACEMENT!$D$9:$D6758,0),4)</f>
        <v>5.4466000000000001</v>
      </c>
      <c r="D104" s="276">
        <f t="array" ref="D104">+INDEX(DISPLACEMENT!$B$9:$N6758,MATCH($B104&amp;$H$93,DISPLACEMENT!$B$9:$B6758&amp;DISPLACEMENT!$D$9:$D6758,0),5)</f>
        <v>7.6910999999999996</v>
      </c>
      <c r="E104" s="276">
        <f t="array" ref="E104">+INDEX(DISPLACEMENT!$B$9:$N6758,MATCH($B104&amp;$I$93,DISPLACEMENT!$B$9:$B6758&amp;DISPLACEMENT!$D$9:$D6758,0),9)</f>
        <v>3.3980000000000003E-2</v>
      </c>
      <c r="F104" s="276">
        <f t="shared" si="9"/>
        <v>0.18360077846730069</v>
      </c>
      <c r="G104" s="276">
        <f t="shared" si="10"/>
        <v>0.13002041320487318</v>
      </c>
      <c r="H104" s="276">
        <f t="shared" si="11"/>
        <v>29.429075927015887</v>
      </c>
      <c r="I104" s="276">
        <f t="shared" si="12"/>
        <v>15.044665694599926</v>
      </c>
      <c r="J104" s="283">
        <f t="shared" si="13"/>
        <v>12.660505714389323</v>
      </c>
    </row>
    <row r="105" spans="2:10">
      <c r="B105" s="50" t="str">
        <f t="shared" si="7"/>
        <v>1ST FL</v>
      </c>
      <c r="C105" s="275">
        <f t="array" ref="C105">+INDEX(DISPLACEMENT!$B$9:$N6759,MATCH($B105&amp;$G$93,DISPLACEMENT!$B$9:$B6759&amp;DISPLACEMENT!$D$9:$D6759,0),4)</f>
        <v>2.3060999999999998</v>
      </c>
      <c r="D105" s="276">
        <f t="array" ref="D105">+INDEX(DISPLACEMENT!$B$9:$N6759,MATCH($B105&amp;$H$93,DISPLACEMENT!$B$9:$B6759&amp;DISPLACEMENT!$D$9:$D6759,0),5)</f>
        <v>3.1796000000000002</v>
      </c>
      <c r="E105" s="276">
        <f t="array" ref="E105">+INDEX(DISPLACEMENT!$B$9:$N6759,MATCH($B105&amp;$I$93,DISPLACEMENT!$B$9:$B6759&amp;DISPLACEMENT!$D$9:$D6759,0),9)</f>
        <v>1.3339999999999999E-2</v>
      </c>
      <c r="F105" s="276">
        <f t="shared" ref="F105:H106" si="14">1/C105</f>
        <v>0.43363253978578559</v>
      </c>
      <c r="G105" s="276">
        <f t="shared" si="14"/>
        <v>0.31450496917851301</v>
      </c>
      <c r="H105" s="276">
        <f t="shared" si="14"/>
        <v>74.96251874062969</v>
      </c>
      <c r="I105" s="276">
        <f t="shared" ref="I105:I106" si="15">SQRT(H105/G105)</f>
        <v>15.438614723727843</v>
      </c>
      <c r="J105" s="283">
        <f t="shared" ref="J105:J106" si="16">SQRT(H105/F105)</f>
        <v>13.148044130887532</v>
      </c>
    </row>
    <row r="106" spans="2:10" ht="15.75" thickBot="1">
      <c r="B106" s="277" t="str">
        <f t="shared" si="7"/>
        <v>GROUND FL</v>
      </c>
      <c r="C106" s="278">
        <f t="array" ref="C106">+INDEX(DISPLACEMENT!$B$9:$N6760,MATCH($B106&amp;$G$93,DISPLACEMENT!$B$9:$B6760&amp;DISPLACEMENT!$D$9:$D6760,0),4)</f>
        <v>0.45540000000000003</v>
      </c>
      <c r="D106" s="279">
        <f t="array" ref="D106">+INDEX(DISPLACEMENT!$B$9:$N6760,MATCH($B106&amp;$H$93,DISPLACEMENT!$B$9:$B6760&amp;DISPLACEMENT!$D$9:$D6760,0),5)</f>
        <v>0.26140000000000002</v>
      </c>
      <c r="E106" s="279">
        <f t="array" ref="E106">+INDEX(DISPLACEMENT!$B$9:$N6760,MATCH($B106&amp;$I$93,DISPLACEMENT!$B$9:$B6760&amp;DISPLACEMENT!$D$9:$D6760,0),9)</f>
        <v>2.0300000000000001E-3</v>
      </c>
      <c r="F106" s="279">
        <f t="shared" si="14"/>
        <v>2.1958717610891521</v>
      </c>
      <c r="G106" s="279">
        <f t="shared" si="14"/>
        <v>3.8255547054322872</v>
      </c>
      <c r="H106" s="279">
        <f t="shared" si="14"/>
        <v>492.61083743842363</v>
      </c>
      <c r="I106" s="279">
        <f t="shared" si="15"/>
        <v>11.34761970222848</v>
      </c>
      <c r="J106" s="284">
        <f t="shared" si="16"/>
        <v>14.97781610814668</v>
      </c>
    </row>
    <row r="107" spans="2:10">
      <c r="B107" s="248"/>
      <c r="C107" s="248"/>
      <c r="D107" s="248"/>
      <c r="E107" s="248"/>
      <c r="F107" s="248"/>
      <c r="G107" s="248"/>
      <c r="H107" s="248"/>
    </row>
    <row r="108" spans="2:10">
      <c r="B108" s="249" t="s">
        <v>1092</v>
      </c>
      <c r="C108" s="250" t="s">
        <v>1093</v>
      </c>
      <c r="D108" s="248"/>
      <c r="E108" s="248"/>
      <c r="F108" s="248"/>
      <c r="G108" s="248"/>
      <c r="H108" s="248"/>
    </row>
    <row r="109" spans="2:10" ht="10.5" customHeight="1">
      <c r="B109" s="27"/>
    </row>
    <row r="110" spans="2:10" ht="9.75" customHeight="1">
      <c r="B110" s="27"/>
    </row>
    <row r="111" spans="2:10" ht="21.75" thickBot="1">
      <c r="B111" s="256" t="s">
        <v>0</v>
      </c>
      <c r="C111" s="130" t="s">
        <v>1094</v>
      </c>
      <c r="D111" s="131" t="s">
        <v>1095</v>
      </c>
      <c r="E111" s="131" t="s">
        <v>1096</v>
      </c>
      <c r="F111" s="86" t="s">
        <v>1097</v>
      </c>
      <c r="G111" s="131" t="s">
        <v>1098</v>
      </c>
      <c r="H111" s="131" t="s">
        <v>1099</v>
      </c>
      <c r="I111" s="131" t="s">
        <v>1100</v>
      </c>
      <c r="J111" s="299" t="s">
        <v>1097</v>
      </c>
    </row>
    <row r="112" spans="2:10">
      <c r="B112" s="260" t="str">
        <f t="shared" ref="B112:B122" si="17">B96</f>
        <v>ROOF FL</v>
      </c>
      <c r="C112" s="261">
        <f t="shared" ref="C112:C122" si="18">ABS(G79)</f>
        <v>1.2149999999999999</v>
      </c>
      <c r="D112" s="285">
        <f>I97</f>
        <v>13.446312184379915</v>
      </c>
      <c r="E112" s="285">
        <f>0.3*D112</f>
        <v>4.0338936553139746</v>
      </c>
      <c r="F112" s="285" t="str">
        <f>IF(C112&lt;=E112,"OK","NOT OK")</f>
        <v>OK</v>
      </c>
      <c r="G112" s="285">
        <f t="shared" ref="G112:G122" si="19">ABS(H79)</f>
        <v>1.0890000000000022</v>
      </c>
      <c r="H112" s="285">
        <f>J97</f>
        <v>12.309294399004326</v>
      </c>
      <c r="I112" s="285">
        <f>0.3*H112</f>
        <v>3.6927883197012976</v>
      </c>
      <c r="J112" s="262" t="str">
        <f>IF(G112&lt;=I112,"OK","NOT OK")</f>
        <v>OK</v>
      </c>
    </row>
    <row r="113" spans="2:10">
      <c r="B113" s="286" t="str">
        <f t="shared" si="17"/>
        <v>9TH FL</v>
      </c>
      <c r="C113" s="264">
        <f t="shared" si="18"/>
        <v>1.1710000000000012</v>
      </c>
      <c r="D113" s="287">
        <f t="shared" ref="D113:D122" si="20">I97</f>
        <v>13.446312184379915</v>
      </c>
      <c r="E113" s="287">
        <f>0.3*D113</f>
        <v>4.0338936553139746</v>
      </c>
      <c r="F113" s="287" t="str">
        <f>IF(C113&lt;=E113,"OK","NOT OK")</f>
        <v>OK</v>
      </c>
      <c r="G113" s="287">
        <f t="shared" si="19"/>
        <v>0.9529999999999994</v>
      </c>
      <c r="H113" s="287">
        <f t="shared" ref="H113:H122" si="21">J97</f>
        <v>12.309294399004326</v>
      </c>
      <c r="I113" s="287">
        <f>0.3*H113</f>
        <v>3.6927883197012976</v>
      </c>
      <c r="J113" s="265" t="str">
        <f>IF(G113&lt;=I113,"OK","NOT OK")</f>
        <v>OK</v>
      </c>
    </row>
    <row r="114" spans="2:10">
      <c r="B114" s="286" t="str">
        <f t="shared" si="17"/>
        <v>8TH FL</v>
      </c>
      <c r="C114" s="264">
        <f t="shared" si="18"/>
        <v>1.125</v>
      </c>
      <c r="D114" s="287">
        <f t="shared" si="20"/>
        <v>13.549116702276084</v>
      </c>
      <c r="E114" s="287">
        <f>0.3*D114</f>
        <v>4.0647350106828251</v>
      </c>
      <c r="F114" s="287" t="str">
        <f>IF(C114&lt;=E114,"OK","NOT OK")</f>
        <v>OK</v>
      </c>
      <c r="G114" s="287">
        <f t="shared" si="19"/>
        <v>0.9009999999999998</v>
      </c>
      <c r="H114" s="287">
        <f t="shared" si="21"/>
        <v>12.311952529317805</v>
      </c>
      <c r="I114" s="287">
        <f>0.3*H114</f>
        <v>3.6935857587953413</v>
      </c>
      <c r="J114" s="265" t="str">
        <f>IF(G114&lt;=I114,"OK","NOT OK")</f>
        <v>OK</v>
      </c>
    </row>
    <row r="115" spans="2:10">
      <c r="B115" s="286" t="str">
        <f t="shared" si="17"/>
        <v>7TH FL</v>
      </c>
      <c r="C115" s="264">
        <f t="shared" si="18"/>
        <v>1.0710000000000015</v>
      </c>
      <c r="D115" s="287">
        <f t="shared" si="20"/>
        <v>13.659626522895175</v>
      </c>
      <c r="E115" s="287">
        <f t="shared" ref="E115:E120" si="22">0.3*D115</f>
        <v>4.0978879568685525</v>
      </c>
      <c r="F115" s="287" t="str">
        <f t="shared" ref="F115:F120" si="23">IF(C115&lt;=E115,"OK","NOT OK")</f>
        <v>OK</v>
      </c>
      <c r="G115" s="287">
        <f t="shared" si="19"/>
        <v>0.82900000000000063</v>
      </c>
      <c r="H115" s="287">
        <f t="shared" si="21"/>
        <v>12.323197099452209</v>
      </c>
      <c r="I115" s="287">
        <f t="shared" ref="I115:I120" si="24">0.3*H115</f>
        <v>3.6969591298356623</v>
      </c>
      <c r="J115" s="265" t="str">
        <f t="shared" ref="J115:J120" si="25">IF(G115&lt;=I115,"OK","NOT OK")</f>
        <v>OK</v>
      </c>
    </row>
    <row r="116" spans="2:10">
      <c r="B116" s="286" t="str">
        <f t="shared" si="17"/>
        <v>6TH FL</v>
      </c>
      <c r="C116" s="264">
        <f t="shared" si="18"/>
        <v>1.0099999999999998</v>
      </c>
      <c r="D116" s="287">
        <f t="shared" si="20"/>
        <v>13.777605248858373</v>
      </c>
      <c r="E116" s="287">
        <f t="shared" si="22"/>
        <v>4.133281574657512</v>
      </c>
      <c r="F116" s="287" t="str">
        <f t="shared" si="23"/>
        <v>OK</v>
      </c>
      <c r="G116" s="287">
        <f t="shared" si="19"/>
        <v>0.71699999999999875</v>
      </c>
      <c r="H116" s="287">
        <f t="shared" si="21"/>
        <v>12.343290288843344</v>
      </c>
      <c r="I116" s="287">
        <f t="shared" si="24"/>
        <v>3.7029870866530028</v>
      </c>
      <c r="J116" s="265" t="str">
        <f t="shared" si="25"/>
        <v>OK</v>
      </c>
    </row>
    <row r="117" spans="2:10">
      <c r="B117" s="286" t="str">
        <f t="shared" si="17"/>
        <v>5TH FL</v>
      </c>
      <c r="C117" s="264">
        <f t="shared" si="18"/>
        <v>0.94599999999999973</v>
      </c>
      <c r="D117" s="287">
        <f t="shared" si="20"/>
        <v>13.965792510044116</v>
      </c>
      <c r="E117" s="287">
        <f t="shared" si="22"/>
        <v>4.1897377530132349</v>
      </c>
      <c r="F117" s="287" t="str">
        <f t="shared" si="23"/>
        <v>OK</v>
      </c>
      <c r="G117" s="287">
        <f t="shared" si="19"/>
        <v>0.57400000000000162</v>
      </c>
      <c r="H117" s="287">
        <f t="shared" si="21"/>
        <v>12.370886941596813</v>
      </c>
      <c r="I117" s="287">
        <f t="shared" si="24"/>
        <v>3.7112660824790438</v>
      </c>
      <c r="J117" s="265" t="str">
        <f t="shared" si="25"/>
        <v>OK</v>
      </c>
    </row>
    <row r="118" spans="2:10">
      <c r="B118" s="286" t="str">
        <f t="shared" si="17"/>
        <v>4TH FL</v>
      </c>
      <c r="C118" s="264">
        <f t="shared" si="18"/>
        <v>0.8960000000000008</v>
      </c>
      <c r="D118" s="287">
        <f t="shared" si="20"/>
        <v>14.204561134427127</v>
      </c>
      <c r="E118" s="287">
        <f t="shared" si="22"/>
        <v>4.2613683403281382</v>
      </c>
      <c r="F118" s="287" t="str">
        <f t="shared" si="23"/>
        <v>OK</v>
      </c>
      <c r="G118" s="287">
        <f t="shared" si="19"/>
        <v>0.36100000000000065</v>
      </c>
      <c r="H118" s="287">
        <f t="shared" si="21"/>
        <v>12.418964473944257</v>
      </c>
      <c r="I118" s="287">
        <f t="shared" si="24"/>
        <v>3.7256893421832769</v>
      </c>
      <c r="J118" s="265" t="str">
        <f t="shared" si="25"/>
        <v>OK</v>
      </c>
    </row>
    <row r="119" spans="2:10">
      <c r="B119" s="286" t="str">
        <f t="shared" si="17"/>
        <v>3RD FL</v>
      </c>
      <c r="C119" s="264">
        <f t="shared" si="18"/>
        <v>0.87100000000000044</v>
      </c>
      <c r="D119" s="287">
        <f t="shared" si="20"/>
        <v>14.586179353899347</v>
      </c>
      <c r="E119" s="287">
        <f t="shared" si="22"/>
        <v>4.375853806169804</v>
      </c>
      <c r="F119" s="287" t="str">
        <f t="shared" si="23"/>
        <v>OK</v>
      </c>
      <c r="G119" s="287">
        <f t="shared" si="19"/>
        <v>2.4000000000000909E-2</v>
      </c>
      <c r="H119" s="287">
        <f t="shared" si="21"/>
        <v>12.4973144633852</v>
      </c>
      <c r="I119" s="287">
        <f t="shared" si="24"/>
        <v>3.7491943390155598</v>
      </c>
      <c r="J119" s="265" t="str">
        <f t="shared" si="25"/>
        <v>OK</v>
      </c>
    </row>
    <row r="120" spans="2:10">
      <c r="B120" s="286" t="str">
        <f t="shared" si="17"/>
        <v>2ND FL</v>
      </c>
      <c r="C120" s="264">
        <f t="shared" si="18"/>
        <v>0.88400000000000034</v>
      </c>
      <c r="D120" s="287">
        <f t="shared" si="20"/>
        <v>15.044665694599926</v>
      </c>
      <c r="E120" s="287">
        <f t="shared" si="22"/>
        <v>4.5133997083799775</v>
      </c>
      <c r="F120" s="287" t="str">
        <f t="shared" si="23"/>
        <v>OK</v>
      </c>
      <c r="G120" s="287">
        <f t="shared" si="19"/>
        <v>0.43600000000000172</v>
      </c>
      <c r="H120" s="287">
        <f t="shared" si="21"/>
        <v>12.660505714389323</v>
      </c>
      <c r="I120" s="287">
        <f t="shared" si="24"/>
        <v>3.7981517143167967</v>
      </c>
      <c r="J120" s="265" t="str">
        <f t="shared" si="25"/>
        <v>OK</v>
      </c>
    </row>
    <row r="121" spans="2:10">
      <c r="B121" s="286" t="str">
        <f t="shared" si="17"/>
        <v>1ST FL</v>
      </c>
      <c r="C121" s="264">
        <f t="shared" si="18"/>
        <v>1.2330000000000005</v>
      </c>
      <c r="D121" s="287">
        <f t="shared" si="20"/>
        <v>15.438614723727843</v>
      </c>
      <c r="E121" s="287">
        <f t="shared" ref="E121:E122" si="26">0.3*D121</f>
        <v>4.6315844171183524</v>
      </c>
      <c r="F121" s="287" t="str">
        <f t="shared" ref="F121:F122" si="27">IF(C121&lt;=E121,"OK","NOT OK")</f>
        <v>OK</v>
      </c>
      <c r="G121" s="287">
        <f t="shared" si="19"/>
        <v>1.0460000000000012</v>
      </c>
      <c r="H121" s="287">
        <f t="shared" si="21"/>
        <v>13.148044130887532</v>
      </c>
      <c r="I121" s="287">
        <f t="shared" ref="I121:I122" si="28">0.3*H121</f>
        <v>3.9444132392662596</v>
      </c>
      <c r="J121" s="265" t="str">
        <f t="shared" ref="J121:J122" si="29">IF(G121&lt;=I121,"OK","NOT OK")</f>
        <v>OK</v>
      </c>
    </row>
    <row r="122" spans="2:10" ht="15.75" thickBot="1">
      <c r="B122" s="288" t="str">
        <f t="shared" si="17"/>
        <v>GROUND FL</v>
      </c>
      <c r="C122" s="267">
        <f t="shared" si="18"/>
        <v>3.3849999999999998</v>
      </c>
      <c r="D122" s="289">
        <f t="shared" si="20"/>
        <v>11.34761970222848</v>
      </c>
      <c r="E122" s="289">
        <f t="shared" si="26"/>
        <v>3.4042859106685439</v>
      </c>
      <c r="F122" s="289" t="str">
        <f t="shared" si="27"/>
        <v>OK</v>
      </c>
      <c r="G122" s="289">
        <f t="shared" si="19"/>
        <v>0.4150000000000027</v>
      </c>
      <c r="H122" s="289">
        <f t="shared" si="21"/>
        <v>14.97781610814668</v>
      </c>
      <c r="I122" s="289">
        <f t="shared" si="28"/>
        <v>4.493344832444004</v>
      </c>
      <c r="J122" s="268" t="str">
        <f t="shared" si="29"/>
        <v>OK</v>
      </c>
    </row>
    <row r="123" spans="2:10">
      <c r="B123" s="248"/>
      <c r="C123" s="248"/>
      <c r="D123" s="248"/>
      <c r="E123" s="248"/>
      <c r="F123" s="248"/>
      <c r="G123" s="248"/>
      <c r="H123" s="248"/>
    </row>
    <row r="124" spans="2:10">
      <c r="B124" s="249" t="s">
        <v>1101</v>
      </c>
      <c r="C124" s="250" t="s">
        <v>1102</v>
      </c>
      <c r="D124" s="248"/>
      <c r="E124" s="248"/>
      <c r="F124" s="248"/>
      <c r="G124" s="248"/>
      <c r="H124" s="248"/>
    </row>
    <row r="125" spans="2:10">
      <c r="B125" s="248"/>
      <c r="C125" s="248"/>
      <c r="D125" s="248"/>
      <c r="E125" s="248"/>
      <c r="F125" s="248"/>
      <c r="G125" s="248"/>
      <c r="H125" s="248"/>
      <c r="I125" s="248"/>
      <c r="J125" s="248"/>
    </row>
    <row r="126" spans="2:10">
      <c r="B126" s="249" t="str">
        <f>IF(ISERROR(MATCH("NOT OK",F112:F122,0))=TRUE,"For this case the structure satisfies Plan regularity criterion in X-Direction"," The structure is irregular in X-Dir Plan")</f>
        <v>For this case the structure satisfies Plan regularity criterion in X-Direction</v>
      </c>
      <c r="C126" s="248"/>
      <c r="D126" s="248"/>
      <c r="E126" s="248"/>
      <c r="F126" s="248"/>
      <c r="G126" s="248"/>
      <c r="H126" s="248"/>
      <c r="I126" s="248"/>
      <c r="J126" s="248"/>
    </row>
    <row r="127" spans="2:10" ht="7.5" customHeight="1">
      <c r="B127" s="249"/>
      <c r="C127" s="248"/>
      <c r="D127" s="248"/>
      <c r="E127" s="248"/>
      <c r="F127" s="248"/>
      <c r="G127" s="248"/>
      <c r="H127" s="248"/>
      <c r="I127" s="248"/>
      <c r="J127" s="248"/>
    </row>
    <row r="128" spans="2:10">
      <c r="B128" s="249" t="str">
        <f>IF(ISERROR(MATCH("NOT OK",J112:J122,0))=TRUE,"For this case the structure satisfies Plan regularity criterion in Y-Direction"," The structure is irregular in Y-Dir Plan")</f>
        <v>For this case the structure satisfies Plan regularity criterion in Y-Direction</v>
      </c>
      <c r="C128" s="248"/>
      <c r="D128" s="248"/>
      <c r="E128" s="248"/>
      <c r="F128" s="248"/>
      <c r="G128" s="248"/>
      <c r="H128" s="248"/>
      <c r="I128" s="248"/>
      <c r="J128" s="248"/>
    </row>
    <row r="129" spans="1:8" ht="6.75" customHeight="1"/>
    <row r="130" spans="1:8" ht="18.75">
      <c r="A130">
        <v>5</v>
      </c>
      <c r="B130" s="519" t="s">
        <v>1103</v>
      </c>
      <c r="C130" s="519"/>
      <c r="D130" s="519"/>
      <c r="E130" s="519"/>
      <c r="F130" s="519"/>
      <c r="G130" s="519"/>
    </row>
    <row r="131" spans="1:8" ht="15.75">
      <c r="B131" s="3"/>
    </row>
    <row r="132" spans="1:8" ht="15.75" thickBot="1">
      <c r="B132" s="291" t="s">
        <v>0</v>
      </c>
      <c r="C132" s="130" t="s">
        <v>1104</v>
      </c>
      <c r="D132" s="131" t="s">
        <v>1105</v>
      </c>
      <c r="E132" s="131" t="s">
        <v>1097</v>
      </c>
      <c r="F132" s="131" t="s">
        <v>1106</v>
      </c>
      <c r="G132" s="131" t="s">
        <v>1105</v>
      </c>
      <c r="H132" s="141" t="s">
        <v>1097</v>
      </c>
    </row>
    <row r="133" spans="1:8">
      <c r="B133" s="132" t="str">
        <f t="shared" ref="B133:B143" si="30">B96</f>
        <v>ROOF FL</v>
      </c>
      <c r="C133" s="292">
        <f t="shared" ref="C133:C143" si="31">I96</f>
        <v>13.22078873991512</v>
      </c>
      <c r="D133" s="285">
        <f t="array" ref="D133">SQRT((SUMIFS('Area Assign'!$Y$2:$Y6529,'Area Assign'!$A$2:$A6529,B133,'Area Assign'!$D$2:$D6529,"Slab"))/(SUMIFS('Area Assign'!$S$2:$S6529,'Area Assign'!$A$2:$A6529,B133,'Area Assign'!$D$2:$D6529,"Slab")))</f>
        <v>17.542080566285581</v>
      </c>
      <c r="E133" s="112" t="str">
        <f t="shared" ref="E133:E140" si="32">IF(C133&gt;D133,"OK","NOT OK")</f>
        <v>NOT OK</v>
      </c>
      <c r="F133" s="285">
        <f>J97</f>
        <v>12.309294399004326</v>
      </c>
      <c r="G133" s="285">
        <f>D133</f>
        <v>17.542080566285581</v>
      </c>
      <c r="H133" s="262" t="str">
        <f>IF(F133&gt;G133,"OK","NOT OK")</f>
        <v>NOT OK</v>
      </c>
    </row>
    <row r="134" spans="1:8">
      <c r="B134" s="50" t="str">
        <f t="shared" si="30"/>
        <v>9TH FL</v>
      </c>
      <c r="C134" s="293">
        <f t="shared" si="31"/>
        <v>13.446312184379915</v>
      </c>
      <c r="D134" s="287">
        <f t="array" ref="D134">SQRT((SUMIFS('Area Assign'!$Y$2:$Y6529,'Area Assign'!$A$2:$A6529,B134,'Area Assign'!$D$2:$D6529,"Slab"))/(SUMIFS('Area Assign'!$S$2:$S6529,'Area Assign'!$A$2:$A6529,B134,'Area Assign'!$D$2:$D6529,"Slab")))</f>
        <v>17.325211365471578</v>
      </c>
      <c r="E134" s="164" t="str">
        <f t="shared" si="32"/>
        <v>NOT OK</v>
      </c>
      <c r="F134" s="287">
        <f t="shared" ref="F134:F143" si="33">J97</f>
        <v>12.309294399004326</v>
      </c>
      <c r="G134" s="287">
        <f>D134</f>
        <v>17.325211365471578</v>
      </c>
      <c r="H134" s="265" t="str">
        <f>IF(F134&gt;G134,"OK","NOT OK")</f>
        <v>NOT OK</v>
      </c>
    </row>
    <row r="135" spans="1:8">
      <c r="B135" s="50" t="str">
        <f t="shared" si="30"/>
        <v>8TH FL</v>
      </c>
      <c r="C135" s="293">
        <f t="shared" si="31"/>
        <v>13.549116702276084</v>
      </c>
      <c r="D135" s="287">
        <f t="array" ref="D135">SQRT((SUMIFS('Area Assign'!$Y$2:$Y6529,'Area Assign'!$A$2:$A6529,B135,'Area Assign'!$D$2:$D6529,"Slab"))/(SUMIFS('Area Assign'!$S$2:$S6529,'Area Assign'!$A$2:$A6529,B135,'Area Assign'!$D$2:$D6529,"Slab")))</f>
        <v>17.325211365471578</v>
      </c>
      <c r="E135" s="164" t="str">
        <f t="shared" si="32"/>
        <v>NOT OK</v>
      </c>
      <c r="F135" s="287">
        <f t="shared" si="33"/>
        <v>12.311952529317805</v>
      </c>
      <c r="G135" s="287">
        <f t="shared" ref="G135:G140" si="34">D135</f>
        <v>17.325211365471578</v>
      </c>
      <c r="H135" s="265" t="str">
        <f t="shared" ref="H135:H140" si="35">IF(F135&gt;G135,"OK","NOT OK")</f>
        <v>NOT OK</v>
      </c>
    </row>
    <row r="136" spans="1:8">
      <c r="B136" s="50" t="str">
        <f t="shared" si="30"/>
        <v>7TH FL</v>
      </c>
      <c r="C136" s="293">
        <f t="shared" si="31"/>
        <v>13.659626522895175</v>
      </c>
      <c r="D136" s="287">
        <f t="array" ref="D136">SQRT((SUMIFS('Area Assign'!$Y$2:$Y6529,'Area Assign'!$A$2:$A6529,B136,'Area Assign'!$D$2:$D6529,"Slab"))/(SUMIFS('Area Assign'!$S$2:$S6529,'Area Assign'!$A$2:$A6529,B136,'Area Assign'!$D$2:$D6529,"Slab")))</f>
        <v>17.5203513642853</v>
      </c>
      <c r="E136" s="164" t="str">
        <f t="shared" si="32"/>
        <v>NOT OK</v>
      </c>
      <c r="F136" s="287">
        <f t="shared" si="33"/>
        <v>12.323197099452209</v>
      </c>
      <c r="G136" s="287">
        <f t="shared" si="34"/>
        <v>17.5203513642853</v>
      </c>
      <c r="H136" s="265" t="str">
        <f t="shared" si="35"/>
        <v>NOT OK</v>
      </c>
    </row>
    <row r="137" spans="1:8">
      <c r="B137" s="50" t="str">
        <f t="shared" si="30"/>
        <v>6TH FL</v>
      </c>
      <c r="C137" s="293">
        <f t="shared" si="31"/>
        <v>13.777605248858373</v>
      </c>
      <c r="D137" s="287">
        <f t="array" ref="D137">SQRT((SUMIFS('Area Assign'!$Y$2:$Y6529,'Area Assign'!$A$2:$A6529,B137,'Area Assign'!$D$2:$D6529,"Slab"))/(SUMIFS('Area Assign'!$S$2:$S6529,'Area Assign'!$A$2:$A6529,B137,'Area Assign'!$D$2:$D6529,"Slab")))</f>
        <v>17.322015392325049</v>
      </c>
      <c r="E137" s="164" t="str">
        <f t="shared" si="32"/>
        <v>NOT OK</v>
      </c>
      <c r="F137" s="287">
        <f t="shared" si="33"/>
        <v>12.343290288843344</v>
      </c>
      <c r="G137" s="287">
        <f t="shared" si="34"/>
        <v>17.322015392325049</v>
      </c>
      <c r="H137" s="265" t="str">
        <f t="shared" si="35"/>
        <v>NOT OK</v>
      </c>
    </row>
    <row r="138" spans="1:8">
      <c r="B138" s="50" t="str">
        <f t="shared" si="30"/>
        <v>5TH FL</v>
      </c>
      <c r="C138" s="293">
        <f t="shared" si="31"/>
        <v>13.965792510044116</v>
      </c>
      <c r="D138" s="287">
        <f t="array" ref="D138">SQRT((SUMIFS('Area Assign'!$Y$2:$Y6529,'Area Assign'!$A$2:$A6529,B138,'Area Assign'!$D$2:$D6529,"Slab"))/(SUMIFS('Area Assign'!$S$2:$S6529,'Area Assign'!$A$2:$A6529,B138,'Area Assign'!$D$2:$D6529,"Slab")))</f>
        <v>17.226389704039036</v>
      </c>
      <c r="E138" s="164" t="str">
        <f t="shared" si="32"/>
        <v>NOT OK</v>
      </c>
      <c r="F138" s="287">
        <f t="shared" si="33"/>
        <v>12.370886941596813</v>
      </c>
      <c r="G138" s="287">
        <f t="shared" si="34"/>
        <v>17.226389704039036</v>
      </c>
      <c r="H138" s="265" t="str">
        <f t="shared" si="35"/>
        <v>NOT OK</v>
      </c>
    </row>
    <row r="139" spans="1:8">
      <c r="B139" s="50" t="str">
        <f t="shared" si="30"/>
        <v>4TH FL</v>
      </c>
      <c r="C139" s="293">
        <f t="shared" si="31"/>
        <v>14.204561134427127</v>
      </c>
      <c r="D139" s="287">
        <f t="array" ref="D139">SQRT((SUMIFS('Area Assign'!$Y$2:$Y6529,'Area Assign'!$A$2:$A6529,B139,'Area Assign'!$D$2:$D6529,"Slab"))/(SUMIFS('Area Assign'!$S$2:$S6529,'Area Assign'!$A$2:$A6529,B139,'Area Assign'!$D$2:$D6529,"Slab")))</f>
        <v>17.676677063196358</v>
      </c>
      <c r="E139" s="164" t="str">
        <f t="shared" si="32"/>
        <v>NOT OK</v>
      </c>
      <c r="F139" s="287">
        <f t="shared" si="33"/>
        <v>12.418964473944257</v>
      </c>
      <c r="G139" s="287">
        <f t="shared" si="34"/>
        <v>17.676677063196358</v>
      </c>
      <c r="H139" s="265" t="str">
        <f t="shared" si="35"/>
        <v>NOT OK</v>
      </c>
    </row>
    <row r="140" spans="1:8">
      <c r="B140" s="50" t="str">
        <f t="shared" si="30"/>
        <v>3RD FL</v>
      </c>
      <c r="C140" s="293">
        <f t="shared" si="31"/>
        <v>14.586179353899347</v>
      </c>
      <c r="D140" s="287">
        <f t="array" ref="D140">SQRT((SUMIFS('Area Assign'!$Y$2:$Y6529,'Area Assign'!$A$2:$A6529,B140,'Area Assign'!$D$2:$D6529,"Slab"))/(SUMIFS('Area Assign'!$S$2:$S6529,'Area Assign'!$A$2:$A6529,B140,'Area Assign'!$D$2:$D6529,"Slab")))</f>
        <v>17.715575179587479</v>
      </c>
      <c r="E140" s="164" t="str">
        <f t="shared" si="32"/>
        <v>NOT OK</v>
      </c>
      <c r="F140" s="287">
        <f t="shared" si="33"/>
        <v>12.4973144633852</v>
      </c>
      <c r="G140" s="287">
        <f t="shared" si="34"/>
        <v>17.715575179587479</v>
      </c>
      <c r="H140" s="265" t="str">
        <f t="shared" si="35"/>
        <v>NOT OK</v>
      </c>
    </row>
    <row r="141" spans="1:8">
      <c r="B141" s="50" t="str">
        <f t="shared" si="30"/>
        <v>2ND FL</v>
      </c>
      <c r="C141" s="293">
        <f t="shared" si="31"/>
        <v>15.044665694599926</v>
      </c>
      <c r="D141" s="287">
        <f t="array" ref="D141">SQRT((SUMIFS('Area Assign'!$Y$2:$Y6529,'Area Assign'!$A$2:$A6529,B141,'Area Assign'!$D$2:$D6529,"Slab"))/(SUMIFS('Area Assign'!$S$2:$S6529,'Area Assign'!$A$2:$A6529,B141,'Area Assign'!$D$2:$D6529,"Slab")))</f>
        <v>17.715356049606672</v>
      </c>
      <c r="E141" s="164" t="str">
        <f t="shared" ref="E141:E143" si="36">IF(C141&gt;D141,"OK","NOT OK")</f>
        <v>NOT OK</v>
      </c>
      <c r="F141" s="287">
        <f t="shared" si="33"/>
        <v>12.660505714389323</v>
      </c>
      <c r="G141" s="287">
        <f t="shared" ref="G141:G143" si="37">D141</f>
        <v>17.715356049606672</v>
      </c>
      <c r="H141" s="265" t="str">
        <f t="shared" ref="H141:H143" si="38">IF(F141&gt;G141,"OK","NOT OK")</f>
        <v>NOT OK</v>
      </c>
    </row>
    <row r="142" spans="1:8">
      <c r="B142" s="50" t="str">
        <f t="shared" si="30"/>
        <v>1ST FL</v>
      </c>
      <c r="C142" s="293">
        <f t="shared" si="31"/>
        <v>15.438614723727843</v>
      </c>
      <c r="D142" s="287">
        <f t="array" ref="D142">SQRT((SUMIFS('Area Assign'!$Y$2:$Y6529,'Area Assign'!$A$2:$A6529,B142,'Area Assign'!$D$2:$D6529,"Slab"))/(SUMIFS('Area Assign'!$S$2:$S6529,'Area Assign'!$A$2:$A6529,B142,'Area Assign'!$D$2:$D6529,"Slab")))</f>
        <v>17.475980949626802</v>
      </c>
      <c r="E142" s="164" t="str">
        <f t="shared" si="36"/>
        <v>NOT OK</v>
      </c>
      <c r="F142" s="287">
        <f t="shared" si="33"/>
        <v>13.148044130887532</v>
      </c>
      <c r="G142" s="287">
        <f t="shared" si="37"/>
        <v>17.475980949626802</v>
      </c>
      <c r="H142" s="265" t="str">
        <f t="shared" si="38"/>
        <v>NOT OK</v>
      </c>
    </row>
    <row r="143" spans="1:8" ht="15.75" thickBot="1">
      <c r="B143" s="277" t="str">
        <f t="shared" si="30"/>
        <v>GROUND FL</v>
      </c>
      <c r="C143" s="294">
        <f t="shared" si="31"/>
        <v>11.34761970222848</v>
      </c>
      <c r="D143" s="289">
        <f t="array" ref="D143">SQRT((SUMIFS('Area Assign'!$Y$2:$Y6529,'Area Assign'!$A$2:$A6529,B143,'Area Assign'!$D$2:$D6529,"Slab"))/(SUMIFS('Area Assign'!$S$2:$S6529,'Area Assign'!$A$2:$A6529,B143,'Area Assign'!$D$2:$D6529,"Slab")))</f>
        <v>19.416198298946636</v>
      </c>
      <c r="E143" s="89" t="str">
        <f t="shared" si="36"/>
        <v>NOT OK</v>
      </c>
      <c r="F143" s="289">
        <f t="shared" si="33"/>
        <v>14.97781610814668</v>
      </c>
      <c r="G143" s="289">
        <f t="shared" si="37"/>
        <v>19.416198298946636</v>
      </c>
      <c r="H143" s="268" t="str">
        <f t="shared" si="38"/>
        <v>NOT OK</v>
      </c>
    </row>
    <row r="144" spans="1:8" ht="8.25" customHeight="1">
      <c r="C144" s="248"/>
      <c r="D144" s="295"/>
      <c r="E144" s="248"/>
      <c r="F144" s="248"/>
      <c r="G144" s="296"/>
      <c r="H144" s="248"/>
    </row>
    <row r="145" spans="1:8">
      <c r="B145" s="248"/>
      <c r="C145" s="248"/>
      <c r="D145" s="248"/>
      <c r="E145" s="248"/>
      <c r="F145" s="248"/>
      <c r="G145" s="248"/>
      <c r="H145" s="248"/>
    </row>
    <row r="146" spans="1:8">
      <c r="B146" s="249" t="s">
        <v>1107</v>
      </c>
      <c r="C146" s="250" t="s">
        <v>1108</v>
      </c>
      <c r="D146" s="248"/>
      <c r="E146" s="248"/>
      <c r="F146" s="248"/>
      <c r="G146" s="248"/>
      <c r="H146" s="248"/>
    </row>
    <row r="147" spans="1:8">
      <c r="B147" s="249"/>
      <c r="C147" s="250"/>
      <c r="D147" s="248"/>
      <c r="E147" s="248"/>
      <c r="F147" s="248"/>
      <c r="G147" s="248"/>
      <c r="H147" s="248"/>
    </row>
    <row r="148" spans="1:8">
      <c r="B148" s="249" t="str">
        <f>IF(ISERROR(MATCH("NOT OK",E133:E143,0))=TRUE,"For this case the structure satisfies Plan regularity criterion in X-Direction"," The structure is irregular in X-dir in Plan")</f>
        <v xml:space="preserve"> The structure is irregular in X-dir in Plan</v>
      </c>
    </row>
    <row r="149" spans="1:8" ht="5.25" customHeight="1">
      <c r="B149" s="249"/>
    </row>
    <row r="150" spans="1:8">
      <c r="B150" s="249" t="str">
        <f>IF(ISERROR(MATCH("NOT OK",H133:H143,0))=TRUE,"For this case the structure satisfies Plan regularity criterion in Y-Direction"," The structure is irregular in Y-Dir in Plan")</f>
        <v xml:space="preserve"> The structure is irregular in Y-Dir in Plan</v>
      </c>
    </row>
    <row r="151" spans="1:8" ht="49.5" customHeight="1">
      <c r="B151" s="527" t="s">
        <v>1109</v>
      </c>
      <c r="C151" s="527"/>
      <c r="D151" s="527"/>
      <c r="E151" s="527"/>
      <c r="F151" s="527"/>
      <c r="G151" s="527"/>
    </row>
    <row r="152" spans="1:8" ht="9" customHeight="1">
      <c r="B152" s="249"/>
    </row>
    <row r="153" spans="1:8" ht="21">
      <c r="B153" s="297" t="s">
        <v>1110</v>
      </c>
    </row>
    <row r="154" spans="1:8">
      <c r="B154" s="298" t="s">
        <v>1111</v>
      </c>
    </row>
    <row r="156" spans="1:8">
      <c r="A156">
        <v>1</v>
      </c>
      <c r="B156" s="298" t="s">
        <v>1112</v>
      </c>
    </row>
    <row r="157" spans="1:8">
      <c r="B157" s="298" t="s">
        <v>1113</v>
      </c>
    </row>
    <row r="158" spans="1:8">
      <c r="B158" s="298" t="s">
        <v>1114</v>
      </c>
    </row>
    <row r="159" spans="1:8">
      <c r="B159" s="298"/>
    </row>
    <row r="160" spans="1:8">
      <c r="A160">
        <v>2</v>
      </c>
      <c r="B160" s="298" t="s">
        <v>1115</v>
      </c>
    </row>
    <row r="161" spans="2:11">
      <c r="B161" s="298" t="s">
        <v>1116</v>
      </c>
    </row>
    <row r="162" spans="2:11">
      <c r="E162" t="s">
        <v>87</v>
      </c>
    </row>
    <row r="163" spans="2:11" ht="54" customHeight="1" thickBot="1">
      <c r="B163" s="256" t="s">
        <v>1117</v>
      </c>
      <c r="C163" s="300" t="s">
        <v>1118</v>
      </c>
      <c r="D163" s="281" t="s">
        <v>1119</v>
      </c>
      <c r="K163" s="314"/>
    </row>
    <row r="164" spans="2:11">
      <c r="B164" s="301" t="str">
        <f t="shared" ref="B164:B173" si="39">B133</f>
        <v>ROOF FL</v>
      </c>
      <c r="C164" s="302">
        <f t="array" ref="C164">ABS(+INDEX('STOREY SHEARS'!$B$9:$J2311,MATCH($B164&amp;$E$162,'STOREY SHEARS'!$B$9:$B2311&amp;'STOREY SHEARS'!$C$9:$C2311,0),5)/+(INDEX('4.5 Storey drift control'!$N$23:$R33,MATCH($B164,'4.5 Storey drift control'!$N$23:$N33,0),2)))</f>
        <v>89146.600566572233</v>
      </c>
      <c r="D164" s="64" t="str">
        <f t="shared" ref="D164:D172" si="40">IF(C164&gt;0.7*C165,"OK","NOT OK")</f>
        <v>NOT OK</v>
      </c>
    </row>
    <row r="165" spans="2:11">
      <c r="B165" s="97" t="str">
        <f t="shared" si="39"/>
        <v>9TH FL</v>
      </c>
      <c r="C165" s="303">
        <f t="array" ref="C165">ABS(+INDEX('STOREY SHEARS'!$B$9:$J2311,MATCH($B165&amp;$E$162,'STOREY SHEARS'!$B$9:$B2311&amp;'STOREY SHEARS'!$C$9:$C2311,0),5)/+(INDEX('4.5 Storey drift control'!$N$23:$R33,MATCH($B165,'4.5 Storey drift control'!$N$23:$N33,0),2)))</f>
        <v>158647.56058673467</v>
      </c>
      <c r="D165" s="77" t="str">
        <f t="shared" si="40"/>
        <v>OK</v>
      </c>
    </row>
    <row r="166" spans="2:11">
      <c r="B166" s="97" t="str">
        <f t="shared" si="39"/>
        <v>8TH FL</v>
      </c>
      <c r="C166" s="303">
        <f t="array" ref="C166">ABS(+INDEX('STOREY SHEARS'!$B$9:$J2311,MATCH($B166&amp;$E$162,'STOREY SHEARS'!$B$9:$B2311&amp;'STOREY SHEARS'!$C$9:$C2311,0),5)/+(INDEX('4.5 Storey drift control'!$N$23:$R33,MATCH($B166,'4.5 Storey drift control'!$N$23:$N33,0),2)))</f>
        <v>172348.1753812636</v>
      </c>
      <c r="D166" s="77" t="str">
        <f t="shared" si="40"/>
        <v>OK</v>
      </c>
    </row>
    <row r="167" spans="2:11">
      <c r="B167" s="97" t="str">
        <f t="shared" si="39"/>
        <v>7TH FL</v>
      </c>
      <c r="C167" s="303">
        <f t="array" ref="C167">ABS(+INDEX('STOREY SHEARS'!$B$9:$J2311,MATCH($B167&amp;$E$162,'STOREY SHEARS'!$B$9:$B2311&amp;'STOREY SHEARS'!$C$9:$C2311,0),5)/+(INDEX('4.5 Storey drift control'!$N$23:$R33,MATCH($B167,'4.5 Storey drift control'!$N$23:$N33,0),2)))</f>
        <v>183116.2142510906</v>
      </c>
      <c r="D167" s="77" t="str">
        <f t="shared" si="40"/>
        <v>OK</v>
      </c>
    </row>
    <row r="168" spans="2:11">
      <c r="B168" s="97" t="str">
        <f t="shared" si="39"/>
        <v>6TH FL</v>
      </c>
      <c r="C168" s="303">
        <f t="array" ref="C168">ABS(+INDEX('STOREY SHEARS'!$B$9:$J2311,MATCH($B168&amp;$E$162,'STOREY SHEARS'!$B$9:$B2311&amp;'STOREY SHEARS'!$C$9:$C2311,0),5)/+(INDEX('4.5 Storey drift control'!$N$23:$R33,MATCH($B168,'4.5 Storey drift control'!$N$23:$N33,0),2)))</f>
        <v>195896.93577566711</v>
      </c>
      <c r="D168" s="77" t="str">
        <f t="shared" si="40"/>
        <v>OK</v>
      </c>
    </row>
    <row r="169" spans="2:11">
      <c r="B169" s="97" t="str">
        <f t="shared" si="39"/>
        <v>5TH FL</v>
      </c>
      <c r="C169" s="303">
        <f t="array" ref="C169">ABS(+INDEX('STOREY SHEARS'!$B$9:$J2311,MATCH($B169&amp;$E$162,'STOREY SHEARS'!$B$9:$B2311&amp;'STOREY SHEARS'!$C$9:$C2311,0),5)/+(INDEX('4.5 Storey drift control'!$N$23:$R33,MATCH($B169,'4.5 Storey drift control'!$N$23:$N33,0),2)))</f>
        <v>208175.15099223467</v>
      </c>
      <c r="D169" s="77" t="str">
        <f t="shared" si="40"/>
        <v>OK</v>
      </c>
    </row>
    <row r="170" spans="2:11">
      <c r="B170" s="97" t="str">
        <f t="shared" si="39"/>
        <v>4TH FL</v>
      </c>
      <c r="C170" s="303">
        <f t="array" ref="C170">ABS(+INDEX('STOREY SHEARS'!$B$9:$J2311,MATCH($B170&amp;$E$162,'STOREY SHEARS'!$B$9:$B2311&amp;'STOREY SHEARS'!$C$9:$C2311,0),5)/+(INDEX('4.5 Storey drift control'!$N$23:$R33,MATCH($B170,'4.5 Storey drift control'!$N$23:$N33,0),2)))</f>
        <v>227167.92656587472</v>
      </c>
      <c r="D170" s="77" t="str">
        <f t="shared" si="40"/>
        <v>OK</v>
      </c>
    </row>
    <row r="171" spans="2:11">
      <c r="B171" s="97" t="str">
        <f t="shared" si="39"/>
        <v>3RD FL</v>
      </c>
      <c r="C171" s="303">
        <f t="array" ref="C171">ABS(+INDEX('STOREY SHEARS'!$B$9:$J2311,MATCH($B171&amp;$E$162,'STOREY SHEARS'!$B$9:$B2311&amp;'STOREY SHEARS'!$C$9:$C2311,0),5)/+(INDEX('4.5 Storey drift control'!$N$23:$R33,MATCH($B171,'4.5 Storey drift control'!$N$23:$N33,0),2)))</f>
        <v>252813.48226313427</v>
      </c>
      <c r="D171" s="77" t="str">
        <f t="shared" si="40"/>
        <v>OK</v>
      </c>
    </row>
    <row r="172" spans="2:11">
      <c r="B172" s="97" t="str">
        <f t="shared" si="39"/>
        <v>2ND FL</v>
      </c>
      <c r="C172" s="303">
        <f t="array" ref="C172">ABS(+INDEX('STOREY SHEARS'!$B$9:$J2311,MATCH($B172&amp;$E$162,'STOREY SHEARS'!$B$9:$B2311&amp;'STOREY SHEARS'!$C$9:$C2311,0),5)/+(INDEX('4.5 Storey drift control'!$N$23:$R33,MATCH($B172,'4.5 Storey drift control'!$N$23:$N33,0),2)))</f>
        <v>314184.85449735448</v>
      </c>
      <c r="D172" s="77" t="str">
        <f t="shared" si="40"/>
        <v>OK</v>
      </c>
    </row>
    <row r="173" spans="2:11" ht="15.75" thickBot="1">
      <c r="B173" s="102" t="str">
        <f t="shared" si="39"/>
        <v>1ST FL</v>
      </c>
      <c r="C173" s="304">
        <f t="array" ref="C173">ABS(+INDEX('STOREY SHEARS'!$B$9:$J2311,MATCH($B173&amp;$E$162,'STOREY SHEARS'!$B$9:$B2311&amp;'STOREY SHEARS'!$C$9:$C2311,0),5)/+(INDEX('4.5 Storey drift control'!$N$23:$R33,MATCH($B173,'4.5 Storey drift control'!$N$23:$N33,0),2)))</f>
        <v>434752.19298245618</v>
      </c>
      <c r="D173" s="17"/>
    </row>
    <row r="174" spans="2:11">
      <c r="B174" s="248"/>
      <c r="C174" s="248"/>
      <c r="D174" s="248"/>
      <c r="E174" s="248"/>
      <c r="F174" s="248"/>
      <c r="G174" s="248"/>
      <c r="H174" s="248"/>
    </row>
    <row r="175" spans="2:11">
      <c r="B175" s="249" t="s">
        <v>1120</v>
      </c>
      <c r="C175" s="250" t="s">
        <v>1121</v>
      </c>
      <c r="D175" s="248"/>
      <c r="E175" s="248"/>
      <c r="F175" s="248"/>
      <c r="G175" s="248"/>
      <c r="H175" s="248"/>
    </row>
    <row r="176" spans="2:11">
      <c r="C176" s="305"/>
      <c r="D176" s="305"/>
    </row>
    <row r="178" spans="2:8">
      <c r="E178" t="s">
        <v>88</v>
      </c>
    </row>
    <row r="179" spans="2:8" ht="54" customHeight="1" thickBot="1">
      <c r="B179" s="256" t="s">
        <v>1117</v>
      </c>
      <c r="C179" s="92" t="s">
        <v>1122</v>
      </c>
      <c r="D179" s="281" t="s">
        <v>1119</v>
      </c>
    </row>
    <row r="180" spans="2:8">
      <c r="B180" s="301" t="str">
        <f t="shared" ref="B180:B189" si="41">B164</f>
        <v>ROOF FL</v>
      </c>
      <c r="C180" s="306">
        <f t="array" ref="C180">ABS(+INDEX('STOREY SHEARS'!$B$9:$J2311,MATCH($B180&amp;$E$178,'STOREY SHEARS'!$B$9:$B2311&amp;'STOREY SHEARS'!$C$9:$C2311,0),6)/+(INDEX('4.5 Storey drift control'!$N$23:$R33,MATCH($B180,'4.5 Storey drift control'!$N$23:$N33,0),5)))</f>
        <v>119501.582278481</v>
      </c>
      <c r="D180" s="132" t="str">
        <f>IF(C180&gt;0.7*C181,"OK","NOT OK")</f>
        <v>OK</v>
      </c>
    </row>
    <row r="181" spans="2:8">
      <c r="B181" s="97" t="str">
        <f t="shared" si="41"/>
        <v>9TH FL</v>
      </c>
      <c r="C181" s="307">
        <f t="array" ref="C181">ABS(+INDEX('STOREY SHEARS'!$B$9:$J2311,MATCH($B181&amp;$E$178,'STOREY SHEARS'!$B$9:$B2311&amp;'STOREY SHEARS'!$C$9:$C2311,0),6)/+(INDEX('4.5 Storey drift control'!$N$23:$R33,MATCH($B181,'4.5 Storey drift control'!$N$23:$N33,0),5)))</f>
        <v>158042.80495552727</v>
      </c>
      <c r="D181" s="50" t="str">
        <f>IF(C181&gt;0.7*C182,"OK","NOT OK")</f>
        <v>OK</v>
      </c>
    </row>
    <row r="182" spans="2:8">
      <c r="B182" s="97" t="str">
        <f t="shared" si="41"/>
        <v>8TH FL</v>
      </c>
      <c r="C182" s="307">
        <f t="array" ref="C182">ABS(+INDEX('STOREY SHEARS'!$B$9:$J2311,MATCH($B182&amp;$E$178,'STOREY SHEARS'!$B$9:$B2311&amp;'STOREY SHEARS'!$C$9:$C2311,0),6)/+(INDEX('4.5 Storey drift control'!$N$23:$R33,MATCH($B182,'4.5 Storey drift control'!$N$23:$N33,0),5)))</f>
        <v>162857.05095213588</v>
      </c>
      <c r="D182" s="50" t="str">
        <f>IF(C182&gt;0.7*C183,"OK","NOT OK")</f>
        <v>OK</v>
      </c>
    </row>
    <row r="183" spans="2:8">
      <c r="B183" s="97" t="str">
        <f t="shared" si="41"/>
        <v>7TH FL</v>
      </c>
      <c r="C183" s="307">
        <f t="array" ref="C183">ABS(+INDEX('STOREY SHEARS'!$B$9:$J2311,MATCH($B183&amp;$E$178,'STOREY SHEARS'!$B$9:$B2311&amp;'STOREY SHEARS'!$C$9:$C2311,0),6)/+(INDEX('4.5 Storey drift control'!$N$23:$R33,MATCH($B183,'4.5 Storey drift control'!$N$23:$N33,0),5)))</f>
        <v>167006.52077807247</v>
      </c>
      <c r="D183" s="50" t="str">
        <f t="shared" ref="D183:D188" si="42">IF(C183&gt;0.7*C184,"OK","NOT OK")</f>
        <v>OK</v>
      </c>
    </row>
    <row r="184" spans="2:8">
      <c r="B184" s="97" t="str">
        <f t="shared" si="41"/>
        <v>6TH FL</v>
      </c>
      <c r="C184" s="307">
        <f t="array" ref="C184">ABS(+INDEX('STOREY SHEARS'!$B$9:$J2311,MATCH($B184&amp;$E$178,'STOREY SHEARS'!$B$9:$B2311&amp;'STOREY SHEARS'!$C$9:$C2311,0),6)/+(INDEX('4.5 Storey drift control'!$N$23:$R33,MATCH($B184,'4.5 Storey drift control'!$N$23:$N33,0),5)))</f>
        <v>183528.86652542371</v>
      </c>
      <c r="D184" s="50" t="str">
        <f t="shared" si="42"/>
        <v>OK</v>
      </c>
    </row>
    <row r="185" spans="2:8">
      <c r="B185" s="97" t="str">
        <f t="shared" si="41"/>
        <v>5TH FL</v>
      </c>
      <c r="C185" s="307">
        <f t="array" ref="C185">ABS(+INDEX('STOREY SHEARS'!$B$9:$J2311,MATCH($B185&amp;$E$178,'STOREY SHEARS'!$B$9:$B2311&amp;'STOREY SHEARS'!$C$9:$C2311,0),6)/+(INDEX('4.5 Storey drift control'!$N$23:$R33,MATCH($B185,'4.5 Storey drift control'!$N$23:$N33,0),5)))</f>
        <v>191260.40428061833</v>
      </c>
      <c r="D185" s="50" t="str">
        <f t="shared" si="42"/>
        <v>OK</v>
      </c>
    </row>
    <row r="186" spans="2:8">
      <c r="B186" s="97" t="str">
        <f t="shared" si="41"/>
        <v>4TH FL</v>
      </c>
      <c r="C186" s="307">
        <f t="array" ref="C186">ABS(+INDEX('STOREY SHEARS'!$B$9:$J2311,MATCH($B186&amp;$E$178,'STOREY SHEARS'!$B$9:$B2311&amp;'STOREY SHEARS'!$C$9:$C2311,0),6)/+(INDEX('4.5 Storey drift control'!$N$23:$R33,MATCH($B186,'4.5 Storey drift control'!$N$23:$N33,0),5)))</f>
        <v>208522.50198255351</v>
      </c>
      <c r="D186" s="50" t="str">
        <f t="shared" si="42"/>
        <v>OK</v>
      </c>
    </row>
    <row r="187" spans="2:8">
      <c r="B187" s="97" t="str">
        <f t="shared" si="41"/>
        <v>3RD FL</v>
      </c>
      <c r="C187" s="307">
        <f t="array" ref="C187">ABS(+INDEX('STOREY SHEARS'!$B$9:$J2311,MATCH($B187&amp;$E$178,'STOREY SHEARS'!$B$9:$B2311&amp;'STOREY SHEARS'!$C$9:$C2311,0),6)/+(INDEX('4.5 Storey drift control'!$N$23:$R33,MATCH($B187,'4.5 Storey drift control'!$N$23:$N33,0),5)))</f>
        <v>219328.25282430853</v>
      </c>
      <c r="D187" s="50" t="str">
        <f t="shared" si="42"/>
        <v>OK</v>
      </c>
    </row>
    <row r="188" spans="2:8">
      <c r="B188" s="97" t="str">
        <f t="shared" si="41"/>
        <v>2ND FL</v>
      </c>
      <c r="C188" s="307">
        <f t="array" ref="C188">ABS(+INDEX('STOREY SHEARS'!$B$9:$J2311,MATCH($B188&amp;$E$178,'STOREY SHEARS'!$B$9:$B2311&amp;'STOREY SHEARS'!$C$9:$C2311,0),6)/+(INDEX('4.5 Storey drift control'!$N$23:$R33,MATCH($B188,'4.5 Storey drift control'!$N$23:$N33,0),5)))</f>
        <v>254963.23529411765</v>
      </c>
      <c r="D188" s="50" t="str">
        <f t="shared" si="42"/>
        <v>OK</v>
      </c>
    </row>
    <row r="189" spans="2:8" ht="15.75" thickBot="1">
      <c r="B189" s="102" t="str">
        <f t="shared" si="41"/>
        <v>1ST FL</v>
      </c>
      <c r="C189" s="308">
        <f t="array" ref="C189">ABS(+INDEX('STOREY SHEARS'!$B$9:$J2311,MATCH($B189&amp;$E$178,'STOREY SHEARS'!$B$9:$B2311&amp;'STOREY SHEARS'!$C$9:$C2311,0),6)/+(INDEX('4.5 Storey drift control'!$N$23:$R33,MATCH($B189,'4.5 Storey drift control'!$N$23:$N33,0),5)))</f>
        <v>338999.65800273599</v>
      </c>
      <c r="D189" s="277"/>
    </row>
    <row r="190" spans="2:8">
      <c r="B190" s="248"/>
      <c r="C190" s="248"/>
      <c r="D190" s="248"/>
      <c r="E190" s="248"/>
      <c r="F190" s="248"/>
      <c r="G190" s="248"/>
      <c r="H190" s="248"/>
    </row>
    <row r="191" spans="2:8">
      <c r="B191" s="249" t="s">
        <v>1123</v>
      </c>
      <c r="C191" s="250" t="s">
        <v>1124</v>
      </c>
      <c r="D191" s="248"/>
      <c r="E191" s="248"/>
      <c r="F191" s="248"/>
      <c r="G191" s="248"/>
      <c r="H191" s="248"/>
    </row>
    <row r="194" spans="2:8" ht="30">
      <c r="B194" s="309" t="s">
        <v>1117</v>
      </c>
      <c r="C194" s="310" t="s">
        <v>1125</v>
      </c>
      <c r="D194" s="311" t="s">
        <v>1126</v>
      </c>
      <c r="E194" s="312" t="s">
        <v>1127</v>
      </c>
    </row>
    <row r="195" spans="2:8">
      <c r="B195" s="132" t="str">
        <f t="shared" ref="B195:B204" si="43">B180</f>
        <v>ROOF FL</v>
      </c>
      <c r="C195" s="47">
        <f>VLOOKUP(B195,'Center of Mass'!$B$9:$M$82,3,0)</f>
        <v>699.61720000000003</v>
      </c>
      <c r="D195" s="48"/>
      <c r="E195" s="64"/>
    </row>
    <row r="196" spans="2:8">
      <c r="B196" s="50" t="str">
        <f t="shared" si="43"/>
        <v>9TH FL</v>
      </c>
      <c r="C196" s="313">
        <f>VLOOKUP(B196,'Center of Mass'!$B$9:$M$82,3,0)</f>
        <v>724.47889999999995</v>
      </c>
      <c r="D196" s="51" t="str">
        <f t="shared" ref="D196:D204" si="44">IF(C196&lt;2*C195,"OK","NOT OK")</f>
        <v>OK</v>
      </c>
      <c r="E196" s="77" t="str">
        <f t="shared" ref="E196:E203" si="45">IF(C196&lt;2*C197,"OK","NOT OK")</f>
        <v>OK</v>
      </c>
    </row>
    <row r="197" spans="2:8">
      <c r="B197" s="50" t="str">
        <f t="shared" si="43"/>
        <v>8TH FL</v>
      </c>
      <c r="C197" s="313">
        <f>VLOOKUP(B197,'Center of Mass'!$B$9:$M$82,3,0)</f>
        <v>724.65219999999999</v>
      </c>
      <c r="D197" s="51" t="str">
        <f t="shared" si="44"/>
        <v>OK</v>
      </c>
      <c r="E197" s="77" t="str">
        <f t="shared" si="45"/>
        <v>OK</v>
      </c>
    </row>
    <row r="198" spans="2:8">
      <c r="B198" s="50" t="str">
        <f t="shared" si="43"/>
        <v>7TH FL</v>
      </c>
      <c r="C198" s="313">
        <f>VLOOKUP(B198,'Center of Mass'!$B$9:$M$82,3,0)</f>
        <v>724.82560000000001</v>
      </c>
      <c r="D198" s="51" t="str">
        <f t="shared" si="44"/>
        <v>OK</v>
      </c>
      <c r="E198" s="77" t="str">
        <f t="shared" si="45"/>
        <v>OK</v>
      </c>
    </row>
    <row r="199" spans="2:8">
      <c r="B199" s="50" t="str">
        <f t="shared" si="43"/>
        <v>6TH FL</v>
      </c>
      <c r="C199" s="313">
        <f>VLOOKUP(B199,'Center of Mass'!$B$9:$M$82,3,0)</f>
        <v>729.80579999999998</v>
      </c>
      <c r="D199" s="51" t="str">
        <f t="shared" si="44"/>
        <v>OK</v>
      </c>
      <c r="E199" s="77" t="str">
        <f t="shared" si="45"/>
        <v>OK</v>
      </c>
    </row>
    <row r="200" spans="2:8">
      <c r="B200" s="50" t="str">
        <f t="shared" si="43"/>
        <v>5TH FL</v>
      </c>
      <c r="C200" s="313">
        <f>VLOOKUP(B200,'Center of Mass'!$B$9:$M$82,3,0)</f>
        <v>736.68119999999999</v>
      </c>
      <c r="D200" s="51" t="str">
        <f t="shared" si="44"/>
        <v>OK</v>
      </c>
      <c r="E200" s="77" t="str">
        <f t="shared" si="45"/>
        <v>OK</v>
      </c>
    </row>
    <row r="201" spans="2:8">
      <c r="B201" s="50" t="str">
        <f t="shared" si="43"/>
        <v>4TH FL</v>
      </c>
      <c r="C201" s="313">
        <f>VLOOKUP(B201,'Center of Mass'!$B$9:$M$82,3,0)</f>
        <v>743.25890000000004</v>
      </c>
      <c r="D201" s="51" t="str">
        <f t="shared" si="44"/>
        <v>OK</v>
      </c>
      <c r="E201" s="77" t="str">
        <f t="shared" si="45"/>
        <v>OK</v>
      </c>
    </row>
    <row r="202" spans="2:8">
      <c r="B202" s="50" t="str">
        <f t="shared" si="43"/>
        <v>3RD FL</v>
      </c>
      <c r="C202" s="313">
        <f>VLOOKUP(B202,'Center of Mass'!$B$9:$M$82,3,0)</f>
        <v>749.08780000000002</v>
      </c>
      <c r="D202" s="51" t="str">
        <f t="shared" si="44"/>
        <v>OK</v>
      </c>
      <c r="E202" s="77" t="str">
        <f t="shared" si="45"/>
        <v>OK</v>
      </c>
    </row>
    <row r="203" spans="2:8">
      <c r="B203" s="50" t="str">
        <f t="shared" si="43"/>
        <v>2ND FL</v>
      </c>
      <c r="C203" s="313">
        <f>VLOOKUP(B203,'Center of Mass'!$B$9:$M$82,3,0)</f>
        <v>754.84540000000004</v>
      </c>
      <c r="D203" s="51" t="str">
        <f t="shared" si="44"/>
        <v>OK</v>
      </c>
      <c r="E203" s="77" t="str">
        <f t="shared" si="45"/>
        <v>OK</v>
      </c>
    </row>
    <row r="204" spans="2:8">
      <c r="B204" s="50" t="str">
        <f t="shared" si="43"/>
        <v>1ST FL</v>
      </c>
      <c r="C204" s="313">
        <f>VLOOKUP(B204,'Center of Mass'!$B$9:$M$82,3,0)</f>
        <v>805.31960000000004</v>
      </c>
      <c r="D204" s="51" t="str">
        <f t="shared" si="44"/>
        <v>OK</v>
      </c>
      <c r="E204" s="77"/>
    </row>
    <row r="205" spans="2:8">
      <c r="B205" s="248"/>
      <c r="C205" s="248"/>
      <c r="D205" s="248"/>
      <c r="E205" s="248"/>
      <c r="F205" s="248"/>
      <c r="G205" s="248"/>
      <c r="H205" s="248"/>
    </row>
    <row r="206" spans="2:8">
      <c r="B206" s="249" t="s">
        <v>1128</v>
      </c>
      <c r="C206" s="250" t="s">
        <v>1129</v>
      </c>
      <c r="D206" s="248"/>
      <c r="E206" s="248"/>
      <c r="F206" s="248"/>
      <c r="G206" s="248"/>
      <c r="H206" s="248"/>
    </row>
    <row r="207" spans="2:8">
      <c r="B207" s="249"/>
      <c r="C207" s="250"/>
      <c r="D207" s="248"/>
      <c r="E207" s="248"/>
      <c r="F207" s="248"/>
      <c r="G207" s="248"/>
      <c r="H207" s="248"/>
    </row>
    <row r="208" spans="2:8" ht="39.75" customHeight="1">
      <c r="B208" s="527" t="s">
        <v>1130</v>
      </c>
      <c r="C208" s="527"/>
      <c r="D208" s="527"/>
      <c r="E208" s="527"/>
      <c r="F208" s="527"/>
      <c r="G208" s="527"/>
    </row>
    <row r="209" spans="2:11" ht="39.75" customHeight="1">
      <c r="B209" s="315"/>
      <c r="C209" s="315"/>
      <c r="D209" s="315"/>
      <c r="E209" s="315"/>
      <c r="F209" s="315"/>
      <c r="G209" s="315"/>
    </row>
    <row r="210" spans="2:11" ht="14.45" customHeight="1">
      <c r="B210" s="520" t="s">
        <v>1131</v>
      </c>
      <c r="C210" s="520"/>
      <c r="D210" s="520"/>
      <c r="E210" s="520"/>
      <c r="F210" s="520"/>
      <c r="G210" s="315"/>
    </row>
    <row r="211" spans="2:11" ht="15.75">
      <c r="B211" s="520" t="s">
        <v>1132</v>
      </c>
      <c r="C211" s="520"/>
      <c r="D211" s="520"/>
      <c r="E211" s="520"/>
      <c r="F211" s="520"/>
    </row>
    <row r="212" spans="2:11" ht="15.75">
      <c r="B212" s="316"/>
      <c r="C212" s="316"/>
      <c r="D212" s="316"/>
      <c r="E212" s="316"/>
      <c r="F212" s="316"/>
    </row>
    <row r="213" spans="2:11" ht="15.75">
      <c r="B213" s="316"/>
      <c r="C213" s="316"/>
      <c r="D213" s="316"/>
      <c r="E213" s="316"/>
      <c r="F213" s="316"/>
    </row>
    <row r="215" spans="2:11" ht="35.450000000000003" customHeight="1" thickBot="1">
      <c r="B215" s="291" t="s">
        <v>1117</v>
      </c>
      <c r="C215" s="90" t="s">
        <v>1133</v>
      </c>
      <c r="D215" s="90" t="s">
        <v>1134</v>
      </c>
      <c r="K215" s="314"/>
    </row>
    <row r="216" spans="2:11">
      <c r="B216" s="301" t="str">
        <f t="shared" ref="B216:B225" si="46">+B180</f>
        <v>ROOF FL</v>
      </c>
      <c r="C216" s="317">
        <f>+D216</f>
        <v>0.14475104000000003</v>
      </c>
      <c r="D216" s="318">
        <f>INDEX('4.5 Storey drift control'!$AD$23:$AJ$45,MATCH($B216,'4.5 Storey drift control'!$AD$23:$AD$45,0),6)</f>
        <v>0.14475104000000003</v>
      </c>
    </row>
    <row r="217" spans="2:11">
      <c r="B217" s="97" t="str">
        <f t="shared" si="46"/>
        <v>9TH FL</v>
      </c>
      <c r="C217" s="319">
        <f>+D217</f>
        <v>0.13327904000000002</v>
      </c>
      <c r="D217" s="320">
        <f>INDEX('4.5 Storey drift control'!$AD$23:$AJ$45,MATCH($B217,'4.5 Storey drift control'!$AD$23:$AD$45,0),6)</f>
        <v>0.13327904000000002</v>
      </c>
    </row>
    <row r="218" spans="2:11">
      <c r="B218" s="97" t="str">
        <f t="shared" si="46"/>
        <v>8TH FL</v>
      </c>
      <c r="C218" s="319">
        <f t="shared" ref="C218:C225" si="47">+D218</f>
        <v>0.11887904000000001</v>
      </c>
      <c r="D218" s="320">
        <f>INDEX('4.5 Storey drift control'!$AD$23:$AJ$45,MATCH($B218,'4.5 Storey drift control'!$AD$23:$AD$45,0),6)</f>
        <v>0.11887904000000001</v>
      </c>
    </row>
    <row r="219" spans="2:11">
      <c r="B219" s="97" t="str">
        <f t="shared" si="46"/>
        <v>7TH FL</v>
      </c>
      <c r="C219" s="319">
        <f t="shared" si="47"/>
        <v>0.10321824</v>
      </c>
      <c r="D219" s="320">
        <f>INDEX('4.5 Storey drift control'!$AD$23:$AJ$45,MATCH($B219,'4.5 Storey drift control'!$AD$23:$AD$45,0),6)</f>
        <v>0.10321824</v>
      </c>
    </row>
    <row r="220" spans="2:11">
      <c r="B220" s="97" t="str">
        <f t="shared" si="46"/>
        <v>6TH FL</v>
      </c>
      <c r="C220" s="319">
        <f t="shared" si="47"/>
        <v>8.6722240000000006E-2</v>
      </c>
      <c r="D220" s="320">
        <f>INDEX('4.5 Storey drift control'!$AD$23:$AJ$45,MATCH($B220,'4.5 Storey drift control'!$AD$23:$AD$45,0),6)</f>
        <v>8.6722240000000006E-2</v>
      </c>
    </row>
    <row r="221" spans="2:11">
      <c r="B221" s="97" t="str">
        <f t="shared" si="46"/>
        <v>5TH FL</v>
      </c>
      <c r="C221" s="319">
        <f t="shared" si="47"/>
        <v>6.9960640000000004E-2</v>
      </c>
      <c r="D221" s="320">
        <f>INDEX('4.5 Storey drift control'!$AD$23:$AJ$45,MATCH($B221,'4.5 Storey drift control'!$AD$23:$AD$45,0),6)</f>
        <v>6.9960640000000004E-2</v>
      </c>
    </row>
    <row r="222" spans="2:11">
      <c r="B222" s="97" t="str">
        <f t="shared" si="46"/>
        <v>4TH FL</v>
      </c>
      <c r="C222" s="319">
        <f t="shared" si="47"/>
        <v>5.3074240000000009E-2</v>
      </c>
      <c r="D222" s="320">
        <f>INDEX('4.5 Storey drift control'!$AD$23:$AJ$45,MATCH($B222,'4.5 Storey drift control'!$AD$23:$AD$45,0),6)</f>
        <v>5.3074240000000009E-2</v>
      </c>
    </row>
    <row r="223" spans="2:11">
      <c r="B223" s="97" t="str">
        <f t="shared" si="46"/>
        <v>3RD FL</v>
      </c>
      <c r="C223" s="319">
        <f t="shared" si="47"/>
        <v>3.6488640000000003E-2</v>
      </c>
      <c r="D223" s="320">
        <f>INDEX('4.5 Storey drift control'!$AD$23:$AJ$45,MATCH($B223,'4.5 Storey drift control'!$AD$23:$AD$45,0),6)</f>
        <v>3.6488640000000003E-2</v>
      </c>
    </row>
    <row r="224" spans="2:11">
      <c r="B224" s="97" t="str">
        <f t="shared" si="46"/>
        <v>2ND FL</v>
      </c>
      <c r="C224" s="319">
        <f t="shared" si="47"/>
        <v>2.1141440000000001E-2</v>
      </c>
      <c r="D224" s="320">
        <f>INDEX('4.5 Storey drift control'!$AD$23:$AJ$45,MATCH($B224,'4.5 Storey drift control'!$AD$23:$AD$45,0),6)</f>
        <v>2.1141440000000001E-2</v>
      </c>
    </row>
    <row r="225" spans="2:11" ht="15.75" thickBot="1">
      <c r="B225" s="102" t="str">
        <f t="shared" si="46"/>
        <v>1ST FL</v>
      </c>
      <c r="C225" s="321">
        <f t="shared" si="47"/>
        <v>8.7798400000000006E-3</v>
      </c>
      <c r="D225" s="322">
        <f>INDEX('4.5 Storey drift control'!$AD$23:$AJ$45,MATCH($B225,'4.5 Storey drift control'!$AD$23:$AD$45,0),6)</f>
        <v>8.7798400000000006E-3</v>
      </c>
    </row>
    <row r="226" spans="2:11" ht="15.75" thickBot="1">
      <c r="B226" s="248"/>
      <c r="C226" s="248"/>
      <c r="D226" s="248"/>
      <c r="E226" s="248"/>
      <c r="G226" s="248"/>
      <c r="H226" s="248"/>
    </row>
    <row r="227" spans="2:11" ht="15.6" customHeight="1">
      <c r="B227" s="521" t="s">
        <v>1135</v>
      </c>
      <c r="C227" s="522"/>
      <c r="D227" s="522"/>
      <c r="E227" s="522"/>
      <c r="F227" s="522"/>
      <c r="G227" s="523"/>
    </row>
    <row r="228" spans="2:11">
      <c r="B228" s="524"/>
      <c r="C228" s="525"/>
      <c r="D228" s="525"/>
      <c r="E228" s="525"/>
      <c r="F228" s="525"/>
      <c r="G228" s="526"/>
    </row>
    <row r="231" spans="2:11" ht="14.45" customHeight="1">
      <c r="B231" s="520" t="s">
        <v>1131</v>
      </c>
      <c r="C231" s="520"/>
      <c r="D231" s="520"/>
      <c r="E231" s="520"/>
      <c r="F231" s="520"/>
      <c r="G231" s="315"/>
    </row>
    <row r="232" spans="2:11" ht="15.75">
      <c r="B232" s="520" t="s">
        <v>1136</v>
      </c>
      <c r="C232" s="520"/>
      <c r="D232" s="520"/>
      <c r="E232" s="520"/>
      <c r="F232" s="520"/>
    </row>
    <row r="234" spans="2:11" ht="35.450000000000003" customHeight="1" thickBot="1">
      <c r="B234" s="291" t="s">
        <v>1117</v>
      </c>
      <c r="C234" s="90" t="s">
        <v>1137</v>
      </c>
      <c r="D234" s="90" t="s">
        <v>1138</v>
      </c>
      <c r="K234" s="314"/>
    </row>
    <row r="235" spans="2:11">
      <c r="B235" s="132" t="str">
        <f t="shared" ref="B235:B244" si="48">+B216</f>
        <v>ROOF FL</v>
      </c>
      <c r="C235" s="318">
        <f>+D235</f>
        <v>0.13549328000000002</v>
      </c>
      <c r="D235" s="323">
        <f>INDEX('4.5 Storey drift control'!$AD$23:$AJ$45,MATCH($B235,'4.5 Storey drift control'!$AD$23:$AD$45,0),7)</f>
        <v>0.13549328000000002</v>
      </c>
    </row>
    <row r="236" spans="2:11">
      <c r="B236" s="50" t="str">
        <f t="shared" si="48"/>
        <v>9TH FL</v>
      </c>
      <c r="C236" s="320">
        <f>+D236</f>
        <v>0.12730128000000002</v>
      </c>
      <c r="D236" s="324">
        <f>INDEX('4.5 Storey drift control'!$AD$23:$AJ$45,MATCH($B236,'4.5 Storey drift control'!$AD$23:$AD$45,0),7)</f>
        <v>0.12730128000000002</v>
      </c>
    </row>
    <row r="237" spans="2:11">
      <c r="B237" s="50" t="str">
        <f t="shared" si="48"/>
        <v>8TH FL</v>
      </c>
      <c r="C237" s="320">
        <f t="shared" ref="C237:C244" si="49">+D237</f>
        <v>0.11467408000000001</v>
      </c>
      <c r="D237" s="324">
        <f>INDEX('4.5 Storey drift control'!$AD$23:$AJ$45,MATCH($B237,'4.5 Storey drift control'!$AD$23:$AD$45,0),7)</f>
        <v>0.11467408000000001</v>
      </c>
    </row>
    <row r="238" spans="2:11">
      <c r="B238" s="50" t="str">
        <f t="shared" si="48"/>
        <v>7TH FL</v>
      </c>
      <c r="C238" s="320">
        <f t="shared" si="49"/>
        <v>0.10064208000000001</v>
      </c>
      <c r="D238" s="324">
        <f>INDEX('4.5 Storey drift control'!$AD$23:$AJ$45,MATCH($B238,'4.5 Storey drift control'!$AD$23:$AD$45,0),7)</f>
        <v>0.10064208000000001</v>
      </c>
    </row>
    <row r="239" spans="2:11">
      <c r="B239" s="50" t="str">
        <f t="shared" si="48"/>
        <v>6TH FL</v>
      </c>
      <c r="C239" s="320">
        <f t="shared" si="49"/>
        <v>8.5534880000000008E-2</v>
      </c>
      <c r="D239" s="324">
        <f>INDEX('4.5 Storey drift control'!$AD$23:$AJ$45,MATCH($B239,'4.5 Storey drift control'!$AD$23:$AD$45,0),7)</f>
        <v>8.5534880000000008E-2</v>
      </c>
    </row>
    <row r="240" spans="2:11">
      <c r="B240" s="50" t="str">
        <f t="shared" si="48"/>
        <v>5TH FL</v>
      </c>
      <c r="C240" s="320">
        <f t="shared" si="49"/>
        <v>7.0578080000000001E-2</v>
      </c>
      <c r="D240" s="324">
        <f>INDEX('4.5 Storey drift control'!$AD$23:$AJ$45,MATCH($B240,'4.5 Storey drift control'!$AD$23:$AD$45,0),7)</f>
        <v>7.0578080000000001E-2</v>
      </c>
    </row>
    <row r="241" spans="2:8">
      <c r="B241" s="50" t="str">
        <f t="shared" si="48"/>
        <v>4TH FL</v>
      </c>
      <c r="C241" s="320">
        <f t="shared" si="49"/>
        <v>5.5211680000000006E-2</v>
      </c>
      <c r="D241" s="324">
        <f>INDEX('4.5 Storey drift control'!$AD$23:$AJ$45,MATCH($B241,'4.5 Storey drift control'!$AD$23:$AD$45,0),7)</f>
        <v>5.5211680000000006E-2</v>
      </c>
    </row>
    <row r="242" spans="2:8">
      <c r="B242" s="50" t="str">
        <f t="shared" si="48"/>
        <v>3RD FL</v>
      </c>
      <c r="C242" s="320">
        <f t="shared" si="49"/>
        <v>4.0152480000000004E-2</v>
      </c>
      <c r="D242" s="324">
        <f>INDEX('4.5 Storey drift control'!$AD$23:$AJ$45,MATCH($B242,'4.5 Storey drift control'!$AD$23:$AD$45,0),7)</f>
        <v>4.0152480000000004E-2</v>
      </c>
    </row>
    <row r="243" spans="2:8">
      <c r="B243" s="50" t="str">
        <f t="shared" si="48"/>
        <v>2ND FL</v>
      </c>
      <c r="C243" s="320">
        <f t="shared" si="49"/>
        <v>2.499728E-2</v>
      </c>
      <c r="D243" s="324">
        <f>INDEX('4.5 Storey drift control'!$AD$23:$AJ$45,MATCH($B243,'4.5 Storey drift control'!$AD$23:$AD$45,0),7)</f>
        <v>2.499728E-2</v>
      </c>
    </row>
    <row r="244" spans="2:8" ht="15.75" thickBot="1">
      <c r="B244" s="277" t="str">
        <f t="shared" si="48"/>
        <v>1ST FL</v>
      </c>
      <c r="C244" s="322">
        <f t="shared" si="49"/>
        <v>1.1189279999999999E-2</v>
      </c>
      <c r="D244" s="325">
        <f>INDEX('4.5 Storey drift control'!$AD$23:$AJ$45,MATCH($B244,'4.5 Storey drift control'!$AD$23:$AD$45,0),7)</f>
        <v>1.1189279999999999E-2</v>
      </c>
    </row>
    <row r="245" spans="2:8" ht="15.75" thickBot="1">
      <c r="B245" s="248"/>
      <c r="C245" s="248"/>
      <c r="D245" s="248"/>
      <c r="E245" s="248"/>
      <c r="G245" s="248"/>
      <c r="H245" s="248"/>
    </row>
    <row r="246" spans="2:8" ht="15.6" customHeight="1">
      <c r="B246" s="521" t="s">
        <v>1135</v>
      </c>
      <c r="C246" s="522"/>
      <c r="D246" s="522"/>
      <c r="E246" s="522"/>
      <c r="F246" s="522"/>
      <c r="G246" s="523"/>
    </row>
    <row r="247" spans="2:8">
      <c r="B247" s="524"/>
      <c r="C247" s="525"/>
      <c r="D247" s="525"/>
      <c r="E247" s="525"/>
      <c r="F247" s="525"/>
      <c r="G247" s="526"/>
    </row>
  </sheetData>
  <mergeCells count="18">
    <mergeCell ref="B232:F232"/>
    <mergeCell ref="B227:G228"/>
    <mergeCell ref="B246:G247"/>
    <mergeCell ref="B151:G151"/>
    <mergeCell ref="B208:G208"/>
    <mergeCell ref="B210:F210"/>
    <mergeCell ref="B211:F211"/>
    <mergeCell ref="B231:F231"/>
    <mergeCell ref="B10:J10"/>
    <mergeCell ref="B11:J11"/>
    <mergeCell ref="B13:J13"/>
    <mergeCell ref="B15:J15"/>
    <mergeCell ref="B130:G130"/>
    <mergeCell ref="B2:E2"/>
    <mergeCell ref="A4:C4"/>
    <mergeCell ref="B5:J5"/>
    <mergeCell ref="B7:J7"/>
    <mergeCell ref="B8:J8"/>
  </mergeCells>
  <pageMargins left="0.5" right="0.5" top="0.5" bottom="0.5" header="0.3" footer="0.3"/>
  <pageSetup paperSize="9" scale="68" orientation="portrait" r:id="rId1"/>
  <rowBreaks count="4" manualBreakCount="4">
    <brk id="30" max="10" man="1"/>
    <brk id="75" max="10" man="1"/>
    <brk id="129" max="10" man="1"/>
    <brk id="176" max="10"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C1:N63"/>
  <sheetViews>
    <sheetView view="pageBreakPreview" topLeftCell="A18" zoomScale="102" zoomScaleNormal="145" workbookViewId="0">
      <selection activeCell="F62" sqref="F62"/>
    </sheetView>
  </sheetViews>
  <sheetFormatPr defaultColWidth="9" defaultRowHeight="15"/>
  <cols>
    <col min="3" max="3" width="11.7109375" customWidth="1"/>
    <col min="4" max="4" width="16.5703125" customWidth="1"/>
    <col min="5" max="5" width="14.7109375" customWidth="1"/>
    <col min="6" max="7" width="16.140625" customWidth="1"/>
    <col min="8" max="8" width="14.85546875" customWidth="1"/>
    <col min="9" max="9" width="16.42578125" customWidth="1"/>
    <col min="11" max="11" width="12.42578125" customWidth="1"/>
    <col min="12" max="12" width="16.85546875" customWidth="1"/>
    <col min="13" max="13" width="12.42578125" customWidth="1"/>
    <col min="14" max="14" width="15.140625" customWidth="1"/>
  </cols>
  <sheetData>
    <row r="1" spans="3:10" ht="26.25">
      <c r="C1" s="1" t="s">
        <v>1139</v>
      </c>
      <c r="D1" s="528" t="s">
        <v>1140</v>
      </c>
      <c r="E1" s="528"/>
      <c r="F1" s="528"/>
      <c r="G1" s="203" t="s">
        <v>164</v>
      </c>
      <c r="H1" s="204" t="str">
        <f>+DISPLACEMENT!C1</f>
        <v>BAHRU SARBET MODEL 1-3 q=1</v>
      </c>
      <c r="I1" s="216"/>
      <c r="J1" s="217"/>
    </row>
    <row r="2" spans="3:10" ht="18.75">
      <c r="G2" s="203" t="s">
        <v>165</v>
      </c>
      <c r="H2" s="529" t="str">
        <f>+DISPLACEMENT!C2</f>
        <v>ATO BAHRU</v>
      </c>
      <c r="I2" s="530"/>
      <c r="J2" s="531"/>
    </row>
    <row r="3" spans="3:10" ht="18.75">
      <c r="G3" s="203" t="s">
        <v>167</v>
      </c>
      <c r="H3" s="529" t="str">
        <f>+DISPLACEMENT!C4</f>
        <v>Sofonias Bezabeh</v>
      </c>
      <c r="I3" s="530"/>
      <c r="J3" s="531"/>
    </row>
    <row r="4" spans="3:10" ht="26.25">
      <c r="C4" s="1"/>
      <c r="D4" s="205"/>
      <c r="E4" s="188"/>
      <c r="F4" s="27"/>
      <c r="G4" s="27"/>
      <c r="H4" s="27"/>
      <c r="I4" s="27"/>
      <c r="J4" s="27"/>
    </row>
    <row r="5" spans="3:10" ht="58.5" customHeight="1">
      <c r="C5" s="27"/>
      <c r="D5" s="478" t="s">
        <v>1141</v>
      </c>
      <c r="E5" s="478"/>
      <c r="F5" s="478"/>
      <c r="G5" s="478"/>
      <c r="H5" s="478"/>
      <c r="I5" s="478"/>
      <c r="J5" s="478"/>
    </row>
    <row r="6" spans="3:10" ht="18.75">
      <c r="C6" s="27"/>
      <c r="D6" s="478" t="s">
        <v>1142</v>
      </c>
      <c r="E6" s="478"/>
      <c r="F6" s="478"/>
      <c r="G6" s="478"/>
      <c r="H6" s="478"/>
      <c r="I6" s="478"/>
      <c r="J6" s="478"/>
    </row>
    <row r="7" spans="3:10" ht="18.75">
      <c r="C7" s="206">
        <v>1</v>
      </c>
      <c r="D7" s="207" t="s">
        <v>1143</v>
      </c>
      <c r="E7" s="27"/>
      <c r="F7" s="27"/>
      <c r="G7" s="27"/>
      <c r="H7" s="27"/>
      <c r="I7" s="27"/>
    </row>
    <row r="8" spans="3:10" ht="18.75">
      <c r="C8" s="27"/>
      <c r="D8" s="478" t="s">
        <v>1144</v>
      </c>
      <c r="E8" s="478"/>
      <c r="F8" s="478"/>
      <c r="G8" s="478"/>
      <c r="H8" s="478"/>
      <c r="I8" s="478"/>
    </row>
    <row r="9" spans="3:10" ht="18.75">
      <c r="C9" s="206">
        <v>2</v>
      </c>
      <c r="D9" s="208" t="s">
        <v>1145</v>
      </c>
      <c r="E9" s="27"/>
      <c r="F9" s="27"/>
      <c r="G9" s="27"/>
      <c r="H9" s="27"/>
      <c r="I9" s="27"/>
    </row>
    <row r="10" spans="3:10" ht="18.75">
      <c r="C10" s="27"/>
      <c r="D10" s="478" t="s">
        <v>1146</v>
      </c>
      <c r="E10" s="478"/>
      <c r="F10" s="478"/>
      <c r="G10" s="478"/>
      <c r="H10" s="478"/>
      <c r="I10" s="478"/>
    </row>
    <row r="11" spans="3:10" ht="18.75">
      <c r="C11" s="206">
        <v>3</v>
      </c>
      <c r="D11" s="188" t="s">
        <v>1147</v>
      </c>
      <c r="E11" s="27"/>
      <c r="F11" s="27"/>
      <c r="G11" s="27"/>
      <c r="H11" s="27"/>
      <c r="I11" s="27"/>
    </row>
    <row r="12" spans="3:10" ht="18.75">
      <c r="C12" s="27"/>
      <c r="D12" s="478" t="s">
        <v>1148</v>
      </c>
      <c r="E12" s="478"/>
      <c r="F12" s="478"/>
      <c r="G12" s="478"/>
      <c r="H12" s="478"/>
      <c r="I12" s="478"/>
    </row>
    <row r="13" spans="3:10" ht="18.75">
      <c r="C13" s="27"/>
      <c r="D13" s="27"/>
      <c r="E13" s="27"/>
      <c r="F13" s="27"/>
      <c r="G13" s="27"/>
      <c r="H13" s="27"/>
      <c r="I13" s="27"/>
    </row>
    <row r="14" spans="3:10" ht="18.75">
      <c r="C14" s="27"/>
      <c r="D14" s="532" t="s">
        <v>1149</v>
      </c>
      <c r="E14" s="533"/>
      <c r="F14" s="533"/>
      <c r="G14" s="533"/>
      <c r="H14" s="534"/>
      <c r="I14" s="27"/>
    </row>
    <row r="15" spans="3:10" ht="18.75">
      <c r="C15" s="27"/>
      <c r="D15" s="209" t="s">
        <v>1150</v>
      </c>
      <c r="E15" s="535" t="s">
        <v>1151</v>
      </c>
      <c r="F15" s="536"/>
      <c r="G15" s="536" t="s">
        <v>1152</v>
      </c>
      <c r="H15" s="537"/>
      <c r="I15" s="27"/>
    </row>
    <row r="16" spans="3:10" ht="18.75">
      <c r="C16" s="27"/>
      <c r="D16" s="210" t="s">
        <v>1153</v>
      </c>
      <c r="E16" s="538" t="s">
        <v>1154</v>
      </c>
      <c r="F16" s="539"/>
      <c r="G16" s="539" t="s">
        <v>1155</v>
      </c>
      <c r="H16" s="540"/>
      <c r="I16" s="27"/>
    </row>
    <row r="17" spans="3:14" ht="18.75">
      <c r="C17" s="27"/>
      <c r="D17" s="27"/>
      <c r="E17" s="27"/>
      <c r="F17" s="27"/>
      <c r="G17" s="27"/>
      <c r="H17" s="27"/>
      <c r="I17" s="27"/>
    </row>
    <row r="18" spans="3:14" ht="18.75">
      <c r="C18" s="206">
        <v>4</v>
      </c>
      <c r="D18" s="208" t="s">
        <v>1156</v>
      </c>
      <c r="E18" s="27"/>
      <c r="F18" s="27"/>
      <c r="G18" s="27"/>
      <c r="H18" s="27"/>
      <c r="I18" s="27"/>
    </row>
    <row r="19" spans="3:14" ht="18.75">
      <c r="C19" s="27"/>
      <c r="D19" s="478" t="s">
        <v>1157</v>
      </c>
      <c r="E19" s="478"/>
      <c r="F19" s="478"/>
      <c r="G19" s="478"/>
      <c r="H19" s="478"/>
      <c r="I19" s="478"/>
    </row>
    <row r="20" spans="3:14" ht="18.75">
      <c r="C20" s="206">
        <v>5</v>
      </c>
      <c r="D20" s="541" t="s">
        <v>1158</v>
      </c>
      <c r="E20" s="541"/>
      <c r="F20" s="541"/>
      <c r="G20" s="27"/>
      <c r="H20" s="27"/>
      <c r="I20" s="27"/>
    </row>
    <row r="21" spans="3:14" ht="18.75">
      <c r="C21" s="206"/>
      <c r="D21" s="478" t="s">
        <v>1159</v>
      </c>
      <c r="E21" s="478"/>
      <c r="F21" s="478"/>
      <c r="G21" s="478"/>
      <c r="H21" s="478"/>
      <c r="I21" s="478"/>
    </row>
    <row r="22" spans="3:14" ht="15.75">
      <c r="D22" s="211"/>
      <c r="E22" s="212"/>
      <c r="F22" s="212"/>
      <c r="G22" s="212"/>
    </row>
    <row r="23" spans="3:14" ht="28.5" customHeight="1">
      <c r="D23" s="542" t="s">
        <v>1160</v>
      </c>
      <c r="E23" s="543"/>
      <c r="F23" s="543"/>
      <c r="G23" s="543"/>
      <c r="H23" s="544"/>
      <c r="K23" t="s">
        <v>1161</v>
      </c>
    </row>
    <row r="24" spans="3:14">
      <c r="K24" t="s">
        <v>12</v>
      </c>
      <c r="L24" t="s">
        <v>13</v>
      </c>
      <c r="M24" s="15"/>
      <c r="N24" s="15"/>
    </row>
    <row r="25" spans="3:14" ht="15.75">
      <c r="D25" s="3"/>
      <c r="E25" s="3"/>
      <c r="F25" s="3"/>
      <c r="G25" s="3"/>
      <c r="H25" s="545" t="s">
        <v>1162</v>
      </c>
      <c r="I25" s="546"/>
    </row>
    <row r="26" spans="3:14" ht="15.75">
      <c r="D26" s="11"/>
      <c r="E26" s="545" t="s">
        <v>1132</v>
      </c>
      <c r="F26" s="547"/>
      <c r="G26" s="546"/>
      <c r="H26" s="548" t="s">
        <v>12</v>
      </c>
      <c r="I26" s="548"/>
    </row>
    <row r="27" spans="3:14" ht="15.75">
      <c r="D27" s="4" t="s">
        <v>0</v>
      </c>
      <c r="E27" s="4" t="s">
        <v>1163</v>
      </c>
      <c r="F27" s="4" t="s">
        <v>1164</v>
      </c>
      <c r="G27" s="4" t="s">
        <v>1165</v>
      </c>
      <c r="H27" s="4" t="s">
        <v>1164</v>
      </c>
      <c r="I27" s="4" t="s">
        <v>1165</v>
      </c>
    </row>
    <row r="28" spans="3:14" ht="15.75">
      <c r="D28" s="8" t="str">
        <f>+'STORY DATA'!B5</f>
        <v>ROOF FL</v>
      </c>
      <c r="E28" s="4">
        <f t="array" ref="E28">ABS(+INDEX('STOREY SHEARS'!$B$9:$J$5385,MATCH(D28&amp;$K$24,'STOREY SHEARS'!$B$9:$B5392&amp;'STOREY SHEARS'!$C$9:$C5392,0),5))</f>
        <v>200000</v>
      </c>
      <c r="F28" s="4">
        <f ca="1">ABS(+SUMIF('Column Forces'!$A$2:$K9869,CONCATENATE(D28,$K$24,0),'Column Forces'!$G$2:$G9869))</f>
        <v>70870.41</v>
      </c>
      <c r="G28" s="4">
        <f ca="1">ABS(SUMIF('Shear Wall Forces'!$A$2:K2327,CONCATENATE(D28,$K$24,"Bottom"),'Shear Wall Forces'!$H$2:H2327))</f>
        <v>29129.58</v>
      </c>
      <c r="H28" s="213">
        <f ca="1">+F28/E28</f>
        <v>0.35435205000000003</v>
      </c>
      <c r="I28" s="213">
        <f ca="1">+G28/E28</f>
        <v>0.1456479</v>
      </c>
    </row>
    <row r="29" spans="3:14" ht="15.75">
      <c r="D29" s="8" t="str">
        <f>+'STORY DATA'!B6</f>
        <v>9TH FL</v>
      </c>
      <c r="E29" s="4">
        <f t="array" ref="E29">ABS(+INDEX('STOREY SHEARS'!$B$9:$J$5385,MATCH(D29&amp;$K$24,'STOREY SHEARS'!$B$9:$B5393&amp;'STOREY SHEARS'!$C$9:$C5393,0),5))</f>
        <v>400000</v>
      </c>
      <c r="F29" s="4">
        <f ca="1">ABS(+SUMIF('Column Forces'!$A$2:$K9870,CONCATENATE(D29,$K$24,0),'Column Forces'!$G$2:$G9870))</f>
        <v>194432.93000000002</v>
      </c>
      <c r="G29" s="4">
        <f ca="1">ABS(SUMIF('Shear Wall Forces'!$A$2:K2328,CONCATENATE(D29,$K$24,"Bottom"),'Shear Wall Forces'!$H$2:H2328))</f>
        <v>443261.75</v>
      </c>
      <c r="H29" s="213">
        <f ca="1">+F29/E29</f>
        <v>0.48608232500000004</v>
      </c>
      <c r="I29" s="213">
        <f ca="1">+G29/E29</f>
        <v>1.108154375</v>
      </c>
    </row>
    <row r="30" spans="3:14" ht="15.75">
      <c r="D30" s="8" t="str">
        <f>+'STORY DATA'!B7</f>
        <v>8TH FL</v>
      </c>
      <c r="E30" s="4">
        <f t="array" ref="E30">ABS(+INDEX('STOREY SHEARS'!$B$9:$J$5385,MATCH(D30&amp;$K$24,'STOREY SHEARS'!$B$9:$B5394&amp;'STOREY SHEARS'!$C$9:$C5394,0),5))</f>
        <v>500000</v>
      </c>
      <c r="F30" s="4">
        <f ca="1">ABS(+SUMIF('Column Forces'!$A$2:$K9871,CONCATENATE(D30,$K$24,0),'Column Forces'!$G$2:$G9871))</f>
        <v>213849.08000000002</v>
      </c>
      <c r="G30" s="4">
        <f ca="1">ABS(SUMIF('Shear Wall Forces'!$A$2:K2329,CONCATENATE(D30,$K$24,"Bottom"),'Shear Wall Forces'!$H$2:H2329))</f>
        <v>486925.4</v>
      </c>
      <c r="H30" s="213">
        <f ca="1">+F30/E30</f>
        <v>0.42769816000000005</v>
      </c>
      <c r="I30" s="213">
        <f ca="1">+G30/E30</f>
        <v>0.97385080000000002</v>
      </c>
    </row>
    <row r="31" spans="3:14" ht="15.75">
      <c r="D31" s="8" t="str">
        <f>+'STORY DATA'!B8</f>
        <v>7TH FL</v>
      </c>
      <c r="E31" s="4">
        <f t="array" ref="E31">ABS(+INDEX('STOREY SHEARS'!$B$9:$J$5385,MATCH(D31&amp;$K$24,'STOREY SHEARS'!$B$9:$B5395&amp;'STOREY SHEARS'!$C$9:$C5395,0),5))</f>
        <v>600000</v>
      </c>
      <c r="F31" s="4">
        <f ca="1">ABS(+SUMIF('Column Forces'!$A$2:$K9872,CONCATENATE(D31,$K$24,0),'Column Forces'!$G$2:$G9872))</f>
        <v>234563.82999999996</v>
      </c>
      <c r="G31" s="4">
        <f ca="1">ABS(SUMIF('Shear Wall Forces'!$A$2:K2330,CONCATENATE(D31,$K$24,"Bottom"),'Shear Wall Forces'!$H$2:H2330))</f>
        <v>599873.81999999995</v>
      </c>
      <c r="H31" s="213">
        <f t="shared" ref="H31:H37" ca="1" si="0">+F31/E31</f>
        <v>0.3909397166666666</v>
      </c>
      <c r="I31" s="218">
        <f t="shared" ref="I31:I37" ca="1" si="1">+G31/E31</f>
        <v>0.99978969999999989</v>
      </c>
    </row>
    <row r="32" spans="3:14" ht="15.75">
      <c r="D32" s="8" t="str">
        <f>+'STORY DATA'!B9</f>
        <v>6TH FL</v>
      </c>
      <c r="E32" s="4">
        <f t="array" ref="E32">ABS(+INDEX('STOREY SHEARS'!$B$9:$J$5385,MATCH(D32&amp;$K$24,'STOREY SHEARS'!$B$9:$B5396&amp;'STOREY SHEARS'!$C$9:$C5396,0),5))</f>
        <v>700000</v>
      </c>
      <c r="F32" s="4">
        <f ca="1">ABS(+SUMIF('Column Forces'!$A$2:$K9873,CONCATENATE(D32,$K$24,0),'Column Forces'!$G$2:$G9873))</f>
        <v>502368.63999999996</v>
      </c>
      <c r="G32" s="4">
        <f ca="1">ABS(SUMIF('Shear Wall Forces'!$A$2:K2331,CONCATENATE(D32,$K$24,"Bottom"),'Shear Wall Forces'!$H$2:H2331))</f>
        <v>525167.03</v>
      </c>
      <c r="H32" s="213">
        <f t="shared" ca="1" si="0"/>
        <v>0.71766948571428568</v>
      </c>
      <c r="I32" s="218">
        <f t="shared" ca="1" si="1"/>
        <v>0.75023861428571437</v>
      </c>
    </row>
    <row r="33" spans="4:12" ht="15.75">
      <c r="D33" s="8" t="str">
        <f>+'STORY DATA'!B10</f>
        <v>5TH FL</v>
      </c>
      <c r="E33" s="4">
        <f t="array" ref="E33">ABS(+INDEX('STOREY SHEARS'!$B$9:$J$5385,MATCH(D33&amp;$K$24,'STOREY SHEARS'!$B$9:$B5397&amp;'STOREY SHEARS'!$C$9:$C5397,0),5))</f>
        <v>800000</v>
      </c>
      <c r="F33" s="4">
        <f ca="1">ABS(+SUMIF('Column Forces'!$A$2:$K9874,CONCATENATE(D33,$K$24,0),'Column Forces'!$G$2:$G9874))</f>
        <v>720760.63000000012</v>
      </c>
      <c r="G33" s="4">
        <f ca="1">ABS(SUMIF('Shear Wall Forces'!$A$2:K2332,CONCATENATE(D33,$K$24,"Bottom"),'Shear Wall Forces'!$H$2:H2332))</f>
        <v>435408.37</v>
      </c>
      <c r="H33" s="213">
        <f t="shared" ca="1" si="0"/>
        <v>0.90095078750000013</v>
      </c>
      <c r="I33" s="218">
        <f t="shared" ca="1" si="1"/>
        <v>0.54426046250000004</v>
      </c>
    </row>
    <row r="34" spans="4:12" ht="15.75">
      <c r="D34" s="8" t="str">
        <f>+'STORY DATA'!B11</f>
        <v>4TH FL</v>
      </c>
      <c r="E34" s="4">
        <f t="array" ref="E34">ABS(+INDEX('STOREY SHEARS'!$B$9:$J$5385,MATCH(D34&amp;$K$24,'STOREY SHEARS'!$B$9:$B5398&amp;'STOREY SHEARS'!$C$9:$C5398,0),5))</f>
        <v>900000</v>
      </c>
      <c r="F34" s="4">
        <f ca="1">ABS(+SUMIF('Column Forces'!$A$2:$K9875,CONCATENATE(D34,$K$24,0),'Column Forces'!$G$2:$G9875))</f>
        <v>646904.7899999998</v>
      </c>
      <c r="G34" s="4">
        <f ca="1">ABS(SUMIF('Shear Wall Forces'!$A$2:K2333,CONCATENATE(D34,$K$24,"Bottom"),'Shear Wall Forces'!$H$2:H2333))</f>
        <v>345755.75</v>
      </c>
      <c r="H34" s="213">
        <f t="shared" ca="1" si="0"/>
        <v>0.71878309999999979</v>
      </c>
      <c r="I34" s="218">
        <f t="shared" ca="1" si="1"/>
        <v>0.38417305555555553</v>
      </c>
    </row>
    <row r="35" spans="4:12" ht="15.75">
      <c r="D35" s="8" t="str">
        <f>+'STORY DATA'!B12</f>
        <v>3RD FL</v>
      </c>
      <c r="E35" s="4">
        <f t="array" ref="E35">ABS(+INDEX('STOREY SHEARS'!$B$9:$J$5385,MATCH(D35&amp;$K$24,'STOREY SHEARS'!$B$9:$B5399&amp;'STOREY SHEARS'!$C$9:$C5399,0),5))</f>
        <v>1000000</v>
      </c>
      <c r="F35" s="4">
        <f ca="1">ABS(+SUMIF('Column Forces'!$A$2:$K9876,CONCATENATE(D35,$K$24,0),'Column Forces'!$G$2:$G9876))</f>
        <v>673431.95000000007</v>
      </c>
      <c r="G35" s="4">
        <f ca="1">ABS(SUMIF('Shear Wall Forces'!$A$2:K2334,CONCATENATE(D35,$K$24,"Bottom"),'Shear Wall Forces'!$H$2:H2334))</f>
        <v>387178.59</v>
      </c>
      <c r="H35" s="213">
        <f t="shared" ca="1" si="0"/>
        <v>0.67343195000000011</v>
      </c>
      <c r="I35" s="218">
        <f t="shared" ca="1" si="1"/>
        <v>0.38717859000000004</v>
      </c>
    </row>
    <row r="36" spans="4:12" ht="15.75">
      <c r="D36" s="8" t="str">
        <f>+'STORY DATA'!B13</f>
        <v>2ND FL</v>
      </c>
      <c r="E36" s="4">
        <f t="array" ref="E36">ABS(+INDEX('STOREY SHEARS'!$B$9:$J$5385,MATCH(D36&amp;$K$24,'STOREY SHEARS'!$B$9:$B5400&amp;'STOREY SHEARS'!$C$9:$C5400,0),5))</f>
        <v>1100000</v>
      </c>
      <c r="F36" s="4">
        <f ca="1">ABS(+SUMIF('Column Forces'!$A$2:$K9877,CONCATENATE(D36,$K$24,0),'Column Forces'!$G$2:$G9877))</f>
        <v>702729.19</v>
      </c>
      <c r="G36" s="4">
        <f ca="1">ABS(SUMIF('Shear Wall Forces'!$A$2:K2335,CONCATENATE(D36,$K$24,"Bottom"),'Shear Wall Forces'!$H$2:H2335))</f>
        <v>503781.75</v>
      </c>
      <c r="H36" s="213">
        <f t="shared" ca="1" si="0"/>
        <v>0.63884471818181809</v>
      </c>
      <c r="I36" s="218">
        <f t="shared" ca="1" si="1"/>
        <v>0.45798340909090907</v>
      </c>
    </row>
    <row r="37" spans="4:12" ht="15.75">
      <c r="D37" s="8" t="str">
        <f>+'STORY DATA'!B14</f>
        <v>1ST FL</v>
      </c>
      <c r="E37" s="4">
        <f t="array" ref="E37">ABS(+INDEX('STOREY SHEARS'!$B$9:$J$5385,MATCH(D37&amp;$K$24,'STOREY SHEARS'!$B$9:$B5401&amp;'STOREY SHEARS'!$C$9:$C5401,0),5))</f>
        <v>1200000</v>
      </c>
      <c r="F37" s="4">
        <f ca="1">ABS(+SUMIF('Column Forces'!$A$2:$K9878,CONCATENATE(D37,$K$24,0),'Column Forces'!$G$2:$G9878))</f>
        <v>1015797.6899999998</v>
      </c>
      <c r="G37" s="4">
        <f ca="1">ABS(SUMIF('Shear Wall Forces'!$A$2:K2336,CONCATENATE(D37,$K$24,"Bottom"),'Shear Wall Forces'!$H$2:H2336))</f>
        <v>451563.63</v>
      </c>
      <c r="H37" s="213">
        <f t="shared" ca="1" si="0"/>
        <v>0.84649807499999985</v>
      </c>
      <c r="I37" s="218">
        <f t="shared" ca="1" si="1"/>
        <v>0.37630302500000001</v>
      </c>
    </row>
    <row r="38" spans="4:12" ht="15.75">
      <c r="D38" s="8" t="str">
        <f>+'STORY DATA'!B15</f>
        <v>GROUND FL</v>
      </c>
      <c r="E38" s="4">
        <f t="array" ref="E38">ABS(+INDEX('STOREY SHEARS'!$B$9:$J$5385,MATCH(D38&amp;$K$24,'STOREY SHEARS'!$B$9:$B5424&amp;'STOREY SHEARS'!$C$9:$C5424,0),5))</f>
        <v>1300000</v>
      </c>
      <c r="F38" s="4">
        <f ca="1">ABS(+SUMIF('Column Forces'!$A$2:$K9884,CONCATENATE(D38,$K$24,0),'Column Forces'!$G$2:$G9884))</f>
        <v>696549.52</v>
      </c>
      <c r="G38" s="4">
        <f ca="1">ABS(SUMIF('Shear Wall Forces'!$A$2:K2342,CONCATENATE(D38,$K$24,"Bottom"),'Shear Wall Forces'!$H$2:H2342))</f>
        <v>526092.1</v>
      </c>
      <c r="H38" s="213">
        <f ca="1">+F38/E38</f>
        <v>0.53580732307692314</v>
      </c>
      <c r="I38" s="213">
        <f ca="1">+G38/E38</f>
        <v>0.40468623076923077</v>
      </c>
    </row>
    <row r="39" spans="4:12" ht="15.75">
      <c r="D39" s="3"/>
      <c r="E39" s="3"/>
      <c r="F39" s="3"/>
      <c r="G39" s="3"/>
      <c r="H39" s="3"/>
      <c r="I39" s="3"/>
    </row>
    <row r="40" spans="4:12" ht="15.75">
      <c r="D40" s="467" t="s">
        <v>1166</v>
      </c>
      <c r="E40" s="467"/>
      <c r="F40" s="214">
        <f ca="1">+F38/E38</f>
        <v>0.53580732307692314</v>
      </c>
      <c r="G40" s="215">
        <f ca="1">+G38/E38</f>
        <v>0.40468623076923077</v>
      </c>
      <c r="H40" s="3"/>
      <c r="I40" s="3"/>
    </row>
    <row r="41" spans="4:12" ht="15.75">
      <c r="D41" s="10"/>
      <c r="E41" s="10"/>
      <c r="F41" s="214"/>
      <c r="G41" s="215"/>
      <c r="H41" s="3"/>
      <c r="I41" s="3"/>
    </row>
    <row r="42" spans="4:12" ht="30.75" customHeight="1">
      <c r="D42" s="550" t="s">
        <v>1167</v>
      </c>
      <c r="E42" s="550"/>
      <c r="F42" s="550"/>
      <c r="G42" s="550"/>
      <c r="H42" s="550"/>
      <c r="I42" s="550"/>
      <c r="L42" s="18"/>
    </row>
    <row r="43" spans="4:12" ht="17.25" customHeight="1">
      <c r="D43" s="14"/>
      <c r="E43" s="14"/>
      <c r="F43" s="14"/>
      <c r="G43" s="14"/>
      <c r="H43" s="14"/>
      <c r="I43" s="14"/>
      <c r="L43" s="18"/>
    </row>
    <row r="44" spans="4:12" ht="15.75">
      <c r="D44" s="3"/>
      <c r="E44" s="3"/>
      <c r="F44" s="3"/>
      <c r="G44" s="3"/>
      <c r="H44" s="545" t="s">
        <v>1162</v>
      </c>
      <c r="I44" s="546"/>
    </row>
    <row r="45" spans="4:12" ht="15.75">
      <c r="D45" s="11"/>
      <c r="E45" s="545" t="s">
        <v>1136</v>
      </c>
      <c r="F45" s="547"/>
      <c r="G45" s="546"/>
      <c r="H45" s="548" t="s">
        <v>13</v>
      </c>
      <c r="I45" s="548"/>
    </row>
    <row r="46" spans="4:12" ht="15.75">
      <c r="D46" s="4" t="s">
        <v>0</v>
      </c>
      <c r="E46" s="4" t="s">
        <v>1163</v>
      </c>
      <c r="F46" s="4" t="s">
        <v>1164</v>
      </c>
      <c r="G46" s="4" t="s">
        <v>1165</v>
      </c>
      <c r="H46" s="4" t="s">
        <v>1164</v>
      </c>
      <c r="I46" s="4" t="s">
        <v>1165</v>
      </c>
    </row>
    <row r="47" spans="4:12" ht="15.75">
      <c r="D47" s="8" t="str">
        <f t="shared" ref="D47:D56" si="2">+D28</f>
        <v>ROOF FL</v>
      </c>
      <c r="E47" s="4">
        <f t="array" ref="E47">ABS(+INDEX('STOREY SHEARS'!$B$9:$J$5385,MATCH(D28&amp;$L$24,'STOREY SHEARS'!$B$9:$B5386&amp;'STOREY SHEARS'!$C$9:$C5386,0),6))</f>
        <v>200000</v>
      </c>
      <c r="F47" s="4">
        <f ca="1">ABS(+SUMIF('Column Forces'!$A$2:$K9865,CONCATENATE(D28,$L$24,0),'Column Forces'!$H$2:$H9865))</f>
        <v>138403.99000000002</v>
      </c>
      <c r="G47" s="4">
        <f ca="1">ABS(SUMIF('Shear Wall Forces'!$A$2:K1326,CONCATENATE(D47,$L$24,"Top"),'Shear Wall Forces'!$G$2:G1326))</f>
        <v>38403.99</v>
      </c>
      <c r="H47" s="213">
        <f t="shared" ref="H47" ca="1" si="3">+F47/E47</f>
        <v>0.69201995000000005</v>
      </c>
      <c r="I47" s="213">
        <f t="shared" ref="I47" ca="1" si="4">+G47/E47</f>
        <v>0.19201994999999999</v>
      </c>
    </row>
    <row r="48" spans="4:12" ht="15.75">
      <c r="D48" s="8" t="str">
        <f t="shared" si="2"/>
        <v>9TH FL</v>
      </c>
      <c r="E48" s="4">
        <f t="array" ref="E48">ABS(+INDEX('STOREY SHEARS'!$B$9:$J$5385,MATCH(D29&amp;$L$24,'STOREY SHEARS'!$B$9:$B5387&amp;'STOREY SHEARS'!$C$9:$C5387,0),6))</f>
        <v>400000</v>
      </c>
      <c r="F48" s="4">
        <f ca="1">ABS(+SUMIF('Column Forces'!$A$2:$K9866,CONCATENATE(D29,$L$24,0),'Column Forces'!$H$2:$H9866))</f>
        <v>317966.10000000003</v>
      </c>
      <c r="G48" s="4">
        <f ca="1">ABS(SUMIF('Shear Wall Forces'!$A$2:K1327,CONCATENATE(D48,$L$24,"Top"),'Shear Wall Forces'!$G$2:G1327))</f>
        <v>594127.11</v>
      </c>
      <c r="H48" s="213">
        <f t="shared" ref="H48:H56" ca="1" si="5">+F48/E48</f>
        <v>0.79491525000000007</v>
      </c>
      <c r="I48" s="213">
        <f t="shared" ref="I48:I56" ca="1" si="6">+G48/E48</f>
        <v>1.485317775</v>
      </c>
    </row>
    <row r="49" spans="4:9" ht="15.75">
      <c r="D49" s="8" t="str">
        <f t="shared" si="2"/>
        <v>8TH FL</v>
      </c>
      <c r="E49" s="4">
        <f t="array" ref="E49">ABS(+INDEX('STOREY SHEARS'!$B$9:$J$5385,MATCH(D30&amp;$L$24,'STOREY SHEARS'!$B$9:$B5388&amp;'STOREY SHEARS'!$C$9:$C5388,0),6))</f>
        <v>500000</v>
      </c>
      <c r="F49" s="4">
        <f ca="1">ABS(+SUMIF('Column Forces'!$A$2:$K9867,CONCATENATE(D30,$L$24,0),'Column Forces'!$H$2:$H9867))</f>
        <v>324284.85999999993</v>
      </c>
      <c r="G49" s="4">
        <f ca="1">ABS(SUMIF('Shear Wall Forces'!$A$2:K1328,CONCATENATE(D49,$L$24,"Top"),'Shear Wall Forces'!$G$2:G1328))</f>
        <v>691239.58</v>
      </c>
      <c r="H49" s="213">
        <f t="shared" ca="1" si="5"/>
        <v>0.64856971999999991</v>
      </c>
      <c r="I49" s="213">
        <f t="shared" ca="1" si="6"/>
        <v>1.3824791599999999</v>
      </c>
    </row>
    <row r="50" spans="4:9" ht="15.75">
      <c r="D50" s="8" t="str">
        <f t="shared" si="2"/>
        <v>7TH FL</v>
      </c>
      <c r="E50" s="4">
        <f t="array" ref="E50">ABS(+INDEX('STOREY SHEARS'!$B$9:$J$5385,MATCH(D31&amp;$L$24,'STOREY SHEARS'!$B$9:$B5389&amp;'STOREY SHEARS'!$C$9:$C5389,0),6))</f>
        <v>600000</v>
      </c>
      <c r="F50" s="4">
        <f ca="1">ABS(+SUMIF('Column Forces'!$A$2:$K9868,CONCATENATE(D31,$L$24,0),'Column Forces'!$H$2:$H9868))</f>
        <v>273055.37</v>
      </c>
      <c r="G50" s="4">
        <f ca="1">ABS(SUMIF('Shear Wall Forces'!$A$2:K1329,CONCATENATE(D50,$L$24,"Top"),'Shear Wall Forces'!$G$2:G1329))</f>
        <v>846488.33</v>
      </c>
      <c r="H50" s="213">
        <f t="shared" ca="1" si="5"/>
        <v>0.45509228333333335</v>
      </c>
      <c r="I50" s="213">
        <f t="shared" ca="1" si="6"/>
        <v>1.4108138833333332</v>
      </c>
    </row>
    <row r="51" spans="4:9" ht="15.75">
      <c r="D51" s="8" t="str">
        <f t="shared" si="2"/>
        <v>6TH FL</v>
      </c>
      <c r="E51" s="4">
        <f t="array" ref="E51">ABS(+INDEX('STOREY SHEARS'!$B$9:$J$5385,MATCH(D32&amp;$L$24,'STOREY SHEARS'!$B$9:$B5390&amp;'STOREY SHEARS'!$C$9:$C5390,0),6))</f>
        <v>700000</v>
      </c>
      <c r="F51" s="4">
        <f ca="1">ABS(+SUMIF('Column Forces'!$A$2:$K9869,CONCATENATE(D32,$L$24,0),'Column Forces'!$H$2:$H9869))</f>
        <v>442095.67</v>
      </c>
      <c r="G51" s="4">
        <f ca="1">ABS(SUMIF('Shear Wall Forces'!$A$2:K1330,CONCATENATE(D51,$L$24,"Top"),'Shear Wall Forces'!$G$2:G1330))</f>
        <v>781111.5</v>
      </c>
      <c r="H51" s="213">
        <f t="shared" ca="1" si="5"/>
        <v>0.63156524285714288</v>
      </c>
      <c r="I51" s="213">
        <f t="shared" ca="1" si="6"/>
        <v>1.1158735714285715</v>
      </c>
    </row>
    <row r="52" spans="4:9" ht="15.75">
      <c r="D52" s="8" t="str">
        <f t="shared" si="2"/>
        <v>5TH FL</v>
      </c>
      <c r="E52" s="4">
        <f t="array" ref="E52">ABS(+INDEX('STOREY SHEARS'!$B$9:$J$5385,MATCH(D33&amp;$L$24,'STOREY SHEARS'!$B$9:$B5391&amp;'STOREY SHEARS'!$C$9:$C5391,0),6))</f>
        <v>800000</v>
      </c>
      <c r="F52" s="4">
        <f ca="1">ABS(+SUMIF('Column Forces'!$A$2:$K9870,CONCATENATE(D33,$L$24,0),'Column Forces'!$H$2:$H9870))</f>
        <v>386922.61000000004</v>
      </c>
      <c r="G52" s="4">
        <f ca="1">ABS(SUMIF('Shear Wall Forces'!$A$2:K1331,CONCATENATE(D52,$L$24,"Top"),'Shear Wall Forces'!$G$2:G1331))</f>
        <v>936888.45</v>
      </c>
      <c r="H52" s="213">
        <f t="shared" ca="1" si="5"/>
        <v>0.48365326250000007</v>
      </c>
      <c r="I52" s="213">
        <f t="shared" ca="1" si="6"/>
        <v>1.1711105625</v>
      </c>
    </row>
    <row r="53" spans="4:9" ht="15.75">
      <c r="D53" s="8" t="str">
        <f t="shared" si="2"/>
        <v>4TH FL</v>
      </c>
      <c r="E53" s="4">
        <f t="array" ref="E53">ABS(+INDEX('STOREY SHEARS'!$B$9:$J$5385,MATCH(D34&amp;$L$24,'STOREY SHEARS'!$B$9:$B5392&amp;'STOREY SHEARS'!$C$9:$C5392,0),6))</f>
        <v>900000</v>
      </c>
      <c r="F53" s="4">
        <f ca="1">ABS(+SUMIF('Column Forces'!$A$2:$K9871,CONCATENATE(D34,$L$24,0),'Column Forces'!$H$2:$H9871))</f>
        <v>432509.91000000003</v>
      </c>
      <c r="G53" s="4">
        <f ca="1">ABS(SUMIF('Shear Wall Forces'!$A$2:K1332,CONCATENATE(D53,$L$24,"Top"),'Shear Wall Forces'!$G$2:G1332))</f>
        <v>784907.62</v>
      </c>
      <c r="H53" s="213">
        <f t="shared" ca="1" si="5"/>
        <v>0.48056656666666669</v>
      </c>
      <c r="I53" s="213">
        <f t="shared" ca="1" si="6"/>
        <v>0.87211957777777782</v>
      </c>
    </row>
    <row r="54" spans="4:9" ht="15.75">
      <c r="D54" s="8" t="str">
        <f t="shared" si="2"/>
        <v>3RD FL</v>
      </c>
      <c r="E54" s="4">
        <f t="array" ref="E54">ABS(+INDEX('STOREY SHEARS'!$B$9:$J$5385,MATCH(D35&amp;$L$24,'STOREY SHEARS'!$B$9:$B5393&amp;'STOREY SHEARS'!$C$9:$C5393,0),6))</f>
        <v>1000000</v>
      </c>
      <c r="F54" s="4">
        <f ca="1">ABS(+SUMIF('Column Forces'!$A$2:$K9872,CONCATENATE(D35,$L$24,0),'Column Forces'!$H$2:$H9872))</f>
        <v>368116.10999999993</v>
      </c>
      <c r="G54" s="4">
        <f ca="1">ABS(SUMIF('Shear Wall Forces'!$A$2:K1333,CONCATENATE(D54,$L$24,"Top"),'Shear Wall Forces'!$G$2:G1333))</f>
        <v>1074449.17</v>
      </c>
      <c r="H54" s="213">
        <f t="shared" ca="1" si="5"/>
        <v>0.36811610999999994</v>
      </c>
      <c r="I54" s="213">
        <f t="shared" ca="1" si="6"/>
        <v>1.0744491699999998</v>
      </c>
    </row>
    <row r="55" spans="4:9" ht="15.75">
      <c r="D55" s="8" t="str">
        <f t="shared" si="2"/>
        <v>2ND FL</v>
      </c>
      <c r="E55" s="4">
        <f t="array" ref="E55">ABS(+INDEX('STOREY SHEARS'!$B$9:$J$5385,MATCH(D36&amp;$L$24,'STOREY SHEARS'!$B$9:$B5394&amp;'STOREY SHEARS'!$C$9:$C5394,0),6))</f>
        <v>1100000</v>
      </c>
      <c r="F55" s="4">
        <f ca="1">ABS(+SUMIF('Column Forces'!$A$2:$K9873,CONCATENATE(D36,$L$24,0),'Column Forces'!$H$2:$H9873))</f>
        <v>269760.28999999998</v>
      </c>
      <c r="G55" s="4">
        <f ca="1">ABS(SUMIF('Shear Wall Forces'!$A$2:K1334,CONCATENATE(D55,$L$24,"Top"),'Shear Wall Forces'!$G$2:G1334))</f>
        <v>1255025.01</v>
      </c>
      <c r="H55" s="213">
        <f t="shared" ca="1" si="5"/>
        <v>0.24523662727272724</v>
      </c>
      <c r="I55" s="213">
        <f t="shared" ca="1" si="6"/>
        <v>1.1409318272727274</v>
      </c>
    </row>
    <row r="56" spans="4:9" ht="15.75">
      <c r="D56" s="8" t="str">
        <f t="shared" si="2"/>
        <v>1ST FL</v>
      </c>
      <c r="E56" s="4">
        <f t="array" ref="E56">ABS(+INDEX('STOREY SHEARS'!$B$9:$J$5385,MATCH(D37&amp;$L$24,'STOREY SHEARS'!$B$9:$B5395&amp;'STOREY SHEARS'!$C$9:$C5395,0),6))</f>
        <v>1200000</v>
      </c>
      <c r="F56" s="4">
        <f ca="1">ABS(+SUMIF('Column Forces'!$A$2:$K9874,CONCATENATE(D37,$L$24,0),'Column Forces'!$H$2:$H9874))</f>
        <v>289320.16999999987</v>
      </c>
      <c r="G56" s="4">
        <f ca="1">ABS(SUMIF('Shear Wall Forces'!$A$2:K1335,CONCATENATE(D56,$L$24,"Top"),'Shear Wall Forces'!$G$2:G1335))</f>
        <v>1171864.83</v>
      </c>
      <c r="H56" s="213">
        <f t="shared" ca="1" si="5"/>
        <v>0.24110014166666655</v>
      </c>
      <c r="I56" s="213">
        <f t="shared" ca="1" si="6"/>
        <v>0.9765540250000001</v>
      </c>
    </row>
    <row r="57" spans="4:9" ht="15.75">
      <c r="D57" s="8" t="str">
        <f t="shared" ref="D57" si="7">+D38</f>
        <v>GROUND FL</v>
      </c>
      <c r="E57" s="4">
        <f t="array" ref="E57">ABS(+INDEX('STOREY SHEARS'!$B$9:$J$5385,MATCH(D38&amp;$L$24,'STOREY SHEARS'!$B$9:$B5401&amp;'STOREY SHEARS'!$C$9:$C5401,0),6))</f>
        <v>1300000</v>
      </c>
      <c r="F57" s="4">
        <f ca="1">ABS(+SUMIF('Column Forces'!$A$2:$K9880,CONCATENATE(D38,$L$24,0),'Column Forces'!$H$2:$H9880))</f>
        <v>122600.22</v>
      </c>
      <c r="G57" s="4">
        <f ca="1">ABS(SUMIF('Shear Wall Forces'!$A$2:K1341,CONCATENATE(D57,$L$24,"Top"),'Shear Wall Forces'!$G$2:G1341))</f>
        <v>3830526.24</v>
      </c>
      <c r="H57" s="213">
        <f ca="1">+F57/E57</f>
        <v>9.4307861538461546E-2</v>
      </c>
      <c r="I57" s="213">
        <f ca="1">+G57/E57</f>
        <v>2.9465586461538464</v>
      </c>
    </row>
    <row r="58" spans="4:9" ht="15.75">
      <c r="D58" s="3"/>
      <c r="E58" s="3"/>
      <c r="F58" s="3"/>
      <c r="G58" s="3"/>
      <c r="H58" s="3"/>
      <c r="I58" s="3"/>
    </row>
    <row r="59" spans="4:9" ht="15.75">
      <c r="D59" s="3"/>
      <c r="E59" s="3"/>
      <c r="F59" s="214">
        <f ca="1">+F57/E57</f>
        <v>9.4307861538461546E-2</v>
      </c>
      <c r="G59" s="215">
        <f ca="1">+G57/E57</f>
        <v>2.9465586461538464</v>
      </c>
      <c r="H59" s="3"/>
      <c r="I59" s="3"/>
    </row>
    <row r="60" spans="4:9" ht="15.75">
      <c r="D60" s="3"/>
      <c r="E60" s="3"/>
      <c r="F60" s="214"/>
      <c r="G60" s="215"/>
      <c r="H60" s="3"/>
      <c r="I60" s="3"/>
    </row>
    <row r="61" spans="4:9" ht="31.5" customHeight="1">
      <c r="D61" s="550" t="s">
        <v>1168</v>
      </c>
      <c r="E61" s="550"/>
      <c r="F61" s="550"/>
      <c r="G61" s="550"/>
      <c r="H61" s="550"/>
      <c r="I61" s="550"/>
    </row>
    <row r="62" spans="4:9" ht="15.75">
      <c r="D62" s="3"/>
      <c r="E62" s="3"/>
      <c r="F62" s="3"/>
      <c r="G62" s="3"/>
      <c r="H62" s="3"/>
      <c r="I62" s="3"/>
    </row>
    <row r="63" spans="4:9" ht="21">
      <c r="D63" s="549" t="s">
        <v>1169</v>
      </c>
      <c r="E63" s="549"/>
      <c r="F63" s="549"/>
      <c r="G63" s="549"/>
      <c r="H63" s="549"/>
      <c r="I63" s="549"/>
    </row>
  </sheetData>
  <mergeCells count="27">
    <mergeCell ref="D63:I63"/>
    <mergeCell ref="D42:I42"/>
    <mergeCell ref="H44:I44"/>
    <mergeCell ref="E45:G45"/>
    <mergeCell ref="H45:I45"/>
    <mergeCell ref="D61:I61"/>
    <mergeCell ref="D23:H23"/>
    <mergeCell ref="H25:I25"/>
    <mergeCell ref="E26:G26"/>
    <mergeCell ref="H26:I26"/>
    <mergeCell ref="D40:E40"/>
    <mergeCell ref="E16:F16"/>
    <mergeCell ref="G16:H16"/>
    <mergeCell ref="D19:I19"/>
    <mergeCell ref="D20:F20"/>
    <mergeCell ref="D21:I21"/>
    <mergeCell ref="D8:I8"/>
    <mergeCell ref="D10:I10"/>
    <mergeCell ref="D12:I12"/>
    <mergeCell ref="D14:H14"/>
    <mergeCell ref="E15:F15"/>
    <mergeCell ref="G15:H15"/>
    <mergeCell ref="D1:F1"/>
    <mergeCell ref="H2:J2"/>
    <mergeCell ref="H3:J3"/>
    <mergeCell ref="D5:J5"/>
    <mergeCell ref="D6:J6"/>
  </mergeCells>
  <pageMargins left="0.7" right="0.7" top="0.75" bottom="0.75" header="0.3" footer="0.3"/>
  <pageSetup paperSize="9" scale="73" orientation="portrait" r:id="rId1"/>
  <rowBreaks count="1" manualBreakCount="1">
    <brk id="42" max="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91807"/>
  </sheetPr>
  <dimension ref="A1:O119"/>
  <sheetViews>
    <sheetView view="pageBreakPreview" topLeftCell="A88" zoomScale="70" zoomScaleNormal="100" workbookViewId="0">
      <selection activeCell="N123" sqref="N123"/>
    </sheetView>
  </sheetViews>
  <sheetFormatPr defaultColWidth="9.140625" defaultRowHeight="16.5"/>
  <cols>
    <col min="1" max="1" width="9.140625" style="177"/>
    <col min="2" max="2" width="13.85546875" style="177" customWidth="1"/>
    <col min="3" max="4" width="11.7109375" style="177" customWidth="1"/>
    <col min="5" max="5" width="9.140625" style="177"/>
    <col min="6" max="6" width="9.42578125" style="177" customWidth="1"/>
    <col min="7" max="9" width="9.140625" style="177"/>
    <col min="10" max="10" width="10.140625" style="177" customWidth="1"/>
    <col min="11" max="11" width="9.140625" style="177" customWidth="1"/>
    <col min="12" max="14" width="9.140625" style="177"/>
    <col min="15" max="15" width="9.42578125" style="177" customWidth="1"/>
    <col min="16" max="16384" width="9.140625" style="177"/>
  </cols>
  <sheetData>
    <row r="1" spans="1:12" ht="18.75">
      <c r="H1" s="471" t="s">
        <v>164</v>
      </c>
      <c r="I1" s="471"/>
      <c r="J1" s="472" t="str">
        <f>+DISPLACEMENT!C1</f>
        <v>BAHRU SARBET MODEL 1-3 q=1</v>
      </c>
      <c r="K1" s="472"/>
      <c r="L1" s="472"/>
    </row>
    <row r="2" spans="1:12" ht="28.5">
      <c r="A2" s="551" t="s">
        <v>1170</v>
      </c>
      <c r="B2" s="551"/>
      <c r="C2" s="551"/>
      <c r="D2" s="551"/>
      <c r="E2" s="551"/>
      <c r="F2" s="551"/>
      <c r="G2" s="82"/>
      <c r="H2" s="471" t="s">
        <v>165</v>
      </c>
      <c r="I2" s="471"/>
      <c r="J2" s="472" t="str">
        <f>+DISPLACEMENT!C2</f>
        <v>ATO BAHRU</v>
      </c>
      <c r="K2" s="472"/>
      <c r="L2" s="472"/>
    </row>
    <row r="3" spans="1:12" ht="28.5">
      <c r="A3" s="178"/>
      <c r="B3" s="178"/>
      <c r="C3" s="178"/>
      <c r="D3" s="178"/>
      <c r="E3" s="178"/>
      <c r="F3" s="178"/>
      <c r="G3" s="178"/>
      <c r="H3" s="471" t="s">
        <v>167</v>
      </c>
      <c r="I3" s="471"/>
      <c r="J3" s="473" t="str">
        <f>+DISPLACEMENT!C4</f>
        <v>Sofonias Bezabeh</v>
      </c>
      <c r="K3" s="473"/>
      <c r="L3" s="473"/>
    </row>
    <row r="4" spans="1:12" ht="100.5" customHeight="1">
      <c r="A4" s="179"/>
      <c r="B4" s="517" t="s">
        <v>1171</v>
      </c>
      <c r="C4" s="517"/>
      <c r="D4" s="517"/>
      <c r="E4" s="517"/>
      <c r="F4" s="517"/>
      <c r="G4" s="517"/>
      <c r="H4" s="517"/>
      <c r="I4" s="517"/>
      <c r="J4" s="517"/>
      <c r="K4" s="517"/>
      <c r="L4" s="517"/>
    </row>
    <row r="5" spans="1:12" ht="17.25">
      <c r="A5" s="179"/>
      <c r="B5" s="179"/>
      <c r="C5" s="179"/>
      <c r="D5" s="179"/>
      <c r="E5" s="179"/>
      <c r="F5" s="179"/>
      <c r="G5" s="179"/>
      <c r="H5" s="179"/>
      <c r="I5" s="179"/>
      <c r="J5" s="179"/>
      <c r="K5" s="179"/>
      <c r="L5" s="179"/>
    </row>
    <row r="6" spans="1:12" ht="17.25">
      <c r="A6" s="179"/>
      <c r="B6" s="179"/>
      <c r="C6" s="179"/>
      <c r="D6" s="179"/>
      <c r="E6" s="179"/>
      <c r="F6" s="179"/>
      <c r="G6" s="179"/>
      <c r="H6" s="179"/>
      <c r="I6" s="179"/>
      <c r="J6" s="179"/>
      <c r="K6" s="179"/>
      <c r="L6" s="179"/>
    </row>
    <row r="7" spans="1:12" ht="24.75" customHeight="1">
      <c r="A7" s="179"/>
      <c r="B7" s="179"/>
      <c r="C7" s="179"/>
      <c r="D7" s="179"/>
      <c r="E7" s="179"/>
      <c r="F7" s="179"/>
      <c r="G7" s="179"/>
      <c r="H7" s="179"/>
      <c r="I7" s="179"/>
      <c r="J7" s="179"/>
      <c r="K7" s="179"/>
      <c r="L7" s="179"/>
    </row>
    <row r="8" spans="1:12" ht="36.75" customHeight="1">
      <c r="A8" s="179"/>
      <c r="B8" s="555" t="s">
        <v>1172</v>
      </c>
      <c r="C8" s="555"/>
      <c r="D8" s="555"/>
      <c r="E8" s="555"/>
      <c r="F8" s="555"/>
      <c r="G8" s="555"/>
      <c r="H8" s="555"/>
      <c r="I8" s="555"/>
      <c r="J8" s="555"/>
      <c r="K8" s="555"/>
      <c r="L8" s="555"/>
    </row>
    <row r="9" spans="1:12" ht="18.75">
      <c r="A9" s="179"/>
      <c r="B9" s="180" t="s">
        <v>1173</v>
      </c>
      <c r="C9" s="179"/>
      <c r="D9" s="179"/>
      <c r="E9" s="179"/>
      <c r="F9" s="179"/>
      <c r="G9" s="179"/>
      <c r="H9" s="179"/>
      <c r="I9" s="179"/>
      <c r="J9" s="179"/>
      <c r="K9" s="179"/>
      <c r="L9" s="179"/>
    </row>
    <row r="10" spans="1:12" ht="17.25">
      <c r="A10" s="179"/>
      <c r="B10" s="181"/>
      <c r="C10" s="179"/>
      <c r="D10" s="179"/>
      <c r="E10" s="179"/>
      <c r="F10" s="179"/>
      <c r="G10" s="179"/>
      <c r="H10" s="179"/>
      <c r="I10" s="179"/>
      <c r="J10" s="179"/>
      <c r="K10" s="179"/>
      <c r="L10" s="179"/>
    </row>
    <row r="11" spans="1:12" ht="17.25">
      <c r="A11" s="179"/>
      <c r="B11" s="181"/>
      <c r="C11" s="179"/>
      <c r="D11" s="179"/>
      <c r="E11" s="179"/>
      <c r="F11" s="179"/>
      <c r="G11" s="179"/>
      <c r="H11" s="179"/>
      <c r="I11" s="179"/>
      <c r="J11" s="179"/>
      <c r="K11" s="179"/>
      <c r="L11" s="179"/>
    </row>
    <row r="12" spans="1:12" ht="17.25">
      <c r="A12" s="179"/>
      <c r="B12" s="181"/>
      <c r="C12" s="179"/>
      <c r="D12" s="179"/>
      <c r="E12" s="179"/>
      <c r="F12" s="179"/>
      <c r="G12" s="179"/>
      <c r="H12" s="179"/>
      <c r="I12" s="179"/>
      <c r="J12" s="179"/>
      <c r="K12" s="179"/>
      <c r="L12" s="179"/>
    </row>
    <row r="13" spans="1:12" ht="17.25">
      <c r="A13" s="179"/>
      <c r="B13" s="181"/>
      <c r="C13" s="179"/>
      <c r="D13" s="179"/>
      <c r="E13" s="179"/>
      <c r="F13" s="179"/>
      <c r="G13" s="179"/>
      <c r="H13" s="179"/>
      <c r="I13" s="179"/>
      <c r="J13" s="179"/>
      <c r="K13" s="179"/>
      <c r="L13" s="179"/>
    </row>
    <row r="14" spans="1:12" ht="17.25">
      <c r="A14" s="179"/>
      <c r="B14" s="181"/>
      <c r="C14" s="179"/>
      <c r="D14" s="179"/>
      <c r="E14" s="179"/>
      <c r="F14" s="179"/>
      <c r="G14" s="179"/>
      <c r="H14" s="179"/>
      <c r="I14" s="179"/>
      <c r="J14" s="179"/>
      <c r="K14" s="179"/>
      <c r="L14" s="179"/>
    </row>
    <row r="15" spans="1:12" ht="17.25">
      <c r="A15" s="179"/>
      <c r="B15" s="181"/>
      <c r="C15" s="179"/>
      <c r="D15" s="179"/>
      <c r="E15" s="179"/>
      <c r="F15" s="179"/>
      <c r="G15" s="179"/>
      <c r="H15" s="179"/>
      <c r="I15" s="179"/>
      <c r="J15" s="179"/>
      <c r="K15" s="179"/>
      <c r="L15" s="179"/>
    </row>
    <row r="16" spans="1:12" ht="17.25">
      <c r="A16" s="179"/>
      <c r="B16" s="181"/>
      <c r="C16" s="179"/>
      <c r="D16" s="179"/>
      <c r="E16" s="179"/>
      <c r="F16" s="179"/>
      <c r="G16" s="179"/>
      <c r="H16" s="179"/>
      <c r="I16" s="179"/>
      <c r="J16" s="179"/>
      <c r="K16" s="179"/>
      <c r="L16" s="179"/>
    </row>
    <row r="17" spans="1:14" ht="17.25">
      <c r="A17" s="179"/>
      <c r="B17" s="181"/>
      <c r="C17" s="179"/>
      <c r="D17" s="179"/>
      <c r="E17" s="179"/>
      <c r="F17" s="179"/>
      <c r="G17" s="179"/>
      <c r="H17" s="179"/>
      <c r="I17" s="179"/>
      <c r="J17" s="179"/>
      <c r="K17" s="179"/>
      <c r="L17" s="179"/>
    </row>
    <row r="18" spans="1:14" ht="17.25">
      <c r="A18" s="179"/>
      <c r="B18" s="181"/>
      <c r="C18" s="179"/>
      <c r="D18" s="179"/>
      <c r="E18" s="179"/>
      <c r="F18" s="179"/>
      <c r="G18" s="179"/>
      <c r="H18" s="179"/>
      <c r="I18" s="179"/>
      <c r="J18" s="179"/>
      <c r="K18" s="179"/>
      <c r="L18" s="179"/>
    </row>
    <row r="19" spans="1:14" ht="17.25">
      <c r="A19" s="179"/>
      <c r="B19" s="182"/>
      <c r="C19" s="179"/>
      <c r="D19" s="179"/>
      <c r="E19" s="179"/>
      <c r="F19" s="179"/>
      <c r="G19" s="179"/>
      <c r="H19" s="179"/>
      <c r="I19" s="179"/>
      <c r="J19" s="179"/>
      <c r="K19" s="179"/>
      <c r="L19" s="179"/>
    </row>
    <row r="20" spans="1:14" ht="17.25">
      <c r="A20" s="179"/>
      <c r="B20" s="179"/>
      <c r="C20" s="179"/>
      <c r="D20" s="179"/>
      <c r="E20" s="179"/>
      <c r="F20" s="179"/>
      <c r="G20" s="179"/>
      <c r="H20" s="179"/>
      <c r="I20" s="179"/>
      <c r="J20" s="179"/>
      <c r="K20" s="179"/>
      <c r="L20" s="179"/>
    </row>
    <row r="21" spans="1:14" ht="17.25">
      <c r="A21" s="179"/>
      <c r="B21" s="179"/>
      <c r="C21" s="179"/>
      <c r="D21" s="179"/>
      <c r="E21" s="179"/>
      <c r="F21" s="179"/>
      <c r="G21" s="179"/>
      <c r="H21" s="179"/>
      <c r="I21" s="179"/>
      <c r="J21" s="179"/>
      <c r="K21" s="179"/>
      <c r="L21" s="179"/>
    </row>
    <row r="22" spans="1:14" ht="17.25">
      <c r="A22" s="179"/>
      <c r="B22" s="179"/>
      <c r="C22" s="179"/>
      <c r="D22" s="179"/>
      <c r="E22" s="179"/>
      <c r="F22" s="179"/>
      <c r="G22" s="179"/>
      <c r="H22" s="179"/>
      <c r="I22" s="179"/>
      <c r="J22" s="179"/>
      <c r="K22" s="179"/>
      <c r="L22" s="179"/>
    </row>
    <row r="23" spans="1:14" ht="17.25">
      <c r="A23" s="179"/>
      <c r="B23" s="179"/>
      <c r="C23" s="179"/>
      <c r="D23" s="179"/>
      <c r="E23" s="179"/>
      <c r="F23" s="179"/>
      <c r="G23" s="179"/>
      <c r="H23" s="179"/>
      <c r="I23" s="179"/>
      <c r="J23" s="179"/>
      <c r="K23" s="179"/>
      <c r="L23" s="179"/>
    </row>
    <row r="24" spans="1:14" ht="17.25">
      <c r="A24" s="179"/>
      <c r="B24" s="179"/>
      <c r="C24" s="179"/>
      <c r="D24" s="179"/>
      <c r="E24" s="179"/>
      <c r="F24" s="179"/>
      <c r="G24" s="179"/>
      <c r="H24" s="179"/>
      <c r="I24" s="179"/>
      <c r="J24" s="179"/>
      <c r="K24" s="179"/>
      <c r="L24" s="179"/>
    </row>
    <row r="25" spans="1:14" ht="36.75" customHeight="1">
      <c r="A25" s="179"/>
      <c r="B25" s="517" t="s">
        <v>1174</v>
      </c>
      <c r="C25" s="517"/>
      <c r="D25" s="517"/>
      <c r="E25" s="517"/>
      <c r="F25" s="517"/>
      <c r="G25" s="517"/>
      <c r="H25" s="517"/>
      <c r="I25" s="517"/>
      <c r="J25" s="517"/>
      <c r="K25" s="517"/>
      <c r="L25" s="517"/>
    </row>
    <row r="26" spans="1:14" ht="49.5" customHeight="1">
      <c r="A26" s="179"/>
      <c r="B26" s="517" t="s">
        <v>1175</v>
      </c>
      <c r="C26" s="517"/>
      <c r="D26" s="517"/>
      <c r="E26" s="517"/>
      <c r="F26" s="517"/>
      <c r="G26" s="517"/>
      <c r="H26" s="517"/>
      <c r="I26" s="517"/>
      <c r="J26" s="517"/>
      <c r="K26" s="517"/>
      <c r="L26" s="517"/>
    </row>
    <row r="27" spans="1:14" ht="17.25">
      <c r="A27" s="179"/>
      <c r="B27" s="179"/>
      <c r="C27" s="179"/>
      <c r="D27" s="179"/>
      <c r="E27" s="179"/>
      <c r="F27" s="179"/>
      <c r="G27" s="179"/>
      <c r="H27" s="179"/>
      <c r="I27" s="179"/>
      <c r="J27" s="179"/>
      <c r="K27" s="179"/>
      <c r="L27" s="179"/>
    </row>
    <row r="28" spans="1:14" ht="17.25">
      <c r="A28" s="179"/>
      <c r="B28" s="179"/>
      <c r="C28" s="179"/>
      <c r="D28" s="183" t="s">
        <v>1176</v>
      </c>
      <c r="E28" s="179"/>
      <c r="F28" s="179"/>
      <c r="G28" s="179"/>
      <c r="H28" s="179"/>
      <c r="I28" s="179"/>
      <c r="J28" s="179"/>
      <c r="K28" s="179"/>
      <c r="L28" s="179"/>
    </row>
    <row r="29" spans="1:14" ht="17.25">
      <c r="A29" s="179"/>
      <c r="B29" s="179"/>
      <c r="C29" s="179"/>
      <c r="D29" s="179"/>
      <c r="E29" s="179"/>
      <c r="F29" s="179"/>
      <c r="G29" s="179"/>
      <c r="H29" s="179"/>
      <c r="I29" s="179"/>
      <c r="J29" s="179"/>
      <c r="K29" s="179"/>
      <c r="L29" s="179"/>
    </row>
    <row r="30" spans="1:14" ht="39.75" customHeight="1">
      <c r="A30" s="179"/>
      <c r="B30" s="552" t="s">
        <v>1177</v>
      </c>
      <c r="C30" s="552"/>
      <c r="D30" s="552"/>
      <c r="E30" s="552"/>
      <c r="F30" s="552"/>
      <c r="G30" s="552"/>
      <c r="H30" s="552"/>
      <c r="I30" s="552"/>
      <c r="J30" s="552"/>
      <c r="K30" s="552"/>
      <c r="L30" s="552"/>
    </row>
    <row r="31" spans="1:14" ht="23.25" customHeight="1">
      <c r="A31" s="179"/>
      <c r="B31" s="184" t="s">
        <v>1178</v>
      </c>
      <c r="C31" s="27"/>
      <c r="D31" s="27"/>
      <c r="E31" s="27"/>
      <c r="F31" s="27"/>
      <c r="G31" s="27"/>
      <c r="H31" s="27"/>
      <c r="I31" s="27"/>
      <c r="J31" s="27"/>
      <c r="K31" s="27"/>
      <c r="L31" s="27"/>
      <c r="N31" s="177" t="s">
        <v>1179</v>
      </c>
    </row>
    <row r="32" spans="1:14" ht="17.25">
      <c r="A32" s="179"/>
      <c r="B32" s="183"/>
      <c r="C32" s="179"/>
      <c r="D32" s="179"/>
      <c r="E32" s="179"/>
      <c r="F32" s="179"/>
      <c r="G32" s="179"/>
      <c r="H32" s="179"/>
      <c r="I32" s="179"/>
      <c r="J32" s="179"/>
      <c r="K32" s="179"/>
      <c r="L32" s="179"/>
      <c r="N32" s="177" t="s">
        <v>1180</v>
      </c>
    </row>
    <row r="33" spans="1:14" ht="18.75">
      <c r="A33" s="179"/>
      <c r="B33" s="184" t="s">
        <v>1181</v>
      </c>
      <c r="C33" s="179"/>
      <c r="D33" s="179"/>
      <c r="E33" s="179"/>
      <c r="F33" s="179"/>
      <c r="G33" s="179"/>
      <c r="H33" s="179"/>
      <c r="I33" s="179"/>
      <c r="J33" s="179"/>
      <c r="K33" s="179"/>
      <c r="L33" s="179"/>
      <c r="N33" s="177" t="s">
        <v>1182</v>
      </c>
    </row>
    <row r="34" spans="1:14" ht="18.75">
      <c r="A34" s="179"/>
      <c r="B34" s="184" t="s">
        <v>1183</v>
      </c>
      <c r="C34" s="179"/>
      <c r="D34" s="179"/>
      <c r="E34" s="179"/>
      <c r="F34" s="179"/>
      <c r="G34" s="179"/>
      <c r="H34" s="179"/>
      <c r="I34" s="179"/>
      <c r="J34" s="179"/>
      <c r="K34" s="179"/>
      <c r="L34" s="179"/>
      <c r="N34" s="177" t="s">
        <v>1184</v>
      </c>
    </row>
    <row r="35" spans="1:14" ht="17.25">
      <c r="A35" s="179"/>
      <c r="B35" s="179"/>
      <c r="C35" s="179"/>
      <c r="D35" s="179"/>
      <c r="E35" s="179"/>
      <c r="F35" s="179"/>
      <c r="G35" s="179"/>
      <c r="H35" s="179"/>
      <c r="I35" s="179"/>
      <c r="J35" s="179"/>
      <c r="K35" s="179"/>
      <c r="L35" s="179"/>
      <c r="N35" s="177" t="s">
        <v>1185</v>
      </c>
    </row>
    <row r="36" spans="1:14" ht="17.25">
      <c r="A36" s="179"/>
      <c r="B36" s="179"/>
      <c r="C36" s="179"/>
      <c r="D36" s="179"/>
      <c r="E36" s="179"/>
      <c r="F36" s="179"/>
      <c r="G36" s="179"/>
      <c r="H36" s="179"/>
      <c r="I36" s="179"/>
      <c r="J36" s="179"/>
      <c r="K36" s="179"/>
      <c r="L36" s="179"/>
      <c r="N36" s="177" t="s">
        <v>1186</v>
      </c>
    </row>
    <row r="37" spans="1:14" ht="17.25">
      <c r="A37" s="179"/>
      <c r="B37" s="179"/>
      <c r="C37" s="179"/>
      <c r="D37" s="179"/>
      <c r="E37" s="179"/>
      <c r="F37" s="179"/>
      <c r="G37" s="179"/>
      <c r="H37" s="179"/>
      <c r="I37" s="179"/>
      <c r="J37" s="179"/>
      <c r="K37" s="179"/>
      <c r="L37" s="179"/>
      <c r="N37" s="177" t="s">
        <v>1186</v>
      </c>
    </row>
    <row r="38" spans="1:14" ht="17.25">
      <c r="A38" s="179"/>
      <c r="B38" s="179"/>
      <c r="C38" s="179"/>
      <c r="D38" s="179"/>
      <c r="E38" s="179"/>
      <c r="F38" s="179"/>
      <c r="G38" s="179"/>
      <c r="H38" s="179"/>
      <c r="I38" s="179"/>
      <c r="J38" s="179"/>
      <c r="K38" s="179"/>
      <c r="L38" s="179"/>
      <c r="N38" s="177" t="s">
        <v>1187</v>
      </c>
    </row>
    <row r="39" spans="1:14" ht="17.25">
      <c r="A39" s="179"/>
      <c r="B39" s="179"/>
      <c r="C39" s="179"/>
      <c r="D39" s="179"/>
      <c r="E39" s="179"/>
      <c r="F39" s="179"/>
      <c r="G39" s="179"/>
      <c r="H39" s="179"/>
      <c r="I39" s="179"/>
      <c r="J39" s="179"/>
      <c r="K39" s="179"/>
      <c r="L39" s="179"/>
      <c r="N39" s="177" t="s">
        <v>1188</v>
      </c>
    </row>
    <row r="40" spans="1:14" ht="17.25">
      <c r="A40" s="179"/>
      <c r="B40" s="179"/>
      <c r="C40" s="179"/>
      <c r="D40" s="179"/>
      <c r="E40" s="179"/>
      <c r="F40" s="179"/>
      <c r="G40" s="179"/>
      <c r="H40" s="179"/>
      <c r="I40" s="179"/>
      <c r="J40" s="179"/>
      <c r="K40" s="179"/>
      <c r="L40" s="179"/>
    </row>
    <row r="41" spans="1:14" ht="18.75">
      <c r="A41" s="179"/>
      <c r="B41" s="184" t="s">
        <v>1189</v>
      </c>
      <c r="C41" s="179"/>
      <c r="D41" s="179"/>
      <c r="E41" s="179"/>
      <c r="F41" s="179"/>
      <c r="G41" s="179"/>
      <c r="H41" s="179"/>
      <c r="I41" s="179"/>
      <c r="J41" s="179"/>
      <c r="K41" s="179"/>
      <c r="L41" s="179"/>
    </row>
    <row r="42" spans="1:14" ht="18.75">
      <c r="A42" s="179"/>
      <c r="B42" s="184" t="s">
        <v>1190</v>
      </c>
      <c r="C42" s="179"/>
      <c r="D42" s="179"/>
      <c r="E42" s="179"/>
      <c r="F42" s="179"/>
      <c r="G42" s="179"/>
      <c r="H42" s="179"/>
      <c r="I42" s="179"/>
      <c r="J42" s="179"/>
      <c r="K42" s="179"/>
      <c r="L42" s="179"/>
    </row>
    <row r="43" spans="1:14" ht="17.25">
      <c r="A43" s="179"/>
      <c r="B43" s="183"/>
      <c r="C43" s="179"/>
      <c r="D43" s="179"/>
      <c r="E43" s="179"/>
      <c r="F43" s="179"/>
      <c r="G43" s="179"/>
      <c r="H43" s="179"/>
      <c r="I43" s="179"/>
      <c r="J43" s="179"/>
      <c r="K43" s="179"/>
      <c r="L43" s="179"/>
    </row>
    <row r="44" spans="1:14" ht="18.75">
      <c r="A44" s="179"/>
      <c r="B44" s="184" t="s">
        <v>1191</v>
      </c>
      <c r="C44" s="179"/>
      <c r="D44" s="179"/>
      <c r="E44" s="179"/>
      <c r="F44" s="179"/>
      <c r="G44" s="179"/>
      <c r="H44" s="179"/>
      <c r="I44" s="179"/>
      <c r="J44" s="179"/>
      <c r="K44" s="179"/>
      <c r="L44" s="179"/>
    </row>
    <row r="45" spans="1:14" ht="17.25">
      <c r="A45" s="179"/>
      <c r="B45" s="183"/>
      <c r="C45" s="179"/>
      <c r="D45" s="179"/>
      <c r="E45" s="179"/>
      <c r="F45" s="179"/>
      <c r="G45" s="179"/>
      <c r="H45" s="179"/>
      <c r="I45" s="179"/>
      <c r="J45" s="179"/>
      <c r="K45" s="179"/>
      <c r="L45" s="179"/>
    </row>
    <row r="46" spans="1:14" ht="17.25">
      <c r="A46" s="179"/>
      <c r="B46" s="179"/>
      <c r="C46" s="179"/>
      <c r="D46" s="179"/>
      <c r="E46" s="179"/>
      <c r="F46" s="179"/>
      <c r="G46" s="179"/>
      <c r="H46" s="179"/>
      <c r="I46" s="179"/>
      <c r="J46" s="179"/>
      <c r="K46" s="179"/>
      <c r="L46" s="179"/>
    </row>
    <row r="47" spans="1:14" ht="17.25">
      <c r="A47" s="179"/>
      <c r="B47" s="179"/>
      <c r="C47" s="179"/>
      <c r="D47" s="179"/>
      <c r="E47" s="179"/>
      <c r="F47" s="179"/>
      <c r="G47" s="179"/>
      <c r="H47" s="179"/>
      <c r="I47" s="179"/>
      <c r="J47" s="179"/>
      <c r="K47" s="179"/>
      <c r="L47" s="179"/>
    </row>
    <row r="48" spans="1:14" ht="17.25">
      <c r="A48" s="179"/>
      <c r="B48" s="179"/>
      <c r="C48" s="179"/>
      <c r="D48" s="179"/>
      <c r="E48" s="179"/>
      <c r="F48" s="179"/>
      <c r="G48" s="179"/>
      <c r="H48" s="179"/>
      <c r="I48" s="179"/>
      <c r="J48" s="179"/>
      <c r="K48" s="179"/>
      <c r="L48" s="179"/>
    </row>
    <row r="49" spans="1:12" ht="17.25">
      <c r="A49" s="179"/>
      <c r="B49" s="179"/>
      <c r="C49" s="179"/>
      <c r="D49" s="179"/>
      <c r="E49" s="179"/>
      <c r="F49" s="179"/>
      <c r="G49" s="179"/>
      <c r="H49" s="179"/>
      <c r="I49" s="179"/>
      <c r="J49" s="179"/>
      <c r="K49" s="179"/>
      <c r="L49" s="179"/>
    </row>
    <row r="50" spans="1:12" ht="17.25">
      <c r="A50" s="179"/>
      <c r="B50" s="179"/>
      <c r="C50" s="179"/>
      <c r="D50" s="179"/>
      <c r="E50" s="179"/>
      <c r="F50" s="179"/>
      <c r="G50" s="179"/>
      <c r="H50" s="179"/>
      <c r="I50" s="179"/>
      <c r="J50" s="179"/>
      <c r="K50" s="179"/>
      <c r="L50" s="179"/>
    </row>
    <row r="51" spans="1:12" ht="17.25">
      <c r="A51" s="179"/>
      <c r="B51" s="179"/>
      <c r="C51" s="179"/>
      <c r="D51" s="179"/>
      <c r="E51" s="179"/>
      <c r="F51" s="179"/>
      <c r="G51" s="179"/>
      <c r="H51" s="179"/>
      <c r="I51" s="179"/>
      <c r="J51" s="179"/>
      <c r="K51" s="179"/>
      <c r="L51" s="179"/>
    </row>
    <row r="52" spans="1:12" ht="17.25">
      <c r="A52" s="179"/>
      <c r="B52" s="179"/>
      <c r="C52" s="179"/>
      <c r="D52" s="179"/>
      <c r="E52" s="179"/>
      <c r="F52" s="179"/>
      <c r="G52" s="179"/>
      <c r="H52" s="179"/>
      <c r="I52" s="179"/>
      <c r="J52" s="179"/>
      <c r="K52" s="179"/>
      <c r="L52" s="179"/>
    </row>
    <row r="53" spans="1:12" ht="17.25">
      <c r="A53" s="179"/>
      <c r="B53" s="179"/>
      <c r="C53" s="179"/>
      <c r="D53" s="179"/>
      <c r="E53" s="179"/>
      <c r="F53" s="179"/>
      <c r="G53" s="179"/>
      <c r="H53" s="179"/>
      <c r="I53" s="179"/>
      <c r="J53" s="179"/>
      <c r="K53" s="179"/>
      <c r="L53" s="179"/>
    </row>
    <row r="54" spans="1:12" ht="17.25">
      <c r="A54" s="179"/>
      <c r="B54" s="179"/>
      <c r="C54" s="179"/>
      <c r="D54" s="179"/>
      <c r="E54" s="179"/>
      <c r="F54" s="179"/>
      <c r="G54" s="179"/>
      <c r="H54" s="179"/>
      <c r="I54" s="179"/>
      <c r="J54" s="179"/>
      <c r="K54" s="179"/>
      <c r="L54" s="179"/>
    </row>
    <row r="55" spans="1:12" ht="17.25">
      <c r="A55" s="179"/>
      <c r="B55" s="179"/>
      <c r="C55" s="179"/>
      <c r="D55" s="179"/>
      <c r="E55" s="179"/>
      <c r="F55" s="179"/>
      <c r="G55" s="179"/>
      <c r="H55" s="179"/>
      <c r="I55" s="179"/>
      <c r="J55" s="179"/>
      <c r="K55" s="179"/>
      <c r="L55" s="179"/>
    </row>
    <row r="56" spans="1:12" ht="30" customHeight="1">
      <c r="A56" s="179"/>
      <c r="B56" s="27" t="s">
        <v>1192</v>
      </c>
      <c r="C56" s="179"/>
      <c r="D56" s="179"/>
      <c r="E56" s="179"/>
      <c r="F56" s="179"/>
      <c r="G56" s="179"/>
      <c r="H56" s="179"/>
      <c r="I56" s="179"/>
      <c r="J56" s="179"/>
      <c r="K56" s="179"/>
      <c r="L56" s="179"/>
    </row>
    <row r="57" spans="1:12" ht="17.25">
      <c r="A57" s="179"/>
      <c r="B57" s="179"/>
      <c r="C57" s="179"/>
      <c r="D57" s="179"/>
      <c r="E57" s="179"/>
      <c r="F57" s="179"/>
      <c r="G57" s="179"/>
      <c r="H57" s="179"/>
      <c r="I57" s="179"/>
      <c r="J57" s="179"/>
      <c r="K57" s="179"/>
      <c r="L57" s="179"/>
    </row>
    <row r="58" spans="1:12" ht="17.25">
      <c r="A58" s="179"/>
      <c r="B58" s="179"/>
      <c r="C58" s="179"/>
      <c r="D58" s="179"/>
      <c r="E58" s="179"/>
      <c r="F58" s="179"/>
      <c r="G58" s="179"/>
      <c r="H58" s="179"/>
      <c r="I58" s="179"/>
      <c r="J58" s="179"/>
      <c r="K58" s="179"/>
      <c r="L58" s="179"/>
    </row>
    <row r="59" spans="1:12" ht="17.25">
      <c r="A59" s="179"/>
      <c r="B59" s="179"/>
      <c r="C59" s="179"/>
      <c r="D59" s="179"/>
      <c r="E59" s="179"/>
      <c r="F59" s="179"/>
      <c r="G59" s="179"/>
      <c r="H59" s="179"/>
      <c r="I59" s="179"/>
      <c r="J59" s="179"/>
      <c r="K59" s="179"/>
      <c r="L59" s="179"/>
    </row>
    <row r="60" spans="1:12" ht="17.25">
      <c r="A60" s="179"/>
      <c r="B60" s="179"/>
      <c r="C60" s="179"/>
      <c r="D60" s="179"/>
      <c r="E60" s="179"/>
      <c r="F60" s="179"/>
      <c r="G60" s="179"/>
      <c r="H60" s="179"/>
      <c r="I60" s="179"/>
      <c r="J60" s="179"/>
      <c r="K60" s="179"/>
      <c r="L60" s="179"/>
    </row>
    <row r="61" spans="1:12" ht="17.25">
      <c r="A61" s="179"/>
      <c r="B61" s="179"/>
      <c r="C61" s="179"/>
      <c r="D61" s="179"/>
      <c r="E61" s="179"/>
      <c r="F61" s="179"/>
      <c r="G61" s="179"/>
      <c r="H61" s="179"/>
      <c r="I61" s="179"/>
      <c r="J61" s="179"/>
      <c r="K61" s="179"/>
      <c r="L61" s="179"/>
    </row>
    <row r="62" spans="1:12" ht="17.25">
      <c r="A62" s="179"/>
      <c r="B62" s="179"/>
      <c r="C62" s="179"/>
      <c r="D62" s="179"/>
      <c r="E62" s="179"/>
      <c r="F62" s="179"/>
      <c r="G62" s="179"/>
      <c r="H62" s="179"/>
      <c r="I62" s="179"/>
      <c r="J62" s="179"/>
      <c r="K62" s="179"/>
      <c r="L62" s="179"/>
    </row>
    <row r="63" spans="1:12" ht="17.25">
      <c r="A63" s="179"/>
      <c r="B63" s="179"/>
      <c r="C63" s="179"/>
      <c r="D63" s="179"/>
      <c r="E63" s="179"/>
      <c r="F63" s="179"/>
      <c r="G63" s="179"/>
      <c r="H63" s="179"/>
      <c r="I63" s="179"/>
      <c r="J63" s="179"/>
      <c r="K63" s="179"/>
      <c r="L63" s="179"/>
    </row>
    <row r="64" spans="1:12" ht="17.25">
      <c r="A64" s="179"/>
      <c r="B64" s="179"/>
      <c r="C64" s="179"/>
      <c r="D64" s="179"/>
      <c r="E64" s="179"/>
      <c r="F64" s="179"/>
      <c r="G64" s="179"/>
      <c r="H64" s="179"/>
      <c r="I64" s="179"/>
      <c r="J64" s="179"/>
      <c r="K64" s="179"/>
      <c r="L64" s="179"/>
    </row>
    <row r="65" spans="1:12" ht="17.25">
      <c r="A65" s="179"/>
      <c r="B65" s="179"/>
      <c r="C65" s="179"/>
      <c r="D65" s="179"/>
      <c r="E65" s="179"/>
      <c r="F65" s="179"/>
      <c r="G65" s="179"/>
      <c r="H65" s="179"/>
      <c r="I65" s="179"/>
      <c r="J65" s="179"/>
      <c r="K65" s="179"/>
      <c r="L65" s="179"/>
    </row>
    <row r="66" spans="1:12" ht="17.25">
      <c r="A66" s="179"/>
      <c r="B66" s="179"/>
      <c r="C66" s="179"/>
      <c r="D66" s="179"/>
      <c r="E66" s="179"/>
      <c r="F66" s="179"/>
      <c r="G66" s="179"/>
      <c r="H66" s="179"/>
      <c r="I66" s="179"/>
      <c r="J66" s="179"/>
      <c r="K66" s="179"/>
      <c r="L66" s="179"/>
    </row>
    <row r="67" spans="1:12" ht="17.25">
      <c r="A67" s="179"/>
      <c r="B67" s="179"/>
      <c r="C67" s="179"/>
      <c r="D67" s="179"/>
      <c r="E67" s="179"/>
      <c r="F67" s="179"/>
      <c r="G67" s="179"/>
      <c r="H67" s="179"/>
      <c r="I67" s="179"/>
      <c r="J67" s="179"/>
      <c r="K67" s="179"/>
      <c r="L67" s="179"/>
    </row>
    <row r="68" spans="1:12" ht="18.75">
      <c r="A68" s="179"/>
      <c r="B68" s="185"/>
      <c r="C68" s="179"/>
      <c r="D68" s="179"/>
      <c r="E68" s="179"/>
      <c r="F68" s="179"/>
      <c r="G68" s="179"/>
      <c r="H68" s="179"/>
      <c r="I68" s="179"/>
      <c r="J68" s="179"/>
      <c r="K68" s="179"/>
      <c r="L68" s="179"/>
    </row>
    <row r="69" spans="1:12" ht="17.25">
      <c r="A69" s="179"/>
      <c r="B69" s="179"/>
      <c r="C69" s="186"/>
      <c r="D69" s="179"/>
      <c r="E69" s="179"/>
      <c r="F69" s="179"/>
      <c r="G69" s="179"/>
      <c r="H69" s="179"/>
      <c r="I69" s="179"/>
      <c r="J69" s="179"/>
      <c r="K69" s="179"/>
      <c r="L69" s="179"/>
    </row>
    <row r="70" spans="1:12" ht="17.25">
      <c r="A70" s="179"/>
      <c r="B70" s="179"/>
      <c r="C70" s="179"/>
      <c r="D70" s="179"/>
      <c r="E70" s="179"/>
      <c r="F70" s="179"/>
      <c r="G70" s="179"/>
      <c r="H70" s="179"/>
      <c r="I70" s="179"/>
      <c r="J70" s="179"/>
      <c r="K70" s="179"/>
      <c r="L70" s="179"/>
    </row>
    <row r="71" spans="1:12" ht="17.25">
      <c r="A71" s="179"/>
      <c r="B71" s="179"/>
      <c r="C71" s="179"/>
      <c r="D71" s="179"/>
      <c r="E71" s="179"/>
      <c r="F71" s="179"/>
      <c r="G71" s="179"/>
      <c r="H71" s="179"/>
      <c r="I71" s="179"/>
      <c r="J71" s="179"/>
      <c r="K71" s="179"/>
      <c r="L71" s="179"/>
    </row>
    <row r="72" spans="1:12" ht="17.25">
      <c r="A72" s="179"/>
      <c r="B72" s="179"/>
      <c r="C72" s="179"/>
      <c r="D72" s="179"/>
      <c r="E72" s="179"/>
      <c r="F72" s="179"/>
      <c r="G72" s="179"/>
      <c r="H72" s="179"/>
      <c r="I72" s="179"/>
      <c r="J72" s="179"/>
      <c r="K72" s="179"/>
      <c r="L72" s="179"/>
    </row>
    <row r="73" spans="1:12" ht="17.25">
      <c r="A73" s="179"/>
      <c r="B73" s="179"/>
      <c r="C73" s="179"/>
      <c r="D73" s="179"/>
      <c r="E73" s="179"/>
      <c r="F73" s="179"/>
      <c r="G73" s="179"/>
      <c r="H73" s="179"/>
      <c r="I73" s="179"/>
      <c r="J73" s="179"/>
      <c r="K73" s="179"/>
      <c r="L73" s="179"/>
    </row>
    <row r="74" spans="1:12" ht="17.25">
      <c r="A74" s="179"/>
      <c r="B74" s="179"/>
      <c r="C74" s="179"/>
      <c r="D74" s="179"/>
      <c r="E74" s="179"/>
      <c r="F74" s="179"/>
      <c r="G74" s="179"/>
      <c r="H74" s="179"/>
      <c r="I74" s="179"/>
      <c r="J74" s="179"/>
      <c r="K74" s="179"/>
      <c r="L74" s="179"/>
    </row>
    <row r="75" spans="1:12" ht="17.25">
      <c r="A75" s="179"/>
      <c r="B75" s="179"/>
      <c r="C75" s="179"/>
      <c r="D75" s="179"/>
      <c r="E75" s="179"/>
      <c r="F75" s="179"/>
      <c r="G75" s="179"/>
      <c r="H75" s="179"/>
      <c r="I75" s="179"/>
      <c r="J75" s="179"/>
      <c r="K75" s="179"/>
      <c r="L75" s="179"/>
    </row>
    <row r="76" spans="1:12" ht="17.25">
      <c r="A76" s="179"/>
      <c r="B76" s="179"/>
      <c r="C76" s="179"/>
      <c r="D76" s="179"/>
      <c r="E76" s="179"/>
      <c r="F76" s="179"/>
      <c r="G76" s="179"/>
      <c r="H76" s="179"/>
      <c r="I76" s="179"/>
      <c r="J76" s="179"/>
      <c r="K76" s="179"/>
      <c r="L76" s="179"/>
    </row>
    <row r="77" spans="1:12" ht="17.25">
      <c r="A77" s="179"/>
      <c r="B77" s="179"/>
      <c r="C77" s="179"/>
      <c r="D77" s="179"/>
      <c r="E77" s="179"/>
      <c r="F77" s="179"/>
      <c r="G77" s="179"/>
      <c r="H77" s="179"/>
      <c r="I77" s="179"/>
      <c r="J77" s="179"/>
      <c r="K77" s="179"/>
      <c r="L77" s="179"/>
    </row>
    <row r="78" spans="1:12" ht="17.25">
      <c r="A78" s="179"/>
      <c r="B78" s="179"/>
      <c r="C78" s="179"/>
      <c r="D78" s="179"/>
      <c r="E78" s="179"/>
      <c r="F78" s="179"/>
      <c r="G78" s="179"/>
      <c r="H78" s="179"/>
      <c r="I78" s="179"/>
      <c r="J78" s="179"/>
      <c r="K78" s="179"/>
      <c r="L78" s="179"/>
    </row>
    <row r="79" spans="1:12" ht="17.25">
      <c r="A79" s="179"/>
      <c r="B79" s="179"/>
      <c r="C79" s="179"/>
      <c r="D79" s="179"/>
      <c r="E79" s="179"/>
      <c r="F79" s="179"/>
      <c r="G79" s="179"/>
      <c r="H79" s="179"/>
      <c r="I79" s="179"/>
      <c r="J79" s="179"/>
      <c r="K79" s="179"/>
      <c r="L79" s="179"/>
    </row>
    <row r="80" spans="1:12" ht="17.25">
      <c r="A80" s="179"/>
      <c r="B80" s="179"/>
      <c r="C80" s="179"/>
      <c r="D80" s="179"/>
      <c r="E80" s="179"/>
      <c r="F80" s="179"/>
      <c r="G80" s="179"/>
      <c r="H80" s="179"/>
      <c r="I80" s="179"/>
      <c r="J80" s="179"/>
      <c r="K80" s="179"/>
      <c r="L80" s="179"/>
    </row>
    <row r="81" spans="1:15" ht="17.25">
      <c r="A81" s="179"/>
      <c r="B81" s="179"/>
      <c r="C81" s="179"/>
      <c r="D81" s="179"/>
      <c r="E81" s="179"/>
      <c r="F81" s="179"/>
      <c r="G81" s="179"/>
      <c r="H81" s="179"/>
      <c r="I81" s="179"/>
      <c r="J81" s="179"/>
      <c r="K81" s="179"/>
      <c r="L81" s="179"/>
    </row>
    <row r="82" spans="1:15" ht="17.25">
      <c r="A82" s="179"/>
      <c r="B82" s="179"/>
      <c r="C82" s="179"/>
      <c r="D82" s="179"/>
      <c r="E82" s="179"/>
      <c r="F82" s="179"/>
      <c r="G82" s="179"/>
      <c r="H82" s="179"/>
      <c r="I82" s="179"/>
      <c r="J82" s="179"/>
      <c r="K82" s="179"/>
      <c r="L82" s="179"/>
    </row>
    <row r="83" spans="1:15" ht="17.25">
      <c r="A83" s="179"/>
      <c r="B83" s="179"/>
      <c r="C83" s="179"/>
      <c r="D83" s="179"/>
      <c r="E83" s="179"/>
      <c r="F83" s="179"/>
      <c r="G83" s="179"/>
      <c r="H83" s="179"/>
      <c r="I83" s="179"/>
      <c r="J83" s="179"/>
      <c r="K83" s="179"/>
      <c r="L83" s="179"/>
    </row>
    <row r="84" spans="1:15" ht="17.25">
      <c r="A84" s="179"/>
      <c r="B84" s="179"/>
      <c r="C84" s="179"/>
      <c r="D84" s="179"/>
      <c r="E84" s="179"/>
      <c r="F84" s="179"/>
      <c r="G84" s="179"/>
      <c r="H84" s="179"/>
      <c r="I84" s="179"/>
      <c r="J84" s="179"/>
      <c r="K84" s="179"/>
      <c r="L84" s="179"/>
    </row>
    <row r="85" spans="1:15" ht="18.75">
      <c r="A85" s="179"/>
      <c r="B85" s="187" t="s">
        <v>1193</v>
      </c>
      <c r="C85" s="187" t="s">
        <v>1194</v>
      </c>
      <c r="D85" s="179"/>
      <c r="E85" s="179"/>
      <c r="F85" s="179"/>
      <c r="G85" s="179"/>
      <c r="H85" s="179"/>
      <c r="I85" s="179"/>
      <c r="J85" s="179"/>
      <c r="K85" s="179"/>
      <c r="L85" s="179"/>
    </row>
    <row r="86" spans="1:15" ht="17.25">
      <c r="A86" s="179"/>
      <c r="B86" s="179"/>
      <c r="C86" s="179"/>
      <c r="D86" s="179"/>
      <c r="E86" s="179"/>
      <c r="F86" s="179"/>
      <c r="G86" s="179"/>
      <c r="H86" s="179"/>
      <c r="I86" s="179"/>
      <c r="J86" s="179"/>
      <c r="K86" s="179"/>
      <c r="L86" s="179"/>
    </row>
    <row r="87" spans="1:15" ht="27" customHeight="1">
      <c r="A87" s="179"/>
      <c r="B87" s="188" t="s">
        <v>1195</v>
      </c>
      <c r="C87" s="27"/>
      <c r="D87" s="189" t="s">
        <v>1182</v>
      </c>
      <c r="E87" s="189"/>
      <c r="F87" s="190"/>
      <c r="G87" s="179"/>
      <c r="H87" s="179"/>
      <c r="I87" s="179"/>
      <c r="J87" s="179"/>
      <c r="K87" s="179"/>
      <c r="L87" s="179"/>
    </row>
    <row r="88" spans="1:15" ht="29.25" customHeight="1">
      <c r="A88" s="179"/>
      <c r="B88" s="188" t="s">
        <v>1196</v>
      </c>
      <c r="C88" s="27"/>
      <c r="D88" s="189" t="s">
        <v>1197</v>
      </c>
      <c r="E88" s="189"/>
      <c r="F88" s="179"/>
      <c r="G88" s="179"/>
      <c r="H88" s="179"/>
      <c r="I88" s="179"/>
      <c r="J88" s="179"/>
      <c r="K88" s="179"/>
      <c r="L88" s="179"/>
      <c r="O88" s="177" t="s">
        <v>1198</v>
      </c>
    </row>
    <row r="89" spans="1:15" ht="17.25">
      <c r="A89" s="179"/>
      <c r="B89" s="179"/>
      <c r="C89" s="179"/>
      <c r="D89" s="179"/>
      <c r="E89" s="179"/>
      <c r="F89" s="179"/>
      <c r="G89" s="179"/>
      <c r="H89" s="179"/>
      <c r="I89" s="179"/>
      <c r="J89" s="179"/>
      <c r="K89" s="179"/>
      <c r="L89" s="179"/>
      <c r="O89" s="177" t="s">
        <v>1199</v>
      </c>
    </row>
    <row r="90" spans="1:15" ht="26.25">
      <c r="A90" s="179"/>
      <c r="B90" s="179"/>
      <c r="C90" s="191" t="s">
        <v>1200</v>
      </c>
      <c r="D90" s="192">
        <f>IF(AND(D87="One Storey Frame",D88="Regular "),3.3,IF(AND(D87="One Storey Frame",D88="irregular in plan "),3.15,IF(AND(D87="One Storey Frame",D88="Irregular in elevation "),2.64,IF(AND(D87="One Storey Frame",D88="irregular "),2.52,IF(AND(D87="Multi-Storey One Bay Frame",D88="Regular "),3.6,IF(AND(D87="Multi-Storey One Bay Frame",D88="irregular in plan "),3.3,IF(AND(D87="Multi-Storey One Bay Frame",D88="Irregular in elevation "),2.88,IF(AND(D87="Multi-Storey One Bay Frame",D88="irregular "),2.64,IF(AND(D87="Multi-Storey Multi-Bay Frame",D88="Regular "),3.9,IF(AND(D87="Multi-Storey Multi-Bay Frame",D88="irregular in plan "),3.45,IF(AND(D87="Multi-Storey Multi-Bay Frame",D88="Irregular in elevation "),3.12,IF(AND(D87="Multi-Storey Multi-Bay Frame",D88="irregular "),2.76,IF(AND(D87="Wall Equivalent Dual System ",D88="Regular "),3.6,IF(AND(D87="Wall Equivalent Dual System ",D88="irregular in plan "),3.3,IF(AND(D87="Wall Equivalent Dual System ",D88="Irregular in elevation "),2.88,IF(AND(D87="Wall Equivalent Dual System ",D88="irregular "),2.64,IF(AND(D87="Coupled Wall System ",D88="Regular "),3.6,IF(AND(D87="Coupled Wall System ",D88="irregular in plan "),3.3,IF(AND(D87="Coupled Wall System ",D88="Irregular in elevation "),2.88,IF(AND(D87="Coupled Wall System ",D88="irregular "),2.64,IF(AND(D87="UnCoupled Wall System ",D88="Regular "),3,IF(AND(D87="UnCoupled Wall System ",D88="irregular in plan "),3,IF(AND(D87="UnCoupled Wall System ",D88="Irregular in elevation "),2.4,IF(AND(D87="UnCoupled Wall System ",D88="irregular "),2.4,"Calculate"))))))))))))))))))))))))</f>
        <v>2.76</v>
      </c>
      <c r="E90" s="179"/>
      <c r="F90" s="179"/>
      <c r="G90" s="179"/>
      <c r="H90" s="179"/>
      <c r="I90" s="179"/>
      <c r="J90" s="179"/>
      <c r="K90" s="179"/>
      <c r="L90" s="179"/>
      <c r="O90" s="177" t="s">
        <v>1201</v>
      </c>
    </row>
    <row r="91" spans="1:15" ht="17.25">
      <c r="A91" s="179"/>
      <c r="B91" s="179"/>
      <c r="C91" s="179"/>
      <c r="D91" s="179"/>
      <c r="E91" s="179"/>
      <c r="F91" s="179"/>
      <c r="G91" s="179"/>
      <c r="H91" s="179"/>
      <c r="I91" s="179"/>
      <c r="J91" s="179"/>
      <c r="K91" s="179"/>
      <c r="L91" s="179"/>
      <c r="O91" s="177" t="s">
        <v>1197</v>
      </c>
    </row>
    <row r="92" spans="1:15" ht="17.25">
      <c r="A92" s="179"/>
      <c r="B92" s="179"/>
      <c r="C92" s="179"/>
      <c r="D92" s="179"/>
      <c r="E92" s="179"/>
      <c r="F92" s="179"/>
      <c r="G92" s="179"/>
      <c r="H92" s="179"/>
      <c r="I92" s="179"/>
      <c r="J92" s="179"/>
      <c r="K92" s="179"/>
      <c r="L92" s="179"/>
    </row>
    <row r="93" spans="1:15" ht="17.25">
      <c r="A93" s="179"/>
      <c r="B93" s="179"/>
      <c r="C93" s="179"/>
      <c r="D93" s="179"/>
      <c r="E93" s="179"/>
      <c r="F93" s="179"/>
      <c r="G93" s="179"/>
      <c r="H93" s="179"/>
      <c r="I93" s="179"/>
      <c r="J93" s="179"/>
      <c r="K93" s="179"/>
      <c r="L93" s="179"/>
    </row>
    <row r="94" spans="1:15" ht="17.25">
      <c r="A94" s="179"/>
      <c r="B94" s="179"/>
      <c r="C94" s="179"/>
      <c r="D94" s="179"/>
      <c r="E94" s="179"/>
      <c r="F94" s="179"/>
      <c r="G94" s="179"/>
      <c r="H94" s="179"/>
      <c r="I94" s="179"/>
      <c r="J94" s="179"/>
      <c r="K94" s="179"/>
      <c r="L94" s="179"/>
    </row>
    <row r="95" spans="1:15" ht="17.25">
      <c r="A95" s="179"/>
      <c r="B95" s="179"/>
      <c r="C95" s="179"/>
      <c r="D95" s="179"/>
      <c r="E95" s="179"/>
      <c r="F95" s="179"/>
      <c r="G95" s="179"/>
      <c r="H95" s="179"/>
      <c r="I95" s="179"/>
      <c r="J95" s="179"/>
      <c r="K95" s="179"/>
      <c r="L95" s="179"/>
    </row>
    <row r="96" spans="1:15" ht="17.25">
      <c r="A96" s="179"/>
      <c r="B96" s="179"/>
      <c r="C96" s="179"/>
      <c r="D96" s="179"/>
      <c r="E96" s="179"/>
      <c r="F96" s="179"/>
      <c r="G96" s="179"/>
      <c r="H96" s="179"/>
      <c r="I96" s="179"/>
      <c r="J96" s="179"/>
      <c r="K96" s="179"/>
      <c r="L96" s="179"/>
    </row>
    <row r="97" spans="1:14" ht="17.25">
      <c r="A97" s="179"/>
      <c r="B97" s="179"/>
      <c r="C97" s="179"/>
      <c r="D97" s="179"/>
      <c r="E97" s="179"/>
      <c r="F97" s="179"/>
      <c r="G97" s="179"/>
      <c r="H97" s="179"/>
      <c r="I97" s="179"/>
      <c r="J97" s="179"/>
      <c r="K97" s="179"/>
      <c r="L97" s="179"/>
    </row>
    <row r="98" spans="1:14" ht="26.25">
      <c r="A98" s="179"/>
      <c r="B98" s="184" t="s">
        <v>1202</v>
      </c>
      <c r="C98" s="179"/>
      <c r="D98" s="179"/>
      <c r="E98" s="179"/>
      <c r="F98" s="179"/>
      <c r="G98" s="179"/>
      <c r="H98" s="179"/>
      <c r="I98" s="179"/>
      <c r="J98" s="179"/>
      <c r="K98" s="179"/>
      <c r="L98" s="179"/>
    </row>
    <row r="99" spans="1:14" ht="17.25">
      <c r="A99" s="179"/>
      <c r="B99" s="183"/>
      <c r="C99" s="179"/>
      <c r="D99" s="179"/>
      <c r="E99" s="179"/>
      <c r="F99" s="179"/>
      <c r="G99" s="179"/>
      <c r="H99" s="179"/>
      <c r="I99" s="179"/>
      <c r="J99" s="179"/>
      <c r="K99" s="179"/>
      <c r="L99" s="179"/>
    </row>
    <row r="100" spans="1:14" ht="17.25">
      <c r="A100" s="179"/>
      <c r="B100" s="183"/>
      <c r="C100" s="179"/>
      <c r="D100" s="179"/>
      <c r="E100" s="179"/>
      <c r="F100" s="179"/>
      <c r="G100" s="179"/>
      <c r="H100" s="179"/>
      <c r="I100" s="179"/>
      <c r="J100" s="179"/>
      <c r="K100" s="179"/>
      <c r="L100" s="179"/>
    </row>
    <row r="101" spans="1:14" ht="17.25">
      <c r="A101" s="179"/>
      <c r="B101" s="183"/>
      <c r="C101" s="179"/>
      <c r="D101" s="179"/>
      <c r="E101" s="179"/>
      <c r="F101" s="179"/>
      <c r="G101" s="179"/>
      <c r="H101" s="179"/>
      <c r="I101" s="179"/>
      <c r="J101" s="179"/>
      <c r="K101" s="179"/>
      <c r="L101" s="179"/>
    </row>
    <row r="102" spans="1:14" ht="18.75">
      <c r="A102" s="179"/>
      <c r="B102" s="193" t="s">
        <v>1203</v>
      </c>
      <c r="C102" s="27"/>
      <c r="D102" s="27"/>
      <c r="E102" s="27"/>
      <c r="F102" s="27"/>
      <c r="G102" s="27"/>
      <c r="H102" s="27"/>
      <c r="I102" s="27"/>
      <c r="J102" s="179"/>
      <c r="K102" s="179"/>
      <c r="L102" s="179"/>
    </row>
    <row r="103" spans="1:14" ht="18.75">
      <c r="A103" s="179"/>
      <c r="B103" s="193" t="s">
        <v>1204</v>
      </c>
      <c r="C103" s="27"/>
      <c r="D103" s="27"/>
      <c r="E103" s="27"/>
      <c r="F103" s="27"/>
      <c r="G103" s="27"/>
      <c r="H103" s="27"/>
      <c r="I103" s="27"/>
      <c r="J103" s="179"/>
      <c r="K103" s="179"/>
      <c r="L103" s="179"/>
    </row>
    <row r="104" spans="1:14" ht="18.75">
      <c r="A104" s="179"/>
      <c r="B104" s="184"/>
      <c r="C104" s="27"/>
      <c r="D104" s="27"/>
      <c r="E104" s="27"/>
      <c r="F104" s="27"/>
      <c r="G104" s="27"/>
      <c r="H104" s="27"/>
      <c r="I104" s="27"/>
      <c r="J104" s="179"/>
      <c r="K104" s="179"/>
      <c r="L104" s="179"/>
    </row>
    <row r="105" spans="1:14" ht="18.75">
      <c r="A105" s="179"/>
      <c r="B105" s="194" t="s">
        <v>1205</v>
      </c>
      <c r="C105" s="27"/>
      <c r="D105" s="27"/>
      <c r="E105" s="27"/>
      <c r="F105" s="27"/>
      <c r="G105" s="27"/>
      <c r="H105" s="27"/>
      <c r="I105" s="27"/>
      <c r="J105" s="179"/>
      <c r="K105" s="179"/>
      <c r="L105" s="179"/>
    </row>
    <row r="106" spans="1:14" ht="18.75">
      <c r="A106" s="179"/>
      <c r="C106" s="195" t="s">
        <v>1206</v>
      </c>
      <c r="D106" s="27" t="s">
        <v>1207</v>
      </c>
      <c r="E106" s="27"/>
      <c r="F106" s="196"/>
      <c r="G106" s="27" t="s">
        <v>1208</v>
      </c>
      <c r="H106" s="27"/>
      <c r="I106" s="27"/>
      <c r="J106" s="179"/>
      <c r="K106" s="179"/>
      <c r="L106" s="179"/>
    </row>
    <row r="107" spans="1:14" ht="18.75">
      <c r="A107" s="179"/>
      <c r="B107" s="27"/>
      <c r="C107" s="195" t="s">
        <v>1206</v>
      </c>
      <c r="D107" s="27" t="s">
        <v>1209</v>
      </c>
      <c r="E107" s="27"/>
      <c r="F107" s="196"/>
      <c r="G107" s="27" t="s">
        <v>1208</v>
      </c>
      <c r="H107" s="27"/>
      <c r="I107" s="27"/>
      <c r="J107" s="179"/>
      <c r="K107" s="179"/>
      <c r="L107" s="179"/>
      <c r="N107" s="201"/>
    </row>
    <row r="108" spans="1:14" ht="18.75">
      <c r="A108" s="179"/>
      <c r="B108" s="553" t="s">
        <v>1210</v>
      </c>
      <c r="C108" s="553"/>
      <c r="D108" s="553"/>
      <c r="E108" s="196"/>
      <c r="F108" s="27" t="s">
        <v>1208</v>
      </c>
      <c r="G108" s="27"/>
      <c r="H108" s="27"/>
      <c r="I108" s="27"/>
      <c r="J108" s="27"/>
      <c r="K108" s="179"/>
      <c r="L108" s="179"/>
    </row>
    <row r="109" spans="1:14" ht="18.75">
      <c r="A109" s="179"/>
      <c r="B109" s="27"/>
      <c r="C109" s="27"/>
      <c r="D109" s="27"/>
      <c r="E109" s="27"/>
      <c r="F109" s="27"/>
      <c r="G109" s="27"/>
      <c r="H109" s="27"/>
      <c r="I109" s="27"/>
      <c r="J109" s="27"/>
      <c r="K109" s="179"/>
      <c r="L109" s="179"/>
    </row>
    <row r="110" spans="1:14" ht="18.75">
      <c r="A110" s="179"/>
      <c r="B110" s="188" t="s">
        <v>1211</v>
      </c>
      <c r="C110" s="27"/>
      <c r="D110" s="27"/>
      <c r="E110" s="27"/>
      <c r="F110" s="27"/>
      <c r="G110" s="27"/>
      <c r="H110" s="27"/>
      <c r="I110" s="27"/>
      <c r="J110" s="27"/>
      <c r="K110" s="179"/>
      <c r="L110" s="179"/>
    </row>
    <row r="111" spans="1:14" ht="23.25">
      <c r="A111" s="179"/>
      <c r="B111" s="27"/>
      <c r="C111" s="195" t="s">
        <v>1212</v>
      </c>
      <c r="D111" s="197">
        <f>IF(F106=0,1,E108/F106)</f>
        <v>1</v>
      </c>
      <c r="E111" s="195" t="s">
        <v>1213</v>
      </c>
      <c r="F111" s="198">
        <f>IF(F106=0,1,IF(TEXT($D$87,0)="Frame-system ",1,IF(((1+D111)/3)&lt;0.5,0.5,IF(((1+D111)/3)&gt;1,1,((1+D111)/3)))))</f>
        <v>1</v>
      </c>
      <c r="G111" s="27"/>
      <c r="H111" s="27"/>
      <c r="I111" s="27"/>
      <c r="J111" s="27"/>
      <c r="K111" s="179"/>
      <c r="L111" s="179"/>
    </row>
    <row r="112" spans="1:14" ht="18.75">
      <c r="A112" s="179"/>
      <c r="B112" s="188" t="s">
        <v>1214</v>
      </c>
      <c r="C112" s="195"/>
      <c r="D112" s="197"/>
      <c r="E112" s="27"/>
      <c r="F112" s="27"/>
      <c r="G112" s="27"/>
      <c r="H112" s="27"/>
      <c r="I112" s="27"/>
      <c r="J112" s="27"/>
      <c r="K112" s="179"/>
      <c r="L112" s="179"/>
    </row>
    <row r="113" spans="1:14" ht="23.25">
      <c r="A113" s="179"/>
      <c r="B113" s="27"/>
      <c r="C113" s="195" t="s">
        <v>1215</v>
      </c>
      <c r="D113" s="197">
        <f>IF(F107=0,1,E108/F107)</f>
        <v>1</v>
      </c>
      <c r="E113" s="195" t="s">
        <v>1216</v>
      </c>
      <c r="F113" s="198">
        <f>IF(F107=0,1,IF($D$87="Frame-system ",1,IF(((1+D113)/3)&lt;0.5,0.5,IF(((1+D113)/3)&gt;1,1,((1+D113)/3)))))</f>
        <v>1</v>
      </c>
      <c r="G113" s="27"/>
      <c r="H113" s="27"/>
      <c r="I113" s="27"/>
      <c r="J113" s="27"/>
      <c r="K113" s="179"/>
      <c r="L113" s="179"/>
    </row>
    <row r="114" spans="1:14" ht="18.75">
      <c r="A114" s="179"/>
      <c r="B114" s="27"/>
      <c r="C114" s="27"/>
      <c r="D114" s="27"/>
      <c r="E114" s="27"/>
      <c r="F114" s="27"/>
      <c r="G114" s="27"/>
      <c r="H114" s="27"/>
      <c r="I114" s="27"/>
      <c r="J114" s="27"/>
      <c r="K114" s="179"/>
      <c r="L114" s="179"/>
    </row>
    <row r="115" spans="1:14" ht="18.75">
      <c r="A115" s="179"/>
      <c r="B115" s="27"/>
      <c r="C115" s="27" t="s">
        <v>1217</v>
      </c>
      <c r="D115" s="27"/>
      <c r="E115" s="27"/>
      <c r="F115" s="27"/>
      <c r="G115" s="27"/>
      <c r="H115" s="27"/>
      <c r="I115" s="27"/>
      <c r="J115" s="27"/>
      <c r="K115" s="179"/>
      <c r="L115" s="179"/>
    </row>
    <row r="116" spans="1:14" ht="23.25">
      <c r="A116" s="179"/>
      <c r="B116" s="27"/>
      <c r="C116" s="27"/>
      <c r="D116" s="188" t="s">
        <v>1218</v>
      </c>
      <c r="E116" s="27"/>
      <c r="F116" s="191" t="s">
        <v>1219</v>
      </c>
      <c r="G116" s="199">
        <f>+D90</f>
        <v>2.76</v>
      </c>
      <c r="H116" s="27"/>
      <c r="I116" s="27"/>
      <c r="J116" s="27"/>
      <c r="K116" s="179"/>
      <c r="L116" s="179"/>
    </row>
    <row r="117" spans="1:14" ht="23.25">
      <c r="A117" s="179"/>
      <c r="B117" s="27"/>
      <c r="C117" s="27"/>
      <c r="D117" s="188" t="s">
        <v>1220</v>
      </c>
      <c r="E117" s="27"/>
      <c r="F117" s="191" t="s">
        <v>1221</v>
      </c>
      <c r="G117" s="199">
        <f>+D90</f>
        <v>2.76</v>
      </c>
      <c r="H117" s="27"/>
      <c r="I117" s="27"/>
      <c r="J117" s="27"/>
      <c r="K117" s="179"/>
      <c r="L117" s="179"/>
    </row>
    <row r="118" spans="1:14" ht="18.75">
      <c r="A118" s="179"/>
      <c r="B118" s="27"/>
      <c r="C118" s="27"/>
      <c r="D118" s="27"/>
      <c r="E118" s="27"/>
      <c r="F118" s="188"/>
      <c r="G118" s="188"/>
      <c r="H118" s="27"/>
      <c r="I118" s="27"/>
      <c r="J118" s="27"/>
      <c r="K118" s="179"/>
      <c r="L118" s="179"/>
    </row>
    <row r="119" spans="1:14" ht="34.5" customHeight="1">
      <c r="A119" s="179"/>
      <c r="B119" s="27"/>
      <c r="C119" s="27"/>
      <c r="D119" s="27"/>
      <c r="E119" s="27"/>
      <c r="F119" s="191" t="s">
        <v>1222</v>
      </c>
      <c r="G119" s="200">
        <f>G117</f>
        <v>2.76</v>
      </c>
      <c r="H119" s="554"/>
      <c r="I119" s="554"/>
      <c r="J119" s="554"/>
      <c r="K119" s="554"/>
      <c r="L119" s="554"/>
      <c r="M119" s="202"/>
      <c r="N119" s="202"/>
    </row>
  </sheetData>
  <mergeCells count="14">
    <mergeCell ref="B26:L26"/>
    <mergeCell ref="B30:L30"/>
    <mergeCell ref="B108:D108"/>
    <mergeCell ref="H119:L119"/>
    <mergeCell ref="H3:I3"/>
    <mergeCell ref="J3:L3"/>
    <mergeCell ref="B4:L4"/>
    <mergeCell ref="B8:L8"/>
    <mergeCell ref="B25:L25"/>
    <mergeCell ref="H1:I1"/>
    <mergeCell ref="J1:L1"/>
    <mergeCell ref="A2:F2"/>
    <mergeCell ref="H2:I2"/>
    <mergeCell ref="J2:L2"/>
  </mergeCells>
  <dataValidations count="3">
    <dataValidation type="list" allowBlank="1" showInputMessage="1" showErrorMessage="1" sqref="D69" xr:uid="{00000000-0002-0000-0E00-000000000000}">
      <formula1>$N$34:$N$39</formula1>
    </dataValidation>
    <dataValidation type="list" allowBlank="1" showInputMessage="1" showErrorMessage="1" sqref="D87" xr:uid="{00000000-0002-0000-0E00-000001000000}">
      <formula1>$N$31:$N$39</formula1>
    </dataValidation>
    <dataValidation type="list" allowBlank="1" showInputMessage="1" showErrorMessage="1" sqref="D88" xr:uid="{00000000-0002-0000-0E00-000002000000}">
      <formula1>$O$88:$O$91</formula1>
    </dataValidation>
  </dataValidations>
  <pageMargins left="0.7" right="0.7" top="0.75" bottom="0.75" header="0.3" footer="0.3"/>
  <pageSetup paperSize="9" scale="72" orientation="portrait" r:id="rId1"/>
  <rowBreaks count="2" manualBreakCount="2">
    <brk id="42" max="10" man="1"/>
    <brk id="91" max="10" man="1"/>
  </rowBreaks>
  <colBreaks count="1" manualBreakCount="1">
    <brk id="13"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B2:AO90"/>
  <sheetViews>
    <sheetView view="pageBreakPreview" topLeftCell="A54" zoomScale="90" zoomScaleNormal="100" workbookViewId="0">
      <selection activeCell="S33" sqref="S33"/>
    </sheetView>
  </sheetViews>
  <sheetFormatPr defaultColWidth="9" defaultRowHeight="15"/>
  <cols>
    <col min="2" max="2" width="12" customWidth="1"/>
    <col min="4" max="4" width="13" customWidth="1"/>
    <col min="5" max="5" width="9.7109375" customWidth="1"/>
    <col min="6" max="6" width="10" customWidth="1"/>
    <col min="7" max="7" width="10.42578125" customWidth="1"/>
    <col min="8" max="8" width="11.28515625" customWidth="1"/>
    <col min="9" max="9" width="12.28515625" customWidth="1"/>
    <col min="10" max="10" width="11" customWidth="1"/>
    <col min="11" max="11" width="11.28515625" customWidth="1"/>
    <col min="12" max="12" width="13.28515625" customWidth="1"/>
    <col min="13" max="13" width="10.7109375" customWidth="1"/>
  </cols>
  <sheetData>
    <row r="2" spans="2:41" s="18" customFormat="1" ht="26.25">
      <c r="B2" s="144">
        <v>4</v>
      </c>
      <c r="C2" s="556" t="s">
        <v>1223</v>
      </c>
      <c r="D2" s="556"/>
      <c r="E2" s="556"/>
      <c r="F2" s="145"/>
      <c r="G2" s="557" t="s">
        <v>164</v>
      </c>
      <c r="H2" s="557"/>
      <c r="I2" s="469" t="str">
        <f>+DISPLACEMENT!C1</f>
        <v>BAHRU SARBET MODEL 1-3 q=1</v>
      </c>
      <c r="J2" s="469"/>
      <c r="K2" s="469"/>
      <c r="L2" s="469"/>
      <c r="M2" s="158"/>
      <c r="N2"/>
      <c r="O2"/>
      <c r="P2"/>
      <c r="Q2"/>
      <c r="R2"/>
      <c r="S2"/>
      <c r="T2"/>
      <c r="AO2"/>
    </row>
    <row r="3" spans="2:41" s="18" customFormat="1" ht="23.25">
      <c r="B3" s="146"/>
      <c r="C3" s="147"/>
      <c r="D3" s="147"/>
      <c r="E3" s="147"/>
      <c r="F3" s="147"/>
      <c r="G3" s="557" t="s">
        <v>165</v>
      </c>
      <c r="H3" s="557"/>
      <c r="I3" s="469" t="str">
        <f>+DISPLACEMENT!C2</f>
        <v>ATO BAHRU</v>
      </c>
      <c r="J3" s="469"/>
      <c r="K3" s="469"/>
      <c r="L3" s="469"/>
      <c r="M3" s="158"/>
      <c r="N3"/>
      <c r="O3"/>
      <c r="P3"/>
      <c r="Q3"/>
      <c r="R3"/>
      <c r="S3"/>
      <c r="T3"/>
      <c r="AO3"/>
    </row>
    <row r="4" spans="2:41" s="18" customFormat="1" ht="23.25">
      <c r="B4" s="146"/>
      <c r="C4" s="147"/>
      <c r="D4" s="147"/>
      <c r="E4" s="147"/>
      <c r="F4" s="147"/>
      <c r="G4" s="557" t="s">
        <v>167</v>
      </c>
      <c r="H4" s="557"/>
      <c r="I4" s="469" t="s">
        <v>205</v>
      </c>
      <c r="J4" s="469"/>
      <c r="K4" s="469"/>
      <c r="L4" s="469"/>
      <c r="M4" s="158"/>
      <c r="N4"/>
      <c r="O4"/>
      <c r="P4"/>
      <c r="Q4"/>
      <c r="R4"/>
      <c r="S4"/>
      <c r="T4"/>
      <c r="AO4"/>
    </row>
    <row r="5" spans="2:41" s="18" customFormat="1" ht="23.25">
      <c r="B5" s="148">
        <v>4.0999999999999996</v>
      </c>
      <c r="C5" s="558" t="s">
        <v>1224</v>
      </c>
      <c r="D5" s="558"/>
      <c r="E5" s="558"/>
      <c r="F5" s="558"/>
      <c r="G5" s="558"/>
      <c r="H5" s="558"/>
      <c r="I5" s="558"/>
      <c r="J5" s="558"/>
      <c r="K5" s="558"/>
      <c r="L5" s="558"/>
      <c r="M5" s="158"/>
      <c r="N5"/>
      <c r="O5"/>
      <c r="P5"/>
      <c r="Q5"/>
      <c r="AO5"/>
    </row>
    <row r="6" spans="2:41" ht="133.5" customHeight="1">
      <c r="B6" s="149"/>
      <c r="C6" s="559" t="s">
        <v>1225</v>
      </c>
      <c r="D6" s="559"/>
      <c r="E6" s="559"/>
      <c r="F6" s="559"/>
      <c r="G6" s="559"/>
      <c r="H6" s="559"/>
      <c r="I6" s="559"/>
      <c r="J6" s="559"/>
      <c r="K6" s="559"/>
      <c r="L6" s="559"/>
      <c r="M6" s="159"/>
    </row>
    <row r="7" spans="2:41" ht="32.25" customHeight="1">
      <c r="B7" s="150">
        <v>1</v>
      </c>
      <c r="C7" s="560" t="s">
        <v>1226</v>
      </c>
      <c r="D7" s="560"/>
      <c r="E7" s="560"/>
      <c r="F7" s="560"/>
      <c r="G7" s="560"/>
      <c r="H7" s="560"/>
      <c r="I7" s="560"/>
      <c r="J7" s="560"/>
      <c r="K7" s="560"/>
      <c r="L7" s="560"/>
      <c r="M7" s="160"/>
      <c r="N7" s="160"/>
    </row>
    <row r="8" spans="2:41" ht="82.5" customHeight="1">
      <c r="B8" s="151">
        <v>2</v>
      </c>
      <c r="C8" s="559" t="s">
        <v>1227</v>
      </c>
      <c r="D8" s="559"/>
      <c r="E8" s="559"/>
      <c r="F8" s="559"/>
      <c r="G8" s="559"/>
      <c r="H8" s="559"/>
      <c r="I8" s="559"/>
      <c r="J8" s="559"/>
      <c r="K8" s="559"/>
      <c r="L8" s="559"/>
      <c r="M8" s="161"/>
      <c r="N8" s="161"/>
    </row>
    <row r="9" spans="2:41" ht="25.5" customHeight="1">
      <c r="B9" s="150">
        <v>3</v>
      </c>
      <c r="C9" s="560" t="s">
        <v>1228</v>
      </c>
      <c r="D9" s="560"/>
      <c r="E9" s="560"/>
      <c r="F9" s="560"/>
      <c r="G9" s="560"/>
      <c r="H9" s="560"/>
      <c r="I9" s="560"/>
      <c r="J9" s="560"/>
      <c r="K9" s="560"/>
      <c r="L9" s="560"/>
    </row>
    <row r="10" spans="2:41" ht="21" customHeight="1">
      <c r="B10" s="150">
        <v>4</v>
      </c>
      <c r="C10" s="560" t="s">
        <v>1229</v>
      </c>
      <c r="D10" s="560"/>
      <c r="E10" s="560"/>
      <c r="F10" s="560"/>
      <c r="G10" s="560"/>
      <c r="H10" s="560"/>
      <c r="I10" s="560"/>
      <c r="J10" s="560"/>
      <c r="K10" s="560"/>
      <c r="L10" s="560"/>
      <c r="M10" s="161"/>
      <c r="N10" s="161"/>
    </row>
    <row r="11" spans="2:41" ht="77.25" customHeight="1">
      <c r="B11" s="150">
        <v>5</v>
      </c>
      <c r="C11" s="559" t="s">
        <v>1230</v>
      </c>
      <c r="D11" s="559"/>
      <c r="E11" s="559"/>
      <c r="F11" s="559"/>
      <c r="G11" s="559"/>
      <c r="H11" s="559"/>
      <c r="I11" s="559"/>
      <c r="J11" s="559"/>
      <c r="K11" s="559"/>
      <c r="L11" s="559"/>
    </row>
    <row r="14" spans="2:41">
      <c r="B14" s="561" t="s">
        <v>1231</v>
      </c>
      <c r="C14" s="561"/>
      <c r="D14" s="561"/>
      <c r="E14" s="561"/>
      <c r="F14" s="561"/>
      <c r="G14" s="15"/>
    </row>
    <row r="15" spans="2:41">
      <c r="B15" s="561"/>
      <c r="C15" s="561"/>
      <c r="D15" s="561"/>
      <c r="E15" s="561"/>
      <c r="F15" s="561"/>
      <c r="G15" s="15"/>
    </row>
    <row r="16" spans="2:41">
      <c r="B16" s="561" t="s">
        <v>1232</v>
      </c>
      <c r="C16" s="561"/>
      <c r="D16" s="561"/>
      <c r="E16" s="562">
        <v>0.1</v>
      </c>
      <c r="F16" s="562"/>
      <c r="G16" s="15" t="s">
        <v>1233</v>
      </c>
    </row>
    <row r="17" spans="2:36">
      <c r="B17" s="561" t="s">
        <v>1234</v>
      </c>
      <c r="C17" s="561"/>
      <c r="D17" s="561"/>
      <c r="E17" s="562">
        <v>0.1</v>
      </c>
      <c r="F17" s="562"/>
      <c r="G17" s="15" t="s">
        <v>1233</v>
      </c>
    </row>
    <row r="18" spans="2:36">
      <c r="N18" t="s">
        <v>1235</v>
      </c>
      <c r="O18">
        <v>1</v>
      </c>
    </row>
    <row r="19" spans="2:36" ht="34.5" customHeight="1">
      <c r="B19" s="566" t="s">
        <v>1236</v>
      </c>
      <c r="C19" s="566"/>
      <c r="D19" s="566"/>
      <c r="E19" s="566"/>
      <c r="F19" s="566"/>
      <c r="H19" s="566" t="s">
        <v>1237</v>
      </c>
      <c r="I19" s="566"/>
      <c r="J19" s="566"/>
      <c r="K19" s="566"/>
      <c r="L19" s="566"/>
    </row>
    <row r="20" spans="2:36">
      <c r="B20" s="561"/>
      <c r="C20" s="561"/>
      <c r="D20" s="561"/>
      <c r="E20" s="561"/>
      <c r="F20" s="561"/>
      <c r="H20" s="561"/>
      <c r="I20" s="561"/>
      <c r="J20" s="561"/>
      <c r="K20" s="561"/>
      <c r="L20" s="561"/>
    </row>
    <row r="21" spans="2:36" ht="20.25">
      <c r="B21" s="51" t="s">
        <v>1238</v>
      </c>
      <c r="C21" s="51" t="s">
        <v>1239</v>
      </c>
      <c r="D21" s="152" t="s">
        <v>1240</v>
      </c>
      <c r="E21" s="152" t="s">
        <v>1241</v>
      </c>
      <c r="F21" s="152" t="s">
        <v>1242</v>
      </c>
      <c r="H21" s="51" t="s">
        <v>1238</v>
      </c>
      <c r="I21" s="51" t="s">
        <v>1239</v>
      </c>
      <c r="J21" s="152" t="s">
        <v>1240</v>
      </c>
      <c r="K21" s="152" t="s">
        <v>1241</v>
      </c>
      <c r="L21" s="152" t="s">
        <v>1242</v>
      </c>
      <c r="N21" s="51" t="s">
        <v>1243</v>
      </c>
      <c r="O21" s="51" t="s">
        <v>1244</v>
      </c>
      <c r="P21" s="51" t="s">
        <v>1245</v>
      </c>
      <c r="Q21" s="51" t="s">
        <v>1246</v>
      </c>
      <c r="R21" s="51" t="s">
        <v>1247</v>
      </c>
      <c r="T21" s="51" t="s">
        <v>1248</v>
      </c>
      <c r="U21" s="51" t="s">
        <v>1244</v>
      </c>
      <c r="V21" s="51" t="s">
        <v>1245</v>
      </c>
      <c r="W21" s="51" t="s">
        <v>1246</v>
      </c>
      <c r="X21" s="51" t="s">
        <v>1247</v>
      </c>
      <c r="Z21" s="51" t="s">
        <v>1249</v>
      </c>
      <c r="AA21" s="51" t="s">
        <v>1244</v>
      </c>
      <c r="AB21" s="51" t="s">
        <v>1245</v>
      </c>
      <c r="AC21" s="51" t="s">
        <v>1246</v>
      </c>
      <c r="AD21" s="51" t="s">
        <v>1247</v>
      </c>
      <c r="AF21" s="51" t="s">
        <v>1250</v>
      </c>
      <c r="AG21" s="51" t="s">
        <v>1244</v>
      </c>
      <c r="AH21" s="51" t="s">
        <v>1245</v>
      </c>
      <c r="AI21" s="51" t="s">
        <v>1246</v>
      </c>
      <c r="AJ21" s="51" t="s">
        <v>1247</v>
      </c>
    </row>
    <row r="22" spans="2:36">
      <c r="B22" s="51" t="s">
        <v>1251</v>
      </c>
      <c r="C22" s="51">
        <v>1</v>
      </c>
      <c r="D22" s="51">
        <v>0.05</v>
      </c>
      <c r="E22" s="51">
        <v>0.25</v>
      </c>
      <c r="F22" s="51">
        <v>1.2</v>
      </c>
      <c r="H22" s="51" t="s">
        <v>1251</v>
      </c>
      <c r="I22" s="51">
        <v>1</v>
      </c>
      <c r="J22" s="51">
        <v>0.15</v>
      </c>
      <c r="K22" s="51">
        <v>0.4</v>
      </c>
      <c r="L22" s="51">
        <v>2</v>
      </c>
      <c r="N22" s="51" t="s">
        <v>1251</v>
      </c>
      <c r="O22" s="51">
        <f>+C22*((2/3)+($E$30/D22)*((2.5/$F$38)-2/3))</f>
        <v>12.950667971014495</v>
      </c>
      <c r="P22" s="51">
        <f>+C22*$O$18*2.5/$F$38</f>
        <v>0.90579710144927539</v>
      </c>
      <c r="Q22" s="51">
        <f>IF(C22*2.5*E22/($F$38*$E$30)&gt;=$F$37,C22*2.5*E22/($F$38*$E$30),$F$37)</f>
        <v>0.2</v>
      </c>
      <c r="R22" s="51">
        <f>IF(C22*2.5*E22*F22/($F$38*$E$30^2)&gt;=$F$37,C22*2.5*E22*F22/($F$38*$E$30^2),$F$37)</f>
        <v>0.2</v>
      </c>
      <c r="T22" s="51" t="s">
        <v>1251</v>
      </c>
      <c r="U22" s="51">
        <f>+C22*((2/3)+($F$30/D22)*((2.5/$F$38)-2/3))</f>
        <v>14.095289710144929</v>
      </c>
      <c r="V22" s="51">
        <f>+E22*$O$18*2.5/$F$38</f>
        <v>0.22644927536231885</v>
      </c>
      <c r="W22" s="51">
        <f>IF(C22*2.5*E22/($F$38*$F$30)&gt;=$F$37,C22*2.5*E22/($F$38*$F$30),$F$37)</f>
        <v>0.2</v>
      </c>
      <c r="X22" s="51">
        <f>IF(C22*2.5*E22*F22/($F$38*$F$30^2)&gt;=$F$37,C22*2.5*E22*F22/($F$38*$F$30^2),$F$37)</f>
        <v>0.2</v>
      </c>
      <c r="Z22" s="51" t="s">
        <v>1251</v>
      </c>
      <c r="AA22" s="51">
        <f>+I22*((2/3)+($E$30/J22)*((2.5/$F$38)-2/3))</f>
        <v>4.7613337681159438</v>
      </c>
      <c r="AB22" s="51">
        <f>+I22*$O$18*2.5/$F$38</f>
        <v>0.90579710144927539</v>
      </c>
      <c r="AC22" s="51">
        <f>IF(I22*2.5*K22/($F$38*$E$30)&gt;=$F$37,I22*2.5*K22/($F$38*$E$30),$F$37)</f>
        <v>0.2</v>
      </c>
      <c r="AD22" s="51">
        <f>IF(I22*2.5*K22*L22/($F$38*$E$30^2)&gt;=$F$37,I22*2.5*K22*L22/($F$38*$E$30^2),$F$37)</f>
        <v>0.2</v>
      </c>
      <c r="AF22" s="51" t="s">
        <v>1251</v>
      </c>
      <c r="AG22" s="51">
        <f>+I22*((2/3)+($F$30/J22)*((2.5/$F$38)-2/3))</f>
        <v>5.1428743478260888</v>
      </c>
      <c r="AH22" s="51">
        <f>+I22*$O$18*2.5/$F$38</f>
        <v>0.90579710144927539</v>
      </c>
      <c r="AI22" s="51">
        <f>IF(I22*2.5*K22/($F$38*$F$30)&gt;=$F$37,I22*2.5*K22/($F$38*$F$30),$F$37)</f>
        <v>0.2</v>
      </c>
      <c r="AJ22" s="51">
        <f>IF(I22*2.5*K22*L22/($F$38*$F$30^2)&gt;=$F$37,I22*2.5*K22*L22/($F$38*$F$30^2),$F$37)</f>
        <v>0.2</v>
      </c>
    </row>
    <row r="23" spans="2:36">
      <c r="B23" s="51" t="s">
        <v>1252</v>
      </c>
      <c r="C23" s="51">
        <v>1.35</v>
      </c>
      <c r="D23" s="51">
        <v>0.05</v>
      </c>
      <c r="E23" s="51">
        <v>0.25</v>
      </c>
      <c r="F23" s="51">
        <v>1.2</v>
      </c>
      <c r="H23" s="51" t="s">
        <v>1252</v>
      </c>
      <c r="I23" s="51">
        <v>1.2</v>
      </c>
      <c r="J23" s="51">
        <v>0.15</v>
      </c>
      <c r="K23" s="51">
        <v>0.5</v>
      </c>
      <c r="L23" s="51">
        <v>2</v>
      </c>
      <c r="N23" s="51" t="s">
        <v>1252</v>
      </c>
      <c r="O23" s="51">
        <f>+C23*((2/3)+($E$30/D23)*((2.5/$F$38)-2/3))</f>
        <v>17.483401760869569</v>
      </c>
      <c r="P23" s="51">
        <f>+C23*$O$18*2.5/$F$38</f>
        <v>1.2228260869565217</v>
      </c>
      <c r="Q23" s="51">
        <f>IF(C23*2.5*E23/($F$38*$E$30)&gt;=$F$37,C23*2.5*E23/($F$38*$E$30),$F$37)</f>
        <v>0.2</v>
      </c>
      <c r="R23" s="51">
        <f>IF(C23*2.5*E23*F23/($F$38*$E$30^2)&gt;=$F$37,C23*2.5*E23*F23/($F$38*$E$30^2),$F$37)</f>
        <v>0.2</v>
      </c>
      <c r="T23" s="51" t="s">
        <v>1252</v>
      </c>
      <c r="U23" s="51">
        <f>+C23*((2/3)+($F$30/D23)*((2.5/$F$38)-2/3))</f>
        <v>19.028641108695656</v>
      </c>
      <c r="V23" s="51">
        <f>+E23*$O$18*2.5/$F$38</f>
        <v>0.22644927536231885</v>
      </c>
      <c r="W23" s="51">
        <f>IF(C23*2.5*E23/($F$38*$F$30)&gt;=$F$37,C23*2.5*E23/($F$38*$F$30),$F$37)</f>
        <v>0.2</v>
      </c>
      <c r="X23" s="51">
        <f>IF(C23*2.5*E23*F23/($F$38*$F$30^2)&gt;=$F$37,C23*2.5*E23*F23/($F$38*$F$30^2),$F$37)</f>
        <v>0.2</v>
      </c>
      <c r="Z23" s="51" t="s">
        <v>1252</v>
      </c>
      <c r="AA23" s="51">
        <f>+I23*((2/3)+($E$30/J23)*((2.5/$F$38)-2/3))</f>
        <v>5.7136005217391324</v>
      </c>
      <c r="AB23" s="51">
        <f>+I23*$O$18*2.5/$F$38</f>
        <v>1.0869565217391306</v>
      </c>
      <c r="AC23" s="51">
        <f>IF(I23*2.5*K23/($F$38*$E$30)&gt;=$F$37,I23*2.5*K23/($F$38*$E$30),$F$37)</f>
        <v>0.21159586293862745</v>
      </c>
      <c r="AD23" s="51">
        <f>IF(I23*2.5*K23*L23/($F$38*$E$30^2)&gt;=$F$37,I23*2.5*K23*L23/($F$38*$E$30^2),$F$37)</f>
        <v>0.2</v>
      </c>
      <c r="AF23" s="51" t="s">
        <v>1252</v>
      </c>
      <c r="AG23" s="51">
        <f>+I23*((2/3)+($F$30/J23)*((2.5/$F$38)-2/3))</f>
        <v>6.1714492173913067</v>
      </c>
      <c r="AH23" s="51">
        <f>+I23*$O$18*2.5/$F$38</f>
        <v>1.0869565217391306</v>
      </c>
      <c r="AI23" s="51">
        <f>IF(I23*2.5*K23/($F$38*$F$30)&gt;=$F$37,I23*2.5*K23/($F$38*$F$30),$F$37)</f>
        <v>0.2</v>
      </c>
      <c r="AJ23" s="51">
        <f>IF(I23*2.5*K23*L23/($F$38*$F$30^2)&gt;=$F$37,I23*2.5*K23*L23/($F$38*$F$30^2),$F$37)</f>
        <v>0.2</v>
      </c>
    </row>
    <row r="24" spans="2:36">
      <c r="B24" s="51" t="s">
        <v>1253</v>
      </c>
      <c r="C24" s="51">
        <v>1.5</v>
      </c>
      <c r="D24" s="51">
        <v>0.1</v>
      </c>
      <c r="E24" s="51">
        <v>0.25</v>
      </c>
      <c r="F24" s="51">
        <v>1.2</v>
      </c>
      <c r="H24" s="51" t="s">
        <v>1253</v>
      </c>
      <c r="I24" s="51">
        <v>1.1499999999999999</v>
      </c>
      <c r="J24" s="51">
        <v>0.2</v>
      </c>
      <c r="K24" s="51">
        <v>0.6</v>
      </c>
      <c r="L24" s="51">
        <v>2</v>
      </c>
      <c r="N24" s="51" t="s">
        <v>1253</v>
      </c>
      <c r="O24" s="51">
        <f>+C24*((2/3)+($E$30/D24)*((2.5/$F$38)-2/3))</f>
        <v>10.213000978260872</v>
      </c>
      <c r="P24" s="51">
        <f>+C24*$O$18*2.5/$F$38</f>
        <v>1.3586956521739131</v>
      </c>
      <c r="Q24" s="51">
        <f>IF(C24*2.5*E24/($F$38*$E$30)&gt;=$F$37,C24*2.5*E24/($F$38*$E$30),$F$37)</f>
        <v>0.2</v>
      </c>
      <c r="R24" s="51">
        <f>IF(C24*2.5*E24*F24/($F$38*$E$30^2)&gt;=$F$37,C24*2.5*E24*F24/($F$38*$E$30^2),$F$37)</f>
        <v>0.2</v>
      </c>
      <c r="T24" s="51" t="s">
        <v>1253</v>
      </c>
      <c r="U24" s="51">
        <f>+C24*((2/3)+($F$30/D24)*((2.5/$F$38)-2/3))</f>
        <v>11.071467282608698</v>
      </c>
      <c r="V24" s="51">
        <f>+E24*$O$18*2.5/$F$38</f>
        <v>0.22644927536231885</v>
      </c>
      <c r="W24" s="51">
        <f>IF(C24*2.5*E24/($F$38*$F$30)&gt;=$F$37,C24*2.5*E24/($F$38*$F$30),$F$37)</f>
        <v>0.2</v>
      </c>
      <c r="X24" s="51">
        <f>IF(C24*2.5*E24*F24/($F$38*$F$30^2)&gt;=$F$37,C24*2.5*E24*F24/($F$38*$F$30^2),$F$37)</f>
        <v>0.2</v>
      </c>
      <c r="Z24" s="51" t="s">
        <v>1253</v>
      </c>
      <c r="AA24" s="51">
        <f>+I24*((2/3)+($E$30/J24)*((2.5/$F$38)-2/3))</f>
        <v>4.2983170416666665</v>
      </c>
      <c r="AB24" s="51">
        <f>+I24*$O$18*2.5/$F$38</f>
        <v>1.0416666666666667</v>
      </c>
      <c r="AC24" s="51">
        <f>IF(I24*2.5*K24/($F$38*$E$30)&gt;=$F$37,I24*2.5*K24/($F$38*$E$30),$F$37)</f>
        <v>0.24333524237942153</v>
      </c>
      <c r="AD24" s="51">
        <f>IF(I24*2.5*K24*L24/($F$38*$E$30^2)&gt;=$F$37,I24*2.5*K24*L24/($F$38*$E$30^2),$F$37)</f>
        <v>0.2</v>
      </c>
      <c r="AF24" s="51" t="s">
        <v>1253</v>
      </c>
      <c r="AG24" s="51">
        <f>+I24*((2/3)+($F$30/J24)*((2.5/$F$38)-2/3))</f>
        <v>4.6273957916666664</v>
      </c>
      <c r="AH24" s="51">
        <f>+I24*$O$18*2.5/$F$38</f>
        <v>1.0416666666666667</v>
      </c>
      <c r="AI24" s="51">
        <f>IF(I24*2.5*K24/($F$38*$F$30)&gt;=$F$37,I24*2.5*K24/($F$38*$F$30),$F$37)</f>
        <v>0.22259396403522613</v>
      </c>
      <c r="AJ24" s="51">
        <f>IF(I24*2.5*K24*L24/($F$38*$F$30^2)&gt;=$F$37,I24*2.5*K24*L24/($F$38*$F$30^2),$F$37)</f>
        <v>0.2</v>
      </c>
    </row>
    <row r="25" spans="2:36">
      <c r="B25" s="51" t="s">
        <v>1254</v>
      </c>
      <c r="C25" s="51">
        <v>1.8</v>
      </c>
      <c r="D25" s="51">
        <v>0.1</v>
      </c>
      <c r="E25" s="51">
        <v>0.3</v>
      </c>
      <c r="F25" s="51">
        <v>1.2</v>
      </c>
      <c r="H25" s="51" t="s">
        <v>1254</v>
      </c>
      <c r="I25" s="51">
        <v>1.35</v>
      </c>
      <c r="J25" s="51">
        <v>0.2</v>
      </c>
      <c r="K25" s="51">
        <v>0.8</v>
      </c>
      <c r="L25" s="51">
        <v>2</v>
      </c>
      <c r="N25" s="51" t="s">
        <v>1254</v>
      </c>
      <c r="O25" s="51">
        <f>+C25*((2/3)+($E$30/D25)*((2.5/$F$38)-2/3))</f>
        <v>12.255601173913046</v>
      </c>
      <c r="P25" s="51">
        <f>+C25*$O$18*2.5/$F$38</f>
        <v>1.6304347826086958</v>
      </c>
      <c r="Q25" s="51">
        <f>IF(C25*2.5*E25/($F$38*$E$30)&gt;=$F$37,C25*2.5*E25/($F$38*$E$30),$F$37)</f>
        <v>0.2</v>
      </c>
      <c r="R25" s="51">
        <f>IF(C25*2.5*E25*F25/($F$38*$E$30^2)&gt;=$F$37,C25*2.5*E25*F25/($F$38*$E$30^2),$F$37)</f>
        <v>0.2</v>
      </c>
      <c r="T25" s="51" t="s">
        <v>1254</v>
      </c>
      <c r="U25" s="51">
        <f>+C25*((2/3)+($F$30/D25)*((2.5/$F$38)-2/3))</f>
        <v>13.285760739130437</v>
      </c>
      <c r="V25" s="51">
        <f>+E25*$O$18*2.5/$F$38</f>
        <v>0.27173913043478265</v>
      </c>
      <c r="W25" s="51">
        <f>IF(C25*2.5*E25/($F$38*$F$30)&gt;=$F$37,C25*2.5*E25/($F$38*$F$30),$F$37)</f>
        <v>0.2</v>
      </c>
      <c r="X25" s="51">
        <f>IF(C25*2.5*E25*F25/($F$38*$F$30^2)&gt;=$F$37,C25*2.5*E25*F25/($F$38*$F$30^2),$F$37)</f>
        <v>0.2</v>
      </c>
      <c r="Z25" s="51" t="s">
        <v>1254</v>
      </c>
      <c r="AA25" s="51">
        <f>+I25*((2/3)+($E$30/J25)*((2.5/$F$38)-2/3))</f>
        <v>5.045850440217392</v>
      </c>
      <c r="AB25" s="51">
        <f>+I25*$O$18*2.5/$F$38</f>
        <v>1.2228260869565217</v>
      </c>
      <c r="AC25" s="51">
        <f>IF(I25*2.5*K25/($F$38*$E$30)&gt;=$F$37,I25*2.5*K25/($F$38*$E$30),$F$37)</f>
        <v>0.3808725532895294</v>
      </c>
      <c r="AD25" s="51">
        <f>IF(I25*2.5*K25*L25/($F$38*$E$30^2)&gt;=$F$37,I25*2.5*K25*L25/($F$38*$E$30^2),$F$37)</f>
        <v>0.29657508822520573</v>
      </c>
      <c r="AF25" s="51" t="s">
        <v>1254</v>
      </c>
      <c r="AG25" s="51">
        <f>+I25*((2/3)+($F$30/J25)*((2.5/$F$38)-2/3))</f>
        <v>5.4321602771739137</v>
      </c>
      <c r="AH25" s="51">
        <f>+I25*$O$18*2.5/$F$38</f>
        <v>1.2228260869565217</v>
      </c>
      <c r="AI25" s="51">
        <f>IF(I25*2.5*K25/($F$38*$F$30)&gt;=$F$37,I25*2.5*K25/($F$38*$F$30),$F$37)</f>
        <v>0.34840794370731049</v>
      </c>
      <c r="AJ25" s="51">
        <f>IF(I25*2.5*K25*L25/($F$38*$F$30^2)&gt;=$F$37,I25*2.5*K25*L25/($F$38*$F$30^2),$F$37)</f>
        <v>0.24817121693175093</v>
      </c>
    </row>
    <row r="26" spans="2:36">
      <c r="B26" s="51" t="s">
        <v>1255</v>
      </c>
      <c r="C26" s="51">
        <v>1.6</v>
      </c>
      <c r="D26" s="51">
        <v>0.05</v>
      </c>
      <c r="E26" s="51">
        <v>0.25</v>
      </c>
      <c r="F26" s="51">
        <v>1.2</v>
      </c>
      <c r="H26" s="51" t="s">
        <v>1255</v>
      </c>
      <c r="I26" s="51">
        <v>1.4</v>
      </c>
      <c r="J26" s="51">
        <v>0.15</v>
      </c>
      <c r="K26" s="51">
        <v>0.5</v>
      </c>
      <c r="L26" s="51">
        <v>2</v>
      </c>
      <c r="N26" s="51" t="s">
        <v>1255</v>
      </c>
      <c r="O26" s="51">
        <f>+C26*((2/3)+($E$30/D26)*((2.5/$F$38)-2/3))</f>
        <v>20.721068753623193</v>
      </c>
      <c r="P26" s="51">
        <f>+C26*$O$18*2.5/$F$38</f>
        <v>1.4492753623188408</v>
      </c>
      <c r="Q26" s="51">
        <f>IF(C26*2.5*E26/($F$38*$E$30)&gt;=$F$37,C26*2.5*E26/($F$38*$E$30),$F$37)</f>
        <v>0.2</v>
      </c>
      <c r="R26" s="51">
        <f>IF(C26*2.5*E26*F26/($F$38*$E$30^2)&gt;=$F$37,C26*2.5*E26*F26/($F$38*$E$30^2),$F$37)</f>
        <v>0.2</v>
      </c>
      <c r="T26" s="51" t="s">
        <v>1255</v>
      </c>
      <c r="U26" s="51">
        <f>+C26*((2/3)+($F$30/D26)*((2.5/$F$38)-2/3))</f>
        <v>22.552463536231887</v>
      </c>
      <c r="V26" s="51">
        <f>+E26*$O$18*2.5/$F$38</f>
        <v>0.22644927536231885</v>
      </c>
      <c r="W26" s="51">
        <f>IF(C26*2.5*E26/($F$38*$F$30)&gt;=$F$37,C26*2.5*E26/($F$38*$F$30),$F$37)</f>
        <v>0.2</v>
      </c>
      <c r="X26" s="51">
        <f>IF(C26*2.5*E26*F26/($F$38*$F$30^2)&gt;=$F$37,C26*2.5*E26*F26/($F$38*$F$30^2),$F$37)</f>
        <v>0.2</v>
      </c>
      <c r="Z26" s="51" t="s">
        <v>1255</v>
      </c>
      <c r="AA26" s="51">
        <f>+I26*((2/3)+($E$30/J26)*((2.5/$F$38)-2/3))</f>
        <v>6.6658672753623209</v>
      </c>
      <c r="AB26" s="51">
        <f>+I26*$O$18*2.5/$F$38</f>
        <v>1.2681159420289856</v>
      </c>
      <c r="AC26" s="51">
        <f>IF(I26*2.5*K26/($F$38*$E$30)&gt;=$F$37,I26*2.5*K26/($F$38*$E$30),$F$37)</f>
        <v>0.24686184009506534</v>
      </c>
      <c r="AD26" s="51">
        <f>IF(I26*2.5*K26*L26/($F$38*$E$30^2)&gt;=$F$37,I26*2.5*K26*L26/($F$38*$E$30^2),$F$37)</f>
        <v>0.2</v>
      </c>
      <c r="AF26" s="51" t="s">
        <v>1255</v>
      </c>
      <c r="AG26" s="51">
        <f>+I26*((2/3)+($F$30/J26)*((2.5/$F$38)-2/3))</f>
        <v>7.2000240869565237</v>
      </c>
      <c r="AH26" s="51">
        <f>+I26*$O$18*2.5/$F$38</f>
        <v>1.2681159420289856</v>
      </c>
      <c r="AI26" s="51">
        <f>IF(I26*2.5*K26/($F$38*$F$30)&gt;=$F$37,I26*2.5*K26/($F$38*$F$30),$F$37)</f>
        <v>0.22581996351399752</v>
      </c>
      <c r="AJ26" s="51">
        <f>IF(I26*2.5*K26*L26/($F$38*$F$30^2)&gt;=$F$37,I26*2.5*K26*L26/($F$38*$F$30^2),$F$37)</f>
        <v>0.2</v>
      </c>
    </row>
    <row r="29" spans="2:36" ht="18.75" customHeight="1">
      <c r="B29" s="566" t="s">
        <v>1256</v>
      </c>
      <c r="C29" s="566"/>
      <c r="D29" s="566"/>
      <c r="E29" s="152" t="s">
        <v>1257</v>
      </c>
      <c r="F29" s="152" t="s">
        <v>1258</v>
      </c>
    </row>
    <row r="30" spans="2:36" ht="32.25" customHeight="1">
      <c r="B30" s="566"/>
      <c r="C30" s="566"/>
      <c r="D30" s="566"/>
      <c r="E30" s="153">
        <f>+'4.2 Modal Load Participation'!F9</f>
        <v>2.568473</v>
      </c>
      <c r="F30" s="153">
        <f>+'4.2 Modal Load Participation'!F10</f>
        <v>2.8078029999999998</v>
      </c>
    </row>
    <row r="32" spans="2:36">
      <c r="B32" s="561" t="s">
        <v>1259</v>
      </c>
      <c r="C32" s="561"/>
      <c r="D32" s="561"/>
      <c r="E32" s="561"/>
      <c r="F32" s="154" t="s">
        <v>1260</v>
      </c>
      <c r="G32" s="155"/>
    </row>
    <row r="33" spans="2:7">
      <c r="B33" s="569"/>
      <c r="C33" s="570"/>
      <c r="D33" s="570"/>
      <c r="E33" s="570"/>
      <c r="F33" s="570"/>
      <c r="G33" s="571"/>
    </row>
    <row r="34" spans="2:7">
      <c r="B34" s="563" t="s">
        <v>1261</v>
      </c>
      <c r="C34" s="563"/>
      <c r="D34" s="563"/>
      <c r="E34" s="563"/>
      <c r="F34" s="156">
        <v>0.1</v>
      </c>
      <c r="G34" s="157" t="s">
        <v>1233</v>
      </c>
    </row>
    <row r="35" spans="2:7">
      <c r="B35" s="563" t="s">
        <v>1262</v>
      </c>
      <c r="C35" s="563"/>
      <c r="D35" s="563"/>
      <c r="E35" s="563"/>
      <c r="F35" s="564">
        <v>1</v>
      </c>
      <c r="G35" s="565"/>
    </row>
    <row r="36" spans="2:7">
      <c r="B36" s="563" t="s">
        <v>1263</v>
      </c>
      <c r="C36" s="563"/>
      <c r="D36" s="563"/>
      <c r="E36" s="563"/>
      <c r="F36" s="564" t="s">
        <v>1252</v>
      </c>
      <c r="G36" s="565"/>
    </row>
    <row r="37" spans="2:7">
      <c r="B37" s="563" t="s">
        <v>1264</v>
      </c>
      <c r="C37" s="563"/>
      <c r="D37" s="563"/>
      <c r="E37" s="563"/>
      <c r="F37" s="564">
        <v>0.2</v>
      </c>
      <c r="G37" s="565"/>
    </row>
    <row r="38" spans="2:7">
      <c r="B38" s="563" t="s">
        <v>1265</v>
      </c>
      <c r="C38" s="563"/>
      <c r="D38" s="563"/>
      <c r="E38" s="563"/>
      <c r="F38" s="564">
        <v>2.76</v>
      </c>
      <c r="G38" s="565"/>
    </row>
    <row r="58" spans="2:8">
      <c r="B58" s="569"/>
      <c r="C58" s="570"/>
      <c r="D58" s="570"/>
      <c r="E58" s="570"/>
      <c r="F58" s="571"/>
      <c r="G58" s="51" t="s">
        <v>1266</v>
      </c>
      <c r="H58" s="51" t="s">
        <v>1267</v>
      </c>
    </row>
    <row r="59" spans="2:8">
      <c r="B59" s="561" t="s">
        <v>1268</v>
      </c>
      <c r="C59" s="561"/>
      <c r="D59" s="561"/>
      <c r="E59" s="561"/>
      <c r="F59" s="561"/>
      <c r="G59" s="51">
        <f>+IF(E30&lt;=INDEX(B22:F26,MATCH(F36,B22:B26,0),3),3.13,IF(E30&lt;=INDEX(B22:F26,MATCH(F36,B22:B26,0),4),3.14,IF(E30&lt;=INDEX(B22:F26,MATCH(F36,B22:B26,0),5),3.15,3.16)))</f>
        <v>3.16</v>
      </c>
      <c r="H59" s="51">
        <f>+IF(E30&lt;=INDEX(H22:L26,MATCH(F36,H22:H26,0),3),3.13,IF(E30&lt;=INDEX(H22:L26,MATCH(F36,H22:H26,0),4),3.14,IF(E30&lt;=INDEX(H22:L26,MATCH(F36,H22:H26,0),5),3.15,3.16)))</f>
        <v>3.16</v>
      </c>
    </row>
    <row r="60" spans="2:8">
      <c r="B60" s="561" t="s">
        <v>1269</v>
      </c>
      <c r="C60" s="561"/>
      <c r="D60" s="561"/>
      <c r="E60" s="561"/>
      <c r="F60" s="561"/>
      <c r="G60" s="51">
        <f>+IF(F30&lt;=INDEX(B22:F26,MATCH(F36,B22:B26,0),3),3.13,IF(F30&lt;=INDEX(B22:F26,MATCH(F36,B22:B26,0),4),3.14,IF(F30&lt;=INDEX(B22:F26,MATCH(F36,B22:B26,0),5),3.15,3.16)))</f>
        <v>3.16</v>
      </c>
      <c r="H60" s="51">
        <f>+IF(E30&lt;=INDEX(H22:L26,MATCH(F36,H22:H26,0),3),3.13,IF(E30&lt;=INDEX(H22:L26,MATCH(F36,H22:H26,0),4),3.14,IF(E30&lt;=INDEX(H22:L26,MATCH(F36,H22:H26,0),5),3.15,3.16)))</f>
        <v>3.16</v>
      </c>
    </row>
    <row r="62" spans="2:8">
      <c r="B62" t="s">
        <v>1270</v>
      </c>
      <c r="C62">
        <f>$F$34*IF(H59=3.13,MAX(INDEX(N22:R26,MATCH($F$36,N22:N26,0),2),INDEX(Z22:AD26,MATCH($F$36,Z22:Z26,0),2)),IF(H59=3.14,MAX(INDEX(N22:R26,MATCH($F$36,N22:N26,0),3),INDEX(Z22:AD26,MATCH($F$36,Z22:Z26,0),3)),IF(H59=3.15,MAX(INDEX(N22:R26,MATCH($F$36,N22:N26,0),4),INDEX(Z22:AD26,MATCH($F$36,Z22:Z26,0),4)),MAX(INDEX(N22:R26,MATCH($F$36,N22:N26,0),5),INDEX(Z22:AD26,MATCH($F$36,Z22:Z26,0),5)))))</f>
        <v>2.0000000000000004E-2</v>
      </c>
      <c r="D62" t="s">
        <v>1233</v>
      </c>
    </row>
    <row r="63" spans="2:8">
      <c r="B63" t="s">
        <v>1271</v>
      </c>
      <c r="C63">
        <f>$F$34*IF(H60=3.13,MAX(INDEX(T22:X26,MATCH($F$36,T22:T26,0),2),INDEX(AF22:AJ26,MATCH($F$36,AF22:AF26,0),2)),IF(H60=3.14,MAX(INDEX(T22:X26,MATCH($F$36,T22:T26,0),3),INDEX(AF22:AJ26,MATCH($F$36,AF22:AF26,0),3)),IF(H60=3.15,MAX(INDEX(T22:X26,MATCH($F$36,T22:T26,0),4),INDEX(AF22:AJ26,MATCH($F$36,AF22:AF26,0),4)),MAX(INDEX(T22:X26,MATCH($F$36,T22:T26,0),5),INDEX(AF22:AJ26,MATCH($F$36,AF22:AF26,0),5)))))</f>
        <v>2.0000000000000004E-2</v>
      </c>
      <c r="D63" t="s">
        <v>1233</v>
      </c>
    </row>
    <row r="65" spans="2:2">
      <c r="B65" s="162" t="s">
        <v>1272</v>
      </c>
    </row>
    <row r="86" spans="2:14">
      <c r="B86" s="465" t="s">
        <v>1273</v>
      </c>
      <c r="C86" s="465"/>
      <c r="D86" s="163">
        <f ca="1">+SUMIF('Base Reactions'!D3:G3677,"SESMASSX",'Base Reactions'!G3:G3677)</f>
        <v>103268.08999999998</v>
      </c>
      <c r="E86" t="s">
        <v>1274</v>
      </c>
    </row>
    <row r="87" spans="2:14">
      <c r="M87" t="s">
        <v>1275</v>
      </c>
    </row>
    <row r="88" spans="2:14" ht="45">
      <c r="B88" s="164"/>
      <c r="C88" s="164" t="s">
        <v>1276</v>
      </c>
      <c r="D88" s="568" t="s">
        <v>1277</v>
      </c>
      <c r="E88" s="568"/>
      <c r="F88" s="165" t="s">
        <v>1278</v>
      </c>
      <c r="G88" s="166" t="s">
        <v>1279</v>
      </c>
      <c r="I88" s="168" t="s">
        <v>1280</v>
      </c>
      <c r="J88" s="169" t="s">
        <v>1281</v>
      </c>
      <c r="K88" s="168" t="s">
        <v>1282</v>
      </c>
      <c r="L88" s="170" t="s">
        <v>1283</v>
      </c>
      <c r="M88" s="18" t="str">
        <f>+'STORY DATA'!B14</f>
        <v>1ST FL</v>
      </c>
    </row>
    <row r="89" spans="2:14">
      <c r="B89" s="51" t="s">
        <v>1284</v>
      </c>
      <c r="C89" s="51">
        <f>+C62</f>
        <v>2.0000000000000004E-2</v>
      </c>
      <c r="D89" s="567">
        <f ca="1">+D86</f>
        <v>103268.08999999998</v>
      </c>
      <c r="E89" s="567"/>
      <c r="F89" s="51">
        <f>+IF(E30&lt;=2*INDEX(H22:L26,MATCH(F36,H22:H26,0),4),0.85,1)</f>
        <v>1</v>
      </c>
      <c r="G89" s="167">
        <f ca="1">+C89*D89*F89</f>
        <v>2065.3618000000001</v>
      </c>
      <c r="I89" s="171">
        <f>+'4.2 Modal Load Participation'!J9/100</f>
        <v>0.49867400000000006</v>
      </c>
      <c r="J89" s="172">
        <f ca="1">G89*I89</f>
        <v>1029.9422302532003</v>
      </c>
      <c r="K89" s="172">
        <f ca="1">G89</f>
        <v>2065.3618000000001</v>
      </c>
      <c r="L89" s="173">
        <f t="array" ref="L89">+INDEX('STOREY SHEARS'!B9:$J$4481,MATCH($M$88&amp;$M$89,'STOREY SHEARS'!$B$9:$B$4481&amp;'STOREY SHEARS'!$C$9:$C$4481,0)+1,5)</f>
        <v>1742.77</v>
      </c>
      <c r="M89" t="s">
        <v>91</v>
      </c>
      <c r="N89">
        <f ca="1">+K89/L89</f>
        <v>1.1851029108832491</v>
      </c>
    </row>
    <row r="90" spans="2:14">
      <c r="B90" s="51" t="s">
        <v>1285</v>
      </c>
      <c r="C90" s="51">
        <f>+C63</f>
        <v>2.0000000000000004E-2</v>
      </c>
      <c r="D90" s="567">
        <f ca="1">+D86</f>
        <v>103268.08999999998</v>
      </c>
      <c r="E90" s="567"/>
      <c r="F90" s="51">
        <f>+IF(F30&lt;=2*INDEX(H22:L26,MATCH(F36,H22:H26,0),4),0.85,1)</f>
        <v>1</v>
      </c>
      <c r="G90" s="167">
        <f ca="1">+C90*D90*F90</f>
        <v>2065.3618000000001</v>
      </c>
      <c r="I90" s="174">
        <f>+'4.2 Modal Load Participation'!J10/100</f>
        <v>0.55817100000000008</v>
      </c>
      <c r="J90" s="175">
        <f ca="1">G90*I90</f>
        <v>1152.8250612678003</v>
      </c>
      <c r="K90" s="175">
        <f ca="1">G90</f>
        <v>2065.3618000000001</v>
      </c>
      <c r="L90" s="176">
        <f t="array" ref="L90">+INDEX('STOREY SHEARS'!B9:$J4481,MATCH($M$88&amp;$M$90,'STOREY SHEARS'!$B$9:$B$4481&amp;'STOREY SHEARS'!$C$9:$C$4481,0)+1,6)</f>
        <v>1607.07</v>
      </c>
      <c r="M90" t="s">
        <v>92</v>
      </c>
      <c r="N90">
        <f ca="1">+K90/L90</f>
        <v>1.2851722700317971</v>
      </c>
    </row>
  </sheetData>
  <mergeCells count="43">
    <mergeCell ref="D90:E90"/>
    <mergeCell ref="B29:D30"/>
    <mergeCell ref="B59:F59"/>
    <mergeCell ref="B60:F60"/>
    <mergeCell ref="B86:C86"/>
    <mergeCell ref="D88:E88"/>
    <mergeCell ref="D89:E89"/>
    <mergeCell ref="B37:E37"/>
    <mergeCell ref="F37:G37"/>
    <mergeCell ref="B38:E38"/>
    <mergeCell ref="F38:G38"/>
    <mergeCell ref="B58:F58"/>
    <mergeCell ref="B33:G33"/>
    <mergeCell ref="B34:E34"/>
    <mergeCell ref="B35:E35"/>
    <mergeCell ref="F35:G35"/>
    <mergeCell ref="B36:E36"/>
    <mergeCell ref="F36:G36"/>
    <mergeCell ref="B19:F19"/>
    <mergeCell ref="H19:L19"/>
    <mergeCell ref="B20:F20"/>
    <mergeCell ref="H20:L20"/>
    <mergeCell ref="B32:E32"/>
    <mergeCell ref="B15:F15"/>
    <mergeCell ref="B16:D16"/>
    <mergeCell ref="E16:F16"/>
    <mergeCell ref="B17:D17"/>
    <mergeCell ref="E17:F17"/>
    <mergeCell ref="C8:L8"/>
    <mergeCell ref="C9:L9"/>
    <mergeCell ref="C10:L10"/>
    <mergeCell ref="C11:L11"/>
    <mergeCell ref="B14:F14"/>
    <mergeCell ref="G4:H4"/>
    <mergeCell ref="I4:L4"/>
    <mergeCell ref="C5:L5"/>
    <mergeCell ref="C6:L6"/>
    <mergeCell ref="C7:L7"/>
    <mergeCell ref="C2:E2"/>
    <mergeCell ref="G2:H2"/>
    <mergeCell ref="I2:L2"/>
    <mergeCell ref="G3:H3"/>
    <mergeCell ref="I3:L3"/>
  </mergeCells>
  <pageMargins left="0.36811023599999998" right="0.118110236220472" top="0.35433070866141703" bottom="0.35433070866141703" header="0.31496062992126" footer="0.31496062992126"/>
  <pageSetup paperSize="9" scale="79" orientation="portrait" r:id="rId1"/>
  <rowBreaks count="1" manualBreakCount="1">
    <brk id="38" max="11"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sheetPr>
  <dimension ref="B1:K50"/>
  <sheetViews>
    <sheetView view="pageBreakPreview" topLeftCell="A20" zoomScale="90" zoomScaleNormal="100" workbookViewId="0">
      <selection activeCell="J54" sqref="J54"/>
    </sheetView>
  </sheetViews>
  <sheetFormatPr defaultColWidth="9" defaultRowHeight="15"/>
  <cols>
    <col min="2" max="2" width="11.140625" customWidth="1"/>
    <col min="3" max="3" width="13.140625" customWidth="1"/>
    <col min="7" max="9" width="12.85546875"/>
    <col min="10" max="10" width="13.28515625" customWidth="1"/>
    <col min="11" max="11" width="12.85546875"/>
  </cols>
  <sheetData>
    <row r="1" spans="2:10" ht="23.25">
      <c r="B1" s="125" t="s">
        <v>1286</v>
      </c>
      <c r="C1" s="42"/>
      <c r="D1" s="42"/>
      <c r="E1" s="42"/>
      <c r="F1" s="42"/>
      <c r="G1" s="572" t="s">
        <v>164</v>
      </c>
      <c r="H1" s="572"/>
      <c r="I1" s="136" t="str">
        <f>'4.1 Base Shear'!I2</f>
        <v>BAHRU SARBET MODEL 1-3 q=1</v>
      </c>
      <c r="J1" s="137"/>
    </row>
    <row r="2" spans="2:10" ht="21">
      <c r="B2" s="126"/>
      <c r="G2" s="469" t="s">
        <v>165</v>
      </c>
      <c r="H2" s="469"/>
      <c r="I2" s="138" t="str">
        <f>'4.1 Base Shear'!I3</f>
        <v>ATO BAHRU</v>
      </c>
      <c r="J2" s="139"/>
    </row>
    <row r="3" spans="2:10" ht="21" customHeight="1">
      <c r="B3" s="126"/>
      <c r="G3" s="469" t="s">
        <v>167</v>
      </c>
      <c r="H3" s="469"/>
      <c r="I3" s="138" t="str">
        <f>'4.1 Base Shear'!I4</f>
        <v>Sofonias Bezabeh</v>
      </c>
      <c r="J3" s="139"/>
    </row>
    <row r="4" spans="2:10" ht="21" customHeight="1">
      <c r="B4" s="126"/>
      <c r="G4" s="127"/>
      <c r="H4" s="127"/>
      <c r="I4" s="19"/>
      <c r="J4" s="140"/>
    </row>
    <row r="5" spans="2:10" ht="18.75">
      <c r="B5" s="128" t="s">
        <v>1287</v>
      </c>
      <c r="C5" s="27"/>
      <c r="D5" s="27"/>
      <c r="E5" s="27"/>
      <c r="F5" s="27"/>
      <c r="G5" s="27"/>
      <c r="J5" s="56"/>
    </row>
    <row r="6" spans="2:10" ht="18.75">
      <c r="B6" s="129" t="s">
        <v>1288</v>
      </c>
      <c r="C6" s="27"/>
      <c r="D6" s="27"/>
      <c r="E6" s="27"/>
      <c r="F6" s="27"/>
      <c r="G6" s="27"/>
      <c r="J6" s="56"/>
    </row>
    <row r="7" spans="2:10" ht="18.75">
      <c r="B7" s="129" t="s">
        <v>1289</v>
      </c>
      <c r="C7" s="27"/>
      <c r="D7" s="27"/>
      <c r="E7" s="27"/>
      <c r="F7" s="27"/>
      <c r="G7" s="27"/>
      <c r="J7" s="56"/>
    </row>
    <row r="8" spans="2:10" ht="18.75">
      <c r="B8" s="129" t="s">
        <v>1290</v>
      </c>
      <c r="C8" s="27"/>
      <c r="D8" s="27"/>
      <c r="E8" s="27"/>
      <c r="F8" s="27"/>
      <c r="G8" s="27"/>
      <c r="J8" s="56"/>
    </row>
    <row r="9" spans="2:10" ht="18.75">
      <c r="B9" s="129"/>
      <c r="C9" s="27"/>
      <c r="D9" s="27"/>
      <c r="E9" s="27"/>
      <c r="F9" s="27"/>
      <c r="G9" s="27"/>
      <c r="J9" s="56"/>
    </row>
    <row r="10" spans="2:10" ht="18.75">
      <c r="B10" s="129" t="s">
        <v>1291</v>
      </c>
      <c r="C10" s="27"/>
      <c r="D10" s="27"/>
      <c r="E10" s="27"/>
      <c r="F10" s="27"/>
      <c r="G10" s="27"/>
      <c r="J10" s="56"/>
    </row>
    <row r="11" spans="2:10" ht="18.75">
      <c r="B11" s="129" t="s">
        <v>1292</v>
      </c>
      <c r="C11" s="27"/>
      <c r="D11" s="27"/>
      <c r="E11" s="27"/>
      <c r="F11" s="27"/>
      <c r="G11" s="27"/>
      <c r="J11" s="56"/>
    </row>
    <row r="12" spans="2:10" ht="18.75">
      <c r="B12" s="129" t="s">
        <v>1293</v>
      </c>
      <c r="C12" s="27"/>
      <c r="D12" s="27"/>
      <c r="E12" s="27"/>
      <c r="F12" s="27"/>
      <c r="G12" s="27"/>
      <c r="J12" s="56"/>
    </row>
    <row r="13" spans="2:10" ht="18.75">
      <c r="B13" s="129"/>
      <c r="C13" s="27"/>
      <c r="D13" s="27"/>
      <c r="E13" s="27"/>
      <c r="F13" s="27"/>
      <c r="G13" s="27"/>
      <c r="J13" s="56"/>
    </row>
    <row r="14" spans="2:10" ht="20.25">
      <c r="B14" s="129" t="s">
        <v>1294</v>
      </c>
      <c r="C14" s="27"/>
      <c r="D14" s="27"/>
      <c r="E14" s="27"/>
      <c r="F14" s="27"/>
      <c r="G14" s="27"/>
      <c r="J14" s="56"/>
    </row>
    <row r="15" spans="2:10">
      <c r="B15" s="85"/>
      <c r="J15" s="56"/>
    </row>
    <row r="16" spans="2:10">
      <c r="B16" s="85"/>
      <c r="J16" s="56"/>
    </row>
    <row r="17" spans="2:10">
      <c r="B17" s="85"/>
      <c r="J17" s="56"/>
    </row>
    <row r="18" spans="2:10">
      <c r="B18" s="85"/>
      <c r="J18" s="56"/>
    </row>
    <row r="19" spans="2:10">
      <c r="B19" s="85"/>
      <c r="J19" s="56"/>
    </row>
    <row r="20" spans="2:10">
      <c r="B20" s="85"/>
      <c r="J20" s="56"/>
    </row>
    <row r="21" spans="2:10">
      <c r="B21" s="85"/>
      <c r="J21" s="56"/>
    </row>
    <row r="22" spans="2:10">
      <c r="B22" s="85"/>
      <c r="J22" s="56"/>
    </row>
    <row r="23" spans="2:10">
      <c r="B23" s="85"/>
      <c r="J23" s="56"/>
    </row>
    <row r="24" spans="2:10">
      <c r="B24" s="85"/>
      <c r="J24" s="56"/>
    </row>
    <row r="25" spans="2:10">
      <c r="B25" s="85" t="s">
        <v>1295</v>
      </c>
      <c r="J25" s="56"/>
    </row>
    <row r="26" spans="2:10">
      <c r="B26" s="85"/>
      <c r="J26" s="56"/>
    </row>
    <row r="27" spans="2:10">
      <c r="B27" s="85"/>
      <c r="I27" s="573" t="s">
        <v>1296</v>
      </c>
      <c r="J27" s="574"/>
    </row>
    <row r="28" spans="2:10">
      <c r="B28" s="85"/>
      <c r="I28" s="575" t="s">
        <v>95</v>
      </c>
      <c r="J28" s="576"/>
    </row>
    <row r="29" spans="2:10">
      <c r="B29" s="85"/>
      <c r="J29" s="56"/>
    </row>
    <row r="30" spans="2:10">
      <c r="B30" s="85"/>
      <c r="J30" s="56"/>
    </row>
    <row r="31" spans="2:10">
      <c r="B31" s="85"/>
      <c r="J31" s="56"/>
    </row>
    <row r="32" spans="2:10">
      <c r="B32" s="85"/>
      <c r="J32" s="56"/>
    </row>
    <row r="33" spans="2:11">
      <c r="B33" s="85"/>
      <c r="J33" s="56"/>
    </row>
    <row r="34" spans="2:11">
      <c r="B34" s="85"/>
      <c r="J34" s="56"/>
    </row>
    <row r="35" spans="2:11">
      <c r="B35" s="85"/>
      <c r="J35" s="56"/>
    </row>
    <row r="36" spans="2:11">
      <c r="B36" s="85"/>
      <c r="J36" s="56"/>
    </row>
    <row r="37" spans="2:11">
      <c r="B37" s="85"/>
      <c r="J37" s="56"/>
    </row>
    <row r="38" spans="2:11" ht="19.5" thickBot="1">
      <c r="B38" s="45" t="s">
        <v>0</v>
      </c>
      <c r="C38" s="130" t="s">
        <v>1297</v>
      </c>
      <c r="D38" s="131" t="s">
        <v>1298</v>
      </c>
      <c r="E38" s="131" t="s">
        <v>1299</v>
      </c>
      <c r="F38" s="131" t="s">
        <v>1208</v>
      </c>
      <c r="G38" s="131" t="s">
        <v>1300</v>
      </c>
      <c r="H38" s="131" t="s">
        <v>1301</v>
      </c>
      <c r="I38" s="131" t="s">
        <v>1302</v>
      </c>
      <c r="J38" s="141" t="s">
        <v>1303</v>
      </c>
    </row>
    <row r="39" spans="2:11">
      <c r="B39" s="132" t="str">
        <f>'STORY DATA'!B4</f>
        <v>UP ROOF FL</v>
      </c>
      <c r="C39" s="133">
        <f t="array" ref="C39">+INDEX('STOREY SHEARS'!$B$9:$J3212,MATCH($B39&amp;$I$28,'STOREY SHEARS'!$B$9:$B3212&amp;'STOREY SHEARS'!$C$9:$C3212,0)+1,4)</f>
        <v>1039.75</v>
      </c>
      <c r="D39" s="48">
        <f>1/200</f>
        <v>5.0000000000000001E-3</v>
      </c>
      <c r="E39" s="48">
        <f>+VLOOKUP($B39,'STORY DATA'!$B$4:$E17,2,0)</f>
        <v>3.2</v>
      </c>
      <c r="F39" s="134">
        <v>22</v>
      </c>
      <c r="G39" s="48">
        <f>IF((2/SQRT(E39))&lt;2/3,2/3,IF((2/SQRT(E39))&gt;1,1,(2/SQRT(E39))))</f>
        <v>1</v>
      </c>
      <c r="H39" s="48">
        <f>SQRT(0.5*(1+(1/F39)))</f>
        <v>0.7229988054812212</v>
      </c>
      <c r="I39" s="48">
        <f>D39*G39*H39</f>
        <v>3.6149940274061059E-3</v>
      </c>
      <c r="J39" s="142">
        <f>I39*C39</f>
        <v>3.7586900399954986</v>
      </c>
      <c r="K39">
        <f>+J39</f>
        <v>3.7586900399954986</v>
      </c>
    </row>
    <row r="40" spans="2:11">
      <c r="B40" s="50" t="str">
        <f>'STORY DATA'!B5</f>
        <v>ROOF FL</v>
      </c>
      <c r="C40" s="135">
        <f t="array" ref="C40">+INDEX('STOREY SHEARS'!$B$9:$J3213,MATCH($B40&amp;$I$28,'STOREY SHEARS'!$B$9:$B3213&amp;'STOREY SHEARS'!$C$9:$C3213,0)+1,4)</f>
        <v>8326.4699999999993</v>
      </c>
      <c r="D40" s="51">
        <f t="shared" ref="D40:D50" si="0">1/200</f>
        <v>5.0000000000000001E-3</v>
      </c>
      <c r="E40" s="51">
        <f>+VLOOKUP($B40,'STORY DATA'!$B$4:$E17,2,0)</f>
        <v>3.2</v>
      </c>
      <c r="F40" s="7">
        <v>22</v>
      </c>
      <c r="G40" s="51">
        <f t="shared" ref="G40:G50" si="1">IF((2/SQRT(E40))&lt;2/3,2/3,IF((2/SQRT(E40))&gt;1,1,(2/SQRT(E40))))</f>
        <v>1</v>
      </c>
      <c r="H40" s="51">
        <f t="shared" ref="H40:H50" si="2">SQRT(0.5*(1+(1/F40)))</f>
        <v>0.7229988054812212</v>
      </c>
      <c r="I40" s="51">
        <f t="shared" ref="I40:I50" si="3">D40*G40*H40</f>
        <v>3.6149940274061059E-3</v>
      </c>
      <c r="J40" s="143">
        <f t="shared" ref="J40:J50" si="4">I40*C40</f>
        <v>30.100139319376115</v>
      </c>
      <c r="K40">
        <f>+J40-J39</f>
        <v>26.341449279380615</v>
      </c>
    </row>
    <row r="41" spans="2:11">
      <c r="B41" s="50" t="str">
        <f>'STORY DATA'!B6</f>
        <v>9TH FL</v>
      </c>
      <c r="C41" s="135">
        <f t="array" ref="C41">+INDEX('STOREY SHEARS'!$B$9:$J3214,MATCH($B41&amp;$I$28,'STOREY SHEARS'!$B$9:$B3214&amp;'STOREY SHEARS'!$C$9:$C3214,0)+1,4)</f>
        <v>22899.91</v>
      </c>
      <c r="D41" s="51">
        <f t="shared" si="0"/>
        <v>5.0000000000000001E-3</v>
      </c>
      <c r="E41" s="51">
        <f>+VLOOKUP($B41,'STORY DATA'!$B$4:$E17,2,0)</f>
        <v>3.2</v>
      </c>
      <c r="F41" s="7">
        <v>22</v>
      </c>
      <c r="G41" s="51">
        <f t="shared" si="1"/>
        <v>1</v>
      </c>
      <c r="H41" s="51">
        <f t="shared" si="2"/>
        <v>0.7229988054812212</v>
      </c>
      <c r="I41" s="51">
        <f t="shared" si="3"/>
        <v>3.6149940274061059E-3</v>
      </c>
      <c r="J41" s="143">
        <f t="shared" si="4"/>
        <v>82.783037878137364</v>
      </c>
      <c r="K41">
        <f t="shared" ref="K41:K50" si="5">+J41-J40</f>
        <v>52.682898558761252</v>
      </c>
    </row>
    <row r="42" spans="2:11">
      <c r="B42" s="50" t="str">
        <f>'STORY DATA'!B7</f>
        <v>8TH FL</v>
      </c>
      <c r="C42" s="135">
        <f t="array" ref="C42">+INDEX('STOREY SHEARS'!$B$9:$J3215,MATCH($B42&amp;$I$28,'STOREY SHEARS'!$B$9:$B3215&amp;'STOREY SHEARS'!$C$9:$C3215,0)+1,4)</f>
        <v>30190.03</v>
      </c>
      <c r="D42" s="51">
        <f t="shared" si="0"/>
        <v>5.0000000000000001E-3</v>
      </c>
      <c r="E42" s="51">
        <f>+VLOOKUP($B42,'STORY DATA'!$B$4:$E17,2,0)</f>
        <v>3.2</v>
      </c>
      <c r="F42" s="7">
        <v>22</v>
      </c>
      <c r="G42" s="51">
        <f t="shared" si="1"/>
        <v>1</v>
      </c>
      <c r="H42" s="51">
        <f t="shared" si="2"/>
        <v>0.7229988054812212</v>
      </c>
      <c r="I42" s="51">
        <f t="shared" si="3"/>
        <v>3.6149940274061059E-3</v>
      </c>
      <c r="J42" s="143">
        <f t="shared" si="4"/>
        <v>109.13677813721115</v>
      </c>
      <c r="K42">
        <f t="shared" si="5"/>
        <v>26.353740259073788</v>
      </c>
    </row>
    <row r="43" spans="2:11">
      <c r="B43" s="50" t="str">
        <f>'STORY DATA'!B8</f>
        <v>7TH FL</v>
      </c>
      <c r="C43" s="135">
        <f t="array" ref="C43">+INDEX('STOREY SHEARS'!$B$9:$J3216,MATCH($B43&amp;$I$28,'STOREY SHEARS'!$B$9:$B3216&amp;'STOREY SHEARS'!$C$9:$C3216,0)+1,4)</f>
        <v>37480.15</v>
      </c>
      <c r="D43" s="51">
        <f t="shared" si="0"/>
        <v>5.0000000000000001E-3</v>
      </c>
      <c r="E43" s="51">
        <f>+VLOOKUP($B43,'STORY DATA'!$B$4:$E17,2,0)</f>
        <v>3.2</v>
      </c>
      <c r="F43" s="7">
        <v>22</v>
      </c>
      <c r="G43" s="51">
        <f t="shared" si="1"/>
        <v>1</v>
      </c>
      <c r="H43" s="51">
        <f t="shared" si="2"/>
        <v>0.7229988054812212</v>
      </c>
      <c r="I43" s="51">
        <f t="shared" si="3"/>
        <v>3.6149940274061059E-3</v>
      </c>
      <c r="J43" s="143">
        <f t="shared" si="4"/>
        <v>135.49051839628495</v>
      </c>
      <c r="K43">
        <f t="shared" si="5"/>
        <v>26.353740259073803</v>
      </c>
    </row>
    <row r="44" spans="2:11">
      <c r="B44" s="50" t="str">
        <f>'STORY DATA'!B9</f>
        <v>6TH FL</v>
      </c>
      <c r="C44" s="135">
        <f t="array" ref="C44">+INDEX('STOREY SHEARS'!$B$9:$J3217,MATCH($B44&amp;$I$28,'STOREY SHEARS'!$B$9:$B3217&amp;'STOREY SHEARS'!$C$9:$C3217,0)+1,4)</f>
        <v>44879.92</v>
      </c>
      <c r="D44" s="51">
        <f t="shared" si="0"/>
        <v>5.0000000000000001E-3</v>
      </c>
      <c r="E44" s="51">
        <f>+VLOOKUP($B44,'STORY DATA'!$B$4:$E17,2,0)</f>
        <v>3.2</v>
      </c>
      <c r="F44" s="7">
        <v>22</v>
      </c>
      <c r="G44" s="51">
        <f t="shared" si="1"/>
        <v>1</v>
      </c>
      <c r="H44" s="51">
        <f t="shared" si="2"/>
        <v>0.7229988054812212</v>
      </c>
      <c r="I44" s="51">
        <f t="shared" si="3"/>
        <v>3.6149940274061059E-3</v>
      </c>
      <c r="J44" s="143">
        <f t="shared" si="4"/>
        <v>162.24064275046382</v>
      </c>
      <c r="K44">
        <f t="shared" si="5"/>
        <v>26.750124354178865</v>
      </c>
    </row>
    <row r="45" spans="2:11">
      <c r="B45" s="50" t="str">
        <f>'STORY DATA'!B10</f>
        <v>5TH FL</v>
      </c>
      <c r="C45" s="135">
        <f t="array" ref="C45">+INDEX('STOREY SHEARS'!$B$9:$J3218,MATCH($B45&amp;$I$28,'STOREY SHEARS'!$B$9:$B3218&amp;'STOREY SHEARS'!$C$9:$C3218,0)+1,4)</f>
        <v>52308.59</v>
      </c>
      <c r="D45" s="51">
        <f t="shared" si="0"/>
        <v>5.0000000000000001E-3</v>
      </c>
      <c r="E45" s="51">
        <f>+VLOOKUP($B45,'STORY DATA'!$B$4:$E17,2,0)</f>
        <v>3.2</v>
      </c>
      <c r="F45" s="7">
        <v>22</v>
      </c>
      <c r="G45" s="51">
        <f t="shared" si="1"/>
        <v>1</v>
      </c>
      <c r="H45" s="51">
        <f t="shared" si="2"/>
        <v>0.7229988054812212</v>
      </c>
      <c r="I45" s="51">
        <f t="shared" si="3"/>
        <v>3.6149940274061059E-3</v>
      </c>
      <c r="J45" s="143">
        <f t="shared" si="4"/>
        <v>189.09524043203476</v>
      </c>
      <c r="K45">
        <f t="shared" si="5"/>
        <v>26.854597681570937</v>
      </c>
    </row>
    <row r="46" spans="2:11">
      <c r="B46" s="50" t="str">
        <f>'STORY DATA'!B11</f>
        <v>4TH FL</v>
      </c>
      <c r="C46" s="135">
        <f t="array" ref="C46">+INDEX('STOREY SHEARS'!$B$9:$J3219,MATCH($B46&amp;$I$28,'STOREY SHEARS'!$B$9:$B3219&amp;'STOREY SHEARS'!$C$9:$C3219,0)+1,4)</f>
        <v>59851.58</v>
      </c>
      <c r="D46" s="51">
        <f t="shared" si="0"/>
        <v>5.0000000000000001E-3</v>
      </c>
      <c r="E46" s="51">
        <f>+VLOOKUP($B46,'STORY DATA'!$B$4:$E17,2,0)</f>
        <v>3.2</v>
      </c>
      <c r="F46" s="7">
        <v>22</v>
      </c>
      <c r="G46" s="51">
        <f t="shared" si="1"/>
        <v>1</v>
      </c>
      <c r="H46" s="51">
        <f t="shared" si="2"/>
        <v>0.7229988054812212</v>
      </c>
      <c r="I46" s="51">
        <f t="shared" si="3"/>
        <v>3.6149940274061059E-3</v>
      </c>
      <c r="J46" s="143">
        <f t="shared" si="4"/>
        <v>216.36310423081875</v>
      </c>
      <c r="K46">
        <f t="shared" si="5"/>
        <v>27.267863798783992</v>
      </c>
    </row>
    <row r="47" spans="2:11">
      <c r="B47" s="50" t="str">
        <f>'STORY DATA'!B12</f>
        <v>3RD FL</v>
      </c>
      <c r="C47" s="135">
        <f t="array" ref="C47">+INDEX('STOREY SHEARS'!$B$9:$J3220,MATCH($B47&amp;$I$28,'STOREY SHEARS'!$B$9:$B3220&amp;'STOREY SHEARS'!$C$9:$C3220,0)+1,4)</f>
        <v>67394.570000000007</v>
      </c>
      <c r="D47" s="51">
        <f t="shared" si="0"/>
        <v>5.0000000000000001E-3</v>
      </c>
      <c r="E47" s="51">
        <f>+VLOOKUP($B47,'STORY DATA'!$B$4:$E17,2,0)</f>
        <v>3.2</v>
      </c>
      <c r="F47" s="7">
        <v>22</v>
      </c>
      <c r="G47" s="51">
        <f t="shared" si="1"/>
        <v>1</v>
      </c>
      <c r="H47" s="51">
        <f t="shared" si="2"/>
        <v>0.7229988054812212</v>
      </c>
      <c r="I47" s="51">
        <f t="shared" si="3"/>
        <v>3.6149940274061059E-3</v>
      </c>
      <c r="J47" s="143">
        <f t="shared" si="4"/>
        <v>243.63096802960274</v>
      </c>
      <c r="K47">
        <f t="shared" si="5"/>
        <v>27.267863798783992</v>
      </c>
    </row>
    <row r="48" spans="2:11">
      <c r="B48" s="50" t="str">
        <f>'STORY DATA'!B13</f>
        <v>2ND FL</v>
      </c>
      <c r="C48" s="135">
        <f t="array" ref="C48">+INDEX('STOREY SHEARS'!$B$9:$J3221,MATCH($B48&amp;$I$28,'STOREY SHEARS'!$B$9:$B3221&amp;'STOREY SHEARS'!$C$9:$C3221,0)+1,4)</f>
        <v>75064.429999999993</v>
      </c>
      <c r="D48" s="51">
        <f t="shared" si="0"/>
        <v>5.0000000000000001E-3</v>
      </c>
      <c r="E48" s="51">
        <f>+VLOOKUP($B48,'STORY DATA'!$B$4:$E17,2,0)</f>
        <v>3.2</v>
      </c>
      <c r="F48" s="7">
        <v>22</v>
      </c>
      <c r="G48" s="51">
        <f t="shared" si="1"/>
        <v>1</v>
      </c>
      <c r="H48" s="51">
        <f t="shared" si="2"/>
        <v>0.7229988054812212</v>
      </c>
      <c r="I48" s="51">
        <f t="shared" si="3"/>
        <v>3.6149940274061059E-3</v>
      </c>
      <c r="J48" s="143">
        <f t="shared" si="4"/>
        <v>271.35746612064366</v>
      </c>
      <c r="K48">
        <f t="shared" si="5"/>
        <v>27.726498091040924</v>
      </c>
    </row>
    <row r="49" spans="2:11">
      <c r="B49" s="50" t="str">
        <f>'STORY DATA'!B14</f>
        <v>1ST FL</v>
      </c>
      <c r="C49" s="135">
        <f t="array" ref="C49">+INDEX('STOREY SHEARS'!$B$9:$J3222,MATCH($B49&amp;$I$28,'STOREY SHEARS'!$B$9:$B3222&amp;'STOREY SHEARS'!$C$9:$C3222,0)+1,4)</f>
        <v>83147.56</v>
      </c>
      <c r="D49" s="51">
        <f t="shared" si="0"/>
        <v>5.0000000000000001E-3</v>
      </c>
      <c r="E49" s="51">
        <f>+VLOOKUP($B49,'STORY DATA'!$B$4:$E17,2,0)</f>
        <v>4</v>
      </c>
      <c r="F49" s="7">
        <v>22</v>
      </c>
      <c r="G49" s="51">
        <f t="shared" si="1"/>
        <v>1</v>
      </c>
      <c r="H49" s="51">
        <f t="shared" si="2"/>
        <v>0.7229988054812212</v>
      </c>
      <c r="I49" s="51">
        <f t="shared" si="3"/>
        <v>3.6149940274061059E-3</v>
      </c>
      <c r="J49" s="143">
        <f t="shared" si="4"/>
        <v>300.5779327933908</v>
      </c>
      <c r="K49">
        <f t="shared" si="5"/>
        <v>29.220466672747136</v>
      </c>
    </row>
    <row r="50" spans="2:11" ht="15.75" thickBot="1">
      <c r="B50" s="277" t="str">
        <f>'STORY DATA'!B15</f>
        <v>GROUND FL</v>
      </c>
      <c r="C50" s="417">
        <f t="array" ref="C50">+INDEX('STOREY SHEARS'!$B$9:$J3223,MATCH($B50&amp;$I$28,'STOREY SHEARS'!$B$9:$B3223&amp;'STOREY SHEARS'!$C$9:$C3223,0)+1,4)</f>
        <v>94566.49</v>
      </c>
      <c r="D50" s="53">
        <f t="shared" si="0"/>
        <v>5.0000000000000001E-3</v>
      </c>
      <c r="E50" s="53">
        <f>+VLOOKUP($B50,'STORY DATA'!$B$4:$E17,2,0)</f>
        <v>3.04</v>
      </c>
      <c r="F50" s="418">
        <v>22</v>
      </c>
      <c r="G50" s="53">
        <f t="shared" si="1"/>
        <v>1</v>
      </c>
      <c r="H50" s="53">
        <f t="shared" si="2"/>
        <v>0.7229988054812212</v>
      </c>
      <c r="I50" s="53">
        <f t="shared" si="3"/>
        <v>3.6149940274061059E-3</v>
      </c>
      <c r="J50" s="419">
        <f t="shared" si="4"/>
        <v>341.85729654275923</v>
      </c>
      <c r="K50">
        <f t="shared" si="5"/>
        <v>41.279363749368429</v>
      </c>
    </row>
  </sheetData>
  <mergeCells count="5">
    <mergeCell ref="G1:H1"/>
    <mergeCell ref="G2:H2"/>
    <mergeCell ref="G3:H3"/>
    <mergeCell ref="I27:J27"/>
    <mergeCell ref="I28:J28"/>
  </mergeCells>
  <pageMargins left="0.7" right="0.7" top="0.5" bottom="0.5" header="0.3" footer="0.3"/>
  <pageSetup paperSize="9" scale="84"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2:AJ79"/>
  <sheetViews>
    <sheetView tabSelected="1" view="pageBreakPreview" topLeftCell="A23" zoomScale="88" zoomScaleNormal="85" workbookViewId="0">
      <selection activeCell="K62" sqref="K62"/>
    </sheetView>
  </sheetViews>
  <sheetFormatPr defaultColWidth="9" defaultRowHeight="15"/>
  <cols>
    <col min="1" max="1" width="4" customWidth="1"/>
    <col min="2" max="2" width="15.28515625" customWidth="1"/>
    <col min="3" max="3" width="14.5703125" customWidth="1"/>
    <col min="4" max="4" width="14.85546875" customWidth="1"/>
    <col min="5" max="5" width="11.85546875" customWidth="1"/>
    <col min="6" max="6" width="14.5703125" customWidth="1"/>
    <col min="7" max="7" width="11.42578125" customWidth="1"/>
    <col min="8" max="8" width="11.5703125" customWidth="1"/>
    <col min="9" max="9" width="10.42578125" customWidth="1"/>
    <col min="12" max="13" width="10.140625" customWidth="1"/>
    <col min="14" max="14" width="11.140625" customWidth="1"/>
    <col min="15" max="15" width="17.28515625" customWidth="1"/>
  </cols>
  <sheetData>
    <row r="2" spans="1:36" s="18" customFormat="1" ht="15.75">
      <c r="D2" s="19"/>
      <c r="E2" s="19"/>
      <c r="F2" s="19"/>
      <c r="G2" s="19"/>
      <c r="H2"/>
      <c r="I2"/>
      <c r="M2" s="56"/>
      <c r="N2"/>
      <c r="AI2"/>
    </row>
    <row r="3" spans="1:36" s="18" customFormat="1" ht="15.75">
      <c r="D3" s="19"/>
      <c r="E3" s="19"/>
      <c r="F3" s="19"/>
      <c r="G3" s="469" t="s">
        <v>164</v>
      </c>
      <c r="H3" s="469"/>
      <c r="I3" s="469" t="str">
        <f>'4.5 Storey drift control'!I2</f>
        <v>BAHRU SARBET MODEL 1-3 q=1</v>
      </c>
      <c r="J3" s="469"/>
      <c r="K3" s="469"/>
      <c r="L3" s="469"/>
      <c r="M3" s="469"/>
      <c r="N3"/>
      <c r="AI3"/>
    </row>
    <row r="4" spans="1:36" s="18" customFormat="1" ht="28.5">
      <c r="A4" s="81"/>
      <c r="B4" s="82" t="s">
        <v>1304</v>
      </c>
      <c r="C4" s="27"/>
      <c r="D4" s="27"/>
      <c r="E4" s="27"/>
      <c r="F4" s="27"/>
      <c r="G4" s="469" t="s">
        <v>165</v>
      </c>
      <c r="H4" s="469"/>
      <c r="I4" s="469" t="str">
        <f>'4.5 Storey drift control'!I3</f>
        <v>ATO BAHRU</v>
      </c>
      <c r="J4" s="469"/>
      <c r="K4" s="469"/>
      <c r="L4" s="469"/>
      <c r="M4" s="469"/>
      <c r="N4" s="27"/>
      <c r="O4"/>
      <c r="AJ4"/>
    </row>
    <row r="5" spans="1:36" s="18" customFormat="1" ht="21.75" customHeight="1">
      <c r="A5" s="81"/>
      <c r="B5" s="83"/>
      <c r="C5" s="27"/>
      <c r="D5" s="27"/>
      <c r="E5" s="27"/>
      <c r="F5" s="27"/>
      <c r="G5" s="469" t="s">
        <v>167</v>
      </c>
      <c r="H5" s="469"/>
      <c r="I5" s="469" t="str">
        <f>'4.5 Storey drift control'!I4</f>
        <v>Sofonias Bezabeh</v>
      </c>
      <c r="J5" s="469"/>
      <c r="K5" s="469"/>
      <c r="L5" s="469"/>
      <c r="M5" s="469"/>
      <c r="N5" s="27"/>
      <c r="O5"/>
      <c r="AJ5"/>
    </row>
    <row r="6" spans="1:36" s="18" customFormat="1" ht="54.75" customHeight="1">
      <c r="A6" s="81"/>
      <c r="B6" s="577" t="s">
        <v>1305</v>
      </c>
      <c r="C6" s="577"/>
      <c r="D6" s="577"/>
      <c r="E6" s="577"/>
      <c r="F6" s="577"/>
      <c r="G6" s="577"/>
      <c r="H6" s="577"/>
      <c r="I6" s="577"/>
      <c r="J6" s="577"/>
      <c r="K6" s="577"/>
      <c r="L6" s="577"/>
      <c r="M6" s="577"/>
      <c r="N6"/>
      <c r="AI6"/>
    </row>
    <row r="7" spans="1:36" s="18" customFormat="1" ht="65.25" customHeight="1">
      <c r="A7" s="81"/>
      <c r="B7" s="477" t="s">
        <v>1306</v>
      </c>
      <c r="C7" s="477"/>
      <c r="D7" s="477"/>
      <c r="E7" s="477"/>
      <c r="F7" s="477"/>
      <c r="G7" s="477"/>
      <c r="H7" s="477"/>
      <c r="I7" s="477"/>
      <c r="J7" s="477"/>
      <c r="K7" s="477"/>
      <c r="L7" s="477"/>
      <c r="M7" s="477"/>
      <c r="N7"/>
      <c r="AI7"/>
    </row>
    <row r="8" spans="1:36" ht="15" customHeight="1">
      <c r="A8" s="81"/>
      <c r="B8" s="27"/>
      <c r="C8" s="27"/>
      <c r="D8" s="27"/>
      <c r="E8" s="27"/>
      <c r="F8" s="27"/>
      <c r="G8" s="27"/>
      <c r="H8" s="27"/>
      <c r="I8" s="27"/>
      <c r="J8" s="27"/>
      <c r="K8" s="27"/>
      <c r="L8" s="27"/>
      <c r="M8" s="27"/>
    </row>
    <row r="9" spans="1:36" ht="15" customHeight="1">
      <c r="A9" s="81"/>
      <c r="B9" s="27"/>
      <c r="C9" s="27"/>
      <c r="D9" s="27"/>
      <c r="E9" s="27"/>
      <c r="F9" s="27"/>
      <c r="G9" s="27"/>
      <c r="H9" s="27"/>
      <c r="I9" s="27"/>
      <c r="J9" s="27"/>
      <c r="K9" s="27"/>
      <c r="L9" s="27"/>
      <c r="M9" s="27"/>
    </row>
    <row r="10" spans="1:36" ht="15" customHeight="1">
      <c r="A10" s="81"/>
      <c r="B10" s="27"/>
      <c r="C10" s="27"/>
      <c r="D10" s="27"/>
      <c r="E10" s="27"/>
      <c r="F10" s="27"/>
      <c r="G10" s="27"/>
      <c r="H10" s="27"/>
      <c r="I10" s="27"/>
      <c r="J10" s="27"/>
      <c r="K10" s="27"/>
      <c r="L10" s="27"/>
      <c r="M10" s="27"/>
    </row>
    <row r="11" spans="1:36" ht="15" customHeight="1">
      <c r="A11" s="81"/>
      <c r="B11" s="27"/>
      <c r="C11" s="27"/>
      <c r="D11" s="27"/>
      <c r="E11" s="27"/>
      <c r="F11" s="27"/>
      <c r="G11" s="27"/>
      <c r="H11" s="27"/>
      <c r="I11" s="27"/>
      <c r="J11" s="27"/>
      <c r="K11" s="27"/>
      <c r="L11" s="27"/>
      <c r="M11" s="27"/>
    </row>
    <row r="12" spans="1:36" ht="15" customHeight="1">
      <c r="A12" s="81"/>
      <c r="B12" s="27"/>
      <c r="C12" s="27"/>
      <c r="D12" s="27"/>
      <c r="E12" s="27"/>
      <c r="F12" s="27"/>
      <c r="G12" s="27"/>
      <c r="H12" s="27"/>
      <c r="I12" s="27"/>
      <c r="J12" s="27"/>
      <c r="K12" s="27"/>
      <c r="L12" s="27"/>
      <c r="M12" s="27"/>
    </row>
    <row r="13" spans="1:36" ht="15" customHeight="1">
      <c r="A13" s="81"/>
      <c r="B13" s="27"/>
      <c r="C13" s="27"/>
      <c r="D13" s="27"/>
      <c r="E13" s="27"/>
      <c r="F13" s="27"/>
      <c r="G13" s="27"/>
      <c r="H13" s="27"/>
      <c r="I13" s="27"/>
      <c r="J13" s="27"/>
      <c r="K13" s="27"/>
      <c r="L13" s="27"/>
      <c r="M13" s="27"/>
    </row>
    <row r="14" spans="1:36" ht="15" customHeight="1">
      <c r="A14" s="81"/>
      <c r="B14" s="27"/>
      <c r="C14" s="27"/>
      <c r="D14" s="27"/>
      <c r="E14" s="27"/>
      <c r="F14" s="27"/>
      <c r="G14" s="27"/>
      <c r="H14" s="27"/>
      <c r="I14" s="27"/>
      <c r="J14" s="27"/>
      <c r="K14" s="27"/>
      <c r="L14" s="27"/>
      <c r="M14" s="27"/>
    </row>
    <row r="15" spans="1:36" ht="15" customHeight="1">
      <c r="A15" s="81"/>
      <c r="B15" s="27"/>
      <c r="C15" s="27"/>
      <c r="D15" s="27"/>
      <c r="E15" s="27"/>
      <c r="F15" s="27"/>
      <c r="G15" s="27"/>
      <c r="H15" s="27"/>
      <c r="I15" s="27"/>
      <c r="J15" s="27"/>
      <c r="K15" s="27"/>
      <c r="L15" s="27"/>
      <c r="M15" s="27"/>
    </row>
    <row r="16" spans="1:36" ht="15" customHeight="1">
      <c r="A16" s="81"/>
      <c r="B16" s="27"/>
      <c r="C16" s="27"/>
      <c r="D16" s="27"/>
      <c r="E16" s="27"/>
      <c r="F16" s="27"/>
      <c r="G16" s="27"/>
      <c r="H16" s="27"/>
      <c r="I16" s="27"/>
      <c r="J16" s="27"/>
      <c r="K16" s="27"/>
      <c r="L16" s="27"/>
      <c r="M16" s="27"/>
    </row>
    <row r="17" spans="1:14" ht="15" customHeight="1">
      <c r="A17" s="81"/>
      <c r="B17" s="27"/>
      <c r="C17" s="27"/>
      <c r="D17" s="27"/>
      <c r="E17" s="27"/>
      <c r="F17" s="27"/>
      <c r="G17" s="27"/>
      <c r="H17" s="27"/>
      <c r="I17" s="27"/>
      <c r="J17" s="27"/>
      <c r="K17" s="27"/>
      <c r="L17" s="27"/>
      <c r="M17" s="27"/>
    </row>
    <row r="18" spans="1:14" ht="15" customHeight="1">
      <c r="A18" s="81"/>
      <c r="B18" s="27"/>
      <c r="C18" s="27"/>
      <c r="D18" s="27"/>
      <c r="E18" s="27"/>
      <c r="F18" s="27"/>
      <c r="G18" s="27"/>
      <c r="H18" s="27"/>
      <c r="I18" s="27"/>
      <c r="J18" s="27"/>
      <c r="K18" s="27"/>
      <c r="L18" s="27"/>
      <c r="M18" s="27"/>
    </row>
    <row r="19" spans="1:14" ht="15" customHeight="1">
      <c r="A19" s="81"/>
      <c r="B19" s="27"/>
      <c r="C19" s="27"/>
      <c r="D19" s="27"/>
      <c r="E19" s="27"/>
      <c r="F19" s="27"/>
      <c r="G19" s="27"/>
      <c r="H19" s="27"/>
      <c r="I19" s="27"/>
      <c r="J19" s="27"/>
      <c r="K19" s="27"/>
      <c r="L19" s="27"/>
      <c r="M19" s="27"/>
    </row>
    <row r="20" spans="1:14" ht="15" customHeight="1">
      <c r="A20" s="81"/>
      <c r="B20" s="27"/>
      <c r="C20" s="27"/>
      <c r="D20" s="27"/>
      <c r="E20" s="27"/>
      <c r="F20" s="27"/>
      <c r="G20" s="27"/>
      <c r="H20" s="27"/>
      <c r="I20" s="27"/>
      <c r="J20" s="27"/>
      <c r="K20" s="27"/>
      <c r="L20" s="27"/>
      <c r="M20" s="27"/>
    </row>
    <row r="21" spans="1:14" ht="15" customHeight="1">
      <c r="A21" s="81"/>
      <c r="B21" s="27"/>
      <c r="C21" s="27"/>
      <c r="D21" s="27"/>
      <c r="E21" s="27"/>
      <c r="F21" s="27"/>
      <c r="G21" s="27"/>
      <c r="H21" s="27"/>
      <c r="I21" s="27"/>
      <c r="J21" s="27"/>
      <c r="K21" s="27"/>
      <c r="L21" s="27"/>
      <c r="M21" s="27"/>
    </row>
    <row r="22" spans="1:14" ht="15" customHeight="1">
      <c r="A22" s="81"/>
      <c r="B22" s="27"/>
      <c r="C22" s="27"/>
      <c r="D22" s="27"/>
      <c r="E22" s="27"/>
      <c r="F22" s="27"/>
      <c r="G22" s="27"/>
      <c r="H22" s="27"/>
      <c r="I22" s="27"/>
      <c r="J22" s="27"/>
      <c r="K22" s="27"/>
      <c r="L22" s="27"/>
      <c r="M22" s="27"/>
    </row>
    <row r="23" spans="1:14" ht="15" customHeight="1">
      <c r="A23" s="81"/>
      <c r="B23" s="27"/>
      <c r="C23" s="27"/>
      <c r="D23" s="27"/>
      <c r="E23" s="27"/>
      <c r="F23" s="27"/>
      <c r="G23" s="27"/>
      <c r="H23" s="27"/>
      <c r="I23" s="27"/>
      <c r="J23" s="27"/>
      <c r="K23" s="27"/>
      <c r="L23" s="27"/>
      <c r="M23" s="27"/>
    </row>
    <row r="24" spans="1:14" ht="15" customHeight="1">
      <c r="A24" s="81"/>
      <c r="B24" s="27"/>
      <c r="C24" s="27"/>
      <c r="D24" s="27"/>
      <c r="E24" s="27"/>
      <c r="F24" s="27"/>
      <c r="G24" s="27"/>
      <c r="H24" s="27"/>
      <c r="I24" s="27"/>
      <c r="J24" s="27"/>
      <c r="K24" s="27"/>
      <c r="L24" s="27"/>
      <c r="M24" s="27"/>
    </row>
    <row r="25" spans="1:14" ht="15" customHeight="1">
      <c r="A25" s="81"/>
      <c r="B25" s="27"/>
      <c r="C25" s="27"/>
      <c r="D25" s="27"/>
      <c r="E25" s="27"/>
      <c r="F25" s="27"/>
      <c r="G25" s="27"/>
      <c r="H25" s="27"/>
      <c r="I25" s="27"/>
      <c r="L25" s="27"/>
      <c r="M25" s="27"/>
    </row>
    <row r="26" spans="1:14" ht="15" customHeight="1">
      <c r="A26" s="81"/>
      <c r="B26" s="27"/>
      <c r="C26" s="27"/>
      <c r="D26" s="27"/>
      <c r="E26" s="27"/>
      <c r="F26" s="27"/>
      <c r="G26" s="27"/>
      <c r="H26" s="27"/>
      <c r="I26" s="27"/>
      <c r="L26" s="27"/>
      <c r="M26" s="27"/>
    </row>
    <row r="27" spans="1:14" ht="15" customHeight="1">
      <c r="A27" s="81"/>
      <c r="B27" s="27"/>
      <c r="C27" s="27"/>
      <c r="D27" s="27"/>
      <c r="E27" s="27"/>
      <c r="F27" s="27"/>
      <c r="G27" s="27"/>
      <c r="H27" s="27"/>
      <c r="I27" s="27"/>
      <c r="J27" s="27"/>
      <c r="K27" s="27"/>
      <c r="L27" s="27"/>
      <c r="M27" s="27"/>
      <c r="N27" s="27"/>
    </row>
    <row r="28" spans="1:14" ht="18.75" customHeight="1">
      <c r="A28" s="81"/>
      <c r="B28" s="81"/>
      <c r="C28" s="81"/>
      <c r="D28" s="81"/>
      <c r="E28" s="81"/>
      <c r="F28" s="81"/>
      <c r="G28" s="81"/>
      <c r="H28" s="81"/>
      <c r="I28" s="81"/>
      <c r="J28" s="108" t="s">
        <v>1307</v>
      </c>
      <c r="K28" s="109" t="s">
        <v>1308</v>
      </c>
      <c r="L28" s="81"/>
      <c r="M28" s="81"/>
      <c r="N28" s="81"/>
    </row>
    <row r="29" spans="1:14">
      <c r="J29" s="110">
        <f>+MAX(J36:J1011)</f>
        <v>0.20472832336895982</v>
      </c>
      <c r="K29" s="111">
        <f>+MAX(K36:K1011)</f>
        <v>0.25770751284614113</v>
      </c>
      <c r="M29" s="56"/>
    </row>
    <row r="30" spans="1:14" ht="28.5">
      <c r="B30" s="578" t="s">
        <v>1309</v>
      </c>
      <c r="C30" s="579"/>
      <c r="D30" s="579"/>
      <c r="E30" s="579"/>
      <c r="F30" s="579"/>
      <c r="G30" s="579"/>
      <c r="H30" s="579"/>
      <c r="I30" s="579"/>
      <c r="J30" s="580"/>
      <c r="K30" s="580"/>
      <c r="L30" s="579"/>
      <c r="M30" s="581"/>
    </row>
    <row r="31" spans="1:14">
      <c r="B31" s="85"/>
      <c r="M31" s="56"/>
    </row>
    <row r="32" spans="1:14" ht="15.75" customHeight="1">
      <c r="B32" s="582" t="s">
        <v>1310</v>
      </c>
      <c r="C32" s="584" t="s">
        <v>1311</v>
      </c>
      <c r="D32" s="87" t="s">
        <v>1312</v>
      </c>
      <c r="E32" s="586" t="s">
        <v>1313</v>
      </c>
      <c r="F32" s="586" t="s">
        <v>1314</v>
      </c>
      <c r="G32" s="586"/>
      <c r="H32" s="586" t="s">
        <v>1315</v>
      </c>
      <c r="I32" s="588"/>
      <c r="J32" s="588" t="s">
        <v>1316</v>
      </c>
      <c r="K32" s="588"/>
      <c r="L32" s="586" t="s">
        <v>1317</v>
      </c>
      <c r="M32" s="590"/>
    </row>
    <row r="33" spans="2:15" ht="15" customHeight="1">
      <c r="B33" s="583" t="s">
        <v>1310</v>
      </c>
      <c r="C33" s="585"/>
      <c r="D33" s="88" t="s">
        <v>1318</v>
      </c>
      <c r="E33" s="587"/>
      <c r="F33" s="587"/>
      <c r="G33" s="587"/>
      <c r="H33" s="589"/>
      <c r="I33" s="589"/>
      <c r="J33" s="589"/>
      <c r="K33" s="589"/>
      <c r="L33" s="587"/>
      <c r="M33" s="591"/>
    </row>
    <row r="34" spans="2:15" ht="15.75" customHeight="1">
      <c r="B34" s="85"/>
      <c r="M34" s="56"/>
    </row>
    <row r="35" spans="2:15" ht="27" customHeight="1">
      <c r="B35" s="45" t="s">
        <v>1310</v>
      </c>
      <c r="C35" s="90"/>
      <c r="D35" s="91" t="s">
        <v>1319</v>
      </c>
      <c r="E35" s="92" t="s">
        <v>1320</v>
      </c>
      <c r="F35" s="92" t="s">
        <v>1321</v>
      </c>
      <c r="G35" s="92" t="s">
        <v>1322</v>
      </c>
      <c r="H35" s="92" t="s">
        <v>1323</v>
      </c>
      <c r="I35" s="92" t="s">
        <v>1324</v>
      </c>
      <c r="J35" s="113" t="s">
        <v>1325</v>
      </c>
      <c r="K35" s="113" t="s">
        <v>1326</v>
      </c>
      <c r="L35" s="113" t="s">
        <v>1327</v>
      </c>
      <c r="M35" s="114" t="s">
        <v>1328</v>
      </c>
    </row>
    <row r="36" spans="2:15">
      <c r="B36" s="76" t="str">
        <f>+'STORY DATA'!$B$5</f>
        <v>ROOF FL</v>
      </c>
      <c r="C36" s="93" t="s">
        <v>151</v>
      </c>
      <c r="D36" s="94" cm="1">
        <f t="array" ref="D36">+INDEX('STOREY SHEARS'!$B$9:$J$4190,MATCH($B36&amp;$C36,'STOREY SHEARS'!$B$9:$B$4190&amp;'STOREY SHEARS'!$C$9:$C$4190,0)+1,4)</f>
        <v>8326.4699999999993</v>
      </c>
      <c r="E36" s="95">
        <f>+VLOOKUP(B36,'STORY DATA'!$B$4:$E$47,2,0)</f>
        <v>3.2</v>
      </c>
      <c r="F36" s="95" cm="1">
        <f t="array" ref="F36">+INDEX('STOREY SHEARS'!$B$9:$J$5758,MATCH($B36&amp;$C36,'STOREY SHEARS'!$B$9:$B$5758&amp;'STOREY SHEARS'!$C$9:$C$5758,0)+1,5)</f>
        <v>624.42999999999995</v>
      </c>
      <c r="G36" s="95"/>
      <c r="H36" s="96" cm="1">
        <f t="array" ref="H36">+INDEX('Diaphram Drift'!$B$8:$J3339,MATCH(B36&amp;O36,'Diaphram Drift'!$B$8:$B3339&amp;'Diaphram Drift'!$D$8:$D3339,0),8)*E36*'4.5 Storey drift control'!$J$16</f>
        <v>1.3318400000000001E-2</v>
      </c>
      <c r="I36" s="95"/>
      <c r="J36" s="115">
        <f t="shared" ref="J36:J37" si="0">ABS((D36*H36)/(F36*E36))</f>
        <v>5.5498243422000867E-2</v>
      </c>
      <c r="K36" s="115"/>
      <c r="L36" s="95" t="str">
        <f t="shared" ref="L36:L37" si="1">IF(IF(J36&gt;0.1,"SWAY","NO SWAY")="SWAY",IF(J36&gt;0.3,"REVISE","SWAY"),"NO SWAY")</f>
        <v>NO SWAY</v>
      </c>
      <c r="M36" s="116"/>
      <c r="N36" s="117" t="s">
        <v>175</v>
      </c>
      <c r="O36" s="64" t="s">
        <v>177</v>
      </c>
    </row>
    <row r="37" spans="2:15">
      <c r="B37" s="97" t="str">
        <f>+B36</f>
        <v>ROOF FL</v>
      </c>
      <c r="C37" s="98" t="s">
        <v>152</v>
      </c>
      <c r="D37" s="99" cm="1">
        <f t="array" ref="D37">+INDEX('STOREY SHEARS'!$B$9:$J$4190,MATCH($B37&amp;$C37,'STOREY SHEARS'!$B$9:$B$4190&amp;'STOREY SHEARS'!$C$9:$C$4190,0)+1,4)</f>
        <v>8326.4699999999993</v>
      </c>
      <c r="E37" s="100">
        <f>+VLOOKUP(B37,'STORY DATA'!$B$4:$E$47,2,0)</f>
        <v>3.2</v>
      </c>
      <c r="F37" s="100" cm="1">
        <f t="array" ref="F37">+INDEX('STOREY SHEARS'!$B$9:$J$5758,MATCH($B37&amp;$C37,'STOREY SHEARS'!$B$9:$B$5758&amp;'STOREY SHEARS'!$C$9:$C$5758,0)+1,5)</f>
        <v>-624.42999999999995</v>
      </c>
      <c r="G37" s="100"/>
      <c r="H37" s="101" cm="1">
        <f t="array" ref="H37">+INDEX('Diaphram Drift'!$B$8:$J3340,MATCH(B37&amp;O37,'Diaphram Drift'!$B$8:$B3340&amp;'Diaphram Drift'!$D$8:$D3340,0),8)*E37*'4.5 Storey drift control'!$J$16</f>
        <v>7.8656000000000004E-3</v>
      </c>
      <c r="I37" s="100"/>
      <c r="J37" s="118">
        <f t="shared" si="0"/>
        <v>3.277623314062425E-2</v>
      </c>
      <c r="K37" s="118"/>
      <c r="L37" s="100" t="str">
        <f t="shared" si="1"/>
        <v>NO SWAY</v>
      </c>
      <c r="M37" s="119"/>
      <c r="N37" s="120" t="s">
        <v>175</v>
      </c>
      <c r="O37" s="77" t="s">
        <v>178</v>
      </c>
    </row>
    <row r="38" spans="2:15">
      <c r="B38" s="97" t="str">
        <f t="shared" ref="B38:B39" si="2">+B37</f>
        <v>ROOF FL</v>
      </c>
      <c r="C38" s="98" t="s">
        <v>153</v>
      </c>
      <c r="D38" s="99" cm="1">
        <f t="array" ref="D38">+INDEX('STOREY SHEARS'!$B$9:$J$4190,MATCH($B38&amp;$C38,'STOREY SHEARS'!$B$9:$B$4190&amp;'STOREY SHEARS'!$C$9:$C$4190,0)+1,4)</f>
        <v>8326.4699999999993</v>
      </c>
      <c r="E38" s="100">
        <f>+VLOOKUP(B38,'STORY DATA'!$B$4:$E$47,2,0)</f>
        <v>3.2</v>
      </c>
      <c r="F38" s="100"/>
      <c r="G38" s="100" cm="1">
        <f t="array" ref="G38">+INDEX('STOREY SHEARS'!$B$9:$J$5758,MATCH($B38&amp;$C38,'STOREY SHEARS'!$B$9:$B$5758&amp;'STOREY SHEARS'!$C$9:$C$5758,0)+1,6)</f>
        <v>477.3</v>
      </c>
      <c r="H38" s="100"/>
      <c r="I38" s="101" cm="1">
        <f t="array" ref="I38">+INDEX('Diaphram Drift'!$B$8:$J3326,MATCH(B38&amp;O38,'Diaphram Drift'!$B$8:$B3326&amp;'Diaphram Drift'!$D$8:$D3326,0),8)*E38*'4.5 Storey drift control'!$J$16</f>
        <v>1.3318400000000001E-2</v>
      </c>
      <c r="J38" s="118"/>
      <c r="K38" s="118">
        <f t="array" ref="K38">ABS((D38*I38)/(G38*E38))</f>
        <v>7.26058414833438E-2</v>
      </c>
      <c r="L38" s="100"/>
      <c r="M38" s="119" t="str">
        <f t="shared" ref="M38:M39" si="3">IF(IF(K38&gt;0.1,"SWAY","NO SWAY")="SWAY",IF(K38&gt;0.3,"REVISE","SWAY"),"NO SWAY")</f>
        <v>NO SWAY</v>
      </c>
      <c r="N38" s="120" t="s">
        <v>176</v>
      </c>
      <c r="O38" s="77" t="s">
        <v>177</v>
      </c>
    </row>
    <row r="39" spans="2:15">
      <c r="B39" s="102" t="str">
        <f t="shared" si="2"/>
        <v>ROOF FL</v>
      </c>
      <c r="C39" s="103" t="s">
        <v>154</v>
      </c>
      <c r="D39" s="104" cm="1">
        <f t="array" ref="D39">+INDEX('STOREY SHEARS'!$B$9:$J$4190,MATCH($B39&amp;$C39,'STOREY SHEARS'!$B$9:$B$4190&amp;'STOREY SHEARS'!$C$9:$C$4190,0)+1,4)</f>
        <v>8326.4699999999993</v>
      </c>
      <c r="E39" s="105">
        <f>+VLOOKUP(B39,'STORY DATA'!$B$4:$E$47,2,0)</f>
        <v>3.2</v>
      </c>
      <c r="F39" s="105"/>
      <c r="G39" s="105" cm="1">
        <f t="array" ref="G39">+INDEX('STOREY SHEARS'!$B$9:$J$5758,MATCH($B39&amp;$C39,'STOREY SHEARS'!$B$9:$B$5758&amp;'STOREY SHEARS'!$C$9:$C$5758,0)+1,6)</f>
        <v>-477.3</v>
      </c>
      <c r="H39" s="105"/>
      <c r="I39" s="121" cm="1">
        <f t="array" ref="I39">+INDEX('Diaphram Drift'!$B$8:$J3327,MATCH(B39&amp;O39,'Diaphram Drift'!$B$8:$B3327&amp;'Diaphram Drift'!$D$8:$D3327,0),8)*E39*'4.5 Storey drift control'!$J$16</f>
        <v>7.8656000000000004E-3</v>
      </c>
      <c r="J39" s="122"/>
      <c r="K39" s="122">
        <f t="array" ref="K39">ABS((D39*I39)/(G39*E39))</f>
        <v>4.2879663230672528E-2</v>
      </c>
      <c r="L39" s="105"/>
      <c r="M39" s="123" t="str">
        <f t="shared" si="3"/>
        <v>NO SWAY</v>
      </c>
      <c r="N39" s="124" t="s">
        <v>176</v>
      </c>
      <c r="O39" s="17" t="s">
        <v>178</v>
      </c>
    </row>
    <row r="40" spans="2:15">
      <c r="B40" s="106" t="str" cm="1">
        <f t="array" ref="B40">INDEX('STORY DATA'!$B$4:$E90,MATCH($B36,'STORY DATA'!$B$4:$B90,0)+1,1)</f>
        <v>9TH FL</v>
      </c>
      <c r="C40" s="107" t="s">
        <v>151</v>
      </c>
      <c r="D40" s="94" cm="1">
        <f t="array" ref="D40">+INDEX('STOREY SHEARS'!$B$9:$J$4190,MATCH($B40&amp;$C40,'STOREY SHEARS'!$B$9:$B$4190&amp;'STOREY SHEARS'!$C$9:$C$4190,0)+1,4)</f>
        <v>22899.91</v>
      </c>
      <c r="E40" s="95">
        <f>+VLOOKUP(B40,'STORY DATA'!$B$4:$E$47,2,0)</f>
        <v>3.2</v>
      </c>
      <c r="F40" s="95" cm="1">
        <f t="array" ref="F40">+INDEX('STOREY SHEARS'!$B$9:$J$5758,MATCH($B40&amp;$C40,'STOREY SHEARS'!$B$9:$B$5758&amp;'STOREY SHEARS'!$C$9:$C$5758,0)+1,5)</f>
        <v>1056.4000000000001</v>
      </c>
      <c r="G40" s="95"/>
      <c r="H40" s="96" cm="1">
        <f t="array" ref="H40">+INDEX('Diaphram Drift'!$B$8:$J3343,MATCH(B40&amp;O40,'Diaphram Drift'!$B$8:$B3343&amp;'Diaphram Drift'!$D$8:$D3343,0),8)*E40*'4.5 Storey drift control'!$J$16</f>
        <v>1.6694400000000002E-2</v>
      </c>
      <c r="I40" s="95"/>
      <c r="J40" s="115">
        <f t="shared" ref="J40:J41" si="4">ABS((D40*H40)/(F40*E40))</f>
        <v>0.11309052486747444</v>
      </c>
      <c r="K40" s="115"/>
      <c r="L40" s="95" t="str">
        <f t="shared" ref="L40:L41" si="5">IF(IF(J40&gt;0.1,"SWAY","NO SWAY")="SWAY",IF(J40&gt;0.3,"REVISE","SWAY"),"NO SWAY")</f>
        <v>SWAY</v>
      </c>
      <c r="M40" s="116"/>
      <c r="N40" s="117" t="s">
        <v>175</v>
      </c>
      <c r="O40" s="64" t="s">
        <v>177</v>
      </c>
    </row>
    <row r="41" spans="2:15">
      <c r="B41" s="97" t="str">
        <f>+B40</f>
        <v>9TH FL</v>
      </c>
      <c r="C41" s="98" t="s">
        <v>152</v>
      </c>
      <c r="D41" s="99" cm="1">
        <f t="array" ref="D41">+INDEX('STOREY SHEARS'!$B$9:$J$4190,MATCH($B41&amp;$C41,'STOREY SHEARS'!$B$9:$B$4190&amp;'STOREY SHEARS'!$C$9:$C$4190,0)+1,4)</f>
        <v>22899.91</v>
      </c>
      <c r="E41" s="100">
        <f>+VLOOKUP(B41,'STORY DATA'!$B$4:$E$47,2,0)</f>
        <v>3.2</v>
      </c>
      <c r="F41" s="100" cm="1">
        <f t="array" ref="F41">+INDEX('STOREY SHEARS'!$B$9:$J$5758,MATCH($B41&amp;$C41,'STOREY SHEARS'!$B$9:$B$5758&amp;'STOREY SHEARS'!$C$9:$C$5758,0)+1,5)</f>
        <v>-1056.4000000000001</v>
      </c>
      <c r="G41" s="100"/>
      <c r="H41" s="101" cm="1">
        <f t="array" ref="H41">+INDEX('Diaphram Drift'!$B$8:$J3344,MATCH(B41&amp;O41,'Diaphram Drift'!$B$8:$B3344&amp;'Diaphram Drift'!$D$8:$D3344,0),8)*E41*'4.5 Storey drift control'!$J$16</f>
        <v>1.0172800000000001E-2</v>
      </c>
      <c r="I41" s="100"/>
      <c r="J41" s="118">
        <f t="shared" si="4"/>
        <v>6.8912167635365396E-2</v>
      </c>
      <c r="K41" s="118"/>
      <c r="L41" s="100" t="str">
        <f t="shared" si="5"/>
        <v>NO SWAY</v>
      </c>
      <c r="M41" s="119"/>
      <c r="N41" s="120" t="s">
        <v>175</v>
      </c>
      <c r="O41" s="77" t="s">
        <v>178</v>
      </c>
    </row>
    <row r="42" spans="2:15">
      <c r="B42" s="97" t="str">
        <f t="shared" ref="B42:B43" si="6">+B41</f>
        <v>9TH FL</v>
      </c>
      <c r="C42" s="98" t="s">
        <v>153</v>
      </c>
      <c r="D42" s="99" cm="1">
        <f t="array" ref="D42">+INDEX('STOREY SHEARS'!$B$9:$J$4190,MATCH($B42&amp;$C42,'STOREY SHEARS'!$B$9:$B$4190&amp;'STOREY SHEARS'!$C$9:$C$4190,0)+1,4)</f>
        <v>22899.91</v>
      </c>
      <c r="E42" s="100">
        <f>+VLOOKUP(B42,'STORY DATA'!$B$4:$E$47,2,0)</f>
        <v>3.2</v>
      </c>
      <c r="F42" s="100"/>
      <c r="G42" s="100" cm="1">
        <f t="array" ref="G42">+INDEX('STOREY SHEARS'!$B$9:$J$5758,MATCH($B42&amp;$C42,'STOREY SHEARS'!$B$9:$B$5758&amp;'STOREY SHEARS'!$C$9:$C$5758,0)+1,6)</f>
        <v>848.2</v>
      </c>
      <c r="H42" s="100"/>
      <c r="I42" s="101" cm="1">
        <f t="array" ref="I42">+INDEX('Diaphram Drift'!$B$8:$J3330,MATCH(B42&amp;O42,'Diaphram Drift'!$B$8:$B3330&amp;'Diaphram Drift'!$D$8:$D3330,0),8)*E42*'4.5 Storey drift control'!$J$16</f>
        <v>1.6694400000000002E-2</v>
      </c>
      <c r="J42" s="118"/>
      <c r="K42" s="118">
        <f t="array" ref="K42">ABS((D42*I42)/(G42*E42))</f>
        <v>0.14084983549870314</v>
      </c>
      <c r="L42" s="100"/>
      <c r="M42" s="119" t="str">
        <f t="shared" ref="M42:M43" si="7">IF(IF(K42&gt;0.1,"SWAY","NO SWAY")="SWAY",IF(K42&gt;0.3,"REVISE","SWAY"),"NO SWAY")</f>
        <v>SWAY</v>
      </c>
      <c r="N42" s="120" t="s">
        <v>176</v>
      </c>
      <c r="O42" s="77" t="s">
        <v>177</v>
      </c>
    </row>
    <row r="43" spans="2:15">
      <c r="B43" s="102" t="str">
        <f t="shared" si="6"/>
        <v>9TH FL</v>
      </c>
      <c r="C43" s="103" t="s">
        <v>154</v>
      </c>
      <c r="D43" s="104" cm="1">
        <f t="array" ref="D43">+INDEX('STOREY SHEARS'!$B$9:$J$4190,MATCH($B43&amp;$C43,'STOREY SHEARS'!$B$9:$B$4190&amp;'STOREY SHEARS'!$C$9:$C$4190,0)+1,4)</f>
        <v>22899.91</v>
      </c>
      <c r="E43" s="105">
        <f>+VLOOKUP(B43,'STORY DATA'!$B$4:$E$47,2,0)</f>
        <v>3.2</v>
      </c>
      <c r="F43" s="105"/>
      <c r="G43" s="105" cm="1">
        <f t="array" ref="G43">+INDEX('STOREY SHEARS'!$B$9:$J$5758,MATCH($B43&amp;$C43,'STOREY SHEARS'!$B$9:$B$5758&amp;'STOREY SHEARS'!$C$9:$C$5758,0)+1,6)</f>
        <v>-848.2</v>
      </c>
      <c r="H43" s="105"/>
      <c r="I43" s="121" cm="1">
        <f t="array" ref="I43">+INDEX('Diaphram Drift'!$B$8:$J3331,MATCH(B43&amp;O43,'Diaphram Drift'!$B$8:$B3331&amp;'Diaphram Drift'!$D$8:$D3331,0),8)*E43*'4.5 Storey drift control'!$J$16</f>
        <v>1.0172800000000001E-2</v>
      </c>
      <c r="J43" s="122"/>
      <c r="K43" s="122">
        <f t="array" ref="K43">ABS((D43*I43)/(G43*E43))</f>
        <v>8.5827415574157045E-2</v>
      </c>
      <c r="L43" s="105"/>
      <c r="M43" s="123" t="str">
        <f t="shared" si="7"/>
        <v>NO SWAY</v>
      </c>
      <c r="N43" s="124" t="s">
        <v>176</v>
      </c>
      <c r="O43" s="17" t="s">
        <v>178</v>
      </c>
    </row>
    <row r="44" spans="2:15">
      <c r="B44" s="106" t="str" cm="1">
        <f t="array" ref="B44">INDEX('STORY DATA'!$B$4:$E94,MATCH($B40,'STORY DATA'!$B$4:$B94,0)+1,1)</f>
        <v>8TH FL</v>
      </c>
      <c r="C44" s="107" t="s">
        <v>151</v>
      </c>
      <c r="D44" s="94" cm="1">
        <f t="array" ref="D44">+INDEX('STOREY SHEARS'!$B$9:$J$4190,MATCH($B44&amp;$C44,'STOREY SHEARS'!$B$9:$B$4190&amp;'STOREY SHEARS'!$C$9:$C$4190,0)+1,4)</f>
        <v>30190.03</v>
      </c>
      <c r="E44" s="95">
        <f>+VLOOKUP(B44,'STORY DATA'!$B$4:$E$47,2,0)</f>
        <v>3.2</v>
      </c>
      <c r="F44" s="95" cm="1">
        <f t="array" ref="F44">+INDEX('STOREY SHEARS'!$B$9:$J$5758,MATCH($B44&amp;$C44,'STOREY SHEARS'!$B$9:$B$5758&amp;'STOREY SHEARS'!$C$9:$C$5758,0)+1,5)</f>
        <v>1204.42</v>
      </c>
      <c r="G44" s="95"/>
      <c r="H44" s="96" cm="1">
        <f t="array" ref="H44">+INDEX('Diaphram Drift'!$B$8:$J3347,MATCH(B44&amp;O44,'Diaphram Drift'!$B$8:$B3347&amp;'Diaphram Drift'!$D$8:$D3347,0),8)*E44*'4.5 Storey drift control'!$J$16</f>
        <v>1.8153600000000002E-2</v>
      </c>
      <c r="I44" s="95"/>
      <c r="J44" s="115">
        <f t="shared" ref="J44:J45" si="8">ABS((D44*H44)/(F44*E44))</f>
        <v>0.14219959830457815</v>
      </c>
      <c r="K44" s="115"/>
      <c r="L44" s="95" t="str">
        <f t="shared" ref="L44:L45" si="9">IF(IF(J44&gt;0.1,"SWAY","NO SWAY")="SWAY",IF(J44&gt;0.3,"REVISE","SWAY"),"NO SWAY")</f>
        <v>SWAY</v>
      </c>
      <c r="M44" s="116"/>
      <c r="N44" s="117" t="s">
        <v>175</v>
      </c>
      <c r="O44" s="64" t="s">
        <v>177</v>
      </c>
    </row>
    <row r="45" spans="2:15">
      <c r="B45" s="97" t="str">
        <f>+B44</f>
        <v>8TH FL</v>
      </c>
      <c r="C45" s="98" t="s">
        <v>152</v>
      </c>
      <c r="D45" s="99" cm="1">
        <f t="array" ref="D45">+INDEX('STOREY SHEARS'!$B$9:$J$4190,MATCH($B45&amp;$C45,'STOREY SHEARS'!$B$9:$B$4190&amp;'STOREY SHEARS'!$C$9:$C$4190,0)+1,4)</f>
        <v>30190.03</v>
      </c>
      <c r="E45" s="100">
        <f>+VLOOKUP(B45,'STORY DATA'!$B$4:$E$47,2,0)</f>
        <v>3.2</v>
      </c>
      <c r="F45" s="100" cm="1">
        <f t="array" ref="F45">+INDEX('STOREY SHEARS'!$B$9:$J$5758,MATCH($B45&amp;$C45,'STOREY SHEARS'!$B$9:$B$5758&amp;'STOREY SHEARS'!$C$9:$C$5758,0)+1,5)</f>
        <v>-1204.42</v>
      </c>
      <c r="G45" s="100"/>
      <c r="H45" s="101" cm="1">
        <f t="array" ref="H45">+INDEX('Diaphram Drift'!$B$8:$J3348,MATCH(B45&amp;O45,'Diaphram Drift'!$B$8:$B3348&amp;'Diaphram Drift'!$D$8:$D3348,0),8)*E45*'4.5 Storey drift control'!$J$16</f>
        <v>1.12096E-2</v>
      </c>
      <c r="I45" s="100"/>
      <c r="J45" s="118">
        <f t="shared" si="8"/>
        <v>8.7806309335613814E-2</v>
      </c>
      <c r="K45" s="118"/>
      <c r="L45" s="100" t="str">
        <f t="shared" si="9"/>
        <v>NO SWAY</v>
      </c>
      <c r="M45" s="119"/>
      <c r="N45" s="120" t="s">
        <v>175</v>
      </c>
      <c r="O45" s="77" t="s">
        <v>178</v>
      </c>
    </row>
    <row r="46" spans="2:15">
      <c r="B46" s="97" t="str">
        <f t="shared" ref="B46:B47" si="10">+B45</f>
        <v>8TH FL</v>
      </c>
      <c r="C46" s="98" t="s">
        <v>153</v>
      </c>
      <c r="D46" s="99" cm="1">
        <f t="array" ref="D46">+INDEX('STOREY SHEARS'!$B$9:$J$4190,MATCH($B46&amp;$C46,'STOREY SHEARS'!$B$9:$B$4190&amp;'STOREY SHEARS'!$C$9:$C$4190,0)+1,4)</f>
        <v>30190.03</v>
      </c>
      <c r="E46" s="100">
        <f>+VLOOKUP(B46,'STORY DATA'!$B$4:$E$47,2,0)</f>
        <v>3.2</v>
      </c>
      <c r="F46" s="100"/>
      <c r="G46" s="100" cm="1">
        <f t="array" ref="G46">+INDEX('STOREY SHEARS'!$B$9:$J$5758,MATCH($B46&amp;$C46,'STOREY SHEARS'!$B$9:$B$5758&amp;'STOREY SHEARS'!$C$9:$C$5758,0)+1,6)</f>
        <v>976.37</v>
      </c>
      <c r="H46" s="100"/>
      <c r="I46" s="101" cm="1">
        <f t="array" ref="I46">+INDEX('Diaphram Drift'!$B$8:$J3334,MATCH(B46&amp;O46,'Diaphram Drift'!$B$8:$B3334&amp;'Diaphram Drift'!$D$8:$D3334,0),8)*E46*'4.5 Storey drift control'!$J$16</f>
        <v>1.8153600000000002E-2</v>
      </c>
      <c r="J46" s="118"/>
      <c r="K46" s="118">
        <f t="array" ref="K46">ABS((D46*I46)/(G46*E46))</f>
        <v>0.17541305057508938</v>
      </c>
      <c r="L46" s="100"/>
      <c r="M46" s="119" t="str">
        <f t="shared" ref="M46:M47" si="11">IF(IF(K46&gt;0.1,"SWAY","NO SWAY")="SWAY",IF(K46&gt;0.3,"REVISE","SWAY"),"NO SWAY")</f>
        <v>SWAY</v>
      </c>
      <c r="N46" s="120" t="s">
        <v>176</v>
      </c>
      <c r="O46" s="77" t="s">
        <v>177</v>
      </c>
    </row>
    <row r="47" spans="2:15">
      <c r="B47" s="102" t="str">
        <f t="shared" si="10"/>
        <v>8TH FL</v>
      </c>
      <c r="C47" s="103" t="s">
        <v>154</v>
      </c>
      <c r="D47" s="104" cm="1">
        <f t="array" ref="D47">+INDEX('STOREY SHEARS'!$B$9:$J$4190,MATCH($B47&amp;$C47,'STOREY SHEARS'!$B$9:$B$4190&amp;'STOREY SHEARS'!$C$9:$C$4190,0)+1,4)</f>
        <v>30190.03</v>
      </c>
      <c r="E47" s="105">
        <f>+VLOOKUP(B47,'STORY DATA'!$B$4:$E$47,2,0)</f>
        <v>3.2</v>
      </c>
      <c r="F47" s="105"/>
      <c r="G47" s="105" cm="1">
        <f t="array" ref="G47">+INDEX('STOREY SHEARS'!$B$9:$J$5758,MATCH($B47&amp;$C47,'STOREY SHEARS'!$B$9:$B$5758&amp;'STOREY SHEARS'!$C$9:$C$5758,0)+1,6)</f>
        <v>-976.37</v>
      </c>
      <c r="H47" s="105"/>
      <c r="I47" s="121" cm="1">
        <f t="array" ref="I47">+INDEX('Diaphram Drift'!$B$8:$J3335,MATCH(B47&amp;O47,'Diaphram Drift'!$B$8:$B3335&amp;'Diaphram Drift'!$D$8:$D3335,0),8)*E47*'4.5 Storey drift control'!$J$16</f>
        <v>1.12096E-2</v>
      </c>
      <c r="J47" s="122"/>
      <c r="K47" s="122">
        <f t="array" ref="K47">ABS((D47*I47)/(G47*E47))</f>
        <v>0.10831516237696774</v>
      </c>
      <c r="L47" s="105"/>
      <c r="M47" s="123" t="str">
        <f t="shared" si="11"/>
        <v>SWAY</v>
      </c>
      <c r="N47" s="124" t="s">
        <v>176</v>
      </c>
      <c r="O47" s="17" t="s">
        <v>178</v>
      </c>
    </row>
    <row r="48" spans="2:15">
      <c r="B48" s="106" t="str" cm="1">
        <f t="array" ref="B48">INDEX('STORY DATA'!$B$4:$E98,MATCH($B44,'STORY DATA'!$B$4:$B98,0)+1,1)</f>
        <v>7TH FL</v>
      </c>
      <c r="C48" s="107" t="s">
        <v>151</v>
      </c>
      <c r="D48" s="94" cm="1">
        <f t="array" ref="D48">+INDEX('STOREY SHEARS'!$B$9:$J$4190,MATCH($B48&amp;$C48,'STOREY SHEARS'!$B$9:$B$4190&amp;'STOREY SHEARS'!$C$9:$C$4190,0)+1,4)</f>
        <v>37480.15</v>
      </c>
      <c r="E48" s="95">
        <f>+VLOOKUP(B48,'STORY DATA'!$B$4:$E$47,2,0)</f>
        <v>3.2</v>
      </c>
      <c r="F48" s="95" cm="1">
        <f t="array" ref="F48">+INDEX('STOREY SHEARS'!$B$9:$J$5758,MATCH($B48&amp;$C48,'STOREY SHEARS'!$B$9:$B$5758&amp;'STOREY SHEARS'!$C$9:$C$5758,0)+1,5)</f>
        <v>1354.04</v>
      </c>
      <c r="G48" s="95"/>
      <c r="H48" s="96" cm="1">
        <f t="array" ref="H48">+INDEX('Diaphram Drift'!$B$8:$J3351,MATCH(B48&amp;O48,'Diaphram Drift'!$B$8:$B3351&amp;'Diaphram Drift'!$D$8:$D3351,0),8)*E48*'4.5 Storey drift control'!$J$16</f>
        <v>1.91104E-2</v>
      </c>
      <c r="I48" s="95"/>
      <c r="J48" s="115">
        <f t="shared" ref="J48:J49" si="12">ABS((D48*H48)/(F48*E48))</f>
        <v>0.16530638371096867</v>
      </c>
      <c r="K48" s="115"/>
      <c r="L48" s="95" t="str">
        <f t="shared" ref="L48:L49" si="13">IF(IF(J48&gt;0.1,"SWAY","NO SWAY")="SWAY",IF(J48&gt;0.3,"REVISE","SWAY"),"NO SWAY")</f>
        <v>SWAY</v>
      </c>
      <c r="M48" s="116"/>
      <c r="N48" s="117" t="s">
        <v>175</v>
      </c>
      <c r="O48" s="64" t="s">
        <v>177</v>
      </c>
    </row>
    <row r="49" spans="2:15">
      <c r="B49" s="97" t="str">
        <f>+B48</f>
        <v>7TH FL</v>
      </c>
      <c r="C49" s="98" t="s">
        <v>152</v>
      </c>
      <c r="D49" s="99" cm="1">
        <f t="array" ref="D49">+INDEX('STOREY SHEARS'!$B$9:$J$4190,MATCH($B49&amp;$C49,'STOREY SHEARS'!$B$9:$B$4190&amp;'STOREY SHEARS'!$C$9:$C$4190,0)+1,4)</f>
        <v>37480.15</v>
      </c>
      <c r="E49" s="100">
        <f>+VLOOKUP(B49,'STORY DATA'!$B$4:$E$47,2,0)</f>
        <v>3.2</v>
      </c>
      <c r="F49" s="100" cm="1">
        <f t="array" ref="F49">+INDEX('STOREY SHEARS'!$B$9:$J$5758,MATCH($B49&amp;$C49,'STOREY SHEARS'!$B$9:$B$5758&amp;'STOREY SHEARS'!$C$9:$C$5758,0)+1,5)</f>
        <v>-1354.04</v>
      </c>
      <c r="G49" s="100"/>
      <c r="H49" s="101" cm="1">
        <f t="array" ref="H49">+INDEX('Diaphram Drift'!$B$8:$J3352,MATCH(B49&amp;O49,'Diaphram Drift'!$B$8:$B3352&amp;'Diaphram Drift'!$D$8:$D3352,0),8)*E49*'4.5 Storey drift control'!$J$16</f>
        <v>1.1910400000000002E-2</v>
      </c>
      <c r="I49" s="100"/>
      <c r="J49" s="118">
        <f t="shared" si="12"/>
        <v>0.10302584731617975</v>
      </c>
      <c r="K49" s="118"/>
      <c r="L49" s="100" t="str">
        <f t="shared" si="13"/>
        <v>SWAY</v>
      </c>
      <c r="M49" s="119"/>
      <c r="N49" s="120" t="s">
        <v>175</v>
      </c>
      <c r="O49" s="77" t="s">
        <v>178</v>
      </c>
    </row>
    <row r="50" spans="2:15">
      <c r="B50" s="97" t="str">
        <f t="shared" ref="B50:B51" si="14">+B49</f>
        <v>7TH FL</v>
      </c>
      <c r="C50" s="98" t="s">
        <v>153</v>
      </c>
      <c r="D50" s="99" cm="1">
        <f t="array" ref="D50">+INDEX('STOREY SHEARS'!$B$9:$J$4190,MATCH($B50&amp;$C50,'STOREY SHEARS'!$B$9:$B$4190&amp;'STOREY SHEARS'!$C$9:$C$4190,0)+1,4)</f>
        <v>37480.15</v>
      </c>
      <c r="E50" s="100">
        <f>+VLOOKUP(B50,'STORY DATA'!$B$4:$E$47,2,0)</f>
        <v>3.2</v>
      </c>
      <c r="F50" s="100"/>
      <c r="G50" s="100" cm="1">
        <f t="array" ref="G50">+INDEX('STOREY SHEARS'!$B$9:$J$5758,MATCH($B50&amp;$C50,'STOREY SHEARS'!$B$9:$B$5758&amp;'STOREY SHEARS'!$C$9:$C$5758,0)+1,6)</f>
        <v>1098.67</v>
      </c>
      <c r="H50" s="100"/>
      <c r="I50" s="101" cm="1">
        <f t="array" ref="I50">+INDEX('Diaphram Drift'!$B$8:$J3338,MATCH(B50&amp;O50,'Diaphram Drift'!$B$8:$B3338&amp;'Diaphram Drift'!$D$8:$D3338,0),8)*E50*'4.5 Storey drift control'!$J$16</f>
        <v>1.91104E-2</v>
      </c>
      <c r="J50" s="118"/>
      <c r="K50" s="118">
        <f t="array" ref="K50">ABS((D50*I50)/(G50*E50))</f>
        <v>0.20372946908534861</v>
      </c>
      <c r="L50" s="100"/>
      <c r="M50" s="119" t="str">
        <f t="shared" ref="M50:M51" si="15">IF(IF(K50&gt;0.1,"SWAY","NO SWAY")="SWAY",IF(K50&gt;0.3,"REVISE","SWAY"),"NO SWAY")</f>
        <v>SWAY</v>
      </c>
      <c r="N50" s="120" t="s">
        <v>176</v>
      </c>
      <c r="O50" s="77" t="s">
        <v>177</v>
      </c>
    </row>
    <row r="51" spans="2:15">
      <c r="B51" s="102" t="str">
        <f t="shared" si="14"/>
        <v>7TH FL</v>
      </c>
      <c r="C51" s="103" t="s">
        <v>154</v>
      </c>
      <c r="D51" s="104" cm="1">
        <f t="array" ref="D51">+INDEX('STOREY SHEARS'!$B$9:$J$4190,MATCH($B51&amp;$C51,'STOREY SHEARS'!$B$9:$B$4190&amp;'STOREY SHEARS'!$C$9:$C$4190,0)+1,4)</f>
        <v>37480.15</v>
      </c>
      <c r="E51" s="105">
        <f>+VLOOKUP(B51,'STORY DATA'!$B$4:$E$47,2,0)</f>
        <v>3.2</v>
      </c>
      <c r="F51" s="105"/>
      <c r="G51" s="105" cm="1">
        <f t="array" ref="G51">+INDEX('STOREY SHEARS'!$B$9:$J$5758,MATCH($B51&amp;$C51,'STOREY SHEARS'!$B$9:$B$5758&amp;'STOREY SHEARS'!$C$9:$C$5758,0)+1,6)</f>
        <v>-1098.67</v>
      </c>
      <c r="H51" s="105"/>
      <c r="I51" s="121" cm="1">
        <f t="array" ref="I51">+INDEX('Diaphram Drift'!$B$8:$J3339,MATCH(B51&amp;O51,'Diaphram Drift'!$B$8:$B3339&amp;'Diaphram Drift'!$D$8:$D3339,0),8)*E51*'4.5 Storey drift control'!$J$16</f>
        <v>1.1910400000000002E-2</v>
      </c>
      <c r="J51" s="122"/>
      <c r="K51" s="122">
        <f t="array" ref="K51">ABS((D51*I51)/(G51*E51))</f>
        <v>0.12697272001601936</v>
      </c>
      <c r="L51" s="105"/>
      <c r="M51" s="123" t="str">
        <f t="shared" si="15"/>
        <v>SWAY</v>
      </c>
      <c r="N51" s="124" t="s">
        <v>176</v>
      </c>
      <c r="O51" s="17" t="s">
        <v>178</v>
      </c>
    </row>
    <row r="52" spans="2:15">
      <c r="B52" s="106" t="str" cm="1">
        <f t="array" ref="B52">INDEX('STORY DATA'!$B$4:$E102,MATCH($B48,'STORY DATA'!$B$4:$B102,0)+1,1)</f>
        <v>6TH FL</v>
      </c>
      <c r="C52" s="107" t="s">
        <v>151</v>
      </c>
      <c r="D52" s="94" cm="1">
        <f t="array" ref="D52">+INDEX('STOREY SHEARS'!$B$9:$J$4190,MATCH($B52&amp;$C52,'STOREY SHEARS'!$B$9:$B$4190&amp;'STOREY SHEARS'!$C$9:$C$4190,0)+1,4)</f>
        <v>44879.92</v>
      </c>
      <c r="E52" s="95">
        <f>+VLOOKUP(B52,'STORY DATA'!$B$4:$E$47,2,0)</f>
        <v>3.2</v>
      </c>
      <c r="F52" s="95" cm="1">
        <f t="array" ref="F52">+INDEX('STOREY SHEARS'!$B$9:$J$5758,MATCH($B52&amp;$C52,'STOREY SHEARS'!$B$9:$B$5758&amp;'STOREY SHEARS'!$C$9:$C$5758,0)+1,5)</f>
        <v>1492.49</v>
      </c>
      <c r="G52" s="95"/>
      <c r="H52" s="96" cm="1">
        <f t="array" ref="H52">+INDEX('Diaphram Drift'!$B$8:$J3355,MATCH(B52&amp;O52,'Diaphram Drift'!$B$8:$B3355&amp;'Diaphram Drift'!$D$8:$D3355,0),8)*E52*'4.5 Storey drift control'!$J$16</f>
        <v>1.9414400000000002E-2</v>
      </c>
      <c r="I52" s="95"/>
      <c r="J52" s="115">
        <f t="shared" ref="J52:J53" si="16">ABS((D52*H52)/(F52*E52))</f>
        <v>0.18243772128456473</v>
      </c>
      <c r="K52" s="115"/>
      <c r="L52" s="95" t="str">
        <f t="shared" ref="L52:L53" si="17">IF(IF(J52&gt;0.1,"SWAY","NO SWAY")="SWAY",IF(J52&gt;0.3,"REVISE","SWAY"),"NO SWAY")</f>
        <v>SWAY</v>
      </c>
      <c r="M52" s="116"/>
      <c r="N52" s="117" t="s">
        <v>175</v>
      </c>
      <c r="O52" s="64" t="s">
        <v>177</v>
      </c>
    </row>
    <row r="53" spans="2:15">
      <c r="B53" s="97" t="str">
        <f>+B52</f>
        <v>6TH FL</v>
      </c>
      <c r="C53" s="98" t="s">
        <v>152</v>
      </c>
      <c r="D53" s="99" cm="1">
        <f t="array" ref="D53">+INDEX('STOREY SHEARS'!$B$9:$J$4190,MATCH($B53&amp;$C53,'STOREY SHEARS'!$B$9:$B$4190&amp;'STOREY SHEARS'!$C$9:$C$4190,0)+1,4)</f>
        <v>44879.92</v>
      </c>
      <c r="E53" s="100">
        <f>+VLOOKUP(B53,'STORY DATA'!$B$4:$E$47,2,0)</f>
        <v>3.2</v>
      </c>
      <c r="F53" s="100" cm="1">
        <f t="array" ref="F53">+INDEX('STOREY SHEARS'!$B$9:$J$5758,MATCH($B53&amp;$C53,'STOREY SHEARS'!$B$9:$B$5758&amp;'STOREY SHEARS'!$C$9:$C$5758,0)+1,5)</f>
        <v>-1492.49</v>
      </c>
      <c r="G53" s="100"/>
      <c r="H53" s="101" cm="1">
        <f t="array" ref="H53">+INDEX('Diaphram Drift'!$B$8:$J3356,MATCH(B53&amp;O53,'Diaphram Drift'!$B$8:$B3356&amp;'Diaphram Drift'!$D$8:$D3356,0),8)*E53*'4.5 Storey drift control'!$J$16</f>
        <v>1.2144000000000002E-2</v>
      </c>
      <c r="I53" s="100"/>
      <c r="J53" s="118">
        <f t="shared" si="16"/>
        <v>0.11411754611421183</v>
      </c>
      <c r="K53" s="118"/>
      <c r="L53" s="100" t="str">
        <f t="shared" si="17"/>
        <v>SWAY</v>
      </c>
      <c r="M53" s="119"/>
      <c r="N53" s="120" t="s">
        <v>175</v>
      </c>
      <c r="O53" s="77" t="s">
        <v>178</v>
      </c>
    </row>
    <row r="54" spans="2:15">
      <c r="B54" s="97" t="str">
        <f t="shared" ref="B54:B55" si="18">+B53</f>
        <v>6TH FL</v>
      </c>
      <c r="C54" s="98" t="s">
        <v>153</v>
      </c>
      <c r="D54" s="99" cm="1">
        <f t="array" ref="D54">+INDEX('STOREY SHEARS'!$B$9:$J$4190,MATCH($B54&amp;$C54,'STOREY SHEARS'!$B$9:$B$4190&amp;'STOREY SHEARS'!$C$9:$C$4190,0)+1,4)</f>
        <v>44879.92</v>
      </c>
      <c r="E54" s="100">
        <f>+VLOOKUP(B54,'STORY DATA'!$B$4:$E$47,2,0)</f>
        <v>3.2</v>
      </c>
      <c r="F54" s="100"/>
      <c r="G54" s="100" cm="1">
        <f t="array" ref="G54">+INDEX('STOREY SHEARS'!$B$9:$J$5758,MATCH($B54&amp;$C54,'STOREY SHEARS'!$B$9:$B$5758&amp;'STOREY SHEARS'!$C$9:$C$5758,0)+1,6)</f>
        <v>1209.76</v>
      </c>
      <c r="H54" s="100"/>
      <c r="I54" s="101" cm="1">
        <f t="array" ref="I54">+INDEX('Diaphram Drift'!$B$8:$J3342,MATCH(B54&amp;O54,'Diaphram Drift'!$B$8:$B3342&amp;'Diaphram Drift'!$D$8:$D3342,0),8)*E54*'4.5 Storey drift control'!$J$16</f>
        <v>1.9414400000000002E-2</v>
      </c>
      <c r="J54" s="118"/>
      <c r="K54" s="118">
        <f t="array" ref="K54">ABS((D54*I54)/(G54*E54))</f>
        <v>0.22507478726358948</v>
      </c>
      <c r="L54" s="100"/>
      <c r="M54" s="119" t="str">
        <f t="shared" ref="M54:M55" si="19">IF(IF(K54&gt;0.1,"SWAY","NO SWAY")="SWAY",IF(K54&gt;0.3,"REVISE","SWAY"),"NO SWAY")</f>
        <v>SWAY</v>
      </c>
      <c r="N54" s="120" t="s">
        <v>176</v>
      </c>
      <c r="O54" s="77" t="s">
        <v>177</v>
      </c>
    </row>
    <row r="55" spans="2:15">
      <c r="B55" s="102" t="str">
        <f t="shared" si="18"/>
        <v>6TH FL</v>
      </c>
      <c r="C55" s="103" t="s">
        <v>154</v>
      </c>
      <c r="D55" s="104" cm="1">
        <f t="array" ref="D55">+INDEX('STOREY SHEARS'!$B$9:$J$4190,MATCH($B55&amp;$C55,'STOREY SHEARS'!$B$9:$B$4190&amp;'STOREY SHEARS'!$C$9:$C$4190,0)+1,4)</f>
        <v>44879.92</v>
      </c>
      <c r="E55" s="105">
        <f>+VLOOKUP(B55,'STORY DATA'!$B$4:$E$47,2,0)</f>
        <v>3.2</v>
      </c>
      <c r="F55" s="105"/>
      <c r="G55" s="105" cm="1">
        <f t="array" ref="G55">+INDEX('STOREY SHEARS'!$B$9:$J$5758,MATCH($B55&amp;$C55,'STOREY SHEARS'!$B$9:$B$5758&amp;'STOREY SHEARS'!$C$9:$C$5758,0)+1,6)</f>
        <v>-1209.76</v>
      </c>
      <c r="H55" s="105"/>
      <c r="I55" s="121" cm="1">
        <f t="array" ref="I55">+INDEX('Diaphram Drift'!$B$8:$J3343,MATCH(B55&amp;O55,'Diaphram Drift'!$B$8:$B3343&amp;'Diaphram Drift'!$D$8:$D3343,0),8)*E55*'4.5 Storey drift control'!$J$16</f>
        <v>1.2144000000000002E-2</v>
      </c>
      <c r="J55" s="122"/>
      <c r="K55" s="122">
        <f t="array" ref="K55">ABS((D55*I55)/(G55*E55))</f>
        <v>0.14078767391879382</v>
      </c>
      <c r="L55" s="105"/>
      <c r="M55" s="123" t="str">
        <f t="shared" si="19"/>
        <v>SWAY</v>
      </c>
      <c r="N55" s="124" t="s">
        <v>176</v>
      </c>
      <c r="O55" s="17" t="s">
        <v>178</v>
      </c>
    </row>
    <row r="56" spans="2:15">
      <c r="B56" s="106" t="str" cm="1">
        <f t="array" ref="B56">INDEX('STORY DATA'!$B$4:$E106,MATCH($B52,'STORY DATA'!$B$4:$B106,0)+1,1)</f>
        <v>5TH FL</v>
      </c>
      <c r="C56" s="107" t="s">
        <v>151</v>
      </c>
      <c r="D56" s="94" cm="1">
        <f t="array" ref="D56">+INDEX('STOREY SHEARS'!$B$9:$J$4190,MATCH($B56&amp;$C56,'STOREY SHEARS'!$B$9:$B$4190&amp;'STOREY SHEARS'!$C$9:$C$4190,0)+1,4)</f>
        <v>52308.59</v>
      </c>
      <c r="E56" s="95">
        <f>+VLOOKUP(B56,'STORY DATA'!$B$4:$E$47,2,0)</f>
        <v>3.2</v>
      </c>
      <c r="F56" s="95" cm="1">
        <f t="array" ref="F56">+INDEX('STOREY SHEARS'!$B$9:$J$5758,MATCH($B56&amp;$C56,'STOREY SHEARS'!$B$9:$B$5758&amp;'STOREY SHEARS'!$C$9:$C$5758,0)+1,5)</f>
        <v>1622.03</v>
      </c>
      <c r="G56" s="95"/>
      <c r="H56" s="96" cm="1">
        <f t="array" ref="H56">+INDEX('Diaphram Drift'!$B$8:$J3359,MATCH(B56&amp;O56,'Diaphram Drift'!$B$8:$B3359&amp;'Diaphram Drift'!$D$8:$D3359,0),8)*E56*'4.5 Storey drift control'!$J$16</f>
        <v>1.9536000000000001E-2</v>
      </c>
      <c r="I56" s="95"/>
      <c r="J56" s="115">
        <f t="shared" ref="J56:J57" si="20">ABS((D56*H56)/(F56*E56))</f>
        <v>0.19687918346146493</v>
      </c>
      <c r="K56" s="115"/>
      <c r="L56" s="95" t="str">
        <f t="shared" ref="L56:L57" si="21">IF(IF(J56&gt;0.1,"SWAY","NO SWAY")="SWAY",IF(J56&gt;0.3,"REVISE","SWAY"),"NO SWAY")</f>
        <v>SWAY</v>
      </c>
      <c r="M56" s="116"/>
      <c r="N56" s="117" t="s">
        <v>175</v>
      </c>
      <c r="O56" s="64" t="s">
        <v>177</v>
      </c>
    </row>
    <row r="57" spans="2:15">
      <c r="B57" s="97" t="str">
        <f>+B56</f>
        <v>5TH FL</v>
      </c>
      <c r="C57" s="98" t="s">
        <v>152</v>
      </c>
      <c r="D57" s="99" cm="1">
        <f t="array" ref="D57">+INDEX('STOREY SHEARS'!$B$9:$J$4190,MATCH($B57&amp;$C57,'STOREY SHEARS'!$B$9:$B$4190&amp;'STOREY SHEARS'!$C$9:$C$4190,0)+1,4)</f>
        <v>52308.59</v>
      </c>
      <c r="E57" s="100">
        <f>+VLOOKUP(B57,'STORY DATA'!$B$4:$E$47,2,0)</f>
        <v>3.2</v>
      </c>
      <c r="F57" s="100" cm="1">
        <f t="array" ref="F57">+INDEX('STOREY SHEARS'!$B$9:$J$5758,MATCH($B57&amp;$C57,'STOREY SHEARS'!$B$9:$B$5758&amp;'STOREY SHEARS'!$C$9:$C$5758,0)+1,5)</f>
        <v>-1622.03</v>
      </c>
      <c r="G57" s="100"/>
      <c r="H57" s="101" cm="1">
        <f t="array" ref="H57">+INDEX('Diaphram Drift'!$B$8:$J3360,MATCH(B57&amp;O57,'Diaphram Drift'!$B$8:$B3360&amp;'Diaphram Drift'!$D$8:$D3360,0),8)*E57*'4.5 Storey drift control'!$J$16</f>
        <v>1.2227200000000001E-2</v>
      </c>
      <c r="I57" s="100"/>
      <c r="J57" s="118">
        <f t="shared" si="20"/>
        <v>0.12322282719185217</v>
      </c>
      <c r="K57" s="118"/>
      <c r="L57" s="100" t="str">
        <f t="shared" si="21"/>
        <v>SWAY</v>
      </c>
      <c r="M57" s="119"/>
      <c r="N57" s="120" t="s">
        <v>175</v>
      </c>
      <c r="O57" s="77" t="s">
        <v>178</v>
      </c>
    </row>
    <row r="58" spans="2:15">
      <c r="B58" s="97" t="str">
        <f t="shared" ref="B58:B59" si="22">+B57</f>
        <v>5TH FL</v>
      </c>
      <c r="C58" s="98" t="s">
        <v>153</v>
      </c>
      <c r="D58" s="99" cm="1">
        <f t="array" ref="D58">+INDEX('STOREY SHEARS'!$B$9:$J$4190,MATCH($B58&amp;$C58,'STOREY SHEARS'!$B$9:$B$4190&amp;'STOREY SHEARS'!$C$9:$C$4190,0)+1,4)</f>
        <v>52308.59</v>
      </c>
      <c r="E58" s="100">
        <f>+VLOOKUP(B58,'STORY DATA'!$B$4:$E$47,2,0)</f>
        <v>3.2</v>
      </c>
      <c r="F58" s="100"/>
      <c r="G58" s="100" cm="1">
        <f t="array" ref="G58">+INDEX('STOREY SHEARS'!$B$9:$J$5758,MATCH($B58&amp;$C58,'STOREY SHEARS'!$B$9:$B$5758&amp;'STOREY SHEARS'!$C$9:$C$5758,0)+1,6)</f>
        <v>1305.69</v>
      </c>
      <c r="H58" s="100"/>
      <c r="I58" s="101" cm="1">
        <f t="array" ref="I58">+INDEX('Diaphram Drift'!$B$8:$J3346,MATCH(B58&amp;O58,'Diaphram Drift'!$B$8:$B3346&amp;'Diaphram Drift'!$D$8:$D3346,0),8)*E58*'4.5 Storey drift control'!$J$16</f>
        <v>1.9536000000000001E-2</v>
      </c>
      <c r="J58" s="118"/>
      <c r="K58" s="118">
        <f t="array" ref="K58">ABS((D58*I58)/(G58*E58))</f>
        <v>0.24457868402913399</v>
      </c>
      <c r="L58" s="100"/>
      <c r="M58" s="119" t="str">
        <f t="shared" ref="M58:M59" si="23">IF(IF(K58&gt;0.1,"SWAY","NO SWAY")="SWAY",IF(K58&gt;0.3,"REVISE","SWAY"),"NO SWAY")</f>
        <v>SWAY</v>
      </c>
      <c r="N58" s="120" t="s">
        <v>176</v>
      </c>
      <c r="O58" s="77" t="s">
        <v>177</v>
      </c>
    </row>
    <row r="59" spans="2:15">
      <c r="B59" s="102" t="str">
        <f t="shared" si="22"/>
        <v>5TH FL</v>
      </c>
      <c r="C59" s="103" t="s">
        <v>154</v>
      </c>
      <c r="D59" s="104" cm="1">
        <f t="array" ref="D59">+INDEX('STOREY SHEARS'!$B$9:$J$4190,MATCH($B59&amp;$C59,'STOREY SHEARS'!$B$9:$B$4190&amp;'STOREY SHEARS'!$C$9:$C$4190,0)+1,4)</f>
        <v>52308.59</v>
      </c>
      <c r="E59" s="105">
        <f>+VLOOKUP(B59,'STORY DATA'!$B$4:$E$47,2,0)</f>
        <v>3.2</v>
      </c>
      <c r="F59" s="105"/>
      <c r="G59" s="105" cm="1">
        <f t="array" ref="G59">+INDEX('STOREY SHEARS'!$B$9:$J$5758,MATCH($B59&amp;$C59,'STOREY SHEARS'!$B$9:$B$5758&amp;'STOREY SHEARS'!$C$9:$C$5758,0)+1,6)</f>
        <v>-1305.69</v>
      </c>
      <c r="H59" s="105"/>
      <c r="I59" s="121" cm="1">
        <f t="array" ref="I59">+INDEX('Diaphram Drift'!$B$8:$J3347,MATCH(B59&amp;O59,'Diaphram Drift'!$B$8:$B3347&amp;'Diaphram Drift'!$D$8:$D3347,0),8)*E59*'4.5 Storey drift control'!$J$16</f>
        <v>1.2227200000000001E-2</v>
      </c>
      <c r="J59" s="122"/>
      <c r="K59" s="122">
        <f t="array" ref="K59">ABS((D59*I59)/(G59*E59))</f>
        <v>0.15307701092142847</v>
      </c>
      <c r="L59" s="105"/>
      <c r="M59" s="123" t="str">
        <f t="shared" si="23"/>
        <v>SWAY</v>
      </c>
      <c r="N59" s="124" t="s">
        <v>176</v>
      </c>
      <c r="O59" s="17" t="s">
        <v>178</v>
      </c>
    </row>
    <row r="60" spans="2:15">
      <c r="B60" s="106" t="str" cm="1">
        <f t="array" ref="B60">INDEX('STORY DATA'!$B$4:$E110,MATCH($B56,'STORY DATA'!$B$4:$B110,0)+1,1)</f>
        <v>4TH FL</v>
      </c>
      <c r="C60" s="107" t="s">
        <v>151</v>
      </c>
      <c r="D60" s="94" cm="1">
        <f t="array" ref="D60">+INDEX('STOREY SHEARS'!$B$9:$J$4190,MATCH($B60&amp;$C60,'STOREY SHEARS'!$B$9:$B$4190&amp;'STOREY SHEARS'!$C$9:$C$4190,0)+1,4)</f>
        <v>59851.58</v>
      </c>
      <c r="E60" s="95">
        <f>+VLOOKUP(B60,'STORY DATA'!$B$4:$E$47,2,0)</f>
        <v>3.2</v>
      </c>
      <c r="F60" s="95" cm="1">
        <f t="array" ref="F60">+INDEX('STOREY SHEARS'!$B$9:$J$5758,MATCH($B60&amp;$C60,'STOREY SHEARS'!$B$9:$B$5758&amp;'STOREY SHEARS'!$C$9:$C$5758,0)+1,5)</f>
        <v>1750.57</v>
      </c>
      <c r="G60" s="95"/>
      <c r="H60" s="96" cm="1">
        <f t="array" ref="H60">+INDEX('Diaphram Drift'!$B$8:$J3363,MATCH(B60&amp;O60,'Diaphram Drift'!$B$8:$B3363&amp;'Diaphram Drift'!$D$8:$D3363,0),8)*E60*'4.5 Storey drift control'!$J$16</f>
        <v>1.9161600000000001E-2</v>
      </c>
      <c r="I60" s="95"/>
      <c r="J60" s="115">
        <f t="shared" ref="J60:J61" si="24">ABS((D60*H60)/(F60*E60))</f>
        <v>0.20472832336895982</v>
      </c>
      <c r="K60" s="115"/>
      <c r="L60" s="95" t="str">
        <f t="shared" ref="L60:L61" si="25">IF(IF(J60&gt;0.1,"SWAY","NO SWAY")="SWAY",IF(J60&gt;0.3,"REVISE","SWAY"),"NO SWAY")</f>
        <v>SWAY</v>
      </c>
      <c r="M60" s="116"/>
      <c r="N60" s="117" t="s">
        <v>175</v>
      </c>
      <c r="O60" s="64" t="s">
        <v>177</v>
      </c>
    </row>
    <row r="61" spans="2:15">
      <c r="B61" s="97" t="str">
        <f>+B60</f>
        <v>4TH FL</v>
      </c>
      <c r="C61" s="98" t="s">
        <v>152</v>
      </c>
      <c r="D61" s="99" cm="1">
        <f t="array" ref="D61">+INDEX('STOREY SHEARS'!$B$9:$J$4190,MATCH($B61&amp;$C61,'STOREY SHEARS'!$B$9:$B$4190&amp;'STOREY SHEARS'!$C$9:$C$4190,0)+1,4)</f>
        <v>59851.58</v>
      </c>
      <c r="E61" s="100">
        <f>+VLOOKUP(B61,'STORY DATA'!$B$4:$E$47,2,0)</f>
        <v>3.2</v>
      </c>
      <c r="F61" s="100" cm="1">
        <f t="array" ref="F61">+INDEX('STOREY SHEARS'!$B$9:$J$5758,MATCH($B61&amp;$C61,'STOREY SHEARS'!$B$9:$B$5758&amp;'STOREY SHEARS'!$C$9:$C$5758,0)+1,5)</f>
        <v>-1750.57</v>
      </c>
      <c r="G61" s="100"/>
      <c r="H61" s="101" cm="1">
        <f t="array" ref="H61">+INDEX('Diaphram Drift'!$B$8:$J3364,MATCH(B61&amp;O61,'Diaphram Drift'!$B$8:$B3364&amp;'Diaphram Drift'!$D$8:$D3364,0),8)*E61*'4.5 Storey drift control'!$J$16</f>
        <v>1.19296E-2</v>
      </c>
      <c r="I61" s="100"/>
      <c r="J61" s="118">
        <f t="shared" si="24"/>
        <v>0.12745945048755547</v>
      </c>
      <c r="K61" s="118"/>
      <c r="L61" s="100" t="str">
        <f t="shared" si="25"/>
        <v>SWAY</v>
      </c>
      <c r="M61" s="119"/>
      <c r="N61" s="120" t="s">
        <v>175</v>
      </c>
      <c r="O61" s="77" t="s">
        <v>178</v>
      </c>
    </row>
    <row r="62" spans="2:15">
      <c r="B62" s="97" t="str">
        <f t="shared" ref="B62:B63" si="26">+B61</f>
        <v>4TH FL</v>
      </c>
      <c r="C62" s="98" t="s">
        <v>153</v>
      </c>
      <c r="D62" s="99" cm="1">
        <f t="array" ref="D62">+INDEX('STOREY SHEARS'!$B$9:$J$4190,MATCH($B62&amp;$C62,'STOREY SHEARS'!$B$9:$B$4190&amp;'STOREY SHEARS'!$C$9:$C$4190,0)+1,4)</f>
        <v>59851.58</v>
      </c>
      <c r="E62" s="100">
        <f>+VLOOKUP(B62,'STORY DATA'!$B$4:$E$47,2,0)</f>
        <v>3.2</v>
      </c>
      <c r="F62" s="100"/>
      <c r="G62" s="100" cm="1">
        <f t="array" ref="G62">+INDEX('STOREY SHEARS'!$B$9:$J$5758,MATCH($B62&amp;$C62,'STOREY SHEARS'!$B$9:$B$5758&amp;'STOREY SHEARS'!$C$9:$C$5758,0)+1,6)</f>
        <v>1390.69</v>
      </c>
      <c r="H62" s="100"/>
      <c r="I62" s="101" cm="1">
        <f t="array" ref="I62">+INDEX('Diaphram Drift'!$B$8:$J3350,MATCH(B62&amp;O62,'Diaphram Drift'!$B$8:$B3350&amp;'Diaphram Drift'!$D$8:$D3350,0),8)*E62*'4.5 Storey drift control'!$J$16</f>
        <v>1.9161600000000001E-2</v>
      </c>
      <c r="J62" s="118"/>
      <c r="K62" s="118">
        <f t="array" ref="K62">ABS((D62*I62)/(G62*E62))</f>
        <v>0.25770751284614113</v>
      </c>
      <c r="L62" s="100"/>
      <c r="M62" s="119" t="str">
        <f t="shared" ref="M62:M63" si="27">IF(IF(K62&gt;0.1,"SWAY","NO SWAY")="SWAY",IF(K62&gt;0.3,"REVISE","SWAY"),"NO SWAY")</f>
        <v>SWAY</v>
      </c>
      <c r="N62" s="120" t="s">
        <v>176</v>
      </c>
      <c r="O62" s="77" t="s">
        <v>177</v>
      </c>
    </row>
    <row r="63" spans="2:15">
      <c r="B63" s="102" t="str">
        <f t="shared" si="26"/>
        <v>4TH FL</v>
      </c>
      <c r="C63" s="103" t="s">
        <v>154</v>
      </c>
      <c r="D63" s="104" cm="1">
        <f t="array" ref="D63">+INDEX('STOREY SHEARS'!$B$9:$J$4190,MATCH($B63&amp;$C63,'STOREY SHEARS'!$B$9:$B$4190&amp;'STOREY SHEARS'!$C$9:$C$4190,0)+1,4)</f>
        <v>59851.58</v>
      </c>
      <c r="E63" s="105">
        <f>+VLOOKUP(B63,'STORY DATA'!$B$4:$E$47,2,0)</f>
        <v>3.2</v>
      </c>
      <c r="F63" s="105"/>
      <c r="G63" s="105" cm="1">
        <f t="array" ref="G63">+INDEX('STOREY SHEARS'!$B$9:$J$5758,MATCH($B63&amp;$C63,'STOREY SHEARS'!$B$9:$B$5758&amp;'STOREY SHEARS'!$C$9:$C$5758,0)+1,6)</f>
        <v>-1390.69</v>
      </c>
      <c r="H63" s="105"/>
      <c r="I63" s="121" cm="1">
        <f t="array" ref="I63">+INDEX('Diaphram Drift'!$B$8:$J3351,MATCH(B63&amp;O63,'Diaphram Drift'!$B$8:$B3351&amp;'Diaphram Drift'!$D$8:$D3351,0),8)*E63*'4.5 Storey drift control'!$J$16</f>
        <v>1.19296E-2</v>
      </c>
      <c r="J63" s="122"/>
      <c r="K63" s="122">
        <f t="array" ref="K63">ABS((D63*I63)/(G63*E63))</f>
        <v>0.1604431542903163</v>
      </c>
      <c r="L63" s="105"/>
      <c r="M63" s="123" t="str">
        <f t="shared" si="27"/>
        <v>SWAY</v>
      </c>
      <c r="N63" s="124" t="s">
        <v>176</v>
      </c>
      <c r="O63" s="17" t="s">
        <v>178</v>
      </c>
    </row>
    <row r="64" spans="2:15">
      <c r="B64" s="106" t="str" cm="1">
        <f t="array" ref="B64">INDEX('STORY DATA'!$B$4:$E114,MATCH($B60,'STORY DATA'!$B$4:$B114,0)+1,1)</f>
        <v>3RD FL</v>
      </c>
      <c r="C64" s="107" t="s">
        <v>151</v>
      </c>
      <c r="D64" s="94" cm="1">
        <f t="array" ref="D64">+INDEX('STOREY SHEARS'!$B$9:$J$4190,MATCH($B64&amp;$C64,'STOREY SHEARS'!$B$9:$B$4190&amp;'STOREY SHEARS'!$C$9:$C$4190,0)+1,4)</f>
        <v>67394.570000000007</v>
      </c>
      <c r="E64" s="95">
        <f>+VLOOKUP(B64,'STORY DATA'!$B$4:$E$47,2,0)</f>
        <v>3.2</v>
      </c>
      <c r="F64" s="95" cm="1">
        <f t="array" ref="F64">+INDEX('STOREY SHEARS'!$B$9:$J$5758,MATCH($B64&amp;$C64,'STOREY SHEARS'!$B$9:$B$5758&amp;'STOREY SHEARS'!$C$9:$C$5758,0)+1,5)</f>
        <v>1893.17</v>
      </c>
      <c r="G64" s="95"/>
      <c r="H64" s="96" cm="1">
        <f t="array" ref="H64">+INDEX('Diaphram Drift'!$B$8:$J3367,MATCH(B64&amp;O64,'Diaphram Drift'!$B$8:$B3367&amp;'Diaphram Drift'!$D$8:$D3367,0),8)*E64*'4.5 Storey drift control'!$J$16</f>
        <v>1.7731199999999999E-2</v>
      </c>
      <c r="I64" s="95"/>
      <c r="J64" s="115">
        <f t="shared" ref="J64:J65" si="28">ABS((D64*H64)/(F64*E64))</f>
        <v>0.19725292095796995</v>
      </c>
      <c r="K64" s="115"/>
      <c r="L64" s="95" t="str">
        <f t="shared" ref="L64:L65" si="29">IF(IF(J64&gt;0.1,"SWAY","NO SWAY")="SWAY",IF(J64&gt;0.3,"REVISE","SWAY"),"NO SWAY")</f>
        <v>SWAY</v>
      </c>
      <c r="M64" s="116"/>
      <c r="N64" s="117" t="s">
        <v>175</v>
      </c>
      <c r="O64" s="64" t="s">
        <v>177</v>
      </c>
    </row>
    <row r="65" spans="2:15">
      <c r="B65" s="97" t="str">
        <f>+B64</f>
        <v>3RD FL</v>
      </c>
      <c r="C65" s="98" t="s">
        <v>152</v>
      </c>
      <c r="D65" s="99" cm="1">
        <f t="array" ref="D65">+INDEX('STOREY SHEARS'!$B$9:$J$4190,MATCH($B65&amp;$C65,'STOREY SHEARS'!$B$9:$B$4190&amp;'STOREY SHEARS'!$C$9:$C$4190,0)+1,4)</f>
        <v>67394.570000000007</v>
      </c>
      <c r="E65" s="100">
        <f>+VLOOKUP(B65,'STORY DATA'!$B$4:$E$47,2,0)</f>
        <v>3.2</v>
      </c>
      <c r="F65" s="100" cm="1">
        <f t="array" ref="F65">+INDEX('STOREY SHEARS'!$B$9:$J$5758,MATCH($B65&amp;$C65,'STOREY SHEARS'!$B$9:$B$5758&amp;'STOREY SHEARS'!$C$9:$C$5758,0)+1,5)</f>
        <v>-1893.17</v>
      </c>
      <c r="G65" s="100"/>
      <c r="H65" s="101" cm="1">
        <f t="array" ref="H65">+INDEX('Diaphram Drift'!$B$8:$J3368,MATCH(B65&amp;O65,'Diaphram Drift'!$B$8:$B3368&amp;'Diaphram Drift'!$D$8:$D3368,0),8)*E65*'4.5 Storey drift control'!$J$16</f>
        <v>1.09856E-2</v>
      </c>
      <c r="I65" s="100"/>
      <c r="J65" s="118">
        <f t="shared" si="28"/>
        <v>0.12221066191097472</v>
      </c>
      <c r="K65" s="118"/>
      <c r="L65" s="100" t="str">
        <f t="shared" si="29"/>
        <v>SWAY</v>
      </c>
      <c r="M65" s="119"/>
      <c r="N65" s="120" t="s">
        <v>175</v>
      </c>
      <c r="O65" s="77" t="s">
        <v>178</v>
      </c>
    </row>
    <row r="66" spans="2:15">
      <c r="B66" s="97" t="str">
        <f t="shared" ref="B66:B67" si="30">+B65</f>
        <v>3RD FL</v>
      </c>
      <c r="C66" s="98" t="s">
        <v>153</v>
      </c>
      <c r="D66" s="99" cm="1">
        <f t="array" ref="D66">+INDEX('STOREY SHEARS'!$B$9:$J$4190,MATCH($B66&amp;$C66,'STOREY SHEARS'!$B$9:$B$4190&amp;'STOREY SHEARS'!$C$9:$C$4190,0)+1,4)</f>
        <v>67394.570000000007</v>
      </c>
      <c r="E66" s="100">
        <f>+VLOOKUP(B66,'STORY DATA'!$B$4:$E$47,2,0)</f>
        <v>3.2</v>
      </c>
      <c r="F66" s="100"/>
      <c r="G66" s="100" cm="1">
        <f t="array" ref="G66">+INDEX('STOREY SHEARS'!$B$9:$J$5758,MATCH($B66&amp;$C66,'STOREY SHEARS'!$B$9:$B$5758&amp;'STOREY SHEARS'!$C$9:$C$5758,0)+1,6)</f>
        <v>1480.44</v>
      </c>
      <c r="H66" s="100"/>
      <c r="I66" s="101" cm="1">
        <f t="array" ref="I66">+INDEX('Diaphram Drift'!$B$8:$J3354,MATCH(B66&amp;O66,'Diaphram Drift'!$B$8:$B3354&amp;'Diaphram Drift'!$D$8:$D3354,0),8)*E66*'4.5 Storey drift control'!$J$16</f>
        <v>1.7731199999999999E-2</v>
      </c>
      <c r="J66" s="118"/>
      <c r="K66" s="118">
        <f t="array" ref="K66">ABS((D66*I66)/(G66*E66))</f>
        <v>0.25224481395395965</v>
      </c>
      <c r="L66" s="100"/>
      <c r="M66" s="119" t="str">
        <f t="shared" ref="M66:M67" si="31">IF(IF(K66&gt;0.1,"SWAY","NO SWAY")="SWAY",IF(K66&gt;0.3,"REVISE","SWAY"),"NO SWAY")</f>
        <v>SWAY</v>
      </c>
      <c r="N66" s="120" t="s">
        <v>176</v>
      </c>
      <c r="O66" s="77" t="s">
        <v>177</v>
      </c>
    </row>
    <row r="67" spans="2:15">
      <c r="B67" s="102" t="str">
        <f t="shared" si="30"/>
        <v>3RD FL</v>
      </c>
      <c r="C67" s="103" t="s">
        <v>154</v>
      </c>
      <c r="D67" s="104" cm="1">
        <f t="array" ref="D67">+INDEX('STOREY SHEARS'!$B$9:$J$4190,MATCH($B67&amp;$C67,'STOREY SHEARS'!$B$9:$B$4190&amp;'STOREY SHEARS'!$C$9:$C$4190,0)+1,4)</f>
        <v>67394.570000000007</v>
      </c>
      <c r="E67" s="105">
        <f>+VLOOKUP(B67,'STORY DATA'!$B$4:$E$47,2,0)</f>
        <v>3.2</v>
      </c>
      <c r="F67" s="105"/>
      <c r="G67" s="105" cm="1">
        <f t="array" ref="G67">+INDEX('STOREY SHEARS'!$B$9:$J$5758,MATCH($B67&amp;$C67,'STOREY SHEARS'!$B$9:$B$5758&amp;'STOREY SHEARS'!$C$9:$C$5758,0)+1,6)</f>
        <v>-1480.44</v>
      </c>
      <c r="H67" s="105"/>
      <c r="I67" s="121" cm="1">
        <f t="array" ref="I67">+INDEX('Diaphram Drift'!$B$8:$J3355,MATCH(B67&amp;O67,'Diaphram Drift'!$B$8:$B3355&amp;'Diaphram Drift'!$D$8:$D3355,0),8)*E67*'4.5 Storey drift control'!$J$16</f>
        <v>1.09856E-2</v>
      </c>
      <c r="J67" s="122"/>
      <c r="K67" s="122">
        <f t="array" ref="K67">ABS((D67*I67)/(G67*E67))</f>
        <v>0.15628161817432656</v>
      </c>
      <c r="L67" s="105"/>
      <c r="M67" s="123" t="str">
        <f t="shared" si="31"/>
        <v>SWAY</v>
      </c>
      <c r="N67" s="124" t="s">
        <v>176</v>
      </c>
      <c r="O67" s="17" t="s">
        <v>178</v>
      </c>
    </row>
    <row r="68" spans="2:15">
      <c r="B68" s="106" t="str" cm="1">
        <f t="array" ref="B68">INDEX('STORY DATA'!$B$4:$E118,MATCH($B64,'STORY DATA'!$B$4:$B118,0)+1,1)</f>
        <v>2ND FL</v>
      </c>
      <c r="C68" s="107" t="s">
        <v>151</v>
      </c>
      <c r="D68" s="94" cm="1">
        <f t="array" ref="D68">+INDEX('STOREY SHEARS'!$B$9:$J$4190,MATCH($B68&amp;$C68,'STOREY SHEARS'!$B$9:$B$4190&amp;'STOREY SHEARS'!$C$9:$C$4190,0)+1,4)</f>
        <v>75064.429999999993</v>
      </c>
      <c r="E68" s="95">
        <f>+VLOOKUP(B68,'STORY DATA'!$B$4:$E$47,2,0)</f>
        <v>3.2</v>
      </c>
      <c r="F68" s="95" cm="1">
        <f t="array" ref="F68">+INDEX('STOREY SHEARS'!$B$9:$J$5758,MATCH($B68&amp;$C68,'STOREY SHEARS'!$B$9:$B$5758&amp;'STOREY SHEARS'!$C$9:$C$5758,0)+1,5)</f>
        <v>2051.67</v>
      </c>
      <c r="G68" s="95"/>
      <c r="H68" s="96" cm="1">
        <f t="array" ref="H68">+INDEX('Diaphram Drift'!$B$8:$J3371,MATCH(B68&amp;O68,'Diaphram Drift'!$B$8:$B3371&amp;'Diaphram Drift'!$D$8:$D3371,0),8)*E68*'4.5 Storey drift control'!$J$16</f>
        <v>1.43392E-2</v>
      </c>
      <c r="I68" s="95"/>
      <c r="J68" s="115">
        <f t="shared" ref="J68:J69" si="32">ABS((D68*H68)/(F68*E68))</f>
        <v>0.16394630268512961</v>
      </c>
      <c r="K68" s="115"/>
      <c r="L68" s="95" t="str">
        <f t="shared" ref="L68:L69" si="33">IF(IF(J68&gt;0.1,"SWAY","NO SWAY")="SWAY",IF(J68&gt;0.3,"REVISE","SWAY"),"NO SWAY")</f>
        <v>SWAY</v>
      </c>
      <c r="M68" s="116"/>
      <c r="N68" s="117" t="s">
        <v>175</v>
      </c>
      <c r="O68" s="64" t="s">
        <v>177</v>
      </c>
    </row>
    <row r="69" spans="2:15">
      <c r="B69" s="97" t="str">
        <f>+B68</f>
        <v>2ND FL</v>
      </c>
      <c r="C69" s="98" t="s">
        <v>152</v>
      </c>
      <c r="D69" s="99" cm="1">
        <f t="array" ref="D69">+INDEX('STOREY SHEARS'!$B$9:$J$4190,MATCH($B69&amp;$C69,'STOREY SHEARS'!$B$9:$B$4190&amp;'STOREY SHEARS'!$C$9:$C$4190,0)+1,4)</f>
        <v>75064.429999999993</v>
      </c>
      <c r="E69" s="100">
        <f>+VLOOKUP(B69,'STORY DATA'!$B$4:$E$47,2,0)</f>
        <v>3.2</v>
      </c>
      <c r="F69" s="100" cm="1">
        <f t="array" ref="F69">+INDEX('STOREY SHEARS'!$B$9:$J$5758,MATCH($B69&amp;$C69,'STOREY SHEARS'!$B$9:$B$5758&amp;'STOREY SHEARS'!$C$9:$C$5758,0)+1,5)</f>
        <v>-2051.67</v>
      </c>
      <c r="G69" s="100"/>
      <c r="H69" s="101" cm="1">
        <f t="array" ref="H69">+INDEX('Diaphram Drift'!$B$8:$J3372,MATCH(B69&amp;O69,'Diaphram Drift'!$B$8:$B3372&amp;'Diaphram Drift'!$D$8:$D3372,0),8)*E69*'4.5 Storey drift control'!$J$16</f>
        <v>8.8415999999999998E-3</v>
      </c>
      <c r="I69" s="100"/>
      <c r="J69" s="118">
        <f t="shared" si="32"/>
        <v>0.10108985367529863</v>
      </c>
      <c r="K69" s="118"/>
      <c r="L69" s="100" t="str">
        <f t="shared" si="33"/>
        <v>SWAY</v>
      </c>
      <c r="M69" s="119"/>
      <c r="N69" s="120" t="s">
        <v>175</v>
      </c>
      <c r="O69" s="77" t="s">
        <v>178</v>
      </c>
    </row>
    <row r="70" spans="2:15">
      <c r="B70" s="97" t="str">
        <f t="shared" ref="B70:B71" si="34">+B69</f>
        <v>2ND FL</v>
      </c>
      <c r="C70" s="98" t="s">
        <v>153</v>
      </c>
      <c r="D70" s="99" cm="1">
        <f t="array" ref="D70">+INDEX('STOREY SHEARS'!$B$9:$J$4190,MATCH($B70&amp;$C70,'STOREY SHEARS'!$B$9:$B$4190&amp;'STOREY SHEARS'!$C$9:$C$4190,0)+1,4)</f>
        <v>75064.429999999993</v>
      </c>
      <c r="E70" s="100">
        <f>+VLOOKUP(B70,'STORY DATA'!$B$4:$E$47,2,0)</f>
        <v>3.2</v>
      </c>
      <c r="F70" s="100"/>
      <c r="G70" s="100" cm="1">
        <f t="array" ref="G70">+INDEX('STOREY SHEARS'!$B$9:$J$5758,MATCH($B70&amp;$C70,'STOREY SHEARS'!$B$9:$B$5758&amp;'STOREY SHEARS'!$C$9:$C$5758,0)+1,6)</f>
        <v>1579.41</v>
      </c>
      <c r="H70" s="100"/>
      <c r="I70" s="101" cm="1">
        <f t="array" ref="I70">+INDEX('Diaphram Drift'!$B$8:$J3358,MATCH(B70&amp;O70,'Diaphram Drift'!$B$8:$B3358&amp;'Diaphram Drift'!$D$8:$D3358,0),8)*E70*'4.5 Storey drift control'!$J$16</f>
        <v>1.43392E-2</v>
      </c>
      <c r="J70" s="118"/>
      <c r="K70" s="118">
        <f t="array" ref="K70">ABS((D70*I70)/(G70*E70))</f>
        <v>0.21296795058281248</v>
      </c>
      <c r="L70" s="100"/>
      <c r="M70" s="119" t="str">
        <f t="shared" ref="M70:M71" si="35">IF(IF(K70&gt;0.1,"SWAY","NO SWAY")="SWAY",IF(K70&gt;0.3,"REVISE","SWAY"),"NO SWAY")</f>
        <v>SWAY</v>
      </c>
      <c r="N70" s="120" t="s">
        <v>176</v>
      </c>
      <c r="O70" s="77" t="s">
        <v>177</v>
      </c>
    </row>
    <row r="71" spans="2:15">
      <c r="B71" s="102" t="str">
        <f t="shared" si="34"/>
        <v>2ND FL</v>
      </c>
      <c r="C71" s="103" t="s">
        <v>154</v>
      </c>
      <c r="D71" s="104" cm="1">
        <f t="array" ref="D71">+INDEX('STOREY SHEARS'!$B$9:$J$4190,MATCH($B71&amp;$C71,'STOREY SHEARS'!$B$9:$B$4190&amp;'STOREY SHEARS'!$C$9:$C$4190,0)+1,4)</f>
        <v>75064.429999999993</v>
      </c>
      <c r="E71" s="105">
        <f>+VLOOKUP(B71,'STORY DATA'!$B$4:$E$47,2,0)</f>
        <v>3.2</v>
      </c>
      <c r="F71" s="105"/>
      <c r="G71" s="105" cm="1">
        <f t="array" ref="G71">+INDEX('STOREY SHEARS'!$B$9:$J$5758,MATCH($B71&amp;$C71,'STOREY SHEARS'!$B$9:$B$5758&amp;'STOREY SHEARS'!$C$9:$C$5758,0)+1,6)</f>
        <v>-1579.41</v>
      </c>
      <c r="H71" s="105"/>
      <c r="I71" s="121" cm="1">
        <f t="array" ref="I71">+INDEX('Diaphram Drift'!$B$8:$J3359,MATCH(B71&amp;O71,'Diaphram Drift'!$B$8:$B3359&amp;'Diaphram Drift'!$D$8:$D3359,0),8)*E71*'4.5 Storey drift control'!$J$16</f>
        <v>8.8415999999999998E-3</v>
      </c>
      <c r="J71" s="122"/>
      <c r="K71" s="122">
        <f t="array" ref="K71">ABS((D71*I71)/(G71*E71))</f>
        <v>0.13131677024331867</v>
      </c>
      <c r="L71" s="105"/>
      <c r="M71" s="123" t="str">
        <f t="shared" si="35"/>
        <v>SWAY</v>
      </c>
      <c r="N71" s="124" t="s">
        <v>176</v>
      </c>
      <c r="O71" s="17" t="s">
        <v>178</v>
      </c>
    </row>
    <row r="72" spans="2:15">
      <c r="B72" s="106" t="str" cm="1">
        <f t="array" ref="B72">INDEX('STORY DATA'!$B$4:$E122,MATCH($B68,'STORY DATA'!$B$4:$B122,0)+1,1)</f>
        <v>1ST FL</v>
      </c>
      <c r="C72" s="107" t="s">
        <v>151</v>
      </c>
      <c r="D72" s="94" cm="1">
        <f t="array" ref="D72">+INDEX('STOREY SHEARS'!$B$9:$J$4190,MATCH($B72&amp;$C72,'STOREY SHEARS'!$B$9:$B$4190&amp;'STOREY SHEARS'!$C$9:$C$4190,0)+1,4)</f>
        <v>83147.56</v>
      </c>
      <c r="E72" s="95">
        <f>+VLOOKUP(B72,'STORY DATA'!$B$4:$E$47,2,0)</f>
        <v>4</v>
      </c>
      <c r="F72" s="95" cm="1">
        <f t="array" ref="F72">+INDEX('STOREY SHEARS'!$B$9:$J$5758,MATCH($B72&amp;$C72,'STOREY SHEARS'!$B$9:$B$5758&amp;'STOREY SHEARS'!$C$9:$C$5758,0)+1,5)</f>
        <v>2218.71</v>
      </c>
      <c r="G72" s="95"/>
      <c r="H72" s="96" cm="1">
        <f t="array" ref="H72">+INDEX('Diaphram Drift'!$B$8:$J3375,MATCH(B72&amp;O72,'Diaphram Drift'!$B$8:$B3375&amp;'Diaphram Drift'!$D$8:$D3375,0),8)*E72*'4.5 Storey drift control'!$J$16</f>
        <v>9.7999999999999997E-3</v>
      </c>
      <c r="I72" s="95"/>
      <c r="J72" s="115">
        <f t="shared" ref="J72:J73" si="36">ABS((D72*H72)/(F72*E72))</f>
        <v>9.1815298980037943E-2</v>
      </c>
      <c r="K72" s="115"/>
      <c r="L72" s="95" t="str">
        <f t="shared" ref="L72:L73" si="37">IF(IF(J72&gt;0.1,"SWAY","NO SWAY")="SWAY",IF(J72&gt;0.3,"REVISE","SWAY"),"NO SWAY")</f>
        <v>NO SWAY</v>
      </c>
      <c r="M72" s="116"/>
      <c r="N72" s="117" t="s">
        <v>175</v>
      </c>
      <c r="O72" s="64" t="s">
        <v>177</v>
      </c>
    </row>
    <row r="73" spans="2:15">
      <c r="B73" s="97" t="str">
        <f>+B72</f>
        <v>1ST FL</v>
      </c>
      <c r="C73" s="98" t="s">
        <v>152</v>
      </c>
      <c r="D73" s="99" cm="1">
        <f t="array" ref="D73">+INDEX('STOREY SHEARS'!$B$9:$J$4190,MATCH($B73&amp;$C73,'STOREY SHEARS'!$B$9:$B$4190&amp;'STOREY SHEARS'!$C$9:$C$4190,0)+1,4)</f>
        <v>83147.56</v>
      </c>
      <c r="E73" s="100">
        <f>+VLOOKUP(B73,'STORY DATA'!$B$4:$E$47,2,0)</f>
        <v>4</v>
      </c>
      <c r="F73" s="100" cm="1">
        <f t="array" ref="F73">+INDEX('STOREY SHEARS'!$B$9:$J$5758,MATCH($B73&amp;$C73,'STOREY SHEARS'!$B$9:$B$5758&amp;'STOREY SHEARS'!$C$9:$C$5758,0)+1,5)</f>
        <v>-2218.71</v>
      </c>
      <c r="G73" s="100"/>
      <c r="H73" s="101" cm="1">
        <f t="array" ref="H73">+INDEX('Diaphram Drift'!$B$8:$J3376,MATCH(B73&amp;O73,'Diaphram Drift'!$B$8:$B3376&amp;'Diaphram Drift'!$D$8:$D3376,0),8)*E73*'4.5 Storey drift control'!$J$16</f>
        <v>6.0080000000000003E-3</v>
      </c>
      <c r="I73" s="100"/>
      <c r="J73" s="118">
        <f t="shared" si="36"/>
        <v>5.6288399619598771E-2</v>
      </c>
      <c r="K73" s="118"/>
      <c r="L73" s="100" t="str">
        <f t="shared" si="37"/>
        <v>NO SWAY</v>
      </c>
      <c r="M73" s="119"/>
      <c r="N73" s="120" t="s">
        <v>175</v>
      </c>
      <c r="O73" s="77" t="s">
        <v>178</v>
      </c>
    </row>
    <row r="74" spans="2:15">
      <c r="B74" s="97" t="str">
        <f t="shared" ref="B74:B75" si="38">+B73</f>
        <v>1ST FL</v>
      </c>
      <c r="C74" s="98" t="s">
        <v>153</v>
      </c>
      <c r="D74" s="99" cm="1">
        <f t="array" ref="D74">+INDEX('STOREY SHEARS'!$B$9:$J$4190,MATCH($B74&amp;$C74,'STOREY SHEARS'!$B$9:$B$4190&amp;'STOREY SHEARS'!$C$9:$C$4190,0)+1,4)</f>
        <v>83147.56</v>
      </c>
      <c r="E74" s="100">
        <f>+VLOOKUP(B74,'STORY DATA'!$B$4:$E$47,2,0)</f>
        <v>4</v>
      </c>
      <c r="F74" s="100"/>
      <c r="G74" s="100" cm="1">
        <f t="array" ref="G74">+INDEX('STOREY SHEARS'!$B$9:$J$5758,MATCH($B74&amp;$C74,'STOREY SHEARS'!$B$9:$B$5758&amp;'STOREY SHEARS'!$C$9:$C$5758,0)+1,6)</f>
        <v>1667.12</v>
      </c>
      <c r="H74" s="100"/>
      <c r="I74" s="101" cm="1">
        <f t="array" ref="I74">+INDEX('Diaphram Drift'!$B$8:$J3362,MATCH(B74&amp;O74,'Diaphram Drift'!$B$8:$B3362&amp;'Diaphram Drift'!$D$8:$D3362,0),8)*E74*'4.5 Storey drift control'!$J$16</f>
        <v>9.7999999999999997E-3</v>
      </c>
      <c r="J74" s="118"/>
      <c r="K74" s="118">
        <f t="array" ref="K74">ABS((D74*I74)/(G74*E74))</f>
        <v>0.12219367651998655</v>
      </c>
      <c r="L74" s="100"/>
      <c r="M74" s="119" t="str">
        <f t="shared" ref="M74:M75" si="39">IF(IF(K74&gt;0.1,"SWAY","NO SWAY")="SWAY",IF(K74&gt;0.3,"REVISE","SWAY"),"NO SWAY")</f>
        <v>SWAY</v>
      </c>
      <c r="N74" s="120" t="s">
        <v>176</v>
      </c>
      <c r="O74" s="77" t="s">
        <v>177</v>
      </c>
    </row>
    <row r="75" spans="2:15">
      <c r="B75" s="102" t="str">
        <f t="shared" si="38"/>
        <v>1ST FL</v>
      </c>
      <c r="C75" s="103" t="s">
        <v>154</v>
      </c>
      <c r="D75" s="104" cm="1">
        <f t="array" ref="D75">+INDEX('STOREY SHEARS'!$B$9:$J$4190,MATCH($B75&amp;$C75,'STOREY SHEARS'!$B$9:$B$4190&amp;'STOREY SHEARS'!$C$9:$C$4190,0)+1,4)</f>
        <v>83147.56</v>
      </c>
      <c r="E75" s="105">
        <f>+VLOOKUP(B75,'STORY DATA'!$B$4:$E$47,2,0)</f>
        <v>4</v>
      </c>
      <c r="F75" s="105"/>
      <c r="G75" s="105" cm="1">
        <f t="array" ref="G75">+INDEX('STOREY SHEARS'!$B$9:$J$5758,MATCH($B75&amp;$C75,'STOREY SHEARS'!$B$9:$B$5758&amp;'STOREY SHEARS'!$C$9:$C$5758,0)+1,6)</f>
        <v>-1667.12</v>
      </c>
      <c r="H75" s="105"/>
      <c r="I75" s="121" cm="1">
        <f t="array" ref="I75">+INDEX('Diaphram Drift'!$B$8:$J3363,MATCH(B75&amp;O75,'Diaphram Drift'!$B$8:$B3363&amp;'Diaphram Drift'!$D$8:$D3363,0),8)*E75*'4.5 Storey drift control'!$J$16</f>
        <v>6.0080000000000003E-3</v>
      </c>
      <c r="J75" s="122"/>
      <c r="K75" s="122">
        <f t="array" ref="K75">ABS((D75*I75)/(G75*E75))</f>
        <v>7.4912204952252995E-2</v>
      </c>
      <c r="L75" s="105"/>
      <c r="M75" s="123" t="str">
        <f t="shared" si="39"/>
        <v>NO SWAY</v>
      </c>
      <c r="N75" s="124" t="s">
        <v>176</v>
      </c>
      <c r="O75" s="17" t="s">
        <v>178</v>
      </c>
    </row>
    <row r="76" spans="2:15">
      <c r="B76" s="106" t="str" cm="1">
        <f t="array" ref="B76">INDEX('STORY DATA'!$B$4:$E126,MATCH($B72,'STORY DATA'!$B$4:$B126,0)+1,1)</f>
        <v>GROUND FL</v>
      </c>
      <c r="C76" s="107" t="s">
        <v>151</v>
      </c>
      <c r="D76" s="94" cm="1">
        <f t="array" ref="D76">+INDEX('STOREY SHEARS'!$B$9:$J$4190,MATCH($B76&amp;$C76,'STOREY SHEARS'!$B$9:$B$4190&amp;'STOREY SHEARS'!$C$9:$C$4190,0)+1,4)</f>
        <v>94566.49</v>
      </c>
      <c r="E76" s="95">
        <f>+VLOOKUP(B76,'STORY DATA'!$B$4:$E$47,2,0)</f>
        <v>3.04</v>
      </c>
      <c r="F76" s="95" cm="1">
        <f t="array" ref="F76">+INDEX('STOREY SHEARS'!$B$9:$J$5758,MATCH($B76&amp;$C76,'STOREY SHEARS'!$B$9:$B$5758&amp;'STOREY SHEARS'!$C$9:$C$5758,0)+1,5)</f>
        <v>2464.54</v>
      </c>
      <c r="G76" s="95"/>
      <c r="H76" s="96" cm="1">
        <f t="array" ref="H76">+INDEX('Diaphram Drift'!$B$8:$J3379,MATCH(B76&amp;O76,'Diaphram Drift'!$B$8:$B3379&amp;'Diaphram Drift'!$D$8:$D3379,0),8)*E76*'4.5 Storey drift control'!$J$16</f>
        <v>6.2319999999999997E-4</v>
      </c>
      <c r="I76" s="95"/>
      <c r="J76" s="115">
        <f t="shared" ref="J76:J77" si="40">ABS((D76*H76)/(F76*E76))</f>
        <v>7.8660238624652067E-3</v>
      </c>
      <c r="K76" s="115"/>
      <c r="L76" s="95" t="str">
        <f t="shared" ref="L76:L77" si="41">IF(IF(J76&gt;0.1,"SWAY","NO SWAY")="SWAY",IF(J76&gt;0.3,"REVISE","SWAY"),"NO SWAY")</f>
        <v>NO SWAY</v>
      </c>
      <c r="M76" s="116"/>
      <c r="N76" s="117" t="s">
        <v>175</v>
      </c>
      <c r="O76" s="64" t="s">
        <v>177</v>
      </c>
    </row>
    <row r="77" spans="2:15">
      <c r="B77" s="97" t="str">
        <f>+B76</f>
        <v>GROUND FL</v>
      </c>
      <c r="C77" s="98" t="s">
        <v>152</v>
      </c>
      <c r="D77" s="99" cm="1">
        <f t="array" ref="D77">+INDEX('STOREY SHEARS'!$B$9:$J$4190,MATCH($B77&amp;$C77,'STOREY SHEARS'!$B$9:$B$4190&amp;'STOREY SHEARS'!$C$9:$C$4190,0)+1,4)</f>
        <v>94566.49</v>
      </c>
      <c r="E77" s="100">
        <f>+VLOOKUP(B77,'STORY DATA'!$B$4:$E$47,2,0)</f>
        <v>3.04</v>
      </c>
      <c r="F77" s="100" cm="1">
        <f t="array" ref="F77">+INDEX('STOREY SHEARS'!$B$9:$J$5758,MATCH($B77&amp;$C77,'STOREY SHEARS'!$B$9:$B$5758&amp;'STOREY SHEARS'!$C$9:$C$5758,0)+1,5)</f>
        <v>-2464.54</v>
      </c>
      <c r="G77" s="100"/>
      <c r="H77" s="101" cm="1">
        <f t="array" ref="H77">+INDEX('Diaphram Drift'!$B$8:$J3380,MATCH(B77&amp;O77,'Diaphram Drift'!$B$8:$B3380&amp;'Diaphram Drift'!$D$8:$D3380,0),8)*E77*'4.5 Storey drift control'!$J$16</f>
        <v>3.1616000000000001E-4</v>
      </c>
      <c r="I77" s="100"/>
      <c r="J77" s="118">
        <f t="shared" si="40"/>
        <v>3.9905682033969832E-3</v>
      </c>
      <c r="K77" s="118"/>
      <c r="L77" s="100" t="str">
        <f t="shared" si="41"/>
        <v>NO SWAY</v>
      </c>
      <c r="M77" s="119"/>
      <c r="N77" s="120" t="s">
        <v>175</v>
      </c>
      <c r="O77" s="77" t="s">
        <v>178</v>
      </c>
    </row>
    <row r="78" spans="2:15">
      <c r="B78" s="97" t="str">
        <f t="shared" ref="B78:B79" si="42">+B77</f>
        <v>GROUND FL</v>
      </c>
      <c r="C78" s="98" t="s">
        <v>153</v>
      </c>
      <c r="D78" s="99" cm="1">
        <f t="array" ref="D78">+INDEX('STOREY SHEARS'!$B$9:$J$4190,MATCH($B78&amp;$C78,'STOREY SHEARS'!$B$9:$B$4190&amp;'STOREY SHEARS'!$C$9:$C$4190,0)+1,4)</f>
        <v>94566.49</v>
      </c>
      <c r="E78" s="100">
        <f>+VLOOKUP(B78,'STORY DATA'!$B$4:$E$47,2,0)</f>
        <v>3.04</v>
      </c>
      <c r="F78" s="100"/>
      <c r="G78" s="100" cm="1">
        <f t="array" ref="G78">+INDEX('STOREY SHEARS'!$B$9:$J$5758,MATCH($B78&amp;$C78,'STOREY SHEARS'!$B$9:$B$5758&amp;'STOREY SHEARS'!$C$9:$C$5758,0)+1,6)</f>
        <v>1806.84</v>
      </c>
      <c r="H78" s="100"/>
      <c r="I78" s="101" cm="1">
        <f t="array" ref="I78">+INDEX('Diaphram Drift'!$B$8:$J3366,MATCH(B78&amp;O78,'Diaphram Drift'!$B$8:$B3366&amp;'Diaphram Drift'!$D$8:$D3366,0),8)*E78*'4.5 Storey drift control'!$J$16</f>
        <v>6.2319999999999997E-4</v>
      </c>
      <c r="J78" s="118"/>
      <c r="K78" s="118">
        <f t="array" ref="K78">ABS((D78*I78)/(G78*E78))</f>
        <v>1.0729301127936066E-2</v>
      </c>
      <c r="L78" s="100"/>
      <c r="M78" s="119" t="str">
        <f t="shared" ref="M78:M79" si="43">IF(IF(K78&gt;0.1,"SWAY","NO SWAY")="SWAY",IF(K78&gt;0.3,"REVISE","SWAY"),"NO SWAY")</f>
        <v>NO SWAY</v>
      </c>
      <c r="N78" s="120" t="s">
        <v>176</v>
      </c>
      <c r="O78" s="77" t="s">
        <v>177</v>
      </c>
    </row>
    <row r="79" spans="2:15" ht="15.75" thickBot="1">
      <c r="B79" s="102" t="str">
        <f t="shared" si="42"/>
        <v>GROUND FL</v>
      </c>
      <c r="C79" s="103" t="s">
        <v>154</v>
      </c>
      <c r="D79" s="104" cm="1">
        <f t="array" ref="D79">+INDEX('STOREY SHEARS'!$B$9:$J$4190,MATCH($B79&amp;$C79,'STOREY SHEARS'!$B$9:$B$4190&amp;'STOREY SHEARS'!$C$9:$C$4190,0)+1,4)</f>
        <v>94566.49</v>
      </c>
      <c r="E79" s="105">
        <f>+VLOOKUP(B79,'STORY DATA'!$B$4:$E$47,2,0)</f>
        <v>3.04</v>
      </c>
      <c r="F79" s="105"/>
      <c r="G79" s="105" cm="1">
        <f t="array" ref="G79">+INDEX('STOREY SHEARS'!$B$9:$J$5758,MATCH($B79&amp;$C79,'STOREY SHEARS'!$B$9:$B$5758&amp;'STOREY SHEARS'!$C$9:$C$5758,0)+1,6)</f>
        <v>-1806.84</v>
      </c>
      <c r="H79" s="105"/>
      <c r="I79" s="121" cm="1">
        <f t="array" ref="I79">+INDEX('Diaphram Drift'!$B$8:$J3367,MATCH(B79&amp;O79,'Diaphram Drift'!$B$8:$B3367&amp;'Diaphram Drift'!$D$8:$D3367,0),8)*E79*'4.5 Storey drift control'!$J$16</f>
        <v>3.1616000000000001E-4</v>
      </c>
      <c r="J79" s="122"/>
      <c r="K79" s="122">
        <f t="array" ref="K79">ABS((D79*I79)/(G79*E79))</f>
        <v>5.4431576453919557E-3</v>
      </c>
      <c r="L79" s="105"/>
      <c r="M79" s="123" t="str">
        <f t="shared" si="43"/>
        <v>NO SWAY</v>
      </c>
      <c r="N79" s="124" t="s">
        <v>176</v>
      </c>
      <c r="O79" s="17" t="s">
        <v>178</v>
      </c>
    </row>
  </sheetData>
  <autoFilter ref="B35:N79" xr:uid="{00000000-0009-0000-0000-000011000000}"/>
  <mergeCells count="16">
    <mergeCell ref="B6:M6"/>
    <mergeCell ref="B7:M7"/>
    <mergeCell ref="B30:M30"/>
    <mergeCell ref="B32:B33"/>
    <mergeCell ref="C32:C33"/>
    <mergeCell ref="E32:E33"/>
    <mergeCell ref="F32:G33"/>
    <mergeCell ref="H32:I33"/>
    <mergeCell ref="J32:K33"/>
    <mergeCell ref="L32:M33"/>
    <mergeCell ref="G3:H3"/>
    <mergeCell ref="I3:M3"/>
    <mergeCell ref="G4:H4"/>
    <mergeCell ref="I4:M4"/>
    <mergeCell ref="G5:H5"/>
    <mergeCell ref="I5:M5"/>
  </mergeCells>
  <printOptions horizontalCentered="1"/>
  <pageMargins left="0.25" right="0.25" top="0.5" bottom="0.5" header="0.3" footer="0.3"/>
  <pageSetup paperSize="9" scale="49" orientation="portrait" r:id="rId1"/>
  <rowBreaks count="1" manualBreakCount="1">
    <brk id="29" max="12" man="1"/>
  </rowBreaks>
  <ignoredErrors>
    <ignoredError sqref="B40:G41 I40:M41 B42:H43 J42:M43 B44:G79 J44:M79" formula="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sheetPr>
  <dimension ref="A1:AJ43"/>
  <sheetViews>
    <sheetView view="pageBreakPreview" topLeftCell="A13" zoomScale="85" zoomScaleNormal="100" workbookViewId="0">
      <selection activeCell="T51" sqref="T51"/>
    </sheetView>
  </sheetViews>
  <sheetFormatPr defaultColWidth="9" defaultRowHeight="15"/>
  <cols>
    <col min="1" max="1" width="2.85546875" customWidth="1"/>
    <col min="2" max="2" width="15" customWidth="1"/>
    <col min="3" max="3" width="20.42578125" customWidth="1"/>
    <col min="4" max="4" width="9.28515625" customWidth="1"/>
    <col min="5" max="5" width="11.42578125" customWidth="1"/>
    <col min="6" max="6" width="13.7109375" customWidth="1"/>
    <col min="7" max="8" width="9.28515625" customWidth="1"/>
    <col min="9" max="9" width="10.5703125" customWidth="1"/>
    <col min="10" max="10" width="13.28515625" customWidth="1"/>
    <col min="11" max="11" width="12.28515625" customWidth="1"/>
    <col min="14" max="14" width="12.28515625" customWidth="1"/>
    <col min="15" max="15" width="11.42578125" customWidth="1"/>
    <col min="16" max="16" width="12.85546875" customWidth="1"/>
    <col min="17" max="17" width="11.7109375" customWidth="1"/>
    <col min="18" max="18" width="10.42578125" customWidth="1"/>
    <col min="19" max="20" width="11.7109375"/>
    <col min="21" max="21" width="8.5703125" customWidth="1"/>
    <col min="22" max="22" width="12.5703125" customWidth="1"/>
    <col min="23" max="23" width="11" customWidth="1"/>
    <col min="24" max="28" width="11.7109375"/>
    <col min="30" max="30" width="12.140625" customWidth="1"/>
    <col min="31" max="31" width="11.28515625" customWidth="1"/>
    <col min="32" max="32" width="10.140625" customWidth="1"/>
    <col min="33" max="36" width="11.7109375"/>
  </cols>
  <sheetData>
    <row r="1" spans="1:35" s="18" customFormat="1" ht="15.75">
      <c r="D1" s="19"/>
      <c r="E1" s="19"/>
      <c r="F1" s="19"/>
      <c r="G1" s="19"/>
      <c r="H1"/>
      <c r="I1"/>
      <c r="J1"/>
      <c r="K1"/>
      <c r="L1"/>
      <c r="M1"/>
      <c r="N1"/>
      <c r="O1"/>
      <c r="P1"/>
      <c r="Q1"/>
      <c r="AH1"/>
    </row>
    <row r="2" spans="1:35" s="18" customFormat="1" ht="31.5">
      <c r="B2" s="435" t="s">
        <v>1329</v>
      </c>
      <c r="C2" s="435"/>
      <c r="D2" s="435"/>
      <c r="E2" s="435"/>
      <c r="F2" s="20"/>
      <c r="G2" s="436" t="s">
        <v>164</v>
      </c>
      <c r="H2" s="436"/>
      <c r="I2" s="55" t="str">
        <f>+'4.1 Base Shear'!I2</f>
        <v>BAHRU SARBET MODEL 1-3 q=1</v>
      </c>
      <c r="J2" s="15"/>
      <c r="K2"/>
      <c r="L2"/>
      <c r="M2" s="19"/>
      <c r="N2" s="19"/>
      <c r="O2" s="19"/>
      <c r="P2" s="19"/>
      <c r="Q2" s="19"/>
      <c r="R2" s="19"/>
      <c r="S2" s="19"/>
      <c r="T2"/>
      <c r="U2"/>
      <c r="AH2"/>
    </row>
    <row r="3" spans="1:35" s="18" customFormat="1" ht="19.5" customHeight="1">
      <c r="A3"/>
      <c r="C3"/>
      <c r="D3" s="20"/>
      <c r="E3" s="20"/>
      <c r="F3" s="20"/>
      <c r="G3" s="436" t="s">
        <v>165</v>
      </c>
      <c r="H3" s="436"/>
      <c r="I3" s="55" t="str">
        <f>+'4.1 Base Shear'!I3</f>
        <v>ATO BAHRU</v>
      </c>
      <c r="J3" s="15"/>
      <c r="K3"/>
      <c r="L3"/>
      <c r="M3"/>
      <c r="N3" s="19"/>
      <c r="O3" s="19"/>
      <c r="P3" s="19"/>
      <c r="Q3" s="19"/>
      <c r="R3" s="19"/>
      <c r="S3" s="19"/>
      <c r="T3" s="19"/>
      <c r="U3"/>
      <c r="V3"/>
      <c r="AI3"/>
    </row>
    <row r="4" spans="1:35" s="18" customFormat="1" ht="21.75" customHeight="1">
      <c r="A4"/>
      <c r="B4" s="21"/>
      <c r="C4"/>
      <c r="D4" s="20"/>
      <c r="E4" s="20"/>
      <c r="F4" s="20"/>
      <c r="G4" s="436" t="s">
        <v>167</v>
      </c>
      <c r="H4" s="436"/>
      <c r="I4" s="55" t="str">
        <f>+'4.1 Base Shear'!I4</f>
        <v>Sofonias Bezabeh</v>
      </c>
      <c r="J4" s="15"/>
      <c r="K4"/>
      <c r="L4"/>
      <c r="M4"/>
      <c r="N4" s="19"/>
      <c r="O4" s="19"/>
      <c r="P4" s="19"/>
      <c r="Q4" s="19"/>
      <c r="R4" s="19"/>
      <c r="S4" s="19"/>
      <c r="T4" s="19"/>
      <c r="U4"/>
      <c r="V4"/>
      <c r="AI4"/>
    </row>
    <row r="6" spans="1:35" ht="156.75" customHeight="1">
      <c r="B6" s="437" t="s">
        <v>1330</v>
      </c>
      <c r="C6" s="438"/>
      <c r="D6" s="438"/>
      <c r="E6" s="438"/>
      <c r="F6" s="438"/>
      <c r="G6" s="438"/>
      <c r="H6" s="438"/>
      <c r="I6" s="438"/>
      <c r="J6" s="439"/>
    </row>
    <row r="7" spans="1:35" ht="18.75">
      <c r="B7" s="440" t="s">
        <v>1331</v>
      </c>
      <c r="C7" s="441"/>
      <c r="D7" s="441"/>
      <c r="E7" s="441"/>
      <c r="F7" s="442"/>
      <c r="J7" s="56"/>
      <c r="K7" s="57"/>
    </row>
    <row r="8" spans="1:35" ht="79.5" customHeight="1">
      <c r="B8" s="443" t="s">
        <v>1332</v>
      </c>
      <c r="C8" s="444"/>
      <c r="D8" s="443" t="s">
        <v>1333</v>
      </c>
      <c r="E8" s="445"/>
      <c r="F8" s="444"/>
      <c r="G8" s="446" t="s">
        <v>1334</v>
      </c>
      <c r="H8" s="447"/>
      <c r="I8" s="447"/>
      <c r="J8" s="448"/>
      <c r="K8" s="57"/>
    </row>
    <row r="9" spans="1:35" ht="18.75">
      <c r="B9" s="449" t="s">
        <v>1335</v>
      </c>
      <c r="C9" s="450"/>
      <c r="D9" s="449" t="s">
        <v>1336</v>
      </c>
      <c r="E9" s="451"/>
      <c r="F9" s="450"/>
      <c r="G9" s="452" t="s">
        <v>1337</v>
      </c>
      <c r="H9" s="453"/>
      <c r="I9" s="453"/>
      <c r="J9" s="454"/>
      <c r="K9" s="57"/>
      <c r="M9" s="58"/>
    </row>
    <row r="10" spans="1:35" ht="18.75">
      <c r="B10" s="22"/>
      <c r="C10" s="23"/>
      <c r="D10" s="23"/>
      <c r="E10" s="23"/>
      <c r="F10" s="23"/>
      <c r="G10" s="23"/>
      <c r="H10" s="23"/>
      <c r="I10" s="23"/>
      <c r="J10" s="56"/>
      <c r="K10" s="57"/>
      <c r="M10" s="58"/>
    </row>
    <row r="11" spans="1:35" ht="18.75">
      <c r="B11" s="458" t="s">
        <v>1338</v>
      </c>
      <c r="C11" s="459"/>
      <c r="D11" s="459"/>
      <c r="E11" s="459"/>
      <c r="F11" s="459"/>
      <c r="G11" s="459"/>
      <c r="H11" s="459"/>
      <c r="I11" s="459"/>
      <c r="J11" s="460"/>
      <c r="K11" s="57"/>
      <c r="M11" s="58"/>
    </row>
    <row r="12" spans="1:35" ht="18.75">
      <c r="B12" s="24"/>
      <c r="C12" s="25"/>
      <c r="D12" s="25"/>
      <c r="E12" s="25"/>
      <c r="F12" s="25"/>
      <c r="G12" s="25"/>
      <c r="H12" s="25"/>
      <c r="I12" s="25"/>
      <c r="J12" s="59"/>
      <c r="K12" s="57"/>
      <c r="M12" s="58"/>
    </row>
    <row r="13" spans="1:35" ht="24.75" customHeight="1">
      <c r="B13" s="26" t="s">
        <v>1339</v>
      </c>
      <c r="C13" s="27"/>
      <c r="D13" s="27"/>
      <c r="F13" s="28"/>
      <c r="G13" s="27"/>
      <c r="H13" s="27"/>
      <c r="J13" s="56"/>
      <c r="K13" s="57"/>
      <c r="M13" s="58"/>
    </row>
    <row r="14" spans="1:35" ht="18" customHeight="1">
      <c r="B14" s="26"/>
      <c r="C14" s="27"/>
      <c r="D14" s="27"/>
      <c r="F14" s="28"/>
      <c r="G14" s="27"/>
      <c r="H14" s="27"/>
      <c r="J14" s="56"/>
      <c r="K14" s="57"/>
      <c r="M14" s="58"/>
    </row>
    <row r="15" spans="1:35" ht="44.25" customHeight="1">
      <c r="B15" s="29" t="s">
        <v>1340</v>
      </c>
      <c r="C15" s="30" t="s">
        <v>1341</v>
      </c>
      <c r="D15" s="27"/>
      <c r="E15" s="31" t="s">
        <v>1342</v>
      </c>
      <c r="H15" s="461"/>
      <c r="I15" s="461"/>
      <c r="J15" s="60"/>
      <c r="K15" s="57"/>
      <c r="M15" s="58"/>
    </row>
    <row r="16" spans="1:35" ht="30.75">
      <c r="B16" s="32" t="s">
        <v>1343</v>
      </c>
      <c r="C16" s="33">
        <v>0.5</v>
      </c>
      <c r="D16" s="27"/>
      <c r="E16" s="34" t="s">
        <v>1344</v>
      </c>
      <c r="F16" s="35" t="s">
        <v>1345</v>
      </c>
      <c r="G16" s="36"/>
      <c r="H16" s="461" t="s">
        <v>1346</v>
      </c>
      <c r="I16" s="461"/>
      <c r="J16" s="61">
        <v>1</v>
      </c>
      <c r="K16" s="57"/>
      <c r="M16" s="58"/>
    </row>
    <row r="17" spans="2:36" ht="18.75">
      <c r="B17" s="32" t="s">
        <v>1347</v>
      </c>
      <c r="C17" s="33">
        <v>0.5</v>
      </c>
      <c r="D17" s="27"/>
      <c r="E17" s="462"/>
      <c r="F17" s="463"/>
      <c r="G17" s="463"/>
      <c r="H17" s="464"/>
      <c r="I17" s="62" t="s">
        <v>1348</v>
      </c>
      <c r="J17" s="63">
        <v>0.5</v>
      </c>
      <c r="K17" s="57"/>
      <c r="M17" s="58"/>
    </row>
    <row r="18" spans="2:36" ht="18.75">
      <c r="B18" s="32" t="s">
        <v>1349</v>
      </c>
      <c r="C18" s="33">
        <v>0.4</v>
      </c>
      <c r="D18" s="27"/>
      <c r="F18" s="27"/>
      <c r="G18" s="27"/>
      <c r="H18" s="27"/>
      <c r="I18" s="47" t="s">
        <v>1350</v>
      </c>
      <c r="J18" s="64" t="s">
        <v>1351</v>
      </c>
      <c r="K18" s="57"/>
      <c r="M18" s="58"/>
    </row>
    <row r="19" spans="2:36" ht="18.75">
      <c r="B19" s="37" t="s">
        <v>1352</v>
      </c>
      <c r="C19" s="38">
        <v>0.4</v>
      </c>
      <c r="D19" s="39"/>
      <c r="E19" s="40"/>
      <c r="F19" s="39"/>
      <c r="G19" s="39"/>
      <c r="H19" s="39"/>
      <c r="I19" s="65">
        <f>+MAX(G22:G45)</f>
        <v>3.0525000000000001E-3</v>
      </c>
      <c r="J19" s="66">
        <f>+MAX(H22:H45)</f>
        <v>2.5915000000000001E-3</v>
      </c>
      <c r="K19" s="57"/>
      <c r="M19" s="58"/>
    </row>
    <row r="20" spans="2:36" ht="15.75">
      <c r="B20" s="41"/>
      <c r="C20" s="42"/>
      <c r="D20" s="455" t="s">
        <v>1353</v>
      </c>
      <c r="E20" s="457"/>
      <c r="F20" s="41"/>
      <c r="G20" s="455" t="s">
        <v>1354</v>
      </c>
      <c r="H20" s="457"/>
      <c r="I20" s="465" t="s">
        <v>1355</v>
      </c>
      <c r="J20" s="466"/>
      <c r="N20" s="67" t="s">
        <v>87</v>
      </c>
      <c r="O20" s="68" t="s">
        <v>88</v>
      </c>
      <c r="P20" s="69"/>
      <c r="Q20" s="69"/>
      <c r="V20" s="67" t="s">
        <v>91</v>
      </c>
      <c r="W20" s="68" t="s">
        <v>92</v>
      </c>
      <c r="X20" s="69"/>
      <c r="Y20" s="69"/>
      <c r="AD20" s="67" t="s">
        <v>93</v>
      </c>
      <c r="AE20" s="68" t="s">
        <v>94</v>
      </c>
      <c r="AF20" s="69"/>
      <c r="AG20" s="69"/>
    </row>
    <row r="21" spans="2:36">
      <c r="B21" s="45" t="s">
        <v>0</v>
      </c>
      <c r="C21" s="45" t="s">
        <v>1311</v>
      </c>
      <c r="D21" s="43" t="s">
        <v>1356</v>
      </c>
      <c r="E21" s="44" t="s">
        <v>1357</v>
      </c>
      <c r="F21" s="45" t="s">
        <v>1358</v>
      </c>
      <c r="G21" s="43" t="s">
        <v>170</v>
      </c>
      <c r="H21" s="44" t="s">
        <v>171</v>
      </c>
      <c r="I21" s="70" t="s">
        <v>170</v>
      </c>
      <c r="J21" s="44" t="s">
        <v>171</v>
      </c>
      <c r="N21" s="71"/>
      <c r="O21" s="455" t="s">
        <v>1359</v>
      </c>
      <c r="P21" s="456"/>
      <c r="Q21" s="456"/>
      <c r="R21" s="457"/>
      <c r="S21" s="18"/>
      <c r="V21" s="71"/>
      <c r="W21" s="455" t="s">
        <v>1359</v>
      </c>
      <c r="X21" s="456"/>
      <c r="Y21" s="456"/>
      <c r="Z21" s="457"/>
      <c r="AD21" s="71"/>
      <c r="AE21" s="455" t="s">
        <v>1359</v>
      </c>
      <c r="AF21" s="456"/>
      <c r="AG21" s="456"/>
      <c r="AH21" s="457"/>
    </row>
    <row r="22" spans="2:36" ht="15.75" thickBot="1">
      <c r="B22" s="46" t="str">
        <f>+'STORY DATA'!$B$5</f>
        <v>ROOF FL</v>
      </c>
      <c r="C22" s="47" t="s">
        <v>177</v>
      </c>
      <c r="D22" s="48">
        <f t="array" ref="D22">+INDEX('Diaphram Drift'!$B$8:$J2896,MATCH(B22&amp;C22,'Diaphram Drift'!$B$8:$B2896&amp;'Diaphram Drift'!$D$8:$D2896,0),8)*$J$16</f>
        <v>4.1619999999999999E-3</v>
      </c>
      <c r="E22" s="48">
        <f t="array" ref="E22">+INDEX('Diaphram Drift'!$B$8:$J2896,MATCH(B22&amp;C22,'Diaphram Drift'!$B$8:$B2896&amp;'Diaphram Drift'!$D$8:$D2896,0)+1,9)*$J$16</f>
        <v>1.5989999999999999E-3</v>
      </c>
      <c r="F22" s="48">
        <f>+VLOOKUP(B22,'STORY DATA'!$B$4:$E$44,2,0)</f>
        <v>3.2</v>
      </c>
      <c r="G22" s="49">
        <f t="shared" ref="G22" si="0">$J$17*D22</f>
        <v>2.081E-3</v>
      </c>
      <c r="H22" s="49">
        <f t="shared" ref="H22" si="1">$J$17*E22</f>
        <v>7.9949999999999997E-4</v>
      </c>
      <c r="I22" s="49" t="str">
        <f t="shared" ref="I22" si="2">+IF(ABS(G22)&lt;=0.01,"Ok","Revise")</f>
        <v>Ok</v>
      </c>
      <c r="J22" s="73" t="str">
        <f t="shared" ref="J22" si="3">+IF(ABS(H22)&lt;=0.01,"Ok","Revise")</f>
        <v>Ok</v>
      </c>
      <c r="N22" s="45" t="s">
        <v>0</v>
      </c>
      <c r="O22" s="43" t="s">
        <v>1360</v>
      </c>
      <c r="P22" s="72" t="s">
        <v>1361</v>
      </c>
      <c r="Q22" s="72" t="s">
        <v>1362</v>
      </c>
      <c r="R22" s="44" t="s">
        <v>1363</v>
      </c>
      <c r="S22" s="43" t="s">
        <v>1356</v>
      </c>
      <c r="T22" s="44" t="s">
        <v>1357</v>
      </c>
      <c r="V22" s="45" t="s">
        <v>0</v>
      </c>
      <c r="W22" s="43" t="s">
        <v>1360</v>
      </c>
      <c r="X22" s="72" t="s">
        <v>1361</v>
      </c>
      <c r="Y22" s="72" t="s">
        <v>1362</v>
      </c>
      <c r="Z22" s="44" t="s">
        <v>1363</v>
      </c>
      <c r="AA22" s="79" t="s">
        <v>1356</v>
      </c>
      <c r="AB22" s="80" t="s">
        <v>1357</v>
      </c>
      <c r="AD22" s="45" t="s">
        <v>0</v>
      </c>
      <c r="AE22" s="43" t="s">
        <v>1360</v>
      </c>
      <c r="AF22" s="72" t="s">
        <v>1361</v>
      </c>
      <c r="AG22" s="72" t="s">
        <v>1362</v>
      </c>
      <c r="AH22" s="44" t="s">
        <v>1363</v>
      </c>
      <c r="AI22" s="79" t="s">
        <v>1356</v>
      </c>
      <c r="AJ22" s="80" t="s">
        <v>1357</v>
      </c>
    </row>
    <row r="23" spans="2:36" ht="15.75" thickBot="1">
      <c r="B23" s="52" t="str">
        <f>+B22</f>
        <v>ROOF FL</v>
      </c>
      <c r="C23" s="431" t="s">
        <v>178</v>
      </c>
      <c r="D23" s="432">
        <f t="array" ref="D23">+INDEX('Diaphram Drift'!$B$8:$J2968,MATCH(B23&amp;C23,'Diaphram Drift'!$B$8:$B2968&amp;'Diaphram Drift'!$D$8:$D2968,0),8)*$J$16</f>
        <v>2.4580000000000001E-3</v>
      </c>
      <c r="E23" s="432">
        <f t="array" ref="E23">+INDEX('Diaphram Drift'!$B$8:$J2968,MATCH(B23&amp;C23,'Diaphram Drift'!$B$8:$B2968&amp;'Diaphram Drift'!$D$8:$D2968,0)+1,9)*$J$16</f>
        <v>2.8630000000000001E-3</v>
      </c>
      <c r="F23" s="432">
        <f>+VLOOKUP(B23,'STORY DATA'!$B$4:$E$44,2,0)</f>
        <v>3.2</v>
      </c>
      <c r="G23" s="433">
        <f t="shared" ref="G23:G24" si="4">$J$17*D23</f>
        <v>1.2290000000000001E-3</v>
      </c>
      <c r="H23" s="433">
        <f t="shared" ref="H23:H24" si="5">$J$17*E23</f>
        <v>1.4315E-3</v>
      </c>
      <c r="I23" s="433" t="str">
        <f t="shared" ref="I23:I24" si="6">+IF(ABS(G23)&lt;=0.01,"Ok","Revise")</f>
        <v>Ok</v>
      </c>
      <c r="J23" s="434" t="str">
        <f t="shared" ref="J23:J24" si="7">+IF(ABS(H23)&lt;=0.01,"Ok","Revise")</f>
        <v>Ok</v>
      </c>
      <c r="N23" s="46" t="str">
        <f>+'STORY DATA'!B5</f>
        <v>ROOF FL</v>
      </c>
      <c r="O23" s="421">
        <f t="array" ref="O23">+INDEX('Diaphram Drift'!$B$8:$J4154,MATCH($N23&amp;$N$20,'Diaphram Drift'!$B$8:$B4154&amp;'Diaphram Drift'!$D$8:$D4154,0),8)*VLOOKUP(N23,'STORY DATA'!$B$4:$E$44,2,0)</f>
        <v>3.3888000000000004E-3</v>
      </c>
      <c r="P23" s="422">
        <f t="array" ref="P23">+INDEX('Diaphram Drift'!$B$8:$J4154,MATCH($N23&amp;$N$20,'Diaphram Drift'!$B$8:$B4154&amp;'Diaphram Drift'!$D$8:$D4154,0)+1,9)*VLOOKUP(N23,'STORY DATA'!$B$4:$E$44,2,0)</f>
        <v>1.6000000000000001E-4</v>
      </c>
      <c r="Q23" s="422">
        <f t="array" ref="Q23">+INDEX('Diaphram Drift'!$B$8:$J4154,MATCH($N23&amp;$O$20,'Diaphram Drift'!$B$8:$B4154&amp;'Diaphram Drift'!$D$8:$D4154,0),8)*VLOOKUP(N23,'STORY DATA'!$B$4:$E$44,2,0)</f>
        <v>2.656E-4</v>
      </c>
      <c r="R23" s="142">
        <f t="array" ref="R23">+INDEX('Diaphram Drift'!$B$8:$J4154,MATCH($N23&amp;$O$20,'Diaphram Drift'!$B$8:$B4154&amp;'Diaphram Drift'!$D$8:$D4154,0)+1,9)*VLOOKUP(N23,'STORY DATA'!$B$4:$E$44,2,0)</f>
        <v>2.5280000000000003E-3</v>
      </c>
      <c r="S23" s="423">
        <f t="shared" ref="S23:S30" si="8">+S24+O23*$J$16</f>
        <v>6.0758559999999989E-2</v>
      </c>
      <c r="T23" s="142">
        <f>+T24+R23*$J$16</f>
        <v>6.6326240000000009E-2</v>
      </c>
      <c r="V23" s="76" t="str">
        <f>+N23</f>
        <v>ROOF FL</v>
      </c>
      <c r="W23" s="423" cm="1">
        <f t="array" ref="W23">+INDEX('Diaphram Drift'!$B$8:$J4154,MATCH($V23&amp;$V$20,'Diaphram Drift'!$B$8:$B4154&amp;'Diaphram Drift'!$D$8:$D4154,0),8)*VLOOKUP(V23,'STORY DATA'!$B$4:$E$44,2,0)</f>
        <v>4.6687999999999999E-3</v>
      </c>
      <c r="X23" s="422" cm="1">
        <f t="array" ref="X23">+INDEX('Diaphram Drift'!$B$8:$J4154,MATCH($V23&amp;$V$20,'Diaphram Drift'!$B$8:$B4154&amp;'Diaphram Drift'!$D$8:$D4154,0)+1,9)*VLOOKUP(V23,'STORY DATA'!$B$4:$E$44,2,0)</f>
        <v>1.0751999999999999E-3</v>
      </c>
      <c r="Y23" s="422" cm="1">
        <f t="array" ref="Y23">+INDEX('Diaphram Drift'!$B$8:$J4154,MATCH($V23&amp;$W$20,'Diaphram Drift'!$B$8:$B4154&amp;'Diaphram Drift'!$D$8:$D4154,0),8)*VLOOKUP(V23,'STORY DATA'!$B$4:$E$44,2,0)</f>
        <v>1.6351999999999998E-3</v>
      </c>
      <c r="Z23" s="142" cm="1">
        <f t="array" ref="Z23">+INDEX('Diaphram Drift'!$B$8:$J4154,MATCH($V23&amp;$W$20,'Diaphram Drift'!$B$8:$B4154&amp;'Diaphram Drift'!$D$8:$D4154,0)+1,9)*VLOOKUP(V23,'STORY DATA'!$B$4:$E$44,2,0)</f>
        <v>3.4304000000000001E-3</v>
      </c>
      <c r="AA23" s="421">
        <f t="shared" ref="AA23:AA31" si="9">+AA24+W23*$J$16</f>
        <v>6.2870080000000009E-2</v>
      </c>
      <c r="AB23" s="142">
        <f>+AB24+Z23*$J$16</f>
        <v>6.410304E-2</v>
      </c>
      <c r="AD23" s="76" t="str">
        <f>+V23</f>
        <v>ROOF FL</v>
      </c>
      <c r="AE23" s="423" cm="1">
        <f t="array" ref="AE23">+INDEX('Diaphram Drift'!$B$8:$J4154,MATCH($AD23&amp;$AD$20,'Diaphram Drift'!$B$8:$B4154&amp;'Diaphram Drift'!$D$8:$D4154,0),8)*VLOOKUP(AD23,'STORY DATA'!$B$4:$E$44,2,0)</f>
        <v>1.1472000000000001E-2</v>
      </c>
      <c r="AF23" s="422" cm="1">
        <f t="array" ref="AF23">+INDEX('Diaphram Drift'!$B$8:$J4154,MATCH($AD23&amp;$AD$20,'Diaphram Drift'!$B$8:$B4154&amp;'Diaphram Drift'!$D$8:$D4154,0)+1,9)*VLOOKUP(AD23,'STORY DATA'!$B$4:$E$44,2,0)</f>
        <v>2.6720000000000003E-3</v>
      </c>
      <c r="AG23" s="422" cm="1">
        <f t="array" ref="AG23">+INDEX('Diaphram Drift'!$B$8:$J4154,MATCH($AD23&amp;$AE$20,'Diaphram Drift'!$B$8:$B4154&amp;'Diaphram Drift'!$D$8:$D4154,0),8)*VLOOKUP(AD23,'STORY DATA'!$B$4:$E$44,2,0)</f>
        <v>3.6831999999999998E-3</v>
      </c>
      <c r="AH23" s="142" cm="1">
        <f t="array" ref="AH23">+INDEX('Diaphram Drift'!$B$8:$J4154,MATCH($AD23&amp;$AE$20,'Diaphram Drift'!$B$8:$B4154&amp;'Diaphram Drift'!$D$8:$D4154,0)+1,9)*VLOOKUP(AD23,'STORY DATA'!$B$4:$E$44,2,0)</f>
        <v>8.1920000000000014E-3</v>
      </c>
      <c r="AI23" s="421">
        <f>+AI24+AE23</f>
        <v>0.14475104000000003</v>
      </c>
      <c r="AJ23" s="142">
        <f>+AJ24+AH23</f>
        <v>0.13549328000000002</v>
      </c>
    </row>
    <row r="24" spans="2:36">
      <c r="B24" s="46" t="str" cm="1">
        <f t="array" ref="B24">INDEX('STORY DATA'!$B$4:$E90,MATCH($B22,'STORY DATA'!$B$4:$B90,0)+1,1)</f>
        <v>9TH FL</v>
      </c>
      <c r="C24" s="47" t="s">
        <v>177</v>
      </c>
      <c r="D24" s="48">
        <f t="array" ref="D24">+INDEX('Diaphram Drift'!$B$8:$J2902,MATCH(B24&amp;C24,'Diaphram Drift'!$B$8:$B2902&amp;'Diaphram Drift'!$D$8:$D2902,0),8)*$J$16</f>
        <v>5.2170000000000003E-3</v>
      </c>
      <c r="E24" s="48">
        <f t="array" ref="E24">+INDEX('Diaphram Drift'!$B$8:$J2902,MATCH(B24&amp;C24,'Diaphram Drift'!$B$8:$B2902&amp;'Diaphram Drift'!$D$8:$D2902,0)+1,9)*$J$16</f>
        <v>2.2669999999999999E-3</v>
      </c>
      <c r="F24" s="48">
        <f>+VLOOKUP(B24,'STORY DATA'!$B$4:$E$44,2,0)</f>
        <v>3.2</v>
      </c>
      <c r="G24" s="49">
        <f t="shared" si="4"/>
        <v>2.6085000000000001E-3</v>
      </c>
      <c r="H24" s="49">
        <f t="shared" si="5"/>
        <v>1.1335E-3</v>
      </c>
      <c r="I24" s="49" t="str">
        <f t="shared" si="6"/>
        <v>Ok</v>
      </c>
      <c r="J24" s="73" t="str">
        <f t="shared" si="7"/>
        <v>Ok</v>
      </c>
      <c r="N24" s="74" t="str">
        <f>+'STORY DATA'!B6</f>
        <v>9TH FL</v>
      </c>
      <c r="O24" s="424">
        <f t="array" ref="O24">+INDEX('Diaphram Drift'!$B$8:$J4155,MATCH($N24&amp;$N$20,'Diaphram Drift'!$B$8:$B4155&amp;'Diaphram Drift'!$D$8:$D4155,0),8)*VLOOKUP(N24,'STORY DATA'!$B$4:$E$44,2,0)</f>
        <v>5.0176000000000005E-3</v>
      </c>
      <c r="P24" s="425">
        <f t="array" ref="P24">+INDEX('Diaphram Drift'!$B$8:$J4155,MATCH($N24&amp;$N$20,'Diaphram Drift'!$B$8:$B4155&amp;'Diaphram Drift'!$D$8:$D4155,0)+1,9)*VLOOKUP(N24,'STORY DATA'!$B$4:$E$44,2,0)</f>
        <v>2.3360000000000001E-4</v>
      </c>
      <c r="Q24" s="425">
        <f t="array" ref="Q24">+INDEX('Diaphram Drift'!$B$8:$J4155,MATCH($N24&amp;$O$20,'Diaphram Drift'!$B$8:$B4155&amp;'Diaphram Drift'!$D$8:$D4155,0),8)*VLOOKUP(N24,'STORY DATA'!$B$4:$E$44,2,0)</f>
        <v>2.3680000000000001E-4</v>
      </c>
      <c r="R24" s="143">
        <f t="array" ref="R24">+INDEX('Diaphram Drift'!$B$8:$J4155,MATCH($N24&amp;$O$20,'Diaphram Drift'!$B$8:$B4155&amp;'Diaphram Drift'!$D$8:$D4155,0)+1,9)*VLOOKUP(N24,'STORY DATA'!$B$4:$E$44,2,0)</f>
        <v>5.036800000000001E-3</v>
      </c>
      <c r="S24" s="426">
        <f t="shared" si="8"/>
        <v>5.7369759999999992E-2</v>
      </c>
      <c r="T24" s="143">
        <f>+T25+R24*$J$16</f>
        <v>6.3798240000000006E-2</v>
      </c>
      <c r="V24" s="78" t="str">
        <f t="shared" ref="V24:V33" si="10">+N24</f>
        <v>9TH FL</v>
      </c>
      <c r="W24" s="426" cm="1">
        <f t="array" ref="W24">+INDEX('Diaphram Drift'!$B$8:$J4155,MATCH($V24&amp;$V$20,'Diaphram Drift'!$B$8:$B4155&amp;'Diaphram Drift'!$D$8:$D4155,0),8)*VLOOKUP(V24,'STORY DATA'!$B$4:$E$44,2,0)</f>
        <v>6.0736000000000002E-3</v>
      </c>
      <c r="X24" s="425" cm="1">
        <f t="array" ref="X24">+INDEX('Diaphram Drift'!$B$8:$J4155,MATCH($V24&amp;$V$20,'Diaphram Drift'!$B$8:$B4155&amp;'Diaphram Drift'!$D$8:$D4155,0)+1,9)*VLOOKUP(V24,'STORY DATA'!$B$4:$E$44,2,0)</f>
        <v>1.6160000000000002E-3</v>
      </c>
      <c r="Y24" s="425" cm="1">
        <f t="array" ref="Y24">+INDEX('Diaphram Drift'!$B$8:$J4155,MATCH($V24&amp;$W$20,'Diaphram Drift'!$B$8:$B4155&amp;'Diaphram Drift'!$D$8:$D4155,0),8)*VLOOKUP(V24,'STORY DATA'!$B$4:$E$44,2,0)</f>
        <v>2.3104000000000002E-3</v>
      </c>
      <c r="Z24" s="143" cm="1">
        <f t="array" ref="Z24">+INDEX('Diaphram Drift'!$B$8:$J4155,MATCH($V24&amp;$W$20,'Diaphram Drift'!$B$8:$B4155&amp;'Diaphram Drift'!$D$8:$D4155,0)+1,9)*VLOOKUP(V24,'STORY DATA'!$B$4:$E$44,2,0)</f>
        <v>5.6224000000000005E-3</v>
      </c>
      <c r="AA24" s="424">
        <f t="shared" si="9"/>
        <v>5.8201280000000008E-2</v>
      </c>
      <c r="AB24" s="143">
        <f>+AB25+Z24*$J$16</f>
        <v>6.0672640000000007E-2</v>
      </c>
      <c r="AD24" s="78" t="str">
        <f>+V24</f>
        <v>9TH FL</v>
      </c>
      <c r="AE24" s="426" cm="1">
        <f t="array" ref="AE24">+INDEX('Diaphram Drift'!$B$8:$J4155,MATCH($AD24&amp;$AD$20,'Diaphram Drift'!$B$8:$B4155&amp;'Diaphram Drift'!$D$8:$D4155,0),8)*VLOOKUP(AD24,'STORY DATA'!$B$4:$E$44,2,0)</f>
        <v>1.44E-2</v>
      </c>
      <c r="AF24" s="425" cm="1">
        <f t="array" ref="AF24">+INDEX('Diaphram Drift'!$B$8:$J4155,MATCH($AD24&amp;$AD$20,'Diaphram Drift'!$B$8:$B4155&amp;'Diaphram Drift'!$D$8:$D4155,0)+1,9)*VLOOKUP(AD24,'STORY DATA'!$B$4:$E$44,2,0)</f>
        <v>3.9488000000000006E-3</v>
      </c>
      <c r="AG24" s="425" cm="1">
        <f t="array" ref="AG24">+INDEX('Diaphram Drift'!$B$8:$J4155,MATCH($AD24&amp;$AE$20,'Diaphram Drift'!$B$8:$B4155&amp;'Diaphram Drift'!$D$8:$D4155,0),8)*VLOOKUP(AD24,'STORY DATA'!$B$4:$E$44,2,0)</f>
        <v>5.0816000000000004E-3</v>
      </c>
      <c r="AH24" s="143" cm="1">
        <f t="array" ref="AH24">+INDEX('Diaphram Drift'!$B$8:$J4155,MATCH($AD24&amp;$AE$20,'Diaphram Drift'!$B$8:$B4155&amp;'Diaphram Drift'!$D$8:$D4155,0)+1,9)*VLOOKUP(AD24,'STORY DATA'!$B$4:$E$44,2,0)</f>
        <v>1.26272E-2</v>
      </c>
      <c r="AI24" s="424">
        <f>+AI25+AE24</f>
        <v>0.13327904000000002</v>
      </c>
      <c r="AJ24" s="143">
        <f>+AJ25+AH24</f>
        <v>0.12730128000000002</v>
      </c>
    </row>
    <row r="25" spans="2:36" ht="15.75" thickBot="1">
      <c r="B25" s="277" t="str">
        <f>+B24</f>
        <v>9TH FL</v>
      </c>
      <c r="C25" s="16" t="s">
        <v>178</v>
      </c>
      <c r="D25" s="53">
        <f t="array" ref="D25">+INDEX('Diaphram Drift'!$B$8:$J2974,MATCH(B25&amp;C25,'Diaphram Drift'!$B$8:$B2974&amp;'Diaphram Drift'!$D$8:$D2974,0),8)*$J$16</f>
        <v>3.179E-3</v>
      </c>
      <c r="E25" s="53">
        <f t="array" ref="E25">+INDEX('Diaphram Drift'!$B$8:$J2974,MATCH(B25&amp;C25,'Diaphram Drift'!$B$8:$B2974&amp;'Diaphram Drift'!$D$8:$D2974,0)+1,9)*$J$16</f>
        <v>4.287E-3</v>
      </c>
      <c r="F25" s="53">
        <f>+VLOOKUP(B25,'STORY DATA'!$B$4:$E$44,2,0)</f>
        <v>3.2</v>
      </c>
      <c r="G25" s="54">
        <f t="shared" ref="G25:G26" si="11">$J$17*D25</f>
        <v>1.5895E-3</v>
      </c>
      <c r="H25" s="54">
        <f t="shared" ref="H25:H26" si="12">$J$17*E25</f>
        <v>2.1435E-3</v>
      </c>
      <c r="I25" s="54" t="str">
        <f t="shared" ref="I25:I26" si="13">+IF(ABS(G25)&lt;=0.01,"Ok","Revise")</f>
        <v>Ok</v>
      </c>
      <c r="J25" s="75" t="str">
        <f t="shared" ref="J25:J26" si="14">+IF(ABS(H25)&lt;=0.01,"Ok","Revise")</f>
        <v>Ok</v>
      </c>
      <c r="N25" s="74" t="str">
        <f>+'STORY DATA'!B7</f>
        <v>8TH FL</v>
      </c>
      <c r="O25" s="424">
        <f t="array" ref="O25">+INDEX('Diaphram Drift'!$B$8:$J4156,MATCH($N25&amp;$N$20,'Diaphram Drift'!$B$8:$B4156&amp;'Diaphram Drift'!$D$8:$D4156,0),8)*VLOOKUP(N25,'STORY DATA'!$B$4:$E$44,2,0)</f>
        <v>5.8752000000000006E-3</v>
      </c>
      <c r="P25" s="425">
        <f t="array" ref="P25">+INDEX('Diaphram Drift'!$B$8:$J4156,MATCH($N25&amp;$N$20,'Diaphram Drift'!$B$8:$B4156&amp;'Diaphram Drift'!$D$8:$D4156,0)+1,9)*VLOOKUP(N25,'STORY DATA'!$B$4:$E$44,2,0)</f>
        <v>2.5920000000000001E-4</v>
      </c>
      <c r="Q25" s="425">
        <f t="array" ref="Q25">+INDEX('Diaphram Drift'!$B$8:$J4156,MATCH($N25&amp;$O$20,'Diaphram Drift'!$B$8:$B4156&amp;'Diaphram Drift'!$D$8:$D4156,0),8)*VLOOKUP(N25,'STORY DATA'!$B$4:$E$44,2,0)</f>
        <v>2.208E-4</v>
      </c>
      <c r="R25" s="143">
        <f t="array" ref="R25">+INDEX('Diaphram Drift'!$B$8:$J4156,MATCH($N25&amp;$O$20,'Diaphram Drift'!$B$8:$B4156&amp;'Diaphram Drift'!$D$8:$D4156,0)+1,9)*VLOOKUP(N25,'STORY DATA'!$B$4:$E$44,2,0)</f>
        <v>6.2176000000000002E-3</v>
      </c>
      <c r="S25" s="426">
        <f t="shared" si="8"/>
        <v>5.2352159999999995E-2</v>
      </c>
      <c r="T25" s="143">
        <f t="shared" ref="T25:T30" si="15">+T26+R25*$J$16</f>
        <v>5.8761439999999998E-2</v>
      </c>
      <c r="V25" s="78" t="str">
        <f t="shared" si="10"/>
        <v>8TH FL</v>
      </c>
      <c r="W25" s="426" cm="1">
        <f t="array" ref="W25">+INDEX('Diaphram Drift'!$B$8:$J4156,MATCH($V25&amp;$V$20,'Diaphram Drift'!$B$8:$B4156&amp;'Diaphram Drift'!$D$8:$D4156,0),8)*VLOOKUP(V25,'STORY DATA'!$B$4:$E$44,2,0)</f>
        <v>6.7456000000000009E-3</v>
      </c>
      <c r="X25" s="425" cm="1">
        <f t="array" ref="X25">+INDEX('Diaphram Drift'!$B$8:$J4156,MATCH($V25&amp;$V$20,'Diaphram Drift'!$B$8:$B4156&amp;'Diaphram Drift'!$D$8:$D4156,0)+1,9)*VLOOKUP(V25,'STORY DATA'!$B$4:$E$44,2,0)</f>
        <v>1.856E-3</v>
      </c>
      <c r="Y25" s="425" cm="1">
        <f t="array" ref="Y25">+INDEX('Diaphram Drift'!$B$8:$J4156,MATCH($V25&amp;$W$20,'Diaphram Drift'!$B$8:$B4156&amp;'Diaphram Drift'!$D$8:$D4156,0),8)*VLOOKUP(V25,'STORY DATA'!$B$4:$E$44,2,0)</f>
        <v>2.6528000000000003E-3</v>
      </c>
      <c r="Z25" s="143" cm="1">
        <f t="array" ref="Z25">+INDEX('Diaphram Drift'!$B$8:$J4156,MATCH($V25&amp;$W$20,'Diaphram Drift'!$B$8:$B4156&amp;'Diaphram Drift'!$D$8:$D4156,0)+1,9)*VLOOKUP(V25,'STORY DATA'!$B$4:$E$44,2,0)</f>
        <v>6.4832000000000006E-3</v>
      </c>
      <c r="AA25" s="424">
        <f t="shared" si="9"/>
        <v>5.212768000000001E-2</v>
      </c>
      <c r="AB25" s="143">
        <f t="shared" ref="AB25:AB31" si="16">+AB26+Z25*$J$16</f>
        <v>5.5050240000000007E-2</v>
      </c>
      <c r="AD25" s="78" t="str">
        <f t="shared" ref="AD25:AD33" si="17">+V25</f>
        <v>8TH FL</v>
      </c>
      <c r="AE25" s="426" cm="1">
        <f t="array" ref="AE25">+INDEX('Diaphram Drift'!$B$8:$J4156,MATCH($AD25&amp;$AD$20,'Diaphram Drift'!$B$8:$B4156&amp;'Diaphram Drift'!$D$8:$D4156,0),8)*VLOOKUP(AD25,'STORY DATA'!$B$4:$E$44,2,0)</f>
        <v>1.5660799999999999E-2</v>
      </c>
      <c r="AF25" s="425" cm="1">
        <f t="array" ref="AF25">+INDEX('Diaphram Drift'!$B$8:$J4156,MATCH($AD25&amp;$AD$20,'Diaphram Drift'!$B$8:$B4156&amp;'Diaphram Drift'!$D$8:$D4156,0)+1,9)*VLOOKUP(AD25,'STORY DATA'!$B$4:$E$44,2,0)</f>
        <v>4.4704000000000002E-3</v>
      </c>
      <c r="AG25" s="425" cm="1">
        <f t="array" ref="AG25">+INDEX('Diaphram Drift'!$B$8:$J4156,MATCH($AD25&amp;$AE$20,'Diaphram Drift'!$B$8:$B4156&amp;'Diaphram Drift'!$D$8:$D4156,0),8)*VLOOKUP(AD25,'STORY DATA'!$B$4:$E$44,2,0)</f>
        <v>5.7408000000000008E-3</v>
      </c>
      <c r="AH25" s="143" cm="1">
        <f t="array" ref="AH25">+INDEX('Diaphram Drift'!$B$8:$J4156,MATCH($AD25&amp;$AE$20,'Diaphram Drift'!$B$8:$B4156&amp;'Diaphram Drift'!$D$8:$D4156,0)+1,9)*VLOOKUP(AD25,'STORY DATA'!$B$4:$E$44,2,0)</f>
        <v>1.4032000000000001E-2</v>
      </c>
      <c r="AI25" s="424">
        <f t="shared" ref="AI25:AI32" si="18">+AI26+AE25</f>
        <v>0.11887904000000001</v>
      </c>
      <c r="AJ25" s="143">
        <f t="shared" ref="AJ25:AJ32" si="19">+AJ26+AH25</f>
        <v>0.11467408000000001</v>
      </c>
    </row>
    <row r="26" spans="2:36">
      <c r="B26" s="46" t="str" cm="1">
        <f t="array" ref="B26">INDEX('STORY DATA'!$B$4:$E96,MATCH($B24,'STORY DATA'!$B$4:$B96,0)+1,1)</f>
        <v>8TH FL</v>
      </c>
      <c r="C26" s="47" t="s">
        <v>177</v>
      </c>
      <c r="D26" s="48">
        <f t="array" ref="D26">+INDEX('Diaphram Drift'!$B$8:$J2908,MATCH(B26&amp;C26,'Diaphram Drift'!$B$8:$B2908&amp;'Diaphram Drift'!$D$8:$D2908,0),8)*$J$16</f>
        <v>5.6730000000000001E-3</v>
      </c>
      <c r="E26" s="48">
        <f t="array" ref="E26">+INDEX('Diaphram Drift'!$B$8:$J2908,MATCH(B26&amp;C26,'Diaphram Drift'!$B$8:$B2908&amp;'Diaphram Drift'!$D$8:$D2908,0)+1,9)*$J$16</f>
        <v>2.5100000000000001E-3</v>
      </c>
      <c r="F26" s="48">
        <f>+VLOOKUP(B26,'STORY DATA'!$B$4:$E$44,2,0)</f>
        <v>3.2</v>
      </c>
      <c r="G26" s="49">
        <f t="shared" si="11"/>
        <v>2.8365E-3</v>
      </c>
      <c r="H26" s="49">
        <f t="shared" si="12"/>
        <v>1.255E-3</v>
      </c>
      <c r="I26" s="49" t="str">
        <f t="shared" si="13"/>
        <v>Ok</v>
      </c>
      <c r="J26" s="73" t="str">
        <f t="shared" si="14"/>
        <v>Ok</v>
      </c>
      <c r="N26" s="74" t="str">
        <f>+'STORY DATA'!B8</f>
        <v>7TH FL</v>
      </c>
      <c r="O26" s="424">
        <f t="array" ref="O26">+INDEX('Diaphram Drift'!$B$8:$J4157,MATCH($N26&amp;$N$20,'Diaphram Drift'!$B$8:$B4157&amp;'Diaphram Drift'!$D$8:$D4157,0),8)*VLOOKUP(N26,'STORY DATA'!$B$4:$E$44,2,0)</f>
        <v>6.6016000000000009E-3</v>
      </c>
      <c r="P26" s="425">
        <f t="array" ref="P26">+INDEX('Diaphram Drift'!$B$8:$J4157,MATCH($N26&amp;$N$20,'Diaphram Drift'!$B$8:$B4157&amp;'Diaphram Drift'!$D$8:$D4157,0)+1,9)*VLOOKUP(N26,'STORY DATA'!$B$4:$E$44,2,0)</f>
        <v>2.8160000000000001E-4</v>
      </c>
      <c r="Q26" s="425">
        <f t="array" ref="Q26">+INDEX('Diaphram Drift'!$B$8:$J4157,MATCH($N26&amp;$O$20,'Diaphram Drift'!$B$8:$B4157&amp;'Diaphram Drift'!$D$8:$D4157,0),8)*VLOOKUP(N26,'STORY DATA'!$B$4:$E$44,2,0)</f>
        <v>1.8560000000000001E-4</v>
      </c>
      <c r="R26" s="143">
        <f t="array" ref="R26">+INDEX('Diaphram Drift'!$B$8:$J4157,MATCH($N26&amp;$O$20,'Diaphram Drift'!$B$8:$B4157&amp;'Diaphram Drift'!$D$8:$D4157,0)+1,9)*VLOOKUP(N26,'STORY DATA'!$B$4:$E$44,2,0)</f>
        <v>7.2384000000000007E-3</v>
      </c>
      <c r="S26" s="426">
        <f t="shared" si="8"/>
        <v>4.6476959999999998E-2</v>
      </c>
      <c r="T26" s="143">
        <f t="shared" si="15"/>
        <v>5.2543840000000001E-2</v>
      </c>
      <c r="V26" s="78" t="str">
        <f t="shared" si="10"/>
        <v>7TH FL</v>
      </c>
      <c r="W26" s="426" cm="1">
        <f t="array" ref="W26">+INDEX('Diaphram Drift'!$B$8:$J4157,MATCH($V26&amp;$V$20,'Diaphram Drift'!$B$8:$B4157&amp;'Diaphram Drift'!$D$8:$D4157,0),8)*VLOOKUP(V26,'STORY DATA'!$B$4:$E$44,2,0)</f>
        <v>7.2319999999999997E-3</v>
      </c>
      <c r="X26" s="425" cm="1">
        <f t="array" ref="X26">+INDEX('Diaphram Drift'!$B$8:$J4157,MATCH($V26&amp;$V$20,'Diaphram Drift'!$B$8:$B4157&amp;'Diaphram Drift'!$D$8:$D4157,0)+1,9)*VLOOKUP(V26,'STORY DATA'!$B$4:$E$44,2,0)</f>
        <v>2.0192000000000001E-3</v>
      </c>
      <c r="Y26" s="425" cm="1">
        <f t="array" ref="Y26">+INDEX('Diaphram Drift'!$B$8:$J4157,MATCH($V26&amp;$W$20,'Diaphram Drift'!$B$8:$B4157&amp;'Diaphram Drift'!$D$8:$D4157,0),8)*VLOOKUP(V26,'STORY DATA'!$B$4:$E$44,2,0)</f>
        <v>2.9024000000000003E-3</v>
      </c>
      <c r="Z26" s="143" cm="1">
        <f t="array" ref="Z26">+INDEX('Diaphram Drift'!$B$8:$J4157,MATCH($V26&amp;$W$20,'Diaphram Drift'!$B$8:$B4157&amp;'Diaphram Drift'!$D$8:$D4157,0)+1,9)*VLOOKUP(V26,'STORY DATA'!$B$4:$E$44,2,0)</f>
        <v>7.1872000000000012E-3</v>
      </c>
      <c r="AA26" s="424">
        <f t="shared" si="9"/>
        <v>4.5382080000000005E-2</v>
      </c>
      <c r="AB26" s="143">
        <f t="shared" si="16"/>
        <v>4.8567040000000006E-2</v>
      </c>
      <c r="AD26" s="78" t="str">
        <f t="shared" si="17"/>
        <v>7TH FL</v>
      </c>
      <c r="AE26" s="426" cm="1">
        <f t="array" ref="AE26">+INDEX('Diaphram Drift'!$B$8:$J4157,MATCH($AD26&amp;$AD$20,'Diaphram Drift'!$B$8:$B4157&amp;'Diaphram Drift'!$D$8:$D4157,0),8)*VLOOKUP(AD26,'STORY DATA'!$B$4:$E$44,2,0)</f>
        <v>1.6496E-2</v>
      </c>
      <c r="AF26" s="425" cm="1">
        <f t="array" ref="AF26">+INDEX('Diaphram Drift'!$B$8:$J4157,MATCH($AD26&amp;$AD$20,'Diaphram Drift'!$B$8:$B4157&amp;'Diaphram Drift'!$D$8:$D4157,0)+1,9)*VLOOKUP(AD26,'STORY DATA'!$B$4:$E$44,2,0)</f>
        <v>4.7968000000000004E-3</v>
      </c>
      <c r="AG26" s="425" cm="1">
        <f t="array" ref="AG26">+INDEX('Diaphram Drift'!$B$8:$J4157,MATCH($AD26&amp;$AE$20,'Diaphram Drift'!$B$8:$B4157&amp;'Diaphram Drift'!$D$8:$D4157,0),8)*VLOOKUP(AD26,'STORY DATA'!$B$4:$E$44,2,0)</f>
        <v>6.2080000000000008E-3</v>
      </c>
      <c r="AH26" s="143" cm="1">
        <f t="array" ref="AH26">+INDEX('Diaphram Drift'!$B$8:$J4157,MATCH($AD26&amp;$AE$20,'Diaphram Drift'!$B$8:$B4157&amp;'Diaphram Drift'!$D$8:$D4157,0)+1,9)*VLOOKUP(AD26,'STORY DATA'!$B$4:$E$44,2,0)</f>
        <v>1.5107200000000001E-2</v>
      </c>
      <c r="AI26" s="424">
        <f t="shared" si="18"/>
        <v>0.10321824</v>
      </c>
      <c r="AJ26" s="143">
        <f t="shared" si="19"/>
        <v>0.10064208000000001</v>
      </c>
    </row>
    <row r="27" spans="2:36" ht="15.75" thickBot="1">
      <c r="B27" s="277" t="str">
        <f>+B26</f>
        <v>8TH FL</v>
      </c>
      <c r="C27" s="16" t="s">
        <v>178</v>
      </c>
      <c r="D27" s="53">
        <f t="array" ref="D27">+INDEX('Diaphram Drift'!$B$8:$J2980,MATCH(B27&amp;C27,'Diaphram Drift'!$B$8:$B2980&amp;'Diaphram Drift'!$D$8:$D2980,0),8)*$J$16</f>
        <v>3.503E-3</v>
      </c>
      <c r="E27" s="53">
        <f t="array" ref="E27">+INDEX('Diaphram Drift'!$B$8:$J2980,MATCH(B27&amp;C27,'Diaphram Drift'!$B$8:$B2980&amp;'Diaphram Drift'!$D$8:$D2980,0)+1,9)*$J$16</f>
        <v>4.7359999999999998E-3</v>
      </c>
      <c r="F27" s="53">
        <f>+VLOOKUP(B27,'STORY DATA'!$B$4:$E$44,2,0)</f>
        <v>3.2</v>
      </c>
      <c r="G27" s="54">
        <f t="shared" ref="G27:G43" si="20">$J$17*D27</f>
        <v>1.7515E-3</v>
      </c>
      <c r="H27" s="54">
        <f t="shared" ref="H27:H43" si="21">$J$17*E27</f>
        <v>2.3679999999999999E-3</v>
      </c>
      <c r="I27" s="54" t="str">
        <f t="shared" ref="I27:I43" si="22">+IF(ABS(G27)&lt;=0.01,"Ok","Revise")</f>
        <v>Ok</v>
      </c>
      <c r="J27" s="75" t="str">
        <f t="shared" ref="J27:J43" si="23">+IF(ABS(H27)&lt;=0.01,"Ok","Revise")</f>
        <v>Ok</v>
      </c>
      <c r="N27" s="74" t="str">
        <f>+'STORY DATA'!B9</f>
        <v>6TH FL</v>
      </c>
      <c r="O27" s="424">
        <f t="array" ref="O27">+INDEX('Diaphram Drift'!$B$8:$J4158,MATCH($N27&amp;$N$20,'Diaphram Drift'!$B$8:$B4158&amp;'Diaphram Drift'!$D$8:$D4158,0),8)*VLOOKUP(N27,'STORY DATA'!$B$4:$E$44,2,0)</f>
        <v>7.0752000000000002E-3</v>
      </c>
      <c r="P27" s="425">
        <f t="array" ref="P27">+INDEX('Diaphram Drift'!$B$8:$J4158,MATCH($N27&amp;$N$20,'Diaphram Drift'!$B$8:$B4158&amp;'Diaphram Drift'!$D$8:$D4158,0)+1,9)*VLOOKUP(N27,'STORY DATA'!$B$4:$E$44,2,0)</f>
        <v>3.168E-4</v>
      </c>
      <c r="Q27" s="425">
        <f t="array" ref="Q27">+INDEX('Diaphram Drift'!$B$8:$J4158,MATCH($N27&amp;$O$20,'Diaphram Drift'!$B$8:$B4158&amp;'Diaphram Drift'!$D$8:$D4158,0),8)*VLOOKUP(N27,'STORY DATA'!$B$4:$E$44,2,0)</f>
        <v>1.184E-4</v>
      </c>
      <c r="R27" s="143">
        <f t="array" ref="R27">+INDEX('Diaphram Drift'!$B$8:$J4158,MATCH($N27&amp;$O$20,'Diaphram Drift'!$B$8:$B4158&amp;'Diaphram Drift'!$D$8:$D4158,0)+1,9)*VLOOKUP(N27,'STORY DATA'!$B$4:$E$44,2,0)</f>
        <v>7.5520000000000006E-3</v>
      </c>
      <c r="S27" s="426">
        <f t="shared" si="8"/>
        <v>3.9875359999999999E-2</v>
      </c>
      <c r="T27" s="143">
        <f t="shared" si="15"/>
        <v>4.5305440000000002E-2</v>
      </c>
      <c r="V27" s="78" t="str">
        <f t="shared" si="10"/>
        <v>6TH FL</v>
      </c>
      <c r="W27" s="426" cm="1">
        <f t="array" ref="W27">+INDEX('Diaphram Drift'!$B$8:$J4158,MATCH($V27&amp;$V$20,'Diaphram Drift'!$B$8:$B4158&amp;'Diaphram Drift'!$D$8:$D4158,0),8)*VLOOKUP(V27,'STORY DATA'!$B$4:$E$44,2,0)</f>
        <v>7.4336000000000003E-3</v>
      </c>
      <c r="X27" s="425" cm="1">
        <f t="array" ref="X27">+INDEX('Diaphram Drift'!$B$8:$J4158,MATCH($V27&amp;$V$20,'Diaphram Drift'!$B$8:$B4158&amp;'Diaphram Drift'!$D$8:$D4158,0)+1,9)*VLOOKUP(V27,'STORY DATA'!$B$4:$E$44,2,0)</f>
        <v>2.0671999999999999E-3</v>
      </c>
      <c r="Y27" s="425" cm="1">
        <f t="array" ref="Y27">+INDEX('Diaphram Drift'!$B$8:$J4158,MATCH($V27&amp;$W$20,'Diaphram Drift'!$B$8:$B4158&amp;'Diaphram Drift'!$D$8:$D4158,0),8)*VLOOKUP(V27,'STORY DATA'!$B$4:$E$44,2,0)</f>
        <v>3.0016000000000001E-3</v>
      </c>
      <c r="Z27" s="143" cm="1">
        <f t="array" ref="Z27">+INDEX('Diaphram Drift'!$B$8:$J4158,MATCH($V27&amp;$W$20,'Diaphram Drift'!$B$8:$B4158&amp;'Diaphram Drift'!$D$8:$D4158,0)+1,9)*VLOOKUP(V27,'STORY DATA'!$B$4:$E$44,2,0)</f>
        <v>7.2704000000000006E-3</v>
      </c>
      <c r="AA27" s="424">
        <f t="shared" si="9"/>
        <v>3.8150080000000003E-2</v>
      </c>
      <c r="AB27" s="143">
        <f t="shared" si="16"/>
        <v>4.1379840000000001E-2</v>
      </c>
      <c r="AD27" s="78" t="str">
        <f t="shared" si="17"/>
        <v>6TH FL</v>
      </c>
      <c r="AE27" s="426" cm="1">
        <f t="array" ref="AE27">+INDEX('Diaphram Drift'!$B$8:$J4158,MATCH($AD27&amp;$AD$20,'Diaphram Drift'!$B$8:$B4158&amp;'Diaphram Drift'!$D$8:$D4158,0),8)*VLOOKUP(AD27,'STORY DATA'!$B$4:$E$44,2,0)</f>
        <v>1.6761599999999998E-2</v>
      </c>
      <c r="AF27" s="425" cm="1">
        <f t="array" ref="AF27">+INDEX('Diaphram Drift'!$B$8:$J4158,MATCH($AD27&amp;$AD$20,'Diaphram Drift'!$B$8:$B4158&amp;'Diaphram Drift'!$D$8:$D4158,0)+1,9)*VLOOKUP(AD27,'STORY DATA'!$B$4:$E$44,2,0)</f>
        <v>4.8608000000000002E-3</v>
      </c>
      <c r="AG27" s="425" cm="1">
        <f t="array" ref="AG27">+INDEX('Diaphram Drift'!$B$8:$J4158,MATCH($AD27&amp;$AE$20,'Diaphram Drift'!$B$8:$B4158&amp;'Diaphram Drift'!$D$8:$D4158,0),8)*VLOOKUP(AD27,'STORY DATA'!$B$4:$E$44,2,0)</f>
        <v>6.3776000000000006E-3</v>
      </c>
      <c r="AH27" s="143" cm="1">
        <f t="array" ref="AH27">+INDEX('Diaphram Drift'!$B$8:$J4158,MATCH($AD27&amp;$AE$20,'Diaphram Drift'!$B$8:$B4158&amp;'Diaphram Drift'!$D$8:$D4158,0)+1,9)*VLOOKUP(AD27,'STORY DATA'!$B$4:$E$44,2,0)</f>
        <v>1.4956800000000001E-2</v>
      </c>
      <c r="AI27" s="424">
        <f t="shared" si="18"/>
        <v>8.6722240000000006E-2</v>
      </c>
      <c r="AJ27" s="143">
        <f t="shared" si="19"/>
        <v>8.5534880000000008E-2</v>
      </c>
    </row>
    <row r="28" spans="2:36">
      <c r="B28" s="46" t="str" cm="1">
        <f t="array" ref="B28">INDEX('STORY DATA'!$B$4:$E102,MATCH($B26,'STORY DATA'!$B$4:$B102,0)+1,1)</f>
        <v>7TH FL</v>
      </c>
      <c r="C28" s="47" t="s">
        <v>177</v>
      </c>
      <c r="D28" s="48">
        <f t="array" ref="D28">+INDEX('Diaphram Drift'!$B$8:$J2914,MATCH(B28&amp;C28,'Diaphram Drift'!$B$8:$B2914&amp;'Diaphram Drift'!$D$8:$D2914,0),8)*$J$16</f>
        <v>5.9719999999999999E-3</v>
      </c>
      <c r="E28" s="48">
        <f t="array" ref="E28">+INDEX('Diaphram Drift'!$B$8:$J2914,MATCH(B28&amp;C28,'Diaphram Drift'!$B$8:$B2914&amp;'Diaphram Drift'!$D$8:$D2914,0)+1,9)*$J$16</f>
        <v>2.676E-3</v>
      </c>
      <c r="F28" s="48">
        <f>+VLOOKUP(B28,'STORY DATA'!$B$4:$E$44,2,0)</f>
        <v>3.2</v>
      </c>
      <c r="G28" s="49">
        <f t="shared" si="20"/>
        <v>2.9859999999999999E-3</v>
      </c>
      <c r="H28" s="49">
        <f t="shared" si="21"/>
        <v>1.338E-3</v>
      </c>
      <c r="I28" s="49" t="str">
        <f t="shared" si="22"/>
        <v>Ok</v>
      </c>
      <c r="J28" s="73" t="str">
        <f t="shared" si="23"/>
        <v>Ok</v>
      </c>
      <c r="N28" s="74" t="str">
        <f>+'STORY DATA'!B10</f>
        <v>5TH FL</v>
      </c>
      <c r="O28" s="424">
        <f t="array" ref="O28">+INDEX('Diaphram Drift'!$B$8:$J4159,MATCH($N28&amp;$N$20,'Diaphram Drift'!$B$8:$B4159&amp;'Diaphram Drift'!$D$8:$D4159,0),8)*VLOOKUP(N28,'STORY DATA'!$B$4:$E$44,2,0)</f>
        <v>7.4176000000000008E-3</v>
      </c>
      <c r="P28" s="425">
        <f t="array" ref="P28">+INDEX('Diaphram Drift'!$B$8:$J4159,MATCH($N28&amp;$N$20,'Diaphram Drift'!$B$8:$B4159&amp;'Diaphram Drift'!$D$8:$D4159,0)+1,9)*VLOOKUP(N28,'STORY DATA'!$B$4:$E$44,2,0)</f>
        <v>3.5840000000000004E-4</v>
      </c>
      <c r="Q28" s="425">
        <f t="array" ref="Q28">+INDEX('Diaphram Drift'!$B$8:$J4159,MATCH($N28&amp;$O$20,'Diaphram Drift'!$B$8:$B4159&amp;'Diaphram Drift'!$D$8:$D4159,0),8)*VLOOKUP(N28,'STORY DATA'!$B$4:$E$44,2,0)</f>
        <v>7.36E-5</v>
      </c>
      <c r="R28" s="143">
        <f t="array" ref="R28">+INDEX('Diaphram Drift'!$B$8:$J4159,MATCH($N28&amp;$O$20,'Diaphram Drift'!$B$8:$B4159&amp;'Diaphram Drift'!$D$8:$D4159,0)+1,9)*VLOOKUP(N28,'STORY DATA'!$B$4:$E$44,2,0)</f>
        <v>8.0736000000000002E-3</v>
      </c>
      <c r="S28" s="426">
        <f t="shared" si="8"/>
        <v>3.2800160000000002E-2</v>
      </c>
      <c r="T28" s="143">
        <f t="shared" si="15"/>
        <v>3.7753439999999999E-2</v>
      </c>
      <c r="V28" s="78" t="str">
        <f t="shared" si="10"/>
        <v>5TH FL</v>
      </c>
      <c r="W28" s="426" cm="1">
        <f t="array" ref="W28">+INDEX('Diaphram Drift'!$B$8:$J4159,MATCH($V28&amp;$V$20,'Diaphram Drift'!$B$8:$B4159&amp;'Diaphram Drift'!$D$8:$D4159,0),8)*VLOOKUP(V28,'STORY DATA'!$B$4:$E$44,2,0)</f>
        <v>7.5135999999999996E-3</v>
      </c>
      <c r="X28" s="425" cm="1">
        <f t="array" ref="X28">+INDEX('Diaphram Drift'!$B$8:$J4159,MATCH($V28&amp;$V$20,'Diaphram Drift'!$B$8:$B4159&amp;'Diaphram Drift'!$D$8:$D4159,0)+1,9)*VLOOKUP(V28,'STORY DATA'!$B$4:$E$44,2,0)</f>
        <v>2.1280000000000001E-3</v>
      </c>
      <c r="Y28" s="425" cm="1">
        <f t="array" ref="Y28">+INDEX('Diaphram Drift'!$B$8:$J4159,MATCH($V28&amp;$W$20,'Diaphram Drift'!$B$8:$B4159&amp;'Diaphram Drift'!$D$8:$D4159,0),8)*VLOOKUP(V28,'STORY DATA'!$B$4:$E$44,2,0)</f>
        <v>3.0400000000000002E-3</v>
      </c>
      <c r="Z28" s="143" cm="1">
        <f t="array" ref="Z28">+INDEX('Diaphram Drift'!$B$8:$J4159,MATCH($V28&amp;$W$20,'Diaphram Drift'!$B$8:$B4159&amp;'Diaphram Drift'!$D$8:$D4159,0)+1,9)*VLOOKUP(V28,'STORY DATA'!$B$4:$E$44,2,0)</f>
        <v>7.5520000000000006E-3</v>
      </c>
      <c r="AA28" s="424">
        <f t="shared" si="9"/>
        <v>3.0716480000000001E-2</v>
      </c>
      <c r="AB28" s="143">
        <f t="shared" si="16"/>
        <v>3.4109439999999998E-2</v>
      </c>
      <c r="AD28" s="78" t="str">
        <f t="shared" si="17"/>
        <v>5TH FL</v>
      </c>
      <c r="AE28" s="426" cm="1">
        <f t="array" ref="AE28">+INDEX('Diaphram Drift'!$B$8:$J4159,MATCH($AD28&amp;$AD$20,'Diaphram Drift'!$B$8:$B4159&amp;'Diaphram Drift'!$D$8:$D4159,0),8)*VLOOKUP(AD28,'STORY DATA'!$B$4:$E$44,2,0)</f>
        <v>1.6886399999999999E-2</v>
      </c>
      <c r="AF28" s="425" cm="1">
        <f t="array" ref="AF28">+INDEX('Diaphram Drift'!$B$8:$J4159,MATCH($AD28&amp;$AD$20,'Diaphram Drift'!$B$8:$B4159&amp;'Diaphram Drift'!$D$8:$D4159,0)+1,9)*VLOOKUP(AD28,'STORY DATA'!$B$4:$E$44,2,0)</f>
        <v>4.9984000000000001E-3</v>
      </c>
      <c r="AG28" s="425" cm="1">
        <f t="array" ref="AG28">+INDEX('Diaphram Drift'!$B$8:$J4159,MATCH($AD28&amp;$AE$20,'Diaphram Drift'!$B$8:$B4159&amp;'Diaphram Drift'!$D$8:$D4159,0),8)*VLOOKUP(AD28,'STORY DATA'!$B$4:$E$44,2,0)</f>
        <v>6.4479999999999997E-3</v>
      </c>
      <c r="AH28" s="143" cm="1">
        <f t="array" ref="AH28">+INDEX('Diaphram Drift'!$B$8:$J4159,MATCH($AD28&amp;$AE$20,'Diaphram Drift'!$B$8:$B4159&amp;'Diaphram Drift'!$D$8:$D4159,0)+1,9)*VLOOKUP(AD28,'STORY DATA'!$B$4:$E$44,2,0)</f>
        <v>1.5366400000000001E-2</v>
      </c>
      <c r="AI28" s="424">
        <f t="shared" si="18"/>
        <v>6.9960640000000004E-2</v>
      </c>
      <c r="AJ28" s="143">
        <f t="shared" si="19"/>
        <v>7.0578080000000001E-2</v>
      </c>
    </row>
    <row r="29" spans="2:36" ht="15.75" thickBot="1">
      <c r="B29" s="277" t="str">
        <f>+B28</f>
        <v>7TH FL</v>
      </c>
      <c r="C29" s="16" t="s">
        <v>178</v>
      </c>
      <c r="D29" s="53">
        <f t="array" ref="D29">+INDEX('Diaphram Drift'!$B$8:$J2986,MATCH(B29&amp;C29,'Diaphram Drift'!$B$8:$B2986&amp;'Diaphram Drift'!$D$8:$D2986,0),8)*$J$16</f>
        <v>3.722E-3</v>
      </c>
      <c r="E29" s="53">
        <f t="array" ref="E29">+INDEX('Diaphram Drift'!$B$8:$J2986,MATCH(B29&amp;C29,'Diaphram Drift'!$B$8:$B2986&amp;'Diaphram Drift'!$D$8:$D2986,0)+1,9)*$J$16</f>
        <v>5.0759999999999998E-3</v>
      </c>
      <c r="F29" s="53">
        <f>+VLOOKUP(B29,'STORY DATA'!$B$4:$E$44,2,0)</f>
        <v>3.2</v>
      </c>
      <c r="G29" s="54">
        <f t="shared" si="20"/>
        <v>1.861E-3</v>
      </c>
      <c r="H29" s="54">
        <f t="shared" si="21"/>
        <v>2.5379999999999999E-3</v>
      </c>
      <c r="I29" s="54" t="str">
        <f t="shared" si="22"/>
        <v>Ok</v>
      </c>
      <c r="J29" s="75" t="str">
        <f t="shared" si="23"/>
        <v>Ok</v>
      </c>
      <c r="N29" s="74" t="str">
        <f>+'STORY DATA'!B11</f>
        <v>4TH FL</v>
      </c>
      <c r="O29" s="424">
        <f t="array" ref="O29">+INDEX('Diaphram Drift'!$B$8:$J4160,MATCH($N29&amp;$N$20,'Diaphram Drift'!$B$8:$B4160&amp;'Diaphram Drift'!$D$8:$D4160,0),8)*VLOOKUP(N29,'STORY DATA'!$B$4:$E$44,2,0)</f>
        <v>7.4079999999999997E-3</v>
      </c>
      <c r="P29" s="425">
        <f t="array" ref="P29">+INDEX('Diaphram Drift'!$B$8:$J4160,MATCH($N29&amp;$N$20,'Diaphram Drift'!$B$8:$B4160&amp;'Diaphram Drift'!$D$8:$D4160,0)+1,9)*VLOOKUP(N29,'STORY DATA'!$B$4:$E$44,2,0)</f>
        <v>3.8400000000000001E-4</v>
      </c>
      <c r="Q29" s="425">
        <f t="array" ref="Q29">+INDEX('Diaphram Drift'!$B$8:$J4160,MATCH($N29&amp;$O$20,'Diaphram Drift'!$B$8:$B4160&amp;'Diaphram Drift'!$D$8:$D4160,0),8)*VLOOKUP(N29,'STORY DATA'!$B$4:$E$44,2,0)</f>
        <v>3.2000000000000005E-5</v>
      </c>
      <c r="R29" s="143">
        <f t="array" ref="R29">+INDEX('Diaphram Drift'!$B$8:$J4160,MATCH($N29&amp;$O$20,'Diaphram Drift'!$B$8:$B4160&amp;'Diaphram Drift'!$D$8:$D4160,0)+1,9)*VLOOKUP(N29,'STORY DATA'!$B$4:$E$44,2,0)</f>
        <v>8.0704000000000001E-3</v>
      </c>
      <c r="S29" s="426">
        <f t="shared" si="8"/>
        <v>2.5382559999999998E-2</v>
      </c>
      <c r="T29" s="143">
        <f t="shared" si="15"/>
        <v>2.9679839999999999E-2</v>
      </c>
      <c r="V29" s="78" t="str">
        <f t="shared" si="10"/>
        <v>4TH FL</v>
      </c>
      <c r="W29" s="426" cm="1">
        <f t="array" ref="W29">+INDEX('Diaphram Drift'!$B$8:$J4160,MATCH($V29&amp;$V$20,'Diaphram Drift'!$B$8:$B4160&amp;'Diaphram Drift'!$D$8:$D4160,0),8)*VLOOKUP(V29,'STORY DATA'!$B$4:$E$44,2,0)</f>
        <v>7.3471999999999999E-3</v>
      </c>
      <c r="X29" s="425" cm="1">
        <f t="array" ref="X29">+INDEX('Diaphram Drift'!$B$8:$J4160,MATCH($V29&amp;$V$20,'Diaphram Drift'!$B$8:$B4160&amp;'Diaphram Drift'!$D$8:$D4160,0)+1,9)*VLOOKUP(V29,'STORY DATA'!$B$4:$E$44,2,0)</f>
        <v>2.1152000000000002E-3</v>
      </c>
      <c r="Y29" s="425" cm="1">
        <f t="array" ref="Y29">+INDEX('Diaphram Drift'!$B$8:$J4160,MATCH($V29&amp;$W$20,'Diaphram Drift'!$B$8:$B4160&amp;'Diaphram Drift'!$D$8:$D4160,0),8)*VLOOKUP(V29,'STORY DATA'!$B$4:$E$44,2,0)</f>
        <v>2.9312000000000001E-3</v>
      </c>
      <c r="Z29" s="143" cm="1">
        <f t="array" ref="Z29">+INDEX('Diaphram Drift'!$B$8:$J4160,MATCH($V29&amp;$W$20,'Diaphram Drift'!$B$8:$B4160&amp;'Diaphram Drift'!$D$8:$D4160,0)+1,9)*VLOOKUP(V29,'STORY DATA'!$B$4:$E$44,2,0)</f>
        <v>7.4048000000000004E-3</v>
      </c>
      <c r="AA29" s="424">
        <f t="shared" si="9"/>
        <v>2.3202880000000002E-2</v>
      </c>
      <c r="AB29" s="143">
        <f t="shared" si="16"/>
        <v>2.6557439999999998E-2</v>
      </c>
      <c r="AD29" s="78" t="str">
        <f t="shared" si="17"/>
        <v>4TH FL</v>
      </c>
      <c r="AE29" s="426" cm="1">
        <f t="array" ref="AE29">+INDEX('Diaphram Drift'!$B$8:$J4160,MATCH($AD29&amp;$AD$20,'Diaphram Drift'!$B$8:$B4160&amp;'Diaphram Drift'!$D$8:$D4160,0),8)*VLOOKUP(AD29,'STORY DATA'!$B$4:$E$44,2,0)</f>
        <v>1.6585600000000002E-2</v>
      </c>
      <c r="AF29" s="425" cm="1">
        <f t="array" ref="AF29">+INDEX('Diaphram Drift'!$B$8:$J4160,MATCH($AD29&amp;$AD$20,'Diaphram Drift'!$B$8:$B4160&amp;'Diaphram Drift'!$D$8:$D4160,0)+1,9)*VLOOKUP(AD29,'STORY DATA'!$B$4:$E$44,2,0)</f>
        <v>4.9888000000000007E-3</v>
      </c>
      <c r="AG29" s="425" cm="1">
        <f t="array" ref="AG29">+INDEX('Diaphram Drift'!$B$8:$J4160,MATCH($AD29&amp;$AE$20,'Diaphram Drift'!$B$8:$B4160&amp;'Diaphram Drift'!$D$8:$D4160,0),8)*VLOOKUP(AD29,'STORY DATA'!$B$4:$E$44,2,0)</f>
        <v>6.2528000000000002E-3</v>
      </c>
      <c r="AH29" s="143" cm="1">
        <f t="array" ref="AH29">+INDEX('Diaphram Drift'!$B$8:$J4160,MATCH($AD29&amp;$AE$20,'Diaphram Drift'!$B$8:$B4160&amp;'Diaphram Drift'!$D$8:$D4160,0)+1,9)*VLOOKUP(AD29,'STORY DATA'!$B$4:$E$44,2,0)</f>
        <v>1.5059200000000002E-2</v>
      </c>
      <c r="AI29" s="424">
        <f t="shared" si="18"/>
        <v>5.3074240000000009E-2</v>
      </c>
      <c r="AJ29" s="143">
        <f t="shared" si="19"/>
        <v>5.5211680000000006E-2</v>
      </c>
    </row>
    <row r="30" spans="2:36">
      <c r="B30" s="46" t="str" cm="1">
        <f t="array" ref="B30">INDEX('STORY DATA'!$B$4:$E108,MATCH($B28,'STORY DATA'!$B$4:$B108,0)+1,1)</f>
        <v>6TH FL</v>
      </c>
      <c r="C30" s="47" t="s">
        <v>177</v>
      </c>
      <c r="D30" s="48">
        <f t="array" ref="D30">+INDEX('Diaphram Drift'!$B$8:$J2920,MATCH(B30&amp;C30,'Diaphram Drift'!$B$8:$B2920&amp;'Diaphram Drift'!$D$8:$D2920,0),8)*$J$16</f>
        <v>6.0670000000000003E-3</v>
      </c>
      <c r="E30" s="48">
        <f t="array" ref="E30">+INDEX('Diaphram Drift'!$B$8:$J2920,MATCH(B30&amp;C30,'Diaphram Drift'!$B$8:$B2920&amp;'Diaphram Drift'!$D$8:$D2920,0)+1,9)*$J$16</f>
        <v>2.6710000000000002E-3</v>
      </c>
      <c r="F30" s="48">
        <f>+VLOOKUP(B30,'STORY DATA'!$B$4:$E$44,2,0)</f>
        <v>3.2</v>
      </c>
      <c r="G30" s="49">
        <f t="shared" si="20"/>
        <v>3.0335000000000002E-3</v>
      </c>
      <c r="H30" s="49">
        <f t="shared" si="21"/>
        <v>1.3355000000000001E-3</v>
      </c>
      <c r="I30" s="49" t="str">
        <f t="shared" si="22"/>
        <v>Ok</v>
      </c>
      <c r="J30" s="73" t="str">
        <f t="shared" si="23"/>
        <v>Ok</v>
      </c>
      <c r="N30" s="74" t="str">
        <f>+'STORY DATA'!B12</f>
        <v>3RD FL</v>
      </c>
      <c r="O30" s="424">
        <f t="array" ref="O30">+INDEX('Diaphram Drift'!$B$8:$J4161,MATCH($N30&amp;$N$20,'Diaphram Drift'!$B$8:$B4161&amp;'Diaphram Drift'!$D$8:$D4161,0),8)*VLOOKUP(N30,'STORY DATA'!$B$4:$E$44,2,0)</f>
        <v>7.1263999999999997E-3</v>
      </c>
      <c r="P30" s="425">
        <f t="array" ref="P30">+INDEX('Diaphram Drift'!$B$8:$J4161,MATCH($N30&amp;$N$20,'Diaphram Drift'!$B$8:$B4161&amp;'Diaphram Drift'!$D$8:$D4161,0)+1,9)*VLOOKUP(N30,'STORY DATA'!$B$4:$E$44,2,0)</f>
        <v>4.8320000000000004E-4</v>
      </c>
      <c r="Q30" s="425">
        <f t="array" ref="Q30">+INDEX('Diaphram Drift'!$B$8:$J4161,MATCH($N30&amp;$O$20,'Diaphram Drift'!$B$8:$B4161&amp;'Diaphram Drift'!$D$8:$D4161,0),8)*VLOOKUP(N30,'STORY DATA'!$B$4:$E$44,2,0)</f>
        <v>8.3200000000000003E-5</v>
      </c>
      <c r="R30" s="143">
        <f t="array" ref="R30">+INDEX('Diaphram Drift'!$B$8:$J4161,MATCH($N30&amp;$O$20,'Diaphram Drift'!$B$8:$B4161&amp;'Diaphram Drift'!$D$8:$D4161,0)+1,9)*VLOOKUP(N30,'STORY DATA'!$B$4:$E$44,2,0)</f>
        <v>8.2144000000000002E-3</v>
      </c>
      <c r="S30" s="426">
        <f t="shared" si="8"/>
        <v>1.7974560000000001E-2</v>
      </c>
      <c r="T30" s="143">
        <f t="shared" si="15"/>
        <v>2.1609440000000001E-2</v>
      </c>
      <c r="V30" s="78" t="str">
        <f t="shared" si="10"/>
        <v>3RD FL</v>
      </c>
      <c r="W30" s="426" cm="1">
        <f t="array" ref="W30">+INDEX('Diaphram Drift'!$B$8:$J4161,MATCH($V30&amp;$V$20,'Diaphram Drift'!$B$8:$B4161&amp;'Diaphram Drift'!$D$8:$D4161,0),8)*VLOOKUP(V30,'STORY DATA'!$B$4:$E$44,2,0)</f>
        <v>6.7328000000000006E-3</v>
      </c>
      <c r="X30" s="425" cm="1">
        <f t="array" ref="X30">+INDEX('Diaphram Drift'!$B$8:$J4161,MATCH($V30&amp;$V$20,'Diaphram Drift'!$B$8:$B4161&amp;'Diaphram Drift'!$D$8:$D4161,0)+1,9)*VLOOKUP(V30,'STORY DATA'!$B$4:$E$44,2,0)</f>
        <v>2.0127999999999999E-3</v>
      </c>
      <c r="Y30" s="425" cm="1">
        <f t="array" ref="Y30">+INDEX('Diaphram Drift'!$B$8:$J4161,MATCH($V30&amp;$W$20,'Diaphram Drift'!$B$8:$B4161&amp;'Diaphram Drift'!$D$8:$D4161,0),8)*VLOOKUP(V30,'STORY DATA'!$B$4:$E$44,2,0)</f>
        <v>2.6528000000000003E-3</v>
      </c>
      <c r="Z30" s="143" cm="1">
        <f t="array" ref="Z30">+INDEX('Diaphram Drift'!$B$8:$J4161,MATCH($V30&amp;$W$20,'Diaphram Drift'!$B$8:$B4161&amp;'Diaphram Drift'!$D$8:$D4161,0)+1,9)*VLOOKUP(V30,'STORY DATA'!$B$4:$E$44,2,0)</f>
        <v>7.3600000000000002E-3</v>
      </c>
      <c r="AA30" s="424">
        <f t="shared" si="9"/>
        <v>1.585568E-2</v>
      </c>
      <c r="AB30" s="143">
        <f t="shared" si="16"/>
        <v>1.9152639999999999E-2</v>
      </c>
      <c r="AD30" s="78" t="str">
        <f t="shared" si="17"/>
        <v>3RD FL</v>
      </c>
      <c r="AE30" s="426" cm="1">
        <f t="array" ref="AE30">+INDEX('Diaphram Drift'!$B$8:$J4161,MATCH($AD30&amp;$AD$20,'Diaphram Drift'!$B$8:$B4161&amp;'Diaphram Drift'!$D$8:$D4161,0),8)*VLOOKUP(AD30,'STORY DATA'!$B$4:$E$44,2,0)</f>
        <v>1.53472E-2</v>
      </c>
      <c r="AF30" s="425" cm="1">
        <f t="array" ref="AF30">+INDEX('Diaphram Drift'!$B$8:$J4161,MATCH($AD30&amp;$AD$20,'Diaphram Drift'!$B$8:$B4161&amp;'Diaphram Drift'!$D$8:$D4161,0)+1,9)*VLOOKUP(AD30,'STORY DATA'!$B$4:$E$44,2,0)</f>
        <v>4.7872000000000001E-3</v>
      </c>
      <c r="AG30" s="425" cm="1">
        <f t="array" ref="AG30">+INDEX('Diaphram Drift'!$B$8:$J4161,MATCH($AD30&amp;$AE$20,'Diaphram Drift'!$B$8:$B4161&amp;'Diaphram Drift'!$D$8:$D4161,0),8)*VLOOKUP(AD30,'STORY DATA'!$B$4:$E$44,2,0)</f>
        <v>5.7088E-3</v>
      </c>
      <c r="AH30" s="143" cm="1">
        <f t="array" ref="AH30">+INDEX('Diaphram Drift'!$B$8:$J4161,MATCH($AD30&amp;$AE$20,'Diaphram Drift'!$B$8:$B4161&amp;'Diaphram Drift'!$D$8:$D4161,0)+1,9)*VLOOKUP(AD30,'STORY DATA'!$B$4:$E$44,2,0)</f>
        <v>1.5155200000000001E-2</v>
      </c>
      <c r="AI30" s="424">
        <f t="shared" si="18"/>
        <v>3.6488640000000003E-2</v>
      </c>
      <c r="AJ30" s="143">
        <f t="shared" si="19"/>
        <v>4.0152480000000004E-2</v>
      </c>
    </row>
    <row r="31" spans="2:36" ht="15.75" thickBot="1">
      <c r="B31" s="277" t="str">
        <f>+B30</f>
        <v>6TH FL</v>
      </c>
      <c r="C31" s="16" t="s">
        <v>178</v>
      </c>
      <c r="D31" s="53">
        <f t="array" ref="D31">+INDEX('Diaphram Drift'!$B$8:$J2992,MATCH(B31&amp;C31,'Diaphram Drift'!$B$8:$B2992&amp;'Diaphram Drift'!$D$8:$D2992,0),8)*$J$16</f>
        <v>3.7950000000000002E-3</v>
      </c>
      <c r="E31" s="53">
        <f t="array" ref="E31">+INDEX('Diaphram Drift'!$B$8:$J2992,MATCH(B31&amp;C31,'Diaphram Drift'!$B$8:$B2992&amp;'Diaphram Drift'!$D$8:$D2992,0)+1,9)*$J$16</f>
        <v>5.0439999999999999E-3</v>
      </c>
      <c r="F31" s="53">
        <f>+VLOOKUP(B31,'STORY DATA'!$B$4:$E$44,2,0)</f>
        <v>3.2</v>
      </c>
      <c r="G31" s="54">
        <f t="shared" si="20"/>
        <v>1.8975000000000001E-3</v>
      </c>
      <c r="H31" s="54">
        <f t="shared" si="21"/>
        <v>2.5219999999999999E-3</v>
      </c>
      <c r="I31" s="54" t="str">
        <f t="shared" si="22"/>
        <v>Ok</v>
      </c>
      <c r="J31" s="75" t="str">
        <f t="shared" si="23"/>
        <v>Ok</v>
      </c>
      <c r="N31" s="74" t="str">
        <f>+'STORY DATA'!B13</f>
        <v>2ND FL</v>
      </c>
      <c r="O31" s="424">
        <f t="array" ref="O31">+INDEX('Diaphram Drift'!$B$8:$J4162,MATCH($N31&amp;$N$20,'Diaphram Drift'!$B$8:$B4162&amp;'Diaphram Drift'!$D$8:$D4162,0),8)*VLOOKUP(N31,'STORY DATA'!$B$4:$E$44,2,0)</f>
        <v>6.0480000000000004E-3</v>
      </c>
      <c r="P31" s="425">
        <f t="array" ref="P31">+INDEX('Diaphram Drift'!$B$8:$J4162,MATCH($N31&amp;$N$20,'Diaphram Drift'!$B$8:$B4162&amp;'Diaphram Drift'!$D$8:$D4162,0)+1,9)*VLOOKUP(N31,'STORY DATA'!$B$4:$E$44,2,0)</f>
        <v>5.5360000000000001E-4</v>
      </c>
      <c r="Q31" s="425">
        <f t="array" ref="Q31">+INDEX('Diaphram Drift'!$B$8:$J4162,MATCH($N31&amp;$O$20,'Diaphram Drift'!$B$8:$B4162&amp;'Diaphram Drift'!$D$8:$D4162,0),8)*VLOOKUP(N31,'STORY DATA'!$B$4:$E$44,2,0)</f>
        <v>1.0560000000000002E-4</v>
      </c>
      <c r="R31" s="143">
        <f t="array" ref="R31">+INDEX('Diaphram Drift'!$B$8:$J4162,MATCH($N31&amp;$O$20,'Diaphram Drift'!$B$8:$B4162&amp;'Diaphram Drift'!$D$8:$D4162,0)+1,9)*VLOOKUP(N31,'STORY DATA'!$B$4:$E$44,2,0)</f>
        <v>7.4527999999999999E-3</v>
      </c>
      <c r="S31" s="426">
        <f t="shared" ref="S31:S32" si="24">+S32+O31*$J$16</f>
        <v>1.0848159999999999E-2</v>
      </c>
      <c r="T31" s="143">
        <f t="shared" ref="T31:T32" si="25">+T32+R31*$J$16</f>
        <v>1.339504E-2</v>
      </c>
      <c r="V31" s="78" t="str">
        <f t="shared" si="10"/>
        <v>2ND FL</v>
      </c>
      <c r="W31" s="426" cm="1">
        <f t="array" ref="W31">+INDEX('Diaphram Drift'!$B$8:$J4162,MATCH($V31&amp;$V$20,'Diaphram Drift'!$B$8:$B4162&amp;'Diaphram Drift'!$D$8:$D4162,0),8)*VLOOKUP(V31,'STORY DATA'!$B$4:$E$44,2,0)</f>
        <v>5.3600000000000002E-3</v>
      </c>
      <c r="X31" s="425" cm="1">
        <f t="array" ref="X31">+INDEX('Diaphram Drift'!$B$8:$J4162,MATCH($V31&amp;$V$20,'Diaphram Drift'!$B$8:$B4162&amp;'Diaphram Drift'!$D$8:$D4162,0)+1,9)*VLOOKUP(V31,'STORY DATA'!$B$4:$E$44,2,0)</f>
        <v>1.6927999999999999E-3</v>
      </c>
      <c r="Y31" s="425" cm="1">
        <f t="array" ref="Y31">+INDEX('Diaphram Drift'!$B$8:$J4162,MATCH($V31&amp;$W$20,'Diaphram Drift'!$B$8:$B4162&amp;'Diaphram Drift'!$D$8:$D4162,0),8)*VLOOKUP(V31,'STORY DATA'!$B$4:$E$44,2,0)</f>
        <v>2.0767999999999997E-3</v>
      </c>
      <c r="Z31" s="143" cm="1">
        <f t="array" ref="Z31">+INDEX('Diaphram Drift'!$B$8:$J4162,MATCH($V31&amp;$W$20,'Diaphram Drift'!$B$8:$B4162&amp;'Diaphram Drift'!$D$8:$D4162,0)+1,9)*VLOOKUP(V31,'STORY DATA'!$B$4:$E$44,2,0)</f>
        <v>6.569600000000001E-3</v>
      </c>
      <c r="AA31" s="424">
        <f t="shared" si="9"/>
        <v>9.1228799999999999E-3</v>
      </c>
      <c r="AB31" s="143">
        <f t="shared" si="16"/>
        <v>1.179264E-2</v>
      </c>
      <c r="AD31" s="78" t="str">
        <f t="shared" si="17"/>
        <v>2ND FL</v>
      </c>
      <c r="AE31" s="426" cm="1">
        <f t="array" ref="AE31">+INDEX('Diaphram Drift'!$B$8:$J4162,MATCH($AD31&amp;$AD$20,'Diaphram Drift'!$B$8:$B4162&amp;'Diaphram Drift'!$D$8:$D4162,0),8)*VLOOKUP(AD31,'STORY DATA'!$B$4:$E$44,2,0)</f>
        <v>1.23616E-2</v>
      </c>
      <c r="AF31" s="425" cm="1">
        <f t="array" ref="AF31">+INDEX('Diaphram Drift'!$B$8:$J4162,MATCH($AD31&amp;$AD$20,'Diaphram Drift'!$B$8:$B4162&amp;'Diaphram Drift'!$D$8:$D4162,0)+1,9)*VLOOKUP(AD31,'STORY DATA'!$B$4:$E$44,2,0)</f>
        <v>4.0576000000000006E-3</v>
      </c>
      <c r="AG31" s="425" cm="1">
        <f t="array" ref="AG31">+INDEX('Diaphram Drift'!$B$8:$J4162,MATCH($AD31&amp;$AE$20,'Diaphram Drift'!$B$8:$B4162&amp;'Diaphram Drift'!$D$8:$D4162,0),8)*VLOOKUP(AD31,'STORY DATA'!$B$4:$E$44,2,0)</f>
        <v>4.5088000000000003E-3</v>
      </c>
      <c r="AH31" s="143" cm="1">
        <f t="array" ref="AH31">+INDEX('Diaphram Drift'!$B$8:$J4162,MATCH($AD31&amp;$AE$20,'Diaphram Drift'!$B$8:$B4162&amp;'Diaphram Drift'!$D$8:$D4162,0)+1,9)*VLOOKUP(AD31,'STORY DATA'!$B$4:$E$44,2,0)</f>
        <v>1.3808000000000001E-2</v>
      </c>
      <c r="AI31" s="424">
        <f t="shared" si="18"/>
        <v>2.1141440000000001E-2</v>
      </c>
      <c r="AJ31" s="143">
        <f t="shared" si="19"/>
        <v>2.499728E-2</v>
      </c>
    </row>
    <row r="32" spans="2:36">
      <c r="B32" s="46" t="str" cm="1">
        <f t="array" ref="B32">INDEX('STORY DATA'!$B$4:$E114,MATCH($B30,'STORY DATA'!$B$4:$B114,0)+1,1)</f>
        <v>5TH FL</v>
      </c>
      <c r="C32" s="47" t="s">
        <v>177</v>
      </c>
      <c r="D32" s="48">
        <f t="array" ref="D32">+INDEX('Diaphram Drift'!$B$8:$J2926,MATCH(B32&amp;C32,'Diaphram Drift'!$B$8:$B2926&amp;'Diaphram Drift'!$D$8:$D2926,0),8)*$J$16</f>
        <v>6.1050000000000002E-3</v>
      </c>
      <c r="E32" s="48">
        <f t="array" ref="E32">+INDEX('Diaphram Drift'!$B$8:$J2926,MATCH(B32&amp;C32,'Diaphram Drift'!$B$8:$B2926&amp;'Diaphram Drift'!$D$8:$D2926,0)+1,9)*$J$16</f>
        <v>2.7420000000000001E-3</v>
      </c>
      <c r="F32" s="48">
        <f>+VLOOKUP(B32,'STORY DATA'!$B$4:$E$44,2,0)</f>
        <v>3.2</v>
      </c>
      <c r="G32" s="49">
        <f t="shared" si="20"/>
        <v>3.0525000000000001E-3</v>
      </c>
      <c r="H32" s="49">
        <f t="shared" si="21"/>
        <v>1.371E-3</v>
      </c>
      <c r="I32" s="49" t="str">
        <f t="shared" si="22"/>
        <v>Ok</v>
      </c>
      <c r="J32" s="73" t="str">
        <f t="shared" si="23"/>
        <v>Ok</v>
      </c>
      <c r="N32" s="74" t="str">
        <f>+'STORY DATA'!B14</f>
        <v>1ST FL</v>
      </c>
      <c r="O32" s="424">
        <f t="array" ref="O32">+INDEX('Diaphram Drift'!$B$8:$J4163,MATCH($N32&amp;$N$20,'Diaphram Drift'!$B$8:$B4163&amp;'Diaphram Drift'!$D$8:$D4163,0),8)*VLOOKUP(N32,'STORY DATA'!$B$4:$E$44,2,0)</f>
        <v>4.5599999999999998E-3</v>
      </c>
      <c r="P32" s="425">
        <f t="array" ref="P32">+INDEX('Diaphram Drift'!$B$8:$J4163,MATCH($N32&amp;$N$20,'Diaphram Drift'!$B$8:$B4163&amp;'Diaphram Drift'!$D$8:$D4163,0)+1,9)*VLOOKUP(N32,'STORY DATA'!$B$4:$E$44,2,0)</f>
        <v>5.8E-4</v>
      </c>
      <c r="Q32" s="425">
        <f t="array" ref="Q32">+INDEX('Diaphram Drift'!$B$8:$J4163,MATCH($N32&amp;$O$20,'Diaphram Drift'!$B$8:$B4163&amp;'Diaphram Drift'!$D$8:$D4163,0),8)*VLOOKUP(N32,'STORY DATA'!$B$4:$E$44,2,0)</f>
        <v>2.8E-5</v>
      </c>
      <c r="R32" s="143">
        <f t="array" ref="R32">+INDEX('Diaphram Drift'!$B$8:$J4163,MATCH($N32&amp;$O$20,'Diaphram Drift'!$B$8:$B4163&amp;'Diaphram Drift'!$D$8:$D4163,0)+1,9)*VLOOKUP(N32,'STORY DATA'!$B$4:$E$44,2,0)</f>
        <v>5.8479999999999999E-3</v>
      </c>
      <c r="S32" s="426">
        <f t="shared" si="24"/>
        <v>4.8001599999999995E-3</v>
      </c>
      <c r="T32" s="143">
        <f t="shared" si="25"/>
        <v>5.9422399999999997E-3</v>
      </c>
      <c r="V32" s="78" t="str">
        <f t="shared" si="10"/>
        <v>1ST FL</v>
      </c>
      <c r="W32" s="426" cm="1">
        <f t="array" ref="W32">+INDEX('Diaphram Drift'!$B$8:$J4163,MATCH($V32&amp;$V$20,'Diaphram Drift'!$B$8:$B4163&amp;'Diaphram Drift'!$D$8:$D4163,0),8)*VLOOKUP(V32,'STORY DATA'!$B$4:$E$44,2,0)</f>
        <v>3.5439999999999998E-3</v>
      </c>
      <c r="X32" s="425" cm="1">
        <f t="array" ref="X32">+INDEX('Diaphram Drift'!$B$8:$J4163,MATCH($V32&amp;$V$20,'Diaphram Drift'!$B$8:$B4163&amp;'Diaphram Drift'!$D$8:$D4163,0)+1,9)*VLOOKUP(V32,'STORY DATA'!$B$4:$E$44,2,0)</f>
        <v>1.168E-3</v>
      </c>
      <c r="Y32" s="425" cm="1">
        <f t="array" ref="Y32">+INDEX('Diaphram Drift'!$B$8:$J4163,MATCH($V32&amp;$W$20,'Diaphram Drift'!$B$8:$B4163&amp;'Diaphram Drift'!$D$8:$D4163,0),8)*VLOOKUP(V32,'STORY DATA'!$B$4:$E$44,2,0)</f>
        <v>1.304E-3</v>
      </c>
      <c r="Z32" s="143" cm="1">
        <f t="array" ref="Z32">+INDEX('Diaphram Drift'!$B$8:$J4163,MATCH($V32&amp;$W$20,'Diaphram Drift'!$B$8:$B4163&amp;'Diaphram Drift'!$D$8:$D4163,0)+1,9)*VLOOKUP(V32,'STORY DATA'!$B$4:$E$44,2,0)</f>
        <v>5.1440000000000001E-3</v>
      </c>
      <c r="AA32" s="424">
        <f t="shared" ref="AA32" si="26">+AA33+W32*$J$16</f>
        <v>3.7628799999999997E-3</v>
      </c>
      <c r="AB32" s="143">
        <f t="shared" ref="AB32" si="27">+AB33+Z32*$J$16</f>
        <v>5.22304E-3</v>
      </c>
      <c r="AD32" s="78" t="str">
        <f t="shared" si="17"/>
        <v>1ST FL</v>
      </c>
      <c r="AE32" s="426" cm="1">
        <f t="array" ref="AE32">+INDEX('Diaphram Drift'!$B$8:$J4163,MATCH($AD32&amp;$AD$20,'Diaphram Drift'!$B$8:$B4163&amp;'Diaphram Drift'!$D$8:$D4163,0),8)*VLOOKUP(AD32,'STORY DATA'!$B$4:$E$44,2,0)</f>
        <v>8.26E-3</v>
      </c>
      <c r="AF32" s="425" cm="1">
        <f t="array" ref="AF32">+INDEX('Diaphram Drift'!$B$8:$J4163,MATCH($AD32&amp;$AD$20,'Diaphram Drift'!$B$8:$B4163&amp;'Diaphram Drift'!$D$8:$D4163,0)+1,9)*VLOOKUP(AD32,'STORY DATA'!$B$4:$E$44,2,0)</f>
        <v>2.8159999999999999E-3</v>
      </c>
      <c r="AG32" s="425" cm="1">
        <f t="array" ref="AG32">+INDEX('Diaphram Drift'!$B$8:$J4163,MATCH($AD32&amp;$AE$20,'Diaphram Drift'!$B$8:$B4163&amp;'Diaphram Drift'!$D$8:$D4163,0),8)*VLOOKUP(AD32,'STORY DATA'!$B$4:$E$44,2,0)</f>
        <v>2.8400000000000001E-3</v>
      </c>
      <c r="AH32" s="143" cm="1">
        <f t="array" ref="AH32">+INDEX('Diaphram Drift'!$B$8:$J4163,MATCH($AD32&amp;$AE$20,'Diaphram Drift'!$B$8:$B4163&amp;'Diaphram Drift'!$D$8:$D4163,0)+1,9)*VLOOKUP(AD32,'STORY DATA'!$B$4:$E$44,2,0)</f>
        <v>1.1016E-2</v>
      </c>
      <c r="AI32" s="424">
        <f t="shared" si="18"/>
        <v>8.7798400000000006E-3</v>
      </c>
      <c r="AJ32" s="143">
        <f t="shared" si="19"/>
        <v>1.1189279999999999E-2</v>
      </c>
    </row>
    <row r="33" spans="2:36" ht="15.75" thickBot="1">
      <c r="B33" s="277" t="str">
        <f>+B32</f>
        <v>5TH FL</v>
      </c>
      <c r="C33" s="16" t="s">
        <v>178</v>
      </c>
      <c r="D33" s="53">
        <f t="array" ref="D33">+INDEX('Diaphram Drift'!$B$8:$J2998,MATCH(B33&amp;C33,'Diaphram Drift'!$B$8:$B2998&amp;'Diaphram Drift'!$D$8:$D2998,0),8)*$J$16</f>
        <v>3.8210000000000002E-3</v>
      </c>
      <c r="E33" s="53">
        <f t="array" ref="E33">+INDEX('Diaphram Drift'!$B$8:$J2998,MATCH(B33&amp;C33,'Diaphram Drift'!$B$8:$B2998&amp;'Diaphram Drift'!$D$8:$D2998,0)+1,9)*$J$16</f>
        <v>5.1830000000000001E-3</v>
      </c>
      <c r="F33" s="53">
        <f>+VLOOKUP(B33,'STORY DATA'!$B$4:$E$44,2,0)</f>
        <v>3.2</v>
      </c>
      <c r="G33" s="54">
        <f t="shared" si="20"/>
        <v>1.9105000000000001E-3</v>
      </c>
      <c r="H33" s="54">
        <f t="shared" si="21"/>
        <v>2.5915000000000001E-3</v>
      </c>
      <c r="I33" s="54" t="str">
        <f t="shared" si="22"/>
        <v>Ok</v>
      </c>
      <c r="J33" s="75" t="str">
        <f t="shared" si="23"/>
        <v>Ok</v>
      </c>
      <c r="N33" s="420" t="str">
        <f>+'STORY DATA'!B15</f>
        <v>GROUND FL</v>
      </c>
      <c r="O33" s="427">
        <f t="array" ref="O33">+INDEX('Diaphram Drift'!$B$8:$J4164,MATCH($N33&amp;$N$20,'Diaphram Drift'!$B$8:$B4164&amp;'Diaphram Drift'!$D$8:$D4164,0),8)*VLOOKUP(N33,'STORY DATA'!$B$4:$E$44,2,0)</f>
        <v>2.4015999999999998E-4</v>
      </c>
      <c r="P33" s="428">
        <f t="array" ref="P33">+INDEX('Diaphram Drift'!$B$8:$J4164,MATCH($N33&amp;$N$20,'Diaphram Drift'!$B$8:$B4164&amp;'Diaphram Drift'!$D$8:$D4164,0)+1,9)*VLOOKUP(N33,'STORY DATA'!$B$4:$E$44,2,0)</f>
        <v>1.5200000000000002E-5</v>
      </c>
      <c r="Q33" s="428">
        <f t="array" ref="Q33">+INDEX('Diaphram Drift'!$B$8:$J4164,MATCH($N33&amp;$O$20,'Diaphram Drift'!$B$8:$B4164&amp;'Diaphram Drift'!$D$8:$D4164,0),8)*VLOOKUP(N33,'STORY DATA'!$B$4:$E$44,2,0)</f>
        <v>6.0799999999999994E-6</v>
      </c>
      <c r="R33" s="419">
        <f t="array" ref="R33">+INDEX('Diaphram Drift'!$B$8:$J4164,MATCH($N33&amp;$O$20,'Diaphram Drift'!$B$8:$B4164&amp;'Diaphram Drift'!$D$8:$D4164,0)+1,9)*VLOOKUP(N33,'STORY DATA'!$B$4:$E$44,2,0)</f>
        <v>9.4240000000000006E-5</v>
      </c>
      <c r="S33" s="429">
        <f>O33*$J$16</f>
        <v>2.4015999999999998E-4</v>
      </c>
      <c r="T33" s="419">
        <f>R33*$J$16</f>
        <v>9.4240000000000006E-5</v>
      </c>
      <c r="V33" s="430" t="str">
        <f t="shared" si="10"/>
        <v>GROUND FL</v>
      </c>
      <c r="W33" s="429" cm="1">
        <f t="array" ref="W33">+INDEX('Diaphram Drift'!$B$8:$J4164,MATCH($V33&amp;$V$20,'Diaphram Drift'!$B$8:$B4164&amp;'Diaphram Drift'!$D$8:$D4164,0),8)*VLOOKUP(V33,'STORY DATA'!$B$4:$E$44,2,0)</f>
        <v>2.1888000000000002E-4</v>
      </c>
      <c r="X33" s="428" cm="1">
        <f t="array" ref="X33">+INDEX('Diaphram Drift'!$B$8:$J4164,MATCH($V33&amp;$V$20,'Diaphram Drift'!$B$8:$B4164&amp;'Diaphram Drift'!$D$8:$D4164,0)+1,9)*VLOOKUP(V33,'STORY DATA'!$B$4:$E$44,2,0)</f>
        <v>3.0400000000000004E-5</v>
      </c>
      <c r="Y33" s="428" cm="1">
        <f t="array" ref="Y33">+INDEX('Diaphram Drift'!$B$8:$J4164,MATCH($V33&amp;$W$20,'Diaphram Drift'!$B$8:$B4164&amp;'Diaphram Drift'!$D$8:$D4164,0),8)*VLOOKUP(V33,'STORY DATA'!$B$4:$E$44,2,0)</f>
        <v>3.6480000000000003E-5</v>
      </c>
      <c r="Z33" s="419" cm="1">
        <f t="array" ref="Z33">+INDEX('Diaphram Drift'!$B$8:$J4164,MATCH($V33&amp;$W$20,'Diaphram Drift'!$B$8:$B4164&amp;'Diaphram Drift'!$D$8:$D4164,0)+1,9)*VLOOKUP(V33,'STORY DATA'!$B$4:$E$44,2,0)</f>
        <v>7.9040000000000002E-5</v>
      </c>
      <c r="AA33" s="427">
        <f>W33*$J$16</f>
        <v>2.1888000000000002E-4</v>
      </c>
      <c r="AB33" s="419">
        <f>Z33*$J$16</f>
        <v>7.9040000000000002E-5</v>
      </c>
      <c r="AD33" s="430" t="str">
        <f t="shared" si="17"/>
        <v>GROUND FL</v>
      </c>
      <c r="AE33" s="429" cm="1">
        <f t="array" ref="AE33">+INDEX('Diaphram Drift'!$B$8:$J4164,MATCH($AD33&amp;$AD$20,'Diaphram Drift'!$B$8:$B4164&amp;'Diaphram Drift'!$D$8:$D4164,0),8)*VLOOKUP(AD33,'STORY DATA'!$B$4:$E$44,2,0)</f>
        <v>5.1984000000000004E-4</v>
      </c>
      <c r="AF33" s="428" cm="1">
        <f t="array" ref="AF33">+INDEX('Diaphram Drift'!$B$8:$J4164,MATCH($AD33&amp;$AD$20,'Diaphram Drift'!$B$8:$B4164&amp;'Diaphram Drift'!$D$8:$D4164,0)+1,9)*VLOOKUP(AD33,'STORY DATA'!$B$4:$E$44,2,0)</f>
        <v>7.2960000000000006E-5</v>
      </c>
      <c r="AG33" s="428" cm="1">
        <f t="array" ref="AG33">+INDEX('Diaphram Drift'!$B$8:$J4164,MATCH($AD33&amp;$AE$20,'Diaphram Drift'!$B$8:$B4164&amp;'Diaphram Drift'!$D$8:$D4164,0),8)*VLOOKUP(AD33,'STORY DATA'!$B$4:$E$44,2,0)</f>
        <v>8.208E-5</v>
      </c>
      <c r="AH33" s="419" cm="1">
        <f t="array" ref="AH33">+INDEX('Diaphram Drift'!$B$8:$J4164,MATCH($AD33&amp;$AE$20,'Diaphram Drift'!$B$8:$B4164&amp;'Diaphram Drift'!$D$8:$D4164,0)+1,9)*VLOOKUP(AD33,'STORY DATA'!$B$4:$E$44,2,0)</f>
        <v>1.7328000000000002E-4</v>
      </c>
      <c r="AI33" s="427">
        <f>AE33</f>
        <v>5.1984000000000004E-4</v>
      </c>
      <c r="AJ33" s="419">
        <f>+AH33</f>
        <v>1.7328000000000002E-4</v>
      </c>
    </row>
    <row r="34" spans="2:36">
      <c r="B34" s="46" t="str" cm="1">
        <f t="array" ref="B34">INDEX('STORY DATA'!$B$4:$E120,MATCH($B32,'STORY DATA'!$B$4:$B120,0)+1,1)</f>
        <v>4TH FL</v>
      </c>
      <c r="C34" s="47" t="s">
        <v>177</v>
      </c>
      <c r="D34" s="48">
        <f t="array" ref="D34">+INDEX('Diaphram Drift'!$B$8:$J2932,MATCH(B34&amp;C34,'Diaphram Drift'!$B$8:$B2932&amp;'Diaphram Drift'!$D$8:$D2932,0),8)*$J$16</f>
        <v>5.9880000000000003E-3</v>
      </c>
      <c r="E34" s="48">
        <f t="array" ref="E34">+INDEX('Diaphram Drift'!$B$8:$J2932,MATCH(B34&amp;C34,'Diaphram Drift'!$B$8:$B2932&amp;'Diaphram Drift'!$D$8:$D2932,0)+1,9)*$J$16</f>
        <v>2.6689999999999999E-3</v>
      </c>
      <c r="F34" s="48">
        <f>+VLOOKUP(B34,'STORY DATA'!$B$4:$E$44,2,0)</f>
        <v>3.2</v>
      </c>
      <c r="G34" s="49">
        <f t="shared" si="20"/>
        <v>2.9940000000000001E-3</v>
      </c>
      <c r="H34" s="49">
        <f t="shared" si="21"/>
        <v>1.3345E-3</v>
      </c>
      <c r="I34" s="49" t="str">
        <f t="shared" si="22"/>
        <v>Ok</v>
      </c>
      <c r="J34" s="73" t="str">
        <f t="shared" si="23"/>
        <v>Ok</v>
      </c>
    </row>
    <row r="35" spans="2:36" ht="15.75" thickBot="1">
      <c r="B35" s="277" t="str">
        <f>+B34</f>
        <v>4TH FL</v>
      </c>
      <c r="C35" s="16" t="s">
        <v>178</v>
      </c>
      <c r="D35" s="53">
        <f t="array" ref="D35">+INDEX('Diaphram Drift'!$B$8:$J3004,MATCH(B35&amp;C35,'Diaphram Drift'!$B$8:$B3004&amp;'Diaphram Drift'!$D$8:$D3004,0),8)*$J$16</f>
        <v>3.728E-3</v>
      </c>
      <c r="E35" s="53">
        <f t="array" ref="E35">+INDEX('Diaphram Drift'!$B$8:$J3004,MATCH(B35&amp;C35,'Diaphram Drift'!$B$8:$B3004&amp;'Diaphram Drift'!$D$8:$D3004,0)+1,9)*$J$16</f>
        <v>5.0480000000000004E-3</v>
      </c>
      <c r="F35" s="53">
        <f>+VLOOKUP(B35,'STORY DATA'!$B$4:$E$44,2,0)</f>
        <v>3.2</v>
      </c>
      <c r="G35" s="54">
        <f t="shared" si="20"/>
        <v>1.864E-3</v>
      </c>
      <c r="H35" s="54">
        <f t="shared" si="21"/>
        <v>2.5240000000000002E-3</v>
      </c>
      <c r="I35" s="54" t="str">
        <f t="shared" si="22"/>
        <v>Ok</v>
      </c>
      <c r="J35" s="75" t="str">
        <f t="shared" si="23"/>
        <v>Ok</v>
      </c>
    </row>
    <row r="36" spans="2:36">
      <c r="B36" s="46" t="str" cm="1">
        <f t="array" ref="B36">INDEX('STORY DATA'!$B$4:$E126,MATCH($B34,'STORY DATA'!$B$4:$B126,0)+1,1)</f>
        <v>3RD FL</v>
      </c>
      <c r="C36" s="47" t="s">
        <v>177</v>
      </c>
      <c r="D36" s="48">
        <f t="array" ref="D36">+INDEX('Diaphram Drift'!$B$8:$J2938,MATCH(B36&amp;C36,'Diaphram Drift'!$B$8:$B2938&amp;'Diaphram Drift'!$D$8:$D2938,0),8)*$J$16</f>
        <v>5.5409999999999999E-3</v>
      </c>
      <c r="E36" s="48">
        <f t="array" ref="E36">+INDEX('Diaphram Drift'!$B$8:$J2938,MATCH(B36&amp;C36,'Diaphram Drift'!$B$8:$B2938&amp;'Diaphram Drift'!$D$8:$D2938,0)+1,9)*$J$16</f>
        <v>2.6199999999999999E-3</v>
      </c>
      <c r="F36" s="48">
        <f>+VLOOKUP(B36,'STORY DATA'!$B$4:$E$44,2,0)</f>
        <v>3.2</v>
      </c>
      <c r="G36" s="49">
        <f t="shared" si="20"/>
        <v>2.7705E-3</v>
      </c>
      <c r="H36" s="49">
        <f t="shared" si="21"/>
        <v>1.31E-3</v>
      </c>
      <c r="I36" s="49" t="str">
        <f t="shared" si="22"/>
        <v>Ok</v>
      </c>
      <c r="J36" s="73" t="str">
        <f t="shared" si="23"/>
        <v>Ok</v>
      </c>
    </row>
    <row r="37" spans="2:36" ht="15.75" thickBot="1">
      <c r="B37" s="277" t="str">
        <f>+B36</f>
        <v>3RD FL</v>
      </c>
      <c r="C37" s="16" t="s">
        <v>178</v>
      </c>
      <c r="D37" s="53">
        <f t="array" ref="D37">+INDEX('Diaphram Drift'!$B$8:$J3010,MATCH(B37&amp;C37,'Diaphram Drift'!$B$8:$B3010&amp;'Diaphram Drift'!$D$8:$D3010,0),8)*$J$16</f>
        <v>3.4329999999999999E-3</v>
      </c>
      <c r="E37" s="53">
        <f t="array" ref="E37">+INDEX('Diaphram Drift'!$B$8:$J3010,MATCH(B37&amp;C37,'Diaphram Drift'!$B$8:$B3010&amp;'Diaphram Drift'!$D$8:$D3010,0)+1,9)*$J$16</f>
        <v>5.0480000000000004E-3</v>
      </c>
      <c r="F37" s="53">
        <f>+VLOOKUP(B37,'STORY DATA'!$B$4:$E$44,2,0)</f>
        <v>3.2</v>
      </c>
      <c r="G37" s="54">
        <f t="shared" si="20"/>
        <v>1.7164999999999999E-3</v>
      </c>
      <c r="H37" s="54">
        <f t="shared" si="21"/>
        <v>2.5240000000000002E-3</v>
      </c>
      <c r="I37" s="54" t="str">
        <f t="shared" si="22"/>
        <v>Ok</v>
      </c>
      <c r="J37" s="75" t="str">
        <f t="shared" si="23"/>
        <v>Ok</v>
      </c>
    </row>
    <row r="38" spans="2:36">
      <c r="B38" s="46" t="str" cm="1">
        <f t="array" ref="B38">INDEX('STORY DATA'!$B$4:$E132,MATCH($B36,'STORY DATA'!$B$4:$B132,0)+1,1)</f>
        <v>2ND FL</v>
      </c>
      <c r="C38" s="47" t="s">
        <v>177</v>
      </c>
      <c r="D38" s="48">
        <f t="array" ref="D38">+INDEX('Diaphram Drift'!$B$8:$J2944,MATCH(B38&amp;C38,'Diaphram Drift'!$B$8:$B2944&amp;'Diaphram Drift'!$D$8:$D2944,0),8)*$J$16</f>
        <v>4.4809999999999997E-3</v>
      </c>
      <c r="E38" s="48">
        <f t="array" ref="E38">+INDEX('Diaphram Drift'!$B$8:$J2944,MATCH(B38&amp;C38,'Diaphram Drift'!$B$8:$B2944&amp;'Diaphram Drift'!$D$8:$D2944,0)+1,9)*$J$16</f>
        <v>2.3289999999999999E-3</v>
      </c>
      <c r="F38" s="48">
        <f>+VLOOKUP(B38,'STORY DATA'!$B$4:$E$44,2,0)</f>
        <v>3.2</v>
      </c>
      <c r="G38" s="49">
        <f t="shared" si="20"/>
        <v>2.2404999999999999E-3</v>
      </c>
      <c r="H38" s="49">
        <f t="shared" si="21"/>
        <v>1.1645E-3</v>
      </c>
      <c r="I38" s="49" t="str">
        <f t="shared" si="22"/>
        <v>Ok</v>
      </c>
      <c r="J38" s="73" t="str">
        <f t="shared" si="23"/>
        <v>Ok</v>
      </c>
    </row>
    <row r="39" spans="2:36" ht="15.75" thickBot="1">
      <c r="B39" s="277" t="str">
        <f>+B38</f>
        <v>2ND FL</v>
      </c>
      <c r="C39" s="16" t="s">
        <v>178</v>
      </c>
      <c r="D39" s="53">
        <f t="array" ref="D39">+INDEX('Diaphram Drift'!$B$8:$J3016,MATCH(B39&amp;C39,'Diaphram Drift'!$B$8:$B3016&amp;'Diaphram Drift'!$D$8:$D3016,0),8)*$J$16</f>
        <v>2.7629999999999998E-3</v>
      </c>
      <c r="E39" s="53">
        <f t="array" ref="E39">+INDEX('Diaphram Drift'!$B$8:$J3016,MATCH(B39&amp;C39,'Diaphram Drift'!$B$8:$B3016&amp;'Diaphram Drift'!$D$8:$D3016,0)+1,9)*$J$16</f>
        <v>4.5869999999999999E-3</v>
      </c>
      <c r="F39" s="53">
        <f>+VLOOKUP(B39,'STORY DATA'!$B$4:$E$44,2,0)</f>
        <v>3.2</v>
      </c>
      <c r="G39" s="54">
        <f t="shared" si="20"/>
        <v>1.3814999999999999E-3</v>
      </c>
      <c r="H39" s="54">
        <f t="shared" si="21"/>
        <v>2.2935E-3</v>
      </c>
      <c r="I39" s="54" t="str">
        <f t="shared" si="22"/>
        <v>Ok</v>
      </c>
      <c r="J39" s="75" t="str">
        <f t="shared" si="23"/>
        <v>Ok</v>
      </c>
    </row>
    <row r="40" spans="2:36">
      <c r="B40" s="46" t="str" cm="1">
        <f t="array" ref="B40">INDEX('STORY DATA'!$B$4:$E138,MATCH($B38,'STORY DATA'!$B$4:$B138,0)+1,1)</f>
        <v>1ST FL</v>
      </c>
      <c r="C40" s="47" t="s">
        <v>177</v>
      </c>
      <c r="D40" s="48">
        <f t="array" ref="D40">+INDEX('Diaphram Drift'!$B$8:$J2950,MATCH(B40&amp;C40,'Diaphram Drift'!$B$8:$B2950&amp;'Diaphram Drift'!$D$8:$D2950,0),8)*$J$16</f>
        <v>2.4499999999999999E-3</v>
      </c>
      <c r="E40" s="48">
        <f t="array" ref="E40">+INDEX('Diaphram Drift'!$B$8:$J2950,MATCH(B40&amp;C40,'Diaphram Drift'!$B$8:$B2950&amp;'Diaphram Drift'!$D$8:$D2950,0)+1,9)*$J$16</f>
        <v>1.3979999999999999E-3</v>
      </c>
      <c r="F40" s="48">
        <f>+VLOOKUP(B40,'STORY DATA'!$B$4:$E$44,2,0)</f>
        <v>4</v>
      </c>
      <c r="G40" s="49">
        <f t="shared" si="20"/>
        <v>1.225E-3</v>
      </c>
      <c r="H40" s="49">
        <f t="shared" si="21"/>
        <v>6.9899999999999997E-4</v>
      </c>
      <c r="I40" s="49" t="str">
        <f t="shared" si="22"/>
        <v>Ok</v>
      </c>
      <c r="J40" s="73" t="str">
        <f t="shared" si="23"/>
        <v>Ok</v>
      </c>
    </row>
    <row r="41" spans="2:36" ht="15.75" thickBot="1">
      <c r="B41" s="277" t="str">
        <f>+B40</f>
        <v>1ST FL</v>
      </c>
      <c r="C41" s="16" t="s">
        <v>178</v>
      </c>
      <c r="D41" s="53">
        <f t="array" ref="D41">+INDEX('Diaphram Drift'!$B$8:$J3022,MATCH(B41&amp;C41,'Diaphram Drift'!$B$8:$B3022&amp;'Diaphram Drift'!$D$8:$D3022,0),8)*$J$16</f>
        <v>1.5020000000000001E-3</v>
      </c>
      <c r="E41" s="53">
        <f t="array" ref="E41">+INDEX('Diaphram Drift'!$B$8:$J3022,MATCH(B41&amp;C41,'Diaphram Drift'!$B$8:$B3022&amp;'Diaphram Drift'!$D$8:$D3022,0)+1,9)*$J$16</f>
        <v>2.9520000000000002E-3</v>
      </c>
      <c r="F41" s="53">
        <f>+VLOOKUP(B41,'STORY DATA'!$B$4:$E$44,2,0)</f>
        <v>4</v>
      </c>
      <c r="G41" s="54">
        <f t="shared" si="20"/>
        <v>7.5100000000000004E-4</v>
      </c>
      <c r="H41" s="54">
        <f t="shared" si="21"/>
        <v>1.4760000000000001E-3</v>
      </c>
      <c r="I41" s="54" t="str">
        <f t="shared" si="22"/>
        <v>Ok</v>
      </c>
      <c r="J41" s="75" t="str">
        <f t="shared" si="23"/>
        <v>Ok</v>
      </c>
    </row>
    <row r="42" spans="2:36">
      <c r="B42" s="46" t="str" cm="1">
        <f t="array" ref="B42">INDEX('STORY DATA'!$B$4:$E144,MATCH($B40,'STORY DATA'!$B$4:$B144,0)+1,1)</f>
        <v>GROUND FL</v>
      </c>
      <c r="C42" s="47" t="s">
        <v>177</v>
      </c>
      <c r="D42" s="48">
        <f t="array" ref="D42">+INDEX('Diaphram Drift'!$B$8:$J2956,MATCH(B42&amp;C42,'Diaphram Drift'!$B$8:$B2956&amp;'Diaphram Drift'!$D$8:$D2956,0),8)*$J$16</f>
        <v>2.05E-4</v>
      </c>
      <c r="E42" s="48">
        <f t="array" ref="E42">+INDEX('Diaphram Drift'!$B$8:$J2956,MATCH(B42&amp;C42,'Diaphram Drift'!$B$8:$B2956&amp;'Diaphram Drift'!$D$8:$D2956,0)+1,9)*$J$16</f>
        <v>4.6999999999999997E-5</v>
      </c>
      <c r="F42" s="48">
        <f>+VLOOKUP(B42,'STORY DATA'!$B$4:$E$44,2,0)</f>
        <v>3.04</v>
      </c>
      <c r="G42" s="49">
        <f t="shared" si="20"/>
        <v>1.025E-4</v>
      </c>
      <c r="H42" s="49">
        <f t="shared" si="21"/>
        <v>2.3499999999999999E-5</v>
      </c>
      <c r="I42" s="49" t="str">
        <f t="shared" si="22"/>
        <v>Ok</v>
      </c>
      <c r="J42" s="73" t="str">
        <f t="shared" si="23"/>
        <v>Ok</v>
      </c>
    </row>
    <row r="43" spans="2:36" ht="15.75" thickBot="1">
      <c r="B43" s="277" t="str">
        <f>+B42</f>
        <v>GROUND FL</v>
      </c>
      <c r="C43" s="16" t="s">
        <v>178</v>
      </c>
      <c r="D43" s="53">
        <f t="array" ref="D43">+INDEX('Diaphram Drift'!$B$8:$J3028,MATCH(B43&amp;C43,'Diaphram Drift'!$B$8:$B3028&amp;'Diaphram Drift'!$D$8:$D3028,0),8)*$J$16</f>
        <v>1.0399999999999999E-4</v>
      </c>
      <c r="E43" s="53">
        <f t="array" ref="E43">+INDEX('Diaphram Drift'!$B$8:$J3028,MATCH(B43&amp;C43,'Diaphram Drift'!$B$8:$B3028&amp;'Diaphram Drift'!$D$8:$D3028,0)+1,9)*$J$16</f>
        <v>6.7999999999999999E-5</v>
      </c>
      <c r="F43" s="53">
        <f>+VLOOKUP(B43,'STORY DATA'!$B$4:$E$44,2,0)</f>
        <v>3.04</v>
      </c>
      <c r="G43" s="54">
        <f t="shared" si="20"/>
        <v>5.1999999999999997E-5</v>
      </c>
      <c r="H43" s="54">
        <f t="shared" si="21"/>
        <v>3.4E-5</v>
      </c>
      <c r="I43" s="54" t="str">
        <f t="shared" si="22"/>
        <v>Ok</v>
      </c>
      <c r="J43" s="75" t="str">
        <f t="shared" si="23"/>
        <v>Ok</v>
      </c>
    </row>
  </sheetData>
  <autoFilter ref="B21:J43" xr:uid="{00000000-0009-0000-0000-000012000000}"/>
  <mergeCells count="22">
    <mergeCell ref="O21:R21"/>
    <mergeCell ref="W21:Z21"/>
    <mergeCell ref="AE21:AH21"/>
    <mergeCell ref="B11:J11"/>
    <mergeCell ref="H15:I15"/>
    <mergeCell ref="H16:I16"/>
    <mergeCell ref="E17:H17"/>
    <mergeCell ref="D20:E20"/>
    <mergeCell ref="G20:H20"/>
    <mergeCell ref="I20:J20"/>
    <mergeCell ref="B7:F7"/>
    <mergeCell ref="B8:C8"/>
    <mergeCell ref="D8:F8"/>
    <mergeCell ref="G8:J8"/>
    <mergeCell ref="B9:C9"/>
    <mergeCell ref="D9:F9"/>
    <mergeCell ref="G9:J9"/>
    <mergeCell ref="B2:E2"/>
    <mergeCell ref="G2:H2"/>
    <mergeCell ref="G3:H3"/>
    <mergeCell ref="G4:H4"/>
    <mergeCell ref="B6:J6"/>
  </mergeCells>
  <printOptions horizontalCentered="1"/>
  <pageMargins left="0.45866141700000002" right="0.45866141700000002" top="0.49803149600000002" bottom="0.49803149600000002" header="0.31496062992126" footer="0.31496062992126"/>
  <pageSetup paperSize="9" scale="75" orientation="portrait" r:id="rId1"/>
  <rowBreaks count="1" manualBreakCount="1">
    <brk id="19" max="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C1:M50"/>
  <sheetViews>
    <sheetView view="pageBreakPreview" zoomScale="87" zoomScaleNormal="145" workbookViewId="0">
      <selection activeCell="L47" sqref="L47"/>
    </sheetView>
  </sheetViews>
  <sheetFormatPr defaultColWidth="9" defaultRowHeight="15"/>
  <cols>
    <col min="3" max="3" width="11.7109375" customWidth="1"/>
    <col min="4" max="4" width="17.5703125" customWidth="1"/>
    <col min="5" max="5" width="15.42578125" customWidth="1"/>
    <col min="6" max="7" width="16.140625" customWidth="1"/>
    <col min="8" max="8" width="19.140625" customWidth="1"/>
    <col min="10" max="10" width="16.5703125" customWidth="1"/>
    <col min="11" max="11" width="16.85546875" customWidth="1"/>
    <col min="12" max="12" width="12.42578125" customWidth="1"/>
    <col min="13" max="13" width="15.140625" customWidth="1"/>
  </cols>
  <sheetData>
    <row r="1" spans="3:13" ht="26.25">
      <c r="C1" s="1"/>
      <c r="D1" s="592" t="s">
        <v>1364</v>
      </c>
      <c r="E1" s="592"/>
      <c r="F1" s="592"/>
    </row>
    <row r="2" spans="3:13" ht="26.25">
      <c r="C2" s="1"/>
      <c r="D2" s="2"/>
      <c r="E2" s="2"/>
      <c r="F2" s="2"/>
      <c r="J2" t="s">
        <v>1265</v>
      </c>
      <c r="K2">
        <f>+'4.1 Base Shear'!F38</f>
        <v>2.76</v>
      </c>
    </row>
    <row r="3" spans="3:13" ht="18.75">
      <c r="D3" s="471" t="s">
        <v>164</v>
      </c>
      <c r="E3" s="471"/>
      <c r="F3" s="473" t="str">
        <f>+DISPLACEMENT!C1</f>
        <v>BAHRU SARBET MODEL 1-3 q=1</v>
      </c>
      <c r="G3" s="473"/>
      <c r="H3" s="473"/>
    </row>
    <row r="4" spans="3:13" ht="18.75">
      <c r="D4" s="471" t="s">
        <v>165</v>
      </c>
      <c r="E4" s="471"/>
      <c r="F4" s="473" t="str">
        <f>+DISPLACEMENT!C2</f>
        <v>ATO BAHRU</v>
      </c>
      <c r="G4" s="473"/>
      <c r="H4" s="473"/>
    </row>
    <row r="5" spans="3:13" ht="18" customHeight="1">
      <c r="D5" s="471" t="s">
        <v>167</v>
      </c>
      <c r="E5" s="471"/>
      <c r="F5" s="473" t="str">
        <f>+DISPLACEMENT!C4</f>
        <v>Sofonias Bezabeh</v>
      </c>
      <c r="G5" s="473"/>
      <c r="H5" s="473"/>
      <c r="J5" t="s">
        <v>1161</v>
      </c>
    </row>
    <row r="6" spans="3:13">
      <c r="J6" t="s">
        <v>87</v>
      </c>
      <c r="K6" t="s">
        <v>88</v>
      </c>
      <c r="L6" s="15"/>
      <c r="M6" s="15"/>
    </row>
    <row r="7" spans="3:13" ht="15.75">
      <c r="D7" s="3"/>
      <c r="E7" s="3"/>
      <c r="F7" s="3"/>
      <c r="G7" s="3"/>
    </row>
    <row r="8" spans="3:13" ht="15.75">
      <c r="D8" s="548" t="s">
        <v>1132</v>
      </c>
      <c r="E8" s="548"/>
      <c r="F8" s="548"/>
      <c r="G8" s="548"/>
      <c r="H8" s="548"/>
    </row>
    <row r="9" spans="3:13" ht="31.5">
      <c r="D9" s="4" t="s">
        <v>0</v>
      </c>
      <c r="E9" s="4" t="s">
        <v>1365</v>
      </c>
      <c r="F9" s="4" t="s">
        <v>161</v>
      </c>
      <c r="G9" s="5" t="s">
        <v>1366</v>
      </c>
      <c r="H9" s="6" t="s">
        <v>1367</v>
      </c>
      <c r="J9" s="575" t="s">
        <v>95</v>
      </c>
      <c r="K9" s="576"/>
    </row>
    <row r="10" spans="3:13" ht="15.75">
      <c r="D10" s="7" t="str" cm="1">
        <f t="array" ref="D10">INDEX('STORY DATA'!$B$4:$E93,MATCH($D11,'STORY DATA'!$B$4:$B93,0)+1,1)</f>
        <v>GROUND FL</v>
      </c>
      <c r="E10" s="4">
        <f>+VLOOKUP(D10,'STORY DATA'!$B$3:$E$43,2,0)</f>
        <v>3.04</v>
      </c>
      <c r="F10" s="4">
        <v>0</v>
      </c>
      <c r="G10" s="4" cm="1">
        <f t="array" ref="G10">ABS(+INDEX('STOREY SHEARS'!$B$9:$J$8172,MATCH(D10&amp;$J$6,'STOREY SHEARS'!$B$9:$B8160&amp;'STOREY SHEARS'!$C$9:$C8160,0),5))*$K$2</f>
        <v>5651.7347999999993</v>
      </c>
      <c r="H10" s="4">
        <f>+G10*F10</f>
        <v>0</v>
      </c>
    </row>
    <row r="11" spans="3:13" ht="15.75">
      <c r="D11" s="7" t="str" cm="1">
        <f t="array" ref="D11">INDEX('STORY DATA'!$B$4:$E94,MATCH($D12,'STORY DATA'!$B$4:$B94,0)+1,1)</f>
        <v>1ST FL</v>
      </c>
      <c r="E11" s="4">
        <f>+VLOOKUP(D11,'STORY DATA'!$B$3:$E$43,2,0)</f>
        <v>4</v>
      </c>
      <c r="F11" s="4">
        <f>+E11</f>
        <v>4</v>
      </c>
      <c r="G11" s="4">
        <f t="array" ref="G11">ABS(+INDEX('STOREY SHEARS'!$B$9:$J$8172,MATCH(D11&amp;$J$6,'STOREY SHEARS'!$B$9:$B8177&amp;'STOREY SHEARS'!$C$9:$C8177,0),5))*$K$2-ABS(+INDEX('STOREY SHEARS'!$B$9:$J$8172,MATCH(D12&amp;$J$6,'STOREY SHEARS'!$B$9:$B8177&amp;'STOREY SHEARS'!$C$9:$C8177,0),5))*$K$2</f>
        <v>227.09280000000035</v>
      </c>
      <c r="H11" s="4">
        <f t="shared" ref="H11:H19" si="0">+G11*F11</f>
        <v>908.37120000000141</v>
      </c>
    </row>
    <row r="12" spans="3:13" ht="15.75">
      <c r="D12" s="7" t="str" cm="1">
        <f t="array" ref="D12">INDEX('STORY DATA'!$B$4:$E95,MATCH($D13,'STORY DATA'!$B$4:$B95,0)+1,1)</f>
        <v>2ND FL</v>
      </c>
      <c r="E12" s="4">
        <f>+VLOOKUP(D12,'STORY DATA'!$B$3:$E$43,2,0)</f>
        <v>3.2</v>
      </c>
      <c r="F12" s="4">
        <f t="shared" ref="F12" si="1">F11+E12</f>
        <v>7.2</v>
      </c>
      <c r="G12" s="4">
        <f t="array" ref="G12">ABS(+INDEX('STOREY SHEARS'!$B$9:$J$8172,MATCH(D12&amp;$J$6,'STOREY SHEARS'!$B$9:$B8178&amp;'STOREY SHEARS'!$C$9:$C8178,0),5))*$K$2-ABS(+INDEX('STOREY SHEARS'!$B$9:$J$8172,MATCH(D13&amp;$J$6,'STOREY SHEARS'!$B$9:$B8178&amp;'STOREY SHEARS'!$C$9:$C8178,0),5))*$K$2</f>
        <v>271.97039999999924</v>
      </c>
      <c r="H12" s="4">
        <f t="shared" si="0"/>
        <v>1958.1868799999945</v>
      </c>
    </row>
    <row r="13" spans="3:13" ht="15.75">
      <c r="D13" s="7" t="str" cm="1">
        <f t="array" ref="D13">INDEX('STORY DATA'!$B$4:$E96,MATCH($D14,'STORY DATA'!$B$4:$B96,0)+1,1)</f>
        <v>3RD FL</v>
      </c>
      <c r="E13" s="4">
        <f>+VLOOKUP(D13,'STORY DATA'!$B$3:$E$43,2,0)</f>
        <v>3.2</v>
      </c>
      <c r="F13" s="4">
        <f t="shared" ref="F13:F20" si="2">F12+E13</f>
        <v>10.4</v>
      </c>
      <c r="G13" s="4">
        <f t="array" ref="G13">ABS(+INDEX('STOREY SHEARS'!$B$9:$J$8172,MATCH(D13&amp;$J$6,'STOREY SHEARS'!$B$9:$B8179&amp;'STOREY SHEARS'!$C$9:$C8179,0),5))*$K$2-ABS(+INDEX('STOREY SHEARS'!$B$9:$J$8172,MATCH(D14&amp;$J$6,'STOREY SHEARS'!$B$9:$B8179&amp;'STOREY SHEARS'!$C$9:$C8179,0),5))*$K$2</f>
        <v>327.86040000000048</v>
      </c>
      <c r="H13" s="4">
        <f t="shared" si="0"/>
        <v>3409.7481600000051</v>
      </c>
    </row>
    <row r="14" spans="3:13" ht="15.75">
      <c r="D14" s="7" t="str" cm="1">
        <f t="array" ref="D14">INDEX('STORY DATA'!$B$4:$E97,MATCH($D15,'STORY DATA'!$B$4:$B97,0)+1,1)</f>
        <v>4TH FL</v>
      </c>
      <c r="E14" s="4">
        <f>+VLOOKUP(D14,'STORY DATA'!$B$3:$E$43,2,0)</f>
        <v>3.2</v>
      </c>
      <c r="F14" s="4">
        <f t="shared" si="2"/>
        <v>13.600000000000001</v>
      </c>
      <c r="G14" s="4">
        <f t="array" ref="G14">ABS(+INDEX('STOREY SHEARS'!$B$9:$J$8172,MATCH(D14&amp;$J$6,'STOREY SHEARS'!$B$9:$B8180&amp;'STOREY SHEARS'!$C$9:$C8180,0),5))*$K$2-ABS(+INDEX('STOREY SHEARS'!$B$9:$J$8172,MATCH(D15&amp;$J$6,'STOREY SHEARS'!$B$9:$B8180&amp;'STOREY SHEARS'!$C$9:$C8180,0),5))*$K$2</f>
        <v>382.8119999999999</v>
      </c>
      <c r="H14" s="4">
        <f t="shared" si="0"/>
        <v>5206.243199999999</v>
      </c>
    </row>
    <row r="15" spans="3:13" ht="15.75">
      <c r="D15" s="7" t="str" cm="1">
        <f t="array" ref="D15">INDEX('STORY DATA'!$B$4:$E98,MATCH($D16,'STORY DATA'!$B$4:$B98,0)+1,1)</f>
        <v>5TH FL</v>
      </c>
      <c r="E15" s="4">
        <f>+VLOOKUP(D15,'STORY DATA'!$B$3:$E$43,2,0)</f>
        <v>3.2</v>
      </c>
      <c r="F15" s="4">
        <f t="shared" si="2"/>
        <v>16.8</v>
      </c>
      <c r="G15" s="4">
        <f t="array" ref="G15">ABS(+INDEX('STOREY SHEARS'!$B$9:$J$8172,MATCH(D15&amp;$J$6,'STOREY SHEARS'!$B$9:$B8181&amp;'STOREY SHEARS'!$C$9:$C8181,0),5))*$K$2-ABS(+INDEX('STOREY SHEARS'!$B$9:$J$8172,MATCH(D16&amp;$J$6,'STOREY SHEARS'!$B$9:$B8181&amp;'STOREY SHEARS'!$C$9:$C8181,0),5))*$K$2</f>
        <v>436.49400000000014</v>
      </c>
      <c r="H15" s="4">
        <f t="shared" si="0"/>
        <v>7333.0992000000024</v>
      </c>
    </row>
    <row r="16" spans="3:13" ht="15.75">
      <c r="D16" s="7" t="str" cm="1">
        <f t="array" ref="D16">INDEX('STORY DATA'!$B$4:$E99,MATCH($D17,'STORY DATA'!$B$4:$B99,0)+1,1)</f>
        <v>6TH FL</v>
      </c>
      <c r="E16" s="4">
        <f>+VLOOKUP(D16,'STORY DATA'!$B$3:$E$43,2,0)</f>
        <v>3.2</v>
      </c>
      <c r="F16" s="4">
        <f t="shared" si="2"/>
        <v>20</v>
      </c>
      <c r="G16" s="4">
        <f t="array" ref="G16">ABS(+INDEX('STOREY SHEARS'!$B$9:$J$8172,MATCH(D16&amp;$J$6,'STOREY SHEARS'!$B$9:$B8182&amp;'STOREY SHEARS'!$C$9:$C8182,0),5))*$K$2-ABS(+INDEX('STOREY SHEARS'!$B$9:$J$8172,MATCH(D17&amp;$J$6,'STOREY SHEARS'!$B$9:$B8182&amp;'STOREY SHEARS'!$C$9:$C8182,0),5))*$K$2</f>
        <v>488.9340000000002</v>
      </c>
      <c r="H16" s="4">
        <f t="shared" si="0"/>
        <v>9778.6800000000039</v>
      </c>
    </row>
    <row r="17" spans="4:11" ht="15.75">
      <c r="D17" s="7" t="str" cm="1">
        <f t="array" ref="D17">INDEX('STORY DATA'!$B$4:$E100,MATCH($D18,'STORY DATA'!$B$4:$B100,0)+1,1)</f>
        <v>7TH FL</v>
      </c>
      <c r="E17" s="4">
        <f>+VLOOKUP(D17,'STORY DATA'!$B$3:$E$43,2,0)</f>
        <v>3.2</v>
      </c>
      <c r="F17" s="4">
        <f t="shared" si="2"/>
        <v>23.2</v>
      </c>
      <c r="G17" s="4">
        <f t="array" ref="G17">ABS(+INDEX('STOREY SHEARS'!$B$9:$J$8172,MATCH(D17&amp;$J$6,'STOREY SHEARS'!$B$9:$B8183&amp;'STOREY SHEARS'!$C$9:$C8183,0),5))*$K$2-ABS(+INDEX('STOREY SHEARS'!$B$9:$J$8172,MATCH(D18&amp;$J$6,'STOREY SHEARS'!$B$9:$B8183&amp;'STOREY SHEARS'!$C$9:$C8183,0),5))*$K$2</f>
        <v>541.73279999999932</v>
      </c>
      <c r="H17" s="4">
        <f t="shared" si="0"/>
        <v>12568.200959999984</v>
      </c>
    </row>
    <row r="18" spans="4:11" ht="15.75">
      <c r="D18" s="7" t="str" cm="1">
        <f t="array" ref="D18">INDEX('STORY DATA'!$B$4:$E101,MATCH($D19,'STORY DATA'!$B$4:$B101,0)+1,1)</f>
        <v>8TH FL</v>
      </c>
      <c r="E18" s="4">
        <f>+VLOOKUP(D18,'STORY DATA'!$B$3:$E$43,2,0)</f>
        <v>3.2</v>
      </c>
      <c r="F18" s="4">
        <f t="shared" si="2"/>
        <v>26.4</v>
      </c>
      <c r="G18" s="4">
        <f t="array" ref="G18">ABS(+INDEX('STOREY SHEARS'!$B$9:$J$8172,MATCH(D18&amp;$J$6,'STOREY SHEARS'!$B$9:$B8184&amp;'STOREY SHEARS'!$C$9:$C8184,0),5))*$K$2-ABS(+INDEX('STOREY SHEARS'!$B$9:$J$8172,MATCH(D19&amp;$J$6,'STOREY SHEARS'!$B$9:$B8184&amp;'STOREY SHEARS'!$C$9:$C8184,0),5))*$K$2</f>
        <v>597.67800000000034</v>
      </c>
      <c r="H18" s="4">
        <f t="shared" si="0"/>
        <v>15778.699200000008</v>
      </c>
    </row>
    <row r="19" spans="4:11" ht="15.75">
      <c r="D19" s="7" t="str" cm="1">
        <f t="array" ref="D19">INDEX('STORY DATA'!$B$4:$E102,MATCH($D20,'STORY DATA'!$B$4:$B102,0)+1,1)</f>
        <v>9TH FL</v>
      </c>
      <c r="E19" s="4">
        <f>+VLOOKUP(D19,'STORY DATA'!$B$3:$E$43,2,0)</f>
        <v>3.2</v>
      </c>
      <c r="F19" s="4">
        <f t="shared" si="2"/>
        <v>29.599999999999998</v>
      </c>
      <c r="G19" s="4">
        <f t="array" ref="G19">ABS(+INDEX('STOREY SHEARS'!$B$9:$J$8172,MATCH(D19&amp;$J$6,'STOREY SHEARS'!$B$9:$B8185&amp;'STOREY SHEARS'!$C$9:$C8185,0),5))*$K$2-ABS(+INDEX('STOREY SHEARS'!$B$9:$J$8172,MATCH(D20&amp;$J$6,'STOREY SHEARS'!$B$9:$B8185&amp;'STOREY SHEARS'!$C$9:$C8185,0),5))*$K$2</f>
        <v>1363.2467999999997</v>
      </c>
      <c r="H19" s="4">
        <f t="shared" si="0"/>
        <v>40352.105279999989</v>
      </c>
    </row>
    <row r="20" spans="4:11" ht="15.75">
      <c r="D20" s="8" t="str">
        <f>+'STORY DATA'!B5</f>
        <v>ROOF FL</v>
      </c>
      <c r="E20" s="4">
        <f>+VLOOKUP(D20,'STORY DATA'!$B$3:$E$43,2,0)</f>
        <v>3.2</v>
      </c>
      <c r="F20" s="4">
        <f t="shared" si="2"/>
        <v>32.799999999999997</v>
      </c>
      <c r="G20" s="4" cm="1">
        <f t="array" ref="G20">ABS(+INDEX('STOREY SHEARS'!$B$9:$J$8172,MATCH(D20&amp;$K$6,'STOREY SHEARS'!$B$9:$B8172&amp;'STOREY SHEARS'!$C$9:$C8172,0),6))*$K$2</f>
        <v>833.79600000000005</v>
      </c>
      <c r="H20" s="4">
        <f t="shared" ref="H20" si="3">+G20*F20</f>
        <v>27348.5088</v>
      </c>
    </row>
    <row r="21" spans="4:11" ht="15.75">
      <c r="D21" s="9"/>
      <c r="E21" s="10"/>
      <c r="F21" s="10"/>
      <c r="G21" s="10"/>
      <c r="H21" s="10"/>
    </row>
    <row r="22" spans="4:11" ht="15.75">
      <c r="D22" s="9"/>
      <c r="E22" s="10"/>
      <c r="F22" s="11" t="s">
        <v>1368</v>
      </c>
      <c r="G22" s="11"/>
      <c r="H22" s="12">
        <f>SUM(H11:H21)</f>
        <v>124641.84288</v>
      </c>
    </row>
    <row r="23" spans="4:11" ht="15.75">
      <c r="D23" s="9"/>
      <c r="E23" s="10"/>
      <c r="F23" s="10"/>
      <c r="G23" s="10"/>
      <c r="H23" s="10"/>
    </row>
    <row r="24" spans="4:11" ht="32.1" customHeight="1">
      <c r="D24" s="593" t="s">
        <v>1369</v>
      </c>
      <c r="E24" s="593"/>
      <c r="F24" s="12" cm="1">
        <f t="array" ref="F24">ABS(+INDEX('STOREY SHEARS'!$B$9:$J$1958,MATCH(D10&amp;$J$9,'STOREY SHEARS'!$B$9:$B1958&amp;'STOREY SHEARS'!$C$9:$C1958,0),4))</f>
        <v>89393.41</v>
      </c>
      <c r="G24" s="10"/>
      <c r="H24" s="10"/>
    </row>
    <row r="25" spans="4:11" ht="33.950000000000003" customHeight="1">
      <c r="D25" s="593" t="s">
        <v>1370</v>
      </c>
      <c r="E25" s="593"/>
      <c r="F25" s="4">
        <f>+VLOOKUP(D10,'Center of Mass'!$B$9:$M31,9,0)+10</f>
        <v>17.539000000000001</v>
      </c>
      <c r="G25" s="10"/>
      <c r="H25" s="10"/>
    </row>
    <row r="26" spans="4:11" ht="15.75">
      <c r="D26" s="594" t="s">
        <v>1371</v>
      </c>
      <c r="E26" s="594"/>
      <c r="F26" s="12">
        <f>+F24*F25</f>
        <v>1567871.0179900001</v>
      </c>
      <c r="G26" s="10"/>
      <c r="H26" s="10"/>
    </row>
    <row r="27" spans="4:11" ht="15.75">
      <c r="D27" s="9"/>
      <c r="E27" s="10"/>
      <c r="F27" s="10"/>
      <c r="G27" s="10"/>
      <c r="H27" s="10"/>
    </row>
    <row r="28" spans="4:11" ht="31.5">
      <c r="D28" s="5" t="s">
        <v>1372</v>
      </c>
      <c r="E28" s="13">
        <f>+F26/H22</f>
        <v>12.579010240561681</v>
      </c>
      <c r="F28" s="4" t="s">
        <v>1008</v>
      </c>
      <c r="G28" s="4">
        <v>1.5</v>
      </c>
      <c r="H28" s="10"/>
    </row>
    <row r="29" spans="4:11" ht="17.25" customHeight="1">
      <c r="D29" s="14"/>
      <c r="E29" s="14"/>
      <c r="F29" s="14"/>
      <c r="G29" s="14"/>
      <c r="H29" s="14"/>
      <c r="K29" s="18"/>
    </row>
    <row r="30" spans="4:11" ht="15.75">
      <c r="D30" s="548" t="s">
        <v>1136</v>
      </c>
      <c r="E30" s="548"/>
      <c r="F30" s="548"/>
      <c r="G30" s="548"/>
      <c r="H30" s="548"/>
    </row>
    <row r="31" spans="4:11" ht="31.5">
      <c r="D31" s="4" t="s">
        <v>0</v>
      </c>
      <c r="E31" s="4" t="s">
        <v>1163</v>
      </c>
      <c r="F31" s="4" t="s">
        <v>161</v>
      </c>
      <c r="G31" s="5" t="s">
        <v>1373</v>
      </c>
      <c r="H31" s="6" t="s">
        <v>1367</v>
      </c>
    </row>
    <row r="32" spans="4:11" ht="15.75">
      <c r="D32" s="8" t="str">
        <f t="shared" ref="D32:D42" si="4">+D10</f>
        <v>GROUND FL</v>
      </c>
      <c r="E32" s="4">
        <f>+VLOOKUP(D32,'STORY DATA'!$B$3:$E$43,2,0)</f>
        <v>3.04</v>
      </c>
      <c r="F32" s="4">
        <f t="shared" ref="F32:F42" si="5">+F10</f>
        <v>0</v>
      </c>
      <c r="G32" s="4" cm="1">
        <f t="array" ref="G32">ABS(+INDEX('STOREY SHEARS'!$B$9:$J$8172,MATCH(D32&amp;$K$6,'STOREY SHEARS'!$B$9:$B8188&amp;'STOREY SHEARS'!$C$9:$C8188,0),6))*$K$2</f>
        <v>5651.7347999999993</v>
      </c>
      <c r="H32" s="4">
        <f>+G32*F32</f>
        <v>0</v>
      </c>
    </row>
    <row r="33" spans="4:8" ht="15.75">
      <c r="D33" s="8" t="str">
        <f t="shared" si="4"/>
        <v>1ST FL</v>
      </c>
      <c r="E33" s="4">
        <f>+VLOOKUP(D33,'STORY DATA'!$B$3:$E$43,2,0)</f>
        <v>4</v>
      </c>
      <c r="F33" s="4">
        <f t="shared" si="5"/>
        <v>4</v>
      </c>
      <c r="G33" s="4" cm="1">
        <f t="array" ref="G33">ABS(+INDEX('STOREY SHEARS'!$B$9:$J$8172,MATCH(D33&amp;$K$6,'STOREY SHEARS'!$B$9:$B8204&amp;'STOREY SHEARS'!$C$9:$C8204,0),6))*$K$2-ABS(+INDEX('STOREY SHEARS'!$B$9:$J$8172,MATCH(D34&amp;$K$6,'STOREY SHEARS'!$B$9:$B8204&amp;'STOREY SHEARS'!$C$9:$C8204,0),6))*$K$2</f>
        <v>227.09280000000035</v>
      </c>
      <c r="H33" s="4">
        <f t="shared" ref="H33:H35" si="6">+G33*F33</f>
        <v>908.37120000000141</v>
      </c>
    </row>
    <row r="34" spans="4:8" ht="15.75">
      <c r="D34" s="8" t="str">
        <f t="shared" si="4"/>
        <v>2ND FL</v>
      </c>
      <c r="E34" s="4">
        <f>+VLOOKUP(D34,'STORY DATA'!$B$3:$E$43,2,0)</f>
        <v>3.2</v>
      </c>
      <c r="F34" s="4">
        <f t="shared" si="5"/>
        <v>7.2</v>
      </c>
      <c r="G34" s="4" cm="1">
        <f t="array" ref="G34">ABS(+INDEX('STOREY SHEARS'!$B$9:$J$8172,MATCH(D34&amp;$K$6,'STOREY SHEARS'!$B$9:$B8205&amp;'STOREY SHEARS'!$C$9:$C8205,0),6))*$K$2-ABS(+INDEX('STOREY SHEARS'!$B$9:$J$8172,MATCH(D35&amp;$K$6,'STOREY SHEARS'!$B$9:$B8205&amp;'STOREY SHEARS'!$C$9:$C8205,0),6))*$K$2</f>
        <v>271.97039999999924</v>
      </c>
      <c r="H34" s="4">
        <f t="shared" si="6"/>
        <v>1958.1868799999945</v>
      </c>
    </row>
    <row r="35" spans="4:8" ht="15.75">
      <c r="D35" s="8" t="str">
        <f t="shared" si="4"/>
        <v>3RD FL</v>
      </c>
      <c r="E35" s="4">
        <f>+VLOOKUP(D35,'STORY DATA'!$B$3:$E$43,2,0)</f>
        <v>3.2</v>
      </c>
      <c r="F35" s="4">
        <f t="shared" si="5"/>
        <v>10.4</v>
      </c>
      <c r="G35" s="4" cm="1">
        <f t="array" ref="G35">ABS(+INDEX('STOREY SHEARS'!$B$9:$J$8172,MATCH(D35&amp;$K$6,'STOREY SHEARS'!$B$9:$B8206&amp;'STOREY SHEARS'!$C$9:$C8206,0),6))*$K$2-ABS(+INDEX('STOREY SHEARS'!$B$9:$J$8172,MATCH(D36&amp;$K$6,'STOREY SHEARS'!$B$9:$B8206&amp;'STOREY SHEARS'!$C$9:$C8206,0),6))*$K$2</f>
        <v>327.86040000000048</v>
      </c>
      <c r="H35" s="4">
        <f t="shared" si="6"/>
        <v>3409.7481600000051</v>
      </c>
    </row>
    <row r="36" spans="4:8" ht="15.75">
      <c r="D36" s="8" t="str">
        <f t="shared" si="4"/>
        <v>4TH FL</v>
      </c>
      <c r="E36" s="4">
        <f>+VLOOKUP(D36,'STORY DATA'!$B$3:$E$43,2,0)</f>
        <v>3.2</v>
      </c>
      <c r="F36" s="4">
        <f t="shared" si="5"/>
        <v>13.600000000000001</v>
      </c>
      <c r="G36" s="4" cm="1">
        <f t="array" ref="G36">ABS(+INDEX('STOREY SHEARS'!$B$9:$J$8172,MATCH(D36&amp;$K$6,'STOREY SHEARS'!$B$9:$B8207&amp;'STOREY SHEARS'!$C$9:$C8207,0),6))*$K$2-ABS(+INDEX('STOREY SHEARS'!$B$9:$J$8172,MATCH(D37&amp;$K$6,'STOREY SHEARS'!$B$9:$B8207&amp;'STOREY SHEARS'!$C$9:$C8207,0),6))*$K$2</f>
        <v>382.8119999999999</v>
      </c>
      <c r="H36" s="4">
        <f t="shared" ref="H36:H42" si="7">+G36*F36</f>
        <v>5206.243199999999</v>
      </c>
    </row>
    <row r="37" spans="4:8" ht="15.75">
      <c r="D37" s="8" t="str">
        <f t="shared" si="4"/>
        <v>5TH FL</v>
      </c>
      <c r="E37" s="4">
        <f>+VLOOKUP(D37,'STORY DATA'!$B$3:$E$43,2,0)</f>
        <v>3.2</v>
      </c>
      <c r="F37" s="4">
        <f t="shared" si="5"/>
        <v>16.8</v>
      </c>
      <c r="G37" s="4" cm="1">
        <f t="array" ref="G37">ABS(+INDEX('STOREY SHEARS'!$B$9:$J$8172,MATCH(D37&amp;$K$6,'STOREY SHEARS'!$B$9:$B8208&amp;'STOREY SHEARS'!$C$9:$C8208,0),6))*$K$2-ABS(+INDEX('STOREY SHEARS'!$B$9:$J$8172,MATCH(D38&amp;$K$6,'STOREY SHEARS'!$B$9:$B8208&amp;'STOREY SHEARS'!$C$9:$C8208,0),6))*$K$2</f>
        <v>436.49400000000014</v>
      </c>
      <c r="H37" s="4">
        <f t="shared" si="7"/>
        <v>7333.0992000000024</v>
      </c>
    </row>
    <row r="38" spans="4:8" ht="15.75">
      <c r="D38" s="8" t="str">
        <f t="shared" si="4"/>
        <v>6TH FL</v>
      </c>
      <c r="E38" s="4">
        <f>+VLOOKUP(D38,'STORY DATA'!$B$3:$E$43,2,0)</f>
        <v>3.2</v>
      </c>
      <c r="F38" s="4">
        <f t="shared" si="5"/>
        <v>20</v>
      </c>
      <c r="G38" s="4" cm="1">
        <f t="array" ref="G38">ABS(+INDEX('STOREY SHEARS'!$B$9:$J$8172,MATCH(D38&amp;$K$6,'STOREY SHEARS'!$B$9:$B8209&amp;'STOREY SHEARS'!$C$9:$C8209,0),6))*$K$2-ABS(+INDEX('STOREY SHEARS'!$B$9:$J$8172,MATCH(D39&amp;$K$6,'STOREY SHEARS'!$B$9:$B8209&amp;'STOREY SHEARS'!$C$9:$C8209,0),6))*$K$2</f>
        <v>488.9340000000002</v>
      </c>
      <c r="H38" s="4">
        <f t="shared" si="7"/>
        <v>9778.6800000000039</v>
      </c>
    </row>
    <row r="39" spans="4:8" ht="15.75">
      <c r="D39" s="8" t="str">
        <f t="shared" si="4"/>
        <v>7TH FL</v>
      </c>
      <c r="E39" s="4">
        <f>+VLOOKUP(D39,'STORY DATA'!$B$3:$E$43,2,0)</f>
        <v>3.2</v>
      </c>
      <c r="F39" s="4">
        <f t="shared" si="5"/>
        <v>23.2</v>
      </c>
      <c r="G39" s="4" cm="1">
        <f t="array" ref="G39">ABS(+INDEX('STOREY SHEARS'!$B$9:$J$8172,MATCH(D39&amp;$K$6,'STOREY SHEARS'!$B$9:$B8210&amp;'STOREY SHEARS'!$C$9:$C8210,0),6))*$K$2-ABS(+INDEX('STOREY SHEARS'!$B$9:$J$8172,MATCH(D40&amp;$K$6,'STOREY SHEARS'!$B$9:$B8210&amp;'STOREY SHEARS'!$C$9:$C8210,0),6))*$K$2</f>
        <v>541.73279999999932</v>
      </c>
      <c r="H39" s="4">
        <f t="shared" si="7"/>
        <v>12568.200959999984</v>
      </c>
    </row>
    <row r="40" spans="4:8" ht="15.75">
      <c r="D40" s="8" t="str">
        <f t="shared" si="4"/>
        <v>8TH FL</v>
      </c>
      <c r="E40" s="4">
        <f>+VLOOKUP(D40,'STORY DATA'!$B$3:$E$43,2,0)</f>
        <v>3.2</v>
      </c>
      <c r="F40" s="4">
        <f t="shared" si="5"/>
        <v>26.4</v>
      </c>
      <c r="G40" s="4" cm="1">
        <f t="array" ref="G40">ABS(+INDEX('STOREY SHEARS'!$B$9:$J$8172,MATCH(D40&amp;$K$6,'STOREY SHEARS'!$B$9:$B8211&amp;'STOREY SHEARS'!$C$9:$C8211,0),6))*$K$2-ABS(+INDEX('STOREY SHEARS'!$B$9:$J$8172,MATCH(D41&amp;$K$6,'STOREY SHEARS'!$B$9:$B8211&amp;'STOREY SHEARS'!$C$9:$C8211,0),6))*$K$2</f>
        <v>597.67800000000034</v>
      </c>
      <c r="H40" s="4">
        <f t="shared" si="7"/>
        <v>15778.699200000008</v>
      </c>
    </row>
    <row r="41" spans="4:8" ht="15.75">
      <c r="D41" s="8" t="str">
        <f t="shared" si="4"/>
        <v>9TH FL</v>
      </c>
      <c r="E41" s="4">
        <f>+VLOOKUP(D41,'STORY DATA'!$B$3:$E$43,2,0)</f>
        <v>3.2</v>
      </c>
      <c r="F41" s="4">
        <f t="shared" si="5"/>
        <v>29.599999999999998</v>
      </c>
      <c r="G41" s="4" cm="1">
        <f t="array" ref="G41">ABS(+INDEX('STOREY SHEARS'!$B$9:$J$8172,MATCH(D41&amp;$K$6,'STOREY SHEARS'!$B$9:$B8212&amp;'STOREY SHEARS'!$C$9:$C8212,0),6))*$K$2-ABS(+INDEX('STOREY SHEARS'!$B$9:$J$8172,MATCH(D42&amp;$K$6,'STOREY SHEARS'!$B$9:$B8212&amp;'STOREY SHEARS'!$C$9:$C8212,0),6))*$K$2</f>
        <v>1363.2467999999997</v>
      </c>
      <c r="H41" s="4">
        <f t="shared" si="7"/>
        <v>40352.105279999989</v>
      </c>
    </row>
    <row r="42" spans="4:8" ht="15.75">
      <c r="D42" s="8" t="str">
        <f t="shared" si="4"/>
        <v>ROOF FL</v>
      </c>
      <c r="E42" s="4">
        <f>+VLOOKUP(D42,'STORY DATA'!$B$3:$E$43,2,0)</f>
        <v>3.2</v>
      </c>
      <c r="F42" s="4">
        <f t="shared" si="5"/>
        <v>32.799999999999997</v>
      </c>
      <c r="G42" s="4" cm="1">
        <f t="array" ref="G42">ABS(+INDEX('STOREY SHEARS'!$B$9:$J$8172,MATCH(D42&amp;$K$6,'STOREY SHEARS'!$B$9:$B8213&amp;'STOREY SHEARS'!$C$9:$C8213,0),6))*$K$2</f>
        <v>833.79600000000005</v>
      </c>
      <c r="H42" s="4">
        <f t="shared" si="7"/>
        <v>27348.5088</v>
      </c>
    </row>
    <row r="43" spans="4:8" ht="15.75">
      <c r="D43" s="9"/>
      <c r="E43" s="10"/>
      <c r="F43" s="10"/>
      <c r="G43" s="10"/>
      <c r="H43" s="10"/>
    </row>
    <row r="44" spans="4:8" ht="15.75">
      <c r="D44" s="9"/>
      <c r="E44" s="10"/>
      <c r="F44" s="11" t="s">
        <v>1368</v>
      </c>
      <c r="G44" s="11"/>
      <c r="H44" s="12">
        <f>SUM(H33:H43)</f>
        <v>124641.84288</v>
      </c>
    </row>
    <row r="45" spans="4:8" ht="15.75">
      <c r="D45" s="9"/>
      <c r="E45" s="10"/>
      <c r="F45" s="10"/>
      <c r="G45" s="10"/>
      <c r="H45" s="10"/>
    </row>
    <row r="46" spans="4:8" ht="30.95" customHeight="1">
      <c r="D46" s="593" t="s">
        <v>1369</v>
      </c>
      <c r="E46" s="593"/>
      <c r="F46" s="12" cm="1">
        <f t="array" ref="F46">ABS(+INDEX('STOREY SHEARS'!$B$9:$J$1958,MATCH(D32&amp;$J$9,'STOREY SHEARS'!$B$9:$B1958&amp;'STOREY SHEARS'!$C$9:$C1958,0),4))</f>
        <v>89393.41</v>
      </c>
      <c r="G46" s="10"/>
      <c r="H46" s="10"/>
    </row>
    <row r="47" spans="4:8" ht="33" customHeight="1">
      <c r="D47" s="593" t="s">
        <v>1374</v>
      </c>
      <c r="E47" s="593"/>
      <c r="F47" s="4">
        <f>+VLOOKUP(D32,'Center of Mass'!$B$9:$M68,10,0)</f>
        <v>16.068999999999999</v>
      </c>
      <c r="G47" s="10"/>
      <c r="H47" s="10"/>
    </row>
    <row r="48" spans="4:8" ht="15.75">
      <c r="D48" s="594" t="s">
        <v>1371</v>
      </c>
      <c r="E48" s="594"/>
      <c r="F48" s="12">
        <f>+F46*F47</f>
        <v>1436462.70529</v>
      </c>
      <c r="G48" s="10"/>
      <c r="H48" s="10"/>
    </row>
    <row r="49" spans="4:8" ht="15.75">
      <c r="D49" s="9"/>
      <c r="E49" s="10"/>
      <c r="F49" s="10"/>
      <c r="G49" s="10"/>
      <c r="H49" s="10"/>
    </row>
    <row r="50" spans="4:8" ht="31.5">
      <c r="D50" s="5" t="s">
        <v>1372</v>
      </c>
      <c r="E50" s="13">
        <f>+F48/H44</f>
        <v>11.524722934921355</v>
      </c>
      <c r="F50" s="4" t="s">
        <v>1008</v>
      </c>
      <c r="G50" s="4">
        <v>1.5</v>
      </c>
      <c r="H50" s="10"/>
    </row>
  </sheetData>
  <mergeCells count="16">
    <mergeCell ref="D48:E48"/>
    <mergeCell ref="D25:E25"/>
    <mergeCell ref="D26:E26"/>
    <mergeCell ref="D30:H30"/>
    <mergeCell ref="D46:E46"/>
    <mergeCell ref="D47:E47"/>
    <mergeCell ref="D5:E5"/>
    <mergeCell ref="F5:H5"/>
    <mergeCell ref="D8:H8"/>
    <mergeCell ref="J9:K9"/>
    <mergeCell ref="D24:E24"/>
    <mergeCell ref="D1:F1"/>
    <mergeCell ref="D3:E3"/>
    <mergeCell ref="F3:H3"/>
    <mergeCell ref="D4:E4"/>
    <mergeCell ref="F4:H4"/>
  </mergeCells>
  <pageMargins left="0.7" right="0.7" top="0.75" bottom="0.75" header="0.3" footer="0.3"/>
  <pageSetup paperSize="9" scale="73" orientation="portrait" r:id="rId1"/>
  <rowBreaks count="1" manualBreakCount="1">
    <brk id="28" max="7" man="1"/>
  </rowBreaks>
  <ignoredErrors>
    <ignoredError sqref="H36:H42 E32 E33:E42"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13</vt:i4>
      </vt:variant>
    </vt:vector>
  </HeadingPairs>
  <TitlesOfParts>
    <vt:vector size="33" baseType="lpstr">
      <vt:lpstr>Column Forces</vt:lpstr>
      <vt:lpstr>Shear Wall Forces</vt:lpstr>
      <vt:lpstr>Base Reactions</vt:lpstr>
      <vt:lpstr>STORY DATA</vt:lpstr>
      <vt:lpstr>Diaphram Drift</vt:lpstr>
      <vt:lpstr>DISPLACEMENT</vt:lpstr>
      <vt:lpstr>Center of Mass</vt:lpstr>
      <vt:lpstr>STOREY SHEARS</vt:lpstr>
      <vt:lpstr>Area Assign</vt:lpstr>
      <vt:lpstr>4.2 Modal Load Participation</vt:lpstr>
      <vt:lpstr>2.4. Load and Load Factor</vt:lpstr>
      <vt:lpstr>2.5.Concrete Cover</vt:lpstr>
      <vt:lpstr>3.2 Structual Regularity</vt:lpstr>
      <vt:lpstr>3.3 Lateral Force Participation</vt:lpstr>
      <vt:lpstr>3.4 Behavioral Factor</vt:lpstr>
      <vt:lpstr>4.1 Base Shear</vt:lpstr>
      <vt:lpstr>4.3 Geometric Imperfetion</vt:lpstr>
      <vt:lpstr>4.4 Stability Analysis </vt:lpstr>
      <vt:lpstr>4.5 Storey drift control</vt:lpstr>
      <vt:lpstr>4.6 Overtuning Check</vt:lpstr>
      <vt:lpstr>'2.4. Load and Load Factor'!Print_Area</vt:lpstr>
      <vt:lpstr>'2.5.Concrete Cover'!Print_Area</vt:lpstr>
      <vt:lpstr>'3.2 Structual Regularity'!Print_Area</vt:lpstr>
      <vt:lpstr>'3.3 Lateral Force Participation'!Print_Area</vt:lpstr>
      <vt:lpstr>'3.4 Behavioral Factor'!Print_Area</vt:lpstr>
      <vt:lpstr>'4.1 Base Shear'!Print_Area</vt:lpstr>
      <vt:lpstr>'4.2 Modal Load Participation'!Print_Area</vt:lpstr>
      <vt:lpstr>'4.3 Geometric Imperfetion'!Print_Area</vt:lpstr>
      <vt:lpstr>'4.4 Stability Analysis '!Print_Area</vt:lpstr>
      <vt:lpstr>'4.5 Storey drift control'!Print_Area</vt:lpstr>
      <vt:lpstr>'4.6 Overtuning Check'!Print_Area</vt:lpstr>
      <vt:lpstr>'4.4 Stability Analysis '!Print_Titles</vt:lpstr>
      <vt:lpstr>'4.5 Storey drift control'!Print_Titles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Strut Engineering</cp:lastModifiedBy>
  <cp:lastPrinted>2024-12-27T07:01:00Z</cp:lastPrinted>
  <dcterms:created xsi:type="dcterms:W3CDTF">2016-08-18T22:37:00Z</dcterms:created>
  <dcterms:modified xsi:type="dcterms:W3CDTF">2026-03-11T11:35:30Z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28ABE085F3D647FFBA8300D2EEBF5CCC_12</vt:lpwstr>
  </property>
  <property fmtid="{D5CDD505-2E9C-101B-9397-08002B2CF9AE}" pid="3" name="KSOProductBuildVer">
    <vt:lpwstr>1033-12.2.0.23196</vt:lpwstr>
  </property>
</Properties>
</file>